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surielela\Downloads\"/>
    </mc:Choice>
  </mc:AlternateContent>
  <xr:revisionPtr revIDLastSave="0" documentId="8_{B0F7E50D-9C35-4AE9-AC7E-D739EBCD2390}" xr6:coauthVersionLast="47" xr6:coauthVersionMax="47" xr10:uidLastSave="{00000000-0000-0000-0000-000000000000}"/>
  <workbookProtection workbookAlgorithmName="SHA-512" workbookHashValue="cZ/y3I1BVl8ELHSrFVzdG3BpMjCBYeKR9SBeeGY31kXYpwdcsbzSm48T7Zcaec41HlRFgGQOEbGAIcSnPaLITQ==" workbookSaltValue="NydN8CbooBEq0lCtMvDo0g==" workbookSpinCount="100000" lockStructure="1"/>
  <bookViews>
    <workbookView xWindow="37200" yWindow="2355" windowWidth="21600" windowHeight="11175" tabRatio="726" firstSheet="5" activeTab="5" xr2:uid="{00000000-000D-0000-FFFF-FFFF00000000}"/>
  </bookViews>
  <sheets>
    <sheet name="Energy&amp;Water" sheetId="26" state="hidden" r:id="rId1"/>
    <sheet name="Sheet1" sheetId="25" state="hidden" r:id="rId2"/>
    <sheet name="PGA" sheetId="14" state="hidden" r:id="rId3"/>
    <sheet name="H1-Earthquakes" sheetId="1" state="hidden" r:id="rId4"/>
    <sheet name="Cyclones" sheetId="2" state="hidden" r:id="rId5"/>
    <sheet name="REST" sheetId="13" r:id="rId6"/>
    <sheet name="Calculations" sheetId="28" state="hidden" r:id="rId7"/>
    <sheet name="PARAMETERS" sheetId="18" state="hidden" r:id="rId8"/>
    <sheet name="Step3 - HSI post-retrofitting" sheetId="10" state="hidden" r:id="rId9"/>
    <sheet name="Step4 - Energy &amp; Water" sheetId="7" state="hidden" r:id="rId10"/>
    <sheet name="Hospital Outputs" sheetId="24" state="hidden" r:id="rId11"/>
    <sheet name="Houses Outputs" sheetId="27" state="hidden" r:id="rId12"/>
    <sheet name="Injuries" sheetId="12" state="hidden" r:id="rId13"/>
    <sheet name="VF-ConstClass" sheetId="5" state="hidden" r:id="rId14"/>
    <sheet name="VF-ConstClassParam" sheetId="9" state="hidden" r:id="rId15"/>
    <sheet name="Response Spectra" sheetId="15" state="hidden" r:id="rId16"/>
    <sheet name="Capacity Curve" sheetId="16" state="hidden" r:id="rId17"/>
    <sheet name="Fragility" sheetId="17" state="hidden" r:id="rId18"/>
    <sheet name="Masonry walls" sheetId="19" state="hidden" r:id="rId19"/>
    <sheet name="Roof" sheetId="20" state="hidden" r:id="rId20"/>
    <sheet name="Projectiles windows" sheetId="21" state="hidden" r:id="rId21"/>
    <sheet name="Flood" sheetId="22" state="hidden" r:id="rId22"/>
  </sheets>
  <externalReferences>
    <externalReference r:id="rId23"/>
  </externalReferences>
  <definedNames>
    <definedName name="_xlnm._FilterDatabase" localSheetId="4" hidden="1">Cyclones!$C$3:$K$6811</definedName>
    <definedName name="_xlnm._FilterDatabase" localSheetId="3" hidden="1">'H1-Earthquakes'!$A$3:$H$2368</definedName>
    <definedName name="_xlnm._FilterDatabase" localSheetId="2" hidden="1">PGA!$A$1:$J$2296</definedName>
    <definedName name="codigp">'[1]Capacity Curve'!$A$8</definedName>
    <definedName name="DIS" localSheetId="6">#REF!</definedName>
    <definedName name="DIS" localSheetId="11">#REF!</definedName>
    <definedName name="DIS">#REF!</definedName>
    <definedName name="Dis__km" localSheetId="6">#REF!</definedName>
    <definedName name="Dis__km" localSheetId="21">#REF!</definedName>
    <definedName name="Dis__km" localSheetId="11">#REF!</definedName>
    <definedName name="Dis__km" localSheetId="15">'Response Spectra'!$A$25:$A$28</definedName>
    <definedName name="Dis__km" localSheetId="19">#REF!</definedName>
    <definedName name="Dis__km">#REF!</definedName>
    <definedName name="Pre_code">'[1]Capacity Curve'!$A$9:$A$12</definedName>
    <definedName name="_xlnm.Print_Area" localSheetId="5">REST!$A$5:$B$33</definedName>
    <definedName name="solver_adj" localSheetId="15" hidden="1">'Response Spectra'!$N$54:$N$56</definedName>
    <definedName name="solver_cvg" localSheetId="16" hidden="1">0.0001</definedName>
    <definedName name="solver_cvg" localSheetId="15" hidden="1">0.0001</definedName>
    <definedName name="solver_drv" localSheetId="16" hidden="1">1</definedName>
    <definedName name="solver_drv" localSheetId="15" hidden="1">1</definedName>
    <definedName name="solver_eng" localSheetId="16" hidden="1">1</definedName>
    <definedName name="solver_eng" localSheetId="17" hidden="1">1</definedName>
    <definedName name="solver_eng" localSheetId="10" hidden="1">1</definedName>
    <definedName name="solver_eng" localSheetId="15" hidden="1">1</definedName>
    <definedName name="solver_est" localSheetId="16" hidden="1">1</definedName>
    <definedName name="solver_est" localSheetId="15" hidden="1">1</definedName>
    <definedName name="solver_itr" localSheetId="16" hidden="1">100</definedName>
    <definedName name="solver_itr" localSheetId="15" hidden="1">100</definedName>
    <definedName name="solver_lhs1" localSheetId="16" hidden="1">'Capacity Curve'!$C$42</definedName>
    <definedName name="solver_lhs1" localSheetId="10" hidden="1">'Hospital Outputs'!$C$42</definedName>
    <definedName name="solver_lhs1" localSheetId="15" hidden="1">'Response Spectra'!$M$55</definedName>
    <definedName name="solver_lhs10" localSheetId="15" hidden="1">'Response Spectra'!$C$55</definedName>
    <definedName name="solver_lhs100" localSheetId="15" hidden="1">'Response Spectra'!#REF!</definedName>
    <definedName name="solver_lhs101" localSheetId="15" hidden="1">'Response Spectra'!$H$55</definedName>
    <definedName name="solver_lhs102" localSheetId="15" hidden="1">'Response Spectra'!#REF!</definedName>
    <definedName name="solver_lhs103" localSheetId="15" hidden="1">'Response Spectra'!#REF!</definedName>
    <definedName name="solver_lhs104" localSheetId="15" hidden="1">'Response Spectra'!#REF!</definedName>
    <definedName name="solver_lhs105" localSheetId="15" hidden="1">'Response Spectra'!#REF!</definedName>
    <definedName name="solver_lhs106" localSheetId="15" hidden="1">'Response Spectra'!#REF!</definedName>
    <definedName name="solver_lhs107" localSheetId="15" hidden="1">'Response Spectra'!#REF!</definedName>
    <definedName name="solver_lhs108" localSheetId="15" hidden="1">'Response Spectra'!#REF!</definedName>
    <definedName name="solver_lhs11" localSheetId="15" hidden="1">'Response Spectra'!$C$55</definedName>
    <definedName name="solver_lhs12" localSheetId="15" hidden="1">'Response Spectra'!$C$55</definedName>
    <definedName name="solver_lhs13" localSheetId="15" hidden="1">'Response Spectra'!$C$55</definedName>
    <definedName name="solver_lhs14" localSheetId="15" hidden="1">'Response Spectra'!#REF!</definedName>
    <definedName name="solver_lhs15" localSheetId="15" hidden="1">'Response Spectra'!#REF!</definedName>
    <definedName name="solver_lhs16" localSheetId="15" hidden="1">'Response Spectra'!$C$55</definedName>
    <definedName name="solver_lhs17" localSheetId="15" hidden="1">'Response Spectra'!#REF!</definedName>
    <definedName name="solver_lhs18" localSheetId="15" hidden="1">'Response Spectra'!#REF!</definedName>
    <definedName name="solver_lhs19" localSheetId="15" hidden="1">'Response Spectra'!$C$55</definedName>
    <definedName name="solver_lhs2" localSheetId="16" hidden="1">'Capacity Curve'!$B$42</definedName>
    <definedName name="solver_lhs2" localSheetId="10" hidden="1">'Hospital Outputs'!$B$42</definedName>
    <definedName name="solver_lhs2" localSheetId="15" hidden="1">'Response Spectra'!$M$65</definedName>
    <definedName name="solver_lhs20" localSheetId="15" hidden="1">'Response Spectra'!#REF!</definedName>
    <definedName name="solver_lhs21" localSheetId="15" hidden="1">'Response Spectra'!#REF!</definedName>
    <definedName name="solver_lhs22" localSheetId="15" hidden="1">'Response Spectra'!$C$55</definedName>
    <definedName name="solver_lhs23" localSheetId="15" hidden="1">'Response Spectra'!#REF!</definedName>
    <definedName name="solver_lhs24" localSheetId="15" hidden="1">'Response Spectra'!$C$55</definedName>
    <definedName name="solver_lhs25" localSheetId="15" hidden="1">'Response Spectra'!#REF!</definedName>
    <definedName name="solver_lhs26" localSheetId="15" hidden="1">'Response Spectra'!#REF!</definedName>
    <definedName name="solver_lhs27" localSheetId="15" hidden="1">'Response Spectra'!#REF!</definedName>
    <definedName name="solver_lhs28" localSheetId="15" hidden="1">'Response Spectra'!#REF!</definedName>
    <definedName name="solver_lhs29" localSheetId="15" hidden="1">'Response Spectra'!#REF!</definedName>
    <definedName name="solver_lhs3" localSheetId="16" hidden="1">'Capacity Curve'!$C$38</definedName>
    <definedName name="solver_lhs3" localSheetId="15" hidden="1">'Response Spectra'!$M$93</definedName>
    <definedName name="solver_lhs30" localSheetId="15" hidden="1">'Response Spectra'!$C$65</definedName>
    <definedName name="solver_lhs31" localSheetId="15" hidden="1">'Response Spectra'!$C$65</definedName>
    <definedName name="solver_lhs32" localSheetId="15" hidden="1">'Response Spectra'!#REF!</definedName>
    <definedName name="solver_lhs33" localSheetId="15" hidden="1">'Response Spectra'!$C$65</definedName>
    <definedName name="solver_lhs34" localSheetId="15" hidden="1">'Response Spectra'!$C$65</definedName>
    <definedName name="solver_lhs35" localSheetId="15" hidden="1">'Response Spectra'!$C$65</definedName>
    <definedName name="solver_lhs36" localSheetId="15" hidden="1">'Response Spectra'!#REF!</definedName>
    <definedName name="solver_lhs37" localSheetId="15" hidden="1">'Response Spectra'!$H$55</definedName>
    <definedName name="solver_lhs38" localSheetId="15" hidden="1">'Response Spectra'!$C$65</definedName>
    <definedName name="solver_lhs39" localSheetId="15" hidden="1">'Response Spectra'!$C$93</definedName>
    <definedName name="solver_lhs4" localSheetId="15" hidden="1">'Response Spectra'!$C$55</definedName>
    <definedName name="solver_lhs40" localSheetId="15" hidden="1">'Response Spectra'!$C$93</definedName>
    <definedName name="solver_lhs41" localSheetId="15" hidden="1">'Response Spectra'!$H$55</definedName>
    <definedName name="solver_lhs42" localSheetId="15" hidden="1">'Response Spectra'!$C$65</definedName>
    <definedName name="solver_lhs43" localSheetId="15" hidden="1">'Response Spectra'!$C$93</definedName>
    <definedName name="solver_lhs44" localSheetId="15" hidden="1">'Response Spectra'!$H$55</definedName>
    <definedName name="solver_lhs45" localSheetId="15" hidden="1">'Response Spectra'!$C$65</definedName>
    <definedName name="solver_lhs46" localSheetId="15" hidden="1">'Response Spectra'!$H$55</definedName>
    <definedName name="solver_lhs47" localSheetId="15" hidden="1">'Response Spectra'!$H$55</definedName>
    <definedName name="solver_lhs48" localSheetId="15" hidden="1">'Response Spectra'!$C$93</definedName>
    <definedName name="solver_lhs49" localSheetId="15" hidden="1">'Response Spectra'!$H$55</definedName>
    <definedName name="solver_lhs5" localSheetId="15" hidden="1">'Response Spectra'!$C$55</definedName>
    <definedName name="solver_lhs50" localSheetId="15" hidden="1">'Response Spectra'!$C$93</definedName>
    <definedName name="solver_lhs51" localSheetId="15" hidden="1">'Response Spectra'!#REF!</definedName>
    <definedName name="solver_lhs52" localSheetId="15" hidden="1">'Response Spectra'!$H$55</definedName>
    <definedName name="solver_lhs53" localSheetId="15" hidden="1">'Response Spectra'!$H$55</definedName>
    <definedName name="solver_lhs54" localSheetId="15" hidden="1">'Response Spectra'!$H$55</definedName>
    <definedName name="solver_lhs55" localSheetId="15" hidden="1">'Response Spectra'!$H$55</definedName>
    <definedName name="solver_lhs56" localSheetId="15" hidden="1">'Response Spectra'!#REF!</definedName>
    <definedName name="solver_lhs57" localSheetId="15" hidden="1">'Response Spectra'!$H$55</definedName>
    <definedName name="solver_lhs58" localSheetId="15" hidden="1">'Response Spectra'!#REF!</definedName>
    <definedName name="solver_lhs59" localSheetId="15" hidden="1">'Response Spectra'!#REF!</definedName>
    <definedName name="solver_lhs6" localSheetId="15" hidden="1">'Response Spectra'!$C$55</definedName>
    <definedName name="solver_lhs60" localSheetId="15" hidden="1">'Response Spectra'!$H$55</definedName>
    <definedName name="solver_lhs61" localSheetId="15" hidden="1">'Response Spectra'!#REF!</definedName>
    <definedName name="solver_lhs62" localSheetId="15" hidden="1">'Response Spectra'!$H$65</definedName>
    <definedName name="solver_lhs63" localSheetId="15" hidden="1">'Response Spectra'!$H$55</definedName>
    <definedName name="solver_lhs64" localSheetId="15" hidden="1">'Response Spectra'!$M$65</definedName>
    <definedName name="solver_lhs65" localSheetId="15" hidden="1">'Response Spectra'!#REF!</definedName>
    <definedName name="solver_lhs66" localSheetId="15" hidden="1">'Response Spectra'!$M$55</definedName>
    <definedName name="solver_lhs67" localSheetId="15" hidden="1">'Response Spectra'!$H$65</definedName>
    <definedName name="solver_lhs68" localSheetId="15" hidden="1">'Response Spectra'!#REF!</definedName>
    <definedName name="solver_lhs69" localSheetId="15" hidden="1">'Response Spectra'!$M$93</definedName>
    <definedName name="solver_lhs7" localSheetId="15" hidden="1">'Response Spectra'!$C$55</definedName>
    <definedName name="solver_lhs70" localSheetId="15" hidden="1">'Response Spectra'!$M$65</definedName>
    <definedName name="solver_lhs71" localSheetId="15" hidden="1">'Response Spectra'!#REF!</definedName>
    <definedName name="solver_lhs72" localSheetId="15" hidden="1">'Response Spectra'!$M$55</definedName>
    <definedName name="solver_lhs73" localSheetId="15" hidden="1">'Response Spectra'!$H$93</definedName>
    <definedName name="solver_lhs74" localSheetId="15" hidden="1">'Response Spectra'!$H$65</definedName>
    <definedName name="solver_lhs75" localSheetId="15" hidden="1">'Response Spectra'!$M$55</definedName>
    <definedName name="solver_lhs76" localSheetId="15" hidden="1">'Response Spectra'!$C$55</definedName>
    <definedName name="solver_lhs77" localSheetId="15" hidden="1">'Response Spectra'!#REF!</definedName>
    <definedName name="solver_lhs78" localSheetId="15" hidden="1">'Response Spectra'!$H$55</definedName>
    <definedName name="solver_lhs79" localSheetId="15" hidden="1">'Response Spectra'!$M$65</definedName>
    <definedName name="solver_lhs8" localSheetId="15" hidden="1">'Response Spectra'!$C$55</definedName>
    <definedName name="solver_lhs80" localSheetId="15" hidden="1">'Response Spectra'!#REF!</definedName>
    <definedName name="solver_lhs81" localSheetId="15" hidden="1">'Response Spectra'!$H$55</definedName>
    <definedName name="solver_lhs82" localSheetId="15" hidden="1">'Response Spectra'!$M$65</definedName>
    <definedName name="solver_lhs83" localSheetId="15" hidden="1">'Response Spectra'!#REF!</definedName>
    <definedName name="solver_lhs84" localSheetId="15" hidden="1">'Response Spectra'!$M$55</definedName>
    <definedName name="solver_lhs85" localSheetId="15" hidden="1">'Response Spectra'!$H$65</definedName>
    <definedName name="solver_lhs86" localSheetId="15" hidden="1">'Response Spectra'!#REF!</definedName>
    <definedName name="solver_lhs87" localSheetId="15" hidden="1">'Response Spectra'!#REF!</definedName>
    <definedName name="solver_lhs88" localSheetId="15" hidden="1">'Response Spectra'!$H$65</definedName>
    <definedName name="solver_lhs89" localSheetId="15" hidden="1">'Response Spectra'!#REF!</definedName>
    <definedName name="solver_lhs9" localSheetId="15" hidden="1">'Response Spectra'!$C$55</definedName>
    <definedName name="solver_lhs90" localSheetId="15" hidden="1">'Response Spectra'!$M$65</definedName>
    <definedName name="solver_lhs91" localSheetId="15" hidden="1">'Response Spectra'!#REF!</definedName>
    <definedName name="solver_lhs92" localSheetId="15" hidden="1">'Response Spectra'!$M$55</definedName>
    <definedName name="solver_lhs93" localSheetId="15" hidden="1">'Response Spectra'!$H$65</definedName>
    <definedName name="solver_lhs94" localSheetId="15" hidden="1">'Response Spectra'!#REF!</definedName>
    <definedName name="solver_lhs95" localSheetId="15" hidden="1">'Response Spectra'!$H$55</definedName>
    <definedName name="solver_lhs96" localSheetId="15" hidden="1">'Response Spectra'!$H$65</definedName>
    <definedName name="solver_lhs97" localSheetId="15" hidden="1">'Response Spectra'!#REF!</definedName>
    <definedName name="solver_lhs98" localSheetId="15" hidden="1">'Response Spectra'!#REF!</definedName>
    <definedName name="solver_lhs99" localSheetId="15" hidden="1">'Response Spectra'!$H$55</definedName>
    <definedName name="solver_lin" localSheetId="16" hidden="1">1</definedName>
    <definedName name="solver_lin" localSheetId="15" hidden="1">1</definedName>
    <definedName name="solver_mip" localSheetId="16" hidden="1">2147483647</definedName>
    <definedName name="solver_mip" localSheetId="15" hidden="1">2147483647</definedName>
    <definedName name="solver_mni" localSheetId="16" hidden="1">30</definedName>
    <definedName name="solver_mni" localSheetId="15" hidden="1">30</definedName>
    <definedName name="solver_mrt" localSheetId="16" hidden="1">0.075</definedName>
    <definedName name="solver_mrt" localSheetId="15" hidden="1">0.075</definedName>
    <definedName name="solver_msl" localSheetId="16" hidden="1">2</definedName>
    <definedName name="solver_msl" localSheetId="15" hidden="1">2</definedName>
    <definedName name="solver_neg" localSheetId="16" hidden="1">1</definedName>
    <definedName name="solver_neg" localSheetId="17" hidden="1">1</definedName>
    <definedName name="solver_neg" localSheetId="10" hidden="1">1</definedName>
    <definedName name="solver_neg" localSheetId="15" hidden="1">1</definedName>
    <definedName name="solver_nod" localSheetId="16" hidden="1">2147483647</definedName>
    <definedName name="solver_nod" localSheetId="15" hidden="1">2147483647</definedName>
    <definedName name="solver_num" localSheetId="16" hidden="1">0</definedName>
    <definedName name="solver_num" localSheetId="17" hidden="1">0</definedName>
    <definedName name="solver_num" localSheetId="10" hidden="1">0</definedName>
    <definedName name="solver_num" localSheetId="15" hidden="1">3</definedName>
    <definedName name="solver_nwt" localSheetId="16" hidden="1">1</definedName>
    <definedName name="solver_nwt" localSheetId="15" hidden="1">1</definedName>
    <definedName name="solver_opt" localSheetId="15" hidden="1">'Response Spectra'!$N$54</definedName>
    <definedName name="solver_pre" localSheetId="16" hidden="1">0.000001</definedName>
    <definedName name="solver_pre" localSheetId="15" hidden="1">0.000001</definedName>
    <definedName name="solver_rbv" localSheetId="16" hidden="1">1</definedName>
    <definedName name="solver_rbv" localSheetId="15" hidden="1">1</definedName>
    <definedName name="solver_rel1" localSheetId="16" hidden="1">2</definedName>
    <definedName name="solver_rel1" localSheetId="10" hidden="1">2</definedName>
    <definedName name="solver_rel1" localSheetId="15" hidden="1">2</definedName>
    <definedName name="solver_rel10" localSheetId="15" hidden="1">2</definedName>
    <definedName name="solver_rel100" localSheetId="15" hidden="1">2</definedName>
    <definedName name="solver_rel101" localSheetId="15" hidden="1">2</definedName>
    <definedName name="solver_rel102" localSheetId="15" hidden="1">2</definedName>
    <definedName name="solver_rel103" localSheetId="15" hidden="1">2</definedName>
    <definedName name="solver_rel104" localSheetId="15" hidden="1">2</definedName>
    <definedName name="solver_rel105" localSheetId="15" hidden="1">2</definedName>
    <definedName name="solver_rel106" localSheetId="15" hidden="1">2</definedName>
    <definedName name="solver_rel107" localSheetId="15" hidden="1">2</definedName>
    <definedName name="solver_rel108" localSheetId="15" hidden="1">2</definedName>
    <definedName name="solver_rel11" localSheetId="15" hidden="1">2</definedName>
    <definedName name="solver_rel12" localSheetId="15" hidden="1">2</definedName>
    <definedName name="solver_rel13" localSheetId="15" hidden="1">2</definedName>
    <definedName name="solver_rel14" localSheetId="15" hidden="1">2</definedName>
    <definedName name="solver_rel15" localSheetId="15" hidden="1">2</definedName>
    <definedName name="solver_rel16" localSheetId="15" hidden="1">2</definedName>
    <definedName name="solver_rel17" localSheetId="15" hidden="1">2</definedName>
    <definedName name="solver_rel18" localSheetId="15" hidden="1">2</definedName>
    <definedName name="solver_rel19" localSheetId="15" hidden="1">2</definedName>
    <definedName name="solver_rel2" localSheetId="16" hidden="1">2</definedName>
    <definedName name="solver_rel2" localSheetId="10" hidden="1">2</definedName>
    <definedName name="solver_rel2" localSheetId="15" hidden="1">2</definedName>
    <definedName name="solver_rel20" localSheetId="15" hidden="1">2</definedName>
    <definedName name="solver_rel21" localSheetId="15" hidden="1">2</definedName>
    <definedName name="solver_rel22" localSheetId="15" hidden="1">2</definedName>
    <definedName name="solver_rel23" localSheetId="15" hidden="1">2</definedName>
    <definedName name="solver_rel24" localSheetId="15" hidden="1">2</definedName>
    <definedName name="solver_rel25" localSheetId="15" hidden="1">2</definedName>
    <definedName name="solver_rel26" localSheetId="15" hidden="1">2</definedName>
    <definedName name="solver_rel27" localSheetId="15" hidden="1">2</definedName>
    <definedName name="solver_rel28" localSheetId="15" hidden="1">2</definedName>
    <definedName name="solver_rel29" localSheetId="15" hidden="1">2</definedName>
    <definedName name="solver_rel3" localSheetId="16" hidden="1">2</definedName>
    <definedName name="solver_rel3" localSheetId="15" hidden="1">2</definedName>
    <definedName name="solver_rel30" localSheetId="15" hidden="1">2</definedName>
    <definedName name="solver_rel31" localSheetId="15" hidden="1">2</definedName>
    <definedName name="solver_rel32" localSheetId="15" hidden="1">2</definedName>
    <definedName name="solver_rel33" localSheetId="15" hidden="1">2</definedName>
    <definedName name="solver_rel34" localSheetId="15" hidden="1">2</definedName>
    <definedName name="solver_rel35" localSheetId="15" hidden="1">2</definedName>
    <definedName name="solver_rel36" localSheetId="15" hidden="1">2</definedName>
    <definedName name="solver_rel37" localSheetId="15" hidden="1">2</definedName>
    <definedName name="solver_rel38" localSheetId="15" hidden="1">2</definedName>
    <definedName name="solver_rel39" localSheetId="15" hidden="1">2</definedName>
    <definedName name="solver_rel4" localSheetId="15" hidden="1">2</definedName>
    <definedName name="solver_rel40" localSheetId="15" hidden="1">2</definedName>
    <definedName name="solver_rel41" localSheetId="15" hidden="1">2</definedName>
    <definedName name="solver_rel42" localSheetId="15" hidden="1">2</definedName>
    <definedName name="solver_rel43" localSheetId="15" hidden="1">2</definedName>
    <definedName name="solver_rel44" localSheetId="15" hidden="1">2</definedName>
    <definedName name="solver_rel45" localSheetId="15" hidden="1">2</definedName>
    <definedName name="solver_rel46" localSheetId="15" hidden="1">2</definedName>
    <definedName name="solver_rel47" localSheetId="15" hidden="1">2</definedName>
    <definedName name="solver_rel48" localSheetId="15" hidden="1">2</definedName>
    <definedName name="solver_rel49" localSheetId="15" hidden="1">2</definedName>
    <definedName name="solver_rel5" localSheetId="15" hidden="1">2</definedName>
    <definedName name="solver_rel50" localSheetId="15" hidden="1">2</definedName>
    <definedName name="solver_rel51" localSheetId="15" hidden="1">2</definedName>
    <definedName name="solver_rel52" localSheetId="15" hidden="1">2</definedName>
    <definedName name="solver_rel53" localSheetId="15" hidden="1">2</definedName>
    <definedName name="solver_rel54" localSheetId="15" hidden="1">2</definedName>
    <definedName name="solver_rel55" localSheetId="15" hidden="1">2</definedName>
    <definedName name="solver_rel56" localSheetId="15" hidden="1">2</definedName>
    <definedName name="solver_rel57" localSheetId="15" hidden="1">2</definedName>
    <definedName name="solver_rel58" localSheetId="15" hidden="1">2</definedName>
    <definedName name="solver_rel59" localSheetId="15" hidden="1">2</definedName>
    <definedName name="solver_rel6" localSheetId="15" hidden="1">2</definedName>
    <definedName name="solver_rel60" localSheetId="15" hidden="1">2</definedName>
    <definedName name="solver_rel61" localSheetId="15" hidden="1">2</definedName>
    <definedName name="solver_rel62" localSheetId="15" hidden="1">2</definedName>
    <definedName name="solver_rel63" localSheetId="15" hidden="1">2</definedName>
    <definedName name="solver_rel64" localSheetId="15" hidden="1">2</definedName>
    <definedName name="solver_rel65" localSheetId="15" hidden="1">2</definedName>
    <definedName name="solver_rel66" localSheetId="15" hidden="1">2</definedName>
    <definedName name="solver_rel67" localSheetId="15" hidden="1">2</definedName>
    <definedName name="solver_rel68" localSheetId="15" hidden="1">2</definedName>
    <definedName name="solver_rel69" localSheetId="15" hidden="1">2</definedName>
    <definedName name="solver_rel7" localSheetId="15" hidden="1">2</definedName>
    <definedName name="solver_rel70" localSheetId="15" hidden="1">2</definedName>
    <definedName name="solver_rel71" localSheetId="15" hidden="1">2</definedName>
    <definedName name="solver_rel72" localSheetId="15" hidden="1">2</definedName>
    <definedName name="solver_rel73" localSheetId="15" hidden="1">2</definedName>
    <definedName name="solver_rel74" localSheetId="15" hidden="1">2</definedName>
    <definedName name="solver_rel75" localSheetId="15" hidden="1">2</definedName>
    <definedName name="solver_rel76" localSheetId="15" hidden="1">2</definedName>
    <definedName name="solver_rel77" localSheetId="15" hidden="1">2</definedName>
    <definedName name="solver_rel78" localSheetId="15" hidden="1">2</definedName>
    <definedName name="solver_rel79" localSheetId="15" hidden="1">2</definedName>
    <definedName name="solver_rel8" localSheetId="15" hidden="1">2</definedName>
    <definedName name="solver_rel80" localSheetId="15" hidden="1">2</definedName>
    <definedName name="solver_rel81" localSheetId="15" hidden="1">2</definedName>
    <definedName name="solver_rel82" localSheetId="15" hidden="1">2</definedName>
    <definedName name="solver_rel83" localSheetId="15" hidden="1">2</definedName>
    <definedName name="solver_rel84" localSheetId="15" hidden="1">2</definedName>
    <definedName name="solver_rel85" localSheetId="15" hidden="1">2</definedName>
    <definedName name="solver_rel86" localSheetId="15" hidden="1">2</definedName>
    <definedName name="solver_rel87" localSheetId="15" hidden="1">2</definedName>
    <definedName name="solver_rel88" localSheetId="15" hidden="1">2</definedName>
    <definedName name="solver_rel89" localSheetId="15" hidden="1">2</definedName>
    <definedName name="solver_rel9" localSheetId="15" hidden="1">2</definedName>
    <definedName name="solver_rel90" localSheetId="15" hidden="1">2</definedName>
    <definedName name="solver_rel91" localSheetId="15" hidden="1">2</definedName>
    <definedName name="solver_rel92" localSheetId="15" hidden="1">2</definedName>
    <definedName name="solver_rel93" localSheetId="15" hidden="1">2</definedName>
    <definedName name="solver_rel94" localSheetId="15" hidden="1">2</definedName>
    <definedName name="solver_rel95" localSheetId="15" hidden="1">2</definedName>
    <definedName name="solver_rel96" localSheetId="15" hidden="1">2</definedName>
    <definedName name="solver_rel97" localSheetId="15" hidden="1">2</definedName>
    <definedName name="solver_rel98" localSheetId="15" hidden="1">2</definedName>
    <definedName name="solver_rel99" localSheetId="15" hidden="1">2</definedName>
    <definedName name="solver_rhs1" localSheetId="16" hidden="1">'Capacity Curve'!$C$43</definedName>
    <definedName name="solver_rhs1" localSheetId="10" hidden="1">'Hospital Outputs'!$C$43</definedName>
    <definedName name="solver_rhs1" localSheetId="15" hidden="1">'Response Spectra'!$C$48</definedName>
    <definedName name="solver_rhs10" localSheetId="15" hidden="1">'Response Spectra'!$J$108</definedName>
    <definedName name="solver_rhs100" localSheetId="15" hidden="1">'Response Spectra'!$O$117</definedName>
    <definedName name="solver_rhs101" localSheetId="15" hidden="1">'Response Spectra'!$O$108</definedName>
    <definedName name="solver_rhs102" localSheetId="15" hidden="1">'Response Spectra'!$O$117</definedName>
    <definedName name="solver_rhs103" localSheetId="15" hidden="1">'Response Spectra'!$O$117</definedName>
    <definedName name="solver_rhs104" localSheetId="15" hidden="1">'Response Spectra'!$O$117</definedName>
    <definedName name="solver_rhs105" localSheetId="15" hidden="1">'Response Spectra'!$O$117</definedName>
    <definedName name="solver_rhs106" localSheetId="15" hidden="1">'Response Spectra'!$O$117</definedName>
    <definedName name="solver_rhs107" localSheetId="15" hidden="1">'Response Spectra'!$O$117</definedName>
    <definedName name="solver_rhs108" localSheetId="15" hidden="1">'Response Spectra'!$O$117</definedName>
    <definedName name="solver_rhs11" localSheetId="15" hidden="1">'Response Spectra'!$J$108</definedName>
    <definedName name="solver_rhs12" localSheetId="15" hidden="1">'Response Spectra'!$J$108</definedName>
    <definedName name="solver_rhs13" localSheetId="15" hidden="1">'Response Spectra'!$J$108</definedName>
    <definedName name="solver_rhs14" localSheetId="15" hidden="1">'Response Spectra'!$J$117</definedName>
    <definedName name="solver_rhs15" localSheetId="15" hidden="1">'Response Spectra'!$J$117</definedName>
    <definedName name="solver_rhs16" localSheetId="15" hidden="1">'Response Spectra'!$J$108</definedName>
    <definedName name="solver_rhs17" localSheetId="15" hidden="1">'Response Spectra'!$J$117</definedName>
    <definedName name="solver_rhs18" localSheetId="15" hidden="1">'Response Spectra'!$J$117</definedName>
    <definedName name="solver_rhs19" localSheetId="15" hidden="1">'Response Spectra'!$J$108</definedName>
    <definedName name="solver_rhs2" localSheetId="16" hidden="1">'Capacity Curve'!$B$43</definedName>
    <definedName name="solver_rhs2" localSheetId="10" hidden="1">'Hospital Outputs'!$B$43</definedName>
    <definedName name="solver_rhs2" localSheetId="15" hidden="1">'Response Spectra'!$C$49</definedName>
    <definedName name="solver_rhs20" localSheetId="15" hidden="1">'Response Spectra'!$J$117</definedName>
    <definedName name="solver_rhs21" localSheetId="15" hidden="1">'Response Spectra'!$J$117</definedName>
    <definedName name="solver_rhs22" localSheetId="15" hidden="1">'Response Spectra'!$J$108</definedName>
    <definedName name="solver_rhs23" localSheetId="15" hidden="1">'Response Spectra'!$J$117</definedName>
    <definedName name="solver_rhs24" localSheetId="15" hidden="1">'Response Spectra'!$J$108</definedName>
    <definedName name="solver_rhs25" localSheetId="15" hidden="1">'Response Spectra'!$J$117</definedName>
    <definedName name="solver_rhs26" localSheetId="15" hidden="1">'Response Spectra'!$J$117</definedName>
    <definedName name="solver_rhs27" localSheetId="15" hidden="1">'Response Spectra'!$J$117</definedName>
    <definedName name="solver_rhs28" localSheetId="15" hidden="1">'Response Spectra'!$J$117</definedName>
    <definedName name="solver_rhs29" localSheetId="15" hidden="1">'Response Spectra'!$J$117</definedName>
    <definedName name="solver_rhs3" localSheetId="16" hidden="1">'Capacity Curve'!$C$39</definedName>
    <definedName name="solver_rhs3" localSheetId="15" hidden="1">'Response Spectra'!$C$50</definedName>
    <definedName name="solver_rhs30" localSheetId="15" hidden="1">'Response Spectra'!$J$118</definedName>
    <definedName name="solver_rhs31" localSheetId="15" hidden="1">'Response Spectra'!$J$118</definedName>
    <definedName name="solver_rhs32" localSheetId="15" hidden="1">'Response Spectra'!$J$117</definedName>
    <definedName name="solver_rhs33" localSheetId="15" hidden="1">'Response Spectra'!$J$118</definedName>
    <definedName name="solver_rhs34" localSheetId="15" hidden="1">'Response Spectra'!$J$118</definedName>
    <definedName name="solver_rhs35" localSheetId="15" hidden="1">'Response Spectra'!$J$118</definedName>
    <definedName name="solver_rhs36" localSheetId="15" hidden="1">'Response Spectra'!$J$117</definedName>
    <definedName name="solver_rhs37" localSheetId="15" hidden="1">'Response Spectra'!$O$108</definedName>
    <definedName name="solver_rhs38" localSheetId="15" hidden="1">'Response Spectra'!$J$118</definedName>
    <definedName name="solver_rhs39" localSheetId="15" hidden="1">'Response Spectra'!$J$145</definedName>
    <definedName name="solver_rhs4" localSheetId="15" hidden="1">'Response Spectra'!$J$108</definedName>
    <definedName name="solver_rhs40" localSheetId="15" hidden="1">'Response Spectra'!$J$145</definedName>
    <definedName name="solver_rhs41" localSheetId="15" hidden="1">'Response Spectra'!$O$108</definedName>
    <definedName name="solver_rhs42" localSheetId="15" hidden="1">'Response Spectra'!$J$118</definedName>
    <definedName name="solver_rhs43" localSheetId="15" hidden="1">'Response Spectra'!$J$145</definedName>
    <definedName name="solver_rhs44" localSheetId="15" hidden="1">'Response Spectra'!$O$108</definedName>
    <definedName name="solver_rhs45" localSheetId="15" hidden="1">'Response Spectra'!$J$118</definedName>
    <definedName name="solver_rhs46" localSheetId="15" hidden="1">'Response Spectra'!$O$108</definedName>
    <definedName name="solver_rhs47" localSheetId="15" hidden="1">'Response Spectra'!$O$108</definedName>
    <definedName name="solver_rhs48" localSheetId="15" hidden="1">'Response Spectra'!$J$145</definedName>
    <definedName name="solver_rhs49" localSheetId="15" hidden="1">'Response Spectra'!$O$108</definedName>
    <definedName name="solver_rhs5" localSheetId="15" hidden="1">'Response Spectra'!$J$108</definedName>
    <definedName name="solver_rhs50" localSheetId="15" hidden="1">'Response Spectra'!$J$145</definedName>
    <definedName name="solver_rhs51" localSheetId="15" hidden="1">'Response Spectra'!$J$117</definedName>
    <definedName name="solver_rhs52" localSheetId="15" hidden="1">'Response Spectra'!$O$108</definedName>
    <definedName name="solver_rhs53" localSheetId="15" hidden="1">'Response Spectra'!$O$108</definedName>
    <definedName name="solver_rhs54" localSheetId="15" hidden="1">'Response Spectra'!$O$108</definedName>
    <definedName name="solver_rhs55" localSheetId="15" hidden="1">'Response Spectra'!$O$108</definedName>
    <definedName name="solver_rhs56" localSheetId="15" hidden="1">'Response Spectra'!$O$117</definedName>
    <definedName name="solver_rhs57" localSheetId="15" hidden="1">'Response Spectra'!$O$108</definedName>
    <definedName name="solver_rhs58" localSheetId="15" hidden="1">'Response Spectra'!$O$117</definedName>
    <definedName name="solver_rhs59" localSheetId="15" hidden="1">'Response Spectra'!$J$117</definedName>
    <definedName name="solver_rhs6" localSheetId="15" hidden="1">'Response Spectra'!$J$108</definedName>
    <definedName name="solver_rhs60" localSheetId="15" hidden="1">'Response Spectra'!$O$108</definedName>
    <definedName name="solver_rhs61" localSheetId="15" hidden="1">'Response Spectra'!$O$117</definedName>
    <definedName name="solver_rhs62" localSheetId="15" hidden="1">'Response Spectra'!$O$118</definedName>
    <definedName name="solver_rhs63" localSheetId="15" hidden="1">'Response Spectra'!$O$108</definedName>
    <definedName name="solver_rhs64" localSheetId="15" hidden="1">'Response Spectra'!$T$118</definedName>
    <definedName name="solver_rhs65" localSheetId="15" hidden="1">'Response Spectra'!$T$117</definedName>
    <definedName name="solver_rhs66" localSheetId="15" hidden="1">'Response Spectra'!$T$108</definedName>
    <definedName name="solver_rhs67" localSheetId="15" hidden="1">'Response Spectra'!$O$118</definedName>
    <definedName name="solver_rhs68" localSheetId="15" hidden="1">'Response Spectra'!$O$117</definedName>
    <definedName name="solver_rhs69" localSheetId="15" hidden="1">'Response Spectra'!$T$145</definedName>
    <definedName name="solver_rhs7" localSheetId="15" hidden="1">'Response Spectra'!$J$108</definedName>
    <definedName name="solver_rhs70" localSheetId="15" hidden="1">'Response Spectra'!$T$118</definedName>
    <definedName name="solver_rhs71" localSheetId="15" hidden="1">'Response Spectra'!$T$117</definedName>
    <definedName name="solver_rhs72" localSheetId="15" hidden="1">'Response Spectra'!$T$108</definedName>
    <definedName name="solver_rhs73" localSheetId="15" hidden="1">'Response Spectra'!$O$145</definedName>
    <definedName name="solver_rhs74" localSheetId="15" hidden="1">'Response Spectra'!$O$118</definedName>
    <definedName name="solver_rhs75" localSheetId="15" hidden="1">'Response Spectra'!$T$108</definedName>
    <definedName name="solver_rhs76" localSheetId="15" hidden="1">'Response Spectra'!$J$108</definedName>
    <definedName name="solver_rhs77" localSheetId="15" hidden="1">'Response Spectra'!#REF!</definedName>
    <definedName name="solver_rhs78" localSheetId="15" hidden="1">'Response Spectra'!$O$108</definedName>
    <definedName name="solver_rhs79" localSheetId="15" hidden="1">'Response Spectra'!$T$118</definedName>
    <definedName name="solver_rhs8" localSheetId="15" hidden="1">'Response Spectra'!$J$108</definedName>
    <definedName name="solver_rhs80" localSheetId="15" hidden="1">'Response Spectra'!$T$117</definedName>
    <definedName name="solver_rhs81" localSheetId="15" hidden="1">'Response Spectra'!$O$108</definedName>
    <definedName name="solver_rhs82" localSheetId="15" hidden="1">'Response Spectra'!$T$118</definedName>
    <definedName name="solver_rhs83" localSheetId="15" hidden="1">'Response Spectra'!$T$117</definedName>
    <definedName name="solver_rhs84" localSheetId="15" hidden="1">'Response Spectra'!$T$108</definedName>
    <definedName name="solver_rhs85" localSheetId="15" hidden="1">'Response Spectra'!$O$118</definedName>
    <definedName name="solver_rhs86" localSheetId="15" hidden="1">'Response Spectra'!$O$117</definedName>
    <definedName name="solver_rhs87" localSheetId="15" hidden="1">'Response Spectra'!$O$117</definedName>
    <definedName name="solver_rhs88" localSheetId="15" hidden="1">'Response Spectra'!$O$118</definedName>
    <definedName name="solver_rhs89" localSheetId="15" hidden="1">'Response Spectra'!$O$117</definedName>
    <definedName name="solver_rhs9" localSheetId="15" hidden="1">'Response Spectra'!$J$108</definedName>
    <definedName name="solver_rhs90" localSheetId="15" hidden="1">'Response Spectra'!$T$118</definedName>
    <definedName name="solver_rhs91" localSheetId="15" hidden="1">'Response Spectra'!$T$117</definedName>
    <definedName name="solver_rhs92" localSheetId="15" hidden="1">'Response Spectra'!$T$108</definedName>
    <definedName name="solver_rhs93" localSheetId="15" hidden="1">'Response Spectra'!$O$118</definedName>
    <definedName name="solver_rhs94" localSheetId="15" hidden="1">'Response Spectra'!$O$117</definedName>
    <definedName name="solver_rhs95" localSheetId="15" hidden="1">'Response Spectra'!$O$108</definedName>
    <definedName name="solver_rhs96" localSheetId="15" hidden="1">'Response Spectra'!$O$118</definedName>
    <definedName name="solver_rhs97" localSheetId="15" hidden="1">'Response Spectra'!$O$117</definedName>
    <definedName name="solver_rhs98" localSheetId="15" hidden="1">'Response Spectra'!$O$117</definedName>
    <definedName name="solver_rhs99" localSheetId="15" hidden="1">'Response Spectra'!$O$108</definedName>
    <definedName name="solver_rlx" localSheetId="16" hidden="1">2</definedName>
    <definedName name="solver_rlx" localSheetId="15" hidden="1">2</definedName>
    <definedName name="solver_rsd" localSheetId="16" hidden="1">0</definedName>
    <definedName name="solver_rsd" localSheetId="15" hidden="1">0</definedName>
    <definedName name="solver_scl" localSheetId="16" hidden="1">0</definedName>
    <definedName name="solver_scl" localSheetId="15" hidden="1">2</definedName>
    <definedName name="solver_sho" localSheetId="16" hidden="1">2</definedName>
    <definedName name="solver_sho" localSheetId="15" hidden="1">2</definedName>
    <definedName name="solver_ssz" localSheetId="16" hidden="1">100</definedName>
    <definedName name="solver_ssz" localSheetId="15" hidden="1">100</definedName>
    <definedName name="solver_tim" localSheetId="16" hidden="1">100</definedName>
    <definedName name="solver_tim" localSheetId="15" hidden="1">100</definedName>
    <definedName name="solver_tol" localSheetId="16" hidden="1">0.05</definedName>
    <definedName name="solver_tol" localSheetId="15" hidden="1">0.05</definedName>
    <definedName name="solver_typ" localSheetId="16" hidden="1">1</definedName>
    <definedName name="solver_typ" localSheetId="17" hidden="1">1</definedName>
    <definedName name="solver_typ" localSheetId="10" hidden="1">1</definedName>
    <definedName name="solver_typ" localSheetId="15" hidden="1">1</definedName>
    <definedName name="solver_val" localSheetId="16" hidden="1">0</definedName>
    <definedName name="solver_val" localSheetId="17" hidden="1">0</definedName>
    <definedName name="solver_val" localSheetId="10" hidden="1">0</definedName>
    <definedName name="solver_val" localSheetId="15" hidden="1">0</definedName>
    <definedName name="solver_ver" localSheetId="16" hidden="1">3</definedName>
    <definedName name="solver_ver" localSheetId="17" hidden="1">3</definedName>
    <definedName name="solver_ver" localSheetId="10" hidden="1">3</definedName>
    <definedName name="solver_ver" localSheetId="1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6" i="13" l="1"/>
  <c r="A5" i="13"/>
  <c r="G43" i="16" l="1"/>
  <c r="G41" i="16"/>
  <c r="G39" i="16"/>
  <c r="F43" i="16"/>
  <c r="F41" i="16"/>
  <c r="F39" i="16"/>
  <c r="E43" i="16"/>
  <c r="E41" i="16"/>
  <c r="E39" i="16"/>
  <c r="B18" i="20" l="1"/>
  <c r="B21" i="20" s="1"/>
  <c r="K45" i="17" l="1"/>
  <c r="C43" i="16"/>
  <c r="B43" i="16" s="1"/>
  <c r="C39" i="16"/>
  <c r="E12" i="16"/>
  <c r="D12" i="16"/>
  <c r="C12" i="16"/>
  <c r="B12" i="16"/>
  <c r="E11" i="16"/>
  <c r="E8" i="16" s="1"/>
  <c r="I3" i="16" s="1"/>
  <c r="D11" i="16"/>
  <c r="D8" i="16" s="1"/>
  <c r="I4" i="16" s="1"/>
  <c r="C11" i="16"/>
  <c r="B11" i="16"/>
  <c r="E10" i="16"/>
  <c r="D10" i="16"/>
  <c r="C10" i="16"/>
  <c r="C8" i="16" s="1"/>
  <c r="H3" i="16" s="1"/>
  <c r="B10" i="16"/>
  <c r="E9" i="16"/>
  <c r="D9" i="16"/>
  <c r="C9" i="16"/>
  <c r="B9" i="16"/>
  <c r="B8" i="16" l="1"/>
  <c r="H4" i="16" s="1"/>
  <c r="C41" i="16"/>
  <c r="B41" i="16" s="1"/>
  <c r="B39" i="16"/>
  <c r="E38" i="16" l="1" a="1"/>
  <c r="G42" i="16"/>
  <c r="G40" i="16"/>
  <c r="E40" i="16" a="1"/>
  <c r="G38" i="16"/>
  <c r="I34" i="28"/>
  <c r="I33" i="28"/>
  <c r="D12" i="18"/>
  <c r="D11" i="18"/>
  <c r="D29" i="28" s="1"/>
  <c r="D10" i="18"/>
  <c r="D44" i="28" s="1"/>
  <c r="F40" i="16" l="1"/>
  <c r="E40" i="16"/>
  <c r="E38" i="16"/>
  <c r="F38" i="16"/>
  <c r="D45" i="28"/>
  <c r="D28" i="28"/>
  <c r="L4" i="27"/>
  <c r="L14" i="27" s="1"/>
  <c r="M4" i="27"/>
  <c r="N4" i="27"/>
  <c r="L5" i="27"/>
  <c r="L13" i="27" s="1"/>
  <c r="M5" i="27"/>
  <c r="N5" i="27"/>
  <c r="L6" i="27"/>
  <c r="L12" i="27" s="1"/>
  <c r="M6" i="27"/>
  <c r="N6" i="27"/>
  <c r="L7" i="27"/>
  <c r="M7" i="27"/>
  <c r="N7" i="27"/>
  <c r="K7" i="27"/>
  <c r="K6" i="27"/>
  <c r="K12" i="27" s="1"/>
  <c r="K5" i="27"/>
  <c r="K13" i="27" s="1"/>
  <c r="K4" i="27"/>
  <c r="K14" i="27" s="1"/>
  <c r="L45" i="17"/>
  <c r="C38" i="16" l="1"/>
  <c r="C40" i="16"/>
  <c r="D9" i="18"/>
  <c r="D8" i="18"/>
  <c r="B12268" i="2" l="1"/>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2843" i="14"/>
  <c r="B2837" i="14"/>
  <c r="B2838" i="14"/>
  <c r="B2839" i="14"/>
  <c r="B2840" i="14"/>
  <c r="B2841" i="14"/>
  <c r="B2842" i="14"/>
  <c r="B2844" i="14"/>
  <c r="B2845" i="14"/>
  <c r="B2846" i="14"/>
  <c r="B2847" i="14"/>
  <c r="B2848" i="14"/>
  <c r="B2849" i="14"/>
  <c r="B2850" i="14"/>
  <c r="B2851" i="14"/>
  <c r="B2852" i="14"/>
  <c r="B2853" i="14"/>
  <c r="B2854" i="14"/>
  <c r="E190" i="25"/>
  <c r="E195" i="25" s="1"/>
  <c r="E47" i="25"/>
  <c r="A139" i="15"/>
  <c r="A33" i="15" s="1"/>
  <c r="D2" i="28" s="1"/>
  <c r="C10" i="28"/>
  <c r="C9" i="28"/>
  <c r="C20" i="28" s="1"/>
  <c r="C55" i="18"/>
  <c r="E55" i="18" s="1"/>
  <c r="D21" i="18"/>
  <c r="B7" i="19" s="1"/>
  <c r="X4" i="19"/>
  <c r="L26" i="28"/>
  <c r="M26" i="28" s="1"/>
  <c r="I31" i="28" s="1"/>
  <c r="L25" i="28"/>
  <c r="M25" i="28" s="1"/>
  <c r="I30" i="28" s="1"/>
  <c r="L24" i="28"/>
  <c r="M24" i="28" s="1"/>
  <c r="L23" i="28"/>
  <c r="M23" i="28" s="1"/>
  <c r="D18" i="18"/>
  <c r="B9" i="19" s="1"/>
  <c r="D32" i="18"/>
  <c r="N8" i="19" s="1"/>
  <c r="N9" i="19" s="1"/>
  <c r="N30" i="19" s="1"/>
  <c r="D28" i="18"/>
  <c r="J8" i="19" s="1"/>
  <c r="J9" i="19" s="1"/>
  <c r="J30" i="19" s="1"/>
  <c r="D24" i="18"/>
  <c r="F8" i="19" s="1"/>
  <c r="F9" i="19" s="1"/>
  <c r="F30" i="19" s="1"/>
  <c r="D22" i="18"/>
  <c r="D20" i="18"/>
  <c r="C60" i="18"/>
  <c r="B2" i="15"/>
  <c r="B3" i="15" s="1"/>
  <c r="C73" i="18"/>
  <c r="B5" i="19" s="1"/>
  <c r="C71" i="18"/>
  <c r="B17" i="21" s="1"/>
  <c r="C70" i="18"/>
  <c r="C69" i="18"/>
  <c r="B22" i="19" s="1"/>
  <c r="B33" i="19" s="1"/>
  <c r="E53" i="25"/>
  <c r="G8" i="10"/>
  <c r="G9" i="10"/>
  <c r="M9" i="10" s="1"/>
  <c r="G10" i="10"/>
  <c r="N10" i="10" s="1"/>
  <c r="G11" i="10"/>
  <c r="O11" i="10" s="1"/>
  <c r="G12" i="10"/>
  <c r="O12" i="10" s="1"/>
  <c r="G13" i="10"/>
  <c r="M13" i="10" s="1"/>
  <c r="G14" i="10"/>
  <c r="M14" i="10" s="1"/>
  <c r="G7" i="10"/>
  <c r="F8" i="10"/>
  <c r="F9" i="10"/>
  <c r="K9" i="10" s="1"/>
  <c r="F10" i="10"/>
  <c r="L10" i="10" s="1"/>
  <c r="F11" i="10"/>
  <c r="K11" i="10" s="1"/>
  <c r="F12" i="10"/>
  <c r="J12" i="10" s="1"/>
  <c r="F13" i="10"/>
  <c r="J13" i="10" s="1"/>
  <c r="F14" i="10"/>
  <c r="L14" i="10" s="1"/>
  <c r="F7" i="10"/>
  <c r="K7" i="10" s="1"/>
  <c r="D13" i="18"/>
  <c r="C29" i="28"/>
  <c r="C31" i="28" s="1"/>
  <c r="D7" i="18"/>
  <c r="D14" i="18" s="1"/>
  <c r="D6" i="18"/>
  <c r="D31" i="18"/>
  <c r="H1" i="27" s="1"/>
  <c r="D27" i="18"/>
  <c r="E1" i="27" s="1"/>
  <c r="D23" i="18"/>
  <c r="D25" i="18"/>
  <c r="D26" i="18" s="1"/>
  <c r="F7" i="19" s="1"/>
  <c r="D33" i="18"/>
  <c r="D34" i="18" s="1"/>
  <c r="N7" i="19" s="1"/>
  <c r="D29" i="18"/>
  <c r="D30" i="18" s="1"/>
  <c r="J7" i="19" s="1"/>
  <c r="D19" i="18"/>
  <c r="D17" i="18"/>
  <c r="Q14" i="10"/>
  <c r="Q13" i="10"/>
  <c r="Q12" i="10"/>
  <c r="Q11" i="10"/>
  <c r="Q10" i="10"/>
  <c r="Q9" i="10"/>
  <c r="Q8" i="10"/>
  <c r="Q7" i="10"/>
  <c r="B20" i="7"/>
  <c r="B22" i="7"/>
  <c r="B24" i="13" s="1"/>
  <c r="B19" i="7"/>
  <c r="B18" i="7"/>
  <c r="B5" i="7"/>
  <c r="B6" i="7"/>
  <c r="B7" i="7"/>
  <c r="B8" i="7"/>
  <c r="B10" i="7"/>
  <c r="B11" i="7"/>
  <c r="B12" i="7"/>
  <c r="B13" i="7"/>
  <c r="B15" i="7"/>
  <c r="B23" i="13" s="1"/>
  <c r="B3" i="7"/>
  <c r="B2836" i="14"/>
  <c r="B2835" i="14"/>
  <c r="B2834" i="14"/>
  <c r="B2833" i="14"/>
  <c r="B2832" i="14"/>
  <c r="B2831" i="14"/>
  <c r="B2830" i="14"/>
  <c r="B2829" i="14"/>
  <c r="B2828" i="14"/>
  <c r="B2827" i="14"/>
  <c r="B2826" i="14"/>
  <c r="B2825" i="14"/>
  <c r="B2824" i="14"/>
  <c r="B2823" i="14"/>
  <c r="B2822" i="14"/>
  <c r="B2821" i="14"/>
  <c r="B2820" i="14"/>
  <c r="B2819" i="14"/>
  <c r="B2818" i="14"/>
  <c r="B2817" i="14"/>
  <c r="B2816" i="14"/>
  <c r="B2815" i="14"/>
  <c r="B2814" i="14"/>
  <c r="B2813" i="14"/>
  <c r="B2812" i="14"/>
  <c r="B2811" i="14"/>
  <c r="B2810" i="14"/>
  <c r="B2809" i="14"/>
  <c r="B2808" i="14"/>
  <c r="B2807" i="14"/>
  <c r="B2806" i="14"/>
  <c r="B2805" i="14"/>
  <c r="B2804" i="14"/>
  <c r="B2803" i="14"/>
  <c r="B2802" i="14"/>
  <c r="B2801" i="14"/>
  <c r="B2800" i="14"/>
  <c r="B2799" i="14"/>
  <c r="B2798" i="14"/>
  <c r="B2797" i="14"/>
  <c r="B2796" i="14"/>
  <c r="B2795" i="14"/>
  <c r="B2794" i="14"/>
  <c r="B2793" i="14"/>
  <c r="B2792" i="14"/>
  <c r="B2791" i="14"/>
  <c r="B2790" i="14"/>
  <c r="B2789" i="14"/>
  <c r="B2788" i="14"/>
  <c r="B2787" i="14"/>
  <c r="B2786" i="14"/>
  <c r="B2785" i="14"/>
  <c r="B2784" i="14"/>
  <c r="B2783" i="14"/>
  <c r="B2782" i="14"/>
  <c r="B2781" i="14"/>
  <c r="B2780" i="14"/>
  <c r="B2779" i="14"/>
  <c r="B2778" i="14"/>
  <c r="B2777" i="14"/>
  <c r="B2776" i="14"/>
  <c r="B2775" i="14"/>
  <c r="B2774" i="14"/>
  <c r="B2773" i="14"/>
  <c r="B2772" i="14"/>
  <c r="B2771" i="14"/>
  <c r="B2770" i="14"/>
  <c r="B2769" i="14"/>
  <c r="B2768" i="14"/>
  <c r="B2767" i="14"/>
  <c r="B2766" i="14"/>
  <c r="B2765" i="14"/>
  <c r="B2764" i="14"/>
  <c r="B2763" i="14"/>
  <c r="B2762" i="14"/>
  <c r="B2761" i="14"/>
  <c r="B2760" i="14"/>
  <c r="B2759" i="14"/>
  <c r="B2758" i="14"/>
  <c r="B2757" i="14"/>
  <c r="B2756" i="14"/>
  <c r="B2755" i="14"/>
  <c r="B2754" i="14"/>
  <c r="B2753" i="14"/>
  <c r="B2752" i="14"/>
  <c r="B2751" i="14"/>
  <c r="B2750" i="14"/>
  <c r="B2749" i="14"/>
  <c r="B2748" i="14"/>
  <c r="B2747" i="14"/>
  <c r="B2746" i="14"/>
  <c r="B2745" i="14"/>
  <c r="B2744" i="14"/>
  <c r="B2743" i="14"/>
  <c r="B2742" i="14"/>
  <c r="B2741" i="14"/>
  <c r="B2740" i="14"/>
  <c r="B2739" i="14"/>
  <c r="B2738" i="14"/>
  <c r="B2737" i="14"/>
  <c r="B2736" i="14"/>
  <c r="B2735" i="14"/>
  <c r="B2734" i="14"/>
  <c r="B2733" i="14"/>
  <c r="B2732" i="14"/>
  <c r="B2731" i="14"/>
  <c r="B2730" i="14"/>
  <c r="B2729" i="14"/>
  <c r="B2728" i="14"/>
  <c r="B2727" i="14"/>
  <c r="B2726" i="14"/>
  <c r="B2725" i="14"/>
  <c r="B2724" i="14"/>
  <c r="B2723" i="14"/>
  <c r="B2722" i="14"/>
  <c r="B2721" i="14"/>
  <c r="B2720" i="14"/>
  <c r="B2719" i="14"/>
  <c r="B2718" i="14"/>
  <c r="B2717" i="14"/>
  <c r="B2716" i="14"/>
  <c r="B2715" i="14"/>
  <c r="B2714" i="14"/>
  <c r="B2713" i="14"/>
  <c r="B2712" i="14"/>
  <c r="B2711" i="14"/>
  <c r="B10" i="20"/>
  <c r="B4" i="2"/>
  <c r="L881" i="1"/>
  <c r="B2648" i="14"/>
  <c r="B2585" i="14"/>
  <c r="B2522" i="14"/>
  <c r="B2459" i="14"/>
  <c r="B2396" i="14"/>
  <c r="B2333" i="14"/>
  <c r="B2270" i="14"/>
  <c r="B2207" i="14"/>
  <c r="B2144" i="14"/>
  <c r="B2081" i="14"/>
  <c r="B2018" i="14"/>
  <c r="B1955" i="14"/>
  <c r="B1892" i="14"/>
  <c r="B1829" i="14"/>
  <c r="B1766" i="14"/>
  <c r="B1703" i="14"/>
  <c r="B1640" i="14"/>
  <c r="B1577" i="14"/>
  <c r="B1514" i="14"/>
  <c r="B1451" i="14"/>
  <c r="B1388" i="14"/>
  <c r="B1325" i="14"/>
  <c r="B1262" i="14"/>
  <c r="B1199" i="14"/>
  <c r="B1136" i="14"/>
  <c r="B1073" i="14"/>
  <c r="B1010" i="14"/>
  <c r="B947" i="14"/>
  <c r="B884" i="14"/>
  <c r="B821" i="14"/>
  <c r="B758" i="14"/>
  <c r="B695" i="14"/>
  <c r="B632" i="14"/>
  <c r="B569" i="14"/>
  <c r="B506" i="14"/>
  <c r="B443" i="14"/>
  <c r="B380" i="14"/>
  <c r="B317" i="14"/>
  <c r="B254" i="14"/>
  <c r="B191" i="14"/>
  <c r="B128" i="14"/>
  <c r="B65" i="14"/>
  <c r="B2" i="14"/>
  <c r="B2649" i="14"/>
  <c r="B2586" i="14"/>
  <c r="B2523" i="14"/>
  <c r="B2460" i="14"/>
  <c r="B2397" i="14"/>
  <c r="B2334" i="14"/>
  <c r="B2271" i="14"/>
  <c r="B2208" i="14"/>
  <c r="B2145" i="14"/>
  <c r="B2082" i="14"/>
  <c r="B2019" i="14"/>
  <c r="B1956" i="14"/>
  <c r="B1893" i="14"/>
  <c r="B1830" i="14"/>
  <c r="B1767" i="14"/>
  <c r="B1704" i="14"/>
  <c r="B1641" i="14"/>
  <c r="B1578" i="14"/>
  <c r="B1515" i="14"/>
  <c r="B1452" i="14"/>
  <c r="B1389" i="14"/>
  <c r="B1326" i="14"/>
  <c r="B1263" i="14"/>
  <c r="B1200" i="14"/>
  <c r="B1137" i="14"/>
  <c r="B1074" i="14"/>
  <c r="B1011" i="14"/>
  <c r="B948" i="14"/>
  <c r="B885" i="14"/>
  <c r="B822" i="14"/>
  <c r="B759" i="14"/>
  <c r="B696" i="14"/>
  <c r="B633" i="14"/>
  <c r="B570" i="14"/>
  <c r="B507" i="14"/>
  <c r="B444" i="14"/>
  <c r="B381" i="14"/>
  <c r="B318" i="14"/>
  <c r="B255" i="14"/>
  <c r="B192" i="14"/>
  <c r="B129" i="14"/>
  <c r="B66" i="14"/>
  <c r="B3" i="14"/>
  <c r="B2650" i="14"/>
  <c r="B2587" i="14"/>
  <c r="B2524" i="14"/>
  <c r="B2461" i="14"/>
  <c r="B2398" i="14"/>
  <c r="B2335" i="14"/>
  <c r="B2272" i="14"/>
  <c r="B2209" i="14"/>
  <c r="B2146" i="14"/>
  <c r="B2083" i="14"/>
  <c r="B2020" i="14"/>
  <c r="B1957" i="14"/>
  <c r="B1894" i="14"/>
  <c r="B1831" i="14"/>
  <c r="B1768" i="14"/>
  <c r="B1705" i="14"/>
  <c r="B1642" i="14"/>
  <c r="B1579" i="14"/>
  <c r="B1516" i="14"/>
  <c r="B1453" i="14"/>
  <c r="B1390" i="14"/>
  <c r="B1327" i="14"/>
  <c r="B1264" i="14"/>
  <c r="B1201" i="14"/>
  <c r="B1138" i="14"/>
  <c r="B1075" i="14"/>
  <c r="B1012" i="14"/>
  <c r="B949" i="14"/>
  <c r="B886" i="14"/>
  <c r="B823" i="14"/>
  <c r="B760" i="14"/>
  <c r="B697" i="14"/>
  <c r="B634" i="14"/>
  <c r="B571" i="14"/>
  <c r="B508" i="14"/>
  <c r="B445" i="14"/>
  <c r="B382" i="14"/>
  <c r="B319" i="14"/>
  <c r="B256" i="14"/>
  <c r="B193" i="14"/>
  <c r="B130" i="14"/>
  <c r="B67" i="14"/>
  <c r="B4" i="14"/>
  <c r="B2651" i="14"/>
  <c r="B2588" i="14"/>
  <c r="B2525" i="14"/>
  <c r="B2462" i="14"/>
  <c r="B2399" i="14"/>
  <c r="B2336" i="14"/>
  <c r="B2273" i="14"/>
  <c r="B2210" i="14"/>
  <c r="B2147" i="14"/>
  <c r="B2084" i="14"/>
  <c r="B2021" i="14"/>
  <c r="B1958" i="14"/>
  <c r="B1895" i="14"/>
  <c r="B1832" i="14"/>
  <c r="B1769" i="14"/>
  <c r="B1706" i="14"/>
  <c r="B1643" i="14"/>
  <c r="B1580" i="14"/>
  <c r="B1517" i="14"/>
  <c r="B1454" i="14"/>
  <c r="B1391" i="14"/>
  <c r="B1328" i="14"/>
  <c r="B1265" i="14"/>
  <c r="B1202" i="14"/>
  <c r="B1139" i="14"/>
  <c r="B1076" i="14"/>
  <c r="B1013" i="14"/>
  <c r="B950" i="14"/>
  <c r="B887" i="14"/>
  <c r="B824" i="14"/>
  <c r="B761" i="14"/>
  <c r="B698" i="14"/>
  <c r="B635" i="14"/>
  <c r="B572" i="14"/>
  <c r="B509" i="14"/>
  <c r="B446" i="14"/>
  <c r="B383" i="14"/>
  <c r="B320" i="14"/>
  <c r="B257" i="14"/>
  <c r="B194" i="14"/>
  <c r="B131" i="14"/>
  <c r="B68" i="14"/>
  <c r="B5" i="14"/>
  <c r="B2652" i="14"/>
  <c r="B2589" i="14"/>
  <c r="B2526" i="14"/>
  <c r="B2463" i="14"/>
  <c r="B2400" i="14"/>
  <c r="B2337" i="14"/>
  <c r="B2274" i="14"/>
  <c r="B2211" i="14"/>
  <c r="B2148" i="14"/>
  <c r="B2085" i="14"/>
  <c r="B2022" i="14"/>
  <c r="B1959" i="14"/>
  <c r="B1896" i="14"/>
  <c r="B1833" i="14"/>
  <c r="B1770" i="14"/>
  <c r="B1707" i="14"/>
  <c r="B1644" i="14"/>
  <c r="B1581" i="14"/>
  <c r="B1518" i="14"/>
  <c r="B1455" i="14"/>
  <c r="B1392" i="14"/>
  <c r="B1329" i="14"/>
  <c r="B1266" i="14"/>
  <c r="B1203" i="14"/>
  <c r="B1140" i="14"/>
  <c r="B1077" i="14"/>
  <c r="B1014" i="14"/>
  <c r="B951" i="14"/>
  <c r="B888" i="14"/>
  <c r="B825" i="14"/>
  <c r="B762" i="14"/>
  <c r="B699" i="14"/>
  <c r="B636" i="14"/>
  <c r="B573" i="14"/>
  <c r="B510" i="14"/>
  <c r="B447" i="14"/>
  <c r="B384" i="14"/>
  <c r="B321" i="14"/>
  <c r="B258" i="14"/>
  <c r="B195" i="14"/>
  <c r="B132" i="14"/>
  <c r="B69" i="14"/>
  <c r="B6" i="14"/>
  <c r="B2653" i="14"/>
  <c r="B2590" i="14"/>
  <c r="B2527" i="14"/>
  <c r="B2464" i="14"/>
  <c r="B2401" i="14"/>
  <c r="B2338" i="14"/>
  <c r="B2275" i="14"/>
  <c r="B2212" i="14"/>
  <c r="B2149" i="14"/>
  <c r="B2086" i="14"/>
  <c r="B2023" i="14"/>
  <c r="B1960" i="14"/>
  <c r="B1897" i="14"/>
  <c r="B1834" i="14"/>
  <c r="B1771" i="14"/>
  <c r="B1708" i="14"/>
  <c r="B1645" i="14"/>
  <c r="B1582" i="14"/>
  <c r="B1519" i="14"/>
  <c r="B1456" i="14"/>
  <c r="B1393" i="14"/>
  <c r="B1330" i="14"/>
  <c r="B1267" i="14"/>
  <c r="B1204" i="14"/>
  <c r="B1141" i="14"/>
  <c r="B1078" i="14"/>
  <c r="B1015" i="14"/>
  <c r="B952" i="14"/>
  <c r="B889" i="14"/>
  <c r="B826" i="14"/>
  <c r="B763" i="14"/>
  <c r="B700" i="14"/>
  <c r="B637" i="14"/>
  <c r="B574" i="14"/>
  <c r="B511" i="14"/>
  <c r="B448" i="14"/>
  <c r="B385" i="14"/>
  <c r="B322" i="14"/>
  <c r="B259" i="14"/>
  <c r="B196" i="14"/>
  <c r="B133" i="14"/>
  <c r="B70" i="14"/>
  <c r="B7" i="14"/>
  <c r="B2654" i="14"/>
  <c r="B2591" i="14"/>
  <c r="B2528" i="14"/>
  <c r="B2465" i="14"/>
  <c r="B2402" i="14"/>
  <c r="B2339" i="14"/>
  <c r="B2276" i="14"/>
  <c r="B2213" i="14"/>
  <c r="B2150" i="14"/>
  <c r="B2087" i="14"/>
  <c r="B2024" i="14"/>
  <c r="B1961" i="14"/>
  <c r="B1898" i="14"/>
  <c r="B1835" i="14"/>
  <c r="B1772" i="14"/>
  <c r="B1709" i="14"/>
  <c r="B1646" i="14"/>
  <c r="B1583" i="14"/>
  <c r="B1520" i="14"/>
  <c r="B1457" i="14"/>
  <c r="B1394" i="14"/>
  <c r="B1331" i="14"/>
  <c r="B1268" i="14"/>
  <c r="B1205" i="14"/>
  <c r="B1142" i="14"/>
  <c r="B1079" i="14"/>
  <c r="B1016" i="14"/>
  <c r="B953" i="14"/>
  <c r="B890" i="14"/>
  <c r="B827" i="14"/>
  <c r="B764" i="14"/>
  <c r="B701" i="14"/>
  <c r="B638" i="14"/>
  <c r="B575" i="14"/>
  <c r="B512" i="14"/>
  <c r="B449" i="14"/>
  <c r="B386" i="14"/>
  <c r="B323" i="14"/>
  <c r="B260" i="14"/>
  <c r="B197" i="14"/>
  <c r="B134" i="14"/>
  <c r="B71" i="14"/>
  <c r="B8" i="14"/>
  <c r="B2655" i="14"/>
  <c r="B2592" i="14"/>
  <c r="B2529" i="14"/>
  <c r="B2466" i="14"/>
  <c r="B2403" i="14"/>
  <c r="B2340" i="14"/>
  <c r="B2277" i="14"/>
  <c r="B2214" i="14"/>
  <c r="B2151" i="14"/>
  <c r="B2088" i="14"/>
  <c r="B2025" i="14"/>
  <c r="B1962" i="14"/>
  <c r="B1899" i="14"/>
  <c r="B1836" i="14"/>
  <c r="B1773" i="14"/>
  <c r="B1710" i="14"/>
  <c r="B1647" i="14"/>
  <c r="B1584" i="14"/>
  <c r="B1521" i="14"/>
  <c r="B1458" i="14"/>
  <c r="B1395" i="14"/>
  <c r="B1332" i="14"/>
  <c r="B1269" i="14"/>
  <c r="B1206" i="14"/>
  <c r="B1143" i="14"/>
  <c r="B1080" i="14"/>
  <c r="B1017" i="14"/>
  <c r="B954" i="14"/>
  <c r="B891" i="14"/>
  <c r="B828" i="14"/>
  <c r="B765" i="14"/>
  <c r="B702" i="14"/>
  <c r="B639" i="14"/>
  <c r="B576" i="14"/>
  <c r="B513" i="14"/>
  <c r="B450" i="14"/>
  <c r="B387" i="14"/>
  <c r="B324" i="14"/>
  <c r="B261" i="14"/>
  <c r="B198" i="14"/>
  <c r="B135" i="14"/>
  <c r="B72" i="14"/>
  <c r="B9" i="14"/>
  <c r="B2656" i="14"/>
  <c r="B2593" i="14"/>
  <c r="B2530" i="14"/>
  <c r="B2467" i="14"/>
  <c r="B2404" i="14"/>
  <c r="B2341" i="14"/>
  <c r="B2278" i="14"/>
  <c r="B2215" i="14"/>
  <c r="B2152" i="14"/>
  <c r="B2089" i="14"/>
  <c r="B2026" i="14"/>
  <c r="B1963" i="14"/>
  <c r="B1900" i="14"/>
  <c r="B1837" i="14"/>
  <c r="B1774" i="14"/>
  <c r="B1711" i="14"/>
  <c r="B1648" i="14"/>
  <c r="B1585" i="14"/>
  <c r="B1522" i="14"/>
  <c r="B1459" i="14"/>
  <c r="B1396" i="14"/>
  <c r="B1333" i="14"/>
  <c r="B1270" i="14"/>
  <c r="B1207" i="14"/>
  <c r="B1144" i="14"/>
  <c r="B1081" i="14"/>
  <c r="B1018" i="14"/>
  <c r="B955" i="14"/>
  <c r="B892" i="14"/>
  <c r="B829" i="14"/>
  <c r="B766" i="14"/>
  <c r="B703" i="14"/>
  <c r="B640" i="14"/>
  <c r="B577" i="14"/>
  <c r="B514" i="14"/>
  <c r="B451" i="14"/>
  <c r="B388" i="14"/>
  <c r="B325" i="14"/>
  <c r="B262" i="14"/>
  <c r="B199" i="14"/>
  <c r="B136" i="14"/>
  <c r="B73" i="14"/>
  <c r="B10" i="14"/>
  <c r="B2657" i="14"/>
  <c r="B2594" i="14"/>
  <c r="B2531" i="14"/>
  <c r="B2468" i="14"/>
  <c r="B2405" i="14"/>
  <c r="B2342" i="14"/>
  <c r="B2279" i="14"/>
  <c r="B2216" i="14"/>
  <c r="B2153" i="14"/>
  <c r="B2090" i="14"/>
  <c r="B2027" i="14"/>
  <c r="B1964" i="14"/>
  <c r="B1901" i="14"/>
  <c r="B1838" i="14"/>
  <c r="B1775" i="14"/>
  <c r="B1712" i="14"/>
  <c r="B1649" i="14"/>
  <c r="B1586" i="14"/>
  <c r="B1523" i="14"/>
  <c r="B1460" i="14"/>
  <c r="B1397" i="14"/>
  <c r="B1334" i="14"/>
  <c r="B1271" i="14"/>
  <c r="B1208" i="14"/>
  <c r="B1145" i="14"/>
  <c r="B1082" i="14"/>
  <c r="B1019" i="14"/>
  <c r="B956" i="14"/>
  <c r="B893" i="14"/>
  <c r="B830" i="14"/>
  <c r="B767" i="14"/>
  <c r="B704" i="14"/>
  <c r="B641" i="14"/>
  <c r="B578" i="14"/>
  <c r="B515" i="14"/>
  <c r="B452" i="14"/>
  <c r="B389" i="14"/>
  <c r="B326" i="14"/>
  <c r="B263" i="14"/>
  <c r="B200" i="14"/>
  <c r="B137" i="14"/>
  <c r="B74" i="14"/>
  <c r="B11" i="14"/>
  <c r="B2658" i="14"/>
  <c r="B2595" i="14"/>
  <c r="B2532" i="14"/>
  <c r="B2469" i="14"/>
  <c r="B2406" i="14"/>
  <c r="B2343" i="14"/>
  <c r="B2280" i="14"/>
  <c r="B2217" i="14"/>
  <c r="B2154" i="14"/>
  <c r="B2091" i="14"/>
  <c r="B2028" i="14"/>
  <c r="B1965" i="14"/>
  <c r="B1902" i="14"/>
  <c r="B1839" i="14"/>
  <c r="B1776" i="14"/>
  <c r="B1713" i="14"/>
  <c r="B1650" i="14"/>
  <c r="B1587" i="14"/>
  <c r="B1524" i="14"/>
  <c r="B1461" i="14"/>
  <c r="B1398" i="14"/>
  <c r="B1335" i="14"/>
  <c r="B1272" i="14"/>
  <c r="B1209" i="14"/>
  <c r="B1146" i="14"/>
  <c r="B1083" i="14"/>
  <c r="B1020" i="14"/>
  <c r="B957" i="14"/>
  <c r="B894" i="14"/>
  <c r="B831" i="14"/>
  <c r="B768" i="14"/>
  <c r="B705" i="14"/>
  <c r="B642" i="14"/>
  <c r="B579" i="14"/>
  <c r="B516" i="14"/>
  <c r="B453" i="14"/>
  <c r="B390" i="14"/>
  <c r="B327" i="14"/>
  <c r="B264" i="14"/>
  <c r="B201" i="14"/>
  <c r="B138" i="14"/>
  <c r="B75" i="14"/>
  <c r="B12" i="14"/>
  <c r="B2659" i="14"/>
  <c r="B2596" i="14"/>
  <c r="B2533" i="14"/>
  <c r="B2470" i="14"/>
  <c r="B2407" i="14"/>
  <c r="B2344" i="14"/>
  <c r="B2281" i="14"/>
  <c r="B2218" i="14"/>
  <c r="B2155" i="14"/>
  <c r="B2092" i="14"/>
  <c r="B2029" i="14"/>
  <c r="B1966" i="14"/>
  <c r="B1903" i="14"/>
  <c r="B1840" i="14"/>
  <c r="B1777" i="14"/>
  <c r="B1714" i="14"/>
  <c r="B1651" i="14"/>
  <c r="B1588" i="14"/>
  <c r="B1525" i="14"/>
  <c r="B1462" i="14"/>
  <c r="B1399" i="14"/>
  <c r="B1336" i="14"/>
  <c r="B1273" i="14"/>
  <c r="B1210" i="14"/>
  <c r="B1147" i="14"/>
  <c r="B1084" i="14"/>
  <c r="B1021" i="14"/>
  <c r="B958" i="14"/>
  <c r="B895" i="14"/>
  <c r="B832" i="14"/>
  <c r="B769" i="14"/>
  <c r="B706" i="14"/>
  <c r="B643" i="14"/>
  <c r="B580" i="14"/>
  <c r="B517" i="14"/>
  <c r="B454" i="14"/>
  <c r="B391" i="14"/>
  <c r="B328" i="14"/>
  <c r="B265" i="14"/>
  <c r="B202" i="14"/>
  <c r="B139" i="14"/>
  <c r="B76" i="14"/>
  <c r="B13" i="14"/>
  <c r="B2660" i="14"/>
  <c r="B2597" i="14"/>
  <c r="B2534" i="14"/>
  <c r="B2471" i="14"/>
  <c r="B2408" i="14"/>
  <c r="B2345" i="14"/>
  <c r="B2282" i="14"/>
  <c r="B2219" i="14"/>
  <c r="B2156" i="14"/>
  <c r="B2093" i="14"/>
  <c r="B2030" i="14"/>
  <c r="B1967" i="14"/>
  <c r="B1904" i="14"/>
  <c r="B1841" i="14"/>
  <c r="B1778" i="14"/>
  <c r="B1715" i="14"/>
  <c r="B1652" i="14"/>
  <c r="B1589" i="14"/>
  <c r="B1526" i="14"/>
  <c r="B1463" i="14"/>
  <c r="B1400" i="14"/>
  <c r="B1337" i="14"/>
  <c r="B1274" i="14"/>
  <c r="B1211" i="14"/>
  <c r="B1148" i="14"/>
  <c r="B1085" i="14"/>
  <c r="B1022" i="14"/>
  <c r="B959" i="14"/>
  <c r="B896" i="14"/>
  <c r="B833" i="14"/>
  <c r="B770" i="14"/>
  <c r="B707" i="14"/>
  <c r="B644" i="14"/>
  <c r="B581" i="14"/>
  <c r="B518" i="14"/>
  <c r="B455" i="14"/>
  <c r="B392" i="14"/>
  <c r="B329" i="14"/>
  <c r="B266" i="14"/>
  <c r="B203" i="14"/>
  <c r="B140" i="14"/>
  <c r="B77" i="14"/>
  <c r="B14" i="14"/>
  <c r="B2661" i="14"/>
  <c r="B2598" i="14"/>
  <c r="B2535" i="14"/>
  <c r="B2472" i="14"/>
  <c r="B2409" i="14"/>
  <c r="B2346" i="14"/>
  <c r="B2283" i="14"/>
  <c r="B2220" i="14"/>
  <c r="B2157" i="14"/>
  <c r="B2094" i="14"/>
  <c r="B2031" i="14"/>
  <c r="B1968" i="14"/>
  <c r="B1905" i="14"/>
  <c r="B1842" i="14"/>
  <c r="B1779" i="14"/>
  <c r="B1716" i="14"/>
  <c r="B1653" i="14"/>
  <c r="B1590" i="14"/>
  <c r="B1527" i="14"/>
  <c r="B1464" i="14"/>
  <c r="B1401" i="14"/>
  <c r="B1338" i="14"/>
  <c r="B1275" i="14"/>
  <c r="B1212" i="14"/>
  <c r="B1149" i="14"/>
  <c r="B1086" i="14"/>
  <c r="B1023" i="14"/>
  <c r="B960" i="14"/>
  <c r="B897" i="14"/>
  <c r="B834" i="14"/>
  <c r="B771" i="14"/>
  <c r="B708" i="14"/>
  <c r="B645" i="14"/>
  <c r="B582" i="14"/>
  <c r="B519" i="14"/>
  <c r="B456" i="14"/>
  <c r="B393" i="14"/>
  <c r="B330" i="14"/>
  <c r="B267" i="14"/>
  <c r="B204" i="14"/>
  <c r="B141" i="14"/>
  <c r="B78" i="14"/>
  <c r="B15" i="14"/>
  <c r="B2662" i="14"/>
  <c r="B2599" i="14"/>
  <c r="B2536" i="14"/>
  <c r="B2473" i="14"/>
  <c r="B2410" i="14"/>
  <c r="B2347" i="14"/>
  <c r="B2284" i="14"/>
  <c r="B2221" i="14"/>
  <c r="B2158" i="14"/>
  <c r="B2095" i="14"/>
  <c r="B2032" i="14"/>
  <c r="B1969" i="14"/>
  <c r="B1906" i="14"/>
  <c r="B1843" i="14"/>
  <c r="B1780" i="14"/>
  <c r="B1717" i="14"/>
  <c r="B1654" i="14"/>
  <c r="B1591" i="14"/>
  <c r="B1528" i="14"/>
  <c r="B1465" i="14"/>
  <c r="B1402" i="14"/>
  <c r="B1339" i="14"/>
  <c r="B1276" i="14"/>
  <c r="B1213" i="14"/>
  <c r="B1150" i="14"/>
  <c r="B1087" i="14"/>
  <c r="B1024" i="14"/>
  <c r="B961" i="14"/>
  <c r="B898" i="14"/>
  <c r="B835" i="14"/>
  <c r="B772" i="14"/>
  <c r="B709" i="14"/>
  <c r="B646" i="14"/>
  <c r="B583" i="14"/>
  <c r="B520" i="14"/>
  <c r="B457" i="14"/>
  <c r="B394" i="14"/>
  <c r="B331" i="14"/>
  <c r="B268" i="14"/>
  <c r="B205" i="14"/>
  <c r="B142" i="14"/>
  <c r="B79" i="14"/>
  <c r="B16" i="14"/>
  <c r="B2663" i="14"/>
  <c r="B2600" i="14"/>
  <c r="B2537" i="14"/>
  <c r="B2474" i="14"/>
  <c r="B2411" i="14"/>
  <c r="B2348" i="14"/>
  <c r="B2285" i="14"/>
  <c r="B2222" i="14"/>
  <c r="B2159" i="14"/>
  <c r="B2096" i="14"/>
  <c r="B2033" i="14"/>
  <c r="B1970" i="14"/>
  <c r="B1907" i="14"/>
  <c r="B1844" i="14"/>
  <c r="B1781" i="14"/>
  <c r="B1718" i="14"/>
  <c r="B1655" i="14"/>
  <c r="B1592" i="14"/>
  <c r="B1529" i="14"/>
  <c r="B1466" i="14"/>
  <c r="B1403" i="14"/>
  <c r="B1340" i="14"/>
  <c r="B1277" i="14"/>
  <c r="B1214" i="14"/>
  <c r="B1151" i="14"/>
  <c r="B1088" i="14"/>
  <c r="B1025" i="14"/>
  <c r="B962" i="14"/>
  <c r="B899" i="14"/>
  <c r="B836" i="14"/>
  <c r="B773" i="14"/>
  <c r="B710" i="14"/>
  <c r="B647" i="14"/>
  <c r="B584" i="14"/>
  <c r="B521" i="14"/>
  <c r="B458" i="14"/>
  <c r="B395" i="14"/>
  <c r="B332" i="14"/>
  <c r="B269" i="14"/>
  <c r="B206" i="14"/>
  <c r="B143" i="14"/>
  <c r="B80" i="14"/>
  <c r="B17" i="14"/>
  <c r="B2664" i="14"/>
  <c r="B2601" i="14"/>
  <c r="B2538" i="14"/>
  <c r="B2475" i="14"/>
  <c r="B2412" i="14"/>
  <c r="B2349" i="14"/>
  <c r="B2286" i="14"/>
  <c r="B2223" i="14"/>
  <c r="B2160" i="14"/>
  <c r="B2097" i="14"/>
  <c r="B2034" i="14"/>
  <c r="B1971" i="14"/>
  <c r="B1908" i="14"/>
  <c r="B1845" i="14"/>
  <c r="B1782" i="14"/>
  <c r="B1719" i="14"/>
  <c r="B1656" i="14"/>
  <c r="B1593" i="14"/>
  <c r="B1530" i="14"/>
  <c r="B1467" i="14"/>
  <c r="B1404" i="14"/>
  <c r="B1341" i="14"/>
  <c r="B1278" i="14"/>
  <c r="B1215" i="14"/>
  <c r="B1152" i="14"/>
  <c r="B1089" i="14"/>
  <c r="B1026" i="14"/>
  <c r="B963" i="14"/>
  <c r="B900" i="14"/>
  <c r="B837" i="14"/>
  <c r="B774" i="14"/>
  <c r="B711" i="14"/>
  <c r="B648" i="14"/>
  <c r="B585" i="14"/>
  <c r="B522" i="14"/>
  <c r="B459" i="14"/>
  <c r="B396" i="14"/>
  <c r="B333" i="14"/>
  <c r="B270" i="14"/>
  <c r="B207" i="14"/>
  <c r="B144" i="14"/>
  <c r="B81" i="14"/>
  <c r="B18" i="14"/>
  <c r="B2665" i="14"/>
  <c r="B2602" i="14"/>
  <c r="B2539" i="14"/>
  <c r="B2476" i="14"/>
  <c r="B2413" i="14"/>
  <c r="B2350" i="14"/>
  <c r="B2287" i="14"/>
  <c r="B2224" i="14"/>
  <c r="B2161" i="14"/>
  <c r="B2098" i="14"/>
  <c r="B2035" i="14"/>
  <c r="B1972" i="14"/>
  <c r="B1909" i="14"/>
  <c r="B1846" i="14"/>
  <c r="B1783" i="14"/>
  <c r="B1720" i="14"/>
  <c r="B1657" i="14"/>
  <c r="B1594" i="14"/>
  <c r="B1531" i="14"/>
  <c r="B1468" i="14"/>
  <c r="B1405" i="14"/>
  <c r="B1342" i="14"/>
  <c r="B1279" i="14"/>
  <c r="B1216" i="14"/>
  <c r="B1153" i="14"/>
  <c r="B1090" i="14"/>
  <c r="B1027" i="14"/>
  <c r="B964" i="14"/>
  <c r="B901" i="14"/>
  <c r="B838" i="14"/>
  <c r="B775" i="14"/>
  <c r="B712" i="14"/>
  <c r="B649" i="14"/>
  <c r="B586" i="14"/>
  <c r="B523" i="14"/>
  <c r="B460" i="14"/>
  <c r="B397" i="14"/>
  <c r="B334" i="14"/>
  <c r="B271" i="14"/>
  <c r="B208" i="14"/>
  <c r="B145" i="14"/>
  <c r="B82" i="14"/>
  <c r="B19" i="14"/>
  <c r="B2666" i="14"/>
  <c r="B2603" i="14"/>
  <c r="B2540" i="14"/>
  <c r="B2477" i="14"/>
  <c r="B2414" i="14"/>
  <c r="B2351" i="14"/>
  <c r="B2288" i="14"/>
  <c r="B2225" i="14"/>
  <c r="B2162" i="14"/>
  <c r="B2099" i="14"/>
  <c r="B2036" i="14"/>
  <c r="B1973" i="14"/>
  <c r="B1910" i="14"/>
  <c r="B1847" i="14"/>
  <c r="B1784" i="14"/>
  <c r="B1721" i="14"/>
  <c r="B1658" i="14"/>
  <c r="B1595" i="14"/>
  <c r="B1532" i="14"/>
  <c r="B1469" i="14"/>
  <c r="B1406" i="14"/>
  <c r="B1343" i="14"/>
  <c r="B1280" i="14"/>
  <c r="B1217" i="14"/>
  <c r="B1154" i="14"/>
  <c r="B1091" i="14"/>
  <c r="B1028" i="14"/>
  <c r="B965" i="14"/>
  <c r="B902" i="14"/>
  <c r="B839" i="14"/>
  <c r="B776" i="14"/>
  <c r="B713" i="14"/>
  <c r="B650" i="14"/>
  <c r="B587" i="14"/>
  <c r="B524" i="14"/>
  <c r="B461" i="14"/>
  <c r="B398" i="14"/>
  <c r="B335" i="14"/>
  <c r="B272" i="14"/>
  <c r="B209" i="14"/>
  <c r="B146" i="14"/>
  <c r="B83" i="14"/>
  <c r="B20" i="14"/>
  <c r="B2667" i="14"/>
  <c r="B2604" i="14"/>
  <c r="B2541" i="14"/>
  <c r="B2478" i="14"/>
  <c r="B2415" i="14"/>
  <c r="B2352" i="14"/>
  <c r="B2289" i="14"/>
  <c r="B2226" i="14"/>
  <c r="B2163" i="14"/>
  <c r="B2100" i="14"/>
  <c r="B2037" i="14"/>
  <c r="B1974" i="14"/>
  <c r="B1911" i="14"/>
  <c r="B1848" i="14"/>
  <c r="B1785" i="14"/>
  <c r="B1722" i="14"/>
  <c r="B1659" i="14"/>
  <c r="B1596" i="14"/>
  <c r="B1533" i="14"/>
  <c r="B1470" i="14"/>
  <c r="B1407" i="14"/>
  <c r="B1344" i="14"/>
  <c r="B1281" i="14"/>
  <c r="B1218" i="14"/>
  <c r="B1155" i="14"/>
  <c r="B1092" i="14"/>
  <c r="B1029" i="14"/>
  <c r="B966" i="14"/>
  <c r="B903" i="14"/>
  <c r="B840" i="14"/>
  <c r="B777" i="14"/>
  <c r="B714" i="14"/>
  <c r="B651" i="14"/>
  <c r="B588" i="14"/>
  <c r="B525" i="14"/>
  <c r="B462" i="14"/>
  <c r="B399" i="14"/>
  <c r="B336" i="14"/>
  <c r="B273" i="14"/>
  <c r="B210" i="14"/>
  <c r="B147" i="14"/>
  <c r="B84" i="14"/>
  <c r="B21" i="14"/>
  <c r="B2668" i="14"/>
  <c r="B2605" i="14"/>
  <c r="B2542" i="14"/>
  <c r="B2479" i="14"/>
  <c r="B2416" i="14"/>
  <c r="B2353" i="14"/>
  <c r="B2290" i="14"/>
  <c r="B2227" i="14"/>
  <c r="B2164" i="14"/>
  <c r="B2101" i="14"/>
  <c r="B2038" i="14"/>
  <c r="B1975" i="14"/>
  <c r="B1912" i="14"/>
  <c r="B1849" i="14"/>
  <c r="B1786" i="14"/>
  <c r="B1723" i="14"/>
  <c r="B1660" i="14"/>
  <c r="B1597" i="14"/>
  <c r="B1534" i="14"/>
  <c r="B1471" i="14"/>
  <c r="B1408" i="14"/>
  <c r="B1345" i="14"/>
  <c r="B1282" i="14"/>
  <c r="B1219" i="14"/>
  <c r="B1156" i="14"/>
  <c r="B1093" i="14"/>
  <c r="B1030" i="14"/>
  <c r="B967" i="14"/>
  <c r="B904" i="14"/>
  <c r="B841" i="14"/>
  <c r="B778" i="14"/>
  <c r="B715" i="14"/>
  <c r="B652" i="14"/>
  <c r="B589" i="14"/>
  <c r="B526" i="14"/>
  <c r="B463" i="14"/>
  <c r="B400" i="14"/>
  <c r="B337" i="14"/>
  <c r="B274" i="14"/>
  <c r="B211" i="14"/>
  <c r="B148" i="14"/>
  <c r="B85" i="14"/>
  <c r="B22" i="14"/>
  <c r="B2669" i="14"/>
  <c r="B2606" i="14"/>
  <c r="B2543" i="14"/>
  <c r="B2480" i="14"/>
  <c r="B2417" i="14"/>
  <c r="B2354" i="14"/>
  <c r="B2291" i="14"/>
  <c r="B2228" i="14"/>
  <c r="B2165" i="14"/>
  <c r="B2102" i="14"/>
  <c r="B2039" i="14"/>
  <c r="B1976" i="14"/>
  <c r="B1913" i="14"/>
  <c r="B1850" i="14"/>
  <c r="B1787" i="14"/>
  <c r="B1724" i="14"/>
  <c r="B1661" i="14"/>
  <c r="B1598" i="14"/>
  <c r="B1535" i="14"/>
  <c r="B1472" i="14"/>
  <c r="B1409" i="14"/>
  <c r="B1346" i="14"/>
  <c r="B1283" i="14"/>
  <c r="B1220" i="14"/>
  <c r="B1157" i="14"/>
  <c r="B1094" i="14"/>
  <c r="B1031" i="14"/>
  <c r="B968" i="14"/>
  <c r="B905" i="14"/>
  <c r="B842" i="14"/>
  <c r="B779" i="14"/>
  <c r="B716" i="14"/>
  <c r="B653" i="14"/>
  <c r="B590" i="14"/>
  <c r="B527" i="14"/>
  <c r="B464" i="14"/>
  <c r="B401" i="14"/>
  <c r="B338" i="14"/>
  <c r="B275" i="14"/>
  <c r="B212" i="14"/>
  <c r="B149" i="14"/>
  <c r="B86" i="14"/>
  <c r="B23" i="14"/>
  <c r="B2670" i="14"/>
  <c r="B2607" i="14"/>
  <c r="B2544" i="14"/>
  <c r="B2481" i="14"/>
  <c r="B2418" i="14"/>
  <c r="B2355" i="14"/>
  <c r="B2292" i="14"/>
  <c r="B2229" i="14"/>
  <c r="B2166" i="14"/>
  <c r="B2103" i="14"/>
  <c r="B2040" i="14"/>
  <c r="B1977" i="14"/>
  <c r="B1914" i="14"/>
  <c r="B1851" i="14"/>
  <c r="B1788" i="14"/>
  <c r="B1725" i="14"/>
  <c r="B1662" i="14"/>
  <c r="B1599" i="14"/>
  <c r="B1536" i="14"/>
  <c r="B1473" i="14"/>
  <c r="B1410" i="14"/>
  <c r="B1347" i="14"/>
  <c r="B1284" i="14"/>
  <c r="B1221" i="14"/>
  <c r="B1158" i="14"/>
  <c r="B1095" i="14"/>
  <c r="B1032" i="14"/>
  <c r="B969" i="14"/>
  <c r="B906" i="14"/>
  <c r="B843" i="14"/>
  <c r="B780" i="14"/>
  <c r="B717" i="14"/>
  <c r="B654" i="14"/>
  <c r="B591" i="14"/>
  <c r="B528" i="14"/>
  <c r="B465" i="14"/>
  <c r="B402" i="14"/>
  <c r="B339" i="14"/>
  <c r="B276" i="14"/>
  <c r="B213" i="14"/>
  <c r="B150" i="14"/>
  <c r="B87" i="14"/>
  <c r="B24" i="14"/>
  <c r="B2671" i="14"/>
  <c r="B2608" i="14"/>
  <c r="B2545" i="14"/>
  <c r="B2482" i="14"/>
  <c r="B2419" i="14"/>
  <c r="B2356" i="14"/>
  <c r="B2293" i="14"/>
  <c r="B2230" i="14"/>
  <c r="B2167" i="14"/>
  <c r="B2104" i="14"/>
  <c r="B2041" i="14"/>
  <c r="B1978" i="14"/>
  <c r="B1915" i="14"/>
  <c r="B1852" i="14"/>
  <c r="B1789" i="14"/>
  <c r="B1726" i="14"/>
  <c r="B1663" i="14"/>
  <c r="B1600" i="14"/>
  <c r="B1537" i="14"/>
  <c r="B1474" i="14"/>
  <c r="B1411" i="14"/>
  <c r="B1348" i="14"/>
  <c r="B1285" i="14"/>
  <c r="B1222" i="14"/>
  <c r="B1159" i="14"/>
  <c r="B1096" i="14"/>
  <c r="B1033" i="14"/>
  <c r="B970" i="14"/>
  <c r="B907" i="14"/>
  <c r="B844" i="14"/>
  <c r="B781" i="14"/>
  <c r="B718" i="14"/>
  <c r="B655" i="14"/>
  <c r="B592" i="14"/>
  <c r="B529" i="14"/>
  <c r="B466" i="14"/>
  <c r="B403" i="14"/>
  <c r="B340" i="14"/>
  <c r="B277" i="14"/>
  <c r="B214" i="14"/>
  <c r="B151" i="14"/>
  <c r="B88" i="14"/>
  <c r="B25" i="14"/>
  <c r="B2672" i="14"/>
  <c r="B2609" i="14"/>
  <c r="B2546" i="14"/>
  <c r="B2483" i="14"/>
  <c r="B2420" i="14"/>
  <c r="B2357" i="14"/>
  <c r="B2294" i="14"/>
  <c r="B2231" i="14"/>
  <c r="B2168" i="14"/>
  <c r="B2105" i="14"/>
  <c r="B2042" i="14"/>
  <c r="B1979" i="14"/>
  <c r="B1916" i="14"/>
  <c r="B1853" i="14"/>
  <c r="B1790" i="14"/>
  <c r="B1727" i="14"/>
  <c r="B1664" i="14"/>
  <c r="B1601" i="14"/>
  <c r="B1538" i="14"/>
  <c r="B1475" i="14"/>
  <c r="B1412" i="14"/>
  <c r="B1349" i="14"/>
  <c r="B1286" i="14"/>
  <c r="B1223" i="14"/>
  <c r="B1160" i="14"/>
  <c r="B1097" i="14"/>
  <c r="B1034" i="14"/>
  <c r="B971" i="14"/>
  <c r="B908" i="14"/>
  <c r="B845" i="14"/>
  <c r="B782" i="14"/>
  <c r="B719" i="14"/>
  <c r="B656" i="14"/>
  <c r="B593" i="14"/>
  <c r="B530" i="14"/>
  <c r="B467" i="14"/>
  <c r="B404" i="14"/>
  <c r="B341" i="14"/>
  <c r="B278" i="14"/>
  <c r="B215" i="14"/>
  <c r="B152" i="14"/>
  <c r="B89" i="14"/>
  <c r="B26" i="14"/>
  <c r="B2673" i="14"/>
  <c r="B2610" i="14"/>
  <c r="B2547" i="14"/>
  <c r="B2484" i="14"/>
  <c r="B2421" i="14"/>
  <c r="B2358" i="14"/>
  <c r="B2295" i="14"/>
  <c r="B2232" i="14"/>
  <c r="B2169" i="14"/>
  <c r="B2106" i="14"/>
  <c r="B2043" i="14"/>
  <c r="B1980" i="14"/>
  <c r="B1917" i="14"/>
  <c r="B1854" i="14"/>
  <c r="B1791" i="14"/>
  <c r="B1728" i="14"/>
  <c r="B1665" i="14"/>
  <c r="B1602" i="14"/>
  <c r="B1539" i="14"/>
  <c r="B1476" i="14"/>
  <c r="B1413" i="14"/>
  <c r="B1350" i="14"/>
  <c r="B1287" i="14"/>
  <c r="B1224" i="14"/>
  <c r="B1161" i="14"/>
  <c r="B1098" i="14"/>
  <c r="B1035" i="14"/>
  <c r="B972" i="14"/>
  <c r="B909" i="14"/>
  <c r="B846" i="14"/>
  <c r="B783" i="14"/>
  <c r="B720" i="14"/>
  <c r="B657" i="14"/>
  <c r="B594" i="14"/>
  <c r="B531" i="14"/>
  <c r="B468" i="14"/>
  <c r="B405" i="14"/>
  <c r="B342" i="14"/>
  <c r="B279" i="14"/>
  <c r="B216" i="14"/>
  <c r="B153" i="14"/>
  <c r="B90" i="14"/>
  <c r="B27" i="14"/>
  <c r="B2674" i="14"/>
  <c r="B2611" i="14"/>
  <c r="B2548" i="14"/>
  <c r="B2485" i="14"/>
  <c r="B2422" i="14"/>
  <c r="B2359" i="14"/>
  <c r="B2296" i="14"/>
  <c r="B2233" i="14"/>
  <c r="B2170" i="14"/>
  <c r="B2107" i="14"/>
  <c r="B2044" i="14"/>
  <c r="B1981" i="14"/>
  <c r="B1918" i="14"/>
  <c r="B1855" i="14"/>
  <c r="B1792" i="14"/>
  <c r="B1729" i="14"/>
  <c r="B1666" i="14"/>
  <c r="B1603" i="14"/>
  <c r="B1540" i="14"/>
  <c r="B1477" i="14"/>
  <c r="B1414" i="14"/>
  <c r="B1351" i="14"/>
  <c r="B1288" i="14"/>
  <c r="B1225" i="14"/>
  <c r="B1162" i="14"/>
  <c r="B1099" i="14"/>
  <c r="B1036" i="14"/>
  <c r="B973" i="14"/>
  <c r="B910" i="14"/>
  <c r="B847" i="14"/>
  <c r="B784" i="14"/>
  <c r="B721" i="14"/>
  <c r="B658" i="14"/>
  <c r="B595" i="14"/>
  <c r="B532" i="14"/>
  <c r="B469" i="14"/>
  <c r="B406" i="14"/>
  <c r="B343" i="14"/>
  <c r="B280" i="14"/>
  <c r="B217" i="14"/>
  <c r="B154" i="14"/>
  <c r="B91" i="14"/>
  <c r="B28" i="14"/>
  <c r="B2675" i="14"/>
  <c r="B2612" i="14"/>
  <c r="B2549" i="14"/>
  <c r="B2486" i="14"/>
  <c r="B2423" i="14"/>
  <c r="B2360" i="14"/>
  <c r="B2297" i="14"/>
  <c r="B2234" i="14"/>
  <c r="B2171" i="14"/>
  <c r="B2108" i="14"/>
  <c r="B2045" i="14"/>
  <c r="B1982" i="14"/>
  <c r="B1919" i="14"/>
  <c r="B1856" i="14"/>
  <c r="B1793" i="14"/>
  <c r="B1730" i="14"/>
  <c r="B1667" i="14"/>
  <c r="B1604" i="14"/>
  <c r="B1541" i="14"/>
  <c r="B1478" i="14"/>
  <c r="B1415" i="14"/>
  <c r="B1352" i="14"/>
  <c r="B1289" i="14"/>
  <c r="B1226" i="14"/>
  <c r="B1163" i="14"/>
  <c r="B1100" i="14"/>
  <c r="B1037" i="14"/>
  <c r="B974" i="14"/>
  <c r="B911" i="14"/>
  <c r="B848" i="14"/>
  <c r="B785" i="14"/>
  <c r="B722" i="14"/>
  <c r="B659" i="14"/>
  <c r="B596" i="14"/>
  <c r="B533" i="14"/>
  <c r="B470" i="14"/>
  <c r="B407" i="14"/>
  <c r="B344" i="14"/>
  <c r="B281" i="14"/>
  <c r="B218" i="14"/>
  <c r="B155" i="14"/>
  <c r="B92" i="14"/>
  <c r="B29" i="14"/>
  <c r="B2676" i="14"/>
  <c r="B2613" i="14"/>
  <c r="B2550" i="14"/>
  <c r="B2487" i="14"/>
  <c r="B2424" i="14"/>
  <c r="B2361" i="14"/>
  <c r="B2298" i="14"/>
  <c r="B2235" i="14"/>
  <c r="B2172" i="14"/>
  <c r="B2109" i="14"/>
  <c r="B2046" i="14"/>
  <c r="B1983" i="14"/>
  <c r="B1920" i="14"/>
  <c r="B1857" i="14"/>
  <c r="B1794" i="14"/>
  <c r="B1731" i="14"/>
  <c r="B1668" i="14"/>
  <c r="B1605" i="14"/>
  <c r="B1542" i="14"/>
  <c r="B1479" i="14"/>
  <c r="B1416" i="14"/>
  <c r="B1353" i="14"/>
  <c r="B1290" i="14"/>
  <c r="B1227" i="14"/>
  <c r="B1164" i="14"/>
  <c r="B1101" i="14"/>
  <c r="B1038" i="14"/>
  <c r="B975" i="14"/>
  <c r="B912" i="14"/>
  <c r="B849" i="14"/>
  <c r="B786" i="14"/>
  <c r="B723" i="14"/>
  <c r="B660" i="14"/>
  <c r="B597" i="14"/>
  <c r="B534" i="14"/>
  <c r="B471" i="14"/>
  <c r="B408" i="14"/>
  <c r="B345" i="14"/>
  <c r="B282" i="14"/>
  <c r="B219" i="14"/>
  <c r="B156" i="14"/>
  <c r="B93" i="14"/>
  <c r="B30" i="14"/>
  <c r="B2677" i="14"/>
  <c r="B2614" i="14"/>
  <c r="B2551" i="14"/>
  <c r="B2488" i="14"/>
  <c r="B2425" i="14"/>
  <c r="B2362" i="14"/>
  <c r="B2299" i="14"/>
  <c r="B2236" i="14"/>
  <c r="B2173" i="14"/>
  <c r="B2110" i="14"/>
  <c r="B2047" i="14"/>
  <c r="B1984" i="14"/>
  <c r="B1921" i="14"/>
  <c r="B1858" i="14"/>
  <c r="B1795" i="14"/>
  <c r="B1732" i="14"/>
  <c r="B1669" i="14"/>
  <c r="B1606" i="14"/>
  <c r="B1543" i="14"/>
  <c r="B1480" i="14"/>
  <c r="B1417" i="14"/>
  <c r="B1354" i="14"/>
  <c r="B1291" i="14"/>
  <c r="B1228" i="14"/>
  <c r="B1165" i="14"/>
  <c r="B1102" i="14"/>
  <c r="B1039" i="14"/>
  <c r="B976" i="14"/>
  <c r="B913" i="14"/>
  <c r="B850" i="14"/>
  <c r="B787" i="14"/>
  <c r="B724" i="14"/>
  <c r="B661" i="14"/>
  <c r="B598" i="14"/>
  <c r="B535" i="14"/>
  <c r="B472" i="14"/>
  <c r="B409" i="14"/>
  <c r="B346" i="14"/>
  <c r="B283" i="14"/>
  <c r="B220" i="14"/>
  <c r="B157" i="14"/>
  <c r="B94" i="14"/>
  <c r="B31" i="14"/>
  <c r="B2678" i="14"/>
  <c r="B2615" i="14"/>
  <c r="B2552" i="14"/>
  <c r="B2489" i="14"/>
  <c r="B2426" i="14"/>
  <c r="B2363" i="14"/>
  <c r="B2300" i="14"/>
  <c r="B2237" i="14"/>
  <c r="B2174" i="14"/>
  <c r="B2111" i="14"/>
  <c r="B2048" i="14"/>
  <c r="B1985" i="14"/>
  <c r="B1922" i="14"/>
  <c r="B1859" i="14"/>
  <c r="B1796" i="14"/>
  <c r="B1733" i="14"/>
  <c r="B1670" i="14"/>
  <c r="B1607" i="14"/>
  <c r="B1544" i="14"/>
  <c r="B1481" i="14"/>
  <c r="B1418" i="14"/>
  <c r="B1355" i="14"/>
  <c r="B1292" i="14"/>
  <c r="B1229" i="14"/>
  <c r="B1166" i="14"/>
  <c r="B1103" i="14"/>
  <c r="B1040" i="14"/>
  <c r="B977" i="14"/>
  <c r="B914" i="14"/>
  <c r="B851" i="14"/>
  <c r="B788" i="14"/>
  <c r="B725" i="14"/>
  <c r="B662" i="14"/>
  <c r="B599" i="14"/>
  <c r="B536" i="14"/>
  <c r="B473" i="14"/>
  <c r="B410" i="14"/>
  <c r="B347" i="14"/>
  <c r="B284" i="14"/>
  <c r="B221" i="14"/>
  <c r="B158" i="14"/>
  <c r="B95" i="14"/>
  <c r="B32" i="14"/>
  <c r="B2679" i="14"/>
  <c r="B2616" i="14"/>
  <c r="B2553" i="14"/>
  <c r="B2490" i="14"/>
  <c r="B2427" i="14"/>
  <c r="B2364" i="14"/>
  <c r="B2301" i="14"/>
  <c r="B2238" i="14"/>
  <c r="B2175" i="14"/>
  <c r="B2112" i="14"/>
  <c r="B2049" i="14"/>
  <c r="B1986" i="14"/>
  <c r="B1923" i="14"/>
  <c r="B1860" i="14"/>
  <c r="B1797" i="14"/>
  <c r="B1734" i="14"/>
  <c r="B1671" i="14"/>
  <c r="B1608" i="14"/>
  <c r="B1545" i="14"/>
  <c r="B1482" i="14"/>
  <c r="B1419" i="14"/>
  <c r="B1356" i="14"/>
  <c r="B1293" i="14"/>
  <c r="B1230" i="14"/>
  <c r="B1167" i="14"/>
  <c r="B1104" i="14"/>
  <c r="B1041" i="14"/>
  <c r="B978" i="14"/>
  <c r="B915" i="14"/>
  <c r="B852" i="14"/>
  <c r="B789" i="14"/>
  <c r="B726" i="14"/>
  <c r="B663" i="14"/>
  <c r="B600" i="14"/>
  <c r="B537" i="14"/>
  <c r="B474" i="14"/>
  <c r="B411" i="14"/>
  <c r="B348" i="14"/>
  <c r="B285" i="14"/>
  <c r="B222" i="14"/>
  <c r="B159" i="14"/>
  <c r="B96" i="14"/>
  <c r="B33" i="14"/>
  <c r="B2680" i="14"/>
  <c r="B2617" i="14"/>
  <c r="B2554" i="14"/>
  <c r="B2491" i="14"/>
  <c r="B2428" i="14"/>
  <c r="B2365" i="14"/>
  <c r="B2302" i="14"/>
  <c r="B2239" i="14"/>
  <c r="B2176" i="14"/>
  <c r="B2113" i="14"/>
  <c r="B2050" i="14"/>
  <c r="B1987" i="14"/>
  <c r="B1924" i="14"/>
  <c r="B1861" i="14"/>
  <c r="B1798" i="14"/>
  <c r="B1735" i="14"/>
  <c r="B1672" i="14"/>
  <c r="B1609" i="14"/>
  <c r="B1546" i="14"/>
  <c r="B1483" i="14"/>
  <c r="B1420" i="14"/>
  <c r="B1357" i="14"/>
  <c r="B1294" i="14"/>
  <c r="B1231" i="14"/>
  <c r="B1168" i="14"/>
  <c r="B1105" i="14"/>
  <c r="B1042" i="14"/>
  <c r="B979" i="14"/>
  <c r="B916" i="14"/>
  <c r="B853" i="14"/>
  <c r="B790" i="14"/>
  <c r="B727" i="14"/>
  <c r="B664" i="14"/>
  <c r="B601" i="14"/>
  <c r="B538" i="14"/>
  <c r="B475" i="14"/>
  <c r="B412" i="14"/>
  <c r="B349" i="14"/>
  <c r="B286" i="14"/>
  <c r="B223" i="14"/>
  <c r="B160" i="14"/>
  <c r="B97" i="14"/>
  <c r="B34" i="14"/>
  <c r="B2681" i="14"/>
  <c r="B2618" i="14"/>
  <c r="B2555" i="14"/>
  <c r="B2492" i="14"/>
  <c r="B2429" i="14"/>
  <c r="B2366" i="14"/>
  <c r="B2303" i="14"/>
  <c r="B2240" i="14"/>
  <c r="B2177" i="14"/>
  <c r="B2114" i="14"/>
  <c r="B2051" i="14"/>
  <c r="B1988" i="14"/>
  <c r="B1925" i="14"/>
  <c r="B1862" i="14"/>
  <c r="B1799" i="14"/>
  <c r="B1736" i="14"/>
  <c r="B1673" i="14"/>
  <c r="B1610" i="14"/>
  <c r="B1547" i="14"/>
  <c r="B1484" i="14"/>
  <c r="B1421" i="14"/>
  <c r="B1358" i="14"/>
  <c r="B1295" i="14"/>
  <c r="B1232" i="14"/>
  <c r="B1169" i="14"/>
  <c r="B1106" i="14"/>
  <c r="B1043" i="14"/>
  <c r="B980" i="14"/>
  <c r="B917" i="14"/>
  <c r="B854" i="14"/>
  <c r="B791" i="14"/>
  <c r="B728" i="14"/>
  <c r="B665" i="14"/>
  <c r="B602" i="14"/>
  <c r="B539" i="14"/>
  <c r="B476" i="14"/>
  <c r="B413" i="14"/>
  <c r="B350" i="14"/>
  <c r="B287" i="14"/>
  <c r="B224" i="14"/>
  <c r="B161" i="14"/>
  <c r="B98" i="14"/>
  <c r="B35" i="14"/>
  <c r="B2682" i="14"/>
  <c r="B2619" i="14"/>
  <c r="B2556" i="14"/>
  <c r="B2493" i="14"/>
  <c r="B2430" i="14"/>
  <c r="B2367" i="14"/>
  <c r="B2304" i="14"/>
  <c r="B2241" i="14"/>
  <c r="B2178" i="14"/>
  <c r="B2115" i="14"/>
  <c r="B2052" i="14"/>
  <c r="B1989" i="14"/>
  <c r="B1926" i="14"/>
  <c r="B1863" i="14"/>
  <c r="B1800" i="14"/>
  <c r="B1737" i="14"/>
  <c r="B1674" i="14"/>
  <c r="B1611" i="14"/>
  <c r="B1548" i="14"/>
  <c r="B1485" i="14"/>
  <c r="B1422" i="14"/>
  <c r="B1359" i="14"/>
  <c r="B1296" i="14"/>
  <c r="B1233" i="14"/>
  <c r="B1170" i="14"/>
  <c r="B1107" i="14"/>
  <c r="B1044" i="14"/>
  <c r="B981" i="14"/>
  <c r="B918" i="14"/>
  <c r="B855" i="14"/>
  <c r="B792" i="14"/>
  <c r="B729" i="14"/>
  <c r="B666" i="14"/>
  <c r="B603" i="14"/>
  <c r="B540" i="14"/>
  <c r="B477" i="14"/>
  <c r="B414" i="14"/>
  <c r="B351" i="14"/>
  <c r="B288" i="14"/>
  <c r="B225" i="14"/>
  <c r="B162" i="14"/>
  <c r="B99" i="14"/>
  <c r="B36" i="14"/>
  <c r="B2683" i="14"/>
  <c r="B2620" i="14"/>
  <c r="B2557" i="14"/>
  <c r="B2494" i="14"/>
  <c r="B2431" i="14"/>
  <c r="B2368" i="14"/>
  <c r="B2305" i="14"/>
  <c r="B2242" i="14"/>
  <c r="B2179" i="14"/>
  <c r="B2116" i="14"/>
  <c r="B2053" i="14"/>
  <c r="B1990" i="14"/>
  <c r="B1927" i="14"/>
  <c r="B1864" i="14"/>
  <c r="B1801" i="14"/>
  <c r="B1738" i="14"/>
  <c r="B1675" i="14"/>
  <c r="B1612" i="14"/>
  <c r="B1549" i="14"/>
  <c r="B1486" i="14"/>
  <c r="B1423" i="14"/>
  <c r="B1360" i="14"/>
  <c r="B1297" i="14"/>
  <c r="B1234" i="14"/>
  <c r="B1171" i="14"/>
  <c r="B1108" i="14"/>
  <c r="B1045" i="14"/>
  <c r="B982" i="14"/>
  <c r="B919" i="14"/>
  <c r="B856" i="14"/>
  <c r="B793" i="14"/>
  <c r="B730" i="14"/>
  <c r="B667" i="14"/>
  <c r="B604" i="14"/>
  <c r="B541" i="14"/>
  <c r="B478" i="14"/>
  <c r="B415" i="14"/>
  <c r="B352" i="14"/>
  <c r="B289" i="14"/>
  <c r="B226" i="14"/>
  <c r="B163" i="14"/>
  <c r="B100" i="14"/>
  <c r="B37" i="14"/>
  <c r="B2684" i="14"/>
  <c r="B2621" i="14"/>
  <c r="B2558" i="14"/>
  <c r="B2495" i="14"/>
  <c r="B2432" i="14"/>
  <c r="B2369" i="14"/>
  <c r="B2306" i="14"/>
  <c r="B2243" i="14"/>
  <c r="B2180" i="14"/>
  <c r="B2117" i="14"/>
  <c r="B2054" i="14"/>
  <c r="B1991" i="14"/>
  <c r="B1928" i="14"/>
  <c r="B1865" i="14"/>
  <c r="B1802" i="14"/>
  <c r="B1739" i="14"/>
  <c r="B1676" i="14"/>
  <c r="B1613" i="14"/>
  <c r="B1550" i="14"/>
  <c r="B1487" i="14"/>
  <c r="B1424" i="14"/>
  <c r="B1361" i="14"/>
  <c r="B1298" i="14"/>
  <c r="B1235" i="14"/>
  <c r="B1172" i="14"/>
  <c r="B1109" i="14"/>
  <c r="B1046" i="14"/>
  <c r="B983" i="14"/>
  <c r="B920" i="14"/>
  <c r="B857" i="14"/>
  <c r="B794" i="14"/>
  <c r="B731" i="14"/>
  <c r="B668" i="14"/>
  <c r="B605" i="14"/>
  <c r="B542" i="14"/>
  <c r="B479" i="14"/>
  <c r="B416" i="14"/>
  <c r="B353" i="14"/>
  <c r="B290" i="14"/>
  <c r="B227" i="14"/>
  <c r="B164" i="14"/>
  <c r="B101" i="14"/>
  <c r="B38" i="14"/>
  <c r="B2685" i="14"/>
  <c r="B2622" i="14"/>
  <c r="B2559" i="14"/>
  <c r="B2496" i="14"/>
  <c r="B2433" i="14"/>
  <c r="B2370" i="14"/>
  <c r="B2307" i="14"/>
  <c r="B2244" i="14"/>
  <c r="B2181" i="14"/>
  <c r="B2118" i="14"/>
  <c r="B2055" i="14"/>
  <c r="B1992" i="14"/>
  <c r="B1929" i="14"/>
  <c r="B1866" i="14"/>
  <c r="B1803" i="14"/>
  <c r="B1740" i="14"/>
  <c r="B1677" i="14"/>
  <c r="B1614" i="14"/>
  <c r="B1551" i="14"/>
  <c r="B1488" i="14"/>
  <c r="B1425" i="14"/>
  <c r="B1362" i="14"/>
  <c r="B1299" i="14"/>
  <c r="B1236" i="14"/>
  <c r="B1173" i="14"/>
  <c r="B1110" i="14"/>
  <c r="B1047" i="14"/>
  <c r="B984" i="14"/>
  <c r="B921" i="14"/>
  <c r="B858" i="14"/>
  <c r="B795" i="14"/>
  <c r="B732" i="14"/>
  <c r="B669" i="14"/>
  <c r="B606" i="14"/>
  <c r="B543" i="14"/>
  <c r="B480" i="14"/>
  <c r="B417" i="14"/>
  <c r="B354" i="14"/>
  <c r="B291" i="14"/>
  <c r="B228" i="14"/>
  <c r="B165" i="14"/>
  <c r="B102" i="14"/>
  <c r="B39" i="14"/>
  <c r="B2686" i="14"/>
  <c r="B2623" i="14"/>
  <c r="B2560" i="14"/>
  <c r="B2497" i="14"/>
  <c r="B2434" i="14"/>
  <c r="B2371" i="14"/>
  <c r="B2308" i="14"/>
  <c r="B2245" i="14"/>
  <c r="B2182" i="14"/>
  <c r="B2119" i="14"/>
  <c r="B2056" i="14"/>
  <c r="B1993" i="14"/>
  <c r="B1930" i="14"/>
  <c r="B1867" i="14"/>
  <c r="B1804" i="14"/>
  <c r="B1741" i="14"/>
  <c r="B1678" i="14"/>
  <c r="B1615" i="14"/>
  <c r="B1552" i="14"/>
  <c r="B1489" i="14"/>
  <c r="B1426" i="14"/>
  <c r="B1363" i="14"/>
  <c r="B1300" i="14"/>
  <c r="B1237" i="14"/>
  <c r="B1174" i="14"/>
  <c r="B1111" i="14"/>
  <c r="B1048" i="14"/>
  <c r="B985" i="14"/>
  <c r="B922" i="14"/>
  <c r="B859" i="14"/>
  <c r="B796" i="14"/>
  <c r="B733" i="14"/>
  <c r="B670" i="14"/>
  <c r="B607" i="14"/>
  <c r="B544" i="14"/>
  <c r="B481" i="14"/>
  <c r="B418" i="14"/>
  <c r="B355" i="14"/>
  <c r="B292" i="14"/>
  <c r="B229" i="14"/>
  <c r="B166" i="14"/>
  <c r="B103" i="14"/>
  <c r="B40" i="14"/>
  <c r="B2687" i="14"/>
  <c r="B2624" i="14"/>
  <c r="B2561" i="14"/>
  <c r="B2498" i="14"/>
  <c r="B2435" i="14"/>
  <c r="B2372" i="14"/>
  <c r="B2309" i="14"/>
  <c r="B2246" i="14"/>
  <c r="B2183" i="14"/>
  <c r="B2120" i="14"/>
  <c r="B2057" i="14"/>
  <c r="B1994" i="14"/>
  <c r="B1931" i="14"/>
  <c r="B1868" i="14"/>
  <c r="B1805" i="14"/>
  <c r="B1742" i="14"/>
  <c r="B1679" i="14"/>
  <c r="B1616" i="14"/>
  <c r="B1553" i="14"/>
  <c r="B1490" i="14"/>
  <c r="B1427" i="14"/>
  <c r="B1364" i="14"/>
  <c r="B1301" i="14"/>
  <c r="B1238" i="14"/>
  <c r="B1175" i="14"/>
  <c r="B1112" i="14"/>
  <c r="B1049" i="14"/>
  <c r="B986" i="14"/>
  <c r="B923" i="14"/>
  <c r="B860" i="14"/>
  <c r="B797" i="14"/>
  <c r="B734" i="14"/>
  <c r="B671" i="14"/>
  <c r="B608" i="14"/>
  <c r="B545" i="14"/>
  <c r="B482" i="14"/>
  <c r="B419" i="14"/>
  <c r="B356" i="14"/>
  <c r="B293" i="14"/>
  <c r="B230" i="14"/>
  <c r="B167" i="14"/>
  <c r="B104" i="14"/>
  <c r="B41" i="14"/>
  <c r="B2688" i="14"/>
  <c r="B2625" i="14"/>
  <c r="B2562" i="14"/>
  <c r="B2499" i="14"/>
  <c r="B2436" i="14"/>
  <c r="B2373" i="14"/>
  <c r="B2310" i="14"/>
  <c r="B2247" i="14"/>
  <c r="B2184" i="14"/>
  <c r="B2121" i="14"/>
  <c r="B2058" i="14"/>
  <c r="B1995" i="14"/>
  <c r="B1932" i="14"/>
  <c r="B1869" i="14"/>
  <c r="B1806" i="14"/>
  <c r="B1743" i="14"/>
  <c r="B1680" i="14"/>
  <c r="B1617" i="14"/>
  <c r="B1554" i="14"/>
  <c r="B1491" i="14"/>
  <c r="B1428" i="14"/>
  <c r="B1365" i="14"/>
  <c r="B1302" i="14"/>
  <c r="B1239" i="14"/>
  <c r="B1176" i="14"/>
  <c r="B1113" i="14"/>
  <c r="B1050" i="14"/>
  <c r="B987" i="14"/>
  <c r="B924" i="14"/>
  <c r="B861" i="14"/>
  <c r="B798" i="14"/>
  <c r="B735" i="14"/>
  <c r="B672" i="14"/>
  <c r="B609" i="14"/>
  <c r="B546" i="14"/>
  <c r="B483" i="14"/>
  <c r="B420" i="14"/>
  <c r="B357" i="14"/>
  <c r="B294" i="14"/>
  <c r="B231" i="14"/>
  <c r="B168" i="14"/>
  <c r="B105" i="14"/>
  <c r="B42" i="14"/>
  <c r="B2689" i="14"/>
  <c r="B2626" i="14"/>
  <c r="B2563" i="14"/>
  <c r="B2500" i="14"/>
  <c r="B2437" i="14"/>
  <c r="B2374" i="14"/>
  <c r="B2311" i="14"/>
  <c r="B2248" i="14"/>
  <c r="B2185" i="14"/>
  <c r="B2122" i="14"/>
  <c r="B2059" i="14"/>
  <c r="B1996" i="14"/>
  <c r="B1933" i="14"/>
  <c r="B1870" i="14"/>
  <c r="B1807" i="14"/>
  <c r="B1744" i="14"/>
  <c r="B1681" i="14"/>
  <c r="B1618" i="14"/>
  <c r="B1555" i="14"/>
  <c r="B1492" i="14"/>
  <c r="B1429" i="14"/>
  <c r="B1366" i="14"/>
  <c r="B1303" i="14"/>
  <c r="B1240" i="14"/>
  <c r="B1177" i="14"/>
  <c r="B1114" i="14"/>
  <c r="B1051" i="14"/>
  <c r="B988" i="14"/>
  <c r="B925" i="14"/>
  <c r="B862" i="14"/>
  <c r="B799" i="14"/>
  <c r="B736" i="14"/>
  <c r="B673" i="14"/>
  <c r="B610" i="14"/>
  <c r="B547" i="14"/>
  <c r="B484" i="14"/>
  <c r="B421" i="14"/>
  <c r="B358" i="14"/>
  <c r="B295" i="14"/>
  <c r="B232" i="14"/>
  <c r="B169" i="14"/>
  <c r="B106" i="14"/>
  <c r="B43" i="14"/>
  <c r="B2690" i="14"/>
  <c r="B2627" i="14"/>
  <c r="B2564" i="14"/>
  <c r="B2501" i="14"/>
  <c r="B2438" i="14"/>
  <c r="B2375" i="14"/>
  <c r="B2312" i="14"/>
  <c r="B2249" i="14"/>
  <c r="B2186" i="14"/>
  <c r="B2123" i="14"/>
  <c r="B2060" i="14"/>
  <c r="B1997" i="14"/>
  <c r="B1934" i="14"/>
  <c r="B1871" i="14"/>
  <c r="B1808" i="14"/>
  <c r="B1745" i="14"/>
  <c r="B1682" i="14"/>
  <c r="B1619" i="14"/>
  <c r="B1556" i="14"/>
  <c r="B1493" i="14"/>
  <c r="B1430" i="14"/>
  <c r="B1367" i="14"/>
  <c r="B1304" i="14"/>
  <c r="B1241" i="14"/>
  <c r="B1178" i="14"/>
  <c r="B1115" i="14"/>
  <c r="B1052" i="14"/>
  <c r="B989" i="14"/>
  <c r="B926" i="14"/>
  <c r="B863" i="14"/>
  <c r="B800" i="14"/>
  <c r="B737" i="14"/>
  <c r="B674" i="14"/>
  <c r="B611" i="14"/>
  <c r="B548" i="14"/>
  <c r="B485" i="14"/>
  <c r="B422" i="14"/>
  <c r="B359" i="14"/>
  <c r="B296" i="14"/>
  <c r="B233" i="14"/>
  <c r="B170" i="14"/>
  <c r="B107" i="14"/>
  <c r="B44" i="14"/>
  <c r="B2691" i="14"/>
  <c r="B2628" i="14"/>
  <c r="B2565" i="14"/>
  <c r="B2502" i="14"/>
  <c r="B2439" i="14"/>
  <c r="B2376" i="14"/>
  <c r="B2313" i="14"/>
  <c r="B2250" i="14"/>
  <c r="B2187" i="14"/>
  <c r="B2124" i="14"/>
  <c r="B2061" i="14"/>
  <c r="B1998" i="14"/>
  <c r="B1935" i="14"/>
  <c r="B1872" i="14"/>
  <c r="B1809" i="14"/>
  <c r="B1746" i="14"/>
  <c r="B1683" i="14"/>
  <c r="B1620" i="14"/>
  <c r="B1557" i="14"/>
  <c r="B1494" i="14"/>
  <c r="B1431" i="14"/>
  <c r="B1368" i="14"/>
  <c r="B1305" i="14"/>
  <c r="B1242" i="14"/>
  <c r="B1179" i="14"/>
  <c r="B1116" i="14"/>
  <c r="B1053" i="14"/>
  <c r="B990" i="14"/>
  <c r="B927" i="14"/>
  <c r="B864" i="14"/>
  <c r="B801" i="14"/>
  <c r="B738" i="14"/>
  <c r="B675" i="14"/>
  <c r="B612" i="14"/>
  <c r="B549" i="14"/>
  <c r="B486" i="14"/>
  <c r="B423" i="14"/>
  <c r="B360" i="14"/>
  <c r="B297" i="14"/>
  <c r="B234" i="14"/>
  <c r="B171" i="14"/>
  <c r="B108" i="14"/>
  <c r="B45" i="14"/>
  <c r="B2692" i="14"/>
  <c r="B2629" i="14"/>
  <c r="B2566" i="14"/>
  <c r="B2503" i="14"/>
  <c r="B2440" i="14"/>
  <c r="B2377" i="14"/>
  <c r="B2314" i="14"/>
  <c r="B2251" i="14"/>
  <c r="B2188" i="14"/>
  <c r="B2125" i="14"/>
  <c r="B2062" i="14"/>
  <c r="B1999" i="14"/>
  <c r="B1936" i="14"/>
  <c r="B1873" i="14"/>
  <c r="B1810" i="14"/>
  <c r="B1747" i="14"/>
  <c r="B1684" i="14"/>
  <c r="B1621" i="14"/>
  <c r="B1558" i="14"/>
  <c r="B1495" i="14"/>
  <c r="B1432" i="14"/>
  <c r="B1369" i="14"/>
  <c r="B1306" i="14"/>
  <c r="B1243" i="14"/>
  <c r="B1180" i="14"/>
  <c r="B1117" i="14"/>
  <c r="B1054" i="14"/>
  <c r="B991" i="14"/>
  <c r="B928" i="14"/>
  <c r="B865" i="14"/>
  <c r="B802" i="14"/>
  <c r="B739" i="14"/>
  <c r="B676" i="14"/>
  <c r="B613" i="14"/>
  <c r="B550" i="14"/>
  <c r="B487" i="14"/>
  <c r="B424" i="14"/>
  <c r="B361" i="14"/>
  <c r="B298" i="14"/>
  <c r="B235" i="14"/>
  <c r="B172" i="14"/>
  <c r="B109" i="14"/>
  <c r="B46" i="14"/>
  <c r="B2693" i="14"/>
  <c r="B2630" i="14"/>
  <c r="B2567" i="14"/>
  <c r="B2504" i="14"/>
  <c r="B2441" i="14"/>
  <c r="B2378" i="14"/>
  <c r="B2315" i="14"/>
  <c r="B2252" i="14"/>
  <c r="B2189" i="14"/>
  <c r="B2126" i="14"/>
  <c r="B2063" i="14"/>
  <c r="B2000" i="14"/>
  <c r="B1937" i="14"/>
  <c r="B1874" i="14"/>
  <c r="B1811" i="14"/>
  <c r="B1748" i="14"/>
  <c r="B1685" i="14"/>
  <c r="B1622" i="14"/>
  <c r="B1559" i="14"/>
  <c r="B1496" i="14"/>
  <c r="B1433" i="14"/>
  <c r="B1370" i="14"/>
  <c r="B1307" i="14"/>
  <c r="B1244" i="14"/>
  <c r="B1181" i="14"/>
  <c r="B1118" i="14"/>
  <c r="B1055" i="14"/>
  <c r="B992" i="14"/>
  <c r="B929" i="14"/>
  <c r="B866" i="14"/>
  <c r="B803" i="14"/>
  <c r="B740" i="14"/>
  <c r="B677" i="14"/>
  <c r="B614" i="14"/>
  <c r="B551" i="14"/>
  <c r="B488" i="14"/>
  <c r="B425" i="14"/>
  <c r="B362" i="14"/>
  <c r="B299" i="14"/>
  <c r="B236" i="14"/>
  <c r="B173" i="14"/>
  <c r="B110" i="14"/>
  <c r="B47" i="14"/>
  <c r="B2694" i="14"/>
  <c r="B2631" i="14"/>
  <c r="B2568" i="14"/>
  <c r="B2505" i="14"/>
  <c r="B2442" i="14"/>
  <c r="B2379" i="14"/>
  <c r="B2316" i="14"/>
  <c r="B2253" i="14"/>
  <c r="B2190" i="14"/>
  <c r="B2127" i="14"/>
  <c r="B2064" i="14"/>
  <c r="B2001" i="14"/>
  <c r="B1938" i="14"/>
  <c r="B1875" i="14"/>
  <c r="B1812" i="14"/>
  <c r="B1749" i="14"/>
  <c r="B1686" i="14"/>
  <c r="B1623" i="14"/>
  <c r="B1560" i="14"/>
  <c r="B1497" i="14"/>
  <c r="B1434" i="14"/>
  <c r="B1371" i="14"/>
  <c r="B1308" i="14"/>
  <c r="B1245" i="14"/>
  <c r="B1182" i="14"/>
  <c r="B1119" i="14"/>
  <c r="B1056" i="14"/>
  <c r="B993" i="14"/>
  <c r="B930" i="14"/>
  <c r="B867" i="14"/>
  <c r="B804" i="14"/>
  <c r="B741" i="14"/>
  <c r="B678" i="14"/>
  <c r="B615" i="14"/>
  <c r="B552" i="14"/>
  <c r="B489" i="14"/>
  <c r="B426" i="14"/>
  <c r="B363" i="14"/>
  <c r="B300" i="14"/>
  <c r="B237" i="14"/>
  <c r="B174" i="14"/>
  <c r="B111" i="14"/>
  <c r="B48" i="14"/>
  <c r="B2695" i="14"/>
  <c r="B2632" i="14"/>
  <c r="B2569" i="14"/>
  <c r="B2506" i="14"/>
  <c r="B2443" i="14"/>
  <c r="B2380" i="14"/>
  <c r="B2317" i="14"/>
  <c r="B2254" i="14"/>
  <c r="B2191" i="14"/>
  <c r="B2128" i="14"/>
  <c r="B2065" i="14"/>
  <c r="B2002" i="14"/>
  <c r="B1939" i="14"/>
  <c r="B1876" i="14"/>
  <c r="B1813" i="14"/>
  <c r="B1750" i="14"/>
  <c r="B1687" i="14"/>
  <c r="B1624" i="14"/>
  <c r="B1561" i="14"/>
  <c r="B1498" i="14"/>
  <c r="B1435" i="14"/>
  <c r="B1372" i="14"/>
  <c r="B1309" i="14"/>
  <c r="B1246" i="14"/>
  <c r="B1183" i="14"/>
  <c r="B1120" i="14"/>
  <c r="B1057" i="14"/>
  <c r="B994" i="14"/>
  <c r="B931" i="14"/>
  <c r="B868" i="14"/>
  <c r="B805" i="14"/>
  <c r="B742" i="14"/>
  <c r="B679" i="14"/>
  <c r="B616" i="14"/>
  <c r="B553" i="14"/>
  <c r="B490" i="14"/>
  <c r="B427" i="14"/>
  <c r="B364" i="14"/>
  <c r="B301" i="14"/>
  <c r="B238" i="14"/>
  <c r="B175" i="14"/>
  <c r="B112" i="14"/>
  <c r="B49" i="14"/>
  <c r="B2696" i="14"/>
  <c r="B2633" i="14"/>
  <c r="B2570" i="14"/>
  <c r="B2507" i="14"/>
  <c r="B2444" i="14"/>
  <c r="B2381" i="14"/>
  <c r="B2318" i="14"/>
  <c r="B2255" i="14"/>
  <c r="B2192" i="14"/>
  <c r="B2129" i="14"/>
  <c r="B2066" i="14"/>
  <c r="B2003" i="14"/>
  <c r="B1940" i="14"/>
  <c r="B1877" i="14"/>
  <c r="B1814" i="14"/>
  <c r="B1751" i="14"/>
  <c r="B1688" i="14"/>
  <c r="B1625" i="14"/>
  <c r="B1562" i="14"/>
  <c r="B1499" i="14"/>
  <c r="B1436" i="14"/>
  <c r="B1373" i="14"/>
  <c r="B1310" i="14"/>
  <c r="B1247" i="14"/>
  <c r="B1184" i="14"/>
  <c r="B1121" i="14"/>
  <c r="B1058" i="14"/>
  <c r="B995" i="14"/>
  <c r="B932" i="14"/>
  <c r="B869" i="14"/>
  <c r="B806" i="14"/>
  <c r="B743" i="14"/>
  <c r="B680" i="14"/>
  <c r="B617" i="14"/>
  <c r="B554" i="14"/>
  <c r="B491" i="14"/>
  <c r="B428" i="14"/>
  <c r="B365" i="14"/>
  <c r="B302" i="14"/>
  <c r="B239" i="14"/>
  <c r="B176" i="14"/>
  <c r="B113" i="14"/>
  <c r="B50" i="14"/>
  <c r="B2697" i="14"/>
  <c r="B2634" i="14"/>
  <c r="B2571" i="14"/>
  <c r="B2508" i="14"/>
  <c r="B2445" i="14"/>
  <c r="B2382" i="14"/>
  <c r="B2319" i="14"/>
  <c r="B2256" i="14"/>
  <c r="B2193" i="14"/>
  <c r="B2130" i="14"/>
  <c r="B2067" i="14"/>
  <c r="B2004" i="14"/>
  <c r="B1941" i="14"/>
  <c r="B1878" i="14"/>
  <c r="B1815" i="14"/>
  <c r="B1752" i="14"/>
  <c r="B1689" i="14"/>
  <c r="B1626" i="14"/>
  <c r="B1563" i="14"/>
  <c r="B1500" i="14"/>
  <c r="B1437" i="14"/>
  <c r="B1374" i="14"/>
  <c r="B1311" i="14"/>
  <c r="B1248" i="14"/>
  <c r="B1185" i="14"/>
  <c r="B1122" i="14"/>
  <c r="B1059" i="14"/>
  <c r="B996" i="14"/>
  <c r="B933" i="14"/>
  <c r="B870" i="14"/>
  <c r="B807" i="14"/>
  <c r="B744" i="14"/>
  <c r="B681" i="14"/>
  <c r="B618" i="14"/>
  <c r="B555" i="14"/>
  <c r="B492" i="14"/>
  <c r="B429" i="14"/>
  <c r="B366" i="14"/>
  <c r="B303" i="14"/>
  <c r="B240" i="14"/>
  <c r="B177" i="14"/>
  <c r="B114" i="14"/>
  <c r="B51" i="14"/>
  <c r="B2698" i="14"/>
  <c r="B2635" i="14"/>
  <c r="B2572" i="14"/>
  <c r="B2509" i="14"/>
  <c r="B2446" i="14"/>
  <c r="B2383" i="14"/>
  <c r="B2320" i="14"/>
  <c r="B2257" i="14"/>
  <c r="B2194" i="14"/>
  <c r="B2131" i="14"/>
  <c r="B2068" i="14"/>
  <c r="B2005" i="14"/>
  <c r="B1942" i="14"/>
  <c r="B1879" i="14"/>
  <c r="B1816" i="14"/>
  <c r="B1753" i="14"/>
  <c r="B1690" i="14"/>
  <c r="B1627" i="14"/>
  <c r="B1564" i="14"/>
  <c r="B1501" i="14"/>
  <c r="B1438" i="14"/>
  <c r="B1375" i="14"/>
  <c r="B1312" i="14"/>
  <c r="B1249" i="14"/>
  <c r="B1186" i="14"/>
  <c r="B1123" i="14"/>
  <c r="B1060" i="14"/>
  <c r="B997" i="14"/>
  <c r="B934" i="14"/>
  <c r="B871" i="14"/>
  <c r="B808" i="14"/>
  <c r="B745" i="14"/>
  <c r="B682" i="14"/>
  <c r="B619" i="14"/>
  <c r="B556" i="14"/>
  <c r="B493" i="14"/>
  <c r="B430" i="14"/>
  <c r="B367" i="14"/>
  <c r="B304" i="14"/>
  <c r="B241" i="14"/>
  <c r="B178" i="14"/>
  <c r="B115" i="14"/>
  <c r="B52" i="14"/>
  <c r="B2699" i="14"/>
  <c r="B2636" i="14"/>
  <c r="B2573" i="14"/>
  <c r="B2510" i="14"/>
  <c r="B2447" i="14"/>
  <c r="B2384" i="14"/>
  <c r="B2321" i="14"/>
  <c r="B2258" i="14"/>
  <c r="B2195" i="14"/>
  <c r="B2132" i="14"/>
  <c r="B2069" i="14"/>
  <c r="B2006" i="14"/>
  <c r="B1943" i="14"/>
  <c r="B1880" i="14"/>
  <c r="B1817" i="14"/>
  <c r="B1754" i="14"/>
  <c r="B1691" i="14"/>
  <c r="B1628" i="14"/>
  <c r="B1565" i="14"/>
  <c r="B1502" i="14"/>
  <c r="B1439" i="14"/>
  <c r="B1376" i="14"/>
  <c r="B1313" i="14"/>
  <c r="B1250" i="14"/>
  <c r="B1187" i="14"/>
  <c r="B1124" i="14"/>
  <c r="B1061" i="14"/>
  <c r="B998" i="14"/>
  <c r="B935" i="14"/>
  <c r="B872" i="14"/>
  <c r="B809" i="14"/>
  <c r="B746" i="14"/>
  <c r="B683" i="14"/>
  <c r="B620" i="14"/>
  <c r="B557" i="14"/>
  <c r="B494" i="14"/>
  <c r="B431" i="14"/>
  <c r="B368" i="14"/>
  <c r="B305" i="14"/>
  <c r="B242" i="14"/>
  <c r="B179" i="14"/>
  <c r="B116" i="14"/>
  <c r="B53" i="14"/>
  <c r="B2700" i="14"/>
  <c r="B2637" i="14"/>
  <c r="B2574" i="14"/>
  <c r="B2511" i="14"/>
  <c r="B2448" i="14"/>
  <c r="B2385" i="14"/>
  <c r="B2322" i="14"/>
  <c r="B2259" i="14"/>
  <c r="B2196" i="14"/>
  <c r="B2133" i="14"/>
  <c r="B2070" i="14"/>
  <c r="B2007" i="14"/>
  <c r="B1944" i="14"/>
  <c r="B1881" i="14"/>
  <c r="B1818" i="14"/>
  <c r="B1755" i="14"/>
  <c r="B1692" i="14"/>
  <c r="B1629" i="14"/>
  <c r="B1566" i="14"/>
  <c r="B1503" i="14"/>
  <c r="B1440" i="14"/>
  <c r="B1377" i="14"/>
  <c r="B1314" i="14"/>
  <c r="B1251" i="14"/>
  <c r="B1188" i="14"/>
  <c r="B1125" i="14"/>
  <c r="B1062" i="14"/>
  <c r="B999" i="14"/>
  <c r="B936" i="14"/>
  <c r="B873" i="14"/>
  <c r="B810" i="14"/>
  <c r="B747" i="14"/>
  <c r="B684" i="14"/>
  <c r="B621" i="14"/>
  <c r="B558" i="14"/>
  <c r="B495" i="14"/>
  <c r="B432" i="14"/>
  <c r="B369" i="14"/>
  <c r="B306" i="14"/>
  <c r="B243" i="14"/>
  <c r="B180" i="14"/>
  <c r="B117" i="14"/>
  <c r="B54" i="14"/>
  <c r="B2701" i="14"/>
  <c r="B2638" i="14"/>
  <c r="B2575" i="14"/>
  <c r="B2512" i="14"/>
  <c r="B2449" i="14"/>
  <c r="B2386" i="14"/>
  <c r="B2323" i="14"/>
  <c r="B2260" i="14"/>
  <c r="B2197" i="14"/>
  <c r="B2134" i="14"/>
  <c r="B2071" i="14"/>
  <c r="B2008" i="14"/>
  <c r="B1945" i="14"/>
  <c r="B1882" i="14"/>
  <c r="B1819" i="14"/>
  <c r="B1756" i="14"/>
  <c r="B1693" i="14"/>
  <c r="B1630" i="14"/>
  <c r="B1567" i="14"/>
  <c r="B1504" i="14"/>
  <c r="B1441" i="14"/>
  <c r="B1378" i="14"/>
  <c r="B1315" i="14"/>
  <c r="B1252" i="14"/>
  <c r="B1189" i="14"/>
  <c r="B1126" i="14"/>
  <c r="B1063" i="14"/>
  <c r="B1000" i="14"/>
  <c r="B937" i="14"/>
  <c r="B874" i="14"/>
  <c r="B811" i="14"/>
  <c r="B748" i="14"/>
  <c r="B685" i="14"/>
  <c r="B622" i="14"/>
  <c r="B559" i="14"/>
  <c r="B496" i="14"/>
  <c r="B433" i="14"/>
  <c r="B370" i="14"/>
  <c r="B307" i="14"/>
  <c r="B244" i="14"/>
  <c r="B181" i="14"/>
  <c r="B118" i="14"/>
  <c r="B55" i="14"/>
  <c r="B2702" i="14"/>
  <c r="B2639" i="14"/>
  <c r="B2576" i="14"/>
  <c r="B2513" i="14"/>
  <c r="B2450" i="14"/>
  <c r="B2387" i="14"/>
  <c r="B2324" i="14"/>
  <c r="B2261" i="14"/>
  <c r="B2198" i="14"/>
  <c r="B2135" i="14"/>
  <c r="B2072" i="14"/>
  <c r="B2009" i="14"/>
  <c r="B1946" i="14"/>
  <c r="B1883" i="14"/>
  <c r="B1820" i="14"/>
  <c r="B1757" i="14"/>
  <c r="B1694" i="14"/>
  <c r="B1631" i="14"/>
  <c r="B1568" i="14"/>
  <c r="B1505" i="14"/>
  <c r="B1442" i="14"/>
  <c r="B1379" i="14"/>
  <c r="B1316" i="14"/>
  <c r="B1253" i="14"/>
  <c r="B1190" i="14"/>
  <c r="B1127" i="14"/>
  <c r="B1064" i="14"/>
  <c r="B1001" i="14"/>
  <c r="B938" i="14"/>
  <c r="B875" i="14"/>
  <c r="B812" i="14"/>
  <c r="B749" i="14"/>
  <c r="B686" i="14"/>
  <c r="B623" i="14"/>
  <c r="B560" i="14"/>
  <c r="B497" i="14"/>
  <c r="B434" i="14"/>
  <c r="B371" i="14"/>
  <c r="B308" i="14"/>
  <c r="B245" i="14"/>
  <c r="B182" i="14"/>
  <c r="B119" i="14"/>
  <c r="B56" i="14"/>
  <c r="B2703" i="14"/>
  <c r="B2640" i="14"/>
  <c r="B2577" i="14"/>
  <c r="B2514" i="14"/>
  <c r="B2451" i="14"/>
  <c r="B2388" i="14"/>
  <c r="B2325" i="14"/>
  <c r="B2262" i="14"/>
  <c r="B2199" i="14"/>
  <c r="B2136" i="14"/>
  <c r="B2073" i="14"/>
  <c r="B2010" i="14"/>
  <c r="B1947" i="14"/>
  <c r="B1884" i="14"/>
  <c r="B1821" i="14"/>
  <c r="B1758" i="14"/>
  <c r="B1695" i="14"/>
  <c r="B1632" i="14"/>
  <c r="B1569" i="14"/>
  <c r="B1506" i="14"/>
  <c r="B1443" i="14"/>
  <c r="B1380" i="14"/>
  <c r="B1317" i="14"/>
  <c r="B1254" i="14"/>
  <c r="B1191" i="14"/>
  <c r="B1128" i="14"/>
  <c r="B1065" i="14"/>
  <c r="B1002" i="14"/>
  <c r="B939" i="14"/>
  <c r="B876" i="14"/>
  <c r="B813" i="14"/>
  <c r="B750" i="14"/>
  <c r="B687" i="14"/>
  <c r="B624" i="14"/>
  <c r="B561" i="14"/>
  <c r="B498" i="14"/>
  <c r="B435" i="14"/>
  <c r="B372" i="14"/>
  <c r="B309" i="14"/>
  <c r="B246" i="14"/>
  <c r="B183" i="14"/>
  <c r="B120" i="14"/>
  <c r="B57" i="14"/>
  <c r="B2704" i="14"/>
  <c r="B2641" i="14"/>
  <c r="B2578" i="14"/>
  <c r="B2515" i="14"/>
  <c r="B2452" i="14"/>
  <c r="B2389" i="14"/>
  <c r="B2326" i="14"/>
  <c r="B2263" i="14"/>
  <c r="B2200" i="14"/>
  <c r="B2137" i="14"/>
  <c r="B2074" i="14"/>
  <c r="B2011" i="14"/>
  <c r="B1948" i="14"/>
  <c r="B1885" i="14"/>
  <c r="B1822" i="14"/>
  <c r="B1759" i="14"/>
  <c r="B1696" i="14"/>
  <c r="B1633" i="14"/>
  <c r="B1570" i="14"/>
  <c r="B1507" i="14"/>
  <c r="B1444" i="14"/>
  <c r="B1381" i="14"/>
  <c r="B1318" i="14"/>
  <c r="B1255" i="14"/>
  <c r="B1192" i="14"/>
  <c r="B1129" i="14"/>
  <c r="B1066" i="14"/>
  <c r="B1003" i="14"/>
  <c r="B940" i="14"/>
  <c r="B877" i="14"/>
  <c r="B814" i="14"/>
  <c r="B751" i="14"/>
  <c r="B688" i="14"/>
  <c r="B625" i="14"/>
  <c r="B562" i="14"/>
  <c r="B499" i="14"/>
  <c r="B436" i="14"/>
  <c r="B373" i="14"/>
  <c r="B310" i="14"/>
  <c r="B247" i="14"/>
  <c r="B184" i="14"/>
  <c r="B121" i="14"/>
  <c r="B58" i="14"/>
  <c r="B2705" i="14"/>
  <c r="B2642" i="14"/>
  <c r="B2579" i="14"/>
  <c r="B2516" i="14"/>
  <c r="B2453" i="14"/>
  <c r="B2390" i="14"/>
  <c r="B2327" i="14"/>
  <c r="B2264" i="14"/>
  <c r="B2201" i="14"/>
  <c r="B2138" i="14"/>
  <c r="B2075" i="14"/>
  <c r="B2012" i="14"/>
  <c r="B1949" i="14"/>
  <c r="B1886" i="14"/>
  <c r="B1823" i="14"/>
  <c r="B1760" i="14"/>
  <c r="B1697" i="14"/>
  <c r="B1634" i="14"/>
  <c r="B1571" i="14"/>
  <c r="B1508" i="14"/>
  <c r="B1445" i="14"/>
  <c r="B1382" i="14"/>
  <c r="B1319" i="14"/>
  <c r="B1256" i="14"/>
  <c r="B1193" i="14"/>
  <c r="B1130" i="14"/>
  <c r="B1067" i="14"/>
  <c r="B1004" i="14"/>
  <c r="B941" i="14"/>
  <c r="B878" i="14"/>
  <c r="B815" i="14"/>
  <c r="B752" i="14"/>
  <c r="B689" i="14"/>
  <c r="B626" i="14"/>
  <c r="B563" i="14"/>
  <c r="B500" i="14"/>
  <c r="B437" i="14"/>
  <c r="B374" i="14"/>
  <c r="B311" i="14"/>
  <c r="B248" i="14"/>
  <c r="B185" i="14"/>
  <c r="B122" i="14"/>
  <c r="B59" i="14"/>
  <c r="B2706" i="14"/>
  <c r="B2643" i="14"/>
  <c r="B2580" i="14"/>
  <c r="B2517" i="14"/>
  <c r="B2454" i="14"/>
  <c r="B2391" i="14"/>
  <c r="B2328" i="14"/>
  <c r="B2265" i="14"/>
  <c r="B2202" i="14"/>
  <c r="B2139" i="14"/>
  <c r="B2076" i="14"/>
  <c r="B2013" i="14"/>
  <c r="B1950" i="14"/>
  <c r="B1887" i="14"/>
  <c r="B1824" i="14"/>
  <c r="B1761" i="14"/>
  <c r="B1698" i="14"/>
  <c r="B1635" i="14"/>
  <c r="B1572" i="14"/>
  <c r="B1509" i="14"/>
  <c r="B1446" i="14"/>
  <c r="B1383" i="14"/>
  <c r="B1320" i="14"/>
  <c r="B1257" i="14"/>
  <c r="B1194" i="14"/>
  <c r="B1131" i="14"/>
  <c r="B1068" i="14"/>
  <c r="B1005" i="14"/>
  <c r="B942" i="14"/>
  <c r="B879" i="14"/>
  <c r="B816" i="14"/>
  <c r="B753" i="14"/>
  <c r="B690" i="14"/>
  <c r="B627" i="14"/>
  <c r="B564" i="14"/>
  <c r="B501" i="14"/>
  <c r="B438" i="14"/>
  <c r="B375" i="14"/>
  <c r="B312" i="14"/>
  <c r="B249" i="14"/>
  <c r="B186" i="14"/>
  <c r="B123" i="14"/>
  <c r="B60" i="14"/>
  <c r="B2707" i="14"/>
  <c r="B2644" i="14"/>
  <c r="B2581" i="14"/>
  <c r="B2518" i="14"/>
  <c r="B2455" i="14"/>
  <c r="B2392" i="14"/>
  <c r="B2329" i="14"/>
  <c r="B2266" i="14"/>
  <c r="B2203" i="14"/>
  <c r="B2140" i="14"/>
  <c r="B2077" i="14"/>
  <c r="B2014" i="14"/>
  <c r="B1951" i="14"/>
  <c r="B1888" i="14"/>
  <c r="B1825" i="14"/>
  <c r="B1762" i="14"/>
  <c r="B1699" i="14"/>
  <c r="B1636" i="14"/>
  <c r="B1573" i="14"/>
  <c r="B1510" i="14"/>
  <c r="B1447" i="14"/>
  <c r="B1384" i="14"/>
  <c r="B1321" i="14"/>
  <c r="B1258" i="14"/>
  <c r="B1195" i="14"/>
  <c r="B1132" i="14"/>
  <c r="B1069" i="14"/>
  <c r="B1006" i="14"/>
  <c r="B943" i="14"/>
  <c r="B880" i="14"/>
  <c r="B817" i="14"/>
  <c r="B754" i="14"/>
  <c r="B691" i="14"/>
  <c r="B628" i="14"/>
  <c r="B565" i="14"/>
  <c r="B502" i="14"/>
  <c r="B439" i="14"/>
  <c r="B376" i="14"/>
  <c r="B313" i="14"/>
  <c r="B250" i="14"/>
  <c r="B187" i="14"/>
  <c r="B124" i="14"/>
  <c r="B61" i="14"/>
  <c r="B2708" i="14"/>
  <c r="B2645" i="14"/>
  <c r="B2582" i="14"/>
  <c r="B2519" i="14"/>
  <c r="B2456" i="14"/>
  <c r="B2393" i="14"/>
  <c r="B2330" i="14"/>
  <c r="B2267" i="14"/>
  <c r="B2204" i="14"/>
  <c r="B2141" i="14"/>
  <c r="B2078" i="14"/>
  <c r="B2015" i="14"/>
  <c r="B1952" i="14"/>
  <c r="B1889" i="14"/>
  <c r="B1826" i="14"/>
  <c r="B1763" i="14"/>
  <c r="B1700" i="14"/>
  <c r="B1637" i="14"/>
  <c r="B1574" i="14"/>
  <c r="B1511" i="14"/>
  <c r="B1448" i="14"/>
  <c r="B1385" i="14"/>
  <c r="B1322" i="14"/>
  <c r="B1259" i="14"/>
  <c r="B1196" i="14"/>
  <c r="B1133" i="14"/>
  <c r="B1070" i="14"/>
  <c r="B1007" i="14"/>
  <c r="B944" i="14"/>
  <c r="B881" i="14"/>
  <c r="B818" i="14"/>
  <c r="B755" i="14"/>
  <c r="B692" i="14"/>
  <c r="B629" i="14"/>
  <c r="B566" i="14"/>
  <c r="B503" i="14"/>
  <c r="B440" i="14"/>
  <c r="B377" i="14"/>
  <c r="B314" i="14"/>
  <c r="B251" i="14"/>
  <c r="B188" i="14"/>
  <c r="B125" i="14"/>
  <c r="B62" i="14"/>
  <c r="B2709" i="14"/>
  <c r="B2646" i="14"/>
  <c r="B2583" i="14"/>
  <c r="B2520" i="14"/>
  <c r="B2457" i="14"/>
  <c r="B2394" i="14"/>
  <c r="B2331" i="14"/>
  <c r="B2268" i="14"/>
  <c r="B2205" i="14"/>
  <c r="B2142" i="14"/>
  <c r="B2079" i="14"/>
  <c r="B2016" i="14"/>
  <c r="B1953" i="14"/>
  <c r="B1890" i="14"/>
  <c r="B1827" i="14"/>
  <c r="B1764" i="14"/>
  <c r="B1701" i="14"/>
  <c r="B1638" i="14"/>
  <c r="B1575" i="14"/>
  <c r="B1512" i="14"/>
  <c r="B1449" i="14"/>
  <c r="B1386" i="14"/>
  <c r="B1323" i="14"/>
  <c r="B1260" i="14"/>
  <c r="B1197" i="14"/>
  <c r="B1134" i="14"/>
  <c r="B1071" i="14"/>
  <c r="B1008" i="14"/>
  <c r="B945" i="14"/>
  <c r="B882" i="14"/>
  <c r="B819" i="14"/>
  <c r="B756" i="14"/>
  <c r="B693" i="14"/>
  <c r="B630" i="14"/>
  <c r="B567" i="14"/>
  <c r="B504" i="14"/>
  <c r="B441" i="14"/>
  <c r="B378" i="14"/>
  <c r="B315" i="14"/>
  <c r="B252" i="14"/>
  <c r="B189" i="14"/>
  <c r="B126" i="14"/>
  <c r="B63" i="14"/>
  <c r="B2710" i="14"/>
  <c r="B2647" i="14"/>
  <c r="B2584" i="14"/>
  <c r="B2521" i="14"/>
  <c r="B2458" i="14"/>
  <c r="B2395" i="14"/>
  <c r="B2332" i="14"/>
  <c r="B2269" i="14"/>
  <c r="B2206" i="14"/>
  <c r="B2143" i="14"/>
  <c r="B2080" i="14"/>
  <c r="B2017" i="14"/>
  <c r="B1954" i="14"/>
  <c r="B1891" i="14"/>
  <c r="B1828" i="14"/>
  <c r="B1765" i="14"/>
  <c r="B1702" i="14"/>
  <c r="B1639" i="14"/>
  <c r="B1576" i="14"/>
  <c r="B1513" i="14"/>
  <c r="B1450" i="14"/>
  <c r="B1387" i="14"/>
  <c r="B1324" i="14"/>
  <c r="B1261" i="14"/>
  <c r="B1198" i="14"/>
  <c r="B1135" i="14"/>
  <c r="B1072" i="14"/>
  <c r="B1009" i="14"/>
  <c r="B946" i="14"/>
  <c r="B883" i="14"/>
  <c r="B820" i="14"/>
  <c r="B757" i="14"/>
  <c r="B694" i="14"/>
  <c r="B631" i="14"/>
  <c r="B568" i="14"/>
  <c r="B505" i="14"/>
  <c r="B442" i="14"/>
  <c r="B379" i="14"/>
  <c r="B316" i="14"/>
  <c r="B253" i="14"/>
  <c r="B190" i="14"/>
  <c r="B127" i="14"/>
  <c r="B64" i="14"/>
  <c r="D6" i="21"/>
  <c r="B9" i="21"/>
  <c r="B6" i="19"/>
  <c r="B3" i="20" s="1"/>
  <c r="B50" i="19"/>
  <c r="B5" i="20"/>
  <c r="C30" i="20"/>
  <c r="C31" i="20"/>
  <c r="C32" i="20"/>
  <c r="N6" i="19"/>
  <c r="N21" i="19"/>
  <c r="N31" i="19" s="1"/>
  <c r="J6" i="19"/>
  <c r="J21" i="19"/>
  <c r="J31" i="19" s="1"/>
  <c r="F6" i="19"/>
  <c r="F21" i="19"/>
  <c r="F31" i="19" s="1"/>
  <c r="F7" i="24"/>
  <c r="B3" i="22"/>
  <c r="D10" i="22" s="1"/>
  <c r="B133" i="26"/>
  <c r="B132" i="26"/>
  <c r="B131" i="26"/>
  <c r="B130" i="26"/>
  <c r="B129" i="26"/>
  <c r="B128" i="26"/>
  <c r="B127" i="26"/>
  <c r="B126" i="26"/>
  <c r="B125" i="26"/>
  <c r="B121" i="26"/>
  <c r="B49" i="26"/>
  <c r="B5" i="26"/>
  <c r="C5" i="26" s="1"/>
  <c r="B50" i="26"/>
  <c r="B6" i="26"/>
  <c r="B51" i="26"/>
  <c r="B7" i="26"/>
  <c r="B103" i="26" s="1"/>
  <c r="B52" i="26"/>
  <c r="B8" i="26"/>
  <c r="B109" i="26" s="1"/>
  <c r="B120" i="26"/>
  <c r="B45" i="26"/>
  <c r="B101" i="26" s="1"/>
  <c r="B46" i="26"/>
  <c r="B47" i="26"/>
  <c r="B48" i="26"/>
  <c r="B119" i="26"/>
  <c r="B41" i="26"/>
  <c r="B42" i="26"/>
  <c r="B97" i="26" s="1"/>
  <c r="B43" i="26"/>
  <c r="B44" i="26"/>
  <c r="B99" i="26" s="1"/>
  <c r="B118" i="26"/>
  <c r="B37" i="26"/>
  <c r="B38" i="26"/>
  <c r="B39" i="26"/>
  <c r="B93" i="26" s="1"/>
  <c r="B40" i="26"/>
  <c r="B117" i="26"/>
  <c r="B33" i="26"/>
  <c r="B34" i="26"/>
  <c r="B35" i="26"/>
  <c r="B36" i="26"/>
  <c r="B89" i="26" s="1"/>
  <c r="B116" i="26"/>
  <c r="B29" i="26"/>
  <c r="B58" i="26" s="1"/>
  <c r="B30" i="26"/>
  <c r="B31" i="26"/>
  <c r="B32" i="26"/>
  <c r="B115" i="26"/>
  <c r="B25" i="26"/>
  <c r="B26" i="26"/>
  <c r="B27" i="26"/>
  <c r="B28" i="26"/>
  <c r="B114" i="26"/>
  <c r="B21" i="26"/>
  <c r="B22" i="26"/>
  <c r="B23" i="26"/>
  <c r="B24" i="26"/>
  <c r="B113" i="26"/>
  <c r="B17" i="26"/>
  <c r="B18" i="26"/>
  <c r="B67" i="26" s="1"/>
  <c r="B19" i="26"/>
  <c r="B20" i="26"/>
  <c r="B14" i="26"/>
  <c r="B13" i="26"/>
  <c r="B12" i="26"/>
  <c r="B11" i="26"/>
  <c r="C2" i="17"/>
  <c r="B27" i="17" s="1"/>
  <c r="B6" i="22"/>
  <c r="F12" i="24" s="1"/>
  <c r="E12" i="24"/>
  <c r="B4" i="22"/>
  <c r="B2" i="17"/>
  <c r="B20" i="17" s="1"/>
  <c r="A56" i="18"/>
  <c r="D2" i="17"/>
  <c r="B34" i="17" s="1"/>
  <c r="C55" i="15"/>
  <c r="B55" i="15" s="1"/>
  <c r="A56" i="15"/>
  <c r="C56" i="15" s="1"/>
  <c r="B56" i="15" s="1"/>
  <c r="C65" i="15"/>
  <c r="B65" i="15" s="1"/>
  <c r="H55" i="15"/>
  <c r="G55" i="15" s="1"/>
  <c r="J55" i="15" s="1"/>
  <c r="F56" i="15"/>
  <c r="F57" i="15" s="1"/>
  <c r="K56" i="15"/>
  <c r="K57" i="15" s="1"/>
  <c r="M55" i="15"/>
  <c r="L55" i="15" s="1"/>
  <c r="O55" i="15" s="1"/>
  <c r="K3" i="20"/>
  <c r="M93" i="15"/>
  <c r="L93" i="15" s="1"/>
  <c r="A102" i="17" s="1"/>
  <c r="H93" i="15"/>
  <c r="G93" i="15" s="1"/>
  <c r="C93" i="15"/>
  <c r="B93" i="15" s="1"/>
  <c r="K66" i="15"/>
  <c r="M66" i="15" s="1"/>
  <c r="L66" i="15" s="1"/>
  <c r="F66" i="15"/>
  <c r="H66" i="15" s="1"/>
  <c r="G66" i="15" s="1"/>
  <c r="A66" i="15"/>
  <c r="A67" i="15" s="1"/>
  <c r="M65" i="15"/>
  <c r="L65" i="15" s="1"/>
  <c r="H65" i="15"/>
  <c r="G65" i="15" s="1"/>
  <c r="J171" i="9"/>
  <c r="J7" i="12"/>
  <c r="J8" i="12" s="1"/>
  <c r="H1" i="1"/>
  <c r="G1" i="1"/>
  <c r="F1" i="1"/>
  <c r="E1" i="1"/>
  <c r="D1" i="1"/>
  <c r="I303" i="1" s="1"/>
  <c r="J1" i="2"/>
  <c r="I1" i="2"/>
  <c r="H1" i="2"/>
  <c r="G1" i="2"/>
  <c r="F1" i="2"/>
  <c r="A8" i="17"/>
  <c r="B11" i="17" s="1"/>
  <c r="H56" i="15"/>
  <c r="G56" i="15" s="1"/>
  <c r="B59" i="26"/>
  <c r="B87" i="26"/>
  <c r="B69" i="26"/>
  <c r="K67" i="15"/>
  <c r="K68" i="15" s="1"/>
  <c r="O8" i="10"/>
  <c r="H8" i="10"/>
  <c r="M7" i="10"/>
  <c r="O10" i="10"/>
  <c r="N8" i="10"/>
  <c r="M8" i="10"/>
  <c r="N7" i="10"/>
  <c r="O7" i="10"/>
  <c r="M10" i="10" l="1"/>
  <c r="K8" i="10"/>
  <c r="B19" i="20"/>
  <c r="B55" i="26"/>
  <c r="B76" i="26"/>
  <c r="B102" i="26"/>
  <c r="B107" i="26"/>
  <c r="B98" i="26"/>
  <c r="B56" i="26"/>
  <c r="B84" i="26"/>
  <c r="B86" i="26"/>
  <c r="B57" i="26"/>
  <c r="I2695" i="1"/>
  <c r="N12" i="10"/>
  <c r="M12" i="10"/>
  <c r="B82" i="26"/>
  <c r="I2516" i="1"/>
  <c r="O9" i="10"/>
  <c r="H9" i="10"/>
  <c r="N9" i="10"/>
  <c r="H12" i="10"/>
  <c r="K12" i="10"/>
  <c r="L12" i="10"/>
  <c r="J8" i="10"/>
  <c r="B1" i="27"/>
  <c r="L8" i="27" s="1"/>
  <c r="P5" i="27" s="1"/>
  <c r="Q6" i="10"/>
  <c r="H14" i="10"/>
  <c r="N13" i="10"/>
  <c r="H13" i="10"/>
  <c r="O13" i="10"/>
  <c r="L9" i="10"/>
  <c r="L8" i="10"/>
  <c r="D23" i="28"/>
  <c r="B23" i="28" s="1"/>
  <c r="D40" i="28"/>
  <c r="I29" i="28"/>
  <c r="B28" i="28"/>
  <c r="B30" i="28" s="1"/>
  <c r="D9" i="28"/>
  <c r="C28" i="28"/>
  <c r="C30" i="28" s="1"/>
  <c r="C21" i="28"/>
  <c r="D10" i="28"/>
  <c r="I2" i="17"/>
  <c r="B35" i="17"/>
  <c r="B30" i="17"/>
  <c r="B21" i="17"/>
  <c r="G1" i="17"/>
  <c r="B22" i="17"/>
  <c r="G2" i="17"/>
  <c r="D10" i="17"/>
  <c r="G9" i="17"/>
  <c r="B23" i="19"/>
  <c r="B25" i="19" s="1"/>
  <c r="B26" i="19" s="1"/>
  <c r="B29" i="19" s="1"/>
  <c r="B2" i="21"/>
  <c r="E6" i="21" s="1"/>
  <c r="B13" i="19"/>
  <c r="B9" i="20" s="1"/>
  <c r="A68" i="15"/>
  <c r="A69" i="15" s="1"/>
  <c r="C67" i="15"/>
  <c r="B67" i="15" s="1"/>
  <c r="F58" i="15"/>
  <c r="F59" i="15" s="1"/>
  <c r="H57" i="15"/>
  <c r="G57" i="15" s="1"/>
  <c r="H1" i="17"/>
  <c r="B72" i="26"/>
  <c r="C66" i="15"/>
  <c r="B66" i="15" s="1"/>
  <c r="B91" i="26"/>
  <c r="B77" i="26"/>
  <c r="J10" i="10"/>
  <c r="B29" i="28"/>
  <c r="B31" i="28" s="1"/>
  <c r="I2771" i="1"/>
  <c r="I2682" i="1"/>
  <c r="I2491" i="1"/>
  <c r="I1839" i="1"/>
  <c r="I815" i="1"/>
  <c r="M11" i="10"/>
  <c r="H2" i="17"/>
  <c r="B71" i="26"/>
  <c r="A57" i="15"/>
  <c r="B21" i="7"/>
  <c r="B12" i="13" s="1"/>
  <c r="B31" i="13" s="1"/>
  <c r="I4" i="1"/>
  <c r="I2760" i="1"/>
  <c r="I2664" i="1"/>
  <c r="I2459" i="1"/>
  <c r="I1711" i="1"/>
  <c r="I687" i="1"/>
  <c r="C8" i="22"/>
  <c r="B73" i="26"/>
  <c r="B75" i="26" s="1"/>
  <c r="C114" i="26" s="1"/>
  <c r="I2835" i="1"/>
  <c r="I2750" i="1"/>
  <c r="I2644" i="1"/>
  <c r="I2407" i="1"/>
  <c r="I1583" i="1"/>
  <c r="I559" i="1"/>
  <c r="I2824" i="1"/>
  <c r="I2739" i="1"/>
  <c r="I2619" i="1"/>
  <c r="I2343" i="1"/>
  <c r="I1455" i="1"/>
  <c r="I431" i="1"/>
  <c r="B81" i="26"/>
  <c r="B10" i="21"/>
  <c r="N11" i="10"/>
  <c r="H9" i="17"/>
  <c r="B23" i="17"/>
  <c r="C10" i="22"/>
  <c r="B74" i="26"/>
  <c r="B106" i="26"/>
  <c r="L13" i="10"/>
  <c r="I2814" i="1"/>
  <c r="I2728" i="1"/>
  <c r="I2594" i="1"/>
  <c r="I2279" i="1"/>
  <c r="I1327" i="1"/>
  <c r="H10" i="10"/>
  <c r="H10" i="17"/>
  <c r="B66" i="26"/>
  <c r="B70" i="26" s="1"/>
  <c r="C113" i="26" s="1"/>
  <c r="B28" i="17"/>
  <c r="B68" i="26"/>
  <c r="B96" i="26"/>
  <c r="B100" i="26" s="1"/>
  <c r="C119" i="26" s="1"/>
  <c r="K14" i="10"/>
  <c r="I2803" i="1"/>
  <c r="I2718" i="1"/>
  <c r="I2567" i="1"/>
  <c r="I2215" i="1"/>
  <c r="I1199" i="1"/>
  <c r="I175" i="1"/>
  <c r="D9" i="22"/>
  <c r="I2792" i="1"/>
  <c r="I2707" i="1"/>
  <c r="I2541" i="1"/>
  <c r="I2095" i="1"/>
  <c r="I1071" i="1"/>
  <c r="I47" i="1"/>
  <c r="B14" i="7"/>
  <c r="B11" i="13" s="1"/>
  <c r="B30" i="13" s="1"/>
  <c r="B88" i="26"/>
  <c r="B90" i="26" s="1"/>
  <c r="C117" i="26" s="1"/>
  <c r="E7423" i="2"/>
  <c r="F60" i="15"/>
  <c r="H59" i="15"/>
  <c r="G59" i="15" s="1"/>
  <c r="M57" i="15"/>
  <c r="L57" i="15" s="1"/>
  <c r="K58" i="15"/>
  <c r="J12" i="19"/>
  <c r="J22" i="19"/>
  <c r="J24" i="19" s="1"/>
  <c r="B8" i="21"/>
  <c r="B31" i="19"/>
  <c r="N12" i="19"/>
  <c r="N22" i="19"/>
  <c r="N24" i="19" s="1"/>
  <c r="K69" i="15"/>
  <c r="M68" i="15"/>
  <c r="L68" i="15" s="1"/>
  <c r="F22" i="19"/>
  <c r="F24" i="19" s="1"/>
  <c r="F12" i="19"/>
  <c r="C2809" i="1"/>
  <c r="C2777" i="1"/>
  <c r="C2737" i="1"/>
  <c r="C2689" i="1"/>
  <c r="C2673" i="1"/>
  <c r="C2625" i="1"/>
  <c r="C2593" i="1"/>
  <c r="C2561" i="1"/>
  <c r="C2513" i="1"/>
  <c r="C2481" i="1"/>
  <c r="C2449" i="1"/>
  <c r="C2417" i="1"/>
  <c r="C2369" i="1"/>
  <c r="C2345" i="1"/>
  <c r="C2313" i="1"/>
  <c r="C2265" i="1"/>
  <c r="C2225" i="1"/>
  <c r="C2201" i="1"/>
  <c r="C2153" i="1"/>
  <c r="C2113" i="1"/>
  <c r="C2081" i="1"/>
  <c r="C2033" i="1"/>
  <c r="C1985" i="1"/>
  <c r="C1945" i="1"/>
  <c r="C1913" i="1"/>
  <c r="C1881" i="1"/>
  <c r="C1833" i="1"/>
  <c r="C1809" i="1"/>
  <c r="C1769" i="1"/>
  <c r="C1729" i="1"/>
  <c r="C1697" i="1"/>
  <c r="C1657" i="1"/>
  <c r="C1609" i="1"/>
  <c r="C1569" i="1"/>
  <c r="C1537" i="1"/>
  <c r="C1497" i="1"/>
  <c r="C1457" i="1"/>
  <c r="C1433" i="1"/>
  <c r="C1385" i="1"/>
  <c r="C1329" i="1"/>
  <c r="C1289" i="1"/>
  <c r="C1265" i="1"/>
  <c r="C1233" i="1"/>
  <c r="C1201" i="1"/>
  <c r="C1177" i="1"/>
  <c r="C1137" i="1"/>
  <c r="C1097" i="1"/>
  <c r="C1065" i="1"/>
  <c r="C1041" i="1"/>
  <c r="C1001" i="1"/>
  <c r="C977" i="1"/>
  <c r="C945" i="1"/>
  <c r="C905" i="1"/>
  <c r="C873" i="1"/>
  <c r="C849" i="1"/>
  <c r="C817" i="1"/>
  <c r="C777" i="1"/>
  <c r="C753" i="1"/>
  <c r="C713" i="1"/>
  <c r="C673" i="1"/>
  <c r="C641" i="1"/>
  <c r="C617" i="1"/>
  <c r="C577" i="1"/>
  <c r="C545" i="1"/>
  <c r="C521" i="1"/>
  <c r="C497" i="1"/>
  <c r="C449" i="1"/>
  <c r="C425" i="1"/>
  <c r="C393" i="1"/>
  <c r="C353" i="1"/>
  <c r="C329" i="1"/>
  <c r="C305" i="1"/>
  <c r="C273" i="1"/>
  <c r="C225" i="1"/>
  <c r="C201" i="1"/>
  <c r="C169" i="1"/>
  <c r="C137" i="1"/>
  <c r="C129" i="1"/>
  <c r="C89" i="1"/>
  <c r="C46" i="1"/>
  <c r="E11717" i="2"/>
  <c r="E10693" i="2"/>
  <c r="B9" i="17"/>
  <c r="I10" i="17"/>
  <c r="C2836" i="1"/>
  <c r="C2828" i="1"/>
  <c r="C2820" i="1"/>
  <c r="C2812" i="1"/>
  <c r="C2804" i="1"/>
  <c r="C2796" i="1"/>
  <c r="C2788" i="1"/>
  <c r="C2780" i="1"/>
  <c r="C2772" i="1"/>
  <c r="C2764" i="1"/>
  <c r="C2756" i="1"/>
  <c r="C2748" i="1"/>
  <c r="C2740" i="1"/>
  <c r="C2732" i="1"/>
  <c r="C2724" i="1"/>
  <c r="C2716" i="1"/>
  <c r="C2708" i="1"/>
  <c r="C2700" i="1"/>
  <c r="C2692" i="1"/>
  <c r="C2684" i="1"/>
  <c r="C2676" i="1"/>
  <c r="C2668" i="1"/>
  <c r="C2660" i="1"/>
  <c r="C2652" i="1"/>
  <c r="C2644" i="1"/>
  <c r="C2636" i="1"/>
  <c r="C2628" i="1"/>
  <c r="C2620" i="1"/>
  <c r="C2612" i="1"/>
  <c r="C2604" i="1"/>
  <c r="C2596" i="1"/>
  <c r="C2588" i="1"/>
  <c r="C2580" i="1"/>
  <c r="C2572" i="1"/>
  <c r="C2564" i="1"/>
  <c r="C2556" i="1"/>
  <c r="C2548" i="1"/>
  <c r="C2540" i="1"/>
  <c r="C2532" i="1"/>
  <c r="C2524" i="1"/>
  <c r="C2516" i="1"/>
  <c r="C2508" i="1"/>
  <c r="C2500" i="1"/>
  <c r="C2492" i="1"/>
  <c r="C2484" i="1"/>
  <c r="C2476" i="1"/>
  <c r="C2468" i="1"/>
  <c r="C2460" i="1"/>
  <c r="C2452" i="1"/>
  <c r="C2444" i="1"/>
  <c r="C2436" i="1"/>
  <c r="C2428" i="1"/>
  <c r="C2420" i="1"/>
  <c r="C2412" i="1"/>
  <c r="C2404" i="1"/>
  <c r="C2396" i="1"/>
  <c r="C2388" i="1"/>
  <c r="C2380" i="1"/>
  <c r="C2372" i="1"/>
  <c r="C2364" i="1"/>
  <c r="C2356" i="1"/>
  <c r="C2348" i="1"/>
  <c r="C2340" i="1"/>
  <c r="C2332" i="1"/>
  <c r="C2324" i="1"/>
  <c r="C2316" i="1"/>
  <c r="C2308" i="1"/>
  <c r="C2300" i="1"/>
  <c r="C2292" i="1"/>
  <c r="C2284" i="1"/>
  <c r="C2276" i="1"/>
  <c r="C2268" i="1"/>
  <c r="C2260" i="1"/>
  <c r="C2252" i="1"/>
  <c r="C2244" i="1"/>
  <c r="C2236" i="1"/>
  <c r="C2228" i="1"/>
  <c r="C2220" i="1"/>
  <c r="C2212" i="1"/>
  <c r="C2204" i="1"/>
  <c r="C2196" i="1"/>
  <c r="C2188" i="1"/>
  <c r="C2180" i="1"/>
  <c r="C2172" i="1"/>
  <c r="C2164" i="1"/>
  <c r="C2156" i="1"/>
  <c r="C2148" i="1"/>
  <c r="C2140" i="1"/>
  <c r="C2132" i="1"/>
  <c r="C2124" i="1"/>
  <c r="C2116" i="1"/>
  <c r="C2108" i="1"/>
  <c r="C2100" i="1"/>
  <c r="C2092" i="1"/>
  <c r="C2084" i="1"/>
  <c r="C2076" i="1"/>
  <c r="C2068" i="1"/>
  <c r="C2060" i="1"/>
  <c r="C2052" i="1"/>
  <c r="C2044" i="1"/>
  <c r="C2036" i="1"/>
  <c r="C2028" i="1"/>
  <c r="C2020" i="1"/>
  <c r="C2012" i="1"/>
  <c r="C2004" i="1"/>
  <c r="C1996" i="1"/>
  <c r="C1988" i="1"/>
  <c r="C1980" i="1"/>
  <c r="C1972" i="1"/>
  <c r="C1964" i="1"/>
  <c r="C1956" i="1"/>
  <c r="C1948" i="1"/>
  <c r="C1940" i="1"/>
  <c r="C1932" i="1"/>
  <c r="C1924" i="1"/>
  <c r="C1916" i="1"/>
  <c r="C1908" i="1"/>
  <c r="C1900" i="1"/>
  <c r="C1892" i="1"/>
  <c r="C1884" i="1"/>
  <c r="C1876" i="1"/>
  <c r="C1868" i="1"/>
  <c r="C1860" i="1"/>
  <c r="C1852" i="1"/>
  <c r="C1844" i="1"/>
  <c r="C1836" i="1"/>
  <c r="C1828" i="1"/>
  <c r="C1820" i="1"/>
  <c r="C1812" i="1"/>
  <c r="C1804" i="1"/>
  <c r="C1796" i="1"/>
  <c r="C1788" i="1"/>
  <c r="C1780" i="1"/>
  <c r="C1772" i="1"/>
  <c r="C1764" i="1"/>
  <c r="C1756" i="1"/>
  <c r="C1748" i="1"/>
  <c r="C1740" i="1"/>
  <c r="C1732" i="1"/>
  <c r="C1724" i="1"/>
  <c r="C1716" i="1"/>
  <c r="C1708" i="1"/>
  <c r="C1700" i="1"/>
  <c r="C1692" i="1"/>
  <c r="C1684" i="1"/>
  <c r="C1676" i="1"/>
  <c r="C1668" i="1"/>
  <c r="C1660" i="1"/>
  <c r="C1652" i="1"/>
  <c r="C1644" i="1"/>
  <c r="C1636" i="1"/>
  <c r="C1628" i="1"/>
  <c r="C1620" i="1"/>
  <c r="C1612" i="1"/>
  <c r="C1604" i="1"/>
  <c r="C1596" i="1"/>
  <c r="C1588" i="1"/>
  <c r="C1580" i="1"/>
  <c r="C1572" i="1"/>
  <c r="C1564" i="1"/>
  <c r="C1556" i="1"/>
  <c r="C1548" i="1"/>
  <c r="C1540" i="1"/>
  <c r="C1532" i="1"/>
  <c r="C1524" i="1"/>
  <c r="C1516" i="1"/>
  <c r="C1508" i="1"/>
  <c r="C1500" i="1"/>
  <c r="C1492" i="1"/>
  <c r="C1484" i="1"/>
  <c r="C1476" i="1"/>
  <c r="C1468" i="1"/>
  <c r="C1460" i="1"/>
  <c r="C1452" i="1"/>
  <c r="C1444" i="1"/>
  <c r="C1436" i="1"/>
  <c r="C1428" i="1"/>
  <c r="C1420" i="1"/>
  <c r="C1412" i="1"/>
  <c r="C1404" i="1"/>
  <c r="C1396" i="1"/>
  <c r="C1388" i="1"/>
  <c r="C1380" i="1"/>
  <c r="C1372" i="1"/>
  <c r="C1364" i="1"/>
  <c r="C1356" i="1"/>
  <c r="C1348" i="1"/>
  <c r="C1340" i="1"/>
  <c r="C1332" i="1"/>
  <c r="C1324" i="1"/>
  <c r="C1316" i="1"/>
  <c r="C1308" i="1"/>
  <c r="C1300" i="1"/>
  <c r="C1292" i="1"/>
  <c r="C1284" i="1"/>
  <c r="C1276" i="1"/>
  <c r="C1268" i="1"/>
  <c r="C1260" i="1"/>
  <c r="C1252" i="1"/>
  <c r="C1244" i="1"/>
  <c r="C1236" i="1"/>
  <c r="C1228" i="1"/>
  <c r="C1220" i="1"/>
  <c r="C1212" i="1"/>
  <c r="C1204" i="1"/>
  <c r="C1196" i="1"/>
  <c r="C1188" i="1"/>
  <c r="C1180" i="1"/>
  <c r="C1172" i="1"/>
  <c r="C1164" i="1"/>
  <c r="C1156" i="1"/>
  <c r="C1148" i="1"/>
  <c r="C1140" i="1"/>
  <c r="C1132" i="1"/>
  <c r="C1124" i="1"/>
  <c r="C1116" i="1"/>
  <c r="C1108" i="1"/>
  <c r="C1100" i="1"/>
  <c r="C1092" i="1"/>
  <c r="C1084" i="1"/>
  <c r="C1076" i="1"/>
  <c r="C1068" i="1"/>
  <c r="C1060" i="1"/>
  <c r="C1052" i="1"/>
  <c r="C1044" i="1"/>
  <c r="C1036" i="1"/>
  <c r="C1028" i="1"/>
  <c r="C1020" i="1"/>
  <c r="C1012" i="1"/>
  <c r="C1004" i="1"/>
  <c r="C996" i="1"/>
  <c r="C988" i="1"/>
  <c r="C980" i="1"/>
  <c r="C972" i="1"/>
  <c r="C964" i="1"/>
  <c r="C956" i="1"/>
  <c r="C948" i="1"/>
  <c r="C940" i="1"/>
  <c r="C932" i="1"/>
  <c r="C924" i="1"/>
  <c r="C916" i="1"/>
  <c r="C908" i="1"/>
  <c r="C900" i="1"/>
  <c r="C892" i="1"/>
  <c r="C884" i="1"/>
  <c r="C876" i="1"/>
  <c r="C868" i="1"/>
  <c r="C860" i="1"/>
  <c r="C852" i="1"/>
  <c r="C844" i="1"/>
  <c r="C836" i="1"/>
  <c r="C828" i="1"/>
  <c r="C820" i="1"/>
  <c r="C812" i="1"/>
  <c r="C804" i="1"/>
  <c r="C796" i="1"/>
  <c r="C788" i="1"/>
  <c r="C780" i="1"/>
  <c r="C772" i="1"/>
  <c r="C764" i="1"/>
  <c r="C756" i="1"/>
  <c r="C748" i="1"/>
  <c r="C740" i="1"/>
  <c r="C732" i="1"/>
  <c r="C724" i="1"/>
  <c r="C716" i="1"/>
  <c r="C708" i="1"/>
  <c r="C700" i="1"/>
  <c r="C692" i="1"/>
  <c r="C684" i="1"/>
  <c r="C676" i="1"/>
  <c r="C668" i="1"/>
  <c r="C660" i="1"/>
  <c r="C652" i="1"/>
  <c r="C644" i="1"/>
  <c r="C636" i="1"/>
  <c r="C628" i="1"/>
  <c r="C620" i="1"/>
  <c r="C612" i="1"/>
  <c r="C604" i="1"/>
  <c r="C596" i="1"/>
  <c r="C588" i="1"/>
  <c r="C580" i="1"/>
  <c r="C572" i="1"/>
  <c r="C564" i="1"/>
  <c r="C556" i="1"/>
  <c r="C548" i="1"/>
  <c r="C540" i="1"/>
  <c r="C532" i="1"/>
  <c r="C524" i="1"/>
  <c r="C516" i="1"/>
  <c r="C508" i="1"/>
  <c r="C500" i="1"/>
  <c r="C492" i="1"/>
  <c r="C484" i="1"/>
  <c r="C476" i="1"/>
  <c r="C468" i="1"/>
  <c r="C460" i="1"/>
  <c r="C452" i="1"/>
  <c r="C444" i="1"/>
  <c r="C436" i="1"/>
  <c r="C428" i="1"/>
  <c r="C420" i="1"/>
  <c r="C412" i="1"/>
  <c r="C404" i="1"/>
  <c r="C396" i="1"/>
  <c r="C388" i="1"/>
  <c r="C380" i="1"/>
  <c r="C372" i="1"/>
  <c r="C364" i="1"/>
  <c r="C356" i="1"/>
  <c r="C348" i="1"/>
  <c r="C340" i="1"/>
  <c r="C332" i="1"/>
  <c r="C324" i="1"/>
  <c r="C316" i="1"/>
  <c r="C308" i="1"/>
  <c r="C300" i="1"/>
  <c r="C292" i="1"/>
  <c r="C284" i="1"/>
  <c r="C276" i="1"/>
  <c r="C268" i="1"/>
  <c r="C260" i="1"/>
  <c r="C252" i="1"/>
  <c r="C244" i="1"/>
  <c r="C236" i="1"/>
  <c r="C228" i="1"/>
  <c r="C220" i="1"/>
  <c r="C212" i="1"/>
  <c r="C204" i="1"/>
  <c r="C196" i="1"/>
  <c r="C188" i="1"/>
  <c r="C180" i="1"/>
  <c r="C172" i="1"/>
  <c r="C164" i="1"/>
  <c r="C156" i="1"/>
  <c r="C148" i="1"/>
  <c r="C140" i="1"/>
  <c r="C132" i="1"/>
  <c r="C124" i="1"/>
  <c r="C115" i="1"/>
  <c r="C104" i="1"/>
  <c r="C93" i="1"/>
  <c r="C83" i="1"/>
  <c r="C72" i="1"/>
  <c r="C61" i="1"/>
  <c r="C51" i="1"/>
  <c r="C40" i="1"/>
  <c r="C29" i="1"/>
  <c r="C19" i="1"/>
  <c r="C8" i="1"/>
  <c r="C2871" i="1"/>
  <c r="C2861" i="1"/>
  <c r="C2850" i="1"/>
  <c r="C2839" i="1"/>
  <c r="I2829" i="1"/>
  <c r="I2818" i="1"/>
  <c r="I2807" i="1"/>
  <c r="I2797" i="1"/>
  <c r="I2786" i="1"/>
  <c r="I2775" i="1"/>
  <c r="I2765" i="1"/>
  <c r="I2754" i="1"/>
  <c r="I2743" i="1"/>
  <c r="I2733" i="1"/>
  <c r="I2722" i="1"/>
  <c r="I2711" i="1"/>
  <c r="I2701" i="1"/>
  <c r="I2686" i="1"/>
  <c r="I2669" i="1"/>
  <c r="I2650" i="1"/>
  <c r="I2626" i="1"/>
  <c r="I2599" i="1"/>
  <c r="I2573" i="1"/>
  <c r="I2548" i="1"/>
  <c r="I2523" i="1"/>
  <c r="I2498" i="1"/>
  <c r="I2471" i="1"/>
  <c r="I2431" i="1"/>
  <c r="I2367" i="1"/>
  <c r="I2303" i="1"/>
  <c r="I2239" i="1"/>
  <c r="I2143" i="1"/>
  <c r="I2015" i="1"/>
  <c r="I1887" i="1"/>
  <c r="I1759" i="1"/>
  <c r="I1631" i="1"/>
  <c r="I1503" i="1"/>
  <c r="I1375" i="1"/>
  <c r="I1247" i="1"/>
  <c r="I1119" i="1"/>
  <c r="I991" i="1"/>
  <c r="I863" i="1"/>
  <c r="I735" i="1"/>
  <c r="I607" i="1"/>
  <c r="I479" i="1"/>
  <c r="I351" i="1"/>
  <c r="I223" i="1"/>
  <c r="I95" i="1"/>
  <c r="E12120" i="2"/>
  <c r="E11950" i="2"/>
  <c r="E11781" i="2"/>
  <c r="E11608" i="2"/>
  <c r="E11438" i="2"/>
  <c r="E11269" i="2"/>
  <c r="E11096" i="2"/>
  <c r="E10926" i="2"/>
  <c r="E10757" i="2"/>
  <c r="E10584" i="2"/>
  <c r="E10334" i="2"/>
  <c r="E9950" i="2"/>
  <c r="E9488" i="2"/>
  <c r="E9006" i="2"/>
  <c r="E8106" i="2"/>
  <c r="E4373" i="2"/>
  <c r="C2833" i="1"/>
  <c r="C2785" i="1"/>
  <c r="C2713" i="1"/>
  <c r="C2641" i="1"/>
  <c r="C2585" i="1"/>
  <c r="C2529" i="1"/>
  <c r="C2473" i="1"/>
  <c r="C2409" i="1"/>
  <c r="C2361" i="1"/>
  <c r="C2305" i="1"/>
  <c r="C2249" i="1"/>
  <c r="C2169" i="1"/>
  <c r="C2121" i="1"/>
  <c r="C2057" i="1"/>
  <c r="C2009" i="1"/>
  <c r="C1953" i="1"/>
  <c r="C1889" i="1"/>
  <c r="C1841" i="1"/>
  <c r="C1777" i="1"/>
  <c r="C1721" i="1"/>
  <c r="C1681" i="1"/>
  <c r="C1649" i="1"/>
  <c r="C1601" i="1"/>
  <c r="C1553" i="1"/>
  <c r="C1505" i="1"/>
  <c r="C1465" i="1"/>
  <c r="C1425" i="1"/>
  <c r="C1369" i="1"/>
  <c r="C1321" i="1"/>
  <c r="C1273" i="1"/>
  <c r="C1185" i="1"/>
  <c r="C953" i="1"/>
  <c r="C313" i="1"/>
  <c r="C257" i="1"/>
  <c r="C209" i="1"/>
  <c r="C153" i="1"/>
  <c r="C100" i="1"/>
  <c r="C68" i="1"/>
  <c r="C36" i="1"/>
  <c r="C2867" i="1"/>
  <c r="E11886" i="2"/>
  <c r="E10230" i="2"/>
  <c r="O14" i="10"/>
  <c r="B16" i="21"/>
  <c r="H7" i="10"/>
  <c r="G11" i="17"/>
  <c r="J7" i="10"/>
  <c r="J14" i="10"/>
  <c r="E12275" i="2"/>
  <c r="E12283" i="2"/>
  <c r="E12291" i="2"/>
  <c r="E12299" i="2"/>
  <c r="E12307" i="2"/>
  <c r="E12315" i="2"/>
  <c r="E12323" i="2"/>
  <c r="E12331" i="2"/>
  <c r="E12339" i="2"/>
  <c r="E12347" i="2"/>
  <c r="E12355" i="2"/>
  <c r="E12363" i="2"/>
  <c r="E12371" i="2"/>
  <c r="E12268" i="2"/>
  <c r="E12276" i="2"/>
  <c r="E12284" i="2"/>
  <c r="E12292" i="2"/>
  <c r="E12300" i="2"/>
  <c r="E12308" i="2"/>
  <c r="E12316" i="2"/>
  <c r="E12324" i="2"/>
  <c r="E12332" i="2"/>
  <c r="E12340" i="2"/>
  <c r="E12348" i="2"/>
  <c r="E12356" i="2"/>
  <c r="E12364" i="2"/>
  <c r="E12269" i="2"/>
  <c r="E12277" i="2"/>
  <c r="E12285" i="2"/>
  <c r="E12293" i="2"/>
  <c r="E12301" i="2"/>
  <c r="E12309" i="2"/>
  <c r="E12317" i="2"/>
  <c r="E12325" i="2"/>
  <c r="E12333" i="2"/>
  <c r="E12341" i="2"/>
  <c r="E12349" i="2"/>
  <c r="E12357" i="2"/>
  <c r="E12365" i="2"/>
  <c r="E12270" i="2"/>
  <c r="E12278" i="2"/>
  <c r="E12286" i="2"/>
  <c r="E12294" i="2"/>
  <c r="E12302" i="2"/>
  <c r="E12310" i="2"/>
  <c r="E12318" i="2"/>
  <c r="E12326" i="2"/>
  <c r="E12334" i="2"/>
  <c r="E12342" i="2"/>
  <c r="E12350" i="2"/>
  <c r="E12358" i="2"/>
  <c r="E12366" i="2"/>
  <c r="E12271" i="2"/>
  <c r="E12279" i="2"/>
  <c r="E12287" i="2"/>
  <c r="E12295" i="2"/>
  <c r="E12303" i="2"/>
  <c r="E12311" i="2"/>
  <c r="E12319" i="2"/>
  <c r="E12327" i="2"/>
  <c r="E12335" i="2"/>
  <c r="E12343" i="2"/>
  <c r="E12351" i="2"/>
  <c r="E12359" i="2"/>
  <c r="E12367" i="2"/>
  <c r="E12272" i="2"/>
  <c r="E12280" i="2"/>
  <c r="E12288" i="2"/>
  <c r="E12296" i="2"/>
  <c r="E12304" i="2"/>
  <c r="E12312" i="2"/>
  <c r="E12320" i="2"/>
  <c r="E12328" i="2"/>
  <c r="E12336" i="2"/>
  <c r="E12344" i="2"/>
  <c r="E12352" i="2"/>
  <c r="E12360" i="2"/>
  <c r="E12368" i="2"/>
  <c r="E12273" i="2"/>
  <c r="E12281" i="2"/>
  <c r="E12289" i="2"/>
  <c r="E12297" i="2"/>
  <c r="E12305" i="2"/>
  <c r="E12313" i="2"/>
  <c r="E12321" i="2"/>
  <c r="E12329" i="2"/>
  <c r="E12337" i="2"/>
  <c r="E12345" i="2"/>
  <c r="E12353" i="2"/>
  <c r="E12361" i="2"/>
  <c r="E12369" i="2"/>
  <c r="E12274" i="2"/>
  <c r="E12282" i="2"/>
  <c r="E12290" i="2"/>
  <c r="E12298" i="2"/>
  <c r="E12306" i="2"/>
  <c r="E12314" i="2"/>
  <c r="E12322" i="2"/>
  <c r="E12330" i="2"/>
  <c r="E12338" i="2"/>
  <c r="E12346" i="2"/>
  <c r="E12354" i="2"/>
  <c r="E12362" i="2"/>
  <c r="E12370" i="2"/>
  <c r="E12" i="2"/>
  <c r="E20" i="2"/>
  <c r="E28" i="2"/>
  <c r="E36" i="2"/>
  <c r="E44" i="2"/>
  <c r="E52" i="2"/>
  <c r="E60" i="2"/>
  <c r="E68" i="2"/>
  <c r="E76" i="2"/>
  <c r="E84" i="2"/>
  <c r="E92" i="2"/>
  <c r="E100" i="2"/>
  <c r="E108" i="2"/>
  <c r="E116" i="2"/>
  <c r="E124" i="2"/>
  <c r="E132" i="2"/>
  <c r="E140" i="2"/>
  <c r="E148" i="2"/>
  <c r="E156" i="2"/>
  <c r="E164" i="2"/>
  <c r="E172" i="2"/>
  <c r="E180" i="2"/>
  <c r="E188" i="2"/>
  <c r="E196" i="2"/>
  <c r="E204" i="2"/>
  <c r="E212" i="2"/>
  <c r="E220" i="2"/>
  <c r="E228" i="2"/>
  <c r="E236" i="2"/>
  <c r="E244" i="2"/>
  <c r="E252" i="2"/>
  <c r="E260" i="2"/>
  <c r="E268" i="2"/>
  <c r="E276" i="2"/>
  <c r="E284" i="2"/>
  <c r="E292" i="2"/>
  <c r="E300" i="2"/>
  <c r="E308" i="2"/>
  <c r="E316" i="2"/>
  <c r="E324" i="2"/>
  <c r="E332" i="2"/>
  <c r="E340" i="2"/>
  <c r="E348" i="2"/>
  <c r="E356" i="2"/>
  <c r="E364" i="2"/>
  <c r="E372" i="2"/>
  <c r="E380" i="2"/>
  <c r="E388" i="2"/>
  <c r="E396" i="2"/>
  <c r="E404" i="2"/>
  <c r="E412" i="2"/>
  <c r="E420" i="2"/>
  <c r="E428" i="2"/>
  <c r="E436" i="2"/>
  <c r="E444" i="2"/>
  <c r="E452" i="2"/>
  <c r="E460" i="2"/>
  <c r="E468" i="2"/>
  <c r="E476" i="2"/>
  <c r="E484" i="2"/>
  <c r="E492" i="2"/>
  <c r="E500" i="2"/>
  <c r="E508" i="2"/>
  <c r="E516" i="2"/>
  <c r="E524" i="2"/>
  <c r="E532" i="2"/>
  <c r="E540" i="2"/>
  <c r="E548" i="2"/>
  <c r="E556" i="2"/>
  <c r="E564" i="2"/>
  <c r="E572" i="2"/>
  <c r="E580" i="2"/>
  <c r="E588" i="2"/>
  <c r="E596" i="2"/>
  <c r="E604" i="2"/>
  <c r="E612" i="2"/>
  <c r="E620" i="2"/>
  <c r="E628" i="2"/>
  <c r="E636" i="2"/>
  <c r="E644" i="2"/>
  <c r="E652" i="2"/>
  <c r="E660" i="2"/>
  <c r="E668" i="2"/>
  <c r="E676" i="2"/>
  <c r="E684" i="2"/>
  <c r="E692" i="2"/>
  <c r="E700" i="2"/>
  <c r="E708" i="2"/>
  <c r="E716" i="2"/>
  <c r="E724" i="2"/>
  <c r="E732" i="2"/>
  <c r="E740" i="2"/>
  <c r="E748" i="2"/>
  <c r="E756" i="2"/>
  <c r="E764" i="2"/>
  <c r="E772" i="2"/>
  <c r="E780" i="2"/>
  <c r="E788" i="2"/>
  <c r="E796" i="2"/>
  <c r="E804" i="2"/>
  <c r="E812" i="2"/>
  <c r="E820" i="2"/>
  <c r="E828" i="2"/>
  <c r="E836" i="2"/>
  <c r="E844" i="2"/>
  <c r="E852" i="2"/>
  <c r="E860" i="2"/>
  <c r="E868" i="2"/>
  <c r="E876" i="2"/>
  <c r="E884" i="2"/>
  <c r="E892" i="2"/>
  <c r="E900" i="2"/>
  <c r="E908" i="2"/>
  <c r="E916" i="2"/>
  <c r="E924" i="2"/>
  <c r="E932" i="2"/>
  <c r="E940" i="2"/>
  <c r="E948" i="2"/>
  <c r="E956" i="2"/>
  <c r="E964" i="2"/>
  <c r="E972" i="2"/>
  <c r="E980" i="2"/>
  <c r="E988" i="2"/>
  <c r="E996" i="2"/>
  <c r="E1004" i="2"/>
  <c r="E1012" i="2"/>
  <c r="E1020" i="2"/>
  <c r="E1028" i="2"/>
  <c r="E1036" i="2"/>
  <c r="E1044" i="2"/>
  <c r="E1052" i="2"/>
  <c r="E1060" i="2"/>
  <c r="E1068" i="2"/>
  <c r="E1076" i="2"/>
  <c r="E1084" i="2"/>
  <c r="E1092" i="2"/>
  <c r="E1100" i="2"/>
  <c r="E1108" i="2"/>
  <c r="E1116" i="2"/>
  <c r="E1124" i="2"/>
  <c r="E1132" i="2"/>
  <c r="E1140" i="2"/>
  <c r="E1148" i="2"/>
  <c r="E1156" i="2"/>
  <c r="E1164" i="2"/>
  <c r="E1172" i="2"/>
  <c r="E1180" i="2"/>
  <c r="E1188" i="2"/>
  <c r="E1196" i="2"/>
  <c r="E1204" i="2"/>
  <c r="E1212" i="2"/>
  <c r="E1220" i="2"/>
  <c r="E1228" i="2"/>
  <c r="E1236" i="2"/>
  <c r="E1244" i="2"/>
  <c r="E1252" i="2"/>
  <c r="E1260" i="2"/>
  <c r="E1268" i="2"/>
  <c r="E1276" i="2"/>
  <c r="E1284" i="2"/>
  <c r="E1292" i="2"/>
  <c r="E1300" i="2"/>
  <c r="E1308" i="2"/>
  <c r="E1316" i="2"/>
  <c r="E1324" i="2"/>
  <c r="E1332" i="2"/>
  <c r="E1340" i="2"/>
  <c r="E1348" i="2"/>
  <c r="E1356" i="2"/>
  <c r="E1364" i="2"/>
  <c r="E1372" i="2"/>
  <c r="E1380" i="2"/>
  <c r="E1388" i="2"/>
  <c r="E1396" i="2"/>
  <c r="E1404" i="2"/>
  <c r="E1412" i="2"/>
  <c r="E1420" i="2"/>
  <c r="E1428" i="2"/>
  <c r="E1436" i="2"/>
  <c r="E1444" i="2"/>
  <c r="E1452" i="2"/>
  <c r="E1460" i="2"/>
  <c r="E1468" i="2"/>
  <c r="E1476" i="2"/>
  <c r="E1484" i="2"/>
  <c r="E1492" i="2"/>
  <c r="E1500" i="2"/>
  <c r="E1508" i="2"/>
  <c r="E1516" i="2"/>
  <c r="E1524" i="2"/>
  <c r="E1532" i="2"/>
  <c r="E1540" i="2"/>
  <c r="E1548" i="2"/>
  <c r="E1556" i="2"/>
  <c r="E1564" i="2"/>
  <c r="E1572" i="2"/>
  <c r="E1580" i="2"/>
  <c r="E1588" i="2"/>
  <c r="E1596" i="2"/>
  <c r="E1604" i="2"/>
  <c r="E1612" i="2"/>
  <c r="E1620" i="2"/>
  <c r="E1628" i="2"/>
  <c r="E1636" i="2"/>
  <c r="E1644" i="2"/>
  <c r="E1652" i="2"/>
  <c r="E1660" i="2"/>
  <c r="E1668" i="2"/>
  <c r="E1676" i="2"/>
  <c r="E1684" i="2"/>
  <c r="E1692" i="2"/>
  <c r="E1700" i="2"/>
  <c r="E1708" i="2"/>
  <c r="E1716" i="2"/>
  <c r="E1724" i="2"/>
  <c r="E1732" i="2"/>
  <c r="E1740" i="2"/>
  <c r="E1748" i="2"/>
  <c r="E1756" i="2"/>
  <c r="E1764" i="2"/>
  <c r="E1772" i="2"/>
  <c r="E1780" i="2"/>
  <c r="E1788" i="2"/>
  <c r="E1796" i="2"/>
  <c r="E1804" i="2"/>
  <c r="E1812" i="2"/>
  <c r="E1820" i="2"/>
  <c r="E1828" i="2"/>
  <c r="E1836" i="2"/>
  <c r="E1844" i="2"/>
  <c r="E1852" i="2"/>
  <c r="E1860" i="2"/>
  <c r="E1868" i="2"/>
  <c r="E5" i="2"/>
  <c r="E13" i="2"/>
  <c r="E21" i="2"/>
  <c r="E29" i="2"/>
  <c r="E37" i="2"/>
  <c r="E45" i="2"/>
  <c r="E53" i="2"/>
  <c r="E61" i="2"/>
  <c r="E69" i="2"/>
  <c r="E77" i="2"/>
  <c r="E85" i="2"/>
  <c r="E93" i="2"/>
  <c r="E101" i="2"/>
  <c r="E109" i="2"/>
  <c r="E117" i="2"/>
  <c r="E125" i="2"/>
  <c r="E133" i="2"/>
  <c r="E141" i="2"/>
  <c r="E149" i="2"/>
  <c r="E157" i="2"/>
  <c r="E165" i="2"/>
  <c r="E173" i="2"/>
  <c r="E181" i="2"/>
  <c r="E189" i="2"/>
  <c r="E197" i="2"/>
  <c r="E205" i="2"/>
  <c r="E213" i="2"/>
  <c r="E221" i="2"/>
  <c r="E229" i="2"/>
  <c r="E237" i="2"/>
  <c r="E245" i="2"/>
  <c r="E253" i="2"/>
  <c r="E261" i="2"/>
  <c r="E269" i="2"/>
  <c r="E277" i="2"/>
  <c r="E285" i="2"/>
  <c r="E293" i="2"/>
  <c r="E301" i="2"/>
  <c r="E309" i="2"/>
  <c r="E317" i="2"/>
  <c r="E325" i="2"/>
  <c r="E333" i="2"/>
  <c r="E341" i="2"/>
  <c r="E349" i="2"/>
  <c r="E357" i="2"/>
  <c r="E365" i="2"/>
  <c r="E373" i="2"/>
  <c r="E381" i="2"/>
  <c r="E389" i="2"/>
  <c r="E397" i="2"/>
  <c r="E405" i="2"/>
  <c r="E413" i="2"/>
  <c r="E421" i="2"/>
  <c r="E429" i="2"/>
  <c r="E437" i="2"/>
  <c r="E445" i="2"/>
  <c r="E453" i="2"/>
  <c r="E461" i="2"/>
  <c r="E469" i="2"/>
  <c r="E477" i="2"/>
  <c r="E485" i="2"/>
  <c r="E493" i="2"/>
  <c r="E501" i="2"/>
  <c r="E509" i="2"/>
  <c r="E517" i="2"/>
  <c r="E525" i="2"/>
  <c r="E533" i="2"/>
  <c r="E541" i="2"/>
  <c r="E549" i="2"/>
  <c r="E557" i="2"/>
  <c r="E565" i="2"/>
  <c r="E573" i="2"/>
  <c r="E581" i="2"/>
  <c r="E589" i="2"/>
  <c r="E597" i="2"/>
  <c r="E605" i="2"/>
  <c r="E613" i="2"/>
  <c r="E621" i="2"/>
  <c r="E629" i="2"/>
  <c r="E637" i="2"/>
  <c r="E645" i="2"/>
  <c r="E653" i="2"/>
  <c r="E661" i="2"/>
  <c r="E669" i="2"/>
  <c r="E677" i="2"/>
  <c r="E6" i="2"/>
  <c r="E14" i="2"/>
  <c r="E22" i="2"/>
  <c r="E30" i="2"/>
  <c r="E38" i="2"/>
  <c r="E46" i="2"/>
  <c r="E54" i="2"/>
  <c r="E62" i="2"/>
  <c r="E70" i="2"/>
  <c r="E78" i="2"/>
  <c r="E86" i="2"/>
  <c r="E94" i="2"/>
  <c r="E102" i="2"/>
  <c r="E110" i="2"/>
  <c r="E118" i="2"/>
  <c r="E126" i="2"/>
  <c r="E134" i="2"/>
  <c r="E142" i="2"/>
  <c r="E150" i="2"/>
  <c r="E158" i="2"/>
  <c r="E166" i="2"/>
  <c r="E174" i="2"/>
  <c r="E182" i="2"/>
  <c r="E190" i="2"/>
  <c r="E198" i="2"/>
  <c r="E206" i="2"/>
  <c r="E214" i="2"/>
  <c r="E222" i="2"/>
  <c r="E230" i="2"/>
  <c r="E238" i="2"/>
  <c r="E246" i="2"/>
  <c r="E254" i="2"/>
  <c r="E262" i="2"/>
  <c r="E270" i="2"/>
  <c r="E278" i="2"/>
  <c r="E286" i="2"/>
  <c r="E294" i="2"/>
  <c r="E302" i="2"/>
  <c r="E310" i="2"/>
  <c r="E318" i="2"/>
  <c r="E326" i="2"/>
  <c r="E334" i="2"/>
  <c r="E342" i="2"/>
  <c r="E350" i="2"/>
  <c r="E358" i="2"/>
  <c r="E366" i="2"/>
  <c r="E374" i="2"/>
  <c r="E382" i="2"/>
  <c r="E390" i="2"/>
  <c r="E398" i="2"/>
  <c r="E406" i="2"/>
  <c r="E414" i="2"/>
  <c r="E422" i="2"/>
  <c r="E430" i="2"/>
  <c r="E438" i="2"/>
  <c r="E446" i="2"/>
  <c r="E454" i="2"/>
  <c r="E462" i="2"/>
  <c r="E470" i="2"/>
  <c r="E478" i="2"/>
  <c r="E486" i="2"/>
  <c r="E494" i="2"/>
  <c r="E502" i="2"/>
  <c r="E510" i="2"/>
  <c r="E518" i="2"/>
  <c r="E526" i="2"/>
  <c r="E534" i="2"/>
  <c r="E542" i="2"/>
  <c r="E550" i="2"/>
  <c r="E558" i="2"/>
  <c r="E566" i="2"/>
  <c r="E574" i="2"/>
  <c r="E582" i="2"/>
  <c r="E590" i="2"/>
  <c r="E598" i="2"/>
  <c r="E606" i="2"/>
  <c r="E614" i="2"/>
  <c r="E622" i="2"/>
  <c r="E630" i="2"/>
  <c r="E638" i="2"/>
  <c r="E646" i="2"/>
  <c r="E654" i="2"/>
  <c r="E662" i="2"/>
  <c r="E670" i="2"/>
  <c r="E678" i="2"/>
  <c r="E686" i="2"/>
  <c r="E694" i="2"/>
  <c r="E702" i="2"/>
  <c r="E710" i="2"/>
  <c r="E718" i="2"/>
  <c r="E726" i="2"/>
  <c r="E734" i="2"/>
  <c r="E742" i="2"/>
  <c r="E750" i="2"/>
  <c r="E758" i="2"/>
  <c r="E766" i="2"/>
  <c r="E774" i="2"/>
  <c r="E782" i="2"/>
  <c r="E790" i="2"/>
  <c r="E798" i="2"/>
  <c r="E806" i="2"/>
  <c r="E814" i="2"/>
  <c r="E822" i="2"/>
  <c r="E830" i="2"/>
  <c r="E838" i="2"/>
  <c r="E846" i="2"/>
  <c r="E854" i="2"/>
  <c r="E862" i="2"/>
  <c r="E870" i="2"/>
  <c r="E878" i="2"/>
  <c r="E886" i="2"/>
  <c r="E894" i="2"/>
  <c r="E902" i="2"/>
  <c r="E910" i="2"/>
  <c r="E918" i="2"/>
  <c r="E926" i="2"/>
  <c r="E934" i="2"/>
  <c r="E942" i="2"/>
  <c r="E950" i="2"/>
  <c r="E958" i="2"/>
  <c r="E966" i="2"/>
  <c r="E974" i="2"/>
  <c r="E982" i="2"/>
  <c r="E990" i="2"/>
  <c r="E998" i="2"/>
  <c r="E1006" i="2"/>
  <c r="E1014" i="2"/>
  <c r="E1022" i="2"/>
  <c r="E1030" i="2"/>
  <c r="E1038" i="2"/>
  <c r="E1046" i="2"/>
  <c r="E1054" i="2"/>
  <c r="E1062" i="2"/>
  <c r="E1070" i="2"/>
  <c r="E1078" i="2"/>
  <c r="E1086" i="2"/>
  <c r="E1094" i="2"/>
  <c r="E1102" i="2"/>
  <c r="E1110" i="2"/>
  <c r="E1118" i="2"/>
  <c r="E1126" i="2"/>
  <c r="E1134" i="2"/>
  <c r="E1142" i="2"/>
  <c r="E1150" i="2"/>
  <c r="E1158" i="2"/>
  <c r="E1166" i="2"/>
  <c r="E1174" i="2"/>
  <c r="E1182" i="2"/>
  <c r="E1190" i="2"/>
  <c r="E1198" i="2"/>
  <c r="E1206" i="2"/>
  <c r="E1214" i="2"/>
  <c r="E1222" i="2"/>
  <c r="E1230" i="2"/>
  <c r="E1238" i="2"/>
  <c r="E1246" i="2"/>
  <c r="E1254" i="2"/>
  <c r="E1262" i="2"/>
  <c r="E1270" i="2"/>
  <c r="E1278" i="2"/>
  <c r="E1286" i="2"/>
  <c r="E1294" i="2"/>
  <c r="E1302" i="2"/>
  <c r="E1310" i="2"/>
  <c r="E1318" i="2"/>
  <c r="E1326" i="2"/>
  <c r="E1334" i="2"/>
  <c r="E1342" i="2"/>
  <c r="E1350" i="2"/>
  <c r="E1358" i="2"/>
  <c r="E1366" i="2"/>
  <c r="E1374" i="2"/>
  <c r="E1382" i="2"/>
  <c r="E1390" i="2"/>
  <c r="E1398" i="2"/>
  <c r="E1406" i="2"/>
  <c r="E1414" i="2"/>
  <c r="E1422" i="2"/>
  <c r="E1430" i="2"/>
  <c r="E1438" i="2"/>
  <c r="E1446" i="2"/>
  <c r="E1454" i="2"/>
  <c r="E1462" i="2"/>
  <c r="E1470" i="2"/>
  <c r="E1478" i="2"/>
  <c r="E1486" i="2"/>
  <c r="E1494" i="2"/>
  <c r="E1502" i="2"/>
  <c r="E1510" i="2"/>
  <c r="E1518" i="2"/>
  <c r="E1526" i="2"/>
  <c r="E1534" i="2"/>
  <c r="E1542" i="2"/>
  <c r="E1550" i="2"/>
  <c r="E1558" i="2"/>
  <c r="E1566" i="2"/>
  <c r="E1574" i="2"/>
  <c r="E1582" i="2"/>
  <c r="E1590" i="2"/>
  <c r="E1598" i="2"/>
  <c r="E1606" i="2"/>
  <c r="E1614" i="2"/>
  <c r="E1622" i="2"/>
  <c r="E1630" i="2"/>
  <c r="E1638" i="2"/>
  <c r="E1646" i="2"/>
  <c r="E1654" i="2"/>
  <c r="E1662" i="2"/>
  <c r="E1670" i="2"/>
  <c r="E1678" i="2"/>
  <c r="E1686" i="2"/>
  <c r="E1694" i="2"/>
  <c r="E1702" i="2"/>
  <c r="E1710" i="2"/>
  <c r="E1718" i="2"/>
  <c r="E1726" i="2"/>
  <c r="E1734" i="2"/>
  <c r="E1742" i="2"/>
  <c r="E1750" i="2"/>
  <c r="E1758" i="2"/>
  <c r="E1766" i="2"/>
  <c r="E1774" i="2"/>
  <c r="E1782" i="2"/>
  <c r="E1790" i="2"/>
  <c r="E1798" i="2"/>
  <c r="E1806" i="2"/>
  <c r="E1814" i="2"/>
  <c r="E1822" i="2"/>
  <c r="E1830" i="2"/>
  <c r="E1838" i="2"/>
  <c r="E1846" i="2"/>
  <c r="E1854" i="2"/>
  <c r="E1862" i="2"/>
  <c r="E1870" i="2"/>
  <c r="E8" i="2"/>
  <c r="E16" i="2"/>
  <c r="E24" i="2"/>
  <c r="E32" i="2"/>
  <c r="E40" i="2"/>
  <c r="E48" i="2"/>
  <c r="E56" i="2"/>
  <c r="E64" i="2"/>
  <c r="E72" i="2"/>
  <c r="E80" i="2"/>
  <c r="E88" i="2"/>
  <c r="E96" i="2"/>
  <c r="E104" i="2"/>
  <c r="E112" i="2"/>
  <c r="E120" i="2"/>
  <c r="E128" i="2"/>
  <c r="E136" i="2"/>
  <c r="E144" i="2"/>
  <c r="E152" i="2"/>
  <c r="E160" i="2"/>
  <c r="E168" i="2"/>
  <c r="E176" i="2"/>
  <c r="E184" i="2"/>
  <c r="E192" i="2"/>
  <c r="E200" i="2"/>
  <c r="E208" i="2"/>
  <c r="E216" i="2"/>
  <c r="E224" i="2"/>
  <c r="E232" i="2"/>
  <c r="E240" i="2"/>
  <c r="E248" i="2"/>
  <c r="E256" i="2"/>
  <c r="E264" i="2"/>
  <c r="E272" i="2"/>
  <c r="E280" i="2"/>
  <c r="E288" i="2"/>
  <c r="E296" i="2"/>
  <c r="E304" i="2"/>
  <c r="E312" i="2"/>
  <c r="E320" i="2"/>
  <c r="E328" i="2"/>
  <c r="E336" i="2"/>
  <c r="E344" i="2"/>
  <c r="E352" i="2"/>
  <c r="E360" i="2"/>
  <c r="E368" i="2"/>
  <c r="E376" i="2"/>
  <c r="E384" i="2"/>
  <c r="E392" i="2"/>
  <c r="E400" i="2"/>
  <c r="E408" i="2"/>
  <c r="E416" i="2"/>
  <c r="E424" i="2"/>
  <c r="E432" i="2"/>
  <c r="E440" i="2"/>
  <c r="E448" i="2"/>
  <c r="E456" i="2"/>
  <c r="E464" i="2"/>
  <c r="E472" i="2"/>
  <c r="E480" i="2"/>
  <c r="E488" i="2"/>
  <c r="E496" i="2"/>
  <c r="E504" i="2"/>
  <c r="E512" i="2"/>
  <c r="E520" i="2"/>
  <c r="E528" i="2"/>
  <c r="E536" i="2"/>
  <c r="E544" i="2"/>
  <c r="E552" i="2"/>
  <c r="E560" i="2"/>
  <c r="E568" i="2"/>
  <c r="E576" i="2"/>
  <c r="E584" i="2"/>
  <c r="E592" i="2"/>
  <c r="E600" i="2"/>
  <c r="E608" i="2"/>
  <c r="E616" i="2"/>
  <c r="E624" i="2"/>
  <c r="E632" i="2"/>
  <c r="E640" i="2"/>
  <c r="E648" i="2"/>
  <c r="E656" i="2"/>
  <c r="E18" i="2"/>
  <c r="E34" i="2"/>
  <c r="E50" i="2"/>
  <c r="E66" i="2"/>
  <c r="E82" i="2"/>
  <c r="E98" i="2"/>
  <c r="E114" i="2"/>
  <c r="E130" i="2"/>
  <c r="E146" i="2"/>
  <c r="E162" i="2"/>
  <c r="E178" i="2"/>
  <c r="E194" i="2"/>
  <c r="E210" i="2"/>
  <c r="E226" i="2"/>
  <c r="E242" i="2"/>
  <c r="E258" i="2"/>
  <c r="E274" i="2"/>
  <c r="E290" i="2"/>
  <c r="E306" i="2"/>
  <c r="E322" i="2"/>
  <c r="E338" i="2"/>
  <c r="E354" i="2"/>
  <c r="E370" i="2"/>
  <c r="E386" i="2"/>
  <c r="E402" i="2"/>
  <c r="E418" i="2"/>
  <c r="E434" i="2"/>
  <c r="E450" i="2"/>
  <c r="E466" i="2"/>
  <c r="E482" i="2"/>
  <c r="E498" i="2"/>
  <c r="E514" i="2"/>
  <c r="E530" i="2"/>
  <c r="E546" i="2"/>
  <c r="E562" i="2"/>
  <c r="E578" i="2"/>
  <c r="E594" i="2"/>
  <c r="E610" i="2"/>
  <c r="E626" i="2"/>
  <c r="E642" i="2"/>
  <c r="E19" i="2"/>
  <c r="E35" i="2"/>
  <c r="E51" i="2"/>
  <c r="E67" i="2"/>
  <c r="E83" i="2"/>
  <c r="E99" i="2"/>
  <c r="E115" i="2"/>
  <c r="E131" i="2"/>
  <c r="E147" i="2"/>
  <c r="E163" i="2"/>
  <c r="E179" i="2"/>
  <c r="E195" i="2"/>
  <c r="E211" i="2"/>
  <c r="E227" i="2"/>
  <c r="E243" i="2"/>
  <c r="E259" i="2"/>
  <c r="E275" i="2"/>
  <c r="E291" i="2"/>
  <c r="E307" i="2"/>
  <c r="E323" i="2"/>
  <c r="E339" i="2"/>
  <c r="E355" i="2"/>
  <c r="E371" i="2"/>
  <c r="E387" i="2"/>
  <c r="E403" i="2"/>
  <c r="E419" i="2"/>
  <c r="E435" i="2"/>
  <c r="E451" i="2"/>
  <c r="E467" i="2"/>
  <c r="E483" i="2"/>
  <c r="E499" i="2"/>
  <c r="E515" i="2"/>
  <c r="E531" i="2"/>
  <c r="E547" i="2"/>
  <c r="E563" i="2"/>
  <c r="E579" i="2"/>
  <c r="E595" i="2"/>
  <c r="E611" i="2"/>
  <c r="E627" i="2"/>
  <c r="E643" i="2"/>
  <c r="E659" i="2"/>
  <c r="E673" i="2"/>
  <c r="E685" i="2"/>
  <c r="E696" i="2"/>
  <c r="E706" i="2"/>
  <c r="E717" i="2"/>
  <c r="E728" i="2"/>
  <c r="E738" i="2"/>
  <c r="E749" i="2"/>
  <c r="E760" i="2"/>
  <c r="E770" i="2"/>
  <c r="E781" i="2"/>
  <c r="E792" i="2"/>
  <c r="E802" i="2"/>
  <c r="E813" i="2"/>
  <c r="E824" i="2"/>
  <c r="E834" i="2"/>
  <c r="E845" i="2"/>
  <c r="E856" i="2"/>
  <c r="E866" i="2"/>
  <c r="E877" i="2"/>
  <c r="E888" i="2"/>
  <c r="E898" i="2"/>
  <c r="E909" i="2"/>
  <c r="E920" i="2"/>
  <c r="E930" i="2"/>
  <c r="E941" i="2"/>
  <c r="E952" i="2"/>
  <c r="E962" i="2"/>
  <c r="E973" i="2"/>
  <c r="E984" i="2"/>
  <c r="E994" i="2"/>
  <c r="E1005" i="2"/>
  <c r="E1016" i="2"/>
  <c r="E1026" i="2"/>
  <c r="E1037" i="2"/>
  <c r="E1048" i="2"/>
  <c r="E1058" i="2"/>
  <c r="E1069" i="2"/>
  <c r="E1080" i="2"/>
  <c r="E1090" i="2"/>
  <c r="E1101" i="2"/>
  <c r="E1112" i="2"/>
  <c r="E1122" i="2"/>
  <c r="E1133" i="2"/>
  <c r="E1144" i="2"/>
  <c r="E1154" i="2"/>
  <c r="E1165" i="2"/>
  <c r="E1176" i="2"/>
  <c r="E1186" i="2"/>
  <c r="E1197" i="2"/>
  <c r="E1208" i="2"/>
  <c r="E1218" i="2"/>
  <c r="E1229" i="2"/>
  <c r="E1240" i="2"/>
  <c r="E1250" i="2"/>
  <c r="E1261" i="2"/>
  <c r="E1272" i="2"/>
  <c r="E1282" i="2"/>
  <c r="E1293" i="2"/>
  <c r="E1304" i="2"/>
  <c r="E1314" i="2"/>
  <c r="E1325" i="2"/>
  <c r="E1336" i="2"/>
  <c r="E1346" i="2"/>
  <c r="E1357" i="2"/>
  <c r="E1368" i="2"/>
  <c r="E1378" i="2"/>
  <c r="E1389" i="2"/>
  <c r="E1400" i="2"/>
  <c r="E1410" i="2"/>
  <c r="E1421" i="2"/>
  <c r="E1432" i="2"/>
  <c r="E1442" i="2"/>
  <c r="E1453" i="2"/>
  <c r="E1464" i="2"/>
  <c r="E1474" i="2"/>
  <c r="E1485" i="2"/>
  <c r="E1496" i="2"/>
  <c r="E1506" i="2"/>
  <c r="E1517" i="2"/>
  <c r="E1528" i="2"/>
  <c r="E1538" i="2"/>
  <c r="E1549" i="2"/>
  <c r="E1560" i="2"/>
  <c r="E1570" i="2"/>
  <c r="E1581" i="2"/>
  <c r="E1592" i="2"/>
  <c r="E1602" i="2"/>
  <c r="E1613" i="2"/>
  <c r="E1624" i="2"/>
  <c r="E1634" i="2"/>
  <c r="E1645" i="2"/>
  <c r="E1656" i="2"/>
  <c r="E1666" i="2"/>
  <c r="E1677" i="2"/>
  <c r="E1688" i="2"/>
  <c r="E1698" i="2"/>
  <c r="E1709" i="2"/>
  <c r="E1720" i="2"/>
  <c r="E1730" i="2"/>
  <c r="E1741" i="2"/>
  <c r="E1752" i="2"/>
  <c r="E1762" i="2"/>
  <c r="E1773" i="2"/>
  <c r="E1784" i="2"/>
  <c r="E1794" i="2"/>
  <c r="E1805" i="2"/>
  <c r="E1816" i="2"/>
  <c r="E1826" i="2"/>
  <c r="E1837" i="2"/>
  <c r="E1848" i="2"/>
  <c r="E1858" i="2"/>
  <c r="E1869" i="2"/>
  <c r="E1878" i="2"/>
  <c r="E1886" i="2"/>
  <c r="E1894" i="2"/>
  <c r="E1902" i="2"/>
  <c r="E1910" i="2"/>
  <c r="E1918" i="2"/>
  <c r="E1926" i="2"/>
  <c r="E1934" i="2"/>
  <c r="E1942" i="2"/>
  <c r="E1950" i="2"/>
  <c r="E1958" i="2"/>
  <c r="E1966" i="2"/>
  <c r="E1974" i="2"/>
  <c r="E1982" i="2"/>
  <c r="E1990" i="2"/>
  <c r="E1998" i="2"/>
  <c r="E2006" i="2"/>
  <c r="E2014" i="2"/>
  <c r="E2022" i="2"/>
  <c r="E2030" i="2"/>
  <c r="E2038" i="2"/>
  <c r="E2046" i="2"/>
  <c r="E2054" i="2"/>
  <c r="E2062" i="2"/>
  <c r="E2070" i="2"/>
  <c r="E2078" i="2"/>
  <c r="E2086" i="2"/>
  <c r="E2094" i="2"/>
  <c r="E2102" i="2"/>
  <c r="E2110" i="2"/>
  <c r="E2118" i="2"/>
  <c r="E2126" i="2"/>
  <c r="E2134" i="2"/>
  <c r="E2142" i="2"/>
  <c r="E2150" i="2"/>
  <c r="E2158" i="2"/>
  <c r="E2166" i="2"/>
  <c r="E2174" i="2"/>
  <c r="E2182" i="2"/>
  <c r="E2190" i="2"/>
  <c r="E2198" i="2"/>
  <c r="E2206" i="2"/>
  <c r="E2214" i="2"/>
  <c r="E2222" i="2"/>
  <c r="E2230" i="2"/>
  <c r="E2238" i="2"/>
  <c r="E2246" i="2"/>
  <c r="E2254" i="2"/>
  <c r="E2262" i="2"/>
  <c r="E2270" i="2"/>
  <c r="E2278" i="2"/>
  <c r="E2286" i="2"/>
  <c r="E2294" i="2"/>
  <c r="E2302" i="2"/>
  <c r="E2310" i="2"/>
  <c r="E2318" i="2"/>
  <c r="E2326" i="2"/>
  <c r="E2334" i="2"/>
  <c r="E2342" i="2"/>
  <c r="E2350" i="2"/>
  <c r="E2358" i="2"/>
  <c r="E2366" i="2"/>
  <c r="E2374" i="2"/>
  <c r="E2382" i="2"/>
  <c r="E2390" i="2"/>
  <c r="E2398" i="2"/>
  <c r="E2406" i="2"/>
  <c r="E2414" i="2"/>
  <c r="E2422" i="2"/>
  <c r="E2430" i="2"/>
  <c r="E2438" i="2"/>
  <c r="E2446" i="2"/>
  <c r="E2454" i="2"/>
  <c r="E2462" i="2"/>
  <c r="E2470" i="2"/>
  <c r="E2478" i="2"/>
  <c r="E2486" i="2"/>
  <c r="E2494" i="2"/>
  <c r="E2502" i="2"/>
  <c r="E2510" i="2"/>
  <c r="E2518" i="2"/>
  <c r="E2526" i="2"/>
  <c r="E2534" i="2"/>
  <c r="E2542" i="2"/>
  <c r="E2550" i="2"/>
  <c r="E2558" i="2"/>
  <c r="E2566" i="2"/>
  <c r="E2574" i="2"/>
  <c r="E2582" i="2"/>
  <c r="E2590" i="2"/>
  <c r="E2598" i="2"/>
  <c r="E2606" i="2"/>
  <c r="E2614" i="2"/>
  <c r="E2622" i="2"/>
  <c r="E2630" i="2"/>
  <c r="E2638" i="2"/>
  <c r="E2646" i="2"/>
  <c r="E2654" i="2"/>
  <c r="E2662" i="2"/>
  <c r="E2670" i="2"/>
  <c r="E2678" i="2"/>
  <c r="E2686" i="2"/>
  <c r="E2694" i="2"/>
  <c r="E2702" i="2"/>
  <c r="E2710" i="2"/>
  <c r="E2718" i="2"/>
  <c r="E2726" i="2"/>
  <c r="E2734" i="2"/>
  <c r="E2742" i="2"/>
  <c r="E2750" i="2"/>
  <c r="E2758" i="2"/>
  <c r="E2766" i="2"/>
  <c r="E2774" i="2"/>
  <c r="E2782" i="2"/>
  <c r="E2790" i="2"/>
  <c r="E2798" i="2"/>
  <c r="E2806" i="2"/>
  <c r="E2814" i="2"/>
  <c r="E2822" i="2"/>
  <c r="E2830" i="2"/>
  <c r="E2838" i="2"/>
  <c r="E2846" i="2"/>
  <c r="E2854" i="2"/>
  <c r="E2862" i="2"/>
  <c r="E2870" i="2"/>
  <c r="E2878" i="2"/>
  <c r="E2886" i="2"/>
  <c r="E2894" i="2"/>
  <c r="E2902" i="2"/>
  <c r="E2910" i="2"/>
  <c r="E2918" i="2"/>
  <c r="E2926" i="2"/>
  <c r="E2934" i="2"/>
  <c r="E2942" i="2"/>
  <c r="E2950" i="2"/>
  <c r="E2958" i="2"/>
  <c r="E2966" i="2"/>
  <c r="E2974" i="2"/>
  <c r="E2982" i="2"/>
  <c r="E2990" i="2"/>
  <c r="E2998" i="2"/>
  <c r="E3006" i="2"/>
  <c r="E3014" i="2"/>
  <c r="E3022" i="2"/>
  <c r="E3030" i="2"/>
  <c r="E3038" i="2"/>
  <c r="E3046" i="2"/>
  <c r="E3054" i="2"/>
  <c r="E3062" i="2"/>
  <c r="E3070" i="2"/>
  <c r="E3078" i="2"/>
  <c r="E3086" i="2"/>
  <c r="E3094" i="2"/>
  <c r="E3102" i="2"/>
  <c r="E3110" i="2"/>
  <c r="E3118" i="2"/>
  <c r="E3126" i="2"/>
  <c r="E3134" i="2"/>
  <c r="E3142" i="2"/>
  <c r="E3150" i="2"/>
  <c r="E3158" i="2"/>
  <c r="E3166" i="2"/>
  <c r="E3174" i="2"/>
  <c r="E3182" i="2"/>
  <c r="E3190" i="2"/>
  <c r="E3198" i="2"/>
  <c r="E3206" i="2"/>
  <c r="E3214" i="2"/>
  <c r="E3222" i="2"/>
  <c r="E3230" i="2"/>
  <c r="E3238" i="2"/>
  <c r="E3246" i="2"/>
  <c r="E3254" i="2"/>
  <c r="E3262" i="2"/>
  <c r="E7" i="2"/>
  <c r="E23" i="2"/>
  <c r="E39" i="2"/>
  <c r="E55" i="2"/>
  <c r="E71" i="2"/>
  <c r="E87" i="2"/>
  <c r="E103" i="2"/>
  <c r="E119" i="2"/>
  <c r="E135" i="2"/>
  <c r="E151" i="2"/>
  <c r="E167" i="2"/>
  <c r="E183" i="2"/>
  <c r="E199" i="2"/>
  <c r="E215" i="2"/>
  <c r="E231" i="2"/>
  <c r="E247" i="2"/>
  <c r="E263" i="2"/>
  <c r="E279" i="2"/>
  <c r="E295" i="2"/>
  <c r="E311" i="2"/>
  <c r="E327" i="2"/>
  <c r="E343" i="2"/>
  <c r="E359" i="2"/>
  <c r="E375" i="2"/>
  <c r="E391" i="2"/>
  <c r="E407" i="2"/>
  <c r="E423" i="2"/>
  <c r="E439" i="2"/>
  <c r="E455" i="2"/>
  <c r="E471" i="2"/>
  <c r="E487" i="2"/>
  <c r="E503" i="2"/>
  <c r="E519" i="2"/>
  <c r="E535" i="2"/>
  <c r="E551" i="2"/>
  <c r="E567" i="2"/>
  <c r="E583" i="2"/>
  <c r="E599" i="2"/>
  <c r="E615" i="2"/>
  <c r="E631" i="2"/>
  <c r="E647" i="2"/>
  <c r="E663" i="2"/>
  <c r="E674" i="2"/>
  <c r="E687" i="2"/>
  <c r="E697" i="2"/>
  <c r="E707" i="2"/>
  <c r="E719" i="2"/>
  <c r="E729" i="2"/>
  <c r="E739" i="2"/>
  <c r="E751" i="2"/>
  <c r="E761" i="2"/>
  <c r="E771" i="2"/>
  <c r="E783" i="2"/>
  <c r="E793" i="2"/>
  <c r="E803" i="2"/>
  <c r="E815" i="2"/>
  <c r="E825" i="2"/>
  <c r="E835" i="2"/>
  <c r="E847" i="2"/>
  <c r="E857" i="2"/>
  <c r="E867" i="2"/>
  <c r="E879" i="2"/>
  <c r="E889" i="2"/>
  <c r="E899" i="2"/>
  <c r="E911" i="2"/>
  <c r="E921" i="2"/>
  <c r="E931" i="2"/>
  <c r="E943" i="2"/>
  <c r="E953" i="2"/>
  <c r="E963" i="2"/>
  <c r="E975" i="2"/>
  <c r="E985" i="2"/>
  <c r="E995" i="2"/>
  <c r="E1007" i="2"/>
  <c r="E1017" i="2"/>
  <c r="E1027" i="2"/>
  <c r="E1039" i="2"/>
  <c r="E1049" i="2"/>
  <c r="E1059" i="2"/>
  <c r="E1071" i="2"/>
  <c r="E1081" i="2"/>
  <c r="E1091" i="2"/>
  <c r="E1103" i="2"/>
  <c r="E1113" i="2"/>
  <c r="E1123" i="2"/>
  <c r="E1135" i="2"/>
  <c r="E1145" i="2"/>
  <c r="E1155" i="2"/>
  <c r="E1167" i="2"/>
  <c r="E1177" i="2"/>
  <c r="E1187" i="2"/>
  <c r="E1199" i="2"/>
  <c r="E1209" i="2"/>
  <c r="E1219" i="2"/>
  <c r="E1231" i="2"/>
  <c r="E1241" i="2"/>
  <c r="E1251" i="2"/>
  <c r="E1263" i="2"/>
  <c r="E1273" i="2"/>
  <c r="E1283" i="2"/>
  <c r="E1295" i="2"/>
  <c r="E1305" i="2"/>
  <c r="E1315" i="2"/>
  <c r="E1327" i="2"/>
  <c r="E1337" i="2"/>
  <c r="E1347" i="2"/>
  <c r="E1359" i="2"/>
  <c r="E1369" i="2"/>
  <c r="E1379" i="2"/>
  <c r="E1391" i="2"/>
  <c r="E1401" i="2"/>
  <c r="E1411" i="2"/>
  <c r="E1423" i="2"/>
  <c r="E1433" i="2"/>
  <c r="E1443" i="2"/>
  <c r="E1455" i="2"/>
  <c r="E1465" i="2"/>
  <c r="E1475" i="2"/>
  <c r="E1487" i="2"/>
  <c r="E1497" i="2"/>
  <c r="E1507" i="2"/>
  <c r="E1519" i="2"/>
  <c r="E1529" i="2"/>
  <c r="E1539" i="2"/>
  <c r="E1551" i="2"/>
  <c r="E1561" i="2"/>
  <c r="E1571" i="2"/>
  <c r="E1583" i="2"/>
  <c r="E1593" i="2"/>
  <c r="E1603" i="2"/>
  <c r="E1615" i="2"/>
  <c r="E1625" i="2"/>
  <c r="E1635" i="2"/>
  <c r="E1647" i="2"/>
  <c r="E1657" i="2"/>
  <c r="E1667" i="2"/>
  <c r="E1679" i="2"/>
  <c r="E1689" i="2"/>
  <c r="E1699" i="2"/>
  <c r="E1711" i="2"/>
  <c r="E1721" i="2"/>
  <c r="E1731" i="2"/>
  <c r="E1743" i="2"/>
  <c r="E1753" i="2"/>
  <c r="E1763" i="2"/>
  <c r="E1775" i="2"/>
  <c r="E1785" i="2"/>
  <c r="E1795" i="2"/>
  <c r="E1807" i="2"/>
  <c r="E1817" i="2"/>
  <c r="E1827" i="2"/>
  <c r="E1839" i="2"/>
  <c r="E1849" i="2"/>
  <c r="E1859" i="2"/>
  <c r="E1871" i="2"/>
  <c r="E1879" i="2"/>
  <c r="E1887" i="2"/>
  <c r="E1895" i="2"/>
  <c r="E1903" i="2"/>
  <c r="E1911" i="2"/>
  <c r="E1919" i="2"/>
  <c r="E1927" i="2"/>
  <c r="E1935" i="2"/>
  <c r="E1943" i="2"/>
  <c r="E1951" i="2"/>
  <c r="E1959" i="2"/>
  <c r="E1967" i="2"/>
  <c r="E1975" i="2"/>
  <c r="E1983" i="2"/>
  <c r="E1991" i="2"/>
  <c r="E1999" i="2"/>
  <c r="E2007" i="2"/>
  <c r="E2015" i="2"/>
  <c r="E2023" i="2"/>
  <c r="E2031" i="2"/>
  <c r="E2039" i="2"/>
  <c r="E2047" i="2"/>
  <c r="E2055" i="2"/>
  <c r="E2063" i="2"/>
  <c r="E2071" i="2"/>
  <c r="E2079" i="2"/>
  <c r="E2087" i="2"/>
  <c r="E2095" i="2"/>
  <c r="E2103" i="2"/>
  <c r="E2111" i="2"/>
  <c r="E2119" i="2"/>
  <c r="E2127" i="2"/>
  <c r="E2135" i="2"/>
  <c r="E2143" i="2"/>
  <c r="E2151" i="2"/>
  <c r="E2159" i="2"/>
  <c r="E2167" i="2"/>
  <c r="E2175" i="2"/>
  <c r="E2183" i="2"/>
  <c r="E2191" i="2"/>
  <c r="E2199" i="2"/>
  <c r="E2207" i="2"/>
  <c r="E2215" i="2"/>
  <c r="E2223" i="2"/>
  <c r="E2231" i="2"/>
  <c r="E2239" i="2"/>
  <c r="E2247" i="2"/>
  <c r="E2255" i="2"/>
  <c r="E2263" i="2"/>
  <c r="E2271" i="2"/>
  <c r="E2279" i="2"/>
  <c r="E2287" i="2"/>
  <c r="E2295" i="2"/>
  <c r="E2303" i="2"/>
  <c r="E2311" i="2"/>
  <c r="E2319" i="2"/>
  <c r="E2327" i="2"/>
  <c r="E2335" i="2"/>
  <c r="E2343" i="2"/>
  <c r="E2351" i="2"/>
  <c r="E2359" i="2"/>
  <c r="E2367" i="2"/>
  <c r="E2375" i="2"/>
  <c r="E2383" i="2"/>
  <c r="E2391" i="2"/>
  <c r="E2399" i="2"/>
  <c r="E2407" i="2"/>
  <c r="E2415" i="2"/>
  <c r="E2423" i="2"/>
  <c r="E2431" i="2"/>
  <c r="E2439" i="2"/>
  <c r="E2447" i="2"/>
  <c r="E2455" i="2"/>
  <c r="E2463" i="2"/>
  <c r="E2471" i="2"/>
  <c r="E2479" i="2"/>
  <c r="E2487" i="2"/>
  <c r="E2495" i="2"/>
  <c r="E2503" i="2"/>
  <c r="E2511" i="2"/>
  <c r="E2519" i="2"/>
  <c r="E2527" i="2"/>
  <c r="E2535" i="2"/>
  <c r="E2543" i="2"/>
  <c r="E2551" i="2"/>
  <c r="E2559" i="2"/>
  <c r="E2567" i="2"/>
  <c r="E2575" i="2"/>
  <c r="E2583" i="2"/>
  <c r="E2591" i="2"/>
  <c r="E2599" i="2"/>
  <c r="E2607" i="2"/>
  <c r="E2615" i="2"/>
  <c r="E2623" i="2"/>
  <c r="E2631" i="2"/>
  <c r="E2639" i="2"/>
  <c r="E2647" i="2"/>
  <c r="E2655" i="2"/>
  <c r="E2663" i="2"/>
  <c r="E2671" i="2"/>
  <c r="E2679" i="2"/>
  <c r="E2687" i="2"/>
  <c r="E2695" i="2"/>
  <c r="E2703" i="2"/>
  <c r="E2711" i="2"/>
  <c r="E2719" i="2"/>
  <c r="E2727" i="2"/>
  <c r="E2735" i="2"/>
  <c r="E2743" i="2"/>
  <c r="E2751" i="2"/>
  <c r="E2759" i="2"/>
  <c r="E2767" i="2"/>
  <c r="E2775" i="2"/>
  <c r="E2783" i="2"/>
  <c r="E2791" i="2"/>
  <c r="E2799" i="2"/>
  <c r="E2807" i="2"/>
  <c r="E2815" i="2"/>
  <c r="E2823" i="2"/>
  <c r="E2831" i="2"/>
  <c r="E2839" i="2"/>
  <c r="E2847" i="2"/>
  <c r="E2855" i="2"/>
  <c r="E2863" i="2"/>
  <c r="E2871" i="2"/>
  <c r="E2879" i="2"/>
  <c r="E2887" i="2"/>
  <c r="E2895" i="2"/>
  <c r="E2903" i="2"/>
  <c r="E2911" i="2"/>
  <c r="E2919" i="2"/>
  <c r="E2927" i="2"/>
  <c r="E2935" i="2"/>
  <c r="E2943" i="2"/>
  <c r="E2951" i="2"/>
  <c r="E2959" i="2"/>
  <c r="E2967" i="2"/>
  <c r="E2975" i="2"/>
  <c r="E2983" i="2"/>
  <c r="E2991" i="2"/>
  <c r="E2999" i="2"/>
  <c r="E3007" i="2"/>
  <c r="E3015" i="2"/>
  <c r="E3023" i="2"/>
  <c r="E3031" i="2"/>
  <c r="E3039" i="2"/>
  <c r="E3047" i="2"/>
  <c r="E3055" i="2"/>
  <c r="E3063" i="2"/>
  <c r="E3071" i="2"/>
  <c r="E3079" i="2"/>
  <c r="E3087" i="2"/>
  <c r="E3095" i="2"/>
  <c r="E3103" i="2"/>
  <c r="E3111" i="2"/>
  <c r="E3119" i="2"/>
  <c r="E3127" i="2"/>
  <c r="E3135" i="2"/>
  <c r="E3143" i="2"/>
  <c r="E3151" i="2"/>
  <c r="E3159" i="2"/>
  <c r="E3167" i="2"/>
  <c r="E3175" i="2"/>
  <c r="E3183" i="2"/>
  <c r="E9" i="2"/>
  <c r="E25" i="2"/>
  <c r="E41" i="2"/>
  <c r="E57" i="2"/>
  <c r="E73" i="2"/>
  <c r="E89" i="2"/>
  <c r="E105" i="2"/>
  <c r="E121" i="2"/>
  <c r="E137" i="2"/>
  <c r="E153" i="2"/>
  <c r="E169" i="2"/>
  <c r="E185" i="2"/>
  <c r="E201" i="2"/>
  <c r="E217" i="2"/>
  <c r="E233" i="2"/>
  <c r="E249" i="2"/>
  <c r="E265" i="2"/>
  <c r="E281" i="2"/>
  <c r="E297" i="2"/>
  <c r="E313" i="2"/>
  <c r="E329" i="2"/>
  <c r="E345" i="2"/>
  <c r="E361" i="2"/>
  <c r="E377" i="2"/>
  <c r="E393" i="2"/>
  <c r="E409" i="2"/>
  <c r="E425" i="2"/>
  <c r="E441" i="2"/>
  <c r="E457" i="2"/>
  <c r="E473" i="2"/>
  <c r="E489" i="2"/>
  <c r="E505" i="2"/>
  <c r="E521" i="2"/>
  <c r="E537" i="2"/>
  <c r="E553" i="2"/>
  <c r="E569" i="2"/>
  <c r="E585" i="2"/>
  <c r="E601" i="2"/>
  <c r="E617" i="2"/>
  <c r="E633" i="2"/>
  <c r="E649" i="2"/>
  <c r="E664" i="2"/>
  <c r="E675" i="2"/>
  <c r="E688" i="2"/>
  <c r="E698" i="2"/>
  <c r="E709" i="2"/>
  <c r="E720" i="2"/>
  <c r="E730" i="2"/>
  <c r="E741" i="2"/>
  <c r="E752" i="2"/>
  <c r="E762" i="2"/>
  <c r="E773" i="2"/>
  <c r="E784" i="2"/>
  <c r="E794" i="2"/>
  <c r="E805" i="2"/>
  <c r="E816" i="2"/>
  <c r="E826" i="2"/>
  <c r="E837" i="2"/>
  <c r="E848" i="2"/>
  <c r="E858" i="2"/>
  <c r="E869" i="2"/>
  <c r="E880" i="2"/>
  <c r="E890" i="2"/>
  <c r="E901" i="2"/>
  <c r="E912" i="2"/>
  <c r="E922" i="2"/>
  <c r="E933" i="2"/>
  <c r="E944" i="2"/>
  <c r="E954" i="2"/>
  <c r="E965" i="2"/>
  <c r="E976" i="2"/>
  <c r="E986" i="2"/>
  <c r="E997" i="2"/>
  <c r="E1008" i="2"/>
  <c r="E1018" i="2"/>
  <c r="E1029" i="2"/>
  <c r="E1040" i="2"/>
  <c r="E1050" i="2"/>
  <c r="E1061" i="2"/>
  <c r="E1072" i="2"/>
  <c r="E1082" i="2"/>
  <c r="E1093" i="2"/>
  <c r="E1104" i="2"/>
  <c r="E1114" i="2"/>
  <c r="E1125" i="2"/>
  <c r="E1136" i="2"/>
  <c r="E1146" i="2"/>
  <c r="E1157" i="2"/>
  <c r="E1168" i="2"/>
  <c r="E1178" i="2"/>
  <c r="E1189" i="2"/>
  <c r="E1200" i="2"/>
  <c r="E1210" i="2"/>
  <c r="E1221" i="2"/>
  <c r="E1232" i="2"/>
  <c r="E1242" i="2"/>
  <c r="E1253" i="2"/>
  <c r="E1264" i="2"/>
  <c r="E1274" i="2"/>
  <c r="E1285" i="2"/>
  <c r="E1296" i="2"/>
  <c r="E1306" i="2"/>
  <c r="E1317" i="2"/>
  <c r="E1328" i="2"/>
  <c r="E1338" i="2"/>
  <c r="E1349" i="2"/>
  <c r="E1360" i="2"/>
  <c r="E1370" i="2"/>
  <c r="E1381" i="2"/>
  <c r="E1392" i="2"/>
  <c r="E1402" i="2"/>
  <c r="E1413" i="2"/>
  <c r="E1424" i="2"/>
  <c r="E1434" i="2"/>
  <c r="E1445" i="2"/>
  <c r="E1456" i="2"/>
  <c r="E1466" i="2"/>
  <c r="E1477" i="2"/>
  <c r="E1488" i="2"/>
  <c r="E1498" i="2"/>
  <c r="E1509" i="2"/>
  <c r="E1520" i="2"/>
  <c r="E1530" i="2"/>
  <c r="E1541" i="2"/>
  <c r="E1552" i="2"/>
  <c r="E1562" i="2"/>
  <c r="E1573" i="2"/>
  <c r="E1584" i="2"/>
  <c r="E1594" i="2"/>
  <c r="E1605" i="2"/>
  <c r="E1616" i="2"/>
  <c r="E1626" i="2"/>
  <c r="E1637" i="2"/>
  <c r="E1648" i="2"/>
  <c r="E1658" i="2"/>
  <c r="E1669" i="2"/>
  <c r="E1680" i="2"/>
  <c r="E1690" i="2"/>
  <c r="E1701" i="2"/>
  <c r="E1712" i="2"/>
  <c r="E1722" i="2"/>
  <c r="E1733" i="2"/>
  <c r="E1744" i="2"/>
  <c r="E1754" i="2"/>
  <c r="E1765" i="2"/>
  <c r="E1776" i="2"/>
  <c r="E1786" i="2"/>
  <c r="E1797" i="2"/>
  <c r="E1808" i="2"/>
  <c r="E1818" i="2"/>
  <c r="E1829" i="2"/>
  <c r="E1840" i="2"/>
  <c r="E1850" i="2"/>
  <c r="E1861" i="2"/>
  <c r="E1872" i="2"/>
  <c r="E1880" i="2"/>
  <c r="E1888" i="2"/>
  <c r="E1896" i="2"/>
  <c r="E1904" i="2"/>
  <c r="E1912" i="2"/>
  <c r="E1920" i="2"/>
  <c r="E1928" i="2"/>
  <c r="E1936" i="2"/>
  <c r="E1944" i="2"/>
  <c r="E1952" i="2"/>
  <c r="E1960" i="2"/>
  <c r="E1968" i="2"/>
  <c r="E1976" i="2"/>
  <c r="E1984" i="2"/>
  <c r="E1992" i="2"/>
  <c r="E2000" i="2"/>
  <c r="E2008" i="2"/>
  <c r="E2016" i="2"/>
  <c r="E2024" i="2"/>
  <c r="E2032" i="2"/>
  <c r="E2040" i="2"/>
  <c r="E2048" i="2"/>
  <c r="E2056" i="2"/>
  <c r="E2064" i="2"/>
  <c r="E2072" i="2"/>
  <c r="E2080" i="2"/>
  <c r="E2088" i="2"/>
  <c r="E2096" i="2"/>
  <c r="E2104" i="2"/>
  <c r="E2112" i="2"/>
  <c r="E2120" i="2"/>
  <c r="E2128" i="2"/>
  <c r="E2136" i="2"/>
  <c r="E2144" i="2"/>
  <c r="E2152" i="2"/>
  <c r="E2160" i="2"/>
  <c r="E2168" i="2"/>
  <c r="E2176" i="2"/>
  <c r="E2184" i="2"/>
  <c r="E2192" i="2"/>
  <c r="E2200" i="2"/>
  <c r="E2208" i="2"/>
  <c r="E2216" i="2"/>
  <c r="E2224" i="2"/>
  <c r="E2232" i="2"/>
  <c r="E2240" i="2"/>
  <c r="E2248" i="2"/>
  <c r="E2256" i="2"/>
  <c r="E2264" i="2"/>
  <c r="E2272" i="2"/>
  <c r="E2280" i="2"/>
  <c r="E2288" i="2"/>
  <c r="E2296" i="2"/>
  <c r="E2304" i="2"/>
  <c r="E2312" i="2"/>
  <c r="E2320" i="2"/>
  <c r="E2328" i="2"/>
  <c r="E2336" i="2"/>
  <c r="E2344" i="2"/>
  <c r="E2352" i="2"/>
  <c r="E2360" i="2"/>
  <c r="E2368" i="2"/>
  <c r="E2376" i="2"/>
  <c r="E2384" i="2"/>
  <c r="E2392" i="2"/>
  <c r="E2400" i="2"/>
  <c r="E2408" i="2"/>
  <c r="E2416" i="2"/>
  <c r="E2424" i="2"/>
  <c r="E2432" i="2"/>
  <c r="E2440" i="2"/>
  <c r="E2448" i="2"/>
  <c r="E2456" i="2"/>
  <c r="E2464" i="2"/>
  <c r="E2472" i="2"/>
  <c r="E2480" i="2"/>
  <c r="E2488" i="2"/>
  <c r="E2496" i="2"/>
  <c r="E2504" i="2"/>
  <c r="E2512" i="2"/>
  <c r="E2520" i="2"/>
  <c r="E2528" i="2"/>
  <c r="E2536" i="2"/>
  <c r="E2544" i="2"/>
  <c r="E2552" i="2"/>
  <c r="E2560" i="2"/>
  <c r="E2568" i="2"/>
  <c r="E2576" i="2"/>
  <c r="E2584" i="2"/>
  <c r="E2592" i="2"/>
  <c r="E2600" i="2"/>
  <c r="E2608" i="2"/>
  <c r="E2616" i="2"/>
  <c r="E2624" i="2"/>
  <c r="E2632" i="2"/>
  <c r="E2640" i="2"/>
  <c r="E2648" i="2"/>
  <c r="E2656" i="2"/>
  <c r="E2664" i="2"/>
  <c r="E2672" i="2"/>
  <c r="E2680" i="2"/>
  <c r="E2688" i="2"/>
  <c r="E2696" i="2"/>
  <c r="E2704" i="2"/>
  <c r="E2712" i="2"/>
  <c r="E2720" i="2"/>
  <c r="E2728" i="2"/>
  <c r="E2736" i="2"/>
  <c r="E2744" i="2"/>
  <c r="E2752" i="2"/>
  <c r="E2760" i="2"/>
  <c r="E2768" i="2"/>
  <c r="E2776" i="2"/>
  <c r="E2784" i="2"/>
  <c r="E2792" i="2"/>
  <c r="E2800" i="2"/>
  <c r="E2808" i="2"/>
  <c r="E2816" i="2"/>
  <c r="E2824" i="2"/>
  <c r="E2832" i="2"/>
  <c r="E2840" i="2"/>
  <c r="E2848" i="2"/>
  <c r="E2856" i="2"/>
  <c r="E2864" i="2"/>
  <c r="E2872" i="2"/>
  <c r="E2880" i="2"/>
  <c r="E2888" i="2"/>
  <c r="E2896" i="2"/>
  <c r="E2904" i="2"/>
  <c r="E2912" i="2"/>
  <c r="E2920" i="2"/>
  <c r="E2928" i="2"/>
  <c r="E2936" i="2"/>
  <c r="E2944" i="2"/>
  <c r="E2952" i="2"/>
  <c r="E2960" i="2"/>
  <c r="E2968" i="2"/>
  <c r="E2976" i="2"/>
  <c r="E2984" i="2"/>
  <c r="E2992" i="2"/>
  <c r="E3000" i="2"/>
  <c r="E3008" i="2"/>
  <c r="E3016" i="2"/>
  <c r="E3024" i="2"/>
  <c r="E3032" i="2"/>
  <c r="E3040" i="2"/>
  <c r="E3048" i="2"/>
  <c r="E3056" i="2"/>
  <c r="E3064" i="2"/>
  <c r="E3072" i="2"/>
  <c r="E3080" i="2"/>
  <c r="E3088" i="2"/>
  <c r="E3096" i="2"/>
  <c r="E3104" i="2"/>
  <c r="E3112" i="2"/>
  <c r="E3120" i="2"/>
  <c r="E3128" i="2"/>
  <c r="E3136" i="2"/>
  <c r="E3144" i="2"/>
  <c r="E3152" i="2"/>
  <c r="E3160" i="2"/>
  <c r="E3168" i="2"/>
  <c r="E3176" i="2"/>
  <c r="E3184" i="2"/>
  <c r="E3192" i="2"/>
  <c r="E3200" i="2"/>
  <c r="E3208" i="2"/>
  <c r="E3216" i="2"/>
  <c r="E3224" i="2"/>
  <c r="E3232" i="2"/>
  <c r="E3240" i="2"/>
  <c r="E3248" i="2"/>
  <c r="E3256" i="2"/>
  <c r="E11" i="2"/>
  <c r="E27" i="2"/>
  <c r="E43" i="2"/>
  <c r="E59" i="2"/>
  <c r="E75" i="2"/>
  <c r="E91" i="2"/>
  <c r="E107" i="2"/>
  <c r="E123" i="2"/>
  <c r="E139" i="2"/>
  <c r="E155" i="2"/>
  <c r="E171" i="2"/>
  <c r="E187" i="2"/>
  <c r="E203" i="2"/>
  <c r="E219" i="2"/>
  <c r="E235" i="2"/>
  <c r="E251" i="2"/>
  <c r="E267" i="2"/>
  <c r="E283" i="2"/>
  <c r="E299" i="2"/>
  <c r="E315" i="2"/>
  <c r="E331" i="2"/>
  <c r="E347" i="2"/>
  <c r="E363" i="2"/>
  <c r="E379" i="2"/>
  <c r="E395" i="2"/>
  <c r="E411" i="2"/>
  <c r="E427" i="2"/>
  <c r="E443" i="2"/>
  <c r="E459" i="2"/>
  <c r="E475" i="2"/>
  <c r="E491" i="2"/>
  <c r="E507" i="2"/>
  <c r="E523" i="2"/>
  <c r="E539" i="2"/>
  <c r="E555" i="2"/>
  <c r="E571" i="2"/>
  <c r="E587" i="2"/>
  <c r="E603" i="2"/>
  <c r="E619" i="2"/>
  <c r="E635" i="2"/>
  <c r="E651" i="2"/>
  <c r="E666" i="2"/>
  <c r="E680" i="2"/>
  <c r="E690" i="2"/>
  <c r="E701" i="2"/>
  <c r="E712" i="2"/>
  <c r="E722" i="2"/>
  <c r="E733" i="2"/>
  <c r="E744" i="2"/>
  <c r="E754" i="2"/>
  <c r="E765" i="2"/>
  <c r="E776" i="2"/>
  <c r="E786" i="2"/>
  <c r="E797" i="2"/>
  <c r="E808" i="2"/>
  <c r="E818" i="2"/>
  <c r="E829" i="2"/>
  <c r="E840" i="2"/>
  <c r="E850" i="2"/>
  <c r="E861" i="2"/>
  <c r="E872" i="2"/>
  <c r="E882" i="2"/>
  <c r="E893" i="2"/>
  <c r="E904" i="2"/>
  <c r="E914" i="2"/>
  <c r="E925" i="2"/>
  <c r="E936" i="2"/>
  <c r="E946" i="2"/>
  <c r="E957" i="2"/>
  <c r="E968" i="2"/>
  <c r="E978" i="2"/>
  <c r="E989" i="2"/>
  <c r="E1000" i="2"/>
  <c r="E1010" i="2"/>
  <c r="E1021" i="2"/>
  <c r="E1032" i="2"/>
  <c r="E1042" i="2"/>
  <c r="E1053" i="2"/>
  <c r="E1064" i="2"/>
  <c r="E1074" i="2"/>
  <c r="E1085" i="2"/>
  <c r="E1096" i="2"/>
  <c r="E1106" i="2"/>
  <c r="E1117" i="2"/>
  <c r="E1128" i="2"/>
  <c r="E1138" i="2"/>
  <c r="E1149" i="2"/>
  <c r="E1160" i="2"/>
  <c r="E1170" i="2"/>
  <c r="E1181" i="2"/>
  <c r="E1192" i="2"/>
  <c r="E1202" i="2"/>
  <c r="E1213" i="2"/>
  <c r="E1224" i="2"/>
  <c r="E1234" i="2"/>
  <c r="E1245" i="2"/>
  <c r="E1256" i="2"/>
  <c r="E1266" i="2"/>
  <c r="E1277" i="2"/>
  <c r="E1288" i="2"/>
  <c r="E1298" i="2"/>
  <c r="E1309" i="2"/>
  <c r="E1320" i="2"/>
  <c r="E1330" i="2"/>
  <c r="E1341" i="2"/>
  <c r="E1352" i="2"/>
  <c r="E1362" i="2"/>
  <c r="E1373" i="2"/>
  <c r="E1384" i="2"/>
  <c r="E1394" i="2"/>
  <c r="E1405" i="2"/>
  <c r="E1416" i="2"/>
  <c r="E1426" i="2"/>
  <c r="E1437" i="2"/>
  <c r="E1448" i="2"/>
  <c r="E1458" i="2"/>
  <c r="E1469" i="2"/>
  <c r="E1480" i="2"/>
  <c r="E1490" i="2"/>
  <c r="E1501" i="2"/>
  <c r="E1512" i="2"/>
  <c r="E1522" i="2"/>
  <c r="E1533" i="2"/>
  <c r="E1544" i="2"/>
  <c r="E1554" i="2"/>
  <c r="E1565" i="2"/>
  <c r="E1576" i="2"/>
  <c r="E1586" i="2"/>
  <c r="E1597" i="2"/>
  <c r="E1608" i="2"/>
  <c r="E1618" i="2"/>
  <c r="E1629" i="2"/>
  <c r="E1640" i="2"/>
  <c r="E1650" i="2"/>
  <c r="E1661" i="2"/>
  <c r="E1672" i="2"/>
  <c r="E1682" i="2"/>
  <c r="E1693" i="2"/>
  <c r="E1704" i="2"/>
  <c r="E1714" i="2"/>
  <c r="E1725" i="2"/>
  <c r="E1736" i="2"/>
  <c r="E1746" i="2"/>
  <c r="E1757" i="2"/>
  <c r="E1768" i="2"/>
  <c r="E1778" i="2"/>
  <c r="E1789" i="2"/>
  <c r="E1800" i="2"/>
  <c r="E1810" i="2"/>
  <c r="E1821" i="2"/>
  <c r="E1832" i="2"/>
  <c r="E1842" i="2"/>
  <c r="E1853" i="2"/>
  <c r="E1864" i="2"/>
  <c r="E1874" i="2"/>
  <c r="E1882" i="2"/>
  <c r="E1890" i="2"/>
  <c r="E1898" i="2"/>
  <c r="E1906" i="2"/>
  <c r="E1914" i="2"/>
  <c r="E1922" i="2"/>
  <c r="E1930" i="2"/>
  <c r="E1938" i="2"/>
  <c r="E1946" i="2"/>
  <c r="E1954" i="2"/>
  <c r="E1962" i="2"/>
  <c r="E1970" i="2"/>
  <c r="E1978" i="2"/>
  <c r="E1986" i="2"/>
  <c r="E1994" i="2"/>
  <c r="E2002" i="2"/>
  <c r="E2010" i="2"/>
  <c r="E2018" i="2"/>
  <c r="E2026" i="2"/>
  <c r="E2034" i="2"/>
  <c r="E2042" i="2"/>
  <c r="E2050" i="2"/>
  <c r="E2058" i="2"/>
  <c r="E2066" i="2"/>
  <c r="E2074" i="2"/>
  <c r="E2082" i="2"/>
  <c r="E2090" i="2"/>
  <c r="E2098" i="2"/>
  <c r="E2106" i="2"/>
  <c r="E2114" i="2"/>
  <c r="E2122" i="2"/>
  <c r="E2130" i="2"/>
  <c r="E2138" i="2"/>
  <c r="E2146" i="2"/>
  <c r="E2154" i="2"/>
  <c r="E2162" i="2"/>
  <c r="E2170" i="2"/>
  <c r="E2178" i="2"/>
  <c r="E2186" i="2"/>
  <c r="E2194" i="2"/>
  <c r="E2202" i="2"/>
  <c r="E2210" i="2"/>
  <c r="E2218" i="2"/>
  <c r="E2226" i="2"/>
  <c r="E2234" i="2"/>
  <c r="E2242" i="2"/>
  <c r="E2250" i="2"/>
  <c r="E2258" i="2"/>
  <c r="E2266" i="2"/>
  <c r="E2274" i="2"/>
  <c r="E2282" i="2"/>
  <c r="E2290" i="2"/>
  <c r="E2298" i="2"/>
  <c r="E2306" i="2"/>
  <c r="E2314" i="2"/>
  <c r="E2322" i="2"/>
  <c r="E2330" i="2"/>
  <c r="E2338" i="2"/>
  <c r="E2346" i="2"/>
  <c r="E2354" i="2"/>
  <c r="E2362" i="2"/>
  <c r="E2370" i="2"/>
  <c r="E2378" i="2"/>
  <c r="E2386" i="2"/>
  <c r="E15" i="2"/>
  <c r="E31" i="2"/>
  <c r="E47" i="2"/>
  <c r="E63" i="2"/>
  <c r="E79" i="2"/>
  <c r="E95" i="2"/>
  <c r="E111" i="2"/>
  <c r="E127" i="2"/>
  <c r="E143" i="2"/>
  <c r="E159" i="2"/>
  <c r="E175" i="2"/>
  <c r="E191" i="2"/>
  <c r="E207" i="2"/>
  <c r="E223" i="2"/>
  <c r="E239" i="2"/>
  <c r="E255" i="2"/>
  <c r="E271" i="2"/>
  <c r="E287" i="2"/>
  <c r="E303" i="2"/>
  <c r="E319" i="2"/>
  <c r="E335" i="2"/>
  <c r="E351" i="2"/>
  <c r="E367" i="2"/>
  <c r="E383" i="2"/>
  <c r="E399" i="2"/>
  <c r="E415" i="2"/>
  <c r="E431" i="2"/>
  <c r="E447" i="2"/>
  <c r="E463" i="2"/>
  <c r="E479" i="2"/>
  <c r="E495" i="2"/>
  <c r="E511" i="2"/>
  <c r="E527" i="2"/>
  <c r="E543" i="2"/>
  <c r="E559" i="2"/>
  <c r="E575" i="2"/>
  <c r="E591" i="2"/>
  <c r="E607" i="2"/>
  <c r="E623" i="2"/>
  <c r="E639" i="2"/>
  <c r="E655" i="2"/>
  <c r="E667" i="2"/>
  <c r="E681" i="2"/>
  <c r="E691" i="2"/>
  <c r="E703" i="2"/>
  <c r="E713" i="2"/>
  <c r="E723" i="2"/>
  <c r="E735" i="2"/>
  <c r="E745" i="2"/>
  <c r="E755" i="2"/>
  <c r="E767" i="2"/>
  <c r="E777" i="2"/>
  <c r="E787" i="2"/>
  <c r="E799" i="2"/>
  <c r="E809" i="2"/>
  <c r="E819" i="2"/>
  <c r="E831" i="2"/>
  <c r="E841" i="2"/>
  <c r="E851" i="2"/>
  <c r="E863" i="2"/>
  <c r="E873" i="2"/>
  <c r="E883" i="2"/>
  <c r="E895" i="2"/>
  <c r="E905" i="2"/>
  <c r="E915" i="2"/>
  <c r="E927" i="2"/>
  <c r="E937" i="2"/>
  <c r="E947" i="2"/>
  <c r="E959" i="2"/>
  <c r="E969" i="2"/>
  <c r="E979" i="2"/>
  <c r="E991" i="2"/>
  <c r="E1001" i="2"/>
  <c r="E1011" i="2"/>
  <c r="E1023" i="2"/>
  <c r="E1033" i="2"/>
  <c r="E1043" i="2"/>
  <c r="E1055" i="2"/>
  <c r="E1065" i="2"/>
  <c r="E1075" i="2"/>
  <c r="E1087" i="2"/>
  <c r="E1097" i="2"/>
  <c r="E1107" i="2"/>
  <c r="E1119" i="2"/>
  <c r="E1129" i="2"/>
  <c r="E1139" i="2"/>
  <c r="E1151" i="2"/>
  <c r="E1161" i="2"/>
  <c r="E1171" i="2"/>
  <c r="E1183" i="2"/>
  <c r="E1193" i="2"/>
  <c r="E1203" i="2"/>
  <c r="E1215" i="2"/>
  <c r="E42" i="2"/>
  <c r="E106" i="2"/>
  <c r="E170" i="2"/>
  <c r="E234" i="2"/>
  <c r="E298" i="2"/>
  <c r="E362" i="2"/>
  <c r="E426" i="2"/>
  <c r="E490" i="2"/>
  <c r="E554" i="2"/>
  <c r="E618" i="2"/>
  <c r="E671" i="2"/>
  <c r="E699" i="2"/>
  <c r="E727" i="2"/>
  <c r="E757" i="2"/>
  <c r="E785" i="2"/>
  <c r="E811" i="2"/>
  <c r="E842" i="2"/>
  <c r="E871" i="2"/>
  <c r="E897" i="2"/>
  <c r="E928" i="2"/>
  <c r="E955" i="2"/>
  <c r="E983" i="2"/>
  <c r="E1013" i="2"/>
  <c r="E1041" i="2"/>
  <c r="E1067" i="2"/>
  <c r="E1098" i="2"/>
  <c r="E1127" i="2"/>
  <c r="E1153" i="2"/>
  <c r="E1184" i="2"/>
  <c r="E1211" i="2"/>
  <c r="E1235" i="2"/>
  <c r="E1257" i="2"/>
  <c r="E1279" i="2"/>
  <c r="E1299" i="2"/>
  <c r="E1321" i="2"/>
  <c r="E1343" i="2"/>
  <c r="E1363" i="2"/>
  <c r="E1385" i="2"/>
  <c r="E1407" i="2"/>
  <c r="E1427" i="2"/>
  <c r="E1449" i="2"/>
  <c r="E1471" i="2"/>
  <c r="E1491" i="2"/>
  <c r="E1513" i="2"/>
  <c r="E1535" i="2"/>
  <c r="E1555" i="2"/>
  <c r="E1577" i="2"/>
  <c r="E1599" i="2"/>
  <c r="E1619" i="2"/>
  <c r="E1641" i="2"/>
  <c r="E1663" i="2"/>
  <c r="E1683" i="2"/>
  <c r="E1705" i="2"/>
  <c r="E1727" i="2"/>
  <c r="E1747" i="2"/>
  <c r="E1769" i="2"/>
  <c r="E1791" i="2"/>
  <c r="E1811" i="2"/>
  <c r="E1833" i="2"/>
  <c r="E1855" i="2"/>
  <c r="E1875" i="2"/>
  <c r="E1891" i="2"/>
  <c r="E1907" i="2"/>
  <c r="E1923" i="2"/>
  <c r="E1939" i="2"/>
  <c r="E1955" i="2"/>
  <c r="E1971" i="2"/>
  <c r="E1987" i="2"/>
  <c r="E2003" i="2"/>
  <c r="E2019" i="2"/>
  <c r="E2035" i="2"/>
  <c r="E2051" i="2"/>
  <c r="E2067" i="2"/>
  <c r="E2083" i="2"/>
  <c r="E2099" i="2"/>
  <c r="E2115" i="2"/>
  <c r="E2131" i="2"/>
  <c r="E2147" i="2"/>
  <c r="E2163" i="2"/>
  <c r="E2179" i="2"/>
  <c r="E2195" i="2"/>
  <c r="E2211" i="2"/>
  <c r="E2227" i="2"/>
  <c r="E2243" i="2"/>
  <c r="E2259" i="2"/>
  <c r="E2275" i="2"/>
  <c r="E2291" i="2"/>
  <c r="E2307" i="2"/>
  <c r="E2323" i="2"/>
  <c r="E2339" i="2"/>
  <c r="E2355" i="2"/>
  <c r="E2371" i="2"/>
  <c r="E2387" i="2"/>
  <c r="E2401" i="2"/>
  <c r="E2412" i="2"/>
  <c r="E2426" i="2"/>
  <c r="E2437" i="2"/>
  <c r="E2451" i="2"/>
  <c r="E2465" i="2"/>
  <c r="E2476" i="2"/>
  <c r="E2490" i="2"/>
  <c r="E2501" i="2"/>
  <c r="E2515" i="2"/>
  <c r="E2529" i="2"/>
  <c r="E2540" i="2"/>
  <c r="E2554" i="2"/>
  <c r="E2565" i="2"/>
  <c r="E2579" i="2"/>
  <c r="E2593" i="2"/>
  <c r="E2604" i="2"/>
  <c r="E2618" i="2"/>
  <c r="E2629" i="2"/>
  <c r="E2643" i="2"/>
  <c r="E2657" i="2"/>
  <c r="E2668" i="2"/>
  <c r="E2682" i="2"/>
  <c r="E2693" i="2"/>
  <c r="E2707" i="2"/>
  <c r="E2721" i="2"/>
  <c r="E2732" i="2"/>
  <c r="E2746" i="2"/>
  <c r="E2757" i="2"/>
  <c r="E2771" i="2"/>
  <c r="E2785" i="2"/>
  <c r="E2796" i="2"/>
  <c r="E2810" i="2"/>
  <c r="E2821" i="2"/>
  <c r="E2835" i="2"/>
  <c r="E2849" i="2"/>
  <c r="E2860" i="2"/>
  <c r="E2874" i="2"/>
  <c r="E2885" i="2"/>
  <c r="E2899" i="2"/>
  <c r="E2913" i="2"/>
  <c r="E2924" i="2"/>
  <c r="E2938" i="2"/>
  <c r="E2949" i="2"/>
  <c r="E2963" i="2"/>
  <c r="E2977" i="2"/>
  <c r="E2988" i="2"/>
  <c r="E3002" i="2"/>
  <c r="E3013" i="2"/>
  <c r="E3027" i="2"/>
  <c r="E3041" i="2"/>
  <c r="E3052" i="2"/>
  <c r="E3066" i="2"/>
  <c r="E3077" i="2"/>
  <c r="E3091" i="2"/>
  <c r="E3105" i="2"/>
  <c r="E3116" i="2"/>
  <c r="E3130" i="2"/>
  <c r="E3141" i="2"/>
  <c r="E3155" i="2"/>
  <c r="E3169" i="2"/>
  <c r="E3180" i="2"/>
  <c r="E3193" i="2"/>
  <c r="E3203" i="2"/>
  <c r="E3213" i="2"/>
  <c r="E3225" i="2"/>
  <c r="E3235" i="2"/>
  <c r="E3245" i="2"/>
  <c r="E3257" i="2"/>
  <c r="E3266" i="2"/>
  <c r="E3274" i="2"/>
  <c r="E3282" i="2"/>
  <c r="E3290" i="2"/>
  <c r="E3298" i="2"/>
  <c r="E3306" i="2"/>
  <c r="E3314" i="2"/>
  <c r="E3322" i="2"/>
  <c r="E10" i="2"/>
  <c r="E74" i="2"/>
  <c r="E138" i="2"/>
  <c r="E202" i="2"/>
  <c r="E266" i="2"/>
  <c r="E330" i="2"/>
  <c r="E394" i="2"/>
  <c r="E458" i="2"/>
  <c r="E522" i="2"/>
  <c r="E586" i="2"/>
  <c r="E650" i="2"/>
  <c r="E683" i="2"/>
  <c r="E714" i="2"/>
  <c r="E743" i="2"/>
  <c r="E769" i="2"/>
  <c r="E800" i="2"/>
  <c r="E827" i="2"/>
  <c r="E855" i="2"/>
  <c r="E885" i="2"/>
  <c r="E913" i="2"/>
  <c r="E939" i="2"/>
  <c r="E970" i="2"/>
  <c r="E999" i="2"/>
  <c r="E1025" i="2"/>
  <c r="E1056" i="2"/>
  <c r="E1083" i="2"/>
  <c r="E1111" i="2"/>
  <c r="E1141" i="2"/>
  <c r="E1169" i="2"/>
  <c r="E1195" i="2"/>
  <c r="E1225" i="2"/>
  <c r="E1247" i="2"/>
  <c r="E1267" i="2"/>
  <c r="E1289" i="2"/>
  <c r="E1311" i="2"/>
  <c r="E1331" i="2"/>
  <c r="E1353" i="2"/>
  <c r="E1375" i="2"/>
  <c r="E1395" i="2"/>
  <c r="E1417" i="2"/>
  <c r="E1439" i="2"/>
  <c r="E1459" i="2"/>
  <c r="E1481" i="2"/>
  <c r="E1503" i="2"/>
  <c r="E1523" i="2"/>
  <c r="E1545" i="2"/>
  <c r="E1567" i="2"/>
  <c r="E1587" i="2"/>
  <c r="E1609" i="2"/>
  <c r="E1631" i="2"/>
  <c r="E1651" i="2"/>
  <c r="E1673" i="2"/>
  <c r="E1695" i="2"/>
  <c r="E1715" i="2"/>
  <c r="E1737" i="2"/>
  <c r="E1759" i="2"/>
  <c r="E1779" i="2"/>
  <c r="E1801" i="2"/>
  <c r="E1823" i="2"/>
  <c r="E1843" i="2"/>
  <c r="E1865" i="2"/>
  <c r="E1883" i="2"/>
  <c r="E1899" i="2"/>
  <c r="E1915" i="2"/>
  <c r="E1931" i="2"/>
  <c r="E1947" i="2"/>
  <c r="E1963" i="2"/>
  <c r="E1979" i="2"/>
  <c r="E1995" i="2"/>
  <c r="E2011" i="2"/>
  <c r="E2027" i="2"/>
  <c r="E2043" i="2"/>
  <c r="E2059" i="2"/>
  <c r="E2075" i="2"/>
  <c r="E2091" i="2"/>
  <c r="E2107" i="2"/>
  <c r="E2123" i="2"/>
  <c r="E2139" i="2"/>
  <c r="E2155" i="2"/>
  <c r="E2171" i="2"/>
  <c r="E2187" i="2"/>
  <c r="E2203" i="2"/>
  <c r="E2219" i="2"/>
  <c r="E2235" i="2"/>
  <c r="E2251" i="2"/>
  <c r="E2267" i="2"/>
  <c r="E2283" i="2"/>
  <c r="E2299" i="2"/>
  <c r="E2315" i="2"/>
  <c r="E2331" i="2"/>
  <c r="E2347" i="2"/>
  <c r="E2363" i="2"/>
  <c r="E2379" i="2"/>
  <c r="E2394" i="2"/>
  <c r="E2405" i="2"/>
  <c r="E2419" i="2"/>
  <c r="E2433" i="2"/>
  <c r="E2444" i="2"/>
  <c r="E2458" i="2"/>
  <c r="E2469" i="2"/>
  <c r="E2483" i="2"/>
  <c r="E2497" i="2"/>
  <c r="E2508" i="2"/>
  <c r="E2522" i="2"/>
  <c r="E2533" i="2"/>
  <c r="E2547" i="2"/>
  <c r="E2561" i="2"/>
  <c r="E2572" i="2"/>
  <c r="E2586" i="2"/>
  <c r="E2597" i="2"/>
  <c r="E2611" i="2"/>
  <c r="E2625" i="2"/>
  <c r="E2636" i="2"/>
  <c r="E2650" i="2"/>
  <c r="E2661" i="2"/>
  <c r="E2675" i="2"/>
  <c r="E2689" i="2"/>
  <c r="E2700" i="2"/>
  <c r="E2714" i="2"/>
  <c r="E2725" i="2"/>
  <c r="E2739" i="2"/>
  <c r="E2753" i="2"/>
  <c r="E2764" i="2"/>
  <c r="E2778" i="2"/>
  <c r="E2789" i="2"/>
  <c r="E2803" i="2"/>
  <c r="E2817" i="2"/>
  <c r="E2828" i="2"/>
  <c r="E2842" i="2"/>
  <c r="E2853" i="2"/>
  <c r="E2867" i="2"/>
  <c r="E2881" i="2"/>
  <c r="E2892" i="2"/>
  <c r="E2906" i="2"/>
  <c r="E2917" i="2"/>
  <c r="E2931" i="2"/>
  <c r="E2945" i="2"/>
  <c r="E2956" i="2"/>
  <c r="E2970" i="2"/>
  <c r="E2981" i="2"/>
  <c r="E2995" i="2"/>
  <c r="E3009" i="2"/>
  <c r="E3020" i="2"/>
  <c r="E3034" i="2"/>
  <c r="E3045" i="2"/>
  <c r="E3059" i="2"/>
  <c r="E3073" i="2"/>
  <c r="E3084" i="2"/>
  <c r="E3098" i="2"/>
  <c r="E3109" i="2"/>
  <c r="E3123" i="2"/>
  <c r="E3137" i="2"/>
  <c r="E3148" i="2"/>
  <c r="E3162" i="2"/>
  <c r="E3173" i="2"/>
  <c r="E3187" i="2"/>
  <c r="E3197" i="2"/>
  <c r="E3209" i="2"/>
  <c r="E3219" i="2"/>
  <c r="E3229" i="2"/>
  <c r="E3241" i="2"/>
  <c r="E3251" i="2"/>
  <c r="E3261" i="2"/>
  <c r="E3270" i="2"/>
  <c r="E3278" i="2"/>
  <c r="E3286" i="2"/>
  <c r="E3294" i="2"/>
  <c r="E3302" i="2"/>
  <c r="E3310" i="2"/>
  <c r="E3318" i="2"/>
  <c r="E33" i="2"/>
  <c r="E97" i="2"/>
  <c r="E161" i="2"/>
  <c r="E225" i="2"/>
  <c r="E289" i="2"/>
  <c r="E353" i="2"/>
  <c r="E417" i="2"/>
  <c r="E481" i="2"/>
  <c r="E545" i="2"/>
  <c r="E609" i="2"/>
  <c r="E665" i="2"/>
  <c r="E695" i="2"/>
  <c r="E725" i="2"/>
  <c r="E753" i="2"/>
  <c r="E779" i="2"/>
  <c r="E810" i="2"/>
  <c r="E839" i="2"/>
  <c r="E865" i="2"/>
  <c r="E896" i="2"/>
  <c r="E923" i="2"/>
  <c r="E951" i="2"/>
  <c r="E981" i="2"/>
  <c r="E1009" i="2"/>
  <c r="E1035" i="2"/>
  <c r="E1066" i="2"/>
  <c r="E1095" i="2"/>
  <c r="E1121" i="2"/>
  <c r="E1152" i="2"/>
  <c r="E1179" i="2"/>
  <c r="E1207" i="2"/>
  <c r="E1233" i="2"/>
  <c r="E1255" i="2"/>
  <c r="E1275" i="2"/>
  <c r="E1297" i="2"/>
  <c r="E1319" i="2"/>
  <c r="E1339" i="2"/>
  <c r="E1361" i="2"/>
  <c r="E1383" i="2"/>
  <c r="E1403" i="2"/>
  <c r="E1425" i="2"/>
  <c r="E1447" i="2"/>
  <c r="E1467" i="2"/>
  <c r="E1489" i="2"/>
  <c r="E1511" i="2"/>
  <c r="E1531" i="2"/>
  <c r="E1553" i="2"/>
  <c r="E1575" i="2"/>
  <c r="E1595" i="2"/>
  <c r="E1617" i="2"/>
  <c r="E1639" i="2"/>
  <c r="E1659" i="2"/>
  <c r="E1681" i="2"/>
  <c r="E1703" i="2"/>
  <c r="E1723" i="2"/>
  <c r="E1745" i="2"/>
  <c r="E1767" i="2"/>
  <c r="E1787" i="2"/>
  <c r="E1809" i="2"/>
  <c r="E1831" i="2"/>
  <c r="E1851" i="2"/>
  <c r="E1873" i="2"/>
  <c r="E1889" i="2"/>
  <c r="E1905" i="2"/>
  <c r="E1921" i="2"/>
  <c r="E1937" i="2"/>
  <c r="E1953" i="2"/>
  <c r="E1969" i="2"/>
  <c r="E1985" i="2"/>
  <c r="E2001" i="2"/>
  <c r="E2017" i="2"/>
  <c r="E2033" i="2"/>
  <c r="E2049" i="2"/>
  <c r="E2065" i="2"/>
  <c r="E2081" i="2"/>
  <c r="E2097" i="2"/>
  <c r="E2113" i="2"/>
  <c r="E2129" i="2"/>
  <c r="E2145" i="2"/>
  <c r="E2161" i="2"/>
  <c r="E2177" i="2"/>
  <c r="E2193" i="2"/>
  <c r="E2209" i="2"/>
  <c r="E2225" i="2"/>
  <c r="E2241" i="2"/>
  <c r="E2257" i="2"/>
  <c r="E2273" i="2"/>
  <c r="E2289" i="2"/>
  <c r="E2305" i="2"/>
  <c r="E2321" i="2"/>
  <c r="E2337" i="2"/>
  <c r="E2353" i="2"/>
  <c r="E2369" i="2"/>
  <c r="E2385" i="2"/>
  <c r="E2397" i="2"/>
  <c r="E2411" i="2"/>
  <c r="E2425" i="2"/>
  <c r="E2436" i="2"/>
  <c r="E2450" i="2"/>
  <c r="E2461" i="2"/>
  <c r="E2475" i="2"/>
  <c r="E2489" i="2"/>
  <c r="E2500" i="2"/>
  <c r="E2514" i="2"/>
  <c r="E2525" i="2"/>
  <c r="E2539" i="2"/>
  <c r="E2553" i="2"/>
  <c r="E2564" i="2"/>
  <c r="E2578" i="2"/>
  <c r="E2589" i="2"/>
  <c r="E2603" i="2"/>
  <c r="E2617" i="2"/>
  <c r="E2628" i="2"/>
  <c r="E2642" i="2"/>
  <c r="E2653" i="2"/>
  <c r="E2667" i="2"/>
  <c r="E2681" i="2"/>
  <c r="E2692" i="2"/>
  <c r="E2706" i="2"/>
  <c r="E2717" i="2"/>
  <c r="E2731" i="2"/>
  <c r="E2745" i="2"/>
  <c r="E2756" i="2"/>
  <c r="E2770" i="2"/>
  <c r="E2781" i="2"/>
  <c r="E2795" i="2"/>
  <c r="E2809" i="2"/>
  <c r="E2820" i="2"/>
  <c r="E2834" i="2"/>
  <c r="E2845" i="2"/>
  <c r="E2859" i="2"/>
  <c r="E2873" i="2"/>
  <c r="E2884" i="2"/>
  <c r="E2898" i="2"/>
  <c r="E2909" i="2"/>
  <c r="E2923" i="2"/>
  <c r="E2937" i="2"/>
  <c r="E2948" i="2"/>
  <c r="E2962" i="2"/>
  <c r="E2973" i="2"/>
  <c r="E2987" i="2"/>
  <c r="E3001" i="2"/>
  <c r="E3012" i="2"/>
  <c r="E3026" i="2"/>
  <c r="E3037" i="2"/>
  <c r="E3051" i="2"/>
  <c r="E3065" i="2"/>
  <c r="E3076" i="2"/>
  <c r="E3090" i="2"/>
  <c r="E3101" i="2"/>
  <c r="E3115" i="2"/>
  <c r="E3129" i="2"/>
  <c r="E3140" i="2"/>
  <c r="E3154" i="2"/>
  <c r="E3165" i="2"/>
  <c r="E3179" i="2"/>
  <c r="E3191" i="2"/>
  <c r="E3202" i="2"/>
  <c r="E3212" i="2"/>
  <c r="E3223" i="2"/>
  <c r="E3234" i="2"/>
  <c r="E3244" i="2"/>
  <c r="E3255" i="2"/>
  <c r="E3265" i="2"/>
  <c r="E3273" i="2"/>
  <c r="E3281" i="2"/>
  <c r="E3289" i="2"/>
  <c r="E3297" i="2"/>
  <c r="E3305" i="2"/>
  <c r="E3313" i="2"/>
  <c r="E17" i="2"/>
  <c r="E122" i="2"/>
  <c r="E218" i="2"/>
  <c r="E321" i="2"/>
  <c r="E433" i="2"/>
  <c r="E529" i="2"/>
  <c r="E634" i="2"/>
  <c r="E693" i="2"/>
  <c r="E737" i="2"/>
  <c r="E789" i="2"/>
  <c r="E832" i="2"/>
  <c r="E875" i="2"/>
  <c r="E919" i="2"/>
  <c r="E967" i="2"/>
  <c r="E1015" i="2"/>
  <c r="E1057" i="2"/>
  <c r="E1105" i="2"/>
  <c r="E1147" i="2"/>
  <c r="E1194" i="2"/>
  <c r="E1237" i="2"/>
  <c r="E1269" i="2"/>
  <c r="E1303" i="2"/>
  <c r="E1335" i="2"/>
  <c r="E1371" i="2"/>
  <c r="E1408" i="2"/>
  <c r="E1440" i="2"/>
  <c r="E1473" i="2"/>
  <c r="E1505" i="2"/>
  <c r="E1543" i="2"/>
  <c r="E1578" i="2"/>
  <c r="E1610" i="2"/>
  <c r="E1643" i="2"/>
  <c r="E1675" i="2"/>
  <c r="E1713" i="2"/>
  <c r="E1749" i="2"/>
  <c r="E1781" i="2"/>
  <c r="E1815" i="2"/>
  <c r="E1847" i="2"/>
  <c r="E1881" i="2"/>
  <c r="E1908" i="2"/>
  <c r="E1932" i="2"/>
  <c r="E1957" i="2"/>
  <c r="E1981" i="2"/>
  <c r="E2009" i="2"/>
  <c r="E2036" i="2"/>
  <c r="E2060" i="2"/>
  <c r="E2085" i="2"/>
  <c r="E2109" i="2"/>
  <c r="E2137" i="2"/>
  <c r="E2164" i="2"/>
  <c r="E2188" i="2"/>
  <c r="E2213" i="2"/>
  <c r="E2237" i="2"/>
  <c r="E2265" i="2"/>
  <c r="E2292" i="2"/>
  <c r="E2316" i="2"/>
  <c r="E2341" i="2"/>
  <c r="E2365" i="2"/>
  <c r="E2393" i="2"/>
  <c r="E2413" i="2"/>
  <c r="E2434" i="2"/>
  <c r="E2453" i="2"/>
  <c r="E2474" i="2"/>
  <c r="E2493" i="2"/>
  <c r="E2516" i="2"/>
  <c r="E2537" i="2"/>
  <c r="E2556" i="2"/>
  <c r="E2577" i="2"/>
  <c r="E2596" i="2"/>
  <c r="E2619" i="2"/>
  <c r="E2637" i="2"/>
  <c r="E2659" i="2"/>
  <c r="E2677" i="2"/>
  <c r="E2699" i="2"/>
  <c r="E2722" i="2"/>
  <c r="E2740" i="2"/>
  <c r="E2762" i="2"/>
  <c r="E2780" i="2"/>
  <c r="E2802" i="2"/>
  <c r="E2825" i="2"/>
  <c r="E2843" i="2"/>
  <c r="E2865" i="2"/>
  <c r="E2883" i="2"/>
  <c r="E2905" i="2"/>
  <c r="E2925" i="2"/>
  <c r="E2946" i="2"/>
  <c r="E2965" i="2"/>
  <c r="E2986" i="2"/>
  <c r="E3005" i="2"/>
  <c r="E3028" i="2"/>
  <c r="E3049" i="2"/>
  <c r="E3068" i="2"/>
  <c r="E3089" i="2"/>
  <c r="E3108" i="2"/>
  <c r="E3131" i="2"/>
  <c r="E3149" i="2"/>
  <c r="E3171" i="2"/>
  <c r="E3189" i="2"/>
  <c r="E3207" i="2"/>
  <c r="E3226" i="2"/>
  <c r="E3242" i="2"/>
  <c r="E3259" i="2"/>
  <c r="E3272" i="2"/>
  <c r="E3285" i="2"/>
  <c r="E3299" i="2"/>
  <c r="E3311" i="2"/>
  <c r="E3323" i="2"/>
  <c r="E3331" i="2"/>
  <c r="E3339" i="2"/>
  <c r="E3347" i="2"/>
  <c r="E3355" i="2"/>
  <c r="E3363" i="2"/>
  <c r="E3371" i="2"/>
  <c r="E3379" i="2"/>
  <c r="E3387" i="2"/>
  <c r="E3395" i="2"/>
  <c r="E3403" i="2"/>
  <c r="E3411" i="2"/>
  <c r="E3419" i="2"/>
  <c r="E3427" i="2"/>
  <c r="E3435" i="2"/>
  <c r="E3443" i="2"/>
  <c r="E3451" i="2"/>
  <c r="E3459" i="2"/>
  <c r="E3467" i="2"/>
  <c r="E3475" i="2"/>
  <c r="E3483" i="2"/>
  <c r="E3491" i="2"/>
  <c r="E3499" i="2"/>
  <c r="E3507" i="2"/>
  <c r="E3515" i="2"/>
  <c r="E3523" i="2"/>
  <c r="E3531" i="2"/>
  <c r="E3539" i="2"/>
  <c r="E3547" i="2"/>
  <c r="E3555" i="2"/>
  <c r="E3563" i="2"/>
  <c r="E3571" i="2"/>
  <c r="E3579" i="2"/>
  <c r="E3587" i="2"/>
  <c r="E3595" i="2"/>
  <c r="E3603" i="2"/>
  <c r="E3611" i="2"/>
  <c r="E3619" i="2"/>
  <c r="E3627" i="2"/>
  <c r="E3635" i="2"/>
  <c r="E3643" i="2"/>
  <c r="E3651" i="2"/>
  <c r="E3659" i="2"/>
  <c r="E3667" i="2"/>
  <c r="E3675" i="2"/>
  <c r="E3683" i="2"/>
  <c r="E3691" i="2"/>
  <c r="E3699" i="2"/>
  <c r="E3707" i="2"/>
  <c r="E3715" i="2"/>
  <c r="E3723" i="2"/>
  <c r="E3731" i="2"/>
  <c r="E3739" i="2"/>
  <c r="E3747" i="2"/>
  <c r="E3755" i="2"/>
  <c r="E3763" i="2"/>
  <c r="E3771" i="2"/>
  <c r="E3779" i="2"/>
  <c r="E3787" i="2"/>
  <c r="E3795" i="2"/>
  <c r="E3803" i="2"/>
  <c r="E3811" i="2"/>
  <c r="E3819" i="2"/>
  <c r="E3827" i="2"/>
  <c r="E3835" i="2"/>
  <c r="E3843" i="2"/>
  <c r="E3851" i="2"/>
  <c r="E3859" i="2"/>
  <c r="E3867" i="2"/>
  <c r="E3875" i="2"/>
  <c r="E3883" i="2"/>
  <c r="E3891" i="2"/>
  <c r="E3899" i="2"/>
  <c r="E3907" i="2"/>
  <c r="E3915" i="2"/>
  <c r="E3923" i="2"/>
  <c r="E3931" i="2"/>
  <c r="E3939" i="2"/>
  <c r="E3947" i="2"/>
  <c r="E3955" i="2"/>
  <c r="E3963" i="2"/>
  <c r="E3971" i="2"/>
  <c r="E3979" i="2"/>
  <c r="E3987" i="2"/>
  <c r="E3995" i="2"/>
  <c r="E4003" i="2"/>
  <c r="E4011" i="2"/>
  <c r="E4019" i="2"/>
  <c r="E4027" i="2"/>
  <c r="E4035" i="2"/>
  <c r="E4043" i="2"/>
  <c r="E4051" i="2"/>
  <c r="E4059" i="2"/>
  <c r="E4067" i="2"/>
  <c r="E4075" i="2"/>
  <c r="E4083" i="2"/>
  <c r="E4091" i="2"/>
  <c r="E4099" i="2"/>
  <c r="E4107" i="2"/>
  <c r="E4115" i="2"/>
  <c r="E4123" i="2"/>
  <c r="E4131" i="2"/>
  <c r="E4139" i="2"/>
  <c r="E4147" i="2"/>
  <c r="E4155" i="2"/>
  <c r="E4163" i="2"/>
  <c r="E4171" i="2"/>
  <c r="E4179" i="2"/>
  <c r="E4187" i="2"/>
  <c r="E4195" i="2"/>
  <c r="E4203" i="2"/>
  <c r="E4211" i="2"/>
  <c r="E4219" i="2"/>
  <c r="E4227" i="2"/>
  <c r="E4235" i="2"/>
  <c r="E4243" i="2"/>
  <c r="E4251" i="2"/>
  <c r="E4259" i="2"/>
  <c r="E4267" i="2"/>
  <c r="E4275" i="2"/>
  <c r="E4283" i="2"/>
  <c r="E4291" i="2"/>
  <c r="E4299" i="2"/>
  <c r="E4307" i="2"/>
  <c r="E4315" i="2"/>
  <c r="E4323" i="2"/>
  <c r="E4331" i="2"/>
  <c r="E4339" i="2"/>
  <c r="E4347" i="2"/>
  <c r="E4355" i="2"/>
  <c r="E4363" i="2"/>
  <c r="E4371" i="2"/>
  <c r="E4379" i="2"/>
  <c r="E4387" i="2"/>
  <c r="E4395" i="2"/>
  <c r="E4403" i="2"/>
  <c r="E4411" i="2"/>
  <c r="E4419" i="2"/>
  <c r="E4427" i="2"/>
  <c r="E4435" i="2"/>
  <c r="E4443" i="2"/>
  <c r="E4451" i="2"/>
  <c r="E4459" i="2"/>
  <c r="E4467" i="2"/>
  <c r="E4475" i="2"/>
  <c r="E4483" i="2"/>
  <c r="E4491" i="2"/>
  <c r="E4499" i="2"/>
  <c r="E4507" i="2"/>
  <c r="E4515" i="2"/>
  <c r="E4523" i="2"/>
  <c r="E4531" i="2"/>
  <c r="E4539" i="2"/>
  <c r="E4547" i="2"/>
  <c r="E4555" i="2"/>
  <c r="E4563" i="2"/>
  <c r="E4571" i="2"/>
  <c r="E4579" i="2"/>
  <c r="E4587" i="2"/>
  <c r="E4595" i="2"/>
  <c r="E4603" i="2"/>
  <c r="E4611" i="2"/>
  <c r="E4619" i="2"/>
  <c r="E4627" i="2"/>
  <c r="E4635" i="2"/>
  <c r="E4643" i="2"/>
  <c r="E4651" i="2"/>
  <c r="E4659" i="2"/>
  <c r="E4667" i="2"/>
  <c r="E4675" i="2"/>
  <c r="E4683" i="2"/>
  <c r="E4691" i="2"/>
  <c r="E4699" i="2"/>
  <c r="E4707" i="2"/>
  <c r="E4715" i="2"/>
  <c r="E4723" i="2"/>
  <c r="E4731" i="2"/>
  <c r="E4739" i="2"/>
  <c r="E4747" i="2"/>
  <c r="E4755" i="2"/>
  <c r="E4763" i="2"/>
  <c r="E4771" i="2"/>
  <c r="E4779" i="2"/>
  <c r="E4787" i="2"/>
  <c r="E4795" i="2"/>
  <c r="E4803" i="2"/>
  <c r="E4811" i="2"/>
  <c r="E4819" i="2"/>
  <c r="E4827" i="2"/>
  <c r="E4835" i="2"/>
  <c r="E4843" i="2"/>
  <c r="E4851" i="2"/>
  <c r="E4859" i="2"/>
  <c r="E4867" i="2"/>
  <c r="E4875" i="2"/>
  <c r="E4883" i="2"/>
  <c r="E4891" i="2"/>
  <c r="E4899" i="2"/>
  <c r="E4907" i="2"/>
  <c r="E4915" i="2"/>
  <c r="E4923" i="2"/>
  <c r="E4931" i="2"/>
  <c r="E4939" i="2"/>
  <c r="E4947" i="2"/>
  <c r="E4955" i="2"/>
  <c r="E4963" i="2"/>
  <c r="E4971" i="2"/>
  <c r="E4979" i="2"/>
  <c r="E4987" i="2"/>
  <c r="E4995" i="2"/>
  <c r="E5003" i="2"/>
  <c r="E5011" i="2"/>
  <c r="E5019" i="2"/>
  <c r="E5027" i="2"/>
  <c r="E5035" i="2"/>
  <c r="E5043" i="2"/>
  <c r="E5051" i="2"/>
  <c r="E5059" i="2"/>
  <c r="E5067" i="2"/>
  <c r="E5075" i="2"/>
  <c r="E5083" i="2"/>
  <c r="E5091" i="2"/>
  <c r="E5099" i="2"/>
  <c r="E5107" i="2"/>
  <c r="E5115" i="2"/>
  <c r="E5123" i="2"/>
  <c r="E5131" i="2"/>
  <c r="E5139" i="2"/>
  <c r="E5147" i="2"/>
  <c r="E5155" i="2"/>
  <c r="E5163" i="2"/>
  <c r="E5171" i="2"/>
  <c r="E5179" i="2"/>
  <c r="E5187" i="2"/>
  <c r="E26" i="2"/>
  <c r="E129" i="2"/>
  <c r="E241" i="2"/>
  <c r="E337" i="2"/>
  <c r="E442" i="2"/>
  <c r="E538" i="2"/>
  <c r="E641" i="2"/>
  <c r="E704" i="2"/>
  <c r="E746" i="2"/>
  <c r="E791" i="2"/>
  <c r="E833" i="2"/>
  <c r="E881" i="2"/>
  <c r="E929" i="2"/>
  <c r="E971" i="2"/>
  <c r="E1019" i="2"/>
  <c r="E1063" i="2"/>
  <c r="E1109" i="2"/>
  <c r="E1159" i="2"/>
  <c r="E1201" i="2"/>
  <c r="E1239" i="2"/>
  <c r="E1271" i="2"/>
  <c r="E1307" i="2"/>
  <c r="E1344" i="2"/>
  <c r="E1376" i="2"/>
  <c r="E1409" i="2"/>
  <c r="E1441" i="2"/>
  <c r="E1479" i="2"/>
  <c r="E1514" i="2"/>
  <c r="E1546" i="2"/>
  <c r="E1579" i="2"/>
  <c r="E1611" i="2"/>
  <c r="E1649" i="2"/>
  <c r="E1685" i="2"/>
  <c r="E1717" i="2"/>
  <c r="E1751" i="2"/>
  <c r="E1783" i="2"/>
  <c r="E1819" i="2"/>
  <c r="E1856" i="2"/>
  <c r="E1884" i="2"/>
  <c r="E1909" i="2"/>
  <c r="E1933" i="2"/>
  <c r="E1961" i="2"/>
  <c r="E1988" i="2"/>
  <c r="E2012" i="2"/>
  <c r="E2037" i="2"/>
  <c r="E2061" i="2"/>
  <c r="E2089" i="2"/>
  <c r="E2116" i="2"/>
  <c r="E2140" i="2"/>
  <c r="E2165" i="2"/>
  <c r="E2189" i="2"/>
  <c r="E2217" i="2"/>
  <c r="E2244" i="2"/>
  <c r="E2268" i="2"/>
  <c r="E2293" i="2"/>
  <c r="E2317" i="2"/>
  <c r="E2345" i="2"/>
  <c r="E2372" i="2"/>
  <c r="E2395" i="2"/>
  <c r="E2417" i="2"/>
  <c r="E2435" i="2"/>
  <c r="E2457" i="2"/>
  <c r="E2477" i="2"/>
  <c r="E2498" i="2"/>
  <c r="E2517" i="2"/>
  <c r="E2538" i="2"/>
  <c r="E2557" i="2"/>
  <c r="E2580" i="2"/>
  <c r="E2601" i="2"/>
  <c r="E2620" i="2"/>
  <c r="E2641" i="2"/>
  <c r="E2660" i="2"/>
  <c r="E2683" i="2"/>
  <c r="E2701" i="2"/>
  <c r="E2723" i="2"/>
  <c r="E2741" i="2"/>
  <c r="E2763" i="2"/>
  <c r="E2786" i="2"/>
  <c r="E2804" i="2"/>
  <c r="E2826" i="2"/>
  <c r="E2844" i="2"/>
  <c r="E2866" i="2"/>
  <c r="E2889" i="2"/>
  <c r="E2907" i="2"/>
  <c r="E2929" i="2"/>
  <c r="E2947" i="2"/>
  <c r="E2969" i="2"/>
  <c r="E2989" i="2"/>
  <c r="E3010" i="2"/>
  <c r="E3029" i="2"/>
  <c r="E3050" i="2"/>
  <c r="E3069" i="2"/>
  <c r="E3092" i="2"/>
  <c r="E3113" i="2"/>
  <c r="E3132" i="2"/>
  <c r="E3153" i="2"/>
  <c r="E3172" i="2"/>
  <c r="E3194" i="2"/>
  <c r="E3210" i="2"/>
  <c r="E3227" i="2"/>
  <c r="E3243" i="2"/>
  <c r="E3260" i="2"/>
  <c r="E3275" i="2"/>
  <c r="E3287" i="2"/>
  <c r="E3300" i="2"/>
  <c r="E3312" i="2"/>
  <c r="E3324" i="2"/>
  <c r="E3332" i="2"/>
  <c r="E3340" i="2"/>
  <c r="E3348" i="2"/>
  <c r="E58" i="2"/>
  <c r="E154" i="2"/>
  <c r="E257" i="2"/>
  <c r="E369" i="2"/>
  <c r="E465" i="2"/>
  <c r="E570" i="2"/>
  <c r="E658" i="2"/>
  <c r="E711" i="2"/>
  <c r="E759" i="2"/>
  <c r="E801" i="2"/>
  <c r="E849" i="2"/>
  <c r="E891" i="2"/>
  <c r="E938" i="2"/>
  <c r="E987" i="2"/>
  <c r="E1031" i="2"/>
  <c r="E1077" i="2"/>
  <c r="E1120" i="2"/>
  <c r="E1163" i="2"/>
  <c r="E1216" i="2"/>
  <c r="E1248" i="2"/>
  <c r="E1281" i="2"/>
  <c r="E1313" i="2"/>
  <c r="E1351" i="2"/>
  <c r="E1386" i="2"/>
  <c r="E1418" i="2"/>
  <c r="E1451" i="2"/>
  <c r="E1483" i="2"/>
  <c r="E1521" i="2"/>
  <c r="E1557" i="2"/>
  <c r="E1589" i="2"/>
  <c r="E1623" i="2"/>
  <c r="E1655" i="2"/>
  <c r="E1691" i="2"/>
  <c r="E1728" i="2"/>
  <c r="E1760" i="2"/>
  <c r="E1793" i="2"/>
  <c r="E1825" i="2"/>
  <c r="E1863" i="2"/>
  <c r="E1892" i="2"/>
  <c r="E1916" i="2"/>
  <c r="E1941" i="2"/>
  <c r="E1965" i="2"/>
  <c r="E1993" i="2"/>
  <c r="E2020" i="2"/>
  <c r="E2044" i="2"/>
  <c r="E2069" i="2"/>
  <c r="E2093" i="2"/>
  <c r="E2121" i="2"/>
  <c r="E2148" i="2"/>
  <c r="E2172" i="2"/>
  <c r="E2197" i="2"/>
  <c r="E2221" i="2"/>
  <c r="E2249" i="2"/>
  <c r="E2276" i="2"/>
  <c r="E2300" i="2"/>
  <c r="E2325" i="2"/>
  <c r="E2349" i="2"/>
  <c r="E2377" i="2"/>
  <c r="E2402" i="2"/>
  <c r="E2420" i="2"/>
  <c r="E2442" i="2"/>
  <c r="E2460" i="2"/>
  <c r="E2482" i="2"/>
  <c r="E2505" i="2"/>
  <c r="E2523" i="2"/>
  <c r="E2545" i="2"/>
  <c r="E2563" i="2"/>
  <c r="E2585" i="2"/>
  <c r="E2605" i="2"/>
  <c r="E2626" i="2"/>
  <c r="E2645" i="2"/>
  <c r="E2666" i="2"/>
  <c r="E2685" i="2"/>
  <c r="E2708" i="2"/>
  <c r="E2729" i="2"/>
  <c r="E2748" i="2"/>
  <c r="E2769" i="2"/>
  <c r="E2788" i="2"/>
  <c r="E2811" i="2"/>
  <c r="E2829" i="2"/>
  <c r="E2851" i="2"/>
  <c r="E2869" i="2"/>
  <c r="E2891" i="2"/>
  <c r="E2914" i="2"/>
  <c r="E2932" i="2"/>
  <c r="E2954" i="2"/>
  <c r="E2972" i="2"/>
  <c r="E2994" i="2"/>
  <c r="E3017" i="2"/>
  <c r="E3035" i="2"/>
  <c r="E3057" i="2"/>
  <c r="E3075" i="2"/>
  <c r="E3097" i="2"/>
  <c r="E3117" i="2"/>
  <c r="E3138" i="2"/>
  <c r="E3157" i="2"/>
  <c r="E3178" i="2"/>
  <c r="E3196" i="2"/>
  <c r="E3215" i="2"/>
  <c r="E3231" i="2"/>
  <c r="E3249" i="2"/>
  <c r="E3264" i="2"/>
  <c r="E3277" i="2"/>
  <c r="E3291" i="2"/>
  <c r="E3303" i="2"/>
  <c r="E3316" i="2"/>
  <c r="E3326" i="2"/>
  <c r="E3334" i="2"/>
  <c r="E3342" i="2"/>
  <c r="E3350" i="2"/>
  <c r="E3358" i="2"/>
  <c r="E3366" i="2"/>
  <c r="E3374" i="2"/>
  <c r="E3382" i="2"/>
  <c r="E3390" i="2"/>
  <c r="E3398" i="2"/>
  <c r="E3406" i="2"/>
  <c r="E3414" i="2"/>
  <c r="E3422" i="2"/>
  <c r="E3430" i="2"/>
  <c r="E3438" i="2"/>
  <c r="E3446" i="2"/>
  <c r="E3454" i="2"/>
  <c r="E3462" i="2"/>
  <c r="E3470" i="2"/>
  <c r="E3478" i="2"/>
  <c r="E3486" i="2"/>
  <c r="E3494" i="2"/>
  <c r="E3502" i="2"/>
  <c r="E3510" i="2"/>
  <c r="E3518" i="2"/>
  <c r="E3526" i="2"/>
  <c r="E3534" i="2"/>
  <c r="E3542" i="2"/>
  <c r="E3550" i="2"/>
  <c r="E3558" i="2"/>
  <c r="E3566" i="2"/>
  <c r="E3574" i="2"/>
  <c r="E3582" i="2"/>
  <c r="E3590" i="2"/>
  <c r="E3598" i="2"/>
  <c r="E3606" i="2"/>
  <c r="E3614" i="2"/>
  <c r="E3622" i="2"/>
  <c r="E3630" i="2"/>
  <c r="E3638" i="2"/>
  <c r="E3646" i="2"/>
  <c r="E3654" i="2"/>
  <c r="E3662" i="2"/>
  <c r="E3670" i="2"/>
  <c r="E3678" i="2"/>
  <c r="E3686" i="2"/>
  <c r="E3694" i="2"/>
  <c r="E3702" i="2"/>
  <c r="E3710" i="2"/>
  <c r="E3718" i="2"/>
  <c r="E3726" i="2"/>
  <c r="E3734" i="2"/>
  <c r="E3742" i="2"/>
  <c r="E3750" i="2"/>
  <c r="E3758" i="2"/>
  <c r="E3766" i="2"/>
  <c r="E3774" i="2"/>
  <c r="E3782" i="2"/>
  <c r="E3790" i="2"/>
  <c r="E3798" i="2"/>
  <c r="E3806" i="2"/>
  <c r="E3814" i="2"/>
  <c r="E3822" i="2"/>
  <c r="E3830" i="2"/>
  <c r="E3838" i="2"/>
  <c r="E3846" i="2"/>
  <c r="E3854" i="2"/>
  <c r="E3862" i="2"/>
  <c r="E3870" i="2"/>
  <c r="E3878" i="2"/>
  <c r="E3886" i="2"/>
  <c r="E3894" i="2"/>
  <c r="E3902" i="2"/>
  <c r="E3910" i="2"/>
  <c r="E3918" i="2"/>
  <c r="E3926" i="2"/>
  <c r="E3934" i="2"/>
  <c r="E3942" i="2"/>
  <c r="E3950" i="2"/>
  <c r="E3958" i="2"/>
  <c r="E3966" i="2"/>
  <c r="E3974" i="2"/>
  <c r="E3982" i="2"/>
  <c r="E3990" i="2"/>
  <c r="E3998" i="2"/>
  <c r="E4006" i="2"/>
  <c r="E4014" i="2"/>
  <c r="E4022" i="2"/>
  <c r="E4030" i="2"/>
  <c r="E4038" i="2"/>
  <c r="E4046" i="2"/>
  <c r="E4054" i="2"/>
  <c r="E4062" i="2"/>
  <c r="E4070" i="2"/>
  <c r="E4078" i="2"/>
  <c r="E4086" i="2"/>
  <c r="E4094" i="2"/>
  <c r="E4102" i="2"/>
  <c r="E4110" i="2"/>
  <c r="E4118" i="2"/>
  <c r="E4126" i="2"/>
  <c r="E4134" i="2"/>
  <c r="E4142" i="2"/>
  <c r="E4150" i="2"/>
  <c r="E4158" i="2"/>
  <c r="E4166" i="2"/>
  <c r="E4174" i="2"/>
  <c r="E4182" i="2"/>
  <c r="E4190" i="2"/>
  <c r="E4198" i="2"/>
  <c r="E4206" i="2"/>
  <c r="E4214" i="2"/>
  <c r="E4222" i="2"/>
  <c r="E4230" i="2"/>
  <c r="E4238" i="2"/>
  <c r="E4246" i="2"/>
  <c r="E4254" i="2"/>
  <c r="E4262" i="2"/>
  <c r="E4270" i="2"/>
  <c r="E4278" i="2"/>
  <c r="E4286" i="2"/>
  <c r="E4294" i="2"/>
  <c r="E4302" i="2"/>
  <c r="E4310" i="2"/>
  <c r="E4318" i="2"/>
  <c r="E4326" i="2"/>
  <c r="E4334" i="2"/>
  <c r="E4342" i="2"/>
  <c r="E4350" i="2"/>
  <c r="E4358" i="2"/>
  <c r="E4366" i="2"/>
  <c r="E4374" i="2"/>
  <c r="E4382" i="2"/>
  <c r="E4390" i="2"/>
  <c r="E4398" i="2"/>
  <c r="E4406" i="2"/>
  <c r="E4414" i="2"/>
  <c r="E4422" i="2"/>
  <c r="E4430" i="2"/>
  <c r="E4438" i="2"/>
  <c r="E4446" i="2"/>
  <c r="E4454" i="2"/>
  <c r="E4462" i="2"/>
  <c r="E4470" i="2"/>
  <c r="E4478" i="2"/>
  <c r="E4486" i="2"/>
  <c r="E4494" i="2"/>
  <c r="E4502" i="2"/>
  <c r="E4510" i="2"/>
  <c r="E4518" i="2"/>
  <c r="E4526" i="2"/>
  <c r="E4534" i="2"/>
  <c r="E4542" i="2"/>
  <c r="E4550" i="2"/>
  <c r="E4558" i="2"/>
  <c r="E4566" i="2"/>
  <c r="E4574" i="2"/>
  <c r="E4582" i="2"/>
  <c r="E4590" i="2"/>
  <c r="E4598" i="2"/>
  <c r="E4606" i="2"/>
  <c r="E4614" i="2"/>
  <c r="E4622" i="2"/>
  <c r="E4630" i="2"/>
  <c r="E4638" i="2"/>
  <c r="E4646" i="2"/>
  <c r="E4654" i="2"/>
  <c r="E4662" i="2"/>
  <c r="E4670" i="2"/>
  <c r="E4678" i="2"/>
  <c r="E4686" i="2"/>
  <c r="E4694" i="2"/>
  <c r="E4702" i="2"/>
  <c r="E4710" i="2"/>
  <c r="E4718" i="2"/>
  <c r="E4726" i="2"/>
  <c r="E4734" i="2"/>
  <c r="E4742" i="2"/>
  <c r="E4750" i="2"/>
  <c r="E4758" i="2"/>
  <c r="E4766" i="2"/>
  <c r="E4774" i="2"/>
  <c r="E4782" i="2"/>
  <c r="E4790" i="2"/>
  <c r="E4798" i="2"/>
  <c r="E4806" i="2"/>
  <c r="E4814" i="2"/>
  <c r="E4822" i="2"/>
  <c r="E4830" i="2"/>
  <c r="E4838" i="2"/>
  <c r="E4846" i="2"/>
  <c r="E4854" i="2"/>
  <c r="E4862" i="2"/>
  <c r="E4870" i="2"/>
  <c r="E4878" i="2"/>
  <c r="E4886" i="2"/>
  <c r="E4894" i="2"/>
  <c r="E4902" i="2"/>
  <c r="E4910" i="2"/>
  <c r="E4918" i="2"/>
  <c r="E4926" i="2"/>
  <c r="E4934" i="2"/>
  <c r="E4942" i="2"/>
  <c r="E4950" i="2"/>
  <c r="E4958" i="2"/>
  <c r="E4966" i="2"/>
  <c r="E4974" i="2"/>
  <c r="E4982" i="2"/>
  <c r="E4990" i="2"/>
  <c r="E4998" i="2"/>
  <c r="E5006" i="2"/>
  <c r="E5014" i="2"/>
  <c r="E5022" i="2"/>
  <c r="E5030" i="2"/>
  <c r="E5038" i="2"/>
  <c r="E5046" i="2"/>
  <c r="E5054" i="2"/>
  <c r="E5062" i="2"/>
  <c r="E5070" i="2"/>
  <c r="E5078" i="2"/>
  <c r="E65" i="2"/>
  <c r="E177" i="2"/>
  <c r="E273" i="2"/>
  <c r="E378" i="2"/>
  <c r="E474" i="2"/>
  <c r="E577" i="2"/>
  <c r="E672" i="2"/>
  <c r="E715" i="2"/>
  <c r="E763" i="2"/>
  <c r="E807" i="2"/>
  <c r="E853" i="2"/>
  <c r="E903" i="2"/>
  <c r="E945" i="2"/>
  <c r="E992" i="2"/>
  <c r="E1034" i="2"/>
  <c r="E1079" i="2"/>
  <c r="E1130" i="2"/>
  <c r="E1173" i="2"/>
  <c r="E1217" i="2"/>
  <c r="E1249" i="2"/>
  <c r="E1287" i="2"/>
  <c r="E1322" i="2"/>
  <c r="E1354" i="2"/>
  <c r="E1387" i="2"/>
  <c r="E1419" i="2"/>
  <c r="E1457" i="2"/>
  <c r="E1493" i="2"/>
  <c r="E1525" i="2"/>
  <c r="E1559" i="2"/>
  <c r="E1591" i="2"/>
  <c r="E1627" i="2"/>
  <c r="E1664" i="2"/>
  <c r="E1696" i="2"/>
  <c r="E1729" i="2"/>
  <c r="E1761" i="2"/>
  <c r="E1799" i="2"/>
  <c r="E1834" i="2"/>
  <c r="E1866" i="2"/>
  <c r="E1893" i="2"/>
  <c r="E1917" i="2"/>
  <c r="E1945" i="2"/>
  <c r="E1972" i="2"/>
  <c r="E1996" i="2"/>
  <c r="E2021" i="2"/>
  <c r="E2045" i="2"/>
  <c r="E2073" i="2"/>
  <c r="E2100" i="2"/>
  <c r="E2124" i="2"/>
  <c r="E2149" i="2"/>
  <c r="E2173" i="2"/>
  <c r="E2201" i="2"/>
  <c r="E2228" i="2"/>
  <c r="E2252" i="2"/>
  <c r="E2277" i="2"/>
  <c r="E2301" i="2"/>
  <c r="E2329" i="2"/>
  <c r="E2356" i="2"/>
  <c r="E2380" i="2"/>
  <c r="E2403" i="2"/>
  <c r="E2421" i="2"/>
  <c r="E2443" i="2"/>
  <c r="E2466" i="2"/>
  <c r="E2484" i="2"/>
  <c r="E2506" i="2"/>
  <c r="E2524" i="2"/>
  <c r="E2546" i="2"/>
  <c r="E2569" i="2"/>
  <c r="E2587" i="2"/>
  <c r="E2609" i="2"/>
  <c r="E2627" i="2"/>
  <c r="E2649" i="2"/>
  <c r="E2669" i="2"/>
  <c r="E2690" i="2"/>
  <c r="E2709" i="2"/>
  <c r="E2730" i="2"/>
  <c r="E2749" i="2"/>
  <c r="E2772" i="2"/>
  <c r="E2793" i="2"/>
  <c r="E2812" i="2"/>
  <c r="E2833" i="2"/>
  <c r="E2852" i="2"/>
  <c r="E2875" i="2"/>
  <c r="E2893" i="2"/>
  <c r="E2915" i="2"/>
  <c r="E2933" i="2"/>
  <c r="E2955" i="2"/>
  <c r="E2978" i="2"/>
  <c r="E2996" i="2"/>
  <c r="E3018" i="2"/>
  <c r="E3036" i="2"/>
  <c r="E3058" i="2"/>
  <c r="E3081" i="2"/>
  <c r="E3099" i="2"/>
  <c r="E3121" i="2"/>
  <c r="E3139" i="2"/>
  <c r="E3161" i="2"/>
  <c r="E3181" i="2"/>
  <c r="E3199" i="2"/>
  <c r="E3217" i="2"/>
  <c r="E3233" i="2"/>
  <c r="E3250" i="2"/>
  <c r="E3267" i="2"/>
  <c r="E3279" i="2"/>
  <c r="E3292" i="2"/>
  <c r="E3304" i="2"/>
  <c r="E3317" i="2"/>
  <c r="E3327" i="2"/>
  <c r="E3335" i="2"/>
  <c r="E3343" i="2"/>
  <c r="E3351" i="2"/>
  <c r="E3359" i="2"/>
  <c r="E3367" i="2"/>
  <c r="E3375" i="2"/>
  <c r="E3383" i="2"/>
  <c r="E3391" i="2"/>
  <c r="E3399" i="2"/>
  <c r="E3407" i="2"/>
  <c r="E3415" i="2"/>
  <c r="E3423" i="2"/>
  <c r="E3431" i="2"/>
  <c r="E3439" i="2"/>
  <c r="E3447" i="2"/>
  <c r="E3455" i="2"/>
  <c r="E3463" i="2"/>
  <c r="E3471" i="2"/>
  <c r="E3479" i="2"/>
  <c r="E3487" i="2"/>
  <c r="E3495" i="2"/>
  <c r="E3503" i="2"/>
  <c r="E3511" i="2"/>
  <c r="E3519" i="2"/>
  <c r="E3527" i="2"/>
  <c r="E3535" i="2"/>
  <c r="E3543" i="2"/>
  <c r="E3551" i="2"/>
  <c r="E3559" i="2"/>
  <c r="E3567" i="2"/>
  <c r="E3575" i="2"/>
  <c r="E3583" i="2"/>
  <c r="E3591" i="2"/>
  <c r="E3599" i="2"/>
  <c r="E3607" i="2"/>
  <c r="E3615" i="2"/>
  <c r="E3623" i="2"/>
  <c r="E3631" i="2"/>
  <c r="E3639" i="2"/>
  <c r="E3647" i="2"/>
  <c r="E3655" i="2"/>
  <c r="E3663" i="2"/>
  <c r="E3671" i="2"/>
  <c r="E3679" i="2"/>
  <c r="E3687" i="2"/>
  <c r="E3695" i="2"/>
  <c r="E3703" i="2"/>
  <c r="E3711" i="2"/>
  <c r="E3719" i="2"/>
  <c r="E3727" i="2"/>
  <c r="E3735" i="2"/>
  <c r="E3743" i="2"/>
  <c r="E3751" i="2"/>
  <c r="E3759" i="2"/>
  <c r="E3767" i="2"/>
  <c r="E3775" i="2"/>
  <c r="E3783" i="2"/>
  <c r="E3791" i="2"/>
  <c r="E3799" i="2"/>
  <c r="E3807" i="2"/>
  <c r="E3815" i="2"/>
  <c r="E3823" i="2"/>
  <c r="E3831" i="2"/>
  <c r="E3839" i="2"/>
  <c r="E3847" i="2"/>
  <c r="E3855" i="2"/>
  <c r="E3863" i="2"/>
  <c r="E3871" i="2"/>
  <c r="E3879" i="2"/>
  <c r="E3887" i="2"/>
  <c r="E3895" i="2"/>
  <c r="E3903" i="2"/>
  <c r="E3911" i="2"/>
  <c r="E3919" i="2"/>
  <c r="E3927" i="2"/>
  <c r="E3935" i="2"/>
  <c r="E3943" i="2"/>
  <c r="E3951" i="2"/>
  <c r="E3959" i="2"/>
  <c r="E3967" i="2"/>
  <c r="E3975" i="2"/>
  <c r="E3983" i="2"/>
  <c r="E3991" i="2"/>
  <c r="E3999" i="2"/>
  <c r="E4007" i="2"/>
  <c r="E4015" i="2"/>
  <c r="E4023" i="2"/>
  <c r="E4031" i="2"/>
  <c r="E4039" i="2"/>
  <c r="E4047" i="2"/>
  <c r="E4055" i="2"/>
  <c r="E4063" i="2"/>
  <c r="E4071" i="2"/>
  <c r="E4079" i="2"/>
  <c r="E4087" i="2"/>
  <c r="E4095" i="2"/>
  <c r="E4103" i="2"/>
  <c r="E4111" i="2"/>
  <c r="E4119" i="2"/>
  <c r="E4127" i="2"/>
  <c r="E4135" i="2"/>
  <c r="E4143" i="2"/>
  <c r="E4151" i="2"/>
  <c r="E4159" i="2"/>
  <c r="E4167" i="2"/>
  <c r="E4175" i="2"/>
  <c r="E4183" i="2"/>
  <c r="E4191" i="2"/>
  <c r="E4199" i="2"/>
  <c r="E4207" i="2"/>
  <c r="E4215" i="2"/>
  <c r="E4223" i="2"/>
  <c r="E4231" i="2"/>
  <c r="E4239" i="2"/>
  <c r="E4247" i="2"/>
  <c r="E4255" i="2"/>
  <c r="E4263" i="2"/>
  <c r="E4271" i="2"/>
  <c r="E4279" i="2"/>
  <c r="E4287" i="2"/>
  <c r="E4295" i="2"/>
  <c r="E4303" i="2"/>
  <c r="E4311" i="2"/>
  <c r="E4319" i="2"/>
  <c r="E4327" i="2"/>
  <c r="E4335" i="2"/>
  <c r="E4343" i="2"/>
  <c r="E4351" i="2"/>
  <c r="E4359" i="2"/>
  <c r="E4367" i="2"/>
  <c r="E4375" i="2"/>
  <c r="E4383" i="2"/>
  <c r="E4391" i="2"/>
  <c r="E4399" i="2"/>
  <c r="E4407" i="2"/>
  <c r="E4415" i="2"/>
  <c r="E4423" i="2"/>
  <c r="E4431" i="2"/>
  <c r="E4439" i="2"/>
  <c r="E4447" i="2"/>
  <c r="E4455" i="2"/>
  <c r="E4463" i="2"/>
  <c r="E4471" i="2"/>
  <c r="E4479" i="2"/>
  <c r="E4487" i="2"/>
  <c r="E4495" i="2"/>
  <c r="E4503" i="2"/>
  <c r="E4511" i="2"/>
  <c r="E4519" i="2"/>
  <c r="E4527" i="2"/>
  <c r="E4535" i="2"/>
  <c r="E4543" i="2"/>
  <c r="E4551" i="2"/>
  <c r="E4559" i="2"/>
  <c r="E4567" i="2"/>
  <c r="E4575" i="2"/>
  <c r="E4583" i="2"/>
  <c r="E4591" i="2"/>
  <c r="E4599" i="2"/>
  <c r="E4607" i="2"/>
  <c r="E4615" i="2"/>
  <c r="E4623" i="2"/>
  <c r="E4631" i="2"/>
  <c r="E4639" i="2"/>
  <c r="E4647" i="2"/>
  <c r="E4655" i="2"/>
  <c r="E4663" i="2"/>
  <c r="E4671" i="2"/>
  <c r="E4679" i="2"/>
  <c r="E4687" i="2"/>
  <c r="E4695" i="2"/>
  <c r="E4703" i="2"/>
  <c r="E4711" i="2"/>
  <c r="E4719" i="2"/>
  <c r="E4727" i="2"/>
  <c r="E4735" i="2"/>
  <c r="E4743" i="2"/>
  <c r="E4751" i="2"/>
  <c r="E4759" i="2"/>
  <c r="E4767" i="2"/>
  <c r="E4775" i="2"/>
  <c r="E4783" i="2"/>
  <c r="E4791" i="2"/>
  <c r="E4799" i="2"/>
  <c r="E4807" i="2"/>
  <c r="E4815" i="2"/>
  <c r="E4823" i="2"/>
  <c r="E4831" i="2"/>
  <c r="E4839" i="2"/>
  <c r="E4847" i="2"/>
  <c r="E4855" i="2"/>
  <c r="E4863" i="2"/>
  <c r="E4871" i="2"/>
  <c r="E4879" i="2"/>
  <c r="E4887" i="2"/>
  <c r="E4895" i="2"/>
  <c r="E4903" i="2"/>
  <c r="E4911" i="2"/>
  <c r="E4919" i="2"/>
  <c r="E4927" i="2"/>
  <c r="E4935" i="2"/>
  <c r="E4943" i="2"/>
  <c r="E4951" i="2"/>
  <c r="E4959" i="2"/>
  <c r="E4967" i="2"/>
  <c r="E4975" i="2"/>
  <c r="E4983" i="2"/>
  <c r="E4991" i="2"/>
  <c r="E4999" i="2"/>
  <c r="E5007" i="2"/>
  <c r="E5015" i="2"/>
  <c r="E5023" i="2"/>
  <c r="E5031" i="2"/>
  <c r="E5039" i="2"/>
  <c r="E5047" i="2"/>
  <c r="E5055" i="2"/>
  <c r="E5063" i="2"/>
  <c r="E5071" i="2"/>
  <c r="E5079" i="2"/>
  <c r="E5087" i="2"/>
  <c r="E5095" i="2"/>
  <c r="E5103" i="2"/>
  <c r="E5111" i="2"/>
  <c r="E5119" i="2"/>
  <c r="E5127" i="2"/>
  <c r="E5135" i="2"/>
  <c r="E5143" i="2"/>
  <c r="E5151" i="2"/>
  <c r="E5159" i="2"/>
  <c r="E5167" i="2"/>
  <c r="E5175" i="2"/>
  <c r="E5183" i="2"/>
  <c r="E5191" i="2"/>
  <c r="E5199" i="2"/>
  <c r="E90" i="2"/>
  <c r="E193" i="2"/>
  <c r="E305" i="2"/>
  <c r="E401" i="2"/>
  <c r="E506" i="2"/>
  <c r="E602" i="2"/>
  <c r="E682" i="2"/>
  <c r="E731" i="2"/>
  <c r="E775" i="2"/>
  <c r="E821" i="2"/>
  <c r="E864" i="2"/>
  <c r="E907" i="2"/>
  <c r="E960" i="2"/>
  <c r="E1002" i="2"/>
  <c r="E1047" i="2"/>
  <c r="E1089" i="2"/>
  <c r="E1137" i="2"/>
  <c r="E1185" i="2"/>
  <c r="E1226" i="2"/>
  <c r="E1259" i="2"/>
  <c r="E1291" i="2"/>
  <c r="E1329" i="2"/>
  <c r="E1365" i="2"/>
  <c r="E1397" i="2"/>
  <c r="E1431" i="2"/>
  <c r="E1463" i="2"/>
  <c r="E1499" i="2"/>
  <c r="E1536" i="2"/>
  <c r="E1568" i="2"/>
  <c r="E1601" i="2"/>
  <c r="E1633" i="2"/>
  <c r="E1671" i="2"/>
  <c r="E1706" i="2"/>
  <c r="E1738" i="2"/>
  <c r="E1771" i="2"/>
  <c r="E1803" i="2"/>
  <c r="E1841" i="2"/>
  <c r="E1876" i="2"/>
  <c r="E1900" i="2"/>
  <c r="E1925" i="2"/>
  <c r="E1949" i="2"/>
  <c r="E1977" i="2"/>
  <c r="E2004" i="2"/>
  <c r="E2028" i="2"/>
  <c r="E2053" i="2"/>
  <c r="E2077" i="2"/>
  <c r="E2105" i="2"/>
  <c r="E2132" i="2"/>
  <c r="E2156" i="2"/>
  <c r="E2181" i="2"/>
  <c r="E2205" i="2"/>
  <c r="E2233" i="2"/>
  <c r="E2260" i="2"/>
  <c r="E2284" i="2"/>
  <c r="E2309" i="2"/>
  <c r="E2333" i="2"/>
  <c r="E2361" i="2"/>
  <c r="E2388" i="2"/>
  <c r="E2409" i="2"/>
  <c r="E2428" i="2"/>
  <c r="E2449" i="2"/>
  <c r="E2468" i="2"/>
  <c r="E2491" i="2"/>
  <c r="E2509" i="2"/>
  <c r="E2531" i="2"/>
  <c r="E2549" i="2"/>
  <c r="E2571" i="2"/>
  <c r="E2594" i="2"/>
  <c r="E2612" i="2"/>
  <c r="E2634" i="2"/>
  <c r="E2652" i="2"/>
  <c r="E2674" i="2"/>
  <c r="E2697" i="2"/>
  <c r="E2715" i="2"/>
  <c r="E2737" i="2"/>
  <c r="E2755" i="2"/>
  <c r="E2777" i="2"/>
  <c r="E2797" i="2"/>
  <c r="E2818" i="2"/>
  <c r="E2837" i="2"/>
  <c r="E2858" i="2"/>
  <c r="E2877" i="2"/>
  <c r="E2900" i="2"/>
  <c r="E2921" i="2"/>
  <c r="E2940" i="2"/>
  <c r="E2961" i="2"/>
  <c r="E2980" i="2"/>
  <c r="E3003" i="2"/>
  <c r="E3021" i="2"/>
  <c r="E3043" i="2"/>
  <c r="E3061" i="2"/>
  <c r="E3083" i="2"/>
  <c r="E3106" i="2"/>
  <c r="E3124" i="2"/>
  <c r="E3146" i="2"/>
  <c r="E3164" i="2"/>
  <c r="E3186" i="2"/>
  <c r="E3204" i="2"/>
  <c r="E3220" i="2"/>
  <c r="E3237" i="2"/>
  <c r="E3253" i="2"/>
  <c r="E3269" i="2"/>
  <c r="E3283" i="2"/>
  <c r="E3295" i="2"/>
  <c r="E3308" i="2"/>
  <c r="E3320" i="2"/>
  <c r="E3329" i="2"/>
  <c r="E3337" i="2"/>
  <c r="E3345" i="2"/>
  <c r="E3353" i="2"/>
  <c r="E3361" i="2"/>
  <c r="E3369" i="2"/>
  <c r="E3377" i="2"/>
  <c r="E3385" i="2"/>
  <c r="E3393" i="2"/>
  <c r="E3401" i="2"/>
  <c r="E3409" i="2"/>
  <c r="E3417" i="2"/>
  <c r="E3425" i="2"/>
  <c r="E3433" i="2"/>
  <c r="E3441" i="2"/>
  <c r="E3449" i="2"/>
  <c r="E3457" i="2"/>
  <c r="E3465" i="2"/>
  <c r="E3473" i="2"/>
  <c r="E3481" i="2"/>
  <c r="E3489" i="2"/>
  <c r="E3497" i="2"/>
  <c r="E3505" i="2"/>
  <c r="E3513" i="2"/>
  <c r="E3521" i="2"/>
  <c r="E3529" i="2"/>
  <c r="E3537" i="2"/>
  <c r="E3545" i="2"/>
  <c r="E3553" i="2"/>
  <c r="E3561" i="2"/>
  <c r="E3569" i="2"/>
  <c r="E3577" i="2"/>
  <c r="E3585" i="2"/>
  <c r="E3593" i="2"/>
  <c r="E3601" i="2"/>
  <c r="E3609" i="2"/>
  <c r="E3617" i="2"/>
  <c r="E3625" i="2"/>
  <c r="E3633" i="2"/>
  <c r="E3641" i="2"/>
  <c r="E3649" i="2"/>
  <c r="E3657" i="2"/>
  <c r="E3665" i="2"/>
  <c r="E3673" i="2"/>
  <c r="E3681" i="2"/>
  <c r="E3689" i="2"/>
  <c r="E3697" i="2"/>
  <c r="E3705" i="2"/>
  <c r="E3713" i="2"/>
  <c r="E3721" i="2"/>
  <c r="E3729" i="2"/>
  <c r="E3737" i="2"/>
  <c r="E3745" i="2"/>
  <c r="E3753" i="2"/>
  <c r="E3761" i="2"/>
  <c r="E3769" i="2"/>
  <c r="E3777" i="2"/>
  <c r="E3785" i="2"/>
  <c r="E3793" i="2"/>
  <c r="E3801" i="2"/>
  <c r="E3809" i="2"/>
  <c r="E3817" i="2"/>
  <c r="E3825" i="2"/>
  <c r="E3833" i="2"/>
  <c r="E3841" i="2"/>
  <c r="E3849" i="2"/>
  <c r="E3857" i="2"/>
  <c r="E3865" i="2"/>
  <c r="E3873" i="2"/>
  <c r="E3881" i="2"/>
  <c r="E3889" i="2"/>
  <c r="E3897" i="2"/>
  <c r="E3905" i="2"/>
  <c r="E3913" i="2"/>
  <c r="E3921" i="2"/>
  <c r="E3929" i="2"/>
  <c r="E3937" i="2"/>
  <c r="E3945" i="2"/>
  <c r="E3953" i="2"/>
  <c r="E3961" i="2"/>
  <c r="E3969" i="2"/>
  <c r="E3977" i="2"/>
  <c r="E3985" i="2"/>
  <c r="E3993" i="2"/>
  <c r="E4001" i="2"/>
  <c r="E4009" i="2"/>
  <c r="E4017" i="2"/>
  <c r="E4025" i="2"/>
  <c r="E4033" i="2"/>
  <c r="E4041" i="2"/>
  <c r="E4049" i="2"/>
  <c r="E4057" i="2"/>
  <c r="E4065" i="2"/>
  <c r="E4073" i="2"/>
  <c r="E4081" i="2"/>
  <c r="E4089" i="2"/>
  <c r="E4097" i="2"/>
  <c r="E4105" i="2"/>
  <c r="E4113" i="2"/>
  <c r="E4121" i="2"/>
  <c r="E4129" i="2"/>
  <c r="E4137" i="2"/>
  <c r="E4145" i="2"/>
  <c r="E4153" i="2"/>
  <c r="E4161" i="2"/>
  <c r="E4169" i="2"/>
  <c r="E4177" i="2"/>
  <c r="E4185" i="2"/>
  <c r="E4193" i="2"/>
  <c r="E4201" i="2"/>
  <c r="E4209" i="2"/>
  <c r="E4217" i="2"/>
  <c r="E4225" i="2"/>
  <c r="E4233" i="2"/>
  <c r="E4241" i="2"/>
  <c r="E4249" i="2"/>
  <c r="E4257" i="2"/>
  <c r="E4265" i="2"/>
  <c r="E4273" i="2"/>
  <c r="E4281" i="2"/>
  <c r="E4289" i="2"/>
  <c r="E4297" i="2"/>
  <c r="E4305" i="2"/>
  <c r="E4313" i="2"/>
  <c r="E4321" i="2"/>
  <c r="E4329" i="2"/>
  <c r="E4337" i="2"/>
  <c r="E4345" i="2"/>
  <c r="E4353" i="2"/>
  <c r="E4361" i="2"/>
  <c r="E4369" i="2"/>
  <c r="E4377" i="2"/>
  <c r="E4385" i="2"/>
  <c r="E4393" i="2"/>
  <c r="E4401" i="2"/>
  <c r="E4409" i="2"/>
  <c r="E4417" i="2"/>
  <c r="E4425" i="2"/>
  <c r="E4433" i="2"/>
  <c r="E4441" i="2"/>
  <c r="E4449" i="2"/>
  <c r="E4457" i="2"/>
  <c r="E4465" i="2"/>
  <c r="E4473" i="2"/>
  <c r="E4481" i="2"/>
  <c r="E4489" i="2"/>
  <c r="E4497" i="2"/>
  <c r="E4505" i="2"/>
  <c r="E4513" i="2"/>
  <c r="E4521" i="2"/>
  <c r="E4529" i="2"/>
  <c r="E4537" i="2"/>
  <c r="E4545" i="2"/>
  <c r="E4553" i="2"/>
  <c r="E4561" i="2"/>
  <c r="E4569" i="2"/>
  <c r="E4577" i="2"/>
  <c r="E4585" i="2"/>
  <c r="E4593" i="2"/>
  <c r="E4601" i="2"/>
  <c r="E4609" i="2"/>
  <c r="E4617" i="2"/>
  <c r="E4625" i="2"/>
  <c r="E4633" i="2"/>
  <c r="E4641" i="2"/>
  <c r="E4649" i="2"/>
  <c r="E4657" i="2"/>
  <c r="E4665" i="2"/>
  <c r="E4673" i="2"/>
  <c r="E4681" i="2"/>
  <c r="E4689" i="2"/>
  <c r="E4697" i="2"/>
  <c r="E4705" i="2"/>
  <c r="E4713" i="2"/>
  <c r="E4721" i="2"/>
  <c r="E4729" i="2"/>
  <c r="E4737" i="2"/>
  <c r="E4745" i="2"/>
  <c r="E4753" i="2"/>
  <c r="E4761" i="2"/>
  <c r="E4769" i="2"/>
  <c r="E4777" i="2"/>
  <c r="E4785" i="2"/>
  <c r="E4793" i="2"/>
  <c r="E4801" i="2"/>
  <c r="E4809" i="2"/>
  <c r="E4817" i="2"/>
  <c r="E4825" i="2"/>
  <c r="E4833" i="2"/>
  <c r="E4841" i="2"/>
  <c r="E4849" i="2"/>
  <c r="E4857" i="2"/>
  <c r="E4865" i="2"/>
  <c r="E4873" i="2"/>
  <c r="E4881" i="2"/>
  <c r="E4889" i="2"/>
  <c r="E4897" i="2"/>
  <c r="E4905" i="2"/>
  <c r="E4913" i="2"/>
  <c r="E4921" i="2"/>
  <c r="E4929" i="2"/>
  <c r="E4937" i="2"/>
  <c r="E4945" i="2"/>
  <c r="E4953" i="2"/>
  <c r="E4961" i="2"/>
  <c r="E4969" i="2"/>
  <c r="E4977" i="2"/>
  <c r="E4985" i="2"/>
  <c r="E4993" i="2"/>
  <c r="E5001" i="2"/>
  <c r="E5009" i="2"/>
  <c r="E5017" i="2"/>
  <c r="E5025" i="2"/>
  <c r="E5033" i="2"/>
  <c r="E5041" i="2"/>
  <c r="E5049" i="2"/>
  <c r="E5057" i="2"/>
  <c r="E5065" i="2"/>
  <c r="E5073" i="2"/>
  <c r="E5081" i="2"/>
  <c r="E5089" i="2"/>
  <c r="E5097" i="2"/>
  <c r="E5105" i="2"/>
  <c r="E5113" i="2"/>
  <c r="E5121" i="2"/>
  <c r="E5129" i="2"/>
  <c r="E5137" i="2"/>
  <c r="E5145" i="2"/>
  <c r="E5153" i="2"/>
  <c r="E5161" i="2"/>
  <c r="E5169" i="2"/>
  <c r="E5177" i="2"/>
  <c r="E5185" i="2"/>
  <c r="E5193" i="2"/>
  <c r="E5201" i="2"/>
  <c r="E113" i="2"/>
  <c r="E209" i="2"/>
  <c r="E314" i="2"/>
  <c r="E410" i="2"/>
  <c r="E513" i="2"/>
  <c r="E625" i="2"/>
  <c r="E689" i="2"/>
  <c r="E736" i="2"/>
  <c r="E778" i="2"/>
  <c r="E823" i="2"/>
  <c r="E874" i="2"/>
  <c r="E917" i="2"/>
  <c r="E961" i="2"/>
  <c r="E1003" i="2"/>
  <c r="E1051" i="2"/>
  <c r="E1099" i="2"/>
  <c r="E1143" i="2"/>
  <c r="E1191" i="2"/>
  <c r="E1227" i="2"/>
  <c r="E1265" i="2"/>
  <c r="E1301" i="2"/>
  <c r="E1333" i="2"/>
  <c r="E1367" i="2"/>
  <c r="E1399" i="2"/>
  <c r="E1435" i="2"/>
  <c r="E1472" i="2"/>
  <c r="E1504" i="2"/>
  <c r="E1537" i="2"/>
  <c r="E1569" i="2"/>
  <c r="E1607" i="2"/>
  <c r="E1642" i="2"/>
  <c r="E1674" i="2"/>
  <c r="E1707" i="2"/>
  <c r="E1739" i="2"/>
  <c r="E1777" i="2"/>
  <c r="E1813" i="2"/>
  <c r="E1845" i="2"/>
  <c r="E1877" i="2"/>
  <c r="E1901" i="2"/>
  <c r="E1929" i="2"/>
  <c r="E1956" i="2"/>
  <c r="E1980" i="2"/>
  <c r="E2005" i="2"/>
  <c r="E2029" i="2"/>
  <c r="E2057" i="2"/>
  <c r="E2084" i="2"/>
  <c r="E2108" i="2"/>
  <c r="E2133" i="2"/>
  <c r="E2157" i="2"/>
  <c r="E2185" i="2"/>
  <c r="E2212" i="2"/>
  <c r="E2236" i="2"/>
  <c r="E2261" i="2"/>
  <c r="E2285" i="2"/>
  <c r="E2313" i="2"/>
  <c r="E2340" i="2"/>
  <c r="E2364" i="2"/>
  <c r="E2389" i="2"/>
  <c r="E2410" i="2"/>
  <c r="E2429" i="2"/>
  <c r="E2452" i="2"/>
  <c r="E2473" i="2"/>
  <c r="E2492" i="2"/>
  <c r="E2513" i="2"/>
  <c r="E2532" i="2"/>
  <c r="E2555" i="2"/>
  <c r="E2573" i="2"/>
  <c r="E2595" i="2"/>
  <c r="E2613" i="2"/>
  <c r="E2635" i="2"/>
  <c r="E2658" i="2"/>
  <c r="E2676" i="2"/>
  <c r="E2698" i="2"/>
  <c r="E2716" i="2"/>
  <c r="E2738" i="2"/>
  <c r="E2761" i="2"/>
  <c r="E2779" i="2"/>
  <c r="E2801" i="2"/>
  <c r="E2819" i="2"/>
  <c r="E2841" i="2"/>
  <c r="E2861" i="2"/>
  <c r="E2882" i="2"/>
  <c r="E2901" i="2"/>
  <c r="E2922" i="2"/>
  <c r="E2941" i="2"/>
  <c r="E2964" i="2"/>
  <c r="E2985" i="2"/>
  <c r="E3004" i="2"/>
  <c r="E3025" i="2"/>
  <c r="E3044" i="2"/>
  <c r="E3067" i="2"/>
  <c r="E3085" i="2"/>
  <c r="E3107" i="2"/>
  <c r="E3125" i="2"/>
  <c r="E3147" i="2"/>
  <c r="E3170" i="2"/>
  <c r="E3188" i="2"/>
  <c r="E3205" i="2"/>
  <c r="E3221" i="2"/>
  <c r="E3239" i="2"/>
  <c r="E3258" i="2"/>
  <c r="E3271" i="2"/>
  <c r="E3284" i="2"/>
  <c r="E3296" i="2"/>
  <c r="E3309" i="2"/>
  <c r="E3321" i="2"/>
  <c r="E3330" i="2"/>
  <c r="E3338" i="2"/>
  <c r="E3346" i="2"/>
  <c r="E3354" i="2"/>
  <c r="E3362" i="2"/>
  <c r="E3370" i="2"/>
  <c r="E3378" i="2"/>
  <c r="E3386" i="2"/>
  <c r="E3394" i="2"/>
  <c r="E3402" i="2"/>
  <c r="E3410" i="2"/>
  <c r="E3418" i="2"/>
  <c r="E3426" i="2"/>
  <c r="E3434" i="2"/>
  <c r="E3442" i="2"/>
  <c r="E3450" i="2"/>
  <c r="E3458" i="2"/>
  <c r="E3466" i="2"/>
  <c r="E3474" i="2"/>
  <c r="E3482" i="2"/>
  <c r="E3490" i="2"/>
  <c r="E3498" i="2"/>
  <c r="E3506" i="2"/>
  <c r="E3514" i="2"/>
  <c r="E3522" i="2"/>
  <c r="E3530" i="2"/>
  <c r="E3538" i="2"/>
  <c r="E3546" i="2"/>
  <c r="E3554" i="2"/>
  <c r="E3562" i="2"/>
  <c r="E3570" i="2"/>
  <c r="E3578" i="2"/>
  <c r="E3586" i="2"/>
  <c r="E3594" i="2"/>
  <c r="E3602" i="2"/>
  <c r="E3610" i="2"/>
  <c r="E3618" i="2"/>
  <c r="E3626" i="2"/>
  <c r="E3634" i="2"/>
  <c r="E3642" i="2"/>
  <c r="E3650" i="2"/>
  <c r="E3658" i="2"/>
  <c r="E3666" i="2"/>
  <c r="E3674" i="2"/>
  <c r="E3682" i="2"/>
  <c r="E3690" i="2"/>
  <c r="E3698" i="2"/>
  <c r="E3706" i="2"/>
  <c r="E3714" i="2"/>
  <c r="E3722" i="2"/>
  <c r="E3730" i="2"/>
  <c r="E3738" i="2"/>
  <c r="E3746" i="2"/>
  <c r="E3754" i="2"/>
  <c r="E3762" i="2"/>
  <c r="E3770" i="2"/>
  <c r="E3778" i="2"/>
  <c r="E3786" i="2"/>
  <c r="E3794" i="2"/>
  <c r="E3802" i="2"/>
  <c r="E3810" i="2"/>
  <c r="E3818" i="2"/>
  <c r="E3826" i="2"/>
  <c r="E3834" i="2"/>
  <c r="E3842" i="2"/>
  <c r="E3850" i="2"/>
  <c r="E3858" i="2"/>
  <c r="E3866" i="2"/>
  <c r="E3874" i="2"/>
  <c r="E3882" i="2"/>
  <c r="E3890" i="2"/>
  <c r="E3898" i="2"/>
  <c r="E3906" i="2"/>
  <c r="E3914" i="2"/>
  <c r="E3922" i="2"/>
  <c r="E3930" i="2"/>
  <c r="E3938" i="2"/>
  <c r="E3946" i="2"/>
  <c r="E3954" i="2"/>
  <c r="E3962" i="2"/>
  <c r="E3970" i="2"/>
  <c r="E3978" i="2"/>
  <c r="E3986" i="2"/>
  <c r="E3994" i="2"/>
  <c r="E4002" i="2"/>
  <c r="E4010" i="2"/>
  <c r="E4018" i="2"/>
  <c r="E4026" i="2"/>
  <c r="E4034" i="2"/>
  <c r="E4042" i="2"/>
  <c r="E4050" i="2"/>
  <c r="E4058" i="2"/>
  <c r="E4066" i="2"/>
  <c r="E4074" i="2"/>
  <c r="E4082" i="2"/>
  <c r="E4090" i="2"/>
  <c r="E4098" i="2"/>
  <c r="E4106" i="2"/>
  <c r="E4114" i="2"/>
  <c r="E4122" i="2"/>
  <c r="E4130" i="2"/>
  <c r="E4138" i="2"/>
  <c r="E4146" i="2"/>
  <c r="E4154" i="2"/>
  <c r="E4162" i="2"/>
  <c r="E4170" i="2"/>
  <c r="E4178" i="2"/>
  <c r="E4186" i="2"/>
  <c r="E4194" i="2"/>
  <c r="E4202" i="2"/>
  <c r="E4210" i="2"/>
  <c r="E4218" i="2"/>
  <c r="E4226" i="2"/>
  <c r="E4234" i="2"/>
  <c r="E4242" i="2"/>
  <c r="E4250" i="2"/>
  <c r="E4258" i="2"/>
  <c r="E4266" i="2"/>
  <c r="E4274" i="2"/>
  <c r="E4282" i="2"/>
  <c r="E4290" i="2"/>
  <c r="E4298" i="2"/>
  <c r="E4306" i="2"/>
  <c r="E4314" i="2"/>
  <c r="E4322" i="2"/>
  <c r="E4330" i="2"/>
  <c r="E4338" i="2"/>
  <c r="E4346" i="2"/>
  <c r="E4354" i="2"/>
  <c r="E4362" i="2"/>
  <c r="E4370" i="2"/>
  <c r="E4378" i="2"/>
  <c r="E4386" i="2"/>
  <c r="E4394" i="2"/>
  <c r="E4402" i="2"/>
  <c r="E4410" i="2"/>
  <c r="E4418" i="2"/>
  <c r="E4426" i="2"/>
  <c r="E4434" i="2"/>
  <c r="E4442" i="2"/>
  <c r="E4450" i="2"/>
  <c r="E4458" i="2"/>
  <c r="E4466" i="2"/>
  <c r="E4474" i="2"/>
  <c r="E4482" i="2"/>
  <c r="E4490" i="2"/>
  <c r="E4498" i="2"/>
  <c r="E4506" i="2"/>
  <c r="E4514" i="2"/>
  <c r="E4522" i="2"/>
  <c r="E4530" i="2"/>
  <c r="E4538" i="2"/>
  <c r="E4546" i="2"/>
  <c r="E4554" i="2"/>
  <c r="E4562" i="2"/>
  <c r="E4570" i="2"/>
  <c r="E4578" i="2"/>
  <c r="E4586" i="2"/>
  <c r="E4594" i="2"/>
  <c r="E4602" i="2"/>
  <c r="E4610" i="2"/>
  <c r="E4618" i="2"/>
  <c r="E4626" i="2"/>
  <c r="E4634" i="2"/>
  <c r="E4642" i="2"/>
  <c r="E4650" i="2"/>
  <c r="E4658" i="2"/>
  <c r="E4666" i="2"/>
  <c r="E4674" i="2"/>
  <c r="E4682" i="2"/>
  <c r="E4690" i="2"/>
  <c r="E4698" i="2"/>
  <c r="E4706" i="2"/>
  <c r="E4714" i="2"/>
  <c r="E4722" i="2"/>
  <c r="E4730" i="2"/>
  <c r="E4738" i="2"/>
  <c r="E4746" i="2"/>
  <c r="E4754" i="2"/>
  <c r="E4762" i="2"/>
  <c r="E4770" i="2"/>
  <c r="E4778" i="2"/>
  <c r="E4786" i="2"/>
  <c r="E4794" i="2"/>
  <c r="E4802" i="2"/>
  <c r="E4810" i="2"/>
  <c r="E4818" i="2"/>
  <c r="E4826" i="2"/>
  <c r="E4834" i="2"/>
  <c r="E4842" i="2"/>
  <c r="E4850" i="2"/>
  <c r="E4858" i="2"/>
  <c r="E4866" i="2"/>
  <c r="E4874" i="2"/>
  <c r="E4882" i="2"/>
  <c r="E4890" i="2"/>
  <c r="E4898" i="2"/>
  <c r="E4906" i="2"/>
  <c r="E4914" i="2"/>
  <c r="E4922" i="2"/>
  <c r="E4930" i="2"/>
  <c r="E4938" i="2"/>
  <c r="E4946" i="2"/>
  <c r="E4954" i="2"/>
  <c r="E4962" i="2"/>
  <c r="E4970" i="2"/>
  <c r="E4978" i="2"/>
  <c r="E4986" i="2"/>
  <c r="E4994" i="2"/>
  <c r="E5002" i="2"/>
  <c r="E5010" i="2"/>
  <c r="E5018" i="2"/>
  <c r="E5026" i="2"/>
  <c r="E5034" i="2"/>
  <c r="E5042" i="2"/>
  <c r="E5050" i="2"/>
  <c r="E5058" i="2"/>
  <c r="E5066" i="2"/>
  <c r="E5074" i="2"/>
  <c r="E5082" i="2"/>
  <c r="E5090" i="2"/>
  <c r="E5098" i="2"/>
  <c r="E5106" i="2"/>
  <c r="E5114" i="2"/>
  <c r="E5122" i="2"/>
  <c r="E5130" i="2"/>
  <c r="E5138" i="2"/>
  <c r="E5146" i="2"/>
  <c r="E5154" i="2"/>
  <c r="E5162" i="2"/>
  <c r="E5170" i="2"/>
  <c r="E5178" i="2"/>
  <c r="E5186" i="2"/>
  <c r="E5194" i="2"/>
  <c r="E5202" i="2"/>
  <c r="E81" i="2"/>
  <c r="E497" i="2"/>
  <c r="E768" i="2"/>
  <c r="E949" i="2"/>
  <c r="E1131" i="2"/>
  <c r="E1290" i="2"/>
  <c r="E1429" i="2"/>
  <c r="E1563" i="2"/>
  <c r="E1697" i="2"/>
  <c r="E1835" i="2"/>
  <c r="E1948" i="2"/>
  <c r="E2052" i="2"/>
  <c r="E2153" i="2"/>
  <c r="E2253" i="2"/>
  <c r="E2357" i="2"/>
  <c r="E2445" i="2"/>
  <c r="E2530" i="2"/>
  <c r="E2610" i="2"/>
  <c r="E2691" i="2"/>
  <c r="E2773" i="2"/>
  <c r="E2857" i="2"/>
  <c r="E2939" i="2"/>
  <c r="E3019" i="2"/>
  <c r="E3100" i="2"/>
  <c r="E3185" i="2"/>
  <c r="E3252" i="2"/>
  <c r="E3307" i="2"/>
  <c r="E3344" i="2"/>
  <c r="E3368" i="2"/>
  <c r="E3389" i="2"/>
  <c r="E3412" i="2"/>
  <c r="E3432" i="2"/>
  <c r="E3453" i="2"/>
  <c r="E3476" i="2"/>
  <c r="E3496" i="2"/>
  <c r="E3517" i="2"/>
  <c r="E3540" i="2"/>
  <c r="E3560" i="2"/>
  <c r="E3581" i="2"/>
  <c r="E3604" i="2"/>
  <c r="E3624" i="2"/>
  <c r="E3645" i="2"/>
  <c r="E3668" i="2"/>
  <c r="E3688" i="2"/>
  <c r="E3709" i="2"/>
  <c r="E3732" i="2"/>
  <c r="E3752" i="2"/>
  <c r="E3773" i="2"/>
  <c r="E3796" i="2"/>
  <c r="E3816" i="2"/>
  <c r="E3837" i="2"/>
  <c r="E3860" i="2"/>
  <c r="E3880" i="2"/>
  <c r="E3901" i="2"/>
  <c r="E3924" i="2"/>
  <c r="E3944" i="2"/>
  <c r="E3965" i="2"/>
  <c r="E3988" i="2"/>
  <c r="E4008" i="2"/>
  <c r="E4029" i="2"/>
  <c r="E4052" i="2"/>
  <c r="E4072" i="2"/>
  <c r="E4093" i="2"/>
  <c r="E4116" i="2"/>
  <c r="E4136" i="2"/>
  <c r="E4157" i="2"/>
  <c r="E4180" i="2"/>
  <c r="E4200" i="2"/>
  <c r="E4221" i="2"/>
  <c r="E4244" i="2"/>
  <c r="E4264" i="2"/>
  <c r="E4285" i="2"/>
  <c r="E4308" i="2"/>
  <c r="E4328" i="2"/>
  <c r="E4349" i="2"/>
  <c r="E4372" i="2"/>
  <c r="E4392" i="2"/>
  <c r="E4413" i="2"/>
  <c r="E4436" i="2"/>
  <c r="E4456" i="2"/>
  <c r="E4477" i="2"/>
  <c r="E4500" i="2"/>
  <c r="E4520" i="2"/>
  <c r="E4541" i="2"/>
  <c r="E4564" i="2"/>
  <c r="E4584" i="2"/>
  <c r="E4605" i="2"/>
  <c r="E4628" i="2"/>
  <c r="E4648" i="2"/>
  <c r="E4669" i="2"/>
  <c r="E4692" i="2"/>
  <c r="E4712" i="2"/>
  <c r="E4733" i="2"/>
  <c r="E4756" i="2"/>
  <c r="E4776" i="2"/>
  <c r="E4797" i="2"/>
  <c r="E4820" i="2"/>
  <c r="E4840" i="2"/>
  <c r="E4861" i="2"/>
  <c r="E4884" i="2"/>
  <c r="E4904" i="2"/>
  <c r="E4925" i="2"/>
  <c r="E4948" i="2"/>
  <c r="E4968" i="2"/>
  <c r="E4989" i="2"/>
  <c r="E5012" i="2"/>
  <c r="E5032" i="2"/>
  <c r="E5053" i="2"/>
  <c r="E5076" i="2"/>
  <c r="E5093" i="2"/>
  <c r="E5109" i="2"/>
  <c r="E5125" i="2"/>
  <c r="E5141" i="2"/>
  <c r="E5157" i="2"/>
  <c r="E5173" i="2"/>
  <c r="E5189" i="2"/>
  <c r="E5203" i="2"/>
  <c r="E5211" i="2"/>
  <c r="E5219" i="2"/>
  <c r="E5227" i="2"/>
  <c r="E5235" i="2"/>
  <c r="E5243" i="2"/>
  <c r="E5251" i="2"/>
  <c r="E5259" i="2"/>
  <c r="E5267" i="2"/>
  <c r="E5275" i="2"/>
  <c r="E5283" i="2"/>
  <c r="E5291" i="2"/>
  <c r="E5299" i="2"/>
  <c r="E5307" i="2"/>
  <c r="E5315" i="2"/>
  <c r="E5323" i="2"/>
  <c r="E5331" i="2"/>
  <c r="E5339" i="2"/>
  <c r="E5347" i="2"/>
  <c r="E5355" i="2"/>
  <c r="E5363" i="2"/>
  <c r="E5371" i="2"/>
  <c r="E5379" i="2"/>
  <c r="E5387" i="2"/>
  <c r="E5395" i="2"/>
  <c r="E5403" i="2"/>
  <c r="E5411" i="2"/>
  <c r="E5419" i="2"/>
  <c r="E5427" i="2"/>
  <c r="E5435" i="2"/>
  <c r="E5443" i="2"/>
  <c r="E5451" i="2"/>
  <c r="E5459" i="2"/>
  <c r="E5467" i="2"/>
  <c r="E5475" i="2"/>
  <c r="E5483" i="2"/>
  <c r="E5491" i="2"/>
  <c r="E5499" i="2"/>
  <c r="E5507" i="2"/>
  <c r="E5515" i="2"/>
  <c r="E5523" i="2"/>
  <c r="E5531" i="2"/>
  <c r="E5539" i="2"/>
  <c r="E5547" i="2"/>
  <c r="E5555" i="2"/>
  <c r="E5563" i="2"/>
  <c r="E5571" i="2"/>
  <c r="E5579" i="2"/>
  <c r="E5587" i="2"/>
  <c r="E5595" i="2"/>
  <c r="E5603" i="2"/>
  <c r="E5611" i="2"/>
  <c r="E5619" i="2"/>
  <c r="E5627" i="2"/>
  <c r="E5635" i="2"/>
  <c r="E5643" i="2"/>
  <c r="E5651" i="2"/>
  <c r="E5659" i="2"/>
  <c r="E5667" i="2"/>
  <c r="E5675" i="2"/>
  <c r="E5683" i="2"/>
  <c r="E5691" i="2"/>
  <c r="E5699" i="2"/>
  <c r="E5707" i="2"/>
  <c r="E5715" i="2"/>
  <c r="E5723" i="2"/>
  <c r="E5731" i="2"/>
  <c r="E5739" i="2"/>
  <c r="E5747" i="2"/>
  <c r="E5755" i="2"/>
  <c r="E5763" i="2"/>
  <c r="E5771" i="2"/>
  <c r="E5779" i="2"/>
  <c r="E5787" i="2"/>
  <c r="E5795" i="2"/>
  <c r="E5803" i="2"/>
  <c r="E5811" i="2"/>
  <c r="E5819" i="2"/>
  <c r="E5827" i="2"/>
  <c r="E5835" i="2"/>
  <c r="E5843" i="2"/>
  <c r="E5851" i="2"/>
  <c r="E5859" i="2"/>
  <c r="E5867" i="2"/>
  <c r="E5875" i="2"/>
  <c r="E5883" i="2"/>
  <c r="E5891" i="2"/>
  <c r="E5899" i="2"/>
  <c r="E5907" i="2"/>
  <c r="E5915" i="2"/>
  <c r="E5923" i="2"/>
  <c r="E5931" i="2"/>
  <c r="E5939" i="2"/>
  <c r="E5947" i="2"/>
  <c r="E5955" i="2"/>
  <c r="E5963" i="2"/>
  <c r="E5971" i="2"/>
  <c r="E5979" i="2"/>
  <c r="E5987" i="2"/>
  <c r="E5995" i="2"/>
  <c r="E6003" i="2"/>
  <c r="E6011" i="2"/>
  <c r="E6019" i="2"/>
  <c r="E6027" i="2"/>
  <c r="E6035" i="2"/>
  <c r="E6043" i="2"/>
  <c r="E6051" i="2"/>
  <c r="E6059" i="2"/>
  <c r="E6067" i="2"/>
  <c r="E6075" i="2"/>
  <c r="E6083" i="2"/>
  <c r="E6091" i="2"/>
  <c r="E6099" i="2"/>
  <c r="E6107" i="2"/>
  <c r="E6115" i="2"/>
  <c r="E6123" i="2"/>
  <c r="E6131" i="2"/>
  <c r="E6139" i="2"/>
  <c r="E6147" i="2"/>
  <c r="E6155" i="2"/>
  <c r="E6163" i="2"/>
  <c r="E6171" i="2"/>
  <c r="E6179" i="2"/>
  <c r="E6187" i="2"/>
  <c r="E6195" i="2"/>
  <c r="E6203" i="2"/>
  <c r="E6211" i="2"/>
  <c r="E6219" i="2"/>
  <c r="E6227" i="2"/>
  <c r="E6235" i="2"/>
  <c r="E6243" i="2"/>
  <c r="E6251" i="2"/>
  <c r="E6259" i="2"/>
  <c r="E6267" i="2"/>
  <c r="E6275" i="2"/>
  <c r="E6283" i="2"/>
  <c r="E6291" i="2"/>
  <c r="E6299" i="2"/>
  <c r="E6307" i="2"/>
  <c r="E6315" i="2"/>
  <c r="E6323" i="2"/>
  <c r="E6331" i="2"/>
  <c r="E6339" i="2"/>
  <c r="E6347" i="2"/>
  <c r="E6355" i="2"/>
  <c r="E6363" i="2"/>
  <c r="E6371" i="2"/>
  <c r="E6379" i="2"/>
  <c r="E6387" i="2"/>
  <c r="E6395" i="2"/>
  <c r="E6403" i="2"/>
  <c r="E6411" i="2"/>
  <c r="E6419" i="2"/>
  <c r="E6427" i="2"/>
  <c r="E6435" i="2"/>
  <c r="E6443" i="2"/>
  <c r="E6451" i="2"/>
  <c r="E6459" i="2"/>
  <c r="E6467" i="2"/>
  <c r="E6475" i="2"/>
  <c r="E6483" i="2"/>
  <c r="E6491" i="2"/>
  <c r="E6499" i="2"/>
  <c r="E6507" i="2"/>
  <c r="E6515" i="2"/>
  <c r="E6523" i="2"/>
  <c r="E6531" i="2"/>
  <c r="E6539" i="2"/>
  <c r="E6547" i="2"/>
  <c r="E6555" i="2"/>
  <c r="E6563" i="2"/>
  <c r="E6571" i="2"/>
  <c r="E6579" i="2"/>
  <c r="E6587" i="2"/>
  <c r="E6595" i="2"/>
  <c r="E6603" i="2"/>
  <c r="E6611" i="2"/>
  <c r="E6619" i="2"/>
  <c r="E6627" i="2"/>
  <c r="E6635" i="2"/>
  <c r="E6643" i="2"/>
  <c r="E6651" i="2"/>
  <c r="E6659" i="2"/>
  <c r="E6667" i="2"/>
  <c r="E6675" i="2"/>
  <c r="E6683" i="2"/>
  <c r="E6691" i="2"/>
  <c r="E6699" i="2"/>
  <c r="E6707" i="2"/>
  <c r="E6715" i="2"/>
  <c r="E6723" i="2"/>
  <c r="E6731" i="2"/>
  <c r="E6739" i="2"/>
  <c r="E6747" i="2"/>
  <c r="E6755" i="2"/>
  <c r="E6763" i="2"/>
  <c r="E6771" i="2"/>
  <c r="E6779" i="2"/>
  <c r="E6787" i="2"/>
  <c r="E6795" i="2"/>
  <c r="E6803" i="2"/>
  <c r="E6811" i="2"/>
  <c r="E6819" i="2"/>
  <c r="E6827" i="2"/>
  <c r="E6835" i="2"/>
  <c r="E6843" i="2"/>
  <c r="E6851" i="2"/>
  <c r="E6859" i="2"/>
  <c r="E6867" i="2"/>
  <c r="E6875" i="2"/>
  <c r="E6883" i="2"/>
  <c r="E6891" i="2"/>
  <c r="E6899" i="2"/>
  <c r="E6907" i="2"/>
  <c r="E6915" i="2"/>
  <c r="E6923" i="2"/>
  <c r="E6931" i="2"/>
  <c r="E6939" i="2"/>
  <c r="E6947" i="2"/>
  <c r="E6955" i="2"/>
  <c r="E6963" i="2"/>
  <c r="E6971" i="2"/>
  <c r="E6979" i="2"/>
  <c r="E6987" i="2"/>
  <c r="E186" i="2"/>
  <c r="E593" i="2"/>
  <c r="E817" i="2"/>
  <c r="E993" i="2"/>
  <c r="E1175" i="2"/>
  <c r="E1323" i="2"/>
  <c r="E1461" i="2"/>
  <c r="E1600" i="2"/>
  <c r="E1735" i="2"/>
  <c r="E1867" i="2"/>
  <c r="E1973" i="2"/>
  <c r="E2076" i="2"/>
  <c r="E2180" i="2"/>
  <c r="E2281" i="2"/>
  <c r="E2381" i="2"/>
  <c r="E2467" i="2"/>
  <c r="E2548" i="2"/>
  <c r="E2633" i="2"/>
  <c r="E2713" i="2"/>
  <c r="E2794" i="2"/>
  <c r="E2876" i="2"/>
  <c r="E2957" i="2"/>
  <c r="E3042" i="2"/>
  <c r="E3122" i="2"/>
  <c r="E3201" i="2"/>
  <c r="E3268" i="2"/>
  <c r="E3319" i="2"/>
  <c r="E3352" i="2"/>
  <c r="E3373" i="2"/>
  <c r="E3396" i="2"/>
  <c r="E3416" i="2"/>
  <c r="E3437" i="2"/>
  <c r="E3460" i="2"/>
  <c r="E3480" i="2"/>
  <c r="E3501" i="2"/>
  <c r="E3524" i="2"/>
  <c r="E3544" i="2"/>
  <c r="E3565" i="2"/>
  <c r="E3588" i="2"/>
  <c r="E3608" i="2"/>
  <c r="E3629" i="2"/>
  <c r="E3652" i="2"/>
  <c r="E3672" i="2"/>
  <c r="E3693" i="2"/>
  <c r="E3716" i="2"/>
  <c r="E3736" i="2"/>
  <c r="E3757" i="2"/>
  <c r="E3780" i="2"/>
  <c r="E3800" i="2"/>
  <c r="E3821" i="2"/>
  <c r="E3844" i="2"/>
  <c r="E3864" i="2"/>
  <c r="E3885" i="2"/>
  <c r="E3908" i="2"/>
  <c r="E3928" i="2"/>
  <c r="E3949" i="2"/>
  <c r="E3972" i="2"/>
  <c r="E3992" i="2"/>
  <c r="E4013" i="2"/>
  <c r="E4036" i="2"/>
  <c r="E4056" i="2"/>
  <c r="E4077" i="2"/>
  <c r="E4100" i="2"/>
  <c r="E4120" i="2"/>
  <c r="E4141" i="2"/>
  <c r="E4164" i="2"/>
  <c r="E4184" i="2"/>
  <c r="E4205" i="2"/>
  <c r="E4228" i="2"/>
  <c r="E4248" i="2"/>
  <c r="E4269" i="2"/>
  <c r="E4292" i="2"/>
  <c r="E4312" i="2"/>
  <c r="E4333" i="2"/>
  <c r="E4356" i="2"/>
  <c r="E4376" i="2"/>
  <c r="E4397" i="2"/>
  <c r="E4420" i="2"/>
  <c r="E4440" i="2"/>
  <c r="E4461" i="2"/>
  <c r="E4484" i="2"/>
  <c r="E4504" i="2"/>
  <c r="E4525" i="2"/>
  <c r="E4548" i="2"/>
  <c r="E4568" i="2"/>
  <c r="E4589" i="2"/>
  <c r="E4612" i="2"/>
  <c r="E4632" i="2"/>
  <c r="E4653" i="2"/>
  <c r="E4676" i="2"/>
  <c r="E4696" i="2"/>
  <c r="E4717" i="2"/>
  <c r="E4740" i="2"/>
  <c r="E4760" i="2"/>
  <c r="E4781" i="2"/>
  <c r="E4804" i="2"/>
  <c r="E4824" i="2"/>
  <c r="E4845" i="2"/>
  <c r="E4868" i="2"/>
  <c r="E4888" i="2"/>
  <c r="E4909" i="2"/>
  <c r="E4932" i="2"/>
  <c r="E4952" i="2"/>
  <c r="E4973" i="2"/>
  <c r="E4996" i="2"/>
  <c r="E5016" i="2"/>
  <c r="E5037" i="2"/>
  <c r="E5060" i="2"/>
  <c r="E5080" i="2"/>
  <c r="E5096" i="2"/>
  <c r="E5112" i="2"/>
  <c r="E5128" i="2"/>
  <c r="E5144" i="2"/>
  <c r="E5160" i="2"/>
  <c r="E5176" i="2"/>
  <c r="E5192" i="2"/>
  <c r="E5205" i="2"/>
  <c r="E5213" i="2"/>
  <c r="E5221" i="2"/>
  <c r="E5229" i="2"/>
  <c r="E5237" i="2"/>
  <c r="E5245" i="2"/>
  <c r="E5253" i="2"/>
  <c r="E5261" i="2"/>
  <c r="E5269" i="2"/>
  <c r="E5277" i="2"/>
  <c r="E5285" i="2"/>
  <c r="E5293" i="2"/>
  <c r="E5301" i="2"/>
  <c r="E5309" i="2"/>
  <c r="E5317" i="2"/>
  <c r="E5325" i="2"/>
  <c r="E5333" i="2"/>
  <c r="E5341" i="2"/>
  <c r="E5349" i="2"/>
  <c r="E5357" i="2"/>
  <c r="E5365" i="2"/>
  <c r="E5373" i="2"/>
  <c r="E5381" i="2"/>
  <c r="E5389" i="2"/>
  <c r="E5397" i="2"/>
  <c r="E5405" i="2"/>
  <c r="E5413" i="2"/>
  <c r="E5421" i="2"/>
  <c r="E5429" i="2"/>
  <c r="E5437" i="2"/>
  <c r="E5445" i="2"/>
  <c r="E5453" i="2"/>
  <c r="E5461" i="2"/>
  <c r="E5469" i="2"/>
  <c r="E5477" i="2"/>
  <c r="E5485" i="2"/>
  <c r="E5493" i="2"/>
  <c r="E5501" i="2"/>
  <c r="E5509" i="2"/>
  <c r="E5517" i="2"/>
  <c r="E5525" i="2"/>
  <c r="E5533" i="2"/>
  <c r="E5541" i="2"/>
  <c r="E5549" i="2"/>
  <c r="E5557" i="2"/>
  <c r="E5565" i="2"/>
  <c r="E5573" i="2"/>
  <c r="E5581" i="2"/>
  <c r="E5589" i="2"/>
  <c r="E5597" i="2"/>
  <c r="E5605" i="2"/>
  <c r="E5613" i="2"/>
  <c r="E5621" i="2"/>
  <c r="E5629" i="2"/>
  <c r="E5637" i="2"/>
  <c r="E5645" i="2"/>
  <c r="E5653" i="2"/>
  <c r="E5661" i="2"/>
  <c r="E5669" i="2"/>
  <c r="E5677" i="2"/>
  <c r="E5685" i="2"/>
  <c r="E5693" i="2"/>
  <c r="E5701" i="2"/>
  <c r="E5709" i="2"/>
  <c r="E5717" i="2"/>
  <c r="E5725" i="2"/>
  <c r="E5733" i="2"/>
  <c r="E5741" i="2"/>
  <c r="E5749" i="2"/>
  <c r="E5757" i="2"/>
  <c r="E5765" i="2"/>
  <c r="E5773" i="2"/>
  <c r="E5781" i="2"/>
  <c r="E5789" i="2"/>
  <c r="E5797" i="2"/>
  <c r="E5805" i="2"/>
  <c r="E5813" i="2"/>
  <c r="E5821" i="2"/>
  <c r="E5829" i="2"/>
  <c r="E5837" i="2"/>
  <c r="E5845" i="2"/>
  <c r="E5853" i="2"/>
  <c r="E5861" i="2"/>
  <c r="E5869" i="2"/>
  <c r="E5877" i="2"/>
  <c r="E5885" i="2"/>
  <c r="E5893" i="2"/>
  <c r="E5901" i="2"/>
  <c r="E5909" i="2"/>
  <c r="E5917" i="2"/>
  <c r="E5925" i="2"/>
  <c r="E5933" i="2"/>
  <c r="E5941" i="2"/>
  <c r="E5949" i="2"/>
  <c r="E5957" i="2"/>
  <c r="E5965" i="2"/>
  <c r="E5973" i="2"/>
  <c r="E5981" i="2"/>
  <c r="E5989" i="2"/>
  <c r="E5997" i="2"/>
  <c r="E6005" i="2"/>
  <c r="E6013" i="2"/>
  <c r="E6021" i="2"/>
  <c r="E6029" i="2"/>
  <c r="E6037" i="2"/>
  <c r="E6045" i="2"/>
  <c r="E6053" i="2"/>
  <c r="E6061" i="2"/>
  <c r="E6069" i="2"/>
  <c r="E6077" i="2"/>
  <c r="E6085" i="2"/>
  <c r="E6093" i="2"/>
  <c r="E6101" i="2"/>
  <c r="E6109" i="2"/>
  <c r="E6117" i="2"/>
  <c r="E6125" i="2"/>
  <c r="E6133" i="2"/>
  <c r="E6141" i="2"/>
  <c r="E6149" i="2"/>
  <c r="E6157" i="2"/>
  <c r="E6165" i="2"/>
  <c r="E6173" i="2"/>
  <c r="E6181" i="2"/>
  <c r="E6189" i="2"/>
  <c r="E6197" i="2"/>
  <c r="E6205" i="2"/>
  <c r="E6213" i="2"/>
  <c r="E6221" i="2"/>
  <c r="E6229" i="2"/>
  <c r="E6237" i="2"/>
  <c r="E6245" i="2"/>
  <c r="E6253" i="2"/>
  <c r="E6261" i="2"/>
  <c r="E6269" i="2"/>
  <c r="E6277" i="2"/>
  <c r="E6285" i="2"/>
  <c r="E6293" i="2"/>
  <c r="E6301" i="2"/>
  <c r="E6309" i="2"/>
  <c r="E6317" i="2"/>
  <c r="E6325" i="2"/>
  <c r="E6333" i="2"/>
  <c r="E6341" i="2"/>
  <c r="E6349" i="2"/>
  <c r="E6357" i="2"/>
  <c r="E6365" i="2"/>
  <c r="E6373" i="2"/>
  <c r="E6381" i="2"/>
  <c r="E6389" i="2"/>
  <c r="E6397" i="2"/>
  <c r="E6405" i="2"/>
  <c r="E6413" i="2"/>
  <c r="E6421" i="2"/>
  <c r="E6429" i="2"/>
  <c r="E6437" i="2"/>
  <c r="E6445" i="2"/>
  <c r="E6453" i="2"/>
  <c r="E6461" i="2"/>
  <c r="E6469" i="2"/>
  <c r="E6477" i="2"/>
  <c r="E6485" i="2"/>
  <c r="E6493" i="2"/>
  <c r="E6501" i="2"/>
  <c r="E6509" i="2"/>
  <c r="E6517" i="2"/>
  <c r="E6525" i="2"/>
  <c r="E6533" i="2"/>
  <c r="E6541" i="2"/>
  <c r="E6549" i="2"/>
  <c r="E6557" i="2"/>
  <c r="E6565" i="2"/>
  <c r="E6573" i="2"/>
  <c r="E6581" i="2"/>
  <c r="E6589" i="2"/>
  <c r="E6597" i="2"/>
  <c r="E6605" i="2"/>
  <c r="E6613" i="2"/>
  <c r="E6621" i="2"/>
  <c r="E6629" i="2"/>
  <c r="E6637" i="2"/>
  <c r="E6645" i="2"/>
  <c r="E6653" i="2"/>
  <c r="E6661" i="2"/>
  <c r="E6669" i="2"/>
  <c r="E6677" i="2"/>
  <c r="E6685" i="2"/>
  <c r="E6693" i="2"/>
  <c r="E6701" i="2"/>
  <c r="E6709" i="2"/>
  <c r="E6717" i="2"/>
  <c r="E6725" i="2"/>
  <c r="E6733" i="2"/>
  <c r="E6741" i="2"/>
  <c r="E6749" i="2"/>
  <c r="E6757" i="2"/>
  <c r="E6765" i="2"/>
  <c r="E6773" i="2"/>
  <c r="E6781" i="2"/>
  <c r="E6789" i="2"/>
  <c r="E6797" i="2"/>
  <c r="E6805" i="2"/>
  <c r="E6813" i="2"/>
  <c r="E6821" i="2"/>
  <c r="E6829" i="2"/>
  <c r="E6837" i="2"/>
  <c r="E6845" i="2"/>
  <c r="E6853" i="2"/>
  <c r="E6861" i="2"/>
  <c r="E6869" i="2"/>
  <c r="E6877" i="2"/>
  <c r="E6885" i="2"/>
  <c r="E6893" i="2"/>
  <c r="E6901" i="2"/>
  <c r="E6909" i="2"/>
  <c r="E6917" i="2"/>
  <c r="E6925" i="2"/>
  <c r="E6933" i="2"/>
  <c r="E6941" i="2"/>
  <c r="E6949" i="2"/>
  <c r="E6957" i="2"/>
  <c r="E6965" i="2"/>
  <c r="E6973" i="2"/>
  <c r="E6981" i="2"/>
  <c r="E6989" i="2"/>
  <c r="E6997" i="2"/>
  <c r="E250" i="2"/>
  <c r="E657" i="2"/>
  <c r="E843" i="2"/>
  <c r="E1024" i="2"/>
  <c r="E1205" i="2"/>
  <c r="E1345" i="2"/>
  <c r="E1482" i="2"/>
  <c r="E1621" i="2"/>
  <c r="E1755" i="2"/>
  <c r="E1885" i="2"/>
  <c r="E1989" i="2"/>
  <c r="E2092" i="2"/>
  <c r="E2196" i="2"/>
  <c r="E2297" i="2"/>
  <c r="E2396" i="2"/>
  <c r="E2481" i="2"/>
  <c r="E2562" i="2"/>
  <c r="E2644" i="2"/>
  <c r="E2724" i="2"/>
  <c r="E2805" i="2"/>
  <c r="E2890" i="2"/>
  <c r="E2971" i="2"/>
  <c r="E3053" i="2"/>
  <c r="E3133" i="2"/>
  <c r="E3211" i="2"/>
  <c r="E3276" i="2"/>
  <c r="E3325" i="2"/>
  <c r="E3356" i="2"/>
  <c r="E3376" i="2"/>
  <c r="E3397" i="2"/>
  <c r="E3420" i="2"/>
  <c r="E3440" i="2"/>
  <c r="E3461" i="2"/>
  <c r="E3484" i="2"/>
  <c r="E3504" i="2"/>
  <c r="E3525" i="2"/>
  <c r="E3548" i="2"/>
  <c r="E3568" i="2"/>
  <c r="E3589" i="2"/>
  <c r="E3612" i="2"/>
  <c r="E3632" i="2"/>
  <c r="E3653" i="2"/>
  <c r="E3676" i="2"/>
  <c r="E3696" i="2"/>
  <c r="E3717" i="2"/>
  <c r="E3740" i="2"/>
  <c r="E3760" i="2"/>
  <c r="E3781" i="2"/>
  <c r="E3804" i="2"/>
  <c r="E3824" i="2"/>
  <c r="E3845" i="2"/>
  <c r="E3868" i="2"/>
  <c r="E3888" i="2"/>
  <c r="E3909" i="2"/>
  <c r="E3932" i="2"/>
  <c r="E3952" i="2"/>
  <c r="E3973" i="2"/>
  <c r="E3996" i="2"/>
  <c r="E4016" i="2"/>
  <c r="E4037" i="2"/>
  <c r="E4060" i="2"/>
  <c r="E4080" i="2"/>
  <c r="E4101" i="2"/>
  <c r="E4124" i="2"/>
  <c r="E4144" i="2"/>
  <c r="E4165" i="2"/>
  <c r="E4188" i="2"/>
  <c r="E4208" i="2"/>
  <c r="E4229" i="2"/>
  <c r="E4252" i="2"/>
  <c r="E4272" i="2"/>
  <c r="E4293" i="2"/>
  <c r="E4316" i="2"/>
  <c r="E4336" i="2"/>
  <c r="E4357" i="2"/>
  <c r="E4380" i="2"/>
  <c r="E4400" i="2"/>
  <c r="E4421" i="2"/>
  <c r="E4444" i="2"/>
  <c r="E4464" i="2"/>
  <c r="E4485" i="2"/>
  <c r="E4508" i="2"/>
  <c r="E4528" i="2"/>
  <c r="E4549" i="2"/>
  <c r="E4572" i="2"/>
  <c r="E4592" i="2"/>
  <c r="E4613" i="2"/>
  <c r="E4636" i="2"/>
  <c r="E4656" i="2"/>
  <c r="E4677" i="2"/>
  <c r="E4700" i="2"/>
  <c r="E4720" i="2"/>
  <c r="E4741" i="2"/>
  <c r="E4764" i="2"/>
  <c r="E4784" i="2"/>
  <c r="E4805" i="2"/>
  <c r="E4828" i="2"/>
  <c r="E4848" i="2"/>
  <c r="E4869" i="2"/>
  <c r="E4892" i="2"/>
  <c r="E4912" i="2"/>
  <c r="E4933" i="2"/>
  <c r="E4956" i="2"/>
  <c r="E4976" i="2"/>
  <c r="E4997" i="2"/>
  <c r="E5020" i="2"/>
  <c r="E5040" i="2"/>
  <c r="E5061" i="2"/>
  <c r="E5084" i="2"/>
  <c r="E5100" i="2"/>
  <c r="E5116" i="2"/>
  <c r="E5132" i="2"/>
  <c r="E5148" i="2"/>
  <c r="E5164" i="2"/>
  <c r="E5180" i="2"/>
  <c r="E5195" i="2"/>
  <c r="E5206" i="2"/>
  <c r="E5214" i="2"/>
  <c r="E5222" i="2"/>
  <c r="E5230" i="2"/>
  <c r="E5238" i="2"/>
  <c r="E5246" i="2"/>
  <c r="E5254" i="2"/>
  <c r="E5262" i="2"/>
  <c r="E5270" i="2"/>
  <c r="E5278" i="2"/>
  <c r="E5286" i="2"/>
  <c r="E5294" i="2"/>
  <c r="E5302" i="2"/>
  <c r="E5310" i="2"/>
  <c r="E5318" i="2"/>
  <c r="E5326" i="2"/>
  <c r="E5334" i="2"/>
  <c r="E5342" i="2"/>
  <c r="E5350" i="2"/>
  <c r="E5358" i="2"/>
  <c r="E5366" i="2"/>
  <c r="E5374" i="2"/>
  <c r="E5382" i="2"/>
  <c r="E5390" i="2"/>
  <c r="E5398" i="2"/>
  <c r="E5406" i="2"/>
  <c r="E5414" i="2"/>
  <c r="E5422" i="2"/>
  <c r="E5430" i="2"/>
  <c r="E5438" i="2"/>
  <c r="E5446" i="2"/>
  <c r="E5454" i="2"/>
  <c r="E5462" i="2"/>
  <c r="E5470" i="2"/>
  <c r="E5478" i="2"/>
  <c r="E5486" i="2"/>
  <c r="E5494" i="2"/>
  <c r="E5502" i="2"/>
  <c r="E5510" i="2"/>
  <c r="E5518" i="2"/>
  <c r="E5526" i="2"/>
  <c r="E5534" i="2"/>
  <c r="E5542" i="2"/>
  <c r="E5550" i="2"/>
  <c r="E5558" i="2"/>
  <c r="E5566" i="2"/>
  <c r="E5574" i="2"/>
  <c r="E5582" i="2"/>
  <c r="E5590" i="2"/>
  <c r="E5598" i="2"/>
  <c r="E5606" i="2"/>
  <c r="E5614" i="2"/>
  <c r="E5622" i="2"/>
  <c r="E5630" i="2"/>
  <c r="E5638" i="2"/>
  <c r="E5646" i="2"/>
  <c r="E5654" i="2"/>
  <c r="E5662" i="2"/>
  <c r="E5670" i="2"/>
  <c r="E5678" i="2"/>
  <c r="E5686" i="2"/>
  <c r="E5694" i="2"/>
  <c r="E5702" i="2"/>
  <c r="E5710" i="2"/>
  <c r="E5718" i="2"/>
  <c r="E5726" i="2"/>
  <c r="E5734" i="2"/>
  <c r="E5742" i="2"/>
  <c r="E5750" i="2"/>
  <c r="E5758" i="2"/>
  <c r="E5766" i="2"/>
  <c r="E5774" i="2"/>
  <c r="E5782" i="2"/>
  <c r="E5790" i="2"/>
  <c r="E5798" i="2"/>
  <c r="E5806" i="2"/>
  <c r="E5814" i="2"/>
  <c r="E5822" i="2"/>
  <c r="E5830" i="2"/>
  <c r="E5838" i="2"/>
  <c r="E5846" i="2"/>
  <c r="E5854" i="2"/>
  <c r="E5862" i="2"/>
  <c r="E5870" i="2"/>
  <c r="E5878" i="2"/>
  <c r="E5886" i="2"/>
  <c r="E5894" i="2"/>
  <c r="E5902" i="2"/>
  <c r="E5910" i="2"/>
  <c r="E5918" i="2"/>
  <c r="E5926" i="2"/>
  <c r="E5934" i="2"/>
  <c r="E5942" i="2"/>
  <c r="E5950" i="2"/>
  <c r="E5958" i="2"/>
  <c r="E5966" i="2"/>
  <c r="E5974" i="2"/>
  <c r="E5982" i="2"/>
  <c r="E5990" i="2"/>
  <c r="E5998" i="2"/>
  <c r="E6006" i="2"/>
  <c r="E6014" i="2"/>
  <c r="E6022" i="2"/>
  <c r="E6030" i="2"/>
  <c r="E6038" i="2"/>
  <c r="E6046" i="2"/>
  <c r="E6054" i="2"/>
  <c r="E6062" i="2"/>
  <c r="E6070" i="2"/>
  <c r="E6078" i="2"/>
  <c r="E6086" i="2"/>
  <c r="E6094" i="2"/>
  <c r="E6102" i="2"/>
  <c r="E6110" i="2"/>
  <c r="E6118" i="2"/>
  <c r="E6126" i="2"/>
  <c r="E6134" i="2"/>
  <c r="E6142" i="2"/>
  <c r="E6150" i="2"/>
  <c r="E6158" i="2"/>
  <c r="E6166" i="2"/>
  <c r="E6174" i="2"/>
  <c r="E6182" i="2"/>
  <c r="E6190" i="2"/>
  <c r="E6198" i="2"/>
  <c r="E6206" i="2"/>
  <c r="E6214" i="2"/>
  <c r="E6222" i="2"/>
  <c r="E6230" i="2"/>
  <c r="E6238" i="2"/>
  <c r="E6246" i="2"/>
  <c r="E6254" i="2"/>
  <c r="E6262" i="2"/>
  <c r="E6270" i="2"/>
  <c r="E6278" i="2"/>
  <c r="E6286" i="2"/>
  <c r="E6294" i="2"/>
  <c r="E6302" i="2"/>
  <c r="E6310" i="2"/>
  <c r="E6318" i="2"/>
  <c r="E6326" i="2"/>
  <c r="E6334" i="2"/>
  <c r="E6342" i="2"/>
  <c r="E6350" i="2"/>
  <c r="E6358" i="2"/>
  <c r="E6366" i="2"/>
  <c r="E6374" i="2"/>
  <c r="E6382" i="2"/>
  <c r="E6390" i="2"/>
  <c r="E6398" i="2"/>
  <c r="E6406" i="2"/>
  <c r="E6414" i="2"/>
  <c r="E6422" i="2"/>
  <c r="E6430" i="2"/>
  <c r="E6438" i="2"/>
  <c r="E6446" i="2"/>
  <c r="E6454" i="2"/>
  <c r="E6462" i="2"/>
  <c r="E6470" i="2"/>
  <c r="E6478" i="2"/>
  <c r="E6486" i="2"/>
  <c r="E6494" i="2"/>
  <c r="E6502" i="2"/>
  <c r="E6510" i="2"/>
  <c r="E6518" i="2"/>
  <c r="E6526" i="2"/>
  <c r="E6534" i="2"/>
  <c r="E6542" i="2"/>
  <c r="E6550" i="2"/>
  <c r="E6558" i="2"/>
  <c r="E6566" i="2"/>
  <c r="E6574" i="2"/>
  <c r="E6582" i="2"/>
  <c r="E6590" i="2"/>
  <c r="E6598" i="2"/>
  <c r="E6606" i="2"/>
  <c r="E6614" i="2"/>
  <c r="E6622" i="2"/>
  <c r="E6630" i="2"/>
  <c r="E6638" i="2"/>
  <c r="E6646" i="2"/>
  <c r="E6654" i="2"/>
  <c r="E6662" i="2"/>
  <c r="E6670" i="2"/>
  <c r="E6678" i="2"/>
  <c r="E6686" i="2"/>
  <c r="E346" i="2"/>
  <c r="E705" i="2"/>
  <c r="E887" i="2"/>
  <c r="E1073" i="2"/>
  <c r="E1243" i="2"/>
  <c r="E1377" i="2"/>
  <c r="E1515" i="2"/>
  <c r="E1653" i="2"/>
  <c r="E1792" i="2"/>
  <c r="E1913" i="2"/>
  <c r="E2013" i="2"/>
  <c r="E2117" i="2"/>
  <c r="E2220" i="2"/>
  <c r="E2324" i="2"/>
  <c r="E2418" i="2"/>
  <c r="E2499" i="2"/>
  <c r="E2581" i="2"/>
  <c r="E2665" i="2"/>
  <c r="E2747" i="2"/>
  <c r="E2827" i="2"/>
  <c r="E2908" i="2"/>
  <c r="E2993" i="2"/>
  <c r="E3074" i="2"/>
  <c r="E3156" i="2"/>
  <c r="E3228" i="2"/>
  <c r="E3288" i="2"/>
  <c r="E3333" i="2"/>
  <c r="E3360" i="2"/>
  <c r="E3381" i="2"/>
  <c r="E3404" i="2"/>
  <c r="E3424" i="2"/>
  <c r="E3445" i="2"/>
  <c r="E3468" i="2"/>
  <c r="E3488" i="2"/>
  <c r="E3509" i="2"/>
  <c r="E3532" i="2"/>
  <c r="E3552" i="2"/>
  <c r="E3573" i="2"/>
  <c r="E3596" i="2"/>
  <c r="E3616" i="2"/>
  <c r="E3637" i="2"/>
  <c r="E3660" i="2"/>
  <c r="E3680" i="2"/>
  <c r="E3701" i="2"/>
  <c r="E3724" i="2"/>
  <c r="E3744" i="2"/>
  <c r="E3765" i="2"/>
  <c r="E3788" i="2"/>
  <c r="E3808" i="2"/>
  <c r="E3829" i="2"/>
  <c r="E3852" i="2"/>
  <c r="E3872" i="2"/>
  <c r="E3893" i="2"/>
  <c r="E3916" i="2"/>
  <c r="E3936" i="2"/>
  <c r="E3957" i="2"/>
  <c r="E3980" i="2"/>
  <c r="E4000" i="2"/>
  <c r="E4021" i="2"/>
  <c r="E4044" i="2"/>
  <c r="E4064" i="2"/>
  <c r="E4085" i="2"/>
  <c r="E4108" i="2"/>
  <c r="E4128" i="2"/>
  <c r="E4149" i="2"/>
  <c r="E4172" i="2"/>
  <c r="E4192" i="2"/>
  <c r="E4213" i="2"/>
  <c r="E4236" i="2"/>
  <c r="E4256" i="2"/>
  <c r="E4277" i="2"/>
  <c r="E4300" i="2"/>
  <c r="E4320" i="2"/>
  <c r="E4341" i="2"/>
  <c r="E4364" i="2"/>
  <c r="E4384" i="2"/>
  <c r="E4405" i="2"/>
  <c r="E4428" i="2"/>
  <c r="E4448" i="2"/>
  <c r="E4469" i="2"/>
  <c r="E4492" i="2"/>
  <c r="E4512" i="2"/>
  <c r="E4533" i="2"/>
  <c r="E4556" i="2"/>
  <c r="E4576" i="2"/>
  <c r="E4597" i="2"/>
  <c r="E4620" i="2"/>
  <c r="E4640" i="2"/>
  <c r="E4661" i="2"/>
  <c r="E4684" i="2"/>
  <c r="E4704" i="2"/>
  <c r="E4725" i="2"/>
  <c r="E4748" i="2"/>
  <c r="E4768" i="2"/>
  <c r="E4789" i="2"/>
  <c r="E4812" i="2"/>
  <c r="E4832" i="2"/>
  <c r="E4853" i="2"/>
  <c r="E4876" i="2"/>
  <c r="E4896" i="2"/>
  <c r="E4917" i="2"/>
  <c r="E4940" i="2"/>
  <c r="E4960" i="2"/>
  <c r="E4981" i="2"/>
  <c r="E5004" i="2"/>
  <c r="E5024" i="2"/>
  <c r="E5045" i="2"/>
  <c r="E5068" i="2"/>
  <c r="E5086" i="2"/>
  <c r="E5102" i="2"/>
  <c r="E5118" i="2"/>
  <c r="E5134" i="2"/>
  <c r="E5150" i="2"/>
  <c r="E5166" i="2"/>
  <c r="E5182" i="2"/>
  <c r="E5197" i="2"/>
  <c r="E5208" i="2"/>
  <c r="E5216" i="2"/>
  <c r="E5224" i="2"/>
  <c r="E5232" i="2"/>
  <c r="E5240" i="2"/>
  <c r="E5248" i="2"/>
  <c r="E5256" i="2"/>
  <c r="E5264" i="2"/>
  <c r="E5272" i="2"/>
  <c r="E5280" i="2"/>
  <c r="E5288" i="2"/>
  <c r="E5296" i="2"/>
  <c r="E5304" i="2"/>
  <c r="E5312" i="2"/>
  <c r="E5320" i="2"/>
  <c r="E5328" i="2"/>
  <c r="E5336" i="2"/>
  <c r="E5344" i="2"/>
  <c r="E5352" i="2"/>
  <c r="E5360" i="2"/>
  <c r="E5368" i="2"/>
  <c r="E5376" i="2"/>
  <c r="E5384" i="2"/>
  <c r="E5392" i="2"/>
  <c r="E5400" i="2"/>
  <c r="E5408" i="2"/>
  <c r="E5416" i="2"/>
  <c r="E5424" i="2"/>
  <c r="E5432" i="2"/>
  <c r="E5440" i="2"/>
  <c r="E5448" i="2"/>
  <c r="E5456" i="2"/>
  <c r="E5464" i="2"/>
  <c r="E5472" i="2"/>
  <c r="E5480" i="2"/>
  <c r="E5488" i="2"/>
  <c r="E5496" i="2"/>
  <c r="E5504" i="2"/>
  <c r="E5512" i="2"/>
  <c r="E5520" i="2"/>
  <c r="E5528" i="2"/>
  <c r="E5536" i="2"/>
  <c r="E5544" i="2"/>
  <c r="E5552" i="2"/>
  <c r="E5560" i="2"/>
  <c r="E5568" i="2"/>
  <c r="E5576" i="2"/>
  <c r="E5584" i="2"/>
  <c r="E5592" i="2"/>
  <c r="E5600" i="2"/>
  <c r="E5608" i="2"/>
  <c r="E5616" i="2"/>
  <c r="E5624" i="2"/>
  <c r="E5632" i="2"/>
  <c r="E5640" i="2"/>
  <c r="E5648" i="2"/>
  <c r="E5656" i="2"/>
  <c r="E5664" i="2"/>
  <c r="E5672" i="2"/>
  <c r="E5680" i="2"/>
  <c r="E5688" i="2"/>
  <c r="E5696" i="2"/>
  <c r="E5704" i="2"/>
  <c r="E5712" i="2"/>
  <c r="E5720" i="2"/>
  <c r="E5728" i="2"/>
  <c r="E5736" i="2"/>
  <c r="E5744" i="2"/>
  <c r="E5752" i="2"/>
  <c r="E5760" i="2"/>
  <c r="E5768" i="2"/>
  <c r="E5776" i="2"/>
  <c r="E5784" i="2"/>
  <c r="E5792" i="2"/>
  <c r="E5800" i="2"/>
  <c r="E5808" i="2"/>
  <c r="E5816" i="2"/>
  <c r="E5824" i="2"/>
  <c r="E5832" i="2"/>
  <c r="E5840" i="2"/>
  <c r="E5848" i="2"/>
  <c r="E5856" i="2"/>
  <c r="E5864" i="2"/>
  <c r="E5872" i="2"/>
  <c r="E5880" i="2"/>
  <c r="E5888" i="2"/>
  <c r="E5896" i="2"/>
  <c r="E5904" i="2"/>
  <c r="E5912" i="2"/>
  <c r="E5920" i="2"/>
  <c r="E5928" i="2"/>
  <c r="E5936" i="2"/>
  <c r="E5944" i="2"/>
  <c r="E5952" i="2"/>
  <c r="E5960" i="2"/>
  <c r="E5968" i="2"/>
  <c r="E5976" i="2"/>
  <c r="E5984" i="2"/>
  <c r="E5992" i="2"/>
  <c r="E6000" i="2"/>
  <c r="E6008" i="2"/>
  <c r="E6016" i="2"/>
  <c r="E6024" i="2"/>
  <c r="E6032" i="2"/>
  <c r="E6040" i="2"/>
  <c r="E6048" i="2"/>
  <c r="E6056" i="2"/>
  <c r="E6064" i="2"/>
  <c r="E6072" i="2"/>
  <c r="E6080" i="2"/>
  <c r="E6088" i="2"/>
  <c r="E6096" i="2"/>
  <c r="E6104" i="2"/>
  <c r="E6112" i="2"/>
  <c r="E6120" i="2"/>
  <c r="E6128" i="2"/>
  <c r="E6136" i="2"/>
  <c r="E6144" i="2"/>
  <c r="E6152" i="2"/>
  <c r="E6160" i="2"/>
  <c r="E6168" i="2"/>
  <c r="E6176" i="2"/>
  <c r="E6184" i="2"/>
  <c r="E6192" i="2"/>
  <c r="E6200" i="2"/>
  <c r="E6208" i="2"/>
  <c r="E6216" i="2"/>
  <c r="E6224" i="2"/>
  <c r="E6232" i="2"/>
  <c r="E6240" i="2"/>
  <c r="E6248" i="2"/>
  <c r="E6256" i="2"/>
  <c r="E6264" i="2"/>
  <c r="E6272" i="2"/>
  <c r="E6280" i="2"/>
  <c r="E6288" i="2"/>
  <c r="E6296" i="2"/>
  <c r="E6304" i="2"/>
  <c r="E6312" i="2"/>
  <c r="E6320" i="2"/>
  <c r="E6328" i="2"/>
  <c r="E6336" i="2"/>
  <c r="E6344" i="2"/>
  <c r="E6352" i="2"/>
  <c r="E6360" i="2"/>
  <c r="E6368" i="2"/>
  <c r="E6376" i="2"/>
  <c r="E6384" i="2"/>
  <c r="E6392" i="2"/>
  <c r="E6400" i="2"/>
  <c r="E6408" i="2"/>
  <c r="E6416" i="2"/>
  <c r="E6424" i="2"/>
  <c r="E6432" i="2"/>
  <c r="E6440" i="2"/>
  <c r="E6448" i="2"/>
  <c r="E6456" i="2"/>
  <c r="E6464" i="2"/>
  <c r="E6472" i="2"/>
  <c r="E6480" i="2"/>
  <c r="E6488" i="2"/>
  <c r="E6496" i="2"/>
  <c r="E6504" i="2"/>
  <c r="E6512" i="2"/>
  <c r="E6520" i="2"/>
  <c r="E6528" i="2"/>
  <c r="E6536" i="2"/>
  <c r="E6544" i="2"/>
  <c r="E6552" i="2"/>
  <c r="E6560" i="2"/>
  <c r="E6568" i="2"/>
  <c r="E6576" i="2"/>
  <c r="E6584" i="2"/>
  <c r="E6592" i="2"/>
  <c r="E6600" i="2"/>
  <c r="E6608" i="2"/>
  <c r="E6616" i="2"/>
  <c r="E6624" i="2"/>
  <c r="E6632" i="2"/>
  <c r="E6640" i="2"/>
  <c r="E6648" i="2"/>
  <c r="E6656" i="2"/>
  <c r="E6664" i="2"/>
  <c r="E6672" i="2"/>
  <c r="E6680" i="2"/>
  <c r="E6688" i="2"/>
  <c r="E6696" i="2"/>
  <c r="E6704" i="2"/>
  <c r="E6712" i="2"/>
  <c r="E6720" i="2"/>
  <c r="E6728" i="2"/>
  <c r="E6736" i="2"/>
  <c r="E6744" i="2"/>
  <c r="E6752" i="2"/>
  <c r="E6760" i="2"/>
  <c r="E6768" i="2"/>
  <c r="E6776" i="2"/>
  <c r="E6784" i="2"/>
  <c r="E6792" i="2"/>
  <c r="E6800" i="2"/>
  <c r="E6808" i="2"/>
  <c r="E6816" i="2"/>
  <c r="E6824" i="2"/>
  <c r="E6832" i="2"/>
  <c r="E6840" i="2"/>
  <c r="E6848" i="2"/>
  <c r="E6856" i="2"/>
  <c r="E6864" i="2"/>
  <c r="E385" i="2"/>
  <c r="E721" i="2"/>
  <c r="E906" i="2"/>
  <c r="E1088" i="2"/>
  <c r="E1258" i="2"/>
  <c r="E1393" i="2"/>
  <c r="E1527" i="2"/>
  <c r="E1665" i="2"/>
  <c r="E1802" i="2"/>
  <c r="E1924" i="2"/>
  <c r="E2025" i="2"/>
  <c r="E2125" i="2"/>
  <c r="E2229" i="2"/>
  <c r="E2332" i="2"/>
  <c r="E2427" i="2"/>
  <c r="E2507" i="2"/>
  <c r="E2588" i="2"/>
  <c r="E2673" i="2"/>
  <c r="E2754" i="2"/>
  <c r="E2836" i="2"/>
  <c r="E2916" i="2"/>
  <c r="E2997" i="2"/>
  <c r="E3082" i="2"/>
  <c r="E3163" i="2"/>
  <c r="E3236" i="2"/>
  <c r="E3293" i="2"/>
  <c r="E3336" i="2"/>
  <c r="E3364" i="2"/>
  <c r="E3384" i="2"/>
  <c r="E3405" i="2"/>
  <c r="E3428" i="2"/>
  <c r="E3448" i="2"/>
  <c r="E3469" i="2"/>
  <c r="E3492" i="2"/>
  <c r="E3512" i="2"/>
  <c r="E3533" i="2"/>
  <c r="E3556" i="2"/>
  <c r="E3576" i="2"/>
  <c r="E3597" i="2"/>
  <c r="E3620" i="2"/>
  <c r="E3640" i="2"/>
  <c r="E3661" i="2"/>
  <c r="E3684" i="2"/>
  <c r="E3704" i="2"/>
  <c r="E3725" i="2"/>
  <c r="E3748" i="2"/>
  <c r="E3768" i="2"/>
  <c r="E3789" i="2"/>
  <c r="E3812" i="2"/>
  <c r="E3832" i="2"/>
  <c r="E3853" i="2"/>
  <c r="E3876" i="2"/>
  <c r="E3896" i="2"/>
  <c r="E3917" i="2"/>
  <c r="E3940" i="2"/>
  <c r="E3960" i="2"/>
  <c r="E3981" i="2"/>
  <c r="E4004" i="2"/>
  <c r="E4024" i="2"/>
  <c r="E4045" i="2"/>
  <c r="E4068" i="2"/>
  <c r="E4088" i="2"/>
  <c r="E4109" i="2"/>
  <c r="E4132" i="2"/>
  <c r="E4152" i="2"/>
  <c r="E4173" i="2"/>
  <c r="E4196" i="2"/>
  <c r="E4216" i="2"/>
  <c r="E4237" i="2"/>
  <c r="E4260" i="2"/>
  <c r="E4280" i="2"/>
  <c r="E4301" i="2"/>
  <c r="E4324" i="2"/>
  <c r="E4344" i="2"/>
  <c r="E4365" i="2"/>
  <c r="E4388" i="2"/>
  <c r="E4408" i="2"/>
  <c r="E4429" i="2"/>
  <c r="E4452" i="2"/>
  <c r="E4472" i="2"/>
  <c r="E4493" i="2"/>
  <c r="E4516" i="2"/>
  <c r="E4536" i="2"/>
  <c r="E4557" i="2"/>
  <c r="E4580" i="2"/>
  <c r="E4600" i="2"/>
  <c r="E4621" i="2"/>
  <c r="E4644" i="2"/>
  <c r="E4664" i="2"/>
  <c r="E4685" i="2"/>
  <c r="E4708" i="2"/>
  <c r="E4728" i="2"/>
  <c r="E4749" i="2"/>
  <c r="E4772" i="2"/>
  <c r="E4792" i="2"/>
  <c r="E4813" i="2"/>
  <c r="E4836" i="2"/>
  <c r="E4856" i="2"/>
  <c r="E4877" i="2"/>
  <c r="E4900" i="2"/>
  <c r="E4920" i="2"/>
  <c r="E4941" i="2"/>
  <c r="E4964" i="2"/>
  <c r="E4984" i="2"/>
  <c r="E5005" i="2"/>
  <c r="E5028" i="2"/>
  <c r="E5048" i="2"/>
  <c r="E5069" i="2"/>
  <c r="E5088" i="2"/>
  <c r="E5104" i="2"/>
  <c r="E5120" i="2"/>
  <c r="E5136" i="2"/>
  <c r="E5152" i="2"/>
  <c r="E5168" i="2"/>
  <c r="E5184" i="2"/>
  <c r="E5198" i="2"/>
  <c r="E5209" i="2"/>
  <c r="E5217" i="2"/>
  <c r="E5225" i="2"/>
  <c r="E5233" i="2"/>
  <c r="E5241" i="2"/>
  <c r="E5249" i="2"/>
  <c r="E5257" i="2"/>
  <c r="E5265" i="2"/>
  <c r="E5273" i="2"/>
  <c r="E5281" i="2"/>
  <c r="E5289" i="2"/>
  <c r="E5297" i="2"/>
  <c r="E5305" i="2"/>
  <c r="E5313" i="2"/>
  <c r="E5321" i="2"/>
  <c r="E5329" i="2"/>
  <c r="E5337" i="2"/>
  <c r="E5345" i="2"/>
  <c r="E5353" i="2"/>
  <c r="E5361" i="2"/>
  <c r="E5369" i="2"/>
  <c r="E5377" i="2"/>
  <c r="E5385" i="2"/>
  <c r="E5393" i="2"/>
  <c r="E5401" i="2"/>
  <c r="E5409" i="2"/>
  <c r="E5417" i="2"/>
  <c r="E5425" i="2"/>
  <c r="E5433" i="2"/>
  <c r="E5441" i="2"/>
  <c r="E5449" i="2"/>
  <c r="E5457" i="2"/>
  <c r="E5465" i="2"/>
  <c r="E5473" i="2"/>
  <c r="E5481" i="2"/>
  <c r="E5489" i="2"/>
  <c r="E5497" i="2"/>
  <c r="E5505" i="2"/>
  <c r="E5513" i="2"/>
  <c r="E5521" i="2"/>
  <c r="E5529" i="2"/>
  <c r="E5537" i="2"/>
  <c r="E5545" i="2"/>
  <c r="E5553" i="2"/>
  <c r="E5561" i="2"/>
  <c r="E5569" i="2"/>
  <c r="E5577" i="2"/>
  <c r="E5585" i="2"/>
  <c r="E5593" i="2"/>
  <c r="E5601" i="2"/>
  <c r="E5609" i="2"/>
  <c r="E5617" i="2"/>
  <c r="E5625" i="2"/>
  <c r="E5633" i="2"/>
  <c r="E5641" i="2"/>
  <c r="E5649" i="2"/>
  <c r="E5657" i="2"/>
  <c r="E5665" i="2"/>
  <c r="E5673" i="2"/>
  <c r="E5681" i="2"/>
  <c r="E5689" i="2"/>
  <c r="E5697" i="2"/>
  <c r="E5705" i="2"/>
  <c r="E5713" i="2"/>
  <c r="E5721" i="2"/>
  <c r="E5729" i="2"/>
  <c r="E5737" i="2"/>
  <c r="E5745" i="2"/>
  <c r="E5753" i="2"/>
  <c r="E5761" i="2"/>
  <c r="E5769" i="2"/>
  <c r="E5777" i="2"/>
  <c r="E5785" i="2"/>
  <c r="E5793" i="2"/>
  <c r="E5801" i="2"/>
  <c r="E5809" i="2"/>
  <c r="E5817" i="2"/>
  <c r="E5825" i="2"/>
  <c r="E5833" i="2"/>
  <c r="E5841" i="2"/>
  <c r="E5849" i="2"/>
  <c r="E5857" i="2"/>
  <c r="E5865" i="2"/>
  <c r="E5873" i="2"/>
  <c r="E5881" i="2"/>
  <c r="E5889" i="2"/>
  <c r="E5897" i="2"/>
  <c r="E5905" i="2"/>
  <c r="E5913" i="2"/>
  <c r="E5921" i="2"/>
  <c r="E5929" i="2"/>
  <c r="E5937" i="2"/>
  <c r="E5945" i="2"/>
  <c r="E5953" i="2"/>
  <c r="E5961" i="2"/>
  <c r="E5969" i="2"/>
  <c r="E5977" i="2"/>
  <c r="E5985" i="2"/>
  <c r="E5993" i="2"/>
  <c r="E6001" i="2"/>
  <c r="E6009" i="2"/>
  <c r="E6017" i="2"/>
  <c r="E6025" i="2"/>
  <c r="E6033" i="2"/>
  <c r="E6041" i="2"/>
  <c r="E6049" i="2"/>
  <c r="E6057" i="2"/>
  <c r="E6065" i="2"/>
  <c r="E6073" i="2"/>
  <c r="E6081" i="2"/>
  <c r="E6089" i="2"/>
  <c r="E6097" i="2"/>
  <c r="E6105" i="2"/>
  <c r="E6113" i="2"/>
  <c r="E6121" i="2"/>
  <c r="E6129" i="2"/>
  <c r="E6137" i="2"/>
  <c r="E6145" i="2"/>
  <c r="E6153" i="2"/>
  <c r="E6161" i="2"/>
  <c r="E6169" i="2"/>
  <c r="E6177" i="2"/>
  <c r="E6185" i="2"/>
  <c r="E6193" i="2"/>
  <c r="E6201" i="2"/>
  <c r="E6209" i="2"/>
  <c r="E6217" i="2"/>
  <c r="E6225" i="2"/>
  <c r="E6233" i="2"/>
  <c r="E6241" i="2"/>
  <c r="E6249" i="2"/>
  <c r="E6257" i="2"/>
  <c r="E6265" i="2"/>
  <c r="E6273" i="2"/>
  <c r="E6281" i="2"/>
  <c r="E6289" i="2"/>
  <c r="E6297" i="2"/>
  <c r="E6305" i="2"/>
  <c r="E6313" i="2"/>
  <c r="E6321" i="2"/>
  <c r="E6329" i="2"/>
  <c r="E6337" i="2"/>
  <c r="E6345" i="2"/>
  <c r="E6353" i="2"/>
  <c r="E6361" i="2"/>
  <c r="E6369" i="2"/>
  <c r="E6377" i="2"/>
  <c r="E6385" i="2"/>
  <c r="E6393" i="2"/>
  <c r="E6401" i="2"/>
  <c r="E6409" i="2"/>
  <c r="E6417" i="2"/>
  <c r="E6425" i="2"/>
  <c r="E6433" i="2"/>
  <c r="E6441" i="2"/>
  <c r="E6449" i="2"/>
  <c r="E6457" i="2"/>
  <c r="E6465" i="2"/>
  <c r="E6473" i="2"/>
  <c r="E6481" i="2"/>
  <c r="E6489" i="2"/>
  <c r="E6497" i="2"/>
  <c r="E6505" i="2"/>
  <c r="E6513" i="2"/>
  <c r="E6521" i="2"/>
  <c r="E6529" i="2"/>
  <c r="E6537" i="2"/>
  <c r="E6545" i="2"/>
  <c r="E6553" i="2"/>
  <c r="E6561" i="2"/>
  <c r="E6569" i="2"/>
  <c r="E6577" i="2"/>
  <c r="E6585" i="2"/>
  <c r="E6593" i="2"/>
  <c r="E6601" i="2"/>
  <c r="E6609" i="2"/>
  <c r="E6617" i="2"/>
  <c r="E6625" i="2"/>
  <c r="E6633" i="2"/>
  <c r="E6641" i="2"/>
  <c r="E6649" i="2"/>
  <c r="E6657" i="2"/>
  <c r="E6665" i="2"/>
  <c r="E6673" i="2"/>
  <c r="E6681" i="2"/>
  <c r="E6689" i="2"/>
  <c r="E6697" i="2"/>
  <c r="E6705" i="2"/>
  <c r="E6713" i="2"/>
  <c r="E6721" i="2"/>
  <c r="E6729" i="2"/>
  <c r="E6737" i="2"/>
  <c r="E6745" i="2"/>
  <c r="E6753" i="2"/>
  <c r="E6761" i="2"/>
  <c r="E6769" i="2"/>
  <c r="E6777" i="2"/>
  <c r="E6785" i="2"/>
  <c r="E6793" i="2"/>
  <c r="E6801" i="2"/>
  <c r="E6809" i="2"/>
  <c r="E6817" i="2"/>
  <c r="E6825" i="2"/>
  <c r="E6833" i="2"/>
  <c r="E6841" i="2"/>
  <c r="E6849" i="2"/>
  <c r="E6857" i="2"/>
  <c r="E6865" i="2"/>
  <c r="E6873" i="2"/>
  <c r="E6881" i="2"/>
  <c r="E6889" i="2"/>
  <c r="E6897" i="2"/>
  <c r="E6905" i="2"/>
  <c r="E6913" i="2"/>
  <c r="E6921" i="2"/>
  <c r="E6929" i="2"/>
  <c r="E6937" i="2"/>
  <c r="E6945" i="2"/>
  <c r="E6953" i="2"/>
  <c r="E6961" i="2"/>
  <c r="E145" i="2"/>
  <c r="E935" i="2"/>
  <c r="E1355" i="2"/>
  <c r="E1719" i="2"/>
  <c r="E2041" i="2"/>
  <c r="E2308" i="2"/>
  <c r="E2541" i="2"/>
  <c r="E2765" i="2"/>
  <c r="E2979" i="2"/>
  <c r="E3195" i="2"/>
  <c r="E3341" i="2"/>
  <c r="E3400" i="2"/>
  <c r="E3456" i="2"/>
  <c r="E3516" i="2"/>
  <c r="E3572" i="2"/>
  <c r="E3628" i="2"/>
  <c r="E3685" i="2"/>
  <c r="E3741" i="2"/>
  <c r="E3797" i="2"/>
  <c r="E3856" i="2"/>
  <c r="E3912" i="2"/>
  <c r="E3968" i="2"/>
  <c r="E4028" i="2"/>
  <c r="E4084" i="2"/>
  <c r="E4140" i="2"/>
  <c r="E4197" i="2"/>
  <c r="E4253" i="2"/>
  <c r="E4309" i="2"/>
  <c r="E4368" i="2"/>
  <c r="E4424" i="2"/>
  <c r="E4480" i="2"/>
  <c r="E4540" i="2"/>
  <c r="E4596" i="2"/>
  <c r="E4652" i="2"/>
  <c r="E4709" i="2"/>
  <c r="E4765" i="2"/>
  <c r="E4821" i="2"/>
  <c r="E4880" i="2"/>
  <c r="E4936" i="2"/>
  <c r="E4992" i="2"/>
  <c r="E5052" i="2"/>
  <c r="E5101" i="2"/>
  <c r="E5142" i="2"/>
  <c r="E5188" i="2"/>
  <c r="E5215" i="2"/>
  <c r="E5236" i="2"/>
  <c r="E5258" i="2"/>
  <c r="E5279" i="2"/>
  <c r="E5300" i="2"/>
  <c r="E5322" i="2"/>
  <c r="E5343" i="2"/>
  <c r="E5364" i="2"/>
  <c r="E5386" i="2"/>
  <c r="E5407" i="2"/>
  <c r="E5428" i="2"/>
  <c r="E5450" i="2"/>
  <c r="E5471" i="2"/>
  <c r="E5492" i="2"/>
  <c r="E5514" i="2"/>
  <c r="E5535" i="2"/>
  <c r="E5556" i="2"/>
  <c r="E5578" i="2"/>
  <c r="E5599" i="2"/>
  <c r="E5620" i="2"/>
  <c r="E5642" i="2"/>
  <c r="E5663" i="2"/>
  <c r="E5684" i="2"/>
  <c r="E5706" i="2"/>
  <c r="E5727" i="2"/>
  <c r="E5748" i="2"/>
  <c r="E5770" i="2"/>
  <c r="E5791" i="2"/>
  <c r="E5812" i="2"/>
  <c r="E5834" i="2"/>
  <c r="E5855" i="2"/>
  <c r="E5876" i="2"/>
  <c r="E5898" i="2"/>
  <c r="E5919" i="2"/>
  <c r="E5940" i="2"/>
  <c r="E5962" i="2"/>
  <c r="E5983" i="2"/>
  <c r="E6004" i="2"/>
  <c r="E6026" i="2"/>
  <c r="E6047" i="2"/>
  <c r="E6068" i="2"/>
  <c r="E6090" i="2"/>
  <c r="E6111" i="2"/>
  <c r="E6132" i="2"/>
  <c r="E6154" i="2"/>
  <c r="E6175" i="2"/>
  <c r="E6196" i="2"/>
  <c r="E6218" i="2"/>
  <c r="E6239" i="2"/>
  <c r="E6260" i="2"/>
  <c r="E6282" i="2"/>
  <c r="E6303" i="2"/>
  <c r="E6324" i="2"/>
  <c r="E6346" i="2"/>
  <c r="E6367" i="2"/>
  <c r="E6388" i="2"/>
  <c r="E6410" i="2"/>
  <c r="E6431" i="2"/>
  <c r="E6452" i="2"/>
  <c r="E6474" i="2"/>
  <c r="E6495" i="2"/>
  <c r="E6516" i="2"/>
  <c r="E6538" i="2"/>
  <c r="E6559" i="2"/>
  <c r="E6580" i="2"/>
  <c r="E6602" i="2"/>
  <c r="E6623" i="2"/>
  <c r="E6644" i="2"/>
  <c r="E6666" i="2"/>
  <c r="E6687" i="2"/>
  <c r="E6703" i="2"/>
  <c r="E6719" i="2"/>
  <c r="E6735" i="2"/>
  <c r="E6751" i="2"/>
  <c r="E6767" i="2"/>
  <c r="E6783" i="2"/>
  <c r="E6799" i="2"/>
  <c r="E6815" i="2"/>
  <c r="E6831" i="2"/>
  <c r="E6847" i="2"/>
  <c r="E6863" i="2"/>
  <c r="E6878" i="2"/>
  <c r="E6890" i="2"/>
  <c r="E6903" i="2"/>
  <c r="E6916" i="2"/>
  <c r="E6928" i="2"/>
  <c r="E6942" i="2"/>
  <c r="E6954" i="2"/>
  <c r="E6967" i="2"/>
  <c r="E6977" i="2"/>
  <c r="E6988" i="2"/>
  <c r="E6998" i="2"/>
  <c r="E7006" i="2"/>
  <c r="E7014" i="2"/>
  <c r="E7022" i="2"/>
  <c r="E7030" i="2"/>
  <c r="E7038" i="2"/>
  <c r="E7046" i="2"/>
  <c r="E7054" i="2"/>
  <c r="E7062" i="2"/>
  <c r="E7070" i="2"/>
  <c r="E7078" i="2"/>
  <c r="E7086" i="2"/>
  <c r="E7094" i="2"/>
  <c r="E7102" i="2"/>
  <c r="E7110" i="2"/>
  <c r="E7118" i="2"/>
  <c r="E7126" i="2"/>
  <c r="E7134" i="2"/>
  <c r="E7142" i="2"/>
  <c r="E7150" i="2"/>
  <c r="E7158" i="2"/>
  <c r="E7166" i="2"/>
  <c r="E7174" i="2"/>
  <c r="E7182" i="2"/>
  <c r="E7190" i="2"/>
  <c r="E7198" i="2"/>
  <c r="E7206" i="2"/>
  <c r="E7214" i="2"/>
  <c r="E7222" i="2"/>
  <c r="E7230" i="2"/>
  <c r="E7238" i="2"/>
  <c r="E7246" i="2"/>
  <c r="E7254" i="2"/>
  <c r="E7262" i="2"/>
  <c r="E7270" i="2"/>
  <c r="E7278" i="2"/>
  <c r="E7286" i="2"/>
  <c r="E7294" i="2"/>
  <c r="E7302" i="2"/>
  <c r="E7310" i="2"/>
  <c r="E7318" i="2"/>
  <c r="E7326" i="2"/>
  <c r="E7334" i="2"/>
  <c r="E7342" i="2"/>
  <c r="E7350" i="2"/>
  <c r="E7358" i="2"/>
  <c r="E7366" i="2"/>
  <c r="E7374" i="2"/>
  <c r="E7382" i="2"/>
  <c r="E7390" i="2"/>
  <c r="E7398" i="2"/>
  <c r="E7406" i="2"/>
  <c r="E7414" i="2"/>
  <c r="E7422" i="2"/>
  <c r="E7430" i="2"/>
  <c r="E7438" i="2"/>
  <c r="E7446" i="2"/>
  <c r="E7454" i="2"/>
  <c r="E7462" i="2"/>
  <c r="E7470" i="2"/>
  <c r="E7478" i="2"/>
  <c r="E7486" i="2"/>
  <c r="E7494" i="2"/>
  <c r="E7502" i="2"/>
  <c r="E7510" i="2"/>
  <c r="E7518" i="2"/>
  <c r="E7526" i="2"/>
  <c r="E7534" i="2"/>
  <c r="E7542" i="2"/>
  <c r="E7550" i="2"/>
  <c r="E7558" i="2"/>
  <c r="E7566" i="2"/>
  <c r="E7574" i="2"/>
  <c r="E7582" i="2"/>
  <c r="E7590" i="2"/>
  <c r="E7598" i="2"/>
  <c r="E7606" i="2"/>
  <c r="E7614" i="2"/>
  <c r="E7622" i="2"/>
  <c r="E7630" i="2"/>
  <c r="E7638" i="2"/>
  <c r="E7646" i="2"/>
  <c r="E7654" i="2"/>
  <c r="E7662" i="2"/>
  <c r="E7670" i="2"/>
  <c r="E7678" i="2"/>
  <c r="E7686" i="2"/>
  <c r="E7694" i="2"/>
  <c r="E7702" i="2"/>
  <c r="E7710" i="2"/>
  <c r="E7718" i="2"/>
  <c r="E7726" i="2"/>
  <c r="E7734" i="2"/>
  <c r="E7742" i="2"/>
  <c r="E7750" i="2"/>
  <c r="E7758" i="2"/>
  <c r="E7766" i="2"/>
  <c r="E7774" i="2"/>
  <c r="E7782" i="2"/>
  <c r="E7790" i="2"/>
  <c r="E7798" i="2"/>
  <c r="E7806" i="2"/>
  <c r="E7814" i="2"/>
  <c r="E7822" i="2"/>
  <c r="E7830" i="2"/>
  <c r="E7838" i="2"/>
  <c r="E7846" i="2"/>
  <c r="E7854" i="2"/>
  <c r="E7862" i="2"/>
  <c r="E7870" i="2"/>
  <c r="E7878" i="2"/>
  <c r="E7886" i="2"/>
  <c r="E7894" i="2"/>
  <c r="E7902" i="2"/>
  <c r="E7910" i="2"/>
  <c r="E7918" i="2"/>
  <c r="E7926" i="2"/>
  <c r="E7934" i="2"/>
  <c r="E7942" i="2"/>
  <c r="E7950" i="2"/>
  <c r="E7958" i="2"/>
  <c r="E7966" i="2"/>
  <c r="E7974" i="2"/>
  <c r="E7982" i="2"/>
  <c r="E7990" i="2"/>
  <c r="E7998" i="2"/>
  <c r="E8006" i="2"/>
  <c r="E8014" i="2"/>
  <c r="E8022" i="2"/>
  <c r="E8030" i="2"/>
  <c r="E8038" i="2"/>
  <c r="E8046" i="2"/>
  <c r="E8054" i="2"/>
  <c r="E8062" i="2"/>
  <c r="E8070" i="2"/>
  <c r="E8078" i="2"/>
  <c r="E8086" i="2"/>
  <c r="E8094" i="2"/>
  <c r="E8102" i="2"/>
  <c r="E8110" i="2"/>
  <c r="E8118" i="2"/>
  <c r="E8126" i="2"/>
  <c r="E8134" i="2"/>
  <c r="E8142" i="2"/>
  <c r="E8150" i="2"/>
  <c r="E8158" i="2"/>
  <c r="E8166" i="2"/>
  <c r="E8174" i="2"/>
  <c r="E8182" i="2"/>
  <c r="E8190" i="2"/>
  <c r="E8198" i="2"/>
  <c r="E8206" i="2"/>
  <c r="E8214" i="2"/>
  <c r="E8222" i="2"/>
  <c r="E8230" i="2"/>
  <c r="E8238" i="2"/>
  <c r="E8246" i="2"/>
  <c r="E8254" i="2"/>
  <c r="E8262" i="2"/>
  <c r="E8270" i="2"/>
  <c r="E8278" i="2"/>
  <c r="E8286" i="2"/>
  <c r="E8294" i="2"/>
  <c r="E8302" i="2"/>
  <c r="E8310" i="2"/>
  <c r="E8318" i="2"/>
  <c r="E8326" i="2"/>
  <c r="E8334" i="2"/>
  <c r="E8342" i="2"/>
  <c r="E8350" i="2"/>
  <c r="E8358" i="2"/>
  <c r="E8366" i="2"/>
  <c r="E8374" i="2"/>
  <c r="E8382" i="2"/>
  <c r="E8390" i="2"/>
  <c r="E8398" i="2"/>
  <c r="E8406" i="2"/>
  <c r="E8414" i="2"/>
  <c r="E8422" i="2"/>
  <c r="E8430" i="2"/>
  <c r="E8438" i="2"/>
  <c r="E8446" i="2"/>
  <c r="E8454" i="2"/>
  <c r="E8462" i="2"/>
  <c r="E449" i="2"/>
  <c r="E1045" i="2"/>
  <c r="E1450" i="2"/>
  <c r="E1824" i="2"/>
  <c r="E2101" i="2"/>
  <c r="E2373" i="2"/>
  <c r="E2602" i="2"/>
  <c r="E2813" i="2"/>
  <c r="E3033" i="2"/>
  <c r="E3247" i="2"/>
  <c r="E3357" i="2"/>
  <c r="E3413" i="2"/>
  <c r="E3472" i="2"/>
  <c r="E3528" i="2"/>
  <c r="E3584" i="2"/>
  <c r="E3644" i="2"/>
  <c r="E3700" i="2"/>
  <c r="E3756" i="2"/>
  <c r="E3813" i="2"/>
  <c r="E3869" i="2"/>
  <c r="E3925" i="2"/>
  <c r="E3984" i="2"/>
  <c r="E4040" i="2"/>
  <c r="E4096" i="2"/>
  <c r="E4156" i="2"/>
  <c r="E4212" i="2"/>
  <c r="E4268" i="2"/>
  <c r="E4325" i="2"/>
  <c r="E4381" i="2"/>
  <c r="E4437" i="2"/>
  <c r="E4496" i="2"/>
  <c r="E4552" i="2"/>
  <c r="E4608" i="2"/>
  <c r="E4668" i="2"/>
  <c r="E4724" i="2"/>
  <c r="E4780" i="2"/>
  <c r="E4837" i="2"/>
  <c r="E4893" i="2"/>
  <c r="E4949" i="2"/>
  <c r="E5008" i="2"/>
  <c r="E5064" i="2"/>
  <c r="E5110" i="2"/>
  <c r="E5156" i="2"/>
  <c r="E5196" i="2"/>
  <c r="E5220" i="2"/>
  <c r="E5242" i="2"/>
  <c r="E5263" i="2"/>
  <c r="E5284" i="2"/>
  <c r="E5306" i="2"/>
  <c r="E5327" i="2"/>
  <c r="E5348" i="2"/>
  <c r="E5370" i="2"/>
  <c r="E5391" i="2"/>
  <c r="E5412" i="2"/>
  <c r="E5434" i="2"/>
  <c r="E5455" i="2"/>
  <c r="E5476" i="2"/>
  <c r="E5498" i="2"/>
  <c r="E5519" i="2"/>
  <c r="E5540" i="2"/>
  <c r="E5562" i="2"/>
  <c r="E5583" i="2"/>
  <c r="E5604" i="2"/>
  <c r="E5626" i="2"/>
  <c r="E5647" i="2"/>
  <c r="E5668" i="2"/>
  <c r="E5690" i="2"/>
  <c r="E5711" i="2"/>
  <c r="E5732" i="2"/>
  <c r="E5754" i="2"/>
  <c r="E5775" i="2"/>
  <c r="E5796" i="2"/>
  <c r="E5818" i="2"/>
  <c r="E5839" i="2"/>
  <c r="E5860" i="2"/>
  <c r="E5882" i="2"/>
  <c r="E5903" i="2"/>
  <c r="E5924" i="2"/>
  <c r="E5946" i="2"/>
  <c r="E5967" i="2"/>
  <c r="E5988" i="2"/>
  <c r="E6010" i="2"/>
  <c r="E6031" i="2"/>
  <c r="E6052" i="2"/>
  <c r="E6074" i="2"/>
  <c r="E6095" i="2"/>
  <c r="E6116" i="2"/>
  <c r="E6138" i="2"/>
  <c r="E6159" i="2"/>
  <c r="E6180" i="2"/>
  <c r="E6202" i="2"/>
  <c r="E6223" i="2"/>
  <c r="E6244" i="2"/>
  <c r="E6266" i="2"/>
  <c r="E6287" i="2"/>
  <c r="E6308" i="2"/>
  <c r="E6330" i="2"/>
  <c r="E6351" i="2"/>
  <c r="E6372" i="2"/>
  <c r="E6394" i="2"/>
  <c r="E6415" i="2"/>
  <c r="E6436" i="2"/>
  <c r="E6458" i="2"/>
  <c r="E6479" i="2"/>
  <c r="E6500" i="2"/>
  <c r="E6522" i="2"/>
  <c r="E6543" i="2"/>
  <c r="E6564" i="2"/>
  <c r="E6586" i="2"/>
  <c r="E6607" i="2"/>
  <c r="E6628" i="2"/>
  <c r="E6650" i="2"/>
  <c r="E6671" i="2"/>
  <c r="E6692" i="2"/>
  <c r="E6708" i="2"/>
  <c r="E6724" i="2"/>
  <c r="E6740" i="2"/>
  <c r="E6756" i="2"/>
  <c r="E6772" i="2"/>
  <c r="E6788" i="2"/>
  <c r="E6804" i="2"/>
  <c r="E6820" i="2"/>
  <c r="E6836" i="2"/>
  <c r="E6852" i="2"/>
  <c r="E6868" i="2"/>
  <c r="E6880" i="2"/>
  <c r="E6894" i="2"/>
  <c r="E6906" i="2"/>
  <c r="E6919" i="2"/>
  <c r="E6932" i="2"/>
  <c r="E6944" i="2"/>
  <c r="E6958" i="2"/>
  <c r="E6969" i="2"/>
  <c r="E6980" i="2"/>
  <c r="E6991" i="2"/>
  <c r="E7000" i="2"/>
  <c r="E7008" i="2"/>
  <c r="E7016" i="2"/>
  <c r="E7024" i="2"/>
  <c r="E7032" i="2"/>
  <c r="E7040" i="2"/>
  <c r="E7048" i="2"/>
  <c r="E7056" i="2"/>
  <c r="E7064" i="2"/>
  <c r="E7072" i="2"/>
  <c r="E7080" i="2"/>
  <c r="E7088" i="2"/>
  <c r="E7096" i="2"/>
  <c r="E7104" i="2"/>
  <c r="E7112" i="2"/>
  <c r="E7120" i="2"/>
  <c r="E7128" i="2"/>
  <c r="E7136" i="2"/>
  <c r="E7144" i="2"/>
  <c r="E7152" i="2"/>
  <c r="E7160" i="2"/>
  <c r="E7168" i="2"/>
  <c r="E7176" i="2"/>
  <c r="E7184" i="2"/>
  <c r="E7192" i="2"/>
  <c r="E7200" i="2"/>
  <c r="E7208" i="2"/>
  <c r="E7216" i="2"/>
  <c r="E7224" i="2"/>
  <c r="E7232" i="2"/>
  <c r="E7240" i="2"/>
  <c r="E7248" i="2"/>
  <c r="E7256" i="2"/>
  <c r="E7264" i="2"/>
  <c r="E7272" i="2"/>
  <c r="E7280" i="2"/>
  <c r="E7288" i="2"/>
  <c r="E7296" i="2"/>
  <c r="E7304" i="2"/>
  <c r="E7312" i="2"/>
  <c r="E7320" i="2"/>
  <c r="E7328" i="2"/>
  <c r="E7336" i="2"/>
  <c r="E7344" i="2"/>
  <c r="E7352" i="2"/>
  <c r="E7360" i="2"/>
  <c r="E7368" i="2"/>
  <c r="E7376" i="2"/>
  <c r="E7384" i="2"/>
  <c r="E7392" i="2"/>
  <c r="E7400" i="2"/>
  <c r="E7408" i="2"/>
  <c r="E7416" i="2"/>
  <c r="E7424" i="2"/>
  <c r="E7432" i="2"/>
  <c r="E7440" i="2"/>
  <c r="E7448" i="2"/>
  <c r="E7456" i="2"/>
  <c r="E7464" i="2"/>
  <c r="E7472" i="2"/>
  <c r="E7480" i="2"/>
  <c r="E7488" i="2"/>
  <c r="E7496" i="2"/>
  <c r="E7504" i="2"/>
  <c r="E7512" i="2"/>
  <c r="E7520" i="2"/>
  <c r="E7528" i="2"/>
  <c r="E7536" i="2"/>
  <c r="E7544" i="2"/>
  <c r="E7552" i="2"/>
  <c r="E7560" i="2"/>
  <c r="E7568" i="2"/>
  <c r="E7576" i="2"/>
  <c r="E7584" i="2"/>
  <c r="E7592" i="2"/>
  <c r="E7600" i="2"/>
  <c r="E7608" i="2"/>
  <c r="E7616" i="2"/>
  <c r="E7624" i="2"/>
  <c r="E7632" i="2"/>
  <c r="E7640" i="2"/>
  <c r="E7648" i="2"/>
  <c r="E7656" i="2"/>
  <c r="E7664" i="2"/>
  <c r="E7672" i="2"/>
  <c r="E7680" i="2"/>
  <c r="E7688" i="2"/>
  <c r="E7696" i="2"/>
  <c r="E7704" i="2"/>
  <c r="E7712" i="2"/>
  <c r="E7720" i="2"/>
  <c r="E7728" i="2"/>
  <c r="E7736" i="2"/>
  <c r="E7744" i="2"/>
  <c r="E7752" i="2"/>
  <c r="E7760" i="2"/>
  <c r="E7768" i="2"/>
  <c r="E7776" i="2"/>
  <c r="E7784" i="2"/>
  <c r="E7792" i="2"/>
  <c r="E7800" i="2"/>
  <c r="E7808" i="2"/>
  <c r="E7816" i="2"/>
  <c r="E7824" i="2"/>
  <c r="E7832" i="2"/>
  <c r="E7840" i="2"/>
  <c r="E7848" i="2"/>
  <c r="E7856" i="2"/>
  <c r="E7864" i="2"/>
  <c r="E7872" i="2"/>
  <c r="E7880" i="2"/>
  <c r="E7888" i="2"/>
  <c r="E7896" i="2"/>
  <c r="E7904" i="2"/>
  <c r="E7912" i="2"/>
  <c r="E7920" i="2"/>
  <c r="E7928" i="2"/>
  <c r="E7936" i="2"/>
  <c r="E7944" i="2"/>
  <c r="E7952" i="2"/>
  <c r="E7960" i="2"/>
  <c r="E7968" i="2"/>
  <c r="E7976" i="2"/>
  <c r="E7984" i="2"/>
  <c r="E7992" i="2"/>
  <c r="E8000" i="2"/>
  <c r="E8008" i="2"/>
  <c r="E8016" i="2"/>
  <c r="E8024" i="2"/>
  <c r="E8032" i="2"/>
  <c r="E8040" i="2"/>
  <c r="E8048" i="2"/>
  <c r="E8056" i="2"/>
  <c r="E8064" i="2"/>
  <c r="E8072" i="2"/>
  <c r="E8080" i="2"/>
  <c r="E8088" i="2"/>
  <c r="E8096" i="2"/>
  <c r="E8104" i="2"/>
  <c r="E8112" i="2"/>
  <c r="E8120" i="2"/>
  <c r="E8128" i="2"/>
  <c r="E8136" i="2"/>
  <c r="E8144" i="2"/>
  <c r="E8152" i="2"/>
  <c r="E8160" i="2"/>
  <c r="E8168" i="2"/>
  <c r="E8176" i="2"/>
  <c r="E8184" i="2"/>
  <c r="E8192" i="2"/>
  <c r="E8200" i="2"/>
  <c r="E8208" i="2"/>
  <c r="E8216" i="2"/>
  <c r="E8224" i="2"/>
  <c r="E8232" i="2"/>
  <c r="E8240" i="2"/>
  <c r="E8248" i="2"/>
  <c r="E8256" i="2"/>
  <c r="E8264" i="2"/>
  <c r="E8272" i="2"/>
  <c r="E8280" i="2"/>
  <c r="E8288" i="2"/>
  <c r="E8296" i="2"/>
  <c r="E8304" i="2"/>
  <c r="E8312" i="2"/>
  <c r="E8320" i="2"/>
  <c r="E8328" i="2"/>
  <c r="E8336" i="2"/>
  <c r="E8344" i="2"/>
  <c r="E8352" i="2"/>
  <c r="E8360" i="2"/>
  <c r="E8368" i="2"/>
  <c r="E8376" i="2"/>
  <c r="E8384" i="2"/>
  <c r="E8392" i="2"/>
  <c r="E8400" i="2"/>
  <c r="E8408" i="2"/>
  <c r="E8416" i="2"/>
  <c r="E8424" i="2"/>
  <c r="E8432" i="2"/>
  <c r="E8440" i="2"/>
  <c r="E8448" i="2"/>
  <c r="E8456" i="2"/>
  <c r="E8464" i="2"/>
  <c r="E561" i="2"/>
  <c r="E1115" i="2"/>
  <c r="E1495" i="2"/>
  <c r="E1857" i="2"/>
  <c r="E2141" i="2"/>
  <c r="E2404" i="2"/>
  <c r="E2621" i="2"/>
  <c r="E2850" i="2"/>
  <c r="E3060" i="2"/>
  <c r="E3263" i="2"/>
  <c r="E3365" i="2"/>
  <c r="E3421" i="2"/>
  <c r="E3477" i="2"/>
  <c r="E3536" i="2"/>
  <c r="E3592" i="2"/>
  <c r="E3648" i="2"/>
  <c r="E3708" i="2"/>
  <c r="E3764" i="2"/>
  <c r="E3820" i="2"/>
  <c r="E3877" i="2"/>
  <c r="E3933" i="2"/>
  <c r="E3989" i="2"/>
  <c r="E4048" i="2"/>
  <c r="E4104" i="2"/>
  <c r="E4160" i="2"/>
  <c r="E4220" i="2"/>
  <c r="E4276" i="2"/>
  <c r="E4332" i="2"/>
  <c r="E4389" i="2"/>
  <c r="E4445" i="2"/>
  <c r="E4501" i="2"/>
  <c r="E4560" i="2"/>
  <c r="E4616" i="2"/>
  <c r="E4672" i="2"/>
  <c r="E4732" i="2"/>
  <c r="E4788" i="2"/>
  <c r="E4844" i="2"/>
  <c r="E4901" i="2"/>
  <c r="E4957" i="2"/>
  <c r="E5013" i="2"/>
  <c r="E5072" i="2"/>
  <c r="E5117" i="2"/>
  <c r="E5158" i="2"/>
  <c r="E5200" i="2"/>
  <c r="E5223" i="2"/>
  <c r="E5244" i="2"/>
  <c r="E5266" i="2"/>
  <c r="E5287" i="2"/>
  <c r="E5308" i="2"/>
  <c r="E5330" i="2"/>
  <c r="E5351" i="2"/>
  <c r="E5372" i="2"/>
  <c r="E5394" i="2"/>
  <c r="E5415" i="2"/>
  <c r="E5436" i="2"/>
  <c r="E5458" i="2"/>
  <c r="E5479" i="2"/>
  <c r="E5500" i="2"/>
  <c r="E5522" i="2"/>
  <c r="E5543" i="2"/>
  <c r="E5564" i="2"/>
  <c r="E5586" i="2"/>
  <c r="E5607" i="2"/>
  <c r="E5628" i="2"/>
  <c r="E5650" i="2"/>
  <c r="E5671" i="2"/>
  <c r="E5692" i="2"/>
  <c r="E5714" i="2"/>
  <c r="E5735" i="2"/>
  <c r="E5756" i="2"/>
  <c r="E5778" i="2"/>
  <c r="E5799" i="2"/>
  <c r="E5820" i="2"/>
  <c r="E5842" i="2"/>
  <c r="E5863" i="2"/>
  <c r="E5884" i="2"/>
  <c r="E5906" i="2"/>
  <c r="E5927" i="2"/>
  <c r="E5948" i="2"/>
  <c r="E5970" i="2"/>
  <c r="E5991" i="2"/>
  <c r="E6012" i="2"/>
  <c r="E6034" i="2"/>
  <c r="E6055" i="2"/>
  <c r="E6076" i="2"/>
  <c r="E6098" i="2"/>
  <c r="E6119" i="2"/>
  <c r="E6140" i="2"/>
  <c r="E6162" i="2"/>
  <c r="E6183" i="2"/>
  <c r="E6204" i="2"/>
  <c r="E6226" i="2"/>
  <c r="E6247" i="2"/>
  <c r="E6268" i="2"/>
  <c r="E6290" i="2"/>
  <c r="E6311" i="2"/>
  <c r="E6332" i="2"/>
  <c r="E6354" i="2"/>
  <c r="E6375" i="2"/>
  <c r="E6396" i="2"/>
  <c r="E6418" i="2"/>
  <c r="E6439" i="2"/>
  <c r="E6460" i="2"/>
  <c r="E6482" i="2"/>
  <c r="E6503" i="2"/>
  <c r="E6524" i="2"/>
  <c r="E6546" i="2"/>
  <c r="E6567" i="2"/>
  <c r="E6588" i="2"/>
  <c r="E6610" i="2"/>
  <c r="E6631" i="2"/>
  <c r="E6652" i="2"/>
  <c r="E6674" i="2"/>
  <c r="E6694" i="2"/>
  <c r="E6710" i="2"/>
  <c r="E6726" i="2"/>
  <c r="E6742" i="2"/>
  <c r="E6758" i="2"/>
  <c r="E6774" i="2"/>
  <c r="E6790" i="2"/>
  <c r="E6806" i="2"/>
  <c r="E6822" i="2"/>
  <c r="E6838" i="2"/>
  <c r="E6854" i="2"/>
  <c r="E6870" i="2"/>
  <c r="E6882" i="2"/>
  <c r="E6895" i="2"/>
  <c r="E6908" i="2"/>
  <c r="E6920" i="2"/>
  <c r="E6934" i="2"/>
  <c r="E6946" i="2"/>
  <c r="E6959" i="2"/>
  <c r="E6970" i="2"/>
  <c r="E6982" i="2"/>
  <c r="E6992" i="2"/>
  <c r="E7001" i="2"/>
  <c r="E7009" i="2"/>
  <c r="E7017" i="2"/>
  <c r="E7025" i="2"/>
  <c r="E7033" i="2"/>
  <c r="E7041" i="2"/>
  <c r="E7049" i="2"/>
  <c r="E7057" i="2"/>
  <c r="E7065" i="2"/>
  <c r="E7073" i="2"/>
  <c r="E7081" i="2"/>
  <c r="E7089" i="2"/>
  <c r="E7097" i="2"/>
  <c r="E7105" i="2"/>
  <c r="E7113" i="2"/>
  <c r="E7121" i="2"/>
  <c r="E7129" i="2"/>
  <c r="E7137" i="2"/>
  <c r="E7145" i="2"/>
  <c r="E7153" i="2"/>
  <c r="E7161" i="2"/>
  <c r="E7169" i="2"/>
  <c r="E7177" i="2"/>
  <c r="E7185" i="2"/>
  <c r="E7193" i="2"/>
  <c r="E7201" i="2"/>
  <c r="E7209" i="2"/>
  <c r="E7217" i="2"/>
  <c r="E7225" i="2"/>
  <c r="E7233" i="2"/>
  <c r="E7241" i="2"/>
  <c r="E7249" i="2"/>
  <c r="E7257" i="2"/>
  <c r="E7265" i="2"/>
  <c r="E7273" i="2"/>
  <c r="E7281" i="2"/>
  <c r="E7289" i="2"/>
  <c r="E7297" i="2"/>
  <c r="E7305" i="2"/>
  <c r="E7313" i="2"/>
  <c r="E7321" i="2"/>
  <c r="E7329" i="2"/>
  <c r="E7337" i="2"/>
  <c r="E7345" i="2"/>
  <c r="E7353" i="2"/>
  <c r="E7361" i="2"/>
  <c r="E7369" i="2"/>
  <c r="E7377" i="2"/>
  <c r="E7385" i="2"/>
  <c r="E7393" i="2"/>
  <c r="E7401" i="2"/>
  <c r="E7409" i="2"/>
  <c r="E7417" i="2"/>
  <c r="E7425" i="2"/>
  <c r="E7433" i="2"/>
  <c r="E7441" i="2"/>
  <c r="E7449" i="2"/>
  <c r="E7457" i="2"/>
  <c r="E7465" i="2"/>
  <c r="E7473" i="2"/>
  <c r="E7481" i="2"/>
  <c r="E7489" i="2"/>
  <c r="E7497" i="2"/>
  <c r="E7505" i="2"/>
  <c r="E7513" i="2"/>
  <c r="E7521" i="2"/>
  <c r="E7529" i="2"/>
  <c r="E7537" i="2"/>
  <c r="E7545" i="2"/>
  <c r="E7553" i="2"/>
  <c r="E7561" i="2"/>
  <c r="E7569" i="2"/>
  <c r="E7577" i="2"/>
  <c r="E7585" i="2"/>
  <c r="E7593" i="2"/>
  <c r="E7601" i="2"/>
  <c r="E7609" i="2"/>
  <c r="E7617" i="2"/>
  <c r="E7625" i="2"/>
  <c r="E7633" i="2"/>
  <c r="E7641" i="2"/>
  <c r="E7649" i="2"/>
  <c r="E7657" i="2"/>
  <c r="E7665" i="2"/>
  <c r="E7673" i="2"/>
  <c r="E7681" i="2"/>
  <c r="E7689" i="2"/>
  <c r="E7697" i="2"/>
  <c r="E7705" i="2"/>
  <c r="E7713" i="2"/>
  <c r="E7721" i="2"/>
  <c r="E7729" i="2"/>
  <c r="E7737" i="2"/>
  <c r="E7745" i="2"/>
  <c r="E7753" i="2"/>
  <c r="E7761" i="2"/>
  <c r="E7769" i="2"/>
  <c r="E7777" i="2"/>
  <c r="E7785" i="2"/>
  <c r="E7793" i="2"/>
  <c r="E7801" i="2"/>
  <c r="E7809" i="2"/>
  <c r="E7817" i="2"/>
  <c r="E7825" i="2"/>
  <c r="E7833" i="2"/>
  <c r="E7841" i="2"/>
  <c r="E7849" i="2"/>
  <c r="E7857" i="2"/>
  <c r="E7865" i="2"/>
  <c r="E7873" i="2"/>
  <c r="E7881" i="2"/>
  <c r="E7889" i="2"/>
  <c r="E7897" i="2"/>
  <c r="E7905" i="2"/>
  <c r="E7913" i="2"/>
  <c r="E7921" i="2"/>
  <c r="E7929" i="2"/>
  <c r="E7937" i="2"/>
  <c r="E7945" i="2"/>
  <c r="E7953" i="2"/>
  <c r="E7961" i="2"/>
  <c r="E7969" i="2"/>
  <c r="E7977" i="2"/>
  <c r="E7985" i="2"/>
  <c r="E7993" i="2"/>
  <c r="E8001" i="2"/>
  <c r="E8009" i="2"/>
  <c r="E8017" i="2"/>
  <c r="E8025" i="2"/>
  <c r="E8033" i="2"/>
  <c r="E8041" i="2"/>
  <c r="E8049" i="2"/>
  <c r="E8057" i="2"/>
  <c r="E8065" i="2"/>
  <c r="E8073" i="2"/>
  <c r="E8081" i="2"/>
  <c r="E8089" i="2"/>
  <c r="E8097" i="2"/>
  <c r="E8105" i="2"/>
  <c r="E8113" i="2"/>
  <c r="E8121" i="2"/>
  <c r="E8129" i="2"/>
  <c r="E8137" i="2"/>
  <c r="E8145" i="2"/>
  <c r="E8153" i="2"/>
  <c r="E8161" i="2"/>
  <c r="E8169" i="2"/>
  <c r="E8177" i="2"/>
  <c r="E8185" i="2"/>
  <c r="E8193" i="2"/>
  <c r="E8201" i="2"/>
  <c r="E8209" i="2"/>
  <c r="E8217" i="2"/>
  <c r="E8225" i="2"/>
  <c r="E8233" i="2"/>
  <c r="E8241" i="2"/>
  <c r="E8249" i="2"/>
  <c r="E8257" i="2"/>
  <c r="E8265" i="2"/>
  <c r="E8273" i="2"/>
  <c r="E8281" i="2"/>
  <c r="E8289" i="2"/>
  <c r="E8297" i="2"/>
  <c r="E8305" i="2"/>
  <c r="E8313" i="2"/>
  <c r="E8321" i="2"/>
  <c r="E747" i="2"/>
  <c r="E1223" i="2"/>
  <c r="E1585" i="2"/>
  <c r="E1940" i="2"/>
  <c r="E2204" i="2"/>
  <c r="E2459" i="2"/>
  <c r="E2684" i="2"/>
  <c r="E2897" i="2"/>
  <c r="E3114" i="2"/>
  <c r="E3301" i="2"/>
  <c r="E3380" i="2"/>
  <c r="E3436" i="2"/>
  <c r="E3493" i="2"/>
  <c r="E3549" i="2"/>
  <c r="E3605" i="2"/>
  <c r="E3664" i="2"/>
  <c r="E3720" i="2"/>
  <c r="E3776" i="2"/>
  <c r="E3836" i="2"/>
  <c r="E3892" i="2"/>
  <c r="E3948" i="2"/>
  <c r="E4005" i="2"/>
  <c r="E4061" i="2"/>
  <c r="E4117" i="2"/>
  <c r="E4176" i="2"/>
  <c r="E4232" i="2"/>
  <c r="E4288" i="2"/>
  <c r="E4348" i="2"/>
  <c r="E4404" i="2"/>
  <c r="E4460" i="2"/>
  <c r="E4517" i="2"/>
  <c r="E4573" i="2"/>
  <c r="E4629" i="2"/>
  <c r="E4688" i="2"/>
  <c r="E4744" i="2"/>
  <c r="E4800" i="2"/>
  <c r="E4860" i="2"/>
  <c r="E4916" i="2"/>
  <c r="E4972" i="2"/>
  <c r="E5029" i="2"/>
  <c r="E5085" i="2"/>
  <c r="E5126" i="2"/>
  <c r="E5172" i="2"/>
  <c r="E5207" i="2"/>
  <c r="E5228" i="2"/>
  <c r="E5250" i="2"/>
  <c r="E5271" i="2"/>
  <c r="E5292" i="2"/>
  <c r="E5314" i="2"/>
  <c r="E5335" i="2"/>
  <c r="E5356" i="2"/>
  <c r="E5378" i="2"/>
  <c r="E5399" i="2"/>
  <c r="E5420" i="2"/>
  <c r="E5442" i="2"/>
  <c r="E5463" i="2"/>
  <c r="E5484" i="2"/>
  <c r="E5506" i="2"/>
  <c r="E5527" i="2"/>
  <c r="E5548" i="2"/>
  <c r="E5570" i="2"/>
  <c r="E5591" i="2"/>
  <c r="E5612" i="2"/>
  <c r="E5634" i="2"/>
  <c r="E5655" i="2"/>
  <c r="E5676" i="2"/>
  <c r="E5698" i="2"/>
  <c r="E5719" i="2"/>
  <c r="E5740" i="2"/>
  <c r="E5762" i="2"/>
  <c r="E5783" i="2"/>
  <c r="E5804" i="2"/>
  <c r="E5826" i="2"/>
  <c r="E5847" i="2"/>
  <c r="E5868" i="2"/>
  <c r="E5890" i="2"/>
  <c r="E5911" i="2"/>
  <c r="E5932" i="2"/>
  <c r="E5954" i="2"/>
  <c r="E5975" i="2"/>
  <c r="E5996" i="2"/>
  <c r="E6018" i="2"/>
  <c r="E6039" i="2"/>
  <c r="E6060" i="2"/>
  <c r="E6082" i="2"/>
  <c r="E6103" i="2"/>
  <c r="E6124" i="2"/>
  <c r="E6146" i="2"/>
  <c r="E6167" i="2"/>
  <c r="E6188" i="2"/>
  <c r="E6210" i="2"/>
  <c r="E6231" i="2"/>
  <c r="E6252" i="2"/>
  <c r="E6274" i="2"/>
  <c r="E6295" i="2"/>
  <c r="E6316" i="2"/>
  <c r="E6338" i="2"/>
  <c r="E6359" i="2"/>
  <c r="E6380" i="2"/>
  <c r="E6402" i="2"/>
  <c r="E6423" i="2"/>
  <c r="E6444" i="2"/>
  <c r="E6466" i="2"/>
  <c r="E6487" i="2"/>
  <c r="E6508" i="2"/>
  <c r="E6530" i="2"/>
  <c r="E6551" i="2"/>
  <c r="E6572" i="2"/>
  <c r="E6594" i="2"/>
  <c r="E6615" i="2"/>
  <c r="E6636" i="2"/>
  <c r="E6658" i="2"/>
  <c r="E6679" i="2"/>
  <c r="E6698" i="2"/>
  <c r="E6714" i="2"/>
  <c r="E6730" i="2"/>
  <c r="E6746" i="2"/>
  <c r="E6762" i="2"/>
  <c r="E6778" i="2"/>
  <c r="E6794" i="2"/>
  <c r="E6810" i="2"/>
  <c r="E6826" i="2"/>
  <c r="E6842" i="2"/>
  <c r="E6858" i="2"/>
  <c r="E6872" i="2"/>
  <c r="E6886" i="2"/>
  <c r="E6898" i="2"/>
  <c r="E6911" i="2"/>
  <c r="E6924" i="2"/>
  <c r="E6936" i="2"/>
  <c r="E6950" i="2"/>
  <c r="E6962" i="2"/>
  <c r="E6974" i="2"/>
  <c r="E6984" i="2"/>
  <c r="E6994" i="2"/>
  <c r="E7003" i="2"/>
  <c r="E7011" i="2"/>
  <c r="E7019" i="2"/>
  <c r="E7027" i="2"/>
  <c r="E7035" i="2"/>
  <c r="E7043" i="2"/>
  <c r="E7051" i="2"/>
  <c r="E7059" i="2"/>
  <c r="E7067" i="2"/>
  <c r="E7075" i="2"/>
  <c r="E7083" i="2"/>
  <c r="E7091" i="2"/>
  <c r="E7099" i="2"/>
  <c r="E7107" i="2"/>
  <c r="E7115" i="2"/>
  <c r="E7123" i="2"/>
  <c r="E7131" i="2"/>
  <c r="E7139" i="2"/>
  <c r="E7147" i="2"/>
  <c r="E7155" i="2"/>
  <c r="E7163" i="2"/>
  <c r="E7171" i="2"/>
  <c r="E7179" i="2"/>
  <c r="E7187" i="2"/>
  <c r="E7195" i="2"/>
  <c r="E7203" i="2"/>
  <c r="E7211" i="2"/>
  <c r="E7219" i="2"/>
  <c r="E7227" i="2"/>
  <c r="E7235" i="2"/>
  <c r="E7243" i="2"/>
  <c r="E7251" i="2"/>
  <c r="E7259" i="2"/>
  <c r="E7267" i="2"/>
  <c r="E7275" i="2"/>
  <c r="E7283" i="2"/>
  <c r="E7291" i="2"/>
  <c r="E7299" i="2"/>
  <c r="E7307" i="2"/>
  <c r="E7315" i="2"/>
  <c r="E7323" i="2"/>
  <c r="E7331" i="2"/>
  <c r="E7339" i="2"/>
  <c r="E7347" i="2"/>
  <c r="E7355" i="2"/>
  <c r="E7363" i="2"/>
  <c r="E7371" i="2"/>
  <c r="E7379" i="2"/>
  <c r="E7387" i="2"/>
  <c r="E7395" i="2"/>
  <c r="E7403" i="2"/>
  <c r="E7411" i="2"/>
  <c r="E7419" i="2"/>
  <c r="E7427" i="2"/>
  <c r="E7435" i="2"/>
  <c r="E7443" i="2"/>
  <c r="E7451" i="2"/>
  <c r="E7459" i="2"/>
  <c r="E7467" i="2"/>
  <c r="E7475" i="2"/>
  <c r="E7483" i="2"/>
  <c r="E7491" i="2"/>
  <c r="E7499" i="2"/>
  <c r="E7507" i="2"/>
  <c r="E7515" i="2"/>
  <c r="E7523" i="2"/>
  <c r="E7531" i="2"/>
  <c r="E7539" i="2"/>
  <c r="E7547" i="2"/>
  <c r="E7555" i="2"/>
  <c r="E7563" i="2"/>
  <c r="E7571" i="2"/>
  <c r="E7579" i="2"/>
  <c r="E7587" i="2"/>
  <c r="E7595" i="2"/>
  <c r="E7603" i="2"/>
  <c r="E7611" i="2"/>
  <c r="E7619" i="2"/>
  <c r="E7627" i="2"/>
  <c r="E7635" i="2"/>
  <c r="E7643" i="2"/>
  <c r="E7651" i="2"/>
  <c r="E7659" i="2"/>
  <c r="E7667" i="2"/>
  <c r="E7675" i="2"/>
  <c r="E7683" i="2"/>
  <c r="E7691" i="2"/>
  <c r="E7699" i="2"/>
  <c r="E7707" i="2"/>
  <c r="E7715" i="2"/>
  <c r="E7723" i="2"/>
  <c r="E7731" i="2"/>
  <c r="E7739" i="2"/>
  <c r="E7747" i="2"/>
  <c r="E7755" i="2"/>
  <c r="E7763" i="2"/>
  <c r="E7771" i="2"/>
  <c r="E7779" i="2"/>
  <c r="E7787" i="2"/>
  <c r="E7795" i="2"/>
  <c r="E7803" i="2"/>
  <c r="E7811" i="2"/>
  <c r="E7819" i="2"/>
  <c r="E7827" i="2"/>
  <c r="E7835" i="2"/>
  <c r="E7843" i="2"/>
  <c r="E7851" i="2"/>
  <c r="E7859" i="2"/>
  <c r="E7867" i="2"/>
  <c r="E7875" i="2"/>
  <c r="E7883" i="2"/>
  <c r="E7891" i="2"/>
  <c r="E7899" i="2"/>
  <c r="E7907" i="2"/>
  <c r="E7915" i="2"/>
  <c r="E7923" i="2"/>
  <c r="E7931" i="2"/>
  <c r="E7939" i="2"/>
  <c r="E7947" i="2"/>
  <c r="E7955" i="2"/>
  <c r="E7963" i="2"/>
  <c r="E7971" i="2"/>
  <c r="E7979" i="2"/>
  <c r="E7987" i="2"/>
  <c r="E7995" i="2"/>
  <c r="E8003" i="2"/>
  <c r="E8011" i="2"/>
  <c r="E8019" i="2"/>
  <c r="E8027" i="2"/>
  <c r="E8035" i="2"/>
  <c r="E8043" i="2"/>
  <c r="E8051" i="2"/>
  <c r="E8059" i="2"/>
  <c r="E8067" i="2"/>
  <c r="E8075" i="2"/>
  <c r="E8083" i="2"/>
  <c r="E8091" i="2"/>
  <c r="E8099" i="2"/>
  <c r="E8107" i="2"/>
  <c r="E8115" i="2"/>
  <c r="E8123" i="2"/>
  <c r="E8131" i="2"/>
  <c r="E8139" i="2"/>
  <c r="E8147" i="2"/>
  <c r="E8155" i="2"/>
  <c r="E8163" i="2"/>
  <c r="E8171" i="2"/>
  <c r="E8179" i="2"/>
  <c r="E8187" i="2"/>
  <c r="E8195" i="2"/>
  <c r="E8203" i="2"/>
  <c r="E8211" i="2"/>
  <c r="E8219" i="2"/>
  <c r="E8227" i="2"/>
  <c r="E8235" i="2"/>
  <c r="E8243" i="2"/>
  <c r="E8251" i="2"/>
  <c r="E8259" i="2"/>
  <c r="E8267" i="2"/>
  <c r="E8275" i="2"/>
  <c r="E8283" i="2"/>
  <c r="E8291" i="2"/>
  <c r="E8299" i="2"/>
  <c r="E8307" i="2"/>
  <c r="E8315" i="2"/>
  <c r="E8323" i="2"/>
  <c r="E8331" i="2"/>
  <c r="E8339" i="2"/>
  <c r="E8347" i="2"/>
  <c r="E8355" i="2"/>
  <c r="E8363" i="2"/>
  <c r="E8371" i="2"/>
  <c r="E8379" i="2"/>
  <c r="E8387" i="2"/>
  <c r="E8395" i="2"/>
  <c r="E8403" i="2"/>
  <c r="E8411" i="2"/>
  <c r="E8419" i="2"/>
  <c r="E795" i="2"/>
  <c r="E1280" i="2"/>
  <c r="E1632" i="2"/>
  <c r="E1964" i="2"/>
  <c r="E2245" i="2"/>
  <c r="E2485" i="2"/>
  <c r="E2705" i="2"/>
  <c r="E2930" i="2"/>
  <c r="E3145" i="2"/>
  <c r="E3315" i="2"/>
  <c r="E3388" i="2"/>
  <c r="E3444" i="2"/>
  <c r="E3500" i="2"/>
  <c r="E3557" i="2"/>
  <c r="E3613" i="2"/>
  <c r="E3669" i="2"/>
  <c r="E3728" i="2"/>
  <c r="E3784" i="2"/>
  <c r="E3840" i="2"/>
  <c r="E3900" i="2"/>
  <c r="E3956" i="2"/>
  <c r="E4012" i="2"/>
  <c r="E4069" i="2"/>
  <c r="E4125" i="2"/>
  <c r="E4181" i="2"/>
  <c r="E4240" i="2"/>
  <c r="E4296" i="2"/>
  <c r="E4352" i="2"/>
  <c r="E4412" i="2"/>
  <c r="E4468" i="2"/>
  <c r="E4524" i="2"/>
  <c r="E4581" i="2"/>
  <c r="E4637" i="2"/>
  <c r="E4693" i="2"/>
  <c r="E4752" i="2"/>
  <c r="E4808" i="2"/>
  <c r="E4864" i="2"/>
  <c r="E4924" i="2"/>
  <c r="E4980" i="2"/>
  <c r="E5036" i="2"/>
  <c r="E5092" i="2"/>
  <c r="E5133" i="2"/>
  <c r="E5174" i="2"/>
  <c r="E5210" i="2"/>
  <c r="E5231" i="2"/>
  <c r="E5252" i="2"/>
  <c r="E5274" i="2"/>
  <c r="E5295" i="2"/>
  <c r="E5316" i="2"/>
  <c r="E5338" i="2"/>
  <c r="E5359" i="2"/>
  <c r="E5380" i="2"/>
  <c r="E5402" i="2"/>
  <c r="E5423" i="2"/>
  <c r="E5444" i="2"/>
  <c r="E5466" i="2"/>
  <c r="E5487" i="2"/>
  <c r="E5508" i="2"/>
  <c r="E5530" i="2"/>
  <c r="E5551" i="2"/>
  <c r="E5572" i="2"/>
  <c r="E5594" i="2"/>
  <c r="E5615" i="2"/>
  <c r="E5636" i="2"/>
  <c r="E5658" i="2"/>
  <c r="E5679" i="2"/>
  <c r="E5700" i="2"/>
  <c r="E5722" i="2"/>
  <c r="E5743" i="2"/>
  <c r="E5764" i="2"/>
  <c r="E5786" i="2"/>
  <c r="E5807" i="2"/>
  <c r="E5828" i="2"/>
  <c r="E5850" i="2"/>
  <c r="E5871" i="2"/>
  <c r="E5892" i="2"/>
  <c r="E5914" i="2"/>
  <c r="E5935" i="2"/>
  <c r="E5956" i="2"/>
  <c r="E5978" i="2"/>
  <c r="E5999" i="2"/>
  <c r="E6020" i="2"/>
  <c r="E6042" i="2"/>
  <c r="E6063" i="2"/>
  <c r="E6084" i="2"/>
  <c r="E6106" i="2"/>
  <c r="E6127" i="2"/>
  <c r="E6148" i="2"/>
  <c r="E6170" i="2"/>
  <c r="E6191" i="2"/>
  <c r="E6212" i="2"/>
  <c r="E6234" i="2"/>
  <c r="E6255" i="2"/>
  <c r="E6276" i="2"/>
  <c r="E6298" i="2"/>
  <c r="E6319" i="2"/>
  <c r="E6340" i="2"/>
  <c r="E6362" i="2"/>
  <c r="E6383" i="2"/>
  <c r="E6404" i="2"/>
  <c r="E6426" i="2"/>
  <c r="E6447" i="2"/>
  <c r="E6468" i="2"/>
  <c r="E6490" i="2"/>
  <c r="E6511" i="2"/>
  <c r="E6532" i="2"/>
  <c r="E6554" i="2"/>
  <c r="E6575" i="2"/>
  <c r="E6596" i="2"/>
  <c r="E6618" i="2"/>
  <c r="E6639" i="2"/>
  <c r="E6660" i="2"/>
  <c r="E6682" i="2"/>
  <c r="E6700" i="2"/>
  <c r="E6716" i="2"/>
  <c r="E6732" i="2"/>
  <c r="E6748" i="2"/>
  <c r="E6764" i="2"/>
  <c r="E6780" i="2"/>
  <c r="E6796" i="2"/>
  <c r="E6812" i="2"/>
  <c r="E6828" i="2"/>
  <c r="E6844" i="2"/>
  <c r="E6860" i="2"/>
  <c r="E6874" i="2"/>
  <c r="E6887" i="2"/>
  <c r="E6900" i="2"/>
  <c r="E6912" i="2"/>
  <c r="E6926" i="2"/>
  <c r="E6938" i="2"/>
  <c r="E6951" i="2"/>
  <c r="E6964" i="2"/>
  <c r="E6975" i="2"/>
  <c r="E6985" i="2"/>
  <c r="E6995" i="2"/>
  <c r="E7004" i="2"/>
  <c r="E7012" i="2"/>
  <c r="E7020" i="2"/>
  <c r="E7028" i="2"/>
  <c r="E7036" i="2"/>
  <c r="E7044" i="2"/>
  <c r="E7052" i="2"/>
  <c r="E7060" i="2"/>
  <c r="E7068" i="2"/>
  <c r="E7076" i="2"/>
  <c r="E7084" i="2"/>
  <c r="E7092" i="2"/>
  <c r="E7100" i="2"/>
  <c r="E7108" i="2"/>
  <c r="E7116" i="2"/>
  <c r="E7124" i="2"/>
  <c r="E7132" i="2"/>
  <c r="E7140" i="2"/>
  <c r="E7148" i="2"/>
  <c r="E7156" i="2"/>
  <c r="E7164" i="2"/>
  <c r="E7172" i="2"/>
  <c r="E7180" i="2"/>
  <c r="E7188" i="2"/>
  <c r="E7196" i="2"/>
  <c r="E7204" i="2"/>
  <c r="E7212" i="2"/>
  <c r="E7220" i="2"/>
  <c r="E7228" i="2"/>
  <c r="E7236" i="2"/>
  <c r="E7244" i="2"/>
  <c r="E7252" i="2"/>
  <c r="E7260" i="2"/>
  <c r="E7268" i="2"/>
  <c r="E7276" i="2"/>
  <c r="E7284" i="2"/>
  <c r="E7292" i="2"/>
  <c r="E7300" i="2"/>
  <c r="E7308" i="2"/>
  <c r="E7316" i="2"/>
  <c r="E7324" i="2"/>
  <c r="E7332" i="2"/>
  <c r="E7340" i="2"/>
  <c r="E7348" i="2"/>
  <c r="E7356" i="2"/>
  <c r="E7364" i="2"/>
  <c r="E7372" i="2"/>
  <c r="E7380" i="2"/>
  <c r="E7388" i="2"/>
  <c r="E7396" i="2"/>
  <c r="E7404" i="2"/>
  <c r="E7412" i="2"/>
  <c r="E7420" i="2"/>
  <c r="E7428" i="2"/>
  <c r="E7436" i="2"/>
  <c r="E7444" i="2"/>
  <c r="E7452" i="2"/>
  <c r="E7460" i="2"/>
  <c r="E7468" i="2"/>
  <c r="E7476" i="2"/>
  <c r="E7484" i="2"/>
  <c r="E7492" i="2"/>
  <c r="E7500" i="2"/>
  <c r="E7508" i="2"/>
  <c r="E7516" i="2"/>
  <c r="E7524" i="2"/>
  <c r="E7532" i="2"/>
  <c r="E7540" i="2"/>
  <c r="E7548" i="2"/>
  <c r="E7556" i="2"/>
  <c r="E7564" i="2"/>
  <c r="E7572" i="2"/>
  <c r="E7580" i="2"/>
  <c r="E7588" i="2"/>
  <c r="E7596" i="2"/>
  <c r="E7604" i="2"/>
  <c r="E7612" i="2"/>
  <c r="E7620" i="2"/>
  <c r="E7628" i="2"/>
  <c r="E7636" i="2"/>
  <c r="E7644" i="2"/>
  <c r="E7652" i="2"/>
  <c r="E7660" i="2"/>
  <c r="E7668" i="2"/>
  <c r="E7676" i="2"/>
  <c r="E7684" i="2"/>
  <c r="E7692" i="2"/>
  <c r="E7700" i="2"/>
  <c r="E7708" i="2"/>
  <c r="E7716" i="2"/>
  <c r="E7724" i="2"/>
  <c r="E7732" i="2"/>
  <c r="E7740" i="2"/>
  <c r="E7748" i="2"/>
  <c r="E7756" i="2"/>
  <c r="E7764" i="2"/>
  <c r="E7772" i="2"/>
  <c r="E7780" i="2"/>
  <c r="E7788" i="2"/>
  <c r="E7796" i="2"/>
  <c r="E7804" i="2"/>
  <c r="E7812" i="2"/>
  <c r="E7820" i="2"/>
  <c r="E7828" i="2"/>
  <c r="E7836" i="2"/>
  <c r="E7844" i="2"/>
  <c r="E7852" i="2"/>
  <c r="E7860" i="2"/>
  <c r="E7868" i="2"/>
  <c r="E7876" i="2"/>
  <c r="E7884" i="2"/>
  <c r="E7892" i="2"/>
  <c r="E7900" i="2"/>
  <c r="E7908" i="2"/>
  <c r="E7916" i="2"/>
  <c r="E7924" i="2"/>
  <c r="E7932" i="2"/>
  <c r="E7940" i="2"/>
  <c r="E7948" i="2"/>
  <c r="E7956" i="2"/>
  <c r="E7964" i="2"/>
  <c r="E7972" i="2"/>
  <c r="E7980" i="2"/>
  <c r="E7988" i="2"/>
  <c r="E7996" i="2"/>
  <c r="E8004" i="2"/>
  <c r="E8012" i="2"/>
  <c r="E8020" i="2"/>
  <c r="E8028" i="2"/>
  <c r="E8036" i="2"/>
  <c r="E8044" i="2"/>
  <c r="E8052" i="2"/>
  <c r="E8060" i="2"/>
  <c r="E8068" i="2"/>
  <c r="E8076" i="2"/>
  <c r="E8084" i="2"/>
  <c r="E8092" i="2"/>
  <c r="E8100" i="2"/>
  <c r="E8108" i="2"/>
  <c r="E8116" i="2"/>
  <c r="E8124" i="2"/>
  <c r="E8132" i="2"/>
  <c r="E8140" i="2"/>
  <c r="E8148" i="2"/>
  <c r="E8156" i="2"/>
  <c r="E8164" i="2"/>
  <c r="E8172" i="2"/>
  <c r="E8180" i="2"/>
  <c r="E8188" i="2"/>
  <c r="E8196" i="2"/>
  <c r="E8204" i="2"/>
  <c r="E8212" i="2"/>
  <c r="E8220" i="2"/>
  <c r="E8228" i="2"/>
  <c r="E8236" i="2"/>
  <c r="E8244" i="2"/>
  <c r="E8252" i="2"/>
  <c r="E8260" i="2"/>
  <c r="E8268" i="2"/>
  <c r="E8276" i="2"/>
  <c r="E8284" i="2"/>
  <c r="E8292" i="2"/>
  <c r="E8300" i="2"/>
  <c r="E8308" i="2"/>
  <c r="E8316" i="2"/>
  <c r="E8324" i="2"/>
  <c r="E8332" i="2"/>
  <c r="E8340" i="2"/>
  <c r="E8348" i="2"/>
  <c r="E8356" i="2"/>
  <c r="E8364" i="2"/>
  <c r="E8372" i="2"/>
  <c r="E8380" i="2"/>
  <c r="E8388" i="2"/>
  <c r="E8396" i="2"/>
  <c r="E8404" i="2"/>
  <c r="E8412" i="2"/>
  <c r="E8420" i="2"/>
  <c r="E8428" i="2"/>
  <c r="E8436" i="2"/>
  <c r="E8444" i="2"/>
  <c r="E8452" i="2"/>
  <c r="E8460" i="2"/>
  <c r="E8468" i="2"/>
  <c r="E8476" i="2"/>
  <c r="E8484" i="2"/>
  <c r="E8492" i="2"/>
  <c r="E8500" i="2"/>
  <c r="E8508" i="2"/>
  <c r="E8516" i="2"/>
  <c r="E8524" i="2"/>
  <c r="E8532" i="2"/>
  <c r="E8540" i="2"/>
  <c r="E8548" i="2"/>
  <c r="E8556" i="2"/>
  <c r="E8564" i="2"/>
  <c r="E8572" i="2"/>
  <c r="E8580" i="2"/>
  <c r="E8588" i="2"/>
  <c r="E8596" i="2"/>
  <c r="E8604" i="2"/>
  <c r="E8612" i="2"/>
  <c r="E8620" i="2"/>
  <c r="E8628" i="2"/>
  <c r="E8636" i="2"/>
  <c r="E8644" i="2"/>
  <c r="E282" i="2"/>
  <c r="E1687" i="2"/>
  <c r="E2441" i="2"/>
  <c r="E3011" i="2"/>
  <c r="E3392" i="2"/>
  <c r="E3541" i="2"/>
  <c r="E3692" i="2"/>
  <c r="E3848" i="2"/>
  <c r="E3997" i="2"/>
  <c r="E4148" i="2"/>
  <c r="E4304" i="2"/>
  <c r="E4453" i="2"/>
  <c r="E4604" i="2"/>
  <c r="E4757" i="2"/>
  <c r="E4908" i="2"/>
  <c r="E5056" i="2"/>
  <c r="E5181" i="2"/>
  <c r="E5247" i="2"/>
  <c r="E5303" i="2"/>
  <c r="E5362" i="2"/>
  <c r="E5418" i="2"/>
  <c r="E5474" i="2"/>
  <c r="E5532" i="2"/>
  <c r="E5588" i="2"/>
  <c r="E5644" i="2"/>
  <c r="E5703" i="2"/>
  <c r="E5759" i="2"/>
  <c r="E5815" i="2"/>
  <c r="E5874" i="2"/>
  <c r="E5930" i="2"/>
  <c r="E5986" i="2"/>
  <c r="E6044" i="2"/>
  <c r="E6100" i="2"/>
  <c r="E6156" i="2"/>
  <c r="E6215" i="2"/>
  <c r="E6271" i="2"/>
  <c r="E6327" i="2"/>
  <c r="E6386" i="2"/>
  <c r="E6442" i="2"/>
  <c r="E6498" i="2"/>
  <c r="E6556" i="2"/>
  <c r="E6612" i="2"/>
  <c r="E6668" i="2"/>
  <c r="E6718" i="2"/>
  <c r="E6759" i="2"/>
  <c r="E6802" i="2"/>
  <c r="E6846" i="2"/>
  <c r="E6884" i="2"/>
  <c r="E6918" i="2"/>
  <c r="E6952" i="2"/>
  <c r="E6983" i="2"/>
  <c r="E7007" i="2"/>
  <c r="E7029" i="2"/>
  <c r="E7050" i="2"/>
  <c r="E7071" i="2"/>
  <c r="E7093" i="2"/>
  <c r="E7114" i="2"/>
  <c r="E7135" i="2"/>
  <c r="E7157" i="2"/>
  <c r="E7178" i="2"/>
  <c r="E7199" i="2"/>
  <c r="E7221" i="2"/>
  <c r="E7242" i="2"/>
  <c r="E7263" i="2"/>
  <c r="E7285" i="2"/>
  <c r="E7306" i="2"/>
  <c r="E7327" i="2"/>
  <c r="E7349" i="2"/>
  <c r="E7370" i="2"/>
  <c r="E7391" i="2"/>
  <c r="E7413" i="2"/>
  <c r="E7434" i="2"/>
  <c r="E7455" i="2"/>
  <c r="E7477" i="2"/>
  <c r="E7498" i="2"/>
  <c r="E7519" i="2"/>
  <c r="E7541" i="2"/>
  <c r="E7562" i="2"/>
  <c r="E7583" i="2"/>
  <c r="E7605" i="2"/>
  <c r="E7626" i="2"/>
  <c r="E7647" i="2"/>
  <c r="E7669" i="2"/>
  <c r="E7690" i="2"/>
  <c r="E7711" i="2"/>
  <c r="E7733" i="2"/>
  <c r="E7754" i="2"/>
  <c r="E7775" i="2"/>
  <c r="E7797" i="2"/>
  <c r="E7818" i="2"/>
  <c r="E7839" i="2"/>
  <c r="E7861" i="2"/>
  <c r="E7882" i="2"/>
  <c r="E7903" i="2"/>
  <c r="E7925" i="2"/>
  <c r="E7946" i="2"/>
  <c r="E7967" i="2"/>
  <c r="E7989" i="2"/>
  <c r="E8010" i="2"/>
  <c r="E8031" i="2"/>
  <c r="E8053" i="2"/>
  <c r="E8074" i="2"/>
  <c r="E8095" i="2"/>
  <c r="E8117" i="2"/>
  <c r="E8138" i="2"/>
  <c r="E8159" i="2"/>
  <c r="E8181" i="2"/>
  <c r="E8202" i="2"/>
  <c r="E8223" i="2"/>
  <c r="E8245" i="2"/>
  <c r="E8266" i="2"/>
  <c r="E8287" i="2"/>
  <c r="E8309" i="2"/>
  <c r="E8329" i="2"/>
  <c r="E8345" i="2"/>
  <c r="E8361" i="2"/>
  <c r="E8377" i="2"/>
  <c r="E8393" i="2"/>
  <c r="E8409" i="2"/>
  <c r="E8425" i="2"/>
  <c r="E8437" i="2"/>
  <c r="E8450" i="2"/>
  <c r="E8463" i="2"/>
  <c r="E8473" i="2"/>
  <c r="E8482" i="2"/>
  <c r="E8491" i="2"/>
  <c r="E8501" i="2"/>
  <c r="E8510" i="2"/>
  <c r="E8519" i="2"/>
  <c r="E8528" i="2"/>
  <c r="E8537" i="2"/>
  <c r="E8546" i="2"/>
  <c r="E8555" i="2"/>
  <c r="E8565" i="2"/>
  <c r="E8574" i="2"/>
  <c r="E8583" i="2"/>
  <c r="E8592" i="2"/>
  <c r="E8601" i="2"/>
  <c r="E8610" i="2"/>
  <c r="E8619" i="2"/>
  <c r="E8629" i="2"/>
  <c r="E8638" i="2"/>
  <c r="E8647" i="2"/>
  <c r="E8655" i="2"/>
  <c r="E8663" i="2"/>
  <c r="E8671" i="2"/>
  <c r="E8679" i="2"/>
  <c r="E8687" i="2"/>
  <c r="E8695" i="2"/>
  <c r="E8703" i="2"/>
  <c r="E8711" i="2"/>
  <c r="E8719" i="2"/>
  <c r="E8727" i="2"/>
  <c r="E8735" i="2"/>
  <c r="E8743" i="2"/>
  <c r="E8751" i="2"/>
  <c r="E8759" i="2"/>
  <c r="E8767" i="2"/>
  <c r="E8775" i="2"/>
  <c r="E8783" i="2"/>
  <c r="E8791" i="2"/>
  <c r="E8799" i="2"/>
  <c r="E8807" i="2"/>
  <c r="E8815" i="2"/>
  <c r="E8823" i="2"/>
  <c r="E8831" i="2"/>
  <c r="E8839" i="2"/>
  <c r="E8847" i="2"/>
  <c r="E8855" i="2"/>
  <c r="E8863" i="2"/>
  <c r="E8871" i="2"/>
  <c r="E8879" i="2"/>
  <c r="E8887" i="2"/>
  <c r="E8895" i="2"/>
  <c r="E8903" i="2"/>
  <c r="E8911" i="2"/>
  <c r="E8919" i="2"/>
  <c r="E8927" i="2"/>
  <c r="E8935" i="2"/>
  <c r="E8943" i="2"/>
  <c r="E8951" i="2"/>
  <c r="E8959" i="2"/>
  <c r="E8967" i="2"/>
  <c r="E8975" i="2"/>
  <c r="E8983" i="2"/>
  <c r="E8991" i="2"/>
  <c r="E8999" i="2"/>
  <c r="E9007" i="2"/>
  <c r="E9015" i="2"/>
  <c r="E9023" i="2"/>
  <c r="E9031" i="2"/>
  <c r="E9039" i="2"/>
  <c r="E9047" i="2"/>
  <c r="E9055" i="2"/>
  <c r="E9063" i="2"/>
  <c r="E9071" i="2"/>
  <c r="E9079" i="2"/>
  <c r="E9087" i="2"/>
  <c r="E9095" i="2"/>
  <c r="E9103" i="2"/>
  <c r="E9111" i="2"/>
  <c r="E9119" i="2"/>
  <c r="E9127" i="2"/>
  <c r="E9135" i="2"/>
  <c r="E9143" i="2"/>
  <c r="E9151" i="2"/>
  <c r="E9159" i="2"/>
  <c r="E9167" i="2"/>
  <c r="E9175" i="2"/>
  <c r="E9183" i="2"/>
  <c r="E9191" i="2"/>
  <c r="E9199" i="2"/>
  <c r="E9207" i="2"/>
  <c r="E9215" i="2"/>
  <c r="E9223" i="2"/>
  <c r="E9231" i="2"/>
  <c r="E9239" i="2"/>
  <c r="E9247" i="2"/>
  <c r="E9255" i="2"/>
  <c r="E9263" i="2"/>
  <c r="E9271" i="2"/>
  <c r="E9279" i="2"/>
  <c r="E9287" i="2"/>
  <c r="E9295" i="2"/>
  <c r="E9303" i="2"/>
  <c r="E9311" i="2"/>
  <c r="E9319" i="2"/>
  <c r="E9327" i="2"/>
  <c r="E9335" i="2"/>
  <c r="E9343" i="2"/>
  <c r="E9351" i="2"/>
  <c r="E9359" i="2"/>
  <c r="E9367" i="2"/>
  <c r="E9375" i="2"/>
  <c r="E9383" i="2"/>
  <c r="E9391" i="2"/>
  <c r="E9399" i="2"/>
  <c r="E9407" i="2"/>
  <c r="E9415" i="2"/>
  <c r="E9423" i="2"/>
  <c r="E9431" i="2"/>
  <c r="E9439" i="2"/>
  <c r="E9447" i="2"/>
  <c r="E9455" i="2"/>
  <c r="E9463" i="2"/>
  <c r="E9471" i="2"/>
  <c r="E9479" i="2"/>
  <c r="E9487" i="2"/>
  <c r="E9495" i="2"/>
  <c r="E9503" i="2"/>
  <c r="E9511" i="2"/>
  <c r="E9519" i="2"/>
  <c r="E9527" i="2"/>
  <c r="E9535" i="2"/>
  <c r="E9543" i="2"/>
  <c r="E9551" i="2"/>
  <c r="E9559" i="2"/>
  <c r="E9567" i="2"/>
  <c r="E9575" i="2"/>
  <c r="E9583" i="2"/>
  <c r="E9591" i="2"/>
  <c r="E9599" i="2"/>
  <c r="E9607" i="2"/>
  <c r="E9615" i="2"/>
  <c r="E9623" i="2"/>
  <c r="E9631" i="2"/>
  <c r="E9639" i="2"/>
  <c r="E9647" i="2"/>
  <c r="E9655" i="2"/>
  <c r="E9663" i="2"/>
  <c r="E9671" i="2"/>
  <c r="E9679" i="2"/>
  <c r="E9687" i="2"/>
  <c r="E9695" i="2"/>
  <c r="E9703" i="2"/>
  <c r="E9711" i="2"/>
  <c r="E9719" i="2"/>
  <c r="E9727" i="2"/>
  <c r="E9735" i="2"/>
  <c r="E9743" i="2"/>
  <c r="E9751" i="2"/>
  <c r="E9759" i="2"/>
  <c r="E9767" i="2"/>
  <c r="E9775" i="2"/>
  <c r="E9783" i="2"/>
  <c r="E9791" i="2"/>
  <c r="E9799" i="2"/>
  <c r="E9807" i="2"/>
  <c r="E9815" i="2"/>
  <c r="E9823" i="2"/>
  <c r="E9831" i="2"/>
  <c r="E9839" i="2"/>
  <c r="E9847" i="2"/>
  <c r="E9855" i="2"/>
  <c r="E9863" i="2"/>
  <c r="E9871" i="2"/>
  <c r="E9879" i="2"/>
  <c r="E9887" i="2"/>
  <c r="E9895" i="2"/>
  <c r="E9903" i="2"/>
  <c r="E9911" i="2"/>
  <c r="E9919" i="2"/>
  <c r="E9927" i="2"/>
  <c r="E9935" i="2"/>
  <c r="E9943" i="2"/>
  <c r="E9951" i="2"/>
  <c r="E9959" i="2"/>
  <c r="E9967" i="2"/>
  <c r="E9975" i="2"/>
  <c r="E9983" i="2"/>
  <c r="E9991" i="2"/>
  <c r="E9999" i="2"/>
  <c r="E10007" i="2"/>
  <c r="E10015" i="2"/>
  <c r="E10023" i="2"/>
  <c r="E10031" i="2"/>
  <c r="E10039" i="2"/>
  <c r="E10047" i="2"/>
  <c r="E10055" i="2"/>
  <c r="E10063" i="2"/>
  <c r="E10071" i="2"/>
  <c r="E10079" i="2"/>
  <c r="E10087" i="2"/>
  <c r="E10095" i="2"/>
  <c r="E10103" i="2"/>
  <c r="E10111" i="2"/>
  <c r="E10119" i="2"/>
  <c r="E10127" i="2"/>
  <c r="E10135" i="2"/>
  <c r="E10143" i="2"/>
  <c r="E10151" i="2"/>
  <c r="E10159" i="2"/>
  <c r="E10167" i="2"/>
  <c r="E10175" i="2"/>
  <c r="E10183" i="2"/>
  <c r="E10191" i="2"/>
  <c r="E10199" i="2"/>
  <c r="E10207" i="2"/>
  <c r="E10215" i="2"/>
  <c r="E10223" i="2"/>
  <c r="E10231" i="2"/>
  <c r="E10239" i="2"/>
  <c r="E10247" i="2"/>
  <c r="E10255" i="2"/>
  <c r="E10263" i="2"/>
  <c r="E10271" i="2"/>
  <c r="E10279" i="2"/>
  <c r="E10287" i="2"/>
  <c r="E10295" i="2"/>
  <c r="E10303" i="2"/>
  <c r="E10311" i="2"/>
  <c r="E10319" i="2"/>
  <c r="E10327" i="2"/>
  <c r="E10335" i="2"/>
  <c r="E10343" i="2"/>
  <c r="E10351" i="2"/>
  <c r="E10359" i="2"/>
  <c r="E10367" i="2"/>
  <c r="E10375" i="2"/>
  <c r="E10383" i="2"/>
  <c r="E10391" i="2"/>
  <c r="E10399" i="2"/>
  <c r="E10407" i="2"/>
  <c r="E10415" i="2"/>
  <c r="E10423" i="2"/>
  <c r="E10431" i="2"/>
  <c r="E10439" i="2"/>
  <c r="E10447" i="2"/>
  <c r="E10455" i="2"/>
  <c r="E10463" i="2"/>
  <c r="E10471" i="2"/>
  <c r="E10479" i="2"/>
  <c r="E10487" i="2"/>
  <c r="E10495" i="2"/>
  <c r="E10503" i="2"/>
  <c r="E10511" i="2"/>
  <c r="E10519" i="2"/>
  <c r="E10527" i="2"/>
  <c r="E10535" i="2"/>
  <c r="E10543" i="2"/>
  <c r="E10551" i="2"/>
  <c r="E679" i="2"/>
  <c r="E1770" i="2"/>
  <c r="E2521" i="2"/>
  <c r="E3093" i="2"/>
  <c r="E3408" i="2"/>
  <c r="E3564" i="2"/>
  <c r="E3712" i="2"/>
  <c r="E3861" i="2"/>
  <c r="E4020" i="2"/>
  <c r="E4168" i="2"/>
  <c r="E4317" i="2"/>
  <c r="E4476" i="2"/>
  <c r="E4624" i="2"/>
  <c r="E4773" i="2"/>
  <c r="E4928" i="2"/>
  <c r="E5077" i="2"/>
  <c r="E5190" i="2"/>
  <c r="E5255" i="2"/>
  <c r="E5311" i="2"/>
  <c r="E5367" i="2"/>
  <c r="E5426" i="2"/>
  <c r="E5482" i="2"/>
  <c r="E5538" i="2"/>
  <c r="E5596" i="2"/>
  <c r="E5652" i="2"/>
  <c r="E5708" i="2"/>
  <c r="E5767" i="2"/>
  <c r="E5823" i="2"/>
  <c r="E5879" i="2"/>
  <c r="E5938" i="2"/>
  <c r="E5994" i="2"/>
  <c r="E6050" i="2"/>
  <c r="E6108" i="2"/>
  <c r="E6164" i="2"/>
  <c r="E6220" i="2"/>
  <c r="E6279" i="2"/>
  <c r="E6335" i="2"/>
  <c r="E6391" i="2"/>
  <c r="E6450" i="2"/>
  <c r="E6506" i="2"/>
  <c r="E6562" i="2"/>
  <c r="E6620" i="2"/>
  <c r="E6676" i="2"/>
  <c r="E6722" i="2"/>
  <c r="E6766" i="2"/>
  <c r="E6807" i="2"/>
  <c r="E6850" i="2"/>
  <c r="E6888" i="2"/>
  <c r="E6922" i="2"/>
  <c r="E6956" i="2"/>
  <c r="E6986" i="2"/>
  <c r="E7010" i="2"/>
  <c r="E7031" i="2"/>
  <c r="E7053" i="2"/>
  <c r="E7074" i="2"/>
  <c r="E7095" i="2"/>
  <c r="E7117" i="2"/>
  <c r="E7138" i="2"/>
  <c r="E7159" i="2"/>
  <c r="E7181" i="2"/>
  <c r="E7202" i="2"/>
  <c r="E7223" i="2"/>
  <c r="E7245" i="2"/>
  <c r="E7266" i="2"/>
  <c r="E7287" i="2"/>
  <c r="E7309" i="2"/>
  <c r="E7330" i="2"/>
  <c r="E7351" i="2"/>
  <c r="E7373" i="2"/>
  <c r="E7394" i="2"/>
  <c r="E7415" i="2"/>
  <c r="E7437" i="2"/>
  <c r="E7458" i="2"/>
  <c r="E7479" i="2"/>
  <c r="E7501" i="2"/>
  <c r="E7522" i="2"/>
  <c r="E7543" i="2"/>
  <c r="E7565" i="2"/>
  <c r="E7586" i="2"/>
  <c r="E7607" i="2"/>
  <c r="E7629" i="2"/>
  <c r="E7650" i="2"/>
  <c r="E7671" i="2"/>
  <c r="E7693" i="2"/>
  <c r="E7714" i="2"/>
  <c r="E7735" i="2"/>
  <c r="E7757" i="2"/>
  <c r="E7778" i="2"/>
  <c r="E7799" i="2"/>
  <c r="E7821" i="2"/>
  <c r="E7842" i="2"/>
  <c r="E7863" i="2"/>
  <c r="E7885" i="2"/>
  <c r="E7906" i="2"/>
  <c r="E7927" i="2"/>
  <c r="E7949" i="2"/>
  <c r="E7970" i="2"/>
  <c r="E7991" i="2"/>
  <c r="E8013" i="2"/>
  <c r="E8034" i="2"/>
  <c r="E8055" i="2"/>
  <c r="E8077" i="2"/>
  <c r="E8098" i="2"/>
  <c r="E8119" i="2"/>
  <c r="E8141" i="2"/>
  <c r="E8162" i="2"/>
  <c r="E8183" i="2"/>
  <c r="E8205" i="2"/>
  <c r="E8226" i="2"/>
  <c r="E8247" i="2"/>
  <c r="E8269" i="2"/>
  <c r="E8290" i="2"/>
  <c r="E8311" i="2"/>
  <c r="E8330" i="2"/>
  <c r="E8346" i="2"/>
  <c r="E8362" i="2"/>
  <c r="E8378" i="2"/>
  <c r="E8394" i="2"/>
  <c r="E8410" i="2"/>
  <c r="E8426" i="2"/>
  <c r="E8439" i="2"/>
  <c r="E8451" i="2"/>
  <c r="E8465" i="2"/>
  <c r="E8474" i="2"/>
  <c r="E8483" i="2"/>
  <c r="E8493" i="2"/>
  <c r="E8502" i="2"/>
  <c r="E8511" i="2"/>
  <c r="E8520" i="2"/>
  <c r="E8529" i="2"/>
  <c r="E8538" i="2"/>
  <c r="E8547" i="2"/>
  <c r="E8557" i="2"/>
  <c r="E8566" i="2"/>
  <c r="E8575" i="2"/>
  <c r="E8584" i="2"/>
  <c r="E8593" i="2"/>
  <c r="E8602" i="2"/>
  <c r="E8611" i="2"/>
  <c r="E8621" i="2"/>
  <c r="E8630" i="2"/>
  <c r="E8639" i="2"/>
  <c r="E8648" i="2"/>
  <c r="E8656" i="2"/>
  <c r="E8664" i="2"/>
  <c r="E8672" i="2"/>
  <c r="E8680" i="2"/>
  <c r="E8688" i="2"/>
  <c r="E8696" i="2"/>
  <c r="E8704" i="2"/>
  <c r="E8712" i="2"/>
  <c r="E8720" i="2"/>
  <c r="E8728" i="2"/>
  <c r="E8736" i="2"/>
  <c r="E8744" i="2"/>
  <c r="E8752" i="2"/>
  <c r="E8760" i="2"/>
  <c r="E8768" i="2"/>
  <c r="E8776" i="2"/>
  <c r="E8784" i="2"/>
  <c r="E8792" i="2"/>
  <c r="E8800" i="2"/>
  <c r="E8808" i="2"/>
  <c r="E8816" i="2"/>
  <c r="E8824" i="2"/>
  <c r="E8832" i="2"/>
  <c r="E8840" i="2"/>
  <c r="E8848" i="2"/>
  <c r="E8856" i="2"/>
  <c r="E8864" i="2"/>
  <c r="E8872" i="2"/>
  <c r="E8880" i="2"/>
  <c r="E8888" i="2"/>
  <c r="E8896" i="2"/>
  <c r="E8904" i="2"/>
  <c r="E8912" i="2"/>
  <c r="E8920" i="2"/>
  <c r="E8928" i="2"/>
  <c r="E8936" i="2"/>
  <c r="E8944" i="2"/>
  <c r="E8952" i="2"/>
  <c r="E8960" i="2"/>
  <c r="E8968" i="2"/>
  <c r="E8976" i="2"/>
  <c r="E8984" i="2"/>
  <c r="E8992" i="2"/>
  <c r="E9000" i="2"/>
  <c r="E9008" i="2"/>
  <c r="E9016" i="2"/>
  <c r="E9024" i="2"/>
  <c r="E9032" i="2"/>
  <c r="E9040" i="2"/>
  <c r="E9048" i="2"/>
  <c r="E9056" i="2"/>
  <c r="E9064" i="2"/>
  <c r="E9072" i="2"/>
  <c r="E9080" i="2"/>
  <c r="E9088" i="2"/>
  <c r="E859" i="2"/>
  <c r="E1897" i="2"/>
  <c r="E2570" i="2"/>
  <c r="E3177" i="2"/>
  <c r="E3429" i="2"/>
  <c r="E3580" i="2"/>
  <c r="E3733" i="2"/>
  <c r="E3884" i="2"/>
  <c r="E4032" i="2"/>
  <c r="E4189" i="2"/>
  <c r="E4340" i="2"/>
  <c r="E4488" i="2"/>
  <c r="E4645" i="2"/>
  <c r="E4796" i="2"/>
  <c r="E4944" i="2"/>
  <c r="E5094" i="2"/>
  <c r="E5204" i="2"/>
  <c r="E5260" i="2"/>
  <c r="E5319" i="2"/>
  <c r="E5375" i="2"/>
  <c r="E5431" i="2"/>
  <c r="E5490" i="2"/>
  <c r="E5546" i="2"/>
  <c r="E5602" i="2"/>
  <c r="E5660" i="2"/>
  <c r="E5716" i="2"/>
  <c r="E5772" i="2"/>
  <c r="E5831" i="2"/>
  <c r="E5887" i="2"/>
  <c r="E5943" i="2"/>
  <c r="E6002" i="2"/>
  <c r="E6058" i="2"/>
  <c r="E6114" i="2"/>
  <c r="E6172" i="2"/>
  <c r="E6228" i="2"/>
  <c r="E6284" i="2"/>
  <c r="E6343" i="2"/>
  <c r="E6399" i="2"/>
  <c r="E6455" i="2"/>
  <c r="E6514" i="2"/>
  <c r="E6570" i="2"/>
  <c r="E6626" i="2"/>
  <c r="E6684" i="2"/>
  <c r="E6727" i="2"/>
  <c r="E6770" i="2"/>
  <c r="E6814" i="2"/>
  <c r="E6855" i="2"/>
  <c r="E6892" i="2"/>
  <c r="E6927" i="2"/>
  <c r="E6960" i="2"/>
  <c r="E6990" i="2"/>
  <c r="E7013" i="2"/>
  <c r="E7034" i="2"/>
  <c r="E7055" i="2"/>
  <c r="E7077" i="2"/>
  <c r="E7098" i="2"/>
  <c r="E7119" i="2"/>
  <c r="E7141" i="2"/>
  <c r="E7162" i="2"/>
  <c r="E7183" i="2"/>
  <c r="E7205" i="2"/>
  <c r="E7226" i="2"/>
  <c r="E7247" i="2"/>
  <c r="E7269" i="2"/>
  <c r="E7290" i="2"/>
  <c r="E7311" i="2"/>
  <c r="E7333" i="2"/>
  <c r="E7354" i="2"/>
  <c r="E7375" i="2"/>
  <c r="E7397" i="2"/>
  <c r="E7418" i="2"/>
  <c r="E7439" i="2"/>
  <c r="E7461" i="2"/>
  <c r="E7482" i="2"/>
  <c r="E7503" i="2"/>
  <c r="E7525" i="2"/>
  <c r="E7546" i="2"/>
  <c r="E7567" i="2"/>
  <c r="E7589" i="2"/>
  <c r="E7610" i="2"/>
  <c r="E7631" i="2"/>
  <c r="E7653" i="2"/>
  <c r="E7674" i="2"/>
  <c r="E7695" i="2"/>
  <c r="E7717" i="2"/>
  <c r="E7738" i="2"/>
  <c r="E7759" i="2"/>
  <c r="E7781" i="2"/>
  <c r="E7802" i="2"/>
  <c r="E7823" i="2"/>
  <c r="E7845" i="2"/>
  <c r="E7866" i="2"/>
  <c r="E7887" i="2"/>
  <c r="E7909" i="2"/>
  <c r="E7930" i="2"/>
  <c r="E7951" i="2"/>
  <c r="E7973" i="2"/>
  <c r="E7994" i="2"/>
  <c r="E8015" i="2"/>
  <c r="E8037" i="2"/>
  <c r="E8058" i="2"/>
  <c r="E8079" i="2"/>
  <c r="E8101" i="2"/>
  <c r="E8122" i="2"/>
  <c r="E8143" i="2"/>
  <c r="E8165" i="2"/>
  <c r="E8186" i="2"/>
  <c r="E8207" i="2"/>
  <c r="E8229" i="2"/>
  <c r="E8250" i="2"/>
  <c r="E8271" i="2"/>
  <c r="E8293" i="2"/>
  <c r="E8314" i="2"/>
  <c r="E8333" i="2"/>
  <c r="E8349" i="2"/>
  <c r="E8365" i="2"/>
  <c r="E8381" i="2"/>
  <c r="E8397" i="2"/>
  <c r="E8413" i="2"/>
  <c r="E8427" i="2"/>
  <c r="E8441" i="2"/>
  <c r="E8453" i="2"/>
  <c r="E8466" i="2"/>
  <c r="E8475" i="2"/>
  <c r="E8485" i="2"/>
  <c r="E8494" i="2"/>
  <c r="E8503" i="2"/>
  <c r="E8512" i="2"/>
  <c r="E8521" i="2"/>
  <c r="E8530" i="2"/>
  <c r="E8539" i="2"/>
  <c r="E8549" i="2"/>
  <c r="E8558" i="2"/>
  <c r="E8567" i="2"/>
  <c r="E8576" i="2"/>
  <c r="E8585" i="2"/>
  <c r="E8594" i="2"/>
  <c r="E8603" i="2"/>
  <c r="E8613" i="2"/>
  <c r="E8622" i="2"/>
  <c r="E8631" i="2"/>
  <c r="E8640" i="2"/>
  <c r="E8649" i="2"/>
  <c r="E8657" i="2"/>
  <c r="E8665" i="2"/>
  <c r="E8673" i="2"/>
  <c r="E8681" i="2"/>
  <c r="E8689" i="2"/>
  <c r="E8697" i="2"/>
  <c r="E8705" i="2"/>
  <c r="E8713" i="2"/>
  <c r="E8721" i="2"/>
  <c r="E8729" i="2"/>
  <c r="E8737" i="2"/>
  <c r="E8745" i="2"/>
  <c r="E8753" i="2"/>
  <c r="E8761" i="2"/>
  <c r="E8769" i="2"/>
  <c r="E8777" i="2"/>
  <c r="E8785" i="2"/>
  <c r="E8793" i="2"/>
  <c r="E8801" i="2"/>
  <c r="E8809" i="2"/>
  <c r="E8817" i="2"/>
  <c r="E8825" i="2"/>
  <c r="E8833" i="2"/>
  <c r="E8841" i="2"/>
  <c r="E8849" i="2"/>
  <c r="E8857" i="2"/>
  <c r="E8865" i="2"/>
  <c r="E8873" i="2"/>
  <c r="E8881" i="2"/>
  <c r="E8889" i="2"/>
  <c r="E8897" i="2"/>
  <c r="E8905" i="2"/>
  <c r="E8913" i="2"/>
  <c r="E8921" i="2"/>
  <c r="E8929" i="2"/>
  <c r="E8937" i="2"/>
  <c r="E8945" i="2"/>
  <c r="E8953" i="2"/>
  <c r="E8961" i="2"/>
  <c r="E8969" i="2"/>
  <c r="E8977" i="2"/>
  <c r="E8985" i="2"/>
  <c r="E8993" i="2"/>
  <c r="E9001" i="2"/>
  <c r="E9009" i="2"/>
  <c r="E9017" i="2"/>
  <c r="E9025" i="2"/>
  <c r="E9033" i="2"/>
  <c r="E9041" i="2"/>
  <c r="E9049" i="2"/>
  <c r="E9057" i="2"/>
  <c r="E9065" i="2"/>
  <c r="E9073" i="2"/>
  <c r="E9081" i="2"/>
  <c r="E9089" i="2"/>
  <c r="E9097" i="2"/>
  <c r="E9105" i="2"/>
  <c r="E9113" i="2"/>
  <c r="E9121" i="2"/>
  <c r="E9129" i="2"/>
  <c r="E9137" i="2"/>
  <c r="E9145" i="2"/>
  <c r="E9153" i="2"/>
  <c r="E9161" i="2"/>
  <c r="E9169" i="2"/>
  <c r="E9177" i="2"/>
  <c r="E9185" i="2"/>
  <c r="E9193" i="2"/>
  <c r="E9201" i="2"/>
  <c r="E9209" i="2"/>
  <c r="E9217" i="2"/>
  <c r="E9225" i="2"/>
  <c r="E9233" i="2"/>
  <c r="E9241" i="2"/>
  <c r="E9249" i="2"/>
  <c r="E9257" i="2"/>
  <c r="E9265" i="2"/>
  <c r="E9273" i="2"/>
  <c r="E9281" i="2"/>
  <c r="E9289" i="2"/>
  <c r="E9297" i="2"/>
  <c r="E9305" i="2"/>
  <c r="E9313" i="2"/>
  <c r="E9321" i="2"/>
  <c r="E9329" i="2"/>
  <c r="E9337" i="2"/>
  <c r="E9345" i="2"/>
  <c r="E9353" i="2"/>
  <c r="E9361" i="2"/>
  <c r="E9369" i="2"/>
  <c r="E9377" i="2"/>
  <c r="E9385" i="2"/>
  <c r="E9393" i="2"/>
  <c r="E9401" i="2"/>
  <c r="E9409" i="2"/>
  <c r="E9417" i="2"/>
  <c r="E9425" i="2"/>
  <c r="E9433" i="2"/>
  <c r="E9441" i="2"/>
  <c r="E9449" i="2"/>
  <c r="E9457" i="2"/>
  <c r="E9465" i="2"/>
  <c r="E9473" i="2"/>
  <c r="E9481" i="2"/>
  <c r="E9489" i="2"/>
  <c r="E9497" i="2"/>
  <c r="E9505" i="2"/>
  <c r="E9513" i="2"/>
  <c r="E9521" i="2"/>
  <c r="E9529" i="2"/>
  <c r="E9537" i="2"/>
  <c r="E9545" i="2"/>
  <c r="E9553" i="2"/>
  <c r="E9561" i="2"/>
  <c r="E9569" i="2"/>
  <c r="E9577" i="2"/>
  <c r="E9585" i="2"/>
  <c r="E9593" i="2"/>
  <c r="E9601" i="2"/>
  <c r="E9609" i="2"/>
  <c r="E9617" i="2"/>
  <c r="E9625" i="2"/>
  <c r="E9633" i="2"/>
  <c r="E9641" i="2"/>
  <c r="E9649" i="2"/>
  <c r="E9657" i="2"/>
  <c r="E9665" i="2"/>
  <c r="E9673" i="2"/>
  <c r="E9681" i="2"/>
  <c r="E9689" i="2"/>
  <c r="E9697" i="2"/>
  <c r="E9705" i="2"/>
  <c r="E9713" i="2"/>
  <c r="E9721" i="2"/>
  <c r="E9729" i="2"/>
  <c r="E9737" i="2"/>
  <c r="E9745" i="2"/>
  <c r="E9753" i="2"/>
  <c r="E9761" i="2"/>
  <c r="E9769" i="2"/>
  <c r="E9777" i="2"/>
  <c r="E9785" i="2"/>
  <c r="E9793" i="2"/>
  <c r="E9801" i="2"/>
  <c r="E9809" i="2"/>
  <c r="E9817" i="2"/>
  <c r="E9825" i="2"/>
  <c r="E9833" i="2"/>
  <c r="E9841" i="2"/>
  <c r="E9849" i="2"/>
  <c r="E9857" i="2"/>
  <c r="E9865" i="2"/>
  <c r="E9873" i="2"/>
  <c r="E9881" i="2"/>
  <c r="E9889" i="2"/>
  <c r="E9897" i="2"/>
  <c r="E9905" i="2"/>
  <c r="E9913" i="2"/>
  <c r="E9921" i="2"/>
  <c r="E9929" i="2"/>
  <c r="E9937" i="2"/>
  <c r="E9945" i="2"/>
  <c r="E9953" i="2"/>
  <c r="E9961" i="2"/>
  <c r="E9969" i="2"/>
  <c r="E9977" i="2"/>
  <c r="E9985" i="2"/>
  <c r="E9993" i="2"/>
  <c r="E10001" i="2"/>
  <c r="E10009" i="2"/>
  <c r="E10017" i="2"/>
  <c r="E10025" i="2"/>
  <c r="E10033" i="2"/>
  <c r="E10041" i="2"/>
  <c r="E10049" i="2"/>
  <c r="E10057" i="2"/>
  <c r="E10065" i="2"/>
  <c r="E10073" i="2"/>
  <c r="E10081" i="2"/>
  <c r="E10089" i="2"/>
  <c r="E10097" i="2"/>
  <c r="E10105" i="2"/>
  <c r="E10113" i="2"/>
  <c r="E10121" i="2"/>
  <c r="E10129" i="2"/>
  <c r="E10137" i="2"/>
  <c r="E10145" i="2"/>
  <c r="E10153" i="2"/>
  <c r="E10161" i="2"/>
  <c r="E10169" i="2"/>
  <c r="E10177" i="2"/>
  <c r="E10185" i="2"/>
  <c r="E10193" i="2"/>
  <c r="E10201" i="2"/>
  <c r="E10209" i="2"/>
  <c r="E10217" i="2"/>
  <c r="E10225" i="2"/>
  <c r="E10233" i="2"/>
  <c r="E10241" i="2"/>
  <c r="E10249" i="2"/>
  <c r="E10257" i="2"/>
  <c r="E10265" i="2"/>
  <c r="E10273" i="2"/>
  <c r="E10281" i="2"/>
  <c r="E10289" i="2"/>
  <c r="E10297" i="2"/>
  <c r="E10305" i="2"/>
  <c r="E10313" i="2"/>
  <c r="E10321" i="2"/>
  <c r="E10329" i="2"/>
  <c r="E10337" i="2"/>
  <c r="E10345" i="2"/>
  <c r="E10353" i="2"/>
  <c r="E10361" i="2"/>
  <c r="E10369" i="2"/>
  <c r="E10377" i="2"/>
  <c r="E10385" i="2"/>
  <c r="E10393" i="2"/>
  <c r="E10401" i="2"/>
  <c r="E10409" i="2"/>
  <c r="E10417" i="2"/>
  <c r="E10425" i="2"/>
  <c r="E10433" i="2"/>
  <c r="E10441" i="2"/>
  <c r="E10449" i="2"/>
  <c r="E10457" i="2"/>
  <c r="E10465" i="2"/>
  <c r="E10473" i="2"/>
  <c r="E10481" i="2"/>
  <c r="E10489" i="2"/>
  <c r="E10497" i="2"/>
  <c r="E10505" i="2"/>
  <c r="E10513" i="2"/>
  <c r="E10521" i="2"/>
  <c r="E10529" i="2"/>
  <c r="E10537" i="2"/>
  <c r="E10545" i="2"/>
  <c r="E977" i="2"/>
  <c r="E1997" i="2"/>
  <c r="E2651" i="2"/>
  <c r="E3218" i="2"/>
  <c r="E3452" i="2"/>
  <c r="E3600" i="2"/>
  <c r="E3749" i="2"/>
  <c r="E3904" i="2"/>
  <c r="E4053" i="2"/>
  <c r="E4204" i="2"/>
  <c r="E4360" i="2"/>
  <c r="E4509" i="2"/>
  <c r="E4660" i="2"/>
  <c r="E4816" i="2"/>
  <c r="E4965" i="2"/>
  <c r="E5108" i="2"/>
  <c r="E5212" i="2"/>
  <c r="E5268" i="2"/>
  <c r="E5324" i="2"/>
  <c r="E5383" i="2"/>
  <c r="E5439" i="2"/>
  <c r="E5495" i="2"/>
  <c r="E5554" i="2"/>
  <c r="E5610" i="2"/>
  <c r="E5666" i="2"/>
  <c r="E5724" i="2"/>
  <c r="E5780" i="2"/>
  <c r="E5836" i="2"/>
  <c r="E5895" i="2"/>
  <c r="E5951" i="2"/>
  <c r="E6007" i="2"/>
  <c r="E6066" i="2"/>
  <c r="E6122" i="2"/>
  <c r="E6178" i="2"/>
  <c r="E6236" i="2"/>
  <c r="E6292" i="2"/>
  <c r="E6348" i="2"/>
  <c r="E6407" i="2"/>
  <c r="E6463" i="2"/>
  <c r="E6519" i="2"/>
  <c r="E6578" i="2"/>
  <c r="E6634" i="2"/>
  <c r="E6690" i="2"/>
  <c r="E6734" i="2"/>
  <c r="E6775" i="2"/>
  <c r="E6818" i="2"/>
  <c r="E6862" i="2"/>
  <c r="E6896" i="2"/>
  <c r="E6930" i="2"/>
  <c r="E6966" i="2"/>
  <c r="E6993" i="2"/>
  <c r="E7015" i="2"/>
  <c r="E7037" i="2"/>
  <c r="E7058" i="2"/>
  <c r="E7079" i="2"/>
  <c r="E7101" i="2"/>
  <c r="E7122" i="2"/>
  <c r="E7143" i="2"/>
  <c r="E7165" i="2"/>
  <c r="E7186" i="2"/>
  <c r="E7207" i="2"/>
  <c r="E7229" i="2"/>
  <c r="E7250" i="2"/>
  <c r="E7271" i="2"/>
  <c r="E7293" i="2"/>
  <c r="E7314" i="2"/>
  <c r="E7335" i="2"/>
  <c r="E7357" i="2"/>
  <c r="E7378" i="2"/>
  <c r="E7399" i="2"/>
  <c r="E7421" i="2"/>
  <c r="E7442" i="2"/>
  <c r="E7463" i="2"/>
  <c r="E7485" i="2"/>
  <c r="E7506" i="2"/>
  <c r="E7527" i="2"/>
  <c r="E7549" i="2"/>
  <c r="E7570" i="2"/>
  <c r="E7591" i="2"/>
  <c r="E7613" i="2"/>
  <c r="E7634" i="2"/>
  <c r="E7655" i="2"/>
  <c r="E7677" i="2"/>
  <c r="E7698" i="2"/>
  <c r="E7719" i="2"/>
  <c r="E7741" i="2"/>
  <c r="E7762" i="2"/>
  <c r="E7783" i="2"/>
  <c r="E7805" i="2"/>
  <c r="E7826" i="2"/>
  <c r="E7847" i="2"/>
  <c r="E7869" i="2"/>
  <c r="E7890" i="2"/>
  <c r="E7911" i="2"/>
  <c r="E7933" i="2"/>
  <c r="E7954" i="2"/>
  <c r="E7975" i="2"/>
  <c r="E7997" i="2"/>
  <c r="E8018" i="2"/>
  <c r="E8039" i="2"/>
  <c r="E8061" i="2"/>
  <c r="E8082" i="2"/>
  <c r="E8103" i="2"/>
  <c r="E8125" i="2"/>
  <c r="E8146" i="2"/>
  <c r="E8167" i="2"/>
  <c r="E8189" i="2"/>
  <c r="E8210" i="2"/>
  <c r="E8231" i="2"/>
  <c r="E8253" i="2"/>
  <c r="E8274" i="2"/>
  <c r="E8295" i="2"/>
  <c r="E8317" i="2"/>
  <c r="E8335" i="2"/>
  <c r="E8351" i="2"/>
  <c r="E8367" i="2"/>
  <c r="E8383" i="2"/>
  <c r="E8399" i="2"/>
  <c r="E8415" i="2"/>
  <c r="E8429" i="2"/>
  <c r="E8442" i="2"/>
  <c r="E8455" i="2"/>
  <c r="E8467" i="2"/>
  <c r="E8477" i="2"/>
  <c r="E8486" i="2"/>
  <c r="E8495" i="2"/>
  <c r="E8504" i="2"/>
  <c r="E8513" i="2"/>
  <c r="E8522" i="2"/>
  <c r="E8531" i="2"/>
  <c r="E8541" i="2"/>
  <c r="E8550" i="2"/>
  <c r="E8559" i="2"/>
  <c r="E8568" i="2"/>
  <c r="E8577" i="2"/>
  <c r="E8586" i="2"/>
  <c r="E8595" i="2"/>
  <c r="E8605" i="2"/>
  <c r="E8614" i="2"/>
  <c r="E8623" i="2"/>
  <c r="E8632" i="2"/>
  <c r="E8641" i="2"/>
  <c r="E8650" i="2"/>
  <c r="E8658" i="2"/>
  <c r="E8666" i="2"/>
  <c r="E8674" i="2"/>
  <c r="E8682" i="2"/>
  <c r="E8690" i="2"/>
  <c r="E8698" i="2"/>
  <c r="E8706" i="2"/>
  <c r="E8714" i="2"/>
  <c r="E8722" i="2"/>
  <c r="E8730" i="2"/>
  <c r="E8738" i="2"/>
  <c r="E8746" i="2"/>
  <c r="E8754" i="2"/>
  <c r="E8762" i="2"/>
  <c r="E8770" i="2"/>
  <c r="E8778" i="2"/>
  <c r="E8786" i="2"/>
  <c r="E8794" i="2"/>
  <c r="E8802" i="2"/>
  <c r="E8810" i="2"/>
  <c r="E8818" i="2"/>
  <c r="E8826" i="2"/>
  <c r="E8834" i="2"/>
  <c r="E8842" i="2"/>
  <c r="E8850" i="2"/>
  <c r="E8858" i="2"/>
  <c r="E8866" i="2"/>
  <c r="E8874" i="2"/>
  <c r="E8882" i="2"/>
  <c r="E8890" i="2"/>
  <c r="E8898" i="2"/>
  <c r="E8906" i="2"/>
  <c r="E8914" i="2"/>
  <c r="E8922" i="2"/>
  <c r="E8930" i="2"/>
  <c r="E8938" i="2"/>
  <c r="E8946" i="2"/>
  <c r="E8954" i="2"/>
  <c r="E8962" i="2"/>
  <c r="E8970" i="2"/>
  <c r="E8978" i="2"/>
  <c r="E8986" i="2"/>
  <c r="E8994" i="2"/>
  <c r="E9002" i="2"/>
  <c r="E9010" i="2"/>
  <c r="E9018" i="2"/>
  <c r="E9026" i="2"/>
  <c r="E9034" i="2"/>
  <c r="E9042" i="2"/>
  <c r="E9050" i="2"/>
  <c r="E9058" i="2"/>
  <c r="E9066" i="2"/>
  <c r="E9074" i="2"/>
  <c r="E9082" i="2"/>
  <c r="E9090" i="2"/>
  <c r="E9098" i="2"/>
  <c r="E9106" i="2"/>
  <c r="E9114" i="2"/>
  <c r="E9122" i="2"/>
  <c r="E9130" i="2"/>
  <c r="E9138" i="2"/>
  <c r="E9146" i="2"/>
  <c r="E9154" i="2"/>
  <c r="E9162" i="2"/>
  <c r="E9170" i="2"/>
  <c r="E9178" i="2"/>
  <c r="E9186" i="2"/>
  <c r="E9194" i="2"/>
  <c r="E9202" i="2"/>
  <c r="E9210" i="2"/>
  <c r="E9218" i="2"/>
  <c r="E9226" i="2"/>
  <c r="E9234" i="2"/>
  <c r="E9242" i="2"/>
  <c r="E9250" i="2"/>
  <c r="E9258" i="2"/>
  <c r="E9266" i="2"/>
  <c r="E9274" i="2"/>
  <c r="E9282" i="2"/>
  <c r="E9290" i="2"/>
  <c r="E9298" i="2"/>
  <c r="E9306" i="2"/>
  <c r="E9314" i="2"/>
  <c r="E9322" i="2"/>
  <c r="E9330" i="2"/>
  <c r="E9338" i="2"/>
  <c r="E9346" i="2"/>
  <c r="E9354" i="2"/>
  <c r="E9362" i="2"/>
  <c r="E9370" i="2"/>
  <c r="E9378" i="2"/>
  <c r="E9386" i="2"/>
  <c r="E9394" i="2"/>
  <c r="E9402" i="2"/>
  <c r="E9410" i="2"/>
  <c r="E9418" i="2"/>
  <c r="E9426" i="2"/>
  <c r="E9434" i="2"/>
  <c r="E9442" i="2"/>
  <c r="E9450" i="2"/>
  <c r="E9458" i="2"/>
  <c r="E9466" i="2"/>
  <c r="E9474" i="2"/>
  <c r="E9482" i="2"/>
  <c r="E9490" i="2"/>
  <c r="E9498" i="2"/>
  <c r="E9506" i="2"/>
  <c r="E9514" i="2"/>
  <c r="E9522" i="2"/>
  <c r="E9530" i="2"/>
  <c r="E9538" i="2"/>
  <c r="E9546" i="2"/>
  <c r="E9554" i="2"/>
  <c r="E9562" i="2"/>
  <c r="E9570" i="2"/>
  <c r="E9578" i="2"/>
  <c r="E9586" i="2"/>
  <c r="E9594" i="2"/>
  <c r="E9602" i="2"/>
  <c r="E9610" i="2"/>
  <c r="E9618" i="2"/>
  <c r="E9626" i="2"/>
  <c r="E9634" i="2"/>
  <c r="E9642" i="2"/>
  <c r="E9650" i="2"/>
  <c r="E9658" i="2"/>
  <c r="E9666" i="2"/>
  <c r="E9674" i="2"/>
  <c r="E9682" i="2"/>
  <c r="E9690" i="2"/>
  <c r="E9698" i="2"/>
  <c r="E9706" i="2"/>
  <c r="E9714" i="2"/>
  <c r="E9722" i="2"/>
  <c r="E9730" i="2"/>
  <c r="E9738" i="2"/>
  <c r="E9746" i="2"/>
  <c r="E9754" i="2"/>
  <c r="E9762" i="2"/>
  <c r="E9770" i="2"/>
  <c r="E9778" i="2"/>
  <c r="E9786" i="2"/>
  <c r="E9794" i="2"/>
  <c r="E9802" i="2"/>
  <c r="E9810" i="2"/>
  <c r="E9818" i="2"/>
  <c r="E9826" i="2"/>
  <c r="E9834" i="2"/>
  <c r="E9842" i="2"/>
  <c r="E9850" i="2"/>
  <c r="E9858" i="2"/>
  <c r="E9866" i="2"/>
  <c r="E9874" i="2"/>
  <c r="E9882" i="2"/>
  <c r="E9890" i="2"/>
  <c r="E9898" i="2"/>
  <c r="E9906" i="2"/>
  <c r="E9914" i="2"/>
  <c r="E9922" i="2"/>
  <c r="E9930" i="2"/>
  <c r="E9938" i="2"/>
  <c r="E9946" i="2"/>
  <c r="E9954" i="2"/>
  <c r="E9962" i="2"/>
  <c r="E9970" i="2"/>
  <c r="E9978" i="2"/>
  <c r="E9986" i="2"/>
  <c r="E9994" i="2"/>
  <c r="E10002" i="2"/>
  <c r="E10010" i="2"/>
  <c r="E10018" i="2"/>
  <c r="E10026" i="2"/>
  <c r="E10034" i="2"/>
  <c r="E10042" i="2"/>
  <c r="E10050" i="2"/>
  <c r="E10058" i="2"/>
  <c r="E10066" i="2"/>
  <c r="E10074" i="2"/>
  <c r="E10082" i="2"/>
  <c r="E10090" i="2"/>
  <c r="E10098" i="2"/>
  <c r="E10106" i="2"/>
  <c r="E10114" i="2"/>
  <c r="E10122" i="2"/>
  <c r="E10130" i="2"/>
  <c r="E10138" i="2"/>
  <c r="E10146" i="2"/>
  <c r="E10154" i="2"/>
  <c r="E10162" i="2"/>
  <c r="E10170" i="2"/>
  <c r="E10178" i="2"/>
  <c r="E10186" i="2"/>
  <c r="E10194" i="2"/>
  <c r="E10202" i="2"/>
  <c r="E10210" i="2"/>
  <c r="E10218" i="2"/>
  <c r="E10226" i="2"/>
  <c r="E1312" i="2"/>
  <c r="E2169" i="2"/>
  <c r="E2787" i="2"/>
  <c r="E3328" i="2"/>
  <c r="E3485" i="2"/>
  <c r="E3636" i="2"/>
  <c r="E3792" i="2"/>
  <c r="E3941" i="2"/>
  <c r="E4092" i="2"/>
  <c r="E4245" i="2"/>
  <c r="E4396" i="2"/>
  <c r="E4544" i="2"/>
  <c r="E4701" i="2"/>
  <c r="E4852" i="2"/>
  <c r="E5000" i="2"/>
  <c r="E5140" i="2"/>
  <c r="E5226" i="2"/>
  <c r="E5282" i="2"/>
  <c r="E5340" i="2"/>
  <c r="E5396" i="2"/>
  <c r="E5452" i="2"/>
  <c r="E5511" i="2"/>
  <c r="E5567" i="2"/>
  <c r="E5623" i="2"/>
  <c r="E5682" i="2"/>
  <c r="E5738" i="2"/>
  <c r="E5794" i="2"/>
  <c r="E5852" i="2"/>
  <c r="E5908" i="2"/>
  <c r="E5964" i="2"/>
  <c r="E6023" i="2"/>
  <c r="E6079" i="2"/>
  <c r="E6135" i="2"/>
  <c r="E6194" i="2"/>
  <c r="E6250" i="2"/>
  <c r="E6306" i="2"/>
  <c r="E6364" i="2"/>
  <c r="E6420" i="2"/>
  <c r="E6476" i="2"/>
  <c r="E6535" i="2"/>
  <c r="E6591" i="2"/>
  <c r="E6647" i="2"/>
  <c r="E6702" i="2"/>
  <c r="E6743" i="2"/>
  <c r="E6786" i="2"/>
  <c r="E6830" i="2"/>
  <c r="E6871" i="2"/>
  <c r="E6904" i="2"/>
  <c r="E6940" i="2"/>
  <c r="E6972" i="2"/>
  <c r="E6999" i="2"/>
  <c r="E7021" i="2"/>
  <c r="E7042" i="2"/>
  <c r="E7063" i="2"/>
  <c r="E7085" i="2"/>
  <c r="E7106" i="2"/>
  <c r="E7127" i="2"/>
  <c r="E7149" i="2"/>
  <c r="E7170" i="2"/>
  <c r="E7191" i="2"/>
  <c r="E7213" i="2"/>
  <c r="E7234" i="2"/>
  <c r="E7255" i="2"/>
  <c r="E7277" i="2"/>
  <c r="E7298" i="2"/>
  <c r="E7319" i="2"/>
  <c r="E7341" i="2"/>
  <c r="E7362" i="2"/>
  <c r="E7383" i="2"/>
  <c r="E7405" i="2"/>
  <c r="E7426" i="2"/>
  <c r="E7447" i="2"/>
  <c r="E7469" i="2"/>
  <c r="E7490" i="2"/>
  <c r="E7511" i="2"/>
  <c r="E7533" i="2"/>
  <c r="E7554" i="2"/>
  <c r="E7575" i="2"/>
  <c r="E7597" i="2"/>
  <c r="E7618" i="2"/>
  <c r="E7639" i="2"/>
  <c r="E7661" i="2"/>
  <c r="E7682" i="2"/>
  <c r="E7703" i="2"/>
  <c r="E7725" i="2"/>
  <c r="E7746" i="2"/>
  <c r="E7767" i="2"/>
  <c r="E7789" i="2"/>
  <c r="E7810" i="2"/>
  <c r="E7831" i="2"/>
  <c r="E7853" i="2"/>
  <c r="E7874" i="2"/>
  <c r="E7895" i="2"/>
  <c r="E7917" i="2"/>
  <c r="E7938" i="2"/>
  <c r="E7959" i="2"/>
  <c r="E7981" i="2"/>
  <c r="E8002" i="2"/>
  <c r="E8023" i="2"/>
  <c r="E8045" i="2"/>
  <c r="E8066" i="2"/>
  <c r="E8087" i="2"/>
  <c r="E8109" i="2"/>
  <c r="E8130" i="2"/>
  <c r="E8151" i="2"/>
  <c r="E8173" i="2"/>
  <c r="E8194" i="2"/>
  <c r="E8215" i="2"/>
  <c r="E8237" i="2"/>
  <c r="E8258" i="2"/>
  <c r="E8279" i="2"/>
  <c r="E8301" i="2"/>
  <c r="E8322" i="2"/>
  <c r="E8338" i="2"/>
  <c r="E8354" i="2"/>
  <c r="E8370" i="2"/>
  <c r="E8386" i="2"/>
  <c r="E8402" i="2"/>
  <c r="E8418" i="2"/>
  <c r="E8433" i="2"/>
  <c r="E8445" i="2"/>
  <c r="E8458" i="2"/>
  <c r="E8470" i="2"/>
  <c r="E8479" i="2"/>
  <c r="E8488" i="2"/>
  <c r="E8497" i="2"/>
  <c r="E8506" i="2"/>
  <c r="E8515" i="2"/>
  <c r="E8525" i="2"/>
  <c r="E8534" i="2"/>
  <c r="E8543" i="2"/>
  <c r="E8552" i="2"/>
  <c r="E8561" i="2"/>
  <c r="E8570" i="2"/>
  <c r="E8579" i="2"/>
  <c r="E8589" i="2"/>
  <c r="E8598" i="2"/>
  <c r="E8607" i="2"/>
  <c r="E8616" i="2"/>
  <c r="E8625" i="2"/>
  <c r="E8634" i="2"/>
  <c r="E8643" i="2"/>
  <c r="E8652" i="2"/>
  <c r="E8660" i="2"/>
  <c r="E8668" i="2"/>
  <c r="E8676" i="2"/>
  <c r="E8684" i="2"/>
  <c r="E8692" i="2"/>
  <c r="E8700" i="2"/>
  <c r="E8708" i="2"/>
  <c r="E8716" i="2"/>
  <c r="E8724" i="2"/>
  <c r="E8732" i="2"/>
  <c r="E8740" i="2"/>
  <c r="E8748" i="2"/>
  <c r="E8756" i="2"/>
  <c r="E8764" i="2"/>
  <c r="E8772" i="2"/>
  <c r="E8780" i="2"/>
  <c r="E8788" i="2"/>
  <c r="E8796" i="2"/>
  <c r="E8804" i="2"/>
  <c r="E8812" i="2"/>
  <c r="E8820" i="2"/>
  <c r="E8828" i="2"/>
  <c r="E8836" i="2"/>
  <c r="E8844" i="2"/>
  <c r="E8852" i="2"/>
  <c r="E8860" i="2"/>
  <c r="E8868" i="2"/>
  <c r="E8876" i="2"/>
  <c r="E8884" i="2"/>
  <c r="E8892" i="2"/>
  <c r="E8900" i="2"/>
  <c r="E8908" i="2"/>
  <c r="E8916" i="2"/>
  <c r="E8924" i="2"/>
  <c r="E8932" i="2"/>
  <c r="E8940" i="2"/>
  <c r="E8948" i="2"/>
  <c r="E8956" i="2"/>
  <c r="E8964" i="2"/>
  <c r="E8972" i="2"/>
  <c r="E8980" i="2"/>
  <c r="E8988" i="2"/>
  <c r="E8996" i="2"/>
  <c r="E9004" i="2"/>
  <c r="E9012" i="2"/>
  <c r="E9020" i="2"/>
  <c r="E9028" i="2"/>
  <c r="E9036" i="2"/>
  <c r="E9044" i="2"/>
  <c r="E9052" i="2"/>
  <c r="E9060" i="2"/>
  <c r="E9068" i="2"/>
  <c r="E9076" i="2"/>
  <c r="E9084" i="2"/>
  <c r="E9092" i="2"/>
  <c r="E9100" i="2"/>
  <c r="E9108" i="2"/>
  <c r="E9116" i="2"/>
  <c r="E9124" i="2"/>
  <c r="E9132" i="2"/>
  <c r="E9140" i="2"/>
  <c r="E9148" i="2"/>
  <c r="E9156" i="2"/>
  <c r="E9164" i="2"/>
  <c r="E9172" i="2"/>
  <c r="E9180" i="2"/>
  <c r="E9188" i="2"/>
  <c r="E9196" i="2"/>
  <c r="E9204" i="2"/>
  <c r="E9212" i="2"/>
  <c r="E9220" i="2"/>
  <c r="E9228" i="2"/>
  <c r="E9236" i="2"/>
  <c r="E9244" i="2"/>
  <c r="E9252" i="2"/>
  <c r="E9260" i="2"/>
  <c r="E9268" i="2"/>
  <c r="E9276" i="2"/>
  <c r="E9284" i="2"/>
  <c r="E9292" i="2"/>
  <c r="E9300" i="2"/>
  <c r="E9308" i="2"/>
  <c r="E9316" i="2"/>
  <c r="E9324" i="2"/>
  <c r="E9332" i="2"/>
  <c r="E9340" i="2"/>
  <c r="E9348" i="2"/>
  <c r="E9356" i="2"/>
  <c r="E9364" i="2"/>
  <c r="E9372" i="2"/>
  <c r="E9380" i="2"/>
  <c r="E9388" i="2"/>
  <c r="E9396" i="2"/>
  <c r="E9404" i="2"/>
  <c r="E9412" i="2"/>
  <c r="E9420" i="2"/>
  <c r="E9428" i="2"/>
  <c r="E9436" i="2"/>
  <c r="E9444" i="2"/>
  <c r="E9452" i="2"/>
  <c r="E9460" i="2"/>
  <c r="E9468" i="2"/>
  <c r="E9476" i="2"/>
  <c r="E9484" i="2"/>
  <c r="E9492" i="2"/>
  <c r="E9500" i="2"/>
  <c r="E9508" i="2"/>
  <c r="E9516" i="2"/>
  <c r="E9524" i="2"/>
  <c r="E9532" i="2"/>
  <c r="E9540" i="2"/>
  <c r="E9548" i="2"/>
  <c r="E9556" i="2"/>
  <c r="E9564" i="2"/>
  <c r="E9572" i="2"/>
  <c r="E9580" i="2"/>
  <c r="E9588" i="2"/>
  <c r="E9596" i="2"/>
  <c r="E9604" i="2"/>
  <c r="E9612" i="2"/>
  <c r="E9620" i="2"/>
  <c r="E9628" i="2"/>
  <c r="E9636" i="2"/>
  <c r="E9644" i="2"/>
  <c r="E9652" i="2"/>
  <c r="E9660" i="2"/>
  <c r="E9668" i="2"/>
  <c r="E9676" i="2"/>
  <c r="E9684" i="2"/>
  <c r="E9692" i="2"/>
  <c r="E9700" i="2"/>
  <c r="E9708" i="2"/>
  <c r="E9716" i="2"/>
  <c r="E9724" i="2"/>
  <c r="E9732" i="2"/>
  <c r="E9740" i="2"/>
  <c r="E9748" i="2"/>
  <c r="E9756" i="2"/>
  <c r="E9764" i="2"/>
  <c r="E9772" i="2"/>
  <c r="E9780" i="2"/>
  <c r="E9788" i="2"/>
  <c r="E9796" i="2"/>
  <c r="E9804" i="2"/>
  <c r="E9812" i="2"/>
  <c r="E9820" i="2"/>
  <c r="E9828" i="2"/>
  <c r="E9836" i="2"/>
  <c r="E9844" i="2"/>
  <c r="E9852" i="2"/>
  <c r="E9860" i="2"/>
  <c r="E9868" i="2"/>
  <c r="E9876" i="2"/>
  <c r="E9884" i="2"/>
  <c r="E9892" i="2"/>
  <c r="E9900" i="2"/>
  <c r="E9908" i="2"/>
  <c r="E9916" i="2"/>
  <c r="E9924" i="2"/>
  <c r="E9932" i="2"/>
  <c r="E9940" i="2"/>
  <c r="E9948" i="2"/>
  <c r="E9956" i="2"/>
  <c r="E9964" i="2"/>
  <c r="E9972" i="2"/>
  <c r="E9980" i="2"/>
  <c r="E9988" i="2"/>
  <c r="E9996" i="2"/>
  <c r="E10004" i="2"/>
  <c r="E10012" i="2"/>
  <c r="E10020" i="2"/>
  <c r="E10028" i="2"/>
  <c r="E10036" i="2"/>
  <c r="E10044" i="2"/>
  <c r="E10052" i="2"/>
  <c r="E10060" i="2"/>
  <c r="E10068" i="2"/>
  <c r="E10076" i="2"/>
  <c r="E10084" i="2"/>
  <c r="E10092" i="2"/>
  <c r="E10100" i="2"/>
  <c r="E10108" i="2"/>
  <c r="E10116" i="2"/>
  <c r="E10124" i="2"/>
  <c r="E10132" i="2"/>
  <c r="E10140" i="2"/>
  <c r="E10148" i="2"/>
  <c r="E10156" i="2"/>
  <c r="E10164" i="2"/>
  <c r="E10172" i="2"/>
  <c r="E10180" i="2"/>
  <c r="E10188" i="2"/>
  <c r="E10196" i="2"/>
  <c r="E10204" i="2"/>
  <c r="E10212" i="2"/>
  <c r="E10220" i="2"/>
  <c r="E10228" i="2"/>
  <c r="E10236" i="2"/>
  <c r="E1415" i="2"/>
  <c r="E2269" i="2"/>
  <c r="E2868" i="2"/>
  <c r="E3349" i="2"/>
  <c r="E3508" i="2"/>
  <c r="E3656" i="2"/>
  <c r="E3805" i="2"/>
  <c r="E3964" i="2"/>
  <c r="E4112" i="2"/>
  <c r="E4261" i="2"/>
  <c r="E4416" i="2"/>
  <c r="E4565" i="2"/>
  <c r="E4716" i="2"/>
  <c r="E4872" i="2"/>
  <c r="E5021" i="2"/>
  <c r="E5149" i="2"/>
  <c r="E5234" i="2"/>
  <c r="E5290" i="2"/>
  <c r="E5346" i="2"/>
  <c r="E5404" i="2"/>
  <c r="E5460" i="2"/>
  <c r="E5516" i="2"/>
  <c r="E5575" i="2"/>
  <c r="E5631" i="2"/>
  <c r="E5687" i="2"/>
  <c r="E5746" i="2"/>
  <c r="E5802" i="2"/>
  <c r="E5858" i="2"/>
  <c r="E5916" i="2"/>
  <c r="E5972" i="2"/>
  <c r="E6028" i="2"/>
  <c r="E6087" i="2"/>
  <c r="E6143" i="2"/>
  <c r="E6199" i="2"/>
  <c r="E6258" i="2"/>
  <c r="E6314" i="2"/>
  <c r="E6370" i="2"/>
  <c r="E6428" i="2"/>
  <c r="E6484" i="2"/>
  <c r="E6540" i="2"/>
  <c r="E6599" i="2"/>
  <c r="E6655" i="2"/>
  <c r="E6706" i="2"/>
  <c r="E6750" i="2"/>
  <c r="E6791" i="2"/>
  <c r="E6834" i="2"/>
  <c r="E6876" i="2"/>
  <c r="E6910" i="2"/>
  <c r="E6943" i="2"/>
  <c r="E6976" i="2"/>
  <c r="E7002" i="2"/>
  <c r="E7023" i="2"/>
  <c r="E7045" i="2"/>
  <c r="E7066" i="2"/>
  <c r="E7087" i="2"/>
  <c r="E7109" i="2"/>
  <c r="E7130" i="2"/>
  <c r="E7151" i="2"/>
  <c r="E7173" i="2"/>
  <c r="E7194" i="2"/>
  <c r="E7215" i="2"/>
  <c r="E7237" i="2"/>
  <c r="E7258" i="2"/>
  <c r="E7279" i="2"/>
  <c r="E7301" i="2"/>
  <c r="E7322" i="2"/>
  <c r="E7343" i="2"/>
  <c r="E7365" i="2"/>
  <c r="E7386" i="2"/>
  <c r="E7407" i="2"/>
  <c r="E7429" i="2"/>
  <c r="E7450" i="2"/>
  <c r="E7471" i="2"/>
  <c r="E7493" i="2"/>
  <c r="E7514" i="2"/>
  <c r="E7535" i="2"/>
  <c r="E7557" i="2"/>
  <c r="E7578" i="2"/>
  <c r="E7599" i="2"/>
  <c r="E7621" i="2"/>
  <c r="E7642" i="2"/>
  <c r="E7663" i="2"/>
  <c r="E7685" i="2"/>
  <c r="E7706" i="2"/>
  <c r="E7727" i="2"/>
  <c r="E7749" i="2"/>
  <c r="E7770" i="2"/>
  <c r="E7791" i="2"/>
  <c r="E7813" i="2"/>
  <c r="E7834" i="2"/>
  <c r="E7855" i="2"/>
  <c r="E7877" i="2"/>
  <c r="E7898" i="2"/>
  <c r="E7919" i="2"/>
  <c r="E7941" i="2"/>
  <c r="E7962" i="2"/>
  <c r="E7983" i="2"/>
  <c r="E8005" i="2"/>
  <c r="E8026" i="2"/>
  <c r="E8047" i="2"/>
  <c r="E8069" i="2"/>
  <c r="E8090" i="2"/>
  <c r="E8111" i="2"/>
  <c r="E8133" i="2"/>
  <c r="E8154" i="2"/>
  <c r="E8175" i="2"/>
  <c r="E8197" i="2"/>
  <c r="E8218" i="2"/>
  <c r="E8239" i="2"/>
  <c r="E8261" i="2"/>
  <c r="E8282" i="2"/>
  <c r="E8303" i="2"/>
  <c r="E8325" i="2"/>
  <c r="E8341" i="2"/>
  <c r="E8357" i="2"/>
  <c r="E8373" i="2"/>
  <c r="E8389" i="2"/>
  <c r="E8405" i="2"/>
  <c r="E8421" i="2"/>
  <c r="E8434" i="2"/>
  <c r="E8447" i="2"/>
  <c r="E8459" i="2"/>
  <c r="E8471" i="2"/>
  <c r="E8480" i="2"/>
  <c r="E8489" i="2"/>
  <c r="E8498" i="2"/>
  <c r="E8507" i="2"/>
  <c r="E8517" i="2"/>
  <c r="E8526" i="2"/>
  <c r="E8535" i="2"/>
  <c r="E8544" i="2"/>
  <c r="E8553" i="2"/>
  <c r="E8562" i="2"/>
  <c r="E8571" i="2"/>
  <c r="E8581" i="2"/>
  <c r="E8590" i="2"/>
  <c r="E8599" i="2"/>
  <c r="E8608" i="2"/>
  <c r="E8617" i="2"/>
  <c r="E8626" i="2"/>
  <c r="E8635" i="2"/>
  <c r="E8645" i="2"/>
  <c r="E8653" i="2"/>
  <c r="E8661" i="2"/>
  <c r="E8669" i="2"/>
  <c r="E8677" i="2"/>
  <c r="E8685" i="2"/>
  <c r="E8693" i="2"/>
  <c r="E8701" i="2"/>
  <c r="E8709" i="2"/>
  <c r="E8717" i="2"/>
  <c r="E8725" i="2"/>
  <c r="E8733" i="2"/>
  <c r="E8741" i="2"/>
  <c r="E8749" i="2"/>
  <c r="E8757" i="2"/>
  <c r="E8765" i="2"/>
  <c r="E8773" i="2"/>
  <c r="E8781" i="2"/>
  <c r="E8789" i="2"/>
  <c r="E8797" i="2"/>
  <c r="E8805" i="2"/>
  <c r="E8813" i="2"/>
  <c r="E8821" i="2"/>
  <c r="E8829" i="2"/>
  <c r="E8837" i="2"/>
  <c r="E8845" i="2"/>
  <c r="E8853" i="2"/>
  <c r="E8861" i="2"/>
  <c r="E8869" i="2"/>
  <c r="E8877" i="2"/>
  <c r="E8885" i="2"/>
  <c r="E8893" i="2"/>
  <c r="E8901" i="2"/>
  <c r="E8909" i="2"/>
  <c r="E8917" i="2"/>
  <c r="E8925" i="2"/>
  <c r="E8933" i="2"/>
  <c r="E8941" i="2"/>
  <c r="E8949" i="2"/>
  <c r="E8957" i="2"/>
  <c r="E8965" i="2"/>
  <c r="E8973" i="2"/>
  <c r="E8981" i="2"/>
  <c r="E8989" i="2"/>
  <c r="E8997" i="2"/>
  <c r="E9005" i="2"/>
  <c r="E9013" i="2"/>
  <c r="E9021" i="2"/>
  <c r="E9029" i="2"/>
  <c r="E9037" i="2"/>
  <c r="E9045" i="2"/>
  <c r="E9053" i="2"/>
  <c r="E9061" i="2"/>
  <c r="E9069" i="2"/>
  <c r="E9077" i="2"/>
  <c r="E9085" i="2"/>
  <c r="E9093" i="2"/>
  <c r="E9101" i="2"/>
  <c r="E9109" i="2"/>
  <c r="E9117" i="2"/>
  <c r="E9125" i="2"/>
  <c r="E9133" i="2"/>
  <c r="E9141" i="2"/>
  <c r="E9149" i="2"/>
  <c r="E9157" i="2"/>
  <c r="E9165" i="2"/>
  <c r="E9173" i="2"/>
  <c r="E9181" i="2"/>
  <c r="E9189" i="2"/>
  <c r="E9197" i="2"/>
  <c r="E9205" i="2"/>
  <c r="E9213" i="2"/>
  <c r="E9221" i="2"/>
  <c r="E9229" i="2"/>
  <c r="E9237" i="2"/>
  <c r="E9245" i="2"/>
  <c r="E9253" i="2"/>
  <c r="E9261" i="2"/>
  <c r="E9269" i="2"/>
  <c r="E9277" i="2"/>
  <c r="E9285" i="2"/>
  <c r="E9293" i="2"/>
  <c r="E9301" i="2"/>
  <c r="E9309" i="2"/>
  <c r="E9317" i="2"/>
  <c r="E9325" i="2"/>
  <c r="E9333" i="2"/>
  <c r="E9341" i="2"/>
  <c r="E9349" i="2"/>
  <c r="E9357" i="2"/>
  <c r="E9365" i="2"/>
  <c r="E9373" i="2"/>
  <c r="E9381" i="2"/>
  <c r="E9389" i="2"/>
  <c r="E9397" i="2"/>
  <c r="E9405" i="2"/>
  <c r="E9413" i="2"/>
  <c r="E9421" i="2"/>
  <c r="E9429" i="2"/>
  <c r="E9437" i="2"/>
  <c r="E9445" i="2"/>
  <c r="E9453" i="2"/>
  <c r="E9461" i="2"/>
  <c r="E9469" i="2"/>
  <c r="E9477" i="2"/>
  <c r="E9485" i="2"/>
  <c r="E9493" i="2"/>
  <c r="E9501" i="2"/>
  <c r="E9509" i="2"/>
  <c r="E9517" i="2"/>
  <c r="E9525" i="2"/>
  <c r="E9533" i="2"/>
  <c r="E9541" i="2"/>
  <c r="E9549" i="2"/>
  <c r="E9557" i="2"/>
  <c r="E9565" i="2"/>
  <c r="E9573" i="2"/>
  <c r="E9581" i="2"/>
  <c r="E9589" i="2"/>
  <c r="E9597" i="2"/>
  <c r="E9605" i="2"/>
  <c r="E9613" i="2"/>
  <c r="E9621" i="2"/>
  <c r="E9629" i="2"/>
  <c r="E9637" i="2"/>
  <c r="E9645" i="2"/>
  <c r="E9653" i="2"/>
  <c r="E9661" i="2"/>
  <c r="E9669" i="2"/>
  <c r="E9677" i="2"/>
  <c r="E9685" i="2"/>
  <c r="E9693" i="2"/>
  <c r="E9701" i="2"/>
  <c r="E9709" i="2"/>
  <c r="E9717" i="2"/>
  <c r="E9725" i="2"/>
  <c r="E9733" i="2"/>
  <c r="E9741" i="2"/>
  <c r="E9749" i="2"/>
  <c r="E9757" i="2"/>
  <c r="E9765" i="2"/>
  <c r="E9773" i="2"/>
  <c r="E9781" i="2"/>
  <c r="E9789" i="2"/>
  <c r="E9797" i="2"/>
  <c r="E9805" i="2"/>
  <c r="E9813" i="2"/>
  <c r="E9821" i="2"/>
  <c r="E9829" i="2"/>
  <c r="E9837" i="2"/>
  <c r="E9845" i="2"/>
  <c r="E9853" i="2"/>
  <c r="E9861" i="2"/>
  <c r="E9869" i="2"/>
  <c r="E9877" i="2"/>
  <c r="E9885" i="2"/>
  <c r="E9893" i="2"/>
  <c r="E9901" i="2"/>
  <c r="E9909" i="2"/>
  <c r="E9917" i="2"/>
  <c r="E9925" i="2"/>
  <c r="E9933" i="2"/>
  <c r="E9941" i="2"/>
  <c r="E9949" i="2"/>
  <c r="E9957" i="2"/>
  <c r="E9965" i="2"/>
  <c r="E9973" i="2"/>
  <c r="E9981" i="2"/>
  <c r="E9989" i="2"/>
  <c r="E9997" i="2"/>
  <c r="E10005" i="2"/>
  <c r="E10013" i="2"/>
  <c r="E10021" i="2"/>
  <c r="E10029" i="2"/>
  <c r="E10037" i="2"/>
  <c r="E10045" i="2"/>
  <c r="E10053" i="2"/>
  <c r="E10061" i="2"/>
  <c r="E10069" i="2"/>
  <c r="E10077" i="2"/>
  <c r="E10085" i="2"/>
  <c r="E10093" i="2"/>
  <c r="E10101" i="2"/>
  <c r="E10109" i="2"/>
  <c r="E10117" i="2"/>
  <c r="E10125" i="2"/>
  <c r="E10133" i="2"/>
  <c r="E10141" i="2"/>
  <c r="E10149" i="2"/>
  <c r="E10157" i="2"/>
  <c r="E10165" i="2"/>
  <c r="E10173" i="2"/>
  <c r="E10181" i="2"/>
  <c r="E10189" i="2"/>
  <c r="E10197" i="2"/>
  <c r="E10205" i="2"/>
  <c r="E10213" i="2"/>
  <c r="E10221" i="2"/>
  <c r="E10229" i="2"/>
  <c r="E10237" i="2"/>
  <c r="E10245" i="2"/>
  <c r="E10253" i="2"/>
  <c r="E10261" i="2"/>
  <c r="E10269" i="2"/>
  <c r="E10277" i="2"/>
  <c r="E10285" i="2"/>
  <c r="E10293" i="2"/>
  <c r="E10301" i="2"/>
  <c r="E10309" i="2"/>
  <c r="E10317" i="2"/>
  <c r="E10325" i="2"/>
  <c r="E10333" i="2"/>
  <c r="E10341" i="2"/>
  <c r="E10349" i="2"/>
  <c r="E10357" i="2"/>
  <c r="E10365" i="2"/>
  <c r="E10373" i="2"/>
  <c r="E10381" i="2"/>
  <c r="E10389" i="2"/>
  <c r="E10397" i="2"/>
  <c r="E10405" i="2"/>
  <c r="E10413" i="2"/>
  <c r="E10421" i="2"/>
  <c r="E10429" i="2"/>
  <c r="E10437" i="2"/>
  <c r="E10445" i="2"/>
  <c r="E10453" i="2"/>
  <c r="E10461" i="2"/>
  <c r="E10469" i="2"/>
  <c r="E10477" i="2"/>
  <c r="E10485" i="2"/>
  <c r="E10493" i="2"/>
  <c r="E10501" i="2"/>
  <c r="E10509" i="2"/>
  <c r="E10517" i="2"/>
  <c r="E10525" i="2"/>
  <c r="E10533" i="2"/>
  <c r="E1162" i="2"/>
  <c r="E3464" i="2"/>
  <c r="E4076" i="2"/>
  <c r="E4680" i="2"/>
  <c r="E5218" i="2"/>
  <c r="E5447" i="2"/>
  <c r="E5674" i="2"/>
  <c r="E5900" i="2"/>
  <c r="E6130" i="2"/>
  <c r="E6356" i="2"/>
  <c r="E6583" i="2"/>
  <c r="E6782" i="2"/>
  <c r="E6935" i="2"/>
  <c r="E7039" i="2"/>
  <c r="E7125" i="2"/>
  <c r="E7210" i="2"/>
  <c r="E7295" i="2"/>
  <c r="E7381" i="2"/>
  <c r="E7466" i="2"/>
  <c r="E7551" i="2"/>
  <c r="E7637" i="2"/>
  <c r="E7722" i="2"/>
  <c r="E7807" i="2"/>
  <c r="E7893" i="2"/>
  <c r="E7978" i="2"/>
  <c r="E8063" i="2"/>
  <c r="E8149" i="2"/>
  <c r="E8234" i="2"/>
  <c r="E8319" i="2"/>
  <c r="E8385" i="2"/>
  <c r="E8443" i="2"/>
  <c r="E8487" i="2"/>
  <c r="E8523" i="2"/>
  <c r="E8560" i="2"/>
  <c r="E8597" i="2"/>
  <c r="E8633" i="2"/>
  <c r="E8667" i="2"/>
  <c r="E8699" i="2"/>
  <c r="E8731" i="2"/>
  <c r="E8763" i="2"/>
  <c r="E8795" i="2"/>
  <c r="E8827" i="2"/>
  <c r="E8859" i="2"/>
  <c r="E8891" i="2"/>
  <c r="E8923" i="2"/>
  <c r="E8955" i="2"/>
  <c r="E8987" i="2"/>
  <c r="E9019" i="2"/>
  <c r="E9051" i="2"/>
  <c r="E9083" i="2"/>
  <c r="E9107" i="2"/>
  <c r="E9128" i="2"/>
  <c r="E9150" i="2"/>
  <c r="E9171" i="2"/>
  <c r="E9192" i="2"/>
  <c r="E9214" i="2"/>
  <c r="E9235" i="2"/>
  <c r="E9256" i="2"/>
  <c r="E9278" i="2"/>
  <c r="E9299" i="2"/>
  <c r="E9320" i="2"/>
  <c r="E9342" i="2"/>
  <c r="E9363" i="2"/>
  <c r="E9384" i="2"/>
  <c r="E9406" i="2"/>
  <c r="E9427" i="2"/>
  <c r="E9448" i="2"/>
  <c r="E9470" i="2"/>
  <c r="E9491" i="2"/>
  <c r="E9512" i="2"/>
  <c r="E9534" i="2"/>
  <c r="E9555" i="2"/>
  <c r="E9576" i="2"/>
  <c r="E9598" i="2"/>
  <c r="E9619" i="2"/>
  <c r="E9640" i="2"/>
  <c r="E9662" i="2"/>
  <c r="E9683" i="2"/>
  <c r="E9704" i="2"/>
  <c r="E9726" i="2"/>
  <c r="E9747" i="2"/>
  <c r="E9768" i="2"/>
  <c r="E9790" i="2"/>
  <c r="E9811" i="2"/>
  <c r="E9832" i="2"/>
  <c r="E9854" i="2"/>
  <c r="E9875" i="2"/>
  <c r="E9896" i="2"/>
  <c r="E9918" i="2"/>
  <c r="E9939" i="2"/>
  <c r="E9960" i="2"/>
  <c r="E9982" i="2"/>
  <c r="E10003" i="2"/>
  <c r="E10024" i="2"/>
  <c r="E10046" i="2"/>
  <c r="E10067" i="2"/>
  <c r="E10088" i="2"/>
  <c r="E10110" i="2"/>
  <c r="E10131" i="2"/>
  <c r="E10152" i="2"/>
  <c r="E10174" i="2"/>
  <c r="E10195" i="2"/>
  <c r="E10216" i="2"/>
  <c r="E10235" i="2"/>
  <c r="E10250" i="2"/>
  <c r="E10262" i="2"/>
  <c r="E10275" i="2"/>
  <c r="E10288" i="2"/>
  <c r="E10300" i="2"/>
  <c r="E10314" i="2"/>
  <c r="E10326" i="2"/>
  <c r="E10339" i="2"/>
  <c r="E10352" i="2"/>
  <c r="E10364" i="2"/>
  <c r="E10378" i="2"/>
  <c r="E10390" i="2"/>
  <c r="E10403" i="2"/>
  <c r="E10416" i="2"/>
  <c r="E10428" i="2"/>
  <c r="E10442" i="2"/>
  <c r="E10454" i="2"/>
  <c r="E10467" i="2"/>
  <c r="E10480" i="2"/>
  <c r="E10492" i="2"/>
  <c r="E10506" i="2"/>
  <c r="E10518" i="2"/>
  <c r="E10531" i="2"/>
  <c r="E10542" i="2"/>
  <c r="E10553" i="2"/>
  <c r="E10561" i="2"/>
  <c r="E10569" i="2"/>
  <c r="E10577" i="2"/>
  <c r="E10585" i="2"/>
  <c r="E10593" i="2"/>
  <c r="E10601" i="2"/>
  <c r="E10609" i="2"/>
  <c r="E10617" i="2"/>
  <c r="E10625" i="2"/>
  <c r="E10633" i="2"/>
  <c r="E10641" i="2"/>
  <c r="E10649" i="2"/>
  <c r="E10657" i="2"/>
  <c r="E10665" i="2"/>
  <c r="E10673" i="2"/>
  <c r="E10681" i="2"/>
  <c r="E10689" i="2"/>
  <c r="E10697" i="2"/>
  <c r="E10705" i="2"/>
  <c r="E10713" i="2"/>
  <c r="E10721" i="2"/>
  <c r="E10729" i="2"/>
  <c r="E10737" i="2"/>
  <c r="E10745" i="2"/>
  <c r="E10753" i="2"/>
  <c r="E10761" i="2"/>
  <c r="E10769" i="2"/>
  <c r="E10777" i="2"/>
  <c r="E10785" i="2"/>
  <c r="E10793" i="2"/>
  <c r="E10801" i="2"/>
  <c r="E10809" i="2"/>
  <c r="E10817" i="2"/>
  <c r="E10825" i="2"/>
  <c r="E10833" i="2"/>
  <c r="E10841" i="2"/>
  <c r="E10849" i="2"/>
  <c r="E10857" i="2"/>
  <c r="E10865" i="2"/>
  <c r="E10873" i="2"/>
  <c r="E10881" i="2"/>
  <c r="E10889" i="2"/>
  <c r="E10897" i="2"/>
  <c r="E10905" i="2"/>
  <c r="E10913" i="2"/>
  <c r="E10921" i="2"/>
  <c r="E10929" i="2"/>
  <c r="E10937" i="2"/>
  <c r="E10945" i="2"/>
  <c r="E10953" i="2"/>
  <c r="E10961" i="2"/>
  <c r="E10969" i="2"/>
  <c r="E10977" i="2"/>
  <c r="E10985" i="2"/>
  <c r="E10993" i="2"/>
  <c r="E11001" i="2"/>
  <c r="E11009" i="2"/>
  <c r="E11017" i="2"/>
  <c r="E11025" i="2"/>
  <c r="E11033" i="2"/>
  <c r="E11041" i="2"/>
  <c r="E11049" i="2"/>
  <c r="E11057" i="2"/>
  <c r="E11065" i="2"/>
  <c r="E11073" i="2"/>
  <c r="E11081" i="2"/>
  <c r="E11089" i="2"/>
  <c r="E11097" i="2"/>
  <c r="E11105" i="2"/>
  <c r="E11113" i="2"/>
  <c r="E11121" i="2"/>
  <c r="E11129" i="2"/>
  <c r="E11137" i="2"/>
  <c r="E11145" i="2"/>
  <c r="E11153" i="2"/>
  <c r="E11161" i="2"/>
  <c r="E11169" i="2"/>
  <c r="E11177" i="2"/>
  <c r="E11185" i="2"/>
  <c r="E11193" i="2"/>
  <c r="E11201" i="2"/>
  <c r="E11209" i="2"/>
  <c r="E11217" i="2"/>
  <c r="E11225" i="2"/>
  <c r="E11233" i="2"/>
  <c r="E11241" i="2"/>
  <c r="E11249" i="2"/>
  <c r="E11257" i="2"/>
  <c r="E11265" i="2"/>
  <c r="E11273" i="2"/>
  <c r="E11281" i="2"/>
  <c r="E11289" i="2"/>
  <c r="E11297" i="2"/>
  <c r="E11305" i="2"/>
  <c r="E11313" i="2"/>
  <c r="E11321" i="2"/>
  <c r="E11329" i="2"/>
  <c r="E11337" i="2"/>
  <c r="E11345" i="2"/>
  <c r="E11353" i="2"/>
  <c r="E11361" i="2"/>
  <c r="E11369" i="2"/>
  <c r="E11377" i="2"/>
  <c r="E11385" i="2"/>
  <c r="E11393" i="2"/>
  <c r="E11401" i="2"/>
  <c r="E11409" i="2"/>
  <c r="E11417" i="2"/>
  <c r="E11425" i="2"/>
  <c r="E11433" i="2"/>
  <c r="E11441" i="2"/>
  <c r="E11449" i="2"/>
  <c r="E11457" i="2"/>
  <c r="E11465" i="2"/>
  <c r="E11473" i="2"/>
  <c r="E11481" i="2"/>
  <c r="E11489" i="2"/>
  <c r="E11497" i="2"/>
  <c r="E11505" i="2"/>
  <c r="E11513" i="2"/>
  <c r="E11521" i="2"/>
  <c r="E11529" i="2"/>
  <c r="E11537" i="2"/>
  <c r="E11545" i="2"/>
  <c r="E11553" i="2"/>
  <c r="E11561" i="2"/>
  <c r="E11569" i="2"/>
  <c r="E11577" i="2"/>
  <c r="E11585" i="2"/>
  <c r="E11593" i="2"/>
  <c r="E11601" i="2"/>
  <c r="E11609" i="2"/>
  <c r="E11617" i="2"/>
  <c r="E11625" i="2"/>
  <c r="E11633" i="2"/>
  <c r="E11641" i="2"/>
  <c r="E11649" i="2"/>
  <c r="E11657" i="2"/>
  <c r="E11665" i="2"/>
  <c r="E11673" i="2"/>
  <c r="E11681" i="2"/>
  <c r="E11689" i="2"/>
  <c r="E11697" i="2"/>
  <c r="E11705" i="2"/>
  <c r="E11713" i="2"/>
  <c r="E11721" i="2"/>
  <c r="E11729" i="2"/>
  <c r="E11737" i="2"/>
  <c r="E11745" i="2"/>
  <c r="E11753" i="2"/>
  <c r="E11761" i="2"/>
  <c r="E11769" i="2"/>
  <c r="E11777" i="2"/>
  <c r="E11785" i="2"/>
  <c r="E11793" i="2"/>
  <c r="E11801" i="2"/>
  <c r="E11809" i="2"/>
  <c r="E11817" i="2"/>
  <c r="E11825" i="2"/>
  <c r="E11833" i="2"/>
  <c r="E11841" i="2"/>
  <c r="E11849" i="2"/>
  <c r="E11857" i="2"/>
  <c r="E11865" i="2"/>
  <c r="E11873" i="2"/>
  <c r="E11881" i="2"/>
  <c r="E11889" i="2"/>
  <c r="E11897" i="2"/>
  <c r="E11905" i="2"/>
  <c r="E11913" i="2"/>
  <c r="E11921" i="2"/>
  <c r="E11929" i="2"/>
  <c r="E11937" i="2"/>
  <c r="E11945" i="2"/>
  <c r="E11953" i="2"/>
  <c r="E11961" i="2"/>
  <c r="E11969" i="2"/>
  <c r="E11977" i="2"/>
  <c r="E11985" i="2"/>
  <c r="E11993" i="2"/>
  <c r="E12001" i="2"/>
  <c r="E12009" i="2"/>
  <c r="E12017" i="2"/>
  <c r="E12025" i="2"/>
  <c r="E12033" i="2"/>
  <c r="E12041" i="2"/>
  <c r="E12049" i="2"/>
  <c r="E12057" i="2"/>
  <c r="E12065" i="2"/>
  <c r="E12073" i="2"/>
  <c r="E12081" i="2"/>
  <c r="E12089" i="2"/>
  <c r="E12097" i="2"/>
  <c r="E12105" i="2"/>
  <c r="E12113" i="2"/>
  <c r="E12121" i="2"/>
  <c r="E12129" i="2"/>
  <c r="E12137" i="2"/>
  <c r="E12145" i="2"/>
  <c r="E12153" i="2"/>
  <c r="E12161" i="2"/>
  <c r="E12169" i="2"/>
  <c r="E12177" i="2"/>
  <c r="E12185" i="2"/>
  <c r="E12193" i="2"/>
  <c r="E12201" i="2"/>
  <c r="E12209" i="2"/>
  <c r="E12217" i="2"/>
  <c r="E12225" i="2"/>
  <c r="E12233" i="2"/>
  <c r="E12241" i="2"/>
  <c r="E12249" i="2"/>
  <c r="E12257" i="2"/>
  <c r="E12265" i="2"/>
  <c r="E1547" i="2"/>
  <c r="E3520" i="2"/>
  <c r="E4133" i="2"/>
  <c r="E4736" i="2"/>
  <c r="E5239" i="2"/>
  <c r="E5468" i="2"/>
  <c r="E5695" i="2"/>
  <c r="E5922" i="2"/>
  <c r="E6151" i="2"/>
  <c r="E6378" i="2"/>
  <c r="E6604" i="2"/>
  <c r="E6798" i="2"/>
  <c r="E6948" i="2"/>
  <c r="E7047" i="2"/>
  <c r="E7133" i="2"/>
  <c r="E7218" i="2"/>
  <c r="E7303" i="2"/>
  <c r="E7389" i="2"/>
  <c r="E7474" i="2"/>
  <c r="E7559" i="2"/>
  <c r="E7645" i="2"/>
  <c r="E7730" i="2"/>
  <c r="E7815" i="2"/>
  <c r="E7901" i="2"/>
  <c r="E7986" i="2"/>
  <c r="E8071" i="2"/>
  <c r="E8157" i="2"/>
  <c r="E8242" i="2"/>
  <c r="E8327" i="2"/>
  <c r="E8391" i="2"/>
  <c r="E8449" i="2"/>
  <c r="E8490" i="2"/>
  <c r="E8527" i="2"/>
  <c r="E8563" i="2"/>
  <c r="E8600" i="2"/>
  <c r="E8637" i="2"/>
  <c r="E8670" i="2"/>
  <c r="E8702" i="2"/>
  <c r="E8734" i="2"/>
  <c r="E8766" i="2"/>
  <c r="E8798" i="2"/>
  <c r="E8830" i="2"/>
  <c r="E8862" i="2"/>
  <c r="E8894" i="2"/>
  <c r="E8926" i="2"/>
  <c r="E8958" i="2"/>
  <c r="E8990" i="2"/>
  <c r="E9022" i="2"/>
  <c r="E9054" i="2"/>
  <c r="E9086" i="2"/>
  <c r="E9110" i="2"/>
  <c r="E9131" i="2"/>
  <c r="E9152" i="2"/>
  <c r="E9174" i="2"/>
  <c r="E9195" i="2"/>
  <c r="E9216" i="2"/>
  <c r="E9238" i="2"/>
  <c r="E9259" i="2"/>
  <c r="E9280" i="2"/>
  <c r="E9302" i="2"/>
  <c r="E9323" i="2"/>
  <c r="E9344" i="2"/>
  <c r="E9366" i="2"/>
  <c r="E9387" i="2"/>
  <c r="E9408" i="2"/>
  <c r="E9430" i="2"/>
  <c r="E9451" i="2"/>
  <c r="E9472" i="2"/>
  <c r="E9494" i="2"/>
  <c r="E9515" i="2"/>
  <c r="E9536" i="2"/>
  <c r="E9558" i="2"/>
  <c r="E9579" i="2"/>
  <c r="E9600" i="2"/>
  <c r="E9622" i="2"/>
  <c r="E9643" i="2"/>
  <c r="E9664" i="2"/>
  <c r="E9686" i="2"/>
  <c r="E9707" i="2"/>
  <c r="E9728" i="2"/>
  <c r="E9750" i="2"/>
  <c r="E9771" i="2"/>
  <c r="E9792" i="2"/>
  <c r="E9814" i="2"/>
  <c r="E9835" i="2"/>
  <c r="E9856" i="2"/>
  <c r="E9878" i="2"/>
  <c r="E9899" i="2"/>
  <c r="E9920" i="2"/>
  <c r="E9942" i="2"/>
  <c r="E9963" i="2"/>
  <c r="E9984" i="2"/>
  <c r="E10006" i="2"/>
  <c r="E10027" i="2"/>
  <c r="E10048" i="2"/>
  <c r="E10070" i="2"/>
  <c r="E10091" i="2"/>
  <c r="E10112" i="2"/>
  <c r="E10134" i="2"/>
  <c r="E10155" i="2"/>
  <c r="E10176" i="2"/>
  <c r="E10198" i="2"/>
  <c r="E10219" i="2"/>
  <c r="E10238" i="2"/>
  <c r="E10251" i="2"/>
  <c r="E10264" i="2"/>
  <c r="E10276" i="2"/>
  <c r="E10290" i="2"/>
  <c r="E10302" i="2"/>
  <c r="E10315" i="2"/>
  <c r="E10328" i="2"/>
  <c r="E10340" i="2"/>
  <c r="E10354" i="2"/>
  <c r="E10366" i="2"/>
  <c r="E10379" i="2"/>
  <c r="E10392" i="2"/>
  <c r="E10404" i="2"/>
  <c r="E10418" i="2"/>
  <c r="E10430" i="2"/>
  <c r="E10443" i="2"/>
  <c r="E10456" i="2"/>
  <c r="E10468" i="2"/>
  <c r="E10482" i="2"/>
  <c r="E10494" i="2"/>
  <c r="E10507" i="2"/>
  <c r="E10520" i="2"/>
  <c r="E10532" i="2"/>
  <c r="E10544" i="2"/>
  <c r="E10554" i="2"/>
  <c r="E10562" i="2"/>
  <c r="E10570" i="2"/>
  <c r="E10578" i="2"/>
  <c r="E10586" i="2"/>
  <c r="E10594" i="2"/>
  <c r="E10602" i="2"/>
  <c r="E10610" i="2"/>
  <c r="E10618" i="2"/>
  <c r="E10626" i="2"/>
  <c r="E10634" i="2"/>
  <c r="E10642" i="2"/>
  <c r="E10650" i="2"/>
  <c r="E10658" i="2"/>
  <c r="E10666" i="2"/>
  <c r="E10674" i="2"/>
  <c r="E10682" i="2"/>
  <c r="E10690" i="2"/>
  <c r="E10698" i="2"/>
  <c r="E10706" i="2"/>
  <c r="E10714" i="2"/>
  <c r="E10722" i="2"/>
  <c r="E10730" i="2"/>
  <c r="E10738" i="2"/>
  <c r="E10746" i="2"/>
  <c r="E10754" i="2"/>
  <c r="E10762" i="2"/>
  <c r="E10770" i="2"/>
  <c r="E10778" i="2"/>
  <c r="E10786" i="2"/>
  <c r="E10794" i="2"/>
  <c r="E10802" i="2"/>
  <c r="E10810" i="2"/>
  <c r="E10818" i="2"/>
  <c r="E10826" i="2"/>
  <c r="E10834" i="2"/>
  <c r="E10842" i="2"/>
  <c r="E10850" i="2"/>
  <c r="E10858" i="2"/>
  <c r="E10866" i="2"/>
  <c r="E10874" i="2"/>
  <c r="E10882" i="2"/>
  <c r="E10890" i="2"/>
  <c r="E10898" i="2"/>
  <c r="E10906" i="2"/>
  <c r="E10914" i="2"/>
  <c r="E10922" i="2"/>
  <c r="E10930" i="2"/>
  <c r="E10938" i="2"/>
  <c r="E10946" i="2"/>
  <c r="E10954" i="2"/>
  <c r="E10962" i="2"/>
  <c r="E10970" i="2"/>
  <c r="E10978" i="2"/>
  <c r="E10986" i="2"/>
  <c r="E10994" i="2"/>
  <c r="E11002" i="2"/>
  <c r="E11010" i="2"/>
  <c r="E11018" i="2"/>
  <c r="E11026" i="2"/>
  <c r="E11034" i="2"/>
  <c r="E11042" i="2"/>
  <c r="E11050" i="2"/>
  <c r="E11058" i="2"/>
  <c r="E11066" i="2"/>
  <c r="E11074" i="2"/>
  <c r="E11082" i="2"/>
  <c r="E11090" i="2"/>
  <c r="E11098" i="2"/>
  <c r="E11106" i="2"/>
  <c r="E11114" i="2"/>
  <c r="E11122" i="2"/>
  <c r="E11130" i="2"/>
  <c r="E11138" i="2"/>
  <c r="E11146" i="2"/>
  <c r="E11154" i="2"/>
  <c r="E11162" i="2"/>
  <c r="E11170" i="2"/>
  <c r="E11178" i="2"/>
  <c r="E11186" i="2"/>
  <c r="E11194" i="2"/>
  <c r="E11202" i="2"/>
  <c r="E11210" i="2"/>
  <c r="E11218" i="2"/>
  <c r="E11226" i="2"/>
  <c r="E11234" i="2"/>
  <c r="E11242" i="2"/>
  <c r="E11250" i="2"/>
  <c r="E11258" i="2"/>
  <c r="E11266" i="2"/>
  <c r="E11274" i="2"/>
  <c r="E11282" i="2"/>
  <c r="E11290" i="2"/>
  <c r="E11298" i="2"/>
  <c r="E11306" i="2"/>
  <c r="E11314" i="2"/>
  <c r="E11322" i="2"/>
  <c r="E11330" i="2"/>
  <c r="E11338" i="2"/>
  <c r="E11346" i="2"/>
  <c r="E11354" i="2"/>
  <c r="E11362" i="2"/>
  <c r="E11370" i="2"/>
  <c r="E11378" i="2"/>
  <c r="E11386" i="2"/>
  <c r="E11394" i="2"/>
  <c r="E11402" i="2"/>
  <c r="E11410" i="2"/>
  <c r="E11418" i="2"/>
  <c r="E11426" i="2"/>
  <c r="E11434" i="2"/>
  <c r="E11442" i="2"/>
  <c r="E11450" i="2"/>
  <c r="E11458" i="2"/>
  <c r="E11466" i="2"/>
  <c r="E11474" i="2"/>
  <c r="E11482" i="2"/>
  <c r="E11490" i="2"/>
  <c r="E11498" i="2"/>
  <c r="E11506" i="2"/>
  <c r="E11514" i="2"/>
  <c r="E11522" i="2"/>
  <c r="E11530" i="2"/>
  <c r="E11538" i="2"/>
  <c r="E11546" i="2"/>
  <c r="E11554" i="2"/>
  <c r="E11562" i="2"/>
  <c r="E11570" i="2"/>
  <c r="E11578" i="2"/>
  <c r="E11586" i="2"/>
  <c r="E11594" i="2"/>
  <c r="E11602" i="2"/>
  <c r="E11610" i="2"/>
  <c r="E11618" i="2"/>
  <c r="E11626" i="2"/>
  <c r="E11634" i="2"/>
  <c r="E11642" i="2"/>
  <c r="E11650" i="2"/>
  <c r="E11658" i="2"/>
  <c r="E11666" i="2"/>
  <c r="E11674" i="2"/>
  <c r="E11682" i="2"/>
  <c r="E11690" i="2"/>
  <c r="E11698" i="2"/>
  <c r="E11706" i="2"/>
  <c r="E11714" i="2"/>
  <c r="E11722" i="2"/>
  <c r="E11730" i="2"/>
  <c r="E11738" i="2"/>
  <c r="E11746" i="2"/>
  <c r="E11754" i="2"/>
  <c r="E11762" i="2"/>
  <c r="E11770" i="2"/>
  <c r="E11778" i="2"/>
  <c r="E11786" i="2"/>
  <c r="E11794" i="2"/>
  <c r="E11802" i="2"/>
  <c r="E11810" i="2"/>
  <c r="E11818" i="2"/>
  <c r="E11826" i="2"/>
  <c r="E11834" i="2"/>
  <c r="E11842" i="2"/>
  <c r="E11850" i="2"/>
  <c r="E11858" i="2"/>
  <c r="E11866" i="2"/>
  <c r="E11874" i="2"/>
  <c r="E11882" i="2"/>
  <c r="E11890" i="2"/>
  <c r="E11898" i="2"/>
  <c r="E11906" i="2"/>
  <c r="E11914" i="2"/>
  <c r="E11922" i="2"/>
  <c r="E11930" i="2"/>
  <c r="E11938" i="2"/>
  <c r="E11946" i="2"/>
  <c r="E11954" i="2"/>
  <c r="E11962" i="2"/>
  <c r="E11970" i="2"/>
  <c r="E11978" i="2"/>
  <c r="E11986" i="2"/>
  <c r="E11994" i="2"/>
  <c r="E12002" i="2"/>
  <c r="E12010" i="2"/>
  <c r="E12018" i="2"/>
  <c r="E12026" i="2"/>
  <c r="E12034" i="2"/>
  <c r="E12042" i="2"/>
  <c r="E12050" i="2"/>
  <c r="E12058" i="2"/>
  <c r="E12066" i="2"/>
  <c r="E12074" i="2"/>
  <c r="E12082" i="2"/>
  <c r="E12090" i="2"/>
  <c r="E12098" i="2"/>
  <c r="E12106" i="2"/>
  <c r="E12114" i="2"/>
  <c r="E12122" i="2"/>
  <c r="E12130" i="2"/>
  <c r="E12138" i="2"/>
  <c r="E12146" i="2"/>
  <c r="E12154" i="2"/>
  <c r="E12162" i="2"/>
  <c r="E12170" i="2"/>
  <c r="E12178" i="2"/>
  <c r="E12186" i="2"/>
  <c r="E12194" i="2"/>
  <c r="E12202" i="2"/>
  <c r="E12210" i="2"/>
  <c r="E12218" i="2"/>
  <c r="E12226" i="2"/>
  <c r="E12234" i="2"/>
  <c r="E12242" i="2"/>
  <c r="E12250" i="2"/>
  <c r="E12258" i="2"/>
  <c r="E12266" i="2"/>
  <c r="E2068" i="2"/>
  <c r="E3621" i="2"/>
  <c r="E4224" i="2"/>
  <c r="E4829" i="2"/>
  <c r="E5276" i="2"/>
  <c r="E5503" i="2"/>
  <c r="E5730" i="2"/>
  <c r="E5959" i="2"/>
  <c r="E6186" i="2"/>
  <c r="E6412" i="2"/>
  <c r="E6642" i="2"/>
  <c r="E6823" i="2"/>
  <c r="E6968" i="2"/>
  <c r="E7061" i="2"/>
  <c r="E7146" i="2"/>
  <c r="E7231" i="2"/>
  <c r="E7317" i="2"/>
  <c r="E7402" i="2"/>
  <c r="E7487" i="2"/>
  <c r="E7573" i="2"/>
  <c r="E7658" i="2"/>
  <c r="E7743" i="2"/>
  <c r="E7829" i="2"/>
  <c r="E7914" i="2"/>
  <c r="E7999" i="2"/>
  <c r="E8085" i="2"/>
  <c r="E8170" i="2"/>
  <c r="E8255" i="2"/>
  <c r="E8337" i="2"/>
  <c r="E8401" i="2"/>
  <c r="E8457" i="2"/>
  <c r="E8496" i="2"/>
  <c r="E8533" i="2"/>
  <c r="E8569" i="2"/>
  <c r="E8606" i="2"/>
  <c r="E8642" i="2"/>
  <c r="E8675" i="2"/>
  <c r="E8707" i="2"/>
  <c r="E8739" i="2"/>
  <c r="E8771" i="2"/>
  <c r="E8803" i="2"/>
  <c r="E8835" i="2"/>
  <c r="E8867" i="2"/>
  <c r="E8899" i="2"/>
  <c r="E8931" i="2"/>
  <c r="E8963" i="2"/>
  <c r="E8995" i="2"/>
  <c r="E9027" i="2"/>
  <c r="E9059" i="2"/>
  <c r="E9091" i="2"/>
  <c r="E9112" i="2"/>
  <c r="E9134" i="2"/>
  <c r="E9155" i="2"/>
  <c r="E9176" i="2"/>
  <c r="E9198" i="2"/>
  <c r="E9219" i="2"/>
  <c r="E9240" i="2"/>
  <c r="E9262" i="2"/>
  <c r="E9283" i="2"/>
  <c r="E9304" i="2"/>
  <c r="E9326" i="2"/>
  <c r="E9347" i="2"/>
  <c r="E9368" i="2"/>
  <c r="E9390" i="2"/>
  <c r="E9411" i="2"/>
  <c r="E9432" i="2"/>
  <c r="E9454" i="2"/>
  <c r="E9475" i="2"/>
  <c r="E9496" i="2"/>
  <c r="E9518" i="2"/>
  <c r="E9539" i="2"/>
  <c r="E9560" i="2"/>
  <c r="E9582" i="2"/>
  <c r="E9603" i="2"/>
  <c r="E9624" i="2"/>
  <c r="E9646" i="2"/>
  <c r="E9667" i="2"/>
  <c r="E9688" i="2"/>
  <c r="E9710" i="2"/>
  <c r="E9731" i="2"/>
  <c r="E9752" i="2"/>
  <c r="E9774" i="2"/>
  <c r="E9795" i="2"/>
  <c r="E9816" i="2"/>
  <c r="E9838" i="2"/>
  <c r="E9859" i="2"/>
  <c r="E9880" i="2"/>
  <c r="E9902" i="2"/>
  <c r="E9923" i="2"/>
  <c r="E9944" i="2"/>
  <c r="E9966" i="2"/>
  <c r="E9987" i="2"/>
  <c r="E10008" i="2"/>
  <c r="E10030" i="2"/>
  <c r="E10051" i="2"/>
  <c r="E10072" i="2"/>
  <c r="E10094" i="2"/>
  <c r="E10115" i="2"/>
  <c r="E10136" i="2"/>
  <c r="E10158" i="2"/>
  <c r="E10179" i="2"/>
  <c r="E10200" i="2"/>
  <c r="E10222" i="2"/>
  <c r="E10240" i="2"/>
  <c r="E10252" i="2"/>
  <c r="E10266" i="2"/>
  <c r="E10278" i="2"/>
  <c r="E10291" i="2"/>
  <c r="E10304" i="2"/>
  <c r="E10316" i="2"/>
  <c r="E10330" i="2"/>
  <c r="E10342" i="2"/>
  <c r="E10355" i="2"/>
  <c r="E10368" i="2"/>
  <c r="E10380" i="2"/>
  <c r="E10394" i="2"/>
  <c r="E10406" i="2"/>
  <c r="E10419" i="2"/>
  <c r="E10432" i="2"/>
  <c r="E10444" i="2"/>
  <c r="E10458" i="2"/>
  <c r="E10470" i="2"/>
  <c r="E10483" i="2"/>
  <c r="E10496" i="2"/>
  <c r="E10508" i="2"/>
  <c r="E10522" i="2"/>
  <c r="E10534" i="2"/>
  <c r="E10546" i="2"/>
  <c r="E10555" i="2"/>
  <c r="E10563" i="2"/>
  <c r="E10571" i="2"/>
  <c r="E10579" i="2"/>
  <c r="E10587" i="2"/>
  <c r="E10595" i="2"/>
  <c r="E10603" i="2"/>
  <c r="E10611" i="2"/>
  <c r="E10619" i="2"/>
  <c r="E10627" i="2"/>
  <c r="E10635" i="2"/>
  <c r="E10643" i="2"/>
  <c r="E10651" i="2"/>
  <c r="E10659" i="2"/>
  <c r="E10667" i="2"/>
  <c r="E10675" i="2"/>
  <c r="E10683" i="2"/>
  <c r="E10691" i="2"/>
  <c r="E10699" i="2"/>
  <c r="E10707" i="2"/>
  <c r="E10715" i="2"/>
  <c r="E10723" i="2"/>
  <c r="E10731" i="2"/>
  <c r="E10739" i="2"/>
  <c r="E10747" i="2"/>
  <c r="E10755" i="2"/>
  <c r="E10763" i="2"/>
  <c r="E10771" i="2"/>
  <c r="E10779" i="2"/>
  <c r="E10787" i="2"/>
  <c r="E10795" i="2"/>
  <c r="E10803" i="2"/>
  <c r="E10811" i="2"/>
  <c r="E10819" i="2"/>
  <c r="E10827" i="2"/>
  <c r="E10835" i="2"/>
  <c r="E10843" i="2"/>
  <c r="E10851" i="2"/>
  <c r="E10859" i="2"/>
  <c r="E10867" i="2"/>
  <c r="E10875" i="2"/>
  <c r="E10883" i="2"/>
  <c r="E10891" i="2"/>
  <c r="E10899" i="2"/>
  <c r="E10907" i="2"/>
  <c r="E10915" i="2"/>
  <c r="E10923" i="2"/>
  <c r="E10931" i="2"/>
  <c r="E10939" i="2"/>
  <c r="E10947" i="2"/>
  <c r="E10955" i="2"/>
  <c r="E10963" i="2"/>
  <c r="E10971" i="2"/>
  <c r="E10979" i="2"/>
  <c r="E10987" i="2"/>
  <c r="E10995" i="2"/>
  <c r="E11003" i="2"/>
  <c r="E11011" i="2"/>
  <c r="E11019" i="2"/>
  <c r="E11027" i="2"/>
  <c r="E11035" i="2"/>
  <c r="E11043" i="2"/>
  <c r="E11051" i="2"/>
  <c r="E11059" i="2"/>
  <c r="E11067" i="2"/>
  <c r="E11075" i="2"/>
  <c r="E11083" i="2"/>
  <c r="E11091" i="2"/>
  <c r="E11099" i="2"/>
  <c r="E11107" i="2"/>
  <c r="E11115" i="2"/>
  <c r="E11123" i="2"/>
  <c r="E11131" i="2"/>
  <c r="E11139" i="2"/>
  <c r="E11147" i="2"/>
  <c r="E11155" i="2"/>
  <c r="E11163" i="2"/>
  <c r="E11171" i="2"/>
  <c r="E11179" i="2"/>
  <c r="E11187" i="2"/>
  <c r="E11195" i="2"/>
  <c r="E11203" i="2"/>
  <c r="E11211" i="2"/>
  <c r="E11219" i="2"/>
  <c r="E11227" i="2"/>
  <c r="E11235" i="2"/>
  <c r="E11243" i="2"/>
  <c r="E11251" i="2"/>
  <c r="E11259" i="2"/>
  <c r="E11267" i="2"/>
  <c r="E11275" i="2"/>
  <c r="E11283" i="2"/>
  <c r="E11291" i="2"/>
  <c r="E11299" i="2"/>
  <c r="E11307" i="2"/>
  <c r="E11315" i="2"/>
  <c r="E11323" i="2"/>
  <c r="E11331" i="2"/>
  <c r="E11339" i="2"/>
  <c r="E11347" i="2"/>
  <c r="E11355" i="2"/>
  <c r="E11363" i="2"/>
  <c r="E11371" i="2"/>
  <c r="E11379" i="2"/>
  <c r="E11387" i="2"/>
  <c r="E11395" i="2"/>
  <c r="E11403" i="2"/>
  <c r="E11411" i="2"/>
  <c r="E11419" i="2"/>
  <c r="E11427" i="2"/>
  <c r="E11435" i="2"/>
  <c r="E11443" i="2"/>
  <c r="E11451" i="2"/>
  <c r="E11459" i="2"/>
  <c r="E11467" i="2"/>
  <c r="E11475" i="2"/>
  <c r="E11483" i="2"/>
  <c r="E11491" i="2"/>
  <c r="E11499" i="2"/>
  <c r="E11507" i="2"/>
  <c r="E11515" i="2"/>
  <c r="E11523" i="2"/>
  <c r="E11531" i="2"/>
  <c r="E11539" i="2"/>
  <c r="E11547" i="2"/>
  <c r="E11555" i="2"/>
  <c r="E11563" i="2"/>
  <c r="E11571" i="2"/>
  <c r="E11579" i="2"/>
  <c r="E11587" i="2"/>
  <c r="E11595" i="2"/>
  <c r="E11603" i="2"/>
  <c r="E11611" i="2"/>
  <c r="E11619" i="2"/>
  <c r="E11627" i="2"/>
  <c r="E11635" i="2"/>
  <c r="E11643" i="2"/>
  <c r="E11651" i="2"/>
  <c r="E11659" i="2"/>
  <c r="E11667" i="2"/>
  <c r="E11675" i="2"/>
  <c r="E11683" i="2"/>
  <c r="E11691" i="2"/>
  <c r="E11699" i="2"/>
  <c r="E11707" i="2"/>
  <c r="E11715" i="2"/>
  <c r="E11723" i="2"/>
  <c r="E11731" i="2"/>
  <c r="E11739" i="2"/>
  <c r="E11747" i="2"/>
  <c r="E11755" i="2"/>
  <c r="E11763" i="2"/>
  <c r="E11771" i="2"/>
  <c r="E11779" i="2"/>
  <c r="E11787" i="2"/>
  <c r="E11795" i="2"/>
  <c r="E11803" i="2"/>
  <c r="E11811" i="2"/>
  <c r="E11819" i="2"/>
  <c r="E11827" i="2"/>
  <c r="E11835" i="2"/>
  <c r="E11843" i="2"/>
  <c r="E11851" i="2"/>
  <c r="E11859" i="2"/>
  <c r="E11867" i="2"/>
  <c r="E11875" i="2"/>
  <c r="E11883" i="2"/>
  <c r="E11891" i="2"/>
  <c r="E11899" i="2"/>
  <c r="E11907" i="2"/>
  <c r="E11915" i="2"/>
  <c r="E11923" i="2"/>
  <c r="E11931" i="2"/>
  <c r="E11939" i="2"/>
  <c r="E11947" i="2"/>
  <c r="E11955" i="2"/>
  <c r="E11963" i="2"/>
  <c r="E11971" i="2"/>
  <c r="E11979" i="2"/>
  <c r="E11987" i="2"/>
  <c r="E11995" i="2"/>
  <c r="E12003" i="2"/>
  <c r="E12011" i="2"/>
  <c r="E12019" i="2"/>
  <c r="E12027" i="2"/>
  <c r="E12035" i="2"/>
  <c r="E12043" i="2"/>
  <c r="E12051" i="2"/>
  <c r="E12059" i="2"/>
  <c r="E12067" i="2"/>
  <c r="E12075" i="2"/>
  <c r="E12083" i="2"/>
  <c r="E12091" i="2"/>
  <c r="E12099" i="2"/>
  <c r="E12107" i="2"/>
  <c r="E12115" i="2"/>
  <c r="E12123" i="2"/>
  <c r="E12131" i="2"/>
  <c r="E12139" i="2"/>
  <c r="E12147" i="2"/>
  <c r="E12155" i="2"/>
  <c r="E12163" i="2"/>
  <c r="E12171" i="2"/>
  <c r="E12179" i="2"/>
  <c r="E12187" i="2"/>
  <c r="E12195" i="2"/>
  <c r="E12203" i="2"/>
  <c r="E12211" i="2"/>
  <c r="E12219" i="2"/>
  <c r="E12227" i="2"/>
  <c r="E12235" i="2"/>
  <c r="E12243" i="2"/>
  <c r="E12251" i="2"/>
  <c r="E12259" i="2"/>
  <c r="E12267" i="2"/>
  <c r="E2348" i="2"/>
  <c r="E3677" i="2"/>
  <c r="E4284" i="2"/>
  <c r="E4885" i="2"/>
  <c r="E5298" i="2"/>
  <c r="E5524" i="2"/>
  <c r="E5751" i="2"/>
  <c r="E5980" i="2"/>
  <c r="E6207" i="2"/>
  <c r="E6434" i="2"/>
  <c r="E6663" i="2"/>
  <c r="E6839" i="2"/>
  <c r="E6978" i="2"/>
  <c r="E7069" i="2"/>
  <c r="E7154" i="2"/>
  <c r="E7239" i="2"/>
  <c r="E7325" i="2"/>
  <c r="E7410" i="2"/>
  <c r="E7495" i="2"/>
  <c r="E7581" i="2"/>
  <c r="E7666" i="2"/>
  <c r="E7751" i="2"/>
  <c r="E7837" i="2"/>
  <c r="E7922" i="2"/>
  <c r="E8007" i="2"/>
  <c r="E8093" i="2"/>
  <c r="E8178" i="2"/>
  <c r="E8263" i="2"/>
  <c r="E8343" i="2"/>
  <c r="E8407" i="2"/>
  <c r="E8461" i="2"/>
  <c r="E8499" i="2"/>
  <c r="E8536" i="2"/>
  <c r="E8573" i="2"/>
  <c r="E8609" i="2"/>
  <c r="E8646" i="2"/>
  <c r="E8678" i="2"/>
  <c r="E8710" i="2"/>
  <c r="E8742" i="2"/>
  <c r="E8774" i="2"/>
  <c r="E8806" i="2"/>
  <c r="E8838" i="2"/>
  <c r="E8870" i="2"/>
  <c r="E8902" i="2"/>
  <c r="E8934" i="2"/>
  <c r="E8966" i="2"/>
  <c r="E8998" i="2"/>
  <c r="E9030" i="2"/>
  <c r="E9062" i="2"/>
  <c r="E9094" i="2"/>
  <c r="E9115" i="2"/>
  <c r="E9136" i="2"/>
  <c r="E9158" i="2"/>
  <c r="E9179" i="2"/>
  <c r="E9200" i="2"/>
  <c r="E9222" i="2"/>
  <c r="E9243" i="2"/>
  <c r="E9264" i="2"/>
  <c r="E9286" i="2"/>
  <c r="E9307" i="2"/>
  <c r="E9328" i="2"/>
  <c r="E9350" i="2"/>
  <c r="E9371" i="2"/>
  <c r="E9392" i="2"/>
  <c r="E9414" i="2"/>
  <c r="E9435" i="2"/>
  <c r="E9456" i="2"/>
  <c r="E9478" i="2"/>
  <c r="E9499" i="2"/>
  <c r="E9520" i="2"/>
  <c r="E9542" i="2"/>
  <c r="E9563" i="2"/>
  <c r="E9584" i="2"/>
  <c r="E9606" i="2"/>
  <c r="E9627" i="2"/>
  <c r="E9648" i="2"/>
  <c r="E9670" i="2"/>
  <c r="E9691" i="2"/>
  <c r="E9712" i="2"/>
  <c r="E9734" i="2"/>
  <c r="E9755" i="2"/>
  <c r="E9776" i="2"/>
  <c r="E9798" i="2"/>
  <c r="E9819" i="2"/>
  <c r="E9840" i="2"/>
  <c r="E9862" i="2"/>
  <c r="E9883" i="2"/>
  <c r="E9904" i="2"/>
  <c r="E9926" i="2"/>
  <c r="E9947" i="2"/>
  <c r="E9968" i="2"/>
  <c r="E9990" i="2"/>
  <c r="E10011" i="2"/>
  <c r="E10032" i="2"/>
  <c r="E10054" i="2"/>
  <c r="E10075" i="2"/>
  <c r="E10096" i="2"/>
  <c r="E10118" i="2"/>
  <c r="E10139" i="2"/>
  <c r="E10160" i="2"/>
  <c r="E10182" i="2"/>
  <c r="E10203" i="2"/>
  <c r="E10224" i="2"/>
  <c r="E10242" i="2"/>
  <c r="E10254" i="2"/>
  <c r="E10267" i="2"/>
  <c r="E10280" i="2"/>
  <c r="E10292" i="2"/>
  <c r="E10306" i="2"/>
  <c r="E10318" i="2"/>
  <c r="E10331" i="2"/>
  <c r="E10344" i="2"/>
  <c r="E10356" i="2"/>
  <c r="E10370" i="2"/>
  <c r="E10382" i="2"/>
  <c r="E10395" i="2"/>
  <c r="E10408" i="2"/>
  <c r="E10420" i="2"/>
  <c r="E10434" i="2"/>
  <c r="E10446" i="2"/>
  <c r="E10459" i="2"/>
  <c r="E10472" i="2"/>
  <c r="E10484" i="2"/>
  <c r="E10498" i="2"/>
  <c r="E10510" i="2"/>
  <c r="E10523" i="2"/>
  <c r="E10536" i="2"/>
  <c r="E10547" i="2"/>
  <c r="E10556" i="2"/>
  <c r="E10564" i="2"/>
  <c r="E10572" i="2"/>
  <c r="E10580" i="2"/>
  <c r="E10588" i="2"/>
  <c r="E10596" i="2"/>
  <c r="E10604" i="2"/>
  <c r="E10612" i="2"/>
  <c r="E10620" i="2"/>
  <c r="E10628" i="2"/>
  <c r="E10636" i="2"/>
  <c r="E10644" i="2"/>
  <c r="E10652" i="2"/>
  <c r="E10660" i="2"/>
  <c r="E10668" i="2"/>
  <c r="E10676" i="2"/>
  <c r="E10684" i="2"/>
  <c r="E10692" i="2"/>
  <c r="E10700" i="2"/>
  <c r="E10708" i="2"/>
  <c r="E10716" i="2"/>
  <c r="E10724" i="2"/>
  <c r="E10732" i="2"/>
  <c r="E10740" i="2"/>
  <c r="E10748" i="2"/>
  <c r="E10756" i="2"/>
  <c r="E10764" i="2"/>
  <c r="E10772" i="2"/>
  <c r="E10780" i="2"/>
  <c r="E10788" i="2"/>
  <c r="E10796" i="2"/>
  <c r="E10804" i="2"/>
  <c r="E10812" i="2"/>
  <c r="E10820" i="2"/>
  <c r="E10828" i="2"/>
  <c r="E10836" i="2"/>
  <c r="E10844" i="2"/>
  <c r="E10852" i="2"/>
  <c r="E10860" i="2"/>
  <c r="E10868" i="2"/>
  <c r="E10876" i="2"/>
  <c r="E10884" i="2"/>
  <c r="E10892" i="2"/>
  <c r="E10900" i="2"/>
  <c r="E10908" i="2"/>
  <c r="E10916" i="2"/>
  <c r="E10924" i="2"/>
  <c r="E10932" i="2"/>
  <c r="E10940" i="2"/>
  <c r="E10948" i="2"/>
  <c r="E10956" i="2"/>
  <c r="E10964" i="2"/>
  <c r="E10972" i="2"/>
  <c r="E10980" i="2"/>
  <c r="E10988" i="2"/>
  <c r="E10996" i="2"/>
  <c r="E11004" i="2"/>
  <c r="E11012" i="2"/>
  <c r="E11020" i="2"/>
  <c r="E11028" i="2"/>
  <c r="E11036" i="2"/>
  <c r="E11044" i="2"/>
  <c r="E11052" i="2"/>
  <c r="E11060" i="2"/>
  <c r="E11068" i="2"/>
  <c r="E11076" i="2"/>
  <c r="E11084" i="2"/>
  <c r="E11092" i="2"/>
  <c r="E11100" i="2"/>
  <c r="E11108" i="2"/>
  <c r="E11116" i="2"/>
  <c r="E11124" i="2"/>
  <c r="E11132" i="2"/>
  <c r="E11140" i="2"/>
  <c r="E11148" i="2"/>
  <c r="E11156" i="2"/>
  <c r="E11164" i="2"/>
  <c r="E11172" i="2"/>
  <c r="E11180" i="2"/>
  <c r="E11188" i="2"/>
  <c r="E11196" i="2"/>
  <c r="E11204" i="2"/>
  <c r="E11212" i="2"/>
  <c r="E11220" i="2"/>
  <c r="E11228" i="2"/>
  <c r="E11236" i="2"/>
  <c r="E11244" i="2"/>
  <c r="E11252" i="2"/>
  <c r="E11260" i="2"/>
  <c r="E11268" i="2"/>
  <c r="E11276" i="2"/>
  <c r="E11284" i="2"/>
  <c r="E11292" i="2"/>
  <c r="E11300" i="2"/>
  <c r="E11308" i="2"/>
  <c r="E11316" i="2"/>
  <c r="E11324" i="2"/>
  <c r="E11332" i="2"/>
  <c r="E11340" i="2"/>
  <c r="E11348" i="2"/>
  <c r="E11356" i="2"/>
  <c r="E11364" i="2"/>
  <c r="E11372" i="2"/>
  <c r="E11380" i="2"/>
  <c r="E11388" i="2"/>
  <c r="E11396" i="2"/>
  <c r="E11404" i="2"/>
  <c r="E11412" i="2"/>
  <c r="E11420" i="2"/>
  <c r="E11428" i="2"/>
  <c r="E11436" i="2"/>
  <c r="E11444" i="2"/>
  <c r="E11452" i="2"/>
  <c r="E11460" i="2"/>
  <c r="E11468" i="2"/>
  <c r="E11476" i="2"/>
  <c r="E11484" i="2"/>
  <c r="E11492" i="2"/>
  <c r="E11500" i="2"/>
  <c r="E11508" i="2"/>
  <c r="E11516" i="2"/>
  <c r="E11524" i="2"/>
  <c r="E11532" i="2"/>
  <c r="E11540" i="2"/>
  <c r="E11548" i="2"/>
  <c r="E11556" i="2"/>
  <c r="E11564" i="2"/>
  <c r="E11572" i="2"/>
  <c r="E11580" i="2"/>
  <c r="E11588" i="2"/>
  <c r="E11596" i="2"/>
  <c r="E11604" i="2"/>
  <c r="E11612" i="2"/>
  <c r="E11620" i="2"/>
  <c r="E11628" i="2"/>
  <c r="E11636" i="2"/>
  <c r="E11644" i="2"/>
  <c r="E11652" i="2"/>
  <c r="E11660" i="2"/>
  <c r="E11668" i="2"/>
  <c r="E11676" i="2"/>
  <c r="E11684" i="2"/>
  <c r="E11692" i="2"/>
  <c r="E11700" i="2"/>
  <c r="E11708" i="2"/>
  <c r="E11716" i="2"/>
  <c r="E11724" i="2"/>
  <c r="E11732" i="2"/>
  <c r="E11740" i="2"/>
  <c r="E11748" i="2"/>
  <c r="E11756" i="2"/>
  <c r="E11764" i="2"/>
  <c r="E11772" i="2"/>
  <c r="E11780" i="2"/>
  <c r="E11788" i="2"/>
  <c r="E11796" i="2"/>
  <c r="E11804" i="2"/>
  <c r="E11812" i="2"/>
  <c r="E11820" i="2"/>
  <c r="E11828" i="2"/>
  <c r="E11836" i="2"/>
  <c r="E11844" i="2"/>
  <c r="E11852" i="2"/>
  <c r="E11860" i="2"/>
  <c r="E11868" i="2"/>
  <c r="E11876" i="2"/>
  <c r="E11884" i="2"/>
  <c r="E11892" i="2"/>
  <c r="E11900" i="2"/>
  <c r="E11908" i="2"/>
  <c r="E11916" i="2"/>
  <c r="E11924" i="2"/>
  <c r="E11932" i="2"/>
  <c r="E11940" i="2"/>
  <c r="E11948" i="2"/>
  <c r="E11956" i="2"/>
  <c r="E11964" i="2"/>
  <c r="E11972" i="2"/>
  <c r="E11980" i="2"/>
  <c r="E11988" i="2"/>
  <c r="E11996" i="2"/>
  <c r="E12004" i="2"/>
  <c r="E12012" i="2"/>
  <c r="E12020" i="2"/>
  <c r="E12028" i="2"/>
  <c r="E12036" i="2"/>
  <c r="E12044" i="2"/>
  <c r="E12052" i="2"/>
  <c r="E12060" i="2"/>
  <c r="E12068" i="2"/>
  <c r="E12076" i="2"/>
  <c r="E12084" i="2"/>
  <c r="E12092" i="2"/>
  <c r="E12100" i="2"/>
  <c r="E12108" i="2"/>
  <c r="E12116" i="2"/>
  <c r="E12124" i="2"/>
  <c r="E12132" i="2"/>
  <c r="E12140" i="2"/>
  <c r="E12148" i="2"/>
  <c r="E12156" i="2"/>
  <c r="E12164" i="2"/>
  <c r="E12172" i="2"/>
  <c r="E12180" i="2"/>
  <c r="E12188" i="2"/>
  <c r="E12196" i="2"/>
  <c r="E12204" i="2"/>
  <c r="E12212" i="2"/>
  <c r="E12220" i="2"/>
  <c r="E12228" i="2"/>
  <c r="E12236" i="2"/>
  <c r="E12244" i="2"/>
  <c r="E12252" i="2"/>
  <c r="E12260" i="2"/>
  <c r="E2953" i="2"/>
  <c r="E3828" i="2"/>
  <c r="E4432" i="2"/>
  <c r="E5044" i="2"/>
  <c r="E5354" i="2"/>
  <c r="E5580" i="2"/>
  <c r="E5810" i="2"/>
  <c r="E3280" i="2"/>
  <c r="E3920" i="2"/>
  <c r="E4532" i="2"/>
  <c r="E5124" i="2"/>
  <c r="E5388" i="2"/>
  <c r="E5618" i="2"/>
  <c r="E5844" i="2"/>
  <c r="E6071" i="2"/>
  <c r="E6300" i="2"/>
  <c r="E6527" i="2"/>
  <c r="E6738" i="2"/>
  <c r="E6902" i="2"/>
  <c r="E7018" i="2"/>
  <c r="E7103" i="2"/>
  <c r="E7189" i="2"/>
  <c r="E7274" i="2"/>
  <c r="E7359" i="2"/>
  <c r="E7445" i="2"/>
  <c r="E7530" i="2"/>
  <c r="E7615" i="2"/>
  <c r="E7701" i="2"/>
  <c r="E7786" i="2"/>
  <c r="E7871" i="2"/>
  <c r="E7957" i="2"/>
  <c r="E8042" i="2"/>
  <c r="E8127" i="2"/>
  <c r="E8213" i="2"/>
  <c r="E8298" i="2"/>
  <c r="E8369" i="2"/>
  <c r="E8431" i="2"/>
  <c r="E8478" i="2"/>
  <c r="E8514" i="2"/>
  <c r="E8551" i="2"/>
  <c r="E8587" i="2"/>
  <c r="E8624" i="2"/>
  <c r="E8659" i="2"/>
  <c r="E8691" i="2"/>
  <c r="E8723" i="2"/>
  <c r="E8755" i="2"/>
  <c r="E8787" i="2"/>
  <c r="E8819" i="2"/>
  <c r="E8851" i="2"/>
  <c r="E8883" i="2"/>
  <c r="E8915" i="2"/>
  <c r="E8947" i="2"/>
  <c r="E8979" i="2"/>
  <c r="E9011" i="2"/>
  <c r="E9043" i="2"/>
  <c r="E9075" i="2"/>
  <c r="E9102" i="2"/>
  <c r="E9123" i="2"/>
  <c r="E9144" i="2"/>
  <c r="E9166" i="2"/>
  <c r="E9187" i="2"/>
  <c r="E9208" i="2"/>
  <c r="E9230" i="2"/>
  <c r="E9251" i="2"/>
  <c r="E9272" i="2"/>
  <c r="E9294" i="2"/>
  <c r="E9315" i="2"/>
  <c r="E9336" i="2"/>
  <c r="E9358" i="2"/>
  <c r="E9379" i="2"/>
  <c r="E9400" i="2"/>
  <c r="E9422" i="2"/>
  <c r="E9443" i="2"/>
  <c r="E9464" i="2"/>
  <c r="E9486" i="2"/>
  <c r="E9507" i="2"/>
  <c r="E9528" i="2"/>
  <c r="E9550" i="2"/>
  <c r="E9571" i="2"/>
  <c r="E9592" i="2"/>
  <c r="E9614" i="2"/>
  <c r="E9635" i="2"/>
  <c r="E9656" i="2"/>
  <c r="E9678" i="2"/>
  <c r="E9699" i="2"/>
  <c r="E9720" i="2"/>
  <c r="E9742" i="2"/>
  <c r="E9763" i="2"/>
  <c r="E9784" i="2"/>
  <c r="E9806" i="2"/>
  <c r="E9827" i="2"/>
  <c r="E9848" i="2"/>
  <c r="E9870" i="2"/>
  <c r="E9891" i="2"/>
  <c r="E9912" i="2"/>
  <c r="E9934" i="2"/>
  <c r="E9955" i="2"/>
  <c r="E9976" i="2"/>
  <c r="E9998" i="2"/>
  <c r="E10019" i="2"/>
  <c r="E10040" i="2"/>
  <c r="E10062" i="2"/>
  <c r="E10083" i="2"/>
  <c r="E10104" i="2"/>
  <c r="E10126" i="2"/>
  <c r="E10147" i="2"/>
  <c r="E10168" i="2"/>
  <c r="E10190" i="2"/>
  <c r="E10211" i="2"/>
  <c r="E10232" i="2"/>
  <c r="E10246" i="2"/>
  <c r="E10259" i="2"/>
  <c r="E10272" i="2"/>
  <c r="E10284" i="2"/>
  <c r="E10298" i="2"/>
  <c r="E10310" i="2"/>
  <c r="E10323" i="2"/>
  <c r="E10336" i="2"/>
  <c r="E10348" i="2"/>
  <c r="E10362" i="2"/>
  <c r="E10374" i="2"/>
  <c r="E10387" i="2"/>
  <c r="E10400" i="2"/>
  <c r="E10412" i="2"/>
  <c r="E10426" i="2"/>
  <c r="E10438" i="2"/>
  <c r="E10451" i="2"/>
  <c r="E10464" i="2"/>
  <c r="E10476" i="2"/>
  <c r="E10490" i="2"/>
  <c r="E10502" i="2"/>
  <c r="E10515" i="2"/>
  <c r="E10528" i="2"/>
  <c r="E10540" i="2"/>
  <c r="E10550" i="2"/>
  <c r="E10559" i="2"/>
  <c r="E10567" i="2"/>
  <c r="E10575" i="2"/>
  <c r="E10583" i="2"/>
  <c r="E10591" i="2"/>
  <c r="E10599" i="2"/>
  <c r="E10607" i="2"/>
  <c r="E10615" i="2"/>
  <c r="E10623" i="2"/>
  <c r="E10631" i="2"/>
  <c r="E10639" i="2"/>
  <c r="E10647" i="2"/>
  <c r="E10655" i="2"/>
  <c r="E10663" i="2"/>
  <c r="E10671" i="2"/>
  <c r="E10679" i="2"/>
  <c r="E10687" i="2"/>
  <c r="E10695" i="2"/>
  <c r="E10703" i="2"/>
  <c r="E10711" i="2"/>
  <c r="E10719" i="2"/>
  <c r="E10727" i="2"/>
  <c r="E10735" i="2"/>
  <c r="E10743" i="2"/>
  <c r="E10751" i="2"/>
  <c r="E10759" i="2"/>
  <c r="E10767" i="2"/>
  <c r="E10775" i="2"/>
  <c r="E10783" i="2"/>
  <c r="E10791" i="2"/>
  <c r="E10799" i="2"/>
  <c r="E10807" i="2"/>
  <c r="E10815" i="2"/>
  <c r="E10823" i="2"/>
  <c r="E10831" i="2"/>
  <c r="E10839" i="2"/>
  <c r="E10847" i="2"/>
  <c r="E10855" i="2"/>
  <c r="E10863" i="2"/>
  <c r="E10871" i="2"/>
  <c r="E10879" i="2"/>
  <c r="E10887" i="2"/>
  <c r="E10895" i="2"/>
  <c r="E10903" i="2"/>
  <c r="E10911" i="2"/>
  <c r="E10919" i="2"/>
  <c r="E10927" i="2"/>
  <c r="E10935" i="2"/>
  <c r="E10943" i="2"/>
  <c r="E10951" i="2"/>
  <c r="E10959" i="2"/>
  <c r="E10967" i="2"/>
  <c r="E10975" i="2"/>
  <c r="E10983" i="2"/>
  <c r="E10991" i="2"/>
  <c r="E10999" i="2"/>
  <c r="E11007" i="2"/>
  <c r="E11015" i="2"/>
  <c r="E11023" i="2"/>
  <c r="E11031" i="2"/>
  <c r="E11039" i="2"/>
  <c r="E11047" i="2"/>
  <c r="E11055" i="2"/>
  <c r="E11063" i="2"/>
  <c r="E11071" i="2"/>
  <c r="E11079" i="2"/>
  <c r="E11087" i="2"/>
  <c r="E11095" i="2"/>
  <c r="E11103" i="2"/>
  <c r="E11111" i="2"/>
  <c r="E11119" i="2"/>
  <c r="E11127" i="2"/>
  <c r="E11135" i="2"/>
  <c r="E11143" i="2"/>
  <c r="E11151" i="2"/>
  <c r="E11159" i="2"/>
  <c r="E11167" i="2"/>
  <c r="E11175" i="2"/>
  <c r="E11183" i="2"/>
  <c r="E11191" i="2"/>
  <c r="E11199" i="2"/>
  <c r="E11207" i="2"/>
  <c r="E11215" i="2"/>
  <c r="E11223" i="2"/>
  <c r="E11231" i="2"/>
  <c r="E11239" i="2"/>
  <c r="E11247" i="2"/>
  <c r="E11255" i="2"/>
  <c r="E11263" i="2"/>
  <c r="E11271" i="2"/>
  <c r="E11279" i="2"/>
  <c r="E11287" i="2"/>
  <c r="E11295" i="2"/>
  <c r="E11303" i="2"/>
  <c r="E11311" i="2"/>
  <c r="E11319" i="2"/>
  <c r="E11327" i="2"/>
  <c r="E11335" i="2"/>
  <c r="E11343" i="2"/>
  <c r="E11351" i="2"/>
  <c r="E11359" i="2"/>
  <c r="E11367" i="2"/>
  <c r="E11375" i="2"/>
  <c r="E11383" i="2"/>
  <c r="E11391" i="2"/>
  <c r="E11399" i="2"/>
  <c r="E11407" i="2"/>
  <c r="E11415" i="2"/>
  <c r="E11423" i="2"/>
  <c r="E11431" i="2"/>
  <c r="E11439" i="2"/>
  <c r="E11447" i="2"/>
  <c r="E11455" i="2"/>
  <c r="E11463" i="2"/>
  <c r="E11471" i="2"/>
  <c r="E11479" i="2"/>
  <c r="E11487" i="2"/>
  <c r="E11495" i="2"/>
  <c r="E11503" i="2"/>
  <c r="E11511" i="2"/>
  <c r="E11519" i="2"/>
  <c r="E11527" i="2"/>
  <c r="E11535" i="2"/>
  <c r="E11543" i="2"/>
  <c r="E11551" i="2"/>
  <c r="E11559" i="2"/>
  <c r="E11567" i="2"/>
  <c r="E11575" i="2"/>
  <c r="E11583" i="2"/>
  <c r="E11591" i="2"/>
  <c r="E11599" i="2"/>
  <c r="E11607" i="2"/>
  <c r="E11615" i="2"/>
  <c r="E11623" i="2"/>
  <c r="E11631" i="2"/>
  <c r="E11639" i="2"/>
  <c r="E11647" i="2"/>
  <c r="E11655" i="2"/>
  <c r="E11663" i="2"/>
  <c r="E11671" i="2"/>
  <c r="E11679" i="2"/>
  <c r="E11687" i="2"/>
  <c r="E11695" i="2"/>
  <c r="E11703" i="2"/>
  <c r="E11711" i="2"/>
  <c r="E11719" i="2"/>
  <c r="E11727" i="2"/>
  <c r="E11735" i="2"/>
  <c r="E11743" i="2"/>
  <c r="E11751" i="2"/>
  <c r="E11759" i="2"/>
  <c r="E11767" i="2"/>
  <c r="E11775" i="2"/>
  <c r="E11783" i="2"/>
  <c r="E11791" i="2"/>
  <c r="E11799" i="2"/>
  <c r="E11807" i="2"/>
  <c r="E11815" i="2"/>
  <c r="E11823" i="2"/>
  <c r="E11831" i="2"/>
  <c r="E11839" i="2"/>
  <c r="E11847" i="2"/>
  <c r="E11855" i="2"/>
  <c r="E11863" i="2"/>
  <c r="E11871" i="2"/>
  <c r="E11879" i="2"/>
  <c r="E11887" i="2"/>
  <c r="E11895" i="2"/>
  <c r="E11903" i="2"/>
  <c r="E11911" i="2"/>
  <c r="E11919" i="2"/>
  <c r="E11927" i="2"/>
  <c r="E11935" i="2"/>
  <c r="E11943" i="2"/>
  <c r="E11951" i="2"/>
  <c r="E11959" i="2"/>
  <c r="E11967" i="2"/>
  <c r="E11975" i="2"/>
  <c r="E11983" i="2"/>
  <c r="E11991" i="2"/>
  <c r="E11999" i="2"/>
  <c r="E12007" i="2"/>
  <c r="E12015" i="2"/>
  <c r="E12023" i="2"/>
  <c r="E12031" i="2"/>
  <c r="E12039" i="2"/>
  <c r="E12047" i="2"/>
  <c r="E12055" i="2"/>
  <c r="E12063" i="2"/>
  <c r="E12071" i="2"/>
  <c r="E12079" i="2"/>
  <c r="E12087" i="2"/>
  <c r="E12095" i="2"/>
  <c r="E12103" i="2"/>
  <c r="E12111" i="2"/>
  <c r="E12119" i="2"/>
  <c r="E12127" i="2"/>
  <c r="E12135" i="2"/>
  <c r="E12143" i="2"/>
  <c r="E12151" i="2"/>
  <c r="E12159" i="2"/>
  <c r="E12167" i="2"/>
  <c r="E12175" i="2"/>
  <c r="E12183" i="2"/>
  <c r="E12191" i="2"/>
  <c r="E12199" i="2"/>
  <c r="E12207" i="2"/>
  <c r="E12215" i="2"/>
  <c r="E12223" i="2"/>
  <c r="E12231" i="2"/>
  <c r="E12239" i="2"/>
  <c r="E12247" i="2"/>
  <c r="E12255" i="2"/>
  <c r="E12263" i="2"/>
  <c r="E2733" i="2"/>
  <c r="E5332" i="2"/>
  <c r="E6092" i="2"/>
  <c r="E6711" i="2"/>
  <c r="E7082" i="2"/>
  <c r="E7282" i="2"/>
  <c r="E7517" i="2"/>
  <c r="E7765" i="2"/>
  <c r="E7965" i="2"/>
  <c r="E8199" i="2"/>
  <c r="E8417" i="2"/>
  <c r="E8518" i="2"/>
  <c r="E8618" i="2"/>
  <c r="E8715" i="2"/>
  <c r="E8790" i="2"/>
  <c r="E8878" i="2"/>
  <c r="E8971" i="2"/>
  <c r="E9046" i="2"/>
  <c r="E9120" i="2"/>
  <c r="E9182" i="2"/>
  <c r="E9232" i="2"/>
  <c r="E9291" i="2"/>
  <c r="E9352" i="2"/>
  <c r="E9403" i="2"/>
  <c r="E9462" i="2"/>
  <c r="E9523" i="2"/>
  <c r="E9574" i="2"/>
  <c r="E9632" i="2"/>
  <c r="E9694" i="2"/>
  <c r="E9744" i="2"/>
  <c r="E9803" i="2"/>
  <c r="E9864" i="2"/>
  <c r="E9915" i="2"/>
  <c r="E9974" i="2"/>
  <c r="E10035" i="2"/>
  <c r="E10086" i="2"/>
  <c r="E10144" i="2"/>
  <c r="E10206" i="2"/>
  <c r="E10248" i="2"/>
  <c r="E10283" i="2"/>
  <c r="E10320" i="2"/>
  <c r="E10350" i="2"/>
  <c r="E10386" i="2"/>
  <c r="E10422" i="2"/>
  <c r="E10452" i="2"/>
  <c r="E10488" i="2"/>
  <c r="E10524" i="2"/>
  <c r="E10552" i="2"/>
  <c r="E10574" i="2"/>
  <c r="E10597" i="2"/>
  <c r="E10616" i="2"/>
  <c r="E10638" i="2"/>
  <c r="E10661" i="2"/>
  <c r="E10680" i="2"/>
  <c r="E10702" i="2"/>
  <c r="E10725" i="2"/>
  <c r="E10744" i="2"/>
  <c r="E10766" i="2"/>
  <c r="E10789" i="2"/>
  <c r="E10808" i="2"/>
  <c r="E10830" i="2"/>
  <c r="E10853" i="2"/>
  <c r="E10872" i="2"/>
  <c r="E10894" i="2"/>
  <c r="E10917" i="2"/>
  <c r="E10936" i="2"/>
  <c r="E10958" i="2"/>
  <c r="E10981" i="2"/>
  <c r="E11000" i="2"/>
  <c r="E11022" i="2"/>
  <c r="E11045" i="2"/>
  <c r="E11064" i="2"/>
  <c r="E11086" i="2"/>
  <c r="E11109" i="2"/>
  <c r="E11128" i="2"/>
  <c r="E11150" i="2"/>
  <c r="E11173" i="2"/>
  <c r="E11192" i="2"/>
  <c r="E11214" i="2"/>
  <c r="E11237" i="2"/>
  <c r="E11256" i="2"/>
  <c r="E11278" i="2"/>
  <c r="E11301" i="2"/>
  <c r="E11320" i="2"/>
  <c r="E11342" i="2"/>
  <c r="E11365" i="2"/>
  <c r="E11384" i="2"/>
  <c r="E11406" i="2"/>
  <c r="E11429" i="2"/>
  <c r="E11448" i="2"/>
  <c r="E11470" i="2"/>
  <c r="E11493" i="2"/>
  <c r="E11512" i="2"/>
  <c r="E11534" i="2"/>
  <c r="E11557" i="2"/>
  <c r="E11576" i="2"/>
  <c r="E11598" i="2"/>
  <c r="E11621" i="2"/>
  <c r="E11640" i="2"/>
  <c r="E11662" i="2"/>
  <c r="E11685" i="2"/>
  <c r="E11704" i="2"/>
  <c r="E11726" i="2"/>
  <c r="E11749" i="2"/>
  <c r="E11768" i="2"/>
  <c r="E11790" i="2"/>
  <c r="E11813" i="2"/>
  <c r="E11832" i="2"/>
  <c r="E11854" i="2"/>
  <c r="E11877" i="2"/>
  <c r="E11896" i="2"/>
  <c r="E11918" i="2"/>
  <c r="E11941" i="2"/>
  <c r="E11960" i="2"/>
  <c r="E11982" i="2"/>
  <c r="E12005" i="2"/>
  <c r="E12024" i="2"/>
  <c r="E12046" i="2"/>
  <c r="E12069" i="2"/>
  <c r="E12088" i="2"/>
  <c r="E12110" i="2"/>
  <c r="E12133" i="2"/>
  <c r="E12152" i="2"/>
  <c r="E12174" i="2"/>
  <c r="E12197" i="2"/>
  <c r="E12216" i="2"/>
  <c r="E12238" i="2"/>
  <c r="E12261" i="2"/>
  <c r="E3372" i="2"/>
  <c r="E5410" i="2"/>
  <c r="E6242" i="2"/>
  <c r="E6754" i="2"/>
  <c r="E7090" i="2"/>
  <c r="E7338" i="2"/>
  <c r="E7538" i="2"/>
  <c r="E7773" i="2"/>
  <c r="E8021" i="2"/>
  <c r="E8221" i="2"/>
  <c r="E8423" i="2"/>
  <c r="E8542" i="2"/>
  <c r="E8627" i="2"/>
  <c r="E8718" i="2"/>
  <c r="E8811" i="2"/>
  <c r="E8886" i="2"/>
  <c r="E8974" i="2"/>
  <c r="E9067" i="2"/>
  <c r="E9126" i="2"/>
  <c r="E9184" i="2"/>
  <c r="E9246" i="2"/>
  <c r="E9296" i="2"/>
  <c r="E9355" i="2"/>
  <c r="E9416" i="2"/>
  <c r="E9467" i="2"/>
  <c r="E9526" i="2"/>
  <c r="E9587" i="2"/>
  <c r="E9638" i="2"/>
  <c r="E9696" i="2"/>
  <c r="E9758" i="2"/>
  <c r="E9808" i="2"/>
  <c r="E9867" i="2"/>
  <c r="E9928" i="2"/>
  <c r="E9979" i="2"/>
  <c r="E10038" i="2"/>
  <c r="E10099" i="2"/>
  <c r="E10150" i="2"/>
  <c r="E10208" i="2"/>
  <c r="E10256" i="2"/>
  <c r="E10286" i="2"/>
  <c r="E10322" i="2"/>
  <c r="E10358" i="2"/>
  <c r="E10388" i="2"/>
  <c r="E10424" i="2"/>
  <c r="E10460" i="2"/>
  <c r="E10491" i="2"/>
  <c r="E10526" i="2"/>
  <c r="E10557" i="2"/>
  <c r="E10576" i="2"/>
  <c r="E10598" i="2"/>
  <c r="E10621" i="2"/>
  <c r="E10640" i="2"/>
  <c r="E10662" i="2"/>
  <c r="E10685" i="2"/>
  <c r="E10704" i="2"/>
  <c r="E10726" i="2"/>
  <c r="E10749" i="2"/>
  <c r="E10768" i="2"/>
  <c r="E10790" i="2"/>
  <c r="E10813" i="2"/>
  <c r="E10832" i="2"/>
  <c r="E10854" i="2"/>
  <c r="E10877" i="2"/>
  <c r="E10896" i="2"/>
  <c r="E10918" i="2"/>
  <c r="E10941" i="2"/>
  <c r="E10960" i="2"/>
  <c r="E10982" i="2"/>
  <c r="E11005" i="2"/>
  <c r="E11024" i="2"/>
  <c r="E11046" i="2"/>
  <c r="E11069" i="2"/>
  <c r="E11088" i="2"/>
  <c r="E11110" i="2"/>
  <c r="E11133" i="2"/>
  <c r="E11152" i="2"/>
  <c r="E11174" i="2"/>
  <c r="E11197" i="2"/>
  <c r="E11216" i="2"/>
  <c r="E11238" i="2"/>
  <c r="E11261" i="2"/>
  <c r="E11280" i="2"/>
  <c r="E11302" i="2"/>
  <c r="E11325" i="2"/>
  <c r="E11344" i="2"/>
  <c r="E11366" i="2"/>
  <c r="E11389" i="2"/>
  <c r="E11408" i="2"/>
  <c r="E11430" i="2"/>
  <c r="E11453" i="2"/>
  <c r="E11472" i="2"/>
  <c r="E11494" i="2"/>
  <c r="E11517" i="2"/>
  <c r="E11536" i="2"/>
  <c r="E11558" i="2"/>
  <c r="E11581" i="2"/>
  <c r="E11600" i="2"/>
  <c r="E11622" i="2"/>
  <c r="E11645" i="2"/>
  <c r="E11664" i="2"/>
  <c r="E11686" i="2"/>
  <c r="E11709" i="2"/>
  <c r="E11728" i="2"/>
  <c r="E11750" i="2"/>
  <c r="E11773" i="2"/>
  <c r="E11792" i="2"/>
  <c r="E11814" i="2"/>
  <c r="E11837" i="2"/>
  <c r="E11856" i="2"/>
  <c r="E11878" i="2"/>
  <c r="E11901" i="2"/>
  <c r="E11920" i="2"/>
  <c r="E11942" i="2"/>
  <c r="E11965" i="2"/>
  <c r="E11984" i="2"/>
  <c r="E12006" i="2"/>
  <c r="E12029" i="2"/>
  <c r="E12048" i="2"/>
  <c r="E12070" i="2"/>
  <c r="E12093" i="2"/>
  <c r="E12112" i="2"/>
  <c r="E12134" i="2"/>
  <c r="E12157" i="2"/>
  <c r="E12176" i="2"/>
  <c r="E12198" i="2"/>
  <c r="E12221" i="2"/>
  <c r="E12240" i="2"/>
  <c r="E12262" i="2"/>
  <c r="E3772" i="2"/>
  <c r="E5559" i="2"/>
  <c r="E6263" i="2"/>
  <c r="E6866" i="2"/>
  <c r="E7111" i="2"/>
  <c r="E7346" i="2"/>
  <c r="E7594" i="2"/>
  <c r="E7794" i="2"/>
  <c r="E8029" i="2"/>
  <c r="E8277" i="2"/>
  <c r="E8435" i="2"/>
  <c r="E8545" i="2"/>
  <c r="E8651" i="2"/>
  <c r="E8726" i="2"/>
  <c r="E8814" i="2"/>
  <c r="E8907" i="2"/>
  <c r="E8982" i="2"/>
  <c r="E9070" i="2"/>
  <c r="E9139" i="2"/>
  <c r="E9190" i="2"/>
  <c r="E9248" i="2"/>
  <c r="E9310" i="2"/>
  <c r="E9360" i="2"/>
  <c r="E9419" i="2"/>
  <c r="E9480" i="2"/>
  <c r="E9531" i="2"/>
  <c r="E9590" i="2"/>
  <c r="E9651" i="2"/>
  <c r="E9702" i="2"/>
  <c r="E9760" i="2"/>
  <c r="E9822" i="2"/>
  <c r="E9872" i="2"/>
  <c r="E9931" i="2"/>
  <c r="E9992" i="2"/>
  <c r="E10043" i="2"/>
  <c r="E10102" i="2"/>
  <c r="E10163" i="2"/>
  <c r="E10214" i="2"/>
  <c r="E10258" i="2"/>
  <c r="E10294" i="2"/>
  <c r="E10324" i="2"/>
  <c r="E10360" i="2"/>
  <c r="E10396" i="2"/>
  <c r="E10427" i="2"/>
  <c r="E10462" i="2"/>
  <c r="E10499" i="2"/>
  <c r="E10530" i="2"/>
  <c r="E10558" i="2"/>
  <c r="E10581" i="2"/>
  <c r="E10600" i="2"/>
  <c r="E10622" i="2"/>
  <c r="E10645" i="2"/>
  <c r="E10664" i="2"/>
  <c r="E10686" i="2"/>
  <c r="E10709" i="2"/>
  <c r="E10728" i="2"/>
  <c r="E10750" i="2"/>
  <c r="E10773" i="2"/>
  <c r="E10792" i="2"/>
  <c r="E10814" i="2"/>
  <c r="E10837" i="2"/>
  <c r="E10856" i="2"/>
  <c r="E10878" i="2"/>
  <c r="E10901" i="2"/>
  <c r="E10920" i="2"/>
  <c r="E10942" i="2"/>
  <c r="E10965" i="2"/>
  <c r="E10984" i="2"/>
  <c r="E11006" i="2"/>
  <c r="E11029" i="2"/>
  <c r="E11048" i="2"/>
  <c r="E11070" i="2"/>
  <c r="E11093" i="2"/>
  <c r="E11112" i="2"/>
  <c r="E11134" i="2"/>
  <c r="E11157" i="2"/>
  <c r="E11176" i="2"/>
  <c r="E11198" i="2"/>
  <c r="E11221" i="2"/>
  <c r="E11240" i="2"/>
  <c r="E11262" i="2"/>
  <c r="E11285" i="2"/>
  <c r="E11304" i="2"/>
  <c r="E11326" i="2"/>
  <c r="E11349" i="2"/>
  <c r="E11368" i="2"/>
  <c r="E11390" i="2"/>
  <c r="E11413" i="2"/>
  <c r="E11432" i="2"/>
  <c r="E11454" i="2"/>
  <c r="E11477" i="2"/>
  <c r="E11496" i="2"/>
  <c r="E11518" i="2"/>
  <c r="E11541" i="2"/>
  <c r="E11560" i="2"/>
  <c r="E11582" i="2"/>
  <c r="E11605" i="2"/>
  <c r="E11624" i="2"/>
  <c r="E11646" i="2"/>
  <c r="E11669" i="2"/>
  <c r="E11688" i="2"/>
  <c r="E11710" i="2"/>
  <c r="E11733" i="2"/>
  <c r="E11752" i="2"/>
  <c r="E11774" i="2"/>
  <c r="E11797" i="2"/>
  <c r="E11816" i="2"/>
  <c r="E11838" i="2"/>
  <c r="E11861" i="2"/>
  <c r="E11880" i="2"/>
  <c r="E11902" i="2"/>
  <c r="E11925" i="2"/>
  <c r="E11944" i="2"/>
  <c r="E11966" i="2"/>
  <c r="E11989" i="2"/>
  <c r="E12008" i="2"/>
  <c r="E12030" i="2"/>
  <c r="E12053" i="2"/>
  <c r="E12072" i="2"/>
  <c r="E12094" i="2"/>
  <c r="E12117" i="2"/>
  <c r="E12136" i="2"/>
  <c r="E12158" i="2"/>
  <c r="E12181" i="2"/>
  <c r="E12200" i="2"/>
  <c r="E12222" i="2"/>
  <c r="E12245" i="2"/>
  <c r="E12264" i="2"/>
  <c r="C2844" i="1"/>
  <c r="C2852" i="1"/>
  <c r="C2860" i="1"/>
  <c r="C2868" i="1"/>
  <c r="C2876" i="1"/>
  <c r="C10" i="1"/>
  <c r="C18" i="1"/>
  <c r="C26" i="1"/>
  <c r="C34" i="1"/>
  <c r="C42" i="1"/>
  <c r="C50" i="1"/>
  <c r="C58" i="1"/>
  <c r="C66" i="1"/>
  <c r="C74" i="1"/>
  <c r="C82" i="1"/>
  <c r="C90" i="1"/>
  <c r="C98" i="1"/>
  <c r="C106" i="1"/>
  <c r="C114" i="1"/>
  <c r="C122" i="1"/>
  <c r="E3976" i="2"/>
  <c r="E5639" i="2"/>
  <c r="E6322" i="2"/>
  <c r="E6879" i="2"/>
  <c r="E7167" i="2"/>
  <c r="E7367" i="2"/>
  <c r="E7602" i="2"/>
  <c r="E7850" i="2"/>
  <c r="E8050" i="2"/>
  <c r="E8285" i="2"/>
  <c r="E8469" i="2"/>
  <c r="E8554" i="2"/>
  <c r="E8654" i="2"/>
  <c r="E8747" i="2"/>
  <c r="E8822" i="2"/>
  <c r="E8910" i="2"/>
  <c r="E9003" i="2"/>
  <c r="E9078" i="2"/>
  <c r="E9142" i="2"/>
  <c r="E9203" i="2"/>
  <c r="E9254" i="2"/>
  <c r="E9312" i="2"/>
  <c r="E9374" i="2"/>
  <c r="E9424" i="2"/>
  <c r="E9483" i="2"/>
  <c r="E9544" i="2"/>
  <c r="E9595" i="2"/>
  <c r="E9654" i="2"/>
  <c r="E9715" i="2"/>
  <c r="E9766" i="2"/>
  <c r="E9824" i="2"/>
  <c r="E9886" i="2"/>
  <c r="E9936" i="2"/>
  <c r="E9995" i="2"/>
  <c r="E10056" i="2"/>
  <c r="E10107" i="2"/>
  <c r="E10166" i="2"/>
  <c r="E10227" i="2"/>
  <c r="E10260" i="2"/>
  <c r="E10296" i="2"/>
  <c r="E10332" i="2"/>
  <c r="E10363" i="2"/>
  <c r="E10398" i="2"/>
  <c r="E10435" i="2"/>
  <c r="E10466" i="2"/>
  <c r="E10500" i="2"/>
  <c r="E10538" i="2"/>
  <c r="E10560" i="2"/>
  <c r="E10582" i="2"/>
  <c r="E10605" i="2"/>
  <c r="E10624" i="2"/>
  <c r="E10646" i="2"/>
  <c r="E10669" i="2"/>
  <c r="E10688" i="2"/>
  <c r="E10710" i="2"/>
  <c r="E10733" i="2"/>
  <c r="E10752" i="2"/>
  <c r="E10774" i="2"/>
  <c r="E10797" i="2"/>
  <c r="E10816" i="2"/>
  <c r="E10838" i="2"/>
  <c r="E10861" i="2"/>
  <c r="E10880" i="2"/>
  <c r="E10902" i="2"/>
  <c r="E10925" i="2"/>
  <c r="E10944" i="2"/>
  <c r="E10966" i="2"/>
  <c r="E10989" i="2"/>
  <c r="E11008" i="2"/>
  <c r="E11030" i="2"/>
  <c r="E11053" i="2"/>
  <c r="E11072" i="2"/>
  <c r="E11094" i="2"/>
  <c r="E11117" i="2"/>
  <c r="E11136" i="2"/>
  <c r="E11158" i="2"/>
  <c r="E11181" i="2"/>
  <c r="E11200" i="2"/>
  <c r="E11222" i="2"/>
  <c r="E11245" i="2"/>
  <c r="E11264" i="2"/>
  <c r="E11286" i="2"/>
  <c r="E11309" i="2"/>
  <c r="E11328" i="2"/>
  <c r="E11350" i="2"/>
  <c r="E11373" i="2"/>
  <c r="E11392" i="2"/>
  <c r="E11414" i="2"/>
  <c r="E11437" i="2"/>
  <c r="E11456" i="2"/>
  <c r="E11478" i="2"/>
  <c r="E11501" i="2"/>
  <c r="E11520" i="2"/>
  <c r="E11542" i="2"/>
  <c r="E11565" i="2"/>
  <c r="E11584" i="2"/>
  <c r="E11606" i="2"/>
  <c r="E11629" i="2"/>
  <c r="E11648" i="2"/>
  <c r="E11670" i="2"/>
  <c r="E11693" i="2"/>
  <c r="E11712" i="2"/>
  <c r="E11734" i="2"/>
  <c r="E11757" i="2"/>
  <c r="E11776" i="2"/>
  <c r="E11798" i="2"/>
  <c r="E11821" i="2"/>
  <c r="E11840" i="2"/>
  <c r="E11862" i="2"/>
  <c r="E11885" i="2"/>
  <c r="E11904" i="2"/>
  <c r="E11926" i="2"/>
  <c r="E11949" i="2"/>
  <c r="E11968" i="2"/>
  <c r="E11990" i="2"/>
  <c r="E12013" i="2"/>
  <c r="E12032" i="2"/>
  <c r="E12054" i="2"/>
  <c r="E12077" i="2"/>
  <c r="E12096" i="2"/>
  <c r="E12118" i="2"/>
  <c r="E12141" i="2"/>
  <c r="E12160" i="2"/>
  <c r="E12182" i="2"/>
  <c r="E12205" i="2"/>
  <c r="E12224" i="2"/>
  <c r="E12246" i="2"/>
  <c r="E4588" i="2"/>
  <c r="E5866" i="2"/>
  <c r="E6492" i="2"/>
  <c r="E6996" i="2"/>
  <c r="E7197" i="2"/>
  <c r="E7431" i="2"/>
  <c r="E7679" i="2"/>
  <c r="E7879" i="2"/>
  <c r="E8114" i="2"/>
  <c r="E8353" i="2"/>
  <c r="E8481" i="2"/>
  <c r="E8582" i="2"/>
  <c r="E8683" i="2"/>
  <c r="E8758" i="2"/>
  <c r="E8846" i="2"/>
  <c r="E8939" i="2"/>
  <c r="E9014" i="2"/>
  <c r="E9099" i="2"/>
  <c r="E9160" i="2"/>
  <c r="E9211" i="2"/>
  <c r="E9270" i="2"/>
  <c r="E9331" i="2"/>
  <c r="E9382" i="2"/>
  <c r="E9440" i="2"/>
  <c r="E9502" i="2"/>
  <c r="E9552" i="2"/>
  <c r="E9611" i="2"/>
  <c r="E9672" i="2"/>
  <c r="E9723" i="2"/>
  <c r="E9782" i="2"/>
  <c r="E9843" i="2"/>
  <c r="E9894" i="2"/>
  <c r="E9952" i="2"/>
  <c r="E10014" i="2"/>
  <c r="E10064" i="2"/>
  <c r="E10123" i="2"/>
  <c r="E10184" i="2"/>
  <c r="E10234" i="2"/>
  <c r="E10270" i="2"/>
  <c r="E10307" i="2"/>
  <c r="E10338" i="2"/>
  <c r="E10372" i="2"/>
  <c r="E10410" i="2"/>
  <c r="E10440" i="2"/>
  <c r="E10475" i="2"/>
  <c r="E10512" i="2"/>
  <c r="E10541" i="2"/>
  <c r="E10566" i="2"/>
  <c r="E10589" i="2"/>
  <c r="E10608" i="2"/>
  <c r="E10630" i="2"/>
  <c r="E10653" i="2"/>
  <c r="E10672" i="2"/>
  <c r="E10694" i="2"/>
  <c r="E10717" i="2"/>
  <c r="E10736" i="2"/>
  <c r="E10758" i="2"/>
  <c r="E10781" i="2"/>
  <c r="E10800" i="2"/>
  <c r="E10822" i="2"/>
  <c r="E10845" i="2"/>
  <c r="E10864" i="2"/>
  <c r="E10886" i="2"/>
  <c r="E10909" i="2"/>
  <c r="E10928" i="2"/>
  <c r="E10950" i="2"/>
  <c r="E10973" i="2"/>
  <c r="E10992" i="2"/>
  <c r="E11014" i="2"/>
  <c r="E11037" i="2"/>
  <c r="E11056" i="2"/>
  <c r="E11078" i="2"/>
  <c r="E11101" i="2"/>
  <c r="E11120" i="2"/>
  <c r="E11142" i="2"/>
  <c r="E11165" i="2"/>
  <c r="E11184" i="2"/>
  <c r="E11206" i="2"/>
  <c r="E11229" i="2"/>
  <c r="E11248" i="2"/>
  <c r="E11270" i="2"/>
  <c r="E11293" i="2"/>
  <c r="E11312" i="2"/>
  <c r="E11334" i="2"/>
  <c r="E11357" i="2"/>
  <c r="E11376" i="2"/>
  <c r="E11398" i="2"/>
  <c r="E11421" i="2"/>
  <c r="E11440" i="2"/>
  <c r="E11462" i="2"/>
  <c r="E11485" i="2"/>
  <c r="E11504" i="2"/>
  <c r="E11526" i="2"/>
  <c r="E11549" i="2"/>
  <c r="E11568" i="2"/>
  <c r="E11590" i="2"/>
  <c r="E11613" i="2"/>
  <c r="E11632" i="2"/>
  <c r="E11654" i="2"/>
  <c r="E11677" i="2"/>
  <c r="E11696" i="2"/>
  <c r="E11718" i="2"/>
  <c r="E11741" i="2"/>
  <c r="E11760" i="2"/>
  <c r="E11782" i="2"/>
  <c r="E11805" i="2"/>
  <c r="E11824" i="2"/>
  <c r="E11846" i="2"/>
  <c r="E11869" i="2"/>
  <c r="E11888" i="2"/>
  <c r="E11910" i="2"/>
  <c r="E11933" i="2"/>
  <c r="E11952" i="2"/>
  <c r="E11974" i="2"/>
  <c r="E11997" i="2"/>
  <c r="E12016" i="2"/>
  <c r="E12038" i="2"/>
  <c r="E12061" i="2"/>
  <c r="E12080" i="2"/>
  <c r="E12102" i="2"/>
  <c r="E12125" i="2"/>
  <c r="E12144" i="2"/>
  <c r="E12166" i="2"/>
  <c r="E12189" i="2"/>
  <c r="E12208" i="2"/>
  <c r="E12230" i="2"/>
  <c r="E12253" i="2"/>
  <c r="E4988" i="2"/>
  <c r="E6015" i="2"/>
  <c r="E6548" i="2"/>
  <c r="E7005" i="2"/>
  <c r="E7253" i="2"/>
  <c r="E7453" i="2"/>
  <c r="E7687" i="2"/>
  <c r="E7935" i="2"/>
  <c r="E8135" i="2"/>
  <c r="E8359" i="2"/>
  <c r="E8505" i="2"/>
  <c r="E8591" i="2"/>
  <c r="E8686" i="2"/>
  <c r="E8779" i="2"/>
  <c r="E8854" i="2"/>
  <c r="E8942" i="2"/>
  <c r="E9035" i="2"/>
  <c r="E9104" i="2"/>
  <c r="E9163" i="2"/>
  <c r="E9224" i="2"/>
  <c r="E9275" i="2"/>
  <c r="E9334" i="2"/>
  <c r="E9395" i="2"/>
  <c r="E9446" i="2"/>
  <c r="E9504" i="2"/>
  <c r="E9566" i="2"/>
  <c r="E9616" i="2"/>
  <c r="E9675" i="2"/>
  <c r="E9736" i="2"/>
  <c r="E9787" i="2"/>
  <c r="E9846" i="2"/>
  <c r="E9907" i="2"/>
  <c r="E9958" i="2"/>
  <c r="E10016" i="2"/>
  <c r="E10078" i="2"/>
  <c r="E10128" i="2"/>
  <c r="E10187" i="2"/>
  <c r="E10243" i="2"/>
  <c r="E10274" i="2"/>
  <c r="E10308" i="2"/>
  <c r="E10346" i="2"/>
  <c r="E10376" i="2"/>
  <c r="E10411" i="2"/>
  <c r="E10448" i="2"/>
  <c r="E10478" i="2"/>
  <c r="E10514" i="2"/>
  <c r="E10548" i="2"/>
  <c r="E10568" i="2"/>
  <c r="E10590" i="2"/>
  <c r="E10613" i="2"/>
  <c r="E10632" i="2"/>
  <c r="E10654" i="2"/>
  <c r="E10677" i="2"/>
  <c r="E10696" i="2"/>
  <c r="E10718" i="2"/>
  <c r="E10741" i="2"/>
  <c r="E10760" i="2"/>
  <c r="E10782" i="2"/>
  <c r="E10805" i="2"/>
  <c r="E10824" i="2"/>
  <c r="E10846" i="2"/>
  <c r="E10869" i="2"/>
  <c r="E10888" i="2"/>
  <c r="E10910" i="2"/>
  <c r="E10933" i="2"/>
  <c r="E10952" i="2"/>
  <c r="E10974" i="2"/>
  <c r="E10997" i="2"/>
  <c r="E11016" i="2"/>
  <c r="E11038" i="2"/>
  <c r="E11061" i="2"/>
  <c r="E11080" i="2"/>
  <c r="E11102" i="2"/>
  <c r="E11125" i="2"/>
  <c r="E11144" i="2"/>
  <c r="E11166" i="2"/>
  <c r="E11189" i="2"/>
  <c r="E11208" i="2"/>
  <c r="E11230" i="2"/>
  <c r="E11253" i="2"/>
  <c r="E11272" i="2"/>
  <c r="E11294" i="2"/>
  <c r="E11317" i="2"/>
  <c r="E11336" i="2"/>
  <c r="E11358" i="2"/>
  <c r="E11381" i="2"/>
  <c r="E11400" i="2"/>
  <c r="E11422" i="2"/>
  <c r="E11445" i="2"/>
  <c r="E11464" i="2"/>
  <c r="E11486" i="2"/>
  <c r="E11509" i="2"/>
  <c r="E11528" i="2"/>
  <c r="E11550" i="2"/>
  <c r="E11573" i="2"/>
  <c r="E11592" i="2"/>
  <c r="E11614" i="2"/>
  <c r="E11637" i="2"/>
  <c r="E11656" i="2"/>
  <c r="E11678" i="2"/>
  <c r="E11701" i="2"/>
  <c r="E11720" i="2"/>
  <c r="E11742" i="2"/>
  <c r="E11765" i="2"/>
  <c r="E11784" i="2"/>
  <c r="E11806" i="2"/>
  <c r="E11829" i="2"/>
  <c r="E11848" i="2"/>
  <c r="E11870" i="2"/>
  <c r="E11893" i="2"/>
  <c r="E11912" i="2"/>
  <c r="E11934" i="2"/>
  <c r="E11957" i="2"/>
  <c r="E11976" i="2"/>
  <c r="E11998" i="2"/>
  <c r="E12021" i="2"/>
  <c r="E12040" i="2"/>
  <c r="E12062" i="2"/>
  <c r="E12085" i="2"/>
  <c r="E12104" i="2"/>
  <c r="E12126" i="2"/>
  <c r="E12149" i="2"/>
  <c r="E12168" i="2"/>
  <c r="E12190" i="2"/>
  <c r="E12213" i="2"/>
  <c r="E12232" i="2"/>
  <c r="E12254" i="2"/>
  <c r="E49" i="2"/>
  <c r="E5165" i="2"/>
  <c r="E6036" i="2"/>
  <c r="E6695" i="2"/>
  <c r="E7026" i="2"/>
  <c r="E7261" i="2"/>
  <c r="E7509" i="2"/>
  <c r="E7709" i="2"/>
  <c r="E7943" i="2"/>
  <c r="E8191" i="2"/>
  <c r="E8375" i="2"/>
  <c r="E8509" i="2"/>
  <c r="E8615" i="2"/>
  <c r="E8694" i="2"/>
  <c r="E8782" i="2"/>
  <c r="E8875" i="2"/>
  <c r="E8950" i="2"/>
  <c r="E9038" i="2"/>
  <c r="E9118" i="2"/>
  <c r="E9168" i="2"/>
  <c r="E9227" i="2"/>
  <c r="E9288" i="2"/>
  <c r="E9339" i="2"/>
  <c r="E9398" i="2"/>
  <c r="E9459" i="2"/>
  <c r="E9510" i="2"/>
  <c r="E9568" i="2"/>
  <c r="E9630" i="2"/>
  <c r="E9680" i="2"/>
  <c r="E9739" i="2"/>
  <c r="E9800" i="2"/>
  <c r="E9851" i="2"/>
  <c r="E9910" i="2"/>
  <c r="E9971" i="2"/>
  <c r="E10022" i="2"/>
  <c r="E10080" i="2"/>
  <c r="E10142" i="2"/>
  <c r="E10192" i="2"/>
  <c r="E10244" i="2"/>
  <c r="E10282" i="2"/>
  <c r="E10312" i="2"/>
  <c r="E10347" i="2"/>
  <c r="E10384" i="2"/>
  <c r="E10414" i="2"/>
  <c r="E10450" i="2"/>
  <c r="E10486" i="2"/>
  <c r="E10516" i="2"/>
  <c r="E10549" i="2"/>
  <c r="E10573" i="2"/>
  <c r="E10592" i="2"/>
  <c r="E10614" i="2"/>
  <c r="E10637" i="2"/>
  <c r="E10656" i="2"/>
  <c r="E10678" i="2"/>
  <c r="E10701" i="2"/>
  <c r="E10720" i="2"/>
  <c r="E10742" i="2"/>
  <c r="E10765" i="2"/>
  <c r="E10784" i="2"/>
  <c r="E10806" i="2"/>
  <c r="E10829" i="2"/>
  <c r="E10848" i="2"/>
  <c r="E10870" i="2"/>
  <c r="E10893" i="2"/>
  <c r="E10912" i="2"/>
  <c r="E10934" i="2"/>
  <c r="E10957" i="2"/>
  <c r="E10976" i="2"/>
  <c r="E10998" i="2"/>
  <c r="E11021" i="2"/>
  <c r="E11040" i="2"/>
  <c r="E11062" i="2"/>
  <c r="E11085" i="2"/>
  <c r="E11104" i="2"/>
  <c r="E11126" i="2"/>
  <c r="E11149" i="2"/>
  <c r="E11168" i="2"/>
  <c r="E11190" i="2"/>
  <c r="E11213" i="2"/>
  <c r="E11232" i="2"/>
  <c r="E11254" i="2"/>
  <c r="E11277" i="2"/>
  <c r="E11296" i="2"/>
  <c r="E11318" i="2"/>
  <c r="E11341" i="2"/>
  <c r="E11360" i="2"/>
  <c r="E11382" i="2"/>
  <c r="E11405" i="2"/>
  <c r="E11424" i="2"/>
  <c r="E11446" i="2"/>
  <c r="E11469" i="2"/>
  <c r="E11488" i="2"/>
  <c r="E11510" i="2"/>
  <c r="E11533" i="2"/>
  <c r="E11552" i="2"/>
  <c r="E11574" i="2"/>
  <c r="E11597" i="2"/>
  <c r="E11616" i="2"/>
  <c r="E11638" i="2"/>
  <c r="E11661" i="2"/>
  <c r="E11680" i="2"/>
  <c r="E11702" i="2"/>
  <c r="E11725" i="2"/>
  <c r="E11744" i="2"/>
  <c r="E11766" i="2"/>
  <c r="E11789" i="2"/>
  <c r="E11808" i="2"/>
  <c r="E11830" i="2"/>
  <c r="E11853" i="2"/>
  <c r="E11872" i="2"/>
  <c r="E11894" i="2"/>
  <c r="E11917" i="2"/>
  <c r="E11936" i="2"/>
  <c r="E11958" i="2"/>
  <c r="E11981" i="2"/>
  <c r="E12000" i="2"/>
  <c r="E12022" i="2"/>
  <c r="E12045" i="2"/>
  <c r="E12064" i="2"/>
  <c r="E12086" i="2"/>
  <c r="E12109" i="2"/>
  <c r="E12128" i="2"/>
  <c r="E12150" i="2"/>
  <c r="E12173" i="2"/>
  <c r="E12192" i="2"/>
  <c r="E12214" i="2"/>
  <c r="E12237" i="2"/>
  <c r="E12256" i="2"/>
  <c r="C2841" i="1"/>
  <c r="C2849" i="1"/>
  <c r="C2857" i="1"/>
  <c r="C2865" i="1"/>
  <c r="C2873" i="1"/>
  <c r="C7" i="1"/>
  <c r="C15" i="1"/>
  <c r="C23" i="1"/>
  <c r="C31" i="1"/>
  <c r="C39" i="1"/>
  <c r="C47" i="1"/>
  <c r="C55" i="1"/>
  <c r="C63" i="1"/>
  <c r="C71" i="1"/>
  <c r="C79" i="1"/>
  <c r="C87" i="1"/>
  <c r="C95" i="1"/>
  <c r="C103" i="1"/>
  <c r="C111" i="1"/>
  <c r="C2835" i="1"/>
  <c r="C2827" i="1"/>
  <c r="C2819" i="1"/>
  <c r="C2811" i="1"/>
  <c r="C2803" i="1"/>
  <c r="C2795" i="1"/>
  <c r="C2787" i="1"/>
  <c r="C2779" i="1"/>
  <c r="C2771" i="1"/>
  <c r="C2763" i="1"/>
  <c r="C2755" i="1"/>
  <c r="C2747" i="1"/>
  <c r="C2739" i="1"/>
  <c r="C2731" i="1"/>
  <c r="C2723" i="1"/>
  <c r="C2715" i="1"/>
  <c r="C2707" i="1"/>
  <c r="C2699" i="1"/>
  <c r="C2691" i="1"/>
  <c r="C2683" i="1"/>
  <c r="C2675" i="1"/>
  <c r="C2667" i="1"/>
  <c r="C2659" i="1"/>
  <c r="C2651" i="1"/>
  <c r="C2643" i="1"/>
  <c r="C2635" i="1"/>
  <c r="C2627" i="1"/>
  <c r="C2619" i="1"/>
  <c r="C2611" i="1"/>
  <c r="C2603" i="1"/>
  <c r="C2595" i="1"/>
  <c r="C2587" i="1"/>
  <c r="C2579" i="1"/>
  <c r="C2571" i="1"/>
  <c r="C2563" i="1"/>
  <c r="C2555" i="1"/>
  <c r="C2547" i="1"/>
  <c r="C2539" i="1"/>
  <c r="C2531" i="1"/>
  <c r="C2523" i="1"/>
  <c r="C2515" i="1"/>
  <c r="C2507" i="1"/>
  <c r="C2499" i="1"/>
  <c r="C2491" i="1"/>
  <c r="C2483" i="1"/>
  <c r="C2475" i="1"/>
  <c r="C2467" i="1"/>
  <c r="C2459" i="1"/>
  <c r="C2451" i="1"/>
  <c r="C2443" i="1"/>
  <c r="C2435" i="1"/>
  <c r="C2427" i="1"/>
  <c r="C2419" i="1"/>
  <c r="C2411" i="1"/>
  <c r="C2403" i="1"/>
  <c r="C2395" i="1"/>
  <c r="C2387" i="1"/>
  <c r="C2379" i="1"/>
  <c r="C2371" i="1"/>
  <c r="C2363" i="1"/>
  <c r="C2355" i="1"/>
  <c r="C2347" i="1"/>
  <c r="C2339" i="1"/>
  <c r="C2331" i="1"/>
  <c r="C2323" i="1"/>
  <c r="C2315" i="1"/>
  <c r="C2307" i="1"/>
  <c r="C2299" i="1"/>
  <c r="C2291" i="1"/>
  <c r="C2283" i="1"/>
  <c r="C2275" i="1"/>
  <c r="C2267" i="1"/>
  <c r="C2259" i="1"/>
  <c r="C2251" i="1"/>
  <c r="C2243" i="1"/>
  <c r="C2235" i="1"/>
  <c r="C2227" i="1"/>
  <c r="C2219" i="1"/>
  <c r="C2211" i="1"/>
  <c r="C2203" i="1"/>
  <c r="C2195" i="1"/>
  <c r="C2187" i="1"/>
  <c r="C2179" i="1"/>
  <c r="C2171" i="1"/>
  <c r="C2163" i="1"/>
  <c r="C2155" i="1"/>
  <c r="C2147" i="1"/>
  <c r="C2139" i="1"/>
  <c r="C2131" i="1"/>
  <c r="C2123" i="1"/>
  <c r="C2115" i="1"/>
  <c r="C2107" i="1"/>
  <c r="C2099" i="1"/>
  <c r="C2091" i="1"/>
  <c r="C2083" i="1"/>
  <c r="C2075" i="1"/>
  <c r="C2067" i="1"/>
  <c r="C2059" i="1"/>
  <c r="C2051" i="1"/>
  <c r="C2043" i="1"/>
  <c r="C2035" i="1"/>
  <c r="C2027" i="1"/>
  <c r="C2019" i="1"/>
  <c r="C2011" i="1"/>
  <c r="C2003" i="1"/>
  <c r="C1995" i="1"/>
  <c r="C1987" i="1"/>
  <c r="C1979" i="1"/>
  <c r="C1971" i="1"/>
  <c r="C1963" i="1"/>
  <c r="C1955" i="1"/>
  <c r="C1947" i="1"/>
  <c r="C1939" i="1"/>
  <c r="C1931" i="1"/>
  <c r="C1923" i="1"/>
  <c r="C1915" i="1"/>
  <c r="C1907" i="1"/>
  <c r="C1899" i="1"/>
  <c r="C1891" i="1"/>
  <c r="C1883" i="1"/>
  <c r="C1875" i="1"/>
  <c r="C1867" i="1"/>
  <c r="C1859" i="1"/>
  <c r="C1851" i="1"/>
  <c r="C1843" i="1"/>
  <c r="C1835" i="1"/>
  <c r="C1827" i="1"/>
  <c r="C1819" i="1"/>
  <c r="C1811" i="1"/>
  <c r="C1803" i="1"/>
  <c r="C1795" i="1"/>
  <c r="C1787" i="1"/>
  <c r="C1779" i="1"/>
  <c r="C1771" i="1"/>
  <c r="C1763" i="1"/>
  <c r="C1755" i="1"/>
  <c r="C1747" i="1"/>
  <c r="C1739" i="1"/>
  <c r="C1731" i="1"/>
  <c r="C1723" i="1"/>
  <c r="C1715" i="1"/>
  <c r="C1707" i="1"/>
  <c r="C1699" i="1"/>
  <c r="C1691" i="1"/>
  <c r="C1683" i="1"/>
  <c r="C1675" i="1"/>
  <c r="C1667" i="1"/>
  <c r="C1659" i="1"/>
  <c r="C1651" i="1"/>
  <c r="C1643" i="1"/>
  <c r="C1635" i="1"/>
  <c r="C1627" i="1"/>
  <c r="C1619" i="1"/>
  <c r="C1611" i="1"/>
  <c r="C1603" i="1"/>
  <c r="C1595" i="1"/>
  <c r="C1587" i="1"/>
  <c r="C1579" i="1"/>
  <c r="C1571" i="1"/>
  <c r="C1563" i="1"/>
  <c r="C1555" i="1"/>
  <c r="C1547" i="1"/>
  <c r="C1539" i="1"/>
  <c r="C1531" i="1"/>
  <c r="C1523" i="1"/>
  <c r="C1515" i="1"/>
  <c r="C1507" i="1"/>
  <c r="C1499" i="1"/>
  <c r="C1491" i="1"/>
  <c r="C1483" i="1"/>
  <c r="C1475" i="1"/>
  <c r="C1467" i="1"/>
  <c r="C1459" i="1"/>
  <c r="C1451" i="1"/>
  <c r="C1443" i="1"/>
  <c r="C1435" i="1"/>
  <c r="C1427" i="1"/>
  <c r="C1419" i="1"/>
  <c r="C1411" i="1"/>
  <c r="C1403" i="1"/>
  <c r="C1395" i="1"/>
  <c r="C1387" i="1"/>
  <c r="C1379" i="1"/>
  <c r="C1371" i="1"/>
  <c r="C1363" i="1"/>
  <c r="C1355" i="1"/>
  <c r="C1347" i="1"/>
  <c r="C1339" i="1"/>
  <c r="C1331" i="1"/>
  <c r="C1323" i="1"/>
  <c r="C1315" i="1"/>
  <c r="C1307" i="1"/>
  <c r="C1299" i="1"/>
  <c r="C1291" i="1"/>
  <c r="C1283" i="1"/>
  <c r="C1275" i="1"/>
  <c r="C1267" i="1"/>
  <c r="C1259" i="1"/>
  <c r="C1251" i="1"/>
  <c r="C1243" i="1"/>
  <c r="C1235" i="1"/>
  <c r="C1227" i="1"/>
  <c r="C1219" i="1"/>
  <c r="C1211" i="1"/>
  <c r="C1203" i="1"/>
  <c r="C1195" i="1"/>
  <c r="C1187" i="1"/>
  <c r="C1179" i="1"/>
  <c r="C1171" i="1"/>
  <c r="C1163" i="1"/>
  <c r="C1155" i="1"/>
  <c r="C1147" i="1"/>
  <c r="C1139" i="1"/>
  <c r="C1131" i="1"/>
  <c r="C1123" i="1"/>
  <c r="C1115" i="1"/>
  <c r="C1107" i="1"/>
  <c r="C1099" i="1"/>
  <c r="C1091" i="1"/>
  <c r="C1083" i="1"/>
  <c r="C1075" i="1"/>
  <c r="C1067" i="1"/>
  <c r="C1059" i="1"/>
  <c r="C1051" i="1"/>
  <c r="C1043" i="1"/>
  <c r="C1035" i="1"/>
  <c r="C1027" i="1"/>
  <c r="C1019" i="1"/>
  <c r="C1011" i="1"/>
  <c r="C1003" i="1"/>
  <c r="C995" i="1"/>
  <c r="C987" i="1"/>
  <c r="C979" i="1"/>
  <c r="C971" i="1"/>
  <c r="C963" i="1"/>
  <c r="C955" i="1"/>
  <c r="C947" i="1"/>
  <c r="C939" i="1"/>
  <c r="C931" i="1"/>
  <c r="C923" i="1"/>
  <c r="C915" i="1"/>
  <c r="C907" i="1"/>
  <c r="C899" i="1"/>
  <c r="C891" i="1"/>
  <c r="C883" i="1"/>
  <c r="C875" i="1"/>
  <c r="C867" i="1"/>
  <c r="C859" i="1"/>
  <c r="C851" i="1"/>
  <c r="C843" i="1"/>
  <c r="C835" i="1"/>
  <c r="C827" i="1"/>
  <c r="C819" i="1"/>
  <c r="C811" i="1"/>
  <c r="C803" i="1"/>
  <c r="C795" i="1"/>
  <c r="C787" i="1"/>
  <c r="C779" i="1"/>
  <c r="C771" i="1"/>
  <c r="C763" i="1"/>
  <c r="C755" i="1"/>
  <c r="C747" i="1"/>
  <c r="C739" i="1"/>
  <c r="C731" i="1"/>
  <c r="C723" i="1"/>
  <c r="C715" i="1"/>
  <c r="C707" i="1"/>
  <c r="C699" i="1"/>
  <c r="C691" i="1"/>
  <c r="C683" i="1"/>
  <c r="C675" i="1"/>
  <c r="C667" i="1"/>
  <c r="C659" i="1"/>
  <c r="C651" i="1"/>
  <c r="C643" i="1"/>
  <c r="C635" i="1"/>
  <c r="C627" i="1"/>
  <c r="C619" i="1"/>
  <c r="C611" i="1"/>
  <c r="C603" i="1"/>
  <c r="C595" i="1"/>
  <c r="C587" i="1"/>
  <c r="C579" i="1"/>
  <c r="C571" i="1"/>
  <c r="C563" i="1"/>
  <c r="C555" i="1"/>
  <c r="C547" i="1"/>
  <c r="C539" i="1"/>
  <c r="C531" i="1"/>
  <c r="C523" i="1"/>
  <c r="C515" i="1"/>
  <c r="C507" i="1"/>
  <c r="C499" i="1"/>
  <c r="C491" i="1"/>
  <c r="C483" i="1"/>
  <c r="C475" i="1"/>
  <c r="C467" i="1"/>
  <c r="C459" i="1"/>
  <c r="C451" i="1"/>
  <c r="C443" i="1"/>
  <c r="C435" i="1"/>
  <c r="C427" i="1"/>
  <c r="C419" i="1"/>
  <c r="C411" i="1"/>
  <c r="C403" i="1"/>
  <c r="C395" i="1"/>
  <c r="C387" i="1"/>
  <c r="C379" i="1"/>
  <c r="C371" i="1"/>
  <c r="C363" i="1"/>
  <c r="C355" i="1"/>
  <c r="C347" i="1"/>
  <c r="C339" i="1"/>
  <c r="C331" i="1"/>
  <c r="C323" i="1"/>
  <c r="C315" i="1"/>
  <c r="C307" i="1"/>
  <c r="C299" i="1"/>
  <c r="C291" i="1"/>
  <c r="C283" i="1"/>
  <c r="C275" i="1"/>
  <c r="C267" i="1"/>
  <c r="C259" i="1"/>
  <c r="C251" i="1"/>
  <c r="C243" i="1"/>
  <c r="C235" i="1"/>
  <c r="C227" i="1"/>
  <c r="C219" i="1"/>
  <c r="C211" i="1"/>
  <c r="C203" i="1"/>
  <c r="C195" i="1"/>
  <c r="C187" i="1"/>
  <c r="C179" i="1"/>
  <c r="C171" i="1"/>
  <c r="C163" i="1"/>
  <c r="C155" i="1"/>
  <c r="C147" i="1"/>
  <c r="C139" i="1"/>
  <c r="C131" i="1"/>
  <c r="C123" i="1"/>
  <c r="C113" i="1"/>
  <c r="C102" i="1"/>
  <c r="C92" i="1"/>
  <c r="C81" i="1"/>
  <c r="C70" i="1"/>
  <c r="C60" i="1"/>
  <c r="C49" i="1"/>
  <c r="C38" i="1"/>
  <c r="C28" i="1"/>
  <c r="C17" i="1"/>
  <c r="C6" i="1"/>
  <c r="C2870" i="1"/>
  <c r="C2859" i="1"/>
  <c r="C2848" i="1"/>
  <c r="I2838" i="1"/>
  <c r="I2827" i="1"/>
  <c r="I2816" i="1"/>
  <c r="I2806" i="1"/>
  <c r="I2795" i="1"/>
  <c r="I2784" i="1"/>
  <c r="I2774" i="1"/>
  <c r="I2763" i="1"/>
  <c r="I2752" i="1"/>
  <c r="I2742" i="1"/>
  <c r="I2731" i="1"/>
  <c r="I2720" i="1"/>
  <c r="I2710" i="1"/>
  <c r="I2699" i="1"/>
  <c r="I2685" i="1"/>
  <c r="I2668" i="1"/>
  <c r="I2647" i="1"/>
  <c r="I2623" i="1"/>
  <c r="I2597" i="1"/>
  <c r="I2572" i="1"/>
  <c r="I2547" i="1"/>
  <c r="I2522" i="1"/>
  <c r="I2495" i="1"/>
  <c r="I2469" i="1"/>
  <c r="I2423" i="1"/>
  <c r="I2359" i="1"/>
  <c r="I2295" i="1"/>
  <c r="I2231" i="1"/>
  <c r="I2127" i="1"/>
  <c r="I1999" i="1"/>
  <c r="I1871" i="1"/>
  <c r="I1743" i="1"/>
  <c r="I1615" i="1"/>
  <c r="I1487" i="1"/>
  <c r="I1359" i="1"/>
  <c r="I1231" i="1"/>
  <c r="I1103" i="1"/>
  <c r="I975" i="1"/>
  <c r="I847" i="1"/>
  <c r="I719" i="1"/>
  <c r="I591" i="1"/>
  <c r="I463" i="1"/>
  <c r="I335" i="1"/>
  <c r="I207" i="1"/>
  <c r="I79" i="1"/>
  <c r="E12101" i="2"/>
  <c r="E11928" i="2"/>
  <c r="E11758" i="2"/>
  <c r="E11589" i="2"/>
  <c r="E11416" i="2"/>
  <c r="E11246" i="2"/>
  <c r="E11077" i="2"/>
  <c r="E10904" i="2"/>
  <c r="E10734" i="2"/>
  <c r="E10565" i="2"/>
  <c r="E10299" i="2"/>
  <c r="E9888" i="2"/>
  <c r="E9438" i="2"/>
  <c r="E8918" i="2"/>
  <c r="E7858" i="2"/>
  <c r="C2817" i="1"/>
  <c r="C2753" i="1"/>
  <c r="C2705" i="1"/>
  <c r="C2649" i="1"/>
  <c r="C2601" i="1"/>
  <c r="C2545" i="1"/>
  <c r="C2497" i="1"/>
  <c r="C2433" i="1"/>
  <c r="C2393" i="1"/>
  <c r="C2329" i="1"/>
  <c r="C2281" i="1"/>
  <c r="C2241" i="1"/>
  <c r="C2185" i="1"/>
  <c r="C2137" i="1"/>
  <c r="C2073" i="1"/>
  <c r="C2025" i="1"/>
  <c r="C1977" i="1"/>
  <c r="C1929" i="1"/>
  <c r="C1865" i="1"/>
  <c r="C1817" i="1"/>
  <c r="C1761" i="1"/>
  <c r="C1713" i="1"/>
  <c r="C1641" i="1"/>
  <c r="C1593" i="1"/>
  <c r="C1545" i="1"/>
  <c r="C1481" i="1"/>
  <c r="C1417" i="1"/>
  <c r="C1353" i="1"/>
  <c r="C1169" i="1"/>
  <c r="C1129" i="1"/>
  <c r="C1089" i="1"/>
  <c r="C1033" i="1"/>
  <c r="C993" i="1"/>
  <c r="C937" i="1"/>
  <c r="C889" i="1"/>
  <c r="C841" i="1"/>
  <c r="C793" i="1"/>
  <c r="C745" i="1"/>
  <c r="C697" i="1"/>
  <c r="C657" i="1"/>
  <c r="C601" i="1"/>
  <c r="C561" i="1"/>
  <c r="C513" i="1"/>
  <c r="C473" i="1"/>
  <c r="C417" i="1"/>
  <c r="C385" i="1"/>
  <c r="C345" i="1"/>
  <c r="C281" i="1"/>
  <c r="C241" i="1"/>
  <c r="C161" i="1"/>
  <c r="E11205" i="2"/>
  <c r="E9318" i="2"/>
  <c r="D9" i="17"/>
  <c r="B79" i="26"/>
  <c r="H58" i="15"/>
  <c r="G58" i="15" s="1"/>
  <c r="F11" i="17"/>
  <c r="C11" i="17"/>
  <c r="B37" i="17"/>
  <c r="B78" i="26"/>
  <c r="B60" i="26"/>
  <c r="B62" i="26"/>
  <c r="B108" i="26"/>
  <c r="B110" i="26" s="1"/>
  <c r="C121" i="26" s="1"/>
  <c r="K12275" i="2"/>
  <c r="K12283" i="2"/>
  <c r="K12291" i="2"/>
  <c r="K12299" i="2"/>
  <c r="K12307" i="2"/>
  <c r="K12315" i="2"/>
  <c r="K12323" i="2"/>
  <c r="K12331" i="2"/>
  <c r="K12339" i="2"/>
  <c r="K12347" i="2"/>
  <c r="K12355" i="2"/>
  <c r="K12363" i="2"/>
  <c r="K12371" i="2"/>
  <c r="K12268" i="2"/>
  <c r="K12276" i="2"/>
  <c r="K12284" i="2"/>
  <c r="K12292" i="2"/>
  <c r="K12300" i="2"/>
  <c r="K12308" i="2"/>
  <c r="K12316" i="2"/>
  <c r="K12324" i="2"/>
  <c r="K12332" i="2"/>
  <c r="K12340" i="2"/>
  <c r="K12348" i="2"/>
  <c r="K12356" i="2"/>
  <c r="K12364" i="2"/>
  <c r="K5" i="2"/>
  <c r="K13" i="2"/>
  <c r="K21" i="2"/>
  <c r="K29" i="2"/>
  <c r="K37" i="2"/>
  <c r="K45" i="2"/>
  <c r="K53" i="2"/>
  <c r="K61" i="2"/>
  <c r="K69" i="2"/>
  <c r="K77" i="2"/>
  <c r="K85" i="2"/>
  <c r="K93" i="2"/>
  <c r="K101" i="2"/>
  <c r="K109" i="2"/>
  <c r="K117" i="2"/>
  <c r="K125" i="2"/>
  <c r="K133" i="2"/>
  <c r="K141" i="2"/>
  <c r="K149" i="2"/>
  <c r="K157" i="2"/>
  <c r="K165" i="2"/>
  <c r="K173" i="2"/>
  <c r="K181" i="2"/>
  <c r="K189" i="2"/>
  <c r="K197" i="2"/>
  <c r="K205" i="2"/>
  <c r="K213" i="2"/>
  <c r="K221" i="2"/>
  <c r="K229" i="2"/>
  <c r="K237" i="2"/>
  <c r="K245" i="2"/>
  <c r="K253" i="2"/>
  <c r="K261" i="2"/>
  <c r="K269" i="2"/>
  <c r="K277" i="2"/>
  <c r="K285" i="2"/>
  <c r="K293" i="2"/>
  <c r="K301" i="2"/>
  <c r="K309" i="2"/>
  <c r="K317" i="2"/>
  <c r="K325" i="2"/>
  <c r="K333" i="2"/>
  <c r="K341" i="2"/>
  <c r="K349" i="2"/>
  <c r="K357" i="2"/>
  <c r="K365" i="2"/>
  <c r="K373" i="2"/>
  <c r="K381" i="2"/>
  <c r="K389" i="2"/>
  <c r="K397" i="2"/>
  <c r="K405" i="2"/>
  <c r="K413" i="2"/>
  <c r="K421" i="2"/>
  <c r="K429" i="2"/>
  <c r="K437" i="2"/>
  <c r="K445" i="2"/>
  <c r="K453" i="2"/>
  <c r="K461" i="2"/>
  <c r="K12269" i="2"/>
  <c r="K12277" i="2"/>
  <c r="K12285" i="2"/>
  <c r="K12293" i="2"/>
  <c r="K12301" i="2"/>
  <c r="K12309" i="2"/>
  <c r="K12317" i="2"/>
  <c r="K12325" i="2"/>
  <c r="K12333" i="2"/>
  <c r="K12341" i="2"/>
  <c r="K12349" i="2"/>
  <c r="K12357" i="2"/>
  <c r="K12365" i="2"/>
  <c r="K6" i="2"/>
  <c r="K14" i="2"/>
  <c r="K22" i="2"/>
  <c r="K30" i="2"/>
  <c r="K38" i="2"/>
  <c r="K46" i="2"/>
  <c r="K54" i="2"/>
  <c r="K62" i="2"/>
  <c r="K70" i="2"/>
  <c r="K78" i="2"/>
  <c r="K86" i="2"/>
  <c r="K94" i="2"/>
  <c r="K102" i="2"/>
  <c r="K110" i="2"/>
  <c r="K118" i="2"/>
  <c r="K126" i="2"/>
  <c r="K134" i="2"/>
  <c r="K142" i="2"/>
  <c r="K150" i="2"/>
  <c r="K158" i="2"/>
  <c r="K166" i="2"/>
  <c r="K174" i="2"/>
  <c r="K182" i="2"/>
  <c r="K190" i="2"/>
  <c r="K198" i="2"/>
  <c r="K206" i="2"/>
  <c r="K214" i="2"/>
  <c r="K222" i="2"/>
  <c r="K230" i="2"/>
  <c r="K238" i="2"/>
  <c r="K246" i="2"/>
  <c r="K254" i="2"/>
  <c r="K262" i="2"/>
  <c r="K270" i="2"/>
  <c r="K278" i="2"/>
  <c r="K286" i="2"/>
  <c r="K294" i="2"/>
  <c r="K302" i="2"/>
  <c r="K310" i="2"/>
  <c r="K318" i="2"/>
  <c r="K326" i="2"/>
  <c r="K334" i="2"/>
  <c r="K342" i="2"/>
  <c r="K350" i="2"/>
  <c r="K358" i="2"/>
  <c r="K366" i="2"/>
  <c r="K374" i="2"/>
  <c r="K382" i="2"/>
  <c r="K390" i="2"/>
  <c r="K398" i="2"/>
  <c r="K406" i="2"/>
  <c r="K414" i="2"/>
  <c r="K422" i="2"/>
  <c r="K430" i="2"/>
  <c r="K438" i="2"/>
  <c r="K446" i="2"/>
  <c r="K454" i="2"/>
  <c r="K12270" i="2"/>
  <c r="K12278" i="2"/>
  <c r="K12286" i="2"/>
  <c r="K12294" i="2"/>
  <c r="K12302" i="2"/>
  <c r="K12310" i="2"/>
  <c r="K12318" i="2"/>
  <c r="K12326" i="2"/>
  <c r="K12334" i="2"/>
  <c r="K12342" i="2"/>
  <c r="K12350" i="2"/>
  <c r="K12358" i="2"/>
  <c r="K12366" i="2"/>
  <c r="K12271" i="2"/>
  <c r="K12279" i="2"/>
  <c r="K12287" i="2"/>
  <c r="K12295" i="2"/>
  <c r="K12303" i="2"/>
  <c r="K12311" i="2"/>
  <c r="K12319" i="2"/>
  <c r="K12327" i="2"/>
  <c r="K12335" i="2"/>
  <c r="K12343" i="2"/>
  <c r="K12351" i="2"/>
  <c r="K12359" i="2"/>
  <c r="K12367" i="2"/>
  <c r="K8" i="2"/>
  <c r="K16" i="2"/>
  <c r="K24" i="2"/>
  <c r="K32" i="2"/>
  <c r="K40" i="2"/>
  <c r="K48" i="2"/>
  <c r="K56" i="2"/>
  <c r="K64" i="2"/>
  <c r="K72" i="2"/>
  <c r="K80" i="2"/>
  <c r="K88" i="2"/>
  <c r="K96" i="2"/>
  <c r="K104" i="2"/>
  <c r="K112" i="2"/>
  <c r="K120" i="2"/>
  <c r="K128" i="2"/>
  <c r="K136" i="2"/>
  <c r="K144" i="2"/>
  <c r="K152" i="2"/>
  <c r="K160" i="2"/>
  <c r="K168" i="2"/>
  <c r="K176" i="2"/>
  <c r="K184" i="2"/>
  <c r="K192" i="2"/>
  <c r="K200" i="2"/>
  <c r="K208" i="2"/>
  <c r="K216" i="2"/>
  <c r="K224" i="2"/>
  <c r="K232" i="2"/>
  <c r="K240" i="2"/>
  <c r="K248" i="2"/>
  <c r="K256" i="2"/>
  <c r="K264" i="2"/>
  <c r="K272" i="2"/>
  <c r="K280" i="2"/>
  <c r="K288" i="2"/>
  <c r="K296" i="2"/>
  <c r="K304" i="2"/>
  <c r="K312" i="2"/>
  <c r="K320" i="2"/>
  <c r="K328" i="2"/>
  <c r="K336" i="2"/>
  <c r="K344" i="2"/>
  <c r="K352" i="2"/>
  <c r="K360" i="2"/>
  <c r="K368" i="2"/>
  <c r="K376" i="2"/>
  <c r="K384" i="2"/>
  <c r="K392" i="2"/>
  <c r="K400" i="2"/>
  <c r="K408" i="2"/>
  <c r="K416" i="2"/>
  <c r="K424" i="2"/>
  <c r="K432" i="2"/>
  <c r="K440" i="2"/>
  <c r="K448" i="2"/>
  <c r="K456" i="2"/>
  <c r="K12272" i="2"/>
  <c r="K12280" i="2"/>
  <c r="K12288" i="2"/>
  <c r="K12296" i="2"/>
  <c r="K12304" i="2"/>
  <c r="K12312" i="2"/>
  <c r="K12320" i="2"/>
  <c r="K12328" i="2"/>
  <c r="K12336" i="2"/>
  <c r="K12344" i="2"/>
  <c r="K12352" i="2"/>
  <c r="K12360" i="2"/>
  <c r="K12368" i="2"/>
  <c r="K9" i="2"/>
  <c r="K17" i="2"/>
  <c r="K25" i="2"/>
  <c r="K33" i="2"/>
  <c r="K41" i="2"/>
  <c r="K49" i="2"/>
  <c r="K57" i="2"/>
  <c r="K65" i="2"/>
  <c r="K73" i="2"/>
  <c r="K81" i="2"/>
  <c r="K89" i="2"/>
  <c r="K97" i="2"/>
  <c r="K105" i="2"/>
  <c r="K113" i="2"/>
  <c r="K121" i="2"/>
  <c r="K129" i="2"/>
  <c r="K137" i="2"/>
  <c r="K145" i="2"/>
  <c r="K153" i="2"/>
  <c r="K161" i="2"/>
  <c r="K169" i="2"/>
  <c r="K177" i="2"/>
  <c r="K185" i="2"/>
  <c r="K193" i="2"/>
  <c r="K201" i="2"/>
  <c r="K209" i="2"/>
  <c r="K217" i="2"/>
  <c r="K225" i="2"/>
  <c r="K233" i="2"/>
  <c r="K241" i="2"/>
  <c r="K249" i="2"/>
  <c r="K257" i="2"/>
  <c r="K265" i="2"/>
  <c r="K273" i="2"/>
  <c r="K281" i="2"/>
  <c r="K289" i="2"/>
  <c r="K297" i="2"/>
  <c r="K305" i="2"/>
  <c r="K313" i="2"/>
  <c r="K321" i="2"/>
  <c r="K329" i="2"/>
  <c r="K337" i="2"/>
  <c r="K345" i="2"/>
  <c r="K353" i="2"/>
  <c r="K361" i="2"/>
  <c r="K369" i="2"/>
  <c r="K377" i="2"/>
  <c r="K385" i="2"/>
  <c r="K393" i="2"/>
  <c r="K401" i="2"/>
  <c r="K409" i="2"/>
  <c r="K417" i="2"/>
  <c r="K425" i="2"/>
  <c r="K433" i="2"/>
  <c r="K441" i="2"/>
  <c r="K449" i="2"/>
  <c r="K457" i="2"/>
  <c r="K465" i="2"/>
  <c r="K12273" i="2"/>
  <c r="K12281" i="2"/>
  <c r="K12289" i="2"/>
  <c r="K12297" i="2"/>
  <c r="K12305" i="2"/>
  <c r="K12313" i="2"/>
  <c r="K12321" i="2"/>
  <c r="K12329" i="2"/>
  <c r="K12337" i="2"/>
  <c r="K12345" i="2"/>
  <c r="K12353" i="2"/>
  <c r="K12361" i="2"/>
  <c r="K12369" i="2"/>
  <c r="K10" i="2"/>
  <c r="K18" i="2"/>
  <c r="K26" i="2"/>
  <c r="K34" i="2"/>
  <c r="K42" i="2"/>
  <c r="K50" i="2"/>
  <c r="K58" i="2"/>
  <c r="K66" i="2"/>
  <c r="K74" i="2"/>
  <c r="K82" i="2"/>
  <c r="K90" i="2"/>
  <c r="K98" i="2"/>
  <c r="K106" i="2"/>
  <c r="K114" i="2"/>
  <c r="K122" i="2"/>
  <c r="K130" i="2"/>
  <c r="K138" i="2"/>
  <c r="K146" i="2"/>
  <c r="K154" i="2"/>
  <c r="K162" i="2"/>
  <c r="K170" i="2"/>
  <c r="K178" i="2"/>
  <c r="K186" i="2"/>
  <c r="K194" i="2"/>
  <c r="K202" i="2"/>
  <c r="K210" i="2"/>
  <c r="K218" i="2"/>
  <c r="K226" i="2"/>
  <c r="K234" i="2"/>
  <c r="K242" i="2"/>
  <c r="K250" i="2"/>
  <c r="K258" i="2"/>
  <c r="K266" i="2"/>
  <c r="K274" i="2"/>
  <c r="K282" i="2"/>
  <c r="K290" i="2"/>
  <c r="K298" i="2"/>
  <c r="K306" i="2"/>
  <c r="K314" i="2"/>
  <c r="K322" i="2"/>
  <c r="K330" i="2"/>
  <c r="K338" i="2"/>
  <c r="K346" i="2"/>
  <c r="K354" i="2"/>
  <c r="K362" i="2"/>
  <c r="K370" i="2"/>
  <c r="K378" i="2"/>
  <c r="K386" i="2"/>
  <c r="K394" i="2"/>
  <c r="K402" i="2"/>
  <c r="K410" i="2"/>
  <c r="K418" i="2"/>
  <c r="K426" i="2"/>
  <c r="K434" i="2"/>
  <c r="K442" i="2"/>
  <c r="K450" i="2"/>
  <c r="K458" i="2"/>
  <c r="K466" i="2"/>
  <c r="K12274" i="2"/>
  <c r="K12282" i="2"/>
  <c r="K12290" i="2"/>
  <c r="K12298" i="2"/>
  <c r="K12306" i="2"/>
  <c r="K12314" i="2"/>
  <c r="K12322" i="2"/>
  <c r="K12330" i="2"/>
  <c r="K12338" i="2"/>
  <c r="K12346" i="2"/>
  <c r="K12354" i="2"/>
  <c r="K12362" i="2"/>
  <c r="K12370" i="2"/>
  <c r="K11" i="2"/>
  <c r="K19" i="2"/>
  <c r="K27" i="2"/>
  <c r="K35" i="2"/>
  <c r="K43" i="2"/>
  <c r="K51" i="2"/>
  <c r="K59" i="2"/>
  <c r="K67" i="2"/>
  <c r="K75" i="2"/>
  <c r="K83" i="2"/>
  <c r="K91" i="2"/>
  <c r="K99" i="2"/>
  <c r="K107" i="2"/>
  <c r="K115" i="2"/>
  <c r="K123" i="2"/>
  <c r="K131" i="2"/>
  <c r="K139" i="2"/>
  <c r="K147" i="2"/>
  <c r="K155" i="2"/>
  <c r="K163" i="2"/>
  <c r="K171" i="2"/>
  <c r="K179" i="2"/>
  <c r="K187" i="2"/>
  <c r="K195" i="2"/>
  <c r="K203" i="2"/>
  <c r="K211" i="2"/>
  <c r="K219" i="2"/>
  <c r="K227" i="2"/>
  <c r="K235" i="2"/>
  <c r="K243" i="2"/>
  <c r="K251" i="2"/>
  <c r="K259" i="2"/>
  <c r="K267" i="2"/>
  <c r="K275" i="2"/>
  <c r="K283" i="2"/>
  <c r="K291" i="2"/>
  <c r="K299" i="2"/>
  <c r="K307" i="2"/>
  <c r="K315" i="2"/>
  <c r="K323" i="2"/>
  <c r="K331" i="2"/>
  <c r="K339" i="2"/>
  <c r="K347" i="2"/>
  <c r="K355" i="2"/>
  <c r="K363" i="2"/>
  <c r="K371" i="2"/>
  <c r="K379" i="2"/>
  <c r="K387" i="2"/>
  <c r="K395" i="2"/>
  <c r="K403" i="2"/>
  <c r="K411" i="2"/>
  <c r="K419" i="2"/>
  <c r="K427" i="2"/>
  <c r="K435" i="2"/>
  <c r="K443" i="2"/>
  <c r="K451" i="2"/>
  <c r="K459" i="2"/>
  <c r="K467" i="2"/>
  <c r="K7" i="2"/>
  <c r="K39" i="2"/>
  <c r="K71" i="2"/>
  <c r="K103" i="2"/>
  <c r="K135" i="2"/>
  <c r="K167" i="2"/>
  <c r="K199" i="2"/>
  <c r="K231" i="2"/>
  <c r="K263" i="2"/>
  <c r="K295" i="2"/>
  <c r="K327" i="2"/>
  <c r="K359" i="2"/>
  <c r="K391" i="2"/>
  <c r="K423" i="2"/>
  <c r="K455" i="2"/>
  <c r="K471" i="2"/>
  <c r="K479" i="2"/>
  <c r="K487" i="2"/>
  <c r="K495" i="2"/>
  <c r="K503" i="2"/>
  <c r="K511" i="2"/>
  <c r="K519" i="2"/>
  <c r="K527" i="2"/>
  <c r="K535" i="2"/>
  <c r="K543" i="2"/>
  <c r="K551" i="2"/>
  <c r="K559" i="2"/>
  <c r="K567" i="2"/>
  <c r="K575" i="2"/>
  <c r="K583" i="2"/>
  <c r="K591" i="2"/>
  <c r="K599" i="2"/>
  <c r="K607" i="2"/>
  <c r="K615" i="2"/>
  <c r="K623" i="2"/>
  <c r="K631" i="2"/>
  <c r="K639" i="2"/>
  <c r="K647" i="2"/>
  <c r="K655" i="2"/>
  <c r="K663" i="2"/>
  <c r="K671" i="2"/>
  <c r="K679" i="2"/>
  <c r="K687" i="2"/>
  <c r="K695" i="2"/>
  <c r="K703" i="2"/>
  <c r="K711" i="2"/>
  <c r="K719" i="2"/>
  <c r="K727" i="2"/>
  <c r="K735" i="2"/>
  <c r="K743" i="2"/>
  <c r="K751" i="2"/>
  <c r="K759" i="2"/>
  <c r="K767" i="2"/>
  <c r="K775" i="2"/>
  <c r="K783" i="2"/>
  <c r="K791" i="2"/>
  <c r="K799" i="2"/>
  <c r="K807" i="2"/>
  <c r="K815" i="2"/>
  <c r="K823" i="2"/>
  <c r="K831" i="2"/>
  <c r="K839" i="2"/>
  <c r="K847" i="2"/>
  <c r="K855" i="2"/>
  <c r="K863" i="2"/>
  <c r="K871" i="2"/>
  <c r="K879" i="2"/>
  <c r="K887" i="2"/>
  <c r="K895" i="2"/>
  <c r="K903" i="2"/>
  <c r="K911" i="2"/>
  <c r="K919" i="2"/>
  <c r="K927" i="2"/>
  <c r="K935" i="2"/>
  <c r="K943" i="2"/>
  <c r="K951" i="2"/>
  <c r="K959" i="2"/>
  <c r="K967" i="2"/>
  <c r="K975" i="2"/>
  <c r="K983" i="2"/>
  <c r="K991" i="2"/>
  <c r="K999" i="2"/>
  <c r="K1007" i="2"/>
  <c r="K1015" i="2"/>
  <c r="K1023" i="2"/>
  <c r="K12" i="2"/>
  <c r="K44" i="2"/>
  <c r="K76" i="2"/>
  <c r="K108" i="2"/>
  <c r="K140" i="2"/>
  <c r="K172" i="2"/>
  <c r="K204" i="2"/>
  <c r="K236" i="2"/>
  <c r="K268" i="2"/>
  <c r="K300" i="2"/>
  <c r="K332" i="2"/>
  <c r="K364" i="2"/>
  <c r="K396" i="2"/>
  <c r="K428" i="2"/>
  <c r="K460" i="2"/>
  <c r="K472" i="2"/>
  <c r="K480" i="2"/>
  <c r="K488" i="2"/>
  <c r="K496" i="2"/>
  <c r="K504" i="2"/>
  <c r="K512" i="2"/>
  <c r="K520" i="2"/>
  <c r="K528" i="2"/>
  <c r="K536" i="2"/>
  <c r="K544" i="2"/>
  <c r="K552" i="2"/>
  <c r="K560" i="2"/>
  <c r="K568" i="2"/>
  <c r="K576" i="2"/>
  <c r="K584" i="2"/>
  <c r="K592" i="2"/>
  <c r="K600" i="2"/>
  <c r="K608" i="2"/>
  <c r="K616" i="2"/>
  <c r="K624" i="2"/>
  <c r="K632" i="2"/>
  <c r="K640" i="2"/>
  <c r="K648" i="2"/>
  <c r="K656" i="2"/>
  <c r="K664" i="2"/>
  <c r="K672" i="2"/>
  <c r="K680" i="2"/>
  <c r="K688" i="2"/>
  <c r="K696" i="2"/>
  <c r="K704" i="2"/>
  <c r="K712" i="2"/>
  <c r="K720" i="2"/>
  <c r="K728" i="2"/>
  <c r="K736" i="2"/>
  <c r="K744" i="2"/>
  <c r="K752" i="2"/>
  <c r="K760" i="2"/>
  <c r="K768" i="2"/>
  <c r="K776" i="2"/>
  <c r="K784" i="2"/>
  <c r="K792" i="2"/>
  <c r="K800" i="2"/>
  <c r="K808" i="2"/>
  <c r="K816" i="2"/>
  <c r="K824" i="2"/>
  <c r="K832" i="2"/>
  <c r="K840" i="2"/>
  <c r="K848" i="2"/>
  <c r="K856" i="2"/>
  <c r="K864" i="2"/>
  <c r="K872" i="2"/>
  <c r="K880" i="2"/>
  <c r="K888" i="2"/>
  <c r="K896" i="2"/>
  <c r="K904" i="2"/>
  <c r="K912" i="2"/>
  <c r="K920" i="2"/>
  <c r="K928" i="2"/>
  <c r="K936" i="2"/>
  <c r="K944" i="2"/>
  <c r="K952" i="2"/>
  <c r="K960" i="2"/>
  <c r="K968" i="2"/>
  <c r="K976" i="2"/>
  <c r="K984" i="2"/>
  <c r="K992" i="2"/>
  <c r="K1000" i="2"/>
  <c r="K1008" i="2"/>
  <c r="K15" i="2"/>
  <c r="K47" i="2"/>
  <c r="K79" i="2"/>
  <c r="K111" i="2"/>
  <c r="K143" i="2"/>
  <c r="K175" i="2"/>
  <c r="K207" i="2"/>
  <c r="K239" i="2"/>
  <c r="K271" i="2"/>
  <c r="K303" i="2"/>
  <c r="K335" i="2"/>
  <c r="K367" i="2"/>
  <c r="K399" i="2"/>
  <c r="K431" i="2"/>
  <c r="K462" i="2"/>
  <c r="K473" i="2"/>
  <c r="K481" i="2"/>
  <c r="K489" i="2"/>
  <c r="K497" i="2"/>
  <c r="K505" i="2"/>
  <c r="K513" i="2"/>
  <c r="K521" i="2"/>
  <c r="K529" i="2"/>
  <c r="K537" i="2"/>
  <c r="K545" i="2"/>
  <c r="K553" i="2"/>
  <c r="K561" i="2"/>
  <c r="K569" i="2"/>
  <c r="K577" i="2"/>
  <c r="K585" i="2"/>
  <c r="K593" i="2"/>
  <c r="K601" i="2"/>
  <c r="K609" i="2"/>
  <c r="K617" i="2"/>
  <c r="K625" i="2"/>
  <c r="K633" i="2"/>
  <c r="K641" i="2"/>
  <c r="K649" i="2"/>
  <c r="K657" i="2"/>
  <c r="K665" i="2"/>
  <c r="K673" i="2"/>
  <c r="K681" i="2"/>
  <c r="K689" i="2"/>
  <c r="K697" i="2"/>
  <c r="K705" i="2"/>
  <c r="K713" i="2"/>
  <c r="K721" i="2"/>
  <c r="K729" i="2"/>
  <c r="K737" i="2"/>
  <c r="K745" i="2"/>
  <c r="K753" i="2"/>
  <c r="K761" i="2"/>
  <c r="K769" i="2"/>
  <c r="K777" i="2"/>
  <c r="K785" i="2"/>
  <c r="K793" i="2"/>
  <c r="K801" i="2"/>
  <c r="K809" i="2"/>
  <c r="K817" i="2"/>
  <c r="K20" i="2"/>
  <c r="K52" i="2"/>
  <c r="K84" i="2"/>
  <c r="K116" i="2"/>
  <c r="K148" i="2"/>
  <c r="K180" i="2"/>
  <c r="K212" i="2"/>
  <c r="K244" i="2"/>
  <c r="K276" i="2"/>
  <c r="K308" i="2"/>
  <c r="K340" i="2"/>
  <c r="K372" i="2"/>
  <c r="K404" i="2"/>
  <c r="K436" i="2"/>
  <c r="K463" i="2"/>
  <c r="K474" i="2"/>
  <c r="K482" i="2"/>
  <c r="K490" i="2"/>
  <c r="K498" i="2"/>
  <c r="K506" i="2"/>
  <c r="K514" i="2"/>
  <c r="K522" i="2"/>
  <c r="K530" i="2"/>
  <c r="K538" i="2"/>
  <c r="K546" i="2"/>
  <c r="K554" i="2"/>
  <c r="K562" i="2"/>
  <c r="K570" i="2"/>
  <c r="K578" i="2"/>
  <c r="K586" i="2"/>
  <c r="K594" i="2"/>
  <c r="K602" i="2"/>
  <c r="K610" i="2"/>
  <c r="K618" i="2"/>
  <c r="K626" i="2"/>
  <c r="K634" i="2"/>
  <c r="K642" i="2"/>
  <c r="K650" i="2"/>
  <c r="K658" i="2"/>
  <c r="K666" i="2"/>
  <c r="K674" i="2"/>
  <c r="K682" i="2"/>
  <c r="K690" i="2"/>
  <c r="K698" i="2"/>
  <c r="K706" i="2"/>
  <c r="K714" i="2"/>
  <c r="K722" i="2"/>
  <c r="K730" i="2"/>
  <c r="K738" i="2"/>
  <c r="K746" i="2"/>
  <c r="K754" i="2"/>
  <c r="K762" i="2"/>
  <c r="K770" i="2"/>
  <c r="K778" i="2"/>
  <c r="K786" i="2"/>
  <c r="K794" i="2"/>
  <c r="K802" i="2"/>
  <c r="K810" i="2"/>
  <c r="K818" i="2"/>
  <c r="K826" i="2"/>
  <c r="K834" i="2"/>
  <c r="K842" i="2"/>
  <c r="K850" i="2"/>
  <c r="K858" i="2"/>
  <c r="K866" i="2"/>
  <c r="K874" i="2"/>
  <c r="K882" i="2"/>
  <c r="K890" i="2"/>
  <c r="K898" i="2"/>
  <c r="K906" i="2"/>
  <c r="K914" i="2"/>
  <c r="K922" i="2"/>
  <c r="K23" i="2"/>
  <c r="K55" i="2"/>
  <c r="K87" i="2"/>
  <c r="K119" i="2"/>
  <c r="K151" i="2"/>
  <c r="K183" i="2"/>
  <c r="K215" i="2"/>
  <c r="K247" i="2"/>
  <c r="K279" i="2"/>
  <c r="K311" i="2"/>
  <c r="K343" i="2"/>
  <c r="K375" i="2"/>
  <c r="K407" i="2"/>
  <c r="K439" i="2"/>
  <c r="K464" i="2"/>
  <c r="K475" i="2"/>
  <c r="K483" i="2"/>
  <c r="K491" i="2"/>
  <c r="K499" i="2"/>
  <c r="K507" i="2"/>
  <c r="K515" i="2"/>
  <c r="K523" i="2"/>
  <c r="K531" i="2"/>
  <c r="K539" i="2"/>
  <c r="K547" i="2"/>
  <c r="K555" i="2"/>
  <c r="K563" i="2"/>
  <c r="K571" i="2"/>
  <c r="K579" i="2"/>
  <c r="K587" i="2"/>
  <c r="K595" i="2"/>
  <c r="K603" i="2"/>
  <c r="K611" i="2"/>
  <c r="K619" i="2"/>
  <c r="K627" i="2"/>
  <c r="K635" i="2"/>
  <c r="K643" i="2"/>
  <c r="K651" i="2"/>
  <c r="K659" i="2"/>
  <c r="K667" i="2"/>
  <c r="K675" i="2"/>
  <c r="K683" i="2"/>
  <c r="K691" i="2"/>
  <c r="K699" i="2"/>
  <c r="K707" i="2"/>
  <c r="K715" i="2"/>
  <c r="K723" i="2"/>
  <c r="K731" i="2"/>
  <c r="K739" i="2"/>
  <c r="K747" i="2"/>
  <c r="K755" i="2"/>
  <c r="K763" i="2"/>
  <c r="K771" i="2"/>
  <c r="K779" i="2"/>
  <c r="K787" i="2"/>
  <c r="K795" i="2"/>
  <c r="K803" i="2"/>
  <c r="K811" i="2"/>
  <c r="K819" i="2"/>
  <c r="K827" i="2"/>
  <c r="K835" i="2"/>
  <c r="K843" i="2"/>
  <c r="K851" i="2"/>
  <c r="K859" i="2"/>
  <c r="K867" i="2"/>
  <c r="K875" i="2"/>
  <c r="K883" i="2"/>
  <c r="K891" i="2"/>
  <c r="K899" i="2"/>
  <c r="K907" i="2"/>
  <c r="K915" i="2"/>
  <c r="K923" i="2"/>
  <c r="K931" i="2"/>
  <c r="K939" i="2"/>
  <c r="K947" i="2"/>
  <c r="K955" i="2"/>
  <c r="K963" i="2"/>
  <c r="K971" i="2"/>
  <c r="K979" i="2"/>
  <c r="K987" i="2"/>
  <c r="K995" i="2"/>
  <c r="K1003" i="2"/>
  <c r="K1011" i="2"/>
  <c r="K1019" i="2"/>
  <c r="K1027" i="2"/>
  <c r="K31" i="2"/>
  <c r="K63" i="2"/>
  <c r="K95" i="2"/>
  <c r="K127" i="2"/>
  <c r="K159" i="2"/>
  <c r="K191" i="2"/>
  <c r="K223" i="2"/>
  <c r="K255" i="2"/>
  <c r="K287" i="2"/>
  <c r="K319" i="2"/>
  <c r="K351" i="2"/>
  <c r="K383" i="2"/>
  <c r="K415" i="2"/>
  <c r="K447" i="2"/>
  <c r="K469" i="2"/>
  <c r="K477" i="2"/>
  <c r="K485" i="2"/>
  <c r="K493" i="2"/>
  <c r="K501" i="2"/>
  <c r="K509" i="2"/>
  <c r="K517" i="2"/>
  <c r="K525" i="2"/>
  <c r="K533" i="2"/>
  <c r="K541" i="2"/>
  <c r="K549" i="2"/>
  <c r="K557" i="2"/>
  <c r="K565" i="2"/>
  <c r="K573" i="2"/>
  <c r="K581" i="2"/>
  <c r="K589" i="2"/>
  <c r="K597" i="2"/>
  <c r="K605" i="2"/>
  <c r="K613" i="2"/>
  <c r="K621" i="2"/>
  <c r="K629" i="2"/>
  <c r="K637" i="2"/>
  <c r="K645" i="2"/>
  <c r="K653" i="2"/>
  <c r="K661" i="2"/>
  <c r="K669" i="2"/>
  <c r="K677" i="2"/>
  <c r="K685" i="2"/>
  <c r="K693" i="2"/>
  <c r="K701" i="2"/>
  <c r="K709" i="2"/>
  <c r="K717" i="2"/>
  <c r="K725" i="2"/>
  <c r="K733" i="2"/>
  <c r="K741" i="2"/>
  <c r="K749" i="2"/>
  <c r="K757" i="2"/>
  <c r="K765" i="2"/>
  <c r="K773" i="2"/>
  <c r="K781" i="2"/>
  <c r="K789" i="2"/>
  <c r="K797" i="2"/>
  <c r="K805" i="2"/>
  <c r="K813" i="2"/>
  <c r="K821" i="2"/>
  <c r="K829" i="2"/>
  <c r="K837" i="2"/>
  <c r="K845" i="2"/>
  <c r="K853" i="2"/>
  <c r="K861" i="2"/>
  <c r="K869" i="2"/>
  <c r="K877" i="2"/>
  <c r="K885" i="2"/>
  <c r="K893" i="2"/>
  <c r="K901" i="2"/>
  <c r="K909" i="2"/>
  <c r="K917" i="2"/>
  <c r="K925" i="2"/>
  <c r="K933" i="2"/>
  <c r="K941" i="2"/>
  <c r="K949" i="2"/>
  <c r="K957" i="2"/>
  <c r="K965" i="2"/>
  <c r="K973" i="2"/>
  <c r="K981" i="2"/>
  <c r="K989" i="2"/>
  <c r="K997" i="2"/>
  <c r="K1005" i="2"/>
  <c r="K1013" i="2"/>
  <c r="K1021" i="2"/>
  <c r="K28" i="2"/>
  <c r="K156" i="2"/>
  <c r="K284" i="2"/>
  <c r="K412" i="2"/>
  <c r="K484" i="2"/>
  <c r="K516" i="2"/>
  <c r="K548" i="2"/>
  <c r="K580" i="2"/>
  <c r="K612" i="2"/>
  <c r="K644" i="2"/>
  <c r="K676" i="2"/>
  <c r="K708" i="2"/>
  <c r="K740" i="2"/>
  <c r="K772" i="2"/>
  <c r="K804" i="2"/>
  <c r="K830" i="2"/>
  <c r="K852" i="2"/>
  <c r="K873" i="2"/>
  <c r="K894" i="2"/>
  <c r="K916" i="2"/>
  <c r="K934" i="2"/>
  <c r="K950" i="2"/>
  <c r="K966" i="2"/>
  <c r="K982" i="2"/>
  <c r="K998" i="2"/>
  <c r="K1014" i="2"/>
  <c r="K1026" i="2"/>
  <c r="K1035" i="2"/>
  <c r="K1043" i="2"/>
  <c r="K1051" i="2"/>
  <c r="K1059" i="2"/>
  <c r="K1067" i="2"/>
  <c r="K1075" i="2"/>
  <c r="K1083" i="2"/>
  <c r="K1091" i="2"/>
  <c r="K1099" i="2"/>
  <c r="K1107" i="2"/>
  <c r="K1115" i="2"/>
  <c r="K1123" i="2"/>
  <c r="K1131" i="2"/>
  <c r="K1139" i="2"/>
  <c r="K1147" i="2"/>
  <c r="K1155" i="2"/>
  <c r="K1163" i="2"/>
  <c r="K1171" i="2"/>
  <c r="K1179" i="2"/>
  <c r="K1187" i="2"/>
  <c r="K1195" i="2"/>
  <c r="K1203" i="2"/>
  <c r="K1211" i="2"/>
  <c r="K1219" i="2"/>
  <c r="K1227" i="2"/>
  <c r="K1235" i="2"/>
  <c r="K1243" i="2"/>
  <c r="K1251" i="2"/>
  <c r="K1259" i="2"/>
  <c r="K1267" i="2"/>
  <c r="K1275" i="2"/>
  <c r="K1283" i="2"/>
  <c r="K1291" i="2"/>
  <c r="K1299" i="2"/>
  <c r="K1307" i="2"/>
  <c r="K1315" i="2"/>
  <c r="K1323" i="2"/>
  <c r="K1331" i="2"/>
  <c r="K1339" i="2"/>
  <c r="K1347" i="2"/>
  <c r="K1355" i="2"/>
  <c r="K1363" i="2"/>
  <c r="K1371" i="2"/>
  <c r="K1379" i="2"/>
  <c r="K1387" i="2"/>
  <c r="K1395" i="2"/>
  <c r="K1403" i="2"/>
  <c r="K1411" i="2"/>
  <c r="K1419" i="2"/>
  <c r="K1427" i="2"/>
  <c r="K1435" i="2"/>
  <c r="K1443" i="2"/>
  <c r="K1451" i="2"/>
  <c r="K1459" i="2"/>
  <c r="K1467" i="2"/>
  <c r="K1475" i="2"/>
  <c r="K1483" i="2"/>
  <c r="K1491" i="2"/>
  <c r="K36" i="2"/>
  <c r="K164" i="2"/>
  <c r="K292" i="2"/>
  <c r="K420" i="2"/>
  <c r="K486" i="2"/>
  <c r="K518" i="2"/>
  <c r="K550" i="2"/>
  <c r="K582" i="2"/>
  <c r="K614" i="2"/>
  <c r="K646" i="2"/>
  <c r="K678" i="2"/>
  <c r="K710" i="2"/>
  <c r="K742" i="2"/>
  <c r="K774" i="2"/>
  <c r="K806" i="2"/>
  <c r="K833" i="2"/>
  <c r="K854" i="2"/>
  <c r="K876" i="2"/>
  <c r="K897" i="2"/>
  <c r="K918" i="2"/>
  <c r="K937" i="2"/>
  <c r="K953" i="2"/>
  <c r="K969" i="2"/>
  <c r="K985" i="2"/>
  <c r="K1001" i="2"/>
  <c r="K1016" i="2"/>
  <c r="K1028" i="2"/>
  <c r="K1036" i="2"/>
  <c r="K1044" i="2"/>
  <c r="K1052" i="2"/>
  <c r="K1060" i="2"/>
  <c r="K1068" i="2"/>
  <c r="K1076" i="2"/>
  <c r="K1084" i="2"/>
  <c r="K1092" i="2"/>
  <c r="K1100" i="2"/>
  <c r="K1108" i="2"/>
  <c r="K1116" i="2"/>
  <c r="K1124" i="2"/>
  <c r="K1132" i="2"/>
  <c r="K1140" i="2"/>
  <c r="K1148" i="2"/>
  <c r="K1156" i="2"/>
  <c r="K1164" i="2"/>
  <c r="K1172" i="2"/>
  <c r="K1180" i="2"/>
  <c r="K1188" i="2"/>
  <c r="K1196" i="2"/>
  <c r="K1204" i="2"/>
  <c r="K1212" i="2"/>
  <c r="K1220" i="2"/>
  <c r="K1228" i="2"/>
  <c r="K1236" i="2"/>
  <c r="K1244" i="2"/>
  <c r="K1252" i="2"/>
  <c r="K1260" i="2"/>
  <c r="K1268" i="2"/>
  <c r="K1276" i="2"/>
  <c r="K1284" i="2"/>
  <c r="K1292" i="2"/>
  <c r="K1300" i="2"/>
  <c r="K1308" i="2"/>
  <c r="K1316" i="2"/>
  <c r="K1324" i="2"/>
  <c r="K1332" i="2"/>
  <c r="K1340" i="2"/>
  <c r="K1348" i="2"/>
  <c r="K1356" i="2"/>
  <c r="K1364" i="2"/>
  <c r="K1372" i="2"/>
  <c r="K1380" i="2"/>
  <c r="K1388" i="2"/>
  <c r="K1396" i="2"/>
  <c r="K1404" i="2"/>
  <c r="K1412" i="2"/>
  <c r="K1420" i="2"/>
  <c r="K1428" i="2"/>
  <c r="K1436" i="2"/>
  <c r="K1444" i="2"/>
  <c r="K1452" i="2"/>
  <c r="K1460" i="2"/>
  <c r="K1468" i="2"/>
  <c r="K1476" i="2"/>
  <c r="K1484" i="2"/>
  <c r="K1492" i="2"/>
  <c r="K60" i="2"/>
  <c r="K188" i="2"/>
  <c r="K316" i="2"/>
  <c r="K444" i="2"/>
  <c r="K492" i="2"/>
  <c r="K524" i="2"/>
  <c r="K556" i="2"/>
  <c r="K588" i="2"/>
  <c r="K620" i="2"/>
  <c r="K652" i="2"/>
  <c r="K684" i="2"/>
  <c r="K716" i="2"/>
  <c r="K748" i="2"/>
  <c r="K780" i="2"/>
  <c r="K812" i="2"/>
  <c r="K836" i="2"/>
  <c r="K857" i="2"/>
  <c r="K878" i="2"/>
  <c r="K900" i="2"/>
  <c r="K921" i="2"/>
  <c r="K938" i="2"/>
  <c r="K954" i="2"/>
  <c r="K970" i="2"/>
  <c r="K986" i="2"/>
  <c r="K1002" i="2"/>
  <c r="K1017" i="2"/>
  <c r="K1029" i="2"/>
  <c r="K1037" i="2"/>
  <c r="K1045" i="2"/>
  <c r="K1053" i="2"/>
  <c r="K1061" i="2"/>
  <c r="K1069" i="2"/>
  <c r="K1077" i="2"/>
  <c r="K1085" i="2"/>
  <c r="K1093" i="2"/>
  <c r="K1101" i="2"/>
  <c r="K1109" i="2"/>
  <c r="K1117" i="2"/>
  <c r="K1125" i="2"/>
  <c r="K1133" i="2"/>
  <c r="K1141" i="2"/>
  <c r="K1149" i="2"/>
  <c r="K1157" i="2"/>
  <c r="K1165" i="2"/>
  <c r="K1173" i="2"/>
  <c r="K1181" i="2"/>
  <c r="K1189" i="2"/>
  <c r="K1197" i="2"/>
  <c r="K1205" i="2"/>
  <c r="K1213" i="2"/>
  <c r="K1221" i="2"/>
  <c r="K1229" i="2"/>
  <c r="K1237" i="2"/>
  <c r="K1245" i="2"/>
  <c r="K1253" i="2"/>
  <c r="K1261" i="2"/>
  <c r="K1269" i="2"/>
  <c r="K1277" i="2"/>
  <c r="K1285" i="2"/>
  <c r="K1293" i="2"/>
  <c r="K1301" i="2"/>
  <c r="K1309" i="2"/>
  <c r="K1317" i="2"/>
  <c r="K1325" i="2"/>
  <c r="K1333" i="2"/>
  <c r="K1341" i="2"/>
  <c r="K1349" i="2"/>
  <c r="K1357" i="2"/>
  <c r="K1365" i="2"/>
  <c r="K1373" i="2"/>
  <c r="K1381" i="2"/>
  <c r="K1389" i="2"/>
  <c r="K68" i="2"/>
  <c r="K196" i="2"/>
  <c r="K324" i="2"/>
  <c r="K452" i="2"/>
  <c r="K494" i="2"/>
  <c r="K526" i="2"/>
  <c r="K558" i="2"/>
  <c r="K590" i="2"/>
  <c r="K622" i="2"/>
  <c r="K654" i="2"/>
  <c r="K686" i="2"/>
  <c r="K718" i="2"/>
  <c r="K750" i="2"/>
  <c r="K782" i="2"/>
  <c r="K814" i="2"/>
  <c r="K838" i="2"/>
  <c r="K860" i="2"/>
  <c r="K881" i="2"/>
  <c r="K902" i="2"/>
  <c r="K924" i="2"/>
  <c r="K940" i="2"/>
  <c r="K956" i="2"/>
  <c r="K972" i="2"/>
  <c r="K988" i="2"/>
  <c r="K1004" i="2"/>
  <c r="K1018" i="2"/>
  <c r="K1030" i="2"/>
  <c r="K1038" i="2"/>
  <c r="K1046" i="2"/>
  <c r="K1054" i="2"/>
  <c r="K1062" i="2"/>
  <c r="K1070" i="2"/>
  <c r="K1078" i="2"/>
  <c r="K1086" i="2"/>
  <c r="K1094" i="2"/>
  <c r="K1102" i="2"/>
  <c r="K1110" i="2"/>
  <c r="K1118" i="2"/>
  <c r="K1126" i="2"/>
  <c r="K1134" i="2"/>
  <c r="K1142" i="2"/>
  <c r="K1150" i="2"/>
  <c r="K1158" i="2"/>
  <c r="K1166" i="2"/>
  <c r="K1174" i="2"/>
  <c r="K1182" i="2"/>
  <c r="K1190" i="2"/>
  <c r="K1198" i="2"/>
  <c r="K1206" i="2"/>
  <c r="K1214" i="2"/>
  <c r="K1222" i="2"/>
  <c r="K1230" i="2"/>
  <c r="K1238" i="2"/>
  <c r="K1246" i="2"/>
  <c r="K1254" i="2"/>
  <c r="K1262" i="2"/>
  <c r="K1270" i="2"/>
  <c r="K1278" i="2"/>
  <c r="K1286" i="2"/>
  <c r="K1294" i="2"/>
  <c r="K1302" i="2"/>
  <c r="K1310" i="2"/>
  <c r="K1318" i="2"/>
  <c r="K1326" i="2"/>
  <c r="K1334" i="2"/>
  <c r="K1342" i="2"/>
  <c r="K1350" i="2"/>
  <c r="K1358" i="2"/>
  <c r="K1366" i="2"/>
  <c r="K1374" i="2"/>
  <c r="K1382" i="2"/>
  <c r="K1390" i="2"/>
  <c r="K1398" i="2"/>
  <c r="K1406" i="2"/>
  <c r="K1414" i="2"/>
  <c r="K1422" i="2"/>
  <c r="K1430" i="2"/>
  <c r="K1438" i="2"/>
  <c r="K1446" i="2"/>
  <c r="K1454" i="2"/>
  <c r="K1462" i="2"/>
  <c r="K1470" i="2"/>
  <c r="K1478" i="2"/>
  <c r="K1486" i="2"/>
  <c r="K92" i="2"/>
  <c r="K220" i="2"/>
  <c r="K348" i="2"/>
  <c r="K468" i="2"/>
  <c r="K500" i="2"/>
  <c r="K532" i="2"/>
  <c r="K564" i="2"/>
  <c r="K596" i="2"/>
  <c r="K628" i="2"/>
  <c r="K660" i="2"/>
  <c r="K692" i="2"/>
  <c r="K724" i="2"/>
  <c r="K756" i="2"/>
  <c r="K788" i="2"/>
  <c r="K820" i="2"/>
  <c r="K841" i="2"/>
  <c r="K862" i="2"/>
  <c r="K884" i="2"/>
  <c r="K905" i="2"/>
  <c r="K926" i="2"/>
  <c r="K942" i="2"/>
  <c r="K958" i="2"/>
  <c r="K974" i="2"/>
  <c r="K990" i="2"/>
  <c r="K1006" i="2"/>
  <c r="K1020" i="2"/>
  <c r="K1031" i="2"/>
  <c r="K1039" i="2"/>
  <c r="K1047" i="2"/>
  <c r="K1055" i="2"/>
  <c r="K1063" i="2"/>
  <c r="K1071" i="2"/>
  <c r="K1079" i="2"/>
  <c r="K1087" i="2"/>
  <c r="K1095" i="2"/>
  <c r="K1103" i="2"/>
  <c r="K1111" i="2"/>
  <c r="K1119" i="2"/>
  <c r="K1127" i="2"/>
  <c r="K1135" i="2"/>
  <c r="K1143" i="2"/>
  <c r="K1151" i="2"/>
  <c r="K1159" i="2"/>
  <c r="K1167" i="2"/>
  <c r="K1175" i="2"/>
  <c r="K1183" i="2"/>
  <c r="K1191" i="2"/>
  <c r="K1199" i="2"/>
  <c r="K1207" i="2"/>
  <c r="K1215" i="2"/>
  <c r="K1223" i="2"/>
  <c r="K1231" i="2"/>
  <c r="K1239" i="2"/>
  <c r="K1247" i="2"/>
  <c r="K1255" i="2"/>
  <c r="K1263" i="2"/>
  <c r="K1271" i="2"/>
  <c r="K1279" i="2"/>
  <c r="K1287" i="2"/>
  <c r="K1295" i="2"/>
  <c r="K1303" i="2"/>
  <c r="K1311" i="2"/>
  <c r="K1319" i="2"/>
  <c r="K1327" i="2"/>
  <c r="K1335" i="2"/>
  <c r="K1343" i="2"/>
  <c r="K1351" i="2"/>
  <c r="K1359" i="2"/>
  <c r="K1367" i="2"/>
  <c r="K1375" i="2"/>
  <c r="K1383" i="2"/>
  <c r="K1391" i="2"/>
  <c r="K1399" i="2"/>
  <c r="K1407" i="2"/>
  <c r="K1415" i="2"/>
  <c r="K1423" i="2"/>
  <c r="K1431" i="2"/>
  <c r="K1439" i="2"/>
  <c r="K1447" i="2"/>
  <c r="K1455" i="2"/>
  <c r="K1463" i="2"/>
  <c r="K1471" i="2"/>
  <c r="K1479" i="2"/>
  <c r="K1487" i="2"/>
  <c r="K1495" i="2"/>
  <c r="K124" i="2"/>
  <c r="K252" i="2"/>
  <c r="K380" i="2"/>
  <c r="K476" i="2"/>
  <c r="K508" i="2"/>
  <c r="K540" i="2"/>
  <c r="K572" i="2"/>
  <c r="K604" i="2"/>
  <c r="K636" i="2"/>
  <c r="K668" i="2"/>
  <c r="K700" i="2"/>
  <c r="K732" i="2"/>
  <c r="K764" i="2"/>
  <c r="K796" i="2"/>
  <c r="K825" i="2"/>
  <c r="K846" i="2"/>
  <c r="K868" i="2"/>
  <c r="K889" i="2"/>
  <c r="K910" i="2"/>
  <c r="K930" i="2"/>
  <c r="K946" i="2"/>
  <c r="K962" i="2"/>
  <c r="K978" i="2"/>
  <c r="K994" i="2"/>
  <c r="K1010" i="2"/>
  <c r="K1024" i="2"/>
  <c r="K1033" i="2"/>
  <c r="K1041" i="2"/>
  <c r="K1049" i="2"/>
  <c r="K1057" i="2"/>
  <c r="K1065" i="2"/>
  <c r="K1073" i="2"/>
  <c r="K1081" i="2"/>
  <c r="K1089" i="2"/>
  <c r="K1097" i="2"/>
  <c r="K1105" i="2"/>
  <c r="K1113" i="2"/>
  <c r="K1121" i="2"/>
  <c r="K1129" i="2"/>
  <c r="K1137" i="2"/>
  <c r="K1145" i="2"/>
  <c r="K1153" i="2"/>
  <c r="K1161" i="2"/>
  <c r="K1169" i="2"/>
  <c r="K1177" i="2"/>
  <c r="K1185" i="2"/>
  <c r="K1193" i="2"/>
  <c r="K1201" i="2"/>
  <c r="K1209" i="2"/>
  <c r="K1217" i="2"/>
  <c r="K1225" i="2"/>
  <c r="K1233" i="2"/>
  <c r="K1241" i="2"/>
  <c r="K1249" i="2"/>
  <c r="K1257" i="2"/>
  <c r="K1265" i="2"/>
  <c r="K1273" i="2"/>
  <c r="K1281" i="2"/>
  <c r="K1289" i="2"/>
  <c r="K1297" i="2"/>
  <c r="K1305" i="2"/>
  <c r="K1313" i="2"/>
  <c r="K1321" i="2"/>
  <c r="K1329" i="2"/>
  <c r="K1337" i="2"/>
  <c r="K1345" i="2"/>
  <c r="K1353" i="2"/>
  <c r="K1361" i="2"/>
  <c r="K1369" i="2"/>
  <c r="K1377" i="2"/>
  <c r="K1385" i="2"/>
  <c r="K1393" i="2"/>
  <c r="K1401" i="2"/>
  <c r="K1409" i="2"/>
  <c r="K1417" i="2"/>
  <c r="K1425" i="2"/>
  <c r="K1433" i="2"/>
  <c r="K1441" i="2"/>
  <c r="K1449" i="2"/>
  <c r="K1457" i="2"/>
  <c r="K1465" i="2"/>
  <c r="K1473" i="2"/>
  <c r="K1481" i="2"/>
  <c r="K1489" i="2"/>
  <c r="K100" i="2"/>
  <c r="K502" i="2"/>
  <c r="K630" i="2"/>
  <c r="K758" i="2"/>
  <c r="K865" i="2"/>
  <c r="K945" i="2"/>
  <c r="K1009" i="2"/>
  <c r="K1048" i="2"/>
  <c r="K1080" i="2"/>
  <c r="K1112" i="2"/>
  <c r="K1144" i="2"/>
  <c r="K1176" i="2"/>
  <c r="K1208" i="2"/>
  <c r="K1240" i="2"/>
  <c r="K1272" i="2"/>
  <c r="K1304" i="2"/>
  <c r="K1336" i="2"/>
  <c r="K1368" i="2"/>
  <c r="K1397" i="2"/>
  <c r="K1418" i="2"/>
  <c r="K1440" i="2"/>
  <c r="K1461" i="2"/>
  <c r="K1482" i="2"/>
  <c r="K1498" i="2"/>
  <c r="K1506" i="2"/>
  <c r="K1514" i="2"/>
  <c r="K1522" i="2"/>
  <c r="K1530" i="2"/>
  <c r="K1538" i="2"/>
  <c r="K1546" i="2"/>
  <c r="K1554" i="2"/>
  <c r="K1562" i="2"/>
  <c r="K1570" i="2"/>
  <c r="K1578" i="2"/>
  <c r="K1586" i="2"/>
  <c r="K1594" i="2"/>
  <c r="K1602" i="2"/>
  <c r="K1610" i="2"/>
  <c r="K1618" i="2"/>
  <c r="K1626" i="2"/>
  <c r="K1634" i="2"/>
  <c r="K1642" i="2"/>
  <c r="K1650" i="2"/>
  <c r="K1658" i="2"/>
  <c r="K1666" i="2"/>
  <c r="K132" i="2"/>
  <c r="K510" i="2"/>
  <c r="K638" i="2"/>
  <c r="K766" i="2"/>
  <c r="K870" i="2"/>
  <c r="K948" i="2"/>
  <c r="K1012" i="2"/>
  <c r="K1050" i="2"/>
  <c r="K1082" i="2"/>
  <c r="K1114" i="2"/>
  <c r="K1146" i="2"/>
  <c r="K1178" i="2"/>
  <c r="K1210" i="2"/>
  <c r="K1242" i="2"/>
  <c r="K1274" i="2"/>
  <c r="K1306" i="2"/>
  <c r="K1338" i="2"/>
  <c r="K1370" i="2"/>
  <c r="K1400" i="2"/>
  <c r="K1421" i="2"/>
  <c r="K1442" i="2"/>
  <c r="K1464" i="2"/>
  <c r="K1485" i="2"/>
  <c r="K1499" i="2"/>
  <c r="K1507" i="2"/>
  <c r="K1515" i="2"/>
  <c r="K1523" i="2"/>
  <c r="K1531" i="2"/>
  <c r="K1539" i="2"/>
  <c r="K1547" i="2"/>
  <c r="K1555" i="2"/>
  <c r="K1563" i="2"/>
  <c r="K1571" i="2"/>
  <c r="K1579" i="2"/>
  <c r="K1587" i="2"/>
  <c r="K1595" i="2"/>
  <c r="K1603" i="2"/>
  <c r="K1611" i="2"/>
  <c r="K1619" i="2"/>
  <c r="K1627" i="2"/>
  <c r="K1635" i="2"/>
  <c r="K1643" i="2"/>
  <c r="K1651" i="2"/>
  <c r="K1659" i="2"/>
  <c r="K1667" i="2"/>
  <c r="K228" i="2"/>
  <c r="K534" i="2"/>
  <c r="K662" i="2"/>
  <c r="K790" i="2"/>
  <c r="K886" i="2"/>
  <c r="K961" i="2"/>
  <c r="K1022" i="2"/>
  <c r="K1056" i="2"/>
  <c r="K1088" i="2"/>
  <c r="K1120" i="2"/>
  <c r="K1152" i="2"/>
  <c r="K1184" i="2"/>
  <c r="K1216" i="2"/>
  <c r="K1248" i="2"/>
  <c r="K1280" i="2"/>
  <c r="K1312" i="2"/>
  <c r="K1344" i="2"/>
  <c r="K1376" i="2"/>
  <c r="K1402" i="2"/>
  <c r="K1424" i="2"/>
  <c r="K1445" i="2"/>
  <c r="K1466" i="2"/>
  <c r="K1488" i="2"/>
  <c r="K1500" i="2"/>
  <c r="K1508" i="2"/>
  <c r="K1516" i="2"/>
  <c r="K1524" i="2"/>
  <c r="K1532" i="2"/>
  <c r="K1540" i="2"/>
  <c r="K1548" i="2"/>
  <c r="K1556" i="2"/>
  <c r="K1564" i="2"/>
  <c r="K1572" i="2"/>
  <c r="K1580" i="2"/>
  <c r="K1588" i="2"/>
  <c r="K1596" i="2"/>
  <c r="K1604" i="2"/>
  <c r="K1612" i="2"/>
  <c r="K1620" i="2"/>
  <c r="K1628" i="2"/>
  <c r="K1636" i="2"/>
  <c r="K1644" i="2"/>
  <c r="K1652" i="2"/>
  <c r="K1660" i="2"/>
  <c r="K1668" i="2"/>
  <c r="K1676" i="2"/>
  <c r="K1684" i="2"/>
  <c r="K1692" i="2"/>
  <c r="K1700" i="2"/>
  <c r="K1708" i="2"/>
  <c r="K1716" i="2"/>
  <c r="K1724" i="2"/>
  <c r="K1732" i="2"/>
  <c r="K1740" i="2"/>
  <c r="K1748" i="2"/>
  <c r="K1756" i="2"/>
  <c r="K1764" i="2"/>
  <c r="K1772" i="2"/>
  <c r="K1780" i="2"/>
  <c r="K1788" i="2"/>
  <c r="K1796" i="2"/>
  <c r="K1804" i="2"/>
  <c r="K1812" i="2"/>
  <c r="K1820" i="2"/>
  <c r="K1828" i="2"/>
  <c r="K1836" i="2"/>
  <c r="K1844" i="2"/>
  <c r="K1852" i="2"/>
  <c r="K1860" i="2"/>
  <c r="K1868" i="2"/>
  <c r="K1876" i="2"/>
  <c r="K1884" i="2"/>
  <c r="K1892" i="2"/>
  <c r="K1900" i="2"/>
  <c r="K1908" i="2"/>
  <c r="K1916" i="2"/>
  <c r="K1924" i="2"/>
  <c r="K1932" i="2"/>
  <c r="K1940" i="2"/>
  <c r="K1948" i="2"/>
  <c r="K1956" i="2"/>
  <c r="K1964" i="2"/>
  <c r="K1972" i="2"/>
  <c r="K1980" i="2"/>
  <c r="K1988" i="2"/>
  <c r="K260" i="2"/>
  <c r="K542" i="2"/>
  <c r="K670" i="2"/>
  <c r="K798" i="2"/>
  <c r="K892" i="2"/>
  <c r="K964" i="2"/>
  <c r="K1025" i="2"/>
  <c r="K1058" i="2"/>
  <c r="K1090" i="2"/>
  <c r="K1122" i="2"/>
  <c r="K1154" i="2"/>
  <c r="K1186" i="2"/>
  <c r="K1218" i="2"/>
  <c r="K1250" i="2"/>
  <c r="K1282" i="2"/>
  <c r="K1314" i="2"/>
  <c r="K1346" i="2"/>
  <c r="K1378" i="2"/>
  <c r="K1405" i="2"/>
  <c r="K1426" i="2"/>
  <c r="K1448" i="2"/>
  <c r="K1469" i="2"/>
  <c r="K1490" i="2"/>
  <c r="K1501" i="2"/>
  <c r="K1509" i="2"/>
  <c r="K1517" i="2"/>
  <c r="K1525" i="2"/>
  <c r="K1533" i="2"/>
  <c r="K1541" i="2"/>
  <c r="K1549" i="2"/>
  <c r="K1557" i="2"/>
  <c r="K1565" i="2"/>
  <c r="K1573" i="2"/>
  <c r="K1581" i="2"/>
  <c r="K1589" i="2"/>
  <c r="K1597" i="2"/>
  <c r="K1605" i="2"/>
  <c r="K1613" i="2"/>
  <c r="K1621" i="2"/>
  <c r="K1629" i="2"/>
  <c r="K1637" i="2"/>
  <c r="K1645" i="2"/>
  <c r="K1653" i="2"/>
  <c r="K1661" i="2"/>
  <c r="K1669" i="2"/>
  <c r="K1677" i="2"/>
  <c r="K1685" i="2"/>
  <c r="K1693" i="2"/>
  <c r="K1701" i="2"/>
  <c r="K1709" i="2"/>
  <c r="K1717" i="2"/>
  <c r="K1725" i="2"/>
  <c r="K1733" i="2"/>
  <c r="K1741" i="2"/>
  <c r="K1749" i="2"/>
  <c r="K1757" i="2"/>
  <c r="K1765" i="2"/>
  <c r="K1773" i="2"/>
  <c r="K1781" i="2"/>
  <c r="K1789" i="2"/>
  <c r="K1797" i="2"/>
  <c r="K1805" i="2"/>
  <c r="K1813" i="2"/>
  <c r="K1821" i="2"/>
  <c r="K1829" i="2"/>
  <c r="K1837" i="2"/>
  <c r="K1845" i="2"/>
  <c r="K1853" i="2"/>
  <c r="K1861" i="2"/>
  <c r="K1869" i="2"/>
  <c r="K1877" i="2"/>
  <c r="K1885" i="2"/>
  <c r="K1893" i="2"/>
  <c r="K1901" i="2"/>
  <c r="K1909" i="2"/>
  <c r="K1917" i="2"/>
  <c r="K470" i="2"/>
  <c r="K598" i="2"/>
  <c r="K726" i="2"/>
  <c r="K844" i="2"/>
  <c r="K929" i="2"/>
  <c r="K993" i="2"/>
  <c r="K1040" i="2"/>
  <c r="K1072" i="2"/>
  <c r="K1104" i="2"/>
  <c r="K1136" i="2"/>
  <c r="K1168" i="2"/>
  <c r="K1200" i="2"/>
  <c r="K1232" i="2"/>
  <c r="K1264" i="2"/>
  <c r="K1296" i="2"/>
  <c r="K1328" i="2"/>
  <c r="K1360" i="2"/>
  <c r="K1392" i="2"/>
  <c r="K1413" i="2"/>
  <c r="K1434" i="2"/>
  <c r="K1456" i="2"/>
  <c r="K1477" i="2"/>
  <c r="K1496" i="2"/>
  <c r="K1504" i="2"/>
  <c r="K1512" i="2"/>
  <c r="K1520" i="2"/>
  <c r="K1528" i="2"/>
  <c r="K1536" i="2"/>
  <c r="K1544" i="2"/>
  <c r="K1552" i="2"/>
  <c r="K1560" i="2"/>
  <c r="K1568" i="2"/>
  <c r="K1576" i="2"/>
  <c r="K1584" i="2"/>
  <c r="K1592" i="2"/>
  <c r="K1600" i="2"/>
  <c r="K1608" i="2"/>
  <c r="K1616" i="2"/>
  <c r="K1624" i="2"/>
  <c r="K1632" i="2"/>
  <c r="K1640" i="2"/>
  <c r="K1648" i="2"/>
  <c r="K1656" i="2"/>
  <c r="K1664" i="2"/>
  <c r="K1672" i="2"/>
  <c r="K1680" i="2"/>
  <c r="K1688" i="2"/>
  <c r="K1696" i="2"/>
  <c r="K1704" i="2"/>
  <c r="K1712" i="2"/>
  <c r="K1720" i="2"/>
  <c r="K1728" i="2"/>
  <c r="K1736" i="2"/>
  <c r="K1744" i="2"/>
  <c r="K1752" i="2"/>
  <c r="K1760" i="2"/>
  <c r="K1768" i="2"/>
  <c r="K1776" i="2"/>
  <c r="K1784" i="2"/>
  <c r="K1792" i="2"/>
  <c r="K1800" i="2"/>
  <c r="K1808" i="2"/>
  <c r="K1816" i="2"/>
  <c r="K1824" i="2"/>
  <c r="K1832" i="2"/>
  <c r="K1840" i="2"/>
  <c r="K1848" i="2"/>
  <c r="K1856" i="2"/>
  <c r="K1864" i="2"/>
  <c r="K1872" i="2"/>
  <c r="K1880" i="2"/>
  <c r="K1888" i="2"/>
  <c r="K1896" i="2"/>
  <c r="K1904" i="2"/>
  <c r="K1912" i="2"/>
  <c r="K1920" i="2"/>
  <c r="K1928" i="2"/>
  <c r="K1936" i="2"/>
  <c r="K1944" i="2"/>
  <c r="K1952" i="2"/>
  <c r="K1960" i="2"/>
  <c r="K1968" i="2"/>
  <c r="K1976" i="2"/>
  <c r="K1984" i="2"/>
  <c r="K1992" i="2"/>
  <c r="K478" i="2"/>
  <c r="K606" i="2"/>
  <c r="K734" i="2"/>
  <c r="K849" i="2"/>
  <c r="K932" i="2"/>
  <c r="K996" i="2"/>
  <c r="K1042" i="2"/>
  <c r="K1074" i="2"/>
  <c r="K1106" i="2"/>
  <c r="K1138" i="2"/>
  <c r="K1170" i="2"/>
  <c r="K1202" i="2"/>
  <c r="K1234" i="2"/>
  <c r="K1266" i="2"/>
  <c r="K1298" i="2"/>
  <c r="K1330" i="2"/>
  <c r="K1362" i="2"/>
  <c r="K1394" i="2"/>
  <c r="K1416" i="2"/>
  <c r="K1437" i="2"/>
  <c r="K1458" i="2"/>
  <c r="K1480" i="2"/>
  <c r="K1497" i="2"/>
  <c r="K1505" i="2"/>
  <c r="K1513" i="2"/>
  <c r="K1521" i="2"/>
  <c r="K1529" i="2"/>
  <c r="K1537" i="2"/>
  <c r="K1545" i="2"/>
  <c r="K1553" i="2"/>
  <c r="K1561" i="2"/>
  <c r="K1569" i="2"/>
  <c r="K1577" i="2"/>
  <c r="K1585" i="2"/>
  <c r="K1593" i="2"/>
  <c r="K1601" i="2"/>
  <c r="K1609" i="2"/>
  <c r="K1617" i="2"/>
  <c r="K1625" i="2"/>
  <c r="K1633" i="2"/>
  <c r="K1641" i="2"/>
  <c r="K1649" i="2"/>
  <c r="K1657" i="2"/>
  <c r="K1665" i="2"/>
  <c r="K1673" i="2"/>
  <c r="K1681" i="2"/>
  <c r="K1689" i="2"/>
  <c r="K1697" i="2"/>
  <c r="K1705" i="2"/>
  <c r="K1713" i="2"/>
  <c r="K1721" i="2"/>
  <c r="K1729" i="2"/>
  <c r="K1737" i="2"/>
  <c r="K1745" i="2"/>
  <c r="K1753" i="2"/>
  <c r="K1761" i="2"/>
  <c r="K1769" i="2"/>
  <c r="K1777" i="2"/>
  <c r="K1785" i="2"/>
  <c r="K1793" i="2"/>
  <c r="K1801" i="2"/>
  <c r="K1809" i="2"/>
  <c r="K1817" i="2"/>
  <c r="K1825" i="2"/>
  <c r="K356" i="2"/>
  <c r="K908" i="2"/>
  <c r="K1096" i="2"/>
  <c r="K1224" i="2"/>
  <c r="K1352" i="2"/>
  <c r="K1450" i="2"/>
  <c r="K1510" i="2"/>
  <c r="K1542" i="2"/>
  <c r="K1574" i="2"/>
  <c r="K1606" i="2"/>
  <c r="K1638" i="2"/>
  <c r="K1670" i="2"/>
  <c r="K1686" i="2"/>
  <c r="K1702" i="2"/>
  <c r="K1718" i="2"/>
  <c r="K1734" i="2"/>
  <c r="K1750" i="2"/>
  <c r="K1766" i="2"/>
  <c r="K1782" i="2"/>
  <c r="K1798" i="2"/>
  <c r="K1814" i="2"/>
  <c r="K1830" i="2"/>
  <c r="K1842" i="2"/>
  <c r="K1855" i="2"/>
  <c r="K1867" i="2"/>
  <c r="K1881" i="2"/>
  <c r="K1894" i="2"/>
  <c r="K1906" i="2"/>
  <c r="K1919" i="2"/>
  <c r="K1930" i="2"/>
  <c r="K1941" i="2"/>
  <c r="K1951" i="2"/>
  <c r="K1962" i="2"/>
  <c r="K1973" i="2"/>
  <c r="K1983" i="2"/>
  <c r="K1994" i="2"/>
  <c r="K2002" i="2"/>
  <c r="K2010" i="2"/>
  <c r="K2018" i="2"/>
  <c r="K2026" i="2"/>
  <c r="K2034" i="2"/>
  <c r="K2042" i="2"/>
  <c r="K2050" i="2"/>
  <c r="K2058" i="2"/>
  <c r="K2066" i="2"/>
  <c r="K2074" i="2"/>
  <c r="K2082" i="2"/>
  <c r="K2090" i="2"/>
  <c r="K2098" i="2"/>
  <c r="K2106" i="2"/>
  <c r="K2114" i="2"/>
  <c r="K2122" i="2"/>
  <c r="K2130" i="2"/>
  <c r="K2138" i="2"/>
  <c r="K2146" i="2"/>
  <c r="K2154" i="2"/>
  <c r="K2162" i="2"/>
  <c r="K2170" i="2"/>
  <c r="K2178" i="2"/>
  <c r="K2186" i="2"/>
  <c r="K2194" i="2"/>
  <c r="K2202" i="2"/>
  <c r="K2210" i="2"/>
  <c r="K2218" i="2"/>
  <c r="K2226" i="2"/>
  <c r="K2234" i="2"/>
  <c r="K2242" i="2"/>
  <c r="K2250" i="2"/>
  <c r="K2258" i="2"/>
  <c r="K2266" i="2"/>
  <c r="K2274" i="2"/>
  <c r="K2282" i="2"/>
  <c r="K2290" i="2"/>
  <c r="K2298" i="2"/>
  <c r="K2306" i="2"/>
  <c r="K2314" i="2"/>
  <c r="K2322" i="2"/>
  <c r="K2330" i="2"/>
  <c r="K2338" i="2"/>
  <c r="K2346" i="2"/>
  <c r="K2354" i="2"/>
  <c r="K2362" i="2"/>
  <c r="K2370" i="2"/>
  <c r="K2378" i="2"/>
  <c r="K2386" i="2"/>
  <c r="K2394" i="2"/>
  <c r="K2402" i="2"/>
  <c r="K388" i="2"/>
  <c r="K913" i="2"/>
  <c r="K1098" i="2"/>
  <c r="K1226" i="2"/>
  <c r="K1354" i="2"/>
  <c r="K1453" i="2"/>
  <c r="K1511" i="2"/>
  <c r="K1543" i="2"/>
  <c r="K1575" i="2"/>
  <c r="K1607" i="2"/>
  <c r="K1639" i="2"/>
  <c r="K1671" i="2"/>
  <c r="K1687" i="2"/>
  <c r="K1703" i="2"/>
  <c r="K1719" i="2"/>
  <c r="K1735" i="2"/>
  <c r="K1751" i="2"/>
  <c r="K1767" i="2"/>
  <c r="K1783" i="2"/>
  <c r="K1799" i="2"/>
  <c r="K1815" i="2"/>
  <c r="K1831" i="2"/>
  <c r="K1843" i="2"/>
  <c r="K1857" i="2"/>
  <c r="K1870" i="2"/>
  <c r="K1882" i="2"/>
  <c r="K1895" i="2"/>
  <c r="K1907" i="2"/>
  <c r="K1921" i="2"/>
  <c r="K1931" i="2"/>
  <c r="K1942" i="2"/>
  <c r="K1953" i="2"/>
  <c r="K1963" i="2"/>
  <c r="K1974" i="2"/>
  <c r="K1985" i="2"/>
  <c r="K1995" i="2"/>
  <c r="K2003" i="2"/>
  <c r="K2011" i="2"/>
  <c r="K2019" i="2"/>
  <c r="K2027" i="2"/>
  <c r="K2035" i="2"/>
  <c r="K2043" i="2"/>
  <c r="K2051" i="2"/>
  <c r="K2059" i="2"/>
  <c r="K2067" i="2"/>
  <c r="K2075" i="2"/>
  <c r="K2083" i="2"/>
  <c r="K2091" i="2"/>
  <c r="K2099" i="2"/>
  <c r="K2107" i="2"/>
  <c r="K2115" i="2"/>
  <c r="K2123" i="2"/>
  <c r="K2131" i="2"/>
  <c r="K2139" i="2"/>
  <c r="K2147" i="2"/>
  <c r="K2155" i="2"/>
  <c r="K2163" i="2"/>
  <c r="K2171" i="2"/>
  <c r="K2179" i="2"/>
  <c r="K2187" i="2"/>
  <c r="K2195" i="2"/>
  <c r="K2203" i="2"/>
  <c r="K2211" i="2"/>
  <c r="K2219" i="2"/>
  <c r="K2227" i="2"/>
  <c r="K2235" i="2"/>
  <c r="K2243" i="2"/>
  <c r="K2251" i="2"/>
  <c r="K2259" i="2"/>
  <c r="K2267" i="2"/>
  <c r="K2275" i="2"/>
  <c r="K2283" i="2"/>
  <c r="K2291" i="2"/>
  <c r="K2299" i="2"/>
  <c r="K2307" i="2"/>
  <c r="K2315" i="2"/>
  <c r="K2323" i="2"/>
  <c r="K2331" i="2"/>
  <c r="K2339" i="2"/>
  <c r="K2347" i="2"/>
  <c r="K2355" i="2"/>
  <c r="K2363" i="2"/>
  <c r="K2371" i="2"/>
  <c r="K2379" i="2"/>
  <c r="K2387" i="2"/>
  <c r="K566" i="2"/>
  <c r="K977" i="2"/>
  <c r="K1128" i="2"/>
  <c r="K1256" i="2"/>
  <c r="K1384" i="2"/>
  <c r="K1472" i="2"/>
  <c r="K1518" i="2"/>
  <c r="K1550" i="2"/>
  <c r="K1582" i="2"/>
  <c r="K1614" i="2"/>
  <c r="K1646" i="2"/>
  <c r="K1674" i="2"/>
  <c r="K1690" i="2"/>
  <c r="K1706" i="2"/>
  <c r="K1722" i="2"/>
  <c r="K1738" i="2"/>
  <c r="K1754" i="2"/>
  <c r="K1770" i="2"/>
  <c r="K1786" i="2"/>
  <c r="K1802" i="2"/>
  <c r="K1818" i="2"/>
  <c r="K1833" i="2"/>
  <c r="K1846" i="2"/>
  <c r="K1858" i="2"/>
  <c r="K1871" i="2"/>
  <c r="K1883" i="2"/>
  <c r="K1897" i="2"/>
  <c r="K1910" i="2"/>
  <c r="K1922" i="2"/>
  <c r="K1933" i="2"/>
  <c r="K1943" i="2"/>
  <c r="K1954" i="2"/>
  <c r="K1965" i="2"/>
  <c r="K1975" i="2"/>
  <c r="K1986" i="2"/>
  <c r="K1996" i="2"/>
  <c r="K2004" i="2"/>
  <c r="K2012" i="2"/>
  <c r="K2020" i="2"/>
  <c r="K2028" i="2"/>
  <c r="K2036" i="2"/>
  <c r="K2044" i="2"/>
  <c r="K2052" i="2"/>
  <c r="K2060" i="2"/>
  <c r="K2068" i="2"/>
  <c r="K2076" i="2"/>
  <c r="K2084" i="2"/>
  <c r="K2092" i="2"/>
  <c r="K2100" i="2"/>
  <c r="K2108" i="2"/>
  <c r="K2116" i="2"/>
  <c r="K2124" i="2"/>
  <c r="K2132" i="2"/>
  <c r="K2140" i="2"/>
  <c r="K2148" i="2"/>
  <c r="K2156" i="2"/>
  <c r="K2164" i="2"/>
  <c r="K2172" i="2"/>
  <c r="K2180" i="2"/>
  <c r="K2188" i="2"/>
  <c r="K2196" i="2"/>
  <c r="K2204" i="2"/>
  <c r="K2212" i="2"/>
  <c r="K2220" i="2"/>
  <c r="K2228" i="2"/>
  <c r="K2236" i="2"/>
  <c r="K2244" i="2"/>
  <c r="K2252" i="2"/>
  <c r="K2260" i="2"/>
  <c r="K2268" i="2"/>
  <c r="K2276" i="2"/>
  <c r="K2284" i="2"/>
  <c r="K2292" i="2"/>
  <c r="K2300" i="2"/>
  <c r="K2308" i="2"/>
  <c r="K2316" i="2"/>
  <c r="K2324" i="2"/>
  <c r="K2332" i="2"/>
  <c r="K2340" i="2"/>
  <c r="K2348" i="2"/>
  <c r="K2356" i="2"/>
  <c r="K2364" i="2"/>
  <c r="K2372" i="2"/>
  <c r="K2380" i="2"/>
  <c r="K2388" i="2"/>
  <c r="K2396" i="2"/>
  <c r="K574" i="2"/>
  <c r="K980" i="2"/>
  <c r="K1130" i="2"/>
  <c r="K1258" i="2"/>
  <c r="K1386" i="2"/>
  <c r="K1474" i="2"/>
  <c r="K1519" i="2"/>
  <c r="K1551" i="2"/>
  <c r="K1583" i="2"/>
  <c r="K1615" i="2"/>
  <c r="K1647" i="2"/>
  <c r="K1675" i="2"/>
  <c r="K1691" i="2"/>
  <c r="K1707" i="2"/>
  <c r="K1723" i="2"/>
  <c r="K1739" i="2"/>
  <c r="K1755" i="2"/>
  <c r="K1771" i="2"/>
  <c r="K1787" i="2"/>
  <c r="K1803" i="2"/>
  <c r="K1819" i="2"/>
  <c r="K1834" i="2"/>
  <c r="K1847" i="2"/>
  <c r="K1859" i="2"/>
  <c r="K1873" i="2"/>
  <c r="K1886" i="2"/>
  <c r="K1898" i="2"/>
  <c r="K1911" i="2"/>
  <c r="K1923" i="2"/>
  <c r="K1934" i="2"/>
  <c r="K1945" i="2"/>
  <c r="K1955" i="2"/>
  <c r="K1966" i="2"/>
  <c r="K1977" i="2"/>
  <c r="K1987" i="2"/>
  <c r="K1997" i="2"/>
  <c r="K2005" i="2"/>
  <c r="K2013" i="2"/>
  <c r="K2021" i="2"/>
  <c r="K2029" i="2"/>
  <c r="K2037" i="2"/>
  <c r="K2045" i="2"/>
  <c r="K2053" i="2"/>
  <c r="K2061" i="2"/>
  <c r="K2069" i="2"/>
  <c r="K2077" i="2"/>
  <c r="K2085" i="2"/>
  <c r="K2093" i="2"/>
  <c r="K2101" i="2"/>
  <c r="K2109" i="2"/>
  <c r="K2117" i="2"/>
  <c r="K2125" i="2"/>
  <c r="K2133" i="2"/>
  <c r="K2141" i="2"/>
  <c r="K2149" i="2"/>
  <c r="K2157" i="2"/>
  <c r="K2165" i="2"/>
  <c r="K2173" i="2"/>
  <c r="K2181" i="2"/>
  <c r="K2189" i="2"/>
  <c r="K2197" i="2"/>
  <c r="K2205" i="2"/>
  <c r="K2213" i="2"/>
  <c r="K694" i="2"/>
  <c r="K1032" i="2"/>
  <c r="K1160" i="2"/>
  <c r="K1288" i="2"/>
  <c r="K1408" i="2"/>
  <c r="K1493" i="2"/>
  <c r="K1526" i="2"/>
  <c r="K1558" i="2"/>
  <c r="K1590" i="2"/>
  <c r="K1622" i="2"/>
  <c r="K1654" i="2"/>
  <c r="K1678" i="2"/>
  <c r="K1694" i="2"/>
  <c r="K1710" i="2"/>
  <c r="K1726" i="2"/>
  <c r="K1742" i="2"/>
  <c r="K1758" i="2"/>
  <c r="K1774" i="2"/>
  <c r="K1790" i="2"/>
  <c r="K1806" i="2"/>
  <c r="K1822" i="2"/>
  <c r="K1835" i="2"/>
  <c r="K1849" i="2"/>
  <c r="K1862" i="2"/>
  <c r="K1874" i="2"/>
  <c r="K1887" i="2"/>
  <c r="K1899" i="2"/>
  <c r="K1913" i="2"/>
  <c r="K1925" i="2"/>
  <c r="K1935" i="2"/>
  <c r="K1946" i="2"/>
  <c r="K1957" i="2"/>
  <c r="K1967" i="2"/>
  <c r="K1978" i="2"/>
  <c r="K1989" i="2"/>
  <c r="K1998" i="2"/>
  <c r="K2006" i="2"/>
  <c r="K2014" i="2"/>
  <c r="K2022" i="2"/>
  <c r="K2030" i="2"/>
  <c r="K2038" i="2"/>
  <c r="K2046" i="2"/>
  <c r="K2054" i="2"/>
  <c r="K2062" i="2"/>
  <c r="K2070" i="2"/>
  <c r="K2078" i="2"/>
  <c r="K2086" i="2"/>
  <c r="K2094" i="2"/>
  <c r="K2102" i="2"/>
  <c r="K2110" i="2"/>
  <c r="K2118" i="2"/>
  <c r="K2126" i="2"/>
  <c r="K2134" i="2"/>
  <c r="K2142" i="2"/>
  <c r="K2150" i="2"/>
  <c r="K2158" i="2"/>
  <c r="K2166" i="2"/>
  <c r="K2174" i="2"/>
  <c r="K2182" i="2"/>
  <c r="K2190" i="2"/>
  <c r="K2198" i="2"/>
  <c r="K2206" i="2"/>
  <c r="K2214" i="2"/>
  <c r="K2222" i="2"/>
  <c r="K2230" i="2"/>
  <c r="K2238" i="2"/>
  <c r="K2246" i="2"/>
  <c r="K2254" i="2"/>
  <c r="K2262" i="2"/>
  <c r="K2270" i="2"/>
  <c r="K2278" i="2"/>
  <c r="K2286" i="2"/>
  <c r="K2294" i="2"/>
  <c r="K2302" i="2"/>
  <c r="K2310" i="2"/>
  <c r="K2318" i="2"/>
  <c r="K2326" i="2"/>
  <c r="K2334" i="2"/>
  <c r="K2342" i="2"/>
  <c r="K2350" i="2"/>
  <c r="K2358" i="2"/>
  <c r="K2366" i="2"/>
  <c r="K2374" i="2"/>
  <c r="K2382" i="2"/>
  <c r="K2390" i="2"/>
  <c r="K2398" i="2"/>
  <c r="K822" i="2"/>
  <c r="K1064" i="2"/>
  <c r="K1192" i="2"/>
  <c r="K1320" i="2"/>
  <c r="K1429" i="2"/>
  <c r="K1502" i="2"/>
  <c r="K1534" i="2"/>
  <c r="K1566" i="2"/>
  <c r="K1598" i="2"/>
  <c r="K1630" i="2"/>
  <c r="K1662" i="2"/>
  <c r="K1682" i="2"/>
  <c r="K1698" i="2"/>
  <c r="K1714" i="2"/>
  <c r="K1730" i="2"/>
  <c r="K1746" i="2"/>
  <c r="K1762" i="2"/>
  <c r="K1778" i="2"/>
  <c r="K1794" i="2"/>
  <c r="K1810" i="2"/>
  <c r="K1826" i="2"/>
  <c r="K1839" i="2"/>
  <c r="K1851" i="2"/>
  <c r="K1865" i="2"/>
  <c r="K1878" i="2"/>
  <c r="K1890" i="2"/>
  <c r="K1903" i="2"/>
  <c r="K1915" i="2"/>
  <c r="K1927" i="2"/>
  <c r="K1938" i="2"/>
  <c r="K1949" i="2"/>
  <c r="K1959" i="2"/>
  <c r="K1970" i="2"/>
  <c r="K1981" i="2"/>
  <c r="K1991" i="2"/>
  <c r="K2000" i="2"/>
  <c r="K2008" i="2"/>
  <c r="K2016" i="2"/>
  <c r="K2024" i="2"/>
  <c r="K2032" i="2"/>
  <c r="K2040" i="2"/>
  <c r="K2048" i="2"/>
  <c r="K2056" i="2"/>
  <c r="K2064" i="2"/>
  <c r="K2072" i="2"/>
  <c r="K2080" i="2"/>
  <c r="K2088" i="2"/>
  <c r="K2096" i="2"/>
  <c r="K2104" i="2"/>
  <c r="K2112" i="2"/>
  <c r="K2120" i="2"/>
  <c r="K2128" i="2"/>
  <c r="K2136" i="2"/>
  <c r="K2144" i="2"/>
  <c r="K2152" i="2"/>
  <c r="K2160" i="2"/>
  <c r="K2168" i="2"/>
  <c r="K2176" i="2"/>
  <c r="K2184" i="2"/>
  <c r="K2192" i="2"/>
  <c r="K2200" i="2"/>
  <c r="K2208" i="2"/>
  <c r="K2216" i="2"/>
  <c r="K2224" i="2"/>
  <c r="K2232" i="2"/>
  <c r="K2240" i="2"/>
  <c r="K2248" i="2"/>
  <c r="K2256" i="2"/>
  <c r="K2264" i="2"/>
  <c r="K2272" i="2"/>
  <c r="K2280" i="2"/>
  <c r="K2288" i="2"/>
  <c r="K2296" i="2"/>
  <c r="K2304" i="2"/>
  <c r="K2312" i="2"/>
  <c r="K2320" i="2"/>
  <c r="K2328" i="2"/>
  <c r="K2336" i="2"/>
  <c r="K2344" i="2"/>
  <c r="K2352" i="2"/>
  <c r="K2360" i="2"/>
  <c r="K2368" i="2"/>
  <c r="K2376" i="2"/>
  <c r="K2384" i="2"/>
  <c r="K2392" i="2"/>
  <c r="K702" i="2"/>
  <c r="K1410" i="2"/>
  <c r="K1591" i="2"/>
  <c r="K1695" i="2"/>
  <c r="K1759" i="2"/>
  <c r="K1823" i="2"/>
  <c r="K1875" i="2"/>
  <c r="K1926" i="2"/>
  <c r="K1969" i="2"/>
  <c r="K2007" i="2"/>
  <c r="K2039" i="2"/>
  <c r="K2071" i="2"/>
  <c r="K2103" i="2"/>
  <c r="K2135" i="2"/>
  <c r="K2167" i="2"/>
  <c r="K2199" i="2"/>
  <c r="K2225" i="2"/>
  <c r="K2247" i="2"/>
  <c r="K2269" i="2"/>
  <c r="K2289" i="2"/>
  <c r="K2311" i="2"/>
  <c r="K2333" i="2"/>
  <c r="K2353" i="2"/>
  <c r="K2375" i="2"/>
  <c r="K2395" i="2"/>
  <c r="K2406" i="2"/>
  <c r="K2414" i="2"/>
  <c r="K2422" i="2"/>
  <c r="K2430" i="2"/>
  <c r="K2438" i="2"/>
  <c r="K2446" i="2"/>
  <c r="K2454" i="2"/>
  <c r="K2462" i="2"/>
  <c r="K2470" i="2"/>
  <c r="K2478" i="2"/>
  <c r="K2486" i="2"/>
  <c r="K2494" i="2"/>
  <c r="K2502" i="2"/>
  <c r="K2510" i="2"/>
  <c r="K2518" i="2"/>
  <c r="K2526" i="2"/>
  <c r="K2534" i="2"/>
  <c r="K2542" i="2"/>
  <c r="K2550" i="2"/>
  <c r="K2558" i="2"/>
  <c r="K2566" i="2"/>
  <c r="K2574" i="2"/>
  <c r="K2582" i="2"/>
  <c r="K2590" i="2"/>
  <c r="K2598" i="2"/>
  <c r="K2606" i="2"/>
  <c r="K2614" i="2"/>
  <c r="K2622" i="2"/>
  <c r="K2630" i="2"/>
  <c r="K2638" i="2"/>
  <c r="K2646" i="2"/>
  <c r="K2654" i="2"/>
  <c r="K2662" i="2"/>
  <c r="K2670" i="2"/>
  <c r="K2678" i="2"/>
  <c r="K2686" i="2"/>
  <c r="K2694" i="2"/>
  <c r="K2702" i="2"/>
  <c r="K2710" i="2"/>
  <c r="K2718" i="2"/>
  <c r="K2726" i="2"/>
  <c r="K2734" i="2"/>
  <c r="K2742" i="2"/>
  <c r="K2750" i="2"/>
  <c r="K2758" i="2"/>
  <c r="K2766" i="2"/>
  <c r="K2774" i="2"/>
  <c r="K2782" i="2"/>
  <c r="K2790" i="2"/>
  <c r="K2798" i="2"/>
  <c r="K2806" i="2"/>
  <c r="K2814" i="2"/>
  <c r="K2822" i="2"/>
  <c r="K2830" i="2"/>
  <c r="K2838" i="2"/>
  <c r="K2846" i="2"/>
  <c r="K2854" i="2"/>
  <c r="K2862" i="2"/>
  <c r="K2870" i="2"/>
  <c r="K2878" i="2"/>
  <c r="K2886" i="2"/>
  <c r="K2894" i="2"/>
  <c r="K2902" i="2"/>
  <c r="K2910" i="2"/>
  <c r="K2918" i="2"/>
  <c r="K2926" i="2"/>
  <c r="K2934" i="2"/>
  <c r="K2942" i="2"/>
  <c r="K2950" i="2"/>
  <c r="K2958" i="2"/>
  <c r="K2966" i="2"/>
  <c r="K2974" i="2"/>
  <c r="K2982" i="2"/>
  <c r="K2990" i="2"/>
  <c r="K2998" i="2"/>
  <c r="K828" i="2"/>
  <c r="K1432" i="2"/>
  <c r="K1599" i="2"/>
  <c r="K1699" i="2"/>
  <c r="K1763" i="2"/>
  <c r="K1827" i="2"/>
  <c r="K1879" i="2"/>
  <c r="K1929" i="2"/>
  <c r="K1971" i="2"/>
  <c r="K2009" i="2"/>
  <c r="K2041" i="2"/>
  <c r="K2073" i="2"/>
  <c r="K2105" i="2"/>
  <c r="K2137" i="2"/>
  <c r="K2169" i="2"/>
  <c r="K2201" i="2"/>
  <c r="K2229" i="2"/>
  <c r="K2249" i="2"/>
  <c r="K2271" i="2"/>
  <c r="K2293" i="2"/>
  <c r="K2313" i="2"/>
  <c r="K2335" i="2"/>
  <c r="K2357" i="2"/>
  <c r="K2377" i="2"/>
  <c r="K2397" i="2"/>
  <c r="K2407" i="2"/>
  <c r="K2415" i="2"/>
  <c r="K2423" i="2"/>
  <c r="K2431" i="2"/>
  <c r="K2439" i="2"/>
  <c r="K2447" i="2"/>
  <c r="K2455" i="2"/>
  <c r="K2463" i="2"/>
  <c r="K2471" i="2"/>
  <c r="K2479" i="2"/>
  <c r="K2487" i="2"/>
  <c r="K2495" i="2"/>
  <c r="K2503" i="2"/>
  <c r="K2511" i="2"/>
  <c r="K2519" i="2"/>
  <c r="K2527" i="2"/>
  <c r="K2535" i="2"/>
  <c r="K2543" i="2"/>
  <c r="K2551" i="2"/>
  <c r="K2559" i="2"/>
  <c r="K2567" i="2"/>
  <c r="K2575" i="2"/>
  <c r="K2583" i="2"/>
  <c r="K2591" i="2"/>
  <c r="K2599" i="2"/>
  <c r="K2607" i="2"/>
  <c r="K2615" i="2"/>
  <c r="K2623" i="2"/>
  <c r="K2631" i="2"/>
  <c r="K2639" i="2"/>
  <c r="K2647" i="2"/>
  <c r="K2655" i="2"/>
  <c r="K2663" i="2"/>
  <c r="K2671" i="2"/>
  <c r="K2679" i="2"/>
  <c r="K2687" i="2"/>
  <c r="K2695" i="2"/>
  <c r="K2703" i="2"/>
  <c r="K2711" i="2"/>
  <c r="K2719" i="2"/>
  <c r="K2727" i="2"/>
  <c r="K2735" i="2"/>
  <c r="K2743" i="2"/>
  <c r="K2751" i="2"/>
  <c r="K2759" i="2"/>
  <c r="K2767" i="2"/>
  <c r="K2775" i="2"/>
  <c r="K2783" i="2"/>
  <c r="K2791" i="2"/>
  <c r="K2799" i="2"/>
  <c r="K2807" i="2"/>
  <c r="K2815" i="2"/>
  <c r="K2823" i="2"/>
  <c r="K2831" i="2"/>
  <c r="K2839" i="2"/>
  <c r="K2847" i="2"/>
  <c r="K2855" i="2"/>
  <c r="K2863" i="2"/>
  <c r="K2871" i="2"/>
  <c r="K2879" i="2"/>
  <c r="K2887" i="2"/>
  <c r="K2895" i="2"/>
  <c r="K2903" i="2"/>
  <c r="K2911" i="2"/>
  <c r="K2919" i="2"/>
  <c r="K2927" i="2"/>
  <c r="K2935" i="2"/>
  <c r="K2943" i="2"/>
  <c r="K2951" i="2"/>
  <c r="K2959" i="2"/>
  <c r="K2967" i="2"/>
  <c r="K2975" i="2"/>
  <c r="K1034" i="2"/>
  <c r="K1494" i="2"/>
  <c r="K1623" i="2"/>
  <c r="K1711" i="2"/>
  <c r="K1775" i="2"/>
  <c r="K1838" i="2"/>
  <c r="K1889" i="2"/>
  <c r="K1937" i="2"/>
  <c r="K1979" i="2"/>
  <c r="K2015" i="2"/>
  <c r="K2047" i="2"/>
  <c r="K2079" i="2"/>
  <c r="K2111" i="2"/>
  <c r="K2143" i="2"/>
  <c r="K2175" i="2"/>
  <c r="K2207" i="2"/>
  <c r="K2231" i="2"/>
  <c r="K2253" i="2"/>
  <c r="K2273" i="2"/>
  <c r="K2295" i="2"/>
  <c r="K2317" i="2"/>
  <c r="K2337" i="2"/>
  <c r="K2359" i="2"/>
  <c r="K2381" i="2"/>
  <c r="K2399" i="2"/>
  <c r="K2408" i="2"/>
  <c r="K2416" i="2"/>
  <c r="K2424" i="2"/>
  <c r="K2432" i="2"/>
  <c r="K2440" i="2"/>
  <c r="K2448" i="2"/>
  <c r="K2456" i="2"/>
  <c r="K2464" i="2"/>
  <c r="K2472" i="2"/>
  <c r="K2480" i="2"/>
  <c r="K2488" i="2"/>
  <c r="K2496" i="2"/>
  <c r="K2504" i="2"/>
  <c r="K2512" i="2"/>
  <c r="K2520" i="2"/>
  <c r="K2528" i="2"/>
  <c r="K2536" i="2"/>
  <c r="K2544" i="2"/>
  <c r="K2552" i="2"/>
  <c r="K2560" i="2"/>
  <c r="K2568" i="2"/>
  <c r="K2576" i="2"/>
  <c r="K2584" i="2"/>
  <c r="K2592" i="2"/>
  <c r="K2600" i="2"/>
  <c r="K2608" i="2"/>
  <c r="K2616" i="2"/>
  <c r="K2624" i="2"/>
  <c r="K2632" i="2"/>
  <c r="K2640" i="2"/>
  <c r="K2648" i="2"/>
  <c r="K2656" i="2"/>
  <c r="K2664" i="2"/>
  <c r="K2672" i="2"/>
  <c r="K2680" i="2"/>
  <c r="K2688" i="2"/>
  <c r="K2696" i="2"/>
  <c r="K2704" i="2"/>
  <c r="K2712" i="2"/>
  <c r="K2720" i="2"/>
  <c r="K2728" i="2"/>
  <c r="K2736" i="2"/>
  <c r="K2744" i="2"/>
  <c r="K2752" i="2"/>
  <c r="K2760" i="2"/>
  <c r="K2768" i="2"/>
  <c r="K2776" i="2"/>
  <c r="K2784" i="2"/>
  <c r="K2792" i="2"/>
  <c r="K2800" i="2"/>
  <c r="K2808" i="2"/>
  <c r="K2816" i="2"/>
  <c r="K2824" i="2"/>
  <c r="K2832" i="2"/>
  <c r="K2840" i="2"/>
  <c r="K2848" i="2"/>
  <c r="K2856" i="2"/>
  <c r="K2864" i="2"/>
  <c r="K2872" i="2"/>
  <c r="K2880" i="2"/>
  <c r="K2888" i="2"/>
  <c r="K2896" i="2"/>
  <c r="K2904" i="2"/>
  <c r="K2912" i="2"/>
  <c r="K2920" i="2"/>
  <c r="K2928" i="2"/>
  <c r="K2936" i="2"/>
  <c r="K2944" i="2"/>
  <c r="K2952" i="2"/>
  <c r="K2960" i="2"/>
  <c r="K2968" i="2"/>
  <c r="K2976" i="2"/>
  <c r="K2984" i="2"/>
  <c r="K2992" i="2"/>
  <c r="K3000" i="2"/>
  <c r="K1066" i="2"/>
  <c r="K1503" i="2"/>
  <c r="K1631" i="2"/>
  <c r="K1715" i="2"/>
  <c r="K1779" i="2"/>
  <c r="K1841" i="2"/>
  <c r="K1891" i="2"/>
  <c r="K1939" i="2"/>
  <c r="K1982" i="2"/>
  <c r="K2017" i="2"/>
  <c r="K2049" i="2"/>
  <c r="K2081" i="2"/>
  <c r="K2113" i="2"/>
  <c r="K2145" i="2"/>
  <c r="K2177" i="2"/>
  <c r="K2209" i="2"/>
  <c r="K2233" i="2"/>
  <c r="K2255" i="2"/>
  <c r="K2277" i="2"/>
  <c r="K2297" i="2"/>
  <c r="K2319" i="2"/>
  <c r="K2341" i="2"/>
  <c r="K2361" i="2"/>
  <c r="K2383" i="2"/>
  <c r="K2400" i="2"/>
  <c r="K2409" i="2"/>
  <c r="K2417" i="2"/>
  <c r="K2425" i="2"/>
  <c r="K2433" i="2"/>
  <c r="K2441" i="2"/>
  <c r="K2449" i="2"/>
  <c r="K2457" i="2"/>
  <c r="K2465" i="2"/>
  <c r="K2473" i="2"/>
  <c r="K2481" i="2"/>
  <c r="K2489" i="2"/>
  <c r="K2497" i="2"/>
  <c r="K2505" i="2"/>
  <c r="K2513" i="2"/>
  <c r="K2521" i="2"/>
  <c r="K2529" i="2"/>
  <c r="K2537" i="2"/>
  <c r="K2545" i="2"/>
  <c r="K2553" i="2"/>
  <c r="K2561" i="2"/>
  <c r="K2569" i="2"/>
  <c r="K2577" i="2"/>
  <c r="K2585" i="2"/>
  <c r="K2593" i="2"/>
  <c r="K2601" i="2"/>
  <c r="K2609" i="2"/>
  <c r="K2617" i="2"/>
  <c r="K2625" i="2"/>
  <c r="K2633" i="2"/>
  <c r="K2641" i="2"/>
  <c r="K2649" i="2"/>
  <c r="K2657" i="2"/>
  <c r="K2665" i="2"/>
  <c r="K2673" i="2"/>
  <c r="K2681" i="2"/>
  <c r="K2689" i="2"/>
  <c r="K2697" i="2"/>
  <c r="K2705" i="2"/>
  <c r="K2713" i="2"/>
  <c r="K2721" i="2"/>
  <c r="K2729" i="2"/>
  <c r="K2737" i="2"/>
  <c r="K2745" i="2"/>
  <c r="K2753" i="2"/>
  <c r="K2761" i="2"/>
  <c r="K2769" i="2"/>
  <c r="K2777" i="2"/>
  <c r="K2785" i="2"/>
  <c r="K2793" i="2"/>
  <c r="K2801" i="2"/>
  <c r="K2809" i="2"/>
  <c r="K2817" i="2"/>
  <c r="K2825" i="2"/>
  <c r="K2833" i="2"/>
  <c r="K2841" i="2"/>
  <c r="K2849" i="2"/>
  <c r="K2857" i="2"/>
  <c r="K2865" i="2"/>
  <c r="K2873" i="2"/>
  <c r="K2881" i="2"/>
  <c r="K1162" i="2"/>
  <c r="K1527" i="2"/>
  <c r="K1655" i="2"/>
  <c r="K1727" i="2"/>
  <c r="K1791" i="2"/>
  <c r="K1850" i="2"/>
  <c r="K1902" i="2"/>
  <c r="K1947" i="2"/>
  <c r="K1990" i="2"/>
  <c r="K2023" i="2"/>
  <c r="K2055" i="2"/>
  <c r="K2087" i="2"/>
  <c r="K2119" i="2"/>
  <c r="K2151" i="2"/>
  <c r="K2183" i="2"/>
  <c r="K2215" i="2"/>
  <c r="K2237" i="2"/>
  <c r="K2257" i="2"/>
  <c r="K2279" i="2"/>
  <c r="K2301" i="2"/>
  <c r="K2321" i="2"/>
  <c r="K2343" i="2"/>
  <c r="K2365" i="2"/>
  <c r="K2385" i="2"/>
  <c r="K2401" i="2"/>
  <c r="K2410" i="2"/>
  <c r="K2418" i="2"/>
  <c r="K2426" i="2"/>
  <c r="K2434" i="2"/>
  <c r="K2442" i="2"/>
  <c r="K2450" i="2"/>
  <c r="K2458" i="2"/>
  <c r="K2466" i="2"/>
  <c r="K2474" i="2"/>
  <c r="K2482" i="2"/>
  <c r="K2490" i="2"/>
  <c r="K2498" i="2"/>
  <c r="K2506" i="2"/>
  <c r="K2514" i="2"/>
  <c r="K2522" i="2"/>
  <c r="K2530" i="2"/>
  <c r="K2538" i="2"/>
  <c r="K2546" i="2"/>
  <c r="K2554" i="2"/>
  <c r="K2562" i="2"/>
  <c r="K2570" i="2"/>
  <c r="K2578" i="2"/>
  <c r="K2586" i="2"/>
  <c r="K2594" i="2"/>
  <c r="K2602" i="2"/>
  <c r="K2610" i="2"/>
  <c r="K2618" i="2"/>
  <c r="K2626" i="2"/>
  <c r="K2634" i="2"/>
  <c r="K2642" i="2"/>
  <c r="K2650" i="2"/>
  <c r="K2658" i="2"/>
  <c r="K2666" i="2"/>
  <c r="K2674" i="2"/>
  <c r="K2682" i="2"/>
  <c r="K2690" i="2"/>
  <c r="K2698" i="2"/>
  <c r="K2706" i="2"/>
  <c r="K2714" i="2"/>
  <c r="K2722" i="2"/>
  <c r="K2730" i="2"/>
  <c r="K2738" i="2"/>
  <c r="K2746" i="2"/>
  <c r="K2754" i="2"/>
  <c r="K2762" i="2"/>
  <c r="K2770" i="2"/>
  <c r="K2778" i="2"/>
  <c r="K2786" i="2"/>
  <c r="K2794" i="2"/>
  <c r="K2802" i="2"/>
  <c r="K2810" i="2"/>
  <c r="K2818" i="2"/>
  <c r="K2826" i="2"/>
  <c r="K2834" i="2"/>
  <c r="K2842" i="2"/>
  <c r="K2850" i="2"/>
  <c r="K2858" i="2"/>
  <c r="K2866" i="2"/>
  <c r="K2874" i="2"/>
  <c r="K2882" i="2"/>
  <c r="K2890" i="2"/>
  <c r="K2898" i="2"/>
  <c r="K2906" i="2"/>
  <c r="K2914" i="2"/>
  <c r="K2922" i="2"/>
  <c r="K2930" i="2"/>
  <c r="K2938" i="2"/>
  <c r="K2946" i="2"/>
  <c r="K2954" i="2"/>
  <c r="K2962" i="2"/>
  <c r="K2970" i="2"/>
  <c r="K2978" i="2"/>
  <c r="K2986" i="2"/>
  <c r="K2994" i="2"/>
  <c r="K1290" i="2"/>
  <c r="K1559" i="2"/>
  <c r="K1679" i="2"/>
  <c r="K1743" i="2"/>
  <c r="K1807" i="2"/>
  <c r="K1863" i="2"/>
  <c r="K1914" i="2"/>
  <c r="K1958" i="2"/>
  <c r="K1999" i="2"/>
  <c r="K2031" i="2"/>
  <c r="K2063" i="2"/>
  <c r="K2095" i="2"/>
  <c r="K2127" i="2"/>
  <c r="K2159" i="2"/>
  <c r="K2191" i="2"/>
  <c r="K2221" i="2"/>
  <c r="K2241" i="2"/>
  <c r="K2263" i="2"/>
  <c r="K2285" i="2"/>
  <c r="K2305" i="2"/>
  <c r="K2327" i="2"/>
  <c r="K2349" i="2"/>
  <c r="K2369" i="2"/>
  <c r="K2391" i="2"/>
  <c r="K2404" i="2"/>
  <c r="K2412" i="2"/>
  <c r="K2420" i="2"/>
  <c r="K2428" i="2"/>
  <c r="K2436" i="2"/>
  <c r="K2444" i="2"/>
  <c r="K2452" i="2"/>
  <c r="K2460" i="2"/>
  <c r="K2468" i="2"/>
  <c r="K2476" i="2"/>
  <c r="K2484" i="2"/>
  <c r="K2492" i="2"/>
  <c r="K2500" i="2"/>
  <c r="K2508" i="2"/>
  <c r="K2516" i="2"/>
  <c r="K2524" i="2"/>
  <c r="K2532" i="2"/>
  <c r="K2540" i="2"/>
  <c r="K2548" i="2"/>
  <c r="K2556" i="2"/>
  <c r="K2564" i="2"/>
  <c r="K2572" i="2"/>
  <c r="K2580" i="2"/>
  <c r="K2588" i="2"/>
  <c r="K2596" i="2"/>
  <c r="K2604" i="2"/>
  <c r="K2612" i="2"/>
  <c r="K2620" i="2"/>
  <c r="K2628" i="2"/>
  <c r="K2636" i="2"/>
  <c r="K2644" i="2"/>
  <c r="K2652" i="2"/>
  <c r="K2660" i="2"/>
  <c r="K2668" i="2"/>
  <c r="K2676" i="2"/>
  <c r="K2684" i="2"/>
  <c r="K2692" i="2"/>
  <c r="K2700" i="2"/>
  <c r="K2708" i="2"/>
  <c r="K2716" i="2"/>
  <c r="K2724" i="2"/>
  <c r="K2732" i="2"/>
  <c r="K2740" i="2"/>
  <c r="K2748" i="2"/>
  <c r="K2756" i="2"/>
  <c r="K2764" i="2"/>
  <c r="K2772" i="2"/>
  <c r="K2780" i="2"/>
  <c r="K2788" i="2"/>
  <c r="K2796" i="2"/>
  <c r="K2804" i="2"/>
  <c r="K2812" i="2"/>
  <c r="K2820" i="2"/>
  <c r="K2828" i="2"/>
  <c r="K2836" i="2"/>
  <c r="K2844" i="2"/>
  <c r="K2852" i="2"/>
  <c r="K2860" i="2"/>
  <c r="K2868" i="2"/>
  <c r="K2876" i="2"/>
  <c r="K2884" i="2"/>
  <c r="K2892" i="2"/>
  <c r="K2900" i="2"/>
  <c r="K2908" i="2"/>
  <c r="K2916" i="2"/>
  <c r="K2924" i="2"/>
  <c r="K2932" i="2"/>
  <c r="K2940" i="2"/>
  <c r="K2948" i="2"/>
  <c r="K2956" i="2"/>
  <c r="K2964" i="2"/>
  <c r="K2972" i="2"/>
  <c r="K2980" i="2"/>
  <c r="K2988" i="2"/>
  <c r="K2996" i="2"/>
  <c r="K1194" i="2"/>
  <c r="K1795" i="2"/>
  <c r="K1993" i="2"/>
  <c r="K2121" i="2"/>
  <c r="K2239" i="2"/>
  <c r="K2325" i="2"/>
  <c r="K2403" i="2"/>
  <c r="K2435" i="2"/>
  <c r="K2467" i="2"/>
  <c r="K2499" i="2"/>
  <c r="K2531" i="2"/>
  <c r="K2563" i="2"/>
  <c r="K2595" i="2"/>
  <c r="K2627" i="2"/>
  <c r="K2659" i="2"/>
  <c r="K2691" i="2"/>
  <c r="K2723" i="2"/>
  <c r="K2755" i="2"/>
  <c r="K2787" i="2"/>
  <c r="K2819" i="2"/>
  <c r="K2851" i="2"/>
  <c r="K2883" i="2"/>
  <c r="K2905" i="2"/>
  <c r="K2925" i="2"/>
  <c r="K2947" i="2"/>
  <c r="K2969" i="2"/>
  <c r="K2987" i="2"/>
  <c r="K3002" i="2"/>
  <c r="K3010" i="2"/>
  <c r="K3018" i="2"/>
  <c r="K3026" i="2"/>
  <c r="K3034" i="2"/>
  <c r="K3042" i="2"/>
  <c r="K3050" i="2"/>
  <c r="K3058" i="2"/>
  <c r="K3066" i="2"/>
  <c r="K3074" i="2"/>
  <c r="K3082" i="2"/>
  <c r="K3090" i="2"/>
  <c r="K3098" i="2"/>
  <c r="K3106" i="2"/>
  <c r="K3114" i="2"/>
  <c r="K3122" i="2"/>
  <c r="K3130" i="2"/>
  <c r="K3138" i="2"/>
  <c r="K3146" i="2"/>
  <c r="K3154" i="2"/>
  <c r="K3162" i="2"/>
  <c r="K3170" i="2"/>
  <c r="K3178" i="2"/>
  <c r="K3186" i="2"/>
  <c r="K3194" i="2"/>
  <c r="K3202" i="2"/>
  <c r="K3210" i="2"/>
  <c r="K3218" i="2"/>
  <c r="K3226" i="2"/>
  <c r="K3234" i="2"/>
  <c r="K3242" i="2"/>
  <c r="K3250" i="2"/>
  <c r="K3258" i="2"/>
  <c r="K3266" i="2"/>
  <c r="K3274" i="2"/>
  <c r="K3282" i="2"/>
  <c r="K3290" i="2"/>
  <c r="K3298" i="2"/>
  <c r="K3306" i="2"/>
  <c r="K3314" i="2"/>
  <c r="K3322" i="2"/>
  <c r="K3330" i="2"/>
  <c r="K3338" i="2"/>
  <c r="K3346" i="2"/>
  <c r="K3354" i="2"/>
  <c r="K3362" i="2"/>
  <c r="K3370" i="2"/>
  <c r="K3378" i="2"/>
  <c r="K3386" i="2"/>
  <c r="K3394" i="2"/>
  <c r="K3402" i="2"/>
  <c r="K3410" i="2"/>
  <c r="K3418" i="2"/>
  <c r="K3426" i="2"/>
  <c r="K3434" i="2"/>
  <c r="K3442" i="2"/>
  <c r="K3450" i="2"/>
  <c r="K3458" i="2"/>
  <c r="K3466" i="2"/>
  <c r="K3474" i="2"/>
  <c r="K3482" i="2"/>
  <c r="K3490" i="2"/>
  <c r="K3498" i="2"/>
  <c r="K3506" i="2"/>
  <c r="K3514" i="2"/>
  <c r="K3522" i="2"/>
  <c r="K3530" i="2"/>
  <c r="K3538" i="2"/>
  <c r="K3546" i="2"/>
  <c r="K3554" i="2"/>
  <c r="K3562" i="2"/>
  <c r="K3570" i="2"/>
  <c r="K3578" i="2"/>
  <c r="K3586" i="2"/>
  <c r="K3594" i="2"/>
  <c r="K3602" i="2"/>
  <c r="K3610" i="2"/>
  <c r="K3618" i="2"/>
  <c r="K3626" i="2"/>
  <c r="K3634" i="2"/>
  <c r="K3642" i="2"/>
  <c r="K3650" i="2"/>
  <c r="K3658" i="2"/>
  <c r="K3666" i="2"/>
  <c r="K3674" i="2"/>
  <c r="K3682" i="2"/>
  <c r="K3690" i="2"/>
  <c r="K3698" i="2"/>
  <c r="K3706" i="2"/>
  <c r="K3714" i="2"/>
  <c r="K3722" i="2"/>
  <c r="K3730" i="2"/>
  <c r="K3738" i="2"/>
  <c r="K3746" i="2"/>
  <c r="K3754" i="2"/>
  <c r="K3762" i="2"/>
  <c r="K3770" i="2"/>
  <c r="K3778" i="2"/>
  <c r="K3786" i="2"/>
  <c r="K3794" i="2"/>
  <c r="K3802" i="2"/>
  <c r="K3810" i="2"/>
  <c r="K3818" i="2"/>
  <c r="K3826" i="2"/>
  <c r="K3834" i="2"/>
  <c r="K3842" i="2"/>
  <c r="K3850" i="2"/>
  <c r="K3858" i="2"/>
  <c r="K3866" i="2"/>
  <c r="K3874" i="2"/>
  <c r="K3882" i="2"/>
  <c r="K3890" i="2"/>
  <c r="K3898" i="2"/>
  <c r="K3906" i="2"/>
  <c r="K3914" i="2"/>
  <c r="K3922" i="2"/>
  <c r="K3930" i="2"/>
  <c r="K3938" i="2"/>
  <c r="K3946" i="2"/>
  <c r="K3954" i="2"/>
  <c r="K3962" i="2"/>
  <c r="K3970" i="2"/>
  <c r="K3978" i="2"/>
  <c r="K3986" i="2"/>
  <c r="K3994" i="2"/>
  <c r="K4002" i="2"/>
  <c r="K4010" i="2"/>
  <c r="K4018" i="2"/>
  <c r="K4026" i="2"/>
  <c r="K4034" i="2"/>
  <c r="K4042" i="2"/>
  <c r="K4050" i="2"/>
  <c r="K4058" i="2"/>
  <c r="K4066" i="2"/>
  <c r="K4074" i="2"/>
  <c r="K4082" i="2"/>
  <c r="K4090" i="2"/>
  <c r="K4098" i="2"/>
  <c r="K4106" i="2"/>
  <c r="K4114" i="2"/>
  <c r="K4122" i="2"/>
  <c r="K4130" i="2"/>
  <c r="K4138" i="2"/>
  <c r="K1322" i="2"/>
  <c r="K1811" i="2"/>
  <c r="K2001" i="2"/>
  <c r="K2129" i="2"/>
  <c r="K2245" i="2"/>
  <c r="K2329" i="2"/>
  <c r="K2405" i="2"/>
  <c r="K2437" i="2"/>
  <c r="K2469" i="2"/>
  <c r="K2501" i="2"/>
  <c r="K2533" i="2"/>
  <c r="K2565" i="2"/>
  <c r="K2597" i="2"/>
  <c r="K2629" i="2"/>
  <c r="K2661" i="2"/>
  <c r="K2693" i="2"/>
  <c r="K2725" i="2"/>
  <c r="K2757" i="2"/>
  <c r="K2789" i="2"/>
  <c r="K2821" i="2"/>
  <c r="K2853" i="2"/>
  <c r="K2885" i="2"/>
  <c r="K2907" i="2"/>
  <c r="K2929" i="2"/>
  <c r="K2949" i="2"/>
  <c r="K2971" i="2"/>
  <c r="K2989" i="2"/>
  <c r="K3003" i="2"/>
  <c r="K3011" i="2"/>
  <c r="K3019" i="2"/>
  <c r="K3027" i="2"/>
  <c r="K3035" i="2"/>
  <c r="K3043" i="2"/>
  <c r="K3051" i="2"/>
  <c r="K3059" i="2"/>
  <c r="K3067" i="2"/>
  <c r="K3075" i="2"/>
  <c r="K3083" i="2"/>
  <c r="K3091" i="2"/>
  <c r="K3099" i="2"/>
  <c r="K3107" i="2"/>
  <c r="K3115" i="2"/>
  <c r="K3123" i="2"/>
  <c r="K3131" i="2"/>
  <c r="K3139" i="2"/>
  <c r="K3147" i="2"/>
  <c r="K3155" i="2"/>
  <c r="K3163" i="2"/>
  <c r="K3171" i="2"/>
  <c r="K3179" i="2"/>
  <c r="K3187" i="2"/>
  <c r="K3195" i="2"/>
  <c r="K3203" i="2"/>
  <c r="K3211" i="2"/>
  <c r="K3219" i="2"/>
  <c r="K3227" i="2"/>
  <c r="K3235" i="2"/>
  <c r="K3243" i="2"/>
  <c r="K3251" i="2"/>
  <c r="K3259" i="2"/>
  <c r="K3267" i="2"/>
  <c r="K3275" i="2"/>
  <c r="K3283" i="2"/>
  <c r="K3291" i="2"/>
  <c r="K3299" i="2"/>
  <c r="K3307" i="2"/>
  <c r="K3315" i="2"/>
  <c r="K3323" i="2"/>
  <c r="K3331" i="2"/>
  <c r="K3339" i="2"/>
  <c r="K3347" i="2"/>
  <c r="K3355" i="2"/>
  <c r="K3363" i="2"/>
  <c r="K3371" i="2"/>
  <c r="K3379" i="2"/>
  <c r="K3387" i="2"/>
  <c r="K3395" i="2"/>
  <c r="K3403" i="2"/>
  <c r="K3411" i="2"/>
  <c r="K3419" i="2"/>
  <c r="K3427" i="2"/>
  <c r="K3435" i="2"/>
  <c r="K3443" i="2"/>
  <c r="K3451" i="2"/>
  <c r="K3459" i="2"/>
  <c r="K3467" i="2"/>
  <c r="K3475" i="2"/>
  <c r="K3483" i="2"/>
  <c r="K3491" i="2"/>
  <c r="K3499" i="2"/>
  <c r="K3507" i="2"/>
  <c r="K3515" i="2"/>
  <c r="K3523" i="2"/>
  <c r="K3531" i="2"/>
  <c r="K3539" i="2"/>
  <c r="K3547" i="2"/>
  <c r="K3555" i="2"/>
  <c r="K3563" i="2"/>
  <c r="K3571" i="2"/>
  <c r="K3579" i="2"/>
  <c r="K3587" i="2"/>
  <c r="K3595" i="2"/>
  <c r="K3603" i="2"/>
  <c r="K3611" i="2"/>
  <c r="K3619" i="2"/>
  <c r="K3627" i="2"/>
  <c r="K3635" i="2"/>
  <c r="K3643" i="2"/>
  <c r="K3651" i="2"/>
  <c r="K3659" i="2"/>
  <c r="K3667" i="2"/>
  <c r="K3675" i="2"/>
  <c r="K3683" i="2"/>
  <c r="K3691" i="2"/>
  <c r="K3699" i="2"/>
  <c r="K3707" i="2"/>
  <c r="K3715" i="2"/>
  <c r="K3723" i="2"/>
  <c r="K3731" i="2"/>
  <c r="K3739" i="2"/>
  <c r="K3747" i="2"/>
  <c r="K3755" i="2"/>
  <c r="K3763" i="2"/>
  <c r="K3771" i="2"/>
  <c r="K3779" i="2"/>
  <c r="K3787" i="2"/>
  <c r="K3795" i="2"/>
  <c r="K3803" i="2"/>
  <c r="K3811" i="2"/>
  <c r="K3819" i="2"/>
  <c r="K3827" i="2"/>
  <c r="K3835" i="2"/>
  <c r="K3843" i="2"/>
  <c r="K3851" i="2"/>
  <c r="K3859" i="2"/>
  <c r="K3867" i="2"/>
  <c r="K3875" i="2"/>
  <c r="K3883" i="2"/>
  <c r="K3891" i="2"/>
  <c r="K3899" i="2"/>
  <c r="K3907" i="2"/>
  <c r="K3915" i="2"/>
  <c r="K3923" i="2"/>
  <c r="K3931" i="2"/>
  <c r="K3939" i="2"/>
  <c r="K3947" i="2"/>
  <c r="K3955" i="2"/>
  <c r="K3963" i="2"/>
  <c r="K3971" i="2"/>
  <c r="K3979" i="2"/>
  <c r="K3987" i="2"/>
  <c r="K3995" i="2"/>
  <c r="K4003" i="2"/>
  <c r="K4011" i="2"/>
  <c r="K4019" i="2"/>
  <c r="K4027" i="2"/>
  <c r="K4035" i="2"/>
  <c r="K4043" i="2"/>
  <c r="K4051" i="2"/>
  <c r="K4059" i="2"/>
  <c r="K4067" i="2"/>
  <c r="K4075" i="2"/>
  <c r="K4083" i="2"/>
  <c r="K4091" i="2"/>
  <c r="K4099" i="2"/>
  <c r="K4107" i="2"/>
  <c r="K4115" i="2"/>
  <c r="K4123" i="2"/>
  <c r="K1535" i="2"/>
  <c r="K1854" i="2"/>
  <c r="K2025" i="2"/>
  <c r="K2153" i="2"/>
  <c r="K2261" i="2"/>
  <c r="K2345" i="2"/>
  <c r="K2411" i="2"/>
  <c r="K2443" i="2"/>
  <c r="K2475" i="2"/>
  <c r="K2507" i="2"/>
  <c r="K2539" i="2"/>
  <c r="K2571" i="2"/>
  <c r="K2603" i="2"/>
  <c r="K2635" i="2"/>
  <c r="K2667" i="2"/>
  <c r="K2699" i="2"/>
  <c r="K2731" i="2"/>
  <c r="K2763" i="2"/>
  <c r="K2795" i="2"/>
  <c r="K2827" i="2"/>
  <c r="K2859" i="2"/>
  <c r="K2889" i="2"/>
  <c r="K2909" i="2"/>
  <c r="K2931" i="2"/>
  <c r="K2953" i="2"/>
  <c r="K2973" i="2"/>
  <c r="K2991" i="2"/>
  <c r="K3004" i="2"/>
  <c r="K3012" i="2"/>
  <c r="K3020" i="2"/>
  <c r="K3028" i="2"/>
  <c r="K3036" i="2"/>
  <c r="K3044" i="2"/>
  <c r="K3052" i="2"/>
  <c r="K3060" i="2"/>
  <c r="K3068" i="2"/>
  <c r="K3076" i="2"/>
  <c r="K3084" i="2"/>
  <c r="K3092" i="2"/>
  <c r="K3100" i="2"/>
  <c r="K3108" i="2"/>
  <c r="K3116" i="2"/>
  <c r="K3124" i="2"/>
  <c r="K3132" i="2"/>
  <c r="K3140" i="2"/>
  <c r="K3148" i="2"/>
  <c r="K3156" i="2"/>
  <c r="K3164" i="2"/>
  <c r="K3172" i="2"/>
  <c r="K3180" i="2"/>
  <c r="K3188" i="2"/>
  <c r="K3196" i="2"/>
  <c r="K3204" i="2"/>
  <c r="K3212" i="2"/>
  <c r="K3220" i="2"/>
  <c r="K3228" i="2"/>
  <c r="K3236" i="2"/>
  <c r="K3244" i="2"/>
  <c r="K3252" i="2"/>
  <c r="K3260" i="2"/>
  <c r="K3268" i="2"/>
  <c r="K3276" i="2"/>
  <c r="K3284" i="2"/>
  <c r="K3292" i="2"/>
  <c r="K3300" i="2"/>
  <c r="K3308" i="2"/>
  <c r="K3316" i="2"/>
  <c r="K3324" i="2"/>
  <c r="K3332" i="2"/>
  <c r="K3340" i="2"/>
  <c r="K3348" i="2"/>
  <c r="K3356" i="2"/>
  <c r="K3364" i="2"/>
  <c r="K3372" i="2"/>
  <c r="K3380" i="2"/>
  <c r="K3388" i="2"/>
  <c r="K3396" i="2"/>
  <c r="K3404" i="2"/>
  <c r="K3412" i="2"/>
  <c r="K3420" i="2"/>
  <c r="K3428" i="2"/>
  <c r="K3436" i="2"/>
  <c r="K3444" i="2"/>
  <c r="K3452" i="2"/>
  <c r="K3460" i="2"/>
  <c r="K3468" i="2"/>
  <c r="K3476" i="2"/>
  <c r="K3484" i="2"/>
  <c r="K3492" i="2"/>
  <c r="K3500" i="2"/>
  <c r="K3508" i="2"/>
  <c r="K3516" i="2"/>
  <c r="K3524" i="2"/>
  <c r="K3532" i="2"/>
  <c r="K3540" i="2"/>
  <c r="K3548" i="2"/>
  <c r="K3556" i="2"/>
  <c r="K3564" i="2"/>
  <c r="K3572" i="2"/>
  <c r="K3580" i="2"/>
  <c r="K3588" i="2"/>
  <c r="K3596" i="2"/>
  <c r="K3604" i="2"/>
  <c r="K3612" i="2"/>
  <c r="K3620" i="2"/>
  <c r="K3628" i="2"/>
  <c r="K3636" i="2"/>
  <c r="K3644" i="2"/>
  <c r="K3652" i="2"/>
  <c r="K3660" i="2"/>
  <c r="K3668" i="2"/>
  <c r="K3676" i="2"/>
  <c r="K3684" i="2"/>
  <c r="K3692" i="2"/>
  <c r="K3700" i="2"/>
  <c r="K3708" i="2"/>
  <c r="K3716" i="2"/>
  <c r="K3724" i="2"/>
  <c r="K3732" i="2"/>
  <c r="K3740" i="2"/>
  <c r="K3748" i="2"/>
  <c r="K3756" i="2"/>
  <c r="K3764" i="2"/>
  <c r="K3772" i="2"/>
  <c r="K3780" i="2"/>
  <c r="K3788" i="2"/>
  <c r="K3796" i="2"/>
  <c r="K3804" i="2"/>
  <c r="K3812" i="2"/>
  <c r="K3820" i="2"/>
  <c r="K3828" i="2"/>
  <c r="K3836" i="2"/>
  <c r="K3844" i="2"/>
  <c r="K3852" i="2"/>
  <c r="K3860" i="2"/>
  <c r="K3868" i="2"/>
  <c r="K3876" i="2"/>
  <c r="K3884" i="2"/>
  <c r="K3892" i="2"/>
  <c r="K3900" i="2"/>
  <c r="K3908" i="2"/>
  <c r="K3916" i="2"/>
  <c r="K3924" i="2"/>
  <c r="K3932" i="2"/>
  <c r="K3940" i="2"/>
  <c r="K3948" i="2"/>
  <c r="K3956" i="2"/>
  <c r="K3964" i="2"/>
  <c r="K1567" i="2"/>
  <c r="K1866" i="2"/>
  <c r="K2033" i="2"/>
  <c r="K2161" i="2"/>
  <c r="K2265" i="2"/>
  <c r="K2351" i="2"/>
  <c r="K2413" i="2"/>
  <c r="K2445" i="2"/>
  <c r="K2477" i="2"/>
  <c r="K2509" i="2"/>
  <c r="K2541" i="2"/>
  <c r="K2573" i="2"/>
  <c r="K2605" i="2"/>
  <c r="K2637" i="2"/>
  <c r="K2669" i="2"/>
  <c r="K2701" i="2"/>
  <c r="K2733" i="2"/>
  <c r="K2765" i="2"/>
  <c r="K2797" i="2"/>
  <c r="K2829" i="2"/>
  <c r="K2861" i="2"/>
  <c r="K2891" i="2"/>
  <c r="K2913" i="2"/>
  <c r="K2933" i="2"/>
  <c r="K2955" i="2"/>
  <c r="K2977" i="2"/>
  <c r="K2993" i="2"/>
  <c r="K3005" i="2"/>
  <c r="K3013" i="2"/>
  <c r="K3021" i="2"/>
  <c r="K3029" i="2"/>
  <c r="K3037" i="2"/>
  <c r="K3045" i="2"/>
  <c r="K3053" i="2"/>
  <c r="K3061" i="2"/>
  <c r="K3069" i="2"/>
  <c r="K3077" i="2"/>
  <c r="K3085" i="2"/>
  <c r="K3093" i="2"/>
  <c r="K3101" i="2"/>
  <c r="K3109" i="2"/>
  <c r="K3117" i="2"/>
  <c r="K3125" i="2"/>
  <c r="K3133" i="2"/>
  <c r="K3141" i="2"/>
  <c r="K3149" i="2"/>
  <c r="K3157" i="2"/>
  <c r="K3165" i="2"/>
  <c r="K3173" i="2"/>
  <c r="K3181" i="2"/>
  <c r="K3189" i="2"/>
  <c r="K3197" i="2"/>
  <c r="K3205" i="2"/>
  <c r="K3213" i="2"/>
  <c r="K3221" i="2"/>
  <c r="K3229" i="2"/>
  <c r="K3237" i="2"/>
  <c r="K3245" i="2"/>
  <c r="K3253" i="2"/>
  <c r="K3261" i="2"/>
  <c r="K3269" i="2"/>
  <c r="K3277" i="2"/>
  <c r="K3285" i="2"/>
  <c r="K3293" i="2"/>
  <c r="K3301" i="2"/>
  <c r="K3309" i="2"/>
  <c r="K3317" i="2"/>
  <c r="K3325" i="2"/>
  <c r="K3333" i="2"/>
  <c r="K3341" i="2"/>
  <c r="K3349" i="2"/>
  <c r="K3357" i="2"/>
  <c r="K3365" i="2"/>
  <c r="K3373" i="2"/>
  <c r="K3381" i="2"/>
  <c r="K3389" i="2"/>
  <c r="K3397" i="2"/>
  <c r="K3405" i="2"/>
  <c r="K3413" i="2"/>
  <c r="K3421" i="2"/>
  <c r="K3429" i="2"/>
  <c r="K3437" i="2"/>
  <c r="K3445" i="2"/>
  <c r="K3453" i="2"/>
  <c r="K3461" i="2"/>
  <c r="K3469" i="2"/>
  <c r="K3477" i="2"/>
  <c r="K3485" i="2"/>
  <c r="K3493" i="2"/>
  <c r="K3501" i="2"/>
  <c r="K3509" i="2"/>
  <c r="K3517" i="2"/>
  <c r="K3525" i="2"/>
  <c r="K3533" i="2"/>
  <c r="K3541" i="2"/>
  <c r="K3549" i="2"/>
  <c r="K3557" i="2"/>
  <c r="K3565" i="2"/>
  <c r="K3573" i="2"/>
  <c r="K3581" i="2"/>
  <c r="K3589" i="2"/>
  <c r="K3597" i="2"/>
  <c r="K3605" i="2"/>
  <c r="K3613" i="2"/>
  <c r="K3621" i="2"/>
  <c r="K3629" i="2"/>
  <c r="K3637" i="2"/>
  <c r="K3645" i="2"/>
  <c r="K3653" i="2"/>
  <c r="K3661" i="2"/>
  <c r="K3669" i="2"/>
  <c r="K3677" i="2"/>
  <c r="K3685" i="2"/>
  <c r="K3693" i="2"/>
  <c r="K3701" i="2"/>
  <c r="K3709" i="2"/>
  <c r="K3717" i="2"/>
  <c r="K3725" i="2"/>
  <c r="K3733" i="2"/>
  <c r="K3741" i="2"/>
  <c r="K3749" i="2"/>
  <c r="K3757" i="2"/>
  <c r="K3765" i="2"/>
  <c r="K3773" i="2"/>
  <c r="K3781" i="2"/>
  <c r="K3789" i="2"/>
  <c r="K3797" i="2"/>
  <c r="K3805" i="2"/>
  <c r="K3813" i="2"/>
  <c r="K3821" i="2"/>
  <c r="K3829" i="2"/>
  <c r="K3837" i="2"/>
  <c r="K3845" i="2"/>
  <c r="K3853" i="2"/>
  <c r="K3861" i="2"/>
  <c r="K3869" i="2"/>
  <c r="K3877" i="2"/>
  <c r="K3885" i="2"/>
  <c r="K3893" i="2"/>
  <c r="K3901" i="2"/>
  <c r="K3909" i="2"/>
  <c r="K3917" i="2"/>
  <c r="K3925" i="2"/>
  <c r="K3933" i="2"/>
  <c r="K3941" i="2"/>
  <c r="K3949" i="2"/>
  <c r="K3957" i="2"/>
  <c r="K3965" i="2"/>
  <c r="K3973" i="2"/>
  <c r="K3981" i="2"/>
  <c r="K3989" i="2"/>
  <c r="K3997" i="2"/>
  <c r="K4005" i="2"/>
  <c r="K4013" i="2"/>
  <c r="K4021" i="2"/>
  <c r="K4029" i="2"/>
  <c r="K4037" i="2"/>
  <c r="K4045" i="2"/>
  <c r="K4053" i="2"/>
  <c r="K4061" i="2"/>
  <c r="K4069" i="2"/>
  <c r="K4077" i="2"/>
  <c r="K4085" i="2"/>
  <c r="K4093" i="2"/>
  <c r="K4101" i="2"/>
  <c r="K4109" i="2"/>
  <c r="K4117" i="2"/>
  <c r="K4125" i="2"/>
  <c r="K4133" i="2"/>
  <c r="K4141" i="2"/>
  <c r="K1663" i="2"/>
  <c r="K1905" i="2"/>
  <c r="K2057" i="2"/>
  <c r="K2185" i="2"/>
  <c r="K2281" i="2"/>
  <c r="K2367" i="2"/>
  <c r="K2419" i="2"/>
  <c r="K2451" i="2"/>
  <c r="K2483" i="2"/>
  <c r="K2515" i="2"/>
  <c r="K2547" i="2"/>
  <c r="K2579" i="2"/>
  <c r="K2611" i="2"/>
  <c r="K2643" i="2"/>
  <c r="K2675" i="2"/>
  <c r="K2707" i="2"/>
  <c r="K2739" i="2"/>
  <c r="K2771" i="2"/>
  <c r="K2803" i="2"/>
  <c r="K2835" i="2"/>
  <c r="K2867" i="2"/>
  <c r="K2893" i="2"/>
  <c r="K2915" i="2"/>
  <c r="K2937" i="2"/>
  <c r="K2957" i="2"/>
  <c r="K2979" i="2"/>
  <c r="K2995" i="2"/>
  <c r="K3006" i="2"/>
  <c r="K3014" i="2"/>
  <c r="K3022" i="2"/>
  <c r="K3030" i="2"/>
  <c r="K3038" i="2"/>
  <c r="K3046" i="2"/>
  <c r="K3054" i="2"/>
  <c r="K3062" i="2"/>
  <c r="K3070" i="2"/>
  <c r="K3078" i="2"/>
  <c r="K3086" i="2"/>
  <c r="K3094" i="2"/>
  <c r="K3102" i="2"/>
  <c r="K3110" i="2"/>
  <c r="K3118" i="2"/>
  <c r="K3126" i="2"/>
  <c r="K3134" i="2"/>
  <c r="K3142" i="2"/>
  <c r="K3150" i="2"/>
  <c r="K3158" i="2"/>
  <c r="K3166" i="2"/>
  <c r="K3174" i="2"/>
  <c r="K3182" i="2"/>
  <c r="K3190" i="2"/>
  <c r="K3198" i="2"/>
  <c r="K3206" i="2"/>
  <c r="K3214" i="2"/>
  <c r="K3222" i="2"/>
  <c r="K3230" i="2"/>
  <c r="K3238" i="2"/>
  <c r="K3246" i="2"/>
  <c r="K3254" i="2"/>
  <c r="K3262" i="2"/>
  <c r="K3270" i="2"/>
  <c r="K3278" i="2"/>
  <c r="K3286" i="2"/>
  <c r="K3294" i="2"/>
  <c r="K3302" i="2"/>
  <c r="K3310" i="2"/>
  <c r="K3318" i="2"/>
  <c r="K3326" i="2"/>
  <c r="K3334" i="2"/>
  <c r="K3342" i="2"/>
  <c r="K3350" i="2"/>
  <c r="K3358" i="2"/>
  <c r="K3366" i="2"/>
  <c r="K3374" i="2"/>
  <c r="K3382" i="2"/>
  <c r="K3390" i="2"/>
  <c r="K3398" i="2"/>
  <c r="K3406" i="2"/>
  <c r="K3414" i="2"/>
  <c r="K3422" i="2"/>
  <c r="K3430" i="2"/>
  <c r="K3438" i="2"/>
  <c r="K3446" i="2"/>
  <c r="K3454" i="2"/>
  <c r="K3462" i="2"/>
  <c r="K3470" i="2"/>
  <c r="K3478" i="2"/>
  <c r="K3486" i="2"/>
  <c r="K3494" i="2"/>
  <c r="K3502" i="2"/>
  <c r="K3510" i="2"/>
  <c r="K3518" i="2"/>
  <c r="K3526" i="2"/>
  <c r="K3534" i="2"/>
  <c r="K3542" i="2"/>
  <c r="K3550" i="2"/>
  <c r="K3558" i="2"/>
  <c r="K3566" i="2"/>
  <c r="K3574" i="2"/>
  <c r="K3582" i="2"/>
  <c r="K3590" i="2"/>
  <c r="K3598" i="2"/>
  <c r="K3606" i="2"/>
  <c r="K3614" i="2"/>
  <c r="K3622" i="2"/>
  <c r="K3630" i="2"/>
  <c r="K3638" i="2"/>
  <c r="K3646" i="2"/>
  <c r="K3654" i="2"/>
  <c r="K3662" i="2"/>
  <c r="K3670" i="2"/>
  <c r="K3678" i="2"/>
  <c r="K3686" i="2"/>
  <c r="K3694" i="2"/>
  <c r="K3702" i="2"/>
  <c r="K3710" i="2"/>
  <c r="K3718" i="2"/>
  <c r="K3726" i="2"/>
  <c r="K3734" i="2"/>
  <c r="K3742" i="2"/>
  <c r="K3750" i="2"/>
  <c r="K3758" i="2"/>
  <c r="K3766" i="2"/>
  <c r="K3774" i="2"/>
  <c r="K3782" i="2"/>
  <c r="K3790" i="2"/>
  <c r="K3798" i="2"/>
  <c r="K3806" i="2"/>
  <c r="K3814" i="2"/>
  <c r="K3822" i="2"/>
  <c r="K3830" i="2"/>
  <c r="K3838" i="2"/>
  <c r="K3846" i="2"/>
  <c r="K3854" i="2"/>
  <c r="K3862" i="2"/>
  <c r="K3870" i="2"/>
  <c r="K3878" i="2"/>
  <c r="K3886" i="2"/>
  <c r="K3894" i="2"/>
  <c r="K3902" i="2"/>
  <c r="K3910" i="2"/>
  <c r="K3918" i="2"/>
  <c r="K3926" i="2"/>
  <c r="K3934" i="2"/>
  <c r="K3942" i="2"/>
  <c r="K3950" i="2"/>
  <c r="K3958" i="2"/>
  <c r="K3966" i="2"/>
  <c r="K3974" i="2"/>
  <c r="K3982" i="2"/>
  <c r="K3990" i="2"/>
  <c r="K3998" i="2"/>
  <c r="K4006" i="2"/>
  <c r="K4014" i="2"/>
  <c r="K4022" i="2"/>
  <c r="K4030" i="2"/>
  <c r="K4038" i="2"/>
  <c r="K4046" i="2"/>
  <c r="K4054" i="2"/>
  <c r="K4062" i="2"/>
  <c r="K4070" i="2"/>
  <c r="K4078" i="2"/>
  <c r="K4086" i="2"/>
  <c r="K4094" i="2"/>
  <c r="K4102" i="2"/>
  <c r="K4110" i="2"/>
  <c r="K4118" i="2"/>
  <c r="K4126" i="2"/>
  <c r="K1731" i="2"/>
  <c r="K1950" i="2"/>
  <c r="K2089" i="2"/>
  <c r="K2217" i="2"/>
  <c r="K2303" i="2"/>
  <c r="K2389" i="2"/>
  <c r="K2427" i="2"/>
  <c r="K2459" i="2"/>
  <c r="K2491" i="2"/>
  <c r="K2523" i="2"/>
  <c r="K2555" i="2"/>
  <c r="K2587" i="2"/>
  <c r="K2619" i="2"/>
  <c r="K2651" i="2"/>
  <c r="K2683" i="2"/>
  <c r="K2715" i="2"/>
  <c r="K2747" i="2"/>
  <c r="K2779" i="2"/>
  <c r="K2811" i="2"/>
  <c r="K2843" i="2"/>
  <c r="K2875" i="2"/>
  <c r="K2899" i="2"/>
  <c r="K2921" i="2"/>
  <c r="K2941" i="2"/>
  <c r="K2963" i="2"/>
  <c r="K2983" i="2"/>
  <c r="K2999" i="2"/>
  <c r="K3008" i="2"/>
  <c r="K3016" i="2"/>
  <c r="K3024" i="2"/>
  <c r="K3032" i="2"/>
  <c r="K3040" i="2"/>
  <c r="K3048" i="2"/>
  <c r="K3056" i="2"/>
  <c r="K3064" i="2"/>
  <c r="K3072" i="2"/>
  <c r="K3080" i="2"/>
  <c r="K3088" i="2"/>
  <c r="K3096" i="2"/>
  <c r="K3104" i="2"/>
  <c r="K3112" i="2"/>
  <c r="K3120" i="2"/>
  <c r="K3128" i="2"/>
  <c r="K3136" i="2"/>
  <c r="K3144" i="2"/>
  <c r="K3152" i="2"/>
  <c r="K3160" i="2"/>
  <c r="K3168" i="2"/>
  <c r="K3176" i="2"/>
  <c r="K3184" i="2"/>
  <c r="K3192" i="2"/>
  <c r="K3200" i="2"/>
  <c r="K3208" i="2"/>
  <c r="K3216" i="2"/>
  <c r="K3224" i="2"/>
  <c r="K3232" i="2"/>
  <c r="K3240" i="2"/>
  <c r="K3248" i="2"/>
  <c r="K3256" i="2"/>
  <c r="K3264" i="2"/>
  <c r="K3272" i="2"/>
  <c r="K3280" i="2"/>
  <c r="K3288" i="2"/>
  <c r="K3296" i="2"/>
  <c r="K3304" i="2"/>
  <c r="K3312" i="2"/>
  <c r="K3320" i="2"/>
  <c r="K3328" i="2"/>
  <c r="K3336" i="2"/>
  <c r="K3344" i="2"/>
  <c r="K3352" i="2"/>
  <c r="K3360" i="2"/>
  <c r="K3368" i="2"/>
  <c r="K3376" i="2"/>
  <c r="K3384" i="2"/>
  <c r="K3392" i="2"/>
  <c r="K3400" i="2"/>
  <c r="K3408" i="2"/>
  <c r="K3416" i="2"/>
  <c r="K3424" i="2"/>
  <c r="K3432" i="2"/>
  <c r="K3440" i="2"/>
  <c r="K3448" i="2"/>
  <c r="K3456" i="2"/>
  <c r="K3464" i="2"/>
  <c r="K3472" i="2"/>
  <c r="K3480" i="2"/>
  <c r="K3488" i="2"/>
  <c r="K3496" i="2"/>
  <c r="K3504" i="2"/>
  <c r="K3512" i="2"/>
  <c r="K3520" i="2"/>
  <c r="K3528" i="2"/>
  <c r="K3536" i="2"/>
  <c r="K3544" i="2"/>
  <c r="K3552" i="2"/>
  <c r="K3560" i="2"/>
  <c r="K3568" i="2"/>
  <c r="K3576" i="2"/>
  <c r="K3584" i="2"/>
  <c r="K3592" i="2"/>
  <c r="K3600" i="2"/>
  <c r="K3608" i="2"/>
  <c r="K3616" i="2"/>
  <c r="K3624" i="2"/>
  <c r="K3632" i="2"/>
  <c r="K3640" i="2"/>
  <c r="K3648" i="2"/>
  <c r="K3656" i="2"/>
  <c r="K3664" i="2"/>
  <c r="K3672" i="2"/>
  <c r="K3680" i="2"/>
  <c r="K3688" i="2"/>
  <c r="K3696" i="2"/>
  <c r="K3704" i="2"/>
  <c r="K3712" i="2"/>
  <c r="K3720" i="2"/>
  <c r="K3728" i="2"/>
  <c r="K3736" i="2"/>
  <c r="K3744" i="2"/>
  <c r="K3752" i="2"/>
  <c r="K3760" i="2"/>
  <c r="K3768" i="2"/>
  <c r="K3776" i="2"/>
  <c r="K3784" i="2"/>
  <c r="K3792" i="2"/>
  <c r="K3800" i="2"/>
  <c r="K3808" i="2"/>
  <c r="K3816" i="2"/>
  <c r="K3824" i="2"/>
  <c r="K3832" i="2"/>
  <c r="K3840" i="2"/>
  <c r="K3848" i="2"/>
  <c r="K3856" i="2"/>
  <c r="K3864" i="2"/>
  <c r="K3872" i="2"/>
  <c r="K3880" i="2"/>
  <c r="K3888" i="2"/>
  <c r="K3896" i="2"/>
  <c r="K3904" i="2"/>
  <c r="K3912" i="2"/>
  <c r="K3920" i="2"/>
  <c r="K3928" i="2"/>
  <c r="K3936" i="2"/>
  <c r="K3944" i="2"/>
  <c r="K3952" i="2"/>
  <c r="K3960" i="2"/>
  <c r="K3968" i="2"/>
  <c r="K3976" i="2"/>
  <c r="K3984" i="2"/>
  <c r="K3992" i="2"/>
  <c r="K4000" i="2"/>
  <c r="K4008" i="2"/>
  <c r="K4016" i="2"/>
  <c r="K4024" i="2"/>
  <c r="K4032" i="2"/>
  <c r="K4040" i="2"/>
  <c r="K4048" i="2"/>
  <c r="K4056" i="2"/>
  <c r="K4064" i="2"/>
  <c r="K4072" i="2"/>
  <c r="K4080" i="2"/>
  <c r="K4088" i="2"/>
  <c r="K4096" i="2"/>
  <c r="K4104" i="2"/>
  <c r="K4112" i="2"/>
  <c r="K4120" i="2"/>
  <c r="K4128" i="2"/>
  <c r="K4136" i="2"/>
  <c r="K4144" i="2"/>
  <c r="K1683" i="2"/>
  <c r="K2287" i="2"/>
  <c r="K2485" i="2"/>
  <c r="K2613" i="2"/>
  <c r="K2741" i="2"/>
  <c r="K2869" i="2"/>
  <c r="K2961" i="2"/>
  <c r="K3015" i="2"/>
  <c r="K3047" i="2"/>
  <c r="K3079" i="2"/>
  <c r="K3111" i="2"/>
  <c r="K3143" i="2"/>
  <c r="K3175" i="2"/>
  <c r="K3207" i="2"/>
  <c r="K3239" i="2"/>
  <c r="K3271" i="2"/>
  <c r="K3303" i="2"/>
  <c r="K3335" i="2"/>
  <c r="K3367" i="2"/>
  <c r="K3399" i="2"/>
  <c r="K3431" i="2"/>
  <c r="K3463" i="2"/>
  <c r="K3495" i="2"/>
  <c r="K3527" i="2"/>
  <c r="K3559" i="2"/>
  <c r="K3591" i="2"/>
  <c r="K3623" i="2"/>
  <c r="K3655" i="2"/>
  <c r="K3687" i="2"/>
  <c r="K3719" i="2"/>
  <c r="K3751" i="2"/>
  <c r="K3783" i="2"/>
  <c r="K3815" i="2"/>
  <c r="K3847" i="2"/>
  <c r="K3879" i="2"/>
  <c r="K3911" i="2"/>
  <c r="K3943" i="2"/>
  <c r="K3972" i="2"/>
  <c r="K3993" i="2"/>
  <c r="K4015" i="2"/>
  <c r="K4036" i="2"/>
  <c r="K4057" i="2"/>
  <c r="K4079" i="2"/>
  <c r="K4100" i="2"/>
  <c r="K4121" i="2"/>
  <c r="K4137" i="2"/>
  <c r="K4148" i="2"/>
  <c r="K4156" i="2"/>
  <c r="K4164" i="2"/>
  <c r="K4172" i="2"/>
  <c r="K4180" i="2"/>
  <c r="K4188" i="2"/>
  <c r="K4196" i="2"/>
  <c r="K4204" i="2"/>
  <c r="K4212" i="2"/>
  <c r="K4220" i="2"/>
  <c r="K4228" i="2"/>
  <c r="K4236" i="2"/>
  <c r="K4244" i="2"/>
  <c r="K4252" i="2"/>
  <c r="K4260" i="2"/>
  <c r="K4268" i="2"/>
  <c r="K4276" i="2"/>
  <c r="K4284" i="2"/>
  <c r="K4292" i="2"/>
  <c r="K4300" i="2"/>
  <c r="K4308" i="2"/>
  <c r="K4316" i="2"/>
  <c r="K4324" i="2"/>
  <c r="K4332" i="2"/>
  <c r="K4340" i="2"/>
  <c r="K4348" i="2"/>
  <c r="K4356" i="2"/>
  <c r="K4364" i="2"/>
  <c r="K4372" i="2"/>
  <c r="K4380" i="2"/>
  <c r="K4388" i="2"/>
  <c r="K4396" i="2"/>
  <c r="K4404" i="2"/>
  <c r="K4412" i="2"/>
  <c r="K4420" i="2"/>
  <c r="K4428" i="2"/>
  <c r="K4436" i="2"/>
  <c r="K4444" i="2"/>
  <c r="K4452" i="2"/>
  <c r="K4460" i="2"/>
  <c r="K4468" i="2"/>
  <c r="K4476" i="2"/>
  <c r="K4484" i="2"/>
  <c r="K4492" i="2"/>
  <c r="K4500" i="2"/>
  <c r="K4508" i="2"/>
  <c r="K4516" i="2"/>
  <c r="K4524" i="2"/>
  <c r="K4532" i="2"/>
  <c r="K4540" i="2"/>
  <c r="K4548" i="2"/>
  <c r="K4556" i="2"/>
  <c r="K4564" i="2"/>
  <c r="K4572" i="2"/>
  <c r="K4580" i="2"/>
  <c r="K4588" i="2"/>
  <c r="K4596" i="2"/>
  <c r="K4604" i="2"/>
  <c r="K4612" i="2"/>
  <c r="K4620" i="2"/>
  <c r="K4628" i="2"/>
  <c r="K4636" i="2"/>
  <c r="K4644" i="2"/>
  <c r="K4652" i="2"/>
  <c r="K4660" i="2"/>
  <c r="K4668" i="2"/>
  <c r="K4676" i="2"/>
  <c r="K4684" i="2"/>
  <c r="K4692" i="2"/>
  <c r="K4700" i="2"/>
  <c r="K4708" i="2"/>
  <c r="K4716" i="2"/>
  <c r="K4724" i="2"/>
  <c r="K4732" i="2"/>
  <c r="K4740" i="2"/>
  <c r="K4748" i="2"/>
  <c r="K4756" i="2"/>
  <c r="K4764" i="2"/>
  <c r="K4772" i="2"/>
  <c r="K4780" i="2"/>
  <c r="K4788" i="2"/>
  <c r="K4796" i="2"/>
  <c r="K4804" i="2"/>
  <c r="K4812" i="2"/>
  <c r="K4820" i="2"/>
  <c r="K4828" i="2"/>
  <c r="K4836" i="2"/>
  <c r="K4844" i="2"/>
  <c r="K4852" i="2"/>
  <c r="K4860" i="2"/>
  <c r="K4868" i="2"/>
  <c r="K4876" i="2"/>
  <c r="K4884" i="2"/>
  <c r="K4892" i="2"/>
  <c r="K4900" i="2"/>
  <c r="K4908" i="2"/>
  <c r="K4916" i="2"/>
  <c r="K4924" i="2"/>
  <c r="K4932" i="2"/>
  <c r="K4940" i="2"/>
  <c r="K4948" i="2"/>
  <c r="K4956" i="2"/>
  <c r="K4964" i="2"/>
  <c r="K4972" i="2"/>
  <c r="K4980" i="2"/>
  <c r="K4988" i="2"/>
  <c r="K4996" i="2"/>
  <c r="K5004" i="2"/>
  <c r="K5012" i="2"/>
  <c r="K5020" i="2"/>
  <c r="K5028" i="2"/>
  <c r="K5036" i="2"/>
  <c r="K5044" i="2"/>
  <c r="K5052" i="2"/>
  <c r="K5060" i="2"/>
  <c r="K5068" i="2"/>
  <c r="K5076" i="2"/>
  <c r="K5084" i="2"/>
  <c r="K5092" i="2"/>
  <c r="K5100" i="2"/>
  <c r="K5108" i="2"/>
  <c r="K5116" i="2"/>
  <c r="K5124" i="2"/>
  <c r="K5132" i="2"/>
  <c r="K5140" i="2"/>
  <c r="K1747" i="2"/>
  <c r="K2309" i="2"/>
  <c r="K2493" i="2"/>
  <c r="K2621" i="2"/>
  <c r="K2749" i="2"/>
  <c r="K2877" i="2"/>
  <c r="K2965" i="2"/>
  <c r="K3017" i="2"/>
  <c r="K3049" i="2"/>
  <c r="K3081" i="2"/>
  <c r="K3113" i="2"/>
  <c r="K3145" i="2"/>
  <c r="K3177" i="2"/>
  <c r="K3209" i="2"/>
  <c r="K3241" i="2"/>
  <c r="K3273" i="2"/>
  <c r="K3305" i="2"/>
  <c r="K3337" i="2"/>
  <c r="K3369" i="2"/>
  <c r="K3401" i="2"/>
  <c r="K3433" i="2"/>
  <c r="K3465" i="2"/>
  <c r="K3497" i="2"/>
  <c r="K3529" i="2"/>
  <c r="K3561" i="2"/>
  <c r="K3593" i="2"/>
  <c r="K3625" i="2"/>
  <c r="K3657" i="2"/>
  <c r="K3689" i="2"/>
  <c r="K3721" i="2"/>
  <c r="K3753" i="2"/>
  <c r="K3785" i="2"/>
  <c r="K3817" i="2"/>
  <c r="K3849" i="2"/>
  <c r="K3881" i="2"/>
  <c r="K3913" i="2"/>
  <c r="K3945" i="2"/>
  <c r="K3975" i="2"/>
  <c r="K3996" i="2"/>
  <c r="K4017" i="2"/>
  <c r="K4039" i="2"/>
  <c r="K4060" i="2"/>
  <c r="K4081" i="2"/>
  <c r="K4103" i="2"/>
  <c r="K4124" i="2"/>
  <c r="K4139" i="2"/>
  <c r="K4149" i="2"/>
  <c r="K4157" i="2"/>
  <c r="K4165" i="2"/>
  <c r="K4173" i="2"/>
  <c r="K4181" i="2"/>
  <c r="K4189" i="2"/>
  <c r="K4197" i="2"/>
  <c r="K4205" i="2"/>
  <c r="K4213" i="2"/>
  <c r="K4221" i="2"/>
  <c r="K4229" i="2"/>
  <c r="K4237" i="2"/>
  <c r="K4245" i="2"/>
  <c r="K4253" i="2"/>
  <c r="K4261" i="2"/>
  <c r="K4269" i="2"/>
  <c r="K4277" i="2"/>
  <c r="K4285" i="2"/>
  <c r="K4293" i="2"/>
  <c r="K4301" i="2"/>
  <c r="K4309" i="2"/>
  <c r="K4317" i="2"/>
  <c r="K4325" i="2"/>
  <c r="K4333" i="2"/>
  <c r="K4341" i="2"/>
  <c r="K4349" i="2"/>
  <c r="K4357" i="2"/>
  <c r="K4365" i="2"/>
  <c r="K4373" i="2"/>
  <c r="K4381" i="2"/>
  <c r="K4389" i="2"/>
  <c r="K4397" i="2"/>
  <c r="K4405" i="2"/>
  <c r="K4413" i="2"/>
  <c r="K4421" i="2"/>
  <c r="K4429" i="2"/>
  <c r="K4437" i="2"/>
  <c r="K4445" i="2"/>
  <c r="K4453" i="2"/>
  <c r="K4461" i="2"/>
  <c r="K4469" i="2"/>
  <c r="K4477" i="2"/>
  <c r="K4485" i="2"/>
  <c r="K4493" i="2"/>
  <c r="K4501" i="2"/>
  <c r="K4509" i="2"/>
  <c r="K4517" i="2"/>
  <c r="K4525" i="2"/>
  <c r="K4533" i="2"/>
  <c r="K4541" i="2"/>
  <c r="K4549" i="2"/>
  <c r="K4557" i="2"/>
  <c r="K4565" i="2"/>
  <c r="K4573" i="2"/>
  <c r="K4581" i="2"/>
  <c r="K4589" i="2"/>
  <c r="K4597" i="2"/>
  <c r="K4605" i="2"/>
  <c r="K4613" i="2"/>
  <c r="K4621" i="2"/>
  <c r="K4629" i="2"/>
  <c r="K4637" i="2"/>
  <c r="K4645" i="2"/>
  <c r="K4653" i="2"/>
  <c r="K4661" i="2"/>
  <c r="K4669" i="2"/>
  <c r="K4677" i="2"/>
  <c r="K4685" i="2"/>
  <c r="K4693" i="2"/>
  <c r="K4701" i="2"/>
  <c r="K4709" i="2"/>
  <c r="K4717" i="2"/>
  <c r="K4725" i="2"/>
  <c r="K4733" i="2"/>
  <c r="K4741" i="2"/>
  <c r="K4749" i="2"/>
  <c r="K4757" i="2"/>
  <c r="K4765" i="2"/>
  <c r="K4773" i="2"/>
  <c r="K4781" i="2"/>
  <c r="K4789" i="2"/>
  <c r="K4797" i="2"/>
  <c r="K4805" i="2"/>
  <c r="K4813" i="2"/>
  <c r="K4821" i="2"/>
  <c r="K4829" i="2"/>
  <c r="K4837" i="2"/>
  <c r="K4845" i="2"/>
  <c r="K4853" i="2"/>
  <c r="K4861" i="2"/>
  <c r="K4869" i="2"/>
  <c r="K4877" i="2"/>
  <c r="K4885" i="2"/>
  <c r="K4893" i="2"/>
  <c r="K4901" i="2"/>
  <c r="K4909" i="2"/>
  <c r="K4917" i="2"/>
  <c r="K4925" i="2"/>
  <c r="K4933" i="2"/>
  <c r="K4941" i="2"/>
  <c r="K4949" i="2"/>
  <c r="K4957" i="2"/>
  <c r="K4965" i="2"/>
  <c r="K4973" i="2"/>
  <c r="K4981" i="2"/>
  <c r="K4989" i="2"/>
  <c r="K4997" i="2"/>
  <c r="K5005" i="2"/>
  <c r="K5013" i="2"/>
  <c r="K5021" i="2"/>
  <c r="K5029" i="2"/>
  <c r="K5037" i="2"/>
  <c r="K5045" i="2"/>
  <c r="K5053" i="2"/>
  <c r="K5061" i="2"/>
  <c r="K5069" i="2"/>
  <c r="K5077" i="2"/>
  <c r="K5085" i="2"/>
  <c r="K5093" i="2"/>
  <c r="K5101" i="2"/>
  <c r="K5109" i="2"/>
  <c r="K5117" i="2"/>
  <c r="K5125" i="2"/>
  <c r="K1918" i="2"/>
  <c r="K2373" i="2"/>
  <c r="K2517" i="2"/>
  <c r="K2645" i="2"/>
  <c r="K2773" i="2"/>
  <c r="K2897" i="2"/>
  <c r="K2981" i="2"/>
  <c r="K3023" i="2"/>
  <c r="K3055" i="2"/>
  <c r="K3087" i="2"/>
  <c r="K3119" i="2"/>
  <c r="K3151" i="2"/>
  <c r="K3183" i="2"/>
  <c r="K3215" i="2"/>
  <c r="K3247" i="2"/>
  <c r="K3279" i="2"/>
  <c r="K3311" i="2"/>
  <c r="K3343" i="2"/>
  <c r="K3375" i="2"/>
  <c r="K3407" i="2"/>
  <c r="K3439" i="2"/>
  <c r="K3471" i="2"/>
  <c r="K3503" i="2"/>
  <c r="K3535" i="2"/>
  <c r="K3567" i="2"/>
  <c r="K3599" i="2"/>
  <c r="K3631" i="2"/>
  <c r="K3663" i="2"/>
  <c r="K3695" i="2"/>
  <c r="K3727" i="2"/>
  <c r="K3759" i="2"/>
  <c r="K3791" i="2"/>
  <c r="K3823" i="2"/>
  <c r="K3855" i="2"/>
  <c r="K3887" i="2"/>
  <c r="K3919" i="2"/>
  <c r="K3951" i="2"/>
  <c r="K3977" i="2"/>
  <c r="K3999" i="2"/>
  <c r="K4020" i="2"/>
  <c r="K4041" i="2"/>
  <c r="K4063" i="2"/>
  <c r="K4084" i="2"/>
  <c r="K4105" i="2"/>
  <c r="K4127" i="2"/>
  <c r="K4140" i="2"/>
  <c r="K4150" i="2"/>
  <c r="K4158" i="2"/>
  <c r="K4166" i="2"/>
  <c r="K4174" i="2"/>
  <c r="K4182" i="2"/>
  <c r="K4190" i="2"/>
  <c r="K4198" i="2"/>
  <c r="K4206" i="2"/>
  <c r="K4214" i="2"/>
  <c r="K4222" i="2"/>
  <c r="K4230" i="2"/>
  <c r="K4238" i="2"/>
  <c r="K4246" i="2"/>
  <c r="K4254" i="2"/>
  <c r="K4262" i="2"/>
  <c r="K4270" i="2"/>
  <c r="K4278" i="2"/>
  <c r="K4286" i="2"/>
  <c r="K4294" i="2"/>
  <c r="K4302" i="2"/>
  <c r="K4310" i="2"/>
  <c r="K4318" i="2"/>
  <c r="K4326" i="2"/>
  <c r="K4334" i="2"/>
  <c r="K4342" i="2"/>
  <c r="K4350" i="2"/>
  <c r="K4358" i="2"/>
  <c r="K4366" i="2"/>
  <c r="K4374" i="2"/>
  <c r="K4382" i="2"/>
  <c r="K4390" i="2"/>
  <c r="K4398" i="2"/>
  <c r="K4406" i="2"/>
  <c r="K4414" i="2"/>
  <c r="K4422" i="2"/>
  <c r="K4430" i="2"/>
  <c r="K4438" i="2"/>
  <c r="K4446" i="2"/>
  <c r="K4454" i="2"/>
  <c r="K4462" i="2"/>
  <c r="K4470" i="2"/>
  <c r="K4478" i="2"/>
  <c r="K4486" i="2"/>
  <c r="K4494" i="2"/>
  <c r="K4502" i="2"/>
  <c r="K4510" i="2"/>
  <c r="K4518" i="2"/>
  <c r="K4526" i="2"/>
  <c r="K4534" i="2"/>
  <c r="K4542" i="2"/>
  <c r="K4550" i="2"/>
  <c r="K4558" i="2"/>
  <c r="K4566" i="2"/>
  <c r="K4574" i="2"/>
  <c r="K4582" i="2"/>
  <c r="K4590" i="2"/>
  <c r="K4598" i="2"/>
  <c r="K4606" i="2"/>
  <c r="K4614" i="2"/>
  <c r="K4622" i="2"/>
  <c r="K4630" i="2"/>
  <c r="K4638" i="2"/>
  <c r="K4646" i="2"/>
  <c r="K4654" i="2"/>
  <c r="K4662" i="2"/>
  <c r="K4670" i="2"/>
  <c r="K4678" i="2"/>
  <c r="K4686" i="2"/>
  <c r="K4694" i="2"/>
  <c r="K4702" i="2"/>
  <c r="K4710" i="2"/>
  <c r="K4718" i="2"/>
  <c r="K4726" i="2"/>
  <c r="K4734" i="2"/>
  <c r="K4742" i="2"/>
  <c r="K4750" i="2"/>
  <c r="K4758" i="2"/>
  <c r="K4766" i="2"/>
  <c r="K4774" i="2"/>
  <c r="K4782" i="2"/>
  <c r="K4790" i="2"/>
  <c r="K4798" i="2"/>
  <c r="K4806" i="2"/>
  <c r="K4814" i="2"/>
  <c r="K4822" i="2"/>
  <c r="K4830" i="2"/>
  <c r="K4838" i="2"/>
  <c r="K4846" i="2"/>
  <c r="K4854" i="2"/>
  <c r="K4862" i="2"/>
  <c r="K4870" i="2"/>
  <c r="K4878" i="2"/>
  <c r="K4886" i="2"/>
  <c r="K4894" i="2"/>
  <c r="K4902" i="2"/>
  <c r="K4910" i="2"/>
  <c r="K4918" i="2"/>
  <c r="K4926" i="2"/>
  <c r="K1961" i="2"/>
  <c r="K2393" i="2"/>
  <c r="K2525" i="2"/>
  <c r="K2653" i="2"/>
  <c r="K2781" i="2"/>
  <c r="K2901" i="2"/>
  <c r="K2985" i="2"/>
  <c r="K3025" i="2"/>
  <c r="K3057" i="2"/>
  <c r="K3089" i="2"/>
  <c r="K3121" i="2"/>
  <c r="K3153" i="2"/>
  <c r="K3185" i="2"/>
  <c r="K3217" i="2"/>
  <c r="K3249" i="2"/>
  <c r="K3281" i="2"/>
  <c r="K3313" i="2"/>
  <c r="K3345" i="2"/>
  <c r="K3377" i="2"/>
  <c r="K3409" i="2"/>
  <c r="K3441" i="2"/>
  <c r="K3473" i="2"/>
  <c r="K3505" i="2"/>
  <c r="K3537" i="2"/>
  <c r="K3569" i="2"/>
  <c r="K3601" i="2"/>
  <c r="K3633" i="2"/>
  <c r="K3665" i="2"/>
  <c r="K3697" i="2"/>
  <c r="K3729" i="2"/>
  <c r="K3761" i="2"/>
  <c r="K3793" i="2"/>
  <c r="K3825" i="2"/>
  <c r="K3857" i="2"/>
  <c r="K3889" i="2"/>
  <c r="K3921" i="2"/>
  <c r="K3953" i="2"/>
  <c r="K3980" i="2"/>
  <c r="K4001" i="2"/>
  <c r="K4023" i="2"/>
  <c r="K4044" i="2"/>
  <c r="K4065" i="2"/>
  <c r="K4087" i="2"/>
  <c r="K4108" i="2"/>
  <c r="K4129" i="2"/>
  <c r="K4142" i="2"/>
  <c r="K4151" i="2"/>
  <c r="K4159" i="2"/>
  <c r="K4167" i="2"/>
  <c r="K4175" i="2"/>
  <c r="K4183" i="2"/>
  <c r="K4191" i="2"/>
  <c r="K4199" i="2"/>
  <c r="K4207" i="2"/>
  <c r="K4215" i="2"/>
  <c r="K4223" i="2"/>
  <c r="K4231" i="2"/>
  <c r="K4239" i="2"/>
  <c r="K4247" i="2"/>
  <c r="K4255" i="2"/>
  <c r="K4263" i="2"/>
  <c r="K4271" i="2"/>
  <c r="K4279" i="2"/>
  <c r="K4287" i="2"/>
  <c r="K4295" i="2"/>
  <c r="K4303" i="2"/>
  <c r="K4311" i="2"/>
  <c r="K4319" i="2"/>
  <c r="K4327" i="2"/>
  <c r="K4335" i="2"/>
  <c r="K4343" i="2"/>
  <c r="K4351" i="2"/>
  <c r="K4359" i="2"/>
  <c r="K4367" i="2"/>
  <c r="K4375" i="2"/>
  <c r="K4383" i="2"/>
  <c r="K4391" i="2"/>
  <c r="K4399" i="2"/>
  <c r="K4407" i="2"/>
  <c r="K4415" i="2"/>
  <c r="K4423" i="2"/>
  <c r="K4431" i="2"/>
  <c r="K4439" i="2"/>
  <c r="K4447" i="2"/>
  <c r="K4455" i="2"/>
  <c r="K4463" i="2"/>
  <c r="K4471" i="2"/>
  <c r="K4479" i="2"/>
  <c r="K4487" i="2"/>
  <c r="K4495" i="2"/>
  <c r="K4503" i="2"/>
  <c r="K4511" i="2"/>
  <c r="K4519" i="2"/>
  <c r="K4527" i="2"/>
  <c r="K4535" i="2"/>
  <c r="K4543" i="2"/>
  <c r="K4551" i="2"/>
  <c r="K4559" i="2"/>
  <c r="K4567" i="2"/>
  <c r="K4575" i="2"/>
  <c r="K4583" i="2"/>
  <c r="K4591" i="2"/>
  <c r="K4599" i="2"/>
  <c r="K4607" i="2"/>
  <c r="K4615" i="2"/>
  <c r="K4623" i="2"/>
  <c r="K4631" i="2"/>
  <c r="K4639" i="2"/>
  <c r="K4647" i="2"/>
  <c r="K4655" i="2"/>
  <c r="K4663" i="2"/>
  <c r="K4671" i="2"/>
  <c r="K4679" i="2"/>
  <c r="K4687" i="2"/>
  <c r="K4695" i="2"/>
  <c r="K4703" i="2"/>
  <c r="K4711" i="2"/>
  <c r="K4719" i="2"/>
  <c r="K4727" i="2"/>
  <c r="K4735" i="2"/>
  <c r="K4743" i="2"/>
  <c r="K4751" i="2"/>
  <c r="K4759" i="2"/>
  <c r="K4767" i="2"/>
  <c r="K4775" i="2"/>
  <c r="K4783" i="2"/>
  <c r="K4791" i="2"/>
  <c r="K4799" i="2"/>
  <c r="K4807" i="2"/>
  <c r="K4815" i="2"/>
  <c r="K4823" i="2"/>
  <c r="K4831" i="2"/>
  <c r="K4839" i="2"/>
  <c r="K4847" i="2"/>
  <c r="K4855" i="2"/>
  <c r="K4863" i="2"/>
  <c r="K4871" i="2"/>
  <c r="K4879" i="2"/>
  <c r="K4887" i="2"/>
  <c r="K4895" i="2"/>
  <c r="K4903" i="2"/>
  <c r="K4911" i="2"/>
  <c r="K4919" i="2"/>
  <c r="K4927" i="2"/>
  <c r="K4935" i="2"/>
  <c r="K4943" i="2"/>
  <c r="K4951" i="2"/>
  <c r="K4959" i="2"/>
  <c r="K4967" i="2"/>
  <c r="K4975" i="2"/>
  <c r="K4983" i="2"/>
  <c r="K4991" i="2"/>
  <c r="K4999" i="2"/>
  <c r="K5007" i="2"/>
  <c r="K5015" i="2"/>
  <c r="K5023" i="2"/>
  <c r="K5031" i="2"/>
  <c r="K5039" i="2"/>
  <c r="K5047" i="2"/>
  <c r="K5055" i="2"/>
  <c r="K5063" i="2"/>
  <c r="K5071" i="2"/>
  <c r="K5079" i="2"/>
  <c r="K5087" i="2"/>
  <c r="K5095" i="2"/>
  <c r="K5103" i="2"/>
  <c r="K5111" i="2"/>
  <c r="K5119" i="2"/>
  <c r="K5127" i="2"/>
  <c r="K5135" i="2"/>
  <c r="K2065" i="2"/>
  <c r="K2421" i="2"/>
  <c r="K2549" i="2"/>
  <c r="K2677" i="2"/>
  <c r="K2805" i="2"/>
  <c r="K2917" i="2"/>
  <c r="K2997" i="2"/>
  <c r="K3031" i="2"/>
  <c r="K3063" i="2"/>
  <c r="K3095" i="2"/>
  <c r="K3127" i="2"/>
  <c r="K3159" i="2"/>
  <c r="K3191" i="2"/>
  <c r="K3223" i="2"/>
  <c r="K3255" i="2"/>
  <c r="K3287" i="2"/>
  <c r="K3319" i="2"/>
  <c r="K3351" i="2"/>
  <c r="K3383" i="2"/>
  <c r="K3415" i="2"/>
  <c r="K3447" i="2"/>
  <c r="K3479" i="2"/>
  <c r="K3511" i="2"/>
  <c r="K3543" i="2"/>
  <c r="K3575" i="2"/>
  <c r="K3607" i="2"/>
  <c r="K3639" i="2"/>
  <c r="K3671" i="2"/>
  <c r="K3703" i="2"/>
  <c r="K3735" i="2"/>
  <c r="K3767" i="2"/>
  <c r="K3799" i="2"/>
  <c r="K3831" i="2"/>
  <c r="K3863" i="2"/>
  <c r="K3895" i="2"/>
  <c r="K3927" i="2"/>
  <c r="K3959" i="2"/>
  <c r="K3983" i="2"/>
  <c r="K4004" i="2"/>
  <c r="K4025" i="2"/>
  <c r="K4047" i="2"/>
  <c r="K4068" i="2"/>
  <c r="K4089" i="2"/>
  <c r="K4111" i="2"/>
  <c r="K4131" i="2"/>
  <c r="K4143" i="2"/>
  <c r="K4152" i="2"/>
  <c r="K4160" i="2"/>
  <c r="K4168" i="2"/>
  <c r="K4176" i="2"/>
  <c r="K4184" i="2"/>
  <c r="K4192" i="2"/>
  <c r="K4200" i="2"/>
  <c r="K4208" i="2"/>
  <c r="K4216" i="2"/>
  <c r="K4224" i="2"/>
  <c r="K4232" i="2"/>
  <c r="K4240" i="2"/>
  <c r="K4248" i="2"/>
  <c r="K4256" i="2"/>
  <c r="K4264" i="2"/>
  <c r="K4272" i="2"/>
  <c r="K4280" i="2"/>
  <c r="K4288" i="2"/>
  <c r="K4296" i="2"/>
  <c r="K4304" i="2"/>
  <c r="K4312" i="2"/>
  <c r="K4320" i="2"/>
  <c r="K4328" i="2"/>
  <c r="K4336" i="2"/>
  <c r="K4344" i="2"/>
  <c r="K4352" i="2"/>
  <c r="K4360" i="2"/>
  <c r="K4368" i="2"/>
  <c r="K4376" i="2"/>
  <c r="K4384" i="2"/>
  <c r="K4392" i="2"/>
  <c r="K4400" i="2"/>
  <c r="K4408" i="2"/>
  <c r="K4416" i="2"/>
  <c r="K4424" i="2"/>
  <c r="K4432" i="2"/>
  <c r="K4440" i="2"/>
  <c r="K4448" i="2"/>
  <c r="K4456" i="2"/>
  <c r="K4464" i="2"/>
  <c r="K4472" i="2"/>
  <c r="K4480" i="2"/>
  <c r="K4488" i="2"/>
  <c r="K4496" i="2"/>
  <c r="K4504" i="2"/>
  <c r="K4512" i="2"/>
  <c r="K4520" i="2"/>
  <c r="K4528" i="2"/>
  <c r="K4536" i="2"/>
  <c r="K4544" i="2"/>
  <c r="K4552" i="2"/>
  <c r="K4560" i="2"/>
  <c r="K4568" i="2"/>
  <c r="K4576" i="2"/>
  <c r="K4584" i="2"/>
  <c r="K4592" i="2"/>
  <c r="K4600" i="2"/>
  <c r="K4608" i="2"/>
  <c r="K4616" i="2"/>
  <c r="K4624" i="2"/>
  <c r="K4632" i="2"/>
  <c r="K4640" i="2"/>
  <c r="K4648" i="2"/>
  <c r="K4656" i="2"/>
  <c r="K4664" i="2"/>
  <c r="K4672" i="2"/>
  <c r="K4680" i="2"/>
  <c r="K4688" i="2"/>
  <c r="K4696" i="2"/>
  <c r="K4704" i="2"/>
  <c r="K4712" i="2"/>
  <c r="K4720" i="2"/>
  <c r="K4728" i="2"/>
  <c r="K4736" i="2"/>
  <c r="K4744" i="2"/>
  <c r="K4752" i="2"/>
  <c r="K4760" i="2"/>
  <c r="K4768" i="2"/>
  <c r="K4776" i="2"/>
  <c r="K4784" i="2"/>
  <c r="K4792" i="2"/>
  <c r="K4800" i="2"/>
  <c r="K4808" i="2"/>
  <c r="K4816" i="2"/>
  <c r="K4824" i="2"/>
  <c r="K4832" i="2"/>
  <c r="K4840" i="2"/>
  <c r="K4848" i="2"/>
  <c r="K4856" i="2"/>
  <c r="K4864" i="2"/>
  <c r="K4872" i="2"/>
  <c r="K4880" i="2"/>
  <c r="K4888" i="2"/>
  <c r="K4896" i="2"/>
  <c r="K4904" i="2"/>
  <c r="K4912" i="2"/>
  <c r="K4920" i="2"/>
  <c r="K4928" i="2"/>
  <c r="K4936" i="2"/>
  <c r="K4944" i="2"/>
  <c r="K4952" i="2"/>
  <c r="K4960" i="2"/>
  <c r="K4968" i="2"/>
  <c r="K4976" i="2"/>
  <c r="K4984" i="2"/>
  <c r="K4992" i="2"/>
  <c r="K5000" i="2"/>
  <c r="K5008" i="2"/>
  <c r="K5016" i="2"/>
  <c r="K5024" i="2"/>
  <c r="K5032" i="2"/>
  <c r="K5040" i="2"/>
  <c r="K5048" i="2"/>
  <c r="K5056" i="2"/>
  <c r="K5064" i="2"/>
  <c r="K5072" i="2"/>
  <c r="K5080" i="2"/>
  <c r="K5088" i="2"/>
  <c r="K5096" i="2"/>
  <c r="K5104" i="2"/>
  <c r="K5112" i="2"/>
  <c r="K5120" i="2"/>
  <c r="K2193" i="2"/>
  <c r="K2453" i="2"/>
  <c r="K2581" i="2"/>
  <c r="K2709" i="2"/>
  <c r="K2837" i="2"/>
  <c r="K2939" i="2"/>
  <c r="K3007" i="2"/>
  <c r="K3039" i="2"/>
  <c r="K3071" i="2"/>
  <c r="K3103" i="2"/>
  <c r="K3135" i="2"/>
  <c r="K3167" i="2"/>
  <c r="K3199" i="2"/>
  <c r="K3231" i="2"/>
  <c r="K3263" i="2"/>
  <c r="K3295" i="2"/>
  <c r="K3327" i="2"/>
  <c r="K3359" i="2"/>
  <c r="K3391" i="2"/>
  <c r="K3423" i="2"/>
  <c r="K3455" i="2"/>
  <c r="K3487" i="2"/>
  <c r="K3519" i="2"/>
  <c r="K3551" i="2"/>
  <c r="K3583" i="2"/>
  <c r="K3615" i="2"/>
  <c r="K3647" i="2"/>
  <c r="K3679" i="2"/>
  <c r="K3711" i="2"/>
  <c r="K3743" i="2"/>
  <c r="K3775" i="2"/>
  <c r="K3807" i="2"/>
  <c r="K3839" i="2"/>
  <c r="K3871" i="2"/>
  <c r="K3903" i="2"/>
  <c r="K3935" i="2"/>
  <c r="K3967" i="2"/>
  <c r="K3988" i="2"/>
  <c r="K4009" i="2"/>
  <c r="K4031" i="2"/>
  <c r="K4052" i="2"/>
  <c r="K4073" i="2"/>
  <c r="K4095" i="2"/>
  <c r="K4116" i="2"/>
  <c r="K4134" i="2"/>
  <c r="K4146" i="2"/>
  <c r="K4154" i="2"/>
  <c r="K4162" i="2"/>
  <c r="K4170" i="2"/>
  <c r="K4178" i="2"/>
  <c r="K4186" i="2"/>
  <c r="K4194" i="2"/>
  <c r="K4202" i="2"/>
  <c r="K4210" i="2"/>
  <c r="K4218" i="2"/>
  <c r="K4226" i="2"/>
  <c r="K4234" i="2"/>
  <c r="K4242" i="2"/>
  <c r="K4250" i="2"/>
  <c r="K4258" i="2"/>
  <c r="K4266" i="2"/>
  <c r="K4274" i="2"/>
  <c r="K4282" i="2"/>
  <c r="K4290" i="2"/>
  <c r="K4298" i="2"/>
  <c r="K4306" i="2"/>
  <c r="K4314" i="2"/>
  <c r="K4322" i="2"/>
  <c r="K4330" i="2"/>
  <c r="K4338" i="2"/>
  <c r="K4346" i="2"/>
  <c r="K4354" i="2"/>
  <c r="K4362" i="2"/>
  <c r="K4370" i="2"/>
  <c r="K4378" i="2"/>
  <c r="K4386" i="2"/>
  <c r="K4394" i="2"/>
  <c r="K4402" i="2"/>
  <c r="K4410" i="2"/>
  <c r="K4418" i="2"/>
  <c r="K4426" i="2"/>
  <c r="K4434" i="2"/>
  <c r="K4442" i="2"/>
  <c r="K4450" i="2"/>
  <c r="K4458" i="2"/>
  <c r="K4466" i="2"/>
  <c r="K4474" i="2"/>
  <c r="K4482" i="2"/>
  <c r="K4490" i="2"/>
  <c r="K4498" i="2"/>
  <c r="K4506" i="2"/>
  <c r="K4514" i="2"/>
  <c r="K4522" i="2"/>
  <c r="K4530" i="2"/>
  <c r="K4538" i="2"/>
  <c r="K4546" i="2"/>
  <c r="K4554" i="2"/>
  <c r="K4562" i="2"/>
  <c r="K4570" i="2"/>
  <c r="K4578" i="2"/>
  <c r="K4586" i="2"/>
  <c r="K4594" i="2"/>
  <c r="K4602" i="2"/>
  <c r="K4610" i="2"/>
  <c r="K4618" i="2"/>
  <c r="K4626" i="2"/>
  <c r="K4634" i="2"/>
  <c r="K4642" i="2"/>
  <c r="K4650" i="2"/>
  <c r="K4658" i="2"/>
  <c r="K4666" i="2"/>
  <c r="K4674" i="2"/>
  <c r="K4682" i="2"/>
  <c r="K4690" i="2"/>
  <c r="K4698" i="2"/>
  <c r="K4706" i="2"/>
  <c r="K4714" i="2"/>
  <c r="K4722" i="2"/>
  <c r="K4730" i="2"/>
  <c r="K4738" i="2"/>
  <c r="K4746" i="2"/>
  <c r="K4754" i="2"/>
  <c r="K4762" i="2"/>
  <c r="K4770" i="2"/>
  <c r="K4778" i="2"/>
  <c r="K4786" i="2"/>
  <c r="K4794" i="2"/>
  <c r="K4802" i="2"/>
  <c r="K4810" i="2"/>
  <c r="K4818" i="2"/>
  <c r="K4826" i="2"/>
  <c r="K4834" i="2"/>
  <c r="K4842" i="2"/>
  <c r="K4850" i="2"/>
  <c r="K4858" i="2"/>
  <c r="K4866" i="2"/>
  <c r="K4874" i="2"/>
  <c r="K4882" i="2"/>
  <c r="K4890" i="2"/>
  <c r="K4898" i="2"/>
  <c r="K4906" i="2"/>
  <c r="K4914" i="2"/>
  <c r="K4922" i="2"/>
  <c r="K4930" i="2"/>
  <c r="K4938" i="2"/>
  <c r="K4946" i="2"/>
  <c r="K4954" i="2"/>
  <c r="K4962" i="2"/>
  <c r="K4970" i="2"/>
  <c r="K4978" i="2"/>
  <c r="K4986" i="2"/>
  <c r="K4994" i="2"/>
  <c r="K5002" i="2"/>
  <c r="K5010" i="2"/>
  <c r="K5018" i="2"/>
  <c r="K5026" i="2"/>
  <c r="K5034" i="2"/>
  <c r="K5042" i="2"/>
  <c r="K5050" i="2"/>
  <c r="K5058" i="2"/>
  <c r="K5066" i="2"/>
  <c r="K5074" i="2"/>
  <c r="K5082" i="2"/>
  <c r="K5090" i="2"/>
  <c r="K5098" i="2"/>
  <c r="K5106" i="2"/>
  <c r="K5114" i="2"/>
  <c r="K5122" i="2"/>
  <c r="K5130" i="2"/>
  <c r="K5138" i="2"/>
  <c r="K2097" i="2"/>
  <c r="K2813" i="2"/>
  <c r="K3065" i="2"/>
  <c r="K3193" i="2"/>
  <c r="K3321" i="2"/>
  <c r="K3449" i="2"/>
  <c r="K3577" i="2"/>
  <c r="K3705" i="2"/>
  <c r="K3833" i="2"/>
  <c r="K3961" i="2"/>
  <c r="K4049" i="2"/>
  <c r="K4132" i="2"/>
  <c r="K4169" i="2"/>
  <c r="K4201" i="2"/>
  <c r="K4233" i="2"/>
  <c r="K4265" i="2"/>
  <c r="K4297" i="2"/>
  <c r="K4329" i="2"/>
  <c r="K4361" i="2"/>
  <c r="K4393" i="2"/>
  <c r="K4425" i="2"/>
  <c r="K4457" i="2"/>
  <c r="K4489" i="2"/>
  <c r="K4521" i="2"/>
  <c r="K4553" i="2"/>
  <c r="K4585" i="2"/>
  <c r="K4617" i="2"/>
  <c r="K4649" i="2"/>
  <c r="K4681" i="2"/>
  <c r="K4713" i="2"/>
  <c r="K4745" i="2"/>
  <c r="K4777" i="2"/>
  <c r="K4809" i="2"/>
  <c r="K4841" i="2"/>
  <c r="K4873" i="2"/>
  <c r="K4905" i="2"/>
  <c r="K4934" i="2"/>
  <c r="K4955" i="2"/>
  <c r="K4977" i="2"/>
  <c r="K4998" i="2"/>
  <c r="K5019" i="2"/>
  <c r="K5041" i="2"/>
  <c r="K5062" i="2"/>
  <c r="K5083" i="2"/>
  <c r="K5105" i="2"/>
  <c r="K5126" i="2"/>
  <c r="K5139" i="2"/>
  <c r="K5148" i="2"/>
  <c r="K5156" i="2"/>
  <c r="K5164" i="2"/>
  <c r="K5172" i="2"/>
  <c r="K5180" i="2"/>
  <c r="K5188" i="2"/>
  <c r="K5196" i="2"/>
  <c r="K5204" i="2"/>
  <c r="K5212" i="2"/>
  <c r="K5220" i="2"/>
  <c r="K5228" i="2"/>
  <c r="K5236" i="2"/>
  <c r="K5244" i="2"/>
  <c r="K5252" i="2"/>
  <c r="K5260" i="2"/>
  <c r="K5268" i="2"/>
  <c r="K5276" i="2"/>
  <c r="K5284" i="2"/>
  <c r="K5292" i="2"/>
  <c r="K5300" i="2"/>
  <c r="K5308" i="2"/>
  <c r="K5316" i="2"/>
  <c r="K5324" i="2"/>
  <c r="K5332" i="2"/>
  <c r="K5340" i="2"/>
  <c r="K5348" i="2"/>
  <c r="K5356" i="2"/>
  <c r="K5364" i="2"/>
  <c r="K5372" i="2"/>
  <c r="K5380" i="2"/>
  <c r="K5388" i="2"/>
  <c r="K5396" i="2"/>
  <c r="K5404" i="2"/>
  <c r="K5412" i="2"/>
  <c r="K5420" i="2"/>
  <c r="K5428" i="2"/>
  <c r="K5436" i="2"/>
  <c r="K5444" i="2"/>
  <c r="K5452" i="2"/>
  <c r="K5460" i="2"/>
  <c r="K5468" i="2"/>
  <c r="K5476" i="2"/>
  <c r="K5484" i="2"/>
  <c r="K5492" i="2"/>
  <c r="K5500" i="2"/>
  <c r="K5508" i="2"/>
  <c r="K5516" i="2"/>
  <c r="K5524" i="2"/>
  <c r="K5532" i="2"/>
  <c r="K5540" i="2"/>
  <c r="K5548" i="2"/>
  <c r="K5556" i="2"/>
  <c r="K5564" i="2"/>
  <c r="K5572" i="2"/>
  <c r="K5580" i="2"/>
  <c r="K5588" i="2"/>
  <c r="K5596" i="2"/>
  <c r="K5604" i="2"/>
  <c r="K5612" i="2"/>
  <c r="K5620" i="2"/>
  <c r="K5628" i="2"/>
  <c r="K5636" i="2"/>
  <c r="K5644" i="2"/>
  <c r="K5652" i="2"/>
  <c r="K5660" i="2"/>
  <c r="K5668" i="2"/>
  <c r="K5676" i="2"/>
  <c r="K5684" i="2"/>
  <c r="K5692" i="2"/>
  <c r="K5700" i="2"/>
  <c r="K5708" i="2"/>
  <c r="K5716" i="2"/>
  <c r="K5724" i="2"/>
  <c r="K5732" i="2"/>
  <c r="K5740" i="2"/>
  <c r="K5748" i="2"/>
  <c r="K5756" i="2"/>
  <c r="K5764" i="2"/>
  <c r="K5772" i="2"/>
  <c r="K5780" i="2"/>
  <c r="K5788" i="2"/>
  <c r="K5796" i="2"/>
  <c r="K5804" i="2"/>
  <c r="K5812" i="2"/>
  <c r="K5820" i="2"/>
  <c r="K5828" i="2"/>
  <c r="K5836" i="2"/>
  <c r="K5844" i="2"/>
  <c r="K5852" i="2"/>
  <c r="K5860" i="2"/>
  <c r="K5868" i="2"/>
  <c r="K5876" i="2"/>
  <c r="K5884" i="2"/>
  <c r="K5892" i="2"/>
  <c r="K5900" i="2"/>
  <c r="K5908" i="2"/>
  <c r="K5916" i="2"/>
  <c r="K5924" i="2"/>
  <c r="K5932" i="2"/>
  <c r="K5940" i="2"/>
  <c r="K5948" i="2"/>
  <c r="K5956" i="2"/>
  <c r="K5964" i="2"/>
  <c r="K5972" i="2"/>
  <c r="K5980" i="2"/>
  <c r="K5988" i="2"/>
  <c r="K5996" i="2"/>
  <c r="K6004" i="2"/>
  <c r="K6012" i="2"/>
  <c r="K6020" i="2"/>
  <c r="K6028" i="2"/>
  <c r="K6036" i="2"/>
  <c r="K6044" i="2"/>
  <c r="K6052" i="2"/>
  <c r="K6060" i="2"/>
  <c r="K6068" i="2"/>
  <c r="K6076" i="2"/>
  <c r="K6084" i="2"/>
  <c r="K6092" i="2"/>
  <c r="K6100" i="2"/>
  <c r="K6108" i="2"/>
  <c r="K6116" i="2"/>
  <c r="K6124" i="2"/>
  <c r="K6132" i="2"/>
  <c r="K2223" i="2"/>
  <c r="K2845" i="2"/>
  <c r="K3073" i="2"/>
  <c r="K3201" i="2"/>
  <c r="K3329" i="2"/>
  <c r="K3457" i="2"/>
  <c r="K3585" i="2"/>
  <c r="K3713" i="2"/>
  <c r="K3841" i="2"/>
  <c r="K3969" i="2"/>
  <c r="K4055" i="2"/>
  <c r="K4135" i="2"/>
  <c r="K4171" i="2"/>
  <c r="K4203" i="2"/>
  <c r="K4235" i="2"/>
  <c r="K4267" i="2"/>
  <c r="K4299" i="2"/>
  <c r="K4331" i="2"/>
  <c r="K4363" i="2"/>
  <c r="K4395" i="2"/>
  <c r="K4427" i="2"/>
  <c r="K4459" i="2"/>
  <c r="K4491" i="2"/>
  <c r="K4523" i="2"/>
  <c r="K4555" i="2"/>
  <c r="K4587" i="2"/>
  <c r="K4619" i="2"/>
  <c r="K4651" i="2"/>
  <c r="K4683" i="2"/>
  <c r="K4715" i="2"/>
  <c r="K4747" i="2"/>
  <c r="K4779" i="2"/>
  <c r="K4811" i="2"/>
  <c r="K4843" i="2"/>
  <c r="K4875" i="2"/>
  <c r="K4907" i="2"/>
  <c r="K4937" i="2"/>
  <c r="K4958" i="2"/>
  <c r="K4979" i="2"/>
  <c r="K5001" i="2"/>
  <c r="K5022" i="2"/>
  <c r="K5043" i="2"/>
  <c r="K5065" i="2"/>
  <c r="K5086" i="2"/>
  <c r="K5107" i="2"/>
  <c r="K5128" i="2"/>
  <c r="K5141" i="2"/>
  <c r="K5149" i="2"/>
  <c r="K5157" i="2"/>
  <c r="K5165" i="2"/>
  <c r="K5173" i="2"/>
  <c r="K5181" i="2"/>
  <c r="K5189" i="2"/>
  <c r="K5197" i="2"/>
  <c r="K5205" i="2"/>
  <c r="K5213" i="2"/>
  <c r="K5221" i="2"/>
  <c r="K5229" i="2"/>
  <c r="K5237" i="2"/>
  <c r="K5245" i="2"/>
  <c r="K5253" i="2"/>
  <c r="K5261" i="2"/>
  <c r="K5269" i="2"/>
  <c r="K5277" i="2"/>
  <c r="K5285" i="2"/>
  <c r="K5293" i="2"/>
  <c r="K5301" i="2"/>
  <c r="K5309" i="2"/>
  <c r="K5317" i="2"/>
  <c r="K5325" i="2"/>
  <c r="K5333" i="2"/>
  <c r="K5341" i="2"/>
  <c r="K5349" i="2"/>
  <c r="K5357" i="2"/>
  <c r="K5365" i="2"/>
  <c r="K5373" i="2"/>
  <c r="K5381" i="2"/>
  <c r="K5389" i="2"/>
  <c r="K5397" i="2"/>
  <c r="K5405" i="2"/>
  <c r="K5413" i="2"/>
  <c r="K5421" i="2"/>
  <c r="K5429" i="2"/>
  <c r="K5437" i="2"/>
  <c r="K5445" i="2"/>
  <c r="K5453" i="2"/>
  <c r="K5461" i="2"/>
  <c r="K5469" i="2"/>
  <c r="K5477" i="2"/>
  <c r="K5485" i="2"/>
  <c r="K5493" i="2"/>
  <c r="K5501" i="2"/>
  <c r="K5509" i="2"/>
  <c r="K5517" i="2"/>
  <c r="K5525" i="2"/>
  <c r="K5533" i="2"/>
  <c r="K5541" i="2"/>
  <c r="K5549" i="2"/>
  <c r="K5557" i="2"/>
  <c r="K5565" i="2"/>
  <c r="K5573" i="2"/>
  <c r="K5581" i="2"/>
  <c r="K5589" i="2"/>
  <c r="K5597" i="2"/>
  <c r="K5605" i="2"/>
  <c r="K5613" i="2"/>
  <c r="K5621" i="2"/>
  <c r="K5629" i="2"/>
  <c r="K5637" i="2"/>
  <c r="K5645" i="2"/>
  <c r="K5653" i="2"/>
  <c r="K5661" i="2"/>
  <c r="K5669" i="2"/>
  <c r="K5677" i="2"/>
  <c r="K5685" i="2"/>
  <c r="K5693" i="2"/>
  <c r="K5701" i="2"/>
  <c r="K5709" i="2"/>
  <c r="K5717" i="2"/>
  <c r="K5725" i="2"/>
  <c r="K5733" i="2"/>
  <c r="K5741" i="2"/>
  <c r="K5749" i="2"/>
  <c r="K5757" i="2"/>
  <c r="K5765" i="2"/>
  <c r="K5773" i="2"/>
  <c r="K5781" i="2"/>
  <c r="K5789" i="2"/>
  <c r="K5797" i="2"/>
  <c r="K5805" i="2"/>
  <c r="K5813" i="2"/>
  <c r="K5821" i="2"/>
  <c r="K5829" i="2"/>
  <c r="K5837" i="2"/>
  <c r="K5845" i="2"/>
  <c r="K5853" i="2"/>
  <c r="K5861" i="2"/>
  <c r="K5869" i="2"/>
  <c r="K5877" i="2"/>
  <c r="K5885" i="2"/>
  <c r="K5893" i="2"/>
  <c r="K5901" i="2"/>
  <c r="K5909" i="2"/>
  <c r="K5917" i="2"/>
  <c r="K5925" i="2"/>
  <c r="K5933" i="2"/>
  <c r="K5941" i="2"/>
  <c r="K5949" i="2"/>
  <c r="K5957" i="2"/>
  <c r="K5965" i="2"/>
  <c r="K5973" i="2"/>
  <c r="K5981" i="2"/>
  <c r="K5989" i="2"/>
  <c r="K5997" i="2"/>
  <c r="K6005" i="2"/>
  <c r="K6013" i="2"/>
  <c r="K6021" i="2"/>
  <c r="K6029" i="2"/>
  <c r="K6037" i="2"/>
  <c r="K6045" i="2"/>
  <c r="K6053" i="2"/>
  <c r="K6061" i="2"/>
  <c r="K6069" i="2"/>
  <c r="K6077" i="2"/>
  <c r="K6085" i="2"/>
  <c r="K6093" i="2"/>
  <c r="K6101" i="2"/>
  <c r="K6109" i="2"/>
  <c r="K6117" i="2"/>
  <c r="K6125" i="2"/>
  <c r="K2429" i="2"/>
  <c r="K2923" i="2"/>
  <c r="K3097" i="2"/>
  <c r="K3225" i="2"/>
  <c r="K3353" i="2"/>
  <c r="K3481" i="2"/>
  <c r="K3609" i="2"/>
  <c r="K3737" i="2"/>
  <c r="K3865" i="2"/>
  <c r="K3985" i="2"/>
  <c r="K4071" i="2"/>
  <c r="K4145" i="2"/>
  <c r="K4177" i="2"/>
  <c r="K4209" i="2"/>
  <c r="K4241" i="2"/>
  <c r="K4273" i="2"/>
  <c r="K4305" i="2"/>
  <c r="K4337" i="2"/>
  <c r="K4369" i="2"/>
  <c r="K4401" i="2"/>
  <c r="K4433" i="2"/>
  <c r="K4465" i="2"/>
  <c r="K4497" i="2"/>
  <c r="K4529" i="2"/>
  <c r="K4561" i="2"/>
  <c r="K4593" i="2"/>
  <c r="K4625" i="2"/>
  <c r="K4657" i="2"/>
  <c r="K4689" i="2"/>
  <c r="K4721" i="2"/>
  <c r="K4753" i="2"/>
  <c r="K4785" i="2"/>
  <c r="K4817" i="2"/>
  <c r="K4849" i="2"/>
  <c r="K4881" i="2"/>
  <c r="K4913" i="2"/>
  <c r="K4939" i="2"/>
  <c r="K4961" i="2"/>
  <c r="K4982" i="2"/>
  <c r="K5003" i="2"/>
  <c r="K5025" i="2"/>
  <c r="K5046" i="2"/>
  <c r="K5067" i="2"/>
  <c r="K5089" i="2"/>
  <c r="K5110" i="2"/>
  <c r="K5129" i="2"/>
  <c r="K5142" i="2"/>
  <c r="K5150" i="2"/>
  <c r="K5158" i="2"/>
  <c r="K5166" i="2"/>
  <c r="K5174" i="2"/>
  <c r="K5182" i="2"/>
  <c r="K5190" i="2"/>
  <c r="K5198" i="2"/>
  <c r="K5206" i="2"/>
  <c r="K5214" i="2"/>
  <c r="K5222" i="2"/>
  <c r="K5230" i="2"/>
  <c r="K5238" i="2"/>
  <c r="K5246" i="2"/>
  <c r="K5254" i="2"/>
  <c r="K5262" i="2"/>
  <c r="K5270" i="2"/>
  <c r="K5278" i="2"/>
  <c r="K5286" i="2"/>
  <c r="K5294" i="2"/>
  <c r="K5302" i="2"/>
  <c r="K5310" i="2"/>
  <c r="K5318" i="2"/>
  <c r="K5326" i="2"/>
  <c r="K5334" i="2"/>
  <c r="K5342" i="2"/>
  <c r="K5350" i="2"/>
  <c r="K5358" i="2"/>
  <c r="K5366" i="2"/>
  <c r="K5374" i="2"/>
  <c r="K5382" i="2"/>
  <c r="K5390" i="2"/>
  <c r="K5398" i="2"/>
  <c r="K5406" i="2"/>
  <c r="K5414" i="2"/>
  <c r="K5422" i="2"/>
  <c r="K5430" i="2"/>
  <c r="K5438" i="2"/>
  <c r="K5446" i="2"/>
  <c r="K5454" i="2"/>
  <c r="K5462" i="2"/>
  <c r="K5470" i="2"/>
  <c r="K5478" i="2"/>
  <c r="K5486" i="2"/>
  <c r="K5494" i="2"/>
  <c r="K5502" i="2"/>
  <c r="K5510" i="2"/>
  <c r="K5518" i="2"/>
  <c r="K5526" i="2"/>
  <c r="K5534" i="2"/>
  <c r="K5542" i="2"/>
  <c r="K5550" i="2"/>
  <c r="K5558" i="2"/>
  <c r="K5566" i="2"/>
  <c r="K5574" i="2"/>
  <c r="K5582" i="2"/>
  <c r="K5590" i="2"/>
  <c r="K5598" i="2"/>
  <c r="K5606" i="2"/>
  <c r="K5614" i="2"/>
  <c r="K5622" i="2"/>
  <c r="K5630" i="2"/>
  <c r="K5638" i="2"/>
  <c r="K5646" i="2"/>
  <c r="K5654" i="2"/>
  <c r="K5662" i="2"/>
  <c r="K5670" i="2"/>
  <c r="K5678" i="2"/>
  <c r="K5686" i="2"/>
  <c r="K5694" i="2"/>
  <c r="K5702" i="2"/>
  <c r="K5710" i="2"/>
  <c r="K5718" i="2"/>
  <c r="K5726" i="2"/>
  <c r="K5734" i="2"/>
  <c r="K5742" i="2"/>
  <c r="K5750" i="2"/>
  <c r="K5758" i="2"/>
  <c r="K5766" i="2"/>
  <c r="K5774" i="2"/>
  <c r="K5782" i="2"/>
  <c r="K5790" i="2"/>
  <c r="K5798" i="2"/>
  <c r="K5806" i="2"/>
  <c r="K5814" i="2"/>
  <c r="K5822" i="2"/>
  <c r="K5830" i="2"/>
  <c r="K5838" i="2"/>
  <c r="K5846" i="2"/>
  <c r="K5854" i="2"/>
  <c r="K5862" i="2"/>
  <c r="K5870" i="2"/>
  <c r="K5878" i="2"/>
  <c r="K5886" i="2"/>
  <c r="K5894" i="2"/>
  <c r="K5902" i="2"/>
  <c r="K5910" i="2"/>
  <c r="K5918" i="2"/>
  <c r="K5926" i="2"/>
  <c r="K5934" i="2"/>
  <c r="K5942" i="2"/>
  <c r="K5950" i="2"/>
  <c r="K5958" i="2"/>
  <c r="K5966" i="2"/>
  <c r="K5974" i="2"/>
  <c r="K5982" i="2"/>
  <c r="K5990" i="2"/>
  <c r="K5998" i="2"/>
  <c r="K6006" i="2"/>
  <c r="K6014" i="2"/>
  <c r="K6022" i="2"/>
  <c r="K6030" i="2"/>
  <c r="K6038" i="2"/>
  <c r="K6046" i="2"/>
  <c r="K6054" i="2"/>
  <c r="K6062" i="2"/>
  <c r="K6070" i="2"/>
  <c r="K6078" i="2"/>
  <c r="K6086" i="2"/>
  <c r="K6094" i="2"/>
  <c r="K6102" i="2"/>
  <c r="K6110" i="2"/>
  <c r="K6118" i="2"/>
  <c r="K6126" i="2"/>
  <c r="K2461" i="2"/>
  <c r="K2945" i="2"/>
  <c r="K3105" i="2"/>
  <c r="K3233" i="2"/>
  <c r="K3361" i="2"/>
  <c r="K3489" i="2"/>
  <c r="K3617" i="2"/>
  <c r="K3745" i="2"/>
  <c r="K3873" i="2"/>
  <c r="K3991" i="2"/>
  <c r="K4076" i="2"/>
  <c r="K4147" i="2"/>
  <c r="K4179" i="2"/>
  <c r="K4211" i="2"/>
  <c r="K4243" i="2"/>
  <c r="K4275" i="2"/>
  <c r="K4307" i="2"/>
  <c r="K4339" i="2"/>
  <c r="K4371" i="2"/>
  <c r="K4403" i="2"/>
  <c r="K4435" i="2"/>
  <c r="K4467" i="2"/>
  <c r="K4499" i="2"/>
  <c r="K4531" i="2"/>
  <c r="K4563" i="2"/>
  <c r="K4595" i="2"/>
  <c r="K4627" i="2"/>
  <c r="K4659" i="2"/>
  <c r="K4691" i="2"/>
  <c r="K4723" i="2"/>
  <c r="K4755" i="2"/>
  <c r="K4787" i="2"/>
  <c r="K4819" i="2"/>
  <c r="K4851" i="2"/>
  <c r="K4883" i="2"/>
  <c r="K4915" i="2"/>
  <c r="K4942" i="2"/>
  <c r="K4963" i="2"/>
  <c r="K4985" i="2"/>
  <c r="K5006" i="2"/>
  <c r="K5027" i="2"/>
  <c r="K5049" i="2"/>
  <c r="K5070" i="2"/>
  <c r="K5091" i="2"/>
  <c r="K5113" i="2"/>
  <c r="K5131" i="2"/>
  <c r="K5143" i="2"/>
  <c r="K5151" i="2"/>
  <c r="K5159" i="2"/>
  <c r="K5167" i="2"/>
  <c r="K5175" i="2"/>
  <c r="K5183" i="2"/>
  <c r="K5191" i="2"/>
  <c r="K5199" i="2"/>
  <c r="K5207" i="2"/>
  <c r="K5215" i="2"/>
  <c r="K5223" i="2"/>
  <c r="K5231" i="2"/>
  <c r="K5239" i="2"/>
  <c r="K5247" i="2"/>
  <c r="K5255" i="2"/>
  <c r="K5263" i="2"/>
  <c r="K5271" i="2"/>
  <c r="K5279" i="2"/>
  <c r="K5287" i="2"/>
  <c r="K5295" i="2"/>
  <c r="K5303" i="2"/>
  <c r="K5311" i="2"/>
  <c r="K5319" i="2"/>
  <c r="K5327" i="2"/>
  <c r="K5335" i="2"/>
  <c r="K5343" i="2"/>
  <c r="K5351" i="2"/>
  <c r="K5359" i="2"/>
  <c r="K5367" i="2"/>
  <c r="K5375" i="2"/>
  <c r="K5383" i="2"/>
  <c r="K5391" i="2"/>
  <c r="K5399" i="2"/>
  <c r="K5407" i="2"/>
  <c r="K5415" i="2"/>
  <c r="K5423" i="2"/>
  <c r="K5431" i="2"/>
  <c r="K5439" i="2"/>
  <c r="K5447" i="2"/>
  <c r="K5455" i="2"/>
  <c r="K5463" i="2"/>
  <c r="K5471" i="2"/>
  <c r="K5479" i="2"/>
  <c r="K5487" i="2"/>
  <c r="K5495" i="2"/>
  <c r="K5503" i="2"/>
  <c r="K5511" i="2"/>
  <c r="K5519" i="2"/>
  <c r="K5527" i="2"/>
  <c r="K5535" i="2"/>
  <c r="K5543" i="2"/>
  <c r="K5551" i="2"/>
  <c r="K5559" i="2"/>
  <c r="K5567" i="2"/>
  <c r="K5575" i="2"/>
  <c r="K5583" i="2"/>
  <c r="K5591" i="2"/>
  <c r="K5599" i="2"/>
  <c r="K5607" i="2"/>
  <c r="K5615" i="2"/>
  <c r="K5623" i="2"/>
  <c r="K5631" i="2"/>
  <c r="K5639" i="2"/>
  <c r="K5647" i="2"/>
  <c r="K5655" i="2"/>
  <c r="K5663" i="2"/>
  <c r="K5671" i="2"/>
  <c r="K5679" i="2"/>
  <c r="K5687" i="2"/>
  <c r="K5695" i="2"/>
  <c r="K5703" i="2"/>
  <c r="K5711" i="2"/>
  <c r="K5719" i="2"/>
  <c r="K5727" i="2"/>
  <c r="K5735" i="2"/>
  <c r="K5743" i="2"/>
  <c r="K5751" i="2"/>
  <c r="K5759" i="2"/>
  <c r="K5767" i="2"/>
  <c r="K5775" i="2"/>
  <c r="K5783" i="2"/>
  <c r="K5791" i="2"/>
  <c r="K5799" i="2"/>
  <c r="K5807" i="2"/>
  <c r="K5815" i="2"/>
  <c r="K5823" i="2"/>
  <c r="K5831" i="2"/>
  <c r="K5839" i="2"/>
  <c r="K5847" i="2"/>
  <c r="K5855" i="2"/>
  <c r="K5863" i="2"/>
  <c r="K5871" i="2"/>
  <c r="K5879" i="2"/>
  <c r="K5887" i="2"/>
  <c r="K5895" i="2"/>
  <c r="K5903" i="2"/>
  <c r="K5911" i="2"/>
  <c r="K5919" i="2"/>
  <c r="K2557" i="2"/>
  <c r="K3001" i="2"/>
  <c r="K3129" i="2"/>
  <c r="K3257" i="2"/>
  <c r="K3385" i="2"/>
  <c r="K3513" i="2"/>
  <c r="K3641" i="2"/>
  <c r="K3769" i="2"/>
  <c r="K3897" i="2"/>
  <c r="K4007" i="2"/>
  <c r="K4092" i="2"/>
  <c r="K4153" i="2"/>
  <c r="K4185" i="2"/>
  <c r="K4217" i="2"/>
  <c r="K4249" i="2"/>
  <c r="K4281" i="2"/>
  <c r="K4313" i="2"/>
  <c r="K4345" i="2"/>
  <c r="K4377" i="2"/>
  <c r="K4409" i="2"/>
  <c r="K4441" i="2"/>
  <c r="K4473" i="2"/>
  <c r="K4505" i="2"/>
  <c r="K4537" i="2"/>
  <c r="K4569" i="2"/>
  <c r="K4601" i="2"/>
  <c r="K4633" i="2"/>
  <c r="K4665" i="2"/>
  <c r="K4697" i="2"/>
  <c r="K4729" i="2"/>
  <c r="K4761" i="2"/>
  <c r="K4793" i="2"/>
  <c r="K4825" i="2"/>
  <c r="K4857" i="2"/>
  <c r="K4889" i="2"/>
  <c r="K4921" i="2"/>
  <c r="K4945" i="2"/>
  <c r="K4966" i="2"/>
  <c r="K4987" i="2"/>
  <c r="K5009" i="2"/>
  <c r="K5030" i="2"/>
  <c r="K5051" i="2"/>
  <c r="K5073" i="2"/>
  <c r="K5094" i="2"/>
  <c r="K5115" i="2"/>
  <c r="K5133" i="2"/>
  <c r="K5144" i="2"/>
  <c r="K5152" i="2"/>
  <c r="K5160" i="2"/>
  <c r="K5168" i="2"/>
  <c r="K5176" i="2"/>
  <c r="K5184" i="2"/>
  <c r="K5192" i="2"/>
  <c r="K5200" i="2"/>
  <c r="K5208" i="2"/>
  <c r="K5216" i="2"/>
  <c r="K5224" i="2"/>
  <c r="K5232" i="2"/>
  <c r="K5240" i="2"/>
  <c r="K5248" i="2"/>
  <c r="K5256" i="2"/>
  <c r="K5264" i="2"/>
  <c r="K5272" i="2"/>
  <c r="K5280" i="2"/>
  <c r="K5288" i="2"/>
  <c r="K5296" i="2"/>
  <c r="K5304" i="2"/>
  <c r="K5312" i="2"/>
  <c r="K5320" i="2"/>
  <c r="K5328" i="2"/>
  <c r="K5336" i="2"/>
  <c r="K5344" i="2"/>
  <c r="K5352" i="2"/>
  <c r="K5360" i="2"/>
  <c r="K5368" i="2"/>
  <c r="K5376" i="2"/>
  <c r="K5384" i="2"/>
  <c r="K5392" i="2"/>
  <c r="K5400" i="2"/>
  <c r="K5408" i="2"/>
  <c r="K5416" i="2"/>
  <c r="K5424" i="2"/>
  <c r="K5432" i="2"/>
  <c r="K5440" i="2"/>
  <c r="K5448" i="2"/>
  <c r="K5456" i="2"/>
  <c r="K5464" i="2"/>
  <c r="K5472" i="2"/>
  <c r="K5480" i="2"/>
  <c r="K5488" i="2"/>
  <c r="K5496" i="2"/>
  <c r="K5504" i="2"/>
  <c r="K5512" i="2"/>
  <c r="K5520" i="2"/>
  <c r="K5528" i="2"/>
  <c r="K5536" i="2"/>
  <c r="K5544" i="2"/>
  <c r="K5552" i="2"/>
  <c r="K5560" i="2"/>
  <c r="K5568" i="2"/>
  <c r="K5576" i="2"/>
  <c r="K5584" i="2"/>
  <c r="K5592" i="2"/>
  <c r="K5600" i="2"/>
  <c r="K5608" i="2"/>
  <c r="K5616" i="2"/>
  <c r="K5624" i="2"/>
  <c r="K5632" i="2"/>
  <c r="K5640" i="2"/>
  <c r="K5648" i="2"/>
  <c r="K5656" i="2"/>
  <c r="K5664" i="2"/>
  <c r="K5672" i="2"/>
  <c r="K5680" i="2"/>
  <c r="K5688" i="2"/>
  <c r="K5696" i="2"/>
  <c r="K5704" i="2"/>
  <c r="K5712" i="2"/>
  <c r="K5720" i="2"/>
  <c r="K5728" i="2"/>
  <c r="K5736" i="2"/>
  <c r="K5744" i="2"/>
  <c r="K5752" i="2"/>
  <c r="K5760" i="2"/>
  <c r="K5768" i="2"/>
  <c r="K5776" i="2"/>
  <c r="K5784" i="2"/>
  <c r="K5792" i="2"/>
  <c r="K5800" i="2"/>
  <c r="K5808" i="2"/>
  <c r="K5816" i="2"/>
  <c r="K5824" i="2"/>
  <c r="K5832" i="2"/>
  <c r="K5840" i="2"/>
  <c r="K5848" i="2"/>
  <c r="K5856" i="2"/>
  <c r="K5864" i="2"/>
  <c r="K5872" i="2"/>
  <c r="K5880" i="2"/>
  <c r="K5888" i="2"/>
  <c r="K5896" i="2"/>
  <c r="K5904" i="2"/>
  <c r="K5912" i="2"/>
  <c r="K5920" i="2"/>
  <c r="K5928" i="2"/>
  <c r="K5936" i="2"/>
  <c r="K5944" i="2"/>
  <c r="K5952" i="2"/>
  <c r="K5960" i="2"/>
  <c r="K5968" i="2"/>
  <c r="K5976" i="2"/>
  <c r="K5984" i="2"/>
  <c r="K5992" i="2"/>
  <c r="K6000" i="2"/>
  <c r="K6008" i="2"/>
  <c r="K6016" i="2"/>
  <c r="K6024" i="2"/>
  <c r="K6032" i="2"/>
  <c r="K6040" i="2"/>
  <c r="K6048" i="2"/>
  <c r="K6056" i="2"/>
  <c r="K6064" i="2"/>
  <c r="K6072" i="2"/>
  <c r="K6080" i="2"/>
  <c r="K6088" i="2"/>
  <c r="K6096" i="2"/>
  <c r="K6104" i="2"/>
  <c r="K6112" i="2"/>
  <c r="K6120" i="2"/>
  <c r="K2685" i="2"/>
  <c r="K3033" i="2"/>
  <c r="K3161" i="2"/>
  <c r="K3289" i="2"/>
  <c r="K3417" i="2"/>
  <c r="K3545" i="2"/>
  <c r="K3673" i="2"/>
  <c r="K3801" i="2"/>
  <c r="K3929" i="2"/>
  <c r="K4028" i="2"/>
  <c r="K4113" i="2"/>
  <c r="K4161" i="2"/>
  <c r="K4193" i="2"/>
  <c r="K4225" i="2"/>
  <c r="K4257" i="2"/>
  <c r="K4289" i="2"/>
  <c r="K4321" i="2"/>
  <c r="K4353" i="2"/>
  <c r="K4385" i="2"/>
  <c r="K4417" i="2"/>
  <c r="K4449" i="2"/>
  <c r="K4481" i="2"/>
  <c r="K4513" i="2"/>
  <c r="K4545" i="2"/>
  <c r="K4577" i="2"/>
  <c r="K4609" i="2"/>
  <c r="K4641" i="2"/>
  <c r="K4673" i="2"/>
  <c r="K4705" i="2"/>
  <c r="K4737" i="2"/>
  <c r="K4769" i="2"/>
  <c r="K4801" i="2"/>
  <c r="K4833" i="2"/>
  <c r="K4865" i="2"/>
  <c r="K4897" i="2"/>
  <c r="K4929" i="2"/>
  <c r="K4950" i="2"/>
  <c r="K4971" i="2"/>
  <c r="K4993" i="2"/>
  <c r="K5014" i="2"/>
  <c r="K5035" i="2"/>
  <c r="K5057" i="2"/>
  <c r="K5078" i="2"/>
  <c r="K5099" i="2"/>
  <c r="K5121" i="2"/>
  <c r="K5136" i="2"/>
  <c r="K5146" i="2"/>
  <c r="K5154" i="2"/>
  <c r="K5162" i="2"/>
  <c r="K5170" i="2"/>
  <c r="K5178" i="2"/>
  <c r="K5186" i="2"/>
  <c r="K5194" i="2"/>
  <c r="K5202" i="2"/>
  <c r="K5210" i="2"/>
  <c r="K5218" i="2"/>
  <c r="K5226" i="2"/>
  <c r="K5234" i="2"/>
  <c r="K5242" i="2"/>
  <c r="K5250" i="2"/>
  <c r="K5258" i="2"/>
  <c r="K5266" i="2"/>
  <c r="K5274" i="2"/>
  <c r="K5282" i="2"/>
  <c r="K5290" i="2"/>
  <c r="K5298" i="2"/>
  <c r="K5306" i="2"/>
  <c r="K5314" i="2"/>
  <c r="K5322" i="2"/>
  <c r="K5330" i="2"/>
  <c r="K5338" i="2"/>
  <c r="K5346" i="2"/>
  <c r="K5354" i="2"/>
  <c r="K5362" i="2"/>
  <c r="K5370" i="2"/>
  <c r="K5378" i="2"/>
  <c r="K5386" i="2"/>
  <c r="K5394" i="2"/>
  <c r="K5402" i="2"/>
  <c r="K5410" i="2"/>
  <c r="K5418" i="2"/>
  <c r="K5426" i="2"/>
  <c r="K5434" i="2"/>
  <c r="K5442" i="2"/>
  <c r="K5450" i="2"/>
  <c r="K5458" i="2"/>
  <c r="K5466" i="2"/>
  <c r="K5474" i="2"/>
  <c r="K5482" i="2"/>
  <c r="K5490" i="2"/>
  <c r="K5498" i="2"/>
  <c r="K5506" i="2"/>
  <c r="K5514" i="2"/>
  <c r="K5522" i="2"/>
  <c r="K5530" i="2"/>
  <c r="K5538" i="2"/>
  <c r="K5546" i="2"/>
  <c r="K5554" i="2"/>
  <c r="K5562" i="2"/>
  <c r="K5570" i="2"/>
  <c r="K5578" i="2"/>
  <c r="K5586" i="2"/>
  <c r="K5594" i="2"/>
  <c r="K5602" i="2"/>
  <c r="K5610" i="2"/>
  <c r="K5618" i="2"/>
  <c r="K5626" i="2"/>
  <c r="K5634" i="2"/>
  <c r="K5642" i="2"/>
  <c r="K5650" i="2"/>
  <c r="K5658" i="2"/>
  <c r="K5666" i="2"/>
  <c r="K5674" i="2"/>
  <c r="K5682" i="2"/>
  <c r="K5690" i="2"/>
  <c r="K5698" i="2"/>
  <c r="K5706" i="2"/>
  <c r="K5714" i="2"/>
  <c r="K5722" i="2"/>
  <c r="K5730" i="2"/>
  <c r="K5738" i="2"/>
  <c r="K5746" i="2"/>
  <c r="K5754" i="2"/>
  <c r="K5762" i="2"/>
  <c r="K5770" i="2"/>
  <c r="K5778" i="2"/>
  <c r="K5786" i="2"/>
  <c r="K5794" i="2"/>
  <c r="K5802" i="2"/>
  <c r="K5810" i="2"/>
  <c r="K5818" i="2"/>
  <c r="K5826" i="2"/>
  <c r="K5834" i="2"/>
  <c r="K5842" i="2"/>
  <c r="K5850" i="2"/>
  <c r="K5858" i="2"/>
  <c r="K5866" i="2"/>
  <c r="K5874" i="2"/>
  <c r="K5882" i="2"/>
  <c r="K5890" i="2"/>
  <c r="K5898" i="2"/>
  <c r="K5906" i="2"/>
  <c r="K5914" i="2"/>
  <c r="K5922" i="2"/>
  <c r="K5930" i="2"/>
  <c r="K5938" i="2"/>
  <c r="K5946" i="2"/>
  <c r="K5954" i="2"/>
  <c r="K5962" i="2"/>
  <c r="K5970" i="2"/>
  <c r="K5978" i="2"/>
  <c r="K5986" i="2"/>
  <c r="K5994" i="2"/>
  <c r="K6002" i="2"/>
  <c r="K6010" i="2"/>
  <c r="K6018" i="2"/>
  <c r="K6026" i="2"/>
  <c r="K6034" i="2"/>
  <c r="K6042" i="2"/>
  <c r="K6050" i="2"/>
  <c r="K6058" i="2"/>
  <c r="K6066" i="2"/>
  <c r="K6074" i="2"/>
  <c r="K6082" i="2"/>
  <c r="K6090" i="2"/>
  <c r="K6098" i="2"/>
  <c r="K6106" i="2"/>
  <c r="K6114" i="2"/>
  <c r="K6122" i="2"/>
  <c r="K6130" i="2"/>
  <c r="K2589" i="2"/>
  <c r="K3393" i="2"/>
  <c r="K3905" i="2"/>
  <c r="K4187" i="2"/>
  <c r="K4315" i="2"/>
  <c r="K4443" i="2"/>
  <c r="K4571" i="2"/>
  <c r="K4699" i="2"/>
  <c r="K4827" i="2"/>
  <c r="K4947" i="2"/>
  <c r="K5033" i="2"/>
  <c r="K5118" i="2"/>
  <c r="K5161" i="2"/>
  <c r="K5193" i="2"/>
  <c r="K5225" i="2"/>
  <c r="K5257" i="2"/>
  <c r="K5289" i="2"/>
  <c r="K5321" i="2"/>
  <c r="K5353" i="2"/>
  <c r="K5385" i="2"/>
  <c r="K5417" i="2"/>
  <c r="K5449" i="2"/>
  <c r="K5481" i="2"/>
  <c r="K5513" i="2"/>
  <c r="K5545" i="2"/>
  <c r="K5577" i="2"/>
  <c r="K5609" i="2"/>
  <c r="K5641" i="2"/>
  <c r="K5673" i="2"/>
  <c r="K5705" i="2"/>
  <c r="K5737" i="2"/>
  <c r="K5769" i="2"/>
  <c r="K5801" i="2"/>
  <c r="K5833" i="2"/>
  <c r="K5865" i="2"/>
  <c r="K5897" i="2"/>
  <c r="K5927" i="2"/>
  <c r="K5947" i="2"/>
  <c r="K5969" i="2"/>
  <c r="K5991" i="2"/>
  <c r="K6011" i="2"/>
  <c r="K6033" i="2"/>
  <c r="K6055" i="2"/>
  <c r="K6075" i="2"/>
  <c r="K6097" i="2"/>
  <c r="K6119" i="2"/>
  <c r="K6134" i="2"/>
  <c r="K6142" i="2"/>
  <c r="K6150" i="2"/>
  <c r="K6158" i="2"/>
  <c r="K6166" i="2"/>
  <c r="K6174" i="2"/>
  <c r="K6182" i="2"/>
  <c r="K6190" i="2"/>
  <c r="K6198" i="2"/>
  <c r="K6206" i="2"/>
  <c r="K6214" i="2"/>
  <c r="K6222" i="2"/>
  <c r="K6230" i="2"/>
  <c r="K6238" i="2"/>
  <c r="K6246" i="2"/>
  <c r="K6254" i="2"/>
  <c r="K6262" i="2"/>
  <c r="K6270" i="2"/>
  <c r="K6278" i="2"/>
  <c r="K6286" i="2"/>
  <c r="K6294" i="2"/>
  <c r="K6302" i="2"/>
  <c r="K6310" i="2"/>
  <c r="K6318" i="2"/>
  <c r="K6326" i="2"/>
  <c r="K6334" i="2"/>
  <c r="K6342" i="2"/>
  <c r="K6350" i="2"/>
  <c r="K6358" i="2"/>
  <c r="K6366" i="2"/>
  <c r="K6374" i="2"/>
  <c r="K6382" i="2"/>
  <c r="K6390" i="2"/>
  <c r="K6398" i="2"/>
  <c r="K6406" i="2"/>
  <c r="K6414" i="2"/>
  <c r="K6422" i="2"/>
  <c r="K6430" i="2"/>
  <c r="K6438" i="2"/>
  <c r="K6446" i="2"/>
  <c r="K6454" i="2"/>
  <c r="K6462" i="2"/>
  <c r="K6470" i="2"/>
  <c r="K6478" i="2"/>
  <c r="K6486" i="2"/>
  <c r="K6494" i="2"/>
  <c r="K6502" i="2"/>
  <c r="K6510" i="2"/>
  <c r="K6518" i="2"/>
  <c r="K6526" i="2"/>
  <c r="K6534" i="2"/>
  <c r="K6542" i="2"/>
  <c r="K6550" i="2"/>
  <c r="K6558" i="2"/>
  <c r="K6566" i="2"/>
  <c r="K6574" i="2"/>
  <c r="K6582" i="2"/>
  <c r="K6590" i="2"/>
  <c r="K6598" i="2"/>
  <c r="K6606" i="2"/>
  <c r="K6614" i="2"/>
  <c r="K6622" i="2"/>
  <c r="K6630" i="2"/>
  <c r="K6638" i="2"/>
  <c r="K6646" i="2"/>
  <c r="K6654" i="2"/>
  <c r="K6662" i="2"/>
  <c r="K6670" i="2"/>
  <c r="K6678" i="2"/>
  <c r="K6686" i="2"/>
  <c r="K6694" i="2"/>
  <c r="K6702" i="2"/>
  <c r="K6710" i="2"/>
  <c r="K6718" i="2"/>
  <c r="K6726" i="2"/>
  <c r="K6734" i="2"/>
  <c r="K6742" i="2"/>
  <c r="K6750" i="2"/>
  <c r="K6758" i="2"/>
  <c r="K6766" i="2"/>
  <c r="K6774" i="2"/>
  <c r="K6782" i="2"/>
  <c r="K6790" i="2"/>
  <c r="K6798" i="2"/>
  <c r="K6806" i="2"/>
  <c r="K6814" i="2"/>
  <c r="K6822" i="2"/>
  <c r="K6830" i="2"/>
  <c r="K6838" i="2"/>
  <c r="K6846" i="2"/>
  <c r="K6854" i="2"/>
  <c r="K6862" i="2"/>
  <c r="K6870" i="2"/>
  <c r="K6878" i="2"/>
  <c r="K6886" i="2"/>
  <c r="K6894" i="2"/>
  <c r="K6902" i="2"/>
  <c r="K6910" i="2"/>
  <c r="K6918" i="2"/>
  <c r="K6926" i="2"/>
  <c r="K6934" i="2"/>
  <c r="K6942" i="2"/>
  <c r="K6950" i="2"/>
  <c r="K6958" i="2"/>
  <c r="K6966" i="2"/>
  <c r="K6974" i="2"/>
  <c r="K6982" i="2"/>
  <c r="K6990" i="2"/>
  <c r="K6998" i="2"/>
  <c r="K7006" i="2"/>
  <c r="K7014" i="2"/>
  <c r="K7022" i="2"/>
  <c r="K7030" i="2"/>
  <c r="K7038" i="2"/>
  <c r="K7046" i="2"/>
  <c r="K7054" i="2"/>
  <c r="K7062" i="2"/>
  <c r="K7070" i="2"/>
  <c r="K7078" i="2"/>
  <c r="K7086" i="2"/>
  <c r="K7094" i="2"/>
  <c r="K7102" i="2"/>
  <c r="K7110" i="2"/>
  <c r="K7118" i="2"/>
  <c r="K7126" i="2"/>
  <c r="K2717" i="2"/>
  <c r="K3425" i="2"/>
  <c r="K3937" i="2"/>
  <c r="K4195" i="2"/>
  <c r="K4323" i="2"/>
  <c r="K4451" i="2"/>
  <c r="K4579" i="2"/>
  <c r="K4707" i="2"/>
  <c r="K4835" i="2"/>
  <c r="K4953" i="2"/>
  <c r="K5038" i="2"/>
  <c r="K5123" i="2"/>
  <c r="K5163" i="2"/>
  <c r="K5195" i="2"/>
  <c r="K5227" i="2"/>
  <c r="K5259" i="2"/>
  <c r="K5291" i="2"/>
  <c r="K5323" i="2"/>
  <c r="K5355" i="2"/>
  <c r="K5387" i="2"/>
  <c r="K5419" i="2"/>
  <c r="K5451" i="2"/>
  <c r="K5483" i="2"/>
  <c r="K5515" i="2"/>
  <c r="K5547" i="2"/>
  <c r="K5579" i="2"/>
  <c r="K5611" i="2"/>
  <c r="K5643" i="2"/>
  <c r="K5675" i="2"/>
  <c r="K5707" i="2"/>
  <c r="K5739" i="2"/>
  <c r="K5771" i="2"/>
  <c r="K5803" i="2"/>
  <c r="K5835" i="2"/>
  <c r="K5867" i="2"/>
  <c r="K5899" i="2"/>
  <c r="K5929" i="2"/>
  <c r="K5951" i="2"/>
  <c r="K5971" i="2"/>
  <c r="K5993" i="2"/>
  <c r="K6015" i="2"/>
  <c r="K6035" i="2"/>
  <c r="K6057" i="2"/>
  <c r="K6079" i="2"/>
  <c r="K6099" i="2"/>
  <c r="K6121" i="2"/>
  <c r="K6135" i="2"/>
  <c r="K6143" i="2"/>
  <c r="K6151" i="2"/>
  <c r="K6159" i="2"/>
  <c r="K6167" i="2"/>
  <c r="K6175" i="2"/>
  <c r="K6183" i="2"/>
  <c r="K6191" i="2"/>
  <c r="K6199" i="2"/>
  <c r="K6207" i="2"/>
  <c r="K6215" i="2"/>
  <c r="K6223" i="2"/>
  <c r="K6231" i="2"/>
  <c r="K6239" i="2"/>
  <c r="K6247" i="2"/>
  <c r="K6255" i="2"/>
  <c r="K6263" i="2"/>
  <c r="K6271" i="2"/>
  <c r="K6279" i="2"/>
  <c r="K6287" i="2"/>
  <c r="K6295" i="2"/>
  <c r="K6303" i="2"/>
  <c r="K6311" i="2"/>
  <c r="K6319" i="2"/>
  <c r="K6327" i="2"/>
  <c r="K6335" i="2"/>
  <c r="K6343" i="2"/>
  <c r="K6351" i="2"/>
  <c r="K6359" i="2"/>
  <c r="K6367" i="2"/>
  <c r="K6375" i="2"/>
  <c r="K6383" i="2"/>
  <c r="K6391" i="2"/>
  <c r="K6399" i="2"/>
  <c r="K6407" i="2"/>
  <c r="K6415" i="2"/>
  <c r="K6423" i="2"/>
  <c r="K6431" i="2"/>
  <c r="K6439" i="2"/>
  <c r="K6447" i="2"/>
  <c r="K6455" i="2"/>
  <c r="K6463" i="2"/>
  <c r="K6471" i="2"/>
  <c r="K6479" i="2"/>
  <c r="K6487" i="2"/>
  <c r="K6495" i="2"/>
  <c r="K6503" i="2"/>
  <c r="K6511" i="2"/>
  <c r="K6519" i="2"/>
  <c r="K6527" i="2"/>
  <c r="K6535" i="2"/>
  <c r="K6543" i="2"/>
  <c r="K6551" i="2"/>
  <c r="K6559" i="2"/>
  <c r="K6567" i="2"/>
  <c r="K6575" i="2"/>
  <c r="K6583" i="2"/>
  <c r="K6591" i="2"/>
  <c r="K6599" i="2"/>
  <c r="K6607" i="2"/>
  <c r="K6615" i="2"/>
  <c r="K6623" i="2"/>
  <c r="K6631" i="2"/>
  <c r="K6639" i="2"/>
  <c r="K6647" i="2"/>
  <c r="K6655" i="2"/>
  <c r="K6663" i="2"/>
  <c r="K6671" i="2"/>
  <c r="K6679" i="2"/>
  <c r="K6687" i="2"/>
  <c r="K6695" i="2"/>
  <c r="K6703" i="2"/>
  <c r="K6711" i="2"/>
  <c r="K6719" i="2"/>
  <c r="K6727" i="2"/>
  <c r="K6735" i="2"/>
  <c r="K6743" i="2"/>
  <c r="K6751" i="2"/>
  <c r="K6759" i="2"/>
  <c r="K6767" i="2"/>
  <c r="K6775" i="2"/>
  <c r="K6783" i="2"/>
  <c r="K6791" i="2"/>
  <c r="K6799" i="2"/>
  <c r="K6807" i="2"/>
  <c r="K6815" i="2"/>
  <c r="K6823" i="2"/>
  <c r="K6831" i="2"/>
  <c r="K6839" i="2"/>
  <c r="K6847" i="2"/>
  <c r="K6855" i="2"/>
  <c r="K6863" i="2"/>
  <c r="K6871" i="2"/>
  <c r="K6879" i="2"/>
  <c r="K6887" i="2"/>
  <c r="K6895" i="2"/>
  <c r="K6903" i="2"/>
  <c r="K6911" i="2"/>
  <c r="K6919" i="2"/>
  <c r="K6927" i="2"/>
  <c r="K6935" i="2"/>
  <c r="K6943" i="2"/>
  <c r="K6951" i="2"/>
  <c r="K6959" i="2"/>
  <c r="K6967" i="2"/>
  <c r="K6975" i="2"/>
  <c r="K6983" i="2"/>
  <c r="K6991" i="2"/>
  <c r="K6999" i="2"/>
  <c r="K7007" i="2"/>
  <c r="K7015" i="2"/>
  <c r="K7023" i="2"/>
  <c r="K7031" i="2"/>
  <c r="K7039" i="2"/>
  <c r="K7047" i="2"/>
  <c r="K7055" i="2"/>
  <c r="K7063" i="2"/>
  <c r="K7071" i="2"/>
  <c r="K7079" i="2"/>
  <c r="K7087" i="2"/>
  <c r="K7095" i="2"/>
  <c r="K7103" i="2"/>
  <c r="K7111" i="2"/>
  <c r="K7119" i="2"/>
  <c r="K7127" i="2"/>
  <c r="K3009" i="2"/>
  <c r="K3521" i="2"/>
  <c r="K4012" i="2"/>
  <c r="K4219" i="2"/>
  <c r="K4347" i="2"/>
  <c r="K4475" i="2"/>
  <c r="K4603" i="2"/>
  <c r="K4731" i="2"/>
  <c r="K4859" i="2"/>
  <c r="K4969" i="2"/>
  <c r="K5054" i="2"/>
  <c r="K5134" i="2"/>
  <c r="K5169" i="2"/>
  <c r="K5201" i="2"/>
  <c r="K5233" i="2"/>
  <c r="K5265" i="2"/>
  <c r="K5297" i="2"/>
  <c r="K5329" i="2"/>
  <c r="K5361" i="2"/>
  <c r="K5393" i="2"/>
  <c r="K5425" i="2"/>
  <c r="K5457" i="2"/>
  <c r="K5489" i="2"/>
  <c r="K5521" i="2"/>
  <c r="K5553" i="2"/>
  <c r="K5585" i="2"/>
  <c r="K5617" i="2"/>
  <c r="K5649" i="2"/>
  <c r="K5681" i="2"/>
  <c r="K5713" i="2"/>
  <c r="K5745" i="2"/>
  <c r="K5777" i="2"/>
  <c r="K5809" i="2"/>
  <c r="K5841" i="2"/>
  <c r="K5873" i="2"/>
  <c r="K5905" i="2"/>
  <c r="K5931" i="2"/>
  <c r="K5953" i="2"/>
  <c r="K5975" i="2"/>
  <c r="K5995" i="2"/>
  <c r="K6017" i="2"/>
  <c r="K6039" i="2"/>
  <c r="K6059" i="2"/>
  <c r="K6081" i="2"/>
  <c r="K6103" i="2"/>
  <c r="K6123" i="2"/>
  <c r="K6136" i="2"/>
  <c r="K6144" i="2"/>
  <c r="K6152" i="2"/>
  <c r="K6160" i="2"/>
  <c r="K6168" i="2"/>
  <c r="K6176" i="2"/>
  <c r="K6184" i="2"/>
  <c r="K6192" i="2"/>
  <c r="K6200" i="2"/>
  <c r="K6208" i="2"/>
  <c r="K6216" i="2"/>
  <c r="K6224" i="2"/>
  <c r="K6232" i="2"/>
  <c r="K6240" i="2"/>
  <c r="K6248" i="2"/>
  <c r="K6256" i="2"/>
  <c r="K6264" i="2"/>
  <c r="K6272" i="2"/>
  <c r="K6280" i="2"/>
  <c r="K6288" i="2"/>
  <c r="K6296" i="2"/>
  <c r="K6304" i="2"/>
  <c r="K6312" i="2"/>
  <c r="K6320" i="2"/>
  <c r="K6328" i="2"/>
  <c r="K6336" i="2"/>
  <c r="K6344" i="2"/>
  <c r="K6352" i="2"/>
  <c r="K6360" i="2"/>
  <c r="K6368" i="2"/>
  <c r="K6376" i="2"/>
  <c r="K6384" i="2"/>
  <c r="K6392" i="2"/>
  <c r="K6400" i="2"/>
  <c r="K6408" i="2"/>
  <c r="K6416" i="2"/>
  <c r="K6424" i="2"/>
  <c r="K6432" i="2"/>
  <c r="K6440" i="2"/>
  <c r="K6448" i="2"/>
  <c r="K6456" i="2"/>
  <c r="K6464" i="2"/>
  <c r="K6472" i="2"/>
  <c r="K6480" i="2"/>
  <c r="K6488" i="2"/>
  <c r="K6496" i="2"/>
  <c r="K6504" i="2"/>
  <c r="K6512" i="2"/>
  <c r="K6520" i="2"/>
  <c r="K6528" i="2"/>
  <c r="K6536" i="2"/>
  <c r="K6544" i="2"/>
  <c r="K6552" i="2"/>
  <c r="K6560" i="2"/>
  <c r="K6568" i="2"/>
  <c r="K6576" i="2"/>
  <c r="K6584" i="2"/>
  <c r="K6592" i="2"/>
  <c r="K6600" i="2"/>
  <c r="K6608" i="2"/>
  <c r="K6616" i="2"/>
  <c r="K6624" i="2"/>
  <c r="K6632" i="2"/>
  <c r="K6640" i="2"/>
  <c r="K6648" i="2"/>
  <c r="K6656" i="2"/>
  <c r="K6664" i="2"/>
  <c r="K6672" i="2"/>
  <c r="K6680" i="2"/>
  <c r="K6688" i="2"/>
  <c r="K6696" i="2"/>
  <c r="K6704" i="2"/>
  <c r="K6712" i="2"/>
  <c r="K6720" i="2"/>
  <c r="K6728" i="2"/>
  <c r="K6736" i="2"/>
  <c r="K6744" i="2"/>
  <c r="K6752" i="2"/>
  <c r="K6760" i="2"/>
  <c r="K6768" i="2"/>
  <c r="K6776" i="2"/>
  <c r="K6784" i="2"/>
  <c r="K6792" i="2"/>
  <c r="K6800" i="2"/>
  <c r="K6808" i="2"/>
  <c r="K6816" i="2"/>
  <c r="K6824" i="2"/>
  <c r="K6832" i="2"/>
  <c r="K6840" i="2"/>
  <c r="K6848" i="2"/>
  <c r="K6856" i="2"/>
  <c r="K6864" i="2"/>
  <c r="K6872" i="2"/>
  <c r="K6880" i="2"/>
  <c r="K6888" i="2"/>
  <c r="K6896" i="2"/>
  <c r="K6904" i="2"/>
  <c r="K6912" i="2"/>
  <c r="K6920" i="2"/>
  <c r="K6928" i="2"/>
  <c r="K6936" i="2"/>
  <c r="K6944" i="2"/>
  <c r="K6952" i="2"/>
  <c r="K6960" i="2"/>
  <c r="K6968" i="2"/>
  <c r="K6976" i="2"/>
  <c r="K6984" i="2"/>
  <c r="K6992" i="2"/>
  <c r="K7000" i="2"/>
  <c r="K7008" i="2"/>
  <c r="K7016" i="2"/>
  <c r="K7024" i="2"/>
  <c r="K7032" i="2"/>
  <c r="K7040" i="2"/>
  <c r="K7048" i="2"/>
  <c r="K7056" i="2"/>
  <c r="K7064" i="2"/>
  <c r="K7072" i="2"/>
  <c r="K7080" i="2"/>
  <c r="K7088" i="2"/>
  <c r="K7096" i="2"/>
  <c r="K7104" i="2"/>
  <c r="K7112" i="2"/>
  <c r="K7120" i="2"/>
  <c r="K3041" i="2"/>
  <c r="K3553" i="2"/>
  <c r="K4033" i="2"/>
  <c r="K4227" i="2"/>
  <c r="K4355" i="2"/>
  <c r="K4483" i="2"/>
  <c r="K4611" i="2"/>
  <c r="K4739" i="2"/>
  <c r="K4867" i="2"/>
  <c r="K4974" i="2"/>
  <c r="K5059" i="2"/>
  <c r="K5137" i="2"/>
  <c r="K5171" i="2"/>
  <c r="K5203" i="2"/>
  <c r="K5235" i="2"/>
  <c r="K5267" i="2"/>
  <c r="K5299" i="2"/>
  <c r="K5331" i="2"/>
  <c r="K5363" i="2"/>
  <c r="K5395" i="2"/>
  <c r="K5427" i="2"/>
  <c r="K5459" i="2"/>
  <c r="K5491" i="2"/>
  <c r="K5523" i="2"/>
  <c r="K5555" i="2"/>
  <c r="K5587" i="2"/>
  <c r="K5619" i="2"/>
  <c r="K5651" i="2"/>
  <c r="K5683" i="2"/>
  <c r="K5715" i="2"/>
  <c r="K5747" i="2"/>
  <c r="K5779" i="2"/>
  <c r="K5811" i="2"/>
  <c r="K5843" i="2"/>
  <c r="K5875" i="2"/>
  <c r="K5907" i="2"/>
  <c r="K5935" i="2"/>
  <c r="K5955" i="2"/>
  <c r="K5977" i="2"/>
  <c r="K5999" i="2"/>
  <c r="K6019" i="2"/>
  <c r="K6041" i="2"/>
  <c r="K6063" i="2"/>
  <c r="K6083" i="2"/>
  <c r="K6105" i="2"/>
  <c r="K6127" i="2"/>
  <c r="K6137" i="2"/>
  <c r="K6145" i="2"/>
  <c r="K6153" i="2"/>
  <c r="K6161" i="2"/>
  <c r="K6169" i="2"/>
  <c r="K6177" i="2"/>
  <c r="K6185" i="2"/>
  <c r="K6193" i="2"/>
  <c r="K6201" i="2"/>
  <c r="K6209" i="2"/>
  <c r="K6217" i="2"/>
  <c r="K6225" i="2"/>
  <c r="K6233" i="2"/>
  <c r="K6241" i="2"/>
  <c r="K6249" i="2"/>
  <c r="K6257" i="2"/>
  <c r="K6265" i="2"/>
  <c r="K6273" i="2"/>
  <c r="K6281" i="2"/>
  <c r="K6289" i="2"/>
  <c r="K6297" i="2"/>
  <c r="K6305" i="2"/>
  <c r="K6313" i="2"/>
  <c r="K6321" i="2"/>
  <c r="K6329" i="2"/>
  <c r="K6337" i="2"/>
  <c r="K6345" i="2"/>
  <c r="K6353" i="2"/>
  <c r="K6361" i="2"/>
  <c r="K6369" i="2"/>
  <c r="K6377" i="2"/>
  <c r="K6385" i="2"/>
  <c r="K6393" i="2"/>
  <c r="K6401" i="2"/>
  <c r="K6409" i="2"/>
  <c r="K6417" i="2"/>
  <c r="K6425" i="2"/>
  <c r="K6433" i="2"/>
  <c r="K6441" i="2"/>
  <c r="K6449" i="2"/>
  <c r="K6457" i="2"/>
  <c r="K6465" i="2"/>
  <c r="K6473" i="2"/>
  <c r="K6481" i="2"/>
  <c r="K6489" i="2"/>
  <c r="K6497" i="2"/>
  <c r="K6505" i="2"/>
  <c r="K6513" i="2"/>
  <c r="K6521" i="2"/>
  <c r="K6529" i="2"/>
  <c r="K6537" i="2"/>
  <c r="K6545" i="2"/>
  <c r="K6553" i="2"/>
  <c r="K6561" i="2"/>
  <c r="K6569" i="2"/>
  <c r="K6577" i="2"/>
  <c r="K6585" i="2"/>
  <c r="K6593" i="2"/>
  <c r="K6601" i="2"/>
  <c r="K6609" i="2"/>
  <c r="K6617" i="2"/>
  <c r="K6625" i="2"/>
  <c r="K6633" i="2"/>
  <c r="K6641" i="2"/>
  <c r="K6649" i="2"/>
  <c r="K6657" i="2"/>
  <c r="K6665" i="2"/>
  <c r="K6673" i="2"/>
  <c r="K6681" i="2"/>
  <c r="K6689" i="2"/>
  <c r="K6697" i="2"/>
  <c r="K6705" i="2"/>
  <c r="K6713" i="2"/>
  <c r="K6721" i="2"/>
  <c r="K6729" i="2"/>
  <c r="K6737" i="2"/>
  <c r="K6745" i="2"/>
  <c r="K6753" i="2"/>
  <c r="K6761" i="2"/>
  <c r="K6769" i="2"/>
  <c r="K6777" i="2"/>
  <c r="K6785" i="2"/>
  <c r="K6793" i="2"/>
  <c r="K6801" i="2"/>
  <c r="K6809" i="2"/>
  <c r="K6817" i="2"/>
  <c r="K6825" i="2"/>
  <c r="K6833" i="2"/>
  <c r="K6841" i="2"/>
  <c r="K6849" i="2"/>
  <c r="K6857" i="2"/>
  <c r="K6865" i="2"/>
  <c r="K6873" i="2"/>
  <c r="K6881" i="2"/>
  <c r="K3137" i="2"/>
  <c r="K3649" i="2"/>
  <c r="K4097" i="2"/>
  <c r="K4251" i="2"/>
  <c r="K4379" i="2"/>
  <c r="K4507" i="2"/>
  <c r="K4635" i="2"/>
  <c r="K4763" i="2"/>
  <c r="K4891" i="2"/>
  <c r="K4990" i="2"/>
  <c r="K5075" i="2"/>
  <c r="K5145" i="2"/>
  <c r="K5177" i="2"/>
  <c r="K5209" i="2"/>
  <c r="K5241" i="2"/>
  <c r="K5273" i="2"/>
  <c r="K5305" i="2"/>
  <c r="K5337" i="2"/>
  <c r="K5369" i="2"/>
  <c r="K5401" i="2"/>
  <c r="K5433" i="2"/>
  <c r="K5465" i="2"/>
  <c r="K5497" i="2"/>
  <c r="K5529" i="2"/>
  <c r="K5561" i="2"/>
  <c r="K5593" i="2"/>
  <c r="K5625" i="2"/>
  <c r="K5657" i="2"/>
  <c r="K5689" i="2"/>
  <c r="K5721" i="2"/>
  <c r="K5753" i="2"/>
  <c r="K5785" i="2"/>
  <c r="K5817" i="2"/>
  <c r="K5849" i="2"/>
  <c r="K5881" i="2"/>
  <c r="K5913" i="2"/>
  <c r="K5937" i="2"/>
  <c r="K5959" i="2"/>
  <c r="K5979" i="2"/>
  <c r="K6001" i="2"/>
  <c r="K6023" i="2"/>
  <c r="K6043" i="2"/>
  <c r="K6065" i="2"/>
  <c r="K6087" i="2"/>
  <c r="K6107" i="2"/>
  <c r="K6128" i="2"/>
  <c r="K6138" i="2"/>
  <c r="K6146" i="2"/>
  <c r="K6154" i="2"/>
  <c r="K6162" i="2"/>
  <c r="K6170" i="2"/>
  <c r="K6178" i="2"/>
  <c r="K6186" i="2"/>
  <c r="K6194" i="2"/>
  <c r="K6202" i="2"/>
  <c r="K6210" i="2"/>
  <c r="K6218" i="2"/>
  <c r="K6226" i="2"/>
  <c r="K6234" i="2"/>
  <c r="K6242" i="2"/>
  <c r="K6250" i="2"/>
  <c r="K6258" i="2"/>
  <c r="K6266" i="2"/>
  <c r="K6274" i="2"/>
  <c r="K6282" i="2"/>
  <c r="K6290" i="2"/>
  <c r="K6298" i="2"/>
  <c r="K6306" i="2"/>
  <c r="K6314" i="2"/>
  <c r="K6322" i="2"/>
  <c r="K6330" i="2"/>
  <c r="K6338" i="2"/>
  <c r="K6346" i="2"/>
  <c r="K6354" i="2"/>
  <c r="K6362" i="2"/>
  <c r="K6370" i="2"/>
  <c r="K6378" i="2"/>
  <c r="K6386" i="2"/>
  <c r="K6394" i="2"/>
  <c r="K6402" i="2"/>
  <c r="K6410" i="2"/>
  <c r="K6418" i="2"/>
  <c r="K6426" i="2"/>
  <c r="K6434" i="2"/>
  <c r="K6442" i="2"/>
  <c r="K6450" i="2"/>
  <c r="K6458" i="2"/>
  <c r="K6466" i="2"/>
  <c r="K6474" i="2"/>
  <c r="K6482" i="2"/>
  <c r="K6490" i="2"/>
  <c r="K6498" i="2"/>
  <c r="K6506" i="2"/>
  <c r="K6514" i="2"/>
  <c r="K6522" i="2"/>
  <c r="K6530" i="2"/>
  <c r="K6538" i="2"/>
  <c r="K6546" i="2"/>
  <c r="K6554" i="2"/>
  <c r="K6562" i="2"/>
  <c r="K6570" i="2"/>
  <c r="K6578" i="2"/>
  <c r="K6586" i="2"/>
  <c r="K6594" i="2"/>
  <c r="K6602" i="2"/>
  <c r="K6610" i="2"/>
  <c r="K6618" i="2"/>
  <c r="K6626" i="2"/>
  <c r="K6634" i="2"/>
  <c r="K6642" i="2"/>
  <c r="K6650" i="2"/>
  <c r="K6658" i="2"/>
  <c r="K6666" i="2"/>
  <c r="K6674" i="2"/>
  <c r="K6682" i="2"/>
  <c r="K6690" i="2"/>
  <c r="K6698" i="2"/>
  <c r="K6706" i="2"/>
  <c r="K6714" i="2"/>
  <c r="K6722" i="2"/>
  <c r="K6730" i="2"/>
  <c r="K6738" i="2"/>
  <c r="K6746" i="2"/>
  <c r="K6754" i="2"/>
  <c r="K6762" i="2"/>
  <c r="K6770" i="2"/>
  <c r="K6778" i="2"/>
  <c r="K6786" i="2"/>
  <c r="K6794" i="2"/>
  <c r="K6802" i="2"/>
  <c r="K6810" i="2"/>
  <c r="K6818" i="2"/>
  <c r="K6826" i="2"/>
  <c r="K6834" i="2"/>
  <c r="K6842" i="2"/>
  <c r="K6850" i="2"/>
  <c r="K6858" i="2"/>
  <c r="K6866" i="2"/>
  <c r="K6874" i="2"/>
  <c r="K6882" i="2"/>
  <c r="K6890" i="2"/>
  <c r="K6898" i="2"/>
  <c r="K6906" i="2"/>
  <c r="K6914" i="2"/>
  <c r="K6922" i="2"/>
  <c r="K6930" i="2"/>
  <c r="K6938" i="2"/>
  <c r="K6946" i="2"/>
  <c r="K6954" i="2"/>
  <c r="K6962" i="2"/>
  <c r="K6970" i="2"/>
  <c r="K6978" i="2"/>
  <c r="K6986" i="2"/>
  <c r="K6994" i="2"/>
  <c r="K7002" i="2"/>
  <c r="K7010" i="2"/>
  <c r="K7018" i="2"/>
  <c r="K7026" i="2"/>
  <c r="K7034" i="2"/>
  <c r="K7042" i="2"/>
  <c r="K7050" i="2"/>
  <c r="K7058" i="2"/>
  <c r="K7066" i="2"/>
  <c r="K7074" i="2"/>
  <c r="K7082" i="2"/>
  <c r="K7090" i="2"/>
  <c r="K7098" i="2"/>
  <c r="K3265" i="2"/>
  <c r="K3777" i="2"/>
  <c r="K4155" i="2"/>
  <c r="K4283" i="2"/>
  <c r="K4411" i="2"/>
  <c r="K4539" i="2"/>
  <c r="K4667" i="2"/>
  <c r="K4795" i="2"/>
  <c r="K4923" i="2"/>
  <c r="K5011" i="2"/>
  <c r="K5097" i="2"/>
  <c r="K5153" i="2"/>
  <c r="K5185" i="2"/>
  <c r="K5217" i="2"/>
  <c r="K5249" i="2"/>
  <c r="K5281" i="2"/>
  <c r="K5313" i="2"/>
  <c r="K5345" i="2"/>
  <c r="K5377" i="2"/>
  <c r="K5409" i="2"/>
  <c r="K5441" i="2"/>
  <c r="K5473" i="2"/>
  <c r="K5505" i="2"/>
  <c r="K5537" i="2"/>
  <c r="K5569" i="2"/>
  <c r="K5601" i="2"/>
  <c r="K5633" i="2"/>
  <c r="K5665" i="2"/>
  <c r="K5697" i="2"/>
  <c r="K5729" i="2"/>
  <c r="K5761" i="2"/>
  <c r="K5793" i="2"/>
  <c r="K5825" i="2"/>
  <c r="K5857" i="2"/>
  <c r="K5889" i="2"/>
  <c r="K5921" i="2"/>
  <c r="K5943" i="2"/>
  <c r="K5963" i="2"/>
  <c r="K5985" i="2"/>
  <c r="K6007" i="2"/>
  <c r="K6027" i="2"/>
  <c r="K6049" i="2"/>
  <c r="K6071" i="2"/>
  <c r="K6091" i="2"/>
  <c r="K6113" i="2"/>
  <c r="K6131" i="2"/>
  <c r="K6140" i="2"/>
  <c r="K6148" i="2"/>
  <c r="K6156" i="2"/>
  <c r="K6164" i="2"/>
  <c r="K6172" i="2"/>
  <c r="K6180" i="2"/>
  <c r="K6188" i="2"/>
  <c r="K6196" i="2"/>
  <c r="K6204" i="2"/>
  <c r="K6212" i="2"/>
  <c r="K6220" i="2"/>
  <c r="K6228" i="2"/>
  <c r="K6236" i="2"/>
  <c r="K6244" i="2"/>
  <c r="K6252" i="2"/>
  <c r="K6260" i="2"/>
  <c r="K6268" i="2"/>
  <c r="K6276" i="2"/>
  <c r="K6284" i="2"/>
  <c r="K6292" i="2"/>
  <c r="K6300" i="2"/>
  <c r="K6308" i="2"/>
  <c r="K6316" i="2"/>
  <c r="K6324" i="2"/>
  <c r="K6332" i="2"/>
  <c r="K6340" i="2"/>
  <c r="K6348" i="2"/>
  <c r="K6356" i="2"/>
  <c r="K6364" i="2"/>
  <c r="K6372" i="2"/>
  <c r="K6380" i="2"/>
  <c r="K6388" i="2"/>
  <c r="K6396" i="2"/>
  <c r="K6404" i="2"/>
  <c r="K6412" i="2"/>
  <c r="K6420" i="2"/>
  <c r="K6428" i="2"/>
  <c r="K6436" i="2"/>
  <c r="K6444" i="2"/>
  <c r="K6452" i="2"/>
  <c r="K6460" i="2"/>
  <c r="K6468" i="2"/>
  <c r="K6476" i="2"/>
  <c r="K6484" i="2"/>
  <c r="K6492" i="2"/>
  <c r="K6500" i="2"/>
  <c r="K6508" i="2"/>
  <c r="K6516" i="2"/>
  <c r="K6524" i="2"/>
  <c r="K6532" i="2"/>
  <c r="K6540" i="2"/>
  <c r="K6548" i="2"/>
  <c r="K6556" i="2"/>
  <c r="K6564" i="2"/>
  <c r="K6572" i="2"/>
  <c r="K6580" i="2"/>
  <c r="K6588" i="2"/>
  <c r="K6596" i="2"/>
  <c r="K6604" i="2"/>
  <c r="K6612" i="2"/>
  <c r="K6620" i="2"/>
  <c r="K6628" i="2"/>
  <c r="K6636" i="2"/>
  <c r="K6644" i="2"/>
  <c r="K6652" i="2"/>
  <c r="K6660" i="2"/>
  <c r="K6668" i="2"/>
  <c r="K6676" i="2"/>
  <c r="K6684" i="2"/>
  <c r="K6692" i="2"/>
  <c r="K6700" i="2"/>
  <c r="K6708" i="2"/>
  <c r="K6716" i="2"/>
  <c r="K6724" i="2"/>
  <c r="K6732" i="2"/>
  <c r="K6740" i="2"/>
  <c r="K6748" i="2"/>
  <c r="K6756" i="2"/>
  <c r="K6764" i="2"/>
  <c r="K6772" i="2"/>
  <c r="K6780" i="2"/>
  <c r="K6788" i="2"/>
  <c r="K6796" i="2"/>
  <c r="K6804" i="2"/>
  <c r="K6812" i="2"/>
  <c r="K6820" i="2"/>
  <c r="K6828" i="2"/>
  <c r="K6836" i="2"/>
  <c r="K6844" i="2"/>
  <c r="K6852" i="2"/>
  <c r="K6860" i="2"/>
  <c r="K6868" i="2"/>
  <c r="K6876" i="2"/>
  <c r="K6884" i="2"/>
  <c r="K6892" i="2"/>
  <c r="K6900" i="2"/>
  <c r="K6908" i="2"/>
  <c r="K6916" i="2"/>
  <c r="K6924" i="2"/>
  <c r="K6932" i="2"/>
  <c r="K6940" i="2"/>
  <c r="K6948" i="2"/>
  <c r="K6956" i="2"/>
  <c r="K6964" i="2"/>
  <c r="K6972" i="2"/>
  <c r="K6980" i="2"/>
  <c r="K6988" i="2"/>
  <c r="K6996" i="2"/>
  <c r="K7004" i="2"/>
  <c r="K7012" i="2"/>
  <c r="K7020" i="2"/>
  <c r="K7028" i="2"/>
  <c r="K7036" i="2"/>
  <c r="K7044" i="2"/>
  <c r="K7052" i="2"/>
  <c r="K7060" i="2"/>
  <c r="K7068" i="2"/>
  <c r="K7076" i="2"/>
  <c r="K7084" i="2"/>
  <c r="K7092" i="2"/>
  <c r="K7100" i="2"/>
  <c r="K7108" i="2"/>
  <c r="K7116" i="2"/>
  <c r="K7124" i="2"/>
  <c r="K3169" i="2"/>
  <c r="K4387" i="2"/>
  <c r="K4899" i="2"/>
  <c r="K5179" i="2"/>
  <c r="K5307" i="2"/>
  <c r="K5435" i="2"/>
  <c r="K5563" i="2"/>
  <c r="K5691" i="2"/>
  <c r="K5819" i="2"/>
  <c r="K5939" i="2"/>
  <c r="K6025" i="2"/>
  <c r="K6111" i="2"/>
  <c r="K6155" i="2"/>
  <c r="K6187" i="2"/>
  <c r="K6219" i="2"/>
  <c r="K6251" i="2"/>
  <c r="K6283" i="2"/>
  <c r="K6315" i="2"/>
  <c r="K6347" i="2"/>
  <c r="K6379" i="2"/>
  <c r="K6411" i="2"/>
  <c r="K6443" i="2"/>
  <c r="K6475" i="2"/>
  <c r="K6507" i="2"/>
  <c r="K6539" i="2"/>
  <c r="K6571" i="2"/>
  <c r="K6603" i="2"/>
  <c r="K6635" i="2"/>
  <c r="K6667" i="2"/>
  <c r="K6699" i="2"/>
  <c r="K6731" i="2"/>
  <c r="K6763" i="2"/>
  <c r="K6795" i="2"/>
  <c r="K6827" i="2"/>
  <c r="K6859" i="2"/>
  <c r="K6889" i="2"/>
  <c r="K6909" i="2"/>
  <c r="K6931" i="2"/>
  <c r="K6953" i="2"/>
  <c r="K6973" i="2"/>
  <c r="K6995" i="2"/>
  <c r="K7017" i="2"/>
  <c r="K7037" i="2"/>
  <c r="K7059" i="2"/>
  <c r="K7081" i="2"/>
  <c r="K7101" i="2"/>
  <c r="K7117" i="2"/>
  <c r="K7131" i="2"/>
  <c r="K7139" i="2"/>
  <c r="K7147" i="2"/>
  <c r="K7155" i="2"/>
  <c r="K7163" i="2"/>
  <c r="K7171" i="2"/>
  <c r="K7179" i="2"/>
  <c r="K7187" i="2"/>
  <c r="K7195" i="2"/>
  <c r="K7203" i="2"/>
  <c r="K7211" i="2"/>
  <c r="K7219" i="2"/>
  <c r="K7227" i="2"/>
  <c r="K7235" i="2"/>
  <c r="K7243" i="2"/>
  <c r="K7251" i="2"/>
  <c r="K7259" i="2"/>
  <c r="K7267" i="2"/>
  <c r="K7275" i="2"/>
  <c r="K7283" i="2"/>
  <c r="K7291" i="2"/>
  <c r="K7299" i="2"/>
  <c r="K7307" i="2"/>
  <c r="K7315" i="2"/>
  <c r="K7323" i="2"/>
  <c r="K7331" i="2"/>
  <c r="K7339" i="2"/>
  <c r="K7347" i="2"/>
  <c r="K7355" i="2"/>
  <c r="K7363" i="2"/>
  <c r="K7371" i="2"/>
  <c r="K7379" i="2"/>
  <c r="K7387" i="2"/>
  <c r="K7395" i="2"/>
  <c r="K7403" i="2"/>
  <c r="K7411" i="2"/>
  <c r="K7419" i="2"/>
  <c r="K7427" i="2"/>
  <c r="K7435" i="2"/>
  <c r="K7443" i="2"/>
  <c r="K7451" i="2"/>
  <c r="K7459" i="2"/>
  <c r="K7467" i="2"/>
  <c r="K7475" i="2"/>
  <c r="K7483" i="2"/>
  <c r="K7491" i="2"/>
  <c r="K7499" i="2"/>
  <c r="K7507" i="2"/>
  <c r="K7515" i="2"/>
  <c r="K7523" i="2"/>
  <c r="K7531" i="2"/>
  <c r="K7539" i="2"/>
  <c r="K7547" i="2"/>
  <c r="K7555" i="2"/>
  <c r="K7563" i="2"/>
  <c r="K7571" i="2"/>
  <c r="K7579" i="2"/>
  <c r="K7587" i="2"/>
  <c r="K7595" i="2"/>
  <c r="K7603" i="2"/>
  <c r="K7611" i="2"/>
  <c r="K7619" i="2"/>
  <c r="K7627" i="2"/>
  <c r="K7635" i="2"/>
  <c r="K7643" i="2"/>
  <c r="K7651" i="2"/>
  <c r="K7659" i="2"/>
  <c r="K7667" i="2"/>
  <c r="K7675" i="2"/>
  <c r="K7683" i="2"/>
  <c r="K7691" i="2"/>
  <c r="K7699" i="2"/>
  <c r="K7707" i="2"/>
  <c r="K7715" i="2"/>
  <c r="K7723" i="2"/>
  <c r="K7731" i="2"/>
  <c r="K7739" i="2"/>
  <c r="K7747" i="2"/>
  <c r="K7755" i="2"/>
  <c r="K7763" i="2"/>
  <c r="K7771" i="2"/>
  <c r="K7779" i="2"/>
  <c r="K7787" i="2"/>
  <c r="K7795" i="2"/>
  <c r="K7803" i="2"/>
  <c r="K7811" i="2"/>
  <c r="K7819" i="2"/>
  <c r="K7827" i="2"/>
  <c r="K7835" i="2"/>
  <c r="K7843" i="2"/>
  <c r="K7851" i="2"/>
  <c r="K7859" i="2"/>
  <c r="K7867" i="2"/>
  <c r="K7875" i="2"/>
  <c r="K7883" i="2"/>
  <c r="K7891" i="2"/>
  <c r="K7899" i="2"/>
  <c r="K7907" i="2"/>
  <c r="K7915" i="2"/>
  <c r="K7923" i="2"/>
  <c r="K7931" i="2"/>
  <c r="K7939" i="2"/>
  <c r="K7947" i="2"/>
  <c r="K7955" i="2"/>
  <c r="K7963" i="2"/>
  <c r="K7971" i="2"/>
  <c r="K7979" i="2"/>
  <c r="K7987" i="2"/>
  <c r="K7995" i="2"/>
  <c r="K8003" i="2"/>
  <c r="K8011" i="2"/>
  <c r="K8019" i="2"/>
  <c r="K8027" i="2"/>
  <c r="K8035" i="2"/>
  <c r="K8043" i="2"/>
  <c r="K8051" i="2"/>
  <c r="K8059" i="2"/>
  <c r="K8067" i="2"/>
  <c r="K8075" i="2"/>
  <c r="K8083" i="2"/>
  <c r="K8091" i="2"/>
  <c r="K8099" i="2"/>
  <c r="K8107" i="2"/>
  <c r="K8115" i="2"/>
  <c r="K3297" i="2"/>
  <c r="K4419" i="2"/>
  <c r="K4931" i="2"/>
  <c r="K5187" i="2"/>
  <c r="K5315" i="2"/>
  <c r="K5443" i="2"/>
  <c r="K5571" i="2"/>
  <c r="K5699" i="2"/>
  <c r="K5827" i="2"/>
  <c r="K5945" i="2"/>
  <c r="K6031" i="2"/>
  <c r="K6115" i="2"/>
  <c r="K6157" i="2"/>
  <c r="K6189" i="2"/>
  <c r="K6221" i="2"/>
  <c r="K6253" i="2"/>
  <c r="K6285" i="2"/>
  <c r="K6317" i="2"/>
  <c r="K6349" i="2"/>
  <c r="K6381" i="2"/>
  <c r="K6413" i="2"/>
  <c r="K6445" i="2"/>
  <c r="K6477" i="2"/>
  <c r="K6509" i="2"/>
  <c r="K6541" i="2"/>
  <c r="K6573" i="2"/>
  <c r="K6605" i="2"/>
  <c r="K6637" i="2"/>
  <c r="K6669" i="2"/>
  <c r="K6701" i="2"/>
  <c r="K6733" i="2"/>
  <c r="K6765" i="2"/>
  <c r="K6797" i="2"/>
  <c r="K6829" i="2"/>
  <c r="K6861" i="2"/>
  <c r="K6891" i="2"/>
  <c r="K6913" i="2"/>
  <c r="K6933" i="2"/>
  <c r="K6955" i="2"/>
  <c r="K6977" i="2"/>
  <c r="K6997" i="2"/>
  <c r="K7019" i="2"/>
  <c r="K7041" i="2"/>
  <c r="K7061" i="2"/>
  <c r="K7083" i="2"/>
  <c r="K7105" i="2"/>
  <c r="K7121" i="2"/>
  <c r="K7132" i="2"/>
  <c r="K7140" i="2"/>
  <c r="K7148" i="2"/>
  <c r="K7156" i="2"/>
  <c r="K7164" i="2"/>
  <c r="K7172" i="2"/>
  <c r="K7180" i="2"/>
  <c r="K7188" i="2"/>
  <c r="K7196" i="2"/>
  <c r="K7204" i="2"/>
  <c r="K7212" i="2"/>
  <c r="K7220" i="2"/>
  <c r="K7228" i="2"/>
  <c r="K7236" i="2"/>
  <c r="K7244" i="2"/>
  <c r="K7252" i="2"/>
  <c r="K7260" i="2"/>
  <c r="K7268" i="2"/>
  <c r="K7276" i="2"/>
  <c r="K7284" i="2"/>
  <c r="K7292" i="2"/>
  <c r="K7300" i="2"/>
  <c r="K7308" i="2"/>
  <c r="K7316" i="2"/>
  <c r="K7324" i="2"/>
  <c r="K7332" i="2"/>
  <c r="K7340" i="2"/>
  <c r="K7348" i="2"/>
  <c r="K7356" i="2"/>
  <c r="K7364" i="2"/>
  <c r="K7372" i="2"/>
  <c r="K7380" i="2"/>
  <c r="K7388" i="2"/>
  <c r="K7396" i="2"/>
  <c r="K7404" i="2"/>
  <c r="K7412" i="2"/>
  <c r="K7420" i="2"/>
  <c r="K7428" i="2"/>
  <c r="K7436" i="2"/>
  <c r="K7444" i="2"/>
  <c r="K7452" i="2"/>
  <c r="K7460" i="2"/>
  <c r="K7468" i="2"/>
  <c r="K7476" i="2"/>
  <c r="K7484" i="2"/>
  <c r="K7492" i="2"/>
  <c r="K7500" i="2"/>
  <c r="K7508" i="2"/>
  <c r="K7516" i="2"/>
  <c r="K7524" i="2"/>
  <c r="K7532" i="2"/>
  <c r="K7540" i="2"/>
  <c r="K7548" i="2"/>
  <c r="K7556" i="2"/>
  <c r="K7564" i="2"/>
  <c r="K7572" i="2"/>
  <c r="K7580" i="2"/>
  <c r="K7588" i="2"/>
  <c r="K7596" i="2"/>
  <c r="K7604" i="2"/>
  <c r="K7612" i="2"/>
  <c r="K7620" i="2"/>
  <c r="K7628" i="2"/>
  <c r="K7636" i="2"/>
  <c r="K7644" i="2"/>
  <c r="K7652" i="2"/>
  <c r="K7660" i="2"/>
  <c r="K7668" i="2"/>
  <c r="K7676" i="2"/>
  <c r="K7684" i="2"/>
  <c r="K7692" i="2"/>
  <c r="K7700" i="2"/>
  <c r="K7708" i="2"/>
  <c r="K7716" i="2"/>
  <c r="K7724" i="2"/>
  <c r="K7732" i="2"/>
  <c r="K7740" i="2"/>
  <c r="K7748" i="2"/>
  <c r="K7756" i="2"/>
  <c r="K7764" i="2"/>
  <c r="K7772" i="2"/>
  <c r="K7780" i="2"/>
  <c r="K7788" i="2"/>
  <c r="K7796" i="2"/>
  <c r="K7804" i="2"/>
  <c r="K7812" i="2"/>
  <c r="K7820" i="2"/>
  <c r="K7828" i="2"/>
  <c r="K7836" i="2"/>
  <c r="K7844" i="2"/>
  <c r="K7852" i="2"/>
  <c r="K7860" i="2"/>
  <c r="K7868" i="2"/>
  <c r="K7876" i="2"/>
  <c r="K7884" i="2"/>
  <c r="K7892" i="2"/>
  <c r="K7900" i="2"/>
  <c r="K7908" i="2"/>
  <c r="K7916" i="2"/>
  <c r="K7924" i="2"/>
  <c r="K7932" i="2"/>
  <c r="K7940" i="2"/>
  <c r="K7948" i="2"/>
  <c r="K7956" i="2"/>
  <c r="K7964" i="2"/>
  <c r="K7972" i="2"/>
  <c r="K7980" i="2"/>
  <c r="K7988" i="2"/>
  <c r="K7996" i="2"/>
  <c r="K8004" i="2"/>
  <c r="K8012" i="2"/>
  <c r="K8020" i="2"/>
  <c r="K8028" i="2"/>
  <c r="K8036" i="2"/>
  <c r="K8044" i="2"/>
  <c r="K8052" i="2"/>
  <c r="K8060" i="2"/>
  <c r="K3681" i="2"/>
  <c r="K4515" i="2"/>
  <c r="K4995" i="2"/>
  <c r="K5211" i="2"/>
  <c r="K5339" i="2"/>
  <c r="K5467" i="2"/>
  <c r="K5595" i="2"/>
  <c r="K5723" i="2"/>
  <c r="K5851" i="2"/>
  <c r="K5961" i="2"/>
  <c r="K6047" i="2"/>
  <c r="K6129" i="2"/>
  <c r="K6163" i="2"/>
  <c r="K6195" i="2"/>
  <c r="K6227" i="2"/>
  <c r="K6259" i="2"/>
  <c r="K6291" i="2"/>
  <c r="K6323" i="2"/>
  <c r="K6355" i="2"/>
  <c r="K6387" i="2"/>
  <c r="K6419" i="2"/>
  <c r="K6451" i="2"/>
  <c r="K6483" i="2"/>
  <c r="K6515" i="2"/>
  <c r="K6547" i="2"/>
  <c r="K6579" i="2"/>
  <c r="K6611" i="2"/>
  <c r="K6643" i="2"/>
  <c r="K6675" i="2"/>
  <c r="K6707" i="2"/>
  <c r="K6739" i="2"/>
  <c r="K6771" i="2"/>
  <c r="K6803" i="2"/>
  <c r="K6835" i="2"/>
  <c r="K6867" i="2"/>
  <c r="K6893" i="2"/>
  <c r="K6915" i="2"/>
  <c r="K6937" i="2"/>
  <c r="K6957" i="2"/>
  <c r="K6979" i="2"/>
  <c r="K7001" i="2"/>
  <c r="K7021" i="2"/>
  <c r="K7043" i="2"/>
  <c r="K7065" i="2"/>
  <c r="K7085" i="2"/>
  <c r="K7106" i="2"/>
  <c r="K7122" i="2"/>
  <c r="K7133" i="2"/>
  <c r="K7141" i="2"/>
  <c r="K7149" i="2"/>
  <c r="K7157" i="2"/>
  <c r="K7165" i="2"/>
  <c r="K7173" i="2"/>
  <c r="K7181" i="2"/>
  <c r="K7189" i="2"/>
  <c r="K7197" i="2"/>
  <c r="K7205" i="2"/>
  <c r="K7213" i="2"/>
  <c r="K7221" i="2"/>
  <c r="K7229" i="2"/>
  <c r="K7237" i="2"/>
  <c r="K7245" i="2"/>
  <c r="K7253" i="2"/>
  <c r="K7261" i="2"/>
  <c r="K7269" i="2"/>
  <c r="K7277" i="2"/>
  <c r="K7285" i="2"/>
  <c r="K7293" i="2"/>
  <c r="K7301" i="2"/>
  <c r="K7309" i="2"/>
  <c r="K7317" i="2"/>
  <c r="K7325" i="2"/>
  <c r="K7333" i="2"/>
  <c r="K7341" i="2"/>
  <c r="K7349" i="2"/>
  <c r="K7357" i="2"/>
  <c r="K7365" i="2"/>
  <c r="K7373" i="2"/>
  <c r="K7381" i="2"/>
  <c r="K7389" i="2"/>
  <c r="K7397" i="2"/>
  <c r="K7405" i="2"/>
  <c r="K7413" i="2"/>
  <c r="K7421" i="2"/>
  <c r="K7429" i="2"/>
  <c r="K7437" i="2"/>
  <c r="K7445" i="2"/>
  <c r="K7453" i="2"/>
  <c r="K7461" i="2"/>
  <c r="K7469" i="2"/>
  <c r="K7477" i="2"/>
  <c r="K7485" i="2"/>
  <c r="K7493" i="2"/>
  <c r="K7501" i="2"/>
  <c r="K7509" i="2"/>
  <c r="K7517" i="2"/>
  <c r="K7525" i="2"/>
  <c r="K7533" i="2"/>
  <c r="K7541" i="2"/>
  <c r="K7549" i="2"/>
  <c r="K7557" i="2"/>
  <c r="K7565" i="2"/>
  <c r="K7573" i="2"/>
  <c r="K7581" i="2"/>
  <c r="K7589" i="2"/>
  <c r="K7597" i="2"/>
  <c r="K7605" i="2"/>
  <c r="K7613" i="2"/>
  <c r="K7621" i="2"/>
  <c r="K7629" i="2"/>
  <c r="K7637" i="2"/>
  <c r="K7645" i="2"/>
  <c r="K7653" i="2"/>
  <c r="K7661" i="2"/>
  <c r="K7669" i="2"/>
  <c r="K7677" i="2"/>
  <c r="K7685" i="2"/>
  <c r="K7693" i="2"/>
  <c r="K7701" i="2"/>
  <c r="K7709" i="2"/>
  <c r="K7717" i="2"/>
  <c r="K7725" i="2"/>
  <c r="K7733" i="2"/>
  <c r="K7741" i="2"/>
  <c r="K7749" i="2"/>
  <c r="K7757" i="2"/>
  <c r="K7765" i="2"/>
  <c r="K7773" i="2"/>
  <c r="K7781" i="2"/>
  <c r="K7789" i="2"/>
  <c r="K7797" i="2"/>
  <c r="K7805" i="2"/>
  <c r="K7813" i="2"/>
  <c r="K7821" i="2"/>
  <c r="K7829" i="2"/>
  <c r="K7837" i="2"/>
  <c r="K7845" i="2"/>
  <c r="K7853" i="2"/>
  <c r="K7861" i="2"/>
  <c r="K7869" i="2"/>
  <c r="K7877" i="2"/>
  <c r="K7885" i="2"/>
  <c r="K7893" i="2"/>
  <c r="K7901" i="2"/>
  <c r="K7909" i="2"/>
  <c r="K7917" i="2"/>
  <c r="K7925" i="2"/>
  <c r="K7933" i="2"/>
  <c r="K7941" i="2"/>
  <c r="K7949" i="2"/>
  <c r="K7957" i="2"/>
  <c r="K7965" i="2"/>
  <c r="K7973" i="2"/>
  <c r="K7981" i="2"/>
  <c r="K7989" i="2"/>
  <c r="K7997" i="2"/>
  <c r="K8005" i="2"/>
  <c r="K8013" i="2"/>
  <c r="K8021" i="2"/>
  <c r="K8029" i="2"/>
  <c r="K8037" i="2"/>
  <c r="K8045" i="2"/>
  <c r="K8053" i="2"/>
  <c r="K8061" i="2"/>
  <c r="K8069" i="2"/>
  <c r="K8077" i="2"/>
  <c r="K8085" i="2"/>
  <c r="K8093" i="2"/>
  <c r="K8101" i="2"/>
  <c r="K8109" i="2"/>
  <c r="K3809" i="2"/>
  <c r="K4547" i="2"/>
  <c r="K5017" i="2"/>
  <c r="K5219" i="2"/>
  <c r="K5347" i="2"/>
  <c r="K5475" i="2"/>
  <c r="K5603" i="2"/>
  <c r="K5731" i="2"/>
  <c r="K5859" i="2"/>
  <c r="K5967" i="2"/>
  <c r="K6051" i="2"/>
  <c r="K6133" i="2"/>
  <c r="K6165" i="2"/>
  <c r="K6197" i="2"/>
  <c r="K6229" i="2"/>
  <c r="K6261" i="2"/>
  <c r="K6293" i="2"/>
  <c r="K6325" i="2"/>
  <c r="K6357" i="2"/>
  <c r="K6389" i="2"/>
  <c r="K6421" i="2"/>
  <c r="K6453" i="2"/>
  <c r="K6485" i="2"/>
  <c r="K6517" i="2"/>
  <c r="K6549" i="2"/>
  <c r="K6581" i="2"/>
  <c r="K6613" i="2"/>
  <c r="K6645" i="2"/>
  <c r="K6677" i="2"/>
  <c r="K6709" i="2"/>
  <c r="K6741" i="2"/>
  <c r="K6773" i="2"/>
  <c r="K6805" i="2"/>
  <c r="K6837" i="2"/>
  <c r="K6869" i="2"/>
  <c r="K6897" i="2"/>
  <c r="K6917" i="2"/>
  <c r="K6939" i="2"/>
  <c r="K6961" i="2"/>
  <c r="K6981" i="2"/>
  <c r="K7003" i="2"/>
  <c r="K7025" i="2"/>
  <c r="K7045" i="2"/>
  <c r="K7067" i="2"/>
  <c r="K7089" i="2"/>
  <c r="K7107" i="2"/>
  <c r="K7123" i="2"/>
  <c r="K7134" i="2"/>
  <c r="K7142" i="2"/>
  <c r="K7150" i="2"/>
  <c r="K7158" i="2"/>
  <c r="K7166" i="2"/>
  <c r="K7174" i="2"/>
  <c r="K7182" i="2"/>
  <c r="K7190" i="2"/>
  <c r="K7198" i="2"/>
  <c r="K7206" i="2"/>
  <c r="K7214" i="2"/>
  <c r="K7222" i="2"/>
  <c r="K7230" i="2"/>
  <c r="K7238" i="2"/>
  <c r="K7246" i="2"/>
  <c r="K7254" i="2"/>
  <c r="K7262" i="2"/>
  <c r="K7270" i="2"/>
  <c r="K7278" i="2"/>
  <c r="K7286" i="2"/>
  <c r="K7294" i="2"/>
  <c r="K7302" i="2"/>
  <c r="K7310" i="2"/>
  <c r="K7318" i="2"/>
  <c r="K7326" i="2"/>
  <c r="K7334" i="2"/>
  <c r="K7342" i="2"/>
  <c r="K7350" i="2"/>
  <c r="K7358" i="2"/>
  <c r="K7366" i="2"/>
  <c r="K7374" i="2"/>
  <c r="K7382" i="2"/>
  <c r="K7390" i="2"/>
  <c r="K7398" i="2"/>
  <c r="K7406" i="2"/>
  <c r="K7414" i="2"/>
  <c r="K7422" i="2"/>
  <c r="K7430" i="2"/>
  <c r="K7438" i="2"/>
  <c r="K7446" i="2"/>
  <c r="K7454" i="2"/>
  <c r="K7462" i="2"/>
  <c r="K7470" i="2"/>
  <c r="K7478" i="2"/>
  <c r="K7486" i="2"/>
  <c r="K7494" i="2"/>
  <c r="K7502" i="2"/>
  <c r="K7510" i="2"/>
  <c r="K7518" i="2"/>
  <c r="K7526" i="2"/>
  <c r="K7534" i="2"/>
  <c r="K7542" i="2"/>
  <c r="K7550" i="2"/>
  <c r="K7558" i="2"/>
  <c r="K7566" i="2"/>
  <c r="K7574" i="2"/>
  <c r="K7582" i="2"/>
  <c r="K7590" i="2"/>
  <c r="K7598" i="2"/>
  <c r="K7606" i="2"/>
  <c r="K7614" i="2"/>
  <c r="K7622" i="2"/>
  <c r="K7630" i="2"/>
  <c r="K7638" i="2"/>
  <c r="K7646" i="2"/>
  <c r="K7654" i="2"/>
  <c r="K7662" i="2"/>
  <c r="K7670" i="2"/>
  <c r="K7678" i="2"/>
  <c r="K7686" i="2"/>
  <c r="K7694" i="2"/>
  <c r="K7702" i="2"/>
  <c r="K7710" i="2"/>
  <c r="K7718" i="2"/>
  <c r="K7726" i="2"/>
  <c r="K7734" i="2"/>
  <c r="K7742" i="2"/>
  <c r="K7750" i="2"/>
  <c r="K7758" i="2"/>
  <c r="K7766" i="2"/>
  <c r="K7774" i="2"/>
  <c r="K7782" i="2"/>
  <c r="K7790" i="2"/>
  <c r="K7798" i="2"/>
  <c r="K7806" i="2"/>
  <c r="K7814" i="2"/>
  <c r="K7822" i="2"/>
  <c r="K7830" i="2"/>
  <c r="K7838" i="2"/>
  <c r="K7846" i="2"/>
  <c r="K7854" i="2"/>
  <c r="K4119" i="2"/>
  <c r="K4643" i="2"/>
  <c r="K5081" i="2"/>
  <c r="K5243" i="2"/>
  <c r="K5371" i="2"/>
  <c r="K5499" i="2"/>
  <c r="K5627" i="2"/>
  <c r="K5755" i="2"/>
  <c r="K5883" i="2"/>
  <c r="K5983" i="2"/>
  <c r="K6067" i="2"/>
  <c r="K6139" i="2"/>
  <c r="K6171" i="2"/>
  <c r="K6203" i="2"/>
  <c r="K6235" i="2"/>
  <c r="K6267" i="2"/>
  <c r="K6299" i="2"/>
  <c r="K6331" i="2"/>
  <c r="K6363" i="2"/>
  <c r="K6395" i="2"/>
  <c r="K6427" i="2"/>
  <c r="K6459" i="2"/>
  <c r="K6491" i="2"/>
  <c r="K6523" i="2"/>
  <c r="K6555" i="2"/>
  <c r="K6587" i="2"/>
  <c r="K6619" i="2"/>
  <c r="K6651" i="2"/>
  <c r="K6683" i="2"/>
  <c r="K6715" i="2"/>
  <c r="K6747" i="2"/>
  <c r="K6779" i="2"/>
  <c r="K6811" i="2"/>
  <c r="K6843" i="2"/>
  <c r="K6875" i="2"/>
  <c r="K6899" i="2"/>
  <c r="K6921" i="2"/>
  <c r="K6941" i="2"/>
  <c r="K6963" i="2"/>
  <c r="K6985" i="2"/>
  <c r="K7005" i="2"/>
  <c r="K7027" i="2"/>
  <c r="K7049" i="2"/>
  <c r="K7069" i="2"/>
  <c r="K7091" i="2"/>
  <c r="K7109" i="2"/>
  <c r="K7125" i="2"/>
  <c r="K7135" i="2"/>
  <c r="K7143" i="2"/>
  <c r="K7151" i="2"/>
  <c r="K7159" i="2"/>
  <c r="K7167" i="2"/>
  <c r="K7175" i="2"/>
  <c r="K7183" i="2"/>
  <c r="K7191" i="2"/>
  <c r="K7199" i="2"/>
  <c r="K7207" i="2"/>
  <c r="K7215" i="2"/>
  <c r="K7223" i="2"/>
  <c r="K7231" i="2"/>
  <c r="K7239" i="2"/>
  <c r="K7247" i="2"/>
  <c r="K7255" i="2"/>
  <c r="K7263" i="2"/>
  <c r="K7271" i="2"/>
  <c r="K7279" i="2"/>
  <c r="K7287" i="2"/>
  <c r="K7295" i="2"/>
  <c r="K7303" i="2"/>
  <c r="K7311" i="2"/>
  <c r="K7319" i="2"/>
  <c r="K7327" i="2"/>
  <c r="K7335" i="2"/>
  <c r="K7343" i="2"/>
  <c r="K7351" i="2"/>
  <c r="K7359" i="2"/>
  <c r="K7367" i="2"/>
  <c r="K7375" i="2"/>
  <c r="K7383" i="2"/>
  <c r="K7391" i="2"/>
  <c r="K7399" i="2"/>
  <c r="K7407" i="2"/>
  <c r="K7415" i="2"/>
  <c r="K7423" i="2"/>
  <c r="K7431" i="2"/>
  <c r="K7439" i="2"/>
  <c r="K7447" i="2"/>
  <c r="K7455" i="2"/>
  <c r="K7463" i="2"/>
  <c r="K7471" i="2"/>
  <c r="K7479" i="2"/>
  <c r="K7487" i="2"/>
  <c r="K7495" i="2"/>
  <c r="K7503" i="2"/>
  <c r="K7511" i="2"/>
  <c r="K7519" i="2"/>
  <c r="K7527" i="2"/>
  <c r="K7535" i="2"/>
  <c r="K7543" i="2"/>
  <c r="K7551" i="2"/>
  <c r="K7559" i="2"/>
  <c r="K7567" i="2"/>
  <c r="K7575" i="2"/>
  <c r="K7583" i="2"/>
  <c r="K7591" i="2"/>
  <c r="K7599" i="2"/>
  <c r="K7607" i="2"/>
  <c r="K7615" i="2"/>
  <c r="K7623" i="2"/>
  <c r="K7631" i="2"/>
  <c r="K7639" i="2"/>
  <c r="K7647" i="2"/>
  <c r="K7655" i="2"/>
  <c r="K7663" i="2"/>
  <c r="K7671" i="2"/>
  <c r="K7679" i="2"/>
  <c r="K7687" i="2"/>
  <c r="K7695" i="2"/>
  <c r="K7703" i="2"/>
  <c r="K7711" i="2"/>
  <c r="K7719" i="2"/>
  <c r="K7727" i="2"/>
  <c r="K7735" i="2"/>
  <c r="K7743" i="2"/>
  <c r="K7751" i="2"/>
  <c r="K7759" i="2"/>
  <c r="K7767" i="2"/>
  <c r="K7775" i="2"/>
  <c r="K7783" i="2"/>
  <c r="K7791" i="2"/>
  <c r="K7799" i="2"/>
  <c r="K7807" i="2"/>
  <c r="K7815" i="2"/>
  <c r="K7823" i="2"/>
  <c r="K7831" i="2"/>
  <c r="K7839" i="2"/>
  <c r="K7847" i="2"/>
  <c r="K7855" i="2"/>
  <c r="K7863" i="2"/>
  <c r="K7871" i="2"/>
  <c r="K7879" i="2"/>
  <c r="K7887" i="2"/>
  <c r="K7895" i="2"/>
  <c r="K7903" i="2"/>
  <c r="K7911" i="2"/>
  <c r="K7919" i="2"/>
  <c r="K7927" i="2"/>
  <c r="K7935" i="2"/>
  <c r="K7943" i="2"/>
  <c r="K7951" i="2"/>
  <c r="K7959" i="2"/>
  <c r="K7967" i="2"/>
  <c r="K7975" i="2"/>
  <c r="K7983" i="2"/>
  <c r="K7991" i="2"/>
  <c r="K7999" i="2"/>
  <c r="K8007" i="2"/>
  <c r="K8015" i="2"/>
  <c r="K8023" i="2"/>
  <c r="K8031" i="2"/>
  <c r="K8039" i="2"/>
  <c r="K8047" i="2"/>
  <c r="K8055" i="2"/>
  <c r="K8063" i="2"/>
  <c r="K8071" i="2"/>
  <c r="K8079" i="2"/>
  <c r="K8087" i="2"/>
  <c r="K8095" i="2"/>
  <c r="K8103" i="2"/>
  <c r="K8111" i="2"/>
  <c r="K4259" i="2"/>
  <c r="K4771" i="2"/>
  <c r="K5147" i="2"/>
  <c r="K5275" i="2"/>
  <c r="K5403" i="2"/>
  <c r="K5531" i="2"/>
  <c r="K5659" i="2"/>
  <c r="K5787" i="2"/>
  <c r="K5915" i="2"/>
  <c r="K6003" i="2"/>
  <c r="K6089" i="2"/>
  <c r="K6147" i="2"/>
  <c r="K6179" i="2"/>
  <c r="K6211" i="2"/>
  <c r="K6243" i="2"/>
  <c r="K6275" i="2"/>
  <c r="K6307" i="2"/>
  <c r="K6339" i="2"/>
  <c r="K6371" i="2"/>
  <c r="K6403" i="2"/>
  <c r="K6435" i="2"/>
  <c r="K6467" i="2"/>
  <c r="K6499" i="2"/>
  <c r="K6531" i="2"/>
  <c r="K6563" i="2"/>
  <c r="K6595" i="2"/>
  <c r="K6627" i="2"/>
  <c r="K6659" i="2"/>
  <c r="K6691" i="2"/>
  <c r="K6723" i="2"/>
  <c r="K6755" i="2"/>
  <c r="K6787" i="2"/>
  <c r="K6819" i="2"/>
  <c r="K6851" i="2"/>
  <c r="K6883" i="2"/>
  <c r="K6905" i="2"/>
  <c r="K6925" i="2"/>
  <c r="K6947" i="2"/>
  <c r="K6969" i="2"/>
  <c r="K6989" i="2"/>
  <c r="K7011" i="2"/>
  <c r="K7033" i="2"/>
  <c r="K7053" i="2"/>
  <c r="K7075" i="2"/>
  <c r="K7097" i="2"/>
  <c r="K7114" i="2"/>
  <c r="K7129" i="2"/>
  <c r="K7137" i="2"/>
  <c r="K7145" i="2"/>
  <c r="K7153" i="2"/>
  <c r="K7161" i="2"/>
  <c r="K7169" i="2"/>
  <c r="K7177" i="2"/>
  <c r="K7185" i="2"/>
  <c r="K7193" i="2"/>
  <c r="K7201" i="2"/>
  <c r="K7209" i="2"/>
  <c r="K7217" i="2"/>
  <c r="K7225" i="2"/>
  <c r="K7233" i="2"/>
  <c r="K7241" i="2"/>
  <c r="K7249" i="2"/>
  <c r="K7257" i="2"/>
  <c r="K7265" i="2"/>
  <c r="K7273" i="2"/>
  <c r="K7281" i="2"/>
  <c r="K7289" i="2"/>
  <c r="K7297" i="2"/>
  <c r="K7305" i="2"/>
  <c r="K7313" i="2"/>
  <c r="K7321" i="2"/>
  <c r="K7329" i="2"/>
  <c r="K7337" i="2"/>
  <c r="K7345" i="2"/>
  <c r="K7353" i="2"/>
  <c r="K7361" i="2"/>
  <c r="K7369" i="2"/>
  <c r="K7377" i="2"/>
  <c r="K7385" i="2"/>
  <c r="K7393" i="2"/>
  <c r="K7401" i="2"/>
  <c r="K7409" i="2"/>
  <c r="K7417" i="2"/>
  <c r="K7425" i="2"/>
  <c r="K7433" i="2"/>
  <c r="K7441" i="2"/>
  <c r="K7449" i="2"/>
  <c r="K7457" i="2"/>
  <c r="K7465" i="2"/>
  <c r="K7473" i="2"/>
  <c r="K7481" i="2"/>
  <c r="K7489" i="2"/>
  <c r="K7497" i="2"/>
  <c r="K7505" i="2"/>
  <c r="K7513" i="2"/>
  <c r="K7521" i="2"/>
  <c r="K7529" i="2"/>
  <c r="K7537" i="2"/>
  <c r="K7545" i="2"/>
  <c r="K7553" i="2"/>
  <c r="K7561" i="2"/>
  <c r="K7569" i="2"/>
  <c r="K7577" i="2"/>
  <c r="K7585" i="2"/>
  <c r="K7593" i="2"/>
  <c r="K7601" i="2"/>
  <c r="K7609" i="2"/>
  <c r="K7617" i="2"/>
  <c r="K7625" i="2"/>
  <c r="K7633" i="2"/>
  <c r="K7641" i="2"/>
  <c r="K7649" i="2"/>
  <c r="K7657" i="2"/>
  <c r="K7665" i="2"/>
  <c r="K7673" i="2"/>
  <c r="K7681" i="2"/>
  <c r="K7689" i="2"/>
  <c r="K7697" i="2"/>
  <c r="K7705" i="2"/>
  <c r="K7713" i="2"/>
  <c r="K7721" i="2"/>
  <c r="K7729" i="2"/>
  <c r="K7737" i="2"/>
  <c r="K7745" i="2"/>
  <c r="K7753" i="2"/>
  <c r="K7761" i="2"/>
  <c r="K7769" i="2"/>
  <c r="K7777" i="2"/>
  <c r="K7785" i="2"/>
  <c r="K7793" i="2"/>
  <c r="K7801" i="2"/>
  <c r="K7809" i="2"/>
  <c r="K7817" i="2"/>
  <c r="K7825" i="2"/>
  <c r="K7833" i="2"/>
  <c r="K7841" i="2"/>
  <c r="K7849" i="2"/>
  <c r="K7857" i="2"/>
  <c r="K7865" i="2"/>
  <c r="K7873" i="2"/>
  <c r="K7881" i="2"/>
  <c r="K7889" i="2"/>
  <c r="K7897" i="2"/>
  <c r="K7905" i="2"/>
  <c r="K7913" i="2"/>
  <c r="K7921" i="2"/>
  <c r="K7929" i="2"/>
  <c r="K7937" i="2"/>
  <c r="K7945" i="2"/>
  <c r="K7953" i="2"/>
  <c r="K7961" i="2"/>
  <c r="K7969" i="2"/>
  <c r="K7977" i="2"/>
  <c r="K7985" i="2"/>
  <c r="K7993" i="2"/>
  <c r="K8001" i="2"/>
  <c r="K8009" i="2"/>
  <c r="K8017" i="2"/>
  <c r="K8025" i="2"/>
  <c r="K8033" i="2"/>
  <c r="K8041" i="2"/>
  <c r="K8049" i="2"/>
  <c r="K8057" i="2"/>
  <c r="K8065" i="2"/>
  <c r="K8073" i="2"/>
  <c r="K8081" i="2"/>
  <c r="K8089" i="2"/>
  <c r="K8097" i="2"/>
  <c r="K8105" i="2"/>
  <c r="K8113" i="2"/>
  <c r="K4163" i="2"/>
  <c r="K5379" i="2"/>
  <c r="K5891" i="2"/>
  <c r="K6173" i="2"/>
  <c r="K6301" i="2"/>
  <c r="K6429" i="2"/>
  <c r="K6557" i="2"/>
  <c r="K6685" i="2"/>
  <c r="K6813" i="2"/>
  <c r="K6923" i="2"/>
  <c r="K7009" i="2"/>
  <c r="K7093" i="2"/>
  <c r="K7144" i="2"/>
  <c r="K7176" i="2"/>
  <c r="K7208" i="2"/>
  <c r="K7240" i="2"/>
  <c r="K7272" i="2"/>
  <c r="K7304" i="2"/>
  <c r="K7336" i="2"/>
  <c r="K7368" i="2"/>
  <c r="K7400" i="2"/>
  <c r="K7432" i="2"/>
  <c r="K7464" i="2"/>
  <c r="K7496" i="2"/>
  <c r="K7528" i="2"/>
  <c r="K7560" i="2"/>
  <c r="K7592" i="2"/>
  <c r="K7624" i="2"/>
  <c r="K7656" i="2"/>
  <c r="K7688" i="2"/>
  <c r="K7720" i="2"/>
  <c r="K7752" i="2"/>
  <c r="K7784" i="2"/>
  <c r="K7816" i="2"/>
  <c r="K7848" i="2"/>
  <c r="K7872" i="2"/>
  <c r="K7894" i="2"/>
  <c r="K7914" i="2"/>
  <c r="K7936" i="2"/>
  <c r="K7958" i="2"/>
  <c r="K7978" i="2"/>
  <c r="K8000" i="2"/>
  <c r="K8022" i="2"/>
  <c r="K8042" i="2"/>
  <c r="K8064" i="2"/>
  <c r="K8080" i="2"/>
  <c r="K8096" i="2"/>
  <c r="K8112" i="2"/>
  <c r="K8122" i="2"/>
  <c r="K8130" i="2"/>
  <c r="K8138" i="2"/>
  <c r="K8146" i="2"/>
  <c r="K8154" i="2"/>
  <c r="K8162" i="2"/>
  <c r="K8170" i="2"/>
  <c r="K8178" i="2"/>
  <c r="K8186" i="2"/>
  <c r="K8194" i="2"/>
  <c r="K8202" i="2"/>
  <c r="K8210" i="2"/>
  <c r="K8218" i="2"/>
  <c r="K8226" i="2"/>
  <c r="K8234" i="2"/>
  <c r="K8242" i="2"/>
  <c r="K8250" i="2"/>
  <c r="K8258" i="2"/>
  <c r="K8266" i="2"/>
  <c r="K8274" i="2"/>
  <c r="K8282" i="2"/>
  <c r="K8290" i="2"/>
  <c r="K8298" i="2"/>
  <c r="K8306" i="2"/>
  <c r="K8314" i="2"/>
  <c r="K8322" i="2"/>
  <c r="K8330" i="2"/>
  <c r="K8338" i="2"/>
  <c r="K8346" i="2"/>
  <c r="K8354" i="2"/>
  <c r="K8362" i="2"/>
  <c r="K8370" i="2"/>
  <c r="K8378" i="2"/>
  <c r="K8386" i="2"/>
  <c r="K8394" i="2"/>
  <c r="K8402" i="2"/>
  <c r="K8410" i="2"/>
  <c r="K8418" i="2"/>
  <c r="K8426" i="2"/>
  <c r="K8434" i="2"/>
  <c r="K8442" i="2"/>
  <c r="K8450" i="2"/>
  <c r="K4291" i="2"/>
  <c r="K5411" i="2"/>
  <c r="K5923" i="2"/>
  <c r="K6181" i="2"/>
  <c r="K6309" i="2"/>
  <c r="K6437" i="2"/>
  <c r="K6565" i="2"/>
  <c r="K6693" i="2"/>
  <c r="K6821" i="2"/>
  <c r="K6929" i="2"/>
  <c r="K7013" i="2"/>
  <c r="K7099" i="2"/>
  <c r="K7146" i="2"/>
  <c r="K7178" i="2"/>
  <c r="K7210" i="2"/>
  <c r="K7242" i="2"/>
  <c r="K7274" i="2"/>
  <c r="K7306" i="2"/>
  <c r="K7338" i="2"/>
  <c r="K7370" i="2"/>
  <c r="K7402" i="2"/>
  <c r="K7434" i="2"/>
  <c r="K7466" i="2"/>
  <c r="K7498" i="2"/>
  <c r="K7530" i="2"/>
  <c r="K7562" i="2"/>
  <c r="K7594" i="2"/>
  <c r="K7626" i="2"/>
  <c r="K7658" i="2"/>
  <c r="K7690" i="2"/>
  <c r="K7722" i="2"/>
  <c r="K7754" i="2"/>
  <c r="K7786" i="2"/>
  <c r="K7818" i="2"/>
  <c r="K7850" i="2"/>
  <c r="K7874" i="2"/>
  <c r="K7896" i="2"/>
  <c r="K7918" i="2"/>
  <c r="K7938" i="2"/>
  <c r="K7960" i="2"/>
  <c r="K7982" i="2"/>
  <c r="K8002" i="2"/>
  <c r="K8024" i="2"/>
  <c r="K8046" i="2"/>
  <c r="K8066" i="2"/>
  <c r="K8082" i="2"/>
  <c r="K8098" i="2"/>
  <c r="K8114" i="2"/>
  <c r="K8123" i="2"/>
  <c r="K8131" i="2"/>
  <c r="K8139" i="2"/>
  <c r="K8147" i="2"/>
  <c r="K8155" i="2"/>
  <c r="K8163" i="2"/>
  <c r="K8171" i="2"/>
  <c r="K8179" i="2"/>
  <c r="K8187" i="2"/>
  <c r="K8195" i="2"/>
  <c r="K8203" i="2"/>
  <c r="K8211" i="2"/>
  <c r="K8219" i="2"/>
  <c r="K8227" i="2"/>
  <c r="K8235" i="2"/>
  <c r="K8243" i="2"/>
  <c r="K8251" i="2"/>
  <c r="K8259" i="2"/>
  <c r="K8267" i="2"/>
  <c r="K8275" i="2"/>
  <c r="K8283" i="2"/>
  <c r="K8291" i="2"/>
  <c r="K8299" i="2"/>
  <c r="K8307" i="2"/>
  <c r="K8315" i="2"/>
  <c r="K8323" i="2"/>
  <c r="K8331" i="2"/>
  <c r="K8339" i="2"/>
  <c r="K8347" i="2"/>
  <c r="K8355" i="2"/>
  <c r="K8363" i="2"/>
  <c r="K8371" i="2"/>
  <c r="K8379" i="2"/>
  <c r="K8387" i="2"/>
  <c r="K8395" i="2"/>
  <c r="K8403" i="2"/>
  <c r="K8411" i="2"/>
  <c r="K8419" i="2"/>
  <c r="K8427" i="2"/>
  <c r="K4675" i="2"/>
  <c r="K5507" i="2"/>
  <c r="K5987" i="2"/>
  <c r="K6205" i="2"/>
  <c r="K6333" i="2"/>
  <c r="K6461" i="2"/>
  <c r="K6589" i="2"/>
  <c r="K6717" i="2"/>
  <c r="K6845" i="2"/>
  <c r="K6945" i="2"/>
  <c r="K7029" i="2"/>
  <c r="K7113" i="2"/>
  <c r="K7152" i="2"/>
  <c r="K7184" i="2"/>
  <c r="K7216" i="2"/>
  <c r="K7248" i="2"/>
  <c r="K7280" i="2"/>
  <c r="K7312" i="2"/>
  <c r="K7344" i="2"/>
  <c r="K7376" i="2"/>
  <c r="K7408" i="2"/>
  <c r="K7440" i="2"/>
  <c r="K7472" i="2"/>
  <c r="K7504" i="2"/>
  <c r="K7536" i="2"/>
  <c r="K7568" i="2"/>
  <c r="K7600" i="2"/>
  <c r="K7632" i="2"/>
  <c r="K7664" i="2"/>
  <c r="K7696" i="2"/>
  <c r="K7728" i="2"/>
  <c r="K7760" i="2"/>
  <c r="K7792" i="2"/>
  <c r="K7824" i="2"/>
  <c r="K7856" i="2"/>
  <c r="K7878" i="2"/>
  <c r="K7898" i="2"/>
  <c r="K7920" i="2"/>
  <c r="K7942" i="2"/>
  <c r="K7962" i="2"/>
  <c r="K7984" i="2"/>
  <c r="K8006" i="2"/>
  <c r="K8026" i="2"/>
  <c r="K8048" i="2"/>
  <c r="K8068" i="2"/>
  <c r="K8084" i="2"/>
  <c r="K8100" i="2"/>
  <c r="K8116" i="2"/>
  <c r="K8124" i="2"/>
  <c r="K8132" i="2"/>
  <c r="K8140" i="2"/>
  <c r="K8148" i="2"/>
  <c r="K8156" i="2"/>
  <c r="K8164" i="2"/>
  <c r="K8172" i="2"/>
  <c r="K8180" i="2"/>
  <c r="K8188" i="2"/>
  <c r="K8196" i="2"/>
  <c r="K8204" i="2"/>
  <c r="K8212" i="2"/>
  <c r="K8220" i="2"/>
  <c r="K8228" i="2"/>
  <c r="K8236" i="2"/>
  <c r="K8244" i="2"/>
  <c r="K8252" i="2"/>
  <c r="K8260" i="2"/>
  <c r="K8268" i="2"/>
  <c r="K8276" i="2"/>
  <c r="K8284" i="2"/>
  <c r="K8292" i="2"/>
  <c r="K8300" i="2"/>
  <c r="K8308" i="2"/>
  <c r="K8316" i="2"/>
  <c r="K8324" i="2"/>
  <c r="K8332" i="2"/>
  <c r="K8340" i="2"/>
  <c r="K8348" i="2"/>
  <c r="K8356" i="2"/>
  <c r="K8364" i="2"/>
  <c r="K8372" i="2"/>
  <c r="K8380" i="2"/>
  <c r="K8388" i="2"/>
  <c r="K8396" i="2"/>
  <c r="K8404" i="2"/>
  <c r="K8412" i="2"/>
  <c r="K8420" i="2"/>
  <c r="K8428" i="2"/>
  <c r="K8436" i="2"/>
  <c r="K8444" i="2"/>
  <c r="K8452" i="2"/>
  <c r="K4803" i="2"/>
  <c r="K5539" i="2"/>
  <c r="K6009" i="2"/>
  <c r="K6213" i="2"/>
  <c r="K6341" i="2"/>
  <c r="K6469" i="2"/>
  <c r="K6597" i="2"/>
  <c r="K6725" i="2"/>
  <c r="K6853" i="2"/>
  <c r="K6949" i="2"/>
  <c r="K7035" i="2"/>
  <c r="K7115" i="2"/>
  <c r="K7154" i="2"/>
  <c r="K7186" i="2"/>
  <c r="K7218" i="2"/>
  <c r="K7250" i="2"/>
  <c r="K7282" i="2"/>
  <c r="K7314" i="2"/>
  <c r="K7346" i="2"/>
  <c r="K7378" i="2"/>
  <c r="K7410" i="2"/>
  <c r="K7442" i="2"/>
  <c r="K7474" i="2"/>
  <c r="K7506" i="2"/>
  <c r="K7538" i="2"/>
  <c r="K7570" i="2"/>
  <c r="K7602" i="2"/>
  <c r="K7634" i="2"/>
  <c r="K7666" i="2"/>
  <c r="K7698" i="2"/>
  <c r="K7730" i="2"/>
  <c r="K7762" i="2"/>
  <c r="K7794" i="2"/>
  <c r="K7826" i="2"/>
  <c r="K7858" i="2"/>
  <c r="K7880" i="2"/>
  <c r="K7902" i="2"/>
  <c r="K7922" i="2"/>
  <c r="K7944" i="2"/>
  <c r="K7966" i="2"/>
  <c r="K7986" i="2"/>
  <c r="K8008" i="2"/>
  <c r="K8030" i="2"/>
  <c r="K8050" i="2"/>
  <c r="K8070" i="2"/>
  <c r="K8086" i="2"/>
  <c r="K8102" i="2"/>
  <c r="K8117" i="2"/>
  <c r="K8125" i="2"/>
  <c r="K8133" i="2"/>
  <c r="K8141" i="2"/>
  <c r="K8149" i="2"/>
  <c r="K8157" i="2"/>
  <c r="K8165" i="2"/>
  <c r="K8173" i="2"/>
  <c r="K8181" i="2"/>
  <c r="K8189" i="2"/>
  <c r="K8197" i="2"/>
  <c r="K8205" i="2"/>
  <c r="K8213" i="2"/>
  <c r="K8221" i="2"/>
  <c r="K8229" i="2"/>
  <c r="K8237" i="2"/>
  <c r="K8245" i="2"/>
  <c r="K8253" i="2"/>
  <c r="K5102" i="2"/>
  <c r="K5635" i="2"/>
  <c r="K6073" i="2"/>
  <c r="K6237" i="2"/>
  <c r="K6365" i="2"/>
  <c r="K6493" i="2"/>
  <c r="K6621" i="2"/>
  <c r="K6749" i="2"/>
  <c r="K6877" i="2"/>
  <c r="K6965" i="2"/>
  <c r="K7051" i="2"/>
  <c r="K7128" i="2"/>
  <c r="K7160" i="2"/>
  <c r="K7192" i="2"/>
  <c r="K7224" i="2"/>
  <c r="K7256" i="2"/>
  <c r="K7288" i="2"/>
  <c r="K7320" i="2"/>
  <c r="K7352" i="2"/>
  <c r="K7384" i="2"/>
  <c r="K7416" i="2"/>
  <c r="K7448" i="2"/>
  <c r="K7480" i="2"/>
  <c r="K7512" i="2"/>
  <c r="K7544" i="2"/>
  <c r="K7576" i="2"/>
  <c r="K7608" i="2"/>
  <c r="K7640" i="2"/>
  <c r="K7672" i="2"/>
  <c r="K7704" i="2"/>
  <c r="K7736" i="2"/>
  <c r="K7768" i="2"/>
  <c r="K7800" i="2"/>
  <c r="K7832" i="2"/>
  <c r="K7862" i="2"/>
  <c r="K7882" i="2"/>
  <c r="K7904" i="2"/>
  <c r="K7926" i="2"/>
  <c r="K7946" i="2"/>
  <c r="K7968" i="2"/>
  <c r="K7990" i="2"/>
  <c r="K8010" i="2"/>
  <c r="K8032" i="2"/>
  <c r="K8054" i="2"/>
  <c r="K8072" i="2"/>
  <c r="K8088" i="2"/>
  <c r="K8104" i="2"/>
  <c r="K8118" i="2"/>
  <c r="K8126" i="2"/>
  <c r="K8134" i="2"/>
  <c r="K8142" i="2"/>
  <c r="K8150" i="2"/>
  <c r="K8158" i="2"/>
  <c r="K8166" i="2"/>
  <c r="K8174" i="2"/>
  <c r="K8182" i="2"/>
  <c r="K8190" i="2"/>
  <c r="K8198" i="2"/>
  <c r="K8206" i="2"/>
  <c r="K8214" i="2"/>
  <c r="K8222" i="2"/>
  <c r="K8230" i="2"/>
  <c r="K8238" i="2"/>
  <c r="K8246" i="2"/>
  <c r="K8254" i="2"/>
  <c r="K8262" i="2"/>
  <c r="K8270" i="2"/>
  <c r="K8278" i="2"/>
  <c r="K8286" i="2"/>
  <c r="K8294" i="2"/>
  <c r="K8302" i="2"/>
  <c r="K8310" i="2"/>
  <c r="K8318" i="2"/>
  <c r="K8326" i="2"/>
  <c r="K8334" i="2"/>
  <c r="K8342" i="2"/>
  <c r="K8350" i="2"/>
  <c r="K8358" i="2"/>
  <c r="K8366" i="2"/>
  <c r="K8374" i="2"/>
  <c r="K8382" i="2"/>
  <c r="K8390" i="2"/>
  <c r="K8398" i="2"/>
  <c r="K8406" i="2"/>
  <c r="K8414" i="2"/>
  <c r="K5155" i="2"/>
  <c r="K5667" i="2"/>
  <c r="K6095" i="2"/>
  <c r="K6245" i="2"/>
  <c r="K6373" i="2"/>
  <c r="K6501" i="2"/>
  <c r="K6629" i="2"/>
  <c r="K6757" i="2"/>
  <c r="K6885" i="2"/>
  <c r="K6971" i="2"/>
  <c r="K7057" i="2"/>
  <c r="K7130" i="2"/>
  <c r="K7162" i="2"/>
  <c r="K7194" i="2"/>
  <c r="K7226" i="2"/>
  <c r="K7258" i="2"/>
  <c r="K7290" i="2"/>
  <c r="K7322" i="2"/>
  <c r="K7354" i="2"/>
  <c r="K7386" i="2"/>
  <c r="K7418" i="2"/>
  <c r="K7450" i="2"/>
  <c r="K7482" i="2"/>
  <c r="K7514" i="2"/>
  <c r="K7546" i="2"/>
  <c r="K7578" i="2"/>
  <c r="K7610" i="2"/>
  <c r="K7642" i="2"/>
  <c r="K7674" i="2"/>
  <c r="K7706" i="2"/>
  <c r="K7738" i="2"/>
  <c r="K7770" i="2"/>
  <c r="K7802" i="2"/>
  <c r="K7834" i="2"/>
  <c r="K7864" i="2"/>
  <c r="K7886" i="2"/>
  <c r="K7906" i="2"/>
  <c r="K7928" i="2"/>
  <c r="K7950" i="2"/>
  <c r="K7970" i="2"/>
  <c r="K7992" i="2"/>
  <c r="K8014" i="2"/>
  <c r="K8034" i="2"/>
  <c r="K8056" i="2"/>
  <c r="K8074" i="2"/>
  <c r="K8090" i="2"/>
  <c r="K8106" i="2"/>
  <c r="K8119" i="2"/>
  <c r="K8127" i="2"/>
  <c r="K8135" i="2"/>
  <c r="K8143" i="2"/>
  <c r="K8151" i="2"/>
  <c r="K8159" i="2"/>
  <c r="K8167" i="2"/>
  <c r="K8175" i="2"/>
  <c r="K8183" i="2"/>
  <c r="K8191" i="2"/>
  <c r="K8199" i="2"/>
  <c r="K8207" i="2"/>
  <c r="K8215" i="2"/>
  <c r="K8223" i="2"/>
  <c r="K8231" i="2"/>
  <c r="K8239" i="2"/>
  <c r="K8247" i="2"/>
  <c r="K8255" i="2"/>
  <c r="K8263" i="2"/>
  <c r="K8271" i="2"/>
  <c r="K8279" i="2"/>
  <c r="K8287" i="2"/>
  <c r="K8295" i="2"/>
  <c r="K8303" i="2"/>
  <c r="K8311" i="2"/>
  <c r="K8319" i="2"/>
  <c r="K8327" i="2"/>
  <c r="K8335" i="2"/>
  <c r="K8343" i="2"/>
  <c r="K8351" i="2"/>
  <c r="K8359" i="2"/>
  <c r="K8367" i="2"/>
  <c r="K8375" i="2"/>
  <c r="K8383" i="2"/>
  <c r="K8391" i="2"/>
  <c r="K8399" i="2"/>
  <c r="K8407" i="2"/>
  <c r="K8415" i="2"/>
  <c r="K5251" i="2"/>
  <c r="K5763" i="2"/>
  <c r="K6141" i="2"/>
  <c r="K6269" i="2"/>
  <c r="K6397" i="2"/>
  <c r="K6525" i="2"/>
  <c r="K6653" i="2"/>
  <c r="K6781" i="2"/>
  <c r="K6901" i="2"/>
  <c r="K6987" i="2"/>
  <c r="K7073" i="2"/>
  <c r="K7136" i="2"/>
  <c r="K7168" i="2"/>
  <c r="K7200" i="2"/>
  <c r="K7232" i="2"/>
  <c r="K7264" i="2"/>
  <c r="K7296" i="2"/>
  <c r="K7328" i="2"/>
  <c r="K7360" i="2"/>
  <c r="K7392" i="2"/>
  <c r="K7424" i="2"/>
  <c r="K7456" i="2"/>
  <c r="K7488" i="2"/>
  <c r="K7520" i="2"/>
  <c r="K7552" i="2"/>
  <c r="K7584" i="2"/>
  <c r="K7616" i="2"/>
  <c r="K7648" i="2"/>
  <c r="K7680" i="2"/>
  <c r="K7712" i="2"/>
  <c r="K7744" i="2"/>
  <c r="K7776" i="2"/>
  <c r="K7808" i="2"/>
  <c r="K7840" i="2"/>
  <c r="K7866" i="2"/>
  <c r="K7888" i="2"/>
  <c r="K7910" i="2"/>
  <c r="K7930" i="2"/>
  <c r="K7952" i="2"/>
  <c r="K7974" i="2"/>
  <c r="K7994" i="2"/>
  <c r="K8016" i="2"/>
  <c r="K8038" i="2"/>
  <c r="K8058" i="2"/>
  <c r="K8076" i="2"/>
  <c r="K8092" i="2"/>
  <c r="K8108" i="2"/>
  <c r="K8120" i="2"/>
  <c r="K8128" i="2"/>
  <c r="K8136" i="2"/>
  <c r="K8144" i="2"/>
  <c r="K8152" i="2"/>
  <c r="K8160" i="2"/>
  <c r="K8168" i="2"/>
  <c r="K8176" i="2"/>
  <c r="K8184" i="2"/>
  <c r="K8192" i="2"/>
  <c r="K8200" i="2"/>
  <c r="K8208" i="2"/>
  <c r="K8216" i="2"/>
  <c r="K8224" i="2"/>
  <c r="K8232" i="2"/>
  <c r="K8240" i="2"/>
  <c r="K8248" i="2"/>
  <c r="K8256" i="2"/>
  <c r="K8264" i="2"/>
  <c r="K8272" i="2"/>
  <c r="K8280" i="2"/>
  <c r="K8288" i="2"/>
  <c r="K8296" i="2"/>
  <c r="K8304" i="2"/>
  <c r="K8312" i="2"/>
  <c r="K8320" i="2"/>
  <c r="K8328" i="2"/>
  <c r="K8336" i="2"/>
  <c r="K8344" i="2"/>
  <c r="K8352" i="2"/>
  <c r="K8360" i="2"/>
  <c r="K8368" i="2"/>
  <c r="K8376" i="2"/>
  <c r="K8384" i="2"/>
  <c r="K8392" i="2"/>
  <c r="K8400" i="2"/>
  <c r="K8408" i="2"/>
  <c r="K8416" i="2"/>
  <c r="K8424" i="2"/>
  <c r="K8432" i="2"/>
  <c r="K8440" i="2"/>
  <c r="K5283" i="2"/>
  <c r="K6907" i="2"/>
  <c r="K7298" i="2"/>
  <c r="K7554" i="2"/>
  <c r="K7810" i="2"/>
  <c r="K7998" i="2"/>
  <c r="K8129" i="2"/>
  <c r="K8193" i="2"/>
  <c r="K8257" i="2"/>
  <c r="K8289" i="2"/>
  <c r="K8321" i="2"/>
  <c r="K8353" i="2"/>
  <c r="K8385" i="2"/>
  <c r="K8417" i="2"/>
  <c r="K8433" i="2"/>
  <c r="K8446" i="2"/>
  <c r="K8456" i="2"/>
  <c r="K8464" i="2"/>
  <c r="K8472" i="2"/>
  <c r="K8480" i="2"/>
  <c r="K8488" i="2"/>
  <c r="K8496" i="2"/>
  <c r="K8504" i="2"/>
  <c r="K8512" i="2"/>
  <c r="K8520" i="2"/>
  <c r="K8528" i="2"/>
  <c r="K8536" i="2"/>
  <c r="K8544" i="2"/>
  <c r="K8552" i="2"/>
  <c r="K8560" i="2"/>
  <c r="K8568" i="2"/>
  <c r="K8576" i="2"/>
  <c r="K8584" i="2"/>
  <c r="K8592" i="2"/>
  <c r="K8600" i="2"/>
  <c r="K8608" i="2"/>
  <c r="K8616" i="2"/>
  <c r="K8624" i="2"/>
  <c r="K8632" i="2"/>
  <c r="K8640" i="2"/>
  <c r="K8648" i="2"/>
  <c r="K8656" i="2"/>
  <c r="K8664" i="2"/>
  <c r="K8672" i="2"/>
  <c r="K8680" i="2"/>
  <c r="K8688" i="2"/>
  <c r="K8696" i="2"/>
  <c r="K8704" i="2"/>
  <c r="K8712" i="2"/>
  <c r="K8720" i="2"/>
  <c r="K8728" i="2"/>
  <c r="K8736" i="2"/>
  <c r="K8744" i="2"/>
  <c r="K8752" i="2"/>
  <c r="K8760" i="2"/>
  <c r="K8768" i="2"/>
  <c r="K8776" i="2"/>
  <c r="K8784" i="2"/>
  <c r="K8792" i="2"/>
  <c r="K8800" i="2"/>
  <c r="K8808" i="2"/>
  <c r="K8816" i="2"/>
  <c r="K8824" i="2"/>
  <c r="K8832" i="2"/>
  <c r="K5795" i="2"/>
  <c r="K6993" i="2"/>
  <c r="K7330" i="2"/>
  <c r="K7586" i="2"/>
  <c r="K7842" i="2"/>
  <c r="K8018" i="2"/>
  <c r="K8137" i="2"/>
  <c r="K8201" i="2"/>
  <c r="K8261" i="2"/>
  <c r="K8293" i="2"/>
  <c r="K8325" i="2"/>
  <c r="K8357" i="2"/>
  <c r="K8389" i="2"/>
  <c r="K8421" i="2"/>
  <c r="K8435" i="2"/>
  <c r="K8447" i="2"/>
  <c r="K8457" i="2"/>
  <c r="K8465" i="2"/>
  <c r="K8473" i="2"/>
  <c r="K8481" i="2"/>
  <c r="K8489" i="2"/>
  <c r="K8497" i="2"/>
  <c r="K8505" i="2"/>
  <c r="K8513" i="2"/>
  <c r="K8521" i="2"/>
  <c r="K8529" i="2"/>
  <c r="K8537" i="2"/>
  <c r="K8545" i="2"/>
  <c r="K8553" i="2"/>
  <c r="K8561" i="2"/>
  <c r="K8569" i="2"/>
  <c r="K8577" i="2"/>
  <c r="K8585" i="2"/>
  <c r="K8593" i="2"/>
  <c r="K8601" i="2"/>
  <c r="K8609" i="2"/>
  <c r="K8617" i="2"/>
  <c r="K8625" i="2"/>
  <c r="K8633" i="2"/>
  <c r="K8641" i="2"/>
  <c r="K8649" i="2"/>
  <c r="K8657" i="2"/>
  <c r="K8665" i="2"/>
  <c r="K8673" i="2"/>
  <c r="K8681" i="2"/>
  <c r="K8689" i="2"/>
  <c r="K8697" i="2"/>
  <c r="K8705" i="2"/>
  <c r="K8713" i="2"/>
  <c r="K8721" i="2"/>
  <c r="K8729" i="2"/>
  <c r="K8737" i="2"/>
  <c r="K8745" i="2"/>
  <c r="K8753" i="2"/>
  <c r="K8761" i="2"/>
  <c r="K8769" i="2"/>
  <c r="K8777" i="2"/>
  <c r="K8785" i="2"/>
  <c r="K8793" i="2"/>
  <c r="K8801" i="2"/>
  <c r="K8809" i="2"/>
  <c r="K8817" i="2"/>
  <c r="K8825" i="2"/>
  <c r="K8833" i="2"/>
  <c r="K8841" i="2"/>
  <c r="K8849" i="2"/>
  <c r="K8857" i="2"/>
  <c r="K8865" i="2"/>
  <c r="K8873" i="2"/>
  <c r="K8881" i="2"/>
  <c r="K8889" i="2"/>
  <c r="K8897" i="2"/>
  <c r="K8905" i="2"/>
  <c r="K8913" i="2"/>
  <c r="K8921" i="2"/>
  <c r="K8929" i="2"/>
  <c r="K8937" i="2"/>
  <c r="K8945" i="2"/>
  <c r="K8953" i="2"/>
  <c r="K8961" i="2"/>
  <c r="K8969" i="2"/>
  <c r="K8977" i="2"/>
  <c r="K8985" i="2"/>
  <c r="K8993" i="2"/>
  <c r="K9001" i="2"/>
  <c r="K9009" i="2"/>
  <c r="K9017" i="2"/>
  <c r="K6149" i="2"/>
  <c r="K7077" i="2"/>
  <c r="K7362" i="2"/>
  <c r="K7618" i="2"/>
  <c r="K7870" i="2"/>
  <c r="K8040" i="2"/>
  <c r="K8145" i="2"/>
  <c r="K8209" i="2"/>
  <c r="K8265" i="2"/>
  <c r="K8297" i="2"/>
  <c r="K8329" i="2"/>
  <c r="K8361" i="2"/>
  <c r="K8393" i="2"/>
  <c r="K8422" i="2"/>
  <c r="K8437" i="2"/>
  <c r="K8448" i="2"/>
  <c r="K8458" i="2"/>
  <c r="K8466" i="2"/>
  <c r="K8474" i="2"/>
  <c r="K8482" i="2"/>
  <c r="K8490" i="2"/>
  <c r="K8498" i="2"/>
  <c r="K8506" i="2"/>
  <c r="K8514" i="2"/>
  <c r="K8522" i="2"/>
  <c r="K8530" i="2"/>
  <c r="K8538" i="2"/>
  <c r="K8546" i="2"/>
  <c r="K8554" i="2"/>
  <c r="K8562" i="2"/>
  <c r="K8570" i="2"/>
  <c r="K8578" i="2"/>
  <c r="K8586" i="2"/>
  <c r="K8594" i="2"/>
  <c r="K8602" i="2"/>
  <c r="K8610" i="2"/>
  <c r="K8618" i="2"/>
  <c r="K8626" i="2"/>
  <c r="K8634" i="2"/>
  <c r="K8642" i="2"/>
  <c r="K8650" i="2"/>
  <c r="K8658" i="2"/>
  <c r="K8666" i="2"/>
  <c r="K8674" i="2"/>
  <c r="K8682" i="2"/>
  <c r="K8690" i="2"/>
  <c r="K8698" i="2"/>
  <c r="K8706" i="2"/>
  <c r="K8714" i="2"/>
  <c r="K8722" i="2"/>
  <c r="K8730" i="2"/>
  <c r="K8738" i="2"/>
  <c r="K8746" i="2"/>
  <c r="K8754" i="2"/>
  <c r="K8762" i="2"/>
  <c r="K8770" i="2"/>
  <c r="K8778" i="2"/>
  <c r="K8786" i="2"/>
  <c r="K8794" i="2"/>
  <c r="K8802" i="2"/>
  <c r="K8810" i="2"/>
  <c r="K8818" i="2"/>
  <c r="K8826" i="2"/>
  <c r="K8834" i="2"/>
  <c r="K8842" i="2"/>
  <c r="K8850" i="2"/>
  <c r="K8858" i="2"/>
  <c r="K8866" i="2"/>
  <c r="K8874" i="2"/>
  <c r="K8882" i="2"/>
  <c r="K8890" i="2"/>
  <c r="K8898" i="2"/>
  <c r="K8906" i="2"/>
  <c r="K8914" i="2"/>
  <c r="K8922" i="2"/>
  <c r="K8930" i="2"/>
  <c r="K8938" i="2"/>
  <c r="K8946" i="2"/>
  <c r="K8954" i="2"/>
  <c r="K8962" i="2"/>
  <c r="K8970" i="2"/>
  <c r="K8978" i="2"/>
  <c r="K8986" i="2"/>
  <c r="K8994" i="2"/>
  <c r="K9002" i="2"/>
  <c r="K9010" i="2"/>
  <c r="K9018" i="2"/>
  <c r="K6277" i="2"/>
  <c r="K7138" i="2"/>
  <c r="K7394" i="2"/>
  <c r="K7650" i="2"/>
  <c r="K7890" i="2"/>
  <c r="K8062" i="2"/>
  <c r="K8153" i="2"/>
  <c r="K8217" i="2"/>
  <c r="K8269" i="2"/>
  <c r="K8301" i="2"/>
  <c r="K8333" i="2"/>
  <c r="K8365" i="2"/>
  <c r="K8397" i="2"/>
  <c r="K8423" i="2"/>
  <c r="K8438" i="2"/>
  <c r="K8449" i="2"/>
  <c r="K8459" i="2"/>
  <c r="K8467" i="2"/>
  <c r="K8475" i="2"/>
  <c r="K8483" i="2"/>
  <c r="K8491" i="2"/>
  <c r="K8499" i="2"/>
  <c r="K8507" i="2"/>
  <c r="K8515" i="2"/>
  <c r="K8523" i="2"/>
  <c r="K8531" i="2"/>
  <c r="K8539" i="2"/>
  <c r="K8547" i="2"/>
  <c r="K8555" i="2"/>
  <c r="K8563" i="2"/>
  <c r="K8571" i="2"/>
  <c r="K8579" i="2"/>
  <c r="K8587" i="2"/>
  <c r="K8595" i="2"/>
  <c r="K8603" i="2"/>
  <c r="K8611" i="2"/>
  <c r="K8619" i="2"/>
  <c r="K8627" i="2"/>
  <c r="K8635" i="2"/>
  <c r="K8643" i="2"/>
  <c r="K8651" i="2"/>
  <c r="K8659" i="2"/>
  <c r="K8667" i="2"/>
  <c r="K8675" i="2"/>
  <c r="K8683" i="2"/>
  <c r="K8691" i="2"/>
  <c r="K8699" i="2"/>
  <c r="K8707" i="2"/>
  <c r="K8715" i="2"/>
  <c r="K8723" i="2"/>
  <c r="K8731" i="2"/>
  <c r="K8739" i="2"/>
  <c r="K8747" i="2"/>
  <c r="K8755" i="2"/>
  <c r="K8763" i="2"/>
  <c r="K8771" i="2"/>
  <c r="K8779" i="2"/>
  <c r="K8787" i="2"/>
  <c r="K8795" i="2"/>
  <c r="K8803" i="2"/>
  <c r="K8811" i="2"/>
  <c r="K8819" i="2"/>
  <c r="K8827" i="2"/>
  <c r="K8835" i="2"/>
  <c r="K8843" i="2"/>
  <c r="K8851" i="2"/>
  <c r="K8859" i="2"/>
  <c r="K8867" i="2"/>
  <c r="K8875" i="2"/>
  <c r="K8883" i="2"/>
  <c r="K8891" i="2"/>
  <c r="K6405" i="2"/>
  <c r="K7170" i="2"/>
  <c r="K7426" i="2"/>
  <c r="K7682" i="2"/>
  <c r="K7912" i="2"/>
  <c r="K8078" i="2"/>
  <c r="K8161" i="2"/>
  <c r="K8225" i="2"/>
  <c r="K8273" i="2"/>
  <c r="K8305" i="2"/>
  <c r="K8337" i="2"/>
  <c r="K8369" i="2"/>
  <c r="K8401" i="2"/>
  <c r="K8425" i="2"/>
  <c r="K8439" i="2"/>
  <c r="K8451" i="2"/>
  <c r="K8460" i="2"/>
  <c r="K8468" i="2"/>
  <c r="K8476" i="2"/>
  <c r="K8484" i="2"/>
  <c r="K8492" i="2"/>
  <c r="K8500" i="2"/>
  <c r="K8508" i="2"/>
  <c r="K8516" i="2"/>
  <c r="K8524" i="2"/>
  <c r="K8532" i="2"/>
  <c r="K8540" i="2"/>
  <c r="K8548" i="2"/>
  <c r="K8556" i="2"/>
  <c r="K8564" i="2"/>
  <c r="K8572" i="2"/>
  <c r="K8580" i="2"/>
  <c r="K8588" i="2"/>
  <c r="K8596" i="2"/>
  <c r="K8604" i="2"/>
  <c r="K8612" i="2"/>
  <c r="K8620" i="2"/>
  <c r="K8628" i="2"/>
  <c r="K8636" i="2"/>
  <c r="K8644" i="2"/>
  <c r="K8652" i="2"/>
  <c r="K8660" i="2"/>
  <c r="K8668" i="2"/>
  <c r="K8676" i="2"/>
  <c r="K8684" i="2"/>
  <c r="K8692" i="2"/>
  <c r="K8700" i="2"/>
  <c r="K8708" i="2"/>
  <c r="K8716" i="2"/>
  <c r="K8724" i="2"/>
  <c r="K8732" i="2"/>
  <c r="K8740" i="2"/>
  <c r="K8748" i="2"/>
  <c r="K8756" i="2"/>
  <c r="K8764" i="2"/>
  <c r="K8772" i="2"/>
  <c r="K8780" i="2"/>
  <c r="K8788" i="2"/>
  <c r="K8796" i="2"/>
  <c r="K8804" i="2"/>
  <c r="K8812" i="2"/>
  <c r="K8820" i="2"/>
  <c r="K8828" i="2"/>
  <c r="K6661" i="2"/>
  <c r="K7234" i="2"/>
  <c r="K7490" i="2"/>
  <c r="K7746" i="2"/>
  <c r="K7954" i="2"/>
  <c r="K8110" i="2"/>
  <c r="K8177" i="2"/>
  <c r="K8241" i="2"/>
  <c r="K8281" i="2"/>
  <c r="K8313" i="2"/>
  <c r="K8345" i="2"/>
  <c r="K8377" i="2"/>
  <c r="K8409" i="2"/>
  <c r="K8430" i="2"/>
  <c r="K8443" i="2"/>
  <c r="K8454" i="2"/>
  <c r="K8462" i="2"/>
  <c r="K8470" i="2"/>
  <c r="K8478" i="2"/>
  <c r="K8486" i="2"/>
  <c r="K8494" i="2"/>
  <c r="K8502" i="2"/>
  <c r="K8510" i="2"/>
  <c r="K8518" i="2"/>
  <c r="K8526" i="2"/>
  <c r="K8534" i="2"/>
  <c r="K8542" i="2"/>
  <c r="K8550" i="2"/>
  <c r="K8558" i="2"/>
  <c r="K8566" i="2"/>
  <c r="K8574" i="2"/>
  <c r="K8582" i="2"/>
  <c r="K8590" i="2"/>
  <c r="K8598" i="2"/>
  <c r="K8606" i="2"/>
  <c r="K8614" i="2"/>
  <c r="K8622" i="2"/>
  <c r="K8630" i="2"/>
  <c r="K8638" i="2"/>
  <c r="K8646" i="2"/>
  <c r="K8654" i="2"/>
  <c r="K8662" i="2"/>
  <c r="K8670" i="2"/>
  <c r="K8678" i="2"/>
  <c r="K8686" i="2"/>
  <c r="K8694" i="2"/>
  <c r="K8702" i="2"/>
  <c r="K8710" i="2"/>
  <c r="K8718" i="2"/>
  <c r="K8726" i="2"/>
  <c r="K8734" i="2"/>
  <c r="K8742" i="2"/>
  <c r="K8750" i="2"/>
  <c r="K8758" i="2"/>
  <c r="K8766" i="2"/>
  <c r="K8774" i="2"/>
  <c r="K8782" i="2"/>
  <c r="K8790" i="2"/>
  <c r="K8798" i="2"/>
  <c r="K8806" i="2"/>
  <c r="K8814" i="2"/>
  <c r="K8822" i="2"/>
  <c r="K8830" i="2"/>
  <c r="K8838" i="2"/>
  <c r="K8846" i="2"/>
  <c r="K8854" i="2"/>
  <c r="K8862" i="2"/>
  <c r="K8870" i="2"/>
  <c r="K8878" i="2"/>
  <c r="K8886" i="2"/>
  <c r="K8894" i="2"/>
  <c r="K8902" i="2"/>
  <c r="K8910" i="2"/>
  <c r="K8918" i="2"/>
  <c r="K8926" i="2"/>
  <c r="K8934" i="2"/>
  <c r="K8942" i="2"/>
  <c r="K8950" i="2"/>
  <c r="K8958" i="2"/>
  <c r="K8966" i="2"/>
  <c r="K8974" i="2"/>
  <c r="K8982" i="2"/>
  <c r="K8990" i="2"/>
  <c r="K8998" i="2"/>
  <c r="K9006" i="2"/>
  <c r="K9014" i="2"/>
  <c r="K6789" i="2"/>
  <c r="K7266" i="2"/>
  <c r="K7522" i="2"/>
  <c r="K7778" i="2"/>
  <c r="K7976" i="2"/>
  <c r="K8121" i="2"/>
  <c r="K8185" i="2"/>
  <c r="K8249" i="2"/>
  <c r="K8285" i="2"/>
  <c r="K8317" i="2"/>
  <c r="K8349" i="2"/>
  <c r="K8381" i="2"/>
  <c r="K8413" i="2"/>
  <c r="K8431" i="2"/>
  <c r="K8445" i="2"/>
  <c r="K8455" i="2"/>
  <c r="K8463" i="2"/>
  <c r="K8471" i="2"/>
  <c r="K8479" i="2"/>
  <c r="K8487" i="2"/>
  <c r="K8495" i="2"/>
  <c r="K8503" i="2"/>
  <c r="K8511" i="2"/>
  <c r="K8519" i="2"/>
  <c r="K8527" i="2"/>
  <c r="K8535" i="2"/>
  <c r="K8543" i="2"/>
  <c r="K8551" i="2"/>
  <c r="K8559" i="2"/>
  <c r="K8567" i="2"/>
  <c r="K8575" i="2"/>
  <c r="K8583" i="2"/>
  <c r="K8591" i="2"/>
  <c r="K8599" i="2"/>
  <c r="K8607" i="2"/>
  <c r="K8615" i="2"/>
  <c r="K8623" i="2"/>
  <c r="K8631" i="2"/>
  <c r="K8639" i="2"/>
  <c r="K8647" i="2"/>
  <c r="K8655" i="2"/>
  <c r="K8663" i="2"/>
  <c r="K8671" i="2"/>
  <c r="K8679" i="2"/>
  <c r="K8687" i="2"/>
  <c r="K8695" i="2"/>
  <c r="K8703" i="2"/>
  <c r="K8711" i="2"/>
  <c r="K8719" i="2"/>
  <c r="K8727" i="2"/>
  <c r="K8735" i="2"/>
  <c r="K8743" i="2"/>
  <c r="K8751" i="2"/>
  <c r="K8759" i="2"/>
  <c r="K8767" i="2"/>
  <c r="K8775" i="2"/>
  <c r="K8783" i="2"/>
  <c r="K8791" i="2"/>
  <c r="K8799" i="2"/>
  <c r="K8807" i="2"/>
  <c r="K8815" i="2"/>
  <c r="K8823" i="2"/>
  <c r="K8831" i="2"/>
  <c r="K8839" i="2"/>
  <c r="K8847" i="2"/>
  <c r="K8855" i="2"/>
  <c r="K8863" i="2"/>
  <c r="K8871" i="2"/>
  <c r="K8879" i="2"/>
  <c r="K8887" i="2"/>
  <c r="K8895" i="2"/>
  <c r="K8903" i="2"/>
  <c r="K8911" i="2"/>
  <c r="K8919" i="2"/>
  <c r="K8927" i="2"/>
  <c r="K8935" i="2"/>
  <c r="K8943" i="2"/>
  <c r="K8951" i="2"/>
  <c r="K8959" i="2"/>
  <c r="K8967" i="2"/>
  <c r="K8975" i="2"/>
  <c r="K8983" i="2"/>
  <c r="K8991" i="2"/>
  <c r="K8999" i="2"/>
  <c r="K9007" i="2"/>
  <c r="K6533" i="2"/>
  <c r="K8277" i="2"/>
  <c r="K8461" i="2"/>
  <c r="K8525" i="2"/>
  <c r="K8589" i="2"/>
  <c r="K8653" i="2"/>
  <c r="K8717" i="2"/>
  <c r="K8781" i="2"/>
  <c r="K8837" i="2"/>
  <c r="K8860" i="2"/>
  <c r="K8880" i="2"/>
  <c r="K8900" i="2"/>
  <c r="K8916" i="2"/>
  <c r="K8932" i="2"/>
  <c r="K8948" i="2"/>
  <c r="K8964" i="2"/>
  <c r="K8980" i="2"/>
  <c r="K8996" i="2"/>
  <c r="K9012" i="2"/>
  <c r="K9023" i="2"/>
  <c r="K9031" i="2"/>
  <c r="K9039" i="2"/>
  <c r="K9047" i="2"/>
  <c r="K9055" i="2"/>
  <c r="K9063" i="2"/>
  <c r="K9071" i="2"/>
  <c r="K9079" i="2"/>
  <c r="K9087" i="2"/>
  <c r="K9095" i="2"/>
  <c r="K9103" i="2"/>
  <c r="K9111" i="2"/>
  <c r="K9119" i="2"/>
  <c r="K9127" i="2"/>
  <c r="K9135" i="2"/>
  <c r="K9143" i="2"/>
  <c r="K9151" i="2"/>
  <c r="K9159" i="2"/>
  <c r="K9167" i="2"/>
  <c r="K9175" i="2"/>
  <c r="K9183" i="2"/>
  <c r="K9191" i="2"/>
  <c r="K9199" i="2"/>
  <c r="K9207" i="2"/>
  <c r="K9215" i="2"/>
  <c r="K9223" i="2"/>
  <c r="K9231" i="2"/>
  <c r="K9239" i="2"/>
  <c r="K9247" i="2"/>
  <c r="K9255" i="2"/>
  <c r="K9263" i="2"/>
  <c r="K9271" i="2"/>
  <c r="K9279" i="2"/>
  <c r="K9287" i="2"/>
  <c r="K9295" i="2"/>
  <c r="K9303" i="2"/>
  <c r="K9311" i="2"/>
  <c r="K9319" i="2"/>
  <c r="K9327" i="2"/>
  <c r="K9335" i="2"/>
  <c r="K9343" i="2"/>
  <c r="K9351" i="2"/>
  <c r="K9359" i="2"/>
  <c r="K9367" i="2"/>
  <c r="K9375" i="2"/>
  <c r="K9383" i="2"/>
  <c r="K9391" i="2"/>
  <c r="K9399" i="2"/>
  <c r="K9407" i="2"/>
  <c r="K9415" i="2"/>
  <c r="K9423" i="2"/>
  <c r="K9431" i="2"/>
  <c r="K9439" i="2"/>
  <c r="K9447" i="2"/>
  <c r="K9455" i="2"/>
  <c r="K9463" i="2"/>
  <c r="K9471" i="2"/>
  <c r="K9479" i="2"/>
  <c r="K9487" i="2"/>
  <c r="K9495" i="2"/>
  <c r="K9503" i="2"/>
  <c r="K9511" i="2"/>
  <c r="K7202" i="2"/>
  <c r="K8309" i="2"/>
  <c r="K8469" i="2"/>
  <c r="K8533" i="2"/>
  <c r="K8597" i="2"/>
  <c r="K8661" i="2"/>
  <c r="K8725" i="2"/>
  <c r="K8789" i="2"/>
  <c r="K8840" i="2"/>
  <c r="K8861" i="2"/>
  <c r="K8884" i="2"/>
  <c r="K8901" i="2"/>
  <c r="K8917" i="2"/>
  <c r="K8933" i="2"/>
  <c r="K8949" i="2"/>
  <c r="K8965" i="2"/>
  <c r="K8981" i="2"/>
  <c r="K8997" i="2"/>
  <c r="K9013" i="2"/>
  <c r="K9024" i="2"/>
  <c r="K9032" i="2"/>
  <c r="K9040" i="2"/>
  <c r="K9048" i="2"/>
  <c r="K9056" i="2"/>
  <c r="K9064" i="2"/>
  <c r="K9072" i="2"/>
  <c r="K9080" i="2"/>
  <c r="K9088" i="2"/>
  <c r="K9096" i="2"/>
  <c r="K9104" i="2"/>
  <c r="K9112" i="2"/>
  <c r="K9120" i="2"/>
  <c r="K9128" i="2"/>
  <c r="K9136" i="2"/>
  <c r="K9144" i="2"/>
  <c r="K9152" i="2"/>
  <c r="K9160" i="2"/>
  <c r="K9168" i="2"/>
  <c r="K9176" i="2"/>
  <c r="K9184" i="2"/>
  <c r="K9192" i="2"/>
  <c r="K9200" i="2"/>
  <c r="K9208" i="2"/>
  <c r="K9216" i="2"/>
  <c r="K9224" i="2"/>
  <c r="K9232" i="2"/>
  <c r="K9240" i="2"/>
  <c r="K9248" i="2"/>
  <c r="K9256" i="2"/>
  <c r="K9264" i="2"/>
  <c r="K9272" i="2"/>
  <c r="K9280" i="2"/>
  <c r="K9288" i="2"/>
  <c r="K9296" i="2"/>
  <c r="K9304" i="2"/>
  <c r="K9312" i="2"/>
  <c r="K9320" i="2"/>
  <c r="K9328" i="2"/>
  <c r="K9336" i="2"/>
  <c r="K9344" i="2"/>
  <c r="K9352" i="2"/>
  <c r="K9360" i="2"/>
  <c r="K9368" i="2"/>
  <c r="K9376" i="2"/>
  <c r="K9384" i="2"/>
  <c r="K9392" i="2"/>
  <c r="K9400" i="2"/>
  <c r="K9408" i="2"/>
  <c r="K9416" i="2"/>
  <c r="K9424" i="2"/>
  <c r="K9432" i="2"/>
  <c r="K9440" i="2"/>
  <c r="K9448" i="2"/>
  <c r="K9456" i="2"/>
  <c r="K9464" i="2"/>
  <c r="K9472" i="2"/>
  <c r="K9480" i="2"/>
  <c r="K9488" i="2"/>
  <c r="K9496" i="2"/>
  <c r="K9504" i="2"/>
  <c r="K9512" i="2"/>
  <c r="K9520" i="2"/>
  <c r="K9528" i="2"/>
  <c r="K9536" i="2"/>
  <c r="K9544" i="2"/>
  <c r="K9552" i="2"/>
  <c r="K9560" i="2"/>
  <c r="K9568" i="2"/>
  <c r="K9576" i="2"/>
  <c r="K9584" i="2"/>
  <c r="K9592" i="2"/>
  <c r="K9600" i="2"/>
  <c r="K9608" i="2"/>
  <c r="K9616" i="2"/>
  <c r="K9624" i="2"/>
  <c r="K9632" i="2"/>
  <c r="K9640" i="2"/>
  <c r="K9648" i="2"/>
  <c r="K9656" i="2"/>
  <c r="K9664" i="2"/>
  <c r="K9672" i="2"/>
  <c r="K9680" i="2"/>
  <c r="K7458" i="2"/>
  <c r="K8341" i="2"/>
  <c r="K8477" i="2"/>
  <c r="K8541" i="2"/>
  <c r="K8605" i="2"/>
  <c r="K8669" i="2"/>
  <c r="K8733" i="2"/>
  <c r="K8797" i="2"/>
  <c r="K8844" i="2"/>
  <c r="K8864" i="2"/>
  <c r="K8885" i="2"/>
  <c r="K8904" i="2"/>
  <c r="K8920" i="2"/>
  <c r="K8936" i="2"/>
  <c r="K8952" i="2"/>
  <c r="K8968" i="2"/>
  <c r="K8984" i="2"/>
  <c r="K9000" i="2"/>
  <c r="K9015" i="2"/>
  <c r="K9025" i="2"/>
  <c r="K9033" i="2"/>
  <c r="K9041" i="2"/>
  <c r="K9049" i="2"/>
  <c r="K9057" i="2"/>
  <c r="K9065" i="2"/>
  <c r="K9073" i="2"/>
  <c r="K9081" i="2"/>
  <c r="K9089" i="2"/>
  <c r="K9097" i="2"/>
  <c r="K9105" i="2"/>
  <c r="K9113" i="2"/>
  <c r="K9121" i="2"/>
  <c r="K9129" i="2"/>
  <c r="K9137" i="2"/>
  <c r="K9145" i="2"/>
  <c r="K9153" i="2"/>
  <c r="K9161" i="2"/>
  <c r="K9169" i="2"/>
  <c r="K9177" i="2"/>
  <c r="K9185" i="2"/>
  <c r="K9193" i="2"/>
  <c r="K9201" i="2"/>
  <c r="K9209" i="2"/>
  <c r="K9217" i="2"/>
  <c r="K9225" i="2"/>
  <c r="K9233" i="2"/>
  <c r="K9241" i="2"/>
  <c r="K9249" i="2"/>
  <c r="K9257" i="2"/>
  <c r="K9265" i="2"/>
  <c r="K9273" i="2"/>
  <c r="K9281" i="2"/>
  <c r="K9289" i="2"/>
  <c r="K9297" i="2"/>
  <c r="K9305" i="2"/>
  <c r="K9313" i="2"/>
  <c r="K9321" i="2"/>
  <c r="K9329" i="2"/>
  <c r="K9337" i="2"/>
  <c r="K9345" i="2"/>
  <c r="K9353" i="2"/>
  <c r="K9361" i="2"/>
  <c r="K9369" i="2"/>
  <c r="K9377" i="2"/>
  <c r="K9385" i="2"/>
  <c r="K9393" i="2"/>
  <c r="K9401" i="2"/>
  <c r="K9409" i="2"/>
  <c r="K9417" i="2"/>
  <c r="K9425" i="2"/>
  <c r="K9433" i="2"/>
  <c r="K9441" i="2"/>
  <c r="K9449" i="2"/>
  <c r="K9457" i="2"/>
  <c r="K9465" i="2"/>
  <c r="K9473" i="2"/>
  <c r="K9481" i="2"/>
  <c r="K9489" i="2"/>
  <c r="K9497" i="2"/>
  <c r="K9505" i="2"/>
  <c r="K9513" i="2"/>
  <c r="K9521" i="2"/>
  <c r="K9529" i="2"/>
  <c r="K9537" i="2"/>
  <c r="K9545" i="2"/>
  <c r="K9553" i="2"/>
  <c r="K9561" i="2"/>
  <c r="K9569" i="2"/>
  <c r="K9577" i="2"/>
  <c r="K9585" i="2"/>
  <c r="K9593" i="2"/>
  <c r="K9601" i="2"/>
  <c r="K9609" i="2"/>
  <c r="K9617" i="2"/>
  <c r="K9625" i="2"/>
  <c r="K9633" i="2"/>
  <c r="K9641" i="2"/>
  <c r="K9649" i="2"/>
  <c r="K9657" i="2"/>
  <c r="K9665" i="2"/>
  <c r="K9673" i="2"/>
  <c r="K9681" i="2"/>
  <c r="K9689" i="2"/>
  <c r="K9697" i="2"/>
  <c r="K9705" i="2"/>
  <c r="K9713" i="2"/>
  <c r="K9721" i="2"/>
  <c r="K9729" i="2"/>
  <c r="K9737" i="2"/>
  <c r="K9745" i="2"/>
  <c r="K9753" i="2"/>
  <c r="K9761" i="2"/>
  <c r="K9769" i="2"/>
  <c r="K9777" i="2"/>
  <c r="K9785" i="2"/>
  <c r="K9793" i="2"/>
  <c r="K9801" i="2"/>
  <c r="K9809" i="2"/>
  <c r="K9817" i="2"/>
  <c r="K9825" i="2"/>
  <c r="K9833" i="2"/>
  <c r="K9841" i="2"/>
  <c r="K9849" i="2"/>
  <c r="K9857" i="2"/>
  <c r="K9865" i="2"/>
  <c r="K9873" i="2"/>
  <c r="K9881" i="2"/>
  <c r="K9889" i="2"/>
  <c r="K9897" i="2"/>
  <c r="K9905" i="2"/>
  <c r="K9913" i="2"/>
  <c r="K9921" i="2"/>
  <c r="K9929" i="2"/>
  <c r="K9937" i="2"/>
  <c r="K9945" i="2"/>
  <c r="K9953" i="2"/>
  <c r="K9961" i="2"/>
  <c r="K9969" i="2"/>
  <c r="K9977" i="2"/>
  <c r="K9985" i="2"/>
  <c r="K9993" i="2"/>
  <c r="K10001" i="2"/>
  <c r="K10009" i="2"/>
  <c r="K10017" i="2"/>
  <c r="K10025" i="2"/>
  <c r="K10033" i="2"/>
  <c r="K10041" i="2"/>
  <c r="K10049" i="2"/>
  <c r="K10057" i="2"/>
  <c r="K10065" i="2"/>
  <c r="K10073" i="2"/>
  <c r="K10081" i="2"/>
  <c r="K10089" i="2"/>
  <c r="K10097" i="2"/>
  <c r="K10105" i="2"/>
  <c r="K10113" i="2"/>
  <c r="K10121" i="2"/>
  <c r="K10129" i="2"/>
  <c r="K10137" i="2"/>
  <c r="K10145" i="2"/>
  <c r="K10153" i="2"/>
  <c r="K10161" i="2"/>
  <c r="K10169" i="2"/>
  <c r="K10177" i="2"/>
  <c r="K10185" i="2"/>
  <c r="K10193" i="2"/>
  <c r="K10201" i="2"/>
  <c r="K10209" i="2"/>
  <c r="K10217" i="2"/>
  <c r="K10225" i="2"/>
  <c r="K10233" i="2"/>
  <c r="K7714" i="2"/>
  <c r="K8373" i="2"/>
  <c r="K8485" i="2"/>
  <c r="K8549" i="2"/>
  <c r="K8613" i="2"/>
  <c r="K8677" i="2"/>
  <c r="K8741" i="2"/>
  <c r="K8805" i="2"/>
  <c r="K8845" i="2"/>
  <c r="K8868" i="2"/>
  <c r="K8888" i="2"/>
  <c r="K8907" i="2"/>
  <c r="K8923" i="2"/>
  <c r="K8939" i="2"/>
  <c r="K8955" i="2"/>
  <c r="K8971" i="2"/>
  <c r="K8987" i="2"/>
  <c r="K9003" i="2"/>
  <c r="K9016" i="2"/>
  <c r="K9026" i="2"/>
  <c r="K9034" i="2"/>
  <c r="K9042" i="2"/>
  <c r="K9050" i="2"/>
  <c r="K9058" i="2"/>
  <c r="K9066" i="2"/>
  <c r="K9074" i="2"/>
  <c r="K9082" i="2"/>
  <c r="K9090" i="2"/>
  <c r="K9098" i="2"/>
  <c r="K9106" i="2"/>
  <c r="K9114" i="2"/>
  <c r="K9122" i="2"/>
  <c r="K9130" i="2"/>
  <c r="K9138" i="2"/>
  <c r="K9146" i="2"/>
  <c r="K9154" i="2"/>
  <c r="K9162" i="2"/>
  <c r="K9170" i="2"/>
  <c r="K9178" i="2"/>
  <c r="K9186" i="2"/>
  <c r="K9194" i="2"/>
  <c r="K9202" i="2"/>
  <c r="K9210" i="2"/>
  <c r="K9218" i="2"/>
  <c r="K9226" i="2"/>
  <c r="K9234" i="2"/>
  <c r="K9242" i="2"/>
  <c r="K9250" i="2"/>
  <c r="K9258" i="2"/>
  <c r="K9266" i="2"/>
  <c r="K9274" i="2"/>
  <c r="K9282" i="2"/>
  <c r="K9290" i="2"/>
  <c r="K9298" i="2"/>
  <c r="K9306" i="2"/>
  <c r="K9314" i="2"/>
  <c r="K9322" i="2"/>
  <c r="K9330" i="2"/>
  <c r="K9338" i="2"/>
  <c r="K9346" i="2"/>
  <c r="K9354" i="2"/>
  <c r="K9362" i="2"/>
  <c r="K9370" i="2"/>
  <c r="K9378" i="2"/>
  <c r="K9386" i="2"/>
  <c r="K9394" i="2"/>
  <c r="K9402" i="2"/>
  <c r="K9410" i="2"/>
  <c r="K9418" i="2"/>
  <c r="K9426" i="2"/>
  <c r="K9434" i="2"/>
  <c r="K9442" i="2"/>
  <c r="K9450" i="2"/>
  <c r="K9458" i="2"/>
  <c r="K9466" i="2"/>
  <c r="K9474" i="2"/>
  <c r="K9482" i="2"/>
  <c r="K9490" i="2"/>
  <c r="K9498" i="2"/>
  <c r="K9506" i="2"/>
  <c r="K9514" i="2"/>
  <c r="K9522" i="2"/>
  <c r="K9530" i="2"/>
  <c r="K9538" i="2"/>
  <c r="K9546" i="2"/>
  <c r="K9554" i="2"/>
  <c r="K9562" i="2"/>
  <c r="K9570" i="2"/>
  <c r="K9578" i="2"/>
  <c r="K9586" i="2"/>
  <c r="K9594" i="2"/>
  <c r="K9602" i="2"/>
  <c r="K9610" i="2"/>
  <c r="K9618" i="2"/>
  <c r="K9626" i="2"/>
  <c r="K9634" i="2"/>
  <c r="K9642" i="2"/>
  <c r="K9650" i="2"/>
  <c r="K9658" i="2"/>
  <c r="K9666" i="2"/>
  <c r="K9674" i="2"/>
  <c r="K9682" i="2"/>
  <c r="K9690" i="2"/>
  <c r="K9698" i="2"/>
  <c r="K9706" i="2"/>
  <c r="K9714" i="2"/>
  <c r="K9722" i="2"/>
  <c r="K9730" i="2"/>
  <c r="K9738" i="2"/>
  <c r="K9746" i="2"/>
  <c r="K9754" i="2"/>
  <c r="K9762" i="2"/>
  <c r="K9770" i="2"/>
  <c r="K9778" i="2"/>
  <c r="K9786" i="2"/>
  <c r="K9794" i="2"/>
  <c r="K9802" i="2"/>
  <c r="K9810" i="2"/>
  <c r="K9818" i="2"/>
  <c r="K9826" i="2"/>
  <c r="K9834" i="2"/>
  <c r="K9842" i="2"/>
  <c r="K9850" i="2"/>
  <c r="K9858" i="2"/>
  <c r="K9866" i="2"/>
  <c r="K9874" i="2"/>
  <c r="K9882" i="2"/>
  <c r="K9890" i="2"/>
  <c r="K9898" i="2"/>
  <c r="K9906" i="2"/>
  <c r="K9914" i="2"/>
  <c r="K9922" i="2"/>
  <c r="K9930" i="2"/>
  <c r="K9938" i="2"/>
  <c r="K9946" i="2"/>
  <c r="K9954" i="2"/>
  <c r="K9962" i="2"/>
  <c r="K9970" i="2"/>
  <c r="K9978" i="2"/>
  <c r="K9986" i="2"/>
  <c r="K9994" i="2"/>
  <c r="K10002" i="2"/>
  <c r="K10010" i="2"/>
  <c r="K10018" i="2"/>
  <c r="K10026" i="2"/>
  <c r="K10034" i="2"/>
  <c r="K10042" i="2"/>
  <c r="K10050" i="2"/>
  <c r="K10058" i="2"/>
  <c r="K10066" i="2"/>
  <c r="K10074" i="2"/>
  <c r="K10082" i="2"/>
  <c r="K10090" i="2"/>
  <c r="K10098" i="2"/>
  <c r="K10106" i="2"/>
  <c r="K10114" i="2"/>
  <c r="K10122" i="2"/>
  <c r="K10130" i="2"/>
  <c r="K10138" i="2"/>
  <c r="K10146" i="2"/>
  <c r="K10154" i="2"/>
  <c r="K10162" i="2"/>
  <c r="K10170" i="2"/>
  <c r="K10178" i="2"/>
  <c r="K10186" i="2"/>
  <c r="K10194" i="2"/>
  <c r="K10202" i="2"/>
  <c r="K10210" i="2"/>
  <c r="K10218" i="2"/>
  <c r="K10226" i="2"/>
  <c r="K7934" i="2"/>
  <c r="K8405" i="2"/>
  <c r="K8493" i="2"/>
  <c r="K8557" i="2"/>
  <c r="K8621" i="2"/>
  <c r="K8685" i="2"/>
  <c r="K8749" i="2"/>
  <c r="K8813" i="2"/>
  <c r="K8848" i="2"/>
  <c r="K8869" i="2"/>
  <c r="K8892" i="2"/>
  <c r="K8908" i="2"/>
  <c r="K8924" i="2"/>
  <c r="K8940" i="2"/>
  <c r="K8956" i="2"/>
  <c r="K8972" i="2"/>
  <c r="K8988" i="2"/>
  <c r="K9004" i="2"/>
  <c r="K9019" i="2"/>
  <c r="K9027" i="2"/>
  <c r="K9035" i="2"/>
  <c r="K9043" i="2"/>
  <c r="K9051" i="2"/>
  <c r="K9059" i="2"/>
  <c r="K9067" i="2"/>
  <c r="K9075" i="2"/>
  <c r="K9083" i="2"/>
  <c r="K9091" i="2"/>
  <c r="K9099" i="2"/>
  <c r="K9107" i="2"/>
  <c r="K9115" i="2"/>
  <c r="K9123" i="2"/>
  <c r="K9131" i="2"/>
  <c r="K9139" i="2"/>
  <c r="K9147" i="2"/>
  <c r="K9155" i="2"/>
  <c r="K9163" i="2"/>
  <c r="K9171" i="2"/>
  <c r="K9179" i="2"/>
  <c r="K9187" i="2"/>
  <c r="K9195" i="2"/>
  <c r="K9203" i="2"/>
  <c r="K9211" i="2"/>
  <c r="K9219" i="2"/>
  <c r="K9227" i="2"/>
  <c r="K9235" i="2"/>
  <c r="K9243" i="2"/>
  <c r="K9251" i="2"/>
  <c r="K9259" i="2"/>
  <c r="K9267" i="2"/>
  <c r="K9275" i="2"/>
  <c r="K9283" i="2"/>
  <c r="K9291" i="2"/>
  <c r="K9299" i="2"/>
  <c r="K9307" i="2"/>
  <c r="K9315" i="2"/>
  <c r="K9323" i="2"/>
  <c r="K9331" i="2"/>
  <c r="K9339" i="2"/>
  <c r="K9347" i="2"/>
  <c r="K9355" i="2"/>
  <c r="K9363" i="2"/>
  <c r="K9371" i="2"/>
  <c r="K9379" i="2"/>
  <c r="K9387" i="2"/>
  <c r="K9395" i="2"/>
  <c r="K9403" i="2"/>
  <c r="K9411" i="2"/>
  <c r="K9419" i="2"/>
  <c r="K9427" i="2"/>
  <c r="K9435" i="2"/>
  <c r="K9443" i="2"/>
  <c r="K9451" i="2"/>
  <c r="K9459" i="2"/>
  <c r="K9467" i="2"/>
  <c r="K9475" i="2"/>
  <c r="K9483" i="2"/>
  <c r="K9491" i="2"/>
  <c r="K9499" i="2"/>
  <c r="K9507" i="2"/>
  <c r="K9515" i="2"/>
  <c r="K8094" i="2"/>
  <c r="K8429" i="2"/>
  <c r="K8501" i="2"/>
  <c r="K8565" i="2"/>
  <c r="K8629" i="2"/>
  <c r="K8693" i="2"/>
  <c r="K8757" i="2"/>
  <c r="K8821" i="2"/>
  <c r="K8852" i="2"/>
  <c r="K8872" i="2"/>
  <c r="K8893" i="2"/>
  <c r="K8909" i="2"/>
  <c r="K8925" i="2"/>
  <c r="K8941" i="2"/>
  <c r="K8957" i="2"/>
  <c r="K8973" i="2"/>
  <c r="K8989" i="2"/>
  <c r="K9005" i="2"/>
  <c r="K9020" i="2"/>
  <c r="K9028" i="2"/>
  <c r="K9036" i="2"/>
  <c r="K9044" i="2"/>
  <c r="K9052" i="2"/>
  <c r="K9060" i="2"/>
  <c r="K9068" i="2"/>
  <c r="K9076" i="2"/>
  <c r="K9084" i="2"/>
  <c r="K9092" i="2"/>
  <c r="K9100" i="2"/>
  <c r="K9108" i="2"/>
  <c r="K9116" i="2"/>
  <c r="K9124" i="2"/>
  <c r="K9132" i="2"/>
  <c r="K9140" i="2"/>
  <c r="K9148" i="2"/>
  <c r="K9156" i="2"/>
  <c r="K9164" i="2"/>
  <c r="K9172" i="2"/>
  <c r="K9180" i="2"/>
  <c r="K9188" i="2"/>
  <c r="K9196" i="2"/>
  <c r="K9204" i="2"/>
  <c r="K9212" i="2"/>
  <c r="K9220" i="2"/>
  <c r="K9228" i="2"/>
  <c r="K9236" i="2"/>
  <c r="K9244" i="2"/>
  <c r="K9252" i="2"/>
  <c r="K9260" i="2"/>
  <c r="K9268" i="2"/>
  <c r="K9276" i="2"/>
  <c r="K9284" i="2"/>
  <c r="K9292" i="2"/>
  <c r="K9300" i="2"/>
  <c r="K9308" i="2"/>
  <c r="K9316" i="2"/>
  <c r="K9324" i="2"/>
  <c r="K9332" i="2"/>
  <c r="K9340" i="2"/>
  <c r="K9348" i="2"/>
  <c r="K9356" i="2"/>
  <c r="K9364" i="2"/>
  <c r="K9372" i="2"/>
  <c r="K9380" i="2"/>
  <c r="K9388" i="2"/>
  <c r="K9396" i="2"/>
  <c r="K9404" i="2"/>
  <c r="K9412" i="2"/>
  <c r="K9420" i="2"/>
  <c r="K9428" i="2"/>
  <c r="K9436" i="2"/>
  <c r="K9444" i="2"/>
  <c r="K9452" i="2"/>
  <c r="K9460" i="2"/>
  <c r="K9468" i="2"/>
  <c r="K9476" i="2"/>
  <c r="K9484" i="2"/>
  <c r="K9492" i="2"/>
  <c r="K9500" i="2"/>
  <c r="K9508" i="2"/>
  <c r="K9516" i="2"/>
  <c r="K9524" i="2"/>
  <c r="K9532" i="2"/>
  <c r="K9540" i="2"/>
  <c r="K9548" i="2"/>
  <c r="K9556" i="2"/>
  <c r="K9564" i="2"/>
  <c r="K9572" i="2"/>
  <c r="K9580" i="2"/>
  <c r="K9588" i="2"/>
  <c r="K9596" i="2"/>
  <c r="K9604" i="2"/>
  <c r="K9612" i="2"/>
  <c r="K9620" i="2"/>
  <c r="K9628" i="2"/>
  <c r="K9636" i="2"/>
  <c r="K8169" i="2"/>
  <c r="K8441" i="2"/>
  <c r="K8509" i="2"/>
  <c r="K8573" i="2"/>
  <c r="K8637" i="2"/>
  <c r="K8701" i="2"/>
  <c r="K8765" i="2"/>
  <c r="K8829" i="2"/>
  <c r="K8853" i="2"/>
  <c r="K8876" i="2"/>
  <c r="K8896" i="2"/>
  <c r="K8912" i="2"/>
  <c r="K8928" i="2"/>
  <c r="K8944" i="2"/>
  <c r="K8960" i="2"/>
  <c r="K8976" i="2"/>
  <c r="K8992" i="2"/>
  <c r="K9008" i="2"/>
  <c r="K9021" i="2"/>
  <c r="K9029" i="2"/>
  <c r="K9037" i="2"/>
  <c r="K9045" i="2"/>
  <c r="K9053" i="2"/>
  <c r="K9061" i="2"/>
  <c r="K9069" i="2"/>
  <c r="K9077" i="2"/>
  <c r="K9085" i="2"/>
  <c r="K9093" i="2"/>
  <c r="K9101" i="2"/>
  <c r="K9109" i="2"/>
  <c r="K9117" i="2"/>
  <c r="K9125" i="2"/>
  <c r="K9133" i="2"/>
  <c r="K9141" i="2"/>
  <c r="K9149" i="2"/>
  <c r="K9157" i="2"/>
  <c r="K9165" i="2"/>
  <c r="K9173" i="2"/>
  <c r="K9181" i="2"/>
  <c r="K9189" i="2"/>
  <c r="K9197" i="2"/>
  <c r="K9205" i="2"/>
  <c r="K9213" i="2"/>
  <c r="K9221" i="2"/>
  <c r="K9229" i="2"/>
  <c r="K9237" i="2"/>
  <c r="K9245" i="2"/>
  <c r="K9253" i="2"/>
  <c r="K9261" i="2"/>
  <c r="K9269" i="2"/>
  <c r="K9277" i="2"/>
  <c r="K9285" i="2"/>
  <c r="K9293" i="2"/>
  <c r="K9301" i="2"/>
  <c r="K9309" i="2"/>
  <c r="K9317" i="2"/>
  <c r="K9325" i="2"/>
  <c r="K9333" i="2"/>
  <c r="K9341" i="2"/>
  <c r="K9349" i="2"/>
  <c r="K9357" i="2"/>
  <c r="K9365" i="2"/>
  <c r="K9373" i="2"/>
  <c r="K9381" i="2"/>
  <c r="K9389" i="2"/>
  <c r="K9397" i="2"/>
  <c r="K9405" i="2"/>
  <c r="K9413" i="2"/>
  <c r="K9421" i="2"/>
  <c r="K9429" i="2"/>
  <c r="K9437" i="2"/>
  <c r="K9445" i="2"/>
  <c r="K9453" i="2"/>
  <c r="K9461" i="2"/>
  <c r="K9469" i="2"/>
  <c r="K9477" i="2"/>
  <c r="K9485" i="2"/>
  <c r="K9493" i="2"/>
  <c r="K9501" i="2"/>
  <c r="K9509" i="2"/>
  <c r="K9517" i="2"/>
  <c r="K9525" i="2"/>
  <c r="K9533" i="2"/>
  <c r="K9541" i="2"/>
  <c r="K9549" i="2"/>
  <c r="K9557" i="2"/>
  <c r="K9565" i="2"/>
  <c r="K9573" i="2"/>
  <c r="K9581" i="2"/>
  <c r="K9589" i="2"/>
  <c r="K9597" i="2"/>
  <c r="K9605" i="2"/>
  <c r="K9613" i="2"/>
  <c r="K9621" i="2"/>
  <c r="K9629" i="2"/>
  <c r="K9637" i="2"/>
  <c r="K9645" i="2"/>
  <c r="K9653" i="2"/>
  <c r="K9661" i="2"/>
  <c r="K9669" i="2"/>
  <c r="K9677" i="2"/>
  <c r="K9685" i="2"/>
  <c r="K9693" i="2"/>
  <c r="K9701" i="2"/>
  <c r="K9709" i="2"/>
  <c r="K9717" i="2"/>
  <c r="K9725" i="2"/>
  <c r="K9733" i="2"/>
  <c r="K9741" i="2"/>
  <c r="K9749" i="2"/>
  <c r="K9757" i="2"/>
  <c r="K9765" i="2"/>
  <c r="K9773" i="2"/>
  <c r="K9781" i="2"/>
  <c r="K9789" i="2"/>
  <c r="K9797" i="2"/>
  <c r="K9805" i="2"/>
  <c r="K9813" i="2"/>
  <c r="K9821" i="2"/>
  <c r="K9829" i="2"/>
  <c r="K9837" i="2"/>
  <c r="K9845" i="2"/>
  <c r="K9853" i="2"/>
  <c r="K9861" i="2"/>
  <c r="K9869" i="2"/>
  <c r="K9877" i="2"/>
  <c r="K9885" i="2"/>
  <c r="K9893" i="2"/>
  <c r="K9901" i="2"/>
  <c r="K9909" i="2"/>
  <c r="K9917" i="2"/>
  <c r="K9925" i="2"/>
  <c r="K9933" i="2"/>
  <c r="K9941" i="2"/>
  <c r="K9949" i="2"/>
  <c r="K9957" i="2"/>
  <c r="K9965" i="2"/>
  <c r="K9973" i="2"/>
  <c r="K9981" i="2"/>
  <c r="K9989" i="2"/>
  <c r="K9997" i="2"/>
  <c r="K10005" i="2"/>
  <c r="K10013" i="2"/>
  <c r="K10021" i="2"/>
  <c r="K10029" i="2"/>
  <c r="K10037" i="2"/>
  <c r="K10045" i="2"/>
  <c r="K10053" i="2"/>
  <c r="K10061" i="2"/>
  <c r="K10069" i="2"/>
  <c r="K10077" i="2"/>
  <c r="K10085" i="2"/>
  <c r="K10093" i="2"/>
  <c r="K10101" i="2"/>
  <c r="K10109" i="2"/>
  <c r="K10117" i="2"/>
  <c r="K10125" i="2"/>
  <c r="K10133" i="2"/>
  <c r="K10141" i="2"/>
  <c r="K10149" i="2"/>
  <c r="K10157" i="2"/>
  <c r="K10165" i="2"/>
  <c r="K10173" i="2"/>
  <c r="K10181" i="2"/>
  <c r="K10189" i="2"/>
  <c r="K10197" i="2"/>
  <c r="K10205" i="2"/>
  <c r="K10213" i="2"/>
  <c r="K10221" i="2"/>
  <c r="K10229" i="2"/>
  <c r="K8233" i="2"/>
  <c r="K8453" i="2"/>
  <c r="K8517" i="2"/>
  <c r="K8581" i="2"/>
  <c r="K8645" i="2"/>
  <c r="K8709" i="2"/>
  <c r="K8773" i="2"/>
  <c r="K8836" i="2"/>
  <c r="K8856" i="2"/>
  <c r="K8877" i="2"/>
  <c r="K8899" i="2"/>
  <c r="K8915" i="2"/>
  <c r="K8931" i="2"/>
  <c r="K8947" i="2"/>
  <c r="K8963" i="2"/>
  <c r="K8979" i="2"/>
  <c r="K8995" i="2"/>
  <c r="K9011" i="2"/>
  <c r="K9022" i="2"/>
  <c r="K9030" i="2"/>
  <c r="K9038" i="2"/>
  <c r="K9046" i="2"/>
  <c r="K9054" i="2"/>
  <c r="K9062" i="2"/>
  <c r="K9070" i="2"/>
  <c r="K9078" i="2"/>
  <c r="K9086" i="2"/>
  <c r="K9094" i="2"/>
  <c r="K9102" i="2"/>
  <c r="K9110" i="2"/>
  <c r="K9118" i="2"/>
  <c r="K9126" i="2"/>
  <c r="K9134" i="2"/>
  <c r="K9142" i="2"/>
  <c r="K9150" i="2"/>
  <c r="K9158" i="2"/>
  <c r="K9166" i="2"/>
  <c r="K9174" i="2"/>
  <c r="K9182" i="2"/>
  <c r="K9190" i="2"/>
  <c r="K9198" i="2"/>
  <c r="K9206" i="2"/>
  <c r="K9214" i="2"/>
  <c r="K9222" i="2"/>
  <c r="K9230" i="2"/>
  <c r="K9238" i="2"/>
  <c r="K9246" i="2"/>
  <c r="K9254" i="2"/>
  <c r="K9262" i="2"/>
  <c r="K9270" i="2"/>
  <c r="K9278" i="2"/>
  <c r="K9286" i="2"/>
  <c r="K9294" i="2"/>
  <c r="K9302" i="2"/>
  <c r="K9310" i="2"/>
  <c r="K9318" i="2"/>
  <c r="K9326" i="2"/>
  <c r="K9334" i="2"/>
  <c r="K9342" i="2"/>
  <c r="K9350" i="2"/>
  <c r="K9358" i="2"/>
  <c r="K9366" i="2"/>
  <c r="K9374" i="2"/>
  <c r="K9382" i="2"/>
  <c r="K9390" i="2"/>
  <c r="K9398" i="2"/>
  <c r="K9406" i="2"/>
  <c r="K9414" i="2"/>
  <c r="K9422" i="2"/>
  <c r="K9430" i="2"/>
  <c r="K9438" i="2"/>
  <c r="K9446" i="2"/>
  <c r="K9454" i="2"/>
  <c r="K9462" i="2"/>
  <c r="K9470" i="2"/>
  <c r="K9478" i="2"/>
  <c r="K9486" i="2"/>
  <c r="K9494" i="2"/>
  <c r="K9502" i="2"/>
  <c r="K9510" i="2"/>
  <c r="K9518" i="2"/>
  <c r="K9526" i="2"/>
  <c r="K9534" i="2"/>
  <c r="K9542" i="2"/>
  <c r="K9550" i="2"/>
  <c r="K9558" i="2"/>
  <c r="K9566" i="2"/>
  <c r="K9574" i="2"/>
  <c r="K9582" i="2"/>
  <c r="K9590" i="2"/>
  <c r="K9598" i="2"/>
  <c r="K9606" i="2"/>
  <c r="K9614" i="2"/>
  <c r="K9622" i="2"/>
  <c r="K9630" i="2"/>
  <c r="K9638" i="2"/>
  <c r="K9646" i="2"/>
  <c r="K9654" i="2"/>
  <c r="K9662" i="2"/>
  <c r="K9670" i="2"/>
  <c r="K9678" i="2"/>
  <c r="K9686" i="2"/>
  <c r="K9694" i="2"/>
  <c r="K9702" i="2"/>
  <c r="K9710" i="2"/>
  <c r="K9718" i="2"/>
  <c r="K9726" i="2"/>
  <c r="K9734" i="2"/>
  <c r="K9742" i="2"/>
  <c r="K9750" i="2"/>
  <c r="K9758" i="2"/>
  <c r="K9766" i="2"/>
  <c r="K9774" i="2"/>
  <c r="K9782" i="2"/>
  <c r="K9790" i="2"/>
  <c r="K9798" i="2"/>
  <c r="K9806" i="2"/>
  <c r="K9814" i="2"/>
  <c r="K9822" i="2"/>
  <c r="K9830" i="2"/>
  <c r="K9838" i="2"/>
  <c r="K9846" i="2"/>
  <c r="K9854" i="2"/>
  <c r="K9862" i="2"/>
  <c r="K9870" i="2"/>
  <c r="K9878" i="2"/>
  <c r="K9886" i="2"/>
  <c r="K9894" i="2"/>
  <c r="K9902" i="2"/>
  <c r="K9910" i="2"/>
  <c r="K9918" i="2"/>
  <c r="K9926" i="2"/>
  <c r="K9934" i="2"/>
  <c r="K9942" i="2"/>
  <c r="K9950" i="2"/>
  <c r="K9958" i="2"/>
  <c r="K9966" i="2"/>
  <c r="K9974" i="2"/>
  <c r="K9982" i="2"/>
  <c r="K9990" i="2"/>
  <c r="K9998" i="2"/>
  <c r="K10006" i="2"/>
  <c r="K10014" i="2"/>
  <c r="K10022" i="2"/>
  <c r="K10030" i="2"/>
  <c r="K10038" i="2"/>
  <c r="K10046" i="2"/>
  <c r="K10054" i="2"/>
  <c r="K10062" i="2"/>
  <c r="K10070" i="2"/>
  <c r="K10078" i="2"/>
  <c r="K10086" i="2"/>
  <c r="K10094" i="2"/>
  <c r="K10102" i="2"/>
  <c r="K10110" i="2"/>
  <c r="K10118" i="2"/>
  <c r="K10126" i="2"/>
  <c r="K10134" i="2"/>
  <c r="K10142" i="2"/>
  <c r="K10150" i="2"/>
  <c r="K10158" i="2"/>
  <c r="K10166" i="2"/>
  <c r="K10174" i="2"/>
  <c r="K10182" i="2"/>
  <c r="K10190" i="2"/>
  <c r="K10198" i="2"/>
  <c r="K10206" i="2"/>
  <c r="K10214" i="2"/>
  <c r="K10222" i="2"/>
  <c r="K10230" i="2"/>
  <c r="K9519" i="2"/>
  <c r="K9551" i="2"/>
  <c r="K9583" i="2"/>
  <c r="K9615" i="2"/>
  <c r="K9644" i="2"/>
  <c r="K9667" i="2"/>
  <c r="K9687" i="2"/>
  <c r="K9703" i="2"/>
  <c r="K9719" i="2"/>
  <c r="K9735" i="2"/>
  <c r="K9751" i="2"/>
  <c r="K9767" i="2"/>
  <c r="K9783" i="2"/>
  <c r="K9799" i="2"/>
  <c r="K9815" i="2"/>
  <c r="K9831" i="2"/>
  <c r="K9847" i="2"/>
  <c r="K9863" i="2"/>
  <c r="K9879" i="2"/>
  <c r="K9895" i="2"/>
  <c r="K9911" i="2"/>
  <c r="K9927" i="2"/>
  <c r="K9943" i="2"/>
  <c r="K9959" i="2"/>
  <c r="K9975" i="2"/>
  <c r="K9991" i="2"/>
  <c r="K10007" i="2"/>
  <c r="K10023" i="2"/>
  <c r="K10039" i="2"/>
  <c r="K10055" i="2"/>
  <c r="K10071" i="2"/>
  <c r="K10087" i="2"/>
  <c r="K10103" i="2"/>
  <c r="K10119" i="2"/>
  <c r="K10135" i="2"/>
  <c r="K10151" i="2"/>
  <c r="K10167" i="2"/>
  <c r="K10183" i="2"/>
  <c r="K10199" i="2"/>
  <c r="K10215" i="2"/>
  <c r="K10231" i="2"/>
  <c r="K10240" i="2"/>
  <c r="K10248" i="2"/>
  <c r="K10256" i="2"/>
  <c r="K10264" i="2"/>
  <c r="K10272" i="2"/>
  <c r="K10280" i="2"/>
  <c r="K10288" i="2"/>
  <c r="K10296" i="2"/>
  <c r="K10304" i="2"/>
  <c r="K10312" i="2"/>
  <c r="K10320" i="2"/>
  <c r="K10328" i="2"/>
  <c r="K10336" i="2"/>
  <c r="K10344" i="2"/>
  <c r="K10352" i="2"/>
  <c r="K10360" i="2"/>
  <c r="K10368" i="2"/>
  <c r="K10376" i="2"/>
  <c r="K10384" i="2"/>
  <c r="K10392" i="2"/>
  <c r="K10400" i="2"/>
  <c r="K10408" i="2"/>
  <c r="K10416" i="2"/>
  <c r="K10424" i="2"/>
  <c r="K10432" i="2"/>
  <c r="K10440" i="2"/>
  <c r="K10448" i="2"/>
  <c r="K10456" i="2"/>
  <c r="K10464" i="2"/>
  <c r="K10472" i="2"/>
  <c r="K10480" i="2"/>
  <c r="K10488" i="2"/>
  <c r="K10496" i="2"/>
  <c r="K10504" i="2"/>
  <c r="K10512" i="2"/>
  <c r="K10520" i="2"/>
  <c r="K10528" i="2"/>
  <c r="K10536" i="2"/>
  <c r="K10544" i="2"/>
  <c r="K10552" i="2"/>
  <c r="K10560" i="2"/>
  <c r="K10568" i="2"/>
  <c r="K10576" i="2"/>
  <c r="K10584" i="2"/>
  <c r="K10592" i="2"/>
  <c r="K10600" i="2"/>
  <c r="K10608" i="2"/>
  <c r="K10616" i="2"/>
  <c r="K10624" i="2"/>
  <c r="K10632" i="2"/>
  <c r="K10640" i="2"/>
  <c r="K10648" i="2"/>
  <c r="K10656" i="2"/>
  <c r="K10664" i="2"/>
  <c r="K10672" i="2"/>
  <c r="K10680" i="2"/>
  <c r="K10688" i="2"/>
  <c r="K10696" i="2"/>
  <c r="K10704" i="2"/>
  <c r="K10712" i="2"/>
  <c r="K10720" i="2"/>
  <c r="K10728" i="2"/>
  <c r="K10736" i="2"/>
  <c r="K10744" i="2"/>
  <c r="K10752" i="2"/>
  <c r="K10760" i="2"/>
  <c r="K10768" i="2"/>
  <c r="K10776" i="2"/>
  <c r="K10784" i="2"/>
  <c r="K10792" i="2"/>
  <c r="K10800" i="2"/>
  <c r="K10808" i="2"/>
  <c r="K10816" i="2"/>
  <c r="K10824" i="2"/>
  <c r="K10832" i="2"/>
  <c r="K10840" i="2"/>
  <c r="K10848" i="2"/>
  <c r="K10856" i="2"/>
  <c r="K10864" i="2"/>
  <c r="K10872" i="2"/>
  <c r="K10880" i="2"/>
  <c r="K10888" i="2"/>
  <c r="K10896" i="2"/>
  <c r="K10904" i="2"/>
  <c r="K10912" i="2"/>
  <c r="K10920" i="2"/>
  <c r="K10928" i="2"/>
  <c r="K10936" i="2"/>
  <c r="K10944" i="2"/>
  <c r="K10952" i="2"/>
  <c r="K10960" i="2"/>
  <c r="K10968" i="2"/>
  <c r="K10976" i="2"/>
  <c r="K10984" i="2"/>
  <c r="K10992" i="2"/>
  <c r="K11000" i="2"/>
  <c r="K11008" i="2"/>
  <c r="K11016" i="2"/>
  <c r="K11024" i="2"/>
  <c r="K11032" i="2"/>
  <c r="K11040" i="2"/>
  <c r="K11048" i="2"/>
  <c r="K11056" i="2"/>
  <c r="K11064" i="2"/>
  <c r="K11072" i="2"/>
  <c r="K11080" i="2"/>
  <c r="K11088" i="2"/>
  <c r="K11096" i="2"/>
  <c r="K11104" i="2"/>
  <c r="K11112" i="2"/>
  <c r="K11120" i="2"/>
  <c r="K11128" i="2"/>
  <c r="K11136" i="2"/>
  <c r="K11144" i="2"/>
  <c r="K11152" i="2"/>
  <c r="K11160" i="2"/>
  <c r="K11168" i="2"/>
  <c r="K11176" i="2"/>
  <c r="K11184" i="2"/>
  <c r="K11192" i="2"/>
  <c r="K11200" i="2"/>
  <c r="K11208" i="2"/>
  <c r="K11216" i="2"/>
  <c r="K11224" i="2"/>
  <c r="K11232" i="2"/>
  <c r="K11240" i="2"/>
  <c r="K11248" i="2"/>
  <c r="K11256" i="2"/>
  <c r="K11264" i="2"/>
  <c r="K11272" i="2"/>
  <c r="K11280" i="2"/>
  <c r="K11288" i="2"/>
  <c r="K11296" i="2"/>
  <c r="K11304" i="2"/>
  <c r="K11312" i="2"/>
  <c r="K11320" i="2"/>
  <c r="K11328" i="2"/>
  <c r="K11336" i="2"/>
  <c r="K11344" i="2"/>
  <c r="K11352" i="2"/>
  <c r="K11360" i="2"/>
  <c r="K11368" i="2"/>
  <c r="K11376" i="2"/>
  <c r="K11384" i="2"/>
  <c r="K11392" i="2"/>
  <c r="K11400" i="2"/>
  <c r="K11408" i="2"/>
  <c r="K11416" i="2"/>
  <c r="K11424" i="2"/>
  <c r="K11432" i="2"/>
  <c r="K11440" i="2"/>
  <c r="K11448" i="2"/>
  <c r="K11456" i="2"/>
  <c r="K11464" i="2"/>
  <c r="K11472" i="2"/>
  <c r="K11480" i="2"/>
  <c r="K11488" i="2"/>
  <c r="K11496" i="2"/>
  <c r="K11504" i="2"/>
  <c r="K11512" i="2"/>
  <c r="K11520" i="2"/>
  <c r="K11528" i="2"/>
  <c r="K11536" i="2"/>
  <c r="K11544" i="2"/>
  <c r="K11552" i="2"/>
  <c r="K11560" i="2"/>
  <c r="K11568" i="2"/>
  <c r="K11576" i="2"/>
  <c r="K11584" i="2"/>
  <c r="K11592" i="2"/>
  <c r="K11600" i="2"/>
  <c r="K11608" i="2"/>
  <c r="K11616" i="2"/>
  <c r="K9523" i="2"/>
  <c r="K9555" i="2"/>
  <c r="K9587" i="2"/>
  <c r="K9619" i="2"/>
  <c r="K9647" i="2"/>
  <c r="K9668" i="2"/>
  <c r="K9688" i="2"/>
  <c r="K9704" i="2"/>
  <c r="K9720" i="2"/>
  <c r="K9736" i="2"/>
  <c r="K9752" i="2"/>
  <c r="K9768" i="2"/>
  <c r="K9784" i="2"/>
  <c r="K9800" i="2"/>
  <c r="K9816" i="2"/>
  <c r="K9832" i="2"/>
  <c r="K9848" i="2"/>
  <c r="K9864" i="2"/>
  <c r="K9880" i="2"/>
  <c r="K9896" i="2"/>
  <c r="K9912" i="2"/>
  <c r="K9928" i="2"/>
  <c r="K9944" i="2"/>
  <c r="K9960" i="2"/>
  <c r="K9976" i="2"/>
  <c r="K9992" i="2"/>
  <c r="K10008" i="2"/>
  <c r="K10024" i="2"/>
  <c r="K10040" i="2"/>
  <c r="K10056" i="2"/>
  <c r="K10072" i="2"/>
  <c r="K10088" i="2"/>
  <c r="K10104" i="2"/>
  <c r="K10120" i="2"/>
  <c r="K10136" i="2"/>
  <c r="K10152" i="2"/>
  <c r="K10168" i="2"/>
  <c r="K10184" i="2"/>
  <c r="K10200" i="2"/>
  <c r="K10216" i="2"/>
  <c r="K10232" i="2"/>
  <c r="K10241" i="2"/>
  <c r="K10249" i="2"/>
  <c r="K10257" i="2"/>
  <c r="K10265" i="2"/>
  <c r="K10273" i="2"/>
  <c r="K10281" i="2"/>
  <c r="K10289" i="2"/>
  <c r="K10297" i="2"/>
  <c r="K10305" i="2"/>
  <c r="K10313" i="2"/>
  <c r="K10321" i="2"/>
  <c r="K10329" i="2"/>
  <c r="K10337" i="2"/>
  <c r="K10345" i="2"/>
  <c r="K10353" i="2"/>
  <c r="K10361" i="2"/>
  <c r="K10369" i="2"/>
  <c r="K10377" i="2"/>
  <c r="K10385" i="2"/>
  <c r="K10393" i="2"/>
  <c r="K10401" i="2"/>
  <c r="K10409" i="2"/>
  <c r="K10417" i="2"/>
  <c r="K10425" i="2"/>
  <c r="K10433" i="2"/>
  <c r="K10441" i="2"/>
  <c r="K10449" i="2"/>
  <c r="K10457" i="2"/>
  <c r="K10465" i="2"/>
  <c r="K10473" i="2"/>
  <c r="K10481" i="2"/>
  <c r="K10489" i="2"/>
  <c r="K10497" i="2"/>
  <c r="K10505" i="2"/>
  <c r="K10513" i="2"/>
  <c r="K10521" i="2"/>
  <c r="K10529" i="2"/>
  <c r="K10537" i="2"/>
  <c r="K10545" i="2"/>
  <c r="K10553" i="2"/>
  <c r="K10561" i="2"/>
  <c r="K10569" i="2"/>
  <c r="K10577" i="2"/>
  <c r="K10585" i="2"/>
  <c r="K10593" i="2"/>
  <c r="K10601" i="2"/>
  <c r="K10609" i="2"/>
  <c r="K10617" i="2"/>
  <c r="K10625" i="2"/>
  <c r="K10633" i="2"/>
  <c r="K10641" i="2"/>
  <c r="K10649" i="2"/>
  <c r="K10657" i="2"/>
  <c r="K10665" i="2"/>
  <c r="K10673" i="2"/>
  <c r="K10681" i="2"/>
  <c r="K10689" i="2"/>
  <c r="K10697" i="2"/>
  <c r="K10705" i="2"/>
  <c r="K10713" i="2"/>
  <c r="K10721" i="2"/>
  <c r="K10729" i="2"/>
  <c r="K10737" i="2"/>
  <c r="K10745" i="2"/>
  <c r="K10753" i="2"/>
  <c r="K10761" i="2"/>
  <c r="K10769" i="2"/>
  <c r="K10777" i="2"/>
  <c r="K10785" i="2"/>
  <c r="K10793" i="2"/>
  <c r="K10801" i="2"/>
  <c r="K10809" i="2"/>
  <c r="K10817" i="2"/>
  <c r="K10825" i="2"/>
  <c r="K10833" i="2"/>
  <c r="K10841" i="2"/>
  <c r="K10849" i="2"/>
  <c r="K10857" i="2"/>
  <c r="K10865" i="2"/>
  <c r="K10873" i="2"/>
  <c r="K10881" i="2"/>
  <c r="K10889" i="2"/>
  <c r="K10897" i="2"/>
  <c r="K10905" i="2"/>
  <c r="K10913" i="2"/>
  <c r="K10921" i="2"/>
  <c r="K10929" i="2"/>
  <c r="K10937" i="2"/>
  <c r="K10945" i="2"/>
  <c r="K10953" i="2"/>
  <c r="K10961" i="2"/>
  <c r="K10969" i="2"/>
  <c r="K10977" i="2"/>
  <c r="K10985" i="2"/>
  <c r="K10993" i="2"/>
  <c r="K11001" i="2"/>
  <c r="K11009" i="2"/>
  <c r="K11017" i="2"/>
  <c r="K11025" i="2"/>
  <c r="K11033" i="2"/>
  <c r="K11041" i="2"/>
  <c r="K11049" i="2"/>
  <c r="K11057" i="2"/>
  <c r="K11065" i="2"/>
  <c r="K11073" i="2"/>
  <c r="K11081" i="2"/>
  <c r="K11089" i="2"/>
  <c r="K11097" i="2"/>
  <c r="K11105" i="2"/>
  <c r="K11113" i="2"/>
  <c r="K11121" i="2"/>
  <c r="K11129" i="2"/>
  <c r="K11137" i="2"/>
  <c r="K11145" i="2"/>
  <c r="K11153" i="2"/>
  <c r="K11161" i="2"/>
  <c r="K11169" i="2"/>
  <c r="K11177" i="2"/>
  <c r="K11185" i="2"/>
  <c r="K11193" i="2"/>
  <c r="K11201" i="2"/>
  <c r="K11209" i="2"/>
  <c r="K11217" i="2"/>
  <c r="K11225" i="2"/>
  <c r="K11233" i="2"/>
  <c r="K11241" i="2"/>
  <c r="K11249" i="2"/>
  <c r="K11257" i="2"/>
  <c r="K11265" i="2"/>
  <c r="K11273" i="2"/>
  <c r="K11281" i="2"/>
  <c r="K11289" i="2"/>
  <c r="K11297" i="2"/>
  <c r="K11305" i="2"/>
  <c r="K11313" i="2"/>
  <c r="K11321" i="2"/>
  <c r="K11329" i="2"/>
  <c r="K11337" i="2"/>
  <c r="K11345" i="2"/>
  <c r="K11353" i="2"/>
  <c r="K11361" i="2"/>
  <c r="K9527" i="2"/>
  <c r="K9559" i="2"/>
  <c r="K9591" i="2"/>
  <c r="K9623" i="2"/>
  <c r="K9651" i="2"/>
  <c r="K9671" i="2"/>
  <c r="K9691" i="2"/>
  <c r="K9707" i="2"/>
  <c r="K9723" i="2"/>
  <c r="K9739" i="2"/>
  <c r="K9755" i="2"/>
  <c r="K9771" i="2"/>
  <c r="K9787" i="2"/>
  <c r="K9803" i="2"/>
  <c r="K9819" i="2"/>
  <c r="K9835" i="2"/>
  <c r="K9851" i="2"/>
  <c r="K9867" i="2"/>
  <c r="K9883" i="2"/>
  <c r="K9899" i="2"/>
  <c r="K9915" i="2"/>
  <c r="K9931" i="2"/>
  <c r="K9947" i="2"/>
  <c r="K9963" i="2"/>
  <c r="K9979" i="2"/>
  <c r="K9995" i="2"/>
  <c r="K10011" i="2"/>
  <c r="K10027" i="2"/>
  <c r="K10043" i="2"/>
  <c r="K10059" i="2"/>
  <c r="K10075" i="2"/>
  <c r="K10091" i="2"/>
  <c r="K10107" i="2"/>
  <c r="K10123" i="2"/>
  <c r="K10139" i="2"/>
  <c r="K10155" i="2"/>
  <c r="K10171" i="2"/>
  <c r="K10187" i="2"/>
  <c r="K10203" i="2"/>
  <c r="K10219" i="2"/>
  <c r="K10234" i="2"/>
  <c r="K10242" i="2"/>
  <c r="K10250" i="2"/>
  <c r="K10258" i="2"/>
  <c r="K10266" i="2"/>
  <c r="K10274" i="2"/>
  <c r="K10282" i="2"/>
  <c r="K10290" i="2"/>
  <c r="K10298" i="2"/>
  <c r="K10306" i="2"/>
  <c r="K10314" i="2"/>
  <c r="K10322" i="2"/>
  <c r="K10330" i="2"/>
  <c r="K10338" i="2"/>
  <c r="K10346" i="2"/>
  <c r="K10354" i="2"/>
  <c r="K10362" i="2"/>
  <c r="K10370" i="2"/>
  <c r="K10378" i="2"/>
  <c r="K10386" i="2"/>
  <c r="K10394" i="2"/>
  <c r="K10402" i="2"/>
  <c r="K10410" i="2"/>
  <c r="K10418" i="2"/>
  <c r="K10426" i="2"/>
  <c r="K10434" i="2"/>
  <c r="K10442" i="2"/>
  <c r="K10450" i="2"/>
  <c r="K10458" i="2"/>
  <c r="K10466" i="2"/>
  <c r="K10474" i="2"/>
  <c r="K10482" i="2"/>
  <c r="K10490" i="2"/>
  <c r="K10498" i="2"/>
  <c r="K10506" i="2"/>
  <c r="K10514" i="2"/>
  <c r="K10522" i="2"/>
  <c r="K10530" i="2"/>
  <c r="K10538" i="2"/>
  <c r="K10546" i="2"/>
  <c r="K10554" i="2"/>
  <c r="K10562" i="2"/>
  <c r="K10570" i="2"/>
  <c r="K10578" i="2"/>
  <c r="K10586" i="2"/>
  <c r="K10594" i="2"/>
  <c r="K10602" i="2"/>
  <c r="K10610" i="2"/>
  <c r="K10618" i="2"/>
  <c r="K10626" i="2"/>
  <c r="K10634" i="2"/>
  <c r="K10642" i="2"/>
  <c r="K10650" i="2"/>
  <c r="K10658" i="2"/>
  <c r="K10666" i="2"/>
  <c r="K10674" i="2"/>
  <c r="K10682" i="2"/>
  <c r="K10690" i="2"/>
  <c r="K10698" i="2"/>
  <c r="K10706" i="2"/>
  <c r="K10714" i="2"/>
  <c r="K10722" i="2"/>
  <c r="K10730" i="2"/>
  <c r="K10738" i="2"/>
  <c r="K10746" i="2"/>
  <c r="K10754" i="2"/>
  <c r="K10762" i="2"/>
  <c r="K10770" i="2"/>
  <c r="K10778" i="2"/>
  <c r="K10786" i="2"/>
  <c r="K10794" i="2"/>
  <c r="K10802" i="2"/>
  <c r="K10810" i="2"/>
  <c r="K10818" i="2"/>
  <c r="K10826" i="2"/>
  <c r="K10834" i="2"/>
  <c r="K10842" i="2"/>
  <c r="K10850" i="2"/>
  <c r="K10858" i="2"/>
  <c r="K10866" i="2"/>
  <c r="K10874" i="2"/>
  <c r="K10882" i="2"/>
  <c r="K10890" i="2"/>
  <c r="K10898" i="2"/>
  <c r="K10906" i="2"/>
  <c r="K10914" i="2"/>
  <c r="K10922" i="2"/>
  <c r="K10930" i="2"/>
  <c r="K10938" i="2"/>
  <c r="K10946" i="2"/>
  <c r="K10954" i="2"/>
  <c r="K10962" i="2"/>
  <c r="K10970" i="2"/>
  <c r="K10978" i="2"/>
  <c r="K10986" i="2"/>
  <c r="K10994" i="2"/>
  <c r="K11002" i="2"/>
  <c r="K11010" i="2"/>
  <c r="K11018" i="2"/>
  <c r="K11026" i="2"/>
  <c r="K11034" i="2"/>
  <c r="K11042" i="2"/>
  <c r="K11050" i="2"/>
  <c r="K11058" i="2"/>
  <c r="K11066" i="2"/>
  <c r="K11074" i="2"/>
  <c r="K11082" i="2"/>
  <c r="K11090" i="2"/>
  <c r="K11098" i="2"/>
  <c r="K11106" i="2"/>
  <c r="K11114" i="2"/>
  <c r="K11122" i="2"/>
  <c r="K11130" i="2"/>
  <c r="K11138" i="2"/>
  <c r="K11146" i="2"/>
  <c r="K11154" i="2"/>
  <c r="K11162" i="2"/>
  <c r="K11170" i="2"/>
  <c r="K11178" i="2"/>
  <c r="K11186" i="2"/>
  <c r="K11194" i="2"/>
  <c r="K11202" i="2"/>
  <c r="K11210" i="2"/>
  <c r="K11218" i="2"/>
  <c r="K11226" i="2"/>
  <c r="K11234" i="2"/>
  <c r="K11242" i="2"/>
  <c r="K11250" i="2"/>
  <c r="K11258" i="2"/>
  <c r="K11266" i="2"/>
  <c r="K11274" i="2"/>
  <c r="K11282" i="2"/>
  <c r="K11290" i="2"/>
  <c r="K11298" i="2"/>
  <c r="K11306" i="2"/>
  <c r="K11314" i="2"/>
  <c r="K11322" i="2"/>
  <c r="K11330" i="2"/>
  <c r="K11338" i="2"/>
  <c r="K11346" i="2"/>
  <c r="K11354" i="2"/>
  <c r="K11362" i="2"/>
  <c r="K11370" i="2"/>
  <c r="K11378" i="2"/>
  <c r="K11386" i="2"/>
  <c r="K11394" i="2"/>
  <c r="K11402" i="2"/>
  <c r="K11410" i="2"/>
  <c r="K11418" i="2"/>
  <c r="K11426" i="2"/>
  <c r="K11434" i="2"/>
  <c r="K11442" i="2"/>
  <c r="K11450" i="2"/>
  <c r="K11458" i="2"/>
  <c r="K11466" i="2"/>
  <c r="K11474" i="2"/>
  <c r="K11482" i="2"/>
  <c r="K11490" i="2"/>
  <c r="K11498" i="2"/>
  <c r="K11506" i="2"/>
  <c r="K11514" i="2"/>
  <c r="K11522" i="2"/>
  <c r="K11530" i="2"/>
  <c r="K11538" i="2"/>
  <c r="K11546" i="2"/>
  <c r="K11554" i="2"/>
  <c r="K11562" i="2"/>
  <c r="K11570" i="2"/>
  <c r="K11578" i="2"/>
  <c r="K11586" i="2"/>
  <c r="K11594" i="2"/>
  <c r="K11602" i="2"/>
  <c r="K11610" i="2"/>
  <c r="K11618" i="2"/>
  <c r="K11626" i="2"/>
  <c r="K11634" i="2"/>
  <c r="K11642" i="2"/>
  <c r="K11650" i="2"/>
  <c r="K11658" i="2"/>
  <c r="K11666" i="2"/>
  <c r="K11674" i="2"/>
  <c r="K11682" i="2"/>
  <c r="K11690" i="2"/>
  <c r="K11698" i="2"/>
  <c r="K11706" i="2"/>
  <c r="K11714" i="2"/>
  <c r="K11722" i="2"/>
  <c r="K11730" i="2"/>
  <c r="K11738" i="2"/>
  <c r="K11746" i="2"/>
  <c r="K11754" i="2"/>
  <c r="K11762" i="2"/>
  <c r="K11770" i="2"/>
  <c r="K11778" i="2"/>
  <c r="K11786" i="2"/>
  <c r="K11794" i="2"/>
  <c r="K11802" i="2"/>
  <c r="K11810" i="2"/>
  <c r="K11818" i="2"/>
  <c r="K11826" i="2"/>
  <c r="K11834" i="2"/>
  <c r="K11842" i="2"/>
  <c r="K11850" i="2"/>
  <c r="K11858" i="2"/>
  <c r="K11866" i="2"/>
  <c r="K11874" i="2"/>
  <c r="K11882" i="2"/>
  <c r="K11890" i="2"/>
  <c r="K11898" i="2"/>
  <c r="K11906" i="2"/>
  <c r="K11914" i="2"/>
  <c r="K11922" i="2"/>
  <c r="K11930" i="2"/>
  <c r="K11938" i="2"/>
  <c r="K11946" i="2"/>
  <c r="K11954" i="2"/>
  <c r="K9531" i="2"/>
  <c r="K9563" i="2"/>
  <c r="K9595" i="2"/>
  <c r="K9627" i="2"/>
  <c r="K9652" i="2"/>
  <c r="K9675" i="2"/>
  <c r="K9692" i="2"/>
  <c r="K9708" i="2"/>
  <c r="K9724" i="2"/>
  <c r="K9740" i="2"/>
  <c r="K9756" i="2"/>
  <c r="K9772" i="2"/>
  <c r="K9788" i="2"/>
  <c r="K9804" i="2"/>
  <c r="K9820" i="2"/>
  <c r="K9836" i="2"/>
  <c r="K9852" i="2"/>
  <c r="K9868" i="2"/>
  <c r="K9884" i="2"/>
  <c r="K9900" i="2"/>
  <c r="K9916" i="2"/>
  <c r="K9932" i="2"/>
  <c r="K9948" i="2"/>
  <c r="K9964" i="2"/>
  <c r="K9980" i="2"/>
  <c r="K9996" i="2"/>
  <c r="K10012" i="2"/>
  <c r="K10028" i="2"/>
  <c r="K10044" i="2"/>
  <c r="K10060" i="2"/>
  <c r="K10076" i="2"/>
  <c r="K10092" i="2"/>
  <c r="K10108" i="2"/>
  <c r="K10124" i="2"/>
  <c r="K10140" i="2"/>
  <c r="K10156" i="2"/>
  <c r="K10172" i="2"/>
  <c r="K10188" i="2"/>
  <c r="K10204" i="2"/>
  <c r="K10220" i="2"/>
  <c r="K10235" i="2"/>
  <c r="K10243" i="2"/>
  <c r="K10251" i="2"/>
  <c r="K10259" i="2"/>
  <c r="K10267" i="2"/>
  <c r="K10275" i="2"/>
  <c r="K10283" i="2"/>
  <c r="K10291" i="2"/>
  <c r="K10299" i="2"/>
  <c r="K10307" i="2"/>
  <c r="K10315" i="2"/>
  <c r="K10323" i="2"/>
  <c r="K10331" i="2"/>
  <c r="K10339" i="2"/>
  <c r="K10347" i="2"/>
  <c r="K10355" i="2"/>
  <c r="K10363" i="2"/>
  <c r="K10371" i="2"/>
  <c r="K10379" i="2"/>
  <c r="K10387" i="2"/>
  <c r="K10395" i="2"/>
  <c r="K10403" i="2"/>
  <c r="K10411" i="2"/>
  <c r="K10419" i="2"/>
  <c r="K10427" i="2"/>
  <c r="K10435" i="2"/>
  <c r="K10443" i="2"/>
  <c r="K10451" i="2"/>
  <c r="K10459" i="2"/>
  <c r="K10467" i="2"/>
  <c r="K10475" i="2"/>
  <c r="K10483" i="2"/>
  <c r="K10491" i="2"/>
  <c r="K10499" i="2"/>
  <c r="K10507" i="2"/>
  <c r="K10515" i="2"/>
  <c r="K10523" i="2"/>
  <c r="K10531" i="2"/>
  <c r="K10539" i="2"/>
  <c r="K10547" i="2"/>
  <c r="K10555" i="2"/>
  <c r="K10563" i="2"/>
  <c r="K10571" i="2"/>
  <c r="K10579" i="2"/>
  <c r="K10587" i="2"/>
  <c r="K10595" i="2"/>
  <c r="K10603" i="2"/>
  <c r="K10611" i="2"/>
  <c r="K10619" i="2"/>
  <c r="K10627" i="2"/>
  <c r="K10635" i="2"/>
  <c r="K10643" i="2"/>
  <c r="K10651" i="2"/>
  <c r="K10659" i="2"/>
  <c r="K10667" i="2"/>
  <c r="K10675" i="2"/>
  <c r="K10683" i="2"/>
  <c r="K10691" i="2"/>
  <c r="K10699" i="2"/>
  <c r="K10707" i="2"/>
  <c r="K10715" i="2"/>
  <c r="K10723" i="2"/>
  <c r="K10731" i="2"/>
  <c r="K10739" i="2"/>
  <c r="K10747" i="2"/>
  <c r="K10755" i="2"/>
  <c r="K10763" i="2"/>
  <c r="K10771" i="2"/>
  <c r="K10779" i="2"/>
  <c r="K10787" i="2"/>
  <c r="K10795" i="2"/>
  <c r="K10803" i="2"/>
  <c r="K10811" i="2"/>
  <c r="K10819" i="2"/>
  <c r="K10827" i="2"/>
  <c r="K10835" i="2"/>
  <c r="K10843" i="2"/>
  <c r="K10851" i="2"/>
  <c r="K10859" i="2"/>
  <c r="K10867" i="2"/>
  <c r="K10875" i="2"/>
  <c r="K10883" i="2"/>
  <c r="K10891" i="2"/>
  <c r="K10899" i="2"/>
  <c r="K10907" i="2"/>
  <c r="K10915" i="2"/>
  <c r="K10923" i="2"/>
  <c r="K10931" i="2"/>
  <c r="K10939" i="2"/>
  <c r="K10947" i="2"/>
  <c r="K10955" i="2"/>
  <c r="K10963" i="2"/>
  <c r="K10971" i="2"/>
  <c r="K10979" i="2"/>
  <c r="K10987" i="2"/>
  <c r="K10995" i="2"/>
  <c r="K11003" i="2"/>
  <c r="K11011" i="2"/>
  <c r="K11019" i="2"/>
  <c r="K11027" i="2"/>
  <c r="K11035" i="2"/>
  <c r="K11043" i="2"/>
  <c r="K11051" i="2"/>
  <c r="K11059" i="2"/>
  <c r="K11067" i="2"/>
  <c r="K11075" i="2"/>
  <c r="K11083" i="2"/>
  <c r="K11091" i="2"/>
  <c r="K11099" i="2"/>
  <c r="K11107" i="2"/>
  <c r="K11115" i="2"/>
  <c r="K11123" i="2"/>
  <c r="K11131" i="2"/>
  <c r="K11139" i="2"/>
  <c r="K11147" i="2"/>
  <c r="K11155" i="2"/>
  <c r="K11163" i="2"/>
  <c r="K11171" i="2"/>
  <c r="K11179" i="2"/>
  <c r="K11187" i="2"/>
  <c r="K11195" i="2"/>
  <c r="K11203" i="2"/>
  <c r="K11211" i="2"/>
  <c r="K11219" i="2"/>
  <c r="K11227" i="2"/>
  <c r="K11235" i="2"/>
  <c r="K11243" i="2"/>
  <c r="K11251" i="2"/>
  <c r="K11259" i="2"/>
  <c r="K11267" i="2"/>
  <c r="K11275" i="2"/>
  <c r="K11283" i="2"/>
  <c r="K11291" i="2"/>
  <c r="K11299" i="2"/>
  <c r="K11307" i="2"/>
  <c r="K11315" i="2"/>
  <c r="K11323" i="2"/>
  <c r="K11331" i="2"/>
  <c r="K11339" i="2"/>
  <c r="K11347" i="2"/>
  <c r="K11355" i="2"/>
  <c r="K11363" i="2"/>
  <c r="K11371" i="2"/>
  <c r="K11379" i="2"/>
  <c r="K11387" i="2"/>
  <c r="K11395" i="2"/>
  <c r="K11403" i="2"/>
  <c r="K11411" i="2"/>
  <c r="K11419" i="2"/>
  <c r="K11427" i="2"/>
  <c r="K11435" i="2"/>
  <c r="K11443" i="2"/>
  <c r="K11451" i="2"/>
  <c r="K11459" i="2"/>
  <c r="K11467" i="2"/>
  <c r="K11475" i="2"/>
  <c r="K11483" i="2"/>
  <c r="K11491" i="2"/>
  <c r="K11499" i="2"/>
  <c r="K11507" i="2"/>
  <c r="K11515" i="2"/>
  <c r="K11523" i="2"/>
  <c r="K11531" i="2"/>
  <c r="K11539" i="2"/>
  <c r="K11547" i="2"/>
  <c r="K11555" i="2"/>
  <c r="K11563" i="2"/>
  <c r="K11571" i="2"/>
  <c r="K11579" i="2"/>
  <c r="K11587" i="2"/>
  <c r="K11595" i="2"/>
  <c r="K11603" i="2"/>
  <c r="K11611" i="2"/>
  <c r="K9535" i="2"/>
  <c r="K9567" i="2"/>
  <c r="K9599" i="2"/>
  <c r="K9631" i="2"/>
  <c r="K9655" i="2"/>
  <c r="K9676" i="2"/>
  <c r="K9695" i="2"/>
  <c r="K9711" i="2"/>
  <c r="K9727" i="2"/>
  <c r="K9743" i="2"/>
  <c r="K9759" i="2"/>
  <c r="K9775" i="2"/>
  <c r="K9791" i="2"/>
  <c r="K9807" i="2"/>
  <c r="K9823" i="2"/>
  <c r="K9839" i="2"/>
  <c r="K9855" i="2"/>
  <c r="K9871" i="2"/>
  <c r="K9887" i="2"/>
  <c r="K9903" i="2"/>
  <c r="K9919" i="2"/>
  <c r="K9935" i="2"/>
  <c r="K9951" i="2"/>
  <c r="K9967" i="2"/>
  <c r="K9983" i="2"/>
  <c r="K9999" i="2"/>
  <c r="K10015" i="2"/>
  <c r="K10031" i="2"/>
  <c r="K10047" i="2"/>
  <c r="K10063" i="2"/>
  <c r="K10079" i="2"/>
  <c r="K10095" i="2"/>
  <c r="K10111" i="2"/>
  <c r="K10127" i="2"/>
  <c r="K10143" i="2"/>
  <c r="K10159" i="2"/>
  <c r="K10175" i="2"/>
  <c r="K10191" i="2"/>
  <c r="K10207" i="2"/>
  <c r="K10223" i="2"/>
  <c r="K10236" i="2"/>
  <c r="K10244" i="2"/>
  <c r="K10252" i="2"/>
  <c r="K10260" i="2"/>
  <c r="K10268" i="2"/>
  <c r="K10276" i="2"/>
  <c r="K10284" i="2"/>
  <c r="K10292" i="2"/>
  <c r="K10300" i="2"/>
  <c r="K10308" i="2"/>
  <c r="K10316" i="2"/>
  <c r="K10324" i="2"/>
  <c r="K10332" i="2"/>
  <c r="K10340" i="2"/>
  <c r="K10348" i="2"/>
  <c r="K10356" i="2"/>
  <c r="K10364" i="2"/>
  <c r="K10372" i="2"/>
  <c r="K10380" i="2"/>
  <c r="K10388" i="2"/>
  <c r="K10396" i="2"/>
  <c r="K10404" i="2"/>
  <c r="K10412" i="2"/>
  <c r="K10420" i="2"/>
  <c r="K10428" i="2"/>
  <c r="K10436" i="2"/>
  <c r="K10444" i="2"/>
  <c r="K10452" i="2"/>
  <c r="K10460" i="2"/>
  <c r="K10468" i="2"/>
  <c r="K10476" i="2"/>
  <c r="K10484" i="2"/>
  <c r="K10492" i="2"/>
  <c r="K10500" i="2"/>
  <c r="K10508" i="2"/>
  <c r="K10516" i="2"/>
  <c r="K10524" i="2"/>
  <c r="K10532" i="2"/>
  <c r="K10540" i="2"/>
  <c r="K10548" i="2"/>
  <c r="K10556" i="2"/>
  <c r="K10564" i="2"/>
  <c r="K10572" i="2"/>
  <c r="K10580" i="2"/>
  <c r="K10588" i="2"/>
  <c r="K10596" i="2"/>
  <c r="K10604" i="2"/>
  <c r="K10612" i="2"/>
  <c r="K10620" i="2"/>
  <c r="K10628" i="2"/>
  <c r="K10636" i="2"/>
  <c r="K10644" i="2"/>
  <c r="K10652" i="2"/>
  <c r="K10660" i="2"/>
  <c r="K10668" i="2"/>
  <c r="K10676" i="2"/>
  <c r="K10684" i="2"/>
  <c r="K10692" i="2"/>
  <c r="K10700" i="2"/>
  <c r="K10708" i="2"/>
  <c r="K10716" i="2"/>
  <c r="K10724" i="2"/>
  <c r="K10732" i="2"/>
  <c r="K10740" i="2"/>
  <c r="K10748" i="2"/>
  <c r="K10756" i="2"/>
  <c r="K10764" i="2"/>
  <c r="K10772" i="2"/>
  <c r="K10780" i="2"/>
  <c r="K10788" i="2"/>
  <c r="K10796" i="2"/>
  <c r="K10804" i="2"/>
  <c r="K10812" i="2"/>
  <c r="K10820" i="2"/>
  <c r="K10828" i="2"/>
  <c r="K10836" i="2"/>
  <c r="K10844" i="2"/>
  <c r="K10852" i="2"/>
  <c r="K10860" i="2"/>
  <c r="K10868" i="2"/>
  <c r="K10876" i="2"/>
  <c r="K10884" i="2"/>
  <c r="K10892" i="2"/>
  <c r="K10900" i="2"/>
  <c r="K10908" i="2"/>
  <c r="K10916" i="2"/>
  <c r="K10924" i="2"/>
  <c r="K10932" i="2"/>
  <c r="K10940" i="2"/>
  <c r="K10948" i="2"/>
  <c r="K10956" i="2"/>
  <c r="K10964" i="2"/>
  <c r="K10972" i="2"/>
  <c r="K10980" i="2"/>
  <c r="K10988" i="2"/>
  <c r="K10996" i="2"/>
  <c r="K11004" i="2"/>
  <c r="K11012" i="2"/>
  <c r="K11020" i="2"/>
  <c r="K11028" i="2"/>
  <c r="K11036" i="2"/>
  <c r="K11044" i="2"/>
  <c r="K11052" i="2"/>
  <c r="K11060" i="2"/>
  <c r="K11068" i="2"/>
  <c r="K11076" i="2"/>
  <c r="K11084" i="2"/>
  <c r="K11092" i="2"/>
  <c r="K11100" i="2"/>
  <c r="K11108" i="2"/>
  <c r="K11116" i="2"/>
  <c r="K11124" i="2"/>
  <c r="K11132" i="2"/>
  <c r="K11140" i="2"/>
  <c r="K11148" i="2"/>
  <c r="K11156" i="2"/>
  <c r="K11164" i="2"/>
  <c r="K11172" i="2"/>
  <c r="K11180" i="2"/>
  <c r="K11188" i="2"/>
  <c r="K11196" i="2"/>
  <c r="K11204" i="2"/>
  <c r="K11212" i="2"/>
  <c r="K11220" i="2"/>
  <c r="K11228" i="2"/>
  <c r="K11236" i="2"/>
  <c r="K11244" i="2"/>
  <c r="K11252" i="2"/>
  <c r="K11260" i="2"/>
  <c r="K11268" i="2"/>
  <c r="K11276" i="2"/>
  <c r="K11284" i="2"/>
  <c r="K11292" i="2"/>
  <c r="K11300" i="2"/>
  <c r="K11308" i="2"/>
  <c r="K11316" i="2"/>
  <c r="K11324" i="2"/>
  <c r="K11332" i="2"/>
  <c r="K11340" i="2"/>
  <c r="K11348" i="2"/>
  <c r="K11356" i="2"/>
  <c r="K11364" i="2"/>
  <c r="K11372" i="2"/>
  <c r="K11380" i="2"/>
  <c r="K11388" i="2"/>
  <c r="K11396" i="2"/>
  <c r="K11404" i="2"/>
  <c r="K11412" i="2"/>
  <c r="K11420" i="2"/>
  <c r="K11428" i="2"/>
  <c r="K11436" i="2"/>
  <c r="K11444" i="2"/>
  <c r="K11452" i="2"/>
  <c r="K11460" i="2"/>
  <c r="K11468" i="2"/>
  <c r="K11476" i="2"/>
  <c r="K11484" i="2"/>
  <c r="K11492" i="2"/>
  <c r="K11500" i="2"/>
  <c r="K11508" i="2"/>
  <c r="K11516" i="2"/>
  <c r="K11524" i="2"/>
  <c r="K11532" i="2"/>
  <c r="K11540" i="2"/>
  <c r="K11548" i="2"/>
  <c r="K11556" i="2"/>
  <c r="K9539" i="2"/>
  <c r="K9571" i="2"/>
  <c r="K9603" i="2"/>
  <c r="K9635" i="2"/>
  <c r="K9659" i="2"/>
  <c r="K9679" i="2"/>
  <c r="K9696" i="2"/>
  <c r="K9712" i="2"/>
  <c r="K9728" i="2"/>
  <c r="K9744" i="2"/>
  <c r="K9760" i="2"/>
  <c r="K9776" i="2"/>
  <c r="K9792" i="2"/>
  <c r="K9808" i="2"/>
  <c r="K9824" i="2"/>
  <c r="K9840" i="2"/>
  <c r="K9856" i="2"/>
  <c r="K9872" i="2"/>
  <c r="K9888" i="2"/>
  <c r="K9904" i="2"/>
  <c r="K9920" i="2"/>
  <c r="K9936" i="2"/>
  <c r="K9952" i="2"/>
  <c r="K9968" i="2"/>
  <c r="K9984" i="2"/>
  <c r="K10000" i="2"/>
  <c r="K10016" i="2"/>
  <c r="K10032" i="2"/>
  <c r="K10048" i="2"/>
  <c r="K10064" i="2"/>
  <c r="K10080" i="2"/>
  <c r="K10096" i="2"/>
  <c r="K10112" i="2"/>
  <c r="K10128" i="2"/>
  <c r="K10144" i="2"/>
  <c r="K10160" i="2"/>
  <c r="K10176" i="2"/>
  <c r="K10192" i="2"/>
  <c r="K10208" i="2"/>
  <c r="K10224" i="2"/>
  <c r="K10237" i="2"/>
  <c r="K10245" i="2"/>
  <c r="K10253" i="2"/>
  <c r="K10261" i="2"/>
  <c r="K10269" i="2"/>
  <c r="K10277" i="2"/>
  <c r="K10285" i="2"/>
  <c r="K10293" i="2"/>
  <c r="K10301" i="2"/>
  <c r="K10309" i="2"/>
  <c r="K10317" i="2"/>
  <c r="K10325" i="2"/>
  <c r="K10333" i="2"/>
  <c r="K10341" i="2"/>
  <c r="K10349" i="2"/>
  <c r="K10357" i="2"/>
  <c r="K10365" i="2"/>
  <c r="K10373" i="2"/>
  <c r="K10381" i="2"/>
  <c r="K10389" i="2"/>
  <c r="K10397" i="2"/>
  <c r="K10405" i="2"/>
  <c r="K10413" i="2"/>
  <c r="K10421" i="2"/>
  <c r="K10429" i="2"/>
  <c r="K10437" i="2"/>
  <c r="K10445" i="2"/>
  <c r="K10453" i="2"/>
  <c r="K10461" i="2"/>
  <c r="K10469" i="2"/>
  <c r="K10477" i="2"/>
  <c r="K10485" i="2"/>
  <c r="K10493" i="2"/>
  <c r="K10501" i="2"/>
  <c r="K10509" i="2"/>
  <c r="K10517" i="2"/>
  <c r="K10525" i="2"/>
  <c r="K10533" i="2"/>
  <c r="K10541" i="2"/>
  <c r="K10549" i="2"/>
  <c r="K10557" i="2"/>
  <c r="K10565" i="2"/>
  <c r="K10573" i="2"/>
  <c r="K10581" i="2"/>
  <c r="K10589" i="2"/>
  <c r="K10597" i="2"/>
  <c r="K10605" i="2"/>
  <c r="K10613" i="2"/>
  <c r="K10621" i="2"/>
  <c r="K10629" i="2"/>
  <c r="K10637" i="2"/>
  <c r="K10645" i="2"/>
  <c r="K10653" i="2"/>
  <c r="K10661" i="2"/>
  <c r="K10669" i="2"/>
  <c r="K10677" i="2"/>
  <c r="K10685" i="2"/>
  <c r="K10693" i="2"/>
  <c r="K10701" i="2"/>
  <c r="K10709" i="2"/>
  <c r="K10717" i="2"/>
  <c r="K10725" i="2"/>
  <c r="K10733" i="2"/>
  <c r="K10741" i="2"/>
  <c r="K10749" i="2"/>
  <c r="K10757" i="2"/>
  <c r="K10765" i="2"/>
  <c r="K10773" i="2"/>
  <c r="K10781" i="2"/>
  <c r="K10789" i="2"/>
  <c r="K10797" i="2"/>
  <c r="K10805" i="2"/>
  <c r="K10813" i="2"/>
  <c r="K10821" i="2"/>
  <c r="K10829" i="2"/>
  <c r="K10837" i="2"/>
  <c r="K10845" i="2"/>
  <c r="K10853" i="2"/>
  <c r="K10861" i="2"/>
  <c r="K10869" i="2"/>
  <c r="K10877" i="2"/>
  <c r="K10885" i="2"/>
  <c r="K10893" i="2"/>
  <c r="K10901" i="2"/>
  <c r="K10909" i="2"/>
  <c r="K10917" i="2"/>
  <c r="K10925" i="2"/>
  <c r="K10933" i="2"/>
  <c r="K10941" i="2"/>
  <c r="K10949" i="2"/>
  <c r="K10957" i="2"/>
  <c r="K10965" i="2"/>
  <c r="K10973" i="2"/>
  <c r="K10981" i="2"/>
  <c r="K10989" i="2"/>
  <c r="K10997" i="2"/>
  <c r="K11005" i="2"/>
  <c r="K11013" i="2"/>
  <c r="K11021" i="2"/>
  <c r="K11029" i="2"/>
  <c r="K11037" i="2"/>
  <c r="K11045" i="2"/>
  <c r="K11053" i="2"/>
  <c r="K11061" i="2"/>
  <c r="K11069" i="2"/>
  <c r="K11077" i="2"/>
  <c r="K11085" i="2"/>
  <c r="K11093" i="2"/>
  <c r="K11101" i="2"/>
  <c r="K11109" i="2"/>
  <c r="K11117" i="2"/>
  <c r="K11125" i="2"/>
  <c r="K11133" i="2"/>
  <c r="K11141" i="2"/>
  <c r="K11149" i="2"/>
  <c r="K11157" i="2"/>
  <c r="K11165" i="2"/>
  <c r="K11173" i="2"/>
  <c r="K11181" i="2"/>
  <c r="K11189" i="2"/>
  <c r="K11197" i="2"/>
  <c r="K11205" i="2"/>
  <c r="K11213" i="2"/>
  <c r="K11221" i="2"/>
  <c r="K11229" i="2"/>
  <c r="K11237" i="2"/>
  <c r="K11245" i="2"/>
  <c r="K11253" i="2"/>
  <c r="K11261" i="2"/>
  <c r="K11269" i="2"/>
  <c r="K9543" i="2"/>
  <c r="K9575" i="2"/>
  <c r="K9607" i="2"/>
  <c r="K9639" i="2"/>
  <c r="K9660" i="2"/>
  <c r="K9683" i="2"/>
  <c r="K9699" i="2"/>
  <c r="K9715" i="2"/>
  <c r="K9731" i="2"/>
  <c r="K9747" i="2"/>
  <c r="K9763" i="2"/>
  <c r="K9779" i="2"/>
  <c r="K9795" i="2"/>
  <c r="K9811" i="2"/>
  <c r="K9827" i="2"/>
  <c r="K9843" i="2"/>
  <c r="K9859" i="2"/>
  <c r="K9875" i="2"/>
  <c r="K9891" i="2"/>
  <c r="K9907" i="2"/>
  <c r="K9923" i="2"/>
  <c r="K9939" i="2"/>
  <c r="K9955" i="2"/>
  <c r="K9971" i="2"/>
  <c r="K9987" i="2"/>
  <c r="K10003" i="2"/>
  <c r="K10019" i="2"/>
  <c r="K10035" i="2"/>
  <c r="K10051" i="2"/>
  <c r="K10067" i="2"/>
  <c r="K10083" i="2"/>
  <c r="K10099" i="2"/>
  <c r="K10115" i="2"/>
  <c r="K10131" i="2"/>
  <c r="K10147" i="2"/>
  <c r="K10163" i="2"/>
  <c r="K10179" i="2"/>
  <c r="K10195" i="2"/>
  <c r="K10211" i="2"/>
  <c r="K10227" i="2"/>
  <c r="K10238" i="2"/>
  <c r="K10246" i="2"/>
  <c r="K10254" i="2"/>
  <c r="K10262" i="2"/>
  <c r="K10270" i="2"/>
  <c r="K10278" i="2"/>
  <c r="K10286" i="2"/>
  <c r="K10294" i="2"/>
  <c r="K10302" i="2"/>
  <c r="K10310" i="2"/>
  <c r="K10318" i="2"/>
  <c r="K10326" i="2"/>
  <c r="K10334" i="2"/>
  <c r="K10342" i="2"/>
  <c r="K10350" i="2"/>
  <c r="K10358" i="2"/>
  <c r="K10366" i="2"/>
  <c r="K10374" i="2"/>
  <c r="K10382" i="2"/>
  <c r="K10390" i="2"/>
  <c r="K10398" i="2"/>
  <c r="K10406" i="2"/>
  <c r="K10414" i="2"/>
  <c r="K10422" i="2"/>
  <c r="K10430" i="2"/>
  <c r="K10438" i="2"/>
  <c r="K10446" i="2"/>
  <c r="K10454" i="2"/>
  <c r="K10462" i="2"/>
  <c r="K10470" i="2"/>
  <c r="K10478" i="2"/>
  <c r="K10486" i="2"/>
  <c r="K10494" i="2"/>
  <c r="K10502" i="2"/>
  <c r="K10510" i="2"/>
  <c r="K10518" i="2"/>
  <c r="K10526" i="2"/>
  <c r="K10534" i="2"/>
  <c r="K10542" i="2"/>
  <c r="K10550" i="2"/>
  <c r="K10558" i="2"/>
  <c r="K10566" i="2"/>
  <c r="K10574" i="2"/>
  <c r="K10582" i="2"/>
  <c r="K10590" i="2"/>
  <c r="K10598" i="2"/>
  <c r="K10606" i="2"/>
  <c r="K10614" i="2"/>
  <c r="K10622" i="2"/>
  <c r="K10630" i="2"/>
  <c r="K10638" i="2"/>
  <c r="K10646" i="2"/>
  <c r="K10654" i="2"/>
  <c r="K10662" i="2"/>
  <c r="K10670" i="2"/>
  <c r="K10678" i="2"/>
  <c r="K10686" i="2"/>
  <c r="K10694" i="2"/>
  <c r="K10702" i="2"/>
  <c r="K10710" i="2"/>
  <c r="K10718" i="2"/>
  <c r="K10726" i="2"/>
  <c r="K10734" i="2"/>
  <c r="K10742" i="2"/>
  <c r="K10750" i="2"/>
  <c r="K10758" i="2"/>
  <c r="K10766" i="2"/>
  <c r="K10774" i="2"/>
  <c r="K10782" i="2"/>
  <c r="K10790" i="2"/>
  <c r="K10798" i="2"/>
  <c r="K10806" i="2"/>
  <c r="K10814" i="2"/>
  <c r="K10822" i="2"/>
  <c r="K10830" i="2"/>
  <c r="K10838" i="2"/>
  <c r="K10846" i="2"/>
  <c r="K10854" i="2"/>
  <c r="K10862" i="2"/>
  <c r="K10870" i="2"/>
  <c r="K10878" i="2"/>
  <c r="K10886" i="2"/>
  <c r="K10894" i="2"/>
  <c r="K10902" i="2"/>
  <c r="K10910" i="2"/>
  <c r="K10918" i="2"/>
  <c r="K10926" i="2"/>
  <c r="K10934" i="2"/>
  <c r="K10942" i="2"/>
  <c r="K10950" i="2"/>
  <c r="K10958" i="2"/>
  <c r="K10966" i="2"/>
  <c r="K10974" i="2"/>
  <c r="K10982" i="2"/>
  <c r="K10990" i="2"/>
  <c r="K10998" i="2"/>
  <c r="K11006" i="2"/>
  <c r="K11014" i="2"/>
  <c r="K11022" i="2"/>
  <c r="K11030" i="2"/>
  <c r="K11038" i="2"/>
  <c r="K11046" i="2"/>
  <c r="K11054" i="2"/>
  <c r="K11062" i="2"/>
  <c r="K11070" i="2"/>
  <c r="K11078" i="2"/>
  <c r="K11086" i="2"/>
  <c r="K11094" i="2"/>
  <c r="K11102" i="2"/>
  <c r="K11110" i="2"/>
  <c r="K11118" i="2"/>
  <c r="K11126" i="2"/>
  <c r="K11134" i="2"/>
  <c r="K11142" i="2"/>
  <c r="K11150" i="2"/>
  <c r="K11158" i="2"/>
  <c r="K11166" i="2"/>
  <c r="K11174" i="2"/>
  <c r="K11182" i="2"/>
  <c r="K11190" i="2"/>
  <c r="K11198" i="2"/>
  <c r="K11206" i="2"/>
  <c r="K11214" i="2"/>
  <c r="K11222" i="2"/>
  <c r="K11230" i="2"/>
  <c r="K11238" i="2"/>
  <c r="K11246" i="2"/>
  <c r="K11254" i="2"/>
  <c r="K11262" i="2"/>
  <c r="K11270" i="2"/>
  <c r="K11278" i="2"/>
  <c r="K11286" i="2"/>
  <c r="K11294" i="2"/>
  <c r="K11302" i="2"/>
  <c r="K11310" i="2"/>
  <c r="K11318" i="2"/>
  <c r="K11326" i="2"/>
  <c r="K11334" i="2"/>
  <c r="K11342" i="2"/>
  <c r="K11350" i="2"/>
  <c r="K11358" i="2"/>
  <c r="K11366" i="2"/>
  <c r="K11374" i="2"/>
  <c r="K11382" i="2"/>
  <c r="K11390" i="2"/>
  <c r="K11398" i="2"/>
  <c r="K11406" i="2"/>
  <c r="K11414" i="2"/>
  <c r="K11422" i="2"/>
  <c r="K11430" i="2"/>
  <c r="K11438" i="2"/>
  <c r="K11446" i="2"/>
  <c r="K11454" i="2"/>
  <c r="K11462" i="2"/>
  <c r="K11470" i="2"/>
  <c r="K11478" i="2"/>
  <c r="K11486" i="2"/>
  <c r="K11494" i="2"/>
  <c r="K11502" i="2"/>
  <c r="K11510" i="2"/>
  <c r="K11518" i="2"/>
  <c r="K11526" i="2"/>
  <c r="K11534" i="2"/>
  <c r="K11542" i="2"/>
  <c r="K11550" i="2"/>
  <c r="K11558" i="2"/>
  <c r="K11566" i="2"/>
  <c r="K11574" i="2"/>
  <c r="K11582" i="2"/>
  <c r="K11590" i="2"/>
  <c r="K11598" i="2"/>
  <c r="K11606" i="2"/>
  <c r="K11614" i="2"/>
  <c r="K11622" i="2"/>
  <c r="K11630" i="2"/>
  <c r="K11638" i="2"/>
  <c r="K11646" i="2"/>
  <c r="K11654" i="2"/>
  <c r="K11662" i="2"/>
  <c r="K11670" i="2"/>
  <c r="K11678" i="2"/>
  <c r="K11686" i="2"/>
  <c r="K11694" i="2"/>
  <c r="K11702" i="2"/>
  <c r="K11710" i="2"/>
  <c r="K11718" i="2"/>
  <c r="K11726" i="2"/>
  <c r="K11734" i="2"/>
  <c r="K11742" i="2"/>
  <c r="K11750" i="2"/>
  <c r="K11758" i="2"/>
  <c r="K11766" i="2"/>
  <c r="K11774" i="2"/>
  <c r="K11782" i="2"/>
  <c r="K11790" i="2"/>
  <c r="K11798" i="2"/>
  <c r="K11806" i="2"/>
  <c r="K11814" i="2"/>
  <c r="K11822" i="2"/>
  <c r="K11830" i="2"/>
  <c r="K11838" i="2"/>
  <c r="K11846" i="2"/>
  <c r="K11854" i="2"/>
  <c r="K11862" i="2"/>
  <c r="K11870" i="2"/>
  <c r="K11878" i="2"/>
  <c r="K11886" i="2"/>
  <c r="K11894" i="2"/>
  <c r="K11902" i="2"/>
  <c r="K11910" i="2"/>
  <c r="K11918" i="2"/>
  <c r="K11926" i="2"/>
  <c r="K11934" i="2"/>
  <c r="K11942" i="2"/>
  <c r="K11950" i="2"/>
  <c r="K11958" i="2"/>
  <c r="K9547" i="2"/>
  <c r="K9732" i="2"/>
  <c r="K9860" i="2"/>
  <c r="K9988" i="2"/>
  <c r="K10116" i="2"/>
  <c r="K10239" i="2"/>
  <c r="K10303" i="2"/>
  <c r="K10367" i="2"/>
  <c r="K10431" i="2"/>
  <c r="K10495" i="2"/>
  <c r="K10559" i="2"/>
  <c r="K10623" i="2"/>
  <c r="K10687" i="2"/>
  <c r="K10751" i="2"/>
  <c r="K10815" i="2"/>
  <c r="K10879" i="2"/>
  <c r="K10943" i="2"/>
  <c r="K11007" i="2"/>
  <c r="K11071" i="2"/>
  <c r="K11135" i="2"/>
  <c r="K11199" i="2"/>
  <c r="K11263" i="2"/>
  <c r="K11301" i="2"/>
  <c r="K11333" i="2"/>
  <c r="K11365" i="2"/>
  <c r="K11385" i="2"/>
  <c r="K11407" i="2"/>
  <c r="K11429" i="2"/>
  <c r="K11449" i="2"/>
  <c r="K11471" i="2"/>
  <c r="K11493" i="2"/>
  <c r="K11513" i="2"/>
  <c r="K11535" i="2"/>
  <c r="K11557" i="2"/>
  <c r="K11573" i="2"/>
  <c r="K11589" i="2"/>
  <c r="K11605" i="2"/>
  <c r="K11620" i="2"/>
  <c r="K11631" i="2"/>
  <c r="K11641" i="2"/>
  <c r="K11652" i="2"/>
  <c r="K11663" i="2"/>
  <c r="K11673" i="2"/>
  <c r="K11684" i="2"/>
  <c r="K11695" i="2"/>
  <c r="K11705" i="2"/>
  <c r="K11716" i="2"/>
  <c r="K11727" i="2"/>
  <c r="K11737" i="2"/>
  <c r="K11748" i="2"/>
  <c r="K11759" i="2"/>
  <c r="K11769" i="2"/>
  <c r="K11780" i="2"/>
  <c r="K11791" i="2"/>
  <c r="K11801" i="2"/>
  <c r="K11812" i="2"/>
  <c r="K11823" i="2"/>
  <c r="K11833" i="2"/>
  <c r="K11844" i="2"/>
  <c r="K11855" i="2"/>
  <c r="K11865" i="2"/>
  <c r="K11876" i="2"/>
  <c r="K11887" i="2"/>
  <c r="K11897" i="2"/>
  <c r="K11908" i="2"/>
  <c r="K11919" i="2"/>
  <c r="K11929" i="2"/>
  <c r="K11940" i="2"/>
  <c r="K11951" i="2"/>
  <c r="K11961" i="2"/>
  <c r="K11969" i="2"/>
  <c r="K11977" i="2"/>
  <c r="K11985" i="2"/>
  <c r="K11993" i="2"/>
  <c r="K12001" i="2"/>
  <c r="K12009" i="2"/>
  <c r="K12017" i="2"/>
  <c r="K12025" i="2"/>
  <c r="K12033" i="2"/>
  <c r="K12041" i="2"/>
  <c r="K12049" i="2"/>
  <c r="K12057" i="2"/>
  <c r="K12065" i="2"/>
  <c r="K12073" i="2"/>
  <c r="K12081" i="2"/>
  <c r="K12089" i="2"/>
  <c r="K12097" i="2"/>
  <c r="K12105" i="2"/>
  <c r="K12113" i="2"/>
  <c r="K12121" i="2"/>
  <c r="K12129" i="2"/>
  <c r="K12137" i="2"/>
  <c r="K12145" i="2"/>
  <c r="K12153" i="2"/>
  <c r="K12161" i="2"/>
  <c r="K12169" i="2"/>
  <c r="K12177" i="2"/>
  <c r="K12185" i="2"/>
  <c r="K12193" i="2"/>
  <c r="K12201" i="2"/>
  <c r="K12209" i="2"/>
  <c r="K12217" i="2"/>
  <c r="K12225" i="2"/>
  <c r="K12233" i="2"/>
  <c r="K12241" i="2"/>
  <c r="K12249" i="2"/>
  <c r="K12257" i="2"/>
  <c r="K12265" i="2"/>
  <c r="K9579" i="2"/>
  <c r="K9748" i="2"/>
  <c r="K9876" i="2"/>
  <c r="K10004" i="2"/>
  <c r="K10132" i="2"/>
  <c r="K10247" i="2"/>
  <c r="K10311" i="2"/>
  <c r="K10375" i="2"/>
  <c r="K10439" i="2"/>
  <c r="K10503" i="2"/>
  <c r="K10567" i="2"/>
  <c r="K10631" i="2"/>
  <c r="K10695" i="2"/>
  <c r="K10759" i="2"/>
  <c r="K10823" i="2"/>
  <c r="K10887" i="2"/>
  <c r="K10951" i="2"/>
  <c r="K11015" i="2"/>
  <c r="K11079" i="2"/>
  <c r="K11143" i="2"/>
  <c r="K11207" i="2"/>
  <c r="K11271" i="2"/>
  <c r="K11303" i="2"/>
  <c r="K11335" i="2"/>
  <c r="K11367" i="2"/>
  <c r="K11389" i="2"/>
  <c r="K11409" i="2"/>
  <c r="K11431" i="2"/>
  <c r="K11453" i="2"/>
  <c r="K11473" i="2"/>
  <c r="K11495" i="2"/>
  <c r="K11517" i="2"/>
  <c r="K11537" i="2"/>
  <c r="K11559" i="2"/>
  <c r="K11575" i="2"/>
  <c r="K11591" i="2"/>
  <c r="K11607" i="2"/>
  <c r="K11621" i="2"/>
  <c r="K11632" i="2"/>
  <c r="K11643" i="2"/>
  <c r="K11653" i="2"/>
  <c r="K11664" i="2"/>
  <c r="K11675" i="2"/>
  <c r="K11685" i="2"/>
  <c r="K11696" i="2"/>
  <c r="K11707" i="2"/>
  <c r="K11717" i="2"/>
  <c r="K11728" i="2"/>
  <c r="K11739" i="2"/>
  <c r="K11749" i="2"/>
  <c r="K11760" i="2"/>
  <c r="K11771" i="2"/>
  <c r="K11781" i="2"/>
  <c r="K11792" i="2"/>
  <c r="K11803" i="2"/>
  <c r="K11813" i="2"/>
  <c r="K11824" i="2"/>
  <c r="K11835" i="2"/>
  <c r="K11845" i="2"/>
  <c r="K11856" i="2"/>
  <c r="K11867" i="2"/>
  <c r="K11877" i="2"/>
  <c r="K11888" i="2"/>
  <c r="K11899" i="2"/>
  <c r="K11909" i="2"/>
  <c r="K11920" i="2"/>
  <c r="K11931" i="2"/>
  <c r="K11941" i="2"/>
  <c r="K11952" i="2"/>
  <c r="K11962" i="2"/>
  <c r="K11970" i="2"/>
  <c r="K11978" i="2"/>
  <c r="K11986" i="2"/>
  <c r="K11994" i="2"/>
  <c r="K12002" i="2"/>
  <c r="K12010" i="2"/>
  <c r="K12018" i="2"/>
  <c r="K12026" i="2"/>
  <c r="K12034" i="2"/>
  <c r="K12042" i="2"/>
  <c r="K12050" i="2"/>
  <c r="K12058" i="2"/>
  <c r="K12066" i="2"/>
  <c r="K12074" i="2"/>
  <c r="K12082" i="2"/>
  <c r="K12090" i="2"/>
  <c r="K12098" i="2"/>
  <c r="K12106" i="2"/>
  <c r="K12114" i="2"/>
  <c r="K12122" i="2"/>
  <c r="K12130" i="2"/>
  <c r="K12138" i="2"/>
  <c r="K12146" i="2"/>
  <c r="K12154" i="2"/>
  <c r="K12162" i="2"/>
  <c r="K12170" i="2"/>
  <c r="K12178" i="2"/>
  <c r="K12186" i="2"/>
  <c r="K12194" i="2"/>
  <c r="K12202" i="2"/>
  <c r="K12210" i="2"/>
  <c r="K12218" i="2"/>
  <c r="K12226" i="2"/>
  <c r="K12234" i="2"/>
  <c r="K12242" i="2"/>
  <c r="K12250" i="2"/>
  <c r="K12258" i="2"/>
  <c r="K12266" i="2"/>
  <c r="K9611" i="2"/>
  <c r="K9764" i="2"/>
  <c r="K9892" i="2"/>
  <c r="K10020" i="2"/>
  <c r="K10148" i="2"/>
  <c r="K10255" i="2"/>
  <c r="K10319" i="2"/>
  <c r="K10383" i="2"/>
  <c r="K10447" i="2"/>
  <c r="K10511" i="2"/>
  <c r="K10575" i="2"/>
  <c r="K10639" i="2"/>
  <c r="K10703" i="2"/>
  <c r="K10767" i="2"/>
  <c r="K10831" i="2"/>
  <c r="K10895" i="2"/>
  <c r="K10959" i="2"/>
  <c r="K11023" i="2"/>
  <c r="K11087" i="2"/>
  <c r="K11151" i="2"/>
  <c r="K11215" i="2"/>
  <c r="K11277" i="2"/>
  <c r="K11309" i="2"/>
  <c r="K11341" i="2"/>
  <c r="K11369" i="2"/>
  <c r="K11391" i="2"/>
  <c r="K11413" i="2"/>
  <c r="K11433" i="2"/>
  <c r="K11455" i="2"/>
  <c r="K11477" i="2"/>
  <c r="K11497" i="2"/>
  <c r="K11519" i="2"/>
  <c r="K11541" i="2"/>
  <c r="K11561" i="2"/>
  <c r="K11577" i="2"/>
  <c r="K11593" i="2"/>
  <c r="K11609" i="2"/>
  <c r="K11623" i="2"/>
  <c r="K11633" i="2"/>
  <c r="K11644" i="2"/>
  <c r="K11655" i="2"/>
  <c r="K11665" i="2"/>
  <c r="K11676" i="2"/>
  <c r="K11687" i="2"/>
  <c r="K11697" i="2"/>
  <c r="K11708" i="2"/>
  <c r="K11719" i="2"/>
  <c r="K11729" i="2"/>
  <c r="K11740" i="2"/>
  <c r="K11751" i="2"/>
  <c r="K11761" i="2"/>
  <c r="K11772" i="2"/>
  <c r="K11783" i="2"/>
  <c r="K11793" i="2"/>
  <c r="K11804" i="2"/>
  <c r="K11815" i="2"/>
  <c r="K11825" i="2"/>
  <c r="K11836" i="2"/>
  <c r="K11847" i="2"/>
  <c r="K11857" i="2"/>
  <c r="K11868" i="2"/>
  <c r="K11879" i="2"/>
  <c r="K11889" i="2"/>
  <c r="K11900" i="2"/>
  <c r="K11911" i="2"/>
  <c r="K11921" i="2"/>
  <c r="K11932" i="2"/>
  <c r="K11943" i="2"/>
  <c r="K11953" i="2"/>
  <c r="K11963" i="2"/>
  <c r="K11971" i="2"/>
  <c r="K11979" i="2"/>
  <c r="K11987" i="2"/>
  <c r="K11995" i="2"/>
  <c r="K12003" i="2"/>
  <c r="K12011" i="2"/>
  <c r="K12019" i="2"/>
  <c r="K12027" i="2"/>
  <c r="K12035" i="2"/>
  <c r="K12043" i="2"/>
  <c r="K12051" i="2"/>
  <c r="K12059" i="2"/>
  <c r="K12067" i="2"/>
  <c r="K12075" i="2"/>
  <c r="K12083" i="2"/>
  <c r="K12091" i="2"/>
  <c r="K12099" i="2"/>
  <c r="K12107" i="2"/>
  <c r="K12115" i="2"/>
  <c r="K12123" i="2"/>
  <c r="K12131" i="2"/>
  <c r="K12139" i="2"/>
  <c r="K12147" i="2"/>
  <c r="K12155" i="2"/>
  <c r="K12163" i="2"/>
  <c r="K12171" i="2"/>
  <c r="K12179" i="2"/>
  <c r="K12187" i="2"/>
  <c r="K12195" i="2"/>
  <c r="K12203" i="2"/>
  <c r="K12211" i="2"/>
  <c r="K12219" i="2"/>
  <c r="K12227" i="2"/>
  <c r="K12235" i="2"/>
  <c r="K12243" i="2"/>
  <c r="K12251" i="2"/>
  <c r="K12259" i="2"/>
  <c r="K12267" i="2"/>
  <c r="K9643" i="2"/>
  <c r="K9780" i="2"/>
  <c r="K9908" i="2"/>
  <c r="K10036" i="2"/>
  <c r="K10164" i="2"/>
  <c r="K10263" i="2"/>
  <c r="K10327" i="2"/>
  <c r="K10391" i="2"/>
  <c r="K10455" i="2"/>
  <c r="K10519" i="2"/>
  <c r="K10583" i="2"/>
  <c r="K10647" i="2"/>
  <c r="K10711" i="2"/>
  <c r="K10775" i="2"/>
  <c r="K10839" i="2"/>
  <c r="K10903" i="2"/>
  <c r="K10967" i="2"/>
  <c r="K11031" i="2"/>
  <c r="K11095" i="2"/>
  <c r="K11159" i="2"/>
  <c r="K11223" i="2"/>
  <c r="K11279" i="2"/>
  <c r="K11311" i="2"/>
  <c r="K11343" i="2"/>
  <c r="K11373" i="2"/>
  <c r="K11393" i="2"/>
  <c r="K11415" i="2"/>
  <c r="K11437" i="2"/>
  <c r="K11457" i="2"/>
  <c r="K11479" i="2"/>
  <c r="K11501" i="2"/>
  <c r="K11521" i="2"/>
  <c r="K11543" i="2"/>
  <c r="K11564" i="2"/>
  <c r="K11580" i="2"/>
  <c r="K11596" i="2"/>
  <c r="K11612" i="2"/>
  <c r="K11624" i="2"/>
  <c r="K11635" i="2"/>
  <c r="K11645" i="2"/>
  <c r="K11656" i="2"/>
  <c r="K11667" i="2"/>
  <c r="K11677" i="2"/>
  <c r="K11688" i="2"/>
  <c r="K11699" i="2"/>
  <c r="K11709" i="2"/>
  <c r="K11720" i="2"/>
  <c r="K11731" i="2"/>
  <c r="K11741" i="2"/>
  <c r="K11752" i="2"/>
  <c r="K11763" i="2"/>
  <c r="K11773" i="2"/>
  <c r="K11784" i="2"/>
  <c r="K11795" i="2"/>
  <c r="K11805" i="2"/>
  <c r="K11816" i="2"/>
  <c r="K11827" i="2"/>
  <c r="K11837" i="2"/>
  <c r="K11848" i="2"/>
  <c r="K11859" i="2"/>
  <c r="K11869" i="2"/>
  <c r="K11880" i="2"/>
  <c r="K11891" i="2"/>
  <c r="K11901" i="2"/>
  <c r="K11912" i="2"/>
  <c r="K11923" i="2"/>
  <c r="K11933" i="2"/>
  <c r="K11944" i="2"/>
  <c r="K11955" i="2"/>
  <c r="K11964" i="2"/>
  <c r="K11972" i="2"/>
  <c r="K11980" i="2"/>
  <c r="K11988" i="2"/>
  <c r="K11996" i="2"/>
  <c r="K12004" i="2"/>
  <c r="K12012" i="2"/>
  <c r="K12020" i="2"/>
  <c r="K12028" i="2"/>
  <c r="K12036" i="2"/>
  <c r="K12044" i="2"/>
  <c r="K12052" i="2"/>
  <c r="K12060" i="2"/>
  <c r="K12068" i="2"/>
  <c r="K12076" i="2"/>
  <c r="K12084" i="2"/>
  <c r="K12092" i="2"/>
  <c r="K12100" i="2"/>
  <c r="K12108" i="2"/>
  <c r="K12116" i="2"/>
  <c r="K12124" i="2"/>
  <c r="K12132" i="2"/>
  <c r="K12140" i="2"/>
  <c r="K12148" i="2"/>
  <c r="K12156" i="2"/>
  <c r="K12164" i="2"/>
  <c r="K12172" i="2"/>
  <c r="K12180" i="2"/>
  <c r="K12188" i="2"/>
  <c r="K12196" i="2"/>
  <c r="K12204" i="2"/>
  <c r="K12212" i="2"/>
  <c r="K12220" i="2"/>
  <c r="K12228" i="2"/>
  <c r="K12236" i="2"/>
  <c r="K12244" i="2"/>
  <c r="K12252" i="2"/>
  <c r="K12260" i="2"/>
  <c r="K9663" i="2"/>
  <c r="K9796" i="2"/>
  <c r="K9924" i="2"/>
  <c r="K10052" i="2"/>
  <c r="K10180" i="2"/>
  <c r="K10271" i="2"/>
  <c r="K10335" i="2"/>
  <c r="K10399" i="2"/>
  <c r="K10463" i="2"/>
  <c r="K10527" i="2"/>
  <c r="K10591" i="2"/>
  <c r="K10655" i="2"/>
  <c r="K10719" i="2"/>
  <c r="K10783" i="2"/>
  <c r="K10847" i="2"/>
  <c r="K10911" i="2"/>
  <c r="K10975" i="2"/>
  <c r="K11039" i="2"/>
  <c r="K11103" i="2"/>
  <c r="K11167" i="2"/>
  <c r="K11231" i="2"/>
  <c r="K11285" i="2"/>
  <c r="K11317" i="2"/>
  <c r="K11349" i="2"/>
  <c r="K11375" i="2"/>
  <c r="K11397" i="2"/>
  <c r="K11417" i="2"/>
  <c r="K11439" i="2"/>
  <c r="K11461" i="2"/>
  <c r="K11481" i="2"/>
  <c r="K11503" i="2"/>
  <c r="K11525" i="2"/>
  <c r="K11545" i="2"/>
  <c r="K11565" i="2"/>
  <c r="K11581" i="2"/>
  <c r="K11597" i="2"/>
  <c r="K11613" i="2"/>
  <c r="K11625" i="2"/>
  <c r="K11636" i="2"/>
  <c r="K11647" i="2"/>
  <c r="K11657" i="2"/>
  <c r="K11668" i="2"/>
  <c r="K11679" i="2"/>
  <c r="K11689" i="2"/>
  <c r="K11700" i="2"/>
  <c r="K11711" i="2"/>
  <c r="K11721" i="2"/>
  <c r="K11732" i="2"/>
  <c r="K11743" i="2"/>
  <c r="K11753" i="2"/>
  <c r="K11764" i="2"/>
  <c r="K11775" i="2"/>
  <c r="K11785" i="2"/>
  <c r="K11796" i="2"/>
  <c r="K11807" i="2"/>
  <c r="K11817" i="2"/>
  <c r="K11828" i="2"/>
  <c r="K11839" i="2"/>
  <c r="K11849" i="2"/>
  <c r="K11860" i="2"/>
  <c r="K11871" i="2"/>
  <c r="K11881" i="2"/>
  <c r="K11892" i="2"/>
  <c r="K11903" i="2"/>
  <c r="K11913" i="2"/>
  <c r="K11924" i="2"/>
  <c r="K11935" i="2"/>
  <c r="K11945" i="2"/>
  <c r="K11956" i="2"/>
  <c r="K11965" i="2"/>
  <c r="K11973" i="2"/>
  <c r="K11981" i="2"/>
  <c r="K11989" i="2"/>
  <c r="K11997" i="2"/>
  <c r="K12005" i="2"/>
  <c r="K12013" i="2"/>
  <c r="K12021" i="2"/>
  <c r="K12029" i="2"/>
  <c r="K12037" i="2"/>
  <c r="K12045" i="2"/>
  <c r="K12053" i="2"/>
  <c r="K12061" i="2"/>
  <c r="K12069" i="2"/>
  <c r="K12077" i="2"/>
  <c r="K12085" i="2"/>
  <c r="K12093" i="2"/>
  <c r="K12101" i="2"/>
  <c r="K12109" i="2"/>
  <c r="K12117" i="2"/>
  <c r="K12125" i="2"/>
  <c r="K12133" i="2"/>
  <c r="K12141" i="2"/>
  <c r="K12149" i="2"/>
  <c r="K12157" i="2"/>
  <c r="K12165" i="2"/>
  <c r="K12173" i="2"/>
  <c r="K12181" i="2"/>
  <c r="K12189" i="2"/>
  <c r="K12197" i="2"/>
  <c r="K12205" i="2"/>
  <c r="K12213" i="2"/>
  <c r="K12221" i="2"/>
  <c r="K12229" i="2"/>
  <c r="K12237" i="2"/>
  <c r="K12245" i="2"/>
  <c r="K12253" i="2"/>
  <c r="K12261" i="2"/>
  <c r="K9684" i="2"/>
  <c r="K9812" i="2"/>
  <c r="K9940" i="2"/>
  <c r="K10068" i="2"/>
  <c r="K10196" i="2"/>
  <c r="K10279" i="2"/>
  <c r="K10343" i="2"/>
  <c r="K10407" i="2"/>
  <c r="K10471" i="2"/>
  <c r="K10535" i="2"/>
  <c r="K10599" i="2"/>
  <c r="K10663" i="2"/>
  <c r="K10727" i="2"/>
  <c r="K10791" i="2"/>
  <c r="K10855" i="2"/>
  <c r="K10919" i="2"/>
  <c r="K10983" i="2"/>
  <c r="K11047" i="2"/>
  <c r="K11111" i="2"/>
  <c r="K11175" i="2"/>
  <c r="K11239" i="2"/>
  <c r="K11287" i="2"/>
  <c r="K11319" i="2"/>
  <c r="K11351" i="2"/>
  <c r="K11377" i="2"/>
  <c r="K11399" i="2"/>
  <c r="K11421" i="2"/>
  <c r="K11441" i="2"/>
  <c r="K11463" i="2"/>
  <c r="K11485" i="2"/>
  <c r="K11505" i="2"/>
  <c r="K11527" i="2"/>
  <c r="K11549" i="2"/>
  <c r="K11567" i="2"/>
  <c r="K11583" i="2"/>
  <c r="K11599" i="2"/>
  <c r="K11615" i="2"/>
  <c r="K11627" i="2"/>
  <c r="K11637" i="2"/>
  <c r="K11648" i="2"/>
  <c r="K11659" i="2"/>
  <c r="K11669" i="2"/>
  <c r="K11680" i="2"/>
  <c r="K11691" i="2"/>
  <c r="K11701" i="2"/>
  <c r="K11712" i="2"/>
  <c r="K11723" i="2"/>
  <c r="K11733" i="2"/>
  <c r="K11744" i="2"/>
  <c r="K11755" i="2"/>
  <c r="K11765" i="2"/>
  <c r="K11776" i="2"/>
  <c r="K11787" i="2"/>
  <c r="K11797" i="2"/>
  <c r="K11808" i="2"/>
  <c r="K11819" i="2"/>
  <c r="K11829" i="2"/>
  <c r="K11840" i="2"/>
  <c r="K11851" i="2"/>
  <c r="K11861" i="2"/>
  <c r="K11872" i="2"/>
  <c r="K11883" i="2"/>
  <c r="K11893" i="2"/>
  <c r="K11904" i="2"/>
  <c r="K11915" i="2"/>
  <c r="K11925" i="2"/>
  <c r="K11936" i="2"/>
  <c r="K11947" i="2"/>
  <c r="K11957" i="2"/>
  <c r="K11966" i="2"/>
  <c r="K11974" i="2"/>
  <c r="K11982" i="2"/>
  <c r="K11990" i="2"/>
  <c r="K11998" i="2"/>
  <c r="K12006" i="2"/>
  <c r="K12014" i="2"/>
  <c r="K12022" i="2"/>
  <c r="K12030" i="2"/>
  <c r="K12038" i="2"/>
  <c r="K12046" i="2"/>
  <c r="K12054" i="2"/>
  <c r="K12062" i="2"/>
  <c r="K12070" i="2"/>
  <c r="K12078" i="2"/>
  <c r="K12086" i="2"/>
  <c r="K12094" i="2"/>
  <c r="K12102" i="2"/>
  <c r="K12110" i="2"/>
  <c r="K12118" i="2"/>
  <c r="K12126" i="2"/>
  <c r="K12134" i="2"/>
  <c r="K12142" i="2"/>
  <c r="K12150" i="2"/>
  <c r="K12158" i="2"/>
  <c r="K12166" i="2"/>
  <c r="K12174" i="2"/>
  <c r="K12182" i="2"/>
  <c r="K12190" i="2"/>
  <c r="K12198" i="2"/>
  <c r="K12206" i="2"/>
  <c r="K12214" i="2"/>
  <c r="K12222" i="2"/>
  <c r="K12230" i="2"/>
  <c r="K12238" i="2"/>
  <c r="K12246" i="2"/>
  <c r="K12254" i="2"/>
  <c r="K12262" i="2"/>
  <c r="K9700" i="2"/>
  <c r="K9828" i="2"/>
  <c r="K9956" i="2"/>
  <c r="K10084" i="2"/>
  <c r="K10212" i="2"/>
  <c r="K10287" i="2"/>
  <c r="K10351" i="2"/>
  <c r="K10415" i="2"/>
  <c r="K10479" i="2"/>
  <c r="K10543" i="2"/>
  <c r="K10607" i="2"/>
  <c r="K10671" i="2"/>
  <c r="K10735" i="2"/>
  <c r="K10799" i="2"/>
  <c r="K10863" i="2"/>
  <c r="K10927" i="2"/>
  <c r="K10991" i="2"/>
  <c r="K11055" i="2"/>
  <c r="K11119" i="2"/>
  <c r="K11183" i="2"/>
  <c r="K11247" i="2"/>
  <c r="K11293" i="2"/>
  <c r="K11325" i="2"/>
  <c r="K11357" i="2"/>
  <c r="K11381" i="2"/>
  <c r="K11401" i="2"/>
  <c r="K11423" i="2"/>
  <c r="K11445" i="2"/>
  <c r="K11465" i="2"/>
  <c r="K11487" i="2"/>
  <c r="K11509" i="2"/>
  <c r="K11529" i="2"/>
  <c r="K11551" i="2"/>
  <c r="K11569" i="2"/>
  <c r="K11585" i="2"/>
  <c r="K11601" i="2"/>
  <c r="K11617" i="2"/>
  <c r="K11628" i="2"/>
  <c r="K11639" i="2"/>
  <c r="K11649" i="2"/>
  <c r="K11660" i="2"/>
  <c r="K11671" i="2"/>
  <c r="K11681" i="2"/>
  <c r="K11692" i="2"/>
  <c r="K11703" i="2"/>
  <c r="K11713" i="2"/>
  <c r="K11724" i="2"/>
  <c r="K11735" i="2"/>
  <c r="K11745" i="2"/>
  <c r="K11756" i="2"/>
  <c r="K11767" i="2"/>
  <c r="K11777" i="2"/>
  <c r="K11788" i="2"/>
  <c r="K11799" i="2"/>
  <c r="K11809" i="2"/>
  <c r="K11820" i="2"/>
  <c r="K11831" i="2"/>
  <c r="K11841" i="2"/>
  <c r="K11852" i="2"/>
  <c r="K11863" i="2"/>
  <c r="K11873" i="2"/>
  <c r="K11884" i="2"/>
  <c r="K11895" i="2"/>
  <c r="K11905" i="2"/>
  <c r="K11916" i="2"/>
  <c r="K11927" i="2"/>
  <c r="K11937" i="2"/>
  <c r="K11948" i="2"/>
  <c r="K11959" i="2"/>
  <c r="K11967" i="2"/>
  <c r="K11975" i="2"/>
  <c r="K11983" i="2"/>
  <c r="K11991" i="2"/>
  <c r="K11999" i="2"/>
  <c r="K12007" i="2"/>
  <c r="K12015" i="2"/>
  <c r="K12023" i="2"/>
  <c r="K12031" i="2"/>
  <c r="K12039" i="2"/>
  <c r="K12047" i="2"/>
  <c r="K12055" i="2"/>
  <c r="K12063" i="2"/>
  <c r="K12071" i="2"/>
  <c r="K12079" i="2"/>
  <c r="K12087" i="2"/>
  <c r="K12095" i="2"/>
  <c r="K12103" i="2"/>
  <c r="K12111" i="2"/>
  <c r="K12119" i="2"/>
  <c r="K12127" i="2"/>
  <c r="K12135" i="2"/>
  <c r="K12143" i="2"/>
  <c r="K12151" i="2"/>
  <c r="K12159" i="2"/>
  <c r="K12167" i="2"/>
  <c r="K12175" i="2"/>
  <c r="K12183" i="2"/>
  <c r="K12191" i="2"/>
  <c r="K12199" i="2"/>
  <c r="K12207" i="2"/>
  <c r="K12215" i="2"/>
  <c r="K12223" i="2"/>
  <c r="K12231" i="2"/>
  <c r="K12239" i="2"/>
  <c r="K12247" i="2"/>
  <c r="K12255" i="2"/>
  <c r="K12263" i="2"/>
  <c r="K9716" i="2"/>
  <c r="K10487" i="2"/>
  <c r="K10999" i="2"/>
  <c r="K11383" i="2"/>
  <c r="K11553" i="2"/>
  <c r="K11661" i="2"/>
  <c r="K11747" i="2"/>
  <c r="K11832" i="2"/>
  <c r="K11917" i="2"/>
  <c r="K11992" i="2"/>
  <c r="K12056" i="2"/>
  <c r="K12120" i="2"/>
  <c r="K12184" i="2"/>
  <c r="K12248" i="2"/>
  <c r="K9844" i="2"/>
  <c r="K10551" i="2"/>
  <c r="K11063" i="2"/>
  <c r="K11405" i="2"/>
  <c r="K11572" i="2"/>
  <c r="K11672" i="2"/>
  <c r="K11757" i="2"/>
  <c r="K11843" i="2"/>
  <c r="K11928" i="2"/>
  <c r="K12000" i="2"/>
  <c r="K12064" i="2"/>
  <c r="K12128" i="2"/>
  <c r="K12192" i="2"/>
  <c r="K12256" i="2"/>
  <c r="K9972" i="2"/>
  <c r="K10615" i="2"/>
  <c r="K11127" i="2"/>
  <c r="K11425" i="2"/>
  <c r="K11588" i="2"/>
  <c r="K11683" i="2"/>
  <c r="K11768" i="2"/>
  <c r="K11853" i="2"/>
  <c r="K11939" i="2"/>
  <c r="K12008" i="2"/>
  <c r="K12072" i="2"/>
  <c r="K12136" i="2"/>
  <c r="K12200" i="2"/>
  <c r="K12264" i="2"/>
  <c r="K10100" i="2"/>
  <c r="K10679" i="2"/>
  <c r="K11191" i="2"/>
  <c r="K11447" i="2"/>
  <c r="K11604" i="2"/>
  <c r="K11693" i="2"/>
  <c r="K11779" i="2"/>
  <c r="K11864" i="2"/>
  <c r="K11949" i="2"/>
  <c r="K12016" i="2"/>
  <c r="K12080" i="2"/>
  <c r="K12144" i="2"/>
  <c r="K12208" i="2"/>
  <c r="K10228" i="2"/>
  <c r="K10743" i="2"/>
  <c r="K11255" i="2"/>
  <c r="K11469" i="2"/>
  <c r="K11619" i="2"/>
  <c r="K11704" i="2"/>
  <c r="K11789" i="2"/>
  <c r="K11875" i="2"/>
  <c r="K11960" i="2"/>
  <c r="K12024" i="2"/>
  <c r="K12088" i="2"/>
  <c r="K12152" i="2"/>
  <c r="K12216" i="2"/>
  <c r="K10295" i="2"/>
  <c r="K10807" i="2"/>
  <c r="K11295" i="2"/>
  <c r="K11489" i="2"/>
  <c r="K11629" i="2"/>
  <c r="K11715" i="2"/>
  <c r="K11800" i="2"/>
  <c r="K11885" i="2"/>
  <c r="K11968" i="2"/>
  <c r="K12032" i="2"/>
  <c r="K12096" i="2"/>
  <c r="K12160" i="2"/>
  <c r="K12224" i="2"/>
  <c r="K10359" i="2"/>
  <c r="K10871" i="2"/>
  <c r="K11327" i="2"/>
  <c r="K11511" i="2"/>
  <c r="K11640" i="2"/>
  <c r="K11725" i="2"/>
  <c r="K11811" i="2"/>
  <c r="K11896" i="2"/>
  <c r="K11976" i="2"/>
  <c r="K12040" i="2"/>
  <c r="K12104" i="2"/>
  <c r="K12168" i="2"/>
  <c r="K12232" i="2"/>
  <c r="K10423" i="2"/>
  <c r="K11984" i="2"/>
  <c r="K10935" i="2"/>
  <c r="K12048" i="2"/>
  <c r="K11359" i="2"/>
  <c r="K12112" i="2"/>
  <c r="K11533" i="2"/>
  <c r="K12176" i="2"/>
  <c r="K11651" i="2"/>
  <c r="K12240" i="2"/>
  <c r="K11821" i="2"/>
  <c r="K11907" i="2"/>
  <c r="K11736" i="2"/>
  <c r="C61" i="18"/>
  <c r="B10" i="28"/>
  <c r="B21" i="28" s="1"/>
  <c r="G10" i="17"/>
  <c r="D11" i="17"/>
  <c r="C10" i="17"/>
  <c r="H11" i="17"/>
  <c r="I1" i="17"/>
  <c r="B92" i="26"/>
  <c r="B61" i="26"/>
  <c r="D8" i="22"/>
  <c r="I11" i="17"/>
  <c r="K13" i="10"/>
  <c r="J9" i="10"/>
  <c r="L7" i="10"/>
  <c r="L11" i="10"/>
  <c r="C2" i="15"/>
  <c r="C2834" i="1"/>
  <c r="C2826" i="1"/>
  <c r="C2818" i="1"/>
  <c r="C2810" i="1"/>
  <c r="C2802" i="1"/>
  <c r="C2794" i="1"/>
  <c r="C2786" i="1"/>
  <c r="C2778" i="1"/>
  <c r="C2770" i="1"/>
  <c r="C2762" i="1"/>
  <c r="C2754" i="1"/>
  <c r="C2746" i="1"/>
  <c r="C2738" i="1"/>
  <c r="C2730" i="1"/>
  <c r="C2722" i="1"/>
  <c r="C2714" i="1"/>
  <c r="C2706" i="1"/>
  <c r="C2698" i="1"/>
  <c r="C2690" i="1"/>
  <c r="C2682" i="1"/>
  <c r="C2674" i="1"/>
  <c r="C2666" i="1"/>
  <c r="C2658" i="1"/>
  <c r="C2650" i="1"/>
  <c r="C2642" i="1"/>
  <c r="C2634" i="1"/>
  <c r="C2626" i="1"/>
  <c r="C2618" i="1"/>
  <c r="C2610" i="1"/>
  <c r="C2602" i="1"/>
  <c r="C2594" i="1"/>
  <c r="C2586" i="1"/>
  <c r="C2578" i="1"/>
  <c r="C2570" i="1"/>
  <c r="C2562" i="1"/>
  <c r="C2554" i="1"/>
  <c r="C2546" i="1"/>
  <c r="C2538" i="1"/>
  <c r="C2530" i="1"/>
  <c r="C2522" i="1"/>
  <c r="C2514" i="1"/>
  <c r="C2506" i="1"/>
  <c r="C2498" i="1"/>
  <c r="C2490" i="1"/>
  <c r="C2482" i="1"/>
  <c r="C2474" i="1"/>
  <c r="C2466" i="1"/>
  <c r="C2458" i="1"/>
  <c r="C2450" i="1"/>
  <c r="C2442" i="1"/>
  <c r="C2434" i="1"/>
  <c r="C2426" i="1"/>
  <c r="C2418" i="1"/>
  <c r="C2410" i="1"/>
  <c r="C2402" i="1"/>
  <c r="C2394" i="1"/>
  <c r="C2386" i="1"/>
  <c r="C2378" i="1"/>
  <c r="C2370" i="1"/>
  <c r="C2362" i="1"/>
  <c r="C2354" i="1"/>
  <c r="C2346" i="1"/>
  <c r="C2338" i="1"/>
  <c r="C2330" i="1"/>
  <c r="C2322" i="1"/>
  <c r="C2314" i="1"/>
  <c r="C2306" i="1"/>
  <c r="C2298" i="1"/>
  <c r="C2290" i="1"/>
  <c r="C2282" i="1"/>
  <c r="C2274" i="1"/>
  <c r="C2266" i="1"/>
  <c r="C2258" i="1"/>
  <c r="C2250" i="1"/>
  <c r="C2242" i="1"/>
  <c r="C2234" i="1"/>
  <c r="C2226" i="1"/>
  <c r="C2218" i="1"/>
  <c r="C2210" i="1"/>
  <c r="C2202" i="1"/>
  <c r="C2194" i="1"/>
  <c r="C2186" i="1"/>
  <c r="C2178" i="1"/>
  <c r="C2170" i="1"/>
  <c r="C2162" i="1"/>
  <c r="C2154" i="1"/>
  <c r="C2146" i="1"/>
  <c r="C2138" i="1"/>
  <c r="C2130" i="1"/>
  <c r="C2122" i="1"/>
  <c r="C2114" i="1"/>
  <c r="C2106" i="1"/>
  <c r="C2098" i="1"/>
  <c r="C2090" i="1"/>
  <c r="C2082" i="1"/>
  <c r="C2074" i="1"/>
  <c r="C2066" i="1"/>
  <c r="C2058" i="1"/>
  <c r="C2050" i="1"/>
  <c r="C2042" i="1"/>
  <c r="C2034" i="1"/>
  <c r="C2026" i="1"/>
  <c r="C2018" i="1"/>
  <c r="C2010" i="1"/>
  <c r="C2002" i="1"/>
  <c r="C1994" i="1"/>
  <c r="C1986" i="1"/>
  <c r="C1978" i="1"/>
  <c r="C1970" i="1"/>
  <c r="C1962" i="1"/>
  <c r="C1954" i="1"/>
  <c r="C1946" i="1"/>
  <c r="C1938" i="1"/>
  <c r="C1930" i="1"/>
  <c r="C1922" i="1"/>
  <c r="C1914" i="1"/>
  <c r="C1906" i="1"/>
  <c r="C1898" i="1"/>
  <c r="C1890" i="1"/>
  <c r="C1882" i="1"/>
  <c r="C1874" i="1"/>
  <c r="C1866" i="1"/>
  <c r="C1858" i="1"/>
  <c r="C1850" i="1"/>
  <c r="C1842" i="1"/>
  <c r="C1834" i="1"/>
  <c r="C1826" i="1"/>
  <c r="C1818" i="1"/>
  <c r="C1810" i="1"/>
  <c r="C1802" i="1"/>
  <c r="C1794" i="1"/>
  <c r="C1786" i="1"/>
  <c r="C1778" i="1"/>
  <c r="C1770" i="1"/>
  <c r="C1762" i="1"/>
  <c r="C1754" i="1"/>
  <c r="C1746" i="1"/>
  <c r="C1738" i="1"/>
  <c r="C1730" i="1"/>
  <c r="C1722" i="1"/>
  <c r="C1714" i="1"/>
  <c r="C1706" i="1"/>
  <c r="C1698" i="1"/>
  <c r="C1690" i="1"/>
  <c r="C1682" i="1"/>
  <c r="C1674" i="1"/>
  <c r="C1666" i="1"/>
  <c r="C1658" i="1"/>
  <c r="C1650" i="1"/>
  <c r="C1642" i="1"/>
  <c r="C1634" i="1"/>
  <c r="C1626" i="1"/>
  <c r="C1618" i="1"/>
  <c r="C1610" i="1"/>
  <c r="C1602" i="1"/>
  <c r="C1594" i="1"/>
  <c r="C1586" i="1"/>
  <c r="C1578" i="1"/>
  <c r="C1570" i="1"/>
  <c r="C1562" i="1"/>
  <c r="C1554" i="1"/>
  <c r="C1546" i="1"/>
  <c r="C1538" i="1"/>
  <c r="C1530" i="1"/>
  <c r="C1522" i="1"/>
  <c r="C1514" i="1"/>
  <c r="C1506" i="1"/>
  <c r="C1498" i="1"/>
  <c r="C1490" i="1"/>
  <c r="C1482" i="1"/>
  <c r="C1474" i="1"/>
  <c r="C1466" i="1"/>
  <c r="C1458" i="1"/>
  <c r="C1450" i="1"/>
  <c r="C1442" i="1"/>
  <c r="C1434" i="1"/>
  <c r="C1426" i="1"/>
  <c r="C1418" i="1"/>
  <c r="C1410" i="1"/>
  <c r="C1402" i="1"/>
  <c r="C1394" i="1"/>
  <c r="C1386" i="1"/>
  <c r="C1378" i="1"/>
  <c r="C1370" i="1"/>
  <c r="C1362" i="1"/>
  <c r="C1354" i="1"/>
  <c r="C1346" i="1"/>
  <c r="C1338" i="1"/>
  <c r="C1330" i="1"/>
  <c r="C1322" i="1"/>
  <c r="C1314" i="1"/>
  <c r="C1306" i="1"/>
  <c r="C1298" i="1"/>
  <c r="C1290" i="1"/>
  <c r="C1282" i="1"/>
  <c r="C1274" i="1"/>
  <c r="C1266" i="1"/>
  <c r="C1258" i="1"/>
  <c r="C1250" i="1"/>
  <c r="C1242" i="1"/>
  <c r="C1234" i="1"/>
  <c r="C1226" i="1"/>
  <c r="C1218" i="1"/>
  <c r="C1210" i="1"/>
  <c r="C1202" i="1"/>
  <c r="C1194" i="1"/>
  <c r="C1186" i="1"/>
  <c r="C1178" i="1"/>
  <c r="C1170" i="1"/>
  <c r="C1162" i="1"/>
  <c r="C1154" i="1"/>
  <c r="C1146" i="1"/>
  <c r="C1138" i="1"/>
  <c r="C1130" i="1"/>
  <c r="C1122" i="1"/>
  <c r="C1114" i="1"/>
  <c r="C1106" i="1"/>
  <c r="C1098" i="1"/>
  <c r="C1090" i="1"/>
  <c r="C1082" i="1"/>
  <c r="C1074" i="1"/>
  <c r="C1066" i="1"/>
  <c r="C1058" i="1"/>
  <c r="C1050" i="1"/>
  <c r="C1042" i="1"/>
  <c r="C1034" i="1"/>
  <c r="C1026" i="1"/>
  <c r="C1018" i="1"/>
  <c r="C1010" i="1"/>
  <c r="C1002" i="1"/>
  <c r="C994" i="1"/>
  <c r="C986" i="1"/>
  <c r="C978" i="1"/>
  <c r="C970" i="1"/>
  <c r="C962" i="1"/>
  <c r="C954" i="1"/>
  <c r="C946" i="1"/>
  <c r="C938" i="1"/>
  <c r="C930" i="1"/>
  <c r="C922" i="1"/>
  <c r="C914" i="1"/>
  <c r="C906" i="1"/>
  <c r="C898" i="1"/>
  <c r="C890" i="1"/>
  <c r="C882" i="1"/>
  <c r="C874" i="1"/>
  <c r="C866" i="1"/>
  <c r="C858" i="1"/>
  <c r="C850" i="1"/>
  <c r="C842" i="1"/>
  <c r="C834" i="1"/>
  <c r="C826" i="1"/>
  <c r="C818" i="1"/>
  <c r="C810" i="1"/>
  <c r="C802" i="1"/>
  <c r="C794" i="1"/>
  <c r="C786" i="1"/>
  <c r="C778" i="1"/>
  <c r="C770" i="1"/>
  <c r="C762" i="1"/>
  <c r="C754" i="1"/>
  <c r="C746" i="1"/>
  <c r="C738" i="1"/>
  <c r="C730" i="1"/>
  <c r="C722" i="1"/>
  <c r="C714" i="1"/>
  <c r="C706" i="1"/>
  <c r="C698" i="1"/>
  <c r="C690" i="1"/>
  <c r="C682" i="1"/>
  <c r="C674" i="1"/>
  <c r="C666" i="1"/>
  <c r="C658" i="1"/>
  <c r="C650" i="1"/>
  <c r="C642" i="1"/>
  <c r="C634" i="1"/>
  <c r="C626" i="1"/>
  <c r="C618" i="1"/>
  <c r="C610" i="1"/>
  <c r="C602" i="1"/>
  <c r="C594" i="1"/>
  <c r="C586" i="1"/>
  <c r="C578" i="1"/>
  <c r="C570" i="1"/>
  <c r="C562" i="1"/>
  <c r="C554" i="1"/>
  <c r="C546" i="1"/>
  <c r="C538" i="1"/>
  <c r="C530" i="1"/>
  <c r="C522" i="1"/>
  <c r="C514" i="1"/>
  <c r="C506" i="1"/>
  <c r="C498" i="1"/>
  <c r="C490" i="1"/>
  <c r="C482" i="1"/>
  <c r="C474" i="1"/>
  <c r="C466" i="1"/>
  <c r="C458" i="1"/>
  <c r="C450" i="1"/>
  <c r="C442" i="1"/>
  <c r="C434" i="1"/>
  <c r="C426" i="1"/>
  <c r="C418" i="1"/>
  <c r="C410" i="1"/>
  <c r="C402" i="1"/>
  <c r="C394" i="1"/>
  <c r="C386" i="1"/>
  <c r="C378" i="1"/>
  <c r="C370" i="1"/>
  <c r="C362" i="1"/>
  <c r="C354" i="1"/>
  <c r="C346" i="1"/>
  <c r="C338" i="1"/>
  <c r="C330" i="1"/>
  <c r="C322" i="1"/>
  <c r="C314" i="1"/>
  <c r="C306" i="1"/>
  <c r="C298" i="1"/>
  <c r="C290" i="1"/>
  <c r="C282" i="1"/>
  <c r="C274" i="1"/>
  <c r="C266" i="1"/>
  <c r="C258" i="1"/>
  <c r="C250" i="1"/>
  <c r="C242" i="1"/>
  <c r="C234" i="1"/>
  <c r="C226" i="1"/>
  <c r="C218" i="1"/>
  <c r="C210" i="1"/>
  <c r="C202" i="1"/>
  <c r="C194" i="1"/>
  <c r="C186" i="1"/>
  <c r="C178" i="1"/>
  <c r="C170" i="1"/>
  <c r="C162" i="1"/>
  <c r="C154" i="1"/>
  <c r="C146" i="1"/>
  <c r="C138" i="1"/>
  <c r="C130" i="1"/>
  <c r="C121" i="1"/>
  <c r="C112" i="1"/>
  <c r="C101" i="1"/>
  <c r="C91" i="1"/>
  <c r="C80" i="1"/>
  <c r="C69" i="1"/>
  <c r="C59" i="1"/>
  <c r="C48" i="1"/>
  <c r="C37" i="1"/>
  <c r="C27" i="1"/>
  <c r="C16" i="1"/>
  <c r="C5" i="1"/>
  <c r="C2869" i="1"/>
  <c r="C2858" i="1"/>
  <c r="C2847" i="1"/>
  <c r="I2837" i="1"/>
  <c r="I2826" i="1"/>
  <c r="I2815" i="1"/>
  <c r="I2805" i="1"/>
  <c r="I2794" i="1"/>
  <c r="I2783" i="1"/>
  <c r="I2773" i="1"/>
  <c r="I2762" i="1"/>
  <c r="I2751" i="1"/>
  <c r="I2741" i="1"/>
  <c r="I2730" i="1"/>
  <c r="I2719" i="1"/>
  <c r="I2709" i="1"/>
  <c r="I2698" i="1"/>
  <c r="I2683" i="1"/>
  <c r="I2666" i="1"/>
  <c r="I2645" i="1"/>
  <c r="I2620" i="1"/>
  <c r="I2595" i="1"/>
  <c r="I2570" i="1"/>
  <c r="I2543" i="1"/>
  <c r="I2517" i="1"/>
  <c r="I2492" i="1"/>
  <c r="I2466" i="1"/>
  <c r="I2415" i="1"/>
  <c r="I2351" i="1"/>
  <c r="I2287" i="1"/>
  <c r="I2223" i="1"/>
  <c r="I2111" i="1"/>
  <c r="I1983" i="1"/>
  <c r="I1855" i="1"/>
  <c r="I1727" i="1"/>
  <c r="I1599" i="1"/>
  <c r="I1471" i="1"/>
  <c r="I1343" i="1"/>
  <c r="I1215" i="1"/>
  <c r="I1087" i="1"/>
  <c r="I959" i="1"/>
  <c r="I831" i="1"/>
  <c r="I703" i="1"/>
  <c r="I575" i="1"/>
  <c r="I447" i="1"/>
  <c r="I319" i="1"/>
  <c r="I191" i="1"/>
  <c r="I63" i="1"/>
  <c r="E12248" i="2"/>
  <c r="E12078" i="2"/>
  <c r="E11909" i="2"/>
  <c r="E11736" i="2"/>
  <c r="E11566" i="2"/>
  <c r="E11397" i="2"/>
  <c r="E11224" i="2"/>
  <c r="E11054" i="2"/>
  <c r="E10885" i="2"/>
  <c r="E10712" i="2"/>
  <c r="E10539" i="2"/>
  <c r="E10268" i="2"/>
  <c r="E9830" i="2"/>
  <c r="E9376" i="2"/>
  <c r="E8843" i="2"/>
  <c r="E7623" i="2"/>
  <c r="E10862" i="2"/>
  <c r="C2801" i="1"/>
  <c r="C2769" i="1"/>
  <c r="C2729" i="1"/>
  <c r="C2681" i="1"/>
  <c r="C2657" i="1"/>
  <c r="C2617" i="1"/>
  <c r="C2569" i="1"/>
  <c r="C2537" i="1"/>
  <c r="C2505" i="1"/>
  <c r="C2457" i="1"/>
  <c r="C2425" i="1"/>
  <c r="C2377" i="1"/>
  <c r="C2337" i="1"/>
  <c r="C2297" i="1"/>
  <c r="C2257" i="1"/>
  <c r="C2209" i="1"/>
  <c r="C2193" i="1"/>
  <c r="C2145" i="1"/>
  <c r="C2097" i="1"/>
  <c r="C2089" i="1"/>
  <c r="C2041" i="1"/>
  <c r="C1993" i="1"/>
  <c r="C1937" i="1"/>
  <c r="C1897" i="1"/>
  <c r="C1873" i="1"/>
  <c r="C1825" i="1"/>
  <c r="C1785" i="1"/>
  <c r="C1753" i="1"/>
  <c r="C1705" i="1"/>
  <c r="C1665" i="1"/>
  <c r="C1617" i="1"/>
  <c r="C1561" i="1"/>
  <c r="C1521" i="1"/>
  <c r="C1489" i="1"/>
  <c r="C1441" i="1"/>
  <c r="C1401" i="1"/>
  <c r="C1377" i="1"/>
  <c r="C1337" i="1"/>
  <c r="C1313" i="1"/>
  <c r="C1281" i="1"/>
  <c r="C1241" i="1"/>
  <c r="C1225" i="1"/>
  <c r="C1193" i="1"/>
  <c r="C1145" i="1"/>
  <c r="C1105" i="1"/>
  <c r="C1081" i="1"/>
  <c r="C1049" i="1"/>
  <c r="C1009" i="1"/>
  <c r="C969" i="1"/>
  <c r="C921" i="1"/>
  <c r="C897" i="1"/>
  <c r="C865" i="1"/>
  <c r="C825" i="1"/>
  <c r="C801" i="1"/>
  <c r="C769" i="1"/>
  <c r="C729" i="1"/>
  <c r="C705" i="1"/>
  <c r="C665" i="1"/>
  <c r="C633" i="1"/>
  <c r="C593" i="1"/>
  <c r="C569" i="1"/>
  <c r="C529" i="1"/>
  <c r="C489" i="1"/>
  <c r="C457" i="1"/>
  <c r="C433" i="1"/>
  <c r="C401" i="1"/>
  <c r="C361" i="1"/>
  <c r="C337" i="1"/>
  <c r="C297" i="1"/>
  <c r="C265" i="1"/>
  <c r="C217" i="1"/>
  <c r="C193" i="1"/>
  <c r="C177" i="1"/>
  <c r="C145" i="1"/>
  <c r="C120" i="1"/>
  <c r="C78" i="1"/>
  <c r="C57" i="1"/>
  <c r="C25" i="1"/>
  <c r="C14" i="1"/>
  <c r="C2878" i="1"/>
  <c r="C2856" i="1"/>
  <c r="C2846" i="1"/>
  <c r="E11544" i="2"/>
  <c r="E9779" i="2"/>
  <c r="B22" i="13"/>
  <c r="B25" i="13" s="1"/>
  <c r="B14" i="24"/>
  <c r="N14" i="10"/>
  <c r="C9" i="17"/>
  <c r="I9" i="17"/>
  <c r="E9" i="17"/>
  <c r="B36" i="17"/>
  <c r="C9" i="22"/>
  <c r="B63" i="26"/>
  <c r="B104" i="26"/>
  <c r="B105" i="26" s="1"/>
  <c r="C120" i="26" s="1"/>
  <c r="F67" i="15"/>
  <c r="M56" i="15"/>
  <c r="L56" i="15" s="1"/>
  <c r="J11" i="10"/>
  <c r="K10" i="10"/>
  <c r="E4" i="2"/>
  <c r="C2832" i="1"/>
  <c r="C2824" i="1"/>
  <c r="C2816" i="1"/>
  <c r="C2808" i="1"/>
  <c r="C2800" i="1"/>
  <c r="C2792" i="1"/>
  <c r="C2784" i="1"/>
  <c r="C2776" i="1"/>
  <c r="C2768" i="1"/>
  <c r="C2760" i="1"/>
  <c r="C2752" i="1"/>
  <c r="C2744" i="1"/>
  <c r="C2736" i="1"/>
  <c r="C2728" i="1"/>
  <c r="C2720" i="1"/>
  <c r="C2712" i="1"/>
  <c r="C2704" i="1"/>
  <c r="C2696" i="1"/>
  <c r="C2688" i="1"/>
  <c r="C2680" i="1"/>
  <c r="C2672" i="1"/>
  <c r="C2664" i="1"/>
  <c r="C2656" i="1"/>
  <c r="C2648" i="1"/>
  <c r="C2640" i="1"/>
  <c r="C2632" i="1"/>
  <c r="C2624" i="1"/>
  <c r="C2616" i="1"/>
  <c r="C2608" i="1"/>
  <c r="C2600" i="1"/>
  <c r="C2592" i="1"/>
  <c r="C2584" i="1"/>
  <c r="C2576" i="1"/>
  <c r="C2568" i="1"/>
  <c r="C2560" i="1"/>
  <c r="C2552" i="1"/>
  <c r="C2544" i="1"/>
  <c r="C2536" i="1"/>
  <c r="C2528" i="1"/>
  <c r="C2520" i="1"/>
  <c r="C2512" i="1"/>
  <c r="C2504" i="1"/>
  <c r="C2496" i="1"/>
  <c r="C2488" i="1"/>
  <c r="C2480" i="1"/>
  <c r="C2472" i="1"/>
  <c r="C2464" i="1"/>
  <c r="C2456" i="1"/>
  <c r="C2448" i="1"/>
  <c r="C2440" i="1"/>
  <c r="C2432" i="1"/>
  <c r="C2424" i="1"/>
  <c r="C2416" i="1"/>
  <c r="C2408" i="1"/>
  <c r="C2400" i="1"/>
  <c r="C2392" i="1"/>
  <c r="C2384" i="1"/>
  <c r="C2376" i="1"/>
  <c r="C2368" i="1"/>
  <c r="C2360" i="1"/>
  <c r="C2352" i="1"/>
  <c r="C2344" i="1"/>
  <c r="C2336" i="1"/>
  <c r="C2328" i="1"/>
  <c r="C2320" i="1"/>
  <c r="C2312" i="1"/>
  <c r="C2304" i="1"/>
  <c r="C2296" i="1"/>
  <c r="C2288" i="1"/>
  <c r="C2280" i="1"/>
  <c r="C2272" i="1"/>
  <c r="C2264" i="1"/>
  <c r="C2256" i="1"/>
  <c r="C2248" i="1"/>
  <c r="C2240" i="1"/>
  <c r="C2232" i="1"/>
  <c r="C2224" i="1"/>
  <c r="C2216" i="1"/>
  <c r="C2208" i="1"/>
  <c r="C2200" i="1"/>
  <c r="C2192" i="1"/>
  <c r="C2184" i="1"/>
  <c r="C2176" i="1"/>
  <c r="C2168" i="1"/>
  <c r="C2160" i="1"/>
  <c r="C2152" i="1"/>
  <c r="C2144" i="1"/>
  <c r="C2136" i="1"/>
  <c r="C2128" i="1"/>
  <c r="C2120" i="1"/>
  <c r="C2112" i="1"/>
  <c r="C2104" i="1"/>
  <c r="C2096" i="1"/>
  <c r="C2088" i="1"/>
  <c r="C2080" i="1"/>
  <c r="C2072" i="1"/>
  <c r="C2064" i="1"/>
  <c r="C2056" i="1"/>
  <c r="C2048" i="1"/>
  <c r="C2040" i="1"/>
  <c r="C2032" i="1"/>
  <c r="C2024" i="1"/>
  <c r="C2016" i="1"/>
  <c r="C2008" i="1"/>
  <c r="C2000" i="1"/>
  <c r="C1992" i="1"/>
  <c r="C1984" i="1"/>
  <c r="C1976" i="1"/>
  <c r="C1968" i="1"/>
  <c r="C1960" i="1"/>
  <c r="C1952" i="1"/>
  <c r="C1944" i="1"/>
  <c r="C1936" i="1"/>
  <c r="C1928" i="1"/>
  <c r="C1920" i="1"/>
  <c r="C1912" i="1"/>
  <c r="C1904" i="1"/>
  <c r="C1896" i="1"/>
  <c r="C1888" i="1"/>
  <c r="C1880" i="1"/>
  <c r="C1872" i="1"/>
  <c r="C1864" i="1"/>
  <c r="C1856" i="1"/>
  <c r="C1848" i="1"/>
  <c r="C1840" i="1"/>
  <c r="C1832" i="1"/>
  <c r="C1824" i="1"/>
  <c r="C1816" i="1"/>
  <c r="C1808" i="1"/>
  <c r="C1800" i="1"/>
  <c r="C1792" i="1"/>
  <c r="C1784" i="1"/>
  <c r="C1776" i="1"/>
  <c r="C1768" i="1"/>
  <c r="C1760" i="1"/>
  <c r="C1752" i="1"/>
  <c r="C1744" i="1"/>
  <c r="C1736" i="1"/>
  <c r="C1728" i="1"/>
  <c r="C1720" i="1"/>
  <c r="C1712" i="1"/>
  <c r="C1704" i="1"/>
  <c r="C1696" i="1"/>
  <c r="C1688" i="1"/>
  <c r="C1680" i="1"/>
  <c r="C1672" i="1"/>
  <c r="C1664" i="1"/>
  <c r="C1656" i="1"/>
  <c r="C1648" i="1"/>
  <c r="C1640" i="1"/>
  <c r="C1632" i="1"/>
  <c r="C1624" i="1"/>
  <c r="C1616" i="1"/>
  <c r="C1608" i="1"/>
  <c r="C1600" i="1"/>
  <c r="C1592" i="1"/>
  <c r="C1584" i="1"/>
  <c r="C1576" i="1"/>
  <c r="C1568" i="1"/>
  <c r="C1560" i="1"/>
  <c r="C1552" i="1"/>
  <c r="C1544" i="1"/>
  <c r="C1536" i="1"/>
  <c r="C1528" i="1"/>
  <c r="C1520" i="1"/>
  <c r="C1512" i="1"/>
  <c r="C1504" i="1"/>
  <c r="C1496" i="1"/>
  <c r="C1488" i="1"/>
  <c r="C1480" i="1"/>
  <c r="C1472" i="1"/>
  <c r="C1464" i="1"/>
  <c r="C1456" i="1"/>
  <c r="C1448" i="1"/>
  <c r="C1440" i="1"/>
  <c r="C1432" i="1"/>
  <c r="C1424" i="1"/>
  <c r="C1416" i="1"/>
  <c r="C1408" i="1"/>
  <c r="C1400" i="1"/>
  <c r="C1392" i="1"/>
  <c r="C1384" i="1"/>
  <c r="C1376" i="1"/>
  <c r="C1368" i="1"/>
  <c r="C1360" i="1"/>
  <c r="C1352" i="1"/>
  <c r="C1344" i="1"/>
  <c r="C1336" i="1"/>
  <c r="C1328" i="1"/>
  <c r="C1320" i="1"/>
  <c r="C1312" i="1"/>
  <c r="C1304" i="1"/>
  <c r="C1296" i="1"/>
  <c r="C1288" i="1"/>
  <c r="C1280" i="1"/>
  <c r="C1272" i="1"/>
  <c r="C1264" i="1"/>
  <c r="C1256" i="1"/>
  <c r="C1248" i="1"/>
  <c r="C1240" i="1"/>
  <c r="C1232" i="1"/>
  <c r="C1224" i="1"/>
  <c r="C1216" i="1"/>
  <c r="C1208" i="1"/>
  <c r="C1200" i="1"/>
  <c r="C1192" i="1"/>
  <c r="C1184" i="1"/>
  <c r="C1176" i="1"/>
  <c r="C1168" i="1"/>
  <c r="C1160" i="1"/>
  <c r="C1152" i="1"/>
  <c r="C1144" i="1"/>
  <c r="C1136" i="1"/>
  <c r="C1128" i="1"/>
  <c r="C1120" i="1"/>
  <c r="C1112" i="1"/>
  <c r="C1104" i="1"/>
  <c r="C1096" i="1"/>
  <c r="C1088" i="1"/>
  <c r="C1080" i="1"/>
  <c r="C1072" i="1"/>
  <c r="C1064" i="1"/>
  <c r="C1056" i="1"/>
  <c r="C1048" i="1"/>
  <c r="C1040" i="1"/>
  <c r="C1032" i="1"/>
  <c r="C1024" i="1"/>
  <c r="C1016" i="1"/>
  <c r="C1008" i="1"/>
  <c r="C1000" i="1"/>
  <c r="C992" i="1"/>
  <c r="C984" i="1"/>
  <c r="C976" i="1"/>
  <c r="C968" i="1"/>
  <c r="C960" i="1"/>
  <c r="C952" i="1"/>
  <c r="C944" i="1"/>
  <c r="C936" i="1"/>
  <c r="C928" i="1"/>
  <c r="C920" i="1"/>
  <c r="C912" i="1"/>
  <c r="C904" i="1"/>
  <c r="C896" i="1"/>
  <c r="C888" i="1"/>
  <c r="C880" i="1"/>
  <c r="C872" i="1"/>
  <c r="C864" i="1"/>
  <c r="C856" i="1"/>
  <c r="C848" i="1"/>
  <c r="C840" i="1"/>
  <c r="C832" i="1"/>
  <c r="C824" i="1"/>
  <c r="C816" i="1"/>
  <c r="C808" i="1"/>
  <c r="C800" i="1"/>
  <c r="C792" i="1"/>
  <c r="C784" i="1"/>
  <c r="C776" i="1"/>
  <c r="C768" i="1"/>
  <c r="C760" i="1"/>
  <c r="C752" i="1"/>
  <c r="C744" i="1"/>
  <c r="C736" i="1"/>
  <c r="C728" i="1"/>
  <c r="C720" i="1"/>
  <c r="C712" i="1"/>
  <c r="C704" i="1"/>
  <c r="C696" i="1"/>
  <c r="C688" i="1"/>
  <c r="C680" i="1"/>
  <c r="C672" i="1"/>
  <c r="C664" i="1"/>
  <c r="C656" i="1"/>
  <c r="C648" i="1"/>
  <c r="C640" i="1"/>
  <c r="C632" i="1"/>
  <c r="C624" i="1"/>
  <c r="C616" i="1"/>
  <c r="C608" i="1"/>
  <c r="C600" i="1"/>
  <c r="C592" i="1"/>
  <c r="C584" i="1"/>
  <c r="C576" i="1"/>
  <c r="C568" i="1"/>
  <c r="C560" i="1"/>
  <c r="C552" i="1"/>
  <c r="C544" i="1"/>
  <c r="C536" i="1"/>
  <c r="C528" i="1"/>
  <c r="C520" i="1"/>
  <c r="C512" i="1"/>
  <c r="C504" i="1"/>
  <c r="C496" i="1"/>
  <c r="C488" i="1"/>
  <c r="C480" i="1"/>
  <c r="C472" i="1"/>
  <c r="C464" i="1"/>
  <c r="C456" i="1"/>
  <c r="C448" i="1"/>
  <c r="C440" i="1"/>
  <c r="C432" i="1"/>
  <c r="C424" i="1"/>
  <c r="C416" i="1"/>
  <c r="C408" i="1"/>
  <c r="C400" i="1"/>
  <c r="C392" i="1"/>
  <c r="C384" i="1"/>
  <c r="C376" i="1"/>
  <c r="C368" i="1"/>
  <c r="C360" i="1"/>
  <c r="C352" i="1"/>
  <c r="C344" i="1"/>
  <c r="C336" i="1"/>
  <c r="C328" i="1"/>
  <c r="C320" i="1"/>
  <c r="C312" i="1"/>
  <c r="C304" i="1"/>
  <c r="C296" i="1"/>
  <c r="C288" i="1"/>
  <c r="C280" i="1"/>
  <c r="C272" i="1"/>
  <c r="C264" i="1"/>
  <c r="C256" i="1"/>
  <c r="C248" i="1"/>
  <c r="C240" i="1"/>
  <c r="C232" i="1"/>
  <c r="C224" i="1"/>
  <c r="C216" i="1"/>
  <c r="C208" i="1"/>
  <c r="C200" i="1"/>
  <c r="C192" i="1"/>
  <c r="C184" i="1"/>
  <c r="C176" i="1"/>
  <c r="C168" i="1"/>
  <c r="C160" i="1"/>
  <c r="C152" i="1"/>
  <c r="C144" i="1"/>
  <c r="C136" i="1"/>
  <c r="C128" i="1"/>
  <c r="C119" i="1"/>
  <c r="C109" i="1"/>
  <c r="C99" i="1"/>
  <c r="C88" i="1"/>
  <c r="C77" i="1"/>
  <c r="C67" i="1"/>
  <c r="C56" i="1"/>
  <c r="C45" i="1"/>
  <c r="C35" i="1"/>
  <c r="C24" i="1"/>
  <c r="C13" i="1"/>
  <c r="C2877" i="1"/>
  <c r="C2866" i="1"/>
  <c r="C2855" i="1"/>
  <c r="C2845" i="1"/>
  <c r="I2834" i="1"/>
  <c r="I2823" i="1"/>
  <c r="I2813" i="1"/>
  <c r="I2802" i="1"/>
  <c r="I2791" i="1"/>
  <c r="I2781" i="1"/>
  <c r="I2770" i="1"/>
  <c r="I2759" i="1"/>
  <c r="I2749" i="1"/>
  <c r="I2738" i="1"/>
  <c r="I2727" i="1"/>
  <c r="I2717" i="1"/>
  <c r="I2706" i="1"/>
  <c r="I2694" i="1"/>
  <c r="I2678" i="1"/>
  <c r="I2660" i="1"/>
  <c r="I2637" i="1"/>
  <c r="I2612" i="1"/>
  <c r="I2587" i="1"/>
  <c r="I2562" i="1"/>
  <c r="I2535" i="1"/>
  <c r="I2509" i="1"/>
  <c r="I2484" i="1"/>
  <c r="I2458" i="1"/>
  <c r="I2399" i="1"/>
  <c r="I2335" i="1"/>
  <c r="I2271" i="1"/>
  <c r="I2207" i="1"/>
  <c r="I2079" i="1"/>
  <c r="I1951" i="1"/>
  <c r="I1823" i="1"/>
  <c r="I1695" i="1"/>
  <c r="I1567" i="1"/>
  <c r="I1439" i="1"/>
  <c r="I1311" i="1"/>
  <c r="I1183" i="1"/>
  <c r="I1055" i="1"/>
  <c r="I927" i="1"/>
  <c r="I799" i="1"/>
  <c r="I671" i="1"/>
  <c r="I543" i="1"/>
  <c r="I415" i="1"/>
  <c r="I287" i="1"/>
  <c r="I159" i="1"/>
  <c r="I31" i="1"/>
  <c r="E12206" i="2"/>
  <c r="E12037" i="2"/>
  <c r="E11864" i="2"/>
  <c r="E11694" i="2"/>
  <c r="E11525" i="2"/>
  <c r="E11352" i="2"/>
  <c r="E11182" i="2"/>
  <c r="E11013" i="2"/>
  <c r="E10840" i="2"/>
  <c r="E10670" i="2"/>
  <c r="E10474" i="2"/>
  <c r="E10171" i="2"/>
  <c r="E9718" i="2"/>
  <c r="E9267" i="2"/>
  <c r="E8662" i="2"/>
  <c r="E7175" i="2"/>
  <c r="E12056" i="2"/>
  <c r="E10504" i="2"/>
  <c r="H19" i="27"/>
  <c r="H11" i="10"/>
  <c r="E10" i="17"/>
  <c r="F10" i="17"/>
  <c r="D30" i="28"/>
  <c r="C4" i="1"/>
  <c r="C2831" i="1"/>
  <c r="C2823" i="1"/>
  <c r="C2815" i="1"/>
  <c r="C2807" i="1"/>
  <c r="C2799" i="1"/>
  <c r="C2791" i="1"/>
  <c r="C2783" i="1"/>
  <c r="C2775" i="1"/>
  <c r="C2767" i="1"/>
  <c r="C2759" i="1"/>
  <c r="C2751" i="1"/>
  <c r="C2743" i="1"/>
  <c r="C2735" i="1"/>
  <c r="C2727" i="1"/>
  <c r="C2719" i="1"/>
  <c r="C2711" i="1"/>
  <c r="C2703" i="1"/>
  <c r="C2695" i="1"/>
  <c r="C2687" i="1"/>
  <c r="C2679" i="1"/>
  <c r="C2671" i="1"/>
  <c r="C2663" i="1"/>
  <c r="C2655" i="1"/>
  <c r="C2647" i="1"/>
  <c r="C2639" i="1"/>
  <c r="C2631" i="1"/>
  <c r="C2623" i="1"/>
  <c r="C2615" i="1"/>
  <c r="C2607" i="1"/>
  <c r="C2599" i="1"/>
  <c r="C2591" i="1"/>
  <c r="C2583" i="1"/>
  <c r="C2575" i="1"/>
  <c r="C2567" i="1"/>
  <c r="C2559" i="1"/>
  <c r="C2551" i="1"/>
  <c r="C2543" i="1"/>
  <c r="C2535" i="1"/>
  <c r="C2527" i="1"/>
  <c r="C2519" i="1"/>
  <c r="C2511" i="1"/>
  <c r="C2503" i="1"/>
  <c r="C2495" i="1"/>
  <c r="C2487" i="1"/>
  <c r="C2479" i="1"/>
  <c r="C2471" i="1"/>
  <c r="C2463" i="1"/>
  <c r="C2455" i="1"/>
  <c r="C2447" i="1"/>
  <c r="C2439" i="1"/>
  <c r="C2431" i="1"/>
  <c r="C2423" i="1"/>
  <c r="C2415" i="1"/>
  <c r="C2407" i="1"/>
  <c r="C2399" i="1"/>
  <c r="C2391" i="1"/>
  <c r="C2383" i="1"/>
  <c r="C2375" i="1"/>
  <c r="C2367" i="1"/>
  <c r="C2359" i="1"/>
  <c r="C2351" i="1"/>
  <c r="C2343" i="1"/>
  <c r="C2335" i="1"/>
  <c r="C2327" i="1"/>
  <c r="C2319" i="1"/>
  <c r="C2311" i="1"/>
  <c r="C2303" i="1"/>
  <c r="C2295" i="1"/>
  <c r="C2287" i="1"/>
  <c r="C2279" i="1"/>
  <c r="C2271" i="1"/>
  <c r="C2263" i="1"/>
  <c r="C2255" i="1"/>
  <c r="C2247" i="1"/>
  <c r="C2239" i="1"/>
  <c r="C2231" i="1"/>
  <c r="C2223" i="1"/>
  <c r="C2215" i="1"/>
  <c r="C2207" i="1"/>
  <c r="C2199" i="1"/>
  <c r="C2191" i="1"/>
  <c r="C2183" i="1"/>
  <c r="C2175" i="1"/>
  <c r="C2167" i="1"/>
  <c r="C2159" i="1"/>
  <c r="C2151" i="1"/>
  <c r="C2143" i="1"/>
  <c r="C2135" i="1"/>
  <c r="C2127" i="1"/>
  <c r="C2119" i="1"/>
  <c r="C2111" i="1"/>
  <c r="C2103" i="1"/>
  <c r="C2095" i="1"/>
  <c r="C2087" i="1"/>
  <c r="C2079" i="1"/>
  <c r="C2071" i="1"/>
  <c r="C2063" i="1"/>
  <c r="C2055" i="1"/>
  <c r="C2047" i="1"/>
  <c r="C2039" i="1"/>
  <c r="C2031" i="1"/>
  <c r="C2023" i="1"/>
  <c r="C2015" i="1"/>
  <c r="C2007" i="1"/>
  <c r="C1999" i="1"/>
  <c r="C1991" i="1"/>
  <c r="C1983" i="1"/>
  <c r="C1975" i="1"/>
  <c r="C1967" i="1"/>
  <c r="C1959" i="1"/>
  <c r="C1951" i="1"/>
  <c r="C1943" i="1"/>
  <c r="C1935" i="1"/>
  <c r="C1927" i="1"/>
  <c r="C1919" i="1"/>
  <c r="C1911" i="1"/>
  <c r="C1903" i="1"/>
  <c r="C1895" i="1"/>
  <c r="C1887" i="1"/>
  <c r="C1879" i="1"/>
  <c r="C1871" i="1"/>
  <c r="C1863" i="1"/>
  <c r="C1855" i="1"/>
  <c r="C1847" i="1"/>
  <c r="C1839" i="1"/>
  <c r="C1831" i="1"/>
  <c r="C1823" i="1"/>
  <c r="C1815" i="1"/>
  <c r="C1807" i="1"/>
  <c r="C1799" i="1"/>
  <c r="C1791" i="1"/>
  <c r="C1783" i="1"/>
  <c r="C1775" i="1"/>
  <c r="C1767" i="1"/>
  <c r="C1759" i="1"/>
  <c r="C1751" i="1"/>
  <c r="C1743" i="1"/>
  <c r="C1735" i="1"/>
  <c r="C1727" i="1"/>
  <c r="C1719" i="1"/>
  <c r="C1711" i="1"/>
  <c r="C1703" i="1"/>
  <c r="C1695" i="1"/>
  <c r="C1687" i="1"/>
  <c r="C1679" i="1"/>
  <c r="C1671" i="1"/>
  <c r="C1663" i="1"/>
  <c r="C1655" i="1"/>
  <c r="C1647" i="1"/>
  <c r="C1639" i="1"/>
  <c r="C1631" i="1"/>
  <c r="C1623" i="1"/>
  <c r="C1615" i="1"/>
  <c r="C1607" i="1"/>
  <c r="C1599" i="1"/>
  <c r="C1591" i="1"/>
  <c r="C1583" i="1"/>
  <c r="C1575" i="1"/>
  <c r="C1567" i="1"/>
  <c r="C1559" i="1"/>
  <c r="C1551" i="1"/>
  <c r="C1543" i="1"/>
  <c r="C1535" i="1"/>
  <c r="C1527" i="1"/>
  <c r="C1519" i="1"/>
  <c r="C1511" i="1"/>
  <c r="C1503" i="1"/>
  <c r="C1495" i="1"/>
  <c r="C1487" i="1"/>
  <c r="C1479" i="1"/>
  <c r="C1471" i="1"/>
  <c r="C1463" i="1"/>
  <c r="C1455" i="1"/>
  <c r="C1447" i="1"/>
  <c r="C1439" i="1"/>
  <c r="C1431" i="1"/>
  <c r="C1423" i="1"/>
  <c r="C1415" i="1"/>
  <c r="C1407" i="1"/>
  <c r="C1399" i="1"/>
  <c r="C1391" i="1"/>
  <c r="C1383" i="1"/>
  <c r="C1375" i="1"/>
  <c r="C1367" i="1"/>
  <c r="C1359" i="1"/>
  <c r="C1351" i="1"/>
  <c r="C1343" i="1"/>
  <c r="C1335" i="1"/>
  <c r="C1327" i="1"/>
  <c r="C1319" i="1"/>
  <c r="C1311" i="1"/>
  <c r="C1303" i="1"/>
  <c r="C1295" i="1"/>
  <c r="C1287" i="1"/>
  <c r="C1279" i="1"/>
  <c r="C1271" i="1"/>
  <c r="C1263" i="1"/>
  <c r="C1255" i="1"/>
  <c r="C1247" i="1"/>
  <c r="C1239" i="1"/>
  <c r="C1231" i="1"/>
  <c r="C1223" i="1"/>
  <c r="C1215" i="1"/>
  <c r="C1207" i="1"/>
  <c r="C1199" i="1"/>
  <c r="C1191" i="1"/>
  <c r="C1183" i="1"/>
  <c r="C1175" i="1"/>
  <c r="C1167" i="1"/>
  <c r="C1159" i="1"/>
  <c r="C1151" i="1"/>
  <c r="C1143" i="1"/>
  <c r="C1135" i="1"/>
  <c r="C1127" i="1"/>
  <c r="C1119" i="1"/>
  <c r="C1111" i="1"/>
  <c r="C1103" i="1"/>
  <c r="C1095" i="1"/>
  <c r="C1087" i="1"/>
  <c r="C1079" i="1"/>
  <c r="C1071" i="1"/>
  <c r="C1063" i="1"/>
  <c r="C1055" i="1"/>
  <c r="C1047" i="1"/>
  <c r="C1039" i="1"/>
  <c r="C1031" i="1"/>
  <c r="C1023" i="1"/>
  <c r="C1015" i="1"/>
  <c r="C1007" i="1"/>
  <c r="C999" i="1"/>
  <c r="C991" i="1"/>
  <c r="C983" i="1"/>
  <c r="C975" i="1"/>
  <c r="C967" i="1"/>
  <c r="C959" i="1"/>
  <c r="C951" i="1"/>
  <c r="C943" i="1"/>
  <c r="C935" i="1"/>
  <c r="C927" i="1"/>
  <c r="C919" i="1"/>
  <c r="C911" i="1"/>
  <c r="C903" i="1"/>
  <c r="C895" i="1"/>
  <c r="C887" i="1"/>
  <c r="C879" i="1"/>
  <c r="C871" i="1"/>
  <c r="C863" i="1"/>
  <c r="C855" i="1"/>
  <c r="C847" i="1"/>
  <c r="C839" i="1"/>
  <c r="C831" i="1"/>
  <c r="C823" i="1"/>
  <c r="C815" i="1"/>
  <c r="C807" i="1"/>
  <c r="C799" i="1"/>
  <c r="C791" i="1"/>
  <c r="C783" i="1"/>
  <c r="C775" i="1"/>
  <c r="C767" i="1"/>
  <c r="C759" i="1"/>
  <c r="C751" i="1"/>
  <c r="C743" i="1"/>
  <c r="C735" i="1"/>
  <c r="C727" i="1"/>
  <c r="C719" i="1"/>
  <c r="C711" i="1"/>
  <c r="C703" i="1"/>
  <c r="C695" i="1"/>
  <c r="C687" i="1"/>
  <c r="C679" i="1"/>
  <c r="C671" i="1"/>
  <c r="C663" i="1"/>
  <c r="C655" i="1"/>
  <c r="C647" i="1"/>
  <c r="C639" i="1"/>
  <c r="C631" i="1"/>
  <c r="C623" i="1"/>
  <c r="C615" i="1"/>
  <c r="C607" i="1"/>
  <c r="C599" i="1"/>
  <c r="C591" i="1"/>
  <c r="C583" i="1"/>
  <c r="C575" i="1"/>
  <c r="C567" i="1"/>
  <c r="C559" i="1"/>
  <c r="C551" i="1"/>
  <c r="C543" i="1"/>
  <c r="C535" i="1"/>
  <c r="C527" i="1"/>
  <c r="C519" i="1"/>
  <c r="C511" i="1"/>
  <c r="C503" i="1"/>
  <c r="C495" i="1"/>
  <c r="C487" i="1"/>
  <c r="C479" i="1"/>
  <c r="C471" i="1"/>
  <c r="C463" i="1"/>
  <c r="C455" i="1"/>
  <c r="C447" i="1"/>
  <c r="C439" i="1"/>
  <c r="C431" i="1"/>
  <c r="C423" i="1"/>
  <c r="C415" i="1"/>
  <c r="C407" i="1"/>
  <c r="C399" i="1"/>
  <c r="C391" i="1"/>
  <c r="C383" i="1"/>
  <c r="C375" i="1"/>
  <c r="C367" i="1"/>
  <c r="C359" i="1"/>
  <c r="C351" i="1"/>
  <c r="C343" i="1"/>
  <c r="C335" i="1"/>
  <c r="C327" i="1"/>
  <c r="C319" i="1"/>
  <c r="C311" i="1"/>
  <c r="C303" i="1"/>
  <c r="C295" i="1"/>
  <c r="C287" i="1"/>
  <c r="C279" i="1"/>
  <c r="C271" i="1"/>
  <c r="C263" i="1"/>
  <c r="C255" i="1"/>
  <c r="C247" i="1"/>
  <c r="C239" i="1"/>
  <c r="C231" i="1"/>
  <c r="C223" i="1"/>
  <c r="C215" i="1"/>
  <c r="C207" i="1"/>
  <c r="C199" i="1"/>
  <c r="C191" i="1"/>
  <c r="C183" i="1"/>
  <c r="C175" i="1"/>
  <c r="C167" i="1"/>
  <c r="C159" i="1"/>
  <c r="C151" i="1"/>
  <c r="C143" i="1"/>
  <c r="C135" i="1"/>
  <c r="C127" i="1"/>
  <c r="C118" i="1"/>
  <c r="C108" i="1"/>
  <c r="C97" i="1"/>
  <c r="C86" i="1"/>
  <c r="C76" i="1"/>
  <c r="C65" i="1"/>
  <c r="C54" i="1"/>
  <c r="C44" i="1"/>
  <c r="C33" i="1"/>
  <c r="C22" i="1"/>
  <c r="C12" i="1"/>
  <c r="C2875" i="1"/>
  <c r="C2864" i="1"/>
  <c r="C2854" i="1"/>
  <c r="C2843" i="1"/>
  <c r="I2832" i="1"/>
  <c r="I2822" i="1"/>
  <c r="I2811" i="1"/>
  <c r="I2800" i="1"/>
  <c r="I2790" i="1"/>
  <c r="I2779" i="1"/>
  <c r="I2768" i="1"/>
  <c r="I2758" i="1"/>
  <c r="I2747" i="1"/>
  <c r="I2736" i="1"/>
  <c r="I2726" i="1"/>
  <c r="I2715" i="1"/>
  <c r="I2704" i="1"/>
  <c r="I2693" i="1"/>
  <c r="I2677" i="1"/>
  <c r="I2659" i="1"/>
  <c r="I2636" i="1"/>
  <c r="I2611" i="1"/>
  <c r="I2586" i="1"/>
  <c r="I2559" i="1"/>
  <c r="I2533" i="1"/>
  <c r="I2508" i="1"/>
  <c r="I2483" i="1"/>
  <c r="I2452" i="1"/>
  <c r="I2391" i="1"/>
  <c r="I2327" i="1"/>
  <c r="I2263" i="1"/>
  <c r="I2191" i="1"/>
  <c r="I2063" i="1"/>
  <c r="I1935" i="1"/>
  <c r="I1807" i="1"/>
  <c r="I1679" i="1"/>
  <c r="I1551" i="1"/>
  <c r="I1423" i="1"/>
  <c r="I1295" i="1"/>
  <c r="I1167" i="1"/>
  <c r="I1039" i="1"/>
  <c r="I911" i="1"/>
  <c r="I783" i="1"/>
  <c r="I655" i="1"/>
  <c r="I527" i="1"/>
  <c r="I399" i="1"/>
  <c r="I271" i="1"/>
  <c r="I143" i="1"/>
  <c r="E12184" i="2"/>
  <c r="E12014" i="2"/>
  <c r="E11845" i="2"/>
  <c r="E11672" i="2"/>
  <c r="E11502" i="2"/>
  <c r="E11333" i="2"/>
  <c r="E11160" i="2"/>
  <c r="E10990" i="2"/>
  <c r="E10821" i="2"/>
  <c r="E10648" i="2"/>
  <c r="E10436" i="2"/>
  <c r="E10120" i="2"/>
  <c r="E9659" i="2"/>
  <c r="E9206" i="2"/>
  <c r="E8578" i="2"/>
  <c r="E6914" i="2"/>
  <c r="C2825" i="1"/>
  <c r="C2761" i="1"/>
  <c r="C2721" i="1"/>
  <c r="C2665" i="1"/>
  <c r="C2609" i="1"/>
  <c r="C2553" i="1"/>
  <c r="C2489" i="1"/>
  <c r="C2441" i="1"/>
  <c r="C2385" i="1"/>
  <c r="C2321" i="1"/>
  <c r="C2273" i="1"/>
  <c r="C2217" i="1"/>
  <c r="C2177" i="1"/>
  <c r="C2129" i="1"/>
  <c r="C2065" i="1"/>
  <c r="C2017" i="1"/>
  <c r="C1969" i="1"/>
  <c r="C1921" i="1"/>
  <c r="C1857" i="1"/>
  <c r="C1801" i="1"/>
  <c r="C1745" i="1"/>
  <c r="C1689" i="1"/>
  <c r="C1633" i="1"/>
  <c r="C1585" i="1"/>
  <c r="C1529" i="1"/>
  <c r="C1473" i="1"/>
  <c r="C1409" i="1"/>
  <c r="C1361" i="1"/>
  <c r="C1305" i="1"/>
  <c r="C1249" i="1"/>
  <c r="C1209" i="1"/>
  <c r="C1153" i="1"/>
  <c r="C1121" i="1"/>
  <c r="C1073" i="1"/>
  <c r="C1025" i="1"/>
  <c r="C985" i="1"/>
  <c r="C929" i="1"/>
  <c r="C881" i="1"/>
  <c r="C833" i="1"/>
  <c r="C785" i="1"/>
  <c r="C737" i="1"/>
  <c r="C689" i="1"/>
  <c r="C649" i="1"/>
  <c r="C609" i="1"/>
  <c r="C553" i="1"/>
  <c r="C505" i="1"/>
  <c r="C465" i="1"/>
  <c r="C409" i="1"/>
  <c r="C369" i="1"/>
  <c r="C321" i="1"/>
  <c r="C289" i="1"/>
  <c r="C233" i="1"/>
  <c r="C185" i="1"/>
  <c r="C110" i="1"/>
  <c r="E12229" i="2"/>
  <c r="E11374" i="2"/>
  <c r="E8750" i="2"/>
  <c r="M67" i="15"/>
  <c r="L67" i="15" s="1"/>
  <c r="E11" i="17"/>
  <c r="B10" i="17"/>
  <c r="B8" i="17" s="1"/>
  <c r="C20" i="17" s="1"/>
  <c r="B29" i="17"/>
  <c r="I2842" i="1"/>
  <c r="I2850" i="1"/>
  <c r="I2858" i="1"/>
  <c r="I2866" i="1"/>
  <c r="I2874" i="1"/>
  <c r="I8" i="1"/>
  <c r="I16" i="1"/>
  <c r="I24" i="1"/>
  <c r="I32" i="1"/>
  <c r="I40" i="1"/>
  <c r="I48" i="1"/>
  <c r="I56" i="1"/>
  <c r="I64" i="1"/>
  <c r="I72" i="1"/>
  <c r="I80" i="1"/>
  <c r="I88" i="1"/>
  <c r="I96" i="1"/>
  <c r="I104" i="1"/>
  <c r="I112" i="1"/>
  <c r="I120" i="1"/>
  <c r="I128" i="1"/>
  <c r="I136" i="1"/>
  <c r="I144" i="1"/>
  <c r="I152" i="1"/>
  <c r="I160" i="1"/>
  <c r="I168" i="1"/>
  <c r="I176" i="1"/>
  <c r="I184" i="1"/>
  <c r="I192" i="1"/>
  <c r="I200" i="1"/>
  <c r="I208" i="1"/>
  <c r="I216" i="1"/>
  <c r="I224" i="1"/>
  <c r="I232" i="1"/>
  <c r="I240" i="1"/>
  <c r="I248" i="1"/>
  <c r="I256" i="1"/>
  <c r="I264" i="1"/>
  <c r="I272" i="1"/>
  <c r="I280" i="1"/>
  <c r="I288" i="1"/>
  <c r="I296" i="1"/>
  <c r="I304" i="1"/>
  <c r="I312" i="1"/>
  <c r="I320" i="1"/>
  <c r="I328" i="1"/>
  <c r="I336" i="1"/>
  <c r="I344" i="1"/>
  <c r="I352" i="1"/>
  <c r="I360" i="1"/>
  <c r="I368" i="1"/>
  <c r="I376" i="1"/>
  <c r="I384" i="1"/>
  <c r="I392" i="1"/>
  <c r="I400" i="1"/>
  <c r="I408" i="1"/>
  <c r="I416" i="1"/>
  <c r="I424" i="1"/>
  <c r="I432" i="1"/>
  <c r="I440" i="1"/>
  <c r="I448" i="1"/>
  <c r="I456" i="1"/>
  <c r="I464" i="1"/>
  <c r="I472" i="1"/>
  <c r="I480" i="1"/>
  <c r="I488" i="1"/>
  <c r="I496" i="1"/>
  <c r="I504" i="1"/>
  <c r="I512" i="1"/>
  <c r="I520" i="1"/>
  <c r="I528" i="1"/>
  <c r="I536" i="1"/>
  <c r="I544" i="1"/>
  <c r="I552" i="1"/>
  <c r="I560" i="1"/>
  <c r="I568" i="1"/>
  <c r="I576" i="1"/>
  <c r="I584" i="1"/>
  <c r="I592" i="1"/>
  <c r="I600" i="1"/>
  <c r="I608" i="1"/>
  <c r="I616" i="1"/>
  <c r="I624" i="1"/>
  <c r="I632" i="1"/>
  <c r="I640" i="1"/>
  <c r="I648" i="1"/>
  <c r="I656" i="1"/>
  <c r="I664" i="1"/>
  <c r="I672" i="1"/>
  <c r="I680" i="1"/>
  <c r="I688" i="1"/>
  <c r="I696" i="1"/>
  <c r="I704" i="1"/>
  <c r="I712" i="1"/>
  <c r="I720" i="1"/>
  <c r="I728" i="1"/>
  <c r="I736" i="1"/>
  <c r="I744" i="1"/>
  <c r="I752" i="1"/>
  <c r="I760" i="1"/>
  <c r="I768" i="1"/>
  <c r="I776" i="1"/>
  <c r="I784" i="1"/>
  <c r="I792" i="1"/>
  <c r="I800" i="1"/>
  <c r="I808" i="1"/>
  <c r="I816" i="1"/>
  <c r="I824" i="1"/>
  <c r="I832" i="1"/>
  <c r="I840" i="1"/>
  <c r="I848" i="1"/>
  <c r="I856" i="1"/>
  <c r="I864" i="1"/>
  <c r="I872" i="1"/>
  <c r="I880" i="1"/>
  <c r="I888" i="1"/>
  <c r="I896" i="1"/>
  <c r="I904" i="1"/>
  <c r="I912" i="1"/>
  <c r="I920" i="1"/>
  <c r="I928" i="1"/>
  <c r="I936" i="1"/>
  <c r="I944" i="1"/>
  <c r="I952" i="1"/>
  <c r="I960" i="1"/>
  <c r="I968" i="1"/>
  <c r="I976" i="1"/>
  <c r="I984" i="1"/>
  <c r="I992" i="1"/>
  <c r="I1000" i="1"/>
  <c r="I1008" i="1"/>
  <c r="I1016" i="1"/>
  <c r="I1024" i="1"/>
  <c r="I1032" i="1"/>
  <c r="I1040" i="1"/>
  <c r="I1048" i="1"/>
  <c r="I1056" i="1"/>
  <c r="I1064" i="1"/>
  <c r="I1072" i="1"/>
  <c r="I1080" i="1"/>
  <c r="I1088" i="1"/>
  <c r="I1096" i="1"/>
  <c r="I1104" i="1"/>
  <c r="I1112" i="1"/>
  <c r="I1120" i="1"/>
  <c r="I1128" i="1"/>
  <c r="I1136" i="1"/>
  <c r="I1144" i="1"/>
  <c r="I1152" i="1"/>
  <c r="I1160" i="1"/>
  <c r="I1168" i="1"/>
  <c r="I1176" i="1"/>
  <c r="I1184" i="1"/>
  <c r="I1192" i="1"/>
  <c r="I1200" i="1"/>
  <c r="I1208" i="1"/>
  <c r="I1216" i="1"/>
  <c r="I1224" i="1"/>
  <c r="I1232" i="1"/>
  <c r="I1240" i="1"/>
  <c r="I1248" i="1"/>
  <c r="I1256" i="1"/>
  <c r="I1264" i="1"/>
  <c r="I1272" i="1"/>
  <c r="I1280" i="1"/>
  <c r="I1288" i="1"/>
  <c r="I1296" i="1"/>
  <c r="I1304" i="1"/>
  <c r="I1312" i="1"/>
  <c r="I1320" i="1"/>
  <c r="I1328" i="1"/>
  <c r="I1336" i="1"/>
  <c r="I1344" i="1"/>
  <c r="I1352" i="1"/>
  <c r="I1360" i="1"/>
  <c r="I1368" i="1"/>
  <c r="I1376" i="1"/>
  <c r="I1384" i="1"/>
  <c r="I1392" i="1"/>
  <c r="I1400" i="1"/>
  <c r="I1408" i="1"/>
  <c r="I1416" i="1"/>
  <c r="I1424" i="1"/>
  <c r="I1432" i="1"/>
  <c r="I1440" i="1"/>
  <c r="I1448" i="1"/>
  <c r="I1456" i="1"/>
  <c r="I1464" i="1"/>
  <c r="I1472" i="1"/>
  <c r="I1480" i="1"/>
  <c r="I1488" i="1"/>
  <c r="I1496" i="1"/>
  <c r="I1504" i="1"/>
  <c r="I1512" i="1"/>
  <c r="I1520" i="1"/>
  <c r="I1528" i="1"/>
  <c r="I1536" i="1"/>
  <c r="I1544" i="1"/>
  <c r="I1552" i="1"/>
  <c r="I1560" i="1"/>
  <c r="I1568" i="1"/>
  <c r="I1576" i="1"/>
  <c r="I1584" i="1"/>
  <c r="I1592" i="1"/>
  <c r="I1600" i="1"/>
  <c r="I1608" i="1"/>
  <c r="I1616" i="1"/>
  <c r="I1624" i="1"/>
  <c r="I1632" i="1"/>
  <c r="I1640" i="1"/>
  <c r="I1648" i="1"/>
  <c r="I1656" i="1"/>
  <c r="I1664" i="1"/>
  <c r="I1672" i="1"/>
  <c r="I1680" i="1"/>
  <c r="I1688" i="1"/>
  <c r="I1696" i="1"/>
  <c r="I1704" i="1"/>
  <c r="I1712" i="1"/>
  <c r="I1720" i="1"/>
  <c r="I1728" i="1"/>
  <c r="I1736" i="1"/>
  <c r="I1744" i="1"/>
  <c r="I1752" i="1"/>
  <c r="I1760" i="1"/>
  <c r="I1768" i="1"/>
  <c r="I1776" i="1"/>
  <c r="I1784" i="1"/>
  <c r="I1792" i="1"/>
  <c r="I1800" i="1"/>
  <c r="I1808" i="1"/>
  <c r="I1816" i="1"/>
  <c r="I1824" i="1"/>
  <c r="I1832" i="1"/>
  <c r="I1840" i="1"/>
  <c r="I1848" i="1"/>
  <c r="I1856" i="1"/>
  <c r="I1864" i="1"/>
  <c r="I1872" i="1"/>
  <c r="I1880" i="1"/>
  <c r="I1888" i="1"/>
  <c r="I1896" i="1"/>
  <c r="I1904" i="1"/>
  <c r="I1912" i="1"/>
  <c r="I1920" i="1"/>
  <c r="I1928" i="1"/>
  <c r="I1936" i="1"/>
  <c r="I1944" i="1"/>
  <c r="I1952" i="1"/>
  <c r="I1960" i="1"/>
  <c r="I1968" i="1"/>
  <c r="I1976" i="1"/>
  <c r="I1984" i="1"/>
  <c r="I1992" i="1"/>
  <c r="I2000" i="1"/>
  <c r="I2008" i="1"/>
  <c r="I2016" i="1"/>
  <c r="I2024" i="1"/>
  <c r="I2032" i="1"/>
  <c r="I2040" i="1"/>
  <c r="I2048" i="1"/>
  <c r="I2056" i="1"/>
  <c r="I2064" i="1"/>
  <c r="I2072" i="1"/>
  <c r="I2080" i="1"/>
  <c r="I2088" i="1"/>
  <c r="I2096" i="1"/>
  <c r="I2104" i="1"/>
  <c r="I2112" i="1"/>
  <c r="I2120" i="1"/>
  <c r="I2128" i="1"/>
  <c r="I2136" i="1"/>
  <c r="I2144" i="1"/>
  <c r="I2152" i="1"/>
  <c r="I2160" i="1"/>
  <c r="I2168" i="1"/>
  <c r="I2176" i="1"/>
  <c r="I2184" i="1"/>
  <c r="I2192" i="1"/>
  <c r="I2200" i="1"/>
  <c r="I2208" i="1"/>
  <c r="I2216" i="1"/>
  <c r="I2224" i="1"/>
  <c r="I2232" i="1"/>
  <c r="I2240" i="1"/>
  <c r="I2248" i="1"/>
  <c r="I2256" i="1"/>
  <c r="I2264" i="1"/>
  <c r="I2272" i="1"/>
  <c r="I2280" i="1"/>
  <c r="I2288" i="1"/>
  <c r="I2296" i="1"/>
  <c r="I2304" i="1"/>
  <c r="I2312" i="1"/>
  <c r="I2320" i="1"/>
  <c r="I2328" i="1"/>
  <c r="I2336" i="1"/>
  <c r="I2344" i="1"/>
  <c r="I2352" i="1"/>
  <c r="I2360" i="1"/>
  <c r="I2368" i="1"/>
  <c r="I2376" i="1"/>
  <c r="I2384" i="1"/>
  <c r="I2392" i="1"/>
  <c r="I2400" i="1"/>
  <c r="I2408" i="1"/>
  <c r="I2416" i="1"/>
  <c r="I2424" i="1"/>
  <c r="I2432" i="1"/>
  <c r="I2440" i="1"/>
  <c r="I2448" i="1"/>
  <c r="I2456" i="1"/>
  <c r="I2464" i="1"/>
  <c r="I2472" i="1"/>
  <c r="I2480" i="1"/>
  <c r="I2488" i="1"/>
  <c r="I2496" i="1"/>
  <c r="I2504" i="1"/>
  <c r="I2512" i="1"/>
  <c r="I2520" i="1"/>
  <c r="I2528" i="1"/>
  <c r="I2536" i="1"/>
  <c r="I2544" i="1"/>
  <c r="I2552" i="1"/>
  <c r="I2560" i="1"/>
  <c r="I2568" i="1"/>
  <c r="I2576" i="1"/>
  <c r="I2584" i="1"/>
  <c r="I2592" i="1"/>
  <c r="I2600" i="1"/>
  <c r="I2608" i="1"/>
  <c r="I2616" i="1"/>
  <c r="I2624" i="1"/>
  <c r="I2632" i="1"/>
  <c r="I2640" i="1"/>
  <c r="I2648" i="1"/>
  <c r="I2656" i="1"/>
  <c r="I2843" i="1"/>
  <c r="I2851" i="1"/>
  <c r="I2859" i="1"/>
  <c r="I2867" i="1"/>
  <c r="I2875" i="1"/>
  <c r="I9" i="1"/>
  <c r="I17" i="1"/>
  <c r="I25" i="1"/>
  <c r="I33" i="1"/>
  <c r="I41" i="1"/>
  <c r="I49" i="1"/>
  <c r="I57" i="1"/>
  <c r="I65" i="1"/>
  <c r="I73" i="1"/>
  <c r="I81" i="1"/>
  <c r="I89" i="1"/>
  <c r="I97" i="1"/>
  <c r="I105" i="1"/>
  <c r="I113" i="1"/>
  <c r="I121" i="1"/>
  <c r="I129" i="1"/>
  <c r="I137" i="1"/>
  <c r="I145" i="1"/>
  <c r="I153" i="1"/>
  <c r="I161" i="1"/>
  <c r="I169" i="1"/>
  <c r="I177" i="1"/>
  <c r="I185" i="1"/>
  <c r="I193" i="1"/>
  <c r="I201" i="1"/>
  <c r="I209" i="1"/>
  <c r="I217" i="1"/>
  <c r="I225" i="1"/>
  <c r="I233" i="1"/>
  <c r="I241" i="1"/>
  <c r="I249" i="1"/>
  <c r="I257" i="1"/>
  <c r="I265" i="1"/>
  <c r="I273" i="1"/>
  <c r="I281" i="1"/>
  <c r="I289" i="1"/>
  <c r="I297" i="1"/>
  <c r="I305" i="1"/>
  <c r="I313" i="1"/>
  <c r="I321" i="1"/>
  <c r="I329" i="1"/>
  <c r="I337" i="1"/>
  <c r="I345" i="1"/>
  <c r="I353" i="1"/>
  <c r="I361" i="1"/>
  <c r="I369" i="1"/>
  <c r="I377" i="1"/>
  <c r="I385" i="1"/>
  <c r="I393" i="1"/>
  <c r="I401" i="1"/>
  <c r="I409" i="1"/>
  <c r="I417" i="1"/>
  <c r="I425" i="1"/>
  <c r="I433" i="1"/>
  <c r="I441" i="1"/>
  <c r="I449" i="1"/>
  <c r="I457" i="1"/>
  <c r="I465" i="1"/>
  <c r="I473" i="1"/>
  <c r="I481" i="1"/>
  <c r="I489" i="1"/>
  <c r="I497" i="1"/>
  <c r="I505" i="1"/>
  <c r="I513" i="1"/>
  <c r="I521" i="1"/>
  <c r="I529" i="1"/>
  <c r="I537" i="1"/>
  <c r="I545" i="1"/>
  <c r="I553" i="1"/>
  <c r="I561" i="1"/>
  <c r="I569" i="1"/>
  <c r="I577" i="1"/>
  <c r="I585" i="1"/>
  <c r="I593" i="1"/>
  <c r="I601" i="1"/>
  <c r="I609" i="1"/>
  <c r="I617" i="1"/>
  <c r="I625" i="1"/>
  <c r="I633" i="1"/>
  <c r="I641" i="1"/>
  <c r="I649" i="1"/>
  <c r="I657" i="1"/>
  <c r="I665" i="1"/>
  <c r="I673" i="1"/>
  <c r="I681" i="1"/>
  <c r="I689" i="1"/>
  <c r="I697" i="1"/>
  <c r="I705" i="1"/>
  <c r="I713" i="1"/>
  <c r="I721" i="1"/>
  <c r="I729" i="1"/>
  <c r="I737" i="1"/>
  <c r="I745" i="1"/>
  <c r="I753" i="1"/>
  <c r="I761" i="1"/>
  <c r="I769" i="1"/>
  <c r="I777" i="1"/>
  <c r="I785" i="1"/>
  <c r="I793" i="1"/>
  <c r="I801" i="1"/>
  <c r="I809" i="1"/>
  <c r="I817" i="1"/>
  <c r="I825" i="1"/>
  <c r="I833" i="1"/>
  <c r="I841" i="1"/>
  <c r="I849" i="1"/>
  <c r="I857" i="1"/>
  <c r="I865" i="1"/>
  <c r="I873" i="1"/>
  <c r="I881" i="1"/>
  <c r="I889" i="1"/>
  <c r="I897" i="1"/>
  <c r="I905" i="1"/>
  <c r="I913" i="1"/>
  <c r="I921" i="1"/>
  <c r="I929" i="1"/>
  <c r="I937" i="1"/>
  <c r="I945" i="1"/>
  <c r="I953" i="1"/>
  <c r="I961" i="1"/>
  <c r="I969" i="1"/>
  <c r="I977" i="1"/>
  <c r="I985" i="1"/>
  <c r="I993" i="1"/>
  <c r="I1001" i="1"/>
  <c r="I1009" i="1"/>
  <c r="I1017" i="1"/>
  <c r="I1025" i="1"/>
  <c r="I1033" i="1"/>
  <c r="I1041" i="1"/>
  <c r="I1049" i="1"/>
  <c r="I1057" i="1"/>
  <c r="I1065" i="1"/>
  <c r="I1073" i="1"/>
  <c r="I1081" i="1"/>
  <c r="I1089" i="1"/>
  <c r="I1097" i="1"/>
  <c r="I1105" i="1"/>
  <c r="I1113" i="1"/>
  <c r="I1121" i="1"/>
  <c r="I1129" i="1"/>
  <c r="I1137" i="1"/>
  <c r="I1145" i="1"/>
  <c r="I1153" i="1"/>
  <c r="I1161" i="1"/>
  <c r="I1169" i="1"/>
  <c r="I1177" i="1"/>
  <c r="I1185" i="1"/>
  <c r="I1193" i="1"/>
  <c r="I1201" i="1"/>
  <c r="I1209" i="1"/>
  <c r="I1217" i="1"/>
  <c r="I1225" i="1"/>
  <c r="I1233" i="1"/>
  <c r="I1241" i="1"/>
  <c r="I1249" i="1"/>
  <c r="I1257" i="1"/>
  <c r="I1265" i="1"/>
  <c r="I1273" i="1"/>
  <c r="I1281" i="1"/>
  <c r="I1289" i="1"/>
  <c r="I1297" i="1"/>
  <c r="I1305" i="1"/>
  <c r="I1313" i="1"/>
  <c r="I1321" i="1"/>
  <c r="I1329" i="1"/>
  <c r="I1337" i="1"/>
  <c r="I1345" i="1"/>
  <c r="I1353" i="1"/>
  <c r="I1361" i="1"/>
  <c r="I1369" i="1"/>
  <c r="I1377" i="1"/>
  <c r="I1385" i="1"/>
  <c r="I1393" i="1"/>
  <c r="I1401" i="1"/>
  <c r="I1409" i="1"/>
  <c r="I1417" i="1"/>
  <c r="I1425" i="1"/>
  <c r="I1433" i="1"/>
  <c r="I1441" i="1"/>
  <c r="I1449" i="1"/>
  <c r="I1457" i="1"/>
  <c r="I1465" i="1"/>
  <c r="I1473" i="1"/>
  <c r="I1481" i="1"/>
  <c r="I1489" i="1"/>
  <c r="I1497" i="1"/>
  <c r="I1505" i="1"/>
  <c r="I1513" i="1"/>
  <c r="I1521" i="1"/>
  <c r="I1529" i="1"/>
  <c r="I1537" i="1"/>
  <c r="I1545" i="1"/>
  <c r="I1553" i="1"/>
  <c r="I1561" i="1"/>
  <c r="I1569" i="1"/>
  <c r="I1577" i="1"/>
  <c r="I1585" i="1"/>
  <c r="I1593" i="1"/>
  <c r="I1601" i="1"/>
  <c r="I1609" i="1"/>
  <c r="I1617" i="1"/>
  <c r="I1625" i="1"/>
  <c r="I1633" i="1"/>
  <c r="I1641" i="1"/>
  <c r="I1649" i="1"/>
  <c r="I1657" i="1"/>
  <c r="I1665" i="1"/>
  <c r="I1673" i="1"/>
  <c r="I1681" i="1"/>
  <c r="I1689" i="1"/>
  <c r="I1697" i="1"/>
  <c r="I1705" i="1"/>
  <c r="I1713" i="1"/>
  <c r="I1721" i="1"/>
  <c r="I1729" i="1"/>
  <c r="I1737" i="1"/>
  <c r="I1745" i="1"/>
  <c r="I1753" i="1"/>
  <c r="I1761" i="1"/>
  <c r="I1769" i="1"/>
  <c r="I1777" i="1"/>
  <c r="I1785" i="1"/>
  <c r="I1793" i="1"/>
  <c r="I1801" i="1"/>
  <c r="I1809" i="1"/>
  <c r="I1817" i="1"/>
  <c r="I1825" i="1"/>
  <c r="I1833" i="1"/>
  <c r="I1841" i="1"/>
  <c r="I1849" i="1"/>
  <c r="I1857" i="1"/>
  <c r="I1865" i="1"/>
  <c r="I1873" i="1"/>
  <c r="I1881" i="1"/>
  <c r="I1889" i="1"/>
  <c r="I1897" i="1"/>
  <c r="I1905" i="1"/>
  <c r="I1913" i="1"/>
  <c r="I1921" i="1"/>
  <c r="I1929" i="1"/>
  <c r="I1937" i="1"/>
  <c r="I1945" i="1"/>
  <c r="I1953" i="1"/>
  <c r="I1961" i="1"/>
  <c r="I1969" i="1"/>
  <c r="I1977" i="1"/>
  <c r="I1985" i="1"/>
  <c r="I1993" i="1"/>
  <c r="I2001" i="1"/>
  <c r="I2009" i="1"/>
  <c r="I2017" i="1"/>
  <c r="I2025" i="1"/>
  <c r="I2033" i="1"/>
  <c r="I2041" i="1"/>
  <c r="I2049" i="1"/>
  <c r="I2057" i="1"/>
  <c r="I2065" i="1"/>
  <c r="I2073" i="1"/>
  <c r="I2081" i="1"/>
  <c r="I2089" i="1"/>
  <c r="I2097" i="1"/>
  <c r="I2105" i="1"/>
  <c r="I2113" i="1"/>
  <c r="I2121" i="1"/>
  <c r="I2129" i="1"/>
  <c r="I2137" i="1"/>
  <c r="I2145" i="1"/>
  <c r="I2153" i="1"/>
  <c r="I2161" i="1"/>
  <c r="I2169" i="1"/>
  <c r="I2177" i="1"/>
  <c r="I2185" i="1"/>
  <c r="I2193" i="1"/>
  <c r="I2201" i="1"/>
  <c r="I2209" i="1"/>
  <c r="I2217" i="1"/>
  <c r="I2225" i="1"/>
  <c r="I2233" i="1"/>
  <c r="I2241" i="1"/>
  <c r="I2249" i="1"/>
  <c r="I2257" i="1"/>
  <c r="I2265" i="1"/>
  <c r="I2273" i="1"/>
  <c r="I2281" i="1"/>
  <c r="I2289" i="1"/>
  <c r="I2297" i="1"/>
  <c r="I2305" i="1"/>
  <c r="I2313" i="1"/>
  <c r="I2321" i="1"/>
  <c r="I2329" i="1"/>
  <c r="I2337" i="1"/>
  <c r="I2345" i="1"/>
  <c r="I2353" i="1"/>
  <c r="I2361" i="1"/>
  <c r="I2369" i="1"/>
  <c r="I2377" i="1"/>
  <c r="I2385" i="1"/>
  <c r="I2393" i="1"/>
  <c r="I2401" i="1"/>
  <c r="I2409" i="1"/>
  <c r="I2417" i="1"/>
  <c r="I2425" i="1"/>
  <c r="I2433" i="1"/>
  <c r="I2441" i="1"/>
  <c r="I2449" i="1"/>
  <c r="I2457" i="1"/>
  <c r="I2465" i="1"/>
  <c r="I2473" i="1"/>
  <c r="I2481" i="1"/>
  <c r="I2489" i="1"/>
  <c r="I2497" i="1"/>
  <c r="I2505" i="1"/>
  <c r="I2513" i="1"/>
  <c r="I2521" i="1"/>
  <c r="I2529" i="1"/>
  <c r="I2537" i="1"/>
  <c r="I2545" i="1"/>
  <c r="I2553" i="1"/>
  <c r="I2561" i="1"/>
  <c r="I2569" i="1"/>
  <c r="I2577" i="1"/>
  <c r="I2585" i="1"/>
  <c r="I2593" i="1"/>
  <c r="I2601" i="1"/>
  <c r="I2609" i="1"/>
  <c r="I2617" i="1"/>
  <c r="I2625" i="1"/>
  <c r="I2633" i="1"/>
  <c r="I2641" i="1"/>
  <c r="I2649" i="1"/>
  <c r="I2657" i="1"/>
  <c r="I2665" i="1"/>
  <c r="I2673" i="1"/>
  <c r="I2844" i="1"/>
  <c r="I2852" i="1"/>
  <c r="I2845" i="1"/>
  <c r="I2853" i="1"/>
  <c r="I2861" i="1"/>
  <c r="I2869" i="1"/>
  <c r="I2877" i="1"/>
  <c r="I11" i="1"/>
  <c r="I19" i="1"/>
  <c r="I27" i="1"/>
  <c r="I35" i="1"/>
  <c r="I43" i="1"/>
  <c r="I51" i="1"/>
  <c r="I59" i="1"/>
  <c r="I67" i="1"/>
  <c r="I75" i="1"/>
  <c r="I83" i="1"/>
  <c r="I91" i="1"/>
  <c r="I99" i="1"/>
  <c r="I107" i="1"/>
  <c r="I115" i="1"/>
  <c r="I123" i="1"/>
  <c r="I131" i="1"/>
  <c r="I139" i="1"/>
  <c r="I147" i="1"/>
  <c r="I155" i="1"/>
  <c r="I163" i="1"/>
  <c r="I171" i="1"/>
  <c r="I179" i="1"/>
  <c r="I187" i="1"/>
  <c r="I195" i="1"/>
  <c r="I203" i="1"/>
  <c r="I211" i="1"/>
  <c r="I219" i="1"/>
  <c r="I227" i="1"/>
  <c r="I235" i="1"/>
  <c r="I243" i="1"/>
  <c r="I251" i="1"/>
  <c r="I259" i="1"/>
  <c r="I267" i="1"/>
  <c r="I275" i="1"/>
  <c r="I283" i="1"/>
  <c r="I291" i="1"/>
  <c r="I299" i="1"/>
  <c r="I307" i="1"/>
  <c r="I315" i="1"/>
  <c r="I323" i="1"/>
  <c r="I331" i="1"/>
  <c r="I339" i="1"/>
  <c r="I347" i="1"/>
  <c r="I355" i="1"/>
  <c r="I363" i="1"/>
  <c r="I371" i="1"/>
  <c r="I379" i="1"/>
  <c r="I387" i="1"/>
  <c r="I395" i="1"/>
  <c r="I403" i="1"/>
  <c r="I411" i="1"/>
  <c r="I419" i="1"/>
  <c r="I427" i="1"/>
  <c r="I435" i="1"/>
  <c r="I443" i="1"/>
  <c r="I451" i="1"/>
  <c r="I459" i="1"/>
  <c r="I467" i="1"/>
  <c r="I475" i="1"/>
  <c r="I483" i="1"/>
  <c r="I491" i="1"/>
  <c r="I499" i="1"/>
  <c r="I507" i="1"/>
  <c r="I515" i="1"/>
  <c r="I523" i="1"/>
  <c r="I531" i="1"/>
  <c r="I539" i="1"/>
  <c r="I547" i="1"/>
  <c r="I555" i="1"/>
  <c r="I563" i="1"/>
  <c r="I571" i="1"/>
  <c r="I579" i="1"/>
  <c r="I587" i="1"/>
  <c r="I595" i="1"/>
  <c r="I603" i="1"/>
  <c r="I611" i="1"/>
  <c r="I619" i="1"/>
  <c r="I627" i="1"/>
  <c r="I635" i="1"/>
  <c r="I643" i="1"/>
  <c r="I651" i="1"/>
  <c r="I659" i="1"/>
  <c r="I667" i="1"/>
  <c r="I675" i="1"/>
  <c r="I683" i="1"/>
  <c r="I691" i="1"/>
  <c r="I699" i="1"/>
  <c r="I707" i="1"/>
  <c r="I715" i="1"/>
  <c r="I723" i="1"/>
  <c r="I731" i="1"/>
  <c r="I739" i="1"/>
  <c r="I747" i="1"/>
  <c r="I755" i="1"/>
  <c r="I763" i="1"/>
  <c r="I771" i="1"/>
  <c r="I779" i="1"/>
  <c r="I787" i="1"/>
  <c r="I795" i="1"/>
  <c r="I803" i="1"/>
  <c r="I811" i="1"/>
  <c r="I819" i="1"/>
  <c r="I827" i="1"/>
  <c r="I835" i="1"/>
  <c r="I843" i="1"/>
  <c r="I851" i="1"/>
  <c r="I859" i="1"/>
  <c r="I867" i="1"/>
  <c r="I875" i="1"/>
  <c r="I883" i="1"/>
  <c r="I891" i="1"/>
  <c r="I899" i="1"/>
  <c r="I907" i="1"/>
  <c r="I915" i="1"/>
  <c r="I923" i="1"/>
  <c r="I931" i="1"/>
  <c r="I939" i="1"/>
  <c r="I947" i="1"/>
  <c r="I955" i="1"/>
  <c r="I963" i="1"/>
  <c r="I971" i="1"/>
  <c r="I979" i="1"/>
  <c r="I987" i="1"/>
  <c r="I995" i="1"/>
  <c r="I1003" i="1"/>
  <c r="I1011" i="1"/>
  <c r="I1019" i="1"/>
  <c r="I1027" i="1"/>
  <c r="I1035" i="1"/>
  <c r="I1043" i="1"/>
  <c r="I1051" i="1"/>
  <c r="I1059" i="1"/>
  <c r="I1067" i="1"/>
  <c r="I1075" i="1"/>
  <c r="I1083" i="1"/>
  <c r="I1091" i="1"/>
  <c r="I1099" i="1"/>
  <c r="I1107" i="1"/>
  <c r="I1115" i="1"/>
  <c r="I1123" i="1"/>
  <c r="I1131" i="1"/>
  <c r="I1139" i="1"/>
  <c r="I1147" i="1"/>
  <c r="I1155" i="1"/>
  <c r="I1163" i="1"/>
  <c r="I1171" i="1"/>
  <c r="I1179" i="1"/>
  <c r="I1187" i="1"/>
  <c r="I1195" i="1"/>
  <c r="I1203" i="1"/>
  <c r="I1211" i="1"/>
  <c r="I1219" i="1"/>
  <c r="I1227" i="1"/>
  <c r="I1235" i="1"/>
  <c r="I1243" i="1"/>
  <c r="I1251" i="1"/>
  <c r="I1259" i="1"/>
  <c r="I1267" i="1"/>
  <c r="I1275" i="1"/>
  <c r="I1283" i="1"/>
  <c r="I1291" i="1"/>
  <c r="I1299" i="1"/>
  <c r="I1307" i="1"/>
  <c r="I1315" i="1"/>
  <c r="I1323" i="1"/>
  <c r="I1331" i="1"/>
  <c r="I1339" i="1"/>
  <c r="I1347" i="1"/>
  <c r="I1355" i="1"/>
  <c r="I1363" i="1"/>
  <c r="I1371" i="1"/>
  <c r="I1379" i="1"/>
  <c r="I1387" i="1"/>
  <c r="I1395" i="1"/>
  <c r="I1403" i="1"/>
  <c r="I1411" i="1"/>
  <c r="I1419" i="1"/>
  <c r="I1427" i="1"/>
  <c r="I1435" i="1"/>
  <c r="I1443" i="1"/>
  <c r="I1451" i="1"/>
  <c r="I1459" i="1"/>
  <c r="I1467" i="1"/>
  <c r="I1475" i="1"/>
  <c r="I1483" i="1"/>
  <c r="I1491" i="1"/>
  <c r="I1499" i="1"/>
  <c r="I1507" i="1"/>
  <c r="I1515" i="1"/>
  <c r="I1523" i="1"/>
  <c r="I1531" i="1"/>
  <c r="I1539" i="1"/>
  <c r="I1547" i="1"/>
  <c r="I1555" i="1"/>
  <c r="I1563" i="1"/>
  <c r="I1571" i="1"/>
  <c r="I1579" i="1"/>
  <c r="I1587" i="1"/>
  <c r="I1595" i="1"/>
  <c r="I1603" i="1"/>
  <c r="I1611" i="1"/>
  <c r="I1619" i="1"/>
  <c r="I1627" i="1"/>
  <c r="I1635" i="1"/>
  <c r="I1643" i="1"/>
  <c r="I1651" i="1"/>
  <c r="I1659" i="1"/>
  <c r="I1667" i="1"/>
  <c r="I1675" i="1"/>
  <c r="I1683" i="1"/>
  <c r="I1691" i="1"/>
  <c r="I1699" i="1"/>
  <c r="I1707" i="1"/>
  <c r="I1715" i="1"/>
  <c r="I1723" i="1"/>
  <c r="I1731" i="1"/>
  <c r="I1739" i="1"/>
  <c r="I1747" i="1"/>
  <c r="I1755" i="1"/>
  <c r="I1763" i="1"/>
  <c r="I1771" i="1"/>
  <c r="I1779" i="1"/>
  <c r="I1787" i="1"/>
  <c r="I1795" i="1"/>
  <c r="I1803" i="1"/>
  <c r="I1811" i="1"/>
  <c r="I1819" i="1"/>
  <c r="I1827" i="1"/>
  <c r="I1835" i="1"/>
  <c r="I1843" i="1"/>
  <c r="I1851" i="1"/>
  <c r="I1859" i="1"/>
  <c r="I1867" i="1"/>
  <c r="I1875" i="1"/>
  <c r="I1883" i="1"/>
  <c r="I1891" i="1"/>
  <c r="I1899" i="1"/>
  <c r="I1907" i="1"/>
  <c r="I1915" i="1"/>
  <c r="I1923" i="1"/>
  <c r="I1931" i="1"/>
  <c r="I1939" i="1"/>
  <c r="I1947" i="1"/>
  <c r="I1955" i="1"/>
  <c r="I1963" i="1"/>
  <c r="I1971" i="1"/>
  <c r="I1979" i="1"/>
  <c r="I1987" i="1"/>
  <c r="I1995" i="1"/>
  <c r="I2003" i="1"/>
  <c r="I2011" i="1"/>
  <c r="I2019" i="1"/>
  <c r="I2027" i="1"/>
  <c r="I2035" i="1"/>
  <c r="I2043" i="1"/>
  <c r="I2051" i="1"/>
  <c r="I2059" i="1"/>
  <c r="I2067" i="1"/>
  <c r="I2075" i="1"/>
  <c r="I2083" i="1"/>
  <c r="I2091" i="1"/>
  <c r="I2099" i="1"/>
  <c r="I2107" i="1"/>
  <c r="I2115" i="1"/>
  <c r="I2123" i="1"/>
  <c r="I2131" i="1"/>
  <c r="I2139" i="1"/>
  <c r="I2147" i="1"/>
  <c r="I2155" i="1"/>
  <c r="I2163" i="1"/>
  <c r="I2171" i="1"/>
  <c r="I2179" i="1"/>
  <c r="I2187" i="1"/>
  <c r="I2195" i="1"/>
  <c r="I2203" i="1"/>
  <c r="I2211" i="1"/>
  <c r="I2219" i="1"/>
  <c r="I2227" i="1"/>
  <c r="I2235" i="1"/>
  <c r="I2243" i="1"/>
  <c r="I2251" i="1"/>
  <c r="I2259" i="1"/>
  <c r="I2267" i="1"/>
  <c r="I2275" i="1"/>
  <c r="I2283" i="1"/>
  <c r="I2291" i="1"/>
  <c r="I2299" i="1"/>
  <c r="I2307" i="1"/>
  <c r="I2315" i="1"/>
  <c r="I2323" i="1"/>
  <c r="I2331" i="1"/>
  <c r="I2339" i="1"/>
  <c r="I2347" i="1"/>
  <c r="I2355" i="1"/>
  <c r="I2363" i="1"/>
  <c r="I2371" i="1"/>
  <c r="I2379" i="1"/>
  <c r="I2387" i="1"/>
  <c r="I2395" i="1"/>
  <c r="I2403" i="1"/>
  <c r="I2411" i="1"/>
  <c r="I2419" i="1"/>
  <c r="I2427" i="1"/>
  <c r="I2435" i="1"/>
  <c r="I2840" i="1"/>
  <c r="I2848" i="1"/>
  <c r="I2856" i="1"/>
  <c r="I2864" i="1"/>
  <c r="I2872" i="1"/>
  <c r="I6" i="1"/>
  <c r="I14" i="1"/>
  <c r="I22" i="1"/>
  <c r="I30" i="1"/>
  <c r="I38" i="1"/>
  <c r="I46" i="1"/>
  <c r="I54" i="1"/>
  <c r="I62" i="1"/>
  <c r="I70" i="1"/>
  <c r="I78" i="1"/>
  <c r="I86" i="1"/>
  <c r="I94" i="1"/>
  <c r="I102" i="1"/>
  <c r="I110" i="1"/>
  <c r="I118" i="1"/>
  <c r="I126" i="1"/>
  <c r="I134" i="1"/>
  <c r="I142" i="1"/>
  <c r="I150" i="1"/>
  <c r="I158" i="1"/>
  <c r="I166" i="1"/>
  <c r="I174" i="1"/>
  <c r="I182" i="1"/>
  <c r="I190" i="1"/>
  <c r="I198" i="1"/>
  <c r="I206" i="1"/>
  <c r="I214" i="1"/>
  <c r="I222" i="1"/>
  <c r="I230" i="1"/>
  <c r="I238" i="1"/>
  <c r="I246" i="1"/>
  <c r="I254" i="1"/>
  <c r="I262" i="1"/>
  <c r="I270" i="1"/>
  <c r="I278" i="1"/>
  <c r="I286" i="1"/>
  <c r="I294" i="1"/>
  <c r="I302" i="1"/>
  <c r="I310" i="1"/>
  <c r="I318" i="1"/>
  <c r="I326" i="1"/>
  <c r="I334" i="1"/>
  <c r="I342" i="1"/>
  <c r="I350" i="1"/>
  <c r="I358" i="1"/>
  <c r="I366" i="1"/>
  <c r="I374" i="1"/>
  <c r="I382" i="1"/>
  <c r="I390" i="1"/>
  <c r="I398" i="1"/>
  <c r="I406" i="1"/>
  <c r="I414" i="1"/>
  <c r="I422" i="1"/>
  <c r="I430" i="1"/>
  <c r="I438" i="1"/>
  <c r="I446" i="1"/>
  <c r="I454" i="1"/>
  <c r="I462" i="1"/>
  <c r="I470" i="1"/>
  <c r="I478" i="1"/>
  <c r="I486" i="1"/>
  <c r="I494" i="1"/>
  <c r="I502" i="1"/>
  <c r="I510" i="1"/>
  <c r="I518" i="1"/>
  <c r="I526" i="1"/>
  <c r="I534" i="1"/>
  <c r="I542" i="1"/>
  <c r="I550" i="1"/>
  <c r="I558" i="1"/>
  <c r="I566" i="1"/>
  <c r="I574" i="1"/>
  <c r="I582" i="1"/>
  <c r="I590" i="1"/>
  <c r="I598" i="1"/>
  <c r="I606" i="1"/>
  <c r="I614" i="1"/>
  <c r="I622" i="1"/>
  <c r="I630" i="1"/>
  <c r="I638" i="1"/>
  <c r="I646" i="1"/>
  <c r="I654" i="1"/>
  <c r="I662" i="1"/>
  <c r="I670" i="1"/>
  <c r="I678" i="1"/>
  <c r="I686" i="1"/>
  <c r="I694" i="1"/>
  <c r="I702" i="1"/>
  <c r="I710" i="1"/>
  <c r="I718" i="1"/>
  <c r="I726" i="1"/>
  <c r="I734" i="1"/>
  <c r="I742" i="1"/>
  <c r="I750" i="1"/>
  <c r="I758" i="1"/>
  <c r="I766" i="1"/>
  <c r="I774" i="1"/>
  <c r="I782" i="1"/>
  <c r="I790" i="1"/>
  <c r="I798" i="1"/>
  <c r="I806" i="1"/>
  <c r="I814" i="1"/>
  <c r="I822" i="1"/>
  <c r="I830" i="1"/>
  <c r="I838" i="1"/>
  <c r="I846" i="1"/>
  <c r="I854" i="1"/>
  <c r="I862" i="1"/>
  <c r="I870" i="1"/>
  <c r="I878" i="1"/>
  <c r="I886" i="1"/>
  <c r="I894" i="1"/>
  <c r="I902" i="1"/>
  <c r="I910" i="1"/>
  <c r="I918" i="1"/>
  <c r="I926" i="1"/>
  <c r="I934" i="1"/>
  <c r="I942" i="1"/>
  <c r="I950" i="1"/>
  <c r="I958" i="1"/>
  <c r="I966" i="1"/>
  <c r="I974" i="1"/>
  <c r="I982" i="1"/>
  <c r="I990" i="1"/>
  <c r="I998" i="1"/>
  <c r="I1006" i="1"/>
  <c r="I1014" i="1"/>
  <c r="I1022" i="1"/>
  <c r="I1030" i="1"/>
  <c r="I1038" i="1"/>
  <c r="I1046" i="1"/>
  <c r="I1054" i="1"/>
  <c r="I1062" i="1"/>
  <c r="I1070" i="1"/>
  <c r="I1078" i="1"/>
  <c r="I1086" i="1"/>
  <c r="I1094" i="1"/>
  <c r="I1102" i="1"/>
  <c r="I1110" i="1"/>
  <c r="I1118" i="1"/>
  <c r="I1126" i="1"/>
  <c r="I1134" i="1"/>
  <c r="I1142" i="1"/>
  <c r="I1150" i="1"/>
  <c r="I1158" i="1"/>
  <c r="I1166" i="1"/>
  <c r="I1174" i="1"/>
  <c r="I1182" i="1"/>
  <c r="I1190" i="1"/>
  <c r="I1198" i="1"/>
  <c r="I1206" i="1"/>
  <c r="I1214" i="1"/>
  <c r="I1222" i="1"/>
  <c r="I1230" i="1"/>
  <c r="I1238" i="1"/>
  <c r="I1246" i="1"/>
  <c r="I1254" i="1"/>
  <c r="I1262" i="1"/>
  <c r="I1270" i="1"/>
  <c r="I1278" i="1"/>
  <c r="I1286" i="1"/>
  <c r="I1294" i="1"/>
  <c r="I1302" i="1"/>
  <c r="I1310" i="1"/>
  <c r="I1318" i="1"/>
  <c r="I1326" i="1"/>
  <c r="I1334" i="1"/>
  <c r="I1342" i="1"/>
  <c r="I1350" i="1"/>
  <c r="I1358" i="1"/>
  <c r="I1366" i="1"/>
  <c r="I1374" i="1"/>
  <c r="I1382" i="1"/>
  <c r="I1390" i="1"/>
  <c r="I1398" i="1"/>
  <c r="I1406" i="1"/>
  <c r="I1414" i="1"/>
  <c r="I1422" i="1"/>
  <c r="I1430" i="1"/>
  <c r="I1438" i="1"/>
  <c r="I1446" i="1"/>
  <c r="I1454" i="1"/>
  <c r="I1462" i="1"/>
  <c r="I1470" i="1"/>
  <c r="I1478" i="1"/>
  <c r="I1486" i="1"/>
  <c r="I1494" i="1"/>
  <c r="I1502" i="1"/>
  <c r="I1510" i="1"/>
  <c r="I1518" i="1"/>
  <c r="I1526" i="1"/>
  <c r="I1534" i="1"/>
  <c r="I1542" i="1"/>
  <c r="I1550" i="1"/>
  <c r="I1558" i="1"/>
  <c r="I1566" i="1"/>
  <c r="I1574" i="1"/>
  <c r="I1582" i="1"/>
  <c r="I1590" i="1"/>
  <c r="I1598" i="1"/>
  <c r="I1606" i="1"/>
  <c r="I1614" i="1"/>
  <c r="I1622" i="1"/>
  <c r="I1630" i="1"/>
  <c r="I1638" i="1"/>
  <c r="I1646" i="1"/>
  <c r="I1654" i="1"/>
  <c r="I1662" i="1"/>
  <c r="I1670" i="1"/>
  <c r="I1678" i="1"/>
  <c r="I1686" i="1"/>
  <c r="I1694" i="1"/>
  <c r="I1702" i="1"/>
  <c r="I1710" i="1"/>
  <c r="I1718" i="1"/>
  <c r="I1726" i="1"/>
  <c r="I1734" i="1"/>
  <c r="I1742" i="1"/>
  <c r="I1750" i="1"/>
  <c r="I1758" i="1"/>
  <c r="I1766" i="1"/>
  <c r="I1774" i="1"/>
  <c r="I1782" i="1"/>
  <c r="I1790" i="1"/>
  <c r="I1798" i="1"/>
  <c r="I1806" i="1"/>
  <c r="I1814" i="1"/>
  <c r="I1822" i="1"/>
  <c r="I1830" i="1"/>
  <c r="I1838" i="1"/>
  <c r="I1846" i="1"/>
  <c r="I1854" i="1"/>
  <c r="I1862" i="1"/>
  <c r="I1870" i="1"/>
  <c r="I1878" i="1"/>
  <c r="I1886" i="1"/>
  <c r="I1894" i="1"/>
  <c r="I1902" i="1"/>
  <c r="I1910" i="1"/>
  <c r="I1918" i="1"/>
  <c r="I1926" i="1"/>
  <c r="I1934" i="1"/>
  <c r="I1942" i="1"/>
  <c r="I1950" i="1"/>
  <c r="I1958" i="1"/>
  <c r="I1966" i="1"/>
  <c r="I1974" i="1"/>
  <c r="I1982" i="1"/>
  <c r="I1990" i="1"/>
  <c r="I1998" i="1"/>
  <c r="I2006" i="1"/>
  <c r="I2014" i="1"/>
  <c r="I2022" i="1"/>
  <c r="I2030" i="1"/>
  <c r="I2038" i="1"/>
  <c r="I2046" i="1"/>
  <c r="I2054" i="1"/>
  <c r="I2062" i="1"/>
  <c r="I2070" i="1"/>
  <c r="I2078" i="1"/>
  <c r="I2086" i="1"/>
  <c r="I2094" i="1"/>
  <c r="I2102" i="1"/>
  <c r="I2110" i="1"/>
  <c r="I2118" i="1"/>
  <c r="I2126" i="1"/>
  <c r="I2134" i="1"/>
  <c r="I2142" i="1"/>
  <c r="I2150" i="1"/>
  <c r="I2158" i="1"/>
  <c r="I2166" i="1"/>
  <c r="I2174" i="1"/>
  <c r="I2182" i="1"/>
  <c r="I2190" i="1"/>
  <c r="I2198" i="1"/>
  <c r="I2206" i="1"/>
  <c r="I2214" i="1"/>
  <c r="I2222" i="1"/>
  <c r="I2230" i="1"/>
  <c r="I2238" i="1"/>
  <c r="I2246" i="1"/>
  <c r="I2254" i="1"/>
  <c r="I2262" i="1"/>
  <c r="I2270" i="1"/>
  <c r="I2278" i="1"/>
  <c r="I2286" i="1"/>
  <c r="I2294" i="1"/>
  <c r="I2302" i="1"/>
  <c r="I2310" i="1"/>
  <c r="I2318" i="1"/>
  <c r="I2326" i="1"/>
  <c r="I2334" i="1"/>
  <c r="I2342" i="1"/>
  <c r="I2350" i="1"/>
  <c r="I2358" i="1"/>
  <c r="I2366" i="1"/>
  <c r="I2374" i="1"/>
  <c r="I2382" i="1"/>
  <c r="I2390" i="1"/>
  <c r="I2398" i="1"/>
  <c r="I2406" i="1"/>
  <c r="I2414" i="1"/>
  <c r="I2422" i="1"/>
  <c r="I2430" i="1"/>
  <c r="I2438" i="1"/>
  <c r="I2446" i="1"/>
  <c r="I2454" i="1"/>
  <c r="I2462" i="1"/>
  <c r="I2470" i="1"/>
  <c r="I2478" i="1"/>
  <c r="I2486" i="1"/>
  <c r="I2494" i="1"/>
  <c r="I2502" i="1"/>
  <c r="I2510" i="1"/>
  <c r="I2518" i="1"/>
  <c r="I2526" i="1"/>
  <c r="I2534" i="1"/>
  <c r="I2542" i="1"/>
  <c r="I2550" i="1"/>
  <c r="I2558" i="1"/>
  <c r="I2566" i="1"/>
  <c r="I2574" i="1"/>
  <c r="I2582" i="1"/>
  <c r="I2590" i="1"/>
  <c r="I2598" i="1"/>
  <c r="I2606" i="1"/>
  <c r="I2614" i="1"/>
  <c r="I2622" i="1"/>
  <c r="I2630" i="1"/>
  <c r="I2638" i="1"/>
  <c r="I2847" i="1"/>
  <c r="I2865" i="1"/>
  <c r="I7" i="1"/>
  <c r="I23" i="1"/>
  <c r="I39" i="1"/>
  <c r="I55" i="1"/>
  <c r="I71" i="1"/>
  <c r="I87" i="1"/>
  <c r="I103" i="1"/>
  <c r="I119" i="1"/>
  <c r="I135" i="1"/>
  <c r="I151" i="1"/>
  <c r="I167" i="1"/>
  <c r="I183" i="1"/>
  <c r="I199" i="1"/>
  <c r="I215" i="1"/>
  <c r="I231" i="1"/>
  <c r="I247" i="1"/>
  <c r="I263" i="1"/>
  <c r="I279" i="1"/>
  <c r="I295" i="1"/>
  <c r="I311" i="1"/>
  <c r="I327" i="1"/>
  <c r="I343" i="1"/>
  <c r="I359" i="1"/>
  <c r="I375" i="1"/>
  <c r="I391" i="1"/>
  <c r="I407" i="1"/>
  <c r="I423" i="1"/>
  <c r="I439" i="1"/>
  <c r="I455" i="1"/>
  <c r="I471" i="1"/>
  <c r="I487" i="1"/>
  <c r="I503" i="1"/>
  <c r="I519" i="1"/>
  <c r="I535" i="1"/>
  <c r="I551" i="1"/>
  <c r="I567" i="1"/>
  <c r="I583" i="1"/>
  <c r="I599" i="1"/>
  <c r="I615" i="1"/>
  <c r="I631" i="1"/>
  <c r="I647" i="1"/>
  <c r="I663" i="1"/>
  <c r="I679" i="1"/>
  <c r="I695" i="1"/>
  <c r="I711" i="1"/>
  <c r="I727" i="1"/>
  <c r="I743" i="1"/>
  <c r="I759" i="1"/>
  <c r="I775" i="1"/>
  <c r="I791" i="1"/>
  <c r="I807" i="1"/>
  <c r="I823" i="1"/>
  <c r="I839" i="1"/>
  <c r="I855" i="1"/>
  <c r="I871" i="1"/>
  <c r="I887" i="1"/>
  <c r="I903" i="1"/>
  <c r="I919" i="1"/>
  <c r="I935" i="1"/>
  <c r="I951" i="1"/>
  <c r="I967" i="1"/>
  <c r="I983" i="1"/>
  <c r="I999" i="1"/>
  <c r="I1015" i="1"/>
  <c r="I1031" i="1"/>
  <c r="I1047" i="1"/>
  <c r="I1063" i="1"/>
  <c r="I1079" i="1"/>
  <c r="I1095" i="1"/>
  <c r="I1111" i="1"/>
  <c r="I1127" i="1"/>
  <c r="I1143" i="1"/>
  <c r="I1159" i="1"/>
  <c r="I1175" i="1"/>
  <c r="I1191" i="1"/>
  <c r="I1207" i="1"/>
  <c r="I1223" i="1"/>
  <c r="I1239" i="1"/>
  <c r="I1255" i="1"/>
  <c r="I1271" i="1"/>
  <c r="I1287" i="1"/>
  <c r="I1303" i="1"/>
  <c r="I1319" i="1"/>
  <c r="I1335" i="1"/>
  <c r="I1351" i="1"/>
  <c r="I1367" i="1"/>
  <c r="I1383" i="1"/>
  <c r="I1399" i="1"/>
  <c r="I1415" i="1"/>
  <c r="I1431" i="1"/>
  <c r="I1447" i="1"/>
  <c r="I1463" i="1"/>
  <c r="I1479" i="1"/>
  <c r="I1495" i="1"/>
  <c r="I1511" i="1"/>
  <c r="I1527" i="1"/>
  <c r="I1543" i="1"/>
  <c r="I1559" i="1"/>
  <c r="I1575" i="1"/>
  <c r="I1591" i="1"/>
  <c r="I1607" i="1"/>
  <c r="I1623" i="1"/>
  <c r="I1639" i="1"/>
  <c r="I1655" i="1"/>
  <c r="I1671" i="1"/>
  <c r="I1687" i="1"/>
  <c r="I1703" i="1"/>
  <c r="I1719" i="1"/>
  <c r="I1735" i="1"/>
  <c r="I1751" i="1"/>
  <c r="I1767" i="1"/>
  <c r="I1783" i="1"/>
  <c r="I1799" i="1"/>
  <c r="I1815" i="1"/>
  <c r="I1831" i="1"/>
  <c r="I1847" i="1"/>
  <c r="I1863" i="1"/>
  <c r="I1879" i="1"/>
  <c r="I1895" i="1"/>
  <c r="I1911" i="1"/>
  <c r="I1927" i="1"/>
  <c r="I1943" i="1"/>
  <c r="I1959" i="1"/>
  <c r="I1975" i="1"/>
  <c r="I1991" i="1"/>
  <c r="I2007" i="1"/>
  <c r="I2023" i="1"/>
  <c r="I2039" i="1"/>
  <c r="I2055" i="1"/>
  <c r="I2071" i="1"/>
  <c r="I2087" i="1"/>
  <c r="I2103" i="1"/>
  <c r="I2119" i="1"/>
  <c r="I2135" i="1"/>
  <c r="I2151" i="1"/>
  <c r="I2167" i="1"/>
  <c r="I2183" i="1"/>
  <c r="I2199" i="1"/>
  <c r="I2849" i="1"/>
  <c r="I2868" i="1"/>
  <c r="I10" i="1"/>
  <c r="I26" i="1"/>
  <c r="I42" i="1"/>
  <c r="I58" i="1"/>
  <c r="I74" i="1"/>
  <c r="I90" i="1"/>
  <c r="I106" i="1"/>
  <c r="I122" i="1"/>
  <c r="I138" i="1"/>
  <c r="I154" i="1"/>
  <c r="I170" i="1"/>
  <c r="I186" i="1"/>
  <c r="I202" i="1"/>
  <c r="I218" i="1"/>
  <c r="I234" i="1"/>
  <c r="I250" i="1"/>
  <c r="I266" i="1"/>
  <c r="I282" i="1"/>
  <c r="I298" i="1"/>
  <c r="I314" i="1"/>
  <c r="I330" i="1"/>
  <c r="I346" i="1"/>
  <c r="I362" i="1"/>
  <c r="I378" i="1"/>
  <c r="I394" i="1"/>
  <c r="I410" i="1"/>
  <c r="I426" i="1"/>
  <c r="I442" i="1"/>
  <c r="I458" i="1"/>
  <c r="I474" i="1"/>
  <c r="I490" i="1"/>
  <c r="I506" i="1"/>
  <c r="I522" i="1"/>
  <c r="I538" i="1"/>
  <c r="I554" i="1"/>
  <c r="I570" i="1"/>
  <c r="I586" i="1"/>
  <c r="I602" i="1"/>
  <c r="I618" i="1"/>
  <c r="I634" i="1"/>
  <c r="I650" i="1"/>
  <c r="I666" i="1"/>
  <c r="I682" i="1"/>
  <c r="I698" i="1"/>
  <c r="I714" i="1"/>
  <c r="I730" i="1"/>
  <c r="I746" i="1"/>
  <c r="I762" i="1"/>
  <c r="I778" i="1"/>
  <c r="I794" i="1"/>
  <c r="I810" i="1"/>
  <c r="I826" i="1"/>
  <c r="I842" i="1"/>
  <c r="I858" i="1"/>
  <c r="I874" i="1"/>
  <c r="I890" i="1"/>
  <c r="I906" i="1"/>
  <c r="I922" i="1"/>
  <c r="I938" i="1"/>
  <c r="I954" i="1"/>
  <c r="I970" i="1"/>
  <c r="I986" i="1"/>
  <c r="I1002" i="1"/>
  <c r="I1018" i="1"/>
  <c r="I1034" i="1"/>
  <c r="I1050" i="1"/>
  <c r="I1066" i="1"/>
  <c r="I1082" i="1"/>
  <c r="I1098" i="1"/>
  <c r="I1114" i="1"/>
  <c r="I1130" i="1"/>
  <c r="I1146" i="1"/>
  <c r="I1162" i="1"/>
  <c r="I1178" i="1"/>
  <c r="I1194" i="1"/>
  <c r="I1210" i="1"/>
  <c r="I1226" i="1"/>
  <c r="I1242" i="1"/>
  <c r="I1258" i="1"/>
  <c r="I1274" i="1"/>
  <c r="I1290" i="1"/>
  <c r="I1306" i="1"/>
  <c r="I1322" i="1"/>
  <c r="I1338" i="1"/>
  <c r="I1354" i="1"/>
  <c r="I1370" i="1"/>
  <c r="I1386" i="1"/>
  <c r="I1402" i="1"/>
  <c r="I1418" i="1"/>
  <c r="I1434" i="1"/>
  <c r="I1450" i="1"/>
  <c r="I1466" i="1"/>
  <c r="I1482" i="1"/>
  <c r="I1498" i="1"/>
  <c r="I1514" i="1"/>
  <c r="I1530" i="1"/>
  <c r="I1546" i="1"/>
  <c r="I1562" i="1"/>
  <c r="I1578" i="1"/>
  <c r="I1594" i="1"/>
  <c r="I1610" i="1"/>
  <c r="I1626" i="1"/>
  <c r="I1642" i="1"/>
  <c r="I1658" i="1"/>
  <c r="I1674" i="1"/>
  <c r="I1690" i="1"/>
  <c r="I1706" i="1"/>
  <c r="I1722" i="1"/>
  <c r="I1738" i="1"/>
  <c r="I1754" i="1"/>
  <c r="I1770" i="1"/>
  <c r="I1786" i="1"/>
  <c r="I1802" i="1"/>
  <c r="I1818" i="1"/>
  <c r="I1834" i="1"/>
  <c r="I1850" i="1"/>
  <c r="I1866" i="1"/>
  <c r="I1882" i="1"/>
  <c r="I1898" i="1"/>
  <c r="I1914" i="1"/>
  <c r="I1930" i="1"/>
  <c r="I1946" i="1"/>
  <c r="I1962" i="1"/>
  <c r="I1978" i="1"/>
  <c r="I1994" i="1"/>
  <c r="I2010" i="1"/>
  <c r="I2026" i="1"/>
  <c r="I2042" i="1"/>
  <c r="I2058" i="1"/>
  <c r="I2074" i="1"/>
  <c r="I2090" i="1"/>
  <c r="I2106" i="1"/>
  <c r="I2122" i="1"/>
  <c r="I2138" i="1"/>
  <c r="I2154" i="1"/>
  <c r="I2170" i="1"/>
  <c r="I2186" i="1"/>
  <c r="I2202" i="1"/>
  <c r="I2218" i="1"/>
  <c r="I2234" i="1"/>
  <c r="I2250" i="1"/>
  <c r="I2266" i="1"/>
  <c r="I2282" i="1"/>
  <c r="I2298" i="1"/>
  <c r="I2314" i="1"/>
  <c r="I2330" i="1"/>
  <c r="I2346" i="1"/>
  <c r="I2362" i="1"/>
  <c r="I2378" i="1"/>
  <c r="I2394" i="1"/>
  <c r="I2410" i="1"/>
  <c r="I2426" i="1"/>
  <c r="I2442" i="1"/>
  <c r="I2453" i="1"/>
  <c r="I2467" i="1"/>
  <c r="I2854" i="1"/>
  <c r="I2870" i="1"/>
  <c r="I12" i="1"/>
  <c r="I28" i="1"/>
  <c r="I44" i="1"/>
  <c r="I60" i="1"/>
  <c r="I76" i="1"/>
  <c r="I92" i="1"/>
  <c r="I108" i="1"/>
  <c r="I124" i="1"/>
  <c r="I140" i="1"/>
  <c r="I156" i="1"/>
  <c r="I172" i="1"/>
  <c r="I188" i="1"/>
  <c r="I204" i="1"/>
  <c r="I220" i="1"/>
  <c r="I236" i="1"/>
  <c r="I252" i="1"/>
  <c r="I268" i="1"/>
  <c r="I284" i="1"/>
  <c r="I300" i="1"/>
  <c r="I316" i="1"/>
  <c r="I332" i="1"/>
  <c r="I348" i="1"/>
  <c r="I364" i="1"/>
  <c r="I380" i="1"/>
  <c r="I396" i="1"/>
  <c r="I412" i="1"/>
  <c r="I428" i="1"/>
  <c r="I444" i="1"/>
  <c r="I460" i="1"/>
  <c r="I476" i="1"/>
  <c r="I492" i="1"/>
  <c r="I508" i="1"/>
  <c r="I524" i="1"/>
  <c r="I540" i="1"/>
  <c r="I556" i="1"/>
  <c r="I572" i="1"/>
  <c r="I588" i="1"/>
  <c r="I604" i="1"/>
  <c r="I620" i="1"/>
  <c r="I636" i="1"/>
  <c r="I652" i="1"/>
  <c r="I668" i="1"/>
  <c r="I684" i="1"/>
  <c r="I700" i="1"/>
  <c r="I716" i="1"/>
  <c r="I732" i="1"/>
  <c r="I748" i="1"/>
  <c r="I764" i="1"/>
  <c r="I780" i="1"/>
  <c r="I796" i="1"/>
  <c r="I812" i="1"/>
  <c r="I828" i="1"/>
  <c r="I844" i="1"/>
  <c r="I860" i="1"/>
  <c r="I876" i="1"/>
  <c r="I892" i="1"/>
  <c r="I908" i="1"/>
  <c r="I924" i="1"/>
  <c r="I940" i="1"/>
  <c r="I956" i="1"/>
  <c r="I972" i="1"/>
  <c r="I988" i="1"/>
  <c r="I1004" i="1"/>
  <c r="I1020" i="1"/>
  <c r="I1036" i="1"/>
  <c r="I1052" i="1"/>
  <c r="I1068" i="1"/>
  <c r="I1084" i="1"/>
  <c r="I1100" i="1"/>
  <c r="I1116" i="1"/>
  <c r="I1132" i="1"/>
  <c r="I1148" i="1"/>
  <c r="I1164" i="1"/>
  <c r="I1180" i="1"/>
  <c r="I1196" i="1"/>
  <c r="I1212" i="1"/>
  <c r="I1228" i="1"/>
  <c r="I1244" i="1"/>
  <c r="I1260" i="1"/>
  <c r="I1276" i="1"/>
  <c r="I1292" i="1"/>
  <c r="I1308" i="1"/>
  <c r="I1324" i="1"/>
  <c r="I1340" i="1"/>
  <c r="I1356" i="1"/>
  <c r="I1372" i="1"/>
  <c r="I1388" i="1"/>
  <c r="I1404" i="1"/>
  <c r="I1420" i="1"/>
  <c r="I1436" i="1"/>
  <c r="I1452" i="1"/>
  <c r="I1468" i="1"/>
  <c r="I1484" i="1"/>
  <c r="I1500" i="1"/>
  <c r="I1516" i="1"/>
  <c r="I1532" i="1"/>
  <c r="I1548" i="1"/>
  <c r="I1564" i="1"/>
  <c r="I1580" i="1"/>
  <c r="I1596" i="1"/>
  <c r="I1612" i="1"/>
  <c r="I1628" i="1"/>
  <c r="I1644" i="1"/>
  <c r="I1660" i="1"/>
  <c r="I1676" i="1"/>
  <c r="I1692" i="1"/>
  <c r="I1708" i="1"/>
  <c r="I1724" i="1"/>
  <c r="I1740" i="1"/>
  <c r="I1756" i="1"/>
  <c r="I1772" i="1"/>
  <c r="I1788" i="1"/>
  <c r="I1804" i="1"/>
  <c r="I1820" i="1"/>
  <c r="I1836" i="1"/>
  <c r="I1852" i="1"/>
  <c r="I1868" i="1"/>
  <c r="I1884" i="1"/>
  <c r="I1900" i="1"/>
  <c r="I1916" i="1"/>
  <c r="I1932" i="1"/>
  <c r="I1948" i="1"/>
  <c r="I1964" i="1"/>
  <c r="I1980" i="1"/>
  <c r="I1996" i="1"/>
  <c r="I2012" i="1"/>
  <c r="I2028" i="1"/>
  <c r="I2044" i="1"/>
  <c r="I2060" i="1"/>
  <c r="I2076" i="1"/>
  <c r="I2092" i="1"/>
  <c r="I2108" i="1"/>
  <c r="I2124" i="1"/>
  <c r="I2140" i="1"/>
  <c r="I2156" i="1"/>
  <c r="I2172" i="1"/>
  <c r="I2188" i="1"/>
  <c r="I2204" i="1"/>
  <c r="I2220" i="1"/>
  <c r="I2236" i="1"/>
  <c r="I2252" i="1"/>
  <c r="I2268" i="1"/>
  <c r="I2284" i="1"/>
  <c r="I2300" i="1"/>
  <c r="I2316" i="1"/>
  <c r="I2332" i="1"/>
  <c r="I2348" i="1"/>
  <c r="I2364" i="1"/>
  <c r="I2380" i="1"/>
  <c r="I2396" i="1"/>
  <c r="I2412" i="1"/>
  <c r="I2428" i="1"/>
  <c r="I2443" i="1"/>
  <c r="I2455" i="1"/>
  <c r="I2468" i="1"/>
  <c r="I2482" i="1"/>
  <c r="I2493" i="1"/>
  <c r="I2507" i="1"/>
  <c r="I2519" i="1"/>
  <c r="I2532" i="1"/>
  <c r="I2546" i="1"/>
  <c r="I2557" i="1"/>
  <c r="I2571" i="1"/>
  <c r="I2583" i="1"/>
  <c r="I2596" i="1"/>
  <c r="I2610" i="1"/>
  <c r="I2621" i="1"/>
  <c r="I2635" i="1"/>
  <c r="I2646" i="1"/>
  <c r="I2658" i="1"/>
  <c r="I2667" i="1"/>
  <c r="I2676" i="1"/>
  <c r="I2684" i="1"/>
  <c r="I2692" i="1"/>
  <c r="I2700" i="1"/>
  <c r="I2708" i="1"/>
  <c r="I2716" i="1"/>
  <c r="I2724" i="1"/>
  <c r="I2732" i="1"/>
  <c r="I2740" i="1"/>
  <c r="I2748" i="1"/>
  <c r="I2756" i="1"/>
  <c r="I2764" i="1"/>
  <c r="I2772" i="1"/>
  <c r="I2780" i="1"/>
  <c r="I2788" i="1"/>
  <c r="I2796" i="1"/>
  <c r="I2804" i="1"/>
  <c r="I2812" i="1"/>
  <c r="I2820" i="1"/>
  <c r="I2828" i="1"/>
  <c r="I2836" i="1"/>
  <c r="I2855" i="1"/>
  <c r="I2871" i="1"/>
  <c r="I13" i="1"/>
  <c r="I29" i="1"/>
  <c r="I45" i="1"/>
  <c r="I61" i="1"/>
  <c r="I77" i="1"/>
  <c r="I93" i="1"/>
  <c r="I109" i="1"/>
  <c r="I125" i="1"/>
  <c r="I141" i="1"/>
  <c r="I157" i="1"/>
  <c r="I173" i="1"/>
  <c r="I189" i="1"/>
  <c r="I205" i="1"/>
  <c r="I221" i="1"/>
  <c r="I237" i="1"/>
  <c r="I253" i="1"/>
  <c r="I269" i="1"/>
  <c r="I285" i="1"/>
  <c r="I301" i="1"/>
  <c r="I317" i="1"/>
  <c r="I333" i="1"/>
  <c r="I349" i="1"/>
  <c r="I365" i="1"/>
  <c r="I381" i="1"/>
  <c r="I397" i="1"/>
  <c r="I413" i="1"/>
  <c r="I429" i="1"/>
  <c r="I445" i="1"/>
  <c r="I461" i="1"/>
  <c r="I477" i="1"/>
  <c r="I493" i="1"/>
  <c r="I509" i="1"/>
  <c r="I525" i="1"/>
  <c r="I541" i="1"/>
  <c r="I557" i="1"/>
  <c r="I573" i="1"/>
  <c r="I589" i="1"/>
  <c r="I605" i="1"/>
  <c r="I621" i="1"/>
  <c r="I637" i="1"/>
  <c r="I653" i="1"/>
  <c r="I669" i="1"/>
  <c r="I685" i="1"/>
  <c r="I701" i="1"/>
  <c r="I717" i="1"/>
  <c r="I733" i="1"/>
  <c r="I749" i="1"/>
  <c r="I765" i="1"/>
  <c r="I781" i="1"/>
  <c r="I797" i="1"/>
  <c r="I813" i="1"/>
  <c r="I829" i="1"/>
  <c r="I845" i="1"/>
  <c r="I861" i="1"/>
  <c r="I877" i="1"/>
  <c r="I893" i="1"/>
  <c r="I909" i="1"/>
  <c r="I925" i="1"/>
  <c r="I941" i="1"/>
  <c r="I957" i="1"/>
  <c r="I973" i="1"/>
  <c r="I989" i="1"/>
  <c r="I1005" i="1"/>
  <c r="I1021" i="1"/>
  <c r="I1037" i="1"/>
  <c r="I1053" i="1"/>
  <c r="I1069" i="1"/>
  <c r="I1085" i="1"/>
  <c r="I1101" i="1"/>
  <c r="I1117" i="1"/>
  <c r="I1133" i="1"/>
  <c r="I1149" i="1"/>
  <c r="I1165" i="1"/>
  <c r="I1181" i="1"/>
  <c r="I1197" i="1"/>
  <c r="I1213" i="1"/>
  <c r="I1229" i="1"/>
  <c r="I1245" i="1"/>
  <c r="I1261" i="1"/>
  <c r="I1277" i="1"/>
  <c r="I1293" i="1"/>
  <c r="I1309" i="1"/>
  <c r="I1325" i="1"/>
  <c r="I1341" i="1"/>
  <c r="I1357" i="1"/>
  <c r="I1373" i="1"/>
  <c r="I1389" i="1"/>
  <c r="I1405" i="1"/>
  <c r="I1421" i="1"/>
  <c r="I1437" i="1"/>
  <c r="I1453" i="1"/>
  <c r="I1469" i="1"/>
  <c r="I1485" i="1"/>
  <c r="I1501" i="1"/>
  <c r="I1517" i="1"/>
  <c r="I1533" i="1"/>
  <c r="I1549" i="1"/>
  <c r="I1565" i="1"/>
  <c r="I1581" i="1"/>
  <c r="I1597" i="1"/>
  <c r="I1613" i="1"/>
  <c r="I1629" i="1"/>
  <c r="I1645" i="1"/>
  <c r="I1661" i="1"/>
  <c r="I1677" i="1"/>
  <c r="I1693" i="1"/>
  <c r="I1709" i="1"/>
  <c r="I1725" i="1"/>
  <c r="I1741" i="1"/>
  <c r="I1757" i="1"/>
  <c r="I1773" i="1"/>
  <c r="I1789" i="1"/>
  <c r="I1805" i="1"/>
  <c r="I1821" i="1"/>
  <c r="I1837" i="1"/>
  <c r="I1853" i="1"/>
  <c r="I1869" i="1"/>
  <c r="I1885" i="1"/>
  <c r="I1901" i="1"/>
  <c r="I1917" i="1"/>
  <c r="I1933" i="1"/>
  <c r="I1949" i="1"/>
  <c r="I1965" i="1"/>
  <c r="I1981" i="1"/>
  <c r="I1997" i="1"/>
  <c r="I2013" i="1"/>
  <c r="I2029" i="1"/>
  <c r="I2045" i="1"/>
  <c r="I2061" i="1"/>
  <c r="I2077" i="1"/>
  <c r="I2093" i="1"/>
  <c r="I2109" i="1"/>
  <c r="I2125" i="1"/>
  <c r="I2141" i="1"/>
  <c r="I2157" i="1"/>
  <c r="I2173" i="1"/>
  <c r="I2189" i="1"/>
  <c r="I2205" i="1"/>
  <c r="I2221" i="1"/>
  <c r="I2237" i="1"/>
  <c r="I2253" i="1"/>
  <c r="I2269" i="1"/>
  <c r="I2285" i="1"/>
  <c r="I2301" i="1"/>
  <c r="I2317" i="1"/>
  <c r="I2333" i="1"/>
  <c r="I2349" i="1"/>
  <c r="I2365" i="1"/>
  <c r="I2381" i="1"/>
  <c r="I2397" i="1"/>
  <c r="I2413" i="1"/>
  <c r="I2429" i="1"/>
  <c r="I2444" i="1"/>
  <c r="I2839" i="1"/>
  <c r="I2860" i="1"/>
  <c r="I2876" i="1"/>
  <c r="I18" i="1"/>
  <c r="I34" i="1"/>
  <c r="I50" i="1"/>
  <c r="I66" i="1"/>
  <c r="I82" i="1"/>
  <c r="I98" i="1"/>
  <c r="I114" i="1"/>
  <c r="I130" i="1"/>
  <c r="I146" i="1"/>
  <c r="I162" i="1"/>
  <c r="I178" i="1"/>
  <c r="I194" i="1"/>
  <c r="I210" i="1"/>
  <c r="I226" i="1"/>
  <c r="I242" i="1"/>
  <c r="I258" i="1"/>
  <c r="I274" i="1"/>
  <c r="I290" i="1"/>
  <c r="I306" i="1"/>
  <c r="I322" i="1"/>
  <c r="I338" i="1"/>
  <c r="I354" i="1"/>
  <c r="I370" i="1"/>
  <c r="I386" i="1"/>
  <c r="I402" i="1"/>
  <c r="I418" i="1"/>
  <c r="I434" i="1"/>
  <c r="I450" i="1"/>
  <c r="I466" i="1"/>
  <c r="I482" i="1"/>
  <c r="I498" i="1"/>
  <c r="I514" i="1"/>
  <c r="I530" i="1"/>
  <c r="I546" i="1"/>
  <c r="I562" i="1"/>
  <c r="I578" i="1"/>
  <c r="I594" i="1"/>
  <c r="I610" i="1"/>
  <c r="I626" i="1"/>
  <c r="I642" i="1"/>
  <c r="I658" i="1"/>
  <c r="I674" i="1"/>
  <c r="I690" i="1"/>
  <c r="I706" i="1"/>
  <c r="I722" i="1"/>
  <c r="I738" i="1"/>
  <c r="I754" i="1"/>
  <c r="I770" i="1"/>
  <c r="I786" i="1"/>
  <c r="I802" i="1"/>
  <c r="I818" i="1"/>
  <c r="I834" i="1"/>
  <c r="I850" i="1"/>
  <c r="I866" i="1"/>
  <c r="I882" i="1"/>
  <c r="I898" i="1"/>
  <c r="I914" i="1"/>
  <c r="I930" i="1"/>
  <c r="I946" i="1"/>
  <c r="I962" i="1"/>
  <c r="I978" i="1"/>
  <c r="I994" i="1"/>
  <c r="I1010" i="1"/>
  <c r="I1026" i="1"/>
  <c r="I1042" i="1"/>
  <c r="I1058" i="1"/>
  <c r="I1074" i="1"/>
  <c r="I1090" i="1"/>
  <c r="I1106" i="1"/>
  <c r="I1122" i="1"/>
  <c r="I1138" i="1"/>
  <c r="I1154" i="1"/>
  <c r="I1170" i="1"/>
  <c r="I1186" i="1"/>
  <c r="I1202" i="1"/>
  <c r="I1218" i="1"/>
  <c r="I1234" i="1"/>
  <c r="I1250" i="1"/>
  <c r="I1266" i="1"/>
  <c r="I1282" i="1"/>
  <c r="I1298" i="1"/>
  <c r="I1314" i="1"/>
  <c r="I1330" i="1"/>
  <c r="I1346" i="1"/>
  <c r="I1362" i="1"/>
  <c r="I1378" i="1"/>
  <c r="I1394" i="1"/>
  <c r="I1410" i="1"/>
  <c r="I1426" i="1"/>
  <c r="I1442" i="1"/>
  <c r="I1458" i="1"/>
  <c r="I1474" i="1"/>
  <c r="I1490" i="1"/>
  <c r="I1506" i="1"/>
  <c r="I1522" i="1"/>
  <c r="I1538" i="1"/>
  <c r="I1554" i="1"/>
  <c r="I1570" i="1"/>
  <c r="I1586" i="1"/>
  <c r="I1602" i="1"/>
  <c r="I1618" i="1"/>
  <c r="I1634" i="1"/>
  <c r="I1650" i="1"/>
  <c r="I1666" i="1"/>
  <c r="I1682" i="1"/>
  <c r="I1698" i="1"/>
  <c r="I1714" i="1"/>
  <c r="I1730" i="1"/>
  <c r="I1746" i="1"/>
  <c r="I1762" i="1"/>
  <c r="I1778" i="1"/>
  <c r="I1794" i="1"/>
  <c r="I1810" i="1"/>
  <c r="I1826" i="1"/>
  <c r="I1842" i="1"/>
  <c r="I1858" i="1"/>
  <c r="I1874" i="1"/>
  <c r="I1890" i="1"/>
  <c r="I1906" i="1"/>
  <c r="I1922" i="1"/>
  <c r="I1938" i="1"/>
  <c r="I1954" i="1"/>
  <c r="I1970" i="1"/>
  <c r="I1986" i="1"/>
  <c r="I2002" i="1"/>
  <c r="I2018" i="1"/>
  <c r="I2034" i="1"/>
  <c r="I2050" i="1"/>
  <c r="I2066" i="1"/>
  <c r="I2082" i="1"/>
  <c r="I2098" i="1"/>
  <c r="I2114" i="1"/>
  <c r="I2130" i="1"/>
  <c r="I2146" i="1"/>
  <c r="I2162" i="1"/>
  <c r="I2178" i="1"/>
  <c r="I2194" i="1"/>
  <c r="I2210" i="1"/>
  <c r="I2226" i="1"/>
  <c r="I2242" i="1"/>
  <c r="I2258" i="1"/>
  <c r="I2274" i="1"/>
  <c r="I2290" i="1"/>
  <c r="I2306" i="1"/>
  <c r="I2322" i="1"/>
  <c r="I2338" i="1"/>
  <c r="I2354" i="1"/>
  <c r="I2370" i="1"/>
  <c r="I2386" i="1"/>
  <c r="I2402" i="1"/>
  <c r="I2418" i="1"/>
  <c r="I2434" i="1"/>
  <c r="I2447" i="1"/>
  <c r="I2460" i="1"/>
  <c r="I2474" i="1"/>
  <c r="I2485" i="1"/>
  <c r="I2499" i="1"/>
  <c r="I2511" i="1"/>
  <c r="I2524" i="1"/>
  <c r="I2538" i="1"/>
  <c r="I2549" i="1"/>
  <c r="I2563" i="1"/>
  <c r="I2575" i="1"/>
  <c r="I2588" i="1"/>
  <c r="I2602" i="1"/>
  <c r="I2613" i="1"/>
  <c r="I2627" i="1"/>
  <c r="I2639" i="1"/>
  <c r="I2651" i="1"/>
  <c r="I2661" i="1"/>
  <c r="I2670" i="1"/>
  <c r="I2679" i="1"/>
  <c r="I2687" i="1"/>
  <c r="I2841" i="1"/>
  <c r="I2862" i="1"/>
  <c r="I2878" i="1"/>
  <c r="I20" i="1"/>
  <c r="I36" i="1"/>
  <c r="I52" i="1"/>
  <c r="I68" i="1"/>
  <c r="I84" i="1"/>
  <c r="I100" i="1"/>
  <c r="I116" i="1"/>
  <c r="I132" i="1"/>
  <c r="I148" i="1"/>
  <c r="I164" i="1"/>
  <c r="I180" i="1"/>
  <c r="I196" i="1"/>
  <c r="I212" i="1"/>
  <c r="I228" i="1"/>
  <c r="I244" i="1"/>
  <c r="I260" i="1"/>
  <c r="I276" i="1"/>
  <c r="I292" i="1"/>
  <c r="I308" i="1"/>
  <c r="I324" i="1"/>
  <c r="I340" i="1"/>
  <c r="I356" i="1"/>
  <c r="I372" i="1"/>
  <c r="I388" i="1"/>
  <c r="I404" i="1"/>
  <c r="I420" i="1"/>
  <c r="I436" i="1"/>
  <c r="I452" i="1"/>
  <c r="I468" i="1"/>
  <c r="I484" i="1"/>
  <c r="I500" i="1"/>
  <c r="I516" i="1"/>
  <c r="I532" i="1"/>
  <c r="I548" i="1"/>
  <c r="I564" i="1"/>
  <c r="I580" i="1"/>
  <c r="I596" i="1"/>
  <c r="I612" i="1"/>
  <c r="I628" i="1"/>
  <c r="I644" i="1"/>
  <c r="I660" i="1"/>
  <c r="I676" i="1"/>
  <c r="I692" i="1"/>
  <c r="I708" i="1"/>
  <c r="I724" i="1"/>
  <c r="I740" i="1"/>
  <c r="I756" i="1"/>
  <c r="I772" i="1"/>
  <c r="I788" i="1"/>
  <c r="I804" i="1"/>
  <c r="I820" i="1"/>
  <c r="I836" i="1"/>
  <c r="I852" i="1"/>
  <c r="I868" i="1"/>
  <c r="I884" i="1"/>
  <c r="I900" i="1"/>
  <c r="I916" i="1"/>
  <c r="I932" i="1"/>
  <c r="I948" i="1"/>
  <c r="I964" i="1"/>
  <c r="I980" i="1"/>
  <c r="I996" i="1"/>
  <c r="I1012" i="1"/>
  <c r="I1028" i="1"/>
  <c r="I1044" i="1"/>
  <c r="I1060" i="1"/>
  <c r="I1076" i="1"/>
  <c r="I1092" i="1"/>
  <c r="I1108" i="1"/>
  <c r="I1124" i="1"/>
  <c r="I1140" i="1"/>
  <c r="I1156" i="1"/>
  <c r="I1172" i="1"/>
  <c r="I1188" i="1"/>
  <c r="I1204" i="1"/>
  <c r="I1220" i="1"/>
  <c r="I1236" i="1"/>
  <c r="I1252" i="1"/>
  <c r="I1268" i="1"/>
  <c r="I1284" i="1"/>
  <c r="I1300" i="1"/>
  <c r="I1316" i="1"/>
  <c r="I1332" i="1"/>
  <c r="I1348" i="1"/>
  <c r="I1364" i="1"/>
  <c r="I1380" i="1"/>
  <c r="I1396" i="1"/>
  <c r="I1412" i="1"/>
  <c r="I1428" i="1"/>
  <c r="I1444" i="1"/>
  <c r="I1460" i="1"/>
  <c r="I1476" i="1"/>
  <c r="I1492" i="1"/>
  <c r="I1508" i="1"/>
  <c r="I1524" i="1"/>
  <c r="I1540" i="1"/>
  <c r="I1556" i="1"/>
  <c r="I1572" i="1"/>
  <c r="I1588" i="1"/>
  <c r="I1604" i="1"/>
  <c r="I1620" i="1"/>
  <c r="I1636" i="1"/>
  <c r="I1652" i="1"/>
  <c r="I1668" i="1"/>
  <c r="I1684" i="1"/>
  <c r="I1700" i="1"/>
  <c r="I1716" i="1"/>
  <c r="I1732" i="1"/>
  <c r="I1748" i="1"/>
  <c r="I1764" i="1"/>
  <c r="I1780" i="1"/>
  <c r="I1796" i="1"/>
  <c r="I1812" i="1"/>
  <c r="I1828" i="1"/>
  <c r="I1844" i="1"/>
  <c r="I1860" i="1"/>
  <c r="I1876" i="1"/>
  <c r="I1892" i="1"/>
  <c r="I1908" i="1"/>
  <c r="I1924" i="1"/>
  <c r="I1940" i="1"/>
  <c r="I1956" i="1"/>
  <c r="I1972" i="1"/>
  <c r="I1988" i="1"/>
  <c r="I2004" i="1"/>
  <c r="I2020" i="1"/>
  <c r="I2036" i="1"/>
  <c r="I2052" i="1"/>
  <c r="I2068" i="1"/>
  <c r="I2084" i="1"/>
  <c r="I2100" i="1"/>
  <c r="I2116" i="1"/>
  <c r="I2132" i="1"/>
  <c r="I2148" i="1"/>
  <c r="I2164" i="1"/>
  <c r="I2180" i="1"/>
  <c r="I2196" i="1"/>
  <c r="I2212" i="1"/>
  <c r="I2228" i="1"/>
  <c r="I2244" i="1"/>
  <c r="I2260" i="1"/>
  <c r="I2276" i="1"/>
  <c r="I2292" i="1"/>
  <c r="I2308" i="1"/>
  <c r="I2324" i="1"/>
  <c r="I2340" i="1"/>
  <c r="I2356" i="1"/>
  <c r="I2372" i="1"/>
  <c r="I2388" i="1"/>
  <c r="I2404" i="1"/>
  <c r="I2420" i="1"/>
  <c r="I2436" i="1"/>
  <c r="I2450" i="1"/>
  <c r="I2461" i="1"/>
  <c r="I2475" i="1"/>
  <c r="I2487" i="1"/>
  <c r="I2500" i="1"/>
  <c r="I2514" i="1"/>
  <c r="I2525" i="1"/>
  <c r="I2539" i="1"/>
  <c r="I2551" i="1"/>
  <c r="I2564" i="1"/>
  <c r="I2578" i="1"/>
  <c r="I2589" i="1"/>
  <c r="I2603" i="1"/>
  <c r="I2615" i="1"/>
  <c r="I2628" i="1"/>
  <c r="I2642" i="1"/>
  <c r="I2652" i="1"/>
  <c r="I2662" i="1"/>
  <c r="I2671" i="1"/>
  <c r="I2680" i="1"/>
  <c r="I2688" i="1"/>
  <c r="I2696" i="1"/>
  <c r="I2846" i="1"/>
  <c r="I2863" i="1"/>
  <c r="I5" i="1"/>
  <c r="I21" i="1"/>
  <c r="I37" i="1"/>
  <c r="I53" i="1"/>
  <c r="I69" i="1"/>
  <c r="I85" i="1"/>
  <c r="I101" i="1"/>
  <c r="I117" i="1"/>
  <c r="I133" i="1"/>
  <c r="I149" i="1"/>
  <c r="I165" i="1"/>
  <c r="I181" i="1"/>
  <c r="I197" i="1"/>
  <c r="I213" i="1"/>
  <c r="I229" i="1"/>
  <c r="I245" i="1"/>
  <c r="I261" i="1"/>
  <c r="I277" i="1"/>
  <c r="I293" i="1"/>
  <c r="I309" i="1"/>
  <c r="I325" i="1"/>
  <c r="I341" i="1"/>
  <c r="I357" i="1"/>
  <c r="I373" i="1"/>
  <c r="I389" i="1"/>
  <c r="I405" i="1"/>
  <c r="I421" i="1"/>
  <c r="I437" i="1"/>
  <c r="I453" i="1"/>
  <c r="I469" i="1"/>
  <c r="I485" i="1"/>
  <c r="I501" i="1"/>
  <c r="I517" i="1"/>
  <c r="I533" i="1"/>
  <c r="I549" i="1"/>
  <c r="I565" i="1"/>
  <c r="I581" i="1"/>
  <c r="I597" i="1"/>
  <c r="I613" i="1"/>
  <c r="I629" i="1"/>
  <c r="I645" i="1"/>
  <c r="I661" i="1"/>
  <c r="I677" i="1"/>
  <c r="I693" i="1"/>
  <c r="I709" i="1"/>
  <c r="I725" i="1"/>
  <c r="I741" i="1"/>
  <c r="I757" i="1"/>
  <c r="I773" i="1"/>
  <c r="I789" i="1"/>
  <c r="I805" i="1"/>
  <c r="I821" i="1"/>
  <c r="I837" i="1"/>
  <c r="I853" i="1"/>
  <c r="I869" i="1"/>
  <c r="I885" i="1"/>
  <c r="I901" i="1"/>
  <c r="I917" i="1"/>
  <c r="I933" i="1"/>
  <c r="I949" i="1"/>
  <c r="I965" i="1"/>
  <c r="I981" i="1"/>
  <c r="I997" i="1"/>
  <c r="I1013" i="1"/>
  <c r="I1029" i="1"/>
  <c r="I1045" i="1"/>
  <c r="I1061" i="1"/>
  <c r="I1077" i="1"/>
  <c r="I1093" i="1"/>
  <c r="I1109" i="1"/>
  <c r="I1125" i="1"/>
  <c r="I1141" i="1"/>
  <c r="I1157" i="1"/>
  <c r="I1173" i="1"/>
  <c r="I1189" i="1"/>
  <c r="I1205" i="1"/>
  <c r="I1221" i="1"/>
  <c r="I1237" i="1"/>
  <c r="I1253" i="1"/>
  <c r="I1269" i="1"/>
  <c r="I1285" i="1"/>
  <c r="I1301" i="1"/>
  <c r="I1317" i="1"/>
  <c r="I1333" i="1"/>
  <c r="I1349" i="1"/>
  <c r="I1365" i="1"/>
  <c r="I1381" i="1"/>
  <c r="I1397" i="1"/>
  <c r="I1413" i="1"/>
  <c r="I1429" i="1"/>
  <c r="I1445" i="1"/>
  <c r="I1461" i="1"/>
  <c r="I1477" i="1"/>
  <c r="I1493" i="1"/>
  <c r="I1509" i="1"/>
  <c r="I1525" i="1"/>
  <c r="I1541" i="1"/>
  <c r="I1557" i="1"/>
  <c r="I1573" i="1"/>
  <c r="I1589" i="1"/>
  <c r="I1605" i="1"/>
  <c r="I1621" i="1"/>
  <c r="I1637" i="1"/>
  <c r="I1653" i="1"/>
  <c r="I1669" i="1"/>
  <c r="I1685" i="1"/>
  <c r="I1701" i="1"/>
  <c r="I1717" i="1"/>
  <c r="I1733" i="1"/>
  <c r="I1749" i="1"/>
  <c r="I1765" i="1"/>
  <c r="I1781" i="1"/>
  <c r="I1797" i="1"/>
  <c r="I1813" i="1"/>
  <c r="I1829" i="1"/>
  <c r="I1845" i="1"/>
  <c r="I1861" i="1"/>
  <c r="I1877" i="1"/>
  <c r="I1893" i="1"/>
  <c r="I1909" i="1"/>
  <c r="I1925" i="1"/>
  <c r="I1941" i="1"/>
  <c r="I1957" i="1"/>
  <c r="I1973" i="1"/>
  <c r="I1989" i="1"/>
  <c r="I2005" i="1"/>
  <c r="I2021" i="1"/>
  <c r="I2037" i="1"/>
  <c r="I2053" i="1"/>
  <c r="I2069" i="1"/>
  <c r="I2085" i="1"/>
  <c r="I2101" i="1"/>
  <c r="I2117" i="1"/>
  <c r="I2133" i="1"/>
  <c r="I2149" i="1"/>
  <c r="I2165" i="1"/>
  <c r="I2181" i="1"/>
  <c r="I2197" i="1"/>
  <c r="I2213" i="1"/>
  <c r="I2229" i="1"/>
  <c r="I2245" i="1"/>
  <c r="I2261" i="1"/>
  <c r="I2277" i="1"/>
  <c r="I2293" i="1"/>
  <c r="I2309" i="1"/>
  <c r="I2325" i="1"/>
  <c r="I2341" i="1"/>
  <c r="I2357" i="1"/>
  <c r="I2373" i="1"/>
  <c r="I2389" i="1"/>
  <c r="I2405" i="1"/>
  <c r="I2421" i="1"/>
  <c r="I2437" i="1"/>
  <c r="I2451" i="1"/>
  <c r="I2463" i="1"/>
  <c r="I2476" i="1"/>
  <c r="I2490" i="1"/>
  <c r="I2501" i="1"/>
  <c r="I2515" i="1"/>
  <c r="I2527" i="1"/>
  <c r="I2540" i="1"/>
  <c r="I2554" i="1"/>
  <c r="I2565" i="1"/>
  <c r="I2579" i="1"/>
  <c r="I2591" i="1"/>
  <c r="I2604" i="1"/>
  <c r="I2618" i="1"/>
  <c r="I2629" i="1"/>
  <c r="I2643" i="1"/>
  <c r="I2653" i="1"/>
  <c r="I2663" i="1"/>
  <c r="I2672" i="1"/>
  <c r="I2681" i="1"/>
  <c r="I2689" i="1"/>
  <c r="I2697" i="1"/>
  <c r="I2705" i="1"/>
  <c r="I2713" i="1"/>
  <c r="I2721" i="1"/>
  <c r="I2729" i="1"/>
  <c r="I2737" i="1"/>
  <c r="I2745" i="1"/>
  <c r="I2753" i="1"/>
  <c r="I2761" i="1"/>
  <c r="I2769" i="1"/>
  <c r="I2777" i="1"/>
  <c r="I2785" i="1"/>
  <c r="I2793" i="1"/>
  <c r="I2801" i="1"/>
  <c r="I2809" i="1"/>
  <c r="I2817" i="1"/>
  <c r="I2825" i="1"/>
  <c r="I2833" i="1"/>
  <c r="B5" i="22"/>
  <c r="B13" i="22" s="1"/>
  <c r="C15" i="24" s="1"/>
  <c r="C2838" i="1"/>
  <c r="C2830" i="1"/>
  <c r="C2822" i="1"/>
  <c r="C2814" i="1"/>
  <c r="C2806" i="1"/>
  <c r="C2798" i="1"/>
  <c r="C2790" i="1"/>
  <c r="C2782" i="1"/>
  <c r="C2774" i="1"/>
  <c r="C2766" i="1"/>
  <c r="C2758" i="1"/>
  <c r="C2750" i="1"/>
  <c r="C2742" i="1"/>
  <c r="C2734" i="1"/>
  <c r="C2726" i="1"/>
  <c r="C2718" i="1"/>
  <c r="C2710" i="1"/>
  <c r="C2702" i="1"/>
  <c r="C2694" i="1"/>
  <c r="C2686" i="1"/>
  <c r="C2678" i="1"/>
  <c r="C2670" i="1"/>
  <c r="C2662" i="1"/>
  <c r="C2654" i="1"/>
  <c r="C2646" i="1"/>
  <c r="C2638" i="1"/>
  <c r="C2630" i="1"/>
  <c r="C2622" i="1"/>
  <c r="C2614" i="1"/>
  <c r="C2606" i="1"/>
  <c r="C2598" i="1"/>
  <c r="C2590" i="1"/>
  <c r="C2582" i="1"/>
  <c r="C2574" i="1"/>
  <c r="C2566" i="1"/>
  <c r="C2558" i="1"/>
  <c r="C2550" i="1"/>
  <c r="C2542" i="1"/>
  <c r="C2534" i="1"/>
  <c r="C2526" i="1"/>
  <c r="C2518" i="1"/>
  <c r="C2510" i="1"/>
  <c r="C2502" i="1"/>
  <c r="C2494" i="1"/>
  <c r="C2486" i="1"/>
  <c r="C2478" i="1"/>
  <c r="C2470" i="1"/>
  <c r="C2462" i="1"/>
  <c r="C2454" i="1"/>
  <c r="C2446" i="1"/>
  <c r="C2438" i="1"/>
  <c r="C2430" i="1"/>
  <c r="C2422" i="1"/>
  <c r="C2414" i="1"/>
  <c r="C2406" i="1"/>
  <c r="C2398" i="1"/>
  <c r="C2390" i="1"/>
  <c r="C2382" i="1"/>
  <c r="C2374" i="1"/>
  <c r="C2366" i="1"/>
  <c r="C2358" i="1"/>
  <c r="C2350" i="1"/>
  <c r="C2342" i="1"/>
  <c r="C2334" i="1"/>
  <c r="C2326" i="1"/>
  <c r="C2318" i="1"/>
  <c r="C2310" i="1"/>
  <c r="C2302" i="1"/>
  <c r="C2294" i="1"/>
  <c r="C2286" i="1"/>
  <c r="C2278" i="1"/>
  <c r="C2270" i="1"/>
  <c r="C2262" i="1"/>
  <c r="C2254" i="1"/>
  <c r="C2246" i="1"/>
  <c r="C2238" i="1"/>
  <c r="C2230" i="1"/>
  <c r="C2222" i="1"/>
  <c r="C2214" i="1"/>
  <c r="C2206" i="1"/>
  <c r="C2198" i="1"/>
  <c r="C2190" i="1"/>
  <c r="C2182" i="1"/>
  <c r="C2174" i="1"/>
  <c r="C2166" i="1"/>
  <c r="C2158" i="1"/>
  <c r="C2150" i="1"/>
  <c r="C2142" i="1"/>
  <c r="C2134" i="1"/>
  <c r="C2126" i="1"/>
  <c r="C2118" i="1"/>
  <c r="C2110" i="1"/>
  <c r="C2102" i="1"/>
  <c r="C2094" i="1"/>
  <c r="C2086" i="1"/>
  <c r="C2078" i="1"/>
  <c r="C2070" i="1"/>
  <c r="C2062" i="1"/>
  <c r="C2054" i="1"/>
  <c r="C2046" i="1"/>
  <c r="C2038" i="1"/>
  <c r="C2030" i="1"/>
  <c r="C2022" i="1"/>
  <c r="C2014" i="1"/>
  <c r="C2006" i="1"/>
  <c r="C1998" i="1"/>
  <c r="C1990" i="1"/>
  <c r="C1982" i="1"/>
  <c r="C1974" i="1"/>
  <c r="C1966" i="1"/>
  <c r="C1958" i="1"/>
  <c r="C1950" i="1"/>
  <c r="C1942" i="1"/>
  <c r="C1934" i="1"/>
  <c r="C1926" i="1"/>
  <c r="C1918" i="1"/>
  <c r="C1910" i="1"/>
  <c r="C1902" i="1"/>
  <c r="C1894" i="1"/>
  <c r="C1886" i="1"/>
  <c r="C1878" i="1"/>
  <c r="C1870" i="1"/>
  <c r="C1862" i="1"/>
  <c r="C1854" i="1"/>
  <c r="C1846" i="1"/>
  <c r="C1838" i="1"/>
  <c r="C1830" i="1"/>
  <c r="C1822" i="1"/>
  <c r="C1814" i="1"/>
  <c r="C1806" i="1"/>
  <c r="C1798" i="1"/>
  <c r="C1790" i="1"/>
  <c r="C1782" i="1"/>
  <c r="C1774" i="1"/>
  <c r="C1766" i="1"/>
  <c r="C1758" i="1"/>
  <c r="C1750" i="1"/>
  <c r="C1742" i="1"/>
  <c r="C1734" i="1"/>
  <c r="C1726" i="1"/>
  <c r="C1718" i="1"/>
  <c r="C1710" i="1"/>
  <c r="C1702" i="1"/>
  <c r="C1694" i="1"/>
  <c r="C1686" i="1"/>
  <c r="C1678" i="1"/>
  <c r="C1670" i="1"/>
  <c r="C1662" i="1"/>
  <c r="C1654" i="1"/>
  <c r="C1646" i="1"/>
  <c r="C1638" i="1"/>
  <c r="C1630" i="1"/>
  <c r="C1622" i="1"/>
  <c r="C1614" i="1"/>
  <c r="C1606" i="1"/>
  <c r="C1598" i="1"/>
  <c r="C1590" i="1"/>
  <c r="C1582" i="1"/>
  <c r="C1574" i="1"/>
  <c r="C1566" i="1"/>
  <c r="C1558" i="1"/>
  <c r="C1550" i="1"/>
  <c r="C1542" i="1"/>
  <c r="C1534" i="1"/>
  <c r="C1526" i="1"/>
  <c r="C1518" i="1"/>
  <c r="C1510" i="1"/>
  <c r="C1502" i="1"/>
  <c r="C1494" i="1"/>
  <c r="C1486" i="1"/>
  <c r="C1478" i="1"/>
  <c r="C1470" i="1"/>
  <c r="C1462" i="1"/>
  <c r="C1454" i="1"/>
  <c r="C1446" i="1"/>
  <c r="C1438" i="1"/>
  <c r="C1430" i="1"/>
  <c r="C1422" i="1"/>
  <c r="C1414" i="1"/>
  <c r="C1406" i="1"/>
  <c r="C1398" i="1"/>
  <c r="C1390" i="1"/>
  <c r="C1382" i="1"/>
  <c r="C1374" i="1"/>
  <c r="C1366" i="1"/>
  <c r="C1358" i="1"/>
  <c r="C1350" i="1"/>
  <c r="C1342" i="1"/>
  <c r="C1334" i="1"/>
  <c r="C1326" i="1"/>
  <c r="C1318" i="1"/>
  <c r="C1310" i="1"/>
  <c r="C1302" i="1"/>
  <c r="C1294" i="1"/>
  <c r="C1286" i="1"/>
  <c r="C1278" i="1"/>
  <c r="C1270" i="1"/>
  <c r="C1262" i="1"/>
  <c r="C1254" i="1"/>
  <c r="C1246" i="1"/>
  <c r="C1238" i="1"/>
  <c r="C1230" i="1"/>
  <c r="C1222" i="1"/>
  <c r="C1214" i="1"/>
  <c r="C1206" i="1"/>
  <c r="C1198" i="1"/>
  <c r="C1190" i="1"/>
  <c r="C1182" i="1"/>
  <c r="C1174" i="1"/>
  <c r="C1166" i="1"/>
  <c r="C1158" i="1"/>
  <c r="C1150" i="1"/>
  <c r="C1142" i="1"/>
  <c r="C1134" i="1"/>
  <c r="C1126" i="1"/>
  <c r="C1118" i="1"/>
  <c r="C1110" i="1"/>
  <c r="C1102" i="1"/>
  <c r="C1094" i="1"/>
  <c r="C1086" i="1"/>
  <c r="C1078" i="1"/>
  <c r="C1070" i="1"/>
  <c r="C1062" i="1"/>
  <c r="C1054" i="1"/>
  <c r="C1046" i="1"/>
  <c r="C1038" i="1"/>
  <c r="C1030" i="1"/>
  <c r="C1022" i="1"/>
  <c r="C1014" i="1"/>
  <c r="C1006" i="1"/>
  <c r="C998" i="1"/>
  <c r="C990" i="1"/>
  <c r="C982" i="1"/>
  <c r="C974" i="1"/>
  <c r="C966" i="1"/>
  <c r="C958" i="1"/>
  <c r="C950" i="1"/>
  <c r="C942" i="1"/>
  <c r="C934" i="1"/>
  <c r="C926" i="1"/>
  <c r="C918" i="1"/>
  <c r="C910" i="1"/>
  <c r="C902" i="1"/>
  <c r="C894" i="1"/>
  <c r="C886" i="1"/>
  <c r="C878" i="1"/>
  <c r="C870" i="1"/>
  <c r="C862" i="1"/>
  <c r="C854" i="1"/>
  <c r="C846" i="1"/>
  <c r="C838" i="1"/>
  <c r="C830" i="1"/>
  <c r="C822" i="1"/>
  <c r="C814" i="1"/>
  <c r="C806" i="1"/>
  <c r="C798" i="1"/>
  <c r="C790" i="1"/>
  <c r="C782" i="1"/>
  <c r="C774" i="1"/>
  <c r="C766" i="1"/>
  <c r="C758" i="1"/>
  <c r="C750" i="1"/>
  <c r="C742" i="1"/>
  <c r="C734" i="1"/>
  <c r="C726" i="1"/>
  <c r="C718" i="1"/>
  <c r="C710" i="1"/>
  <c r="C702" i="1"/>
  <c r="C694" i="1"/>
  <c r="C686" i="1"/>
  <c r="C678" i="1"/>
  <c r="C670" i="1"/>
  <c r="C662" i="1"/>
  <c r="C654" i="1"/>
  <c r="C646" i="1"/>
  <c r="C638" i="1"/>
  <c r="C630" i="1"/>
  <c r="C622" i="1"/>
  <c r="C614" i="1"/>
  <c r="C606" i="1"/>
  <c r="C598" i="1"/>
  <c r="C590" i="1"/>
  <c r="C582" i="1"/>
  <c r="C574" i="1"/>
  <c r="C566" i="1"/>
  <c r="C558" i="1"/>
  <c r="C550" i="1"/>
  <c r="C542" i="1"/>
  <c r="C534" i="1"/>
  <c r="C526" i="1"/>
  <c r="C518" i="1"/>
  <c r="C510" i="1"/>
  <c r="C502" i="1"/>
  <c r="C494" i="1"/>
  <c r="C486" i="1"/>
  <c r="C478" i="1"/>
  <c r="C470" i="1"/>
  <c r="C462" i="1"/>
  <c r="C454" i="1"/>
  <c r="C446" i="1"/>
  <c r="C438" i="1"/>
  <c r="C430" i="1"/>
  <c r="C422" i="1"/>
  <c r="C414" i="1"/>
  <c r="C406" i="1"/>
  <c r="C398" i="1"/>
  <c r="C390" i="1"/>
  <c r="C382" i="1"/>
  <c r="C374" i="1"/>
  <c r="C366" i="1"/>
  <c r="C358" i="1"/>
  <c r="C350" i="1"/>
  <c r="C342" i="1"/>
  <c r="C334" i="1"/>
  <c r="C326" i="1"/>
  <c r="C318" i="1"/>
  <c r="C310" i="1"/>
  <c r="C302" i="1"/>
  <c r="C294" i="1"/>
  <c r="C286" i="1"/>
  <c r="C278" i="1"/>
  <c r="C270" i="1"/>
  <c r="C262" i="1"/>
  <c r="C254" i="1"/>
  <c r="C246" i="1"/>
  <c r="C238" i="1"/>
  <c r="C230" i="1"/>
  <c r="C222" i="1"/>
  <c r="C214" i="1"/>
  <c r="C206" i="1"/>
  <c r="C198" i="1"/>
  <c r="C190" i="1"/>
  <c r="C182" i="1"/>
  <c r="C174" i="1"/>
  <c r="C166" i="1"/>
  <c r="C158" i="1"/>
  <c r="C150" i="1"/>
  <c r="C142" i="1"/>
  <c r="C134" i="1"/>
  <c r="C126" i="1"/>
  <c r="C117" i="1"/>
  <c r="C107" i="1"/>
  <c r="C96" i="1"/>
  <c r="C85" i="1"/>
  <c r="C75" i="1"/>
  <c r="C64" i="1"/>
  <c r="C53" i="1"/>
  <c r="C43" i="1"/>
  <c r="C32" i="1"/>
  <c r="C21" i="1"/>
  <c r="C11" i="1"/>
  <c r="C2874" i="1"/>
  <c r="C2863" i="1"/>
  <c r="C2853" i="1"/>
  <c r="C2842" i="1"/>
  <c r="I2831" i="1"/>
  <c r="I2821" i="1"/>
  <c r="I2810" i="1"/>
  <c r="I2799" i="1"/>
  <c r="I2789" i="1"/>
  <c r="I2778" i="1"/>
  <c r="I2767" i="1"/>
  <c r="I2757" i="1"/>
  <c r="I2746" i="1"/>
  <c r="I2735" i="1"/>
  <c r="I2725" i="1"/>
  <c r="I2714" i="1"/>
  <c r="I2703" i="1"/>
  <c r="I2691" i="1"/>
  <c r="I2675" i="1"/>
  <c r="I2655" i="1"/>
  <c r="I2634" i="1"/>
  <c r="I2607" i="1"/>
  <c r="I2581" i="1"/>
  <c r="I2556" i="1"/>
  <c r="I2531" i="1"/>
  <c r="I2506" i="1"/>
  <c r="I2479" i="1"/>
  <c r="I2445" i="1"/>
  <c r="I2383" i="1"/>
  <c r="I2319" i="1"/>
  <c r="I2255" i="1"/>
  <c r="I2175" i="1"/>
  <c r="I2047" i="1"/>
  <c r="I1919" i="1"/>
  <c r="I1791" i="1"/>
  <c r="I1663" i="1"/>
  <c r="I1535" i="1"/>
  <c r="I1407" i="1"/>
  <c r="I1279" i="1"/>
  <c r="I1151" i="1"/>
  <c r="I1023" i="1"/>
  <c r="I895" i="1"/>
  <c r="I767" i="1"/>
  <c r="I639" i="1"/>
  <c r="I511" i="1"/>
  <c r="I383" i="1"/>
  <c r="I255" i="1"/>
  <c r="I127" i="1"/>
  <c r="I2873" i="1"/>
  <c r="E12165" i="2"/>
  <c r="E11992" i="2"/>
  <c r="E11822" i="2"/>
  <c r="E11653" i="2"/>
  <c r="E11480" i="2"/>
  <c r="E11310" i="2"/>
  <c r="E11141" i="2"/>
  <c r="E10968" i="2"/>
  <c r="E10798" i="2"/>
  <c r="E10629" i="2"/>
  <c r="E10402" i="2"/>
  <c r="E10059" i="2"/>
  <c r="E9608" i="2"/>
  <c r="E9147" i="2"/>
  <c r="E8472" i="2"/>
  <c r="E6471" i="2"/>
  <c r="C2793" i="1"/>
  <c r="C2745" i="1"/>
  <c r="C2697" i="1"/>
  <c r="C2633" i="1"/>
  <c r="C2577" i="1"/>
  <c r="C2521" i="1"/>
  <c r="C2465" i="1"/>
  <c r="C2401" i="1"/>
  <c r="C2353" i="1"/>
  <c r="C2289" i="1"/>
  <c r="C2233" i="1"/>
  <c r="C2161" i="1"/>
  <c r="C2105" i="1"/>
  <c r="C2049" i="1"/>
  <c r="C2001" i="1"/>
  <c r="C1961" i="1"/>
  <c r="C1905" i="1"/>
  <c r="C1849" i="1"/>
  <c r="C1793" i="1"/>
  <c r="C1737" i="1"/>
  <c r="C1673" i="1"/>
  <c r="C1625" i="1"/>
  <c r="C1577" i="1"/>
  <c r="C1513" i="1"/>
  <c r="C1449" i="1"/>
  <c r="C1393" i="1"/>
  <c r="C1345" i="1"/>
  <c r="C1297" i="1"/>
  <c r="C1257" i="1"/>
  <c r="C1217" i="1"/>
  <c r="C1161" i="1"/>
  <c r="C1113" i="1"/>
  <c r="C1057" i="1"/>
  <c r="C1017" i="1"/>
  <c r="C961" i="1"/>
  <c r="C913" i="1"/>
  <c r="C857" i="1"/>
  <c r="C809" i="1"/>
  <c r="C761" i="1"/>
  <c r="C721" i="1"/>
  <c r="C681" i="1"/>
  <c r="C625" i="1"/>
  <c r="C585" i="1"/>
  <c r="C537" i="1"/>
  <c r="C481" i="1"/>
  <c r="C441" i="1"/>
  <c r="C377" i="1"/>
  <c r="C249" i="1"/>
  <c r="E11032" i="2"/>
  <c r="F9" i="17"/>
  <c r="B83" i="26"/>
  <c r="B85" i="26" s="1"/>
  <c r="C116" i="26" s="1"/>
  <c r="B94" i="26"/>
  <c r="B48" i="19"/>
  <c r="F8" i="24" s="1"/>
  <c r="C2837" i="1"/>
  <c r="C2829" i="1"/>
  <c r="C2821" i="1"/>
  <c r="C2813" i="1"/>
  <c r="C2805" i="1"/>
  <c r="C2797" i="1"/>
  <c r="C2789" i="1"/>
  <c r="C2781" i="1"/>
  <c r="C2773" i="1"/>
  <c r="C2765" i="1"/>
  <c r="C2757" i="1"/>
  <c r="C2749" i="1"/>
  <c r="C2741" i="1"/>
  <c r="C2733" i="1"/>
  <c r="C2725" i="1"/>
  <c r="C2717" i="1"/>
  <c r="C2709" i="1"/>
  <c r="C2701" i="1"/>
  <c r="C2693" i="1"/>
  <c r="C2685" i="1"/>
  <c r="C2677" i="1"/>
  <c r="C2669" i="1"/>
  <c r="C2661" i="1"/>
  <c r="C2653" i="1"/>
  <c r="C2645" i="1"/>
  <c r="C2637" i="1"/>
  <c r="C2629" i="1"/>
  <c r="C2621" i="1"/>
  <c r="C2613" i="1"/>
  <c r="C2605" i="1"/>
  <c r="C2597" i="1"/>
  <c r="C2589" i="1"/>
  <c r="C2581" i="1"/>
  <c r="C2573" i="1"/>
  <c r="C2565" i="1"/>
  <c r="C2557" i="1"/>
  <c r="C2549" i="1"/>
  <c r="C2541" i="1"/>
  <c r="C2533" i="1"/>
  <c r="C2525" i="1"/>
  <c r="C2517" i="1"/>
  <c r="C2509" i="1"/>
  <c r="C2501" i="1"/>
  <c r="C2493" i="1"/>
  <c r="C2485" i="1"/>
  <c r="C2477" i="1"/>
  <c r="C2469" i="1"/>
  <c r="C2461" i="1"/>
  <c r="C2453" i="1"/>
  <c r="C2445" i="1"/>
  <c r="C2437" i="1"/>
  <c r="C2429" i="1"/>
  <c r="C2421" i="1"/>
  <c r="C2413" i="1"/>
  <c r="C2405" i="1"/>
  <c r="C2397" i="1"/>
  <c r="C2389" i="1"/>
  <c r="C2381" i="1"/>
  <c r="C2373" i="1"/>
  <c r="C2365" i="1"/>
  <c r="C2357" i="1"/>
  <c r="C2349" i="1"/>
  <c r="C2341" i="1"/>
  <c r="C2333" i="1"/>
  <c r="C2325" i="1"/>
  <c r="C2317" i="1"/>
  <c r="C2309" i="1"/>
  <c r="C2301" i="1"/>
  <c r="C2293" i="1"/>
  <c r="C2285" i="1"/>
  <c r="C2277" i="1"/>
  <c r="C2269" i="1"/>
  <c r="C2261" i="1"/>
  <c r="C2253" i="1"/>
  <c r="C2245" i="1"/>
  <c r="C2237" i="1"/>
  <c r="C2229" i="1"/>
  <c r="C2221" i="1"/>
  <c r="C2213" i="1"/>
  <c r="C2205" i="1"/>
  <c r="C2197" i="1"/>
  <c r="C2189" i="1"/>
  <c r="C2181" i="1"/>
  <c r="C2173" i="1"/>
  <c r="C2165" i="1"/>
  <c r="C2157" i="1"/>
  <c r="C2149" i="1"/>
  <c r="C2141" i="1"/>
  <c r="C2133" i="1"/>
  <c r="C2125" i="1"/>
  <c r="C2117" i="1"/>
  <c r="C2109" i="1"/>
  <c r="C2101" i="1"/>
  <c r="C2093" i="1"/>
  <c r="C2085" i="1"/>
  <c r="C2077" i="1"/>
  <c r="C2069" i="1"/>
  <c r="C2061" i="1"/>
  <c r="C2053" i="1"/>
  <c r="C2045" i="1"/>
  <c r="C2037" i="1"/>
  <c r="C2029" i="1"/>
  <c r="C2021" i="1"/>
  <c r="C2013" i="1"/>
  <c r="C2005" i="1"/>
  <c r="C1997" i="1"/>
  <c r="C1989" i="1"/>
  <c r="C1981" i="1"/>
  <c r="C1973" i="1"/>
  <c r="C1965" i="1"/>
  <c r="C1957" i="1"/>
  <c r="C1949" i="1"/>
  <c r="C1941" i="1"/>
  <c r="C1933" i="1"/>
  <c r="C1925" i="1"/>
  <c r="C1917" i="1"/>
  <c r="C1909" i="1"/>
  <c r="C1901" i="1"/>
  <c r="C1893" i="1"/>
  <c r="C1885" i="1"/>
  <c r="C1877" i="1"/>
  <c r="C1869" i="1"/>
  <c r="C1861" i="1"/>
  <c r="C1853" i="1"/>
  <c r="C1845" i="1"/>
  <c r="C1837" i="1"/>
  <c r="C1829" i="1"/>
  <c r="C1821" i="1"/>
  <c r="C1813" i="1"/>
  <c r="C1805" i="1"/>
  <c r="C1797" i="1"/>
  <c r="C1789" i="1"/>
  <c r="C1781" i="1"/>
  <c r="C1773" i="1"/>
  <c r="C1765" i="1"/>
  <c r="C1757" i="1"/>
  <c r="C1749" i="1"/>
  <c r="C1741" i="1"/>
  <c r="C1733" i="1"/>
  <c r="C1725" i="1"/>
  <c r="C1717" i="1"/>
  <c r="C1709" i="1"/>
  <c r="C1701" i="1"/>
  <c r="C1693" i="1"/>
  <c r="C1685" i="1"/>
  <c r="C1677" i="1"/>
  <c r="C1669" i="1"/>
  <c r="C1661" i="1"/>
  <c r="C1653" i="1"/>
  <c r="C1645" i="1"/>
  <c r="C1637" i="1"/>
  <c r="C1629" i="1"/>
  <c r="C1621" i="1"/>
  <c r="C1613" i="1"/>
  <c r="C1605" i="1"/>
  <c r="C1597" i="1"/>
  <c r="C1589" i="1"/>
  <c r="C1581" i="1"/>
  <c r="C1573" i="1"/>
  <c r="C1565" i="1"/>
  <c r="C1557" i="1"/>
  <c r="C1549" i="1"/>
  <c r="C1541" i="1"/>
  <c r="C1533" i="1"/>
  <c r="C1525" i="1"/>
  <c r="C1517" i="1"/>
  <c r="C1509" i="1"/>
  <c r="C1501" i="1"/>
  <c r="C1493" i="1"/>
  <c r="C1485" i="1"/>
  <c r="C1477" i="1"/>
  <c r="C1469" i="1"/>
  <c r="C1461" i="1"/>
  <c r="C1453" i="1"/>
  <c r="C1445" i="1"/>
  <c r="C1437" i="1"/>
  <c r="C1429" i="1"/>
  <c r="C1421" i="1"/>
  <c r="C1413" i="1"/>
  <c r="C1405" i="1"/>
  <c r="C1397" i="1"/>
  <c r="C1389" i="1"/>
  <c r="C1381" i="1"/>
  <c r="C1373" i="1"/>
  <c r="C1365" i="1"/>
  <c r="C1357" i="1"/>
  <c r="C1349" i="1"/>
  <c r="C1341" i="1"/>
  <c r="C1333" i="1"/>
  <c r="C1325" i="1"/>
  <c r="C1317" i="1"/>
  <c r="C1309" i="1"/>
  <c r="C1301" i="1"/>
  <c r="C1293" i="1"/>
  <c r="C1285" i="1"/>
  <c r="C1277" i="1"/>
  <c r="C1269" i="1"/>
  <c r="C1261" i="1"/>
  <c r="C1253" i="1"/>
  <c r="C1245" i="1"/>
  <c r="C1237" i="1"/>
  <c r="C1229" i="1"/>
  <c r="C1221" i="1"/>
  <c r="C1213" i="1"/>
  <c r="C1205" i="1"/>
  <c r="C1197" i="1"/>
  <c r="C1189" i="1"/>
  <c r="C1181" i="1"/>
  <c r="C1173" i="1"/>
  <c r="C1165" i="1"/>
  <c r="C1157" i="1"/>
  <c r="C1149" i="1"/>
  <c r="C1141" i="1"/>
  <c r="C1133" i="1"/>
  <c r="C1125" i="1"/>
  <c r="C1117" i="1"/>
  <c r="C1109" i="1"/>
  <c r="C1101" i="1"/>
  <c r="C1093" i="1"/>
  <c r="C1085" i="1"/>
  <c r="C1077" i="1"/>
  <c r="C1069" i="1"/>
  <c r="C1061" i="1"/>
  <c r="C1053" i="1"/>
  <c r="C1045" i="1"/>
  <c r="C1037" i="1"/>
  <c r="C1029" i="1"/>
  <c r="C1021" i="1"/>
  <c r="C1013" i="1"/>
  <c r="C1005" i="1"/>
  <c r="C997" i="1"/>
  <c r="C989" i="1"/>
  <c r="C981" i="1"/>
  <c r="C973" i="1"/>
  <c r="C965" i="1"/>
  <c r="C957" i="1"/>
  <c r="C949" i="1"/>
  <c r="C941" i="1"/>
  <c r="C933" i="1"/>
  <c r="C925" i="1"/>
  <c r="C917" i="1"/>
  <c r="C909" i="1"/>
  <c r="C901" i="1"/>
  <c r="C893" i="1"/>
  <c r="C885" i="1"/>
  <c r="C877" i="1"/>
  <c r="C869" i="1"/>
  <c r="C861" i="1"/>
  <c r="C853" i="1"/>
  <c r="C845" i="1"/>
  <c r="C837" i="1"/>
  <c r="C829" i="1"/>
  <c r="C821" i="1"/>
  <c r="C813" i="1"/>
  <c r="C805" i="1"/>
  <c r="C797" i="1"/>
  <c r="C789" i="1"/>
  <c r="C781" i="1"/>
  <c r="C773" i="1"/>
  <c r="C765" i="1"/>
  <c r="C757" i="1"/>
  <c r="C749" i="1"/>
  <c r="C741" i="1"/>
  <c r="C733" i="1"/>
  <c r="C725" i="1"/>
  <c r="C717" i="1"/>
  <c r="C709" i="1"/>
  <c r="C701" i="1"/>
  <c r="C693" i="1"/>
  <c r="C685" i="1"/>
  <c r="C677" i="1"/>
  <c r="C669" i="1"/>
  <c r="C661" i="1"/>
  <c r="C653" i="1"/>
  <c r="C645" i="1"/>
  <c r="C637" i="1"/>
  <c r="C629" i="1"/>
  <c r="C621" i="1"/>
  <c r="C613" i="1"/>
  <c r="C605" i="1"/>
  <c r="C597" i="1"/>
  <c r="C589" i="1"/>
  <c r="C581" i="1"/>
  <c r="C573" i="1"/>
  <c r="C565" i="1"/>
  <c r="C557" i="1"/>
  <c r="C549" i="1"/>
  <c r="C541" i="1"/>
  <c r="C533" i="1"/>
  <c r="C525" i="1"/>
  <c r="C517" i="1"/>
  <c r="C509" i="1"/>
  <c r="C501" i="1"/>
  <c r="C493" i="1"/>
  <c r="C485" i="1"/>
  <c r="C477" i="1"/>
  <c r="C469" i="1"/>
  <c r="C461" i="1"/>
  <c r="C453" i="1"/>
  <c r="C445" i="1"/>
  <c r="C437" i="1"/>
  <c r="C429" i="1"/>
  <c r="C421" i="1"/>
  <c r="C413" i="1"/>
  <c r="C405" i="1"/>
  <c r="C397" i="1"/>
  <c r="C389" i="1"/>
  <c r="C381" i="1"/>
  <c r="C373" i="1"/>
  <c r="C365" i="1"/>
  <c r="C357" i="1"/>
  <c r="C349" i="1"/>
  <c r="C341" i="1"/>
  <c r="C333" i="1"/>
  <c r="C325" i="1"/>
  <c r="C317" i="1"/>
  <c r="C309" i="1"/>
  <c r="C301" i="1"/>
  <c r="C293" i="1"/>
  <c r="C285" i="1"/>
  <c r="C277" i="1"/>
  <c r="C269" i="1"/>
  <c r="C261" i="1"/>
  <c r="C253" i="1"/>
  <c r="C245" i="1"/>
  <c r="C237" i="1"/>
  <c r="C229" i="1"/>
  <c r="C221" i="1"/>
  <c r="C213" i="1"/>
  <c r="C205" i="1"/>
  <c r="C197" i="1"/>
  <c r="C189" i="1"/>
  <c r="C181" i="1"/>
  <c r="C173" i="1"/>
  <c r="C165" i="1"/>
  <c r="C157" i="1"/>
  <c r="C149" i="1"/>
  <c r="C141" i="1"/>
  <c r="C133" i="1"/>
  <c r="C125" i="1"/>
  <c r="C116" i="1"/>
  <c r="C105" i="1"/>
  <c r="C94" i="1"/>
  <c r="C84" i="1"/>
  <c r="C73" i="1"/>
  <c r="C62" i="1"/>
  <c r="C52" i="1"/>
  <c r="C41" i="1"/>
  <c r="C30" i="1"/>
  <c r="C20" i="1"/>
  <c r="C9" i="1"/>
  <c r="C2872" i="1"/>
  <c r="C2862" i="1"/>
  <c r="C2851" i="1"/>
  <c r="C2840" i="1"/>
  <c r="I2830" i="1"/>
  <c r="I2819" i="1"/>
  <c r="I2808" i="1"/>
  <c r="I2798" i="1"/>
  <c r="I2787" i="1"/>
  <c r="I2776" i="1"/>
  <c r="I2766" i="1"/>
  <c r="I2755" i="1"/>
  <c r="I2744" i="1"/>
  <c r="I2734" i="1"/>
  <c r="I2723" i="1"/>
  <c r="I2712" i="1"/>
  <c r="I2702" i="1"/>
  <c r="I2690" i="1"/>
  <c r="I2674" i="1"/>
  <c r="I2654" i="1"/>
  <c r="I2631" i="1"/>
  <c r="I2605" i="1"/>
  <c r="I2580" i="1"/>
  <c r="I2555" i="1"/>
  <c r="I2530" i="1"/>
  <c r="I2503" i="1"/>
  <c r="I2477" i="1"/>
  <c r="I2439" i="1"/>
  <c r="I2375" i="1"/>
  <c r="I2311" i="1"/>
  <c r="I2247" i="1"/>
  <c r="I2159" i="1"/>
  <c r="I2031" i="1"/>
  <c r="I1903" i="1"/>
  <c r="I1775" i="1"/>
  <c r="I1647" i="1"/>
  <c r="I1519" i="1"/>
  <c r="I1391" i="1"/>
  <c r="I1263" i="1"/>
  <c r="I1135" i="1"/>
  <c r="I1007" i="1"/>
  <c r="I879" i="1"/>
  <c r="I751" i="1"/>
  <c r="I623" i="1"/>
  <c r="I495" i="1"/>
  <c r="I367" i="1"/>
  <c r="I239" i="1"/>
  <c r="I111" i="1"/>
  <c r="I2857" i="1"/>
  <c r="E12142" i="2"/>
  <c r="E11973" i="2"/>
  <c r="E11800" i="2"/>
  <c r="E11630" i="2"/>
  <c r="E11461" i="2"/>
  <c r="E11288" i="2"/>
  <c r="E11118" i="2"/>
  <c r="E10949" i="2"/>
  <c r="E10776" i="2"/>
  <c r="E10606" i="2"/>
  <c r="E10371" i="2"/>
  <c r="E10000" i="2"/>
  <c r="E9547" i="2"/>
  <c r="E9096" i="2"/>
  <c r="E8306" i="2"/>
  <c r="E5788" i="2"/>
  <c r="D8" i="17" l="1"/>
  <c r="C21" i="17" s="1"/>
  <c r="C28" i="17" s="1"/>
  <c r="C35" i="17" s="1"/>
  <c r="H8" i="17"/>
  <c r="C23" i="17" s="1"/>
  <c r="B28" i="19"/>
  <c r="C68" i="15"/>
  <c r="B68" i="15" s="1"/>
  <c r="F32" i="19"/>
  <c r="F33" i="19" s="1"/>
  <c r="N8" i="27"/>
  <c r="M8" i="27"/>
  <c r="B26" i="28" s="1"/>
  <c r="B25" i="28" s="1"/>
  <c r="B24" i="28" s="1"/>
  <c r="K8" i="27"/>
  <c r="P4" i="27" s="1"/>
  <c r="C23" i="28"/>
  <c r="E10" i="28"/>
  <c r="I8" i="17"/>
  <c r="D23" i="17" s="1"/>
  <c r="D30" i="17" s="1"/>
  <c r="D37" i="17" s="1"/>
  <c r="C2" i="28"/>
  <c r="B19" i="27"/>
  <c r="E19" i="27"/>
  <c r="C57" i="15"/>
  <c r="B57" i="15" s="1"/>
  <c r="A58" i="15"/>
  <c r="J32" i="19"/>
  <c r="J33" i="19" s="1"/>
  <c r="N32" i="19"/>
  <c r="N33" i="19" s="1"/>
  <c r="B80" i="26"/>
  <c r="C115" i="26" s="1"/>
  <c r="B95" i="26"/>
  <c r="C118" i="26" s="1"/>
  <c r="C27" i="17"/>
  <c r="C69" i="15"/>
  <c r="B69" i="15" s="1"/>
  <c r="A70" i="15"/>
  <c r="M69" i="15"/>
  <c r="L69" i="15" s="1"/>
  <c r="K70" i="15"/>
  <c r="E8" i="17"/>
  <c r="D21" i="17" s="1"/>
  <c r="D28" i="17" s="1"/>
  <c r="D35" i="17" s="1"/>
  <c r="E35" i="17" s="1"/>
  <c r="F35" i="17" s="1"/>
  <c r="B12" i="22"/>
  <c r="B15" i="24" s="1"/>
  <c r="F61" i="15"/>
  <c r="H60" i="15"/>
  <c r="G60" i="15" s="1"/>
  <c r="C3" i="28"/>
  <c r="C3" i="15"/>
  <c r="A3" i="15" s="1"/>
  <c r="A2" i="15" s="1"/>
  <c r="B2" i="19"/>
  <c r="B3" i="19" s="1"/>
  <c r="B4" i="19" s="1"/>
  <c r="C8" i="17"/>
  <c r="D20" i="17" s="1"/>
  <c r="D27" i="17" s="1"/>
  <c r="D34" i="17" s="1"/>
  <c r="B9" i="28"/>
  <c r="B20" i="28" s="1"/>
  <c r="N27" i="19"/>
  <c r="N25" i="19"/>
  <c r="C2" i="1"/>
  <c r="F8" i="17"/>
  <c r="C22" i="17" s="1"/>
  <c r="G8" i="17"/>
  <c r="D22" i="17" s="1"/>
  <c r="D29" i="17" s="1"/>
  <c r="D36" i="17" s="1"/>
  <c r="F27" i="19"/>
  <c r="F25" i="19"/>
  <c r="B32" i="19"/>
  <c r="B35" i="19" s="1"/>
  <c r="B37" i="19" s="1"/>
  <c r="B39" i="19" s="1"/>
  <c r="B34" i="19"/>
  <c r="B36" i="19" s="1"/>
  <c r="B38" i="19" s="1"/>
  <c r="H6" i="10"/>
  <c r="F68" i="15"/>
  <c r="H67" i="15"/>
  <c r="G67" i="15" s="1"/>
  <c r="J25" i="19"/>
  <c r="J27" i="19"/>
  <c r="K59" i="15"/>
  <c r="M58" i="15"/>
  <c r="L58" i="15" s="1"/>
  <c r="D102" i="17" l="1"/>
  <c r="E102" i="17"/>
  <c r="C102" i="17"/>
  <c r="B102" i="17"/>
  <c r="C30" i="17"/>
  <c r="C26" i="28"/>
  <c r="C25" i="28" s="1"/>
  <c r="C24" i="28" s="1"/>
  <c r="D24" i="28" s="1"/>
  <c r="P6" i="27"/>
  <c r="D31" i="28"/>
  <c r="E23" i="17"/>
  <c r="F23" i="17" s="1"/>
  <c r="F10" i="28"/>
  <c r="B9" i="13" s="1"/>
  <c r="A59" i="15"/>
  <c r="C58" i="15"/>
  <c r="B58" i="15" s="1"/>
  <c r="E21" i="17"/>
  <c r="F21" i="17" s="1"/>
  <c r="E28" i="17"/>
  <c r="F28" i="17" s="1"/>
  <c r="J42" i="17" s="1"/>
  <c r="J28" i="19"/>
  <c r="J34" i="19"/>
  <c r="E22" i="17"/>
  <c r="F22" i="17" s="1"/>
  <c r="C29" i="17"/>
  <c r="F62" i="15"/>
  <c r="H61" i="15"/>
  <c r="G61" i="15" s="1"/>
  <c r="K60" i="15"/>
  <c r="M59" i="15"/>
  <c r="L59" i="15" s="1"/>
  <c r="M70" i="15"/>
  <c r="L70" i="15" s="1"/>
  <c r="K71" i="15"/>
  <c r="N4" i="19"/>
  <c r="N14" i="19" s="1"/>
  <c r="N16" i="19" s="1"/>
  <c r="B15" i="19"/>
  <c r="B17" i="19" s="1"/>
  <c r="B2" i="20"/>
  <c r="F4" i="19"/>
  <c r="F14" i="19" s="1"/>
  <c r="F16" i="19" s="1"/>
  <c r="J4" i="19"/>
  <c r="J14" i="19" s="1"/>
  <c r="J16" i="19" s="1"/>
  <c r="C37" i="17"/>
  <c r="E37" i="17" s="1"/>
  <c r="F37" i="17" s="1"/>
  <c r="E30" i="17"/>
  <c r="F30" i="17" s="1"/>
  <c r="J44" i="17" s="1"/>
  <c r="F34" i="19"/>
  <c r="F28" i="19"/>
  <c r="D2" i="15"/>
  <c r="E2" i="15"/>
  <c r="F2" i="15"/>
  <c r="H68" i="15"/>
  <c r="G68" i="15" s="1"/>
  <c r="F69" i="15"/>
  <c r="E20" i="17"/>
  <c r="F20" i="17" s="1"/>
  <c r="A71" i="15"/>
  <c r="C70" i="15"/>
  <c r="B70" i="15" s="1"/>
  <c r="N34" i="19"/>
  <c r="N28" i="19"/>
  <c r="C34" i="17"/>
  <c r="E34" i="17" s="1"/>
  <c r="F34" i="17" s="1"/>
  <c r="E27" i="17"/>
  <c r="F27" i="17" s="1"/>
  <c r="J41" i="17" s="1"/>
  <c r="D25" i="28" l="1"/>
  <c r="D26" i="28"/>
  <c r="N37" i="19"/>
  <c r="H12" i="27" s="1"/>
  <c r="J37" i="19"/>
  <c r="E12" i="27" s="1"/>
  <c r="F37" i="19"/>
  <c r="B12" i="27" s="1"/>
  <c r="C59" i="15"/>
  <c r="B59" i="15" s="1"/>
  <c r="A60" i="15"/>
  <c r="E22" i="15"/>
  <c r="I22" i="15" s="1"/>
  <c r="D22" i="15"/>
  <c r="H22" i="15" s="1"/>
  <c r="B20" i="15"/>
  <c r="F20" i="15" s="1"/>
  <c r="C22" i="15"/>
  <c r="D20" i="15"/>
  <c r="H20" i="15" s="1"/>
  <c r="E20" i="15"/>
  <c r="I20" i="15" s="1"/>
  <c r="C20" i="15"/>
  <c r="G20" i="15" s="1"/>
  <c r="C19" i="15"/>
  <c r="G19" i="15" s="1"/>
  <c r="B19" i="15"/>
  <c r="F19" i="15" s="1"/>
  <c r="E19" i="15"/>
  <c r="I19" i="15" s="1"/>
  <c r="D19" i="15"/>
  <c r="H19" i="15" s="1"/>
  <c r="D21" i="15"/>
  <c r="H21" i="15" s="1"/>
  <c r="B22" i="15"/>
  <c r="F22" i="15" s="1"/>
  <c r="E21" i="15"/>
  <c r="I21" i="15" s="1"/>
  <c r="B21" i="15"/>
  <c r="F21" i="15" s="1"/>
  <c r="C21" i="15"/>
  <c r="G21" i="15" s="1"/>
  <c r="C13" i="15"/>
  <c r="G13" i="15" s="1"/>
  <c r="C15" i="15"/>
  <c r="G15" i="15" s="1"/>
  <c r="E16" i="15"/>
  <c r="I16" i="15" s="1"/>
  <c r="D16" i="15"/>
  <c r="H16" i="15" s="1"/>
  <c r="E14" i="15"/>
  <c r="I14" i="15" s="1"/>
  <c r="B14" i="15"/>
  <c r="F14" i="15" s="1"/>
  <c r="D13" i="15"/>
  <c r="H13" i="15" s="1"/>
  <c r="D15" i="15"/>
  <c r="H15" i="15" s="1"/>
  <c r="E15" i="15"/>
  <c r="I15" i="15" s="1"/>
  <c r="C16" i="15"/>
  <c r="B13" i="15"/>
  <c r="F13" i="15" s="1"/>
  <c r="B16" i="15"/>
  <c r="F16" i="15" s="1"/>
  <c r="B15" i="15"/>
  <c r="F15" i="15" s="1"/>
  <c r="C14" i="15"/>
  <c r="G14" i="15" s="1"/>
  <c r="D14" i="15"/>
  <c r="H14" i="15" s="1"/>
  <c r="E13" i="15"/>
  <c r="I13" i="15" s="1"/>
  <c r="B12" i="20"/>
  <c r="B1" i="21"/>
  <c r="H62" i="15"/>
  <c r="G62" i="15" s="1"/>
  <c r="F63" i="15"/>
  <c r="B43" i="19"/>
  <c r="C7" i="24" s="1"/>
  <c r="B42" i="19"/>
  <c r="B7" i="24" s="1"/>
  <c r="B46" i="19"/>
  <c r="B53" i="19"/>
  <c r="C22" i="21" s="1"/>
  <c r="B52" i="19"/>
  <c r="C21" i="21" s="1"/>
  <c r="C36" i="17"/>
  <c r="E36" i="17" s="1"/>
  <c r="F36" i="17" s="1"/>
  <c r="E29" i="17"/>
  <c r="F29" i="17" s="1"/>
  <c r="J43" i="17" s="1"/>
  <c r="F70" i="15"/>
  <c r="H69" i="15"/>
  <c r="G69" i="15" s="1"/>
  <c r="K72" i="15"/>
  <c r="M71" i="15"/>
  <c r="L71" i="15" s="1"/>
  <c r="A72" i="15"/>
  <c r="C71" i="15"/>
  <c r="B71" i="15" s="1"/>
  <c r="B25" i="15"/>
  <c r="F25" i="15" s="1"/>
  <c r="D27" i="15"/>
  <c r="H27" i="15" s="1"/>
  <c r="E25" i="15"/>
  <c r="I25" i="15" s="1"/>
  <c r="C26" i="15"/>
  <c r="G26" i="15" s="1"/>
  <c r="B27" i="15"/>
  <c r="F27" i="15" s="1"/>
  <c r="C25" i="15"/>
  <c r="G25" i="15" s="1"/>
  <c r="D25" i="15"/>
  <c r="H25" i="15" s="1"/>
  <c r="E27" i="15"/>
  <c r="I27" i="15" s="1"/>
  <c r="E28" i="15"/>
  <c r="I28" i="15" s="1"/>
  <c r="D28" i="15"/>
  <c r="H28" i="15" s="1"/>
  <c r="B28" i="15"/>
  <c r="F28" i="15" s="1"/>
  <c r="B26" i="15"/>
  <c r="F26" i="15" s="1"/>
  <c r="D26" i="15"/>
  <c r="H26" i="15" s="1"/>
  <c r="E26" i="15"/>
  <c r="I26" i="15" s="1"/>
  <c r="C27" i="15"/>
  <c r="G27" i="15" s="1"/>
  <c r="C28" i="15"/>
  <c r="K61" i="15"/>
  <c r="M60" i="15"/>
  <c r="L60" i="15" s="1"/>
  <c r="E33" i="28" l="1"/>
  <c r="E34" i="28" s="1"/>
  <c r="B13" i="20"/>
  <c r="B17" i="20" s="1"/>
  <c r="A61" i="15"/>
  <c r="C60" i="15"/>
  <c r="B60" i="15" s="1"/>
  <c r="G28" i="15"/>
  <c r="D33" i="15" s="1"/>
  <c r="C40" i="15" s="1"/>
  <c r="C33" i="15"/>
  <c r="A73" i="15"/>
  <c r="C72" i="15"/>
  <c r="B72" i="15" s="1"/>
  <c r="M72" i="15"/>
  <c r="L72" i="15" s="1"/>
  <c r="K73" i="15"/>
  <c r="M61" i="15"/>
  <c r="L61" i="15" s="1"/>
  <c r="K62" i="15"/>
  <c r="F71" i="15"/>
  <c r="H70" i="15"/>
  <c r="G70" i="15" s="1"/>
  <c r="H63" i="15"/>
  <c r="G63" i="15" s="1"/>
  <c r="F64" i="15"/>
  <c r="H64" i="15" s="1"/>
  <c r="G64" i="15" s="1"/>
  <c r="G22" i="15"/>
  <c r="D32" i="15" s="1"/>
  <c r="C39" i="15" s="1"/>
  <c r="C32" i="15"/>
  <c r="B6" i="21"/>
  <c r="C6" i="21" s="1"/>
  <c r="F6" i="21" s="1"/>
  <c r="B15" i="21"/>
  <c r="B22" i="21" s="1"/>
  <c r="D22" i="21" s="1"/>
  <c r="C9" i="24" s="1"/>
  <c r="B14" i="21"/>
  <c r="B13" i="21"/>
  <c r="G16" i="15"/>
  <c r="D31" i="15" s="1"/>
  <c r="C31" i="15"/>
  <c r="C38" i="15" s="1"/>
  <c r="B17" i="13" l="1"/>
  <c r="B23" i="20"/>
  <c r="B24" i="20"/>
  <c r="A62" i="15"/>
  <c r="C61" i="15"/>
  <c r="B61" i="15" s="1"/>
  <c r="M73" i="15"/>
  <c r="L73" i="15" s="1"/>
  <c r="K74" i="15"/>
  <c r="F49" i="15"/>
  <c r="C49" i="15" s="1"/>
  <c r="B49" i="15" s="1"/>
  <c r="B39" i="15"/>
  <c r="F44" i="15"/>
  <c r="C44" i="15" s="1"/>
  <c r="B44" i="15" s="1"/>
  <c r="F72" i="15"/>
  <c r="H71" i="15"/>
  <c r="G71" i="15" s="1"/>
  <c r="A74" i="15"/>
  <c r="C73" i="15"/>
  <c r="B73" i="15" s="1"/>
  <c r="K63" i="15"/>
  <c r="M62" i="15"/>
  <c r="L62" i="15" s="1"/>
  <c r="B21" i="21"/>
  <c r="B20" i="21"/>
  <c r="C37" i="15"/>
  <c r="B38" i="15"/>
  <c r="B40" i="15"/>
  <c r="F45" i="15"/>
  <c r="C45" i="15" s="1"/>
  <c r="B45" i="15" s="1"/>
  <c r="F50" i="15"/>
  <c r="D21" i="21" l="1"/>
  <c r="B9" i="24" s="1"/>
  <c r="C62" i="15"/>
  <c r="B62" i="15" s="1"/>
  <c r="A63" i="15"/>
  <c r="C50" i="15"/>
  <c r="B50" i="15" s="1"/>
  <c r="H72" i="15"/>
  <c r="G72" i="15" s="1"/>
  <c r="F73" i="15"/>
  <c r="K64" i="15"/>
  <c r="M64" i="15" s="1"/>
  <c r="L64" i="15" s="1"/>
  <c r="M63" i="15"/>
  <c r="L63" i="15" s="1"/>
  <c r="C74" i="15"/>
  <c r="B74" i="15" s="1"/>
  <c r="A75" i="15"/>
  <c r="M74" i="15"/>
  <c r="L74" i="15" s="1"/>
  <c r="K75" i="15"/>
  <c r="F47" i="15"/>
  <c r="C47" i="15" s="1"/>
  <c r="M54" i="15" s="1"/>
  <c r="L54" i="15" s="1"/>
  <c r="F42" i="15"/>
  <c r="C42" i="15" s="1"/>
  <c r="H54" i="15" s="1"/>
  <c r="G54" i="15" s="1"/>
  <c r="C54" i="15"/>
  <c r="B54" i="15" s="1"/>
  <c r="A40" i="17" s="1"/>
  <c r="A41" i="17" s="1"/>
  <c r="E41" i="17" l="1"/>
  <c r="D41" i="17"/>
  <c r="C41" i="17"/>
  <c r="B41" i="17"/>
  <c r="C8" i="24"/>
  <c r="C10" i="24" s="1"/>
  <c r="C14" i="28" s="1"/>
  <c r="B8" i="24"/>
  <c r="B10" i="24" s="1"/>
  <c r="C13" i="28" s="1"/>
  <c r="D13" i="28" s="1"/>
  <c r="B14" i="27"/>
  <c r="H14" i="27"/>
  <c r="E14" i="27"/>
  <c r="C63" i="15"/>
  <c r="B63" i="15" s="1"/>
  <c r="A64" i="15"/>
  <c r="C64" i="15" s="1"/>
  <c r="B64" i="15" s="1"/>
  <c r="A42" i="17"/>
  <c r="K76" i="15"/>
  <c r="M75" i="15"/>
  <c r="L75" i="15" s="1"/>
  <c r="B42" i="15"/>
  <c r="C43" i="15"/>
  <c r="B43" i="15" s="1"/>
  <c r="F74" i="15"/>
  <c r="H73" i="15"/>
  <c r="G73" i="15" s="1"/>
  <c r="C75" i="15"/>
  <c r="B75" i="15" s="1"/>
  <c r="A76" i="15"/>
  <c r="B47" i="15"/>
  <c r="C48" i="15"/>
  <c r="B48" i="15" s="1"/>
  <c r="D42" i="17" l="1"/>
  <c r="C42" i="17"/>
  <c r="B42" i="17"/>
  <c r="E42" i="17"/>
  <c r="C37" i="28"/>
  <c r="B44" i="28" s="1"/>
  <c r="B46" i="28" s="1"/>
  <c r="B13" i="27"/>
  <c r="H13" i="27"/>
  <c r="H15" i="27" s="1"/>
  <c r="E13" i="27"/>
  <c r="E15" i="27" s="1"/>
  <c r="C38" i="28"/>
  <c r="D14" i="28"/>
  <c r="E14" i="28" s="1"/>
  <c r="F14" i="28" s="1"/>
  <c r="B10" i="13" s="1"/>
  <c r="H74" i="15"/>
  <c r="G74" i="15" s="1"/>
  <c r="F75" i="15"/>
  <c r="K77" i="15"/>
  <c r="M76" i="15"/>
  <c r="L76" i="15" s="1"/>
  <c r="A43" i="17"/>
  <c r="A77" i="15"/>
  <c r="C76" i="15"/>
  <c r="B76" i="15" s="1"/>
  <c r="L15" i="27" l="1"/>
  <c r="B40" i="28"/>
  <c r="D43" i="17"/>
  <c r="C43" i="17"/>
  <c r="E43" i="17"/>
  <c r="B43" i="17"/>
  <c r="K15" i="27"/>
  <c r="B45" i="28"/>
  <c r="B47" i="28" s="1"/>
  <c r="B15" i="27"/>
  <c r="B13" i="13"/>
  <c r="B14" i="13" s="1"/>
  <c r="B29" i="13"/>
  <c r="C44" i="28"/>
  <c r="C46" i="28" s="1"/>
  <c r="D46" i="28" s="1"/>
  <c r="C45" i="28"/>
  <c r="C47" i="28" s="1"/>
  <c r="C40" i="28"/>
  <c r="A44" i="17"/>
  <c r="H75" i="15"/>
  <c r="G75" i="15" s="1"/>
  <c r="F76" i="15"/>
  <c r="M77" i="15"/>
  <c r="L77" i="15" s="1"/>
  <c r="K78" i="15"/>
  <c r="A78" i="15"/>
  <c r="C77" i="15"/>
  <c r="B77" i="15" s="1"/>
  <c r="B28" i="13" l="1"/>
  <c r="A36" i="13" s="1"/>
  <c r="B42" i="28"/>
  <c r="B41" i="28" s="1"/>
  <c r="D47" i="28"/>
  <c r="D44" i="17"/>
  <c r="C44" i="17"/>
  <c r="B44" i="17"/>
  <c r="E44" i="17"/>
  <c r="C42" i="28"/>
  <c r="H76" i="15"/>
  <c r="G76" i="15" s="1"/>
  <c r="F77" i="15"/>
  <c r="A45" i="17"/>
  <c r="C78" i="15"/>
  <c r="B78" i="15" s="1"/>
  <c r="A79" i="15"/>
  <c r="M78" i="15"/>
  <c r="L78" i="15" s="1"/>
  <c r="K79" i="15"/>
  <c r="D42" i="28" l="1"/>
  <c r="C41" i="28"/>
  <c r="D41" i="28" s="1"/>
  <c r="C45" i="17"/>
  <c r="E45" i="17"/>
  <c r="D45" i="17"/>
  <c r="B45" i="17"/>
  <c r="A46" i="17"/>
  <c r="M79" i="15"/>
  <c r="L79" i="15" s="1"/>
  <c r="K80" i="15"/>
  <c r="F78" i="15"/>
  <c r="H77" i="15"/>
  <c r="G77" i="15" s="1"/>
  <c r="A80" i="15"/>
  <c r="C79" i="15"/>
  <c r="B79" i="15" s="1"/>
  <c r="E49" i="28" l="1"/>
  <c r="B18" i="13" s="1"/>
  <c r="B19" i="13" s="1"/>
  <c r="B20" i="13" s="1"/>
  <c r="B32" i="13" s="1"/>
  <c r="A37" i="13" s="1"/>
  <c r="D46" i="17"/>
  <c r="C46" i="17"/>
  <c r="B46" i="17"/>
  <c r="E46" i="17"/>
  <c r="F79" i="15"/>
  <c r="H78" i="15"/>
  <c r="G78" i="15" s="1"/>
  <c r="K81" i="15"/>
  <c r="M80" i="15"/>
  <c r="L80" i="15" s="1"/>
  <c r="A47" i="17"/>
  <c r="A81" i="15"/>
  <c r="C80" i="15"/>
  <c r="B80" i="15" s="1"/>
  <c r="B33" i="13" l="1"/>
  <c r="D47" i="17"/>
  <c r="E47" i="17"/>
  <c r="C47" i="17"/>
  <c r="B47" i="17"/>
  <c r="K82" i="15"/>
  <c r="M81" i="15"/>
  <c r="L81" i="15" s="1"/>
  <c r="C81" i="15"/>
  <c r="B81" i="15" s="1"/>
  <c r="A82" i="15"/>
  <c r="A48" i="17"/>
  <c r="H79" i="15"/>
  <c r="G79" i="15" s="1"/>
  <c r="F80" i="15"/>
  <c r="D48" i="17" l="1"/>
  <c r="C48" i="17"/>
  <c r="B48" i="17"/>
  <c r="E48" i="17"/>
  <c r="C82" i="15"/>
  <c r="B82" i="15" s="1"/>
  <c r="A83" i="15"/>
  <c r="A49" i="17"/>
  <c r="F81" i="15"/>
  <c r="H80" i="15"/>
  <c r="G80" i="15" s="1"/>
  <c r="M82" i="15"/>
  <c r="L82" i="15" s="1"/>
  <c r="K83" i="15"/>
  <c r="C49" i="17" l="1"/>
  <c r="E49" i="17"/>
  <c r="D49" i="17"/>
  <c r="B49" i="17"/>
  <c r="H81" i="15"/>
  <c r="G81" i="15" s="1"/>
  <c r="F82" i="15"/>
  <c r="A50" i="17"/>
  <c r="M83" i="15"/>
  <c r="L83" i="15" s="1"/>
  <c r="K84" i="15"/>
  <c r="A84" i="15"/>
  <c r="C83" i="15"/>
  <c r="B83" i="15" s="1"/>
  <c r="D50" i="17" l="1"/>
  <c r="B50" i="17"/>
  <c r="C50" i="17"/>
  <c r="E50" i="17"/>
  <c r="A51" i="17"/>
  <c r="H82" i="15"/>
  <c r="G82" i="15" s="1"/>
  <c r="F83" i="15"/>
  <c r="A85" i="15"/>
  <c r="C84" i="15"/>
  <c r="B84" i="15" s="1"/>
  <c r="K85" i="15"/>
  <c r="M84" i="15"/>
  <c r="L84" i="15" s="1"/>
  <c r="C51" i="17" l="1"/>
  <c r="E51" i="17"/>
  <c r="D51" i="17"/>
  <c r="B51" i="17"/>
  <c r="H83" i="15"/>
  <c r="G83" i="15" s="1"/>
  <c r="F84" i="15"/>
  <c r="C85" i="15"/>
  <c r="B85" i="15" s="1"/>
  <c r="A86" i="15"/>
  <c r="A52" i="17"/>
  <c r="M85" i="15"/>
  <c r="L85" i="15" s="1"/>
  <c r="K86" i="15"/>
  <c r="D52" i="17" l="1"/>
  <c r="C52" i="17"/>
  <c r="B52" i="17"/>
  <c r="E52" i="17"/>
  <c r="A87" i="15"/>
  <c r="C86" i="15"/>
  <c r="B86" i="15" s="1"/>
  <c r="K87" i="15"/>
  <c r="M86" i="15"/>
  <c r="L86" i="15" s="1"/>
  <c r="H84" i="15"/>
  <c r="G84" i="15" s="1"/>
  <c r="F85" i="15"/>
  <c r="A53" i="17"/>
  <c r="B53" i="17" l="1"/>
  <c r="E53" i="17"/>
  <c r="D53" i="17"/>
  <c r="C53" i="17"/>
  <c r="F86" i="15"/>
  <c r="H85" i="15"/>
  <c r="G85" i="15" s="1"/>
  <c r="K88" i="15"/>
  <c r="M87" i="15"/>
  <c r="L87" i="15" s="1"/>
  <c r="A54" i="17"/>
  <c r="A88" i="15"/>
  <c r="C87" i="15"/>
  <c r="B87" i="15" s="1"/>
  <c r="D54" i="17" l="1"/>
  <c r="C54" i="17"/>
  <c r="B54" i="17"/>
  <c r="E54" i="17"/>
  <c r="M88" i="15"/>
  <c r="L88" i="15" s="1"/>
  <c r="K89" i="15"/>
  <c r="A55" i="17"/>
  <c r="A89" i="15"/>
  <c r="C88" i="15"/>
  <c r="B88" i="15" s="1"/>
  <c r="H86" i="15"/>
  <c r="G86" i="15" s="1"/>
  <c r="F87" i="15"/>
  <c r="C55" i="17" l="1"/>
  <c r="E55" i="17"/>
  <c r="D55" i="17"/>
  <c r="B55" i="17"/>
  <c r="A90" i="15"/>
  <c r="C89" i="15"/>
  <c r="B89" i="15" s="1"/>
  <c r="A56" i="17"/>
  <c r="M89" i="15"/>
  <c r="L89" i="15" s="1"/>
  <c r="K90" i="15"/>
  <c r="H87" i="15"/>
  <c r="G87" i="15" s="1"/>
  <c r="F88" i="15"/>
  <c r="D56" i="17" l="1"/>
  <c r="B56" i="17"/>
  <c r="C56" i="17"/>
  <c r="E56" i="17"/>
  <c r="H88" i="15"/>
  <c r="G88" i="15" s="1"/>
  <c r="F89" i="15"/>
  <c r="A57" i="17"/>
  <c r="M90" i="15"/>
  <c r="L90" i="15" s="1"/>
  <c r="K91" i="15"/>
  <c r="A91" i="15"/>
  <c r="C90" i="15"/>
  <c r="B90" i="15" s="1"/>
  <c r="C57" i="17" l="1"/>
  <c r="B57" i="17"/>
  <c r="E57" i="17"/>
  <c r="D57" i="17"/>
  <c r="M91" i="15"/>
  <c r="L91" i="15" s="1"/>
  <c r="K92" i="15"/>
  <c r="M92" i="15" s="1"/>
  <c r="L92" i="15" s="1"/>
  <c r="A58" i="17"/>
  <c r="C91" i="15"/>
  <c r="B91" i="15" s="1"/>
  <c r="A92" i="15"/>
  <c r="C92" i="15" s="1"/>
  <c r="B92" i="15" s="1"/>
  <c r="H89" i="15"/>
  <c r="G89" i="15" s="1"/>
  <c r="F90" i="15"/>
  <c r="D58" i="17" l="1"/>
  <c r="C58" i="17"/>
  <c r="B58" i="17"/>
  <c r="E58" i="17"/>
  <c r="A59" i="17"/>
  <c r="F91" i="15"/>
  <c r="H90" i="15"/>
  <c r="G90" i="15" s="1"/>
  <c r="E59" i="17" l="1"/>
  <c r="D59" i="17"/>
  <c r="C59" i="17"/>
  <c r="B59" i="17"/>
  <c r="H91" i="15"/>
  <c r="G91" i="15" s="1"/>
  <c r="F92" i="15"/>
  <c r="H92" i="15" s="1"/>
  <c r="G92" i="15" s="1"/>
  <c r="A60" i="17"/>
  <c r="D60" i="17" l="1"/>
  <c r="B60" i="17"/>
  <c r="C60" i="17"/>
  <c r="E60" i="17"/>
  <c r="A61" i="17"/>
  <c r="C61" i="17" l="1"/>
  <c r="B61" i="17"/>
  <c r="E61" i="17"/>
  <c r="D61" i="17"/>
  <c r="A62" i="17"/>
  <c r="D62" i="17" l="1"/>
  <c r="C62" i="17"/>
  <c r="B62" i="17"/>
  <c r="E62" i="17"/>
  <c r="A63" i="17"/>
  <c r="B63" i="17" l="1"/>
  <c r="E63" i="17"/>
  <c r="D63" i="17"/>
  <c r="C63" i="17"/>
  <c r="A64" i="17"/>
  <c r="D64" i="17" l="1"/>
  <c r="B64" i="17"/>
  <c r="C64" i="17"/>
  <c r="E64" i="17"/>
  <c r="A65" i="17"/>
  <c r="C65" i="17" l="1"/>
  <c r="E65" i="17"/>
  <c r="D65" i="17"/>
  <c r="B65" i="17"/>
  <c r="A66" i="17"/>
  <c r="D66" i="17" l="1"/>
  <c r="C66" i="17"/>
  <c r="B66" i="17"/>
  <c r="E66" i="17"/>
  <c r="A67" i="17"/>
  <c r="B67" i="17" l="1"/>
  <c r="C67" i="17"/>
  <c r="E67" i="17"/>
  <c r="D67" i="17"/>
  <c r="A68" i="17"/>
  <c r="D68" i="17" l="1"/>
  <c r="B68" i="17"/>
  <c r="C68" i="17"/>
  <c r="E68" i="17"/>
  <c r="A69" i="17"/>
  <c r="B69" i="17" l="1"/>
  <c r="E69" i="17"/>
  <c r="D69" i="17"/>
  <c r="C69" i="17"/>
  <c r="A70" i="17"/>
  <c r="D70" i="17" l="1"/>
  <c r="B70" i="17"/>
  <c r="C70" i="17"/>
  <c r="E70" i="17"/>
  <c r="A71" i="17"/>
  <c r="C71" i="17" l="1"/>
  <c r="B71" i="17"/>
  <c r="E71" i="17"/>
  <c r="D71" i="17"/>
  <c r="A72" i="17"/>
  <c r="D72" i="17" l="1"/>
  <c r="B72" i="17"/>
  <c r="C72" i="17"/>
  <c r="E72" i="17"/>
  <c r="A73" i="17"/>
  <c r="B73" i="17" l="1"/>
  <c r="E73" i="17"/>
  <c r="D73" i="17"/>
  <c r="C73" i="17"/>
  <c r="A74" i="17"/>
  <c r="D74" i="17" l="1"/>
  <c r="B74" i="17"/>
  <c r="C74" i="17"/>
  <c r="E74" i="17"/>
  <c r="A75" i="17"/>
  <c r="C75" i="17" l="1"/>
  <c r="E75" i="17"/>
  <c r="D75" i="17"/>
  <c r="B75" i="17"/>
  <c r="A76" i="17"/>
  <c r="D76" i="17" l="1"/>
  <c r="C76" i="17"/>
  <c r="B76" i="17"/>
  <c r="E76" i="17"/>
  <c r="A77" i="17"/>
  <c r="B77" i="17" l="1"/>
  <c r="C77" i="17"/>
  <c r="E77" i="17"/>
  <c r="D77" i="17"/>
  <c r="A78" i="17"/>
  <c r="D78" i="17" l="1"/>
  <c r="B78" i="17"/>
  <c r="C78" i="17"/>
  <c r="E78" i="17"/>
  <c r="A79" i="17"/>
  <c r="E79" i="17" l="1"/>
  <c r="D79" i="17"/>
  <c r="C79" i="17"/>
  <c r="B79" i="17"/>
  <c r="A80" i="17"/>
  <c r="D80" i="17" l="1"/>
  <c r="B80" i="17"/>
  <c r="C80" i="17"/>
  <c r="E80" i="17"/>
  <c r="A81" i="17"/>
  <c r="C81" i="17" l="1"/>
  <c r="B81" i="17"/>
  <c r="E81" i="17"/>
  <c r="D81" i="17"/>
  <c r="A82" i="17"/>
  <c r="D82" i="17" l="1"/>
  <c r="B82" i="17"/>
  <c r="C82" i="17"/>
  <c r="E82" i="17"/>
  <c r="A83" i="17"/>
  <c r="E83" i="17" l="1"/>
  <c r="D83" i="17"/>
  <c r="C83" i="17"/>
  <c r="B83" i="17"/>
  <c r="A84" i="17"/>
  <c r="D84" i="17" l="1"/>
  <c r="B84" i="17"/>
  <c r="C84" i="17"/>
  <c r="E84" i="17"/>
  <c r="A85" i="17"/>
  <c r="B85" i="17" l="1"/>
  <c r="C85" i="17"/>
  <c r="E85" i="17"/>
  <c r="D85" i="17"/>
  <c r="A86" i="17"/>
  <c r="D86" i="17" l="1"/>
  <c r="B86" i="17"/>
  <c r="C86" i="17"/>
  <c r="E86" i="17"/>
  <c r="A87" i="17"/>
  <c r="E87" i="17" l="1"/>
  <c r="D87" i="17"/>
  <c r="C87" i="17"/>
  <c r="B87" i="17"/>
  <c r="A88" i="17"/>
  <c r="D88" i="17" l="1"/>
  <c r="B88" i="17"/>
  <c r="C88" i="17"/>
  <c r="E88" i="17"/>
  <c r="A89" i="17"/>
  <c r="C89" i="17" l="1"/>
  <c r="B89" i="17"/>
  <c r="E89" i="17"/>
  <c r="D89" i="17"/>
  <c r="A90" i="17"/>
  <c r="D90" i="17" l="1"/>
  <c r="B90" i="17"/>
  <c r="C90" i="17"/>
  <c r="E90" i="17"/>
  <c r="A91" i="17"/>
  <c r="E91" i="17" l="1"/>
  <c r="D91" i="17"/>
  <c r="C91" i="17"/>
  <c r="B91" i="17"/>
  <c r="A92" i="17"/>
  <c r="D92" i="17" l="1"/>
  <c r="B92" i="17"/>
  <c r="C92" i="17"/>
  <c r="E92" i="17"/>
  <c r="A93" i="17"/>
  <c r="B93" i="17" l="1"/>
  <c r="E93" i="17"/>
  <c r="D93" i="17"/>
  <c r="C93" i="17"/>
  <c r="A94" i="17"/>
  <c r="D94" i="17" l="1"/>
  <c r="B94" i="17"/>
  <c r="C94" i="17"/>
  <c r="E94" i="17"/>
  <c r="A95" i="17"/>
  <c r="E95" i="17" l="1"/>
  <c r="D95" i="17"/>
  <c r="C95" i="17"/>
  <c r="B95" i="17"/>
  <c r="A96" i="17"/>
  <c r="D96" i="17" l="1"/>
  <c r="B96" i="17"/>
  <c r="C96" i="17"/>
  <c r="E96" i="17"/>
  <c r="A97" i="17"/>
  <c r="B97" i="17" l="1"/>
  <c r="E97" i="17"/>
  <c r="D97" i="17"/>
  <c r="C97" i="17"/>
  <c r="A98" i="17"/>
  <c r="D98" i="17" l="1"/>
  <c r="B98" i="17"/>
  <c r="C98" i="17"/>
  <c r="E98" i="17"/>
  <c r="A99" i="17"/>
  <c r="C99" i="17" l="1"/>
  <c r="B99" i="17"/>
  <c r="E99" i="17"/>
  <c r="D99" i="17"/>
  <c r="A100" i="17"/>
  <c r="D100" i="17" l="1"/>
  <c r="C100" i="17"/>
  <c r="B100" i="17"/>
  <c r="E100" i="17"/>
  <c r="A101" i="17"/>
  <c r="E101" i="17" l="1"/>
  <c r="D101" i="17"/>
  <c r="C101" i="17"/>
  <c r="B101" i="17"/>
  <c r="K4" i="2"/>
  <c r="I1967" i="1"/>
  <c r="I15" i="1"/>
  <c r="I943" i="1"/>
  <c r="I2782" i="1"/>
  <c r="E42" i="16" l="1" a="1"/>
  <c r="E42" i="16" s="1"/>
  <c r="F42" i="16" l="1"/>
  <c r="C4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Samuel</author>
  </authors>
  <commentList>
    <comment ref="C66" authorId="0" shapeId="0" xr:uid="{00000000-0006-0000-0700-000001000000}">
      <text>
        <r>
          <rPr>
            <b/>
            <sz val="9"/>
            <color indexed="81"/>
            <rFont val="Tahoma"/>
            <family val="2"/>
          </rPr>
          <t>Samuel:</t>
        </r>
        <r>
          <rPr>
            <sz val="9"/>
            <color indexed="81"/>
            <rFont val="Tahoma"/>
            <family val="2"/>
          </rPr>
          <t xml:space="preserve">
B: Heavy Obstruction
Wooded areas, urban and suburban
C: Scatterd Obstruction
flat open country, obstructions less than 30ft
D: Unobstructed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Alejandro Arrieta</author>
  </authors>
  <commentList>
    <comment ref="L159" authorId="0" shapeId="0" xr:uid="{00000000-0006-0000-0E00-000001000000}">
      <text>
        <r>
          <rPr>
            <b/>
            <sz val="10"/>
            <color indexed="81"/>
            <rFont val="Calibri"/>
            <family val="2"/>
          </rPr>
          <t xml:space="preserve">Original=15
</t>
        </r>
      </text>
    </comment>
    <comment ref="J171" authorId="1" shapeId="0" xr:uid="{00000000-0006-0000-0E00-000002000000}">
      <text>
        <r>
          <rPr>
            <b/>
            <sz val="9"/>
            <color indexed="81"/>
            <rFont val="Tahoma"/>
            <family val="2"/>
          </rPr>
          <t xml:space="preserve">Original is 0.080. Changed to 0.08+0.013=0.093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Samuel</author>
  </authors>
  <commentList>
    <comment ref="D1" authorId="0" shapeId="0" xr:uid="{00000000-0006-0000-0F00-000001000000}">
      <text>
        <r>
          <rPr>
            <b/>
            <sz val="9"/>
            <color indexed="81"/>
            <rFont val="Tahoma"/>
            <family val="2"/>
          </rPr>
          <t>Samuel:</t>
        </r>
        <r>
          <rPr>
            <sz val="9"/>
            <color indexed="81"/>
            <rFont val="Tahoma"/>
            <family val="2"/>
          </rPr>
          <t xml:space="preserve">
PEAK GROUND ACCELERATION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Samuel</author>
  </authors>
  <commentList>
    <comment ref="B6" authorId="0" shapeId="0" xr:uid="{00000000-0006-0000-1200-000001000000}">
      <text>
        <r>
          <rPr>
            <b/>
            <sz val="9"/>
            <color indexed="81"/>
            <rFont val="Tahoma"/>
            <family val="2"/>
          </rPr>
          <t>Samuel:</t>
        </r>
        <r>
          <rPr>
            <sz val="9"/>
            <color indexed="81"/>
            <rFont val="Tahoma"/>
            <family val="2"/>
          </rPr>
          <t xml:space="preserve">
B: Heavy Obstruction
Wooded areas, urban and suburban
C: Scatterd Obstruction
flat open country, obstructions less than 30ft
D: Unobstructed</t>
        </r>
      </text>
    </comment>
    <comment ref="F6" authorId="0" shapeId="0" xr:uid="{00000000-0006-0000-1200-000002000000}">
      <text>
        <r>
          <rPr>
            <b/>
            <sz val="9"/>
            <color indexed="81"/>
            <rFont val="Tahoma"/>
            <family val="2"/>
          </rPr>
          <t>Samuel:</t>
        </r>
        <r>
          <rPr>
            <sz val="9"/>
            <color indexed="81"/>
            <rFont val="Tahoma"/>
            <family val="2"/>
          </rPr>
          <t xml:space="preserve">
B: Heavy Obstruction
Wooded areas, urban and suburban
C: Scatterd Obstruction
flat open country, obstructions less than 30ft
D: Unobstructed</t>
        </r>
      </text>
    </comment>
    <comment ref="J6" authorId="0" shapeId="0" xr:uid="{00000000-0006-0000-1200-000003000000}">
      <text>
        <r>
          <rPr>
            <b/>
            <sz val="9"/>
            <color indexed="81"/>
            <rFont val="Tahoma"/>
            <family val="2"/>
          </rPr>
          <t>Samuel:</t>
        </r>
        <r>
          <rPr>
            <sz val="9"/>
            <color indexed="81"/>
            <rFont val="Tahoma"/>
            <family val="2"/>
          </rPr>
          <t xml:space="preserve">
B: Heavy Obstruction
Wooded areas, urban and suburban
C: Scatterd Obstruction
flat open country, obstructions less than 30ft
D: Unobstructed</t>
        </r>
      </text>
    </comment>
    <comment ref="N6" authorId="0" shapeId="0" xr:uid="{00000000-0006-0000-1200-000004000000}">
      <text>
        <r>
          <rPr>
            <b/>
            <sz val="9"/>
            <color indexed="81"/>
            <rFont val="Tahoma"/>
            <family val="2"/>
          </rPr>
          <t>Samuel:</t>
        </r>
        <r>
          <rPr>
            <sz val="9"/>
            <color indexed="81"/>
            <rFont val="Tahoma"/>
            <family val="2"/>
          </rPr>
          <t xml:space="preserve">
B: Heavy Obstruction
Wooded areas, urban and suburban
C: Scatterd Obstruction
flat open country, obstructions less than 30ft
D: Unobstructed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Samuel</author>
  </authors>
  <commentList>
    <comment ref="A5" authorId="0" shapeId="0" xr:uid="{00000000-0006-0000-1300-000002000000}">
      <text>
        <r>
          <rPr>
            <b/>
            <sz val="9"/>
            <color indexed="81"/>
            <rFont val="Tahoma"/>
            <family val="2"/>
          </rPr>
          <t>Samuel:</t>
        </r>
        <r>
          <rPr>
            <sz val="9"/>
            <color indexed="81"/>
            <rFont val="Tahoma"/>
            <family val="2"/>
          </rPr>
          <t xml:space="preserve">
distance from roof support</t>
        </r>
      </text>
    </comment>
  </commentList>
</comments>
</file>

<file path=xl/sharedStrings.xml><?xml version="1.0" encoding="utf-8"?>
<sst xmlns="http://schemas.openxmlformats.org/spreadsheetml/2006/main" count="2626" uniqueCount="1106">
  <si>
    <t>Longitudes (x)</t>
  </si>
  <si>
    <t>Latitudes (y)</t>
  </si>
  <si>
    <t>cm/seg2</t>
  </si>
  <si>
    <t>PGA - 250 yrs</t>
  </si>
  <si>
    <t>PGA - 475 yrs</t>
  </si>
  <si>
    <t>PGA - 975 yrs</t>
  </si>
  <si>
    <t>PGA - 1500 yrs</t>
  </si>
  <si>
    <t>PGA - 2475 yrs</t>
  </si>
  <si>
    <t>km/h</t>
  </si>
  <si>
    <t>50 yrs</t>
  </si>
  <si>
    <t>100 yrs</t>
  </si>
  <si>
    <t>250 yrs</t>
  </si>
  <si>
    <t>500 yrs</t>
  </si>
  <si>
    <t>1000 yrs</t>
  </si>
  <si>
    <t>Hospital Name</t>
  </si>
  <si>
    <t>Country</t>
  </si>
  <si>
    <t>Latitude</t>
  </si>
  <si>
    <t>Longitude</t>
  </si>
  <si>
    <t>Hazards</t>
  </si>
  <si>
    <t>Earthquake (cm/seg2)</t>
  </si>
  <si>
    <t>Cyclone (km/h)</t>
  </si>
  <si>
    <t>Magnitude</t>
  </si>
  <si>
    <t>Probability</t>
  </si>
  <si>
    <t>Distance</t>
  </si>
  <si>
    <t>X</t>
  </si>
  <si>
    <t>-</t>
  </si>
  <si>
    <t>1-2</t>
  </si>
  <si>
    <t>Low-Rise</t>
  </si>
  <si>
    <t>Tapia</t>
  </si>
  <si>
    <t>TA1L</t>
  </si>
  <si>
    <t>Adobe</t>
  </si>
  <si>
    <t>AD1L</t>
  </si>
  <si>
    <t>1-3</t>
  </si>
  <si>
    <t>Confined Masonry Walls</t>
  </si>
  <si>
    <t>CM1L</t>
  </si>
  <si>
    <t>3+</t>
  </si>
  <si>
    <t>Mid-Rise</t>
  </si>
  <si>
    <t>URMM</t>
  </si>
  <si>
    <t>Unreinforced Masonry Bearing Walls</t>
  </si>
  <si>
    <t>URML</t>
  </si>
  <si>
    <t>8+</t>
  </si>
  <si>
    <t>High-Rise</t>
  </si>
  <si>
    <t>RM2H</t>
  </si>
  <si>
    <t>4-7</t>
  </si>
  <si>
    <t>RM2M</t>
  </si>
  <si>
    <t>Reinforced Masonry Bearing Walls with Precast Concrete Diaphragms</t>
  </si>
  <si>
    <t>RM2L</t>
  </si>
  <si>
    <t>4+</t>
  </si>
  <si>
    <t>RM1M</t>
  </si>
  <si>
    <t>Reinforced Masonry Bearing Walls with Wood or Metal Deck Diaphragms</t>
  </si>
  <si>
    <t>RM1L</t>
  </si>
  <si>
    <t>All</t>
  </si>
  <si>
    <t>Reinforced Concrete Frames and Steel Truss Girder (Warehouses)</t>
  </si>
  <si>
    <t>SC1L</t>
  </si>
  <si>
    <t>PC2H</t>
  </si>
  <si>
    <t>PC2M</t>
  </si>
  <si>
    <t>Precast Concrete Frames with Concrete Shear Walls</t>
  </si>
  <si>
    <t>PC2L</t>
  </si>
  <si>
    <t>PC1H</t>
  </si>
  <si>
    <t>PC1M</t>
  </si>
  <si>
    <t>Precast Concrete Tilt‐Up Walls</t>
  </si>
  <si>
    <t>PC1L</t>
  </si>
  <si>
    <t>C5H</t>
  </si>
  <si>
    <t>C5M</t>
  </si>
  <si>
    <t>Flat Slab Structure</t>
  </si>
  <si>
    <t>C5L</t>
  </si>
  <si>
    <t>C4H</t>
  </si>
  <si>
    <t>C4M</t>
  </si>
  <si>
    <t>Reinforced Concrete Frames and Concrete Shear Walls</t>
  </si>
  <si>
    <t>C4L</t>
  </si>
  <si>
    <t>C3H</t>
  </si>
  <si>
    <t>C3M</t>
  </si>
  <si>
    <t>Concrete Frame with Unreinforced Masonry Infill Walls</t>
  </si>
  <si>
    <t>C3L</t>
  </si>
  <si>
    <t>C2H</t>
  </si>
  <si>
    <t>C2M</t>
  </si>
  <si>
    <t>Concrete Shear Walls</t>
  </si>
  <si>
    <t>C2L</t>
  </si>
  <si>
    <t>C1H</t>
  </si>
  <si>
    <t>C1M</t>
  </si>
  <si>
    <t>Concrete Moment Frames</t>
  </si>
  <si>
    <t>C1L</t>
  </si>
  <si>
    <t>S5H</t>
  </si>
  <si>
    <t>S5M</t>
  </si>
  <si>
    <t>Steel Frame with Unreinforced Masonry Infill Walls</t>
  </si>
  <si>
    <t>S5L</t>
  </si>
  <si>
    <t>S4H</t>
  </si>
  <si>
    <t>S4M</t>
  </si>
  <si>
    <t>Steel Frame with Cast‐in‐Place Concrete Shear Walls</t>
  </si>
  <si>
    <t>S4L</t>
  </si>
  <si>
    <t xml:space="preserve">- </t>
  </si>
  <si>
    <t>Steel Light Frame</t>
  </si>
  <si>
    <t>S3</t>
  </si>
  <si>
    <t>S2H</t>
  </si>
  <si>
    <t>S2M</t>
  </si>
  <si>
    <t>Steel Braced Frame</t>
  </si>
  <si>
    <t>S2L</t>
  </si>
  <si>
    <t>S1H</t>
  </si>
  <si>
    <t>S1M</t>
  </si>
  <si>
    <t>Steel Moment Frame</t>
  </si>
  <si>
    <t>S1L</t>
  </si>
  <si>
    <t xml:space="preserve">Wood, Commercial and Industrial 
(&gt;450 m2) </t>
  </si>
  <si>
    <t>W2</t>
  </si>
  <si>
    <t>Wood, Light Frame (≤450 m2)</t>
  </si>
  <si>
    <t>W1</t>
  </si>
  <si>
    <t>P</t>
  </si>
  <si>
    <t>L</t>
  </si>
  <si>
    <t>M</t>
  </si>
  <si>
    <t>H</t>
  </si>
  <si>
    <t>Height (m)</t>
  </si>
  <si>
    <t>Stories</t>
  </si>
  <si>
    <t>Name</t>
  </si>
  <si>
    <t>Typical</t>
  </si>
  <si>
    <t>Range</t>
  </si>
  <si>
    <t>Seismic Design Level</t>
  </si>
  <si>
    <t>Period Te (Sec)</t>
  </si>
  <si>
    <t>Height to Roof (m)</t>
  </si>
  <si>
    <t>Height</t>
  </si>
  <si>
    <t>Description</t>
  </si>
  <si>
    <t>Function name</t>
  </si>
  <si>
    <t>No.</t>
  </si>
  <si>
    <t>Table 5-1 Main Construction classes</t>
  </si>
  <si>
    <t>Number of stories</t>
  </si>
  <si>
    <t>H(m)</t>
  </si>
  <si>
    <t>Np</t>
  </si>
  <si>
    <t>Te(sec)</t>
  </si>
  <si>
    <t>alpha_1</t>
  </si>
  <si>
    <t>alpha_2</t>
  </si>
  <si>
    <t xml:space="preserve">Gamma </t>
  </si>
  <si>
    <t>Lambda</t>
  </si>
  <si>
    <t>Cs</t>
  </si>
  <si>
    <t>Mu</t>
  </si>
  <si>
    <t>Alpha</t>
  </si>
  <si>
    <t>a</t>
  </si>
  <si>
    <t>Beta_1</t>
  </si>
  <si>
    <t>Beta_2</t>
  </si>
  <si>
    <t>Beta_3</t>
  </si>
  <si>
    <t>Beta_4</t>
  </si>
  <si>
    <t>From page 257-303</t>
  </si>
  <si>
    <t>Y(mph)</t>
  </si>
  <si>
    <t>Rho_1</t>
  </si>
  <si>
    <t>Rho_2</t>
  </si>
  <si>
    <t>Quality Level</t>
  </si>
  <si>
    <t>Page 308-354</t>
  </si>
  <si>
    <t>Medium and Small Hospitals Safety Index</t>
  </si>
  <si>
    <t>Weight</t>
  </si>
  <si>
    <t>Earthquake</t>
  </si>
  <si>
    <t>Cyclone</t>
  </si>
  <si>
    <t>T</t>
  </si>
  <si>
    <t>h</t>
  </si>
  <si>
    <t>Replacement value</t>
  </si>
  <si>
    <t>Quality Level - baseline</t>
  </si>
  <si>
    <t>Quality Level - post-ret.</t>
  </si>
  <si>
    <t>Change?</t>
  </si>
  <si>
    <t>Cost</t>
  </si>
  <si>
    <t>MDR</t>
  </si>
  <si>
    <t>Savings</t>
  </si>
  <si>
    <t>Expected Saving</t>
  </si>
  <si>
    <t>Height to roof (m)</t>
  </si>
  <si>
    <t>Number of staff</t>
  </si>
  <si>
    <t>Community</t>
  </si>
  <si>
    <t>Type of Damage</t>
  </si>
  <si>
    <t>&lt;&lt;Source: https://books.google.com/books?id=YBw4eGjML48C&amp;pg=PA400&amp;lpg=PA400&amp;dq=mean+damage+ratio+and+type+of+damage+slight+moderate&amp;source=bl&amp;ots=ZSHRksEiKZ&amp;sig=JQo1n3kAwtWj26A5uuauA3EtSIU&amp;hl=en&amp;sa=X&amp;ved=0ahUKEwj5zffDwPrLAhXEmR4KHZR5BkUQ6AEIHDAA#v=onepage&amp;q=mean%20damage%20ratio%20and%20type%20of%20damage%20slight%20moderate&amp;f=false</t>
  </si>
  <si>
    <t>Hazard</t>
  </si>
  <si>
    <t>Severity 1</t>
  </si>
  <si>
    <t>Severity 2</t>
  </si>
  <si>
    <t>Severity 3</t>
  </si>
  <si>
    <t>Severity 4</t>
  </si>
  <si>
    <t>S</t>
  </si>
  <si>
    <t>PC1</t>
  </si>
  <si>
    <t>E</t>
  </si>
  <si>
    <t>Source:</t>
  </si>
  <si>
    <t>https://fiudit-my.sharepoint.com/personal/wechen_fiu_edu/Documents/PAHO%20project/Safety%20part/hazus_mr4_earthquake_tech_manual.pdf</t>
  </si>
  <si>
    <t>Death rates for hurricanes</t>
  </si>
  <si>
    <t>http://wattsupwiththat.com/2011/08/27/hurricane-fatalities-1900%E2%80%932010-context-in-these-stormy-times/</t>
  </si>
  <si>
    <t>52 per 100 million</t>
  </si>
  <si>
    <t>Loss</t>
  </si>
  <si>
    <t>Annual estimates</t>
  </si>
  <si>
    <t>Green - Energy</t>
  </si>
  <si>
    <t>Green - Water</t>
  </si>
  <si>
    <t>Total per year</t>
  </si>
  <si>
    <t>COSTS measured by dollars ($)</t>
  </si>
  <si>
    <t>TOTAL over 20 years (discount rate 3%)</t>
  </si>
  <si>
    <t>TOTAL costs</t>
  </si>
  <si>
    <t>QALY</t>
  </si>
  <si>
    <t>Days needed</t>
  </si>
  <si>
    <t>Gross floor area</t>
  </si>
  <si>
    <t>&lt;&lt;Source: http://www.cidrap.umn.edu/sites/default/files/public/php/258/258_acstools.pdf</t>
  </si>
  <si>
    <t>people per day</t>
  </si>
  <si>
    <t>Sev 1 - No served</t>
  </si>
  <si>
    <t>Sev 2 - No served</t>
  </si>
  <si>
    <t>Sev 3 - No served</t>
  </si>
  <si>
    <t>Baseline</t>
  </si>
  <si>
    <t>Post-ret</t>
  </si>
  <si>
    <t>Source time: Kates 2006 &gt;&gt;&gt;http://www.vanderbilt.edu/vector/research/recoveryphase.pdf</t>
  </si>
  <si>
    <t>&lt;&lt; 10 weeks for severity 3, 5 weeks for severity 2, 1 day for severity 1</t>
  </si>
  <si>
    <t>&lt;&lt;Admitted on day 0</t>
  </si>
  <si>
    <t>&lt;&lt;Admitted on first 7 days</t>
  </si>
  <si>
    <t>&lt;&lt;QALY hosp Vs. non-hosp, by AIS source Table 8: https://cms.data.fra.dot.gov/sites/dot.gov/files/docs/Spicer%20and%20Miller%202010%20qaly_injury_revision_pdf_final_report_02-05-10.pdf</t>
  </si>
  <si>
    <t>Emergency period</t>
  </si>
  <si>
    <t>Reconstruction period</t>
  </si>
  <si>
    <t>1-day capacity</t>
  </si>
  <si>
    <t>1-day Ambulatory care</t>
  </si>
  <si>
    <t>1-day Inpatient care</t>
  </si>
  <si>
    <t>III level</t>
  </si>
  <si>
    <t>Pain</t>
  </si>
  <si>
    <t>Mobility</t>
  </si>
  <si>
    <t>Daily liv</t>
  </si>
  <si>
    <t>Total</t>
  </si>
  <si>
    <t>Gain if hospitalize</t>
  </si>
  <si>
    <t>&lt;&lt;Lots of assumptions about QALY gain by being hospitalized, and average QALY of ambulatory and inpatient</t>
  </si>
  <si>
    <t>C</t>
  </si>
  <si>
    <t>Injuries</t>
  </si>
  <si>
    <t>Level</t>
  </si>
  <si>
    <t>TOTAL QALYs (Expected)</t>
  </si>
  <si>
    <t>TOTAL QALYs in $$ (Expected)</t>
  </si>
  <si>
    <t>&lt;&lt;Use: 2.03 GDP/QALY : http://journals.plos.org/plosone/article?id=10.1371/journal.pone.0122760</t>
  </si>
  <si>
    <t>Question in Qualtrics</t>
  </si>
  <si>
    <t>Q2</t>
  </si>
  <si>
    <t>Q8</t>
  </si>
  <si>
    <t>Q9</t>
  </si>
  <si>
    <t>Q22</t>
  </si>
  <si>
    <t>Q24</t>
  </si>
  <si>
    <t>Q27</t>
  </si>
  <si>
    <t>Q28</t>
  </si>
  <si>
    <t>Q41</t>
  </si>
  <si>
    <t>Q43</t>
  </si>
  <si>
    <t>Q45</t>
  </si>
  <si>
    <t>Q18</t>
  </si>
  <si>
    <t>Energy</t>
  </si>
  <si>
    <t>Water</t>
  </si>
  <si>
    <t>Substructural components</t>
  </si>
  <si>
    <t>Superstructural components: Roof</t>
  </si>
  <si>
    <t>Superstructural components: Walls</t>
  </si>
  <si>
    <t>Superstructural components: Windows</t>
  </si>
  <si>
    <t>Superstructural components: Floor</t>
  </si>
  <si>
    <t>Superstructural components: Others</t>
  </si>
  <si>
    <t>Structures that protect sources of electricity in emergency situations  (e.g. generator room)</t>
  </si>
  <si>
    <t>Structures that protects water reserves in emergency situations (e.g. storage tank room)</t>
  </si>
  <si>
    <r>
      <t xml:space="preserve">Projected retrofitting work to improve safety
</t>
    </r>
    <r>
      <rPr>
        <sz val="10"/>
        <rFont val="Arial"/>
        <family val="2"/>
        <charset val="1"/>
      </rPr>
      <t>Columns, beams, walls, slabs and other structural elements that form part of the support system of the building. These aspects to be evaluated by structural engineers and depends on their experienced judgement.2. Aspects relating to the Structural Safety
Columns, beams, walls, slabs and other structural elements that form part of the support system of the building. These aspects to be evaluated by structural engineers and depends on their experienced judgement.</t>
    </r>
  </si>
  <si>
    <t>Components</t>
  </si>
  <si>
    <t>Value</t>
  </si>
  <si>
    <t>LATITUDE</t>
  </si>
  <si>
    <t>LONGITUDE</t>
  </si>
  <si>
    <t>PGA_0.2 SEC</t>
  </si>
  <si>
    <t>PGA-0.5 SEC</t>
  </si>
  <si>
    <t>PGA-1.0 SEC</t>
  </si>
  <si>
    <t>N° DATA</t>
  </si>
  <si>
    <t>LAT.</t>
  </si>
  <si>
    <t>LONG.</t>
  </si>
  <si>
    <t>0.2 SEC</t>
  </si>
  <si>
    <t>0.5 SEC</t>
  </si>
  <si>
    <t>1.0 SEC</t>
  </si>
  <si>
    <t>Central and Eastern United States (CEUS) – Rock (Site Class B)</t>
  </si>
  <si>
    <t>Distance (km)</t>
  </si>
  <si>
    <t>Sas/PGA given Magnitude, M:</t>
  </si>
  <si>
    <t xml:space="preserve">SAs/SAl given Magnitude, M: </t>
  </si>
  <si>
    <t>Dis (km)</t>
  </si>
  <si>
    <t>SAs 0.2 sec</t>
  </si>
  <si>
    <t>SAl 0.2 sec</t>
  </si>
  <si>
    <t>SAs 0.5 sec</t>
  </si>
  <si>
    <t>SAl 0.5 sec</t>
  </si>
  <si>
    <t>SAs 1.0 sec</t>
  </si>
  <si>
    <t>SAl 1.0 sec</t>
  </si>
  <si>
    <t xml:space="preserve"> </t>
  </si>
  <si>
    <t>T (sec)</t>
  </si>
  <si>
    <t>Sas (g)</t>
  </si>
  <si>
    <t>Sal (g)</t>
  </si>
  <si>
    <t>SD</t>
  </si>
  <si>
    <t>9.8*SA*T^2</t>
  </si>
  <si>
    <t>Sd (inch)</t>
  </si>
  <si>
    <t>Sa (g)</t>
  </si>
  <si>
    <t>ROCK</t>
  </si>
  <si>
    <t>STIFF SOIL</t>
  </si>
  <si>
    <t>Fa=</t>
  </si>
  <si>
    <t>Fv=</t>
  </si>
  <si>
    <t>SOFT SOIL</t>
  </si>
  <si>
    <t>Sd</t>
  </si>
  <si>
    <t>Sa</t>
  </si>
  <si>
    <t>Factor</t>
  </si>
  <si>
    <t>LABEL</t>
  </si>
  <si>
    <t>Elastic</t>
  </si>
  <si>
    <t>Table 3.1</t>
  </si>
  <si>
    <t>Plastic</t>
  </si>
  <si>
    <t>RANGE</t>
  </si>
  <si>
    <t>TYPE</t>
  </si>
  <si>
    <t>NAME</t>
  </si>
  <si>
    <t xml:space="preserve">STORIES </t>
  </si>
  <si>
    <t>STORIES</t>
  </si>
  <si>
    <t>FEET</t>
  </si>
  <si>
    <t>Dy (in)</t>
  </si>
  <si>
    <t>Ay(g)</t>
  </si>
  <si>
    <t>Du (in)</t>
  </si>
  <si>
    <t>Au(g)</t>
  </si>
  <si>
    <t>Pre-code</t>
  </si>
  <si>
    <t>Low</t>
  </si>
  <si>
    <t>Moderate</t>
  </si>
  <si>
    <t>High</t>
  </si>
  <si>
    <t>Damage state</t>
  </si>
  <si>
    <t>Capacity curve</t>
  </si>
  <si>
    <t>Rock</t>
  </si>
  <si>
    <t>Stiff Soil</t>
  </si>
  <si>
    <t>Soft Soil</t>
  </si>
  <si>
    <t>Design Code</t>
  </si>
  <si>
    <t>Stiff soil</t>
  </si>
  <si>
    <t>Soft soil</t>
  </si>
  <si>
    <t>Table 5.9</t>
  </si>
  <si>
    <t>Slight</t>
  </si>
  <si>
    <t>Extensive</t>
  </si>
  <si>
    <t>Complete</t>
  </si>
  <si>
    <t>Type</t>
  </si>
  <si>
    <r>
      <t>Ŝ</t>
    </r>
    <r>
      <rPr>
        <b/>
        <sz val="8"/>
        <color theme="1"/>
        <rFont val="Calibri"/>
        <family val="2"/>
      </rPr>
      <t>d.S/S</t>
    </r>
  </si>
  <si>
    <r>
      <t>β</t>
    </r>
    <r>
      <rPr>
        <b/>
        <sz val="8"/>
        <color theme="1"/>
        <rFont val="Calibri"/>
        <family val="2"/>
      </rPr>
      <t>S</t>
    </r>
  </si>
  <si>
    <r>
      <t>Ŝ</t>
    </r>
    <r>
      <rPr>
        <b/>
        <sz val="8"/>
        <color theme="1"/>
        <rFont val="Calibri"/>
        <family val="2"/>
      </rPr>
      <t>d.S/M</t>
    </r>
  </si>
  <si>
    <r>
      <t>β</t>
    </r>
    <r>
      <rPr>
        <b/>
        <sz val="8"/>
        <color theme="1"/>
        <rFont val="Calibri"/>
        <family val="2"/>
      </rPr>
      <t>M</t>
    </r>
  </si>
  <si>
    <r>
      <t>Ŝ</t>
    </r>
    <r>
      <rPr>
        <b/>
        <sz val="8"/>
        <color theme="1"/>
        <rFont val="Calibri"/>
        <family val="2"/>
      </rPr>
      <t>d.S/E</t>
    </r>
  </si>
  <si>
    <r>
      <t>β</t>
    </r>
    <r>
      <rPr>
        <b/>
        <sz val="8"/>
        <color theme="1"/>
        <rFont val="Calibri"/>
        <family val="2"/>
      </rPr>
      <t>E</t>
    </r>
  </si>
  <si>
    <r>
      <t>Ŝ</t>
    </r>
    <r>
      <rPr>
        <b/>
        <sz val="8"/>
        <color theme="1"/>
        <rFont val="Calibri"/>
        <family val="2"/>
      </rPr>
      <t>d.S/C</t>
    </r>
  </si>
  <si>
    <r>
      <t>β</t>
    </r>
    <r>
      <rPr>
        <b/>
        <sz val="8"/>
        <color theme="1"/>
        <rFont val="Calibri"/>
        <family val="2"/>
      </rPr>
      <t>C</t>
    </r>
  </si>
  <si>
    <t>Cumulative Probability</t>
  </si>
  <si>
    <r>
      <t>S</t>
    </r>
    <r>
      <rPr>
        <b/>
        <sz val="8"/>
        <color theme="1"/>
        <rFont val="Calibri"/>
        <family val="2"/>
        <scheme val="minor"/>
      </rPr>
      <t>d</t>
    </r>
  </si>
  <si>
    <r>
      <t>Ŝ</t>
    </r>
    <r>
      <rPr>
        <b/>
        <sz val="8"/>
        <color theme="1"/>
        <rFont val="Calibri"/>
        <family val="2"/>
      </rPr>
      <t>dS</t>
    </r>
  </si>
  <si>
    <r>
      <t>β</t>
    </r>
    <r>
      <rPr>
        <b/>
        <sz val="8"/>
        <color theme="1"/>
        <rFont val="Calibri"/>
        <family val="2"/>
      </rPr>
      <t>ds</t>
    </r>
  </si>
  <si>
    <r>
      <t>Ln(</t>
    </r>
    <r>
      <rPr>
        <b/>
        <sz val="8"/>
        <color theme="1"/>
        <rFont val="Calibri"/>
        <family val="2"/>
        <scheme val="minor"/>
      </rPr>
      <t>Sd/Ŝd.ds</t>
    </r>
    <r>
      <rPr>
        <b/>
        <sz val="11"/>
        <color theme="1"/>
        <rFont val="Calibri"/>
        <family val="2"/>
        <scheme val="minor"/>
      </rPr>
      <t>)/β</t>
    </r>
    <r>
      <rPr>
        <b/>
        <sz val="8"/>
        <color theme="1"/>
        <rFont val="Calibri"/>
        <family val="2"/>
        <scheme val="minor"/>
      </rPr>
      <t>d</t>
    </r>
  </si>
  <si>
    <r>
      <t>P[</t>
    </r>
    <r>
      <rPr>
        <b/>
        <i/>
        <sz val="11"/>
        <color theme="1"/>
        <rFont val="Calibri"/>
        <family val="2"/>
        <scheme val="minor"/>
      </rPr>
      <t>ds</t>
    </r>
    <r>
      <rPr>
        <b/>
        <sz val="11"/>
        <color theme="1"/>
        <rFont val="Calibri"/>
        <family val="2"/>
        <scheme val="minor"/>
      </rPr>
      <t>|S</t>
    </r>
    <r>
      <rPr>
        <b/>
        <sz val="8"/>
        <color theme="1"/>
        <rFont val="Calibri"/>
        <family val="2"/>
        <scheme val="minor"/>
      </rPr>
      <t>d</t>
    </r>
    <r>
      <rPr>
        <b/>
        <sz val="11"/>
        <color theme="1"/>
        <rFont val="Calibri"/>
        <family val="2"/>
        <scheme val="minor"/>
      </rPr>
      <t>]</t>
    </r>
  </si>
  <si>
    <t xml:space="preserve">Slight </t>
  </si>
  <si>
    <t>PGA</t>
  </si>
  <si>
    <t>Magnitud</t>
  </si>
  <si>
    <t>Wind pressure (p)</t>
  </si>
  <si>
    <t>Wind speed</t>
  </si>
  <si>
    <t>roof angle</t>
  </si>
  <si>
    <t>Mean wall Pressure (psf)</t>
  </si>
  <si>
    <t>Elastic module</t>
  </si>
  <si>
    <t>mph</t>
  </si>
  <si>
    <t>Clay</t>
  </si>
  <si>
    <t>R_angle=</t>
  </si>
  <si>
    <t>Concrete</t>
  </si>
  <si>
    <t xml:space="preserve">Exposure = </t>
  </si>
  <si>
    <t xml:space="preserve">Mean height </t>
  </si>
  <si>
    <t>ft</t>
  </si>
  <si>
    <t>Category</t>
  </si>
  <si>
    <t>V&lt;100</t>
  </si>
  <si>
    <t>V&gt;100</t>
  </si>
  <si>
    <t>I</t>
  </si>
  <si>
    <t>II</t>
  </si>
  <si>
    <t>III</t>
  </si>
  <si>
    <t>P =</t>
  </si>
  <si>
    <r>
      <t>λ*Kzt*p</t>
    </r>
    <r>
      <rPr>
        <sz val="8"/>
        <color theme="1"/>
        <rFont val="Calibri"/>
        <family val="2"/>
      </rPr>
      <t>S30</t>
    </r>
  </si>
  <si>
    <t>ASCE 7-2010</t>
  </si>
  <si>
    <t>IV</t>
  </si>
  <si>
    <t>λ=</t>
  </si>
  <si>
    <t>Mean roof height (ft)</t>
  </si>
  <si>
    <t>Exposure</t>
  </si>
  <si>
    <t>Kzt=</t>
  </si>
  <si>
    <t>B</t>
  </si>
  <si>
    <t>D</t>
  </si>
  <si>
    <r>
      <t>p</t>
    </r>
    <r>
      <rPr>
        <sz val="8"/>
        <color theme="1"/>
        <rFont val="Calibri"/>
        <family val="2"/>
        <scheme val="minor"/>
      </rPr>
      <t>S30=</t>
    </r>
  </si>
  <si>
    <t>psf</t>
  </si>
  <si>
    <t>P=</t>
  </si>
  <si>
    <t>Failure Pressures (pr)</t>
  </si>
  <si>
    <t>φ=</t>
  </si>
  <si>
    <t>L_wall=</t>
  </si>
  <si>
    <t>H_wall=</t>
  </si>
  <si>
    <t>rH=</t>
  </si>
  <si>
    <t>rL=</t>
  </si>
  <si>
    <t>z/H =</t>
  </si>
  <si>
    <t>x/L=</t>
  </si>
  <si>
    <t>E=</t>
  </si>
  <si>
    <t>In=</t>
  </si>
  <si>
    <t>in4</t>
  </si>
  <si>
    <t>lb</t>
  </si>
  <si>
    <t>ACI-530</t>
  </si>
  <si>
    <t>m=</t>
  </si>
  <si>
    <t>pr=</t>
  </si>
  <si>
    <t>Pf=</t>
  </si>
  <si>
    <t>Windows and glass doors (Pf)</t>
  </si>
  <si>
    <t>COV=</t>
  </si>
  <si>
    <t>σ=</t>
  </si>
  <si>
    <t>Mean roof Pressure (psf)</t>
  </si>
  <si>
    <t>S_roof=</t>
  </si>
  <si>
    <t xml:space="preserve">Type structure </t>
  </si>
  <si>
    <t>15&lt;</t>
  </si>
  <si>
    <t xml:space="preserve">Roof-Wall Connections </t>
  </si>
  <si>
    <t>&gt;60</t>
  </si>
  <si>
    <t xml:space="preserve">Connection </t>
  </si>
  <si>
    <t>Media (lb)</t>
  </si>
  <si>
    <t>COV</t>
  </si>
  <si>
    <t>Douglas Fir</t>
  </si>
  <si>
    <t>three 8d nails</t>
  </si>
  <si>
    <t>Strapped connection</t>
  </si>
  <si>
    <t>0.5" straps and two 6d nails</t>
  </si>
  <si>
    <t>SPF lumber</t>
  </si>
  <si>
    <t>five 8d nails</t>
  </si>
  <si>
    <t>Florida building Code</t>
  </si>
  <si>
    <t>0.125" strapp and 8d nails</t>
  </si>
  <si>
    <t>V</t>
  </si>
  <si>
    <t>Meters/s</t>
  </si>
  <si>
    <t>Meters</t>
  </si>
  <si>
    <t>Distance from Buildings (m)</t>
  </si>
  <si>
    <t>Factors</t>
  </si>
  <si>
    <t>N° impacts</t>
  </si>
  <si>
    <t>x</t>
  </si>
  <si>
    <t>n</t>
  </si>
  <si>
    <t>h0</t>
  </si>
  <si>
    <t>f</t>
  </si>
  <si>
    <t>Wall Resistance</t>
  </si>
  <si>
    <t>kg-m/s</t>
  </si>
  <si>
    <t>Window Resistance</t>
  </si>
  <si>
    <t>Probability of no damage</t>
  </si>
  <si>
    <t>Pm wall</t>
  </si>
  <si>
    <t>Pm window</t>
  </si>
  <si>
    <t>Area Wall</t>
  </si>
  <si>
    <t>m2</t>
  </si>
  <si>
    <t>Area Window</t>
  </si>
  <si>
    <t>Probability of impact damage</t>
  </si>
  <si>
    <t>Pd Wall</t>
  </si>
  <si>
    <t>Pd Window</t>
  </si>
  <si>
    <t>Presure=</t>
  </si>
  <si>
    <t>Windows</t>
  </si>
  <si>
    <t>Roof</t>
  </si>
  <si>
    <t xml:space="preserve"> Walls Failure Probability (Pf)</t>
  </si>
  <si>
    <t>Design Pressure</t>
  </si>
  <si>
    <t>Media baseline=</t>
  </si>
  <si>
    <t>Media retrofited=</t>
  </si>
  <si>
    <t>Pf baseline=</t>
  </si>
  <si>
    <t>Pf retrofited=</t>
  </si>
  <si>
    <t>Brick baseline=</t>
  </si>
  <si>
    <t>Brick Retrofited=</t>
  </si>
  <si>
    <t>Flood velocity</t>
  </si>
  <si>
    <t>ft/sec</t>
  </si>
  <si>
    <t>Flood depth</t>
  </si>
  <si>
    <t>Velocity Threshold</t>
  </si>
  <si>
    <t>Collapse Potential</t>
  </si>
  <si>
    <t>1st Floor hight</t>
  </si>
  <si>
    <t>Operational</t>
  </si>
  <si>
    <t>I) Global parameters</t>
  </si>
  <si>
    <t>Draw value</t>
  </si>
  <si>
    <t>List of Parameters from the REST Survey</t>
  </si>
  <si>
    <t>II) Safety parameters</t>
  </si>
  <si>
    <t>III) Energy parameters</t>
  </si>
  <si>
    <t>Input values</t>
  </si>
  <si>
    <t>V) Seismic Parameter</t>
  </si>
  <si>
    <t xml:space="preserve">Soil type </t>
  </si>
  <si>
    <t>VI) Wind</t>
  </si>
  <si>
    <t>Lenght of roof</t>
  </si>
  <si>
    <t>Window resistance retrofited</t>
  </si>
  <si>
    <t>Window resistance baseline</t>
  </si>
  <si>
    <t>Distance from roof supports</t>
  </si>
  <si>
    <t>Window Area</t>
  </si>
  <si>
    <t xml:space="preserve">Flood channels </t>
  </si>
  <si>
    <t>Damage</t>
  </si>
  <si>
    <t>IV)Flood parameters</t>
  </si>
  <si>
    <t>table5.7</t>
  </si>
  <si>
    <t>Building type</t>
  </si>
  <si>
    <t>Low-code</t>
  </si>
  <si>
    <t>Moderate-code</t>
  </si>
  <si>
    <t>High-code</t>
  </si>
  <si>
    <t xml:space="preserve">Baseline </t>
  </si>
  <si>
    <t xml:space="preserve">Retrofited </t>
  </si>
  <si>
    <t>Building</t>
  </si>
  <si>
    <t>Wind</t>
  </si>
  <si>
    <t>Massonry walls</t>
  </si>
  <si>
    <t>Flood</t>
  </si>
  <si>
    <t>N/A</t>
  </si>
  <si>
    <t>Operationality</t>
  </si>
  <si>
    <t>Retrofiting options</t>
  </si>
  <si>
    <t>Wall material</t>
  </si>
  <si>
    <t>Window resistance</t>
  </si>
  <si>
    <t>Quality level</t>
  </si>
  <si>
    <t>Retrofited</t>
  </si>
  <si>
    <t>Current</t>
  </si>
  <si>
    <t>Question in the VBA form</t>
  </si>
  <si>
    <t>Label</t>
  </si>
  <si>
    <t>Default data</t>
  </si>
  <si>
    <t>Updated data</t>
  </si>
  <si>
    <t>REST</t>
  </si>
  <si>
    <t>Dominica</t>
  </si>
  <si>
    <t>Q5</t>
  </si>
  <si>
    <t>What currency do you use locally?  Please note: When asked for the cost of anything from this point forward in the survey, please put it in United States Dollars (USD).</t>
  </si>
  <si>
    <t>Q6</t>
  </si>
  <si>
    <t>What is the current exchange rate for your country's currency for 1 US Dollar (USD)?</t>
  </si>
  <si>
    <t>Health Care Facility Name</t>
  </si>
  <si>
    <t>Street Address</t>
  </si>
  <si>
    <t>Q10_1</t>
  </si>
  <si>
    <t>GeneralInformation Q3</t>
  </si>
  <si>
    <t>Q10_2</t>
  </si>
  <si>
    <t>Latitude - Minutes</t>
  </si>
  <si>
    <t>Q10_3</t>
  </si>
  <si>
    <t>Latitude - Seconds</t>
  </si>
  <si>
    <t>Q11_1</t>
  </si>
  <si>
    <t>GeneralInformation Q4</t>
  </si>
  <si>
    <t>Q11_2</t>
  </si>
  <si>
    <t>Longitude - Minutes</t>
  </si>
  <si>
    <t>Q11_3</t>
  </si>
  <si>
    <t>Longitude - Seconds</t>
  </si>
  <si>
    <t>Q12_1</t>
  </si>
  <si>
    <t>GeneralInformation Q5</t>
  </si>
  <si>
    <t>Operating Hours: How many hours a day does the health care facility operate? The total will reflect how many hours the facility is open per week. It refers to normal operations, not to emergency or urgent care services. - Sunday</t>
  </si>
  <si>
    <t>Q12_2</t>
  </si>
  <si>
    <t>Operating Hours: How many hours a day does the health care facility operate? The total will reflect how many hours the facility is open per week. It refers to normal operations, not to emergency or urgent care services. - Monday</t>
  </si>
  <si>
    <t>Q12_3</t>
  </si>
  <si>
    <t>Operating Hours: How many hours a day does the health care facility operate? The total will reflect how many hours the facility is open per week. It refers to normal operations, not to emergency or urgent care services. - Tuesday</t>
  </si>
  <si>
    <t>Q12_4</t>
  </si>
  <si>
    <t>Operating Hours: How many hours a day does the health care facility operate? The total will reflect how many hours the facility is open per week. It refers to normal operations, not to emergency or urgent care services. - Wednesday</t>
  </si>
  <si>
    <t>Q12_5</t>
  </si>
  <si>
    <t>Operating Hours: How many hours a day does the health care facility operate? The total will reflect how many hours the facility is open per week. It refers to normal operations, not to emergency or urgent care services. - Thursday</t>
  </si>
  <si>
    <t>Q12_6</t>
  </si>
  <si>
    <t>Operating Hours: How many hours a day does the health care facility operate? The total will reflect how many hours the facility is open per week. It refers to normal operations, not to emergency or urgent care services. - Friday</t>
  </si>
  <si>
    <t>Q12_7</t>
  </si>
  <si>
    <t>Operating Hours: How many hours a day does the health care facility operate? The total will reflect how many hours the facility is open per week. It refers to normal operations, not to emergency or urgent care services. - Saturday</t>
  </si>
  <si>
    <t>Q13_1_1</t>
  </si>
  <si>
    <t>GeneralInformation Q6</t>
  </si>
  <si>
    <t>Number of Staff (Full and Part Time - including healthcare providers and all other workers working in the facility). - Full-time - Number of Staff</t>
  </si>
  <si>
    <t>Q13_2_1</t>
  </si>
  <si>
    <t>Number of Staff (Full and Part Time - including healthcare providers and all other workers working in the facility). - Part time (3 or more days a week) - Number of Staff</t>
  </si>
  <si>
    <t>Q13_3_1</t>
  </si>
  <si>
    <t>Number of Staff (Full and Part Time - including healthcare providers and all other workers working in the facility). - Part time (less than 3 days a week) - Number of Staff</t>
  </si>
  <si>
    <t>Q14</t>
  </si>
  <si>
    <t>GeneralInformation Q7a</t>
  </si>
  <si>
    <t xml:space="preserve">Healthcare services provided by the facility (check all that apply) - Primary care or ambulatory services Primary care or ambulatory services </t>
  </si>
  <si>
    <t>GeneralInformation Q7b</t>
  </si>
  <si>
    <t xml:space="preserve">Healthcare services provided by the facility (check all that apply) -  Outpatient surgery services </t>
  </si>
  <si>
    <t>GeneralInformation Q7c</t>
  </si>
  <si>
    <t>Healthcare services provided by the facility (check all that apply) - Emergency or urgent care services</t>
  </si>
  <si>
    <t>GeneralInformation Q7d</t>
  </si>
  <si>
    <t>Healthcare services provided by the facility (check all that apply) - Inpatient hospital services</t>
  </si>
  <si>
    <t>Healthcare services provided by the facility (check all that apply) - Nursing home or other assisting living services</t>
  </si>
  <si>
    <t>Healthcare services provided by the facility (check all that apply) - Dental lab services</t>
  </si>
  <si>
    <t>Healthcare services provided by the facility (check all that apply) - Pharmacy services</t>
  </si>
  <si>
    <t>Q14_6_TEXT</t>
  </si>
  <si>
    <t>Healthcare services provided by the facility (check all that apply) - Other - Text</t>
  </si>
  <si>
    <t>Q15</t>
  </si>
  <si>
    <t>GeneralInformation Q8</t>
  </si>
  <si>
    <t>Number of Exam/Consulting Rooms</t>
  </si>
  <si>
    <t>Q16_1_1</t>
  </si>
  <si>
    <t>GeneralInformation Q9</t>
  </si>
  <si>
    <t>Please provide the average number of patient consultations per day (given if the day is slow, normal, or busy). - Slow day - Average number of patient consultations per day</t>
  </si>
  <si>
    <t>Q16_2_1</t>
  </si>
  <si>
    <t>Please provide the average number of patient consultations per day (given if the day is slow, normal, or busy). - Normal day - Average number of patient consultations per day</t>
  </si>
  <si>
    <t>Q16_3_1</t>
  </si>
  <si>
    <t>Please provide the average number of patient consultations per day (given if the day is slow, normal, or busy). - Busy day - Average number of patient consultations per day</t>
  </si>
  <si>
    <t>Q17</t>
  </si>
  <si>
    <t>GeneralInformation Q10</t>
  </si>
  <si>
    <t>Number of Beds</t>
  </si>
  <si>
    <t>GeneralInformation Q11</t>
  </si>
  <si>
    <t>On an average day, how many patients are admitted to the health care facility?</t>
  </si>
  <si>
    <t>Q19</t>
  </si>
  <si>
    <t>GeneralInformation Q12</t>
  </si>
  <si>
    <t>What is the average length of stay (in days) in the health care facility?</t>
  </si>
  <si>
    <t>Safety Q1</t>
  </si>
  <si>
    <t>Construction Class Definitions     Please refer to the construction class definitions by clicking on the link above to help determine the closest construction class/building material of your location.</t>
  </si>
  <si>
    <t>Q23</t>
  </si>
  <si>
    <t>Safety Q2</t>
  </si>
  <si>
    <t>What is the most prominent construction material for the health care facility? (Please choose one from the drop-down menu).</t>
  </si>
  <si>
    <t>Safety Q3</t>
  </si>
  <si>
    <t>Replacement Value (the amount an entity would have to pay to replace the building to be retrofitted at the present time, according to its current worth, in the event it is destroyed or demolished). Please give value in United States Dollars (USD).</t>
  </si>
  <si>
    <t>Q26</t>
  </si>
  <si>
    <t>Safety Q4a</t>
  </si>
  <si>
    <t>Was the building constructed after 1980?</t>
  </si>
  <si>
    <t>Safety Q4b</t>
  </si>
  <si>
    <t>Safety Q5</t>
  </si>
  <si>
    <t>Number of Stories/Floors</t>
  </si>
  <si>
    <t>Safety Q6</t>
  </si>
  <si>
    <t>Gross Floor Area (sq. m.) of the facility to be retrofitted (the total area of your building - everything inside the walls. This means plazas, parking lots and other outside areas are not included).</t>
  </si>
  <si>
    <t>Q29#1_1_1</t>
  </si>
  <si>
    <t>Safety Q7</t>
  </si>
  <si>
    <t>Please consider the floor plan of the facility. - Pre-Retrofitting - Height (in meters) between the ground outside of the facility, and the floo... - Height (in meters) between the ground outside of the facility, and the floor of the first level, inside the facility. -</t>
  </si>
  <si>
    <t>Q30#1_1_1</t>
  </si>
  <si>
    <t>Safety Q8</t>
  </si>
  <si>
    <t>Please consider the roof of the facility. - Pre-Retrofitting - Distance between the roof supports (in meters) -</t>
  </si>
  <si>
    <t>Q30#1_2_1</t>
  </si>
  <si>
    <t>Please consider the roof of the facility. - Pre-Retrofitting - Length of the roof (in meters) -</t>
  </si>
  <si>
    <t>Q30#1_3_1</t>
  </si>
  <si>
    <t>Please consider the roof of the facility. - Pre-Retrofitting - Roof inclination angle (please give answer in degrees) - pictures may be us... - Roof inclination angle (please give answer in degrees) - pictures may be used to make the estimate. -</t>
  </si>
  <si>
    <t>Q31</t>
  </si>
  <si>
    <t>Safety Q9</t>
  </si>
  <si>
    <t>What is the type of material of the roof?</t>
  </si>
  <si>
    <t>Q32</t>
  </si>
  <si>
    <t>You have selected that the material of the ceiling is something other than concrete. Please, specify what type of material the ceiling is.</t>
  </si>
  <si>
    <t>Q33</t>
  </si>
  <si>
    <t>Safety Q11</t>
  </si>
  <si>
    <t>Please, provide the current pressure resistance of the roof-wall connection (in pounds) (Conversion: 1 pound (lb) = 2.2 kg). Please estimate using the lowest resistance known.</t>
  </si>
  <si>
    <t>Q31#1_1_1</t>
  </si>
  <si>
    <t>Safety Q13</t>
  </si>
  <si>
    <t>Please consider the walls in the facility - Pre-Retrofitting - Maximum distance between columns (in meters). The distance should be the lo... - Maximum distance between columns (in meters). The distance should be the longest of the facility, considering columns or other walls (brick walls, not drywalls) as supports. -</t>
  </si>
  <si>
    <t>Q31#1_2_1</t>
  </si>
  <si>
    <t>Please consider the walls in the facility - Pre-Retrofitting - Height of the walls (in meters). The highest wall's value should be used. -</t>
  </si>
  <si>
    <t>Q32#1_2_1</t>
  </si>
  <si>
    <t>Safety Q12</t>
  </si>
  <si>
    <t>Please consider the windows and/or glass doors in the facility. - Pre-Retrofitting - Size of largest window (in meters-squared/m2) -</t>
  </si>
  <si>
    <t>Q36</t>
  </si>
  <si>
    <t>Are you aware of any other retrofitting work not completely funded by PAHO regarding the Hospital Safety Index?</t>
  </si>
  <si>
    <t>Q37</t>
  </si>
  <si>
    <t>You selected that you are aware of other retrofitting work for the Hospital Safety Index that is not completely funded by PAHO/DFID. Please briefly describe this additional work; and, please contact Alejandro Arrieta at alejarri@fiu.edu to provide more information.</t>
  </si>
  <si>
    <t>Q39#1_4</t>
  </si>
  <si>
    <t>Safety Q26</t>
  </si>
  <si>
    <t>Projected retrofitting work to improve safety - Based on Pre-Retrofitting HSI, determine the safety of each component in case of emergency situations - Substructural components</t>
  </si>
  <si>
    <t>Q39#1_5</t>
  </si>
  <si>
    <t>Projected retrofitting work to improve safety - Based on Pre-Retrofitting HSI, determine the safety of each component in case of emergency situations - Superstructural components: Roof</t>
  </si>
  <si>
    <t>Q39#1_6</t>
  </si>
  <si>
    <t>Projected retrofitting work to improve safety - Based on Pre-Retrofitting HSI, determine the safety of each component in case of emergency situations - Superstructural components: Walls</t>
  </si>
  <si>
    <t>Q39#1_7</t>
  </si>
  <si>
    <t>Projected retrofitting work to improve safety - Based on Pre-Retrofitting HSI, determine the safety of each component in case of emergency situations - Superstructural components: Windows</t>
  </si>
  <si>
    <t>Q39#1_8</t>
  </si>
  <si>
    <t>Projected retrofitting work to improve safety - Based on Pre-Retrofitting HSI, determine the safety of each component in case of emergency situations - Superstructural components: Floor</t>
  </si>
  <si>
    <t>Q39#1_9</t>
  </si>
  <si>
    <t>Projected retrofitting work to improve safety - Based on Pre-Retrofitting HSI, determine the safety of each component in case of emergency situations - Superstructural components: Others</t>
  </si>
  <si>
    <t>Q39#1_10</t>
  </si>
  <si>
    <t>Projected retrofitting work to improve safety - Based on Pre-Retrofitting HSI, determine the safety of each component in case of emergency situations - Structures that protect sources of electricity in emergency situations  (e.g. generator room)</t>
  </si>
  <si>
    <t>Q39#1_11</t>
  </si>
  <si>
    <t>Projected retrofitting work to improve safety - Based on Pre-Retrofitting HSI, determine the safety of each component in case of emergency situations - Structures that protects water reserves in emergency situations (e.g. storage tank room)</t>
  </si>
  <si>
    <t>Q39#2_4</t>
  </si>
  <si>
    <t>Projected retrofitting work to improve safety - Based on projected retrofitting work, assess the Post-Retrofitting HSI - Substructural components</t>
  </si>
  <si>
    <t>Q39#2_5</t>
  </si>
  <si>
    <t>Projected retrofitting work to improve safety - Based on projected retrofitting work, assess the Post-Retrofitting HSI - Superstructural components: Roof</t>
  </si>
  <si>
    <t>Q39#2_6</t>
  </si>
  <si>
    <t>Projected retrofitting work to improve safety - Based on projected retrofitting work, assess the Post-Retrofitting HSI - Superstructural components: Walls</t>
  </si>
  <si>
    <t>Q39#2_7</t>
  </si>
  <si>
    <t>Projected retrofitting work to improve safety - Based on projected retrofitting work, assess the Post-Retrofitting HSI - Superstructural components: Windows</t>
  </si>
  <si>
    <t>Q39#2_8</t>
  </si>
  <si>
    <t>Projected retrofitting work to improve safety - Based on projected retrofitting work, assess the Post-Retrofitting HSI - Superstructural components: Floor</t>
  </si>
  <si>
    <t>Q39#2_9</t>
  </si>
  <si>
    <t>Projected retrofitting work to improve safety - Based on projected retrofitting work, assess the Post-Retrofitting HSI - Superstructural components: Others</t>
  </si>
  <si>
    <t>Q39#2_10</t>
  </si>
  <si>
    <t>Projected retrofitting work to improve safety - Based on projected retrofitting work, assess the Post-Retrofitting HSI - Structures that protect sources of electricity in emergency situations  (e.g. generator room)</t>
  </si>
  <si>
    <t>Q39#2_11</t>
  </si>
  <si>
    <t>Projected retrofitting work to improve safety - Based on projected retrofitting work, assess the Post-Retrofitting HSI - Structures that protects water reserves in emergency situations (e.g. storage tank room)</t>
  </si>
  <si>
    <t>Q39#3_4_1</t>
  </si>
  <si>
    <t>Projected retrofitting work to improve safety - Provide an estimated range of the associated retrofitting work - Substructural components - Minimum cost (USD)</t>
  </si>
  <si>
    <t>Q39#3_4_2</t>
  </si>
  <si>
    <t>Projected retrofitting work to improve safety - Provide an estimated range of the associated retrofitting work - Substructural components - Maximum cost (USD)</t>
  </si>
  <si>
    <t>Q39#3_5_1</t>
  </si>
  <si>
    <t>Projected retrofitting work to improve safety - Provide an estimated range of the associated retrofitting work - Superstructural components: Roof - Minimum cost (USD)</t>
  </si>
  <si>
    <t>Q39#3_5_2</t>
  </si>
  <si>
    <t>Projected retrofitting work to improve safety - Provide an estimated range of the associated retrofitting work - Superstructural components: Roof - Maximum cost (USD)</t>
  </si>
  <si>
    <t>Q39#3_6_1</t>
  </si>
  <si>
    <t>Projected retrofitting work to improve safety - Provide an estimated range of the associated retrofitting work - Superstructural components: Walls - Minimum cost (USD)</t>
  </si>
  <si>
    <t>Q39#3_6_2</t>
  </si>
  <si>
    <t>Projected retrofitting work to improve safety - Provide an estimated range of the associated retrofitting work - Superstructural components: Walls - Maximum cost (USD)</t>
  </si>
  <si>
    <t>Q39#3_7_1</t>
  </si>
  <si>
    <t>Projected retrofitting work to improve safety - Provide an estimated range of the associated retrofitting work - Superstructural components: Windows - Minimum cost (USD)</t>
  </si>
  <si>
    <t>Q39#3_7_2</t>
  </si>
  <si>
    <t>Projected retrofitting work to improve safety - Provide an estimated range of the associated retrofitting work - Superstructural components: Windows - Maximum cost (USD)</t>
  </si>
  <si>
    <t>Q39#3_8_1</t>
  </si>
  <si>
    <t>Projected retrofitting work to improve safety - Provide an estimated range of the associated retrofitting work - Superstructural components: Floor - Minimum cost (USD)</t>
  </si>
  <si>
    <t>Q39#3_8_2</t>
  </si>
  <si>
    <t>Projected retrofitting work to improve safety - Provide an estimated range of the associated retrofitting work - Superstructural components: Floor - Maximum cost (USD)</t>
  </si>
  <si>
    <t>Q39#3_9_1</t>
  </si>
  <si>
    <t>Projected retrofitting work to improve safety - Provide an estimated range of the associated retrofitting work - Superstructural components: Others - Minimum cost (USD)</t>
  </si>
  <si>
    <t>Q39#3_9_2</t>
  </si>
  <si>
    <t>Projected retrofitting work to improve safety - Provide an estimated range of the associated retrofitting work - Superstructural components: Others - Maximum cost (USD)</t>
  </si>
  <si>
    <t>Q39#3_10_1</t>
  </si>
  <si>
    <t>Projected retrofitting work to improve safety - Provide an estimated range of the associated retrofitting work - Structures that protect sources of electricity in emergency situations  (e.... - Structures that protect sources of electricity in emergency situations  (e.g. generator room) - Minimum cost (USD)</t>
  </si>
  <si>
    <t>Q39#3_10_2</t>
  </si>
  <si>
    <t>Projected retrofitting work to improve safety - Provide an estimated range of the associated retrofitting work - Structures that protect sources of electricity in emergency situations  (e.... - Structures that protect sources of electricity in emergency situations  (e.g. generator room) - Maximum cost (USD)</t>
  </si>
  <si>
    <t>Q39#3_11_1</t>
  </si>
  <si>
    <t>Projected retrofitting work to improve safety - Provide an estimated range of the associated retrofitting work - Structures that protects water reserves in emergency situations (e.g. stora... - Structures that protects water reserves in emergency situations (e.g. storage tank room) - Minimum cost (USD)</t>
  </si>
  <si>
    <t>Q39#3_11_2</t>
  </si>
  <si>
    <t>Projected retrofitting work to improve safety - Provide an estimated range of the associated retrofitting work - Structures that protects water reserves in emergency situations (e.g. stora... - Structures that protects water reserves in emergency situations (e.g. storage tank room) - Maximum cost (USD)</t>
  </si>
  <si>
    <t>Safety Q16</t>
  </si>
  <si>
    <t>Catchment Population (the potential total number of people served by this healthcare facility).</t>
  </si>
  <si>
    <t>Safety Q17</t>
  </si>
  <si>
    <t>Please choose the most common construction class in the catchment area, the class that best represents the majority of the residential buildings in the catchment area of the health care facility, from the drop down menu below.</t>
  </si>
  <si>
    <t>Q44</t>
  </si>
  <si>
    <t>Safety Q18</t>
  </si>
  <si>
    <t>What fraction of constructions can be classified as this construction class? Please provide a rough estimate of the percentage of residential buildings that are in this construction class (for example, 40% are class C1).</t>
  </si>
  <si>
    <t>Safety Q19</t>
  </si>
  <si>
    <t>What are the most common number of stories/floors for this construction class?</t>
  </si>
  <si>
    <t>Q46</t>
  </si>
  <si>
    <t>Safety Q20</t>
  </si>
  <si>
    <t>Now, please choose the second most common construction class in the catchment area from the drop down menu below.</t>
  </si>
  <si>
    <t>Q47</t>
  </si>
  <si>
    <t>Safety Q21</t>
  </si>
  <si>
    <t>Q48</t>
  </si>
  <si>
    <t>Safety Q22</t>
  </si>
  <si>
    <t>Q49</t>
  </si>
  <si>
    <t>Safety Q23</t>
  </si>
  <si>
    <t>Finally, please choose the third most common construction class in the catchment area from the drop down menu below.</t>
  </si>
  <si>
    <t>Q50</t>
  </si>
  <si>
    <t>Safety Q24</t>
  </si>
  <si>
    <t>Q51</t>
  </si>
  <si>
    <t>Safety Q25</t>
  </si>
  <si>
    <t>Q57</t>
  </si>
  <si>
    <t>What types of energy are directly consumed in the facility</t>
  </si>
  <si>
    <t>Q58_1_1</t>
  </si>
  <si>
    <t>Enerygy Q2</t>
  </si>
  <si>
    <t>Report the average annual consumption of this facility (consider the previous 12 months) - Electricity (kWh) - Units</t>
  </si>
  <si>
    <t>Q58_2_1</t>
  </si>
  <si>
    <t>Report the average annual consumption of this facility (consider the previous 12 months) - Natural Gas (please list number in pounds (lbs)) (Conversion: 1 kg = 2.2 lb... - Natural Gas (please list number in pounds (lbs)) (Conversion: 1 kg = 2.2 lbs) - Units</t>
  </si>
  <si>
    <t>Q58_3_1</t>
  </si>
  <si>
    <t>Report the average annual consumption of this facility (consider the previous 12 months) - Diesel (gallons) - Units</t>
  </si>
  <si>
    <t>Q58_4_1</t>
  </si>
  <si>
    <t>Report the average annual consumption of this facility (consider the previous 12 months) - Oil (gallons) - Units</t>
  </si>
  <si>
    <t>Q59_1_1</t>
  </si>
  <si>
    <t>Enerygy Q3</t>
  </si>
  <si>
    <t>Report the average price of energy per unit of energy in the last 12 months (in United States Dollars (USD)). - Electricity                               (USD/kWh) - Price</t>
  </si>
  <si>
    <t>Q59_2_1</t>
  </si>
  <si>
    <t>Report the average price of energy per unit of energy in the last 12 months (in United States Dollars (USD)). - Natural Gas (USD/lbs) (Conversion: 1 kg = 2.2 lbs) - Price</t>
  </si>
  <si>
    <t>Q59_3_1</t>
  </si>
  <si>
    <t>Report the average price of energy per unit of energy in the last 12 months (in United States Dollars (USD)). - Diesel (USD/gallons) - Price</t>
  </si>
  <si>
    <t>Q59_4_1</t>
  </si>
  <si>
    <t>Report the average price of energy per unit of energy in the last 12 months (in United States Dollars (USD)). - Oil (USD/gallons) - Price</t>
  </si>
  <si>
    <t>Q60#1_1_1</t>
  </si>
  <si>
    <t>Complete the following table based on estimations from technical specifications and other sources... - Associated Retrofitting Investment Cost of Energy Improvements in United States Dollars (USD).  Write 0 if no investment is performed for this item. - Windows (Tinted windows reduce the amount of radiation transmitted through... - Windows (Tinted windows reduce the amount of radiation transmitted through the glass keeping the room cooler) -</t>
  </si>
  <si>
    <t>Q60#1_2_1</t>
  </si>
  <si>
    <t>Complete the following table based on estimations from technical specifications and other sources... - Associated Retrofitting Investment Cost of Energy Improvements in United States Dollars (USD).  Write 0 if no investment is performed for this item. - Roofs (New hip roof will provide a base for the solar panels to be mounted... - Roofs (New hip roof will provide a base for the solar panels to be mounted and will be significantly cooler than existing concrete roof) -</t>
  </si>
  <si>
    <t>Q60#1_3_1</t>
  </si>
  <si>
    <t>Complete the following table based on estimations from technical specifications and other sources... - Associated Retrofitting Investment Cost of Energy Improvements in United States Dollars (USD).  Write 0 if no investment is performed for this item. - HVAC (air conditioning units will be replaced with R410a inverter units) -</t>
  </si>
  <si>
    <t>Q60#1_4_1</t>
  </si>
  <si>
    <t>Complete the following table based on estimations from technical specifications and other sources... - Associated Retrofitting Investment Cost of Energy Improvements in United States Dollars (USD).  Write 0 if no investment is performed for this item. - Lighting (Existing lamps will be replaced with LED lamps, cost of fixtures... - Lighting (Existing lamps will be replaced with LED lamps, cost of fixtures are included) -</t>
  </si>
  <si>
    <t>Q60#1_5_1</t>
  </si>
  <si>
    <t>Complete the following table based on estimations from technical specifications and other sources... - Associated Retrofitting Investment Cost of Energy Improvements in United States Dollars (USD).  Write 0 if no investment is performed for this item. - Renewable energy (27kWh Photovoltaic System) -</t>
  </si>
  <si>
    <t>Q60#1_6_1</t>
  </si>
  <si>
    <t>Complete the following table based on estimations from technical specifications and other sources... - Associated Retrofitting Investment Cost of Energy Improvements in United States Dollars (USD).  Write 0 if no investment is performed for this item. - Water heating (Water heaters will be replaced with solar water heaters) -</t>
  </si>
  <si>
    <t>Q60#1_7_1</t>
  </si>
  <si>
    <t>Complete the following table based on estimations from technical specifications and other sources... - Associated Retrofitting Investment Cost of Energy Improvements in United States Dollars (USD).  Write 0 if no investment is performed for this item. - Laundry equipment (Washing machine will be replaced with a commercial grade... - Laundry equipment (Washing machine will be replaced with a commercial grade energy star rated unit) -</t>
  </si>
  <si>
    <t>Q60#1_8_1</t>
  </si>
  <si>
    <t>Complete the following table based on estimations from technical specifications and other sources... - Associated Retrofitting Investment Cost of Energy Improvements in United States Dollars (USD).  Write 0 if no investment is performed for this item. - Other non-medical equipment -</t>
  </si>
  <si>
    <t>Q60#1_9_1</t>
  </si>
  <si>
    <t>Complete the following table based on estimations from technical specifications and other sources... - Associated Retrofitting Investment Cost of Energy Improvements in United States Dollars (USD).  Write 0 if no investment is performed for this item. - Medical equipment (Sterilizer will be replaced with more energy and water e... - Medical equipment (Sterilizer will be replaced with more energy and water efficient unit -</t>
  </si>
  <si>
    <t>Q60#2_1_1</t>
  </si>
  <si>
    <t>Complete the following table based on estimations from technical specifications and other sources... - Estimated Annual Energy Savings due to Retrofitting - Windows (Tinted windows reduce the amount of radiation transmitted through... - Windows (Tinted windows reduce the amount of radiation transmitted through the glass keeping the room cooler) - Electricity (kWh)</t>
  </si>
  <si>
    <t>Q60#2_1_2</t>
  </si>
  <si>
    <t>Complete the following table based on estimations from technical specifications and other sources... - Estimated Annual Energy Savings due to Retrofitting - Windows (Tinted windows reduce the amount of radiation transmitted through... - Windows (Tinted windows reduce the amount of radiation transmitted through the glass keeping the room cooler) - Natural Gas (please list number in pounds (lbs)) (Conversion: 1 kg = 2.2 lbs)</t>
  </si>
  <si>
    <t>Q60#2_1_3</t>
  </si>
  <si>
    <t>Complete the following table based on estimations from technical specifications and other sources... - Estimated Annual Energy Savings due to Retrofitting - Windows (Tinted windows reduce the amount of radiation transmitted through... - Windows (Tinted windows reduce the amount of radiation transmitted through the glass keeping the room cooler) - Diesel (gallons)</t>
  </si>
  <si>
    <t>Q60#2_1_4</t>
  </si>
  <si>
    <t>Complete the following table based on estimations from technical specifications and other sources... - Estimated Annual Energy Savings due to Retrofitting - Windows (Tinted windows reduce the amount of radiation transmitted through... - Windows (Tinted windows reduce the amount of radiation transmitted through the glass keeping the room cooler) - Oil (gallons)</t>
  </si>
  <si>
    <t>Q60#2_2_1</t>
  </si>
  <si>
    <t>Complete the following table based on estimations from technical specifications and other sources... - Estimated Annual Energy Savings due to Retrofitting - Roofs (New hip roof will provide a base for the solar panels to be mounted... - Roofs (New hip roof will provide a base for the solar panels to be mounted and will be significantly cooler than existing concrete roof) - Electricity (kWh)</t>
  </si>
  <si>
    <t>Q60#2_2_2</t>
  </si>
  <si>
    <t>Complete the following table based on estimations from technical specifications and other sources... - Estimated Annual Energy Savings due to Retrofitting - Roofs (New hip roof will provide a base for the solar panels to be mounted... - Roofs (New hip roof will provide a base for the solar panels to be mounted and will be significantly cooler than existing concrete roof) - Natural Gas (please list number in pounds (lbs)) (Conversion: 1 kg = 2.2 lbs)</t>
  </si>
  <si>
    <t>Q60#2_2_3</t>
  </si>
  <si>
    <t>Complete the following table based on estimations from technical specifications and other sources... - Estimated Annual Energy Savings due to Retrofitting - Roofs (New hip roof will provide a base for the solar panels to be mounted... - Roofs (New hip roof will provide a base for the solar panels to be mounted and will be significantly cooler than existing concrete roof) - Diesel (gallons)</t>
  </si>
  <si>
    <t>Q60#2_2_4</t>
  </si>
  <si>
    <t>Complete the following table based on estimations from technical specifications and other sources... - Estimated Annual Energy Savings due to Retrofitting - Roofs (New hip roof will provide a base for the solar panels to be mounted... - Roofs (New hip roof will provide a base for the solar panels to be mounted and will be significantly cooler than existing concrete roof) - Oil (gallons)</t>
  </si>
  <si>
    <t>Q60#2_3_1</t>
  </si>
  <si>
    <t>Complete the following table based on estimations from technical specifications and other sources... - Estimated Annual Energy Savings due to Retrofitting - HVAC (air conditioning units will be replaced with R410a inverter units) - Electricity (kWh)</t>
  </si>
  <si>
    <t>Q60#2_3_2</t>
  </si>
  <si>
    <t>Complete the following table based on estimations from technical specifications and other sources... - Estimated Annual Energy Savings due to Retrofitting - HVAC (air conditioning units will be replaced with R410a inverter units) - Natural Gas (please list number in pounds (lbs)) (Conversion: 1 kg = 2.2 lbs)</t>
  </si>
  <si>
    <t>Q60#2_3_3</t>
  </si>
  <si>
    <t>Complete the following table based on estimations from technical specifications and other sources... - Estimated Annual Energy Savings due to Retrofitting - HVAC (air conditioning units will be replaced with R410a inverter units) - Diesel (gallons)</t>
  </si>
  <si>
    <t>Q60#2_3_4</t>
  </si>
  <si>
    <t>Complete the following table based on estimations from technical specifications and other sources... - Estimated Annual Energy Savings due to Retrofitting - HVAC (air conditioning units will be replaced with R410a inverter units) - Oil (gallons)</t>
  </si>
  <si>
    <t>Q60#2_4_1</t>
  </si>
  <si>
    <t>Complete the following table based on estimations from technical specifications and other sources... - Estimated Annual Energy Savings due to Retrofitting - Lighting (Existing lamps will be replaced with LED lamps, cost of fixtures... - Lighting (Existing lamps will be replaced with LED lamps, cost of fixtures are included) - Electricity (kWh)</t>
  </si>
  <si>
    <t>Q60#2_4_2</t>
  </si>
  <si>
    <t>Complete the following table based on estimations from technical specifications and other sources... - Estimated Annual Energy Savings due to Retrofitting - Lighting (Existing lamps will be replaced with LED lamps, cost of fixtures... - Lighting (Existing lamps will be replaced with LED lamps, cost of fixtures are included) - Natural Gas (please list number in pounds (lbs)) (Conversion: 1 kg = 2.2 lbs)</t>
  </si>
  <si>
    <t>Q60#2_4_3</t>
  </si>
  <si>
    <t>Complete the following table based on estimations from technical specifications and other sources... - Estimated Annual Energy Savings due to Retrofitting - Lighting (Existing lamps will be replaced with LED lamps, cost of fixtures... - Lighting (Existing lamps will be replaced with LED lamps, cost of fixtures are included) - Diesel (gallons)</t>
  </si>
  <si>
    <t>Q60#2_4_4</t>
  </si>
  <si>
    <t>Complete the following table based on estimations from technical specifications and other sources... - Estimated Annual Energy Savings due to Retrofitting - Lighting (Existing lamps will be replaced with LED lamps, cost of fixtures... - Lighting (Existing lamps will be replaced with LED lamps, cost of fixtures are included) - Oil (gallons)</t>
  </si>
  <si>
    <t>Q60#2_5_1</t>
  </si>
  <si>
    <t>Complete the following table based on estimations from technical specifications and other sources... - Estimated Annual Energy Savings due to Retrofitting - Renewable energy (27kWh Photovoltaic System) - Electricity (kWh)</t>
  </si>
  <si>
    <t>Q60#2_5_2</t>
  </si>
  <si>
    <t>Complete the following table based on estimations from technical specifications and other sources... - Estimated Annual Energy Savings due to Retrofitting - Renewable energy (27kWh Photovoltaic System) - Natural Gas (please list number in pounds (lbs)) (Conversion: 1 kg = 2.2 lbs)</t>
  </si>
  <si>
    <t>Q60#2_5_3</t>
  </si>
  <si>
    <t>Complete the following table based on estimations from technical specifications and other sources... - Estimated Annual Energy Savings due to Retrofitting - Renewable energy (27kWh Photovoltaic System) - Diesel (gallons)</t>
  </si>
  <si>
    <t>Q60#2_5_4</t>
  </si>
  <si>
    <t>Complete the following table based on estimations from technical specifications and other sources... - Estimated Annual Energy Savings due to Retrofitting - Renewable energy (27kWh Photovoltaic System) - Oil (gallons)</t>
  </si>
  <si>
    <t>Q60#2_6_1</t>
  </si>
  <si>
    <t>Complete the following table based on estimations from technical specifications and other sources... - Estimated Annual Energy Savings due to Retrofitting - Water heating (Water heaters will be replaced with solar water heaters) - Electricity (kWh)</t>
  </si>
  <si>
    <t>Q60#2_6_2</t>
  </si>
  <si>
    <t>Complete the following table based on estimations from technical specifications and other sources... - Estimated Annual Energy Savings due to Retrofitting - Water heating (Water heaters will be replaced with solar water heaters) - Natural Gas (please list number in pounds (lbs)) (Conversion: 1 kg = 2.2 lbs)</t>
  </si>
  <si>
    <t>Q60#2_6_3</t>
  </si>
  <si>
    <t>Complete the following table based on estimations from technical specifications and other sources... - Estimated Annual Energy Savings due to Retrofitting - Water heating (Water heaters will be replaced with solar water heaters) - Diesel (gallons)</t>
  </si>
  <si>
    <t>Q60#2_6_4</t>
  </si>
  <si>
    <t>Complete the following table based on estimations from technical specifications and other sources... - Estimated Annual Energy Savings due to Retrofitting - Water heating (Water heaters will be replaced with solar water heaters) - Oil (gallons)</t>
  </si>
  <si>
    <t>Q60#2_7_1</t>
  </si>
  <si>
    <t>Complete the following table based on estimations from technical specifications and other sources... - Estimated Annual Energy Savings due to Retrofitting - Laundry equipment (Washing machine will be replaced with a commercial grade... - Laundry equipment (Washing machine will be replaced with a commercial grade energy star rated unit) - Electricity (kWh)</t>
  </si>
  <si>
    <t>Q60#2_7_2</t>
  </si>
  <si>
    <t>Complete the following table based on estimations from technical specifications and other sources... - Estimated Annual Energy Savings due to Retrofitting - Laundry equipment (Washing machine will be replaced with a commercial grade... - Laundry equipment (Washing machine will be replaced with a commercial grade energy star rated unit) - Natural Gas (please list number in pounds (lbs)) (Conversion: 1 kg = 2.2 lbs)</t>
  </si>
  <si>
    <t>Q60#2_7_3</t>
  </si>
  <si>
    <t>Complete the following table based on estimations from technical specifications and other sources... - Estimated Annual Energy Savings due to Retrofitting - Laundry equipment (Washing machine will be replaced with a commercial grade... - Laundry equipment (Washing machine will be replaced with a commercial grade energy star rated unit) - Diesel (gallons)</t>
  </si>
  <si>
    <t>Q60#2_7_4</t>
  </si>
  <si>
    <t>Complete the following table based on estimations from technical specifications and other sources... - Estimated Annual Energy Savings due to Retrofitting - Laundry equipment (Washing machine will be replaced with a commercial grade... - Laundry equipment (Washing machine will be replaced with a commercial grade energy star rated unit) - Oil (gallons)</t>
  </si>
  <si>
    <t>Q60#2_8_1</t>
  </si>
  <si>
    <t>Complete the following table based on estimations from technical specifications and other sources... - Estimated Annual Energy Savings due to Retrofitting - Other non-medical equipment - Electricity (kWh)</t>
  </si>
  <si>
    <t>Q60#2_8_2</t>
  </si>
  <si>
    <t>Complete the following table based on estimations from technical specifications and other sources... - Estimated Annual Energy Savings due to Retrofitting - Other non-medical equipment - Natural Gas (please list number in pounds (lbs)) (Conversion: 1 kg = 2.2 lbs)</t>
  </si>
  <si>
    <t>Q60#2_8_3</t>
  </si>
  <si>
    <t>Complete the following table based on estimations from technical specifications and other sources... - Estimated Annual Energy Savings due to Retrofitting - Other non-medical equipment - Diesel (gallons)</t>
  </si>
  <si>
    <t>Q60#2_8_4</t>
  </si>
  <si>
    <t>Complete the following table based on estimations from technical specifications and other sources... - Estimated Annual Energy Savings due to Retrofitting - Other non-medical equipment - Oil (gallons)</t>
  </si>
  <si>
    <t>Q60#2_9_1</t>
  </si>
  <si>
    <t>Complete the following table based on estimations from technical specifications and other sources... - Estimated Annual Energy Savings due to Retrofitting - Medical equipment (Sterilizer will be replaced with more energy and water e... - Medical equipment (Sterilizer will be replaced with more energy and water efficient unit - Electricity (kWh)</t>
  </si>
  <si>
    <t>Q60#2_9_2</t>
  </si>
  <si>
    <t>Complete the following table based on estimations from technical specifications and other sources... - Estimated Annual Energy Savings due to Retrofitting - Medical equipment (Sterilizer will be replaced with more energy and water e... - Medical equipment (Sterilizer will be replaced with more energy and water efficient unit - Natural Gas (please list number in pounds (lbs)) (Conversion: 1 kg = 2.2 lbs)</t>
  </si>
  <si>
    <t>Q60#2_9_3</t>
  </si>
  <si>
    <t>Complete the following table based on estimations from technical specifications and other sources... - Estimated Annual Energy Savings due to Retrofitting - Medical equipment (Sterilizer will be replaced with more energy and water e... - Medical equipment (Sterilizer will be replaced with more energy and water efficient unit - Diesel (gallons)</t>
  </si>
  <si>
    <t>Q60#2_9_4</t>
  </si>
  <si>
    <t>Complete the following table based on estimations from technical specifications and other sources... - Estimated Annual Energy Savings due to Retrofitting - Medical equipment (Sterilizer will be replaced with more energy and water e... - Medical equipment (Sterilizer will be replaced with more energy and water efficient unit - Oil (gallons)</t>
  </si>
  <si>
    <t>Q60#3_1_1</t>
  </si>
  <si>
    <t>Complete the following table based on estimations from technical specifications and other sources... - Estimated Annual Savings in United States Dollars (USD). - Windows (Tinted windows reduce the amount of radiation transmitted through... - Windows (Tinted windows reduce the amount of radiation transmitted through the glass keeping the room cooler) -</t>
  </si>
  <si>
    <t>Q60#3_2_1</t>
  </si>
  <si>
    <t>Complete the following table based on estimations from technical specifications and other sources... - Estimated Annual Savings in United States Dollars (USD). - Roofs (New hip roof will provide a base for the solar panels to be mounted... - Roofs (New hip roof will provide a base for the solar panels to be mounted and will be significantly cooler than existing concrete roof) -</t>
  </si>
  <si>
    <t>Q60#3_3_1</t>
  </si>
  <si>
    <t>Complete the following table based on estimations from technical specifications and other sources... - Estimated Annual Savings in United States Dollars (USD). - HVAC (air conditioning units will be replaced with R410a inverter units) -</t>
  </si>
  <si>
    <t>Q60#3_4_1</t>
  </si>
  <si>
    <t>Complete the following table based on estimations from technical specifications and other sources... - Estimated Annual Savings in United States Dollars (USD). - Lighting (Existing lamps will be replaced with LED lamps, cost of fixtures... - Lighting (Existing lamps will be replaced with LED lamps, cost of fixtures are included) -</t>
  </si>
  <si>
    <t>Q60#3_5_1</t>
  </si>
  <si>
    <t>Complete the following table based on estimations from technical specifications and other sources... - Estimated Annual Savings in United States Dollars (USD). - Renewable energy (27kWh Photovoltaic System) -</t>
  </si>
  <si>
    <t>Q60#3_6_1</t>
  </si>
  <si>
    <t>Complete the following table based on estimations from technical specifications and other sources... - Estimated Annual Savings in United States Dollars (USD). - Water heating (Water heaters will be replaced with solar water heaters) -</t>
  </si>
  <si>
    <t>Q60#3_7_1</t>
  </si>
  <si>
    <t>Complete the following table based on estimations from technical specifications and other sources... - Estimated Annual Savings in United States Dollars (USD). - Laundry equipment (Washing machine will be replaced with a commercial grade... - Laundry equipment (Washing machine will be replaced with a commercial grade energy star rated unit) -</t>
  </si>
  <si>
    <t>Q60#3_8_1</t>
  </si>
  <si>
    <t>Complete the following table based on estimations from technical specifications and other sources... - Estimated Annual Savings in United States Dollars (USD). - Other non-medical equipment -</t>
  </si>
  <si>
    <t>Q60#3_9_1</t>
  </si>
  <si>
    <t>Complete the following table based on estimations from technical specifications and other sources... - Estimated Annual Savings in United States Dollars (USD). - Medical equipment (Sterilizer will be replaced with more energy and water e... - Medical equipment (Sterilizer will be replaced with more energy and water efficient unit -</t>
  </si>
  <si>
    <t>Q65_1_1</t>
  </si>
  <si>
    <t>Water Q2</t>
  </si>
  <si>
    <t>Report the average annual consumption of this facility (consider the previous 12 months) - Water (gallons) - Units</t>
  </si>
  <si>
    <t>Q66_1_1</t>
  </si>
  <si>
    <t>Water Q3</t>
  </si>
  <si>
    <t>Report the average price of water per gallon in the last 12 months (in United States Dollars (USD)). - Water (gallons) - Price</t>
  </si>
  <si>
    <t>Q67#1_1_1</t>
  </si>
  <si>
    <t>Complete the following tables based on estimations from technical specifications and other source... - Associated Retrofitting Investment Cost of Water-Saving Improvements in United States Dollars (USD). Write 0 if no investment is performed for this item. - Operations and Medical Equipment (installation of systems to medical equipm... - Operations and Medical Equipment (installation of systems to medical equipment to reduce water use; repair leaks and unnecessary flows) -</t>
  </si>
  <si>
    <t>Q67#1_2_1</t>
  </si>
  <si>
    <t>Complete the following tables based on estimations from technical specifications and other source... - Associated Retrofitting Investment Cost of Water-Saving Improvements in United States Dollars (USD). Write 0 if no investment is performed for this item. - Bathrooms/Restrooms (installation of systems, flow control fixtures, and ot... - Bathrooms/Restrooms (installation of systems, flow control fixtures, and other water-savings equipment in faucets, toilets, urinals, etc.; repair leaks and unnecessary flows) -</t>
  </si>
  <si>
    <t>Q67#1_3_1</t>
  </si>
  <si>
    <t>Complete the following tables based on estimations from technical specifications and other source... - Associated Retrofitting Investment Cost of Water-Saving Improvements in United States Dollars (USD). Write 0 if no investment is performed for this item. - Laundry (install washwater, rinsewater or reclamation systems to reuse rins... - Laundry (install washwater, rinsewater or reclamation systems to reuse rinsewater for wash cycle to reduce water use; repair leaks and unnecessary flows) -</t>
  </si>
  <si>
    <t>Q67#1_4_1</t>
  </si>
  <si>
    <t>Complete the following tables based on estimations from technical specifications and other source... - Associated Retrofitting Investment Cost of Water-Saving Improvements in United States Dollars (USD). Write 0 if no investment is performed for this item. - Building Maintenance (install water-efficient boiler and cooling systems, c... - Building Maintenance (install water-efficient boiler and cooling systems, cleaning systems and other building maintenance systems; repair leaks and unnecessary flows) -</t>
  </si>
  <si>
    <t>Q67#1_5_1</t>
  </si>
  <si>
    <t>Complete the following tables based on estimations from technical specifications and other source... - Associated Retrofitting Investment Cost of Water-Saving Improvements in United States Dollars (USD). Write 0 if no investment is performed for this item. - Cafeteria/Food Service (install water-efficient systems for pot washing, ga... - Cafeteria/Food Service (install water-efficient systems for pot washing, garbage disposal, etc.; repair leaks and unnecessary flows) -</t>
  </si>
  <si>
    <t>Q67#1_6_1</t>
  </si>
  <si>
    <t>Complete the following tables based on estimations from technical specifications and other source... - Associated Retrofitting Investment Cost of Water-Saving Improvements in United States Dollars (USD). Write 0 if no investment is performed for this item. - Outdoor Water Use (install water-efficient hoses, irrigation/sprinkler syst... - Outdoor Water Use (install water-efficient hoses, irrigation/sprinkler systems, etc.; repair leaks and unnecessary flows) -</t>
  </si>
  <si>
    <t>Q67#1_7_1</t>
  </si>
  <si>
    <t>Complete the following tables based on estimations from technical specifications and other source... - Associated Retrofitting Investment Cost of Water-Saving Improvements in United States Dollars (USD). Write 0 if no investment is performed for this item. - TOTAL (provide the total investment, -</t>
  </si>
  <si>
    <t>Q67#2_1_1</t>
  </si>
  <si>
    <t>Complete the following tables based on estimations from technical specifications and other source... - Estimated Annual Water Savings due to Retrofitting - Operations and Medical Equipment (installation of systems to medical equipm... - Operations and Medical Equipment (installation of systems to medical equipment to reduce water use; repair leaks and unnecessary flows) - Water (gallons)</t>
  </si>
  <si>
    <t>Q67#2_2_1</t>
  </si>
  <si>
    <t>Complete the following tables based on estimations from technical specifications and other source... - Estimated Annual Water Savings due to Retrofitting - Bathrooms/Restrooms (installation of systems, flow control fixtures, and ot... - Bathrooms/Restrooms (installation of systems, flow control fixtures, and other water-savings equipment in faucets, toilets, urinals, etc.; repair leaks and unnecessary flows) - Water (gallons)</t>
  </si>
  <si>
    <t>Q67#2_3_1</t>
  </si>
  <si>
    <t>Complete the following tables based on estimations from technical specifications and other source... - Estimated Annual Water Savings due to Retrofitting - Laundry (install washwater, rinsewater or reclamation systems to reuse rins... - Laundry (install washwater, rinsewater or reclamation systems to reuse rinsewater for wash cycle to reduce water use; repair leaks and unnecessary flows) - Water (gallons)</t>
  </si>
  <si>
    <t>Q67#2_4_1</t>
  </si>
  <si>
    <t>Complete the following tables based on estimations from technical specifications and other source... - Estimated Annual Water Savings due to Retrofitting - Building Maintenance (install water-efficient boiler and cooling systems, c... - Building Maintenance (install water-efficient boiler and cooling systems, cleaning systems and other building maintenance systems; repair leaks and unnecessary flows) - Water (gallons)</t>
  </si>
  <si>
    <t>Q67#2_5_1</t>
  </si>
  <si>
    <t>Complete the following tables based on estimations from technical specifications and other source... - Estimated Annual Water Savings due to Retrofitting - Cafeteria/Food Service (install water-efficient systems for pot washing, ga... - Cafeteria/Food Service (install water-efficient systems for pot washing, garbage disposal, etc.; repair leaks and unnecessary flows) - Water (gallons)</t>
  </si>
  <si>
    <t>Q67#2_6_1</t>
  </si>
  <si>
    <t>Complete the following tables based on estimations from technical specifications and other source... - Estimated Annual Water Savings due to Retrofitting - Outdoor Water Use (install water-efficient hoses, irrigation/sprinkler syst... - Outdoor Water Use (install water-efficient hoses, irrigation/sprinkler systems, etc.; repair leaks and unnecessary flows) - Water (gallons)</t>
  </si>
  <si>
    <t>Q67#2_7_1</t>
  </si>
  <si>
    <t>Complete the following tables based on estimations from technical specifications and other source... - Estimated Annual Water Savings due to Retrofitting - TOTAL (provide the total investment, - Water (gallons)</t>
  </si>
  <si>
    <t>Q67#3_1_1</t>
  </si>
  <si>
    <t>Complete the following tables based on estimations from technical specifications and other source... - Estimated Annual Savings in United States Dollars (USD). - Operations and Medical Equipment (installation of systems to medical equipm... - Operations and Medical Equipment (installation of systems to medical equipment to reduce water use; repair leaks and unnecessary flows) -</t>
  </si>
  <si>
    <t>Q67#3_2_1</t>
  </si>
  <si>
    <t>Complete the following tables based on estimations from technical specifications and other source... - Estimated Annual Savings in United States Dollars (USD). - Bathrooms/Restrooms (installation of systems, flow control fixtures, and ot... - Bathrooms/Restrooms (installation of systems, flow control fixtures, and other water-savings equipment in faucets, toilets, urinals, etc.; repair leaks and unnecessary flows) -</t>
  </si>
  <si>
    <t>Q67#3_3_1</t>
  </si>
  <si>
    <t>Complete the following tables based on estimations from technical specifications and other source... - Estimated Annual Savings in United States Dollars (USD). - Laundry (install washwater, rinsewater or reclamation systems to reuse rins... - Laundry (install washwater, rinsewater or reclamation systems to reuse rinsewater for wash cycle to reduce water use; repair leaks and unnecessary flows) -</t>
  </si>
  <si>
    <t>Q67#3_4_1</t>
  </si>
  <si>
    <t>Complete the following tables based on estimations from technical specifications and other source... - Estimated Annual Savings in United States Dollars (USD). - Building Maintenance (install water-efficient boiler and cooling systems, c... - Building Maintenance (install water-efficient boiler and cooling systems, cleaning systems and other building maintenance systems; repair leaks and unnecessary flows) -</t>
  </si>
  <si>
    <t>Q67#3_5_1</t>
  </si>
  <si>
    <t>Complete the following tables based on estimations from technical specifications and other source... - Estimated Annual Savings in United States Dollars (USD). - Cafeteria/Food Service (install water-efficient systems for pot washing, ga... - Cafeteria/Food Service (install water-efficient systems for pot washing, garbage disposal, etc.; repair leaks and unnecessary flows) -</t>
  </si>
  <si>
    <t>Q67#3_6_1</t>
  </si>
  <si>
    <t>Complete the following tables based on estimations from technical specifications and other source... - Estimated Annual Savings in United States Dollars (USD). - Outdoor Water Use (install water-efficient hoses, irrigation/sprinkler syst... - Outdoor Water Use (install water-efficient hoses, irrigation/sprinkler systems, etc.; repair leaks and unnecessary flows) -</t>
  </si>
  <si>
    <t>Q67#3_7_1</t>
  </si>
  <si>
    <t>Complete the following tables based on estimations from technical specifications and other source... - Estimated Annual Savings in United States Dollars (USD). - TOTAL (provide the total investment, -</t>
  </si>
  <si>
    <t>Electricity (kWh)</t>
  </si>
  <si>
    <t>Natural gas (lbs)</t>
  </si>
  <si>
    <t>Diesel (gallons)</t>
  </si>
  <si>
    <t>Oil (gallons)</t>
  </si>
  <si>
    <t>Value (updated data)</t>
  </si>
  <si>
    <t>Validation</t>
  </si>
  <si>
    <t>1) Prices in US$</t>
  </si>
  <si>
    <t>* Check that price is in range of [a,b]</t>
  </si>
  <si>
    <t>Donot have price range for Diesel or others</t>
  </si>
  <si>
    <t>2) Pre-retrofitting consumption</t>
  </si>
  <si>
    <t>3) Post-retrofitting Saving</t>
  </si>
  <si>
    <t>Window Electricity</t>
  </si>
  <si>
    <t>Window Natural Gas</t>
  </si>
  <si>
    <t>Window Diesel</t>
  </si>
  <si>
    <t>Window Oil</t>
  </si>
  <si>
    <t>Roof Electricity</t>
  </si>
  <si>
    <t>Roof Natural Gas</t>
  </si>
  <si>
    <t>Roof Diesel</t>
  </si>
  <si>
    <t>Roof Oil</t>
  </si>
  <si>
    <t>HVAC Electricity</t>
  </si>
  <si>
    <t>HVAC Natural Gas</t>
  </si>
  <si>
    <t>HVAC Diesel</t>
  </si>
  <si>
    <t>HVAC Oil</t>
  </si>
  <si>
    <t>Lighting Electricity</t>
  </si>
  <si>
    <t>Lighting Natural Gas</t>
  </si>
  <si>
    <t>Lighting Diesel</t>
  </si>
  <si>
    <t>Lighting Oil</t>
  </si>
  <si>
    <t>Renewable energy Electricity</t>
  </si>
  <si>
    <t>Renewable energy Natural Gas</t>
  </si>
  <si>
    <t>Renewable energy Diesel</t>
  </si>
  <si>
    <t>Renewable energy Oil</t>
  </si>
  <si>
    <t>Water heating Electricity</t>
  </si>
  <si>
    <t>Water heating Natural Gas</t>
  </si>
  <si>
    <t>Water heating Diesel</t>
  </si>
  <si>
    <t>Water heating Oil</t>
  </si>
  <si>
    <t>Laundry equipment Electricity</t>
  </si>
  <si>
    <t>Laundry equipment Natural Gas</t>
  </si>
  <si>
    <t>Laundry equipment Diesel</t>
  </si>
  <si>
    <t>Laundry equipment Oil</t>
  </si>
  <si>
    <t>Other non-medical equipment Electricity</t>
  </si>
  <si>
    <t>Other non-medical equipment Natural Gas</t>
  </si>
  <si>
    <t>Other non-medical equipment Diesel</t>
  </si>
  <si>
    <t>Other non-medical equipment Oil</t>
  </si>
  <si>
    <t>Medical equipment Electricity</t>
  </si>
  <si>
    <t>Medical equipment Natural Gas</t>
  </si>
  <si>
    <t>Medical equipment Diesel</t>
  </si>
  <si>
    <t>Medical equipment Oil</t>
  </si>
  <si>
    <t>Total Post-retrofitting Saving</t>
  </si>
  <si>
    <t>HVAC</t>
  </si>
  <si>
    <t>Lighting</t>
  </si>
  <si>
    <t>Renewable energy</t>
  </si>
  <si>
    <t>Water heating</t>
  </si>
  <si>
    <t>Laundry equipment</t>
  </si>
  <si>
    <t>Other non-medical equipment</t>
  </si>
  <si>
    <t>Medical equipment</t>
  </si>
  <si>
    <t>Calculated Savings</t>
  </si>
  <si>
    <t>4) Savings</t>
  </si>
  <si>
    <t>* Validate: Calculated Saving = Given Saving</t>
  </si>
  <si>
    <t>Investment</t>
  </si>
  <si>
    <t>1st Building construction class in surrouding areas</t>
  </si>
  <si>
    <t>1st Average number of storeis in surrounding areas</t>
  </si>
  <si>
    <t>1st Average height to roof (m) in surrounding areas</t>
  </si>
  <si>
    <t>2nd Building construction class in surrouding areas</t>
  </si>
  <si>
    <t>2nd Average number of storeis in surrounding areas</t>
  </si>
  <si>
    <t>2nd Average height to roof (m) in surrounding areas</t>
  </si>
  <si>
    <t>3rd Building construction class in surrouding areas</t>
  </si>
  <si>
    <t>3rd Average number of storeis in surrounding areas</t>
  </si>
  <si>
    <t>3rd Average height to roof (m) in surrounding areas</t>
  </si>
  <si>
    <t>Third most common</t>
  </si>
  <si>
    <t>Second most common</t>
  </si>
  <si>
    <t>Most common</t>
  </si>
  <si>
    <t xml:space="preserve">Masonry and Concrete Structure </t>
  </si>
  <si>
    <t>Elastic modulus</t>
  </si>
  <si>
    <t>Wood</t>
  </si>
  <si>
    <t>Building material</t>
  </si>
  <si>
    <t>C3</t>
  </si>
  <si>
    <t>DATA</t>
  </si>
  <si>
    <t>loc code</t>
  </si>
  <si>
    <t>Wind data</t>
  </si>
  <si>
    <t>m</t>
  </si>
  <si>
    <t>degree</t>
  </si>
  <si>
    <t>Roof angle</t>
  </si>
  <si>
    <t>Poor</t>
  </si>
  <si>
    <t xml:space="preserve">Medium </t>
  </si>
  <si>
    <t>Type structure an connection quality (retrofited)</t>
  </si>
  <si>
    <t>Type structure an connection quality (baseline)</t>
  </si>
  <si>
    <t>Type structure (quality)</t>
  </si>
  <si>
    <t>NEW</t>
  </si>
  <si>
    <t>Number of Stories/Floors (Post-Retrofitted)</t>
  </si>
  <si>
    <t xml:space="preserve">Gross Floor Area (sq. m.) of the facility post-retrofitted (the total area of your building - everything inside the walls. This means plazas, parking lots and other outside areas are not included). </t>
  </si>
  <si>
    <t>Please consider the floor plan of the facility. - Post-Retrofitting - Height (in meters) between the ground outside of the facility, and the floo... - Height (in meters) between the ground outside of the facility, and the floor of the first level, inside the facility. -</t>
  </si>
  <si>
    <t>Please consider the roof of the facility. - Post-Retrofitting - Distance between the roof supports (in meters) -</t>
  </si>
  <si>
    <t>Please consider the roof of the facility. - Post-Retrofitting - Length of the roof (in meters) -</t>
  </si>
  <si>
    <t>Please consider the roof of the facility. - Post-Retrofitting - Roof inclination angle (please give answer in degrees) - pictures may be us... - Roof inclination angle (please give answer in degrees) - pictures may be used to make the estimate. -</t>
  </si>
  <si>
    <t>Please consider the windows and/or glass doors in the facility. - Post-Retrofitting - Size of largest window (in meters-squared/m2) -</t>
  </si>
  <si>
    <t>Please consider the walls in the facility - Post-Retrofitting - Maximum distance between columns (in meters). The distance should be the lo... - Maximum distance between columns (in meters). The distance should be the longest of the facility, considering columns or other walls (brick walls, not drywalls) as supports. -</t>
  </si>
  <si>
    <t>Please consider the walls in the facility - Post-Retrofitting - Height of the walls (in meters). The highest wall's value should be used. -</t>
  </si>
  <si>
    <t>Enerygy Q1</t>
  </si>
  <si>
    <t>Water Q1</t>
  </si>
  <si>
    <t>Post-retrofitting savings (Q)</t>
  </si>
  <si>
    <t>Prices (P)</t>
  </si>
  <si>
    <t>Total Savings (PxQ)</t>
  </si>
  <si>
    <t>Total Investment (C)</t>
  </si>
  <si>
    <t>Price (P)</t>
  </si>
  <si>
    <t>Post-retrofitting saving (Q)</t>
  </si>
  <si>
    <t>"W1: Wood, Light Frame (450 m2 or less)"</t>
  </si>
  <si>
    <t>"W2: Wood, Commercial and Industrial (more than 450 m2)"</t>
  </si>
  <si>
    <t>"S1: Steel Moment Frame"</t>
  </si>
  <si>
    <t>"S2: Steel Braced Frame"</t>
  </si>
  <si>
    <t>"S3: Steel Light Frame"</t>
  </si>
  <si>
    <t>"S4: Steel Frame with Cast-in-Place Concrete Shear Walls"</t>
  </si>
  <si>
    <t>"S5: Steel Frame with Unreinforced Masonry Infill Walls"</t>
  </si>
  <si>
    <t>"C1: Concrete Moment Frames"</t>
  </si>
  <si>
    <t>"C2: Concrete Shear Walls"</t>
  </si>
  <si>
    <t>"C3: Concrete Frame with Unreinforced Masonry Infill Walls"</t>
  </si>
  <si>
    <t>"C4: Reinforced Concrete Frames and Concrete Shear Walls"</t>
  </si>
  <si>
    <t>"C5: Flat Slab Structure"</t>
  </si>
  <si>
    <t>"PC1: Precast Concrete Tilt-Up Walls"</t>
  </si>
  <si>
    <t>"PC2: Precast Concrete Frames with Concrete Shear Walls"</t>
  </si>
  <si>
    <t>"URM: Unreinforced Masonry Bearing Walls"</t>
  </si>
  <si>
    <t>"CM1: Confined Masonry Walls"</t>
  </si>
  <si>
    <t>"AD1: Adobe"</t>
  </si>
  <si>
    <t>"TA1: Tapia"</t>
  </si>
  <si>
    <t>"SC1L: Reinforced Concrete Frames and Steel Truss Girder (Warehouses)"</t>
  </si>
  <si>
    <t>"RM1: Reinforced Masonry Bearing Walls with Wood or Metal Deck Diaphragms"</t>
  </si>
  <si>
    <t>"RM2: Reinforced Masonry Bearing Walls with Precast Concrete Diaphragms"</t>
  </si>
  <si>
    <t>Item#</t>
  </si>
  <si>
    <t>Parameter</t>
  </si>
  <si>
    <t>S1</t>
  </si>
  <si>
    <t>S2</t>
  </si>
  <si>
    <t>S4</t>
  </si>
  <si>
    <t>S5</t>
  </si>
  <si>
    <t>C1</t>
  </si>
  <si>
    <t>C2</t>
  </si>
  <si>
    <t>C4</t>
  </si>
  <si>
    <t>C5</t>
  </si>
  <si>
    <t>PC2</t>
  </si>
  <si>
    <t>RM1</t>
  </si>
  <si>
    <t>RM2</t>
  </si>
  <si>
    <t>URM</t>
  </si>
  <si>
    <t>CM1</t>
  </si>
  <si>
    <t>AD1</t>
  </si>
  <si>
    <t>TA1</t>
  </si>
  <si>
    <t>Linking items from VBA forms to parameter values</t>
  </si>
  <si>
    <t>Construction Class</t>
  </si>
  <si>
    <t>"Brick"</t>
  </si>
  <si>
    <t>"Concrete"</t>
  </si>
  <si>
    <t>"Steel"</t>
  </si>
  <si>
    <t>"Wood"</t>
  </si>
  <si>
    <t>Construction Class of Hospital</t>
  </si>
  <si>
    <t>Construction Material of Hospital (best guess)</t>
  </si>
  <si>
    <t>Construction Material</t>
  </si>
  <si>
    <t>"1 floor"</t>
  </si>
  <si>
    <t>"2 floors"</t>
  </si>
  <si>
    <t>"3 floors"</t>
  </si>
  <si>
    <t>"4 floors"</t>
  </si>
  <si>
    <t>"5 or more floors"</t>
  </si>
  <si>
    <t>Number of floors</t>
  </si>
  <si>
    <t>"81 to 100%"</t>
  </si>
  <si>
    <t>"61 to 80%"</t>
  </si>
  <si>
    <t>"41 to 60%"</t>
  </si>
  <si>
    <t>"21 to 40%"</t>
  </si>
  <si>
    <t>"1 to 20%"</t>
  </si>
  <si>
    <t>Percentage - type of constructions in sorrounded area</t>
  </si>
  <si>
    <t>Most common construction class in surrouding areas</t>
  </si>
  <si>
    <t>2nd most common construction class in surrouding areas</t>
  </si>
  <si>
    <t>3rd most common construction class in surrouding areas</t>
  </si>
  <si>
    <t>"0.00 (Low)"</t>
  </si>
  <si>
    <t>"0.25"</t>
  </si>
  <si>
    <t>"0.50 (Average)"</t>
  </si>
  <si>
    <t>"0.75"</t>
  </si>
  <si>
    <t>"1.00 (High)"</t>
  </si>
  <si>
    <t>Pre</t>
  </si>
  <si>
    <t>Post</t>
  </si>
  <si>
    <t>Retrofitting</t>
  </si>
  <si>
    <t>Pre-retrofitting value</t>
  </si>
  <si>
    <t>Post-retrofitting value</t>
  </si>
  <si>
    <t>Steel</t>
  </si>
  <si>
    <t>Quality</t>
  </si>
  <si>
    <t>GDP per capita</t>
  </si>
  <si>
    <t>Add a name</t>
  </si>
  <si>
    <t>Temporary data</t>
  </si>
  <si>
    <t>E retrofited=</t>
  </si>
  <si>
    <t>P retrofited=</t>
  </si>
  <si>
    <t>m retrofited=</t>
  </si>
  <si>
    <t>Latitude - Decimal degrees</t>
  </si>
  <si>
    <t>Longitude - Decimal degrees</t>
  </si>
  <si>
    <t>RETROFITTING ECONOMIC SUPPORT TOOL (REST)</t>
  </si>
  <si>
    <t>REST Excel application for the economic evaluation of SMART retrofitting of healthcare facilities. Please, read the user guide that accompanies this application.</t>
  </si>
  <si>
    <t>ECONOMIC EVALUATION</t>
  </si>
  <si>
    <t>DRR - Earthquake</t>
  </si>
  <si>
    <t>DRR - Cyclone</t>
  </si>
  <si>
    <t>DRR</t>
  </si>
  <si>
    <t>DRR ROI</t>
  </si>
  <si>
    <t>Green - Energy ROI</t>
  </si>
  <si>
    <t>Green - Water ROI</t>
  </si>
  <si>
    <t>DRR ICER</t>
  </si>
  <si>
    <t>Damage State</t>
  </si>
  <si>
    <t>% Damage</t>
  </si>
  <si>
    <t>% damage</t>
  </si>
  <si>
    <t>Catchment population</t>
  </si>
  <si>
    <t>No Disaster</t>
  </si>
  <si>
    <t>Patient consultations 1 year post-disaster</t>
  </si>
  <si>
    <t>Hospital admissions 1 year post-disaster</t>
  </si>
  <si>
    <t>Amb - No served</t>
  </si>
  <si>
    <t>Imp - No served</t>
  </si>
  <si>
    <t>1-year Ambulatory capacity</t>
  </si>
  <si>
    <t>1-year Inpatient capacity</t>
  </si>
  <si>
    <t>Physical damage</t>
  </si>
  <si>
    <t>Personal damage</t>
  </si>
  <si>
    <t>People</t>
  </si>
  <si>
    <t>Total QALY</t>
  </si>
  <si>
    <t>Sev 4 - No served</t>
  </si>
  <si>
    <t>Death</t>
  </si>
  <si>
    <t>MH</t>
  </si>
  <si>
    <t>SAVINGS measured by dollars ($)</t>
  </si>
  <si>
    <t>SAVINGS measured by QALYs</t>
  </si>
  <si>
    <r>
      <rPr>
        <sz val="9"/>
        <color rgb="FFFF0000"/>
        <rFont val="Calibri"/>
        <family val="2"/>
      </rPr>
      <t>→</t>
    </r>
    <r>
      <rPr>
        <sz val="9"/>
        <color rgb="FF000000"/>
        <rFont val="Calibri"/>
        <family val="2"/>
      </rPr>
      <t xml:space="preserve"> </t>
    </r>
    <r>
      <rPr>
        <sz val="9"/>
        <color rgb="FF000000"/>
        <rFont val="Calibri"/>
        <family val="2"/>
        <scheme val="minor"/>
      </rPr>
      <t xml:space="preserve">Dollar amount that is saved in a year due to SMART retrofittings on earthquake disaster risk reduction (DRR). </t>
    </r>
  </si>
  <si>
    <r>
      <rPr>
        <sz val="9"/>
        <color rgb="FFFF0000"/>
        <rFont val="Calibri"/>
        <family val="2"/>
      </rPr>
      <t>→</t>
    </r>
    <r>
      <rPr>
        <sz val="9"/>
        <color rgb="FF000000"/>
        <rFont val="Calibri"/>
        <family val="2"/>
      </rPr>
      <t xml:space="preserve"> </t>
    </r>
    <r>
      <rPr>
        <sz val="9"/>
        <color rgb="FF000000"/>
        <rFont val="Calibri"/>
        <family val="2"/>
        <scheme val="minor"/>
      </rPr>
      <t xml:space="preserve">Dollar amount that is saved in a year due to SMART retrofittings on cyclone disaster risk reduction (DRR). </t>
    </r>
  </si>
  <si>
    <r>
      <rPr>
        <sz val="9"/>
        <color rgb="FFFF0000"/>
        <rFont val="Calibri"/>
        <family val="2"/>
      </rPr>
      <t>→</t>
    </r>
    <r>
      <rPr>
        <sz val="9"/>
        <color rgb="FF000000"/>
        <rFont val="Calibri"/>
        <family val="2"/>
      </rPr>
      <t xml:space="preserve"> Total d</t>
    </r>
    <r>
      <rPr>
        <sz val="9"/>
        <color rgb="FF000000"/>
        <rFont val="Calibri"/>
        <family val="2"/>
        <scheme val="minor"/>
      </rPr>
      <t>ollar amount that is saved in a year due to SMART retrofittings.</t>
    </r>
  </si>
  <si>
    <r>
      <rPr>
        <sz val="9"/>
        <color rgb="FFFF0000"/>
        <rFont val="Calibri"/>
        <family val="2"/>
      </rPr>
      <t>→</t>
    </r>
    <r>
      <rPr>
        <sz val="9"/>
        <color rgb="FF000000"/>
        <rFont val="Calibri"/>
        <family val="2"/>
      </rPr>
      <t xml:space="preserve"> Total d</t>
    </r>
    <r>
      <rPr>
        <sz val="9"/>
        <color rgb="FF000000"/>
        <rFont val="Calibri"/>
        <family val="2"/>
        <scheme val="minor"/>
      </rPr>
      <t>ollar amount that is saved over 20 years discounted at a 3% rate.</t>
    </r>
  </si>
  <si>
    <r>
      <rPr>
        <sz val="9"/>
        <color rgb="FFFF0000"/>
        <rFont val="Calibri"/>
        <family val="2"/>
      </rPr>
      <t>→</t>
    </r>
    <r>
      <rPr>
        <sz val="9"/>
        <color rgb="FF000000"/>
        <rFont val="Calibri"/>
        <family val="2"/>
      </rPr>
      <t xml:space="preserve"> </t>
    </r>
    <r>
      <rPr>
        <sz val="9"/>
        <color rgb="FF000000"/>
        <rFont val="Calibri"/>
        <family val="2"/>
        <scheme val="minor"/>
      </rPr>
      <t xml:space="preserve">Quality-adjusted life years (QALYs) gained in a year due to SMART retrofittings on cyclone disaster risk reduction (DRR). </t>
    </r>
  </si>
  <si>
    <r>
      <rPr>
        <sz val="9"/>
        <color rgb="FFFF0000"/>
        <rFont val="Calibri"/>
        <family val="2"/>
      </rPr>
      <t>→</t>
    </r>
    <r>
      <rPr>
        <sz val="9"/>
        <color rgb="FF000000"/>
        <rFont val="Calibri"/>
        <family val="2"/>
      </rPr>
      <t xml:space="preserve"> </t>
    </r>
    <r>
      <rPr>
        <sz val="9"/>
        <color rgb="FF000000"/>
        <rFont val="Calibri"/>
        <family val="2"/>
        <scheme val="minor"/>
      </rPr>
      <t xml:space="preserve">Quality-adjusted life years (QALYs) gained in a year due to SMART retrofittings on earthquake disaster risk reduction (DRR). </t>
    </r>
  </si>
  <si>
    <r>
      <rPr>
        <sz val="9"/>
        <color rgb="FFFF0000"/>
        <rFont val="Calibri"/>
        <family val="2"/>
      </rPr>
      <t>→</t>
    </r>
    <r>
      <rPr>
        <sz val="9"/>
        <color rgb="FF000000"/>
        <rFont val="Calibri"/>
        <family val="2"/>
      </rPr>
      <t xml:space="preserve"> Total QALYs gained </t>
    </r>
    <r>
      <rPr>
        <sz val="9"/>
        <color rgb="FF000000"/>
        <rFont val="Calibri"/>
        <family val="2"/>
        <scheme val="minor"/>
      </rPr>
      <t>in a year due to SMART retrofittings.</t>
    </r>
  </si>
  <si>
    <r>
      <rPr>
        <sz val="9"/>
        <color rgb="FFFF0000"/>
        <rFont val="Calibri"/>
        <family val="2"/>
      </rPr>
      <t>→</t>
    </r>
    <r>
      <rPr>
        <sz val="9"/>
        <color rgb="FF000000"/>
        <rFont val="Calibri"/>
        <family val="2"/>
      </rPr>
      <t xml:space="preserve"> Total QALYs gained</t>
    </r>
    <r>
      <rPr>
        <sz val="9"/>
        <color rgb="FF000000"/>
        <rFont val="Calibri"/>
        <family val="2"/>
        <scheme val="minor"/>
      </rPr>
      <t xml:space="preserve"> over 20 years discounted at a 3% rate.</t>
    </r>
  </si>
  <si>
    <r>
      <rPr>
        <sz val="9"/>
        <color rgb="FFFF0000"/>
        <rFont val="Calibri"/>
        <family val="2"/>
      </rPr>
      <t>→</t>
    </r>
    <r>
      <rPr>
        <sz val="9"/>
        <color rgb="FF000000"/>
        <rFont val="Calibri"/>
        <family val="2"/>
      </rPr>
      <t xml:space="preserve"> Total cost spent on </t>
    </r>
    <r>
      <rPr>
        <sz val="9"/>
        <color rgb="FF000000"/>
        <rFont val="Calibri"/>
        <family val="2"/>
        <scheme val="minor"/>
      </rPr>
      <t xml:space="preserve">SMART retrofittings on earthquake and cyclone disaster risk reduction (DRR). </t>
    </r>
  </si>
  <si>
    <r>
      <rPr>
        <sz val="9"/>
        <color rgb="FFFF0000"/>
        <rFont val="Calibri"/>
        <family val="2"/>
      </rPr>
      <t>→</t>
    </r>
    <r>
      <rPr>
        <sz val="9"/>
        <color rgb="FF000000"/>
        <rFont val="Calibri"/>
        <family val="2"/>
      </rPr>
      <t xml:space="preserve"> </t>
    </r>
    <r>
      <rPr>
        <sz val="9"/>
        <color rgb="FF000000"/>
        <rFont val="Calibri"/>
        <family val="2"/>
        <scheme val="minor"/>
      </rPr>
      <t>Dollar amount that is saved in a year due to SMART retrofittings on energy efficient upgrades.</t>
    </r>
  </si>
  <si>
    <r>
      <rPr>
        <sz val="9"/>
        <color rgb="FFFF0000"/>
        <rFont val="Calibri"/>
        <family val="2"/>
      </rPr>
      <t>→</t>
    </r>
    <r>
      <rPr>
        <sz val="9"/>
        <color rgb="FF000000"/>
        <rFont val="Calibri"/>
        <family val="2"/>
      </rPr>
      <t xml:space="preserve"> </t>
    </r>
    <r>
      <rPr>
        <sz val="9"/>
        <color rgb="FF000000"/>
        <rFont val="Calibri"/>
        <family val="2"/>
        <scheme val="minor"/>
      </rPr>
      <t>Dollar amount that is saved in a year due to SMART retrofittings on water efficient upgrades.</t>
    </r>
  </si>
  <si>
    <r>
      <rPr>
        <sz val="9"/>
        <color rgb="FFFF0000"/>
        <rFont val="Calibri"/>
        <family val="2"/>
      </rPr>
      <t>→</t>
    </r>
    <r>
      <rPr>
        <sz val="9"/>
        <color rgb="FF000000"/>
        <rFont val="Calibri"/>
        <family val="2"/>
      </rPr>
      <t xml:space="preserve"> Total cost spent on </t>
    </r>
    <r>
      <rPr>
        <sz val="9"/>
        <color rgb="FF000000"/>
        <rFont val="Calibri"/>
        <family val="2"/>
        <scheme val="minor"/>
      </rPr>
      <t>SMART retrofittings on energy efficient upgrades.</t>
    </r>
  </si>
  <si>
    <r>
      <rPr>
        <sz val="9"/>
        <color rgb="FFFF0000"/>
        <rFont val="Calibri"/>
        <family val="2"/>
      </rPr>
      <t>→</t>
    </r>
    <r>
      <rPr>
        <sz val="9"/>
        <color rgb="FF000000"/>
        <rFont val="Calibri"/>
        <family val="2"/>
      </rPr>
      <t xml:space="preserve"> Total cost spent on </t>
    </r>
    <r>
      <rPr>
        <sz val="9"/>
        <color rgb="FF000000"/>
        <rFont val="Calibri"/>
        <family val="2"/>
        <scheme val="minor"/>
      </rPr>
      <t>SMART retrofittings on water efficient upgrades.</t>
    </r>
  </si>
  <si>
    <r>
      <rPr>
        <sz val="9"/>
        <color rgb="FFFF0000"/>
        <rFont val="Calibri"/>
        <family val="2"/>
      </rPr>
      <t>→</t>
    </r>
    <r>
      <rPr>
        <sz val="9"/>
        <color rgb="FF000000"/>
        <rFont val="Calibri"/>
        <family val="2"/>
      </rPr>
      <t xml:space="preserve"> Total cost spent on</t>
    </r>
    <r>
      <rPr>
        <sz val="9"/>
        <color rgb="FF000000"/>
        <rFont val="Calibri"/>
        <family val="2"/>
        <scheme val="minor"/>
      </rPr>
      <t xml:space="preserve"> SMART retrofittings.</t>
    </r>
  </si>
  <si>
    <r>
      <rPr>
        <sz val="9"/>
        <color rgb="FFFF0000"/>
        <rFont val="Calibri"/>
        <family val="2"/>
        <scheme val="minor"/>
      </rPr>
      <t>→</t>
    </r>
    <r>
      <rPr>
        <sz val="9"/>
        <color rgb="FF000000"/>
        <rFont val="Calibri"/>
        <family val="2"/>
        <scheme val="minor"/>
      </rPr>
      <t xml:space="preserve"> Return on DRR infrastructure investments.</t>
    </r>
  </si>
  <si>
    <r>
      <rPr>
        <sz val="9"/>
        <color rgb="FFFF0000"/>
        <rFont val="Calibri"/>
        <family val="2"/>
        <scheme val="minor"/>
      </rPr>
      <t>→</t>
    </r>
    <r>
      <rPr>
        <sz val="9"/>
        <color rgb="FF000000"/>
        <rFont val="Calibri"/>
        <family val="2"/>
        <scheme val="minor"/>
      </rPr>
      <t xml:space="preserve"> Return on investment in energy efficient upgrades. </t>
    </r>
  </si>
  <si>
    <r>
      <rPr>
        <sz val="9"/>
        <color rgb="FFFF0000"/>
        <rFont val="Calibri"/>
        <family val="2"/>
        <scheme val="minor"/>
      </rPr>
      <t>→</t>
    </r>
    <r>
      <rPr>
        <sz val="9"/>
        <color rgb="FF000000"/>
        <rFont val="Calibri"/>
        <family val="2"/>
        <scheme val="minor"/>
      </rPr>
      <t xml:space="preserve"> Return on investment in water efficient upgrades.</t>
    </r>
  </si>
  <si>
    <r>
      <rPr>
        <sz val="9"/>
        <color rgb="FFFF0000"/>
        <rFont val="Calibri"/>
        <family val="2"/>
        <scheme val="minor"/>
      </rPr>
      <t>→</t>
    </r>
    <r>
      <rPr>
        <sz val="9"/>
        <color rgb="FF000000"/>
        <rFont val="Calibri"/>
        <family val="2"/>
        <scheme val="minor"/>
      </rPr>
      <t xml:space="preserve"> The cost (savings if a negative dollar value) of gaining 1 quality-adjusted life year (QALY) due to SMART retrofittings.</t>
    </r>
  </si>
  <si>
    <r>
      <rPr>
        <sz val="9"/>
        <color rgb="FFFF0000"/>
        <rFont val="Calibri"/>
        <family val="2"/>
        <scheme val="minor"/>
      </rPr>
      <t>→</t>
    </r>
    <r>
      <rPr>
        <sz val="9"/>
        <color rgb="FF000000"/>
        <rFont val="Calibri"/>
        <family val="2"/>
        <scheme val="minor"/>
      </rPr>
      <t xml:space="preserve"> The cost (savings if a negative dollar value) of gaining 1 quality-adjusted life year (QALY) due to SMART retrofittings on DRR infrastructure investments only.</t>
    </r>
  </si>
  <si>
    <t>NOTES:</t>
  </si>
  <si>
    <r>
      <rPr>
        <sz val="9"/>
        <color rgb="FFFF0000"/>
        <rFont val="Calibri"/>
        <family val="2"/>
        <scheme val="minor"/>
      </rPr>
      <t>→</t>
    </r>
    <r>
      <rPr>
        <sz val="9"/>
        <color rgb="FF000000"/>
        <rFont val="Calibri"/>
        <family val="2"/>
        <scheme val="minor"/>
      </rPr>
      <t xml:space="preserve"> Amount earned per dollar invested.</t>
    </r>
  </si>
  <si>
    <r>
      <t xml:space="preserve">Total ROI (Return on Investment) </t>
    </r>
    <r>
      <rPr>
        <b/>
        <vertAlign val="superscript"/>
        <sz val="11"/>
        <color theme="1"/>
        <rFont val="Calibri"/>
        <family val="2"/>
      </rPr>
      <t>*</t>
    </r>
  </si>
  <si>
    <r>
      <t xml:space="preserve">Total ICER (Incremental cost-effectiveness ratio) </t>
    </r>
    <r>
      <rPr>
        <b/>
        <vertAlign val="superscript"/>
        <sz val="11"/>
        <color theme="1"/>
        <rFont val="Calibri"/>
        <family val="2"/>
        <scheme val="minor"/>
      </rPr>
      <t>**</t>
    </r>
  </si>
  <si>
    <t>Source: Word Bank: https://data.worldbank.org/indicator/NY.GDP.PCAP.CD?locations=ZJ</t>
  </si>
  <si>
    <t>Belize</t>
  </si>
  <si>
    <t>Grenada</t>
  </si>
  <si>
    <t>Guyana</t>
  </si>
  <si>
    <t>Jamaica</t>
  </si>
  <si>
    <t>Saint Lucia</t>
  </si>
  <si>
    <t>Saint Vincent and the Grenadines</t>
  </si>
  <si>
    <t>Country GDP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</si>
</sst>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
    <numFmt numFmtId="166" formatCode="0.000%"/>
    <numFmt numFmtId="167" formatCode="0;[Red]0"/>
    <numFmt numFmtId="168" formatCode="0.0"/>
    <numFmt numFmtId="169" formatCode="0.0000"/>
    <numFmt numFmtId="170" formatCode="&quot;$&quot;#,##0"/>
    <numFmt numFmtId="171" formatCode="&quot;$&quot;#,##0.0"/>
    <numFmt numFmtId="172" formatCode="#,##0.0"/>
    <numFmt numFmtId="173" formatCode="_(* #,##0_);_(* \(#,##0\);_(* &quot;-&quot;??_);_(@_)"/>
    <numFmt numFmtId="174" formatCode="0.000000"/>
    <numFmt numFmtId="175" formatCode="&quot;$&quot;#,##0.00"/>
  </numFmts>
  <fonts count="56"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charset val="1"/>
    </font>
    <font>
      <b/>
      <sz val="20"/>
      <name val="Arial"/>
      <family val="2"/>
      <charset val="1"/>
    </font>
    <font>
      <b/>
      <sz val="10"/>
      <name val="Arial"/>
      <family val="2"/>
      <charset val="1"/>
    </font>
    <font>
      <b/>
      <sz val="12"/>
      <color indexed="60"/>
      <name val="Arial"/>
      <family val="2"/>
      <charset val="1"/>
    </font>
    <font>
      <sz val="12"/>
      <color indexed="60"/>
      <name val="Arial"/>
      <family val="2"/>
      <charset val="1"/>
    </font>
    <font>
      <sz val="12"/>
      <name val="Arial"/>
      <family val="2"/>
      <charset val="1"/>
    </font>
    <font>
      <b/>
      <sz val="12"/>
      <name val="Arial"/>
      <family val="2"/>
      <charset val="1"/>
    </font>
    <font>
      <b/>
      <sz val="14"/>
      <color indexed="60"/>
      <name val="Arial"/>
      <family val="2"/>
      <charset val="1"/>
    </font>
    <font>
      <sz val="14"/>
      <color indexed="60"/>
      <name val="Arial"/>
      <family val="2"/>
      <charset val="1"/>
    </font>
    <font>
      <b/>
      <sz val="16"/>
      <color indexed="60"/>
      <name val="Arial"/>
      <family val="2"/>
      <charset val="1"/>
    </font>
    <font>
      <sz val="10"/>
      <name val="Arial"/>
      <family val="2"/>
    </font>
    <font>
      <b/>
      <u/>
      <sz val="11"/>
      <color theme="1"/>
      <name val="Calibri"/>
      <family val="2"/>
      <scheme val="minor"/>
    </font>
    <font>
      <b/>
      <sz val="12"/>
      <color theme="1"/>
      <name val="Calibri"/>
      <family val="2"/>
      <scheme val="minor"/>
    </font>
    <font>
      <i/>
      <sz val="11"/>
      <color theme="1"/>
      <name val="Calibri"/>
      <family val="2"/>
      <scheme val="minor"/>
    </font>
    <font>
      <u/>
      <sz val="11"/>
      <color theme="1"/>
      <name val="Calibri"/>
      <family val="2"/>
      <scheme val="minor"/>
    </font>
    <font>
      <b/>
      <sz val="9"/>
      <color indexed="81"/>
      <name val="Tahoma"/>
      <family val="2"/>
    </font>
    <font>
      <sz val="11"/>
      <name val="Arial"/>
      <family val="2"/>
    </font>
    <font>
      <b/>
      <sz val="10"/>
      <color indexed="81"/>
      <name val="Calibri"/>
      <family val="2"/>
    </font>
    <font>
      <sz val="11"/>
      <color rgb="FFFF0000"/>
      <name val="Calibri"/>
      <family val="2"/>
      <scheme val="minor"/>
    </font>
    <font>
      <sz val="11"/>
      <color theme="0"/>
      <name val="Calibri"/>
      <family val="2"/>
      <scheme val="minor"/>
    </font>
    <font>
      <b/>
      <sz val="11"/>
      <name val="Calibri"/>
      <family val="2"/>
      <scheme val="minor"/>
    </font>
    <font>
      <sz val="9"/>
      <color indexed="81"/>
      <name val="Tahoma"/>
      <family val="2"/>
    </font>
    <font>
      <sz val="11"/>
      <color rgb="FF1F497D"/>
      <name val="Calibri"/>
      <family val="2"/>
      <scheme val="minor"/>
    </font>
    <font>
      <sz val="10"/>
      <color rgb="FF000000"/>
      <name val="Courier New"/>
      <family val="3"/>
    </font>
    <font>
      <b/>
      <sz val="11"/>
      <color theme="1"/>
      <name val="Calibri"/>
      <family val="2"/>
    </font>
    <font>
      <b/>
      <sz val="8"/>
      <color theme="1"/>
      <name val="Calibri"/>
      <family val="2"/>
    </font>
    <font>
      <sz val="11"/>
      <color rgb="FF000000"/>
      <name val="Calibri"/>
      <family val="2"/>
      <scheme val="minor"/>
    </font>
    <font>
      <b/>
      <sz val="11"/>
      <color rgb="FF000000"/>
      <name val="Calibri"/>
      <family val="2"/>
      <scheme val="minor"/>
    </font>
    <font>
      <b/>
      <sz val="8"/>
      <color theme="1"/>
      <name val="Calibri"/>
      <family val="2"/>
      <scheme val="minor"/>
    </font>
    <font>
      <b/>
      <i/>
      <sz val="11"/>
      <color theme="1"/>
      <name val="Calibri"/>
      <family val="2"/>
      <scheme val="minor"/>
    </font>
    <font>
      <sz val="11"/>
      <name val="Calibri"/>
      <family val="2"/>
      <scheme val="minor"/>
    </font>
    <font>
      <sz val="11"/>
      <color theme="1"/>
      <name val="Calibri"/>
      <family val="2"/>
    </font>
    <font>
      <sz val="8"/>
      <color theme="1"/>
      <name val="Calibri"/>
      <family val="2"/>
    </font>
    <font>
      <sz val="8"/>
      <color theme="1"/>
      <name val="Calibri"/>
      <family val="2"/>
      <scheme val="minor"/>
    </font>
    <font>
      <sz val="11"/>
      <color rgb="FF000000"/>
      <name val="Calibri"/>
      <family val="2"/>
    </font>
    <font>
      <sz val="12"/>
      <color theme="1"/>
      <name val="Calibri"/>
      <family val="2"/>
      <scheme val="minor"/>
    </font>
    <font>
      <b/>
      <u/>
      <sz val="12"/>
      <color theme="1"/>
      <name val="Calibri"/>
      <family val="2"/>
      <scheme val="minor"/>
    </font>
    <font>
      <sz val="12"/>
      <color rgb="FFFF0000"/>
      <name val="Calibri"/>
      <family val="2"/>
      <scheme val="minor"/>
    </font>
    <font>
      <u/>
      <sz val="12"/>
      <color theme="1"/>
      <name val="Calibri"/>
      <family val="2"/>
      <scheme val="minor"/>
    </font>
    <font>
      <b/>
      <sz val="20"/>
      <color theme="1"/>
      <name val="Calibri"/>
      <family val="2"/>
      <scheme val="minor"/>
    </font>
    <font>
      <sz val="15"/>
      <name val="Arial"/>
      <family val="2"/>
      <charset val="1"/>
    </font>
    <font>
      <b/>
      <sz val="12"/>
      <color rgb="FF000000"/>
      <name val="Calibri"/>
      <family val="2"/>
    </font>
    <font>
      <sz val="8"/>
      <color rgb="FF808080"/>
      <name val="Calibri"/>
      <family val="2"/>
    </font>
    <font>
      <b/>
      <sz val="15"/>
      <color theme="1"/>
      <name val="Calibri"/>
      <family val="2"/>
      <scheme val="minor"/>
    </font>
    <font>
      <sz val="8"/>
      <name val="Calibri"/>
      <family val="2"/>
      <scheme val="minor"/>
    </font>
    <font>
      <sz val="9"/>
      <color rgb="FF000000"/>
      <name val="Calibri"/>
      <family val="2"/>
      <scheme val="minor"/>
    </font>
    <font>
      <sz val="9"/>
      <color rgb="FF000000"/>
      <name val="Calibri"/>
      <family val="2"/>
    </font>
    <font>
      <sz val="9"/>
      <color rgb="FFFF0000"/>
      <name val="Calibri"/>
      <family val="2"/>
    </font>
    <font>
      <sz val="9"/>
      <color rgb="FFFF0000"/>
      <name val="Calibri"/>
      <family val="2"/>
      <scheme val="minor"/>
    </font>
    <font>
      <b/>
      <vertAlign val="superscript"/>
      <sz val="11"/>
      <color theme="1"/>
      <name val="Calibri"/>
      <family val="2"/>
      <scheme val="minor"/>
    </font>
    <font>
      <b/>
      <vertAlign val="superscript"/>
      <sz val="11"/>
      <color theme="1"/>
      <name val="Calibri"/>
      <family val="2"/>
    </font>
    <font>
      <sz val="10"/>
      <color theme="1"/>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indexed="27"/>
        <bgColor indexed="41"/>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59999389629810485"/>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indexed="8"/>
      </left>
      <right style="medium">
        <color indexed="8"/>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s>
  <cellStyleXfs count="5">
    <xf numFmtId="0" fontId="0" fillId="0" borderId="0"/>
    <xf numFmtId="9" fontId="2" fillId="0" borderId="0" applyFont="0" applyFill="0" applyBorder="0" applyAlignment="0" applyProtection="0"/>
    <xf numFmtId="0" fontId="4" fillId="0" borderId="0"/>
    <xf numFmtId="0" fontId="39" fillId="0" borderId="0"/>
    <xf numFmtId="43" fontId="2" fillId="0" borderId="0" applyFont="0" applyFill="0" applyBorder="0" applyAlignment="0" applyProtection="0"/>
  </cellStyleXfs>
  <cellXfs count="418">
    <xf numFmtId="0" fontId="0" fillId="0" borderId="0" xfId="0"/>
    <xf numFmtId="0" fontId="0" fillId="0" borderId="0" xfId="0" quotePrefix="1"/>
    <xf numFmtId="11" fontId="0" fillId="0" borderId="0" xfId="0" applyNumberFormat="1"/>
    <xf numFmtId="164" fontId="0" fillId="0" borderId="0" xfId="1" applyNumberFormat="1" applyFont="1" applyAlignment="1">
      <alignment horizontal="center"/>
    </xf>
    <xf numFmtId="10" fontId="0" fillId="0" borderId="0" xfId="1" applyNumberFormat="1" applyFont="1" applyAlignment="1">
      <alignment horizontal="center"/>
    </xf>
    <xf numFmtId="165" fontId="0" fillId="0" borderId="0" xfId="0" applyNumberFormat="1"/>
    <xf numFmtId="9" fontId="0" fillId="0" borderId="0" xfId="1" applyFont="1"/>
    <xf numFmtId="166" fontId="0" fillId="0" borderId="0" xfId="1" applyNumberFormat="1" applyFont="1"/>
    <xf numFmtId="0" fontId="0" fillId="0" borderId="0" xfId="0" applyAlignment="1">
      <alignment horizontal="left" indent="1"/>
    </xf>
    <xf numFmtId="2" fontId="0" fillId="0" borderId="1" xfId="0" applyNumberFormat="1" applyBorder="1"/>
    <xf numFmtId="164" fontId="0" fillId="0" borderId="0" xfId="1" applyNumberFormat="1" applyFont="1"/>
    <xf numFmtId="49" fontId="0" fillId="0" borderId="0" xfId="0" applyNumberFormat="1"/>
    <xf numFmtId="0" fontId="0" fillId="0" borderId="0" xfId="0" applyAlignment="1">
      <alignment wrapText="1"/>
    </xf>
    <xf numFmtId="0" fontId="0" fillId="0" borderId="1" xfId="0" applyBorder="1" applyAlignment="1">
      <alignment horizontal="center" vertical="center"/>
    </xf>
    <xf numFmtId="0" fontId="0" fillId="0" borderId="1" xfId="0" quotePrefix="1" applyBorder="1" applyAlignment="1">
      <alignment horizontal="center" vertical="center"/>
    </xf>
    <xf numFmtId="2" fontId="0" fillId="0" borderId="1" xfId="0" applyNumberFormat="1"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wrapText="1"/>
    </xf>
    <xf numFmtId="0" fontId="3" fillId="2" borderId="1" xfId="0" applyFont="1" applyFill="1" applyBorder="1" applyAlignment="1">
      <alignment horizontal="center"/>
    </xf>
    <xf numFmtId="0" fontId="3" fillId="2" borderId="5" xfId="0" applyFont="1" applyFill="1" applyBorder="1" applyAlignment="1">
      <alignment horizontal="center" vertical="center"/>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3" fillId="0" borderId="0" xfId="0" applyFont="1"/>
    <xf numFmtId="0" fontId="6" fillId="0" borderId="0" xfId="2" applyFont="1"/>
    <xf numFmtId="0" fontId="7" fillId="0" borderId="0" xfId="2" applyFont="1" applyAlignment="1">
      <alignment horizontal="left" vertical="center" wrapText="1"/>
    </xf>
    <xf numFmtId="0" fontId="8" fillId="0" borderId="0" xfId="2" applyFont="1" applyAlignment="1">
      <alignment horizontal="left" vertical="center" wrapText="1"/>
    </xf>
    <xf numFmtId="0" fontId="10" fillId="0" borderId="0" xfId="2" applyFont="1"/>
    <xf numFmtId="0" fontId="6" fillId="0" borderId="0" xfId="2" applyFont="1" applyAlignment="1">
      <alignment vertical="center" wrapText="1"/>
    </xf>
    <xf numFmtId="0" fontId="4" fillId="0" borderId="0" xfId="2" applyAlignment="1">
      <alignment vertical="center" wrapText="1"/>
    </xf>
    <xf numFmtId="1" fontId="4" fillId="0" borderId="0" xfId="2" applyNumberFormat="1" applyAlignment="1">
      <alignment horizontal="center"/>
    </xf>
    <xf numFmtId="0" fontId="7" fillId="0" borderId="0" xfId="2" applyFont="1" applyAlignment="1" applyProtection="1">
      <alignment horizontal="right" vertical="center" wrapText="1"/>
      <protection hidden="1"/>
    </xf>
    <xf numFmtId="0" fontId="11" fillId="0" borderId="0" xfId="2" applyFont="1" applyAlignment="1" applyProtection="1">
      <alignment horizontal="right" vertical="center" wrapText="1"/>
      <protection hidden="1"/>
    </xf>
    <xf numFmtId="0" fontId="12" fillId="0" borderId="0" xfId="2" applyFont="1" applyAlignment="1" applyProtection="1">
      <alignment horizontal="right" vertical="center" wrapText="1"/>
      <protection hidden="1"/>
    </xf>
    <xf numFmtId="0" fontId="13" fillId="0" borderId="0" xfId="2" applyFont="1" applyAlignment="1" applyProtection="1">
      <alignment horizontal="right" vertical="center" wrapText="1"/>
      <protection hidden="1"/>
    </xf>
    <xf numFmtId="167" fontId="13" fillId="0" borderId="0" xfId="2" applyNumberFormat="1" applyFont="1" applyAlignment="1" applyProtection="1">
      <alignment horizontal="right" vertical="center" wrapText="1"/>
      <protection hidden="1"/>
    </xf>
    <xf numFmtId="0" fontId="4" fillId="0" borderId="0" xfId="2" applyAlignment="1" applyProtection="1">
      <alignment vertical="center" wrapText="1"/>
      <protection hidden="1"/>
    </xf>
    <xf numFmtId="0" fontId="6" fillId="0" borderId="0" xfId="2" applyFont="1" applyAlignment="1" applyProtection="1">
      <alignment vertical="center" wrapText="1"/>
      <protection hidden="1"/>
    </xf>
    <xf numFmtId="1" fontId="4" fillId="0" borderId="0" xfId="2" applyNumberFormat="1" applyAlignment="1" applyProtection="1">
      <alignment horizontal="center"/>
      <protection hidden="1"/>
    </xf>
    <xf numFmtId="0" fontId="4" fillId="0" borderId="6" xfId="2" applyBorder="1" applyAlignment="1">
      <alignment vertical="center" wrapText="1"/>
    </xf>
    <xf numFmtId="0" fontId="15" fillId="0" borderId="0" xfId="0" applyFont="1" applyAlignment="1">
      <alignment horizontal="left" indent="1"/>
    </xf>
    <xf numFmtId="0" fontId="0" fillId="0" borderId="0" xfId="0" applyAlignment="1">
      <alignment horizontal="left" indent="2"/>
    </xf>
    <xf numFmtId="0" fontId="3" fillId="0" borderId="0" xfId="0" applyFont="1" applyAlignment="1">
      <alignment horizontal="left" indent="2"/>
    </xf>
    <xf numFmtId="165" fontId="3" fillId="0" borderId="0" xfId="0" applyNumberFormat="1" applyFont="1"/>
    <xf numFmtId="0" fontId="0" fillId="0" borderId="0" xfId="0" applyAlignment="1">
      <alignment horizontal="center" vertical="center"/>
    </xf>
    <xf numFmtId="168" fontId="0" fillId="0" borderId="0" xfId="0" applyNumberFormat="1"/>
    <xf numFmtId="168" fontId="0" fillId="0" borderId="0" xfId="0" applyNumberFormat="1" applyAlignment="1">
      <alignment horizontal="right"/>
    </xf>
    <xf numFmtId="2" fontId="0" fillId="0" borderId="0" xfId="0" applyNumberFormat="1"/>
    <xf numFmtId="1" fontId="0" fillId="0" borderId="0" xfId="0" applyNumberFormat="1"/>
    <xf numFmtId="2" fontId="0" fillId="0" borderId="0" xfId="0" applyNumberFormat="1" applyAlignment="1">
      <alignment horizontal="left" indent="5"/>
    </xf>
    <xf numFmtId="2" fontId="0" fillId="0" borderId="0" xfId="0" applyNumberFormat="1" applyAlignment="1">
      <alignment horizontal="left" indent="4"/>
    </xf>
    <xf numFmtId="0" fontId="16" fillId="0" borderId="0" xfId="0" applyFont="1" applyAlignment="1">
      <alignment horizontal="center" vertical="center"/>
    </xf>
    <xf numFmtId="0" fontId="0" fillId="0" borderId="0" xfId="0" applyAlignment="1">
      <alignment horizontal="center"/>
    </xf>
    <xf numFmtId="0" fontId="3" fillId="0" borderId="0" xfId="0" applyFont="1" applyAlignment="1">
      <alignment horizontal="center"/>
    </xf>
    <xf numFmtId="164" fontId="3" fillId="0" borderId="0" xfId="1" applyNumberFormat="1" applyFont="1"/>
    <xf numFmtId="170" fontId="0" fillId="0" borderId="0" xfId="0" applyNumberFormat="1"/>
    <xf numFmtId="0" fontId="0" fillId="0" borderId="3" xfId="0" applyBorder="1"/>
    <xf numFmtId="165" fontId="3" fillId="0" borderId="0" xfId="0" applyNumberFormat="1" applyFont="1" applyAlignment="1">
      <alignment horizontal="center"/>
    </xf>
    <xf numFmtId="0" fontId="16" fillId="0" borderId="0" xfId="0" applyFont="1" applyAlignment="1">
      <alignment horizontal="left" vertical="center"/>
    </xf>
    <xf numFmtId="0" fontId="0" fillId="0" borderId="0" xfId="0" applyAlignment="1">
      <alignment horizontal="left" indent="3"/>
    </xf>
    <xf numFmtId="0" fontId="3" fillId="0" borderId="0" xfId="0" applyFont="1" applyAlignment="1">
      <alignment horizontal="left"/>
    </xf>
    <xf numFmtId="0" fontId="18" fillId="0" borderId="0" xfId="0" applyFont="1" applyAlignment="1">
      <alignment horizontal="left" indent="3"/>
    </xf>
    <xf numFmtId="0" fontId="0" fillId="0" borderId="0" xfId="0" applyAlignment="1">
      <alignment horizontal="left"/>
    </xf>
    <xf numFmtId="165" fontId="0" fillId="4" borderId="0" xfId="0" applyNumberFormat="1" applyFill="1"/>
    <xf numFmtId="169" fontId="0" fillId="4" borderId="0" xfId="0" applyNumberFormat="1" applyFill="1"/>
    <xf numFmtId="0" fontId="0" fillId="4" borderId="0" xfId="0" applyFill="1"/>
    <xf numFmtId="1" fontId="9" fillId="3" borderId="1" xfId="2" applyNumberFormat="1" applyFont="1" applyFill="1" applyBorder="1" applyAlignment="1" applyProtection="1">
      <alignment horizontal="center" vertical="top" wrapText="1"/>
      <protection hidden="1"/>
    </xf>
    <xf numFmtId="0" fontId="4" fillId="3" borderId="1" xfId="2" applyFill="1" applyBorder="1" applyAlignment="1" applyProtection="1">
      <alignment horizontal="center" wrapText="1"/>
      <protection hidden="1"/>
    </xf>
    <xf numFmtId="0" fontId="20" fillId="0" borderId="1" xfId="2" applyFont="1" applyBorder="1" applyAlignment="1" applyProtection="1">
      <alignment wrapText="1"/>
      <protection hidden="1"/>
    </xf>
    <xf numFmtId="0" fontId="14" fillId="0" borderId="1" xfId="2" applyFont="1" applyBorder="1" applyAlignment="1" applyProtection="1">
      <alignment horizontal="center" vertical="center"/>
      <protection hidden="1"/>
    </xf>
    <xf numFmtId="0" fontId="20" fillId="0" borderId="1" xfId="2" applyFont="1" applyBorder="1" applyAlignment="1" applyProtection="1">
      <alignment vertical="center" wrapText="1"/>
      <protection hidden="1"/>
    </xf>
    <xf numFmtId="0" fontId="0" fillId="0" borderId="1" xfId="0" applyBorder="1"/>
    <xf numFmtId="168" fontId="0" fillId="4" borderId="0" xfId="0" applyNumberFormat="1" applyFill="1"/>
    <xf numFmtId="0" fontId="18" fillId="0" borderId="0" xfId="0" applyFont="1"/>
    <xf numFmtId="0" fontId="0" fillId="6" borderId="7" xfId="0" applyFill="1" applyBorder="1"/>
    <xf numFmtId="0" fontId="0" fillId="0" borderId="8" xfId="0" applyBorder="1"/>
    <xf numFmtId="0" fontId="0" fillId="0" borderId="9" xfId="0" applyBorder="1"/>
    <xf numFmtId="0" fontId="0" fillId="0" borderId="10" xfId="0" applyBorder="1"/>
    <xf numFmtId="0" fontId="0" fillId="4" borderId="7" xfId="0" applyFill="1" applyBorder="1"/>
    <xf numFmtId="0" fontId="3" fillId="0" borderId="7" xfId="0" applyFont="1" applyBorder="1"/>
    <xf numFmtId="0" fontId="3" fillId="0" borderId="16" xfId="0" applyFont="1" applyBorder="1"/>
    <xf numFmtId="0" fontId="3" fillId="0" borderId="17" xfId="0" applyFont="1" applyBorder="1"/>
    <xf numFmtId="0" fontId="3" fillId="0" borderId="18" xfId="0" applyFont="1" applyBorder="1"/>
    <xf numFmtId="0" fontId="0" fillId="0" borderId="19" xfId="0" applyBorder="1"/>
    <xf numFmtId="0" fontId="0" fillId="0" borderId="2" xfId="0" applyBorder="1"/>
    <xf numFmtId="0" fontId="0" fillId="0" borderId="20" xfId="0" applyBorder="1"/>
    <xf numFmtId="0" fontId="3" fillId="0" borderId="21" xfId="0" applyFont="1" applyBorder="1"/>
    <xf numFmtId="0" fontId="0" fillId="0" borderId="22" xfId="0" applyBorder="1"/>
    <xf numFmtId="0" fontId="0" fillId="0" borderId="23" xfId="0" applyBorder="1"/>
    <xf numFmtId="0" fontId="3" fillId="0" borderId="15" xfId="0" applyFont="1" applyBorder="1"/>
    <xf numFmtId="0" fontId="0" fillId="0" borderId="24" xfId="0" applyBorder="1"/>
    <xf numFmtId="0" fontId="0" fillId="0" borderId="25" xfId="0" applyBorder="1"/>
    <xf numFmtId="0" fontId="0" fillId="0" borderId="26" xfId="0" applyBorder="1"/>
    <xf numFmtId="0" fontId="24" fillId="0" borderId="27" xfId="0" applyFont="1" applyBorder="1"/>
    <xf numFmtId="2" fontId="0" fillId="0" borderId="19" xfId="0" applyNumberFormat="1" applyBorder="1"/>
    <xf numFmtId="2" fontId="0" fillId="0" borderId="2" xfId="0" applyNumberFormat="1" applyBorder="1"/>
    <xf numFmtId="2" fontId="0" fillId="0" borderId="29" xfId="0" applyNumberFormat="1" applyBorder="1"/>
    <xf numFmtId="2" fontId="0" fillId="0" borderId="20" xfId="0" applyNumberFormat="1" applyBorder="1"/>
    <xf numFmtId="2" fontId="0" fillId="0" borderId="22" xfId="0" applyNumberFormat="1" applyBorder="1"/>
    <xf numFmtId="2" fontId="0" fillId="0" borderId="5" xfId="0" applyNumberFormat="1" applyBorder="1"/>
    <xf numFmtId="2" fontId="0" fillId="0" borderId="23" xfId="0" applyNumberFormat="1" applyBorder="1"/>
    <xf numFmtId="2" fontId="0" fillId="0" borderId="24" xfId="0" applyNumberFormat="1" applyBorder="1"/>
    <xf numFmtId="2" fontId="0" fillId="0" borderId="25" xfId="0" applyNumberFormat="1" applyBorder="1"/>
    <xf numFmtId="2" fontId="0" fillId="0" borderId="30" xfId="0" applyNumberFormat="1" applyBorder="1"/>
    <xf numFmtId="2" fontId="0" fillId="0" borderId="26" xfId="0" applyNumberFormat="1" applyBorder="1"/>
    <xf numFmtId="0" fontId="3" fillId="0" borderId="34" xfId="0" applyFont="1" applyBorder="1"/>
    <xf numFmtId="0" fontId="3" fillId="0" borderId="35" xfId="0" applyFont="1" applyBorder="1"/>
    <xf numFmtId="0" fontId="3" fillId="4" borderId="36" xfId="0" applyFont="1" applyFill="1" applyBorder="1"/>
    <xf numFmtId="168" fontId="0" fillId="0" borderId="14" xfId="0" applyNumberFormat="1" applyBorder="1"/>
    <xf numFmtId="2" fontId="0" fillId="4" borderId="14" xfId="0" applyNumberFormat="1" applyFill="1" applyBorder="1"/>
    <xf numFmtId="2" fontId="0" fillId="0" borderId="37" xfId="0" applyNumberFormat="1" applyBorder="1"/>
    <xf numFmtId="0" fontId="24" fillId="0" borderId="31" xfId="0" applyFont="1" applyBorder="1"/>
    <xf numFmtId="168" fontId="0" fillId="0" borderId="21" xfId="0" applyNumberFormat="1" applyBorder="1"/>
    <xf numFmtId="2" fontId="0" fillId="0" borderId="21" xfId="0" applyNumberFormat="1" applyBorder="1"/>
    <xf numFmtId="2" fontId="0" fillId="4" borderId="38" xfId="0" applyNumberFormat="1" applyFill="1" applyBorder="1"/>
    <xf numFmtId="168" fontId="0" fillId="0" borderId="15" xfId="0" applyNumberFormat="1" applyBorder="1"/>
    <xf numFmtId="2" fontId="0" fillId="0" borderId="15" xfId="0" applyNumberFormat="1" applyBorder="1"/>
    <xf numFmtId="2" fontId="0" fillId="4" borderId="39" xfId="0" applyNumberFormat="1" applyFill="1" applyBorder="1"/>
    <xf numFmtId="2" fontId="0" fillId="0" borderId="14" xfId="0" applyNumberFormat="1" applyBorder="1"/>
    <xf numFmtId="165" fontId="0" fillId="0" borderId="37" xfId="0" applyNumberFormat="1" applyBorder="1"/>
    <xf numFmtId="165" fontId="0" fillId="0" borderId="38" xfId="0" applyNumberFormat="1" applyBorder="1"/>
    <xf numFmtId="165" fontId="0" fillId="0" borderId="39" xfId="0" applyNumberFormat="1" applyBorder="1"/>
    <xf numFmtId="0" fontId="3" fillId="0" borderId="27" xfId="0" applyFont="1" applyBorder="1"/>
    <xf numFmtId="2" fontId="0" fillId="0" borderId="18" xfId="0" applyNumberFormat="1" applyBorder="1"/>
    <xf numFmtId="2" fontId="0" fillId="0" borderId="38" xfId="0" applyNumberFormat="1" applyBorder="1"/>
    <xf numFmtId="2" fontId="0" fillId="0" borderId="39" xfId="0" applyNumberFormat="1" applyBorder="1"/>
    <xf numFmtId="165" fontId="0" fillId="4" borderId="1" xfId="0" applyNumberFormat="1" applyFill="1" applyBorder="1"/>
    <xf numFmtId="2" fontId="0" fillId="9" borderId="1" xfId="0" applyNumberFormat="1" applyFill="1" applyBorder="1"/>
    <xf numFmtId="165" fontId="0" fillId="10" borderId="5" xfId="0" applyNumberFormat="1" applyFill="1" applyBorder="1"/>
    <xf numFmtId="165" fontId="0" fillId="9" borderId="1" xfId="0" applyNumberFormat="1" applyFill="1" applyBorder="1"/>
    <xf numFmtId="165" fontId="0" fillId="10" borderId="1" xfId="0" applyNumberFormat="1" applyFill="1" applyBorder="1"/>
    <xf numFmtId="165" fontId="0" fillId="0" borderId="41" xfId="0" applyNumberFormat="1" applyBorder="1"/>
    <xf numFmtId="165" fontId="23" fillId="0" borderId="0" xfId="0" applyNumberFormat="1" applyFont="1"/>
    <xf numFmtId="165" fontId="18" fillId="0" borderId="0" xfId="0" applyNumberFormat="1" applyFont="1"/>
    <xf numFmtId="0" fontId="22" fillId="0" borderId="0" xfId="0" applyFont="1"/>
    <xf numFmtId="0" fontId="0" fillId="4" borderId="1" xfId="0" applyFill="1" applyBorder="1"/>
    <xf numFmtId="0" fontId="24" fillId="0" borderId="48" xfId="0" applyFont="1" applyBorder="1"/>
    <xf numFmtId="16" fontId="24" fillId="0" borderId="49" xfId="0" applyNumberFormat="1" applyFont="1" applyBorder="1"/>
    <xf numFmtId="0" fontId="24" fillId="0" borderId="50" xfId="0" applyFont="1" applyBorder="1"/>
    <xf numFmtId="0" fontId="0" fillId="4" borderId="8" xfId="0" applyFill="1" applyBorder="1"/>
    <xf numFmtId="49" fontId="0" fillId="4" borderId="28" xfId="0" applyNumberFormat="1" applyFill="1" applyBorder="1"/>
    <xf numFmtId="0" fontId="24" fillId="0" borderId="8" xfId="0" applyFont="1" applyBorder="1"/>
    <xf numFmtId="0" fontId="24" fillId="0" borderId="9" xfId="0" applyFont="1" applyBorder="1"/>
    <xf numFmtId="0" fontId="24" fillId="0" borderId="10" xfId="0" applyFont="1" applyBorder="1"/>
    <xf numFmtId="0" fontId="27" fillId="0" borderId="0" xfId="0" applyFont="1" applyAlignment="1">
      <alignment vertical="center"/>
    </xf>
    <xf numFmtId="0" fontId="0" fillId="5" borderId="0" xfId="0" applyFill="1"/>
    <xf numFmtId="0" fontId="0" fillId="0" borderId="44" xfId="0" applyBorder="1" applyAlignment="1">
      <alignment horizontal="center" vertical="center"/>
    </xf>
    <xf numFmtId="0" fontId="0" fillId="0" borderId="44" xfId="0" applyBorder="1" applyAlignment="1">
      <alignment horizontal="center" vertical="center" wrapText="1"/>
    </xf>
    <xf numFmtId="0" fontId="0" fillId="0" borderId="44" xfId="0" applyBorder="1" applyAlignment="1">
      <alignment vertical="center" wrapText="1"/>
    </xf>
    <xf numFmtId="0" fontId="0" fillId="0" borderId="44" xfId="0" applyBorder="1"/>
    <xf numFmtId="0" fontId="0" fillId="7" borderId="0" xfId="0" applyFill="1"/>
    <xf numFmtId="165" fontId="0" fillId="0" borderId="0" xfId="0" applyNumberFormat="1" applyAlignment="1">
      <alignment vertical="center"/>
    </xf>
    <xf numFmtId="0" fontId="0" fillId="8" borderId="0" xfId="0" applyFill="1"/>
    <xf numFmtId="0" fontId="23" fillId="0" borderId="0" xfId="0" applyFont="1"/>
    <xf numFmtId="165"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0" fontId="28" fillId="0" borderId="1" xfId="0" applyFont="1" applyBorder="1"/>
    <xf numFmtId="0" fontId="30" fillId="0" borderId="1" xfId="0" applyFont="1" applyBorder="1" applyAlignment="1">
      <alignment wrapText="1"/>
    </xf>
    <xf numFmtId="0" fontId="31"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center" vertical="center" wrapText="1"/>
    </xf>
    <xf numFmtId="0" fontId="28" fillId="0" borderId="1" xfId="0" applyFont="1" applyBorder="1" applyAlignment="1">
      <alignment horizontal="center" vertical="center" wrapText="1"/>
    </xf>
    <xf numFmtId="165" fontId="0" fillId="0" borderId="1" xfId="0" applyNumberFormat="1" applyBorder="1"/>
    <xf numFmtId="10" fontId="0" fillId="5" borderId="1" xfId="0" applyNumberFormat="1" applyFill="1" applyBorder="1"/>
    <xf numFmtId="0" fontId="3" fillId="0" borderId="0" xfId="0" applyFont="1" applyAlignment="1">
      <alignment wrapText="1"/>
    </xf>
    <xf numFmtId="0" fontId="3" fillId="0" borderId="1" xfId="0" applyFont="1" applyBorder="1" applyAlignment="1">
      <alignment wrapText="1"/>
    </xf>
    <xf numFmtId="165" fontId="3" fillId="0" borderId="1" xfId="0" applyNumberFormat="1" applyFont="1" applyBorder="1" applyAlignment="1">
      <alignment horizontal="center" vertical="center" wrapText="1"/>
    </xf>
    <xf numFmtId="16" fontId="0" fillId="0" borderId="0" xfId="0" applyNumberFormat="1"/>
    <xf numFmtId="0" fontId="0" fillId="0" borderId="44" xfId="0" applyBorder="1" applyAlignment="1">
      <alignment horizontal="center"/>
    </xf>
    <xf numFmtId="0" fontId="0" fillId="0" borderId="5" xfId="0" applyBorder="1"/>
    <xf numFmtId="0" fontId="0" fillId="0" borderId="51" xfId="0" applyBorder="1"/>
    <xf numFmtId="0" fontId="0" fillId="0" borderId="52" xfId="0" applyBorder="1"/>
    <xf numFmtId="0" fontId="0" fillId="0" borderId="41" xfId="0" applyBorder="1"/>
    <xf numFmtId="2" fontId="0" fillId="4" borderId="0" xfId="0" applyNumberFormat="1" applyFill="1"/>
    <xf numFmtId="0" fontId="0" fillId="0" borderId="54" xfId="0" applyBorder="1"/>
    <xf numFmtId="0" fontId="3" fillId="0" borderId="41" xfId="0" applyFont="1" applyBorder="1" applyAlignment="1">
      <alignment horizontal="center" vertical="center"/>
    </xf>
    <xf numFmtId="0" fontId="0" fillId="0" borderId="29" xfId="0" applyBorder="1"/>
    <xf numFmtId="0" fontId="0" fillId="0" borderId="55" xfId="0" applyBorder="1"/>
    <xf numFmtId="0" fontId="0" fillId="0" borderId="49" xfId="0" applyBorder="1"/>
    <xf numFmtId="0" fontId="0" fillId="0" borderId="56" xfId="0" applyBorder="1"/>
    <xf numFmtId="0" fontId="0" fillId="0" borderId="53" xfId="0" applyBorder="1"/>
    <xf numFmtId="2" fontId="35" fillId="0" borderId="0" xfId="0" applyNumberFormat="1" applyFont="1"/>
    <xf numFmtId="2" fontId="35" fillId="0" borderId="41" xfId="0" applyNumberFormat="1" applyFont="1" applyBorder="1"/>
    <xf numFmtId="0" fontId="0" fillId="0" borderId="55" xfId="0" applyBorder="1" applyAlignment="1">
      <alignment horizontal="center"/>
    </xf>
    <xf numFmtId="0" fontId="0" fillId="0" borderId="49" xfId="0" applyBorder="1" applyAlignment="1">
      <alignment horizontal="right"/>
    </xf>
    <xf numFmtId="2" fontId="0" fillId="0" borderId="56" xfId="0" applyNumberFormat="1" applyBorder="1"/>
    <xf numFmtId="2" fontId="0" fillId="0" borderId="53" xfId="0" applyNumberFormat="1" applyBorder="1"/>
    <xf numFmtId="0" fontId="0" fillId="0" borderId="41" xfId="0" applyBorder="1" applyAlignment="1">
      <alignment horizontal="right"/>
    </xf>
    <xf numFmtId="2" fontId="0" fillId="0" borderId="54" xfId="0" applyNumberFormat="1" applyBorder="1"/>
    <xf numFmtId="0" fontId="3" fillId="0" borderId="0" xfId="0" applyFont="1" applyAlignment="1">
      <alignment horizontal="center" vertical="center"/>
    </xf>
    <xf numFmtId="0" fontId="3" fillId="0" borderId="54" xfId="0" applyFont="1" applyBorder="1" applyAlignment="1">
      <alignment horizontal="center" vertical="center"/>
    </xf>
    <xf numFmtId="0" fontId="0" fillId="0" borderId="29" xfId="0" applyBorder="1" applyAlignment="1">
      <alignment horizontal="right"/>
    </xf>
    <xf numFmtId="2" fontId="0" fillId="0" borderId="44" xfId="0" applyNumberFormat="1" applyBorder="1"/>
    <xf numFmtId="2" fontId="0" fillId="0" borderId="55" xfId="0" applyNumberFormat="1" applyBorder="1"/>
    <xf numFmtId="0" fontId="0" fillId="0" borderId="41" xfId="0" applyBorder="1" applyAlignment="1">
      <alignment wrapText="1"/>
    </xf>
    <xf numFmtId="0" fontId="35" fillId="0" borderId="41" xfId="0" applyFont="1" applyBorder="1" applyAlignment="1">
      <alignment wrapText="1"/>
    </xf>
    <xf numFmtId="10" fontId="0" fillId="5" borderId="44" xfId="0" applyNumberFormat="1" applyFill="1" applyBorder="1"/>
    <xf numFmtId="0" fontId="0" fillId="0" borderId="31" xfId="0" applyBorder="1"/>
    <xf numFmtId="168" fontId="0" fillId="0" borderId="54" xfId="0" applyNumberFormat="1" applyBorder="1"/>
    <xf numFmtId="0" fontId="0" fillId="0" borderId="41" xfId="0" applyBorder="1" applyAlignment="1">
      <alignment vertical="center" wrapText="1"/>
    </xf>
    <xf numFmtId="2" fontId="0" fillId="4" borderId="0" xfId="0" applyNumberFormat="1" applyFill="1" applyAlignment="1">
      <alignment vertical="center" wrapText="1"/>
    </xf>
    <xf numFmtId="0" fontId="0" fillId="9" borderId="1" xfId="0" applyFill="1" applyBorder="1" applyAlignment="1">
      <alignment horizontal="center"/>
    </xf>
    <xf numFmtId="0" fontId="0" fillId="9" borderId="1" xfId="0" applyFill="1" applyBorder="1"/>
    <xf numFmtId="0" fontId="0" fillId="11" borderId="1" xfId="0" applyFill="1" applyBorder="1"/>
    <xf numFmtId="2" fontId="0" fillId="11" borderId="1" xfId="0" applyNumberFormat="1" applyFill="1" applyBorder="1"/>
    <xf numFmtId="0" fontId="0" fillId="12" borderId="1" xfId="0" applyFill="1" applyBorder="1"/>
    <xf numFmtId="2" fontId="0" fillId="12" borderId="1" xfId="0" applyNumberFormat="1" applyFill="1" applyBorder="1"/>
    <xf numFmtId="168" fontId="0" fillId="0" borderId="55" xfId="0" applyNumberFormat="1" applyBorder="1"/>
    <xf numFmtId="1" fontId="0" fillId="5" borderId="56" xfId="0" applyNumberFormat="1" applyFill="1" applyBorder="1"/>
    <xf numFmtId="2" fontId="0" fillId="8" borderId="0" xfId="0" applyNumberFormat="1" applyFill="1"/>
    <xf numFmtId="0" fontId="0" fillId="0" borderId="5" xfId="0" applyBorder="1" applyAlignment="1">
      <alignment wrapText="1"/>
    </xf>
    <xf numFmtId="10" fontId="0" fillId="5" borderId="56" xfId="0" applyNumberFormat="1" applyFill="1" applyBorder="1"/>
    <xf numFmtId="10" fontId="0" fillId="5" borderId="0" xfId="0" applyNumberFormat="1" applyFill="1"/>
    <xf numFmtId="10" fontId="0" fillId="5" borderId="51" xfId="0" applyNumberFormat="1" applyFill="1" applyBorder="1"/>
    <xf numFmtId="0" fontId="0" fillId="7" borderId="41" xfId="0" applyFill="1" applyBorder="1" applyAlignment="1">
      <alignment wrapText="1"/>
    </xf>
    <xf numFmtId="0" fontId="0" fillId="7" borderId="41" xfId="0" applyFill="1" applyBorder="1"/>
    <xf numFmtId="10" fontId="0" fillId="5" borderId="44" xfId="1" applyNumberFormat="1" applyFont="1" applyFill="1" applyBorder="1"/>
    <xf numFmtId="10" fontId="0" fillId="5" borderId="56" xfId="1" applyNumberFormat="1" applyFont="1" applyFill="1" applyBorder="1"/>
    <xf numFmtId="0" fontId="0" fillId="0" borderId="44" xfId="0" applyBorder="1" applyAlignment="1">
      <alignment wrapText="1"/>
    </xf>
    <xf numFmtId="0" fontId="0" fillId="4" borderId="0" xfId="0" applyFill="1" applyAlignment="1">
      <alignment horizontal="center"/>
    </xf>
    <xf numFmtId="0" fontId="0" fillId="0" borderId="0" xfId="0" applyAlignment="1">
      <alignment horizontal="center" vertical="center" wrapText="1"/>
    </xf>
    <xf numFmtId="0" fontId="15" fillId="0" borderId="0" xfId="0" applyFont="1"/>
    <xf numFmtId="2" fontId="0" fillId="4" borderId="0" xfId="0" applyNumberFormat="1" applyFill="1" applyAlignment="1">
      <alignment horizontal="right"/>
    </xf>
    <xf numFmtId="10" fontId="0" fillId="0" borderId="0" xfId="0" applyNumberFormat="1"/>
    <xf numFmtId="17" fontId="0" fillId="0" borderId="0" xfId="0" applyNumberFormat="1"/>
    <xf numFmtId="10" fontId="0" fillId="0" borderId="1" xfId="1" applyNumberFormat="1" applyFont="1" applyBorder="1"/>
    <xf numFmtId="0" fontId="24" fillId="0" borderId="1" xfId="0" applyFont="1" applyBorder="1"/>
    <xf numFmtId="0" fontId="3" fillId="0" borderId="1" xfId="0" applyFont="1" applyBorder="1" applyAlignment="1">
      <alignment horizontal="center" vertical="center"/>
    </xf>
    <xf numFmtId="0" fontId="3" fillId="0" borderId="5" xfId="0" applyFont="1" applyBorder="1" applyAlignment="1">
      <alignment horizontal="center"/>
    </xf>
    <xf numFmtId="0" fontId="34" fillId="0" borderId="1" xfId="0" applyFont="1" applyBorder="1"/>
    <xf numFmtId="0" fontId="34" fillId="0" borderId="1" xfId="0" applyFont="1" applyBorder="1" applyAlignment="1">
      <alignment wrapText="1"/>
    </xf>
    <xf numFmtId="10" fontId="0" fillId="0" borderId="0" xfId="0" applyNumberFormat="1" applyAlignment="1">
      <alignment horizontal="center"/>
    </xf>
    <xf numFmtId="10" fontId="0" fillId="0" borderId="0" xfId="0" applyNumberFormat="1" applyAlignment="1">
      <alignment horizontal="center" vertical="center"/>
    </xf>
    <xf numFmtId="10" fontId="0" fillId="0" borderId="0" xfId="1" applyNumberFormat="1" applyFont="1" applyAlignment="1">
      <alignment horizontal="center" vertical="center"/>
    </xf>
    <xf numFmtId="2" fontId="0" fillId="0" borderId="0" xfId="0" applyNumberFormat="1" applyAlignment="1">
      <alignment wrapText="1"/>
    </xf>
    <xf numFmtId="2" fontId="0" fillId="4" borderId="2" xfId="0" applyNumberFormat="1" applyFill="1" applyBorder="1"/>
    <xf numFmtId="165" fontId="0" fillId="0" borderId="3" xfId="0" applyNumberFormat="1" applyBorder="1" applyAlignment="1">
      <alignment horizontal="center"/>
    </xf>
    <xf numFmtId="2" fontId="0" fillId="4" borderId="29" xfId="0" applyNumberFormat="1" applyFill="1" applyBorder="1"/>
    <xf numFmtId="10" fontId="0" fillId="5" borderId="1" xfId="1" applyNumberFormat="1" applyFont="1" applyFill="1" applyBorder="1"/>
    <xf numFmtId="0" fontId="39" fillId="0" borderId="1" xfId="3" applyBorder="1"/>
    <xf numFmtId="0" fontId="16" fillId="0" borderId="1" xfId="3" applyFont="1" applyBorder="1" applyAlignment="1">
      <alignment horizontal="center"/>
    </xf>
    <xf numFmtId="0" fontId="39" fillId="0" borderId="0" xfId="3"/>
    <xf numFmtId="0" fontId="39" fillId="0" borderId="1" xfId="3" applyBorder="1" applyAlignment="1">
      <alignment wrapText="1"/>
    </xf>
    <xf numFmtId="0" fontId="39" fillId="6" borderId="1" xfId="3" applyFill="1" applyBorder="1" applyAlignment="1">
      <alignment horizontal="center" wrapText="1"/>
    </xf>
    <xf numFmtId="0" fontId="39" fillId="0" borderId="1" xfId="3" applyBorder="1" applyAlignment="1">
      <alignment horizontal="center" wrapText="1"/>
    </xf>
    <xf numFmtId="0" fontId="39" fillId="0" borderId="0" xfId="3" applyAlignment="1">
      <alignment horizontal="center" wrapText="1"/>
    </xf>
    <xf numFmtId="0" fontId="39" fillId="0" borderId="0" xfId="3" applyAlignment="1">
      <alignment horizontal="center"/>
    </xf>
    <xf numFmtId="0" fontId="40" fillId="0" borderId="0" xfId="3" applyFont="1"/>
    <xf numFmtId="0" fontId="16" fillId="0" borderId="0" xfId="3" applyFont="1"/>
    <xf numFmtId="0" fontId="41" fillId="0" borderId="0" xfId="3" applyFont="1"/>
    <xf numFmtId="0" fontId="16" fillId="0" borderId="0" xfId="3" applyFont="1" applyAlignment="1">
      <alignment horizontal="center"/>
    </xf>
    <xf numFmtId="0" fontId="42" fillId="0" borderId="0" xfId="3" applyFont="1"/>
    <xf numFmtId="0" fontId="39" fillId="5" borderId="1" xfId="3" applyFill="1" applyBorder="1"/>
    <xf numFmtId="0" fontId="39" fillId="8" borderId="1" xfId="3" applyFill="1" applyBorder="1"/>
    <xf numFmtId="0" fontId="39" fillId="4" borderId="1" xfId="3" applyFill="1" applyBorder="1"/>
    <xf numFmtId="169" fontId="0" fillId="4" borderId="1" xfId="0" applyNumberFormat="1" applyFill="1" applyBorder="1"/>
    <xf numFmtId="1" fontId="0" fillId="0" borderId="1" xfId="0" applyNumberFormat="1" applyBorder="1"/>
    <xf numFmtId="10" fontId="0" fillId="5" borderId="51" xfId="1" applyNumberFormat="1" applyFont="1" applyFill="1" applyBorder="1"/>
    <xf numFmtId="10" fontId="0" fillId="0" borderId="0" xfId="1" applyNumberFormat="1" applyFont="1"/>
    <xf numFmtId="168" fontId="23" fillId="0" borderId="0" xfId="0" applyNumberFormat="1" applyFont="1"/>
    <xf numFmtId="0" fontId="23" fillId="0" borderId="41" xfId="0" applyFont="1" applyBorder="1" applyAlignment="1">
      <alignment horizontal="center" vertical="center"/>
    </xf>
    <xf numFmtId="0" fontId="23" fillId="0" borderId="0" xfId="0" applyFont="1" applyAlignment="1">
      <alignment horizontal="center" vertical="center"/>
    </xf>
    <xf numFmtId="0" fontId="0" fillId="0" borderId="27" xfId="0" applyBorder="1"/>
    <xf numFmtId="0" fontId="0" fillId="0" borderId="1" xfId="0" applyBorder="1" applyAlignment="1">
      <alignment horizontal="center"/>
    </xf>
    <xf numFmtId="0" fontId="43" fillId="0" borderId="0" xfId="0" applyFont="1"/>
    <xf numFmtId="0" fontId="39" fillId="14" borderId="1" xfId="3" applyFill="1" applyBorder="1"/>
    <xf numFmtId="0" fontId="39" fillId="14" borderId="1" xfId="3" applyFill="1" applyBorder="1" applyAlignment="1">
      <alignment wrapText="1"/>
    </xf>
    <xf numFmtId="0" fontId="39" fillId="14" borderId="1" xfId="3" applyFill="1" applyBorder="1" applyAlignment="1">
      <alignment horizontal="center" wrapText="1"/>
    </xf>
    <xf numFmtId="9" fontId="0" fillId="0" borderId="0" xfId="0" applyNumberFormat="1"/>
    <xf numFmtId="0" fontId="9" fillId="3" borderId="1" xfId="2" applyFont="1" applyFill="1" applyBorder="1" applyAlignment="1" applyProtection="1">
      <alignment vertical="center" wrapText="1"/>
      <protection hidden="1"/>
    </xf>
    <xf numFmtId="2" fontId="44" fillId="0" borderId="1" xfId="2" applyNumberFormat="1" applyFont="1" applyBorder="1" applyAlignment="1" applyProtection="1">
      <alignment horizontal="center" wrapText="1"/>
      <protection locked="0"/>
    </xf>
    <xf numFmtId="0" fontId="15" fillId="0" borderId="0" xfId="0" applyFont="1" applyAlignment="1">
      <alignment horizontal="center"/>
    </xf>
    <xf numFmtId="0" fontId="39" fillId="0" borderId="1" xfId="3" applyBorder="1" applyAlignment="1">
      <alignment horizontal="center" vertical="center"/>
    </xf>
    <xf numFmtId="0" fontId="39" fillId="0" borderId="1" xfId="3" applyBorder="1" applyAlignment="1">
      <alignment horizontal="center" vertical="center" wrapText="1"/>
    </xf>
    <xf numFmtId="2" fontId="39" fillId="0" borderId="1" xfId="3" applyNumberFormat="1" applyBorder="1" applyAlignment="1">
      <alignment horizontal="center" vertical="center" wrapText="1"/>
    </xf>
    <xf numFmtId="2" fontId="39" fillId="0" borderId="1" xfId="3" applyNumberFormat="1" applyBorder="1" applyAlignment="1">
      <alignment horizontal="center" wrapText="1"/>
    </xf>
    <xf numFmtId="0" fontId="0" fillId="5" borderId="0" xfId="0" applyFill="1" applyAlignment="1">
      <alignment horizontal="center" vertical="center"/>
    </xf>
    <xf numFmtId="2" fontId="0" fillId="5" borderId="0" xfId="0" applyNumberFormat="1" applyFill="1"/>
    <xf numFmtId="0" fontId="0" fillId="5" borderId="56" xfId="0" applyFill="1" applyBorder="1"/>
    <xf numFmtId="173" fontId="0" fillId="0" borderId="0" xfId="4" applyNumberFormat="1" applyFont="1"/>
    <xf numFmtId="0" fontId="0" fillId="5" borderId="0" xfId="0" applyFill="1" applyAlignment="1">
      <alignment horizontal="center"/>
    </xf>
    <xf numFmtId="2" fontId="0" fillId="5" borderId="0" xfId="0" applyNumberFormat="1" applyFill="1" applyAlignment="1">
      <alignment horizontal="right"/>
    </xf>
    <xf numFmtId="0" fontId="3" fillId="0" borderId="49" xfId="0" applyFont="1" applyBorder="1"/>
    <xf numFmtId="0" fontId="3" fillId="0" borderId="29" xfId="0" applyFont="1" applyBorder="1"/>
    <xf numFmtId="0" fontId="0" fillId="0" borderId="41" xfId="0" applyBorder="1" applyAlignment="1">
      <alignment horizontal="left" indent="1"/>
    </xf>
    <xf numFmtId="171" fontId="0" fillId="0" borderId="54" xfId="0" applyNumberFormat="1" applyBorder="1"/>
    <xf numFmtId="0" fontId="0" fillId="0" borderId="41" xfId="0" applyBorder="1" applyAlignment="1">
      <alignment horizontal="left" indent="2"/>
    </xf>
    <xf numFmtId="171" fontId="3" fillId="0" borderId="53" xfId="0" applyNumberFormat="1" applyFont="1" applyBorder="1"/>
    <xf numFmtId="171" fontId="3" fillId="0" borderId="54" xfId="0" applyNumberFormat="1" applyFont="1" applyBorder="1"/>
    <xf numFmtId="172" fontId="0" fillId="0" borderId="54" xfId="0" applyNumberFormat="1" applyBorder="1"/>
    <xf numFmtId="172" fontId="3" fillId="0" borderId="55" xfId="0" applyNumberFormat="1" applyFont="1" applyBorder="1"/>
    <xf numFmtId="0" fontId="3" fillId="15" borderId="49" xfId="0" applyFont="1" applyFill="1" applyBorder="1"/>
    <xf numFmtId="0" fontId="3" fillId="15" borderId="41" xfId="0" applyFont="1" applyFill="1" applyBorder="1" applyAlignment="1">
      <alignment horizontal="left" indent="1"/>
    </xf>
    <xf numFmtId="0" fontId="39" fillId="14" borderId="0" xfId="3" applyFill="1"/>
    <xf numFmtId="174" fontId="0" fillId="0" borderId="0" xfId="0" applyNumberFormat="1"/>
    <xf numFmtId="170" fontId="0" fillId="0" borderId="54" xfId="0" applyNumberFormat="1" applyBorder="1"/>
    <xf numFmtId="170" fontId="3" fillId="0" borderId="55" xfId="0" applyNumberFormat="1" applyFont="1" applyBorder="1"/>
    <xf numFmtId="170" fontId="0" fillId="15" borderId="53" xfId="0" applyNumberFormat="1" applyFill="1" applyBorder="1"/>
    <xf numFmtId="175" fontId="0" fillId="0" borderId="0" xfId="0" applyNumberFormat="1"/>
    <xf numFmtId="0" fontId="0" fillId="15" borderId="41" xfId="0" applyFill="1" applyBorder="1" applyAlignment="1">
      <alignment horizontal="left" indent="3"/>
    </xf>
    <xf numFmtId="0" fontId="3" fillId="15" borderId="41" xfId="0" applyFont="1" applyFill="1" applyBorder="1" applyAlignment="1">
      <alignment horizontal="left" wrapText="1" indent="1"/>
    </xf>
    <xf numFmtId="0" fontId="0" fillId="15" borderId="29" xfId="0" applyFill="1" applyBorder="1" applyAlignment="1">
      <alignment horizontal="left" indent="3"/>
    </xf>
    <xf numFmtId="168" fontId="3" fillId="15" borderId="54" xfId="0" applyNumberFormat="1" applyFont="1" applyFill="1" applyBorder="1"/>
    <xf numFmtId="168" fontId="0" fillId="15" borderId="54" xfId="0" applyNumberFormat="1" applyFill="1" applyBorder="1"/>
    <xf numFmtId="168" fontId="0" fillId="15" borderId="55" xfId="0" applyNumberFormat="1" applyFill="1" applyBorder="1"/>
    <xf numFmtId="2" fontId="24" fillId="0" borderId="31" xfId="0" applyNumberFormat="1" applyFont="1" applyBorder="1"/>
    <xf numFmtId="10" fontId="3" fillId="5" borderId="0" xfId="1" applyNumberFormat="1" applyFont="1" applyFill="1"/>
    <xf numFmtId="164" fontId="0" fillId="0" borderId="1" xfId="0" applyNumberFormat="1" applyBorder="1"/>
    <xf numFmtId="10" fontId="3" fillId="0" borderId="0" xfId="1" applyNumberFormat="1" applyFont="1"/>
    <xf numFmtId="0" fontId="0" fillId="0" borderId="0" xfId="0" applyAlignment="1">
      <alignment horizontal="left" vertical="top" wrapText="1"/>
    </xf>
    <xf numFmtId="0" fontId="34" fillId="0" borderId="0" xfId="0" applyFont="1" applyAlignment="1">
      <alignment horizontal="center" vertical="top"/>
    </xf>
    <xf numFmtId="0" fontId="3" fillId="5" borderId="0" xfId="0" applyFont="1" applyFill="1" applyAlignment="1">
      <alignment horizontal="left" vertical="top"/>
    </xf>
    <xf numFmtId="10" fontId="3" fillId="5" borderId="0" xfId="0" applyNumberFormat="1" applyFont="1" applyFill="1" applyAlignment="1">
      <alignment horizontal="center"/>
    </xf>
    <xf numFmtId="0" fontId="17" fillId="16" borderId="49" xfId="0" applyFont="1" applyFill="1" applyBorder="1"/>
    <xf numFmtId="0" fontId="0" fillId="16" borderId="53" xfId="0" applyFill="1" applyBorder="1"/>
    <xf numFmtId="0" fontId="0" fillId="16" borderId="41" xfId="0" applyFill="1" applyBorder="1"/>
    <xf numFmtId="0" fontId="0" fillId="16" borderId="54" xfId="0" applyFill="1" applyBorder="1"/>
    <xf numFmtId="0" fontId="0" fillId="16" borderId="29" xfId="0" applyFill="1" applyBorder="1"/>
    <xf numFmtId="165" fontId="0" fillId="16" borderId="55" xfId="0" applyNumberFormat="1" applyFill="1" applyBorder="1"/>
    <xf numFmtId="9" fontId="0" fillId="0" borderId="0" xfId="1" applyFont="1" applyAlignment="1"/>
    <xf numFmtId="0" fontId="0" fillId="17" borderId="0" xfId="0" applyFill="1"/>
    <xf numFmtId="0" fontId="3" fillId="17" borderId="0" xfId="0" applyFont="1" applyFill="1" applyAlignment="1">
      <alignment horizontal="left"/>
    </xf>
    <xf numFmtId="10" fontId="0" fillId="17" borderId="0" xfId="1" applyNumberFormat="1" applyFont="1" applyFill="1" applyAlignment="1">
      <alignment horizontal="center"/>
    </xf>
    <xf numFmtId="1" fontId="0" fillId="17" borderId="0" xfId="0" applyNumberFormat="1" applyFill="1"/>
    <xf numFmtId="1" fontId="0" fillId="17" borderId="3" xfId="0" applyNumberFormat="1" applyFill="1" applyBorder="1"/>
    <xf numFmtId="1" fontId="0" fillId="17" borderId="4" xfId="0" applyNumberFormat="1" applyFill="1" applyBorder="1"/>
    <xf numFmtId="1" fontId="0" fillId="17" borderId="2" xfId="0" applyNumberFormat="1" applyFill="1" applyBorder="1"/>
    <xf numFmtId="164" fontId="2" fillId="0" borderId="0" xfId="1" applyNumberFormat="1" applyFont="1"/>
    <xf numFmtId="10" fontId="2" fillId="0" borderId="0" xfId="1" applyNumberFormat="1" applyFont="1"/>
    <xf numFmtId="0" fontId="3" fillId="17" borderId="1" xfId="0" applyFont="1" applyFill="1" applyBorder="1"/>
    <xf numFmtId="0" fontId="1" fillId="0" borderId="1" xfId="3" applyFont="1" applyBorder="1" applyAlignment="1">
      <alignment wrapText="1"/>
    </xf>
    <xf numFmtId="0" fontId="0" fillId="0" borderId="0" xfId="0" applyAlignment="1">
      <alignment horizontal="left" vertical="center" wrapText="1"/>
    </xf>
    <xf numFmtId="0" fontId="16" fillId="0" borderId="0" xfId="0" applyFont="1"/>
    <xf numFmtId="14" fontId="0" fillId="0" borderId="0" xfId="0" applyNumberFormat="1"/>
    <xf numFmtId="0" fontId="30" fillId="0" borderId="0" xfId="0" applyFont="1" applyAlignment="1">
      <alignment horizontal="left" indent="1"/>
    </xf>
    <xf numFmtId="0" fontId="49" fillId="0" borderId="0" xfId="0" applyFont="1" applyAlignment="1">
      <alignment horizontal="left" indent="1"/>
    </xf>
    <xf numFmtId="0" fontId="3" fillId="18" borderId="0" xfId="0" applyFont="1" applyFill="1" applyAlignment="1">
      <alignment horizontal="left"/>
    </xf>
    <xf numFmtId="0" fontId="0" fillId="18" borderId="0" xfId="0" applyFill="1"/>
    <xf numFmtId="4" fontId="0" fillId="0" borderId="0" xfId="0" applyNumberFormat="1"/>
    <xf numFmtId="3" fontId="0" fillId="0" borderId="0" xfId="0" applyNumberFormat="1" applyAlignment="1">
      <alignment horizontal="right"/>
    </xf>
    <xf numFmtId="0" fontId="55" fillId="18" borderId="0" xfId="0" applyFont="1" applyFill="1" applyAlignment="1">
      <alignment horizontal="left" vertical="top" wrapText="1"/>
    </xf>
    <xf numFmtId="0" fontId="47" fillId="0" borderId="0" xfId="0" applyFont="1" applyAlignment="1">
      <alignment horizontal="center"/>
    </xf>
    <xf numFmtId="0" fontId="0" fillId="0" borderId="0" xfId="0" applyAlignment="1">
      <alignment horizontal="left" vertical="center" wrapText="1"/>
    </xf>
    <xf numFmtId="0" fontId="16" fillId="15" borderId="5" xfId="0" applyFont="1" applyFill="1" applyBorder="1" applyAlignment="1">
      <alignment horizontal="center"/>
    </xf>
    <xf numFmtId="0" fontId="16" fillId="15" borderId="52" xfId="0" applyFont="1" applyFill="1" applyBorder="1" applyAlignment="1">
      <alignment horizontal="center"/>
    </xf>
    <xf numFmtId="1" fontId="9" fillId="3" borderId="5" xfId="2" applyNumberFormat="1" applyFont="1" applyFill="1" applyBorder="1" applyAlignment="1" applyProtection="1">
      <alignment horizontal="center" vertical="top" wrapText="1"/>
      <protection hidden="1"/>
    </xf>
    <xf numFmtId="1" fontId="9" fillId="3" borderId="51" xfId="2" applyNumberFormat="1" applyFont="1" applyFill="1" applyBorder="1" applyAlignment="1" applyProtection="1">
      <alignment horizontal="center" vertical="top" wrapText="1"/>
      <protection hidden="1"/>
    </xf>
    <xf numFmtId="1" fontId="9" fillId="3" borderId="52" xfId="2" applyNumberFormat="1" applyFont="1" applyFill="1" applyBorder="1" applyAlignment="1" applyProtection="1">
      <alignment horizontal="center" vertical="top" wrapText="1"/>
      <protection hidden="1"/>
    </xf>
    <xf numFmtId="0" fontId="5" fillId="0" borderId="0" xfId="2" applyFont="1" applyAlignment="1">
      <alignment horizontal="center" vertical="center" wrapText="1"/>
    </xf>
    <xf numFmtId="0" fontId="7" fillId="0" borderId="0" xfId="2" applyFont="1" applyAlignment="1">
      <alignment horizontal="left" vertical="center" wrapText="1"/>
    </xf>
    <xf numFmtId="0" fontId="9" fillId="3" borderId="1" xfId="2" applyFont="1" applyFill="1" applyBorder="1" applyAlignment="1" applyProtection="1">
      <alignment horizontal="left" vertical="center" wrapText="1"/>
      <protection hidden="1"/>
    </xf>
    <xf numFmtId="0" fontId="9" fillId="3" borderId="5" xfId="2" applyFont="1" applyFill="1" applyBorder="1" applyAlignment="1" applyProtection="1">
      <alignment horizontal="center" vertical="center" wrapText="1"/>
      <protection hidden="1"/>
    </xf>
    <xf numFmtId="0" fontId="9" fillId="3" borderId="51" xfId="2" applyFont="1" applyFill="1" applyBorder="1" applyAlignment="1" applyProtection="1">
      <alignment horizontal="center" vertical="center" wrapText="1"/>
      <protection hidden="1"/>
    </xf>
    <xf numFmtId="0" fontId="9" fillId="3" borderId="52" xfId="2" applyFont="1" applyFill="1" applyBorder="1" applyAlignment="1" applyProtection="1">
      <alignment horizontal="center" vertical="center" wrapText="1"/>
      <protection hidden="1"/>
    </xf>
    <xf numFmtId="0" fontId="0" fillId="10" borderId="0" xfId="0" applyFill="1" applyAlignment="1">
      <alignment horizontal="center" vertical="center"/>
    </xf>
    <xf numFmtId="0" fontId="0" fillId="8" borderId="0" xfId="0" applyFill="1" applyAlignment="1">
      <alignment horizontal="center" vertical="center"/>
    </xf>
    <xf numFmtId="0" fontId="0" fillId="13" borderId="0" xfId="0" applyFill="1" applyAlignment="1">
      <alignment horizontal="center" vertical="center"/>
    </xf>
    <xf numFmtId="0" fontId="0" fillId="10" borderId="0" xfId="0" applyFill="1" applyAlignment="1">
      <alignment horizontal="center"/>
    </xf>
    <xf numFmtId="0" fontId="0" fillId="8" borderId="0" xfId="0" applyFill="1" applyAlignment="1">
      <alignment horizontal="center"/>
    </xf>
    <xf numFmtId="0" fontId="0" fillId="13" borderId="0" xfId="0" applyFill="1" applyAlignment="1">
      <alignment horizont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3" fillId="2" borderId="1" xfId="0" applyFont="1" applyFill="1" applyBorder="1" applyAlignment="1">
      <alignment horizontal="center" wrapText="1"/>
    </xf>
    <xf numFmtId="49" fontId="3" fillId="2" borderId="1" xfId="0" applyNumberFormat="1" applyFont="1" applyFill="1" applyBorder="1" applyAlignment="1">
      <alignment horizontal="center"/>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8" borderId="0" xfId="0" applyFill="1" applyAlignment="1">
      <alignment horizontal="center" vertical="center" textRotation="90" wrapText="1"/>
    </xf>
    <xf numFmtId="0" fontId="0" fillId="0" borderId="0" xfId="0" applyAlignment="1">
      <alignment horizontal="center" vertic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28" xfId="0" applyFont="1" applyBorder="1" applyAlignment="1">
      <alignment horizontal="center"/>
    </xf>
    <xf numFmtId="2" fontId="3" fillId="0" borderId="31" xfId="0" applyNumberFormat="1" applyFont="1" applyBorder="1" applyAlignment="1">
      <alignment horizontal="center"/>
    </xf>
    <xf numFmtId="2" fontId="3" fillId="0" borderId="32" xfId="0" applyNumberFormat="1" applyFont="1" applyBorder="1" applyAlignment="1">
      <alignment horizontal="center"/>
    </xf>
    <xf numFmtId="2" fontId="3" fillId="0" borderId="33" xfId="0" applyNumberFormat="1" applyFont="1" applyBorder="1" applyAlignment="1">
      <alignment horizontal="center"/>
    </xf>
    <xf numFmtId="0" fontId="0" fillId="7" borderId="40" xfId="0" applyFill="1" applyBorder="1" applyAlignment="1">
      <alignment horizontal="center" vertical="center" textRotation="90" wrapText="1"/>
    </xf>
    <xf numFmtId="0" fontId="0" fillId="5" borderId="0" xfId="0" applyFill="1" applyAlignment="1">
      <alignment horizontal="center"/>
    </xf>
    <xf numFmtId="0" fontId="0" fillId="5" borderId="0" xfId="0" applyFill="1" applyAlignment="1">
      <alignment horizontal="center" vertical="center" textRotation="90" wrapText="1"/>
    </xf>
    <xf numFmtId="0" fontId="0" fillId="7" borderId="0" xfId="0" applyFill="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26" fillId="0" borderId="42" xfId="0" applyFont="1" applyBorder="1" applyAlignment="1">
      <alignment horizontal="center"/>
    </xf>
    <xf numFmtId="0" fontId="26" fillId="0" borderId="4" xfId="0" applyFont="1" applyBorder="1" applyAlignment="1">
      <alignment horizontal="center"/>
    </xf>
    <xf numFmtId="0" fontId="26" fillId="0" borderId="43" xfId="0" applyFont="1" applyBorder="1" applyAlignment="1">
      <alignment horizontal="center"/>
    </xf>
    <xf numFmtId="0" fontId="0" fillId="0" borderId="44" xfId="0" applyBorder="1" applyAlignment="1">
      <alignment horizontal="center"/>
    </xf>
    <xf numFmtId="0" fontId="24" fillId="0" borderId="45" xfId="0" applyFont="1" applyBorder="1" applyAlignment="1">
      <alignment horizontal="center"/>
    </xf>
    <xf numFmtId="0" fontId="24" fillId="0" borderId="46" xfId="0" applyFont="1" applyBorder="1" applyAlignment="1">
      <alignment horizontal="center"/>
    </xf>
    <xf numFmtId="0" fontId="24" fillId="0" borderId="47" xfId="0"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vertical="center" wrapText="1"/>
    </xf>
    <xf numFmtId="0" fontId="3" fillId="0" borderId="5" xfId="0" applyFont="1" applyBorder="1" applyAlignment="1">
      <alignment horizontal="center"/>
    </xf>
    <xf numFmtId="0" fontId="3" fillId="0" borderId="51" xfId="0" applyFont="1" applyBorder="1" applyAlignment="1">
      <alignment horizontal="center"/>
    </xf>
    <xf numFmtId="0" fontId="3" fillId="0" borderId="52" xfId="0" applyFont="1" applyBorder="1" applyAlignment="1">
      <alignment horizont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0" fillId="0" borderId="49" xfId="0" applyBorder="1" applyAlignment="1">
      <alignment horizontal="center" wrapText="1"/>
    </xf>
    <xf numFmtId="0" fontId="0" fillId="0" borderId="29" xfId="0" applyBorder="1" applyAlignment="1">
      <alignment horizontal="center" wrapText="1"/>
    </xf>
    <xf numFmtId="0" fontId="0" fillId="0" borderId="56" xfId="0" applyBorder="1" applyAlignment="1">
      <alignment horizontal="center"/>
    </xf>
    <xf numFmtId="0" fontId="0" fillId="0" borderId="53" xfId="0" applyBorder="1" applyAlignment="1">
      <alignment horizontal="center"/>
    </xf>
    <xf numFmtId="0" fontId="3" fillId="0" borderId="3" xfId="0" applyFont="1" applyBorder="1" applyAlignment="1">
      <alignment horizontal="center" vertical="center"/>
    </xf>
    <xf numFmtId="0" fontId="0" fillId="0" borderId="56" xfId="0" applyBorder="1" applyAlignment="1">
      <alignment horizontal="center" vertical="center" wrapText="1"/>
    </xf>
    <xf numFmtId="0" fontId="0" fillId="0" borderId="44" xfId="0" applyBorder="1" applyAlignment="1">
      <alignment horizontal="center" vertical="center" wrapText="1"/>
    </xf>
    <xf numFmtId="0" fontId="0" fillId="0" borderId="51" xfId="0" applyBorder="1" applyAlignment="1">
      <alignment horizontal="center" vertical="center"/>
    </xf>
    <xf numFmtId="0" fontId="0" fillId="0" borderId="56" xfId="0" applyBorder="1" applyAlignment="1">
      <alignment horizontal="center" vertical="center"/>
    </xf>
    <xf numFmtId="0" fontId="0" fillId="0" borderId="44" xfId="0" applyBorder="1" applyAlignment="1">
      <alignment horizontal="center" vertical="center"/>
    </xf>
  </cellXfs>
  <cellStyles count="5">
    <cellStyle name="Comma" xfId="4" builtinId="3"/>
    <cellStyle name="Excel Built-in Normal" xfId="2" xr:uid="{00000000-0005-0000-0000-000001000000}"/>
    <cellStyle name="Normal" xfId="0" builtinId="0"/>
    <cellStyle name="Normal 2" xfId="3" xr:uid="{00000000-0005-0000-0000-000003000000}"/>
    <cellStyle name="Percent" xfId="1" builtinId="5"/>
  </cellStyles>
  <dxfs count="42">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
      <font>
        <b val="0"/>
        <condense val="0"/>
        <extend val="0"/>
        <color indexed="58"/>
      </font>
    </dxf>
    <dxf>
      <font>
        <b val="0"/>
        <condense val="0"/>
        <extend val="0"/>
        <color indexed="12"/>
      </font>
    </dxf>
    <dxf>
      <font>
        <b val="0"/>
        <condense val="0"/>
        <extend val="0"/>
        <color indexed="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3"/>
          <c:order val="0"/>
          <c:tx>
            <c:v>Stiff soil</c:v>
          </c:tx>
          <c:spPr>
            <a:ln w="25400" cap="rnd">
              <a:noFill/>
              <a:round/>
            </a:ln>
            <a:effectLst/>
          </c:spPr>
          <c:marker>
            <c:symbol val="circle"/>
            <c:size val="5"/>
            <c:spPr>
              <a:solidFill>
                <a:schemeClr val="accent4"/>
              </a:solidFill>
              <a:ln w="9525">
                <a:solidFill>
                  <a:schemeClr val="accent4"/>
                </a:solidFill>
              </a:ln>
              <a:effectLst/>
            </c:spPr>
          </c:marker>
          <c:xVal>
            <c:numRef>
              <c:f>'Response Spectra'!$B$42:$B$45</c:f>
              <c:numCache>
                <c:formatCode>0.00</c:formatCode>
                <c:ptCount val="4"/>
                <c:pt idx="0">
                  <c:v>0</c:v>
                </c:pt>
                <c:pt idx="1">
                  <c:v>9.4080000000000052E-2</c:v>
                </c:pt>
                <c:pt idx="2">
                  <c:v>0.25200000000000006</c:v>
                </c:pt>
                <c:pt idx="3">
                  <c:v>1.0080000000000002</c:v>
                </c:pt>
              </c:numCache>
            </c:numRef>
          </c:xVal>
          <c:yVal>
            <c:numRef>
              <c:f>'Response Spectra'!$C$42:$C$45</c:f>
              <c:numCache>
                <c:formatCode>0.00</c:formatCode>
                <c:ptCount val="4"/>
                <c:pt idx="0">
                  <c:v>0.24000000000000005</c:v>
                </c:pt>
                <c:pt idx="1">
                  <c:v>0.24000000000000005</c:v>
                </c:pt>
                <c:pt idx="2">
                  <c:v>0.10285714285714287</c:v>
                </c:pt>
                <c:pt idx="3">
                  <c:v>0.10285714285714287</c:v>
                </c:pt>
              </c:numCache>
            </c:numRef>
          </c:yVal>
          <c:smooth val="0"/>
          <c:extLst>
            <c:ext xmlns:c16="http://schemas.microsoft.com/office/drawing/2014/chart" uri="{C3380CC4-5D6E-409C-BE32-E72D297353CC}">
              <c16:uniqueId val="{00000000-DFAF-4FCE-B84A-71493E0B42D5}"/>
            </c:ext>
          </c:extLst>
        </c:ser>
        <c:ser>
          <c:idx val="0"/>
          <c:order val="1"/>
          <c:tx>
            <c:v>Rock</c:v>
          </c:tx>
          <c:spPr>
            <a:ln w="25400" cap="rnd">
              <a:noFill/>
              <a:round/>
            </a:ln>
            <a:effectLst/>
          </c:spPr>
          <c:marker>
            <c:symbol val="circle"/>
            <c:size val="5"/>
            <c:spPr>
              <a:solidFill>
                <a:schemeClr val="accent1"/>
              </a:solidFill>
              <a:ln w="9525">
                <a:solidFill>
                  <a:schemeClr val="accent1"/>
                </a:solidFill>
              </a:ln>
              <a:effectLst/>
            </c:spPr>
          </c:marker>
          <c:dPt>
            <c:idx val="1"/>
            <c:marker>
              <c:spPr>
                <a:solidFill>
                  <a:schemeClr val="accent1"/>
                </a:solidFill>
                <a:ln w="3175">
                  <a:solidFill>
                    <a:schemeClr val="accent1"/>
                  </a:solidFill>
                </a:ln>
                <a:effectLst/>
              </c:spPr>
            </c:marker>
            <c:bubble3D val="0"/>
            <c:extLst>
              <c:ext xmlns:c16="http://schemas.microsoft.com/office/drawing/2014/chart" uri="{C3380CC4-5D6E-409C-BE32-E72D297353CC}">
                <c16:uniqueId val="{00000001-DFAF-4FCE-B84A-71493E0B42D5}"/>
              </c:ext>
            </c:extLst>
          </c:dPt>
          <c:dPt>
            <c:idx val="2"/>
            <c:marker>
              <c:spPr>
                <a:solidFill>
                  <a:schemeClr val="accent1"/>
                </a:solidFill>
                <a:ln w="3175">
                  <a:solidFill>
                    <a:schemeClr val="accent1"/>
                  </a:solidFill>
                </a:ln>
                <a:effectLst/>
              </c:spPr>
            </c:marker>
            <c:bubble3D val="0"/>
            <c:extLst>
              <c:ext xmlns:c16="http://schemas.microsoft.com/office/drawing/2014/chart" uri="{C3380CC4-5D6E-409C-BE32-E72D297353CC}">
                <c16:uniqueId val="{00000002-DFAF-4FCE-B84A-71493E0B42D5}"/>
              </c:ext>
            </c:extLst>
          </c:dPt>
          <c:dPt>
            <c:idx val="3"/>
            <c:marker>
              <c:spPr>
                <a:solidFill>
                  <a:schemeClr val="accent1"/>
                </a:solidFill>
                <a:ln w="3175">
                  <a:solidFill>
                    <a:schemeClr val="accent1"/>
                  </a:solidFill>
                </a:ln>
                <a:effectLst/>
              </c:spPr>
            </c:marker>
            <c:bubble3D val="0"/>
            <c:extLst>
              <c:ext xmlns:c16="http://schemas.microsoft.com/office/drawing/2014/chart" uri="{C3380CC4-5D6E-409C-BE32-E72D297353CC}">
                <c16:uniqueId val="{00000003-DFAF-4FCE-B84A-71493E0B42D5}"/>
              </c:ext>
            </c:extLst>
          </c:dPt>
          <c:xVal>
            <c:numRef>
              <c:f>'Response Spectra'!$B$37:$B$40</c:f>
              <c:numCache>
                <c:formatCode>0.00</c:formatCode>
                <c:ptCount val="4"/>
                <c:pt idx="0">
                  <c:v>0</c:v>
                </c:pt>
                <c:pt idx="1">
                  <c:v>5.8800000000000026E-2</c:v>
                </c:pt>
                <c:pt idx="2">
                  <c:v>0.10500000000000002</c:v>
                </c:pt>
                <c:pt idx="3">
                  <c:v>0.4200000000000001</c:v>
                </c:pt>
              </c:numCache>
            </c:numRef>
          </c:xVal>
          <c:yVal>
            <c:numRef>
              <c:f>'Response Spectra'!$C$37:$C$40</c:f>
              <c:numCache>
                <c:formatCode>0.000</c:formatCode>
                <c:ptCount val="4"/>
                <c:pt idx="0">
                  <c:v>0.15000000000000002</c:v>
                </c:pt>
                <c:pt idx="1">
                  <c:v>0.15000000000000002</c:v>
                </c:pt>
                <c:pt idx="2">
                  <c:v>4.2857142857142864E-2</c:v>
                </c:pt>
                <c:pt idx="3">
                  <c:v>4.2857142857142864E-2</c:v>
                </c:pt>
              </c:numCache>
            </c:numRef>
          </c:yVal>
          <c:smooth val="0"/>
          <c:extLst>
            <c:ext xmlns:c16="http://schemas.microsoft.com/office/drawing/2014/chart" uri="{C3380CC4-5D6E-409C-BE32-E72D297353CC}">
              <c16:uniqueId val="{00000004-DFAF-4FCE-B84A-71493E0B42D5}"/>
            </c:ext>
          </c:extLst>
        </c:ser>
        <c:ser>
          <c:idx val="1"/>
          <c:order val="2"/>
          <c:tx>
            <c:v>Soft soil</c:v>
          </c:tx>
          <c:spPr>
            <a:ln w="25400" cap="rnd">
              <a:noFill/>
              <a:round/>
            </a:ln>
            <a:effectLst/>
          </c:spPr>
          <c:marker>
            <c:symbol val="circle"/>
            <c:size val="5"/>
            <c:spPr>
              <a:solidFill>
                <a:schemeClr val="accent2"/>
              </a:solidFill>
              <a:ln w="9525">
                <a:solidFill>
                  <a:schemeClr val="accent2"/>
                </a:solidFill>
              </a:ln>
              <a:effectLst/>
            </c:spPr>
          </c:marker>
          <c:xVal>
            <c:numRef>
              <c:f>'Response Spectra'!$B$47:$B$50</c:f>
              <c:numCache>
                <c:formatCode>0.00</c:formatCode>
                <c:ptCount val="4"/>
                <c:pt idx="0">
                  <c:v>0</c:v>
                </c:pt>
                <c:pt idx="1">
                  <c:v>0.14700000000000005</c:v>
                </c:pt>
                <c:pt idx="2">
                  <c:v>0.3675000000000001</c:v>
                </c:pt>
                <c:pt idx="3">
                  <c:v>1.4700000000000004</c:v>
                </c:pt>
              </c:numCache>
            </c:numRef>
          </c:xVal>
          <c:yVal>
            <c:numRef>
              <c:f>'Response Spectra'!$C$47:$C$50</c:f>
              <c:numCache>
                <c:formatCode>0.00</c:formatCode>
                <c:ptCount val="4"/>
                <c:pt idx="0">
                  <c:v>0.37500000000000006</c:v>
                </c:pt>
                <c:pt idx="1">
                  <c:v>0.37500000000000006</c:v>
                </c:pt>
                <c:pt idx="2">
                  <c:v>0.15000000000000002</c:v>
                </c:pt>
                <c:pt idx="3">
                  <c:v>0.15000000000000002</c:v>
                </c:pt>
              </c:numCache>
            </c:numRef>
          </c:yVal>
          <c:smooth val="0"/>
          <c:extLst>
            <c:ext xmlns:c16="http://schemas.microsoft.com/office/drawing/2014/chart" uri="{C3380CC4-5D6E-409C-BE32-E72D297353CC}">
              <c16:uniqueId val="{00000005-DFAF-4FCE-B84A-71493E0B42D5}"/>
            </c:ext>
          </c:extLst>
        </c:ser>
        <c:ser>
          <c:idx val="2"/>
          <c:order val="3"/>
          <c:tx>
            <c:strRef>
              <c:f>'Response Spectra'!$A$52:$D$52</c:f>
              <c:strCache>
                <c:ptCount val="1"/>
                <c:pt idx="0">
                  <c:v>ROCK</c:v>
                </c:pt>
              </c:strCache>
            </c:strRef>
          </c:tx>
          <c:spPr>
            <a:ln w="19050" cap="rnd">
              <a:solidFill>
                <a:srgbClr val="00B050"/>
              </a:solidFill>
              <a:round/>
            </a:ln>
            <a:effectLst/>
          </c:spPr>
          <c:marker>
            <c:symbol val="none"/>
          </c:marker>
          <c:xVal>
            <c:numRef>
              <c:f>'Response Spectra'!$B$54:$B$93</c:f>
              <c:numCache>
                <c:formatCode>0.00</c:formatCode>
                <c:ptCount val="40"/>
                <c:pt idx="0">
                  <c:v>0</c:v>
                </c:pt>
                <c:pt idx="1">
                  <c:v>5.8800233744299955E-2</c:v>
                </c:pt>
                <c:pt idx="2">
                  <c:v>4.2545586557249999E-2</c:v>
                </c:pt>
                <c:pt idx="3">
                  <c:v>3.914688152401883E-2</c:v>
                </c:pt>
                <c:pt idx="4">
                  <c:v>4.1422037489589822E-2</c:v>
                </c:pt>
                <c:pt idx="5">
                  <c:v>4.6666410046795136E-2</c:v>
                </c:pt>
                <c:pt idx="6">
                  <c:v>5.3746736800002859E-2</c:v>
                </c:pt>
                <c:pt idx="7">
                  <c:v>6.2145899050315791E-2</c:v>
                </c:pt>
                <c:pt idx="8">
                  <c:v>7.1610872517284319E-2</c:v>
                </c:pt>
                <c:pt idx="9">
                  <c:v>8.2010430622809979E-2</c:v>
                </c:pt>
                <c:pt idx="10">
                  <c:v>9.3273072428727108E-2</c:v>
                </c:pt>
                <c:pt idx="11">
                  <c:v>0.1053581533031847</c:v>
                </c:pt>
                <c:pt idx="12">
                  <c:v>0.11293183498836609</c:v>
                </c:pt>
                <c:pt idx="13">
                  <c:v>0.12078492507563723</c:v>
                </c:pt>
                <c:pt idx="14">
                  <c:v>0.12891491929293095</c:v>
                </c:pt>
                <c:pt idx="15">
                  <c:v>0.13731991318195136</c:v>
                </c:pt>
                <c:pt idx="16">
                  <c:v>0.14599844551920152</c:v>
                </c:pt>
                <c:pt idx="17">
                  <c:v>0.15494938579481823</c:v>
                </c:pt>
                <c:pt idx="18">
                  <c:v>0.16417185250505226</c:v>
                </c:pt>
                <c:pt idx="19">
                  <c:v>0.1736651532368283</c:v>
                </c:pt>
                <c:pt idx="20">
                  <c:v>0.18342874032615492</c:v>
                </c:pt>
                <c:pt idx="21">
                  <c:v>0.19346217775656502</c:v>
                </c:pt>
                <c:pt idx="22">
                  <c:v>0.20376511624538218</c:v>
                </c:pt>
                <c:pt idx="23">
                  <c:v>0.21433727434692393</c:v>
                </c:pt>
                <c:pt idx="24">
                  <c:v>0.22517842401413735</c:v>
                </c:pt>
                <c:pt idx="25">
                  <c:v>0.23628837948989054</c:v>
                </c:pt>
                <c:pt idx="26">
                  <c:v>0.24766698870352194</c:v>
                </c:pt>
                <c:pt idx="27">
                  <c:v>0.25931412656575181</c:v>
                </c:pt>
                <c:pt idx="28">
                  <c:v>0.27122968971180006</c:v>
                </c:pt>
                <c:pt idx="29">
                  <c:v>0.28341359235640695</c:v>
                </c:pt>
                <c:pt idx="30">
                  <c:v>0.29586576300778461</c:v>
                </c:pt>
                <c:pt idx="31">
                  <c:v>0.3085861418489701</c:v>
                </c:pt>
                <c:pt idx="32">
                  <c:v>0.32157467864065586</c:v>
                </c:pt>
                <c:pt idx="33">
                  <c:v>0.33483133103366214</c:v>
                </c:pt>
                <c:pt idx="34">
                  <c:v>0.34835606320484874</c:v>
                </c:pt>
                <c:pt idx="35">
                  <c:v>0.36214884474965447</c:v>
                </c:pt>
                <c:pt idx="36">
                  <c:v>0.37620964977921645</c:v>
                </c:pt>
                <c:pt idx="37">
                  <c:v>0.39053845618131167</c:v>
                </c:pt>
                <c:pt idx="38">
                  <c:v>0.40513524501305409</c:v>
                </c:pt>
                <c:pt idx="39">
                  <c:v>0.4200000000000001</c:v>
                </c:pt>
              </c:numCache>
            </c:numRef>
          </c:xVal>
          <c:yVal>
            <c:numRef>
              <c:f>'Response Spectra'!$C$54:$C$93</c:f>
              <c:numCache>
                <c:formatCode>0.000</c:formatCode>
                <c:ptCount val="40"/>
                <c:pt idx="0">
                  <c:v>0.15000000000000002</c:v>
                </c:pt>
                <c:pt idx="1">
                  <c:v>0.15000059628647944</c:v>
                </c:pt>
                <c:pt idx="2">
                  <c:v>8.2067795527275167E-2</c:v>
                </c:pt>
                <c:pt idx="3">
                  <c:v>5.9091416380900291E-2</c:v>
                </c:pt>
                <c:pt idx="4">
                  <c:v>5.02584841777158E-2</c:v>
                </c:pt>
                <c:pt idx="5">
                  <c:v>4.6502720470738113E-2</c:v>
                </c:pt>
                <c:pt idx="6">
                  <c:v>4.4770293044567123E-2</c:v>
                </c:pt>
                <c:pt idx="7">
                  <c:v>4.3915638991969409E-2</c:v>
                </c:pt>
                <c:pt idx="8">
                  <c:v>4.3469553179766821E-2</c:v>
                </c:pt>
                <c:pt idx="9">
                  <c:v>4.3225264917571421E-2</c:v>
                </c:pt>
                <c:pt idx="10">
                  <c:v>4.3085832738392581E-2</c:v>
                </c:pt>
                <c:pt idx="11">
                  <c:v>4.3003327878850896E-2</c:v>
                </c:pt>
                <c:pt idx="12">
                  <c:v>4.2970496071673178E-2</c:v>
                </c:pt>
                <c:pt idx="13">
                  <c:v>4.2945751138004334E-2</c:v>
                </c:pt>
                <c:pt idx="14">
                  <c:v>4.2926924218249611E-2</c:v>
                </c:pt>
                <c:pt idx="15">
                  <c:v>4.2912472869359765E-2</c:v>
                </c:pt>
                <c:pt idx="16">
                  <c:v>4.2901287939526578E-2</c:v>
                </c:pt>
                <c:pt idx="17">
                  <c:v>4.2892563541818154E-2</c:v>
                </c:pt>
                <c:pt idx="18">
                  <c:v>4.2885708409482991E-2</c:v>
                </c:pt>
                <c:pt idx="19">
                  <c:v>4.2880284749834088E-2</c:v>
                </c:pt>
                <c:pt idx="20">
                  <c:v>4.2875965598516794E-2</c:v>
                </c:pt>
                <c:pt idx="21">
                  <c:v>4.2872504765997722E-2</c:v>
                </c:pt>
                <c:pt idx="22">
                  <c:v>4.286971544939E-2</c:v>
                </c:pt>
                <c:pt idx="23">
                  <c:v>4.2867454869384716E-2</c:v>
                </c:pt>
                <c:pt idx="24">
                  <c:v>4.2865613137729817E-2</c:v>
                </c:pt>
                <c:pt idx="25">
                  <c:v>4.2864105122882558E-2</c:v>
                </c:pt>
                <c:pt idx="26">
                  <c:v>4.2862864459235733E-2</c:v>
                </c:pt>
                <c:pt idx="27">
                  <c:v>4.2861839101777072E-2</c:v>
                </c:pt>
                <c:pt idx="28">
                  <c:v>4.2860988003839924E-2</c:v>
                </c:pt>
                <c:pt idx="29">
                  <c:v>4.2860278617225911E-2</c:v>
                </c:pt>
                <c:pt idx="30">
                  <c:v>4.2859684998864132E-2</c:v>
                </c:pt>
                <c:pt idx="31">
                  <c:v>4.2859186367912423E-2</c:v>
                </c:pt>
                <c:pt idx="32">
                  <c:v>4.2858765999587517E-2</c:v>
                </c:pt>
                <c:pt idx="33">
                  <c:v>4.2858410372308656E-2</c:v>
                </c:pt>
                <c:pt idx="34">
                  <c:v>4.2858108506555678E-2</c:v>
                </c:pt>
                <c:pt idx="35">
                  <c:v>4.2857851449663142E-2</c:v>
                </c:pt>
                <c:pt idx="36">
                  <c:v>4.2857631872320737E-2</c:v>
                </c:pt>
                <c:pt idx="37">
                  <c:v>4.2857443751035458E-2</c:v>
                </c:pt>
                <c:pt idx="38">
                  <c:v>4.2857282117083291E-2</c:v>
                </c:pt>
                <c:pt idx="39">
                  <c:v>4.2857142857142864E-2</c:v>
                </c:pt>
              </c:numCache>
            </c:numRef>
          </c:yVal>
          <c:smooth val="0"/>
          <c:extLst>
            <c:ext xmlns:c16="http://schemas.microsoft.com/office/drawing/2014/chart" uri="{C3380CC4-5D6E-409C-BE32-E72D297353CC}">
              <c16:uniqueId val="{00000006-DFAF-4FCE-B84A-71493E0B42D5}"/>
            </c:ext>
          </c:extLst>
        </c:ser>
        <c:ser>
          <c:idx val="4"/>
          <c:order val="4"/>
          <c:tx>
            <c:strRef>
              <c:f>'Response Spectra'!$F$52:$I$52</c:f>
              <c:strCache>
                <c:ptCount val="1"/>
                <c:pt idx="0">
                  <c:v>STIFF SOIL</c:v>
                </c:pt>
              </c:strCache>
            </c:strRef>
          </c:tx>
          <c:spPr>
            <a:ln w="19050" cap="rnd">
              <a:solidFill>
                <a:schemeClr val="accent5"/>
              </a:solidFill>
              <a:round/>
            </a:ln>
            <a:effectLst/>
          </c:spPr>
          <c:marker>
            <c:symbol val="none"/>
          </c:marker>
          <c:xVal>
            <c:numRef>
              <c:f>'Response Spectra'!$G$54:$G$93</c:f>
              <c:numCache>
                <c:formatCode>0.00</c:formatCode>
                <c:ptCount val="40"/>
                <c:pt idx="0">
                  <c:v>0</c:v>
                </c:pt>
                <c:pt idx="1">
                  <c:v>9.4079999276549378E-2</c:v>
                </c:pt>
                <c:pt idx="2">
                  <c:v>7.7445921525753969E-2</c:v>
                </c:pt>
                <c:pt idx="3">
                  <c:v>8.0083951116598176E-2</c:v>
                </c:pt>
                <c:pt idx="4">
                  <c:v>9.1158050956095291E-2</c:v>
                </c:pt>
                <c:pt idx="5">
                  <c:v>0.10685008043764313</c:v>
                </c:pt>
                <c:pt idx="6">
                  <c:v>0.12565169406292573</c:v>
                </c:pt>
                <c:pt idx="7">
                  <c:v>0.14691006988459726</c:v>
                </c:pt>
                <c:pt idx="8">
                  <c:v>0.17032076141022043</c:v>
                </c:pt>
                <c:pt idx="9">
                  <c:v>0.19573266980861218</c:v>
                </c:pt>
                <c:pt idx="10">
                  <c:v>0.22306674321054579</c:v>
                </c:pt>
                <c:pt idx="11">
                  <c:v>0.25227970820879586</c:v>
                </c:pt>
                <c:pt idx="12">
                  <c:v>0.27054982148207241</c:v>
                </c:pt>
                <c:pt idx="13">
                  <c:v>0.28947340998093329</c:v>
                </c:pt>
                <c:pt idx="14">
                  <c:v>0.30904802045133123</c:v>
                </c:pt>
                <c:pt idx="15">
                  <c:v>0.32927182077785999</c:v>
                </c:pt>
                <c:pt idx="16">
                  <c:v>0.35014342970190832</c:v>
                </c:pt>
                <c:pt idx="17">
                  <c:v>0.37166179659278614</c:v>
                </c:pt>
                <c:pt idx="18">
                  <c:v>0.39382611562149156</c:v>
                </c:pt>
                <c:pt idx="19">
                  <c:v>0.41663576385811268</c:v>
                </c:pt>
                <c:pt idx="20">
                  <c:v>0.44009025618928999</c:v>
                </c:pt>
                <c:pt idx="21">
                  <c:v>0.46418921218414305</c:v>
                </c:pt>
                <c:pt idx="22">
                  <c:v>0.48893233153105325</c:v>
                </c:pt>
                <c:pt idx="23">
                  <c:v>0.51431937567925656</c:v>
                </c:pt>
                <c:pt idx="24">
                  <c:v>0.54035015401159547</c:v>
                </c:pt>
                <c:pt idx="25">
                  <c:v>0.56702451335358828</c:v>
                </c:pt>
                <c:pt idx="26">
                  <c:v>0.59434232995832348</c:v>
                </c:pt>
                <c:pt idx="27">
                  <c:v>0.62230350334231266</c:v>
                </c:pt>
                <c:pt idx="28">
                  <c:v>0.65090795151494929</c:v>
                </c:pt>
                <c:pt idx="29">
                  <c:v>0.68015560726431468</c:v>
                </c:pt>
                <c:pt idx="30">
                  <c:v>0.71004641524883538</c:v>
                </c:pt>
                <c:pt idx="31">
                  <c:v>0.74058032970748122</c:v>
                </c:pt>
                <c:pt idx="32">
                  <c:v>0.77175731264750924</c:v>
                </c:pt>
                <c:pt idx="33">
                  <c:v>0.80357733240297347</c:v>
                </c:pt>
                <c:pt idx="34">
                  <c:v>0.83604036248264313</c:v>
                </c:pt>
                <c:pt idx="35">
                  <c:v>0.86914638064498062</c:v>
                </c:pt>
                <c:pt idx="36">
                  <c:v>0.9028953681521541</c:v>
                </c:pt>
                <c:pt idx="37">
                  <c:v>0.93728730916587688</c:v>
                </c:pt>
                <c:pt idx="38">
                  <c:v>0.97232219025611355</c:v>
                </c:pt>
                <c:pt idx="39">
                  <c:v>1.0080000000000002</c:v>
                </c:pt>
              </c:numCache>
            </c:numRef>
          </c:xVal>
          <c:yVal>
            <c:numRef>
              <c:f>'Response Spectra'!$H$54:$H$93</c:f>
              <c:numCache>
                <c:formatCode>0.000</c:formatCode>
                <c:ptCount val="40"/>
                <c:pt idx="0">
                  <c:v>0.24000000000000005</c:v>
                </c:pt>
                <c:pt idx="1">
                  <c:v>0.23999999815446266</c:v>
                </c:pt>
                <c:pt idx="2">
                  <c:v>0.14938837530526206</c:v>
                </c:pt>
                <c:pt idx="3">
                  <c:v>0.12088508500875221</c:v>
                </c:pt>
                <c:pt idx="4">
                  <c:v>0.11060454143038566</c:v>
                </c:pt>
                <c:pt idx="5">
                  <c:v>0.10647528742590388</c:v>
                </c:pt>
                <c:pt idx="6">
                  <c:v>0.10466613416320336</c:v>
                </c:pt>
                <c:pt idx="7">
                  <c:v>0.10381456688096923</c:v>
                </c:pt>
                <c:pt idx="8">
                  <c:v>0.10338887288313582</c:v>
                </c:pt>
                <c:pt idx="9">
                  <c:v>0.10316488331116756</c:v>
                </c:pt>
                <c:pt idx="10">
                  <c:v>0.10304170471935106</c:v>
                </c:pt>
                <c:pt idx="11">
                  <c:v>0.10297130947297789</c:v>
                </c:pt>
                <c:pt idx="12">
                  <c:v>0.10294404622385631</c:v>
                </c:pt>
                <c:pt idx="13">
                  <c:v>0.1029238791043318</c:v>
                </c:pt>
                <c:pt idx="14">
                  <c:v>0.10290881013988132</c:v>
                </c:pt>
                <c:pt idx="15">
                  <c:v>0.10289744399308118</c:v>
                </c:pt>
                <c:pt idx="16">
                  <c:v>0.102888794770074</c:v>
                </c:pt>
                <c:pt idx="17">
                  <c:v>0.10288215822637667</c:v>
                </c:pt>
                <c:pt idx="18">
                  <c:v>0.10287702612153235</c:v>
                </c:pt>
                <c:pt idx="19">
                  <c:v>0.10287302811311412</c:v>
                </c:pt>
                <c:pt idx="20">
                  <c:v>0.10286989187770096</c:v>
                </c:pt>
                <c:pt idx="21">
                  <c:v>0.10286741544246922</c:v>
                </c:pt>
                <c:pt idx="22">
                  <c:v>0.10286544779088545</c:v>
                </c:pt>
                <c:pt idx="23">
                  <c:v>0.10286387513585114</c:v>
                </c:pt>
                <c:pt idx="24">
                  <c:v>0.10286261111464025</c:v>
                </c:pt>
                <c:pt idx="25">
                  <c:v>0.10286158972400676</c:v>
                </c:pt>
                <c:pt idx="26">
                  <c:v>0.10286076018748684</c:v>
                </c:pt>
                <c:pt idx="27">
                  <c:v>0.10286008319707626</c:v>
                </c:pt>
                <c:pt idx="28">
                  <c:v>0.10285952814063376</c:v>
                </c:pt>
                <c:pt idx="29">
                  <c:v>0.10285907104186212</c:v>
                </c:pt>
                <c:pt idx="30">
                  <c:v>0.1028586930192969</c:v>
                </c:pt>
                <c:pt idx="31">
                  <c:v>0.10285837912603883</c:v>
                </c:pt>
                <c:pt idx="32">
                  <c:v>0.1028581174707215</c:v>
                </c:pt>
                <c:pt idx="33">
                  <c:v>0.10285789854758036</c:v>
                </c:pt>
                <c:pt idx="34">
                  <c:v>0.10285771472297006</c:v>
                </c:pt>
                <c:pt idx="35">
                  <c:v>0.10285755983964241</c:v>
                </c:pt>
                <c:pt idx="36">
                  <c:v>0.10285742891017749</c:v>
                </c:pt>
                <c:pt idx="37">
                  <c:v>0.10285731787828525</c:v>
                </c:pt>
                <c:pt idx="38">
                  <c:v>0.10285722343205141</c:v>
                </c:pt>
                <c:pt idx="39">
                  <c:v>0.10285714285714287</c:v>
                </c:pt>
              </c:numCache>
            </c:numRef>
          </c:yVal>
          <c:smooth val="0"/>
          <c:extLst>
            <c:ext xmlns:c16="http://schemas.microsoft.com/office/drawing/2014/chart" uri="{C3380CC4-5D6E-409C-BE32-E72D297353CC}">
              <c16:uniqueId val="{00000007-DFAF-4FCE-B84A-71493E0B42D5}"/>
            </c:ext>
          </c:extLst>
        </c:ser>
        <c:ser>
          <c:idx val="5"/>
          <c:order val="5"/>
          <c:tx>
            <c:strRef>
              <c:f>'Response Spectra'!$K$52:$N$52</c:f>
              <c:strCache>
                <c:ptCount val="1"/>
                <c:pt idx="0">
                  <c:v>SOFT SOIL</c:v>
                </c:pt>
              </c:strCache>
            </c:strRef>
          </c:tx>
          <c:spPr>
            <a:ln w="19050" cap="rnd">
              <a:solidFill>
                <a:srgbClr val="FF0000"/>
              </a:solidFill>
              <a:round/>
            </a:ln>
            <a:effectLst/>
          </c:spPr>
          <c:marker>
            <c:symbol val="none"/>
          </c:marker>
          <c:xVal>
            <c:numRef>
              <c:f>'Response Spectra'!$L$54:$L$93</c:f>
              <c:numCache>
                <c:formatCode>0.00</c:formatCode>
                <c:ptCount val="40"/>
                <c:pt idx="0">
                  <c:v>0</c:v>
                </c:pt>
                <c:pt idx="1">
                  <c:v>0.14700037356999829</c:v>
                </c:pt>
                <c:pt idx="2">
                  <c:v>0.11420860756070882</c:v>
                </c:pt>
                <c:pt idx="3">
                  <c:v>0.11615782092792415</c:v>
                </c:pt>
                <c:pt idx="4">
                  <c:v>0.13204179137168434</c:v>
                </c:pt>
                <c:pt idx="5">
                  <c:v>0.15504325246788359</c:v>
                </c:pt>
                <c:pt idx="6">
                  <c:v>0.18263680699550414</c:v>
                </c:pt>
                <c:pt idx="7">
                  <c:v>0.21379075516194329</c:v>
                </c:pt>
                <c:pt idx="8">
                  <c:v>0.24804852212608086</c:v>
                </c:pt>
                <c:pt idx="9">
                  <c:v>0.28519412639876179</c:v>
                </c:pt>
                <c:pt idx="10">
                  <c:v>0.32511946667688962</c:v>
                </c:pt>
                <c:pt idx="11">
                  <c:v>0.36776775229217246</c:v>
                </c:pt>
                <c:pt idx="12">
                  <c:v>0.39443299044991464</c:v>
                </c:pt>
                <c:pt idx="13">
                  <c:v>0.42204766484702544</c:v>
                </c:pt>
                <c:pt idx="14">
                  <c:v>0.45060883574376237</c:v>
                </c:pt>
                <c:pt idx="15">
                  <c:v>0.4801143506752929</c:v>
                </c:pt>
                <c:pt idx="16">
                  <c:v>0.51056261759845145</c:v>
                </c:pt>
                <c:pt idx="17">
                  <c:v>0.54195244776876506</c:v>
                </c:pt>
                <c:pt idx="18">
                  <c:v>0.57428294564456506</c:v>
                </c:pt>
                <c:pt idx="19">
                  <c:v>0.60755343089869995</c:v>
                </c:pt>
                <c:pt idx="20">
                  <c:v>0.64176338260589416</c:v>
                </c:pt>
                <c:pt idx="21">
                  <c:v>0.67691239891320421</c:v>
                </c:pt>
                <c:pt idx="22">
                  <c:v>0.71300016763198293</c:v>
                </c:pt>
                <c:pt idx="23">
                  <c:v>0.75002644460847379</c:v>
                </c:pt>
                <c:pt idx="24">
                  <c:v>0.78799103768544632</c:v>
                </c:pt>
                <c:pt idx="25">
                  <c:v>0.8268937947174344</c:v>
                </c:pt>
                <c:pt idx="26">
                  <c:v>0.8667345945491518</c:v>
                </c:pt>
                <c:pt idx="27">
                  <c:v>0.90751334017694241</c:v>
                </c:pt>
                <c:pt idx="28">
                  <c:v>0.94922995353050699</c:v>
                </c:pt>
                <c:pt idx="29">
                  <c:v>0.99188437146574204</c:v>
                </c:pt>
                <c:pt idx="30">
                  <c:v>1.0354765426689785</c:v>
                </c:pt>
                <c:pt idx="31">
                  <c:v>1.0800064252515034</c:v>
                </c:pt>
                <c:pt idx="32">
                  <c:v>1.1254739848701145</c:v>
                </c:pt>
                <c:pt idx="33">
                  <c:v>1.1718791932509085</c:v>
                </c:pt>
                <c:pt idx="34">
                  <c:v>1.219222027023914</c:v>
                </c:pt>
                <c:pt idx="35">
                  <c:v>1.2675024667986425</c:v>
                </c:pt>
                <c:pt idx="36">
                  <c:v>1.3167204964273387</c:v>
                </c:pt>
                <c:pt idx="37">
                  <c:v>1.3668761024151834</c:v>
                </c:pt>
                <c:pt idx="38">
                  <c:v>1.4179692734461127</c:v>
                </c:pt>
                <c:pt idx="39">
                  <c:v>1.4700000000000004</c:v>
                </c:pt>
              </c:numCache>
            </c:numRef>
          </c:xVal>
          <c:yVal>
            <c:numRef>
              <c:f>'Response Spectra'!$M$54:$M$93</c:f>
              <c:numCache>
                <c:formatCode>0.000</c:formatCode>
                <c:ptCount val="40"/>
                <c:pt idx="0">
                  <c:v>0.37500000000000006</c:v>
                </c:pt>
                <c:pt idx="1">
                  <c:v>0.37500095298468944</c:v>
                </c:pt>
                <c:pt idx="2">
                  <c:v>0.22030131468830061</c:v>
                </c:pt>
                <c:pt idx="3">
                  <c:v>0.17533785310941333</c:v>
                </c:pt>
                <c:pt idx="4">
                  <c:v>0.16020989513417494</c:v>
                </c:pt>
                <c:pt idx="5">
                  <c:v>0.15449941452874233</c:v>
                </c:pt>
                <c:pt idx="6">
                  <c:v>0.15213395001707955</c:v>
                </c:pt>
                <c:pt idx="7">
                  <c:v>0.15107606080187061</c:v>
                </c:pt>
                <c:pt idx="8">
                  <c:v>0.15057152698592957</c:v>
                </c:pt>
                <c:pt idx="9">
                  <c:v>0.15031736296106085</c:v>
                </c:pt>
                <c:pt idx="10">
                  <c:v>0.15018314071234068</c:v>
                </c:pt>
                <c:pt idx="11">
                  <c:v>0.15010928664986631</c:v>
                </c:pt>
                <c:pt idx="12">
                  <c:v>0.15008151836382005</c:v>
                </c:pt>
                <c:pt idx="13">
                  <c:v>0.150061391945609</c:v>
                </c:pt>
                <c:pt idx="14">
                  <c:v>0.15004664665765233</c:v>
                </c:pt>
                <c:pt idx="15">
                  <c:v>0.15003573458602892</c:v>
                </c:pt>
                <c:pt idx="16">
                  <c:v>0.15002758276538505</c:v>
                </c:pt>
                <c:pt idx="17">
                  <c:v>0.15002143882872374</c:v>
                </c:pt>
                <c:pt idx="18">
                  <c:v>0.15001676947449843</c:v>
                </c:pt>
                <c:pt idx="19">
                  <c:v>0.1500131928144936</c:v>
                </c:pt>
                <c:pt idx="20">
                  <c:v>0.15001043274936876</c:v>
                </c:pt>
                <c:pt idx="21">
                  <c:v>0.15000828784780126</c:v>
                </c:pt>
                <c:pt idx="22">
                  <c:v>0.1500066098897003</c:v>
                </c:pt>
                <c:pt idx="23">
                  <c:v>0.15000528892169451</c:v>
                </c:pt>
                <c:pt idx="24">
                  <c:v>0.15000424274797286</c:v>
                </c:pt>
                <c:pt idx="25">
                  <c:v>0.1500034094725502</c:v>
                </c:pt>
                <c:pt idx="26">
                  <c:v>0.15000274216102111</c:v>
                </c:pt>
                <c:pt idx="27">
                  <c:v>0.15000220498792408</c:v>
                </c:pt>
                <c:pt idx="28">
                  <c:v>0.15000177043445018</c:v>
                </c:pt>
                <c:pt idx="29">
                  <c:v>0.15000141723489449</c:v>
                </c:pt>
                <c:pt idx="30">
                  <c:v>0.15000112886105585</c:v>
                </c:pt>
                <c:pt idx="31">
                  <c:v>0.15000089239604178</c:v>
                </c:pt>
                <c:pt idx="32">
                  <c:v>0.15000069769197658</c:v>
                </c:pt>
                <c:pt idx="33">
                  <c:v>0.15000053673611594</c:v>
                </c:pt>
                <c:pt idx="34">
                  <c:v>0.15000040317095406</c:v>
                </c:pt>
                <c:pt idx="35">
                  <c:v>0.15000029192883305</c:v>
                </c:pt>
                <c:pt idx="36">
                  <c:v>0.1500001989522062</c:v>
                </c:pt>
                <c:pt idx="37">
                  <c:v>0.1500001209783462</c:v>
                </c:pt>
                <c:pt idx="38">
                  <c:v>0.15000005537281152</c:v>
                </c:pt>
                <c:pt idx="39">
                  <c:v>0.15000000000000002</c:v>
                </c:pt>
              </c:numCache>
            </c:numRef>
          </c:yVal>
          <c:smooth val="0"/>
          <c:extLst>
            <c:ext xmlns:c16="http://schemas.microsoft.com/office/drawing/2014/chart" uri="{C3380CC4-5D6E-409C-BE32-E72D297353CC}">
              <c16:uniqueId val="{00000008-DFAF-4FCE-B84A-71493E0B42D5}"/>
            </c:ext>
          </c:extLst>
        </c:ser>
        <c:dLbls>
          <c:showLegendKey val="0"/>
          <c:showVal val="0"/>
          <c:showCatName val="0"/>
          <c:showSerName val="0"/>
          <c:showPercent val="0"/>
          <c:showBubbleSize val="0"/>
        </c:dLbls>
        <c:axId val="225710488"/>
        <c:axId val="13825728"/>
      </c:scatterChart>
      <c:valAx>
        <c:axId val="225710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Sd (inch)</a:t>
                </a:r>
              </a:p>
            </c:rich>
          </c:tx>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5728"/>
        <c:crosses val="autoZero"/>
        <c:crossBetween val="midCat"/>
      </c:valAx>
      <c:valAx>
        <c:axId val="138257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Sa(g)</a:t>
                </a:r>
              </a:p>
            </c:rich>
          </c:tx>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710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FFC000"/>
              </a:solidFill>
              <a:ln w="9525">
                <a:solidFill>
                  <a:srgbClr val="FFC000"/>
                </a:solidFill>
              </a:ln>
              <a:effectLst/>
            </c:spPr>
          </c:marker>
          <c:dPt>
            <c:idx val="0"/>
            <c:bubble3D val="0"/>
            <c:extLst>
              <c:ext xmlns:c16="http://schemas.microsoft.com/office/drawing/2014/chart" uri="{C3380CC4-5D6E-409C-BE32-E72D297353CC}">
                <c16:uniqueId val="{00000000-8CC2-4C92-A87B-83ADDC91FFFA}"/>
              </c:ext>
            </c:extLst>
          </c:dPt>
          <c:trendline>
            <c:spPr>
              <a:ln w="19050" cap="rnd">
                <a:solidFill>
                  <a:srgbClr val="FFC000"/>
                </a:solidFill>
                <a:prstDash val="solid"/>
              </a:ln>
              <a:effectLst/>
            </c:spPr>
            <c:trendlineType val="linear"/>
            <c:dispRSqr val="0"/>
            <c:dispEq val="1"/>
            <c:trendlineLbl>
              <c:layout>
                <c:manualLayout>
                  <c:x val="5.3470825289145991E-2"/>
                  <c:y val="7.550398664899232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'Capacity Curve'!$G$4:$H$4</c:f>
              <c:numCache>
                <c:formatCode>General</c:formatCode>
                <c:ptCount val="2"/>
                <c:pt idx="0">
                  <c:v>0</c:v>
                </c:pt>
                <c:pt idx="1">
                  <c:v>0.3024</c:v>
                </c:pt>
              </c:numCache>
            </c:numRef>
          </c:xVal>
          <c:yVal>
            <c:numRef>
              <c:f>'Capacity Curve'!$G$3:$H$3</c:f>
              <c:numCache>
                <c:formatCode>General</c:formatCode>
                <c:ptCount val="2"/>
                <c:pt idx="0">
                  <c:v>0</c:v>
                </c:pt>
                <c:pt idx="1">
                  <c:v>0.252</c:v>
                </c:pt>
              </c:numCache>
            </c:numRef>
          </c:yVal>
          <c:smooth val="0"/>
          <c:extLst>
            <c:ext xmlns:c16="http://schemas.microsoft.com/office/drawing/2014/chart" uri="{C3380CC4-5D6E-409C-BE32-E72D297353CC}">
              <c16:uniqueId val="{00000002-8CC2-4C92-A87B-83ADDC91FFFA}"/>
            </c:ext>
          </c:extLst>
        </c:ser>
        <c:ser>
          <c:idx val="1"/>
          <c:order val="1"/>
          <c:spPr>
            <a:ln w="25400" cap="rnd">
              <a:noFill/>
              <a:round/>
            </a:ln>
            <a:effectLst/>
          </c:spPr>
          <c:marker>
            <c:symbol val="circle"/>
            <c:size val="5"/>
            <c:spPr>
              <a:solidFill>
                <a:srgbClr val="FFC000"/>
              </a:solidFill>
              <a:ln w="9525">
                <a:solidFill>
                  <a:srgbClr val="FFC000"/>
                </a:solidFill>
              </a:ln>
              <a:effectLst/>
            </c:spPr>
          </c:marker>
          <c:dPt>
            <c:idx val="0"/>
            <c:bubble3D val="0"/>
            <c:extLst>
              <c:ext xmlns:c16="http://schemas.microsoft.com/office/drawing/2014/chart" uri="{C3380CC4-5D6E-409C-BE32-E72D297353CC}">
                <c16:uniqueId val="{00000003-8CC2-4C92-A87B-83ADDC91FFFA}"/>
              </c:ext>
            </c:extLst>
          </c:dPt>
          <c:dPt>
            <c:idx val="1"/>
            <c:bubble3D val="0"/>
            <c:extLst>
              <c:ext xmlns:c16="http://schemas.microsoft.com/office/drawing/2014/chart" uri="{C3380CC4-5D6E-409C-BE32-E72D297353CC}">
                <c16:uniqueId val="{00000004-8CC2-4C92-A87B-83ADDC91FFFA}"/>
              </c:ext>
            </c:extLst>
          </c:dPt>
          <c:trendline>
            <c:spPr>
              <a:ln w="19050" cap="rnd">
                <a:solidFill>
                  <a:srgbClr val="FFC000"/>
                </a:solidFill>
                <a:prstDash val="solid"/>
              </a:ln>
              <a:effectLst/>
            </c:spPr>
            <c:trendlineType val="log"/>
            <c:dispRSqr val="0"/>
            <c:dispEq val="1"/>
            <c:trendlineLbl>
              <c:layout>
                <c:manualLayout>
                  <c:x val="-0.15173401698956909"/>
                  <c:y val="8.384588595286665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('Capacity Curve'!$H$4,'Capacity Curve'!$I$4)</c:f>
              <c:numCache>
                <c:formatCode>General</c:formatCode>
                <c:ptCount val="2"/>
                <c:pt idx="0">
                  <c:v>0.3024</c:v>
                </c:pt>
                <c:pt idx="1">
                  <c:v>5.4432000000000009</c:v>
                </c:pt>
              </c:numCache>
            </c:numRef>
          </c:xVal>
          <c:yVal>
            <c:numRef>
              <c:f>('Capacity Curve'!$H$3,'Capacity Curve'!$I$3)</c:f>
              <c:numCache>
                <c:formatCode>General</c:formatCode>
                <c:ptCount val="2"/>
                <c:pt idx="0">
                  <c:v>0.252</c:v>
                </c:pt>
                <c:pt idx="1">
                  <c:v>0.75600000000000001</c:v>
                </c:pt>
              </c:numCache>
            </c:numRef>
          </c:yVal>
          <c:smooth val="0"/>
          <c:extLst>
            <c:ext xmlns:c16="http://schemas.microsoft.com/office/drawing/2014/chart" uri="{C3380CC4-5D6E-409C-BE32-E72D297353CC}">
              <c16:uniqueId val="{00000006-8CC2-4C92-A87B-83ADDC91FFFA}"/>
            </c:ext>
          </c:extLst>
        </c:ser>
        <c:ser>
          <c:idx val="2"/>
          <c:order val="2"/>
          <c:tx>
            <c:strRef>
              <c:f>'Response Spectra'!$D$36:$D$40</c:f>
              <c:strCache>
                <c:ptCount val="1"/>
                <c:pt idx="0">
                  <c:v>ROCK</c:v>
                </c:pt>
              </c:strCache>
            </c:strRef>
          </c:tx>
          <c:spPr>
            <a:ln w="19050" cap="rnd">
              <a:solidFill>
                <a:srgbClr val="00B050"/>
              </a:solidFill>
              <a:round/>
            </a:ln>
            <a:effectLst/>
          </c:spPr>
          <c:marker>
            <c:symbol val="none"/>
          </c:marker>
          <c:xVal>
            <c:numRef>
              <c:f>'Response Spectra'!$B$54:$B$93</c:f>
              <c:numCache>
                <c:formatCode>0.00</c:formatCode>
                <c:ptCount val="40"/>
                <c:pt idx="0">
                  <c:v>0</c:v>
                </c:pt>
                <c:pt idx="1">
                  <c:v>5.8800233744299955E-2</c:v>
                </c:pt>
                <c:pt idx="2">
                  <c:v>4.2545586557249999E-2</c:v>
                </c:pt>
                <c:pt idx="3">
                  <c:v>3.914688152401883E-2</c:v>
                </c:pt>
                <c:pt idx="4">
                  <c:v>4.1422037489589822E-2</c:v>
                </c:pt>
                <c:pt idx="5">
                  <c:v>4.6666410046795136E-2</c:v>
                </c:pt>
                <c:pt idx="6">
                  <c:v>5.3746736800002859E-2</c:v>
                </c:pt>
                <c:pt idx="7">
                  <c:v>6.2145899050315791E-2</c:v>
                </c:pt>
                <c:pt idx="8">
                  <c:v>7.1610872517284319E-2</c:v>
                </c:pt>
                <c:pt idx="9">
                  <c:v>8.2010430622809979E-2</c:v>
                </c:pt>
                <c:pt idx="10">
                  <c:v>9.3273072428727108E-2</c:v>
                </c:pt>
                <c:pt idx="11">
                  <c:v>0.1053581533031847</c:v>
                </c:pt>
                <c:pt idx="12">
                  <c:v>0.11293183498836609</c:v>
                </c:pt>
                <c:pt idx="13">
                  <c:v>0.12078492507563723</c:v>
                </c:pt>
                <c:pt idx="14">
                  <c:v>0.12891491929293095</c:v>
                </c:pt>
                <c:pt idx="15">
                  <c:v>0.13731991318195136</c:v>
                </c:pt>
                <c:pt idx="16">
                  <c:v>0.14599844551920152</c:v>
                </c:pt>
                <c:pt idx="17">
                  <c:v>0.15494938579481823</c:v>
                </c:pt>
                <c:pt idx="18">
                  <c:v>0.16417185250505226</c:v>
                </c:pt>
                <c:pt idx="19">
                  <c:v>0.1736651532368283</c:v>
                </c:pt>
                <c:pt idx="20">
                  <c:v>0.18342874032615492</c:v>
                </c:pt>
                <c:pt idx="21">
                  <c:v>0.19346217775656502</c:v>
                </c:pt>
                <c:pt idx="22">
                  <c:v>0.20376511624538218</c:v>
                </c:pt>
                <c:pt idx="23">
                  <c:v>0.21433727434692393</c:v>
                </c:pt>
                <c:pt idx="24">
                  <c:v>0.22517842401413735</c:v>
                </c:pt>
                <c:pt idx="25">
                  <c:v>0.23628837948989054</c:v>
                </c:pt>
                <c:pt idx="26">
                  <c:v>0.24766698870352194</c:v>
                </c:pt>
                <c:pt idx="27">
                  <c:v>0.25931412656575181</c:v>
                </c:pt>
                <c:pt idx="28">
                  <c:v>0.27122968971180006</c:v>
                </c:pt>
                <c:pt idx="29">
                  <c:v>0.28341359235640695</c:v>
                </c:pt>
                <c:pt idx="30">
                  <c:v>0.29586576300778461</c:v>
                </c:pt>
                <c:pt idx="31">
                  <c:v>0.3085861418489701</c:v>
                </c:pt>
                <c:pt idx="32">
                  <c:v>0.32157467864065586</c:v>
                </c:pt>
                <c:pt idx="33">
                  <c:v>0.33483133103366214</c:v>
                </c:pt>
                <c:pt idx="34">
                  <c:v>0.34835606320484874</c:v>
                </c:pt>
                <c:pt idx="35">
                  <c:v>0.36214884474965447</c:v>
                </c:pt>
                <c:pt idx="36">
                  <c:v>0.37620964977921645</c:v>
                </c:pt>
                <c:pt idx="37">
                  <c:v>0.39053845618131167</c:v>
                </c:pt>
                <c:pt idx="38">
                  <c:v>0.40513524501305409</c:v>
                </c:pt>
                <c:pt idx="39">
                  <c:v>0.4200000000000001</c:v>
                </c:pt>
              </c:numCache>
            </c:numRef>
          </c:xVal>
          <c:yVal>
            <c:numRef>
              <c:f>'Response Spectra'!$C$54:$C$93</c:f>
              <c:numCache>
                <c:formatCode>0.000</c:formatCode>
                <c:ptCount val="40"/>
                <c:pt idx="0">
                  <c:v>0.15000000000000002</c:v>
                </c:pt>
                <c:pt idx="1">
                  <c:v>0.15000059628647944</c:v>
                </c:pt>
                <c:pt idx="2">
                  <c:v>8.2067795527275167E-2</c:v>
                </c:pt>
                <c:pt idx="3">
                  <c:v>5.9091416380900291E-2</c:v>
                </c:pt>
                <c:pt idx="4">
                  <c:v>5.02584841777158E-2</c:v>
                </c:pt>
                <c:pt idx="5">
                  <c:v>4.6502720470738113E-2</c:v>
                </c:pt>
                <c:pt idx="6">
                  <c:v>4.4770293044567123E-2</c:v>
                </c:pt>
                <c:pt idx="7">
                  <c:v>4.3915638991969409E-2</c:v>
                </c:pt>
                <c:pt idx="8">
                  <c:v>4.3469553179766821E-2</c:v>
                </c:pt>
                <c:pt idx="9">
                  <c:v>4.3225264917571421E-2</c:v>
                </c:pt>
                <c:pt idx="10">
                  <c:v>4.3085832738392581E-2</c:v>
                </c:pt>
                <c:pt idx="11">
                  <c:v>4.3003327878850896E-2</c:v>
                </c:pt>
                <c:pt idx="12">
                  <c:v>4.2970496071673178E-2</c:v>
                </c:pt>
                <c:pt idx="13">
                  <c:v>4.2945751138004334E-2</c:v>
                </c:pt>
                <c:pt idx="14">
                  <c:v>4.2926924218249611E-2</c:v>
                </c:pt>
                <c:pt idx="15">
                  <c:v>4.2912472869359765E-2</c:v>
                </c:pt>
                <c:pt idx="16">
                  <c:v>4.2901287939526578E-2</c:v>
                </c:pt>
                <c:pt idx="17">
                  <c:v>4.2892563541818154E-2</c:v>
                </c:pt>
                <c:pt idx="18">
                  <c:v>4.2885708409482991E-2</c:v>
                </c:pt>
                <c:pt idx="19">
                  <c:v>4.2880284749834088E-2</c:v>
                </c:pt>
                <c:pt idx="20">
                  <c:v>4.2875965598516794E-2</c:v>
                </c:pt>
                <c:pt idx="21">
                  <c:v>4.2872504765997722E-2</c:v>
                </c:pt>
                <c:pt idx="22">
                  <c:v>4.286971544939E-2</c:v>
                </c:pt>
                <c:pt idx="23">
                  <c:v>4.2867454869384716E-2</c:v>
                </c:pt>
                <c:pt idx="24">
                  <c:v>4.2865613137729817E-2</c:v>
                </c:pt>
                <c:pt idx="25">
                  <c:v>4.2864105122882558E-2</c:v>
                </c:pt>
                <c:pt idx="26">
                  <c:v>4.2862864459235733E-2</c:v>
                </c:pt>
                <c:pt idx="27">
                  <c:v>4.2861839101777072E-2</c:v>
                </c:pt>
                <c:pt idx="28">
                  <c:v>4.2860988003839924E-2</c:v>
                </c:pt>
                <c:pt idx="29">
                  <c:v>4.2860278617225911E-2</c:v>
                </c:pt>
                <c:pt idx="30">
                  <c:v>4.2859684998864132E-2</c:v>
                </c:pt>
                <c:pt idx="31">
                  <c:v>4.2859186367912423E-2</c:v>
                </c:pt>
                <c:pt idx="32">
                  <c:v>4.2858765999587517E-2</c:v>
                </c:pt>
                <c:pt idx="33">
                  <c:v>4.2858410372308656E-2</c:v>
                </c:pt>
                <c:pt idx="34">
                  <c:v>4.2858108506555678E-2</c:v>
                </c:pt>
                <c:pt idx="35">
                  <c:v>4.2857851449663142E-2</c:v>
                </c:pt>
                <c:pt idx="36">
                  <c:v>4.2857631872320737E-2</c:v>
                </c:pt>
                <c:pt idx="37">
                  <c:v>4.2857443751035458E-2</c:v>
                </c:pt>
                <c:pt idx="38">
                  <c:v>4.2857282117083291E-2</c:v>
                </c:pt>
                <c:pt idx="39">
                  <c:v>4.2857142857142864E-2</c:v>
                </c:pt>
              </c:numCache>
            </c:numRef>
          </c:yVal>
          <c:smooth val="0"/>
          <c:extLst>
            <c:ext xmlns:c16="http://schemas.microsoft.com/office/drawing/2014/chart" uri="{C3380CC4-5D6E-409C-BE32-E72D297353CC}">
              <c16:uniqueId val="{00000007-8CC2-4C92-A87B-83ADDC91FFFA}"/>
            </c:ext>
          </c:extLst>
        </c:ser>
        <c:ser>
          <c:idx val="3"/>
          <c:order val="3"/>
          <c:tx>
            <c:strRef>
              <c:f>'Response Spectra'!$D$41:$D$45</c:f>
              <c:strCache>
                <c:ptCount val="1"/>
                <c:pt idx="0">
                  <c:v>STIFF SOIL</c:v>
                </c:pt>
              </c:strCache>
            </c:strRef>
          </c:tx>
          <c:spPr>
            <a:ln w="19050" cap="rnd">
              <a:solidFill>
                <a:srgbClr val="00B0F0"/>
              </a:solidFill>
              <a:round/>
            </a:ln>
            <a:effectLst/>
          </c:spPr>
          <c:marker>
            <c:symbol val="none"/>
          </c:marker>
          <c:xVal>
            <c:numRef>
              <c:f>'Response Spectra'!$G$54:$G$93</c:f>
              <c:numCache>
                <c:formatCode>0.00</c:formatCode>
                <c:ptCount val="40"/>
                <c:pt idx="0">
                  <c:v>0</c:v>
                </c:pt>
                <c:pt idx="1">
                  <c:v>9.4079999276549378E-2</c:v>
                </c:pt>
                <c:pt idx="2">
                  <c:v>7.7445921525753969E-2</c:v>
                </c:pt>
                <c:pt idx="3">
                  <c:v>8.0083951116598176E-2</c:v>
                </c:pt>
                <c:pt idx="4">
                  <c:v>9.1158050956095291E-2</c:v>
                </c:pt>
                <c:pt idx="5">
                  <c:v>0.10685008043764313</c:v>
                </c:pt>
                <c:pt idx="6">
                  <c:v>0.12565169406292573</c:v>
                </c:pt>
                <c:pt idx="7">
                  <c:v>0.14691006988459726</c:v>
                </c:pt>
                <c:pt idx="8">
                  <c:v>0.17032076141022043</c:v>
                </c:pt>
                <c:pt idx="9">
                  <c:v>0.19573266980861218</c:v>
                </c:pt>
                <c:pt idx="10">
                  <c:v>0.22306674321054579</c:v>
                </c:pt>
                <c:pt idx="11">
                  <c:v>0.25227970820879586</c:v>
                </c:pt>
                <c:pt idx="12">
                  <c:v>0.27054982148207241</c:v>
                </c:pt>
                <c:pt idx="13">
                  <c:v>0.28947340998093329</c:v>
                </c:pt>
                <c:pt idx="14">
                  <c:v>0.30904802045133123</c:v>
                </c:pt>
                <c:pt idx="15">
                  <c:v>0.32927182077785999</c:v>
                </c:pt>
                <c:pt idx="16">
                  <c:v>0.35014342970190832</c:v>
                </c:pt>
                <c:pt idx="17">
                  <c:v>0.37166179659278614</c:v>
                </c:pt>
                <c:pt idx="18">
                  <c:v>0.39382611562149156</c:v>
                </c:pt>
                <c:pt idx="19">
                  <c:v>0.41663576385811268</c:v>
                </c:pt>
                <c:pt idx="20">
                  <c:v>0.44009025618928999</c:v>
                </c:pt>
                <c:pt idx="21">
                  <c:v>0.46418921218414305</c:v>
                </c:pt>
                <c:pt idx="22">
                  <c:v>0.48893233153105325</c:v>
                </c:pt>
                <c:pt idx="23">
                  <c:v>0.51431937567925656</c:v>
                </c:pt>
                <c:pt idx="24">
                  <c:v>0.54035015401159547</c:v>
                </c:pt>
                <c:pt idx="25">
                  <c:v>0.56702451335358828</c:v>
                </c:pt>
                <c:pt idx="26">
                  <c:v>0.59434232995832348</c:v>
                </c:pt>
                <c:pt idx="27">
                  <c:v>0.62230350334231266</c:v>
                </c:pt>
                <c:pt idx="28">
                  <c:v>0.65090795151494929</c:v>
                </c:pt>
                <c:pt idx="29">
                  <c:v>0.68015560726431468</c:v>
                </c:pt>
                <c:pt idx="30">
                  <c:v>0.71004641524883538</c:v>
                </c:pt>
                <c:pt idx="31">
                  <c:v>0.74058032970748122</c:v>
                </c:pt>
                <c:pt idx="32">
                  <c:v>0.77175731264750924</c:v>
                </c:pt>
                <c:pt idx="33">
                  <c:v>0.80357733240297347</c:v>
                </c:pt>
                <c:pt idx="34">
                  <c:v>0.83604036248264313</c:v>
                </c:pt>
                <c:pt idx="35">
                  <c:v>0.86914638064498062</c:v>
                </c:pt>
                <c:pt idx="36">
                  <c:v>0.9028953681521541</c:v>
                </c:pt>
                <c:pt idx="37">
                  <c:v>0.93728730916587688</c:v>
                </c:pt>
                <c:pt idx="38">
                  <c:v>0.97232219025611355</c:v>
                </c:pt>
                <c:pt idx="39">
                  <c:v>1.0080000000000002</c:v>
                </c:pt>
              </c:numCache>
            </c:numRef>
          </c:xVal>
          <c:yVal>
            <c:numRef>
              <c:f>'Response Spectra'!$H$54:$H$93</c:f>
              <c:numCache>
                <c:formatCode>0.000</c:formatCode>
                <c:ptCount val="40"/>
                <c:pt idx="0">
                  <c:v>0.24000000000000005</c:v>
                </c:pt>
                <c:pt idx="1">
                  <c:v>0.23999999815446266</c:v>
                </c:pt>
                <c:pt idx="2">
                  <c:v>0.14938837530526206</c:v>
                </c:pt>
                <c:pt idx="3">
                  <c:v>0.12088508500875221</c:v>
                </c:pt>
                <c:pt idx="4">
                  <c:v>0.11060454143038566</c:v>
                </c:pt>
                <c:pt idx="5">
                  <c:v>0.10647528742590388</c:v>
                </c:pt>
                <c:pt idx="6">
                  <c:v>0.10466613416320336</c:v>
                </c:pt>
                <c:pt idx="7">
                  <c:v>0.10381456688096923</c:v>
                </c:pt>
                <c:pt idx="8">
                  <c:v>0.10338887288313582</c:v>
                </c:pt>
                <c:pt idx="9">
                  <c:v>0.10316488331116756</c:v>
                </c:pt>
                <c:pt idx="10">
                  <c:v>0.10304170471935106</c:v>
                </c:pt>
                <c:pt idx="11">
                  <c:v>0.10297130947297789</c:v>
                </c:pt>
                <c:pt idx="12">
                  <c:v>0.10294404622385631</c:v>
                </c:pt>
                <c:pt idx="13">
                  <c:v>0.1029238791043318</c:v>
                </c:pt>
                <c:pt idx="14">
                  <c:v>0.10290881013988132</c:v>
                </c:pt>
                <c:pt idx="15">
                  <c:v>0.10289744399308118</c:v>
                </c:pt>
                <c:pt idx="16">
                  <c:v>0.102888794770074</c:v>
                </c:pt>
                <c:pt idx="17">
                  <c:v>0.10288215822637667</c:v>
                </c:pt>
                <c:pt idx="18">
                  <c:v>0.10287702612153235</c:v>
                </c:pt>
                <c:pt idx="19">
                  <c:v>0.10287302811311412</c:v>
                </c:pt>
                <c:pt idx="20">
                  <c:v>0.10286989187770096</c:v>
                </c:pt>
                <c:pt idx="21">
                  <c:v>0.10286741544246922</c:v>
                </c:pt>
                <c:pt idx="22">
                  <c:v>0.10286544779088545</c:v>
                </c:pt>
                <c:pt idx="23">
                  <c:v>0.10286387513585114</c:v>
                </c:pt>
                <c:pt idx="24">
                  <c:v>0.10286261111464025</c:v>
                </c:pt>
                <c:pt idx="25">
                  <c:v>0.10286158972400676</c:v>
                </c:pt>
                <c:pt idx="26">
                  <c:v>0.10286076018748684</c:v>
                </c:pt>
                <c:pt idx="27">
                  <c:v>0.10286008319707626</c:v>
                </c:pt>
                <c:pt idx="28">
                  <c:v>0.10285952814063376</c:v>
                </c:pt>
                <c:pt idx="29">
                  <c:v>0.10285907104186212</c:v>
                </c:pt>
                <c:pt idx="30">
                  <c:v>0.1028586930192969</c:v>
                </c:pt>
                <c:pt idx="31">
                  <c:v>0.10285837912603883</c:v>
                </c:pt>
                <c:pt idx="32">
                  <c:v>0.1028581174707215</c:v>
                </c:pt>
                <c:pt idx="33">
                  <c:v>0.10285789854758036</c:v>
                </c:pt>
                <c:pt idx="34">
                  <c:v>0.10285771472297006</c:v>
                </c:pt>
                <c:pt idx="35">
                  <c:v>0.10285755983964241</c:v>
                </c:pt>
                <c:pt idx="36">
                  <c:v>0.10285742891017749</c:v>
                </c:pt>
                <c:pt idx="37">
                  <c:v>0.10285731787828525</c:v>
                </c:pt>
                <c:pt idx="38">
                  <c:v>0.10285722343205141</c:v>
                </c:pt>
                <c:pt idx="39">
                  <c:v>0.10285714285714287</c:v>
                </c:pt>
              </c:numCache>
            </c:numRef>
          </c:yVal>
          <c:smooth val="0"/>
          <c:extLst>
            <c:ext xmlns:c16="http://schemas.microsoft.com/office/drawing/2014/chart" uri="{C3380CC4-5D6E-409C-BE32-E72D297353CC}">
              <c16:uniqueId val="{00000008-8CC2-4C92-A87B-83ADDC91FFFA}"/>
            </c:ext>
          </c:extLst>
        </c:ser>
        <c:ser>
          <c:idx val="4"/>
          <c:order val="4"/>
          <c:tx>
            <c:strRef>
              <c:f>'Response Spectra'!$D$46:$D$50</c:f>
              <c:strCache>
                <c:ptCount val="1"/>
                <c:pt idx="0">
                  <c:v>SOFT SOIL</c:v>
                </c:pt>
              </c:strCache>
            </c:strRef>
          </c:tx>
          <c:spPr>
            <a:ln w="19050" cap="rnd">
              <a:solidFill>
                <a:srgbClr val="FF0000"/>
              </a:solidFill>
              <a:round/>
            </a:ln>
            <a:effectLst/>
          </c:spPr>
          <c:marker>
            <c:symbol val="none"/>
          </c:marker>
          <c:xVal>
            <c:numRef>
              <c:f>'Response Spectra'!$L$54:$L$93</c:f>
              <c:numCache>
                <c:formatCode>0.00</c:formatCode>
                <c:ptCount val="40"/>
                <c:pt idx="0">
                  <c:v>0</c:v>
                </c:pt>
                <c:pt idx="1">
                  <c:v>0.14700037356999829</c:v>
                </c:pt>
                <c:pt idx="2">
                  <c:v>0.11420860756070882</c:v>
                </c:pt>
                <c:pt idx="3">
                  <c:v>0.11615782092792415</c:v>
                </c:pt>
                <c:pt idx="4">
                  <c:v>0.13204179137168434</c:v>
                </c:pt>
                <c:pt idx="5">
                  <c:v>0.15504325246788359</c:v>
                </c:pt>
                <c:pt idx="6">
                  <c:v>0.18263680699550414</c:v>
                </c:pt>
                <c:pt idx="7">
                  <c:v>0.21379075516194329</c:v>
                </c:pt>
                <c:pt idx="8">
                  <c:v>0.24804852212608086</c:v>
                </c:pt>
                <c:pt idx="9">
                  <c:v>0.28519412639876179</c:v>
                </c:pt>
                <c:pt idx="10">
                  <c:v>0.32511946667688962</c:v>
                </c:pt>
                <c:pt idx="11">
                  <c:v>0.36776775229217246</c:v>
                </c:pt>
                <c:pt idx="12">
                  <c:v>0.39443299044991464</c:v>
                </c:pt>
                <c:pt idx="13">
                  <c:v>0.42204766484702544</c:v>
                </c:pt>
                <c:pt idx="14">
                  <c:v>0.45060883574376237</c:v>
                </c:pt>
                <c:pt idx="15">
                  <c:v>0.4801143506752929</c:v>
                </c:pt>
                <c:pt idx="16">
                  <c:v>0.51056261759845145</c:v>
                </c:pt>
                <c:pt idx="17">
                  <c:v>0.54195244776876506</c:v>
                </c:pt>
                <c:pt idx="18">
                  <c:v>0.57428294564456506</c:v>
                </c:pt>
                <c:pt idx="19">
                  <c:v>0.60755343089869995</c:v>
                </c:pt>
                <c:pt idx="20">
                  <c:v>0.64176338260589416</c:v>
                </c:pt>
                <c:pt idx="21">
                  <c:v>0.67691239891320421</c:v>
                </c:pt>
                <c:pt idx="22">
                  <c:v>0.71300016763198293</c:v>
                </c:pt>
                <c:pt idx="23">
                  <c:v>0.75002644460847379</c:v>
                </c:pt>
                <c:pt idx="24">
                  <c:v>0.78799103768544632</c:v>
                </c:pt>
                <c:pt idx="25">
                  <c:v>0.8268937947174344</c:v>
                </c:pt>
                <c:pt idx="26">
                  <c:v>0.8667345945491518</c:v>
                </c:pt>
                <c:pt idx="27">
                  <c:v>0.90751334017694241</c:v>
                </c:pt>
                <c:pt idx="28">
                  <c:v>0.94922995353050699</c:v>
                </c:pt>
                <c:pt idx="29">
                  <c:v>0.99188437146574204</c:v>
                </c:pt>
                <c:pt idx="30">
                  <c:v>1.0354765426689785</c:v>
                </c:pt>
                <c:pt idx="31">
                  <c:v>1.0800064252515034</c:v>
                </c:pt>
                <c:pt idx="32">
                  <c:v>1.1254739848701145</c:v>
                </c:pt>
                <c:pt idx="33">
                  <c:v>1.1718791932509085</c:v>
                </c:pt>
                <c:pt idx="34">
                  <c:v>1.219222027023914</c:v>
                </c:pt>
                <c:pt idx="35">
                  <c:v>1.2675024667986425</c:v>
                </c:pt>
                <c:pt idx="36">
                  <c:v>1.3167204964273387</c:v>
                </c:pt>
                <c:pt idx="37">
                  <c:v>1.3668761024151834</c:v>
                </c:pt>
                <c:pt idx="38">
                  <c:v>1.4179692734461127</c:v>
                </c:pt>
                <c:pt idx="39">
                  <c:v>1.4700000000000004</c:v>
                </c:pt>
              </c:numCache>
            </c:numRef>
          </c:xVal>
          <c:yVal>
            <c:numRef>
              <c:f>'Response Spectra'!$M$54:$M$93</c:f>
              <c:numCache>
                <c:formatCode>0.000</c:formatCode>
                <c:ptCount val="40"/>
                <c:pt idx="0">
                  <c:v>0.37500000000000006</c:v>
                </c:pt>
                <c:pt idx="1">
                  <c:v>0.37500095298468944</c:v>
                </c:pt>
                <c:pt idx="2">
                  <c:v>0.22030131468830061</c:v>
                </c:pt>
                <c:pt idx="3">
                  <c:v>0.17533785310941333</c:v>
                </c:pt>
                <c:pt idx="4">
                  <c:v>0.16020989513417494</c:v>
                </c:pt>
                <c:pt idx="5">
                  <c:v>0.15449941452874233</c:v>
                </c:pt>
                <c:pt idx="6">
                  <c:v>0.15213395001707955</c:v>
                </c:pt>
                <c:pt idx="7">
                  <c:v>0.15107606080187061</c:v>
                </c:pt>
                <c:pt idx="8">
                  <c:v>0.15057152698592957</c:v>
                </c:pt>
                <c:pt idx="9">
                  <c:v>0.15031736296106085</c:v>
                </c:pt>
                <c:pt idx="10">
                  <c:v>0.15018314071234068</c:v>
                </c:pt>
                <c:pt idx="11">
                  <c:v>0.15010928664986631</c:v>
                </c:pt>
                <c:pt idx="12">
                  <c:v>0.15008151836382005</c:v>
                </c:pt>
                <c:pt idx="13">
                  <c:v>0.150061391945609</c:v>
                </c:pt>
                <c:pt idx="14">
                  <c:v>0.15004664665765233</c:v>
                </c:pt>
                <c:pt idx="15">
                  <c:v>0.15003573458602892</c:v>
                </c:pt>
                <c:pt idx="16">
                  <c:v>0.15002758276538505</c:v>
                </c:pt>
                <c:pt idx="17">
                  <c:v>0.15002143882872374</c:v>
                </c:pt>
                <c:pt idx="18">
                  <c:v>0.15001676947449843</c:v>
                </c:pt>
                <c:pt idx="19">
                  <c:v>0.1500131928144936</c:v>
                </c:pt>
                <c:pt idx="20">
                  <c:v>0.15001043274936876</c:v>
                </c:pt>
                <c:pt idx="21">
                  <c:v>0.15000828784780126</c:v>
                </c:pt>
                <c:pt idx="22">
                  <c:v>0.1500066098897003</c:v>
                </c:pt>
                <c:pt idx="23">
                  <c:v>0.15000528892169451</c:v>
                </c:pt>
                <c:pt idx="24">
                  <c:v>0.15000424274797286</c:v>
                </c:pt>
                <c:pt idx="25">
                  <c:v>0.1500034094725502</c:v>
                </c:pt>
                <c:pt idx="26">
                  <c:v>0.15000274216102111</c:v>
                </c:pt>
                <c:pt idx="27">
                  <c:v>0.15000220498792408</c:v>
                </c:pt>
                <c:pt idx="28">
                  <c:v>0.15000177043445018</c:v>
                </c:pt>
                <c:pt idx="29">
                  <c:v>0.15000141723489449</c:v>
                </c:pt>
                <c:pt idx="30">
                  <c:v>0.15000112886105585</c:v>
                </c:pt>
                <c:pt idx="31">
                  <c:v>0.15000089239604178</c:v>
                </c:pt>
                <c:pt idx="32">
                  <c:v>0.15000069769197658</c:v>
                </c:pt>
                <c:pt idx="33">
                  <c:v>0.15000053673611594</c:v>
                </c:pt>
                <c:pt idx="34">
                  <c:v>0.15000040317095406</c:v>
                </c:pt>
                <c:pt idx="35">
                  <c:v>0.15000029192883305</c:v>
                </c:pt>
                <c:pt idx="36">
                  <c:v>0.1500001989522062</c:v>
                </c:pt>
                <c:pt idx="37">
                  <c:v>0.1500001209783462</c:v>
                </c:pt>
                <c:pt idx="38">
                  <c:v>0.15000005537281152</c:v>
                </c:pt>
                <c:pt idx="39">
                  <c:v>0.15000000000000002</c:v>
                </c:pt>
              </c:numCache>
            </c:numRef>
          </c:yVal>
          <c:smooth val="0"/>
          <c:extLst>
            <c:ext xmlns:c16="http://schemas.microsoft.com/office/drawing/2014/chart" uri="{C3380CC4-5D6E-409C-BE32-E72D297353CC}">
              <c16:uniqueId val="{00000009-8CC2-4C92-A87B-83ADDC91FFFA}"/>
            </c:ext>
          </c:extLst>
        </c:ser>
        <c:dLbls>
          <c:showLegendKey val="0"/>
          <c:showVal val="0"/>
          <c:showCatName val="0"/>
          <c:showSerName val="0"/>
          <c:showPercent val="0"/>
          <c:showBubbleSize val="0"/>
        </c:dLbls>
        <c:axId val="232020776"/>
        <c:axId val="228722432"/>
      </c:scatterChart>
      <c:valAx>
        <c:axId val="232020776"/>
        <c:scaling>
          <c:orientation val="minMax"/>
          <c:max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Sd (in)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722432"/>
        <c:crosses val="autoZero"/>
        <c:crossBetween val="midCat"/>
        <c:majorUnit val="0.1"/>
      </c:valAx>
      <c:valAx>
        <c:axId val="22872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Sa (g)</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020776"/>
        <c:crosses val="autoZero"/>
        <c:crossBetween val="midCat"/>
        <c:majorUnit val="2.5000000000000005E-2"/>
      </c:valAx>
      <c:spPr>
        <a:noFill/>
        <a:ln>
          <a:solidFill>
            <a:schemeClr val="accent6"/>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Fragility Curve</a:t>
            </a:r>
          </a:p>
        </c:rich>
      </c:tx>
      <c:overlay val="0"/>
      <c:spPr>
        <a:noFill/>
        <a:ln>
          <a:noFill/>
        </a:ln>
        <a:effectLst/>
      </c:spPr>
    </c:title>
    <c:autoTitleDeleted val="0"/>
    <c:plotArea>
      <c:layout/>
      <c:scatterChart>
        <c:scatterStyle val="smoothMarker"/>
        <c:varyColors val="0"/>
        <c:ser>
          <c:idx val="0"/>
          <c:order val="0"/>
          <c:tx>
            <c:strRef>
              <c:f>Fragility!$B$39</c:f>
              <c:strCache>
                <c:ptCount val="1"/>
                <c:pt idx="0">
                  <c:v>Slight </c:v>
                </c:pt>
              </c:strCache>
            </c:strRef>
          </c:tx>
          <c:spPr>
            <a:ln w="19050" cap="rnd">
              <a:solidFill>
                <a:schemeClr val="accent1"/>
              </a:solidFill>
              <a:round/>
            </a:ln>
            <a:effectLst/>
          </c:spPr>
          <c:marker>
            <c:symbol val="none"/>
          </c:marker>
          <c:xVal>
            <c:numRef>
              <c:f>Fragility!$A$40:$A$102</c:f>
              <c:numCache>
                <c:formatCode>0.000</c:formatCode>
                <c:ptCount val="63"/>
                <c:pt idx="0">
                  <c:v>0</c:v>
                </c:pt>
                <c:pt idx="1">
                  <c:v>2.2968750000000007E-2</c:v>
                </c:pt>
                <c:pt idx="2">
                  <c:v>4.5937500000000013E-2</c:v>
                </c:pt>
                <c:pt idx="3">
                  <c:v>6.8906250000000016E-2</c:v>
                </c:pt>
                <c:pt idx="4">
                  <c:v>9.1875000000000026E-2</c:v>
                </c:pt>
                <c:pt idx="5">
                  <c:v>0.11484375000000004</c:v>
                </c:pt>
                <c:pt idx="6">
                  <c:v>0.13781250000000003</c:v>
                </c:pt>
                <c:pt idx="7">
                  <c:v>0.16078125000000004</c:v>
                </c:pt>
                <c:pt idx="8">
                  <c:v>0.18375000000000005</c:v>
                </c:pt>
                <c:pt idx="9">
                  <c:v>0.20671875000000006</c:v>
                </c:pt>
                <c:pt idx="10">
                  <c:v>0.22968750000000007</c:v>
                </c:pt>
                <c:pt idx="11">
                  <c:v>0.25265625000000008</c:v>
                </c:pt>
                <c:pt idx="12">
                  <c:v>0.27562500000000006</c:v>
                </c:pt>
                <c:pt idx="13">
                  <c:v>0.29859375000000005</c:v>
                </c:pt>
                <c:pt idx="14">
                  <c:v>0.32156250000000003</c:v>
                </c:pt>
                <c:pt idx="15">
                  <c:v>0.34453125000000001</c:v>
                </c:pt>
                <c:pt idx="16">
                  <c:v>0.36749999999999999</c:v>
                </c:pt>
                <c:pt idx="17">
                  <c:v>0.39046874999999998</c:v>
                </c:pt>
                <c:pt idx="18">
                  <c:v>0.41343749999999996</c:v>
                </c:pt>
                <c:pt idx="19">
                  <c:v>0.43640624999999994</c:v>
                </c:pt>
                <c:pt idx="20">
                  <c:v>0.45937499999999992</c:v>
                </c:pt>
                <c:pt idx="21">
                  <c:v>0.4823437499999999</c:v>
                </c:pt>
                <c:pt idx="22">
                  <c:v>0.50531249999999994</c:v>
                </c:pt>
                <c:pt idx="23">
                  <c:v>0.52828124999999992</c:v>
                </c:pt>
                <c:pt idx="24">
                  <c:v>0.55124999999999991</c:v>
                </c:pt>
                <c:pt idx="25">
                  <c:v>0.57421874999999989</c:v>
                </c:pt>
                <c:pt idx="26">
                  <c:v>0.59718749999999987</c:v>
                </c:pt>
                <c:pt idx="27">
                  <c:v>0.62015624999999985</c:v>
                </c:pt>
                <c:pt idx="28">
                  <c:v>0.64312499999999984</c:v>
                </c:pt>
                <c:pt idx="29">
                  <c:v>0.66609374999999982</c:v>
                </c:pt>
                <c:pt idx="30">
                  <c:v>0.6890624999999998</c:v>
                </c:pt>
                <c:pt idx="31">
                  <c:v>0.71203124999999978</c:v>
                </c:pt>
                <c:pt idx="32">
                  <c:v>0.73499999999999976</c:v>
                </c:pt>
                <c:pt idx="33">
                  <c:v>0.75796874999999975</c:v>
                </c:pt>
                <c:pt idx="34">
                  <c:v>0.78093749999999973</c:v>
                </c:pt>
                <c:pt idx="35">
                  <c:v>0.80390624999999971</c:v>
                </c:pt>
                <c:pt idx="36">
                  <c:v>0.82687499999999969</c:v>
                </c:pt>
                <c:pt idx="37">
                  <c:v>0.84984374999999968</c:v>
                </c:pt>
                <c:pt idx="38">
                  <c:v>0.87281249999999966</c:v>
                </c:pt>
                <c:pt idx="39">
                  <c:v>0.89578124999999964</c:v>
                </c:pt>
                <c:pt idx="40">
                  <c:v>0.91874999999999962</c:v>
                </c:pt>
                <c:pt idx="41">
                  <c:v>0.9417187499999996</c:v>
                </c:pt>
                <c:pt idx="42">
                  <c:v>0.96468749999999959</c:v>
                </c:pt>
                <c:pt idx="43">
                  <c:v>0.98765624999999957</c:v>
                </c:pt>
                <c:pt idx="44">
                  <c:v>1.0106249999999997</c:v>
                </c:pt>
                <c:pt idx="45">
                  <c:v>1.0335937499999996</c:v>
                </c:pt>
                <c:pt idx="46">
                  <c:v>1.0565624999999996</c:v>
                </c:pt>
                <c:pt idx="47">
                  <c:v>1.0795312499999996</c:v>
                </c:pt>
                <c:pt idx="48">
                  <c:v>1.1024999999999996</c:v>
                </c:pt>
                <c:pt idx="49">
                  <c:v>1.1254687499999996</c:v>
                </c:pt>
                <c:pt idx="50">
                  <c:v>1.1484374999999996</c:v>
                </c:pt>
                <c:pt idx="51">
                  <c:v>1.1714062499999995</c:v>
                </c:pt>
                <c:pt idx="52">
                  <c:v>1.1943749999999995</c:v>
                </c:pt>
                <c:pt idx="53">
                  <c:v>1.2173437499999995</c:v>
                </c:pt>
                <c:pt idx="54">
                  <c:v>1.2403124999999995</c:v>
                </c:pt>
                <c:pt idx="55">
                  <c:v>1.2632812499999995</c:v>
                </c:pt>
                <c:pt idx="56">
                  <c:v>1.2862499999999994</c:v>
                </c:pt>
                <c:pt idx="57">
                  <c:v>1.3092187499999994</c:v>
                </c:pt>
                <c:pt idx="58">
                  <c:v>1.3321874999999994</c:v>
                </c:pt>
                <c:pt idx="59">
                  <c:v>1.3551562499999994</c:v>
                </c:pt>
                <c:pt idx="60">
                  <c:v>1.3781249999999994</c:v>
                </c:pt>
                <c:pt idx="61">
                  <c:v>1.4010937499999994</c:v>
                </c:pt>
                <c:pt idx="62">
                  <c:v>1.4700000000000004</c:v>
                </c:pt>
              </c:numCache>
            </c:numRef>
          </c:xVal>
          <c:yVal>
            <c:numRef>
              <c:f>Fragility!$B$40:$B$102</c:f>
              <c:numCache>
                <c:formatCode>0.000</c:formatCode>
                <c:ptCount val="63"/>
                <c:pt idx="0">
                  <c:v>0</c:v>
                </c:pt>
                <c:pt idx="1">
                  <c:v>6.1269702280612664E-5</c:v>
                </c:pt>
                <c:pt idx="2">
                  <c:v>1.4567682918116816E-3</c:v>
                </c:pt>
                <c:pt idx="3">
                  <c:v>6.7339912190076132E-3</c:v>
                </c:pt>
                <c:pt idx="4">
                  <c:v>1.7324242801143603E-2</c:v>
                </c:pt>
                <c:pt idx="5">
                  <c:v>3.3311490618632957E-2</c:v>
                </c:pt>
                <c:pt idx="6">
                  <c:v>5.404085709527888E-2</c:v>
                </c:pt>
                <c:pt idx="7">
                  <c:v>7.8583000528656133E-2</c:v>
                </c:pt>
                <c:pt idx="8">
                  <c:v>0.10598449055873292</c:v>
                </c:pt>
                <c:pt idx="9">
                  <c:v>0.13538134004726782</c:v>
                </c:pt>
                <c:pt idx="10">
                  <c:v>0.16603927885807515</c:v>
                </c:pt>
                <c:pt idx="11">
                  <c:v>0.19735827776797746</c:v>
                </c:pt>
                <c:pt idx="12">
                  <c:v>0.22886132044911886</c:v>
                </c:pt>
                <c:pt idx="13">
                  <c:v>0.26017753042831326</c:v>
                </c:pt>
                <c:pt idx="14">
                  <c:v>0.29102450272045266</c:v>
                </c:pt>
                <c:pt idx="15">
                  <c:v>0.32119198264281723</c:v>
                </c:pt>
                <c:pt idx="16">
                  <c:v>0.35052767881873204</c:v>
                </c:pt>
                <c:pt idx="17">
                  <c:v>0.37892534531905103</c:v>
                </c:pt>
                <c:pt idx="18">
                  <c:v>0.4063149765099478</c:v>
                </c:pt>
                <c:pt idx="19">
                  <c:v>0.43265484801695103</c:v>
                </c:pt>
                <c:pt idx="20">
                  <c:v>0.45792511495939903</c:v>
                </c:pt>
                <c:pt idx="21">
                  <c:v>0.48212269619168668</c:v>
                </c:pt>
                <c:pt idx="22">
                  <c:v>0.50525720637766758</c:v>
                </c:pt>
                <c:pt idx="23">
                  <c:v>0.52734773440168636</c:v>
                </c:pt>
                <c:pt idx="24">
                  <c:v>0.54842030140165465</c:v>
                </c:pt>
                <c:pt idx="25">
                  <c:v>0.56850586240122569</c:v>
                </c:pt>
                <c:pt idx="26">
                  <c:v>0.58763874155167262</c:v>
                </c:pt>
                <c:pt idx="27">
                  <c:v>0.60585541256100961</c:v>
                </c:pt>
                <c:pt idx="28">
                  <c:v>0.62319355349188676</c:v>
                </c:pt>
                <c:pt idx="29">
                  <c:v>0.63969131934311796</c:v>
                </c:pt>
                <c:pt idx="30">
                  <c:v>0.65538678726750077</c:v>
                </c:pt>
                <c:pt idx="31">
                  <c:v>0.67031753843425257</c:v>
                </c:pt>
                <c:pt idx="32">
                  <c:v>0.68452034785590887</c:v>
                </c:pt>
                <c:pt idx="33">
                  <c:v>0.69803095933061743</c:v>
                </c:pt>
                <c:pt idx="34">
                  <c:v>0.71088392729837246</c:v>
                </c:pt>
                <c:pt idx="35">
                  <c:v>0.72311251111365826</c:v>
                </c:pt>
                <c:pt idx="36">
                  <c:v>0.7347486101895</c:v>
                </c:pt>
                <c:pt idx="37">
                  <c:v>0.74582273082250095</c:v>
                </c:pt>
                <c:pt idx="38">
                  <c:v>0.75636397738722216</c:v>
                </c:pt>
                <c:pt idx="39">
                  <c:v>0.76640006208827471</c:v>
                </c:pt>
                <c:pt idx="40">
                  <c:v>0.77595732865680911</c:v>
                </c:pt>
                <c:pt idx="41">
                  <c:v>0.78506078633587784</c:v>
                </c:pt>
                <c:pt idx="42">
                  <c:v>0.79373415126500502</c:v>
                </c:pt>
                <c:pt idx="43">
                  <c:v>0.80199989298684415</c:v>
                </c:pt>
                <c:pt idx="44">
                  <c:v>0.80987928428876688</c:v>
                </c:pt>
                <c:pt idx="45">
                  <c:v>0.8173924529840626</c:v>
                </c:pt>
                <c:pt idx="46">
                  <c:v>0.82455843455066757</c:v>
                </c:pt>
                <c:pt idx="47">
                  <c:v>0.83139522479553052</c:v>
                </c:pt>
                <c:pt idx="48">
                  <c:v>0.83791983191235642</c:v>
                </c:pt>
                <c:pt idx="49">
                  <c:v>0.84414832745946189</c:v>
                </c:pt>
                <c:pt idx="50">
                  <c:v>0.85009589591086543</c:v>
                </c:pt>
                <c:pt idx="51">
                  <c:v>0.85577688253389328</c:v>
                </c:pt>
                <c:pt idx="52">
                  <c:v>0.86120483942568027</c:v>
                </c:pt>
                <c:pt idx="53">
                  <c:v>0.86639256960310362</c:v>
                </c:pt>
                <c:pt idx="54">
                  <c:v>0.87135216908926505</c:v>
                </c:pt>
                <c:pt idx="55">
                  <c:v>0.8760950669772859</c:v>
                </c:pt>
                <c:pt idx="56">
                  <c:v>0.88063206348109446</c:v>
                </c:pt>
                <c:pt idx="57">
                  <c:v>0.88497336600478815</c:v>
                </c:pt>
                <c:pt idx="58">
                  <c:v>0.88912862327846953</c:v>
                </c:pt>
                <c:pt idx="59">
                  <c:v>0.89310695762030756</c:v>
                </c:pt>
                <c:pt idx="60">
                  <c:v>0.89691699539289993</c:v>
                </c:pt>
                <c:pt idx="61">
                  <c:v>0.90056689572752524</c:v>
                </c:pt>
                <c:pt idx="62">
                  <c:v>0.91063091243867056</c:v>
                </c:pt>
              </c:numCache>
            </c:numRef>
          </c:yVal>
          <c:smooth val="1"/>
          <c:extLst>
            <c:ext xmlns:c16="http://schemas.microsoft.com/office/drawing/2014/chart" uri="{C3380CC4-5D6E-409C-BE32-E72D297353CC}">
              <c16:uniqueId val="{00000000-BCDA-4899-9736-37AD8ADB4E88}"/>
            </c:ext>
          </c:extLst>
        </c:ser>
        <c:ser>
          <c:idx val="1"/>
          <c:order val="1"/>
          <c:tx>
            <c:strRef>
              <c:f>Fragility!$C$39</c:f>
              <c:strCache>
                <c:ptCount val="1"/>
                <c:pt idx="0">
                  <c:v>Moderate</c:v>
                </c:pt>
              </c:strCache>
            </c:strRef>
          </c:tx>
          <c:spPr>
            <a:ln w="19050" cap="rnd">
              <a:solidFill>
                <a:schemeClr val="accent2"/>
              </a:solidFill>
              <a:round/>
            </a:ln>
            <a:effectLst/>
          </c:spPr>
          <c:marker>
            <c:symbol val="none"/>
          </c:marker>
          <c:xVal>
            <c:numRef>
              <c:f>Fragility!$A$40:$A$102</c:f>
              <c:numCache>
                <c:formatCode>0.000</c:formatCode>
                <c:ptCount val="63"/>
                <c:pt idx="0">
                  <c:v>0</c:v>
                </c:pt>
                <c:pt idx="1">
                  <c:v>2.2968750000000007E-2</c:v>
                </c:pt>
                <c:pt idx="2">
                  <c:v>4.5937500000000013E-2</c:v>
                </c:pt>
                <c:pt idx="3">
                  <c:v>6.8906250000000016E-2</c:v>
                </c:pt>
                <c:pt idx="4">
                  <c:v>9.1875000000000026E-2</c:v>
                </c:pt>
                <c:pt idx="5">
                  <c:v>0.11484375000000004</c:v>
                </c:pt>
                <c:pt idx="6">
                  <c:v>0.13781250000000003</c:v>
                </c:pt>
                <c:pt idx="7">
                  <c:v>0.16078125000000004</c:v>
                </c:pt>
                <c:pt idx="8">
                  <c:v>0.18375000000000005</c:v>
                </c:pt>
                <c:pt idx="9">
                  <c:v>0.20671875000000006</c:v>
                </c:pt>
                <c:pt idx="10">
                  <c:v>0.22968750000000007</c:v>
                </c:pt>
                <c:pt idx="11">
                  <c:v>0.25265625000000008</c:v>
                </c:pt>
                <c:pt idx="12">
                  <c:v>0.27562500000000006</c:v>
                </c:pt>
                <c:pt idx="13">
                  <c:v>0.29859375000000005</c:v>
                </c:pt>
                <c:pt idx="14">
                  <c:v>0.32156250000000003</c:v>
                </c:pt>
                <c:pt idx="15">
                  <c:v>0.34453125000000001</c:v>
                </c:pt>
                <c:pt idx="16">
                  <c:v>0.36749999999999999</c:v>
                </c:pt>
                <c:pt idx="17">
                  <c:v>0.39046874999999998</c:v>
                </c:pt>
                <c:pt idx="18">
                  <c:v>0.41343749999999996</c:v>
                </c:pt>
                <c:pt idx="19">
                  <c:v>0.43640624999999994</c:v>
                </c:pt>
                <c:pt idx="20">
                  <c:v>0.45937499999999992</c:v>
                </c:pt>
                <c:pt idx="21">
                  <c:v>0.4823437499999999</c:v>
                </c:pt>
                <c:pt idx="22">
                  <c:v>0.50531249999999994</c:v>
                </c:pt>
                <c:pt idx="23">
                  <c:v>0.52828124999999992</c:v>
                </c:pt>
                <c:pt idx="24">
                  <c:v>0.55124999999999991</c:v>
                </c:pt>
                <c:pt idx="25">
                  <c:v>0.57421874999999989</c:v>
                </c:pt>
                <c:pt idx="26">
                  <c:v>0.59718749999999987</c:v>
                </c:pt>
                <c:pt idx="27">
                  <c:v>0.62015624999999985</c:v>
                </c:pt>
                <c:pt idx="28">
                  <c:v>0.64312499999999984</c:v>
                </c:pt>
                <c:pt idx="29">
                  <c:v>0.66609374999999982</c:v>
                </c:pt>
                <c:pt idx="30">
                  <c:v>0.6890624999999998</c:v>
                </c:pt>
                <c:pt idx="31">
                  <c:v>0.71203124999999978</c:v>
                </c:pt>
                <c:pt idx="32">
                  <c:v>0.73499999999999976</c:v>
                </c:pt>
                <c:pt idx="33">
                  <c:v>0.75796874999999975</c:v>
                </c:pt>
                <c:pt idx="34">
                  <c:v>0.78093749999999973</c:v>
                </c:pt>
                <c:pt idx="35">
                  <c:v>0.80390624999999971</c:v>
                </c:pt>
                <c:pt idx="36">
                  <c:v>0.82687499999999969</c:v>
                </c:pt>
                <c:pt idx="37">
                  <c:v>0.84984374999999968</c:v>
                </c:pt>
                <c:pt idx="38">
                  <c:v>0.87281249999999966</c:v>
                </c:pt>
                <c:pt idx="39">
                  <c:v>0.89578124999999964</c:v>
                </c:pt>
                <c:pt idx="40">
                  <c:v>0.91874999999999962</c:v>
                </c:pt>
                <c:pt idx="41">
                  <c:v>0.9417187499999996</c:v>
                </c:pt>
                <c:pt idx="42">
                  <c:v>0.96468749999999959</c:v>
                </c:pt>
                <c:pt idx="43">
                  <c:v>0.98765624999999957</c:v>
                </c:pt>
                <c:pt idx="44">
                  <c:v>1.0106249999999997</c:v>
                </c:pt>
                <c:pt idx="45">
                  <c:v>1.0335937499999996</c:v>
                </c:pt>
                <c:pt idx="46">
                  <c:v>1.0565624999999996</c:v>
                </c:pt>
                <c:pt idx="47">
                  <c:v>1.0795312499999996</c:v>
                </c:pt>
                <c:pt idx="48">
                  <c:v>1.1024999999999996</c:v>
                </c:pt>
                <c:pt idx="49">
                  <c:v>1.1254687499999996</c:v>
                </c:pt>
                <c:pt idx="50">
                  <c:v>1.1484374999999996</c:v>
                </c:pt>
                <c:pt idx="51">
                  <c:v>1.1714062499999995</c:v>
                </c:pt>
                <c:pt idx="52">
                  <c:v>1.1943749999999995</c:v>
                </c:pt>
                <c:pt idx="53">
                  <c:v>1.2173437499999995</c:v>
                </c:pt>
                <c:pt idx="54">
                  <c:v>1.2403124999999995</c:v>
                </c:pt>
                <c:pt idx="55">
                  <c:v>1.2632812499999995</c:v>
                </c:pt>
                <c:pt idx="56">
                  <c:v>1.2862499999999994</c:v>
                </c:pt>
                <c:pt idx="57">
                  <c:v>1.3092187499999994</c:v>
                </c:pt>
                <c:pt idx="58">
                  <c:v>1.3321874999999994</c:v>
                </c:pt>
                <c:pt idx="59">
                  <c:v>1.3551562499999994</c:v>
                </c:pt>
                <c:pt idx="60">
                  <c:v>1.3781249999999994</c:v>
                </c:pt>
                <c:pt idx="61">
                  <c:v>1.4010937499999994</c:v>
                </c:pt>
                <c:pt idx="62">
                  <c:v>1.4700000000000004</c:v>
                </c:pt>
              </c:numCache>
            </c:numRef>
          </c:xVal>
          <c:yVal>
            <c:numRef>
              <c:f>Fragility!$C$40:$C$102</c:f>
              <c:numCache>
                <c:formatCode>0.000</c:formatCode>
                <c:ptCount val="63"/>
                <c:pt idx="0">
                  <c:v>0</c:v>
                </c:pt>
                <c:pt idx="1">
                  <c:v>1.3662097158331217E-7</c:v>
                </c:pt>
                <c:pt idx="2">
                  <c:v>9.0176207629540238E-6</c:v>
                </c:pt>
                <c:pt idx="3">
                  <c:v>7.5661556143128951E-5</c:v>
                </c:pt>
                <c:pt idx="4">
                  <c:v>2.9647622462733192E-4</c:v>
                </c:pt>
                <c:pt idx="5">
                  <c:v>7.8835973430493715E-4</c:v>
                </c:pt>
                <c:pt idx="6">
                  <c:v>1.663530709516478E-3</c:v>
                </c:pt>
                <c:pt idx="7">
                  <c:v>3.0157878388234285E-3</c:v>
                </c:pt>
                <c:pt idx="8">
                  <c:v>4.9155575835895769E-3</c:v>
                </c:pt>
                <c:pt idx="9">
                  <c:v>7.4099647887468645E-3</c:v>
                </c:pt>
                <c:pt idx="10">
                  <c:v>1.0525310856393164E-2</c:v>
                </c:pt>
                <c:pt idx="11">
                  <c:v>1.4270443317531816E-2</c:v>
                </c:pt>
                <c:pt idx="12">
                  <c:v>1.8640221136652778E-2</c:v>
                </c:pt>
                <c:pt idx="13">
                  <c:v>2.3618699215849175E-2</c:v>
                </c:pt>
                <c:pt idx="14">
                  <c:v>2.9181884400672847E-2</c:v>
                </c:pt>
                <c:pt idx="15">
                  <c:v>3.5300033552854278E-2</c:v>
                </c:pt>
                <c:pt idx="16">
                  <c:v>4.193952097305411E-2</c:v>
                </c:pt>
                <c:pt idx="17">
                  <c:v>4.9064326023783938E-2</c:v>
                </c:pt>
                <c:pt idx="18">
                  <c:v>5.6637198173992986E-2</c:v>
                </c:pt>
                <c:pt idx="19">
                  <c:v>6.4620554645453604E-2</c:v>
                </c:pt>
                <c:pt idx="20">
                  <c:v>7.2977160121827825E-2</c:v>
                </c:pt>
                <c:pt idx="21">
                  <c:v>8.1670631064214599E-2</c:v>
                </c:pt>
                <c:pt idx="22">
                  <c:v>9.0665800300794464E-2</c:v>
                </c:pt>
                <c:pt idx="23">
                  <c:v>9.9928971288444995E-2</c:v>
                </c:pt>
                <c:pt idx="24">
                  <c:v>0.10942808598972559</c:v>
                </c:pt>
                <c:pt idx="25">
                  <c:v>0.11913282569655087</c:v>
                </c:pt>
                <c:pt idx="26">
                  <c:v>0.12901466030324391</c:v>
                </c:pt>
                <c:pt idx="27">
                  <c:v>0.13904685839281147</c:v>
                </c:pt>
                <c:pt idx="28">
                  <c:v>0.149204467949313</c:v>
                </c:pt>
                <c:pt idx="29">
                  <c:v>0.15946427544908612</c:v>
                </c:pt>
                <c:pt idx="30">
                  <c:v>0.16980474942771165</c:v>
                </c:pt>
                <c:pt idx="31">
                  <c:v>0.18020597329351998</c:v>
                </c:pt>
                <c:pt idx="32">
                  <c:v>0.1906495710996487</c:v>
                </c:pt>
                <c:pt idx="33">
                  <c:v>0.20111862914348719</c:v>
                </c:pt>
                <c:pt idx="34">
                  <c:v>0.21159761559251622</c:v>
                </c:pt>
                <c:pt idx="35">
                  <c:v>0.22207229980472998</c:v>
                </c:pt>
                <c:pt idx="36">
                  <c:v>0.2325296725922717</c:v>
                </c:pt>
                <c:pt idx="37">
                  <c:v>0.24295786834628053</c:v>
                </c:pt>
                <c:pt idx="38">
                  <c:v>0.25334608968128369</c:v>
                </c:pt>
                <c:pt idx="39">
                  <c:v>0.26368453505439088</c:v>
                </c:pt>
                <c:pt idx="40">
                  <c:v>0.27396432965652845</c:v>
                </c:pt>
                <c:pt idx="41">
                  <c:v>0.28417745975076153</c:v>
                </c:pt>
                <c:pt idx="42">
                  <c:v>0.2943167105390242</c:v>
                </c:pt>
                <c:pt idx="43">
                  <c:v>0.30437560756740722</c:v>
                </c:pt>
                <c:pt idx="44">
                  <c:v>0.31434836162682711</c:v>
                </c:pt>
                <c:pt idx="45">
                  <c:v>0.32422981706665949</c:v>
                </c:pt>
                <c:pt idx="46">
                  <c:v>0.33401540341075725</c:v>
                </c:pt>
                <c:pt idx="47">
                  <c:v>0.34370109014577593</c:v>
                </c:pt>
                <c:pt idx="48">
                  <c:v>0.35328334453901455</c:v>
                </c:pt>
                <c:pt idx="49">
                  <c:v>0.36275909233548531</c:v>
                </c:pt>
                <c:pt idx="50">
                  <c:v>0.37212568118047179</c:v>
                </c:pt>
                <c:pt idx="51">
                  <c:v>0.38138084661343846</c:v>
                </c:pt>
                <c:pt idx="52">
                  <c:v>0.3905226804810577</c:v>
                </c:pt>
                <c:pt idx="53">
                  <c:v>0.39954960162072062</c:v>
                </c:pt>
                <c:pt idx="54">
                  <c:v>0.40846032867071441</c:v>
                </c:pt>
                <c:pt idx="55">
                  <c:v>0.41725385486891498</c:v>
                </c:pt>
                <c:pt idx="56">
                  <c:v>0.42592942470805628</c:v>
                </c:pt>
                <c:pt idx="57">
                  <c:v>0.43448651232218272</c:v>
                </c:pt>
                <c:pt idx="58">
                  <c:v>0.4429248014855825</c:v>
                </c:pt>
                <c:pt idx="59">
                  <c:v>0.4512441671122131</c:v>
                </c:pt>
                <c:pt idx="60">
                  <c:v>0.45944465815025753</c:v>
                </c:pt>
                <c:pt idx="61">
                  <c:v>0.46752648177292627</c:v>
                </c:pt>
                <c:pt idx="62">
                  <c:v>0.49106409427738501</c:v>
                </c:pt>
              </c:numCache>
            </c:numRef>
          </c:yVal>
          <c:smooth val="1"/>
          <c:extLst>
            <c:ext xmlns:c16="http://schemas.microsoft.com/office/drawing/2014/chart" uri="{C3380CC4-5D6E-409C-BE32-E72D297353CC}">
              <c16:uniqueId val="{00000001-BCDA-4899-9736-37AD8ADB4E88}"/>
            </c:ext>
          </c:extLst>
        </c:ser>
        <c:ser>
          <c:idx val="2"/>
          <c:order val="2"/>
          <c:tx>
            <c:strRef>
              <c:f>Fragility!$D$39</c:f>
              <c:strCache>
                <c:ptCount val="1"/>
                <c:pt idx="0">
                  <c:v>Extensive</c:v>
                </c:pt>
              </c:strCache>
            </c:strRef>
          </c:tx>
          <c:spPr>
            <a:ln w="19050" cap="rnd">
              <a:solidFill>
                <a:schemeClr val="accent3"/>
              </a:solidFill>
              <a:round/>
            </a:ln>
            <a:effectLst/>
          </c:spPr>
          <c:marker>
            <c:symbol val="none"/>
          </c:marker>
          <c:xVal>
            <c:numRef>
              <c:f>Fragility!$A$40:$A$102</c:f>
              <c:numCache>
                <c:formatCode>0.000</c:formatCode>
                <c:ptCount val="63"/>
                <c:pt idx="0">
                  <c:v>0</c:v>
                </c:pt>
                <c:pt idx="1">
                  <c:v>2.2968750000000007E-2</c:v>
                </c:pt>
                <c:pt idx="2">
                  <c:v>4.5937500000000013E-2</c:v>
                </c:pt>
                <c:pt idx="3">
                  <c:v>6.8906250000000016E-2</c:v>
                </c:pt>
                <c:pt idx="4">
                  <c:v>9.1875000000000026E-2</c:v>
                </c:pt>
                <c:pt idx="5">
                  <c:v>0.11484375000000004</c:v>
                </c:pt>
                <c:pt idx="6">
                  <c:v>0.13781250000000003</c:v>
                </c:pt>
                <c:pt idx="7">
                  <c:v>0.16078125000000004</c:v>
                </c:pt>
                <c:pt idx="8">
                  <c:v>0.18375000000000005</c:v>
                </c:pt>
                <c:pt idx="9">
                  <c:v>0.20671875000000006</c:v>
                </c:pt>
                <c:pt idx="10">
                  <c:v>0.22968750000000007</c:v>
                </c:pt>
                <c:pt idx="11">
                  <c:v>0.25265625000000008</c:v>
                </c:pt>
                <c:pt idx="12">
                  <c:v>0.27562500000000006</c:v>
                </c:pt>
                <c:pt idx="13">
                  <c:v>0.29859375000000005</c:v>
                </c:pt>
                <c:pt idx="14">
                  <c:v>0.32156250000000003</c:v>
                </c:pt>
                <c:pt idx="15">
                  <c:v>0.34453125000000001</c:v>
                </c:pt>
                <c:pt idx="16">
                  <c:v>0.36749999999999999</c:v>
                </c:pt>
                <c:pt idx="17">
                  <c:v>0.39046874999999998</c:v>
                </c:pt>
                <c:pt idx="18">
                  <c:v>0.41343749999999996</c:v>
                </c:pt>
                <c:pt idx="19">
                  <c:v>0.43640624999999994</c:v>
                </c:pt>
                <c:pt idx="20">
                  <c:v>0.45937499999999992</c:v>
                </c:pt>
                <c:pt idx="21">
                  <c:v>0.4823437499999999</c:v>
                </c:pt>
                <c:pt idx="22">
                  <c:v>0.50531249999999994</c:v>
                </c:pt>
                <c:pt idx="23">
                  <c:v>0.52828124999999992</c:v>
                </c:pt>
                <c:pt idx="24">
                  <c:v>0.55124999999999991</c:v>
                </c:pt>
                <c:pt idx="25">
                  <c:v>0.57421874999999989</c:v>
                </c:pt>
                <c:pt idx="26">
                  <c:v>0.59718749999999987</c:v>
                </c:pt>
                <c:pt idx="27">
                  <c:v>0.62015624999999985</c:v>
                </c:pt>
                <c:pt idx="28">
                  <c:v>0.64312499999999984</c:v>
                </c:pt>
                <c:pt idx="29">
                  <c:v>0.66609374999999982</c:v>
                </c:pt>
                <c:pt idx="30">
                  <c:v>0.6890624999999998</c:v>
                </c:pt>
                <c:pt idx="31">
                  <c:v>0.71203124999999978</c:v>
                </c:pt>
                <c:pt idx="32">
                  <c:v>0.73499999999999976</c:v>
                </c:pt>
                <c:pt idx="33">
                  <c:v>0.75796874999999975</c:v>
                </c:pt>
                <c:pt idx="34">
                  <c:v>0.78093749999999973</c:v>
                </c:pt>
                <c:pt idx="35">
                  <c:v>0.80390624999999971</c:v>
                </c:pt>
                <c:pt idx="36">
                  <c:v>0.82687499999999969</c:v>
                </c:pt>
                <c:pt idx="37">
                  <c:v>0.84984374999999968</c:v>
                </c:pt>
                <c:pt idx="38">
                  <c:v>0.87281249999999966</c:v>
                </c:pt>
                <c:pt idx="39">
                  <c:v>0.89578124999999964</c:v>
                </c:pt>
                <c:pt idx="40">
                  <c:v>0.91874999999999962</c:v>
                </c:pt>
                <c:pt idx="41">
                  <c:v>0.9417187499999996</c:v>
                </c:pt>
                <c:pt idx="42">
                  <c:v>0.96468749999999959</c:v>
                </c:pt>
                <c:pt idx="43">
                  <c:v>0.98765624999999957</c:v>
                </c:pt>
                <c:pt idx="44">
                  <c:v>1.0106249999999997</c:v>
                </c:pt>
                <c:pt idx="45">
                  <c:v>1.0335937499999996</c:v>
                </c:pt>
                <c:pt idx="46">
                  <c:v>1.0565624999999996</c:v>
                </c:pt>
                <c:pt idx="47">
                  <c:v>1.0795312499999996</c:v>
                </c:pt>
                <c:pt idx="48">
                  <c:v>1.1024999999999996</c:v>
                </c:pt>
                <c:pt idx="49">
                  <c:v>1.1254687499999996</c:v>
                </c:pt>
                <c:pt idx="50">
                  <c:v>1.1484374999999996</c:v>
                </c:pt>
                <c:pt idx="51">
                  <c:v>1.1714062499999995</c:v>
                </c:pt>
                <c:pt idx="52">
                  <c:v>1.1943749999999995</c:v>
                </c:pt>
                <c:pt idx="53">
                  <c:v>1.2173437499999995</c:v>
                </c:pt>
                <c:pt idx="54">
                  <c:v>1.2403124999999995</c:v>
                </c:pt>
                <c:pt idx="55">
                  <c:v>1.2632812499999995</c:v>
                </c:pt>
                <c:pt idx="56">
                  <c:v>1.2862499999999994</c:v>
                </c:pt>
                <c:pt idx="57">
                  <c:v>1.3092187499999994</c:v>
                </c:pt>
                <c:pt idx="58">
                  <c:v>1.3321874999999994</c:v>
                </c:pt>
                <c:pt idx="59">
                  <c:v>1.3551562499999994</c:v>
                </c:pt>
                <c:pt idx="60">
                  <c:v>1.3781249999999994</c:v>
                </c:pt>
                <c:pt idx="61">
                  <c:v>1.4010937499999994</c:v>
                </c:pt>
                <c:pt idx="62">
                  <c:v>1.4700000000000004</c:v>
                </c:pt>
              </c:numCache>
            </c:numRef>
          </c:xVal>
          <c:yVal>
            <c:numRef>
              <c:f>Fragility!$D$40:$D$102</c:f>
              <c:numCache>
                <c:formatCode>0.000</c:formatCode>
                <c:ptCount val="63"/>
                <c:pt idx="0">
                  <c:v>0</c:v>
                </c:pt>
                <c:pt idx="1">
                  <c:v>1.3624267138850749E-10</c:v>
                </c:pt>
                <c:pt idx="2">
                  <c:v>1.8976398446778422E-8</c:v>
                </c:pt>
                <c:pt idx="3">
                  <c:v>2.5273572867786219E-7</c:v>
                </c:pt>
                <c:pt idx="4">
                  <c:v>1.3891142542261995E-6</c:v>
                </c:pt>
                <c:pt idx="5">
                  <c:v>4.8296325384724051E-6</c:v>
                </c:pt>
                <c:pt idx="6">
                  <c:v>1.2730652833178806E-5</c:v>
                </c:pt>
                <c:pt idx="7">
                  <c:v>2.7918909658285136E-5</c:v>
                </c:pt>
                <c:pt idx="8">
                  <c:v>5.3748336420388713E-5</c:v>
                </c:pt>
                <c:pt idx="9">
                  <c:v>9.3942210123373375E-5</c:v>
                </c:pt>
                <c:pt idx="10">
                  <c:v>1.524442768026586E-4</c:v>
                </c:pt>
                <c:pt idx="11">
                  <c:v>2.3328949955929562E-4</c:v>
                </c:pt>
                <c:pt idx="12">
                  <c:v>3.4049772280026532E-4</c:v>
                </c:pt>
                <c:pt idx="13">
                  <c:v>4.7798975070495437E-4</c:v>
                </c:pt>
                <c:pt idx="14">
                  <c:v>6.495235884561441E-4</c:v>
                </c:pt>
                <c:pt idx="15">
                  <c:v>8.5864796302251279E-4</c:v>
                </c:pt>
                <c:pt idx="16">
                  <c:v>1.1086701871290852E-3</c:v>
                </c:pt>
                <c:pt idx="17">
                  <c:v>1.4026356530234558E-3</c:v>
                </c:pt>
                <c:pt idx="18">
                  <c:v>1.7433165770217797E-3</c:v>
                </c:pt>
                <c:pt idx="19">
                  <c:v>2.1332079752149247E-3</c:v>
                </c:pt>
                <c:pt idx="20">
                  <c:v>2.5745291925064104E-3</c:v>
                </c:pt>
                <c:pt idx="21">
                  <c:v>3.0692296126880116E-3</c:v>
                </c:pt>
                <c:pt idx="22">
                  <c:v>3.6189974406520982E-3</c:v>
                </c:pt>
                <c:pt idx="23">
                  <c:v>4.2252706696989098E-3</c:v>
                </c:pt>
                <c:pt idx="24">
                  <c:v>4.8892495308448091E-3</c:v>
                </c:pt>
                <c:pt idx="25">
                  <c:v>5.6119098718390237E-3</c:v>
                </c:pt>
                <c:pt idx="26">
                  <c:v>6.3940170361782168E-3</c:v>
                </c:pt>
                <c:pt idx="27">
                  <c:v>7.236139911380615E-3</c:v>
                </c:pt>
                <c:pt idx="28">
                  <c:v>8.1386648952403492E-3</c:v>
                </c:pt>
                <c:pt idx="29">
                  <c:v>9.1018095922495643E-3</c:v>
                </c:pt>
                <c:pt idx="30">
                  <c:v>1.0125636102820532E-2</c:v>
                </c:pt>
                <c:pt idx="31">
                  <c:v>1.1210063807832195E-2</c:v>
                </c:pt>
                <c:pt idx="32">
                  <c:v>1.2354881582398546E-2</c:v>
                </c:pt>
                <c:pt idx="33">
                  <c:v>1.3559759397274119E-2</c:v>
                </c:pt>
                <c:pt idx="34">
                  <c:v>1.4824259285330068E-2</c:v>
                </c:pt>
                <c:pt idx="35">
                  <c:v>1.6147845665151126E-2</c:v>
                </c:pt>
                <c:pt idx="36">
                  <c:v>1.7529895024907247E-2</c:v>
                </c:pt>
                <c:pt idx="37">
                  <c:v>1.8969704977964647E-2</c:v>
                </c:pt>
                <c:pt idx="38">
                  <c:v>2.0466502707793807E-2</c:v>
                </c:pt>
                <c:pt idx="39">
                  <c:v>2.2019452824073703E-2</c:v>
                </c:pt>
                <c:pt idx="40">
                  <c:v>2.3627664654857907E-2</c:v>
                </c:pt>
                <c:pt idx="41">
                  <c:v>2.5290199001554707E-2</c:v>
                </c:pt>
                <c:pt idx="42">
                  <c:v>2.700607438452484E-2</c:v>
                </c:pt>
                <c:pt idx="43">
                  <c:v>2.877427280750619E-2</c:v>
                </c:pt>
                <c:pt idx="44">
                  <c:v>3.0593745068989341E-2</c:v>
                </c:pt>
                <c:pt idx="45">
                  <c:v>3.2463415648213652E-2</c:v>
                </c:pt>
                <c:pt idx="46">
                  <c:v>3.4382187192726822E-2</c:v>
                </c:pt>
                <c:pt idx="47">
                  <c:v>3.6348944633529022E-2</c:v>
                </c:pt>
                <c:pt idx="48">
                  <c:v>3.8362558952766475E-2</c:v>
                </c:pt>
                <c:pt idx="49">
                  <c:v>4.0421890627795831E-2</c:v>
                </c:pt>
                <c:pt idx="50">
                  <c:v>4.252579277424684E-2</c:v>
                </c:pt>
                <c:pt idx="51">
                  <c:v>4.4673114009495925E-2</c:v>
                </c:pt>
                <c:pt idx="52">
                  <c:v>4.686270105674837E-2</c:v>
                </c:pt>
                <c:pt idx="53">
                  <c:v>4.9093401108729229E-2</c:v>
                </c:pt>
                <c:pt idx="54">
                  <c:v>5.1364063968814801E-2</c:v>
                </c:pt>
                <c:pt idx="55">
                  <c:v>5.3673543986305201E-2</c:v>
                </c:pt>
                <c:pt idx="56">
                  <c:v>5.6020701801453465E-2</c:v>
                </c:pt>
                <c:pt idx="57">
                  <c:v>5.8404405914828428E-2</c:v>
                </c:pt>
                <c:pt idx="58">
                  <c:v>6.0823534094601131E-2</c:v>
                </c:pt>
                <c:pt idx="59">
                  <c:v>6.3276974634409663E-2</c:v>
                </c:pt>
                <c:pt idx="60">
                  <c:v>6.5763627473575503E-2</c:v>
                </c:pt>
                <c:pt idx="61">
                  <c:v>6.8282405190610324E-2</c:v>
                </c:pt>
                <c:pt idx="62">
                  <c:v>7.6020820656888907E-2</c:v>
                </c:pt>
              </c:numCache>
            </c:numRef>
          </c:yVal>
          <c:smooth val="1"/>
          <c:extLst>
            <c:ext xmlns:c16="http://schemas.microsoft.com/office/drawing/2014/chart" uri="{C3380CC4-5D6E-409C-BE32-E72D297353CC}">
              <c16:uniqueId val="{00000002-BCDA-4899-9736-37AD8ADB4E88}"/>
            </c:ext>
          </c:extLst>
        </c:ser>
        <c:ser>
          <c:idx val="3"/>
          <c:order val="3"/>
          <c:tx>
            <c:strRef>
              <c:f>Fragility!$E$39</c:f>
              <c:strCache>
                <c:ptCount val="1"/>
                <c:pt idx="0">
                  <c:v>Complete</c:v>
                </c:pt>
              </c:strCache>
            </c:strRef>
          </c:tx>
          <c:spPr>
            <a:ln w="19050" cap="rnd">
              <a:solidFill>
                <a:schemeClr val="accent4"/>
              </a:solidFill>
              <a:round/>
            </a:ln>
            <a:effectLst/>
          </c:spPr>
          <c:marker>
            <c:symbol val="none"/>
          </c:marker>
          <c:xVal>
            <c:numRef>
              <c:f>Fragility!$A$40:$A$102</c:f>
              <c:numCache>
                <c:formatCode>0.000</c:formatCode>
                <c:ptCount val="63"/>
                <c:pt idx="0">
                  <c:v>0</c:v>
                </c:pt>
                <c:pt idx="1">
                  <c:v>2.2968750000000007E-2</c:v>
                </c:pt>
                <c:pt idx="2">
                  <c:v>4.5937500000000013E-2</c:v>
                </c:pt>
                <c:pt idx="3">
                  <c:v>6.8906250000000016E-2</c:v>
                </c:pt>
                <c:pt idx="4">
                  <c:v>9.1875000000000026E-2</c:v>
                </c:pt>
                <c:pt idx="5">
                  <c:v>0.11484375000000004</c:v>
                </c:pt>
                <c:pt idx="6">
                  <c:v>0.13781250000000003</c:v>
                </c:pt>
                <c:pt idx="7">
                  <c:v>0.16078125000000004</c:v>
                </c:pt>
                <c:pt idx="8">
                  <c:v>0.18375000000000005</c:v>
                </c:pt>
                <c:pt idx="9">
                  <c:v>0.20671875000000006</c:v>
                </c:pt>
                <c:pt idx="10">
                  <c:v>0.22968750000000007</c:v>
                </c:pt>
                <c:pt idx="11">
                  <c:v>0.25265625000000008</c:v>
                </c:pt>
                <c:pt idx="12">
                  <c:v>0.27562500000000006</c:v>
                </c:pt>
                <c:pt idx="13">
                  <c:v>0.29859375000000005</c:v>
                </c:pt>
                <c:pt idx="14">
                  <c:v>0.32156250000000003</c:v>
                </c:pt>
                <c:pt idx="15">
                  <c:v>0.34453125000000001</c:v>
                </c:pt>
                <c:pt idx="16">
                  <c:v>0.36749999999999999</c:v>
                </c:pt>
                <c:pt idx="17">
                  <c:v>0.39046874999999998</c:v>
                </c:pt>
                <c:pt idx="18">
                  <c:v>0.41343749999999996</c:v>
                </c:pt>
                <c:pt idx="19">
                  <c:v>0.43640624999999994</c:v>
                </c:pt>
                <c:pt idx="20">
                  <c:v>0.45937499999999992</c:v>
                </c:pt>
                <c:pt idx="21">
                  <c:v>0.4823437499999999</c:v>
                </c:pt>
                <c:pt idx="22">
                  <c:v>0.50531249999999994</c:v>
                </c:pt>
                <c:pt idx="23">
                  <c:v>0.52828124999999992</c:v>
                </c:pt>
                <c:pt idx="24">
                  <c:v>0.55124999999999991</c:v>
                </c:pt>
                <c:pt idx="25">
                  <c:v>0.57421874999999989</c:v>
                </c:pt>
                <c:pt idx="26">
                  <c:v>0.59718749999999987</c:v>
                </c:pt>
                <c:pt idx="27">
                  <c:v>0.62015624999999985</c:v>
                </c:pt>
                <c:pt idx="28">
                  <c:v>0.64312499999999984</c:v>
                </c:pt>
                <c:pt idx="29">
                  <c:v>0.66609374999999982</c:v>
                </c:pt>
                <c:pt idx="30">
                  <c:v>0.6890624999999998</c:v>
                </c:pt>
                <c:pt idx="31">
                  <c:v>0.71203124999999978</c:v>
                </c:pt>
                <c:pt idx="32">
                  <c:v>0.73499999999999976</c:v>
                </c:pt>
                <c:pt idx="33">
                  <c:v>0.75796874999999975</c:v>
                </c:pt>
                <c:pt idx="34">
                  <c:v>0.78093749999999973</c:v>
                </c:pt>
                <c:pt idx="35">
                  <c:v>0.80390624999999971</c:v>
                </c:pt>
                <c:pt idx="36">
                  <c:v>0.82687499999999969</c:v>
                </c:pt>
                <c:pt idx="37">
                  <c:v>0.84984374999999968</c:v>
                </c:pt>
                <c:pt idx="38">
                  <c:v>0.87281249999999966</c:v>
                </c:pt>
                <c:pt idx="39">
                  <c:v>0.89578124999999964</c:v>
                </c:pt>
                <c:pt idx="40">
                  <c:v>0.91874999999999962</c:v>
                </c:pt>
                <c:pt idx="41">
                  <c:v>0.9417187499999996</c:v>
                </c:pt>
                <c:pt idx="42">
                  <c:v>0.96468749999999959</c:v>
                </c:pt>
                <c:pt idx="43">
                  <c:v>0.98765624999999957</c:v>
                </c:pt>
                <c:pt idx="44">
                  <c:v>1.0106249999999997</c:v>
                </c:pt>
                <c:pt idx="45">
                  <c:v>1.0335937499999996</c:v>
                </c:pt>
                <c:pt idx="46">
                  <c:v>1.0565624999999996</c:v>
                </c:pt>
                <c:pt idx="47">
                  <c:v>1.0795312499999996</c:v>
                </c:pt>
                <c:pt idx="48">
                  <c:v>1.1024999999999996</c:v>
                </c:pt>
                <c:pt idx="49">
                  <c:v>1.1254687499999996</c:v>
                </c:pt>
                <c:pt idx="50">
                  <c:v>1.1484374999999996</c:v>
                </c:pt>
                <c:pt idx="51">
                  <c:v>1.1714062499999995</c:v>
                </c:pt>
                <c:pt idx="52">
                  <c:v>1.1943749999999995</c:v>
                </c:pt>
                <c:pt idx="53">
                  <c:v>1.2173437499999995</c:v>
                </c:pt>
                <c:pt idx="54">
                  <c:v>1.2403124999999995</c:v>
                </c:pt>
                <c:pt idx="55">
                  <c:v>1.2632812499999995</c:v>
                </c:pt>
                <c:pt idx="56">
                  <c:v>1.2862499999999994</c:v>
                </c:pt>
                <c:pt idx="57">
                  <c:v>1.3092187499999994</c:v>
                </c:pt>
                <c:pt idx="58">
                  <c:v>1.3321874999999994</c:v>
                </c:pt>
                <c:pt idx="59">
                  <c:v>1.3551562499999994</c:v>
                </c:pt>
                <c:pt idx="60">
                  <c:v>1.3781249999999994</c:v>
                </c:pt>
                <c:pt idx="61">
                  <c:v>1.4010937499999994</c:v>
                </c:pt>
                <c:pt idx="62">
                  <c:v>1.4700000000000004</c:v>
                </c:pt>
              </c:numCache>
            </c:numRef>
          </c:xVal>
          <c:yVal>
            <c:numRef>
              <c:f>Fragility!$E$40:$E$102</c:f>
              <c:numCache>
                <c:formatCode>0.000</c:formatCode>
                <c:ptCount val="63"/>
                <c:pt idx="0">
                  <c:v>0</c:v>
                </c:pt>
                <c:pt idx="1">
                  <c:v>5.0285562694117695E-11</c:v>
                </c:pt>
                <c:pt idx="2">
                  <c:v>4.355886486069886E-9</c:v>
                </c:pt>
                <c:pt idx="3">
                  <c:v>4.7099727830983063E-8</c:v>
                </c:pt>
                <c:pt idx="4">
                  <c:v>2.3027471883967313E-7</c:v>
                </c:pt>
                <c:pt idx="5">
                  <c:v>7.4399803001448251E-7</c:v>
                </c:pt>
                <c:pt idx="6">
                  <c:v>1.8679697928424215E-6</c:v>
                </c:pt>
                <c:pt idx="7">
                  <c:v>3.9623235181028138E-6</c:v>
                </c:pt>
                <c:pt idx="8">
                  <c:v>7.4540005569412264E-6</c:v>
                </c:pt>
                <c:pt idx="9">
                  <c:v>1.2822101091236837E-5</c:v>
                </c:pt>
                <c:pt idx="10">
                  <c:v>2.0583946245700321E-5</c:v>
                </c:pt>
                <c:pt idx="11">
                  <c:v>3.1282619819934611E-5</c:v>
                </c:pt>
                <c:pt idx="12">
                  <c:v>4.5476243587506729E-5</c:v>
                </c:pt>
                <c:pt idx="13">
                  <c:v>6.3728978689468995E-5</c:v>
                </c:pt>
                <c:pt idx="14">
                  <c:v>8.6603622348060101E-5</c:v>
                </c:pt>
                <c:pt idx="15">
                  <c:v>1.1465561974614917E-4</c:v>
                </c:pt>
                <c:pt idx="16">
                  <c:v>1.4842830006827465E-4</c:v>
                </c:pt>
                <c:pt idx="17">
                  <c:v>1.8844915398927512E-4</c:v>
                </c:pt>
                <c:pt idx="18">
                  <c:v>2.3522698679073062E-4</c:v>
                </c:pt>
                <c:pt idx="19">
                  <c:v>2.892498011525416E-4</c:v>
                </c:pt>
                <c:pt idx="20">
                  <c:v>3.5098328359359221E-4</c:v>
                </c:pt>
                <c:pt idx="21">
                  <c:v>4.2086978710892755E-4</c:v>
                </c:pt>
                <c:pt idx="22">
                  <c:v>4.9932771917818872E-4</c:v>
                </c:pt>
                <c:pt idx="23">
                  <c:v>5.8675125884642698E-4</c:v>
                </c:pt>
                <c:pt idx="24">
                  <c:v>6.8351033907268369E-4</c:v>
                </c:pt>
                <c:pt idx="25">
                  <c:v>7.8995084117756595E-4</c:v>
                </c:pt>
                <c:pt idx="26">
                  <c:v>9.0639495721168929E-4</c:v>
                </c:pt>
                <c:pt idx="27">
                  <c:v>1.0331416836300809E-3</c:v>
                </c:pt>
                <c:pt idx="28">
                  <c:v>1.1704674159988306E-3</c:v>
                </c:pt>
                <c:pt idx="29">
                  <c:v>1.3186266197642445E-3</c:v>
                </c:pt>
                <c:pt idx="30">
                  <c:v>1.4778525565438741E-3</c:v>
                </c:pt>
                <c:pt idx="31">
                  <c:v>1.6483580490925828E-3</c:v>
                </c:pt>
                <c:pt idx="32">
                  <c:v>1.8303362711747776E-3</c:v>
                </c:pt>
                <c:pt idx="33">
                  <c:v>2.0239615511363791E-3</c:v>
                </c:pt>
                <c:pt idx="34">
                  <c:v>2.229390180102161E-3</c:v>
                </c:pt>
                <c:pt idx="35">
                  <c:v>2.446761217496604E-3</c:v>
                </c:pt>
                <c:pt idx="36">
                  <c:v>2.6761972880587053E-3</c:v>
                </c:pt>
                <c:pt idx="37">
                  <c:v>2.9178053657432919E-3</c:v>
                </c:pt>
                <c:pt idx="38">
                  <c:v>3.1716775409139559E-3</c:v>
                </c:pt>
                <c:pt idx="39">
                  <c:v>3.4378917680714296E-3</c:v>
                </c:pt>
                <c:pt idx="40">
                  <c:v>3.7165125920534969E-3</c:v>
                </c:pt>
                <c:pt idx="41">
                  <c:v>4.0075918512137102E-3</c:v>
                </c:pt>
                <c:pt idx="42">
                  <c:v>4.3111693565554225E-3</c:v>
                </c:pt>
                <c:pt idx="43">
                  <c:v>4.6272735461823002E-3</c:v>
                </c:pt>
                <c:pt idx="44">
                  <c:v>4.9559221147399473E-3</c:v>
                </c:pt>
                <c:pt idx="45">
                  <c:v>5.2971226177780341E-3</c:v>
                </c:pt>
                <c:pt idx="46">
                  <c:v>5.6508730511674139E-3</c:v>
                </c:pt>
                <c:pt idx="47">
                  <c:v>6.017162405870905E-3</c:v>
                </c:pt>
                <c:pt idx="48">
                  <c:v>6.3959711984960827E-3</c:v>
                </c:pt>
                <c:pt idx="49">
                  <c:v>6.7872719781598614E-3</c:v>
                </c:pt>
                <c:pt idx="50">
                  <c:v>7.1910298102723516E-3</c:v>
                </c:pt>
                <c:pt idx="51">
                  <c:v>7.6072027379051315E-3</c:v>
                </c:pt>
                <c:pt idx="52">
                  <c:v>8.0357422214512447E-3</c:v>
                </c:pt>
                <c:pt idx="53">
                  <c:v>8.4765935573122408E-3</c:v>
                </c:pt>
                <c:pt idx="54">
                  <c:v>8.9296962763650897E-3</c:v>
                </c:pt>
                <c:pt idx="55">
                  <c:v>9.3949845229699576E-3</c:v>
                </c:pt>
                <c:pt idx="56">
                  <c:v>9.8723874152810021E-3</c:v>
                </c:pt>
                <c:pt idx="57">
                  <c:v>1.036182938761738E-2</c:v>
                </c:pt>
                <c:pt idx="58">
                  <c:v>1.08632305156416E-2</c:v>
                </c:pt>
                <c:pt idx="59">
                  <c:v>1.137650682507965E-2</c:v>
                </c:pt>
                <c:pt idx="60">
                  <c:v>1.1901570584700162E-2</c:v>
                </c:pt>
                <c:pt idx="61">
                  <c:v>1.2438330584251658E-2</c:v>
                </c:pt>
                <c:pt idx="62">
                  <c:v>1.4117829174426813E-2</c:v>
                </c:pt>
              </c:numCache>
            </c:numRef>
          </c:yVal>
          <c:smooth val="1"/>
          <c:extLst>
            <c:ext xmlns:c16="http://schemas.microsoft.com/office/drawing/2014/chart" uri="{C3380CC4-5D6E-409C-BE32-E72D297353CC}">
              <c16:uniqueId val="{00000003-BCDA-4899-9736-37AD8ADB4E88}"/>
            </c:ext>
          </c:extLst>
        </c:ser>
        <c:ser>
          <c:idx val="4"/>
          <c:order val="4"/>
          <c:tx>
            <c:v>Rock</c:v>
          </c:tx>
          <c:spPr>
            <a:ln w="19050" cap="rnd">
              <a:solidFill>
                <a:schemeClr val="accent5"/>
              </a:solidFill>
              <a:round/>
            </a:ln>
            <a:effectLst/>
          </c:spPr>
          <c:marker>
            <c:symbol val="none"/>
          </c:marker>
          <c:xVal>
            <c:numRef>
              <c:f>Fragility!$G$1:$G$2</c:f>
              <c:numCache>
                <c:formatCode>0.000</c:formatCode>
                <c:ptCount val="2"/>
                <c:pt idx="0">
                  <c:v>0.22791332174271936</c:v>
                </c:pt>
                <c:pt idx="1">
                  <c:v>0.22791332174271936</c:v>
                </c:pt>
              </c:numCache>
            </c:numRef>
          </c:xVal>
          <c:yVal>
            <c:numRef>
              <c:f>Fragility!$J$1:$J$2</c:f>
              <c:numCache>
                <c:formatCode>General</c:formatCode>
                <c:ptCount val="2"/>
                <c:pt idx="0">
                  <c:v>0</c:v>
                </c:pt>
                <c:pt idx="1">
                  <c:v>1</c:v>
                </c:pt>
              </c:numCache>
            </c:numRef>
          </c:yVal>
          <c:smooth val="1"/>
          <c:extLst>
            <c:ext xmlns:c16="http://schemas.microsoft.com/office/drawing/2014/chart" uri="{C3380CC4-5D6E-409C-BE32-E72D297353CC}">
              <c16:uniqueId val="{00000004-BCDA-4899-9736-37AD8ADB4E88}"/>
            </c:ext>
          </c:extLst>
        </c:ser>
        <c:ser>
          <c:idx val="5"/>
          <c:order val="5"/>
          <c:tx>
            <c:v>Stiff soil</c:v>
          </c:tx>
          <c:spPr>
            <a:ln w="19050" cap="rnd">
              <a:solidFill>
                <a:schemeClr val="accent6"/>
              </a:solidFill>
              <a:round/>
            </a:ln>
            <a:effectLst/>
          </c:spPr>
          <c:marker>
            <c:symbol val="none"/>
          </c:marker>
          <c:xVal>
            <c:numRef>
              <c:f>Fragility!$H$1:$H$2</c:f>
              <c:numCache>
                <c:formatCode>0.000</c:formatCode>
                <c:ptCount val="2"/>
                <c:pt idx="0">
                  <c:v>0.31329038696792672</c:v>
                </c:pt>
                <c:pt idx="1">
                  <c:v>0.31329038696792672</c:v>
                </c:pt>
              </c:numCache>
            </c:numRef>
          </c:xVal>
          <c:yVal>
            <c:numRef>
              <c:f>Fragility!$J$1:$J$2</c:f>
              <c:numCache>
                <c:formatCode>General</c:formatCode>
                <c:ptCount val="2"/>
                <c:pt idx="0">
                  <c:v>0</c:v>
                </c:pt>
                <c:pt idx="1">
                  <c:v>1</c:v>
                </c:pt>
              </c:numCache>
            </c:numRef>
          </c:yVal>
          <c:smooth val="1"/>
          <c:extLst>
            <c:ext xmlns:c16="http://schemas.microsoft.com/office/drawing/2014/chart" uri="{C3380CC4-5D6E-409C-BE32-E72D297353CC}">
              <c16:uniqueId val="{00000005-BCDA-4899-9736-37AD8ADB4E88}"/>
            </c:ext>
          </c:extLst>
        </c:ser>
        <c:ser>
          <c:idx val="6"/>
          <c:order val="6"/>
          <c:tx>
            <c:v>Soft soil</c:v>
          </c:tx>
          <c:spPr>
            <a:ln w="19050" cap="rnd">
              <a:solidFill>
                <a:schemeClr val="accent1">
                  <a:lumMod val="60000"/>
                </a:schemeClr>
              </a:solidFill>
              <a:round/>
            </a:ln>
            <a:effectLst/>
          </c:spPr>
          <c:marker>
            <c:symbol val="none"/>
          </c:marker>
          <c:xVal>
            <c:numRef>
              <c:f>Fragility!$I$1:$I$2</c:f>
              <c:numCache>
                <c:formatCode>0.000</c:formatCode>
                <c:ptCount val="2"/>
                <c:pt idx="0">
                  <c:v>0.40217187247565095</c:v>
                </c:pt>
                <c:pt idx="1">
                  <c:v>0.40217187247565095</c:v>
                </c:pt>
              </c:numCache>
            </c:numRef>
          </c:xVal>
          <c:yVal>
            <c:numRef>
              <c:f>Fragility!$J$1:$J$2</c:f>
              <c:numCache>
                <c:formatCode>General</c:formatCode>
                <c:ptCount val="2"/>
                <c:pt idx="0">
                  <c:v>0</c:v>
                </c:pt>
                <c:pt idx="1">
                  <c:v>1</c:v>
                </c:pt>
              </c:numCache>
            </c:numRef>
          </c:yVal>
          <c:smooth val="1"/>
          <c:extLst>
            <c:ext xmlns:c16="http://schemas.microsoft.com/office/drawing/2014/chart" uri="{C3380CC4-5D6E-409C-BE32-E72D297353CC}">
              <c16:uniqueId val="{00000006-BCDA-4899-9736-37AD8ADB4E88}"/>
            </c:ext>
          </c:extLst>
        </c:ser>
        <c:dLbls>
          <c:showLegendKey val="0"/>
          <c:showVal val="0"/>
          <c:showCatName val="0"/>
          <c:showSerName val="0"/>
          <c:showPercent val="0"/>
          <c:showBubbleSize val="0"/>
        </c:dLbls>
        <c:axId val="295132776"/>
        <c:axId val="295133160"/>
      </c:scatterChart>
      <c:valAx>
        <c:axId val="295132776"/>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5133160"/>
        <c:crosses val="autoZero"/>
        <c:crossBetween val="midCat"/>
      </c:valAx>
      <c:valAx>
        <c:axId val="29513316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51327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355600</xdr:colOff>
          <xdr:row>2</xdr:row>
          <xdr:rowOff>247650</xdr:rowOff>
        </xdr:from>
        <xdr:to>
          <xdr:col>0</xdr:col>
          <xdr:colOff>2273300</xdr:colOff>
          <xdr:row>3</xdr:row>
          <xdr:rowOff>0</xdr:rowOff>
        </xdr:to>
        <xdr:sp macro="" textlink="">
          <xdr:nvSpPr>
            <xdr:cNvPr id="12292" name="Button 1" hidden="1">
              <a:extLst>
                <a:ext uri="{63B3BB69-23CF-44E3-9099-C40C66FF867C}">
                  <a14:compatExt spid="_x0000_s12292"/>
                </a:ext>
                <a:ext uri="{FF2B5EF4-FFF2-40B4-BE49-F238E27FC236}">
                  <a16:creationId xmlns:a16="http://schemas.microsoft.com/office/drawing/2014/main" id="{00000000-0008-0000-0500-00000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ea typeface="Calibri"/>
                  <a:cs typeface="Calibri"/>
                </a:rPr>
                <a:t>START A NEW</a:t>
              </a:r>
            </a:p>
            <a:p>
              <a:pPr algn="ctr" rtl="0">
                <a:defRPr sz="1000"/>
              </a:pPr>
              <a:r>
                <a:rPr lang="en-US" sz="1200" b="1" i="0" u="none" strike="noStrike" baseline="0">
                  <a:solidFill>
                    <a:srgbClr val="000000"/>
                  </a:solidFill>
                  <a:latin typeface="Calibri"/>
                  <a:ea typeface="Calibri"/>
                  <a:cs typeface="Calibri"/>
                </a:rPr>
                <a:t>REST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6350</xdr:rowOff>
        </xdr:from>
        <xdr:to>
          <xdr:col>0</xdr:col>
          <xdr:colOff>825500</xdr:colOff>
          <xdr:row>42</xdr:row>
          <xdr:rowOff>6350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500-000005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800" b="0" i="0" u="none" strike="noStrike" baseline="0">
                  <a:solidFill>
                    <a:srgbClr val="808080"/>
                  </a:solidFill>
                  <a:latin typeface="Calibri"/>
                  <a:ea typeface="Calibri"/>
                  <a:cs typeface="Calibri"/>
                </a:rPr>
                <a:t>For internal use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3251200</xdr:colOff>
          <xdr:row>2</xdr:row>
          <xdr:rowOff>247650</xdr:rowOff>
        </xdr:from>
        <xdr:to>
          <xdr:col>1</xdr:col>
          <xdr:colOff>1257300</xdr:colOff>
          <xdr:row>3</xdr:row>
          <xdr:rowOff>0</xdr:rowOff>
        </xdr:to>
        <xdr:sp macro="" textlink="">
          <xdr:nvSpPr>
            <xdr:cNvPr id="12294" name="Button 2" hidden="1">
              <a:extLst>
                <a:ext uri="{63B3BB69-23CF-44E3-9099-C40C66FF867C}">
                  <a14:compatExt spid="_x0000_s12294"/>
                </a:ext>
                <a:ext uri="{FF2B5EF4-FFF2-40B4-BE49-F238E27FC236}">
                  <a16:creationId xmlns:a16="http://schemas.microsoft.com/office/drawing/2014/main" id="{00000000-0008-0000-0500-00000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ea typeface="Calibri"/>
                  <a:cs typeface="Calibri"/>
                </a:rPr>
                <a:t>CONTINUE WITH PREVIOUS REST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58</xdr:row>
          <xdr:rowOff>152400</xdr:rowOff>
        </xdr:from>
        <xdr:to>
          <xdr:col>3</xdr:col>
          <xdr:colOff>1168400</xdr:colOff>
          <xdr:row>60</xdr:row>
          <xdr:rowOff>63500</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0700-000001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Hospital MDR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61</xdr:row>
          <xdr:rowOff>50800</xdr:rowOff>
        </xdr:from>
        <xdr:to>
          <xdr:col>3</xdr:col>
          <xdr:colOff>1130300</xdr:colOff>
          <xdr:row>62</xdr:row>
          <xdr:rowOff>152400</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07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Buildings MDR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246528</xdr:colOff>
      <xdr:row>28</xdr:row>
      <xdr:rowOff>152400</xdr:rowOff>
    </xdr:from>
    <xdr:to>
      <xdr:col>16</xdr:col>
      <xdr:colOff>475127</xdr:colOff>
      <xdr:row>50</xdr:row>
      <xdr:rowOff>38100</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95</xdr:row>
      <xdr:rowOff>173519</xdr:rowOff>
    </xdr:from>
    <xdr:to>
      <xdr:col>9</xdr:col>
      <xdr:colOff>402291</xdr:colOff>
      <xdr:row>128</xdr:row>
      <xdr:rowOff>97320</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srcRect l="41994" t="14618" r="7964" b="1035"/>
        <a:stretch/>
      </xdr:blipFill>
      <xdr:spPr>
        <a:xfrm>
          <a:off x="0" y="18537719"/>
          <a:ext cx="6591300" cy="62103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128027</xdr:colOff>
      <xdr:row>12</xdr:row>
      <xdr:rowOff>161925</xdr:rowOff>
    </xdr:from>
    <xdr:to>
      <xdr:col>10</xdr:col>
      <xdr:colOff>542365</xdr:colOff>
      <xdr:row>34</xdr:row>
      <xdr:rowOff>2381</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72678</xdr:colOff>
      <xdr:row>11</xdr:row>
      <xdr:rowOff>88686</xdr:rowOff>
    </xdr:from>
    <xdr:to>
      <xdr:col>5</xdr:col>
      <xdr:colOff>476250</xdr:colOff>
      <xdr:row>16</xdr:row>
      <xdr:rowOff>116137</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54473" t="32947" r="2184" b="43482"/>
        <a:stretch/>
      </xdr:blipFill>
      <xdr:spPr>
        <a:xfrm>
          <a:off x="929928" y="2184186"/>
          <a:ext cx="3203922" cy="979951"/>
        </a:xfrm>
        <a:prstGeom prst="rect">
          <a:avLst/>
        </a:prstGeom>
      </xdr:spPr>
    </xdr:pic>
    <xdr:clientData/>
  </xdr:twoCellAnchor>
  <xdr:twoCellAnchor>
    <xdr:from>
      <xdr:col>8</xdr:col>
      <xdr:colOff>507226</xdr:colOff>
      <xdr:row>12</xdr:row>
      <xdr:rowOff>101171</xdr:rowOff>
    </xdr:from>
    <xdr:to>
      <xdr:col>21</xdr:col>
      <xdr:colOff>42181</xdr:colOff>
      <xdr:row>38</xdr:row>
      <xdr:rowOff>68035</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29681</xdr:colOff>
      <xdr:row>24</xdr:row>
      <xdr:rowOff>116494</xdr:rowOff>
    </xdr:from>
    <xdr:to>
      <xdr:col>26</xdr:col>
      <xdr:colOff>517378</xdr:colOff>
      <xdr:row>48</xdr:row>
      <xdr:rowOff>45106</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l="32947" t="19794" r="34252" b="12228"/>
        <a:stretch/>
      </xdr:blipFill>
      <xdr:spPr>
        <a:xfrm>
          <a:off x="7325831" y="4307494"/>
          <a:ext cx="4172900" cy="48621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24639</xdr:colOff>
      <xdr:row>22</xdr:row>
      <xdr:rowOff>157396</xdr:rowOff>
    </xdr:from>
    <xdr:to>
      <xdr:col>14</xdr:col>
      <xdr:colOff>454775</xdr:colOff>
      <xdr:row>45</xdr:row>
      <xdr:rowOff>66569</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32947" t="19794" r="34252" b="12228"/>
        <a:stretch/>
      </xdr:blipFill>
      <xdr:spPr>
        <a:xfrm>
          <a:off x="7435089" y="5072296"/>
          <a:ext cx="4163935" cy="48621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14</xdr:row>
      <xdr:rowOff>133351</xdr:rowOff>
    </xdr:from>
    <xdr:to>
      <xdr:col>6</xdr:col>
      <xdr:colOff>152400</xdr:colOff>
      <xdr:row>30</xdr:row>
      <xdr:rowOff>104775</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a:srcRect l="54400" t="23311" r="7088" b="35408"/>
        <a:stretch/>
      </xdr:blipFill>
      <xdr:spPr>
        <a:xfrm>
          <a:off x="38100" y="2847976"/>
          <a:ext cx="5010150" cy="3019424"/>
        </a:xfrm>
        <a:prstGeom prst="rect">
          <a:avLst/>
        </a:prstGeom>
      </xdr:spPr>
    </xdr:pic>
    <xdr:clientData/>
  </xdr:twoCellAnchor>
  <xdr:twoCellAnchor editAs="oneCell">
    <xdr:from>
      <xdr:col>6</xdr:col>
      <xdr:colOff>600074</xdr:colOff>
      <xdr:row>15</xdr:row>
      <xdr:rowOff>47625</xdr:rowOff>
    </xdr:from>
    <xdr:to>
      <xdr:col>15</xdr:col>
      <xdr:colOff>628649</xdr:colOff>
      <xdr:row>25</xdr:row>
      <xdr:rowOff>171450</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2"/>
        <a:srcRect l="22843" t="38416" r="24222" b="33846"/>
        <a:stretch/>
      </xdr:blipFill>
      <xdr:spPr>
        <a:xfrm>
          <a:off x="5419724" y="2952750"/>
          <a:ext cx="6886575" cy="2028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iudit-my.sharepoint.com/Users/Samuel/Documents/FIU/Samuel%20Ferrer%20-%20fragility%20curve%20l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ismic Record"/>
      <sheetName val="PGA"/>
      <sheetName val="Seismic Recurrance Probability"/>
      <sheetName val="Response Spectra"/>
      <sheetName val="Capacity Curve"/>
      <sheetName val="Fragility "/>
      <sheetName val="Wind Record"/>
      <sheetName val="recurrance probability"/>
      <sheetName val="Cyclones"/>
      <sheetName val="Masonry walls and Windows"/>
      <sheetName val="Roof"/>
      <sheetName val="Projectiles"/>
      <sheetName val="Flood"/>
    </sheetNames>
    <sheetDataSet>
      <sheetData sheetId="0" refreshError="1"/>
      <sheetData sheetId="1" refreshError="1"/>
      <sheetData sheetId="2" refreshError="1"/>
      <sheetData sheetId="3" refreshError="1"/>
      <sheetData sheetId="4" refreshError="1"/>
      <sheetData sheetId="5" refreshError="1">
        <row r="8">
          <cell r="A8" t="str">
            <v>Low</v>
          </cell>
        </row>
        <row r="9">
          <cell r="A9" t="str">
            <v>Pre-code</v>
          </cell>
        </row>
        <row r="10">
          <cell r="A10" t="str">
            <v>Low</v>
          </cell>
        </row>
        <row r="11">
          <cell r="A11" t="str">
            <v>Moderate</v>
          </cell>
        </row>
        <row r="12">
          <cell r="A12" t="str">
            <v>High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2:C133"/>
  <sheetViews>
    <sheetView workbookViewId="0">
      <selection activeCell="B5" sqref="B5"/>
    </sheetView>
  </sheetViews>
  <sheetFormatPr defaultColWidth="8.6328125" defaultRowHeight="15.5" x14ac:dyDescent="0.35"/>
  <cols>
    <col min="1" max="1" width="41.453125" style="242" customWidth="1"/>
    <col min="2" max="16384" width="8.6328125" style="242"/>
  </cols>
  <sheetData>
    <row r="2" spans="1:3" x14ac:dyDescent="0.35">
      <c r="A2" s="249" t="s">
        <v>229</v>
      </c>
    </row>
    <row r="3" spans="1:3" x14ac:dyDescent="0.35">
      <c r="A3" s="249"/>
      <c r="B3" s="242" t="s">
        <v>862</v>
      </c>
      <c r="C3" s="242" t="s">
        <v>863</v>
      </c>
    </row>
    <row r="4" spans="1:3" x14ac:dyDescent="0.35">
      <c r="A4" s="248" t="s">
        <v>864</v>
      </c>
      <c r="B4" s="242" t="s">
        <v>865</v>
      </c>
    </row>
    <row r="5" spans="1:3" x14ac:dyDescent="0.35">
      <c r="A5" s="242" t="s">
        <v>858</v>
      </c>
      <c r="B5" s="247">
        <f>Sheet1!E105</f>
        <v>0.47</v>
      </c>
      <c r="C5" s="242" t="b">
        <f>AND(B5&gt;0.15,B5&lt;0.5)</f>
        <v>1</v>
      </c>
    </row>
    <row r="6" spans="1:3" x14ac:dyDescent="0.35">
      <c r="A6" s="242" t="s">
        <v>859</v>
      </c>
      <c r="B6" s="247">
        <f>Sheet1!E106</f>
        <v>0</v>
      </c>
    </row>
    <row r="7" spans="1:3" x14ac:dyDescent="0.35">
      <c r="A7" s="242" t="s">
        <v>860</v>
      </c>
      <c r="B7" s="247">
        <f>Sheet1!E107</f>
        <v>4</v>
      </c>
      <c r="C7" s="250" t="s">
        <v>866</v>
      </c>
    </row>
    <row r="8" spans="1:3" x14ac:dyDescent="0.35">
      <c r="A8" s="242" t="s">
        <v>861</v>
      </c>
      <c r="B8" s="247">
        <f>Sheet1!E108</f>
        <v>0</v>
      </c>
    </row>
    <row r="10" spans="1:3" x14ac:dyDescent="0.35">
      <c r="A10" s="248" t="s">
        <v>867</v>
      </c>
    </row>
    <row r="11" spans="1:3" x14ac:dyDescent="0.35">
      <c r="A11" s="242" t="s">
        <v>858</v>
      </c>
      <c r="B11" s="251">
        <f>Sheet1!E101</f>
        <v>34800</v>
      </c>
    </row>
    <row r="12" spans="1:3" x14ac:dyDescent="0.35">
      <c r="A12" s="242" t="s">
        <v>859</v>
      </c>
      <c r="B12" s="251">
        <f>Sheet1!E102</f>
        <v>0</v>
      </c>
    </row>
    <row r="13" spans="1:3" x14ac:dyDescent="0.35">
      <c r="A13" s="242" t="s">
        <v>860</v>
      </c>
      <c r="B13" s="251">
        <f>Sheet1!E103</f>
        <v>45</v>
      </c>
    </row>
    <row r="14" spans="1:3" x14ac:dyDescent="0.35">
      <c r="A14" s="242" t="s">
        <v>861</v>
      </c>
      <c r="B14" s="251">
        <f>Sheet1!E104</f>
        <v>0</v>
      </c>
    </row>
    <row r="16" spans="1:3" x14ac:dyDescent="0.35">
      <c r="A16" s="248" t="s">
        <v>868</v>
      </c>
    </row>
    <row r="17" spans="1:2" x14ac:dyDescent="0.35">
      <c r="A17" s="242" t="s">
        <v>869</v>
      </c>
      <c r="B17" s="251">
        <f>Sheet1!E118</f>
        <v>9744</v>
      </c>
    </row>
    <row r="18" spans="1:2" x14ac:dyDescent="0.35">
      <c r="A18" s="242" t="s">
        <v>870</v>
      </c>
      <c r="B18" s="251">
        <f>Sheet1!E119</f>
        <v>0</v>
      </c>
    </row>
    <row r="19" spans="1:2" x14ac:dyDescent="0.35">
      <c r="A19" s="242" t="s">
        <v>871</v>
      </c>
      <c r="B19" s="251">
        <f>Sheet1!E120</f>
        <v>0</v>
      </c>
    </row>
    <row r="20" spans="1:2" x14ac:dyDescent="0.35">
      <c r="A20" s="242" t="s">
        <v>872</v>
      </c>
      <c r="B20" s="251">
        <f>Sheet1!E121</f>
        <v>0</v>
      </c>
    </row>
    <row r="21" spans="1:2" x14ac:dyDescent="0.35">
      <c r="A21" s="242" t="s">
        <v>873</v>
      </c>
      <c r="B21" s="251">
        <f>Sheet1!E122</f>
        <v>0</v>
      </c>
    </row>
    <row r="22" spans="1:2" x14ac:dyDescent="0.35">
      <c r="A22" s="242" t="s">
        <v>874</v>
      </c>
      <c r="B22" s="251">
        <f>Sheet1!E123</f>
        <v>0</v>
      </c>
    </row>
    <row r="23" spans="1:2" x14ac:dyDescent="0.35">
      <c r="A23" s="242" t="s">
        <v>875</v>
      </c>
      <c r="B23" s="251">
        <f>Sheet1!E124</f>
        <v>0</v>
      </c>
    </row>
    <row r="24" spans="1:2" x14ac:dyDescent="0.35">
      <c r="A24" s="242" t="s">
        <v>876</v>
      </c>
      <c r="B24" s="251">
        <f>Sheet1!E125</f>
        <v>0</v>
      </c>
    </row>
    <row r="25" spans="1:2" x14ac:dyDescent="0.35">
      <c r="A25" s="242" t="s">
        <v>877</v>
      </c>
      <c r="B25" s="251">
        <f>Sheet1!E126</f>
        <v>8526</v>
      </c>
    </row>
    <row r="26" spans="1:2" x14ac:dyDescent="0.35">
      <c r="A26" s="242" t="s">
        <v>878</v>
      </c>
      <c r="B26" s="251">
        <f>Sheet1!E127</f>
        <v>0</v>
      </c>
    </row>
    <row r="27" spans="1:2" x14ac:dyDescent="0.35">
      <c r="A27" s="242" t="s">
        <v>879</v>
      </c>
      <c r="B27" s="251">
        <f>Sheet1!E128</f>
        <v>0</v>
      </c>
    </row>
    <row r="28" spans="1:2" x14ac:dyDescent="0.35">
      <c r="A28" s="242" t="s">
        <v>880</v>
      </c>
      <c r="B28" s="251">
        <f>Sheet1!E129</f>
        <v>0</v>
      </c>
    </row>
    <row r="29" spans="1:2" x14ac:dyDescent="0.35">
      <c r="A29" s="242" t="s">
        <v>881</v>
      </c>
      <c r="B29" s="251">
        <f>Sheet1!E130</f>
        <v>2825</v>
      </c>
    </row>
    <row r="30" spans="1:2" x14ac:dyDescent="0.35">
      <c r="A30" s="242" t="s">
        <v>882</v>
      </c>
      <c r="B30" s="251">
        <f>Sheet1!E131</f>
        <v>0</v>
      </c>
    </row>
    <row r="31" spans="1:2" x14ac:dyDescent="0.35">
      <c r="A31" s="242" t="s">
        <v>883</v>
      </c>
      <c r="B31" s="251">
        <f>Sheet1!E132</f>
        <v>0</v>
      </c>
    </row>
    <row r="32" spans="1:2" x14ac:dyDescent="0.35">
      <c r="A32" s="242" t="s">
        <v>884</v>
      </c>
      <c r="B32" s="251">
        <f>Sheet1!E133</f>
        <v>0</v>
      </c>
    </row>
    <row r="33" spans="1:2" x14ac:dyDescent="0.35">
      <c r="A33" s="242" t="s">
        <v>885</v>
      </c>
      <c r="B33" s="251">
        <f>Sheet1!E134</f>
        <v>27800</v>
      </c>
    </row>
    <row r="34" spans="1:2" x14ac:dyDescent="0.35">
      <c r="A34" s="242" t="s">
        <v>886</v>
      </c>
      <c r="B34" s="251">
        <f>Sheet1!E135</f>
        <v>0</v>
      </c>
    </row>
    <row r="35" spans="1:2" x14ac:dyDescent="0.35">
      <c r="A35" s="242" t="s">
        <v>887</v>
      </c>
      <c r="B35" s="251">
        <f>Sheet1!E136</f>
        <v>0</v>
      </c>
    </row>
    <row r="36" spans="1:2" x14ac:dyDescent="0.35">
      <c r="A36" s="242" t="s">
        <v>888</v>
      </c>
      <c r="B36" s="251">
        <f>Sheet1!E137</f>
        <v>0</v>
      </c>
    </row>
    <row r="37" spans="1:2" x14ac:dyDescent="0.35">
      <c r="A37" s="242" t="s">
        <v>889</v>
      </c>
      <c r="B37" s="251">
        <f>Sheet1!E138</f>
        <v>0</v>
      </c>
    </row>
    <row r="38" spans="1:2" x14ac:dyDescent="0.35">
      <c r="A38" s="242" t="s">
        <v>890</v>
      </c>
      <c r="B38" s="251">
        <f>Sheet1!E139</f>
        <v>0</v>
      </c>
    </row>
    <row r="39" spans="1:2" x14ac:dyDescent="0.35">
      <c r="A39" s="242" t="s">
        <v>891</v>
      </c>
      <c r="B39" s="251">
        <f>Sheet1!E140</f>
        <v>0</v>
      </c>
    </row>
    <row r="40" spans="1:2" x14ac:dyDescent="0.35">
      <c r="A40" s="242" t="s">
        <v>892</v>
      </c>
      <c r="B40" s="251">
        <f>Sheet1!E141</f>
        <v>0</v>
      </c>
    </row>
    <row r="41" spans="1:2" x14ac:dyDescent="0.35">
      <c r="A41" s="242" t="s">
        <v>893</v>
      </c>
      <c r="B41" s="251">
        <f>Sheet1!E142</f>
        <v>0</v>
      </c>
    </row>
    <row r="42" spans="1:2" x14ac:dyDescent="0.35">
      <c r="A42" s="242" t="s">
        <v>894</v>
      </c>
      <c r="B42" s="251">
        <f>Sheet1!E143</f>
        <v>0</v>
      </c>
    </row>
    <row r="43" spans="1:2" x14ac:dyDescent="0.35">
      <c r="A43" s="242" t="s">
        <v>895</v>
      </c>
      <c r="B43" s="251">
        <f>Sheet1!E144</f>
        <v>0</v>
      </c>
    </row>
    <row r="44" spans="1:2" x14ac:dyDescent="0.35">
      <c r="A44" s="242" t="s">
        <v>896</v>
      </c>
      <c r="B44" s="251">
        <f>Sheet1!E145</f>
        <v>0</v>
      </c>
    </row>
    <row r="45" spans="1:2" x14ac:dyDescent="0.35">
      <c r="A45" s="242" t="s">
        <v>897</v>
      </c>
      <c r="B45" s="251">
        <f>Sheet1!E146</f>
        <v>0</v>
      </c>
    </row>
    <row r="46" spans="1:2" x14ac:dyDescent="0.35">
      <c r="A46" s="242" t="s">
        <v>898</v>
      </c>
      <c r="B46" s="251">
        <f>Sheet1!E147</f>
        <v>0</v>
      </c>
    </row>
    <row r="47" spans="1:2" x14ac:dyDescent="0.35">
      <c r="A47" s="242" t="s">
        <v>899</v>
      </c>
      <c r="B47" s="251">
        <f>Sheet1!E148</f>
        <v>0</v>
      </c>
    </row>
    <row r="48" spans="1:2" x14ac:dyDescent="0.35">
      <c r="A48" s="242" t="s">
        <v>900</v>
      </c>
      <c r="B48" s="251">
        <f>Sheet1!E149</f>
        <v>0</v>
      </c>
    </row>
    <row r="49" spans="1:3" x14ac:dyDescent="0.35">
      <c r="A49" s="242" t="s">
        <v>901</v>
      </c>
      <c r="B49" s="251">
        <f>Sheet1!E150</f>
        <v>0</v>
      </c>
    </row>
    <row r="50" spans="1:3" x14ac:dyDescent="0.35">
      <c r="A50" s="242" t="s">
        <v>902</v>
      </c>
      <c r="B50" s="251">
        <f>Sheet1!E151</f>
        <v>0</v>
      </c>
    </row>
    <row r="51" spans="1:3" x14ac:dyDescent="0.35">
      <c r="A51" s="242" t="s">
        <v>903</v>
      </c>
      <c r="B51" s="251">
        <f>Sheet1!E152</f>
        <v>0</v>
      </c>
    </row>
    <row r="52" spans="1:3" x14ac:dyDescent="0.35">
      <c r="A52" s="242" t="s">
        <v>904</v>
      </c>
      <c r="B52" s="251">
        <f>Sheet1!E153</f>
        <v>0</v>
      </c>
    </row>
    <row r="54" spans="1:3" x14ac:dyDescent="0.35">
      <c r="A54" s="248" t="s">
        <v>905</v>
      </c>
      <c r="C54" s="251"/>
    </row>
    <row r="55" spans="1:3" x14ac:dyDescent="0.35">
      <c r="A55" s="242" t="s">
        <v>418</v>
      </c>
      <c r="B55" s="251">
        <f>B17+B18+B19+B20</f>
        <v>9744</v>
      </c>
      <c r="C55" s="251"/>
    </row>
    <row r="56" spans="1:3" x14ac:dyDescent="0.35">
      <c r="A56" s="242" t="s">
        <v>419</v>
      </c>
      <c r="B56" s="251">
        <f>B21+B22+B23+B24</f>
        <v>0</v>
      </c>
      <c r="C56" s="251"/>
    </row>
    <row r="57" spans="1:3" x14ac:dyDescent="0.35">
      <c r="A57" s="242" t="s">
        <v>906</v>
      </c>
      <c r="B57" s="251">
        <f>B26+B26+B27+B28</f>
        <v>0</v>
      </c>
      <c r="C57" s="251"/>
    </row>
    <row r="58" spans="1:3" x14ac:dyDescent="0.35">
      <c r="A58" s="242" t="s">
        <v>907</v>
      </c>
      <c r="B58" s="251">
        <f>B29+B30+B31+B32</f>
        <v>2825</v>
      </c>
      <c r="C58" s="251"/>
    </row>
    <row r="59" spans="1:3" x14ac:dyDescent="0.35">
      <c r="A59" s="242" t="s">
        <v>908</v>
      </c>
      <c r="B59" s="251">
        <f>B33+B34+B35+B36</f>
        <v>27800</v>
      </c>
      <c r="C59" s="251"/>
    </row>
    <row r="60" spans="1:3" x14ac:dyDescent="0.35">
      <c r="A60" s="242" t="s">
        <v>909</v>
      </c>
      <c r="B60" s="251">
        <f>B37+B38+B39+B40</f>
        <v>0</v>
      </c>
    </row>
    <row r="61" spans="1:3" x14ac:dyDescent="0.35">
      <c r="A61" s="242" t="s">
        <v>910</v>
      </c>
      <c r="B61" s="251">
        <f>B41+B42+B43+B44</f>
        <v>0</v>
      </c>
    </row>
    <row r="62" spans="1:3" x14ac:dyDescent="0.35">
      <c r="A62" s="242" t="s">
        <v>911</v>
      </c>
      <c r="B62" s="251">
        <f>B45+B46+B47+B48</f>
        <v>0</v>
      </c>
    </row>
    <row r="63" spans="1:3" x14ac:dyDescent="0.35">
      <c r="A63" s="242" t="s">
        <v>912</v>
      </c>
      <c r="B63" s="251">
        <f>B49+B50+B51+B52</f>
        <v>0</v>
      </c>
    </row>
    <row r="64" spans="1:3" x14ac:dyDescent="0.35">
      <c r="B64" s="251"/>
    </row>
    <row r="65" spans="1:2" x14ac:dyDescent="0.35">
      <c r="A65" s="249" t="s">
        <v>913</v>
      </c>
      <c r="B65" s="251"/>
    </row>
    <row r="66" spans="1:2" x14ac:dyDescent="0.35">
      <c r="A66" s="242" t="s">
        <v>869</v>
      </c>
      <c r="B66" s="247">
        <f>B17*B5</f>
        <v>4579.6799999999994</v>
      </c>
    </row>
    <row r="67" spans="1:2" x14ac:dyDescent="0.35">
      <c r="A67" s="242" t="s">
        <v>870</v>
      </c>
      <c r="B67" s="247">
        <f t="shared" ref="B67:B69" si="0">B18*B6</f>
        <v>0</v>
      </c>
    </row>
    <row r="68" spans="1:2" x14ac:dyDescent="0.35">
      <c r="A68" s="242" t="s">
        <v>871</v>
      </c>
      <c r="B68" s="247">
        <f t="shared" si="0"/>
        <v>0</v>
      </c>
    </row>
    <row r="69" spans="1:2" x14ac:dyDescent="0.35">
      <c r="A69" s="242" t="s">
        <v>872</v>
      </c>
      <c r="B69" s="247">
        <f t="shared" si="0"/>
        <v>0</v>
      </c>
    </row>
    <row r="70" spans="1:2" x14ac:dyDescent="0.35">
      <c r="A70" s="249" t="s">
        <v>208</v>
      </c>
      <c r="B70" s="251">
        <f>B66+B67+B68+B69</f>
        <v>4579.6799999999994</v>
      </c>
    </row>
    <row r="71" spans="1:2" x14ac:dyDescent="0.35">
      <c r="A71" s="242" t="s">
        <v>873</v>
      </c>
      <c r="B71" s="247">
        <f>B21*B5</f>
        <v>0</v>
      </c>
    </row>
    <row r="72" spans="1:2" x14ac:dyDescent="0.35">
      <c r="A72" s="242" t="s">
        <v>874</v>
      </c>
      <c r="B72" s="247">
        <f>B22*B6</f>
        <v>0</v>
      </c>
    </row>
    <row r="73" spans="1:2" x14ac:dyDescent="0.35">
      <c r="A73" s="242" t="s">
        <v>875</v>
      </c>
      <c r="B73" s="247">
        <f>B23*B7</f>
        <v>0</v>
      </c>
    </row>
    <row r="74" spans="1:2" x14ac:dyDescent="0.35">
      <c r="A74" s="242" t="s">
        <v>876</v>
      </c>
      <c r="B74" s="247">
        <f>B24*B8</f>
        <v>0</v>
      </c>
    </row>
    <row r="75" spans="1:2" x14ac:dyDescent="0.35">
      <c r="A75" s="249" t="s">
        <v>208</v>
      </c>
      <c r="B75" s="251">
        <f>SUM(B71:B74)</f>
        <v>0</v>
      </c>
    </row>
    <row r="76" spans="1:2" x14ac:dyDescent="0.35">
      <c r="A76" s="242" t="s">
        <v>877</v>
      </c>
      <c r="B76" s="247">
        <f>B25*B5</f>
        <v>4007.22</v>
      </c>
    </row>
    <row r="77" spans="1:2" x14ac:dyDescent="0.35">
      <c r="A77" s="242" t="s">
        <v>878</v>
      </c>
      <c r="B77" s="247">
        <f>B26*B6</f>
        <v>0</v>
      </c>
    </row>
    <row r="78" spans="1:2" x14ac:dyDescent="0.35">
      <c r="A78" s="242" t="s">
        <v>879</v>
      </c>
      <c r="B78" s="247">
        <f>B27*B7</f>
        <v>0</v>
      </c>
    </row>
    <row r="79" spans="1:2" x14ac:dyDescent="0.35">
      <c r="A79" s="242" t="s">
        <v>880</v>
      </c>
      <c r="B79" s="247">
        <f>B28*B8</f>
        <v>0</v>
      </c>
    </row>
    <row r="80" spans="1:2" x14ac:dyDescent="0.35">
      <c r="A80" s="249" t="s">
        <v>208</v>
      </c>
      <c r="B80" s="251">
        <f>B76+B77+B78+B79</f>
        <v>4007.22</v>
      </c>
    </row>
    <row r="81" spans="1:2" x14ac:dyDescent="0.35">
      <c r="A81" s="242" t="s">
        <v>881</v>
      </c>
      <c r="B81" s="247">
        <f>B29*B5</f>
        <v>1327.75</v>
      </c>
    </row>
    <row r="82" spans="1:2" x14ac:dyDescent="0.35">
      <c r="A82" s="242" t="s">
        <v>882</v>
      </c>
      <c r="B82" s="247">
        <f>B30*B6</f>
        <v>0</v>
      </c>
    </row>
    <row r="83" spans="1:2" x14ac:dyDescent="0.35">
      <c r="A83" s="242" t="s">
        <v>883</v>
      </c>
      <c r="B83" s="247">
        <f>B31*B7</f>
        <v>0</v>
      </c>
    </row>
    <row r="84" spans="1:2" x14ac:dyDescent="0.35">
      <c r="A84" s="242" t="s">
        <v>884</v>
      </c>
      <c r="B84" s="247">
        <f>B32*B8</f>
        <v>0</v>
      </c>
    </row>
    <row r="85" spans="1:2" x14ac:dyDescent="0.35">
      <c r="A85" s="249" t="s">
        <v>208</v>
      </c>
      <c r="B85" s="251">
        <f>B81+B82+B83+B84</f>
        <v>1327.75</v>
      </c>
    </row>
    <row r="86" spans="1:2" x14ac:dyDescent="0.35">
      <c r="A86" s="242" t="s">
        <v>885</v>
      </c>
      <c r="B86" s="247">
        <f>B33*B5</f>
        <v>13066</v>
      </c>
    </row>
    <row r="87" spans="1:2" x14ac:dyDescent="0.35">
      <c r="A87" s="242" t="s">
        <v>886</v>
      </c>
      <c r="B87" s="247">
        <f>B34*B6</f>
        <v>0</v>
      </c>
    </row>
    <row r="88" spans="1:2" x14ac:dyDescent="0.35">
      <c r="A88" s="242" t="s">
        <v>887</v>
      </c>
      <c r="B88" s="247">
        <f>B35*B8</f>
        <v>0</v>
      </c>
    </row>
    <row r="89" spans="1:2" x14ac:dyDescent="0.35">
      <c r="A89" s="242" t="s">
        <v>888</v>
      </c>
      <c r="B89" s="247">
        <f>B36*B9</f>
        <v>0</v>
      </c>
    </row>
    <row r="90" spans="1:2" x14ac:dyDescent="0.35">
      <c r="A90" s="249" t="s">
        <v>208</v>
      </c>
      <c r="B90" s="251">
        <f>B86+B87+B88+B89</f>
        <v>13066</v>
      </c>
    </row>
    <row r="91" spans="1:2" x14ac:dyDescent="0.35">
      <c r="A91" s="242" t="s">
        <v>889</v>
      </c>
      <c r="B91" s="247">
        <f>B37*B5</f>
        <v>0</v>
      </c>
    </row>
    <row r="92" spans="1:2" x14ac:dyDescent="0.35">
      <c r="A92" s="242" t="s">
        <v>890</v>
      </c>
      <c r="B92" s="247">
        <f>B38*B6</f>
        <v>0</v>
      </c>
    </row>
    <row r="93" spans="1:2" x14ac:dyDescent="0.35">
      <c r="A93" s="242" t="s">
        <v>891</v>
      </c>
      <c r="B93" s="247">
        <f>B39*B7</f>
        <v>0</v>
      </c>
    </row>
    <row r="94" spans="1:2" x14ac:dyDescent="0.35">
      <c r="A94" s="242" t="s">
        <v>892</v>
      </c>
      <c r="B94" s="247">
        <f>B40*B8</f>
        <v>0</v>
      </c>
    </row>
    <row r="95" spans="1:2" x14ac:dyDescent="0.35">
      <c r="A95" s="249" t="s">
        <v>208</v>
      </c>
      <c r="B95" s="251">
        <f>B91+B92+B93+B94</f>
        <v>0</v>
      </c>
    </row>
    <row r="96" spans="1:2" x14ac:dyDescent="0.35">
      <c r="A96" s="242" t="s">
        <v>893</v>
      </c>
      <c r="B96" s="247">
        <f>B41*B5</f>
        <v>0</v>
      </c>
    </row>
    <row r="97" spans="1:2" x14ac:dyDescent="0.35">
      <c r="A97" s="242" t="s">
        <v>894</v>
      </c>
      <c r="B97" s="247">
        <f>B42*B6</f>
        <v>0</v>
      </c>
    </row>
    <row r="98" spans="1:2" x14ac:dyDescent="0.35">
      <c r="A98" s="242" t="s">
        <v>895</v>
      </c>
      <c r="B98" s="247">
        <f>B43*B7</f>
        <v>0</v>
      </c>
    </row>
    <row r="99" spans="1:2" x14ac:dyDescent="0.35">
      <c r="A99" s="242" t="s">
        <v>896</v>
      </c>
      <c r="B99" s="247">
        <f>B44*B8</f>
        <v>0</v>
      </c>
    </row>
    <row r="100" spans="1:2" x14ac:dyDescent="0.35">
      <c r="A100" s="249" t="s">
        <v>208</v>
      </c>
      <c r="B100" s="251">
        <f>B96+B97+B98+B99</f>
        <v>0</v>
      </c>
    </row>
    <row r="101" spans="1:2" x14ac:dyDescent="0.35">
      <c r="A101" s="242" t="s">
        <v>897</v>
      </c>
      <c r="B101" s="247">
        <f>B45*B5</f>
        <v>0</v>
      </c>
    </row>
    <row r="102" spans="1:2" x14ac:dyDescent="0.35">
      <c r="A102" s="242" t="s">
        <v>898</v>
      </c>
      <c r="B102" s="247">
        <f>B46*B6</f>
        <v>0</v>
      </c>
    </row>
    <row r="103" spans="1:2" x14ac:dyDescent="0.35">
      <c r="A103" s="242" t="s">
        <v>899</v>
      </c>
      <c r="B103" s="247">
        <f>B47*B7</f>
        <v>0</v>
      </c>
    </row>
    <row r="104" spans="1:2" x14ac:dyDescent="0.35">
      <c r="A104" s="242" t="s">
        <v>900</v>
      </c>
      <c r="B104" s="247">
        <f>B48*B8</f>
        <v>0</v>
      </c>
    </row>
    <row r="105" spans="1:2" x14ac:dyDescent="0.35">
      <c r="A105" s="249" t="s">
        <v>208</v>
      </c>
      <c r="B105" s="251">
        <f>B101+B102+B103+B104</f>
        <v>0</v>
      </c>
    </row>
    <row r="106" spans="1:2" x14ac:dyDescent="0.35">
      <c r="A106" s="242" t="s">
        <v>901</v>
      </c>
      <c r="B106" s="247">
        <f>B49*B5</f>
        <v>0</v>
      </c>
    </row>
    <row r="107" spans="1:2" x14ac:dyDescent="0.35">
      <c r="A107" s="242" t="s">
        <v>902</v>
      </c>
      <c r="B107" s="247">
        <f>B50*B6</f>
        <v>0</v>
      </c>
    </row>
    <row r="108" spans="1:2" x14ac:dyDescent="0.35">
      <c r="A108" s="242" t="s">
        <v>903</v>
      </c>
      <c r="B108" s="247">
        <f>B51*B7</f>
        <v>0</v>
      </c>
    </row>
    <row r="109" spans="1:2" x14ac:dyDescent="0.35">
      <c r="A109" s="242" t="s">
        <v>904</v>
      </c>
      <c r="B109" s="247">
        <f>B52*B8</f>
        <v>0</v>
      </c>
    </row>
    <row r="110" spans="1:2" x14ac:dyDescent="0.35">
      <c r="A110" s="249" t="s">
        <v>208</v>
      </c>
      <c r="B110" s="251">
        <f>B106+B107+B108+B109</f>
        <v>0</v>
      </c>
    </row>
    <row r="112" spans="1:2" x14ac:dyDescent="0.35">
      <c r="A112" s="248" t="s">
        <v>914</v>
      </c>
      <c r="B112" s="252" t="s">
        <v>915</v>
      </c>
    </row>
    <row r="113" spans="1:3" x14ac:dyDescent="0.35">
      <c r="A113" s="242" t="s">
        <v>418</v>
      </c>
      <c r="B113" s="251">
        <f>Sheet1!E154</f>
        <v>0</v>
      </c>
      <c r="C113" s="242" t="b">
        <f>AND(B113=B70)</f>
        <v>0</v>
      </c>
    </row>
    <row r="114" spans="1:3" x14ac:dyDescent="0.35">
      <c r="A114" s="242" t="s">
        <v>419</v>
      </c>
      <c r="B114" s="251">
        <f>Sheet1!E155</f>
        <v>0</v>
      </c>
      <c r="C114" s="242" t="b">
        <f>AND(B114=B75)</f>
        <v>1</v>
      </c>
    </row>
    <row r="115" spans="1:3" x14ac:dyDescent="0.35">
      <c r="A115" s="242" t="s">
        <v>906</v>
      </c>
      <c r="B115" s="251">
        <f>Sheet1!E156</f>
        <v>0</v>
      </c>
      <c r="C115" s="242" t="b">
        <f>AND(B115=B80)</f>
        <v>0</v>
      </c>
    </row>
    <row r="116" spans="1:3" x14ac:dyDescent="0.35">
      <c r="A116" s="242" t="s">
        <v>907</v>
      </c>
      <c r="B116" s="251">
        <f>Sheet1!E157</f>
        <v>0</v>
      </c>
      <c r="C116" s="242" t="b">
        <f>AND(B116=B85)</f>
        <v>0</v>
      </c>
    </row>
    <row r="117" spans="1:3" x14ac:dyDescent="0.35">
      <c r="A117" s="242" t="s">
        <v>908</v>
      </c>
      <c r="B117" s="251">
        <f>Sheet1!E158</f>
        <v>0</v>
      </c>
      <c r="C117" s="242" t="b">
        <f>AND(B117=B90)</f>
        <v>0</v>
      </c>
    </row>
    <row r="118" spans="1:3" x14ac:dyDescent="0.35">
      <c r="A118" s="242" t="s">
        <v>909</v>
      </c>
      <c r="B118" s="251">
        <f>Sheet1!E159</f>
        <v>0</v>
      </c>
      <c r="C118" s="242" t="b">
        <f>AND(B118=B95)</f>
        <v>1</v>
      </c>
    </row>
    <row r="119" spans="1:3" x14ac:dyDescent="0.35">
      <c r="A119" s="242" t="s">
        <v>910</v>
      </c>
      <c r="B119" s="251">
        <f>Sheet1!E160</f>
        <v>0</v>
      </c>
      <c r="C119" s="242" t="b">
        <f>AND(B119=B100)</f>
        <v>1</v>
      </c>
    </row>
    <row r="120" spans="1:3" x14ac:dyDescent="0.35">
      <c r="A120" s="242" t="s">
        <v>911</v>
      </c>
      <c r="B120" s="251">
        <f>Sheet1!E161</f>
        <v>0</v>
      </c>
      <c r="C120" s="242" t="b">
        <f>AND(B120=B105)</f>
        <v>1</v>
      </c>
    </row>
    <row r="121" spans="1:3" x14ac:dyDescent="0.35">
      <c r="A121" s="242" t="s">
        <v>912</v>
      </c>
      <c r="B121" s="251">
        <f>Sheet1!E162</f>
        <v>0</v>
      </c>
      <c r="C121" s="242" t="b">
        <f>AND(B121=B110)</f>
        <v>1</v>
      </c>
    </row>
    <row r="124" spans="1:3" x14ac:dyDescent="0.35">
      <c r="A124" s="248" t="s">
        <v>916</v>
      </c>
    </row>
    <row r="125" spans="1:3" x14ac:dyDescent="0.35">
      <c r="A125" s="242" t="s">
        <v>418</v>
      </c>
      <c r="B125" s="251">
        <f>Sheet1!E109</f>
        <v>0</v>
      </c>
    </row>
    <row r="126" spans="1:3" x14ac:dyDescent="0.35">
      <c r="A126" s="242" t="s">
        <v>419</v>
      </c>
      <c r="B126" s="251">
        <f>Sheet1!E110</f>
        <v>0</v>
      </c>
    </row>
    <row r="127" spans="1:3" x14ac:dyDescent="0.35">
      <c r="A127" s="242" t="s">
        <v>906</v>
      </c>
      <c r="B127" s="251">
        <f>Sheet1!E111</f>
        <v>25300</v>
      </c>
    </row>
    <row r="128" spans="1:3" x14ac:dyDescent="0.35">
      <c r="A128" s="242" t="s">
        <v>907</v>
      </c>
      <c r="B128" s="251">
        <f>Sheet1!E112</f>
        <v>10100</v>
      </c>
    </row>
    <row r="129" spans="1:2" x14ac:dyDescent="0.35">
      <c r="A129" s="242" t="s">
        <v>908</v>
      </c>
      <c r="B129" s="251">
        <f>Sheet1!E113</f>
        <v>120000</v>
      </c>
    </row>
    <row r="130" spans="1:2" x14ac:dyDescent="0.35">
      <c r="A130" s="242" t="s">
        <v>909</v>
      </c>
      <c r="B130" s="251">
        <f>Sheet1!E114</f>
        <v>8500</v>
      </c>
    </row>
    <row r="131" spans="1:2" x14ac:dyDescent="0.35">
      <c r="A131" s="242" t="s">
        <v>910</v>
      </c>
      <c r="B131" s="251">
        <f>Sheet1!E115</f>
        <v>0</v>
      </c>
    </row>
    <row r="132" spans="1:2" x14ac:dyDescent="0.35">
      <c r="A132" s="242" t="s">
        <v>911</v>
      </c>
      <c r="B132" s="251">
        <f>Sheet1!E116</f>
        <v>0</v>
      </c>
    </row>
    <row r="133" spans="1:2" x14ac:dyDescent="0.35">
      <c r="A133" s="242" t="s">
        <v>912</v>
      </c>
      <c r="B133" s="251">
        <f>Sheet1!E117</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B22"/>
  <sheetViews>
    <sheetView workbookViewId="0">
      <selection activeCell="B5" sqref="B5"/>
    </sheetView>
  </sheetViews>
  <sheetFormatPr defaultColWidth="8.81640625" defaultRowHeight="14.5" x14ac:dyDescent="0.35"/>
  <cols>
    <col min="1" max="1" width="31.453125" bestFit="1" customWidth="1"/>
    <col min="2" max="2" width="12" bestFit="1" customWidth="1"/>
  </cols>
  <sheetData>
    <row r="2" spans="1:2" ht="26" x14ac:dyDescent="0.6">
      <c r="A2" s="265" t="s">
        <v>229</v>
      </c>
    </row>
    <row r="3" spans="1:2" x14ac:dyDescent="0.35">
      <c r="A3" s="23" t="s">
        <v>14</v>
      </c>
      <c r="B3" t="str">
        <f>Sheet1!F5</f>
        <v>Add a name</v>
      </c>
    </row>
    <row r="4" spans="1:2" x14ac:dyDescent="0.35">
      <c r="A4" s="23" t="s">
        <v>958</v>
      </c>
    </row>
    <row r="5" spans="1:2" ht="15.5" x14ac:dyDescent="0.35">
      <c r="A5" s="242" t="s">
        <v>858</v>
      </c>
      <c r="B5">
        <f>Sheet1!F105</f>
        <v>0.47</v>
      </c>
    </row>
    <row r="6" spans="1:2" ht="15.5" x14ac:dyDescent="0.35">
      <c r="A6" s="242" t="s">
        <v>859</v>
      </c>
      <c r="B6">
        <f>Sheet1!F106</f>
        <v>0</v>
      </c>
    </row>
    <row r="7" spans="1:2" ht="15.5" x14ac:dyDescent="0.35">
      <c r="A7" s="242" t="s">
        <v>860</v>
      </c>
      <c r="B7">
        <f>Sheet1!F107</f>
        <v>4</v>
      </c>
    </row>
    <row r="8" spans="1:2" ht="15.5" x14ac:dyDescent="0.35">
      <c r="A8" s="242" t="s">
        <v>861</v>
      </c>
      <c r="B8">
        <f>Sheet1!F108</f>
        <v>0</v>
      </c>
    </row>
    <row r="9" spans="1:2" x14ac:dyDescent="0.35">
      <c r="A9" s="23" t="s">
        <v>957</v>
      </c>
    </row>
    <row r="10" spans="1:2" ht="15.5" x14ac:dyDescent="0.35">
      <c r="A10" s="242" t="s">
        <v>858</v>
      </c>
      <c r="B10">
        <f>Sheet1!F118+Sheet1!F122+Sheet1!F126+Sheet1!F130+Sheet1!F134+Sheet1!F138+Sheet1!F142+Sheet1!F146+Sheet1!F150</f>
        <v>48895</v>
      </c>
    </row>
    <row r="11" spans="1:2" ht="15.5" x14ac:dyDescent="0.35">
      <c r="A11" s="242" t="s">
        <v>859</v>
      </c>
      <c r="B11">
        <f>Sheet1!F119+Sheet1!F123+Sheet1!F127+Sheet1!F131+Sheet1!F135+Sheet1!F139+Sheet1!F143+Sheet1!F147+Sheet1!F151</f>
        <v>0</v>
      </c>
    </row>
    <row r="12" spans="1:2" ht="15.5" x14ac:dyDescent="0.35">
      <c r="A12" s="242" t="s">
        <v>860</v>
      </c>
      <c r="B12">
        <f>Sheet1!F120+Sheet1!F124+Sheet1!F128+Sheet1!F132+Sheet1!F136+Sheet1!F140+Sheet1!F144+Sheet1!F148+Sheet1!F152</f>
        <v>0</v>
      </c>
    </row>
    <row r="13" spans="1:2" ht="15.5" x14ac:dyDescent="0.35">
      <c r="A13" s="242" t="s">
        <v>861</v>
      </c>
      <c r="B13">
        <f>Sheet1!F121+Sheet1!F125+Sheet1!F129+Sheet1!F133+Sheet1!F137+Sheet1!F141+Sheet1!F145+Sheet1!F149+Sheet1!F153</f>
        <v>0</v>
      </c>
    </row>
    <row r="14" spans="1:2" x14ac:dyDescent="0.35">
      <c r="A14" s="23" t="s">
        <v>959</v>
      </c>
      <c r="B14">
        <f>SUMPRODUCT(B5:B8,B10:B13)</f>
        <v>22980.649999999998</v>
      </c>
    </row>
    <row r="15" spans="1:2" x14ac:dyDescent="0.35">
      <c r="A15" s="23" t="s">
        <v>960</v>
      </c>
      <c r="B15">
        <f>Sheet1!F109+Sheet1!F110+Sheet1!F111+Sheet1!F112+Sheet1!F113+Sheet1!F114+Sheet1!F115+Sheet1!F116+Sheet1!F117</f>
        <v>163900</v>
      </c>
    </row>
    <row r="16" spans="1:2" ht="15.5" x14ac:dyDescent="0.35">
      <c r="A16" s="242"/>
    </row>
    <row r="17" spans="1:2" ht="26" x14ac:dyDescent="0.6">
      <c r="A17" s="265" t="s">
        <v>230</v>
      </c>
    </row>
    <row r="18" spans="1:2" x14ac:dyDescent="0.35">
      <c r="A18" t="s">
        <v>14</v>
      </c>
      <c r="B18" t="str">
        <f>Sheet1!F5</f>
        <v>Add a name</v>
      </c>
    </row>
    <row r="19" spans="1:2" x14ac:dyDescent="0.35">
      <c r="A19" s="23" t="s">
        <v>961</v>
      </c>
      <c r="B19">
        <f>Sheet1!F164</f>
        <v>0.05</v>
      </c>
    </row>
    <row r="20" spans="1:2" x14ac:dyDescent="0.35">
      <c r="A20" s="23" t="s">
        <v>962</v>
      </c>
      <c r="B20">
        <f>Sheet1!F172+Sheet1!F173+Sheet1!F174+Sheet1!F175+Sheet1!F176+Sheet1!F177</f>
        <v>86388</v>
      </c>
    </row>
    <row r="21" spans="1:2" x14ac:dyDescent="0.35">
      <c r="A21" s="23" t="s">
        <v>959</v>
      </c>
      <c r="B21">
        <f>B19*B20</f>
        <v>4319.4000000000005</v>
      </c>
    </row>
    <row r="22" spans="1:2" x14ac:dyDescent="0.35">
      <c r="A22" s="23" t="s">
        <v>960</v>
      </c>
      <c r="B22">
        <f>Sheet1!F165+Sheet1!F166+Sheet1!F167+Sheet1!F168+Sheet1!F169+Sheet1!F170</f>
        <v>7400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FFFF00"/>
  </sheetPr>
  <dimension ref="A1:K44"/>
  <sheetViews>
    <sheetView topLeftCell="A6" workbookViewId="0">
      <selection sqref="A1:XFD1048576"/>
    </sheetView>
  </sheetViews>
  <sheetFormatPr defaultColWidth="10.81640625" defaultRowHeight="14.5" x14ac:dyDescent="0.35"/>
  <cols>
    <col min="1" max="1" width="16.36328125" customWidth="1"/>
    <col min="2" max="2" width="16.1796875" customWidth="1"/>
    <col min="5" max="6" width="11.453125" style="12"/>
  </cols>
  <sheetData>
    <row r="1" spans="1:6" x14ac:dyDescent="0.35">
      <c r="A1" s="355" t="s">
        <v>146</v>
      </c>
      <c r="B1" s="355"/>
      <c r="C1" s="355"/>
      <c r="E1" s="358" t="s">
        <v>465</v>
      </c>
      <c r="F1" s="358"/>
    </row>
    <row r="2" spans="1:6" x14ac:dyDescent="0.35">
      <c r="A2" s="44"/>
      <c r="B2" s="44" t="s">
        <v>457</v>
      </c>
      <c r="C2" s="44" t="s">
        <v>458</v>
      </c>
      <c r="E2" s="12" t="s">
        <v>303</v>
      </c>
      <c r="F2" s="12">
        <v>1.5</v>
      </c>
    </row>
    <row r="3" spans="1:6" x14ac:dyDescent="0.35">
      <c r="A3" s="44" t="s">
        <v>459</v>
      </c>
      <c r="B3" s="239">
        <v>1.4142325419835422E-2</v>
      </c>
      <c r="C3" s="239">
        <v>3.8820759707046117E-4</v>
      </c>
    </row>
    <row r="4" spans="1:6" x14ac:dyDescent="0.35">
      <c r="A4" s="44"/>
      <c r="B4" s="44"/>
      <c r="C4" s="44"/>
    </row>
    <row r="5" spans="1:6" x14ac:dyDescent="0.35">
      <c r="A5" s="356" t="s">
        <v>460</v>
      </c>
      <c r="B5" s="356"/>
      <c r="C5" s="356"/>
      <c r="E5" s="359" t="s">
        <v>465</v>
      </c>
      <c r="F5" s="359"/>
    </row>
    <row r="6" spans="1:6" x14ac:dyDescent="0.35">
      <c r="A6" s="44"/>
      <c r="B6" s="44" t="s">
        <v>457</v>
      </c>
      <c r="C6" s="44" t="s">
        <v>458</v>
      </c>
      <c r="D6" t="s">
        <v>1057</v>
      </c>
    </row>
    <row r="7" spans="1:6" ht="29" x14ac:dyDescent="0.35">
      <c r="A7" s="44" t="s">
        <v>461</v>
      </c>
      <c r="B7" s="233">
        <f>+'Masonry walls'!B42</f>
        <v>3.1671241833119857E-5</v>
      </c>
      <c r="C7" s="233">
        <f>+'Masonry walls'!B43</f>
        <v>3.1671241833119857E-5</v>
      </c>
      <c r="D7" s="269">
        <v>0.5</v>
      </c>
      <c r="E7" s="12" t="s">
        <v>466</v>
      </c>
      <c r="F7" s="12">
        <f>+'Masonry walls'!B10</f>
        <v>0</v>
      </c>
    </row>
    <row r="8" spans="1:6" ht="29" x14ac:dyDescent="0.35">
      <c r="A8" s="44" t="s">
        <v>419</v>
      </c>
      <c r="B8" s="233">
        <f>+Roof!B23</f>
        <v>0.6126802770309997</v>
      </c>
      <c r="C8" s="233">
        <f>+Roof!B24</f>
        <v>1.1556051346719443E-3</v>
      </c>
      <c r="D8" s="269">
        <v>0.25</v>
      </c>
      <c r="E8" s="12" t="s">
        <v>467</v>
      </c>
      <c r="F8" s="12">
        <f>+'Masonry walls'!B48</f>
        <v>140</v>
      </c>
    </row>
    <row r="9" spans="1:6" x14ac:dyDescent="0.35">
      <c r="A9" s="44" t="s">
        <v>418</v>
      </c>
      <c r="B9" s="233">
        <f>+'Projectiles windows'!D21</f>
        <v>0.71743519201754957</v>
      </c>
      <c r="C9" s="233">
        <f>+'Projectiles windows'!D22</f>
        <v>0</v>
      </c>
      <c r="D9" s="269">
        <v>0.05</v>
      </c>
      <c r="F9" s="235"/>
    </row>
    <row r="10" spans="1:6" x14ac:dyDescent="0.35">
      <c r="A10" s="44"/>
      <c r="B10" s="239">
        <f>SUMPRODUCT(B7:B9,D7:D9)</f>
        <v>0.18905766447954397</v>
      </c>
      <c r="C10" s="239">
        <f>SUMPRODUCT(C7:C9,D7:D9)</f>
        <v>3.04736904584546E-4</v>
      </c>
      <c r="E10" s="360" t="s">
        <v>465</v>
      </c>
      <c r="F10" s="360"/>
    </row>
    <row r="11" spans="1:6" x14ac:dyDescent="0.35">
      <c r="A11" s="44"/>
      <c r="B11" s="44"/>
      <c r="C11" s="44"/>
    </row>
    <row r="12" spans="1:6" ht="29" x14ac:dyDescent="0.35">
      <c r="A12" s="357" t="s">
        <v>462</v>
      </c>
      <c r="B12" s="357"/>
      <c r="C12" s="357"/>
      <c r="E12" s="12" t="str">
        <f>+Flood!A6</f>
        <v xml:space="preserve">Flood channels </v>
      </c>
      <c r="F12" s="12">
        <f>+Flood!B6</f>
        <v>3.5</v>
      </c>
    </row>
    <row r="13" spans="1:6" x14ac:dyDescent="0.35">
      <c r="A13" s="44"/>
      <c r="B13" s="44" t="s">
        <v>457</v>
      </c>
      <c r="C13" s="44" t="s">
        <v>458</v>
      </c>
    </row>
    <row r="14" spans="1:6" x14ac:dyDescent="0.35">
      <c r="A14" s="44" t="s">
        <v>459</v>
      </c>
      <c r="B14" s="234">
        <f>+IF(PARAMETERS!D19=1,Flood!D8,IF(PARAMETERS!D19=2,Flood!D9,Flood!D10))</f>
        <v>2.3859402123372592E-2</v>
      </c>
      <c r="C14" s="44" t="s">
        <v>463</v>
      </c>
    </row>
    <row r="15" spans="1:6" x14ac:dyDescent="0.35">
      <c r="A15" s="44" t="s">
        <v>464</v>
      </c>
      <c r="B15" s="44" t="str">
        <f>+Flood!B12</f>
        <v>Not Operational</v>
      </c>
      <c r="C15" s="44" t="str">
        <f>+Flood!B13</f>
        <v>Not Operational</v>
      </c>
    </row>
    <row r="38" spans="2:11" x14ac:dyDescent="0.35">
      <c r="B38">
        <v>0</v>
      </c>
      <c r="C38">
        <v>0</v>
      </c>
    </row>
    <row r="39" spans="2:11" x14ac:dyDescent="0.35">
      <c r="B39">
        <v>0</v>
      </c>
      <c r="C39">
        <v>0</v>
      </c>
      <c r="H39">
        <v>0</v>
      </c>
    </row>
    <row r="40" spans="2:11" x14ac:dyDescent="0.35">
      <c r="B40">
        <v>0</v>
      </c>
      <c r="C40">
        <v>0</v>
      </c>
    </row>
    <row r="41" spans="2:11" x14ac:dyDescent="0.35">
      <c r="B41">
        <v>0</v>
      </c>
      <c r="C41">
        <v>0</v>
      </c>
      <c r="H41">
        <v>0</v>
      </c>
      <c r="K41">
        <v>1.0319323208041372E-2</v>
      </c>
    </row>
    <row r="42" spans="2:11" x14ac:dyDescent="0.35">
      <c r="B42">
        <v>0</v>
      </c>
      <c r="C42">
        <v>0</v>
      </c>
      <c r="K42">
        <v>4.8063397458731217E-4</v>
      </c>
    </row>
    <row r="43" spans="2:11" x14ac:dyDescent="0.35">
      <c r="B43">
        <v>0</v>
      </c>
      <c r="C43">
        <v>0</v>
      </c>
      <c r="H43">
        <v>0</v>
      </c>
      <c r="K43">
        <v>1.5898150190399772E-5</v>
      </c>
    </row>
    <row r="44" spans="2:11" x14ac:dyDescent="0.35">
      <c r="K44">
        <v>5.561452757254526E-8</v>
      </c>
    </row>
  </sheetData>
  <mergeCells count="6">
    <mergeCell ref="A1:C1"/>
    <mergeCell ref="A5:C5"/>
    <mergeCell ref="A12:C12"/>
    <mergeCell ref="E1:F1"/>
    <mergeCell ref="E5:F5"/>
    <mergeCell ref="E10:F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rgb="FFFFFF00"/>
  </sheetPr>
  <dimension ref="A1:U20"/>
  <sheetViews>
    <sheetView topLeftCell="B1" workbookViewId="0">
      <selection activeCell="L15" sqref="L15"/>
    </sheetView>
  </sheetViews>
  <sheetFormatPr defaultColWidth="10.81640625" defaultRowHeight="14.5" x14ac:dyDescent="0.35"/>
  <cols>
    <col min="1" max="1" width="16.36328125" customWidth="1"/>
    <col min="2" max="2" width="16.1796875" customWidth="1"/>
    <col min="4" max="5" width="15.36328125" customWidth="1"/>
    <col min="7" max="8" width="15.1796875" customWidth="1"/>
    <col min="10" max="10" width="17.1796875" bestFit="1" customWidth="1"/>
  </cols>
  <sheetData>
    <row r="1" spans="1:21" x14ac:dyDescent="0.35">
      <c r="A1" t="s">
        <v>928</v>
      </c>
      <c r="B1" s="320">
        <f>1-E1-H1</f>
        <v>0.8</v>
      </c>
      <c r="D1" t="s">
        <v>927</v>
      </c>
      <c r="E1" s="320">
        <f>PARAMETERS!D27</f>
        <v>0.1</v>
      </c>
      <c r="G1" t="s">
        <v>926</v>
      </c>
      <c r="H1" s="320">
        <f>PARAMETERS!D31</f>
        <v>0.1</v>
      </c>
    </row>
    <row r="2" spans="1:21" x14ac:dyDescent="0.35">
      <c r="A2" s="355" t="s">
        <v>146</v>
      </c>
      <c r="B2" s="355"/>
      <c r="D2" s="355" t="s">
        <v>146</v>
      </c>
      <c r="E2" s="355"/>
      <c r="G2" s="355" t="s">
        <v>146</v>
      </c>
      <c r="H2" s="355"/>
      <c r="N2" s="321" t="s">
        <v>1071</v>
      </c>
      <c r="R2" s="314" t="s">
        <v>160</v>
      </c>
      <c r="S2" s="315"/>
    </row>
    <row r="3" spans="1:21" x14ac:dyDescent="0.35">
      <c r="A3" s="311" t="s">
        <v>450</v>
      </c>
      <c r="B3" s="44" t="s">
        <v>457</v>
      </c>
      <c r="D3" s="311" t="s">
        <v>450</v>
      </c>
      <c r="E3" s="44" t="s">
        <v>457</v>
      </c>
      <c r="G3" s="311" t="s">
        <v>450</v>
      </c>
      <c r="H3" s="44" t="s">
        <v>457</v>
      </c>
      <c r="J3" s="42" t="s">
        <v>161</v>
      </c>
      <c r="K3" s="60" t="s">
        <v>164</v>
      </c>
      <c r="L3" s="60" t="s">
        <v>165</v>
      </c>
      <c r="M3" s="60" t="s">
        <v>166</v>
      </c>
      <c r="N3" s="322" t="s">
        <v>167</v>
      </c>
      <c r="O3" s="23"/>
      <c r="P3" t="s">
        <v>185</v>
      </c>
      <c r="Q3" t="s">
        <v>162</v>
      </c>
      <c r="R3" s="316" t="s">
        <v>119</v>
      </c>
      <c r="S3" s="317" t="s">
        <v>161</v>
      </c>
    </row>
    <row r="4" spans="1:21" x14ac:dyDescent="0.35">
      <c r="A4" s="310" t="s">
        <v>307</v>
      </c>
      <c r="B4" s="232">
        <v>9.7419987854831455E-2</v>
      </c>
      <c r="D4" s="310" t="s">
        <v>307</v>
      </c>
      <c r="E4" s="232">
        <v>0.15362556326041063</v>
      </c>
      <c r="G4" s="310" t="s">
        <v>307</v>
      </c>
      <c r="H4" s="232">
        <v>0.27998375867368919</v>
      </c>
      <c r="J4" s="310" t="s">
        <v>307</v>
      </c>
      <c r="K4" s="4">
        <f>DGET(Injuries!$A$2:$G$6,K3,$R$3:$S$4)</f>
        <v>5.0000000000000001E-4</v>
      </c>
      <c r="L4" s="4">
        <f>DGET(Injuries!$A$2:$G$6,L3,$R$3:$S$4)</f>
        <v>0</v>
      </c>
      <c r="M4" s="4">
        <f>DGET(Injuries!$A$2:$G$6,M3,$R$3:$S$4)</f>
        <v>0</v>
      </c>
      <c r="N4" s="323">
        <f>DGET(Injuries!$A$2:$G$6,N3,$R$3:$S$4)</f>
        <v>0</v>
      </c>
      <c r="O4" s="48"/>
      <c r="P4" s="295">
        <f>K8*1</f>
        <v>0.35686765561008454</v>
      </c>
      <c r="R4" s="318" t="s">
        <v>51</v>
      </c>
      <c r="S4" s="319" t="s">
        <v>168</v>
      </c>
      <c r="T4" s="316" t="s">
        <v>119</v>
      </c>
      <c r="U4" s="317" t="s">
        <v>161</v>
      </c>
    </row>
    <row r="5" spans="1:21" x14ac:dyDescent="0.35">
      <c r="A5" s="310" t="s">
        <v>296</v>
      </c>
      <c r="B5" s="232">
        <v>1.9409511207882157E-2</v>
      </c>
      <c r="D5" s="310" t="s">
        <v>296</v>
      </c>
      <c r="E5" s="232">
        <v>1.9879916898261279E-2</v>
      </c>
      <c r="G5" s="310" t="s">
        <v>296</v>
      </c>
      <c r="H5" s="232">
        <v>2.7112725999800996E-2</v>
      </c>
      <c r="J5" s="310" t="s">
        <v>296</v>
      </c>
      <c r="K5" s="4">
        <f>DGET(Injuries!$A$2:$G$6,K3,$T$4:$U$5)</f>
        <v>2.5000000000000001E-3</v>
      </c>
      <c r="L5" s="4">
        <f>DGET(Injuries!$A$2:$G$6,L3,$T$4:$U$5)</f>
        <v>2.9999999999999997E-4</v>
      </c>
      <c r="M5" s="4">
        <f>DGET(Injuries!$A$2:$G$6,M3,$T$4:$U$5)</f>
        <v>0</v>
      </c>
      <c r="N5" s="323">
        <f>DGET(Injuries!$A$2:$G$6,N3,$T$4:$U$5)</f>
        <v>0</v>
      </c>
      <c r="O5" s="48"/>
      <c r="P5" s="295">
        <f>L8*2</f>
        <v>4.1007177397705416E-2</v>
      </c>
      <c r="Q5" t="s">
        <v>195</v>
      </c>
      <c r="R5" s="316" t="s">
        <v>119</v>
      </c>
      <c r="S5" s="317" t="s">
        <v>161</v>
      </c>
      <c r="T5" s="318" t="s">
        <v>51</v>
      </c>
      <c r="U5" s="319" t="s">
        <v>107</v>
      </c>
    </row>
    <row r="6" spans="1:21" x14ac:dyDescent="0.35">
      <c r="A6" s="310" t="s">
        <v>308</v>
      </c>
      <c r="B6" s="232">
        <v>5.0120460412518791E-4</v>
      </c>
      <c r="D6" s="310" t="s">
        <v>308</v>
      </c>
      <c r="E6" s="232">
        <v>1.2119036899637206E-3</v>
      </c>
      <c r="G6" s="310" t="s">
        <v>308</v>
      </c>
      <c r="H6" s="232">
        <v>5.8359557042173525E-4</v>
      </c>
      <c r="J6" s="310" t="s">
        <v>308</v>
      </c>
      <c r="K6" s="4">
        <f>DGET(Injuries!$A$2:$G$6,K3,$R$5:$S$6)</f>
        <v>0.01</v>
      </c>
      <c r="L6" s="4">
        <f>DGET(Injuries!$A$2:$G$6,L3,$R$5:$S$6)</f>
        <v>1E-3</v>
      </c>
      <c r="M6" s="4">
        <f>DGET(Injuries!$A$2:$G$6,M3,$R$5:$S$6)</f>
        <v>1.0000000000000001E-5</v>
      </c>
      <c r="N6" s="323">
        <f>DGET(Injuries!$A$2:$G$6,N3,$R$5:$S$6)</f>
        <v>1.0000000000000001E-5</v>
      </c>
      <c r="O6" s="48"/>
      <c r="P6" s="295">
        <f>(M8+N8)*70</f>
        <v>6.9266001144044371E-3</v>
      </c>
      <c r="Q6" t="s">
        <v>194</v>
      </c>
      <c r="R6" s="318" t="s">
        <v>51</v>
      </c>
      <c r="S6" s="319" t="s">
        <v>170</v>
      </c>
      <c r="T6" s="316" t="s">
        <v>119</v>
      </c>
      <c r="U6" s="317" t="s">
        <v>161</v>
      </c>
    </row>
    <row r="7" spans="1:21" x14ac:dyDescent="0.35">
      <c r="A7" s="310" t="s">
        <v>309</v>
      </c>
      <c r="B7" s="232">
        <v>1.3857275489684834E-6</v>
      </c>
      <c r="D7" s="310" t="s">
        <v>309</v>
      </c>
      <c r="E7" s="232">
        <v>1.6028643475472125E-5</v>
      </c>
      <c r="G7" s="310" t="s">
        <v>309</v>
      </c>
      <c r="H7" s="232">
        <v>7.7797663680098889E-5</v>
      </c>
      <c r="J7" s="310" t="s">
        <v>309</v>
      </c>
      <c r="K7" s="4">
        <f>DGET(Injuries!$A$2:$G$6,K3,$T$6:$U$7)</f>
        <v>0.05</v>
      </c>
      <c r="L7" s="4">
        <f>DGET(Injuries!$A$2:$G$6,L3,$T$6:$U$7)</f>
        <v>0.01</v>
      </c>
      <c r="M7" s="4">
        <f>DGET(Injuries!$A$2:$G$6,M3,$T$6:$U$7)</f>
        <v>1E-3</v>
      </c>
      <c r="N7" s="323">
        <f>DGET(Injuries!$A$2:$G$6,N3,$T$6:$U$7)</f>
        <v>1E-3</v>
      </c>
      <c r="T7" s="318" t="s">
        <v>51</v>
      </c>
      <c r="U7" s="319" t="s">
        <v>211</v>
      </c>
    </row>
    <row r="8" spans="1:21" x14ac:dyDescent="0.35">
      <c r="A8" s="312" t="s">
        <v>155</v>
      </c>
      <c r="B8" s="313">
        <v>7.5398655279528878E-3</v>
      </c>
      <c r="D8" s="312" t="s">
        <v>155</v>
      </c>
      <c r="E8" s="313">
        <v>9.432598794532919E-3</v>
      </c>
      <c r="G8" s="312" t="s">
        <v>155</v>
      </c>
      <c r="H8" s="313">
        <v>1.4147370915683447E-2</v>
      </c>
      <c r="J8" s="310" t="s">
        <v>1068</v>
      </c>
      <c r="K8" s="48">
        <f>(SUMPRODUCT(B4:B7,K4:K7)*B1+SUMPRODUCT(E4:E7,K4:K7)*E1+SUMPRODUCT(H4:H7,K4:K7)*H1)*PARAMETERS!$D$13</f>
        <v>0.35686765561008454</v>
      </c>
      <c r="L8" s="48">
        <f>(SUMPRODUCT(B4:B7,L4:L7)*B1+SUMPRODUCT(E4:E7,L4:L7)*E1+SUMPRODUCT(H4:H7,L4:L7)*H1)*PARAMETERS!$D$13</f>
        <v>2.0503588698852708E-2</v>
      </c>
      <c r="M8" s="48">
        <f>(SUMPRODUCT(B4:B7,M4:M7)*B1+SUMPRODUCT(E4:E7,M4:M7)*E1+SUMPRODUCT(H4:H7,M4:M7)*H1)*PARAMETERS!$D$13</f>
        <v>4.9475715102888834E-5</v>
      </c>
      <c r="N8" s="324">
        <f>(SUMPRODUCT(B4:B7,N4:N7)*B1+SUMPRODUCT(E4:E7,N4:N7)*E1+SUMPRODUCT(H4:H7,N4:N7)*H1)*PARAMETERS!$D$13</f>
        <v>4.9475715102888834E-5</v>
      </c>
    </row>
    <row r="9" spans="1:21" x14ac:dyDescent="0.35">
      <c r="A9" s="44"/>
      <c r="B9" s="44"/>
      <c r="D9" s="44"/>
      <c r="E9" s="44"/>
      <c r="G9" s="44"/>
      <c r="H9" s="44"/>
    </row>
    <row r="10" spans="1:21" x14ac:dyDescent="0.35">
      <c r="A10" s="356" t="s">
        <v>460</v>
      </c>
      <c r="B10" s="356"/>
      <c r="D10" s="356" t="s">
        <v>460</v>
      </c>
      <c r="E10" s="356"/>
      <c r="G10" s="356" t="s">
        <v>460</v>
      </c>
      <c r="H10" s="356"/>
    </row>
    <row r="11" spans="1:21" x14ac:dyDescent="0.35">
      <c r="A11" s="44"/>
      <c r="B11" s="44" t="s">
        <v>457</v>
      </c>
      <c r="C11" t="s">
        <v>1057</v>
      </c>
      <c r="D11" s="44"/>
      <c r="E11" s="44" t="s">
        <v>457</v>
      </c>
      <c r="G11" s="44"/>
      <c r="H11" s="44" t="s">
        <v>457</v>
      </c>
      <c r="J11" s="42" t="s">
        <v>161</v>
      </c>
      <c r="K11" s="60" t="s">
        <v>164</v>
      </c>
      <c r="L11" s="60" t="s">
        <v>165</v>
      </c>
    </row>
    <row r="12" spans="1:21" x14ac:dyDescent="0.35">
      <c r="A12" s="44" t="s">
        <v>461</v>
      </c>
      <c r="B12" s="233">
        <f>+'Masonry walls'!F37</f>
        <v>3.1671241833119857E-5</v>
      </c>
      <c r="C12" s="269">
        <v>0.5</v>
      </c>
      <c r="D12" s="44" t="s">
        <v>461</v>
      </c>
      <c r="E12" s="233">
        <f>+'Masonry walls'!J37</f>
        <v>3.1671241833119857E-5</v>
      </c>
      <c r="G12" s="44" t="s">
        <v>461</v>
      </c>
      <c r="H12" s="233">
        <f>+'Masonry walls'!N37</f>
        <v>3.1671241833119857E-5</v>
      </c>
      <c r="J12" t="s">
        <v>308</v>
      </c>
      <c r="K12" s="224">
        <f>K6</f>
        <v>0.01</v>
      </c>
      <c r="L12" s="224">
        <f>L6</f>
        <v>1E-3</v>
      </c>
    </row>
    <row r="13" spans="1:21" x14ac:dyDescent="0.35">
      <c r="A13" s="44" t="s">
        <v>419</v>
      </c>
      <c r="B13" s="233">
        <f>+'Hospital Outputs'!$B$8</f>
        <v>0.6126802770309997</v>
      </c>
      <c r="C13" s="269">
        <v>0.25</v>
      </c>
      <c r="D13" s="44" t="s">
        <v>419</v>
      </c>
      <c r="E13" s="233">
        <f>+'Hospital Outputs'!$B$8</f>
        <v>0.6126802770309997</v>
      </c>
      <c r="G13" s="44" t="s">
        <v>419</v>
      </c>
      <c r="H13" s="233">
        <f>+'Hospital Outputs'!$B$8</f>
        <v>0.6126802770309997</v>
      </c>
      <c r="J13" t="s">
        <v>296</v>
      </c>
      <c r="K13" s="224">
        <f>K5</f>
        <v>2.5000000000000001E-3</v>
      </c>
      <c r="L13" s="224">
        <f>L5</f>
        <v>2.9999999999999997E-4</v>
      </c>
    </row>
    <row r="14" spans="1:21" x14ac:dyDescent="0.35">
      <c r="A14" s="44" t="s">
        <v>418</v>
      </c>
      <c r="B14" s="233">
        <f>+'Hospital Outputs'!$B$9</f>
        <v>0.71743519201754957</v>
      </c>
      <c r="C14" s="269">
        <v>0.05</v>
      </c>
      <c r="D14" s="44" t="s">
        <v>418</v>
      </c>
      <c r="E14" s="233">
        <f>+'Hospital Outputs'!$B$9</f>
        <v>0.71743519201754957</v>
      </c>
      <c r="G14" s="44" t="s">
        <v>418</v>
      </c>
      <c r="H14" s="233">
        <f>+'Hospital Outputs'!$B$9</f>
        <v>0.71743519201754957</v>
      </c>
      <c r="J14" t="s">
        <v>307</v>
      </c>
      <c r="K14" s="224">
        <f>K4</f>
        <v>5.0000000000000001E-4</v>
      </c>
      <c r="L14" s="224">
        <f>L4</f>
        <v>0</v>
      </c>
    </row>
    <row r="15" spans="1:21" x14ac:dyDescent="0.35">
      <c r="A15" s="44"/>
      <c r="B15" s="239">
        <f>SUMPRODUCT(B12:B14,C12:C14)</f>
        <v>0.18905766447954397</v>
      </c>
      <c r="D15" s="44"/>
      <c r="E15" s="239">
        <f>SUMPRODUCT(E12:E14,C12:C14)</f>
        <v>0.18905766447954397</v>
      </c>
      <c r="F15" s="44"/>
      <c r="G15" s="44"/>
      <c r="H15" s="239">
        <f>SUMPRODUCT(H12:H14,C12:C14)</f>
        <v>0.18905766447954397</v>
      </c>
      <c r="J15" t="s">
        <v>1068</v>
      </c>
      <c r="K15" s="48">
        <f>(SUMPRODUCT(B12:B14,K12:K14)*B1+SUMPRODUCT(E12:E14,K12:K14)*E1+SUMPRODUCT(H12:H14,K12:K14)*H1)*PARAMETERS!$D$13</f>
        <v>5.7402714630499814</v>
      </c>
      <c r="L15" s="48">
        <f>(SUMPRODUCT(B12:B14,L12:L14)*B1+SUMPRODUCT(E12:E14,L12:L14)*E1+SUMPRODUCT(H12:H14,L12:L14)*H1)*PARAMETERS!$D$13</f>
        <v>0.55812535021003984</v>
      </c>
    </row>
    <row r="16" spans="1:21" x14ac:dyDescent="0.35">
      <c r="A16" s="44"/>
      <c r="B16" s="44"/>
      <c r="D16" s="44"/>
      <c r="E16" s="44"/>
      <c r="G16" s="44"/>
      <c r="H16" s="44"/>
    </row>
    <row r="17" spans="1:8" x14ac:dyDescent="0.35">
      <c r="A17" s="357" t="s">
        <v>462</v>
      </c>
      <c r="B17" s="357"/>
      <c r="D17" s="357" t="s">
        <v>462</v>
      </c>
      <c r="E17" s="357"/>
      <c r="G17" s="357" t="s">
        <v>462</v>
      </c>
      <c r="H17" s="357"/>
    </row>
    <row r="18" spans="1:8" x14ac:dyDescent="0.35">
      <c r="A18" s="44"/>
      <c r="B18" s="44" t="s">
        <v>457</v>
      </c>
      <c r="D18" s="44"/>
      <c r="E18" s="44" t="s">
        <v>457</v>
      </c>
      <c r="G18" s="44"/>
      <c r="H18" s="44" t="s">
        <v>457</v>
      </c>
    </row>
    <row r="19" spans="1:8" x14ac:dyDescent="0.35">
      <c r="A19" s="44" t="s">
        <v>459</v>
      </c>
      <c r="B19" s="234">
        <f>+IF(PARAMETERS!D25=1,Flood!$D$8,IF(PARAMETERS!D25=2,Flood!$D$9,Flood!$D$10))</f>
        <v>2.3859402123372592E-2</v>
      </c>
      <c r="D19" s="44" t="s">
        <v>459</v>
      </c>
      <c r="E19" s="234">
        <f>+IF(PARAMETERS!D29=1,Flood!$D$8,IF(PARAMETERS!D29=2,Flood!$D$9,Flood!$D$10))</f>
        <v>2.3859402123372592E-2</v>
      </c>
      <c r="G19" s="44" t="s">
        <v>459</v>
      </c>
      <c r="H19" s="234">
        <f>+IF(PARAMETERS!D33=1,Flood!$D$8,IF(PARAMETERS!D33=2,Flood!$D$9,Flood!$D$10))</f>
        <v>2.3859402123372592E-2</v>
      </c>
    </row>
    <row r="20" spans="1:8" x14ac:dyDescent="0.35">
      <c r="A20" s="44"/>
      <c r="B20" s="44"/>
      <c r="D20" s="44"/>
      <c r="E20" s="44"/>
      <c r="G20" s="44"/>
      <c r="H20" s="44"/>
    </row>
  </sheetData>
  <mergeCells count="9">
    <mergeCell ref="G2:H2"/>
    <mergeCell ref="G10:H10"/>
    <mergeCell ref="G17:H17"/>
    <mergeCell ref="A2:B2"/>
    <mergeCell ref="A10:B10"/>
    <mergeCell ref="A17:B17"/>
    <mergeCell ref="D2:E2"/>
    <mergeCell ref="D10:E10"/>
    <mergeCell ref="D17:E17"/>
  </mergeCells>
  <phoneticPr fontId="48"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J8"/>
  <sheetViews>
    <sheetView topLeftCell="B1" workbookViewId="0">
      <selection activeCell="C3" sqref="C3:G4"/>
    </sheetView>
  </sheetViews>
  <sheetFormatPr defaultColWidth="8.81640625" defaultRowHeight="14.5" x14ac:dyDescent="0.35"/>
  <cols>
    <col min="1" max="1" width="7.6328125" bestFit="1" customWidth="1"/>
    <col min="2" max="2" width="15.6328125" bestFit="1" customWidth="1"/>
    <col min="3" max="3" width="16.81640625" bestFit="1" customWidth="1"/>
    <col min="4" max="7" width="10.6328125" bestFit="1" customWidth="1"/>
  </cols>
  <sheetData>
    <row r="1" spans="1:10" x14ac:dyDescent="0.35">
      <c r="J1" t="s">
        <v>171</v>
      </c>
    </row>
    <row r="2" spans="1:10" ht="15.5" x14ac:dyDescent="0.35">
      <c r="A2" s="58" t="s">
        <v>163</v>
      </c>
      <c r="B2" s="58" t="s">
        <v>119</v>
      </c>
      <c r="C2" s="58" t="s">
        <v>161</v>
      </c>
      <c r="D2" s="58" t="s">
        <v>164</v>
      </c>
      <c r="E2" s="58" t="s">
        <v>165</v>
      </c>
      <c r="F2" s="58" t="s">
        <v>166</v>
      </c>
      <c r="G2" s="58" t="s">
        <v>167</v>
      </c>
      <c r="J2" t="s">
        <v>172</v>
      </c>
    </row>
    <row r="3" spans="1:10" x14ac:dyDescent="0.35">
      <c r="B3" t="s">
        <v>51</v>
      </c>
      <c r="C3" t="s">
        <v>168</v>
      </c>
      <c r="D3" s="259">
        <v>5.0000000000000001E-4</v>
      </c>
      <c r="E3" s="259">
        <v>0</v>
      </c>
      <c r="F3" s="259">
        <v>0</v>
      </c>
      <c r="G3" s="259">
        <v>0</v>
      </c>
    </row>
    <row r="4" spans="1:10" x14ac:dyDescent="0.35">
      <c r="B4" t="s">
        <v>51</v>
      </c>
      <c r="C4" t="s">
        <v>107</v>
      </c>
      <c r="D4" s="259">
        <v>2.5000000000000001E-3</v>
      </c>
      <c r="E4" s="259">
        <v>2.9999999999999997E-4</v>
      </c>
      <c r="F4" s="259">
        <v>0</v>
      </c>
      <c r="G4" s="259">
        <v>0</v>
      </c>
      <c r="J4" t="s">
        <v>173</v>
      </c>
    </row>
    <row r="5" spans="1:10" x14ac:dyDescent="0.35">
      <c r="B5" t="s">
        <v>51</v>
      </c>
      <c r="C5" t="s">
        <v>170</v>
      </c>
      <c r="D5" s="259">
        <v>0.01</v>
      </c>
      <c r="E5" s="259">
        <v>1E-3</v>
      </c>
      <c r="F5" s="259">
        <v>1.0000000000000001E-5</v>
      </c>
      <c r="G5" s="259">
        <v>1.0000000000000001E-5</v>
      </c>
      <c r="J5" t="s">
        <v>174</v>
      </c>
    </row>
    <row r="6" spans="1:10" x14ac:dyDescent="0.35">
      <c r="B6" t="s">
        <v>51</v>
      </c>
      <c r="C6" t="s">
        <v>211</v>
      </c>
      <c r="D6" s="259">
        <v>0.05</v>
      </c>
      <c r="E6" s="259">
        <v>0.01</v>
      </c>
      <c r="F6" s="259">
        <v>1E-3</v>
      </c>
      <c r="G6" s="259">
        <v>1E-3</v>
      </c>
      <c r="J6" t="s">
        <v>175</v>
      </c>
    </row>
    <row r="7" spans="1:10" x14ac:dyDescent="0.35">
      <c r="J7">
        <f>52/100000000</f>
        <v>5.2E-7</v>
      </c>
    </row>
    <row r="8" spans="1:10" x14ac:dyDescent="0.35">
      <c r="J8">
        <f>J7/0.005</f>
        <v>1.0399999999999999E-4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0000"/>
  </sheetPr>
  <dimension ref="A1:M51"/>
  <sheetViews>
    <sheetView workbookViewId="0"/>
  </sheetViews>
  <sheetFormatPr defaultColWidth="8.81640625" defaultRowHeight="14.5" x14ac:dyDescent="0.35"/>
  <cols>
    <col min="2" max="2" width="13.1796875" bestFit="1" customWidth="1"/>
    <col min="3" max="3" width="29.36328125" style="12" customWidth="1"/>
    <col min="5" max="5" width="8.81640625" style="11"/>
    <col min="7" max="7" width="9.453125" customWidth="1"/>
  </cols>
  <sheetData>
    <row r="1" spans="1:13" x14ac:dyDescent="0.35">
      <c r="A1" s="23" t="s">
        <v>121</v>
      </c>
    </row>
    <row r="2" spans="1:13" x14ac:dyDescent="0.35">
      <c r="A2" s="367" t="s">
        <v>120</v>
      </c>
      <c r="B2" s="367" t="s">
        <v>119</v>
      </c>
      <c r="C2" s="368" t="s">
        <v>118</v>
      </c>
      <c r="D2" s="366" t="s">
        <v>117</v>
      </c>
      <c r="E2" s="366"/>
      <c r="F2" s="366"/>
      <c r="G2" s="366"/>
      <c r="H2" s="364" t="s">
        <v>116</v>
      </c>
      <c r="I2" s="364" t="s">
        <v>115</v>
      </c>
      <c r="J2" s="366" t="s">
        <v>114</v>
      </c>
      <c r="K2" s="366"/>
      <c r="L2" s="366"/>
      <c r="M2" s="366"/>
    </row>
    <row r="3" spans="1:13" x14ac:dyDescent="0.35">
      <c r="A3" s="367"/>
      <c r="B3" s="367"/>
      <c r="C3" s="368"/>
      <c r="D3" s="364" t="s">
        <v>113</v>
      </c>
      <c r="E3" s="364"/>
      <c r="F3" s="365" t="s">
        <v>112</v>
      </c>
      <c r="G3" s="365"/>
      <c r="H3" s="364"/>
      <c r="I3" s="364"/>
      <c r="J3" s="366"/>
      <c r="K3" s="366"/>
      <c r="L3" s="366"/>
      <c r="M3" s="366"/>
    </row>
    <row r="4" spans="1:13" x14ac:dyDescent="0.35">
      <c r="A4" s="367"/>
      <c r="B4" s="367"/>
      <c r="C4" s="368"/>
      <c r="D4" s="21" t="s">
        <v>111</v>
      </c>
      <c r="E4" s="22" t="s">
        <v>110</v>
      </c>
      <c r="F4" s="21" t="s">
        <v>110</v>
      </c>
      <c r="G4" s="20" t="s">
        <v>109</v>
      </c>
      <c r="H4" s="364"/>
      <c r="I4" s="364"/>
      <c r="J4" s="19" t="s">
        <v>108</v>
      </c>
      <c r="K4" s="19" t="s">
        <v>107</v>
      </c>
      <c r="L4" s="19" t="s">
        <v>106</v>
      </c>
      <c r="M4" s="19" t="s">
        <v>105</v>
      </c>
    </row>
    <row r="5" spans="1:13" x14ac:dyDescent="0.35">
      <c r="A5" s="13">
        <v>1</v>
      </c>
      <c r="B5" s="13" t="s">
        <v>104</v>
      </c>
      <c r="C5" s="17" t="s">
        <v>103</v>
      </c>
      <c r="D5" s="14" t="s">
        <v>25</v>
      </c>
      <c r="E5" s="16" t="s">
        <v>26</v>
      </c>
      <c r="F5" s="13">
        <v>1</v>
      </c>
      <c r="G5" s="13">
        <v>4.3</v>
      </c>
      <c r="H5" s="13">
        <v>4.3</v>
      </c>
      <c r="I5" s="13">
        <v>0.35</v>
      </c>
      <c r="J5" s="13" t="s">
        <v>24</v>
      </c>
      <c r="K5" s="13" t="s">
        <v>24</v>
      </c>
      <c r="L5" s="13" t="s">
        <v>24</v>
      </c>
      <c r="M5" s="13" t="s">
        <v>24</v>
      </c>
    </row>
    <row r="6" spans="1:13" ht="29" x14ac:dyDescent="0.35">
      <c r="A6" s="13">
        <v>2</v>
      </c>
      <c r="B6" s="13" t="s">
        <v>102</v>
      </c>
      <c r="C6" s="17" t="s">
        <v>101</v>
      </c>
      <c r="D6" s="14" t="s">
        <v>25</v>
      </c>
      <c r="E6" s="16" t="s">
        <v>51</v>
      </c>
      <c r="F6" s="13">
        <v>2</v>
      </c>
      <c r="G6" s="13">
        <v>7.3</v>
      </c>
      <c r="H6" s="13">
        <v>7.3</v>
      </c>
      <c r="I6" s="15">
        <v>0.4</v>
      </c>
      <c r="J6" s="13" t="s">
        <v>24</v>
      </c>
      <c r="K6" s="13" t="s">
        <v>24</v>
      </c>
      <c r="L6" s="13" t="s">
        <v>24</v>
      </c>
      <c r="M6" s="13" t="s">
        <v>24</v>
      </c>
    </row>
    <row r="7" spans="1:13" x14ac:dyDescent="0.35">
      <c r="A7" s="13">
        <v>3</v>
      </c>
      <c r="B7" s="13" t="s">
        <v>100</v>
      </c>
      <c r="C7" s="361" t="s">
        <v>99</v>
      </c>
      <c r="D7" s="13" t="s">
        <v>27</v>
      </c>
      <c r="E7" s="16" t="s">
        <v>32</v>
      </c>
      <c r="F7" s="13">
        <v>2</v>
      </c>
      <c r="G7" s="13">
        <v>7.3</v>
      </c>
      <c r="H7" s="13">
        <v>7.3</v>
      </c>
      <c r="I7" s="15">
        <v>0.5</v>
      </c>
      <c r="J7" s="13" t="s">
        <v>24</v>
      </c>
      <c r="K7" s="13" t="s">
        <v>24</v>
      </c>
      <c r="L7" s="13" t="s">
        <v>24</v>
      </c>
      <c r="M7" s="13" t="s">
        <v>24</v>
      </c>
    </row>
    <row r="8" spans="1:13" x14ac:dyDescent="0.35">
      <c r="A8" s="13">
        <v>4</v>
      </c>
      <c r="B8" s="13" t="s">
        <v>98</v>
      </c>
      <c r="C8" s="362"/>
      <c r="D8" s="13" t="s">
        <v>36</v>
      </c>
      <c r="E8" s="16" t="s">
        <v>43</v>
      </c>
      <c r="F8" s="13">
        <v>5</v>
      </c>
      <c r="G8" s="13">
        <v>18.3</v>
      </c>
      <c r="H8" s="13">
        <v>18.3</v>
      </c>
      <c r="I8" s="13">
        <v>1.08</v>
      </c>
      <c r="J8" s="13" t="s">
        <v>24</v>
      </c>
      <c r="K8" s="13" t="s">
        <v>24</v>
      </c>
      <c r="L8" s="13" t="s">
        <v>24</v>
      </c>
      <c r="M8" s="13" t="s">
        <v>24</v>
      </c>
    </row>
    <row r="9" spans="1:13" x14ac:dyDescent="0.35">
      <c r="A9" s="13">
        <v>5</v>
      </c>
      <c r="B9" s="13" t="s">
        <v>97</v>
      </c>
      <c r="C9" s="363"/>
      <c r="D9" s="13" t="s">
        <v>41</v>
      </c>
      <c r="E9" s="16" t="s">
        <v>40</v>
      </c>
      <c r="F9" s="13">
        <v>13</v>
      </c>
      <c r="G9" s="13">
        <v>47.5</v>
      </c>
      <c r="H9" s="13">
        <v>47.5</v>
      </c>
      <c r="I9" s="13">
        <v>2.21</v>
      </c>
      <c r="J9" s="13" t="s">
        <v>24</v>
      </c>
      <c r="K9" s="13" t="s">
        <v>24</v>
      </c>
      <c r="L9" s="13" t="s">
        <v>24</v>
      </c>
      <c r="M9" s="13" t="s">
        <v>24</v>
      </c>
    </row>
    <row r="10" spans="1:13" x14ac:dyDescent="0.35">
      <c r="A10" s="13">
        <v>6</v>
      </c>
      <c r="B10" s="13" t="s">
        <v>96</v>
      </c>
      <c r="C10" s="361" t="s">
        <v>95</v>
      </c>
      <c r="D10" s="13" t="s">
        <v>27</v>
      </c>
      <c r="E10" s="16" t="s">
        <v>32</v>
      </c>
      <c r="F10" s="13">
        <v>2</v>
      </c>
      <c r="G10" s="13">
        <v>7.3</v>
      </c>
      <c r="H10" s="13">
        <v>7.3</v>
      </c>
      <c r="I10" s="15">
        <v>0.4</v>
      </c>
      <c r="J10" s="13" t="s">
        <v>24</v>
      </c>
      <c r="K10" s="13" t="s">
        <v>24</v>
      </c>
      <c r="L10" s="13" t="s">
        <v>24</v>
      </c>
      <c r="M10" s="13" t="s">
        <v>24</v>
      </c>
    </row>
    <row r="11" spans="1:13" x14ac:dyDescent="0.35">
      <c r="A11" s="13">
        <v>7</v>
      </c>
      <c r="B11" s="13" t="s">
        <v>94</v>
      </c>
      <c r="C11" s="362"/>
      <c r="D11" s="13" t="s">
        <v>36</v>
      </c>
      <c r="E11" s="16" t="s">
        <v>43</v>
      </c>
      <c r="F11" s="13">
        <v>5</v>
      </c>
      <c r="G11" s="13">
        <v>18.3</v>
      </c>
      <c r="H11" s="13">
        <v>18.3</v>
      </c>
      <c r="I11" s="15">
        <v>0.86</v>
      </c>
      <c r="J11" s="13" t="s">
        <v>24</v>
      </c>
      <c r="K11" s="13" t="s">
        <v>24</v>
      </c>
      <c r="L11" s="13" t="s">
        <v>24</v>
      </c>
      <c r="M11" s="13" t="s">
        <v>24</v>
      </c>
    </row>
    <row r="12" spans="1:13" x14ac:dyDescent="0.35">
      <c r="A12" s="13">
        <v>8</v>
      </c>
      <c r="B12" s="13" t="s">
        <v>93</v>
      </c>
      <c r="C12" s="363"/>
      <c r="D12" s="13" t="s">
        <v>41</v>
      </c>
      <c r="E12" s="16" t="s">
        <v>40</v>
      </c>
      <c r="F12" s="13">
        <v>13</v>
      </c>
      <c r="G12" s="13">
        <v>47.5</v>
      </c>
      <c r="H12" s="13">
        <v>47.5</v>
      </c>
      <c r="I12" s="15">
        <v>1.77</v>
      </c>
      <c r="J12" s="13" t="s">
        <v>24</v>
      </c>
      <c r="K12" s="13" t="s">
        <v>24</v>
      </c>
      <c r="L12" s="13" t="s">
        <v>24</v>
      </c>
      <c r="M12" s="13" t="s">
        <v>24</v>
      </c>
    </row>
    <row r="13" spans="1:13" x14ac:dyDescent="0.35">
      <c r="A13" s="13">
        <v>9</v>
      </c>
      <c r="B13" s="13" t="s">
        <v>92</v>
      </c>
      <c r="C13" s="17" t="s">
        <v>91</v>
      </c>
      <c r="D13" s="14" t="s">
        <v>90</v>
      </c>
      <c r="E13" s="16" t="s">
        <v>51</v>
      </c>
      <c r="F13" s="13">
        <v>1</v>
      </c>
      <c r="G13" s="13">
        <v>4.5999999999999996</v>
      </c>
      <c r="H13" s="13">
        <v>4.5999999999999996</v>
      </c>
      <c r="I13" s="15">
        <v>0.4</v>
      </c>
      <c r="J13" s="13" t="s">
        <v>24</v>
      </c>
      <c r="K13" s="13" t="s">
        <v>24</v>
      </c>
      <c r="L13" s="13" t="s">
        <v>24</v>
      </c>
      <c r="M13" s="13" t="s">
        <v>24</v>
      </c>
    </row>
    <row r="14" spans="1:13" ht="29.25" customHeight="1" x14ac:dyDescent="0.35">
      <c r="A14" s="13">
        <v>10</v>
      </c>
      <c r="B14" s="13" t="s">
        <v>89</v>
      </c>
      <c r="C14" s="361" t="s">
        <v>88</v>
      </c>
      <c r="D14" s="13" t="s">
        <v>27</v>
      </c>
      <c r="E14" s="16" t="s">
        <v>32</v>
      </c>
      <c r="F14" s="13">
        <v>2</v>
      </c>
      <c r="G14" s="13">
        <v>7.3</v>
      </c>
      <c r="H14" s="13">
        <v>7.3</v>
      </c>
      <c r="I14" s="15">
        <v>0.35</v>
      </c>
      <c r="J14" s="13" t="s">
        <v>24</v>
      </c>
      <c r="K14" s="13" t="s">
        <v>24</v>
      </c>
      <c r="L14" s="13" t="s">
        <v>24</v>
      </c>
      <c r="M14" s="13" t="s">
        <v>24</v>
      </c>
    </row>
    <row r="15" spans="1:13" ht="29.25" customHeight="1" x14ac:dyDescent="0.35">
      <c r="A15" s="13">
        <v>11</v>
      </c>
      <c r="B15" s="13" t="s">
        <v>87</v>
      </c>
      <c r="C15" s="362"/>
      <c r="D15" s="13" t="s">
        <v>36</v>
      </c>
      <c r="E15" s="16" t="s">
        <v>43</v>
      </c>
      <c r="F15" s="13">
        <v>5</v>
      </c>
      <c r="G15" s="13">
        <v>18.3</v>
      </c>
      <c r="H15" s="13">
        <v>18.3</v>
      </c>
      <c r="I15" s="15">
        <v>0.65</v>
      </c>
      <c r="J15" s="13" t="s">
        <v>24</v>
      </c>
      <c r="K15" s="13" t="s">
        <v>24</v>
      </c>
      <c r="L15" s="13" t="s">
        <v>24</v>
      </c>
      <c r="M15" s="13" t="s">
        <v>24</v>
      </c>
    </row>
    <row r="16" spans="1:13" ht="29.25" customHeight="1" x14ac:dyDescent="0.35">
      <c r="A16" s="13">
        <v>12</v>
      </c>
      <c r="B16" s="13" t="s">
        <v>86</v>
      </c>
      <c r="C16" s="363"/>
      <c r="D16" s="13" t="s">
        <v>41</v>
      </c>
      <c r="E16" s="16" t="s">
        <v>40</v>
      </c>
      <c r="F16" s="13">
        <v>13</v>
      </c>
      <c r="G16" s="13">
        <v>47.5</v>
      </c>
      <c r="H16" s="13">
        <v>47.5</v>
      </c>
      <c r="I16" s="15">
        <v>1.32</v>
      </c>
      <c r="J16" s="13" t="s">
        <v>24</v>
      </c>
      <c r="K16" s="13" t="s">
        <v>24</v>
      </c>
      <c r="L16" s="13" t="s">
        <v>24</v>
      </c>
      <c r="M16" s="13" t="s">
        <v>24</v>
      </c>
    </row>
    <row r="17" spans="1:13" ht="29.25" customHeight="1" x14ac:dyDescent="0.35">
      <c r="A17" s="13">
        <v>13</v>
      </c>
      <c r="B17" s="13" t="s">
        <v>85</v>
      </c>
      <c r="C17" s="361" t="s">
        <v>84</v>
      </c>
      <c r="D17" s="13" t="s">
        <v>27</v>
      </c>
      <c r="E17" s="16" t="s">
        <v>32</v>
      </c>
      <c r="F17" s="13">
        <v>2</v>
      </c>
      <c r="G17" s="13">
        <v>7.3</v>
      </c>
      <c r="H17" s="13">
        <v>7.3</v>
      </c>
      <c r="I17" s="15">
        <v>0.35</v>
      </c>
      <c r="J17" s="13" t="s">
        <v>24</v>
      </c>
      <c r="K17" s="13" t="s">
        <v>24</v>
      </c>
      <c r="L17" s="13" t="s">
        <v>24</v>
      </c>
      <c r="M17" s="13" t="s">
        <v>24</v>
      </c>
    </row>
    <row r="18" spans="1:13" ht="29.25" customHeight="1" x14ac:dyDescent="0.35">
      <c r="A18" s="13">
        <v>14</v>
      </c>
      <c r="B18" s="13" t="s">
        <v>83</v>
      </c>
      <c r="C18" s="362"/>
      <c r="D18" s="13" t="s">
        <v>36</v>
      </c>
      <c r="E18" s="16" t="s">
        <v>43</v>
      </c>
      <c r="F18" s="13">
        <v>5</v>
      </c>
      <c r="G18" s="13">
        <v>18.3</v>
      </c>
      <c r="H18" s="13">
        <v>18.3</v>
      </c>
      <c r="I18" s="15">
        <v>0.65</v>
      </c>
      <c r="J18" s="13" t="s">
        <v>24</v>
      </c>
      <c r="K18" s="13" t="s">
        <v>24</v>
      </c>
      <c r="L18" s="13" t="s">
        <v>24</v>
      </c>
      <c r="M18" s="13" t="s">
        <v>24</v>
      </c>
    </row>
    <row r="19" spans="1:13" ht="29.25" customHeight="1" x14ac:dyDescent="0.35">
      <c r="A19" s="13">
        <v>15</v>
      </c>
      <c r="B19" s="13" t="s">
        <v>82</v>
      </c>
      <c r="C19" s="363"/>
      <c r="D19" s="13" t="s">
        <v>41</v>
      </c>
      <c r="E19" s="16" t="s">
        <v>40</v>
      </c>
      <c r="F19" s="13">
        <v>13</v>
      </c>
      <c r="G19" s="13">
        <v>47.5</v>
      </c>
      <c r="H19" s="13">
        <v>47.5</v>
      </c>
      <c r="I19" s="15">
        <v>1.32</v>
      </c>
      <c r="J19" s="13" t="s">
        <v>24</v>
      </c>
      <c r="K19" s="13" t="s">
        <v>24</v>
      </c>
      <c r="L19" s="13" t="s">
        <v>24</v>
      </c>
      <c r="M19" s="13" t="s">
        <v>24</v>
      </c>
    </row>
    <row r="20" spans="1:13" x14ac:dyDescent="0.35">
      <c r="A20" s="13">
        <v>16</v>
      </c>
      <c r="B20" s="13" t="s">
        <v>81</v>
      </c>
      <c r="C20" s="361" t="s">
        <v>80</v>
      </c>
      <c r="D20" s="13" t="s">
        <v>27</v>
      </c>
      <c r="E20" s="16" t="s">
        <v>32</v>
      </c>
      <c r="F20" s="13">
        <v>2</v>
      </c>
      <c r="G20" s="13">
        <v>6.1</v>
      </c>
      <c r="H20" s="13">
        <v>6.1</v>
      </c>
      <c r="I20" s="15">
        <v>0.4</v>
      </c>
      <c r="J20" s="13" t="s">
        <v>24</v>
      </c>
      <c r="K20" s="13" t="s">
        <v>24</v>
      </c>
      <c r="L20" s="13" t="s">
        <v>24</v>
      </c>
      <c r="M20" s="13" t="s">
        <v>24</v>
      </c>
    </row>
    <row r="21" spans="1:13" x14ac:dyDescent="0.35">
      <c r="A21" s="13">
        <v>17</v>
      </c>
      <c r="B21" s="13" t="s">
        <v>79</v>
      </c>
      <c r="C21" s="362"/>
      <c r="D21" s="13" t="s">
        <v>36</v>
      </c>
      <c r="E21" s="16" t="s">
        <v>43</v>
      </c>
      <c r="F21" s="13">
        <v>5</v>
      </c>
      <c r="G21" s="13">
        <v>15.2</v>
      </c>
      <c r="H21" s="13">
        <v>15.2</v>
      </c>
      <c r="I21" s="15">
        <v>0.75</v>
      </c>
      <c r="J21" s="13" t="s">
        <v>24</v>
      </c>
      <c r="K21" s="13" t="s">
        <v>24</v>
      </c>
      <c r="L21" s="13" t="s">
        <v>24</v>
      </c>
      <c r="M21" s="13" t="s">
        <v>24</v>
      </c>
    </row>
    <row r="22" spans="1:13" x14ac:dyDescent="0.35">
      <c r="A22" s="13">
        <v>18</v>
      </c>
      <c r="B22" s="13" t="s">
        <v>78</v>
      </c>
      <c r="C22" s="363"/>
      <c r="D22" s="13" t="s">
        <v>41</v>
      </c>
      <c r="E22" s="16" t="s">
        <v>40</v>
      </c>
      <c r="F22" s="13">
        <v>12</v>
      </c>
      <c r="G22" s="13">
        <v>36.6</v>
      </c>
      <c r="H22" s="13">
        <v>36.6</v>
      </c>
      <c r="I22" s="15">
        <v>1.45</v>
      </c>
      <c r="J22" s="13" t="s">
        <v>24</v>
      </c>
      <c r="K22" s="13" t="s">
        <v>24</v>
      </c>
      <c r="L22" s="13" t="s">
        <v>24</v>
      </c>
      <c r="M22" s="13" t="s">
        <v>24</v>
      </c>
    </row>
    <row r="23" spans="1:13" x14ac:dyDescent="0.35">
      <c r="A23" s="13">
        <v>19</v>
      </c>
      <c r="B23" s="13" t="s">
        <v>77</v>
      </c>
      <c r="C23" s="361" t="s">
        <v>76</v>
      </c>
      <c r="D23" s="13" t="s">
        <v>27</v>
      </c>
      <c r="E23" s="16" t="s">
        <v>32</v>
      </c>
      <c r="F23" s="13">
        <v>2</v>
      </c>
      <c r="G23" s="13">
        <v>6.1</v>
      </c>
      <c r="H23" s="13">
        <v>6.1</v>
      </c>
      <c r="I23" s="15">
        <v>0.35</v>
      </c>
      <c r="J23" s="13" t="s">
        <v>24</v>
      </c>
      <c r="K23" s="13" t="s">
        <v>24</v>
      </c>
      <c r="L23" s="13" t="s">
        <v>24</v>
      </c>
      <c r="M23" s="13" t="s">
        <v>24</v>
      </c>
    </row>
    <row r="24" spans="1:13" x14ac:dyDescent="0.35">
      <c r="A24" s="13">
        <v>20</v>
      </c>
      <c r="B24" s="13" t="s">
        <v>75</v>
      </c>
      <c r="C24" s="362"/>
      <c r="D24" s="13" t="s">
        <v>36</v>
      </c>
      <c r="E24" s="16" t="s">
        <v>43</v>
      </c>
      <c r="F24" s="13">
        <v>5</v>
      </c>
      <c r="G24" s="13">
        <v>15.2</v>
      </c>
      <c r="H24" s="13">
        <v>15.2</v>
      </c>
      <c r="I24" s="15">
        <v>0.56000000000000005</v>
      </c>
      <c r="J24" s="13" t="s">
        <v>24</v>
      </c>
      <c r="K24" s="13" t="s">
        <v>24</v>
      </c>
      <c r="L24" s="13" t="s">
        <v>24</v>
      </c>
      <c r="M24" s="13" t="s">
        <v>24</v>
      </c>
    </row>
    <row r="25" spans="1:13" x14ac:dyDescent="0.35">
      <c r="A25" s="13">
        <v>21</v>
      </c>
      <c r="B25" s="13" t="s">
        <v>74</v>
      </c>
      <c r="C25" s="363"/>
      <c r="D25" s="13" t="s">
        <v>41</v>
      </c>
      <c r="E25" s="16" t="s">
        <v>40</v>
      </c>
      <c r="F25" s="13">
        <v>12</v>
      </c>
      <c r="G25" s="13">
        <v>36.6</v>
      </c>
      <c r="H25" s="13">
        <v>36.6</v>
      </c>
      <c r="I25" s="15">
        <v>1.0900000000000001</v>
      </c>
      <c r="J25" s="13" t="s">
        <v>24</v>
      </c>
      <c r="K25" s="13" t="s">
        <v>24</v>
      </c>
      <c r="L25" s="13" t="s">
        <v>24</v>
      </c>
      <c r="M25" s="13" t="s">
        <v>24</v>
      </c>
    </row>
    <row r="26" spans="1:13" ht="29.25" customHeight="1" x14ac:dyDescent="0.35">
      <c r="A26" s="13">
        <v>22</v>
      </c>
      <c r="B26" s="13" t="s">
        <v>73</v>
      </c>
      <c r="C26" s="361" t="s">
        <v>72</v>
      </c>
      <c r="D26" s="13" t="s">
        <v>27</v>
      </c>
      <c r="E26" s="16" t="s">
        <v>32</v>
      </c>
      <c r="F26" s="13">
        <v>2</v>
      </c>
      <c r="G26" s="13">
        <v>6.1</v>
      </c>
      <c r="H26" s="13">
        <v>6.1</v>
      </c>
      <c r="I26" s="15">
        <v>0.35</v>
      </c>
      <c r="J26" s="13" t="s">
        <v>24</v>
      </c>
      <c r="K26" s="13" t="s">
        <v>24</v>
      </c>
      <c r="L26" s="13" t="s">
        <v>24</v>
      </c>
      <c r="M26" s="13" t="s">
        <v>24</v>
      </c>
    </row>
    <row r="27" spans="1:13" ht="29.25" customHeight="1" x14ac:dyDescent="0.35">
      <c r="A27" s="13">
        <v>23</v>
      </c>
      <c r="B27" s="13" t="s">
        <v>71</v>
      </c>
      <c r="C27" s="362"/>
      <c r="D27" s="13" t="s">
        <v>36</v>
      </c>
      <c r="E27" s="16" t="s">
        <v>43</v>
      </c>
      <c r="F27" s="13">
        <v>5</v>
      </c>
      <c r="G27" s="13">
        <v>15.2</v>
      </c>
      <c r="H27" s="13">
        <v>15.2</v>
      </c>
      <c r="I27" s="15">
        <v>0.56000000000000005</v>
      </c>
      <c r="J27" s="13" t="s">
        <v>24</v>
      </c>
      <c r="K27" s="13" t="s">
        <v>24</v>
      </c>
      <c r="L27" s="13" t="s">
        <v>24</v>
      </c>
      <c r="M27" s="13" t="s">
        <v>24</v>
      </c>
    </row>
    <row r="28" spans="1:13" ht="29.25" customHeight="1" x14ac:dyDescent="0.35">
      <c r="A28" s="13">
        <v>24</v>
      </c>
      <c r="B28" s="13" t="s">
        <v>70</v>
      </c>
      <c r="C28" s="363"/>
      <c r="D28" s="13" t="s">
        <v>41</v>
      </c>
      <c r="E28" s="16" t="s">
        <v>40</v>
      </c>
      <c r="F28" s="13">
        <v>12</v>
      </c>
      <c r="G28" s="13">
        <v>36.6</v>
      </c>
      <c r="H28" s="13">
        <v>36.6</v>
      </c>
      <c r="I28" s="15">
        <v>1.0900000000000001</v>
      </c>
      <c r="J28" s="13" t="s">
        <v>24</v>
      </c>
      <c r="K28" s="13" t="s">
        <v>24</v>
      </c>
      <c r="L28" s="13" t="s">
        <v>24</v>
      </c>
      <c r="M28" s="13" t="s">
        <v>24</v>
      </c>
    </row>
    <row r="29" spans="1:13" ht="29.25" customHeight="1" x14ac:dyDescent="0.35">
      <c r="A29" s="13">
        <v>39</v>
      </c>
      <c r="B29" s="13" t="s">
        <v>69</v>
      </c>
      <c r="C29" s="361" t="s">
        <v>68</v>
      </c>
      <c r="D29" s="13" t="s">
        <v>27</v>
      </c>
      <c r="E29" s="16" t="s">
        <v>32</v>
      </c>
      <c r="F29" s="13">
        <v>2</v>
      </c>
      <c r="G29" s="13">
        <v>6.1</v>
      </c>
      <c r="H29" s="13">
        <v>6.1</v>
      </c>
      <c r="I29" s="15">
        <v>0.35</v>
      </c>
      <c r="J29" s="13" t="s">
        <v>24</v>
      </c>
      <c r="K29" s="13" t="s">
        <v>24</v>
      </c>
      <c r="L29" s="13" t="s">
        <v>24</v>
      </c>
      <c r="M29" s="13" t="s">
        <v>24</v>
      </c>
    </row>
    <row r="30" spans="1:13" ht="29.25" customHeight="1" x14ac:dyDescent="0.35">
      <c r="A30" s="13">
        <v>40</v>
      </c>
      <c r="B30" s="13" t="s">
        <v>67</v>
      </c>
      <c r="C30" s="362"/>
      <c r="D30" s="13" t="s">
        <v>36</v>
      </c>
      <c r="E30" s="16" t="s">
        <v>43</v>
      </c>
      <c r="F30" s="13">
        <v>5</v>
      </c>
      <c r="G30" s="13">
        <v>15.2</v>
      </c>
      <c r="H30" s="13">
        <v>15.2</v>
      </c>
      <c r="I30" s="15">
        <v>0.56000000000000005</v>
      </c>
      <c r="J30" s="13" t="s">
        <v>24</v>
      </c>
      <c r="K30" s="13" t="s">
        <v>24</v>
      </c>
      <c r="L30" s="13" t="s">
        <v>24</v>
      </c>
      <c r="M30" s="13" t="s">
        <v>24</v>
      </c>
    </row>
    <row r="31" spans="1:13" ht="29.25" customHeight="1" x14ac:dyDescent="0.35">
      <c r="A31" s="13">
        <v>41</v>
      </c>
      <c r="B31" s="13" t="s">
        <v>66</v>
      </c>
      <c r="C31" s="363"/>
      <c r="D31" s="13" t="s">
        <v>41</v>
      </c>
      <c r="E31" s="16" t="s">
        <v>40</v>
      </c>
      <c r="F31" s="13">
        <v>12</v>
      </c>
      <c r="G31" s="13">
        <v>36.6</v>
      </c>
      <c r="H31" s="13">
        <v>36.6</v>
      </c>
      <c r="I31" s="15">
        <v>1.0900000000000001</v>
      </c>
      <c r="J31" s="13" t="s">
        <v>24</v>
      </c>
      <c r="K31" s="13" t="s">
        <v>24</v>
      </c>
      <c r="L31" s="13" t="s">
        <v>24</v>
      </c>
      <c r="M31" s="13" t="s">
        <v>24</v>
      </c>
    </row>
    <row r="32" spans="1:13" x14ac:dyDescent="0.35">
      <c r="A32" s="13">
        <v>44</v>
      </c>
      <c r="B32" s="13" t="s">
        <v>65</v>
      </c>
      <c r="C32" s="361" t="s">
        <v>64</v>
      </c>
      <c r="D32" s="13" t="s">
        <v>27</v>
      </c>
      <c r="E32" s="16" t="s">
        <v>32</v>
      </c>
      <c r="F32" s="13">
        <v>2</v>
      </c>
      <c r="G32" s="13">
        <v>6.1</v>
      </c>
      <c r="H32" s="13">
        <v>6.1</v>
      </c>
      <c r="I32" s="15">
        <v>0.4</v>
      </c>
      <c r="J32" s="13" t="s">
        <v>24</v>
      </c>
      <c r="K32" s="13" t="s">
        <v>24</v>
      </c>
      <c r="L32" s="13" t="s">
        <v>24</v>
      </c>
      <c r="M32" s="13" t="s">
        <v>24</v>
      </c>
    </row>
    <row r="33" spans="1:13" x14ac:dyDescent="0.35">
      <c r="A33" s="13">
        <v>45</v>
      </c>
      <c r="B33" s="13" t="s">
        <v>63</v>
      </c>
      <c r="C33" s="362"/>
      <c r="D33" s="13" t="s">
        <v>36</v>
      </c>
      <c r="E33" s="16" t="s">
        <v>43</v>
      </c>
      <c r="F33" s="13">
        <v>5</v>
      </c>
      <c r="G33" s="13">
        <v>15.2</v>
      </c>
      <c r="H33" s="13">
        <v>15.2</v>
      </c>
      <c r="I33" s="15">
        <v>0.75</v>
      </c>
      <c r="J33" s="13" t="s">
        <v>24</v>
      </c>
      <c r="K33" s="13" t="s">
        <v>24</v>
      </c>
      <c r="L33" s="13" t="s">
        <v>24</v>
      </c>
      <c r="M33" s="13" t="s">
        <v>24</v>
      </c>
    </row>
    <row r="34" spans="1:13" x14ac:dyDescent="0.35">
      <c r="A34" s="13">
        <v>46</v>
      </c>
      <c r="B34" s="13" t="s">
        <v>62</v>
      </c>
      <c r="C34" s="363"/>
      <c r="D34" s="13" t="s">
        <v>41</v>
      </c>
      <c r="E34" s="16" t="s">
        <v>40</v>
      </c>
      <c r="F34" s="13">
        <v>12</v>
      </c>
      <c r="G34" s="13">
        <v>36.6</v>
      </c>
      <c r="H34" s="13">
        <v>36.6</v>
      </c>
      <c r="I34" s="15">
        <v>1.45</v>
      </c>
      <c r="J34" s="13" t="s">
        <v>24</v>
      </c>
      <c r="K34" s="13" t="s">
        <v>24</v>
      </c>
      <c r="L34" s="13" t="s">
        <v>24</v>
      </c>
      <c r="M34" s="13" t="s">
        <v>24</v>
      </c>
    </row>
    <row r="35" spans="1:13" x14ac:dyDescent="0.35">
      <c r="A35" s="13">
        <v>25</v>
      </c>
      <c r="B35" s="13" t="s">
        <v>61</v>
      </c>
      <c r="C35" s="361" t="s">
        <v>60</v>
      </c>
      <c r="D35" s="13" t="s">
        <v>27</v>
      </c>
      <c r="E35" s="16" t="s">
        <v>32</v>
      </c>
      <c r="F35" s="13">
        <v>1</v>
      </c>
      <c r="G35" s="13">
        <v>4.5999999999999996</v>
      </c>
      <c r="H35" s="13">
        <v>4.5999999999999996</v>
      </c>
      <c r="I35" s="15">
        <v>0.35</v>
      </c>
      <c r="J35" s="13" t="s">
        <v>24</v>
      </c>
      <c r="K35" s="13" t="s">
        <v>24</v>
      </c>
      <c r="L35" s="13" t="s">
        <v>24</v>
      </c>
      <c r="M35" s="13" t="s">
        <v>24</v>
      </c>
    </row>
    <row r="36" spans="1:13" x14ac:dyDescent="0.35">
      <c r="A36" s="13">
        <v>42</v>
      </c>
      <c r="B36" s="13" t="s">
        <v>59</v>
      </c>
      <c r="C36" s="362"/>
      <c r="D36" s="13" t="s">
        <v>36</v>
      </c>
      <c r="E36" s="16" t="s">
        <v>43</v>
      </c>
      <c r="F36" s="13">
        <v>5</v>
      </c>
      <c r="G36" s="13">
        <v>15.2</v>
      </c>
      <c r="H36" s="13">
        <v>15.2</v>
      </c>
      <c r="I36" s="15">
        <v>0.56000000000000005</v>
      </c>
      <c r="J36" s="13" t="s">
        <v>24</v>
      </c>
      <c r="K36" s="13" t="s">
        <v>24</v>
      </c>
      <c r="L36" s="13" t="s">
        <v>24</v>
      </c>
      <c r="M36" s="13" t="s">
        <v>24</v>
      </c>
    </row>
    <row r="37" spans="1:13" x14ac:dyDescent="0.35">
      <c r="A37" s="13">
        <v>43</v>
      </c>
      <c r="B37" s="13" t="s">
        <v>58</v>
      </c>
      <c r="C37" s="363"/>
      <c r="D37" s="13" t="s">
        <v>41</v>
      </c>
      <c r="E37" s="16" t="s">
        <v>40</v>
      </c>
      <c r="F37" s="13">
        <v>12</v>
      </c>
      <c r="G37" s="13">
        <v>36.6</v>
      </c>
      <c r="H37" s="13">
        <v>36.6</v>
      </c>
      <c r="I37" s="15">
        <v>1.0900000000000001</v>
      </c>
      <c r="J37" s="13" t="s">
        <v>24</v>
      </c>
      <c r="K37" s="13" t="s">
        <v>24</v>
      </c>
      <c r="L37" s="13" t="s">
        <v>24</v>
      </c>
      <c r="M37" s="13" t="s">
        <v>24</v>
      </c>
    </row>
    <row r="38" spans="1:13" ht="29.25" customHeight="1" x14ac:dyDescent="0.35">
      <c r="A38" s="13">
        <v>26</v>
      </c>
      <c r="B38" s="13" t="s">
        <v>57</v>
      </c>
      <c r="C38" s="361" t="s">
        <v>56</v>
      </c>
      <c r="D38" s="13" t="s">
        <v>27</v>
      </c>
      <c r="E38" s="16" t="s">
        <v>32</v>
      </c>
      <c r="F38" s="13">
        <v>2</v>
      </c>
      <c r="G38" s="13">
        <v>6.1</v>
      </c>
      <c r="H38" s="13">
        <v>6.1</v>
      </c>
      <c r="I38" s="15">
        <v>0.35</v>
      </c>
      <c r="J38" s="13" t="s">
        <v>24</v>
      </c>
      <c r="K38" s="13" t="s">
        <v>24</v>
      </c>
      <c r="L38" s="13" t="s">
        <v>24</v>
      </c>
      <c r="M38" s="13" t="s">
        <v>24</v>
      </c>
    </row>
    <row r="39" spans="1:13" ht="29.25" customHeight="1" x14ac:dyDescent="0.35">
      <c r="A39" s="13">
        <v>27</v>
      </c>
      <c r="B39" s="13" t="s">
        <v>55</v>
      </c>
      <c r="C39" s="362"/>
      <c r="D39" s="13" t="s">
        <v>36</v>
      </c>
      <c r="E39" s="16" t="s">
        <v>43</v>
      </c>
      <c r="F39" s="13">
        <v>5</v>
      </c>
      <c r="G39" s="13">
        <v>15.2</v>
      </c>
      <c r="H39" s="13">
        <v>15.2</v>
      </c>
      <c r="I39" s="15">
        <v>0.56000000000000005</v>
      </c>
      <c r="J39" s="13" t="s">
        <v>24</v>
      </c>
      <c r="K39" s="13" t="s">
        <v>24</v>
      </c>
      <c r="L39" s="13" t="s">
        <v>24</v>
      </c>
      <c r="M39" s="13" t="s">
        <v>24</v>
      </c>
    </row>
    <row r="40" spans="1:13" ht="29.25" customHeight="1" x14ac:dyDescent="0.35">
      <c r="A40" s="13">
        <v>28</v>
      </c>
      <c r="B40" s="13" t="s">
        <v>54</v>
      </c>
      <c r="C40" s="363"/>
      <c r="D40" s="13" t="s">
        <v>41</v>
      </c>
      <c r="E40" s="16" t="s">
        <v>40</v>
      </c>
      <c r="F40" s="13">
        <v>12</v>
      </c>
      <c r="G40" s="13">
        <v>36.6</v>
      </c>
      <c r="H40" s="13">
        <v>36.6</v>
      </c>
      <c r="I40" s="15">
        <v>1.0900000000000001</v>
      </c>
      <c r="J40" s="13" t="s">
        <v>24</v>
      </c>
      <c r="K40" s="13" t="s">
        <v>24</v>
      </c>
      <c r="L40" s="13" t="s">
        <v>24</v>
      </c>
      <c r="M40" s="13" t="s">
        <v>24</v>
      </c>
    </row>
    <row r="41" spans="1:13" ht="29" x14ac:dyDescent="0.35">
      <c r="A41" s="13">
        <v>47</v>
      </c>
      <c r="B41" s="13" t="s">
        <v>53</v>
      </c>
      <c r="C41" s="18" t="s">
        <v>52</v>
      </c>
      <c r="D41" s="13" t="s">
        <v>25</v>
      </c>
      <c r="E41" s="16" t="s">
        <v>51</v>
      </c>
      <c r="F41" s="13">
        <v>1</v>
      </c>
      <c r="G41" s="13">
        <v>4.5999999999999996</v>
      </c>
      <c r="H41" s="13">
        <v>4.5999999999999996</v>
      </c>
      <c r="I41" s="15">
        <v>0.32</v>
      </c>
      <c r="J41" s="13" t="s">
        <v>24</v>
      </c>
      <c r="K41" s="13" t="s">
        <v>24</v>
      </c>
      <c r="L41" s="13" t="s">
        <v>24</v>
      </c>
      <c r="M41" s="13" t="s">
        <v>24</v>
      </c>
    </row>
    <row r="42" spans="1:13" ht="43.5" customHeight="1" x14ac:dyDescent="0.35">
      <c r="A42" s="13">
        <v>29</v>
      </c>
      <c r="B42" s="13" t="s">
        <v>50</v>
      </c>
      <c r="C42" s="361" t="s">
        <v>49</v>
      </c>
      <c r="D42" s="13" t="s">
        <v>27</v>
      </c>
      <c r="E42" s="16" t="s">
        <v>32</v>
      </c>
      <c r="F42" s="13">
        <v>2</v>
      </c>
      <c r="G42" s="13">
        <v>6.1</v>
      </c>
      <c r="H42" s="13">
        <v>6.1</v>
      </c>
      <c r="I42" s="15">
        <v>0.35</v>
      </c>
      <c r="J42" s="13" t="s">
        <v>24</v>
      </c>
      <c r="K42" s="13" t="s">
        <v>24</v>
      </c>
      <c r="L42" s="13" t="s">
        <v>24</v>
      </c>
      <c r="M42" s="13" t="s">
        <v>24</v>
      </c>
    </row>
    <row r="43" spans="1:13" ht="43.5" customHeight="1" x14ac:dyDescent="0.35">
      <c r="A43" s="13">
        <v>30</v>
      </c>
      <c r="B43" s="13" t="s">
        <v>48</v>
      </c>
      <c r="C43" s="363"/>
      <c r="D43" s="13" t="s">
        <v>36</v>
      </c>
      <c r="E43" s="16" t="s">
        <v>47</v>
      </c>
      <c r="F43" s="13">
        <v>5</v>
      </c>
      <c r="G43" s="13">
        <v>15.2</v>
      </c>
      <c r="H43" s="13">
        <v>15.2</v>
      </c>
      <c r="I43" s="15">
        <v>0.56000000000000005</v>
      </c>
      <c r="J43" s="13" t="s">
        <v>24</v>
      </c>
      <c r="K43" s="13" t="s">
        <v>24</v>
      </c>
      <c r="L43" s="13" t="s">
        <v>24</v>
      </c>
      <c r="M43" s="13" t="s">
        <v>24</v>
      </c>
    </row>
    <row r="44" spans="1:13" ht="43.5" customHeight="1" x14ac:dyDescent="0.35">
      <c r="A44" s="13">
        <v>31</v>
      </c>
      <c r="B44" s="13" t="s">
        <v>46</v>
      </c>
      <c r="C44" s="361" t="s">
        <v>45</v>
      </c>
      <c r="D44" s="13" t="s">
        <v>27</v>
      </c>
      <c r="E44" s="16" t="s">
        <v>32</v>
      </c>
      <c r="F44" s="13">
        <v>2</v>
      </c>
      <c r="G44" s="13">
        <v>6.1</v>
      </c>
      <c r="H44" s="13">
        <v>6.1</v>
      </c>
      <c r="I44" s="15">
        <v>0.35</v>
      </c>
      <c r="J44" s="13" t="s">
        <v>24</v>
      </c>
      <c r="K44" s="13" t="s">
        <v>24</v>
      </c>
      <c r="L44" s="13" t="s">
        <v>24</v>
      </c>
      <c r="M44" s="13" t="s">
        <v>24</v>
      </c>
    </row>
    <row r="45" spans="1:13" ht="43.5" customHeight="1" x14ac:dyDescent="0.35">
      <c r="A45" s="13">
        <v>32</v>
      </c>
      <c r="B45" s="13" t="s">
        <v>44</v>
      </c>
      <c r="C45" s="362"/>
      <c r="D45" s="13" t="s">
        <v>36</v>
      </c>
      <c r="E45" s="16" t="s">
        <v>43</v>
      </c>
      <c r="F45" s="13">
        <v>5</v>
      </c>
      <c r="G45" s="13">
        <v>15.2</v>
      </c>
      <c r="H45" s="13">
        <v>15.2</v>
      </c>
      <c r="I45" s="15">
        <v>0.56000000000000005</v>
      </c>
      <c r="J45" s="13" t="s">
        <v>24</v>
      </c>
      <c r="K45" s="13" t="s">
        <v>24</v>
      </c>
      <c r="L45" s="13" t="s">
        <v>24</v>
      </c>
      <c r="M45" s="13" t="s">
        <v>24</v>
      </c>
    </row>
    <row r="46" spans="1:13" ht="43.5" customHeight="1" x14ac:dyDescent="0.35">
      <c r="A46" s="13">
        <v>33</v>
      </c>
      <c r="B46" s="13" t="s">
        <v>42</v>
      </c>
      <c r="C46" s="363"/>
      <c r="D46" s="13" t="s">
        <v>41</v>
      </c>
      <c r="E46" s="16" t="s">
        <v>40</v>
      </c>
      <c r="F46" s="13">
        <v>12</v>
      </c>
      <c r="G46" s="13">
        <v>36.6</v>
      </c>
      <c r="H46" s="13">
        <v>36.6</v>
      </c>
      <c r="I46" s="15">
        <v>1.0900000000000001</v>
      </c>
      <c r="J46" s="13" t="s">
        <v>24</v>
      </c>
      <c r="K46" s="13" t="s">
        <v>24</v>
      </c>
      <c r="L46" s="13" t="s">
        <v>24</v>
      </c>
      <c r="M46" s="13" t="s">
        <v>24</v>
      </c>
    </row>
    <row r="47" spans="1:13" ht="29.25" customHeight="1" x14ac:dyDescent="0.35">
      <c r="A47" s="13">
        <v>34</v>
      </c>
      <c r="B47" s="13" t="s">
        <v>39</v>
      </c>
      <c r="C47" s="361" t="s">
        <v>38</v>
      </c>
      <c r="D47" s="13" t="s">
        <v>27</v>
      </c>
      <c r="E47" s="16" t="s">
        <v>26</v>
      </c>
      <c r="F47" s="13">
        <v>1</v>
      </c>
      <c r="G47" s="13">
        <v>4.5999999999999996</v>
      </c>
      <c r="H47" s="13">
        <v>4.5999999999999996</v>
      </c>
      <c r="I47" s="15">
        <v>0.35</v>
      </c>
      <c r="J47" s="14" t="s">
        <v>25</v>
      </c>
      <c r="K47" s="13" t="s">
        <v>24</v>
      </c>
      <c r="L47" s="13" t="s">
        <v>24</v>
      </c>
      <c r="M47" s="13" t="s">
        <v>24</v>
      </c>
    </row>
    <row r="48" spans="1:13" ht="29.25" customHeight="1" x14ac:dyDescent="0.35">
      <c r="A48" s="13">
        <v>35</v>
      </c>
      <c r="B48" s="13" t="s">
        <v>37</v>
      </c>
      <c r="C48" s="363"/>
      <c r="D48" s="13" t="s">
        <v>36</v>
      </c>
      <c r="E48" s="16" t="s">
        <v>35</v>
      </c>
      <c r="F48" s="13">
        <v>3</v>
      </c>
      <c r="G48" s="13">
        <v>10.7</v>
      </c>
      <c r="H48" s="13">
        <v>10.7</v>
      </c>
      <c r="I48" s="15">
        <v>0.5</v>
      </c>
      <c r="J48" s="14" t="s">
        <v>25</v>
      </c>
      <c r="K48" s="13" t="s">
        <v>24</v>
      </c>
      <c r="L48" s="13" t="s">
        <v>24</v>
      </c>
      <c r="M48" s="13" t="s">
        <v>24</v>
      </c>
    </row>
    <row r="49" spans="1:13" x14ac:dyDescent="0.35">
      <c r="A49" s="13">
        <v>38</v>
      </c>
      <c r="B49" s="13" t="s">
        <v>34</v>
      </c>
      <c r="C49" s="17" t="s">
        <v>33</v>
      </c>
      <c r="D49" s="13" t="s">
        <v>27</v>
      </c>
      <c r="E49" s="16" t="s">
        <v>32</v>
      </c>
      <c r="F49" s="13">
        <v>3</v>
      </c>
      <c r="G49" s="13">
        <v>9.1</v>
      </c>
      <c r="H49" s="13">
        <v>9.1</v>
      </c>
      <c r="I49" s="15">
        <v>0.4</v>
      </c>
      <c r="J49" s="14" t="s">
        <v>25</v>
      </c>
      <c r="K49" s="13" t="s">
        <v>24</v>
      </c>
      <c r="L49" s="13" t="s">
        <v>24</v>
      </c>
      <c r="M49" s="13" t="s">
        <v>24</v>
      </c>
    </row>
    <row r="50" spans="1:13" x14ac:dyDescent="0.35">
      <c r="A50" s="13">
        <v>36</v>
      </c>
      <c r="B50" s="13" t="s">
        <v>31</v>
      </c>
      <c r="C50" s="17" t="s">
        <v>30</v>
      </c>
      <c r="D50" s="13" t="s">
        <v>27</v>
      </c>
      <c r="E50" s="16" t="s">
        <v>26</v>
      </c>
      <c r="F50" s="13">
        <v>2</v>
      </c>
      <c r="G50" s="13">
        <v>6.1</v>
      </c>
      <c r="H50" s="13">
        <v>6.1</v>
      </c>
      <c r="I50" s="15">
        <v>0.5</v>
      </c>
      <c r="J50" s="14" t="s">
        <v>25</v>
      </c>
      <c r="K50" s="13" t="s">
        <v>24</v>
      </c>
      <c r="L50" s="13" t="s">
        <v>24</v>
      </c>
      <c r="M50" s="13" t="s">
        <v>24</v>
      </c>
    </row>
    <row r="51" spans="1:13" x14ac:dyDescent="0.35">
      <c r="A51" s="13">
        <v>37</v>
      </c>
      <c r="B51" s="13" t="s">
        <v>29</v>
      </c>
      <c r="C51" s="17" t="s">
        <v>28</v>
      </c>
      <c r="D51" s="13" t="s">
        <v>27</v>
      </c>
      <c r="E51" s="16" t="s">
        <v>26</v>
      </c>
      <c r="F51" s="13">
        <v>2</v>
      </c>
      <c r="G51" s="13">
        <v>6.1</v>
      </c>
      <c r="H51" s="13">
        <v>6.1</v>
      </c>
      <c r="I51" s="15">
        <v>0.5</v>
      </c>
      <c r="J51" s="14" t="s">
        <v>25</v>
      </c>
      <c r="K51" s="13" t="s">
        <v>24</v>
      </c>
      <c r="L51" s="13" t="s">
        <v>24</v>
      </c>
      <c r="M51" s="13" t="s">
        <v>24</v>
      </c>
    </row>
  </sheetData>
  <mergeCells count="23">
    <mergeCell ref="A2:A4"/>
    <mergeCell ref="H2:H4"/>
    <mergeCell ref="C23:C25"/>
    <mergeCell ref="I2:I4"/>
    <mergeCell ref="J2:M3"/>
    <mergeCell ref="C2:C4"/>
    <mergeCell ref="B2:B4"/>
    <mergeCell ref="C44:C46"/>
    <mergeCell ref="C47:C48"/>
    <mergeCell ref="D3:E3"/>
    <mergeCell ref="F3:G3"/>
    <mergeCell ref="D2:G2"/>
    <mergeCell ref="C26:C28"/>
    <mergeCell ref="C29:C31"/>
    <mergeCell ref="C32:C34"/>
    <mergeCell ref="C35:C37"/>
    <mergeCell ref="C38:C40"/>
    <mergeCell ref="C42:C43"/>
    <mergeCell ref="C7:C9"/>
    <mergeCell ref="C10:C12"/>
    <mergeCell ref="C14:C16"/>
    <mergeCell ref="C17:C19"/>
    <mergeCell ref="C20:C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T190"/>
  <sheetViews>
    <sheetView workbookViewId="0">
      <selection activeCell="B3" sqref="B3"/>
    </sheetView>
  </sheetViews>
  <sheetFormatPr defaultColWidth="8.81640625" defaultRowHeight="14.5" x14ac:dyDescent="0.35"/>
  <cols>
    <col min="1" max="1" width="14.36328125" bestFit="1" customWidth="1"/>
    <col min="2" max="2" width="14.36328125" customWidth="1"/>
    <col min="7" max="7" width="10.36328125" bestFit="1" customWidth="1"/>
  </cols>
  <sheetData>
    <row r="1" spans="1:20" x14ac:dyDescent="0.35">
      <c r="A1" s="369" t="s">
        <v>138</v>
      </c>
      <c r="B1" s="369"/>
      <c r="C1" s="369"/>
      <c r="D1" s="369"/>
      <c r="E1" s="369"/>
      <c r="F1" s="369"/>
      <c r="G1" s="369"/>
      <c r="H1" s="369"/>
      <c r="I1" s="369"/>
      <c r="J1" s="369"/>
      <c r="K1" s="369"/>
      <c r="L1" s="369"/>
      <c r="M1" s="369"/>
      <c r="N1" s="369"/>
      <c r="O1" s="369"/>
      <c r="P1" s="369"/>
      <c r="Q1" s="369"/>
      <c r="R1" s="369" t="s">
        <v>143</v>
      </c>
      <c r="S1" s="369"/>
      <c r="T1" s="369"/>
    </row>
    <row r="2" spans="1:20" ht="15.5" x14ac:dyDescent="0.35">
      <c r="A2" s="51" t="s">
        <v>119</v>
      </c>
      <c r="B2" s="51" t="s">
        <v>142</v>
      </c>
      <c r="C2" s="51" t="s">
        <v>123</v>
      </c>
      <c r="D2" s="51" t="s">
        <v>124</v>
      </c>
      <c r="E2" s="51" t="s">
        <v>125</v>
      </c>
      <c r="F2" s="51" t="s">
        <v>126</v>
      </c>
      <c r="G2" s="51" t="s">
        <v>127</v>
      </c>
      <c r="H2" s="51" t="s">
        <v>128</v>
      </c>
      <c r="I2" s="51" t="s">
        <v>129</v>
      </c>
      <c r="J2" s="51" t="s">
        <v>130</v>
      </c>
      <c r="K2" s="51" t="s">
        <v>131</v>
      </c>
      <c r="L2" s="51" t="s">
        <v>132</v>
      </c>
      <c r="M2" s="51" t="s">
        <v>133</v>
      </c>
      <c r="N2" s="51" t="s">
        <v>134</v>
      </c>
      <c r="O2" s="51" t="s">
        <v>135</v>
      </c>
      <c r="P2" s="51" t="s">
        <v>136</v>
      </c>
      <c r="Q2" s="51" t="s">
        <v>137</v>
      </c>
      <c r="R2" s="51" t="s">
        <v>139</v>
      </c>
      <c r="S2" s="51" t="s">
        <v>140</v>
      </c>
      <c r="T2" s="51" t="s">
        <v>141</v>
      </c>
    </row>
    <row r="3" spans="1:20" x14ac:dyDescent="0.35">
      <c r="A3" s="13" t="s">
        <v>104</v>
      </c>
      <c r="B3" s="44" t="s">
        <v>108</v>
      </c>
      <c r="C3">
        <v>4.2699999999999996</v>
      </c>
      <c r="D3">
        <v>1</v>
      </c>
      <c r="E3">
        <v>0.35</v>
      </c>
      <c r="F3">
        <v>0.75</v>
      </c>
      <c r="G3">
        <v>0.75</v>
      </c>
      <c r="H3">
        <v>1.5</v>
      </c>
      <c r="I3">
        <v>3</v>
      </c>
      <c r="J3" s="5">
        <v>0.2</v>
      </c>
      <c r="K3" s="45">
        <v>8</v>
      </c>
      <c r="L3" s="45">
        <v>10</v>
      </c>
      <c r="M3" s="47">
        <v>0.1</v>
      </c>
      <c r="N3">
        <v>1</v>
      </c>
      <c r="O3">
        <v>1.48</v>
      </c>
      <c r="P3">
        <v>1.7</v>
      </c>
      <c r="Q3" s="47">
        <v>1.27</v>
      </c>
      <c r="R3">
        <v>170</v>
      </c>
      <c r="S3">
        <v>9</v>
      </c>
      <c r="T3">
        <v>8</v>
      </c>
    </row>
    <row r="4" spans="1:20" x14ac:dyDescent="0.35">
      <c r="A4" s="13" t="s">
        <v>104</v>
      </c>
      <c r="B4" s="44" t="s">
        <v>107</v>
      </c>
      <c r="C4">
        <v>4.2699999999999996</v>
      </c>
      <c r="D4">
        <v>1</v>
      </c>
      <c r="E4">
        <v>0.35</v>
      </c>
      <c r="F4">
        <v>0.75</v>
      </c>
      <c r="G4">
        <v>0.75</v>
      </c>
      <c r="H4">
        <v>1.5</v>
      </c>
      <c r="I4">
        <v>3</v>
      </c>
      <c r="J4" s="5">
        <v>0.15</v>
      </c>
      <c r="K4" s="46">
        <v>6</v>
      </c>
      <c r="L4" s="45">
        <v>10</v>
      </c>
      <c r="M4" s="47">
        <v>0.1</v>
      </c>
      <c r="N4">
        <v>1</v>
      </c>
      <c r="O4">
        <v>1.48</v>
      </c>
      <c r="P4">
        <v>1.4</v>
      </c>
      <c r="Q4" s="47">
        <v>1.21</v>
      </c>
      <c r="R4">
        <v>153</v>
      </c>
      <c r="S4">
        <v>9</v>
      </c>
      <c r="T4">
        <v>8</v>
      </c>
    </row>
    <row r="5" spans="1:20" x14ac:dyDescent="0.35">
      <c r="A5" s="13" t="s">
        <v>104</v>
      </c>
      <c r="B5" s="44" t="s">
        <v>106</v>
      </c>
      <c r="C5">
        <v>4.2699999999999996</v>
      </c>
      <c r="D5">
        <v>1</v>
      </c>
      <c r="E5">
        <v>0.35</v>
      </c>
      <c r="F5">
        <v>0.75</v>
      </c>
      <c r="G5">
        <v>0.75</v>
      </c>
      <c r="H5">
        <v>1.5</v>
      </c>
      <c r="I5">
        <v>3</v>
      </c>
      <c r="J5" s="5">
        <v>0.1</v>
      </c>
      <c r="K5" s="45">
        <v>6</v>
      </c>
      <c r="L5" s="45">
        <v>10</v>
      </c>
      <c r="M5" s="47">
        <v>0.1</v>
      </c>
      <c r="N5">
        <v>1</v>
      </c>
      <c r="O5">
        <v>1.48</v>
      </c>
      <c r="P5">
        <v>1.4</v>
      </c>
      <c r="Q5" s="47">
        <v>1.21</v>
      </c>
      <c r="R5">
        <v>136</v>
      </c>
      <c r="S5">
        <v>9</v>
      </c>
      <c r="T5">
        <v>8</v>
      </c>
    </row>
    <row r="6" spans="1:20" x14ac:dyDescent="0.35">
      <c r="A6" s="13" t="s">
        <v>104</v>
      </c>
      <c r="B6" s="44" t="s">
        <v>105</v>
      </c>
      <c r="C6">
        <v>4.2699999999999996</v>
      </c>
      <c r="D6">
        <v>1</v>
      </c>
      <c r="E6">
        <v>0.35</v>
      </c>
      <c r="F6">
        <v>0.75</v>
      </c>
      <c r="G6">
        <v>0.75</v>
      </c>
      <c r="H6">
        <v>1.5</v>
      </c>
      <c r="I6">
        <v>3</v>
      </c>
      <c r="J6" s="5">
        <v>0.05</v>
      </c>
      <c r="K6" s="45">
        <v>3</v>
      </c>
      <c r="L6" s="45">
        <v>10</v>
      </c>
      <c r="M6" s="47">
        <v>0.1</v>
      </c>
      <c r="N6">
        <v>1</v>
      </c>
      <c r="O6">
        <v>1.48</v>
      </c>
      <c r="P6">
        <v>1.1000000000000001</v>
      </c>
      <c r="Q6" s="47">
        <v>1.1100000000000001</v>
      </c>
      <c r="R6">
        <v>119</v>
      </c>
      <c r="S6">
        <v>9</v>
      </c>
      <c r="T6">
        <v>8</v>
      </c>
    </row>
    <row r="7" spans="1:20" x14ac:dyDescent="0.35">
      <c r="A7" s="13" t="s">
        <v>102</v>
      </c>
      <c r="B7" s="44" t="s">
        <v>108</v>
      </c>
      <c r="C7">
        <v>7.32</v>
      </c>
      <c r="D7">
        <v>2</v>
      </c>
      <c r="E7" s="47">
        <v>0.4</v>
      </c>
      <c r="F7">
        <v>0.75</v>
      </c>
      <c r="G7">
        <v>0.75</v>
      </c>
      <c r="H7">
        <v>1.5</v>
      </c>
      <c r="I7">
        <v>2.5</v>
      </c>
      <c r="J7" s="5">
        <v>0.2</v>
      </c>
      <c r="K7" s="45">
        <v>8</v>
      </c>
      <c r="L7" s="45">
        <v>5</v>
      </c>
      <c r="M7" s="47">
        <v>0.1</v>
      </c>
      <c r="N7">
        <v>1.2</v>
      </c>
      <c r="O7">
        <v>1.36</v>
      </c>
      <c r="P7">
        <v>1.5</v>
      </c>
      <c r="Q7" s="47">
        <v>1.28</v>
      </c>
      <c r="R7">
        <v>170</v>
      </c>
      <c r="S7">
        <v>9</v>
      </c>
      <c r="T7">
        <v>8</v>
      </c>
    </row>
    <row r="8" spans="1:20" x14ac:dyDescent="0.35">
      <c r="A8" s="13" t="s">
        <v>102</v>
      </c>
      <c r="B8" s="44" t="s">
        <v>107</v>
      </c>
      <c r="C8">
        <v>7.32</v>
      </c>
      <c r="D8">
        <v>2</v>
      </c>
      <c r="E8" s="47">
        <v>0.4</v>
      </c>
      <c r="F8">
        <v>0.75</v>
      </c>
      <c r="G8">
        <v>0.75</v>
      </c>
      <c r="H8">
        <v>1.5</v>
      </c>
      <c r="I8">
        <v>2.5</v>
      </c>
      <c r="J8" s="5">
        <v>0.1</v>
      </c>
      <c r="K8" s="45">
        <v>6</v>
      </c>
      <c r="L8" s="45">
        <v>5</v>
      </c>
      <c r="M8" s="47">
        <v>0.1</v>
      </c>
      <c r="N8">
        <v>1.2</v>
      </c>
      <c r="O8">
        <v>1.36</v>
      </c>
      <c r="P8">
        <v>1.4</v>
      </c>
      <c r="Q8" s="47">
        <v>1.21</v>
      </c>
      <c r="R8">
        <v>153</v>
      </c>
      <c r="S8">
        <v>9</v>
      </c>
      <c r="T8">
        <v>8</v>
      </c>
    </row>
    <row r="9" spans="1:20" x14ac:dyDescent="0.35">
      <c r="A9" s="13" t="s">
        <v>102</v>
      </c>
      <c r="B9" s="44" t="s">
        <v>106</v>
      </c>
      <c r="C9">
        <v>7.32</v>
      </c>
      <c r="D9">
        <v>2</v>
      </c>
      <c r="E9" s="47">
        <v>0.4</v>
      </c>
      <c r="F9">
        <v>0.75</v>
      </c>
      <c r="G9">
        <v>0.75</v>
      </c>
      <c r="H9">
        <v>1.5</v>
      </c>
      <c r="I9">
        <v>2.5</v>
      </c>
      <c r="J9" s="5">
        <v>0.05</v>
      </c>
      <c r="K9" s="45">
        <v>6</v>
      </c>
      <c r="L9" s="45">
        <v>5</v>
      </c>
      <c r="M9" s="47">
        <v>0.1</v>
      </c>
      <c r="N9">
        <v>1.2</v>
      </c>
      <c r="O9">
        <v>1.36</v>
      </c>
      <c r="P9">
        <v>1.4</v>
      </c>
      <c r="Q9" s="47">
        <v>1.21</v>
      </c>
      <c r="R9">
        <v>136</v>
      </c>
      <c r="S9">
        <v>9</v>
      </c>
      <c r="T9">
        <v>8</v>
      </c>
    </row>
    <row r="10" spans="1:20" x14ac:dyDescent="0.35">
      <c r="A10" s="13" t="s">
        <v>102</v>
      </c>
      <c r="B10" s="44" t="s">
        <v>105</v>
      </c>
      <c r="C10">
        <v>7.32</v>
      </c>
      <c r="D10">
        <v>2</v>
      </c>
      <c r="E10" s="47">
        <v>0.4</v>
      </c>
      <c r="F10">
        <v>0.75</v>
      </c>
      <c r="G10">
        <v>0.75</v>
      </c>
      <c r="H10">
        <v>1.5</v>
      </c>
      <c r="I10">
        <v>2.5</v>
      </c>
      <c r="J10" s="5">
        <v>0.04</v>
      </c>
      <c r="K10" s="45">
        <v>4.8</v>
      </c>
      <c r="L10" s="45">
        <v>5</v>
      </c>
      <c r="M10" s="47">
        <v>0.1</v>
      </c>
      <c r="N10">
        <v>1.2</v>
      </c>
      <c r="O10">
        <v>1.36</v>
      </c>
      <c r="P10">
        <v>1.3</v>
      </c>
      <c r="Q10" s="47">
        <v>1.17</v>
      </c>
      <c r="R10">
        <v>119</v>
      </c>
      <c r="S10">
        <v>9</v>
      </c>
      <c r="T10">
        <v>8</v>
      </c>
    </row>
    <row r="11" spans="1:20" x14ac:dyDescent="0.35">
      <c r="A11" s="13" t="s">
        <v>100</v>
      </c>
      <c r="B11" s="44" t="s">
        <v>108</v>
      </c>
      <c r="C11">
        <v>7.32</v>
      </c>
      <c r="D11">
        <v>2</v>
      </c>
      <c r="E11" s="47">
        <v>0.5</v>
      </c>
      <c r="F11" s="47">
        <v>0.8</v>
      </c>
      <c r="G11">
        <v>0.75</v>
      </c>
      <c r="H11">
        <v>1.5</v>
      </c>
      <c r="I11">
        <v>3</v>
      </c>
      <c r="J11" s="5">
        <v>0.13300000000000001</v>
      </c>
      <c r="K11" s="45">
        <v>8</v>
      </c>
      <c r="L11" s="45">
        <v>2.5</v>
      </c>
      <c r="M11" s="47">
        <v>0.1</v>
      </c>
      <c r="N11">
        <v>1.2</v>
      </c>
      <c r="O11">
        <v>1.24</v>
      </c>
      <c r="P11" s="45">
        <v>1.2</v>
      </c>
      <c r="Q11" s="47">
        <v>1.28</v>
      </c>
      <c r="R11">
        <v>220</v>
      </c>
      <c r="S11">
        <v>10</v>
      </c>
      <c r="T11">
        <v>8</v>
      </c>
    </row>
    <row r="12" spans="1:20" x14ac:dyDescent="0.35">
      <c r="A12" s="13" t="s">
        <v>100</v>
      </c>
      <c r="B12" s="44" t="s">
        <v>107</v>
      </c>
      <c r="C12">
        <v>7.32</v>
      </c>
      <c r="D12">
        <v>2</v>
      </c>
      <c r="E12" s="47">
        <v>0.5</v>
      </c>
      <c r="F12" s="47">
        <v>0.8</v>
      </c>
      <c r="G12">
        <v>0.75</v>
      </c>
      <c r="H12">
        <v>1.5</v>
      </c>
      <c r="I12">
        <v>3</v>
      </c>
      <c r="J12" s="5">
        <v>6.7000000000000004E-2</v>
      </c>
      <c r="K12" s="45">
        <v>6</v>
      </c>
      <c r="L12" s="45">
        <v>2.5</v>
      </c>
      <c r="M12" s="47">
        <v>0.1</v>
      </c>
      <c r="N12">
        <v>1.2</v>
      </c>
      <c r="O12">
        <v>1.24</v>
      </c>
      <c r="P12" s="45">
        <v>1.2</v>
      </c>
      <c r="Q12" s="47">
        <v>1.21</v>
      </c>
      <c r="R12">
        <v>198</v>
      </c>
      <c r="S12">
        <v>10</v>
      </c>
      <c r="T12">
        <v>8</v>
      </c>
    </row>
    <row r="13" spans="1:20" x14ac:dyDescent="0.35">
      <c r="A13" s="13" t="s">
        <v>100</v>
      </c>
      <c r="B13" s="44" t="s">
        <v>106</v>
      </c>
      <c r="C13">
        <v>7.32</v>
      </c>
      <c r="D13">
        <v>2</v>
      </c>
      <c r="E13" s="47">
        <v>0.5</v>
      </c>
      <c r="F13" s="47">
        <v>0.8</v>
      </c>
      <c r="G13">
        <v>0.75</v>
      </c>
      <c r="H13">
        <v>1.5</v>
      </c>
      <c r="I13">
        <v>3</v>
      </c>
      <c r="J13" s="5">
        <v>3.3000000000000002E-2</v>
      </c>
      <c r="K13" s="45">
        <v>5</v>
      </c>
      <c r="L13" s="45">
        <v>2.5</v>
      </c>
      <c r="M13" s="47">
        <v>0.1</v>
      </c>
      <c r="N13">
        <v>1.2</v>
      </c>
      <c r="O13">
        <v>1.24</v>
      </c>
      <c r="P13" s="45">
        <v>1.2</v>
      </c>
      <c r="Q13" s="47">
        <v>1.18</v>
      </c>
      <c r="R13">
        <v>176</v>
      </c>
      <c r="S13">
        <v>10</v>
      </c>
      <c r="T13">
        <v>8</v>
      </c>
    </row>
    <row r="14" spans="1:20" x14ac:dyDescent="0.35">
      <c r="A14" s="13" t="s">
        <v>100</v>
      </c>
      <c r="B14" s="44" t="s">
        <v>105</v>
      </c>
      <c r="C14">
        <v>7.32</v>
      </c>
      <c r="D14">
        <v>2</v>
      </c>
      <c r="E14" s="47">
        <v>0.5</v>
      </c>
      <c r="F14" s="47">
        <v>0.8</v>
      </c>
      <c r="G14">
        <v>0.75</v>
      </c>
      <c r="H14">
        <v>1.5</v>
      </c>
      <c r="I14">
        <v>3</v>
      </c>
      <c r="J14" s="5">
        <v>2.5999999999999999E-2</v>
      </c>
      <c r="K14" s="45">
        <v>4</v>
      </c>
      <c r="L14" s="45">
        <v>2.5</v>
      </c>
      <c r="M14" s="47">
        <v>0.1</v>
      </c>
      <c r="N14">
        <v>1.2</v>
      </c>
      <c r="O14">
        <v>1.24</v>
      </c>
      <c r="P14" s="45">
        <v>1.2</v>
      </c>
      <c r="Q14" s="47">
        <v>1.1399999999999999</v>
      </c>
      <c r="R14">
        <v>154</v>
      </c>
      <c r="S14">
        <v>10</v>
      </c>
      <c r="T14">
        <v>8</v>
      </c>
    </row>
    <row r="15" spans="1:20" x14ac:dyDescent="0.35">
      <c r="A15" s="13" t="s">
        <v>98</v>
      </c>
      <c r="B15" s="44" t="s">
        <v>108</v>
      </c>
      <c r="C15">
        <v>18.29</v>
      </c>
      <c r="D15">
        <v>5</v>
      </c>
      <c r="E15" s="47">
        <v>1.08</v>
      </c>
      <c r="F15" s="47">
        <v>0.8</v>
      </c>
      <c r="G15">
        <v>0.75</v>
      </c>
      <c r="H15">
        <v>1.25</v>
      </c>
      <c r="I15">
        <v>3</v>
      </c>
      <c r="J15" s="5">
        <v>0.1</v>
      </c>
      <c r="K15" s="45">
        <v>5.3</v>
      </c>
      <c r="L15" s="45">
        <v>2.5</v>
      </c>
      <c r="M15" s="47">
        <v>0.1</v>
      </c>
      <c r="N15">
        <v>1.4</v>
      </c>
      <c r="O15">
        <v>1.24</v>
      </c>
      <c r="P15" s="45">
        <v>1</v>
      </c>
      <c r="Q15" s="47">
        <v>1.2</v>
      </c>
      <c r="R15">
        <v>220</v>
      </c>
      <c r="S15">
        <v>10</v>
      </c>
      <c r="T15">
        <v>8</v>
      </c>
    </row>
    <row r="16" spans="1:20" x14ac:dyDescent="0.35">
      <c r="A16" s="13" t="s">
        <v>98</v>
      </c>
      <c r="B16" s="44" t="s">
        <v>107</v>
      </c>
      <c r="C16">
        <v>18.29</v>
      </c>
      <c r="D16">
        <v>5</v>
      </c>
      <c r="E16" s="47">
        <v>1.08</v>
      </c>
      <c r="F16" s="47">
        <v>0.8</v>
      </c>
      <c r="G16">
        <v>0.75</v>
      </c>
      <c r="H16">
        <v>1.25</v>
      </c>
      <c r="I16">
        <v>3</v>
      </c>
      <c r="J16" s="5">
        <v>0.05</v>
      </c>
      <c r="K16" s="45">
        <v>4</v>
      </c>
      <c r="L16" s="45">
        <v>2.5</v>
      </c>
      <c r="M16" s="47">
        <v>0.1</v>
      </c>
      <c r="N16">
        <v>1.4</v>
      </c>
      <c r="O16">
        <v>1.24</v>
      </c>
      <c r="P16" s="45">
        <v>1</v>
      </c>
      <c r="Q16" s="47">
        <v>1.1599999999999999</v>
      </c>
      <c r="R16">
        <v>198</v>
      </c>
      <c r="S16">
        <v>10</v>
      </c>
      <c r="T16">
        <v>8</v>
      </c>
    </row>
    <row r="17" spans="1:20" x14ac:dyDescent="0.35">
      <c r="A17" s="13" t="s">
        <v>98</v>
      </c>
      <c r="B17" s="44" t="s">
        <v>106</v>
      </c>
      <c r="C17">
        <v>18.29</v>
      </c>
      <c r="D17">
        <v>5</v>
      </c>
      <c r="E17" s="47">
        <v>1.08</v>
      </c>
      <c r="F17" s="47">
        <v>0.8</v>
      </c>
      <c r="G17">
        <v>0.75</v>
      </c>
      <c r="H17">
        <v>1.25</v>
      </c>
      <c r="I17">
        <v>3</v>
      </c>
      <c r="J17" s="5">
        <v>2.5000000000000001E-2</v>
      </c>
      <c r="K17" s="45">
        <v>3.3</v>
      </c>
      <c r="L17" s="45">
        <v>2.5</v>
      </c>
      <c r="M17" s="47">
        <v>0.1</v>
      </c>
      <c r="N17">
        <v>1.4</v>
      </c>
      <c r="O17">
        <v>1.24</v>
      </c>
      <c r="P17" s="45">
        <v>1</v>
      </c>
      <c r="Q17" s="47">
        <v>1.1399999999999999</v>
      </c>
      <c r="R17">
        <v>176</v>
      </c>
      <c r="S17">
        <v>10</v>
      </c>
      <c r="T17">
        <v>8</v>
      </c>
    </row>
    <row r="18" spans="1:20" x14ac:dyDescent="0.35">
      <c r="A18" s="13" t="s">
        <v>98</v>
      </c>
      <c r="B18" s="44" t="s">
        <v>105</v>
      </c>
      <c r="C18">
        <v>18.29</v>
      </c>
      <c r="D18">
        <v>5</v>
      </c>
      <c r="E18" s="47">
        <v>1.08</v>
      </c>
      <c r="F18" s="47">
        <v>0.8</v>
      </c>
      <c r="G18">
        <v>0.75</v>
      </c>
      <c r="H18">
        <v>1.25</v>
      </c>
      <c r="I18">
        <v>3</v>
      </c>
      <c r="J18" s="5">
        <v>0.02</v>
      </c>
      <c r="K18" s="45">
        <v>2.6</v>
      </c>
      <c r="L18" s="45">
        <v>2.5</v>
      </c>
      <c r="M18" s="47">
        <v>0.1</v>
      </c>
      <c r="N18">
        <v>1.4</v>
      </c>
      <c r="O18">
        <v>1.24</v>
      </c>
      <c r="P18" s="45">
        <v>1</v>
      </c>
      <c r="Q18" s="47">
        <v>1.1100000000000001</v>
      </c>
      <c r="R18">
        <v>154</v>
      </c>
      <c r="S18">
        <v>10</v>
      </c>
      <c r="T18">
        <v>8</v>
      </c>
    </row>
    <row r="19" spans="1:20" x14ac:dyDescent="0.35">
      <c r="A19" s="13" t="s">
        <v>97</v>
      </c>
      <c r="B19" s="44" t="s">
        <v>108</v>
      </c>
      <c r="C19">
        <v>47.55</v>
      </c>
      <c r="D19">
        <v>13</v>
      </c>
      <c r="E19" s="47">
        <v>2.21</v>
      </c>
      <c r="F19">
        <v>0.75</v>
      </c>
      <c r="G19" s="47">
        <v>0.6</v>
      </c>
      <c r="H19">
        <v>1.1000000000000001</v>
      </c>
      <c r="I19" s="48">
        <v>3</v>
      </c>
      <c r="J19" s="5">
        <v>6.7000000000000004E-2</v>
      </c>
      <c r="K19" s="45">
        <v>4</v>
      </c>
      <c r="L19" s="45">
        <v>2.5</v>
      </c>
      <c r="M19" s="47">
        <v>0.1</v>
      </c>
      <c r="N19">
        <v>1.4</v>
      </c>
      <c r="O19">
        <v>1.24</v>
      </c>
      <c r="P19" s="45">
        <v>1</v>
      </c>
      <c r="Q19" s="47">
        <v>1.2</v>
      </c>
      <c r="R19">
        <v>220</v>
      </c>
      <c r="S19">
        <v>10</v>
      </c>
      <c r="T19">
        <v>8</v>
      </c>
    </row>
    <row r="20" spans="1:20" x14ac:dyDescent="0.35">
      <c r="A20" s="13" t="s">
        <v>97</v>
      </c>
      <c r="B20" s="44" t="s">
        <v>107</v>
      </c>
      <c r="C20">
        <v>47.55</v>
      </c>
      <c r="D20">
        <v>13</v>
      </c>
      <c r="E20" s="47">
        <v>2.21</v>
      </c>
      <c r="F20">
        <v>0.75</v>
      </c>
      <c r="G20" s="47">
        <v>0.6</v>
      </c>
      <c r="H20">
        <v>1.1000000000000001</v>
      </c>
      <c r="I20" s="48">
        <v>3</v>
      </c>
      <c r="J20" s="5">
        <v>3.3000000000000002E-2</v>
      </c>
      <c r="K20" s="45">
        <v>3</v>
      </c>
      <c r="L20" s="45">
        <v>2.5</v>
      </c>
      <c r="M20" s="47">
        <v>0.1</v>
      </c>
      <c r="N20">
        <v>1.4</v>
      </c>
      <c r="O20">
        <v>1.24</v>
      </c>
      <c r="P20" s="45">
        <v>1</v>
      </c>
      <c r="Q20" s="47">
        <v>1.17</v>
      </c>
      <c r="R20">
        <v>198</v>
      </c>
      <c r="S20">
        <v>10</v>
      </c>
      <c r="T20">
        <v>8</v>
      </c>
    </row>
    <row r="21" spans="1:20" x14ac:dyDescent="0.35">
      <c r="A21" s="13" t="s">
        <v>97</v>
      </c>
      <c r="B21" s="44" t="s">
        <v>106</v>
      </c>
      <c r="C21">
        <v>47.55</v>
      </c>
      <c r="D21">
        <v>13</v>
      </c>
      <c r="E21" s="47">
        <v>2.21</v>
      </c>
      <c r="F21">
        <v>0.75</v>
      </c>
      <c r="G21" s="47">
        <v>0.6</v>
      </c>
      <c r="H21">
        <v>1.1000000000000001</v>
      </c>
      <c r="I21" s="48">
        <v>3</v>
      </c>
      <c r="J21" s="5">
        <v>1.7000000000000001E-2</v>
      </c>
      <c r="K21" s="45">
        <v>2.5</v>
      </c>
      <c r="L21" s="45">
        <v>2.5</v>
      </c>
      <c r="M21" s="47">
        <v>0.1</v>
      </c>
      <c r="N21">
        <v>1.4</v>
      </c>
      <c r="O21">
        <v>1.24</v>
      </c>
      <c r="P21" s="45">
        <v>1</v>
      </c>
      <c r="Q21" s="47">
        <v>1.1499999999999999</v>
      </c>
      <c r="R21">
        <v>176</v>
      </c>
      <c r="S21">
        <v>10</v>
      </c>
      <c r="T21">
        <v>8</v>
      </c>
    </row>
    <row r="22" spans="1:20" x14ac:dyDescent="0.35">
      <c r="A22" s="13" t="s">
        <v>97</v>
      </c>
      <c r="B22" s="44" t="s">
        <v>105</v>
      </c>
      <c r="C22">
        <v>47.55</v>
      </c>
      <c r="D22">
        <v>13</v>
      </c>
      <c r="E22" s="47">
        <v>2.21</v>
      </c>
      <c r="F22">
        <v>0.75</v>
      </c>
      <c r="G22" s="47">
        <v>0.6</v>
      </c>
      <c r="H22">
        <v>1.1000000000000001</v>
      </c>
      <c r="I22" s="48">
        <v>3</v>
      </c>
      <c r="J22" s="5">
        <v>1.4E-2</v>
      </c>
      <c r="K22" s="45">
        <v>2</v>
      </c>
      <c r="L22" s="45">
        <v>2.5</v>
      </c>
      <c r="M22" s="47">
        <v>0.1</v>
      </c>
      <c r="N22">
        <v>1.4</v>
      </c>
      <c r="O22">
        <v>1.24</v>
      </c>
      <c r="P22" s="45">
        <v>1</v>
      </c>
      <c r="Q22" s="47">
        <v>1.1299999999999999</v>
      </c>
      <c r="R22">
        <v>154</v>
      </c>
      <c r="S22">
        <v>10</v>
      </c>
      <c r="T22">
        <v>8</v>
      </c>
    </row>
    <row r="23" spans="1:20" x14ac:dyDescent="0.35">
      <c r="A23" s="13" t="s">
        <v>96</v>
      </c>
      <c r="B23" s="44" t="s">
        <v>108</v>
      </c>
      <c r="C23">
        <v>7.32</v>
      </c>
      <c r="D23">
        <v>2</v>
      </c>
      <c r="E23" s="47">
        <v>0.4</v>
      </c>
      <c r="F23">
        <v>0.75</v>
      </c>
      <c r="G23">
        <v>0.75</v>
      </c>
      <c r="H23">
        <v>1.5</v>
      </c>
      <c r="I23" s="48">
        <v>2</v>
      </c>
      <c r="J23" s="5">
        <v>0.2</v>
      </c>
      <c r="K23" s="45">
        <v>8</v>
      </c>
      <c r="L23" s="45">
        <v>6</v>
      </c>
      <c r="M23" s="47">
        <v>0.1</v>
      </c>
      <c r="N23">
        <v>1.2</v>
      </c>
      <c r="O23" s="47">
        <v>1.4</v>
      </c>
      <c r="P23" s="45">
        <v>1.5</v>
      </c>
      <c r="Q23" s="47">
        <v>1.28</v>
      </c>
      <c r="R23">
        <v>220</v>
      </c>
      <c r="S23">
        <v>10</v>
      </c>
      <c r="T23">
        <v>8</v>
      </c>
    </row>
    <row r="24" spans="1:20" x14ac:dyDescent="0.35">
      <c r="A24" s="13" t="s">
        <v>96</v>
      </c>
      <c r="B24" s="44" t="s">
        <v>107</v>
      </c>
      <c r="C24">
        <v>7.32</v>
      </c>
      <c r="D24">
        <v>2</v>
      </c>
      <c r="E24" s="47">
        <v>0.4</v>
      </c>
      <c r="F24">
        <v>0.75</v>
      </c>
      <c r="G24">
        <v>0.75</v>
      </c>
      <c r="H24">
        <v>1.5</v>
      </c>
      <c r="I24" s="48">
        <v>2</v>
      </c>
      <c r="J24" s="5">
        <v>0.1</v>
      </c>
      <c r="K24" s="45">
        <v>6</v>
      </c>
      <c r="L24" s="45">
        <v>6</v>
      </c>
      <c r="M24" s="47">
        <v>0.1</v>
      </c>
      <c r="N24">
        <v>1.2</v>
      </c>
      <c r="O24" s="47">
        <v>1.4</v>
      </c>
      <c r="P24" s="45">
        <v>1.4</v>
      </c>
      <c r="Q24" s="47">
        <v>1.21</v>
      </c>
      <c r="R24">
        <v>198</v>
      </c>
      <c r="S24">
        <v>10</v>
      </c>
      <c r="T24">
        <v>8</v>
      </c>
    </row>
    <row r="25" spans="1:20" x14ac:dyDescent="0.35">
      <c r="A25" s="13" t="s">
        <v>96</v>
      </c>
      <c r="B25" s="44" t="s">
        <v>106</v>
      </c>
      <c r="C25">
        <v>7.32</v>
      </c>
      <c r="D25">
        <v>2</v>
      </c>
      <c r="E25" s="47">
        <v>0.4</v>
      </c>
      <c r="F25">
        <v>0.75</v>
      </c>
      <c r="G25">
        <v>0.75</v>
      </c>
      <c r="H25">
        <v>1.5</v>
      </c>
      <c r="I25" s="48">
        <v>2</v>
      </c>
      <c r="J25" s="5">
        <v>0.05</v>
      </c>
      <c r="K25" s="45">
        <v>5</v>
      </c>
      <c r="L25" s="45">
        <v>6</v>
      </c>
      <c r="M25" s="47">
        <v>0.1</v>
      </c>
      <c r="N25">
        <v>1.2</v>
      </c>
      <c r="O25" s="47">
        <v>1.4</v>
      </c>
      <c r="P25" s="45">
        <v>1.3</v>
      </c>
      <c r="Q25" s="47">
        <v>1.18</v>
      </c>
      <c r="R25">
        <v>176</v>
      </c>
      <c r="S25">
        <v>10</v>
      </c>
      <c r="T25">
        <v>8</v>
      </c>
    </row>
    <row r="26" spans="1:20" x14ac:dyDescent="0.35">
      <c r="A26" s="13" t="s">
        <v>96</v>
      </c>
      <c r="B26" s="44" t="s">
        <v>105</v>
      </c>
      <c r="C26">
        <v>7.32</v>
      </c>
      <c r="D26">
        <v>2</v>
      </c>
      <c r="E26" s="47">
        <v>0.4</v>
      </c>
      <c r="F26">
        <v>0.75</v>
      </c>
      <c r="G26">
        <v>0.75</v>
      </c>
      <c r="H26">
        <v>1.5</v>
      </c>
      <c r="I26" s="48">
        <v>2</v>
      </c>
      <c r="J26" s="5">
        <v>0.04</v>
      </c>
      <c r="K26" s="45">
        <v>4</v>
      </c>
      <c r="L26" s="45">
        <v>6</v>
      </c>
      <c r="M26" s="47">
        <v>0.1</v>
      </c>
      <c r="N26">
        <v>1.2</v>
      </c>
      <c r="O26" s="47">
        <v>1.4</v>
      </c>
      <c r="P26" s="45">
        <v>1.2</v>
      </c>
      <c r="Q26" s="47">
        <v>1.1399999999999999</v>
      </c>
      <c r="R26">
        <v>154</v>
      </c>
      <c r="S26">
        <v>10</v>
      </c>
      <c r="T26">
        <v>8</v>
      </c>
    </row>
    <row r="27" spans="1:20" x14ac:dyDescent="0.35">
      <c r="A27" s="13" t="s">
        <v>94</v>
      </c>
      <c r="B27" s="44" t="s">
        <v>108</v>
      </c>
      <c r="C27">
        <v>18.29</v>
      </c>
      <c r="D27">
        <v>5</v>
      </c>
      <c r="E27" s="47">
        <v>0.86</v>
      </c>
      <c r="F27">
        <v>0.75</v>
      </c>
      <c r="G27">
        <v>0.75</v>
      </c>
      <c r="H27">
        <v>1.25</v>
      </c>
      <c r="I27" s="48">
        <v>2</v>
      </c>
      <c r="J27" s="5">
        <v>0.2</v>
      </c>
      <c r="K27" s="45">
        <v>5.3</v>
      </c>
      <c r="L27" s="45">
        <v>6</v>
      </c>
      <c r="M27" s="47">
        <v>0.1</v>
      </c>
      <c r="N27">
        <v>1.3</v>
      </c>
      <c r="O27" s="47">
        <v>1.4</v>
      </c>
      <c r="P27" s="45">
        <v>1.1000000000000001</v>
      </c>
      <c r="Q27" s="47">
        <v>1.2</v>
      </c>
      <c r="R27">
        <v>220</v>
      </c>
      <c r="S27">
        <v>10</v>
      </c>
      <c r="T27">
        <v>8</v>
      </c>
    </row>
    <row r="28" spans="1:20" x14ac:dyDescent="0.35">
      <c r="A28" s="13" t="s">
        <v>94</v>
      </c>
      <c r="B28" s="44" t="s">
        <v>107</v>
      </c>
      <c r="C28">
        <v>18.29</v>
      </c>
      <c r="D28">
        <v>5</v>
      </c>
      <c r="E28" s="47">
        <v>0.86</v>
      </c>
      <c r="F28">
        <v>0.75</v>
      </c>
      <c r="G28">
        <v>0.75</v>
      </c>
      <c r="H28">
        <v>1.25</v>
      </c>
      <c r="I28" s="48">
        <v>2</v>
      </c>
      <c r="J28" s="5">
        <v>0.1</v>
      </c>
      <c r="K28" s="45">
        <v>4</v>
      </c>
      <c r="L28" s="45">
        <v>6</v>
      </c>
      <c r="M28" s="47">
        <v>0.1</v>
      </c>
      <c r="N28">
        <v>1.3</v>
      </c>
      <c r="O28" s="47">
        <v>1.4</v>
      </c>
      <c r="P28" s="45">
        <v>1</v>
      </c>
      <c r="Q28" s="47">
        <v>1.1599999999999999</v>
      </c>
      <c r="R28">
        <v>198</v>
      </c>
      <c r="S28">
        <v>10</v>
      </c>
      <c r="T28">
        <v>8</v>
      </c>
    </row>
    <row r="29" spans="1:20" x14ac:dyDescent="0.35">
      <c r="A29" s="13" t="s">
        <v>94</v>
      </c>
      <c r="B29" s="44" t="s">
        <v>106</v>
      </c>
      <c r="C29">
        <v>18.29</v>
      </c>
      <c r="D29">
        <v>5</v>
      </c>
      <c r="E29" s="47">
        <v>0.86</v>
      </c>
      <c r="F29">
        <v>0.75</v>
      </c>
      <c r="G29">
        <v>0.75</v>
      </c>
      <c r="H29">
        <v>1.25</v>
      </c>
      <c r="I29" s="48">
        <v>2</v>
      </c>
      <c r="J29" s="5">
        <v>0.05</v>
      </c>
      <c r="K29" s="45">
        <v>3.3</v>
      </c>
      <c r="L29" s="45">
        <v>6</v>
      </c>
      <c r="M29" s="47">
        <v>0.1</v>
      </c>
      <c r="N29">
        <v>1.3</v>
      </c>
      <c r="O29" s="47">
        <v>1.4</v>
      </c>
      <c r="P29" s="45">
        <v>1</v>
      </c>
      <c r="Q29" s="47">
        <v>1.1399999999999999</v>
      </c>
      <c r="R29">
        <v>176</v>
      </c>
      <c r="S29">
        <v>10</v>
      </c>
      <c r="T29">
        <v>8</v>
      </c>
    </row>
    <row r="30" spans="1:20" x14ac:dyDescent="0.35">
      <c r="A30" s="13" t="s">
        <v>94</v>
      </c>
      <c r="B30" s="44" t="s">
        <v>105</v>
      </c>
      <c r="C30">
        <v>18.29</v>
      </c>
      <c r="D30">
        <v>5</v>
      </c>
      <c r="E30" s="47">
        <v>0.86</v>
      </c>
      <c r="F30">
        <v>0.75</v>
      </c>
      <c r="G30">
        <v>0.75</v>
      </c>
      <c r="H30">
        <v>1.25</v>
      </c>
      <c r="I30" s="48">
        <v>2</v>
      </c>
      <c r="J30" s="5">
        <v>0.04</v>
      </c>
      <c r="K30" s="45">
        <v>2.6</v>
      </c>
      <c r="L30" s="45">
        <v>6</v>
      </c>
      <c r="M30" s="47">
        <v>0.1</v>
      </c>
      <c r="N30">
        <v>1.3</v>
      </c>
      <c r="O30" s="47">
        <v>1.4</v>
      </c>
      <c r="P30" s="45">
        <v>1</v>
      </c>
      <c r="Q30" s="47">
        <v>1.1100000000000001</v>
      </c>
      <c r="R30">
        <v>154</v>
      </c>
      <c r="S30">
        <v>10</v>
      </c>
      <c r="T30">
        <v>8</v>
      </c>
    </row>
    <row r="31" spans="1:20" x14ac:dyDescent="0.35">
      <c r="A31" s="13" t="s">
        <v>93</v>
      </c>
      <c r="B31" s="44" t="s">
        <v>108</v>
      </c>
      <c r="C31">
        <v>47.55</v>
      </c>
      <c r="D31">
        <v>13</v>
      </c>
      <c r="E31" s="47">
        <v>1.77</v>
      </c>
      <c r="F31" s="47">
        <v>0.65</v>
      </c>
      <c r="G31" s="47">
        <v>0.6</v>
      </c>
      <c r="H31">
        <v>1.1000000000000001</v>
      </c>
      <c r="I31" s="48">
        <v>2</v>
      </c>
      <c r="J31" s="5">
        <v>0.15</v>
      </c>
      <c r="K31" s="45">
        <v>4</v>
      </c>
      <c r="L31" s="45">
        <v>6</v>
      </c>
      <c r="M31" s="47">
        <v>0.1</v>
      </c>
      <c r="N31">
        <v>1.3</v>
      </c>
      <c r="O31" s="47">
        <v>1.4</v>
      </c>
      <c r="P31" s="45">
        <v>1</v>
      </c>
      <c r="Q31" s="47">
        <v>1.2</v>
      </c>
      <c r="R31">
        <v>220</v>
      </c>
      <c r="S31">
        <v>10</v>
      </c>
      <c r="T31">
        <v>8</v>
      </c>
    </row>
    <row r="32" spans="1:20" x14ac:dyDescent="0.35">
      <c r="A32" s="13" t="s">
        <v>93</v>
      </c>
      <c r="B32" s="44" t="s">
        <v>107</v>
      </c>
      <c r="C32">
        <v>47.55</v>
      </c>
      <c r="D32">
        <v>13</v>
      </c>
      <c r="E32" s="47">
        <v>1.77</v>
      </c>
      <c r="F32" s="47">
        <v>0.65</v>
      </c>
      <c r="G32" s="47">
        <v>0.6</v>
      </c>
      <c r="H32">
        <v>1.1000000000000001</v>
      </c>
      <c r="I32" s="48">
        <v>2</v>
      </c>
      <c r="J32" s="5">
        <v>7.4999999999999997E-2</v>
      </c>
      <c r="K32" s="45">
        <v>3</v>
      </c>
      <c r="L32" s="45">
        <v>6</v>
      </c>
      <c r="M32" s="47">
        <v>0.1</v>
      </c>
      <c r="N32">
        <v>1.3</v>
      </c>
      <c r="O32" s="47">
        <v>1.4</v>
      </c>
      <c r="P32" s="45">
        <v>1</v>
      </c>
      <c r="Q32" s="47">
        <v>1.17</v>
      </c>
      <c r="R32">
        <v>198</v>
      </c>
      <c r="S32">
        <v>10</v>
      </c>
      <c r="T32">
        <v>8</v>
      </c>
    </row>
    <row r="33" spans="1:20" x14ac:dyDescent="0.35">
      <c r="A33" s="13" t="s">
        <v>93</v>
      </c>
      <c r="B33" s="44" t="s">
        <v>106</v>
      </c>
      <c r="C33">
        <v>47.55</v>
      </c>
      <c r="D33">
        <v>13</v>
      </c>
      <c r="E33" s="47">
        <v>1.77</v>
      </c>
      <c r="F33" s="47">
        <v>0.65</v>
      </c>
      <c r="G33" s="47">
        <v>0.6</v>
      </c>
      <c r="H33">
        <v>1.1000000000000001</v>
      </c>
      <c r="I33" s="48">
        <v>2</v>
      </c>
      <c r="J33" s="5">
        <v>3.7999999999999999E-2</v>
      </c>
      <c r="K33" s="45">
        <v>2.5</v>
      </c>
      <c r="L33" s="45">
        <v>6</v>
      </c>
      <c r="M33" s="47">
        <v>0.1</v>
      </c>
      <c r="N33">
        <v>1.3</v>
      </c>
      <c r="O33" s="47">
        <v>1.4</v>
      </c>
      <c r="P33" s="45">
        <v>1</v>
      </c>
      <c r="Q33" s="47">
        <v>1.1499999999999999</v>
      </c>
      <c r="R33">
        <v>176</v>
      </c>
      <c r="S33">
        <v>10</v>
      </c>
      <c r="T33">
        <v>8</v>
      </c>
    </row>
    <row r="34" spans="1:20" x14ac:dyDescent="0.35">
      <c r="A34" s="13" t="s">
        <v>93</v>
      </c>
      <c r="B34" s="44" t="s">
        <v>105</v>
      </c>
      <c r="C34">
        <v>47.55</v>
      </c>
      <c r="D34">
        <v>13</v>
      </c>
      <c r="E34" s="47">
        <v>1.77</v>
      </c>
      <c r="F34" s="47">
        <v>0.65</v>
      </c>
      <c r="G34" s="47">
        <v>0.6</v>
      </c>
      <c r="H34">
        <v>1.1000000000000001</v>
      </c>
      <c r="I34" s="48">
        <v>2</v>
      </c>
      <c r="J34" s="5">
        <v>0.03</v>
      </c>
      <c r="K34" s="45">
        <v>2</v>
      </c>
      <c r="L34" s="45">
        <v>6</v>
      </c>
      <c r="M34" s="47">
        <v>0.1</v>
      </c>
      <c r="N34">
        <v>1.3</v>
      </c>
      <c r="O34" s="47">
        <v>1.4</v>
      </c>
      <c r="P34" s="45">
        <v>1</v>
      </c>
      <c r="Q34" s="47">
        <v>1.1299999999999999</v>
      </c>
      <c r="R34">
        <v>154</v>
      </c>
      <c r="S34">
        <v>10</v>
      </c>
      <c r="T34">
        <v>8</v>
      </c>
    </row>
    <row r="35" spans="1:20" x14ac:dyDescent="0.35">
      <c r="A35" s="13" t="s">
        <v>92</v>
      </c>
      <c r="B35" s="44" t="s">
        <v>108</v>
      </c>
      <c r="C35">
        <v>4.57</v>
      </c>
      <c r="D35">
        <v>1</v>
      </c>
      <c r="E35" s="47">
        <v>0.4</v>
      </c>
      <c r="F35" s="47">
        <v>0.75</v>
      </c>
      <c r="G35" s="47">
        <v>0.75</v>
      </c>
      <c r="H35" s="47">
        <v>1.5</v>
      </c>
      <c r="I35" s="48">
        <v>2</v>
      </c>
      <c r="J35" s="5">
        <v>0.2</v>
      </c>
      <c r="K35" s="45">
        <v>8</v>
      </c>
      <c r="L35" s="45">
        <v>1</v>
      </c>
      <c r="M35" s="47">
        <v>0.1</v>
      </c>
      <c r="N35" s="45">
        <v>1</v>
      </c>
      <c r="O35" s="47">
        <v>1.3</v>
      </c>
      <c r="P35" s="45">
        <v>1.5</v>
      </c>
      <c r="Q35" s="47">
        <v>1.27</v>
      </c>
      <c r="R35" s="45">
        <v>156</v>
      </c>
      <c r="S35">
        <v>10</v>
      </c>
      <c r="T35">
        <v>8</v>
      </c>
    </row>
    <row r="36" spans="1:20" x14ac:dyDescent="0.35">
      <c r="A36" s="13" t="s">
        <v>92</v>
      </c>
      <c r="B36" s="44" t="s">
        <v>107</v>
      </c>
      <c r="C36">
        <v>4.57</v>
      </c>
      <c r="D36">
        <v>1</v>
      </c>
      <c r="E36" s="47">
        <v>0.4</v>
      </c>
      <c r="F36" s="47">
        <v>0.75</v>
      </c>
      <c r="G36" s="47">
        <v>0.75</v>
      </c>
      <c r="H36" s="47">
        <v>1.5</v>
      </c>
      <c r="I36" s="48">
        <v>2</v>
      </c>
      <c r="J36" s="5">
        <v>0.1</v>
      </c>
      <c r="K36" s="45">
        <v>6</v>
      </c>
      <c r="L36" s="45">
        <v>1</v>
      </c>
      <c r="M36" s="47">
        <v>0.1</v>
      </c>
      <c r="N36" s="45">
        <v>1</v>
      </c>
      <c r="O36" s="47">
        <v>1.3</v>
      </c>
      <c r="P36" s="45">
        <v>1.4</v>
      </c>
      <c r="Q36" s="47">
        <v>1.21</v>
      </c>
      <c r="R36" s="45">
        <v>140.4</v>
      </c>
      <c r="S36">
        <v>10</v>
      </c>
      <c r="T36">
        <v>8</v>
      </c>
    </row>
    <row r="37" spans="1:20" x14ac:dyDescent="0.35">
      <c r="A37" s="13" t="s">
        <v>92</v>
      </c>
      <c r="B37" s="44" t="s">
        <v>106</v>
      </c>
      <c r="C37">
        <v>4.57</v>
      </c>
      <c r="D37">
        <v>1</v>
      </c>
      <c r="E37" s="47">
        <v>0.4</v>
      </c>
      <c r="F37" s="47">
        <v>0.75</v>
      </c>
      <c r="G37" s="47">
        <v>0.75</v>
      </c>
      <c r="H37" s="47">
        <v>1.5</v>
      </c>
      <c r="I37" s="48">
        <v>2</v>
      </c>
      <c r="J37" s="5">
        <v>0.05</v>
      </c>
      <c r="K37" s="45">
        <v>5</v>
      </c>
      <c r="L37" s="45">
        <v>1</v>
      </c>
      <c r="M37" s="47">
        <v>0.1</v>
      </c>
      <c r="N37" s="45">
        <v>1</v>
      </c>
      <c r="O37" s="47">
        <v>1.3</v>
      </c>
      <c r="P37" s="45">
        <v>1.3</v>
      </c>
      <c r="Q37" s="47">
        <v>1.17</v>
      </c>
      <c r="R37" s="45">
        <v>124.8</v>
      </c>
      <c r="S37">
        <v>10</v>
      </c>
      <c r="T37">
        <v>8</v>
      </c>
    </row>
    <row r="38" spans="1:20" x14ac:dyDescent="0.35">
      <c r="A38" s="13" t="s">
        <v>92</v>
      </c>
      <c r="B38" s="44" t="s">
        <v>105</v>
      </c>
      <c r="C38">
        <v>4.57</v>
      </c>
      <c r="D38">
        <v>1</v>
      </c>
      <c r="E38" s="47">
        <v>0.4</v>
      </c>
      <c r="F38" s="47">
        <v>0.75</v>
      </c>
      <c r="G38" s="47">
        <v>0.75</v>
      </c>
      <c r="H38" s="47">
        <v>1.5</v>
      </c>
      <c r="I38" s="48">
        <v>2</v>
      </c>
      <c r="J38" s="5">
        <v>0.04</v>
      </c>
      <c r="K38" s="45">
        <v>4</v>
      </c>
      <c r="L38" s="45">
        <v>1</v>
      </c>
      <c r="M38" s="47">
        <v>0.1</v>
      </c>
      <c r="N38" s="45">
        <v>1</v>
      </c>
      <c r="O38" s="47">
        <v>1.3</v>
      </c>
      <c r="P38" s="45">
        <v>1.2</v>
      </c>
      <c r="Q38" s="47">
        <v>1.1399999999999999</v>
      </c>
      <c r="R38" s="45">
        <v>109.2</v>
      </c>
      <c r="S38">
        <v>10</v>
      </c>
      <c r="T38">
        <v>8</v>
      </c>
    </row>
    <row r="39" spans="1:20" x14ac:dyDescent="0.35">
      <c r="A39" s="13" t="s">
        <v>89</v>
      </c>
      <c r="B39" s="44" t="s">
        <v>108</v>
      </c>
      <c r="C39">
        <v>7.32</v>
      </c>
      <c r="D39">
        <v>2</v>
      </c>
      <c r="E39">
        <v>0.35</v>
      </c>
      <c r="F39" s="47">
        <v>0.75</v>
      </c>
      <c r="G39" s="47">
        <v>0.75</v>
      </c>
      <c r="H39" s="47">
        <v>1.5</v>
      </c>
      <c r="I39" s="45">
        <v>1.5</v>
      </c>
      <c r="J39" s="5">
        <v>0.16</v>
      </c>
      <c r="K39" s="45">
        <v>8</v>
      </c>
      <c r="L39" s="45">
        <v>12</v>
      </c>
      <c r="M39" s="47">
        <v>0.1</v>
      </c>
      <c r="N39" s="45">
        <v>1.2</v>
      </c>
      <c r="O39" s="47">
        <v>1.5</v>
      </c>
      <c r="P39" s="45">
        <v>1.7</v>
      </c>
      <c r="Q39" s="47">
        <v>1.28</v>
      </c>
      <c r="R39">
        <v>220</v>
      </c>
      <c r="S39">
        <v>10</v>
      </c>
      <c r="T39">
        <v>8</v>
      </c>
    </row>
    <row r="40" spans="1:20" x14ac:dyDescent="0.35">
      <c r="A40" s="13" t="s">
        <v>89</v>
      </c>
      <c r="B40" s="44" t="s">
        <v>107</v>
      </c>
      <c r="C40">
        <v>7.32</v>
      </c>
      <c r="D40">
        <v>2</v>
      </c>
      <c r="E40">
        <v>0.35</v>
      </c>
      <c r="F40" s="47">
        <v>0.75</v>
      </c>
      <c r="G40" s="47">
        <v>0.75</v>
      </c>
      <c r="H40" s="47">
        <v>1.5</v>
      </c>
      <c r="I40" s="45">
        <v>1.5</v>
      </c>
      <c r="J40" s="5">
        <v>0.08</v>
      </c>
      <c r="K40" s="45">
        <v>6</v>
      </c>
      <c r="L40" s="45">
        <v>12</v>
      </c>
      <c r="M40" s="47">
        <v>0.1</v>
      </c>
      <c r="N40" s="45">
        <v>1.2</v>
      </c>
      <c r="O40" s="47">
        <v>1.5</v>
      </c>
      <c r="P40" s="45">
        <v>1.4</v>
      </c>
      <c r="Q40" s="47">
        <v>1.21</v>
      </c>
      <c r="R40">
        <v>198</v>
      </c>
      <c r="S40">
        <v>10</v>
      </c>
      <c r="T40">
        <v>8</v>
      </c>
    </row>
    <row r="41" spans="1:20" x14ac:dyDescent="0.35">
      <c r="A41" s="13" t="s">
        <v>89</v>
      </c>
      <c r="B41" s="44" t="s">
        <v>106</v>
      </c>
      <c r="C41">
        <v>7.32</v>
      </c>
      <c r="D41">
        <v>2</v>
      </c>
      <c r="E41">
        <v>0.35</v>
      </c>
      <c r="F41" s="47">
        <v>0.75</v>
      </c>
      <c r="G41" s="47">
        <v>0.75</v>
      </c>
      <c r="H41" s="47">
        <v>1.5</v>
      </c>
      <c r="I41" s="45">
        <v>1.5</v>
      </c>
      <c r="J41" s="5">
        <v>0.04</v>
      </c>
      <c r="K41" s="45">
        <v>5</v>
      </c>
      <c r="L41" s="45">
        <v>12</v>
      </c>
      <c r="M41" s="47">
        <v>0.1</v>
      </c>
      <c r="N41" s="45">
        <v>1.2</v>
      </c>
      <c r="O41" s="47">
        <v>1.5</v>
      </c>
      <c r="P41" s="45">
        <v>1.3</v>
      </c>
      <c r="Q41" s="47">
        <v>1.18</v>
      </c>
      <c r="R41">
        <v>176</v>
      </c>
      <c r="S41">
        <v>10</v>
      </c>
      <c r="T41">
        <v>8</v>
      </c>
    </row>
    <row r="42" spans="1:20" x14ac:dyDescent="0.35">
      <c r="A42" s="13" t="s">
        <v>89</v>
      </c>
      <c r="B42" s="44" t="s">
        <v>105</v>
      </c>
      <c r="C42">
        <v>7.32</v>
      </c>
      <c r="D42">
        <v>2</v>
      </c>
      <c r="E42">
        <v>0.35</v>
      </c>
      <c r="F42" s="47">
        <v>0.75</v>
      </c>
      <c r="G42" s="47">
        <v>0.75</v>
      </c>
      <c r="H42" s="47">
        <v>1.5</v>
      </c>
      <c r="I42" s="45">
        <v>1.5</v>
      </c>
      <c r="J42" s="5">
        <v>3.2000000000000001E-2</v>
      </c>
      <c r="K42" s="47">
        <v>4</v>
      </c>
      <c r="L42" s="45">
        <v>12</v>
      </c>
      <c r="M42" s="47">
        <v>0.1</v>
      </c>
      <c r="N42" s="45">
        <v>1.2</v>
      </c>
      <c r="O42" s="47">
        <v>1.5</v>
      </c>
      <c r="P42" s="45">
        <v>1.2</v>
      </c>
      <c r="Q42" s="47">
        <v>1.1399999999999999</v>
      </c>
      <c r="R42">
        <v>154</v>
      </c>
      <c r="S42">
        <v>10</v>
      </c>
      <c r="T42">
        <v>8</v>
      </c>
    </row>
    <row r="43" spans="1:20" x14ac:dyDescent="0.35">
      <c r="A43" s="13" t="s">
        <v>87</v>
      </c>
      <c r="B43" s="44" t="s">
        <v>108</v>
      </c>
      <c r="C43">
        <v>18.29</v>
      </c>
      <c r="D43">
        <v>5</v>
      </c>
      <c r="E43">
        <v>0.65</v>
      </c>
      <c r="F43" s="47">
        <v>0.75</v>
      </c>
      <c r="G43" s="47">
        <v>0.75</v>
      </c>
      <c r="H43">
        <v>1.25</v>
      </c>
      <c r="I43">
        <v>2.5</v>
      </c>
      <c r="J43" s="5">
        <v>0.16</v>
      </c>
      <c r="K43" s="45">
        <v>5.3</v>
      </c>
      <c r="L43" s="45">
        <v>12</v>
      </c>
      <c r="M43" s="47">
        <v>0.1</v>
      </c>
      <c r="N43" s="45">
        <v>1.2</v>
      </c>
      <c r="O43" s="47">
        <v>1.5</v>
      </c>
      <c r="P43" s="45">
        <v>1.1000000000000001</v>
      </c>
      <c r="Q43" s="47">
        <v>1.2</v>
      </c>
      <c r="R43">
        <v>220</v>
      </c>
      <c r="S43">
        <v>10</v>
      </c>
      <c r="T43">
        <v>8</v>
      </c>
    </row>
    <row r="44" spans="1:20" x14ac:dyDescent="0.35">
      <c r="A44" s="13" t="s">
        <v>87</v>
      </c>
      <c r="B44" s="44" t="s">
        <v>107</v>
      </c>
      <c r="C44">
        <v>18.29</v>
      </c>
      <c r="D44">
        <v>5</v>
      </c>
      <c r="E44">
        <v>0.65</v>
      </c>
      <c r="F44" s="47">
        <v>0.75</v>
      </c>
      <c r="G44" s="47">
        <v>0.75</v>
      </c>
      <c r="H44">
        <v>1.25</v>
      </c>
      <c r="I44">
        <v>2.5</v>
      </c>
      <c r="J44" s="5">
        <v>0.08</v>
      </c>
      <c r="K44" s="45">
        <v>4</v>
      </c>
      <c r="L44" s="45">
        <v>12</v>
      </c>
      <c r="M44" s="47">
        <v>0.1</v>
      </c>
      <c r="N44" s="45">
        <v>1.2</v>
      </c>
      <c r="O44" s="47">
        <v>1.5</v>
      </c>
      <c r="P44" s="45">
        <v>1.1000000000000001</v>
      </c>
      <c r="Q44" s="47">
        <v>1.1599999999999999</v>
      </c>
      <c r="R44">
        <v>198</v>
      </c>
      <c r="S44">
        <v>10</v>
      </c>
      <c r="T44">
        <v>8</v>
      </c>
    </row>
    <row r="45" spans="1:20" x14ac:dyDescent="0.35">
      <c r="A45" s="13" t="s">
        <v>87</v>
      </c>
      <c r="B45" s="44" t="s">
        <v>106</v>
      </c>
      <c r="C45">
        <v>18.29</v>
      </c>
      <c r="D45">
        <v>5</v>
      </c>
      <c r="E45">
        <v>0.65</v>
      </c>
      <c r="F45" s="47">
        <v>0.75</v>
      </c>
      <c r="G45" s="47">
        <v>0.75</v>
      </c>
      <c r="H45">
        <v>1.25</v>
      </c>
      <c r="I45">
        <v>2.5</v>
      </c>
      <c r="J45" s="5">
        <v>0.04</v>
      </c>
      <c r="K45">
        <v>3.3</v>
      </c>
      <c r="L45" s="45">
        <v>12</v>
      </c>
      <c r="M45" s="47">
        <v>0.1</v>
      </c>
      <c r="N45" s="45">
        <v>1.2</v>
      </c>
      <c r="O45" s="47">
        <v>1.5</v>
      </c>
      <c r="P45" s="45">
        <v>1</v>
      </c>
      <c r="Q45" s="47">
        <v>1.1399999999999999</v>
      </c>
      <c r="R45">
        <v>176</v>
      </c>
      <c r="S45">
        <v>10</v>
      </c>
      <c r="T45">
        <v>8</v>
      </c>
    </row>
    <row r="46" spans="1:20" x14ac:dyDescent="0.35">
      <c r="A46" s="13" t="s">
        <v>87</v>
      </c>
      <c r="B46" s="44" t="s">
        <v>105</v>
      </c>
      <c r="C46">
        <v>18.29</v>
      </c>
      <c r="D46">
        <v>5</v>
      </c>
      <c r="E46">
        <v>0.65</v>
      </c>
      <c r="F46" s="47">
        <v>0.75</v>
      </c>
      <c r="G46" s="47">
        <v>0.75</v>
      </c>
      <c r="H46">
        <v>1.25</v>
      </c>
      <c r="I46">
        <v>2.5</v>
      </c>
      <c r="J46" s="5">
        <v>3.2000000000000001E-2</v>
      </c>
      <c r="K46">
        <v>2.6</v>
      </c>
      <c r="L46" s="45">
        <v>12</v>
      </c>
      <c r="M46" s="47">
        <v>0.1</v>
      </c>
      <c r="N46" s="45">
        <v>1.2</v>
      </c>
      <c r="O46" s="47">
        <v>1.5</v>
      </c>
      <c r="P46" s="45">
        <v>1</v>
      </c>
      <c r="Q46" s="47">
        <v>1.1100000000000001</v>
      </c>
      <c r="R46">
        <v>154</v>
      </c>
      <c r="S46">
        <v>10</v>
      </c>
      <c r="T46">
        <v>8</v>
      </c>
    </row>
    <row r="47" spans="1:20" x14ac:dyDescent="0.35">
      <c r="A47" s="13" t="s">
        <v>86</v>
      </c>
      <c r="B47" s="44" t="s">
        <v>108</v>
      </c>
      <c r="C47">
        <v>47.55</v>
      </c>
      <c r="D47">
        <v>13</v>
      </c>
      <c r="E47">
        <v>1.32</v>
      </c>
      <c r="F47" s="47">
        <v>0.65</v>
      </c>
      <c r="G47" s="47">
        <v>0.6</v>
      </c>
      <c r="H47">
        <v>1.1000000000000001</v>
      </c>
      <c r="I47">
        <v>2.5</v>
      </c>
      <c r="J47" s="5">
        <v>0.12</v>
      </c>
      <c r="K47" s="45">
        <v>4</v>
      </c>
      <c r="L47" s="45">
        <v>12</v>
      </c>
      <c r="M47" s="47">
        <v>0.1</v>
      </c>
      <c r="N47" s="45">
        <v>1.3</v>
      </c>
      <c r="O47" s="47">
        <v>1.5</v>
      </c>
      <c r="P47" s="45">
        <v>1</v>
      </c>
      <c r="Q47" s="47">
        <v>1.2</v>
      </c>
      <c r="R47">
        <v>220</v>
      </c>
      <c r="S47">
        <v>10</v>
      </c>
      <c r="T47">
        <v>8</v>
      </c>
    </row>
    <row r="48" spans="1:20" x14ac:dyDescent="0.35">
      <c r="A48" s="13" t="s">
        <v>86</v>
      </c>
      <c r="B48" s="44" t="s">
        <v>107</v>
      </c>
      <c r="C48">
        <v>47.55</v>
      </c>
      <c r="D48">
        <v>13</v>
      </c>
      <c r="E48">
        <v>1.32</v>
      </c>
      <c r="F48" s="47">
        <v>0.65</v>
      </c>
      <c r="G48" s="47">
        <v>0.6</v>
      </c>
      <c r="H48">
        <v>1.1000000000000001</v>
      </c>
      <c r="I48">
        <v>2.5</v>
      </c>
      <c r="J48" s="5">
        <v>0.06</v>
      </c>
      <c r="K48" s="45">
        <v>3</v>
      </c>
      <c r="L48" s="45">
        <v>12</v>
      </c>
      <c r="M48" s="47">
        <v>0.1</v>
      </c>
      <c r="N48" s="45">
        <v>1.3</v>
      </c>
      <c r="O48" s="47">
        <v>1.5</v>
      </c>
      <c r="P48" s="45">
        <v>1</v>
      </c>
      <c r="Q48" s="47">
        <v>1.17</v>
      </c>
      <c r="R48">
        <v>198</v>
      </c>
      <c r="S48">
        <v>10</v>
      </c>
      <c r="T48">
        <v>8</v>
      </c>
    </row>
    <row r="49" spans="1:20" x14ac:dyDescent="0.35">
      <c r="A49" s="13" t="s">
        <v>86</v>
      </c>
      <c r="B49" s="44" t="s">
        <v>106</v>
      </c>
      <c r="C49">
        <v>47.55</v>
      </c>
      <c r="D49">
        <v>13</v>
      </c>
      <c r="E49">
        <v>1.32</v>
      </c>
      <c r="F49" s="47">
        <v>0.65</v>
      </c>
      <c r="G49" s="47">
        <v>0.6</v>
      </c>
      <c r="H49">
        <v>1.1000000000000001</v>
      </c>
      <c r="I49">
        <v>2.5</v>
      </c>
      <c r="J49" s="5">
        <v>0.03</v>
      </c>
      <c r="K49" s="45">
        <v>2.5</v>
      </c>
      <c r="L49" s="45">
        <v>12</v>
      </c>
      <c r="M49" s="47">
        <v>0.1</v>
      </c>
      <c r="N49" s="45">
        <v>1.3</v>
      </c>
      <c r="O49" s="47">
        <v>1.5</v>
      </c>
      <c r="P49" s="45">
        <v>1</v>
      </c>
      <c r="Q49" s="47">
        <v>1.1499999999999999</v>
      </c>
      <c r="R49">
        <v>176</v>
      </c>
      <c r="S49">
        <v>10</v>
      </c>
      <c r="T49">
        <v>8</v>
      </c>
    </row>
    <row r="50" spans="1:20" x14ac:dyDescent="0.35">
      <c r="A50" s="13" t="s">
        <v>86</v>
      </c>
      <c r="B50" s="44" t="s">
        <v>105</v>
      </c>
      <c r="C50">
        <v>47.55</v>
      </c>
      <c r="D50">
        <v>13</v>
      </c>
      <c r="E50">
        <v>1.32</v>
      </c>
      <c r="F50" s="47">
        <v>0.65</v>
      </c>
      <c r="G50" s="47">
        <v>0.6</v>
      </c>
      <c r="H50">
        <v>1.1000000000000001</v>
      </c>
      <c r="I50" s="45">
        <v>2.5</v>
      </c>
      <c r="J50" s="5">
        <v>2.4E-2</v>
      </c>
      <c r="K50" s="45">
        <v>2</v>
      </c>
      <c r="L50" s="45">
        <v>12</v>
      </c>
      <c r="M50" s="47">
        <v>0.1</v>
      </c>
      <c r="N50" s="45">
        <v>1.3</v>
      </c>
      <c r="O50" s="47">
        <v>1.5</v>
      </c>
      <c r="P50" s="45">
        <v>1</v>
      </c>
      <c r="Q50" s="47">
        <v>1.1299999999999999</v>
      </c>
      <c r="R50">
        <v>154</v>
      </c>
      <c r="S50">
        <v>10</v>
      </c>
      <c r="T50">
        <v>8</v>
      </c>
    </row>
    <row r="51" spans="1:20" x14ac:dyDescent="0.35">
      <c r="A51" s="13" t="s">
        <v>85</v>
      </c>
      <c r="B51" s="44" t="s">
        <v>108</v>
      </c>
      <c r="C51">
        <v>7.32</v>
      </c>
      <c r="D51">
        <v>2</v>
      </c>
      <c r="E51">
        <v>0.35</v>
      </c>
      <c r="F51" s="47">
        <v>0.75</v>
      </c>
      <c r="G51" s="47">
        <v>0.75</v>
      </c>
      <c r="H51" s="47">
        <v>1.5</v>
      </c>
      <c r="I51" s="45">
        <v>2</v>
      </c>
      <c r="J51" s="5">
        <v>0.14699999999999999</v>
      </c>
      <c r="K51" s="45">
        <v>8</v>
      </c>
      <c r="L51" s="45">
        <v>6</v>
      </c>
      <c r="M51" s="47">
        <v>0.1</v>
      </c>
      <c r="N51" s="45">
        <v>1.2</v>
      </c>
      <c r="O51" s="47">
        <v>1.4</v>
      </c>
      <c r="P51" s="45">
        <v>1.7</v>
      </c>
      <c r="Q51" s="47">
        <v>1.28</v>
      </c>
      <c r="R51">
        <v>220</v>
      </c>
      <c r="S51">
        <v>10</v>
      </c>
      <c r="T51">
        <v>8</v>
      </c>
    </row>
    <row r="52" spans="1:20" x14ac:dyDescent="0.35">
      <c r="A52" s="13" t="s">
        <v>85</v>
      </c>
      <c r="B52" s="44" t="s">
        <v>107</v>
      </c>
      <c r="C52">
        <v>7.32</v>
      </c>
      <c r="D52">
        <v>2</v>
      </c>
      <c r="E52">
        <v>0.35</v>
      </c>
      <c r="F52" s="47">
        <v>0.75</v>
      </c>
      <c r="G52" s="47">
        <v>0.75</v>
      </c>
      <c r="H52" s="47">
        <v>1.5</v>
      </c>
      <c r="I52" s="45">
        <v>2</v>
      </c>
      <c r="J52" s="5">
        <v>7.3999999999999996E-2</v>
      </c>
      <c r="K52" s="45">
        <v>6</v>
      </c>
      <c r="L52" s="45">
        <v>6</v>
      </c>
      <c r="M52" s="47">
        <v>0.1</v>
      </c>
      <c r="N52" s="45">
        <v>1.2</v>
      </c>
      <c r="O52" s="47">
        <v>1.4</v>
      </c>
      <c r="P52" s="45">
        <v>1.4</v>
      </c>
      <c r="Q52" s="47">
        <v>1.21</v>
      </c>
      <c r="R52">
        <v>198</v>
      </c>
      <c r="S52">
        <v>10</v>
      </c>
      <c r="T52">
        <v>8</v>
      </c>
    </row>
    <row r="53" spans="1:20" x14ac:dyDescent="0.35">
      <c r="A53" s="13" t="s">
        <v>85</v>
      </c>
      <c r="B53" s="44" t="s">
        <v>106</v>
      </c>
      <c r="C53">
        <v>7.32</v>
      </c>
      <c r="D53">
        <v>2</v>
      </c>
      <c r="E53">
        <v>0.35</v>
      </c>
      <c r="F53" s="47">
        <v>0.75</v>
      </c>
      <c r="G53" s="47">
        <v>0.75</v>
      </c>
      <c r="H53" s="47">
        <v>1.5</v>
      </c>
      <c r="I53" s="45">
        <v>2</v>
      </c>
      <c r="J53" s="5">
        <v>0.05</v>
      </c>
      <c r="K53" s="45">
        <v>5</v>
      </c>
      <c r="L53" s="45">
        <v>6</v>
      </c>
      <c r="M53" s="47">
        <v>0.1</v>
      </c>
      <c r="N53" s="45">
        <v>1.2</v>
      </c>
      <c r="O53" s="47">
        <v>1.4</v>
      </c>
      <c r="P53" s="45">
        <v>1.3</v>
      </c>
      <c r="Q53" s="47">
        <v>1.18</v>
      </c>
      <c r="R53">
        <v>176</v>
      </c>
      <c r="S53">
        <v>10</v>
      </c>
      <c r="T53">
        <v>8</v>
      </c>
    </row>
    <row r="54" spans="1:20" x14ac:dyDescent="0.35">
      <c r="A54" s="13" t="s">
        <v>85</v>
      </c>
      <c r="B54" s="44" t="s">
        <v>105</v>
      </c>
      <c r="C54">
        <v>7.32</v>
      </c>
      <c r="D54">
        <v>2</v>
      </c>
      <c r="E54">
        <v>0.35</v>
      </c>
      <c r="F54" s="47">
        <v>0.75</v>
      </c>
      <c r="G54" s="47">
        <v>0.75</v>
      </c>
      <c r="H54" s="47">
        <v>1.5</v>
      </c>
      <c r="I54" s="45">
        <v>2</v>
      </c>
      <c r="J54" s="5">
        <v>0.04</v>
      </c>
      <c r="K54" s="45">
        <v>4</v>
      </c>
      <c r="L54" s="45">
        <v>6</v>
      </c>
      <c r="M54" s="47">
        <v>0.1</v>
      </c>
      <c r="N54">
        <v>1.2</v>
      </c>
      <c r="O54" s="47">
        <v>1.4</v>
      </c>
      <c r="P54" s="45">
        <v>1.2</v>
      </c>
      <c r="Q54" s="47">
        <v>1.1399999999999999</v>
      </c>
      <c r="R54">
        <v>154</v>
      </c>
      <c r="S54">
        <v>10</v>
      </c>
      <c r="T54">
        <v>8</v>
      </c>
    </row>
    <row r="55" spans="1:20" x14ac:dyDescent="0.35">
      <c r="A55" s="13" t="s">
        <v>83</v>
      </c>
      <c r="B55" s="44" t="s">
        <v>108</v>
      </c>
      <c r="C55">
        <v>18.29</v>
      </c>
      <c r="D55">
        <v>5</v>
      </c>
      <c r="E55">
        <v>0.65</v>
      </c>
      <c r="F55" s="47">
        <v>0.75</v>
      </c>
      <c r="G55" s="47">
        <v>0.75</v>
      </c>
      <c r="H55">
        <v>1.25</v>
      </c>
      <c r="I55" s="45">
        <v>2</v>
      </c>
      <c r="J55" s="5">
        <v>0.13</v>
      </c>
      <c r="K55" s="45">
        <v>5.3</v>
      </c>
      <c r="L55" s="45">
        <v>6</v>
      </c>
      <c r="M55" s="47">
        <v>0.1</v>
      </c>
      <c r="N55" s="45">
        <v>1.3</v>
      </c>
      <c r="O55" s="47">
        <v>1.4</v>
      </c>
      <c r="P55" s="45">
        <v>1.1000000000000001</v>
      </c>
      <c r="Q55" s="47">
        <v>1.2</v>
      </c>
      <c r="R55">
        <v>220</v>
      </c>
      <c r="S55">
        <v>10</v>
      </c>
      <c r="T55">
        <v>8</v>
      </c>
    </row>
    <row r="56" spans="1:20" x14ac:dyDescent="0.35">
      <c r="A56" s="13" t="s">
        <v>83</v>
      </c>
      <c r="B56" s="44" t="s">
        <v>107</v>
      </c>
      <c r="C56">
        <v>18.29</v>
      </c>
      <c r="D56">
        <v>5</v>
      </c>
      <c r="E56">
        <v>0.65</v>
      </c>
      <c r="F56" s="47">
        <v>0.75</v>
      </c>
      <c r="G56" s="47">
        <v>0.75</v>
      </c>
      <c r="H56">
        <v>1.25</v>
      </c>
      <c r="I56" s="45">
        <v>2</v>
      </c>
      <c r="J56" s="5">
        <v>6.5000000000000002E-2</v>
      </c>
      <c r="K56" s="45">
        <v>4</v>
      </c>
      <c r="L56" s="45">
        <v>6</v>
      </c>
      <c r="M56" s="47">
        <v>0.1</v>
      </c>
      <c r="N56" s="45">
        <v>1.3</v>
      </c>
      <c r="O56" s="47">
        <v>1.4</v>
      </c>
      <c r="P56" s="45">
        <v>1.1000000000000001</v>
      </c>
      <c r="Q56" s="47">
        <v>1.1599999999999999</v>
      </c>
      <c r="R56">
        <v>198</v>
      </c>
      <c r="S56">
        <v>10</v>
      </c>
      <c r="T56">
        <v>8</v>
      </c>
    </row>
    <row r="57" spans="1:20" x14ac:dyDescent="0.35">
      <c r="A57" s="13" t="s">
        <v>83</v>
      </c>
      <c r="B57" s="44" t="s">
        <v>106</v>
      </c>
      <c r="C57">
        <v>18.29</v>
      </c>
      <c r="D57">
        <v>5</v>
      </c>
      <c r="E57">
        <v>0.65</v>
      </c>
      <c r="F57" s="47">
        <v>0.75</v>
      </c>
      <c r="G57" s="47">
        <v>0.75</v>
      </c>
      <c r="H57">
        <v>1.25</v>
      </c>
      <c r="I57" s="45">
        <v>2</v>
      </c>
      <c r="J57" s="5">
        <v>0.05</v>
      </c>
      <c r="K57" s="45">
        <v>3.3</v>
      </c>
      <c r="L57" s="45">
        <v>6</v>
      </c>
      <c r="M57" s="47">
        <v>0.1</v>
      </c>
      <c r="N57" s="45">
        <v>1.3</v>
      </c>
      <c r="O57" s="47">
        <v>1.4</v>
      </c>
      <c r="P57" s="45">
        <v>1</v>
      </c>
      <c r="Q57" s="47">
        <v>1.1399999999999999</v>
      </c>
      <c r="R57">
        <v>176</v>
      </c>
      <c r="S57">
        <v>10</v>
      </c>
      <c r="T57">
        <v>8</v>
      </c>
    </row>
    <row r="58" spans="1:20" x14ac:dyDescent="0.35">
      <c r="A58" s="13" t="s">
        <v>83</v>
      </c>
      <c r="B58" s="44" t="s">
        <v>105</v>
      </c>
      <c r="C58">
        <v>18.29</v>
      </c>
      <c r="D58">
        <v>5</v>
      </c>
      <c r="E58">
        <v>0.65</v>
      </c>
      <c r="F58" s="47">
        <v>0.75</v>
      </c>
      <c r="G58" s="47">
        <v>0.75</v>
      </c>
      <c r="H58">
        <v>1.25</v>
      </c>
      <c r="I58" s="45">
        <v>2</v>
      </c>
      <c r="J58" s="5">
        <v>0.04</v>
      </c>
      <c r="K58" s="45">
        <v>2.6</v>
      </c>
      <c r="L58" s="45">
        <v>6</v>
      </c>
      <c r="M58" s="47">
        <v>0.1</v>
      </c>
      <c r="N58" s="45">
        <v>1.3</v>
      </c>
      <c r="O58" s="47">
        <v>1.4</v>
      </c>
      <c r="P58" s="45">
        <v>1</v>
      </c>
      <c r="Q58" s="47">
        <v>1.1100000000000001</v>
      </c>
      <c r="R58">
        <v>154</v>
      </c>
      <c r="S58">
        <v>10</v>
      </c>
      <c r="T58">
        <v>8</v>
      </c>
    </row>
    <row r="59" spans="1:20" x14ac:dyDescent="0.35">
      <c r="A59" s="13" t="s">
        <v>82</v>
      </c>
      <c r="B59" s="44" t="s">
        <v>108</v>
      </c>
      <c r="C59">
        <v>47.55</v>
      </c>
      <c r="D59">
        <v>13</v>
      </c>
      <c r="E59">
        <v>1.32</v>
      </c>
      <c r="F59" s="47">
        <v>0.65</v>
      </c>
      <c r="G59" s="47">
        <v>0.6</v>
      </c>
      <c r="H59">
        <v>1.1000000000000001</v>
      </c>
      <c r="I59" s="45">
        <v>2</v>
      </c>
      <c r="J59" s="5">
        <v>9.4E-2</v>
      </c>
      <c r="K59" s="45">
        <v>4</v>
      </c>
      <c r="L59" s="45">
        <v>6</v>
      </c>
      <c r="M59" s="47">
        <v>0.1</v>
      </c>
      <c r="N59" s="45">
        <v>1.3</v>
      </c>
      <c r="O59" s="47">
        <v>1.4</v>
      </c>
      <c r="P59" s="45">
        <v>1</v>
      </c>
      <c r="Q59" s="47">
        <v>1.2</v>
      </c>
      <c r="R59">
        <v>220</v>
      </c>
      <c r="S59">
        <v>10</v>
      </c>
      <c r="T59">
        <v>8</v>
      </c>
    </row>
    <row r="60" spans="1:20" x14ac:dyDescent="0.35">
      <c r="A60" s="13" t="s">
        <v>82</v>
      </c>
      <c r="B60" s="44" t="s">
        <v>107</v>
      </c>
      <c r="C60">
        <v>47.55</v>
      </c>
      <c r="D60">
        <v>13</v>
      </c>
      <c r="E60">
        <v>1.32</v>
      </c>
      <c r="F60" s="47">
        <v>0.65</v>
      </c>
      <c r="G60" s="47">
        <v>0.6</v>
      </c>
      <c r="H60">
        <v>1.1000000000000001</v>
      </c>
      <c r="I60" s="45">
        <v>2</v>
      </c>
      <c r="J60" s="5">
        <v>4.7E-2</v>
      </c>
      <c r="K60" s="45">
        <v>3</v>
      </c>
      <c r="L60" s="45">
        <v>6</v>
      </c>
      <c r="M60" s="47">
        <v>0.1</v>
      </c>
      <c r="N60" s="45">
        <v>1.3</v>
      </c>
      <c r="O60" s="47">
        <v>1.4</v>
      </c>
      <c r="P60" s="45">
        <v>1</v>
      </c>
      <c r="Q60" s="47">
        <v>1.17</v>
      </c>
      <c r="R60">
        <v>198</v>
      </c>
      <c r="S60">
        <v>10</v>
      </c>
      <c r="T60">
        <v>8</v>
      </c>
    </row>
    <row r="61" spans="1:20" x14ac:dyDescent="0.35">
      <c r="A61" s="13" t="s">
        <v>82</v>
      </c>
      <c r="B61" s="44" t="s">
        <v>106</v>
      </c>
      <c r="C61">
        <v>47.55</v>
      </c>
      <c r="D61">
        <v>13</v>
      </c>
      <c r="E61">
        <v>1.32</v>
      </c>
      <c r="F61" s="47">
        <v>0.65</v>
      </c>
      <c r="G61" s="47">
        <v>0.6</v>
      </c>
      <c r="H61">
        <v>1.1000000000000001</v>
      </c>
      <c r="I61" s="45">
        <v>2</v>
      </c>
      <c r="J61" s="5">
        <v>3.7999999999999999E-2</v>
      </c>
      <c r="K61" s="45">
        <v>2.5</v>
      </c>
      <c r="L61" s="45">
        <v>6</v>
      </c>
      <c r="M61" s="47">
        <v>0.1</v>
      </c>
      <c r="N61" s="45">
        <v>1.3</v>
      </c>
      <c r="O61" s="47">
        <v>1.4</v>
      </c>
      <c r="P61" s="45">
        <v>1</v>
      </c>
      <c r="Q61" s="47">
        <v>1.1499999999999999</v>
      </c>
      <c r="R61">
        <v>176</v>
      </c>
      <c r="S61">
        <v>10</v>
      </c>
      <c r="T61">
        <v>8</v>
      </c>
    </row>
    <row r="62" spans="1:20" x14ac:dyDescent="0.35">
      <c r="A62" s="13" t="s">
        <v>82</v>
      </c>
      <c r="B62" s="44" t="s">
        <v>105</v>
      </c>
      <c r="C62">
        <v>47.55</v>
      </c>
      <c r="D62">
        <v>13</v>
      </c>
      <c r="E62">
        <v>1.32</v>
      </c>
      <c r="F62" s="47">
        <v>0.65</v>
      </c>
      <c r="G62" s="47">
        <v>0.6</v>
      </c>
      <c r="H62">
        <v>1.1000000000000001</v>
      </c>
      <c r="I62" s="45">
        <v>2</v>
      </c>
      <c r="J62" s="5">
        <v>0.03</v>
      </c>
      <c r="K62" s="45">
        <v>2</v>
      </c>
      <c r="L62" s="45">
        <v>6</v>
      </c>
      <c r="M62" s="47">
        <v>0.1</v>
      </c>
      <c r="N62" s="45">
        <v>1.3</v>
      </c>
      <c r="O62" s="47">
        <v>1.4</v>
      </c>
      <c r="P62" s="45">
        <v>1</v>
      </c>
      <c r="Q62" s="47">
        <v>1.1299999999999999</v>
      </c>
      <c r="R62">
        <v>154</v>
      </c>
      <c r="S62">
        <v>10</v>
      </c>
      <c r="T62">
        <v>8</v>
      </c>
    </row>
    <row r="63" spans="1:20" x14ac:dyDescent="0.35">
      <c r="A63" s="13" t="s">
        <v>81</v>
      </c>
      <c r="B63" s="44" t="s">
        <v>108</v>
      </c>
      <c r="C63" s="47">
        <v>6.1</v>
      </c>
      <c r="D63">
        <v>2</v>
      </c>
      <c r="E63" s="49">
        <v>0.4</v>
      </c>
      <c r="F63" s="47">
        <v>0.8</v>
      </c>
      <c r="G63" s="47">
        <v>0.75</v>
      </c>
      <c r="H63" s="47">
        <v>1.5</v>
      </c>
      <c r="I63" s="45">
        <v>3</v>
      </c>
      <c r="J63" s="5">
        <v>0.13300000000000001</v>
      </c>
      <c r="K63" s="45">
        <v>8</v>
      </c>
      <c r="L63" s="45">
        <v>3</v>
      </c>
      <c r="M63" s="47">
        <v>0.1</v>
      </c>
      <c r="N63" s="45">
        <v>1.2</v>
      </c>
      <c r="O63" s="47">
        <v>1.26</v>
      </c>
      <c r="P63" s="45">
        <v>1.5</v>
      </c>
      <c r="Q63" s="47">
        <v>1.28</v>
      </c>
      <c r="R63">
        <v>220</v>
      </c>
      <c r="S63">
        <v>10</v>
      </c>
      <c r="T63">
        <v>8</v>
      </c>
    </row>
    <row r="64" spans="1:20" x14ac:dyDescent="0.35">
      <c r="A64" s="13" t="s">
        <v>81</v>
      </c>
      <c r="B64" s="44" t="s">
        <v>107</v>
      </c>
      <c r="C64" s="47">
        <v>6.1</v>
      </c>
      <c r="D64">
        <v>2</v>
      </c>
      <c r="E64" s="49">
        <v>0.4</v>
      </c>
      <c r="F64" s="47">
        <v>0.8</v>
      </c>
      <c r="G64" s="47">
        <v>0.75</v>
      </c>
      <c r="H64" s="47">
        <v>1.5</v>
      </c>
      <c r="I64" s="45">
        <v>3</v>
      </c>
      <c r="J64" s="5">
        <v>6.7000000000000004E-2</v>
      </c>
      <c r="K64" s="45">
        <v>6</v>
      </c>
      <c r="L64" s="45">
        <v>3</v>
      </c>
      <c r="M64" s="47">
        <v>0.1</v>
      </c>
      <c r="N64" s="45">
        <v>1.2</v>
      </c>
      <c r="O64" s="47">
        <v>1.26</v>
      </c>
      <c r="P64" s="45">
        <v>1.4</v>
      </c>
      <c r="Q64" s="47">
        <v>1.21</v>
      </c>
      <c r="R64">
        <v>198</v>
      </c>
      <c r="S64">
        <v>10</v>
      </c>
      <c r="T64">
        <v>8</v>
      </c>
    </row>
    <row r="65" spans="1:20" x14ac:dyDescent="0.35">
      <c r="A65" s="13" t="s">
        <v>81</v>
      </c>
      <c r="B65" s="44" t="s">
        <v>106</v>
      </c>
      <c r="C65" s="47">
        <v>6.1</v>
      </c>
      <c r="D65">
        <v>2</v>
      </c>
      <c r="E65" s="49">
        <v>0.4</v>
      </c>
      <c r="F65" s="47">
        <v>0.8</v>
      </c>
      <c r="G65" s="47">
        <v>0.75</v>
      </c>
      <c r="H65" s="47">
        <v>1.5</v>
      </c>
      <c r="I65" s="45">
        <v>3</v>
      </c>
      <c r="J65" s="5">
        <v>3.3000000000000002E-2</v>
      </c>
      <c r="K65" s="45">
        <v>5</v>
      </c>
      <c r="L65" s="45">
        <v>3</v>
      </c>
      <c r="M65" s="47">
        <v>0.1</v>
      </c>
      <c r="N65" s="45">
        <v>1.2</v>
      </c>
      <c r="O65" s="47">
        <v>1.26</v>
      </c>
      <c r="P65" s="45">
        <v>1.3</v>
      </c>
      <c r="Q65" s="47">
        <v>1.18</v>
      </c>
      <c r="R65">
        <v>176</v>
      </c>
      <c r="S65">
        <v>10</v>
      </c>
      <c r="T65">
        <v>8</v>
      </c>
    </row>
    <row r="66" spans="1:20" x14ac:dyDescent="0.35">
      <c r="A66" s="13" t="s">
        <v>81</v>
      </c>
      <c r="B66" s="44" t="s">
        <v>105</v>
      </c>
      <c r="C66" s="47">
        <v>6.1</v>
      </c>
      <c r="D66">
        <v>2</v>
      </c>
      <c r="E66" s="49">
        <v>0.4</v>
      </c>
      <c r="F66" s="47">
        <v>0.8</v>
      </c>
      <c r="G66" s="47">
        <v>0.75</v>
      </c>
      <c r="H66" s="47">
        <v>1.5</v>
      </c>
      <c r="I66" s="45">
        <v>3</v>
      </c>
      <c r="J66" s="5">
        <v>2.5999999999999999E-2</v>
      </c>
      <c r="K66" s="45">
        <v>4</v>
      </c>
      <c r="L66" s="45">
        <v>3</v>
      </c>
      <c r="M66" s="47">
        <v>0.1</v>
      </c>
      <c r="N66" s="45">
        <v>1.2</v>
      </c>
      <c r="O66" s="45">
        <v>1.26</v>
      </c>
      <c r="P66" s="45">
        <v>1.2</v>
      </c>
      <c r="Q66" s="49">
        <v>1.1399999999999999</v>
      </c>
      <c r="R66">
        <v>154</v>
      </c>
      <c r="S66">
        <v>10</v>
      </c>
      <c r="T66">
        <v>8</v>
      </c>
    </row>
    <row r="67" spans="1:20" x14ac:dyDescent="0.35">
      <c r="A67" s="13" t="s">
        <v>79</v>
      </c>
      <c r="B67" s="44" t="s">
        <v>108</v>
      </c>
      <c r="C67" s="47">
        <v>15.24</v>
      </c>
      <c r="D67">
        <v>5</v>
      </c>
      <c r="E67" s="47">
        <v>0.75</v>
      </c>
      <c r="F67" s="47">
        <v>0.8</v>
      </c>
      <c r="G67" s="47">
        <v>0.75</v>
      </c>
      <c r="H67">
        <v>1.25</v>
      </c>
      <c r="I67" s="45">
        <v>3</v>
      </c>
      <c r="J67" s="5">
        <v>0.13</v>
      </c>
      <c r="K67" s="45">
        <v>5.3</v>
      </c>
      <c r="L67" s="45">
        <v>3</v>
      </c>
      <c r="M67" s="47">
        <v>0.1</v>
      </c>
      <c r="N67" s="45">
        <v>1.3</v>
      </c>
      <c r="O67" s="47">
        <v>1.26</v>
      </c>
      <c r="P67" s="45">
        <v>1.1000000000000001</v>
      </c>
      <c r="Q67" s="47">
        <v>1.2</v>
      </c>
      <c r="R67">
        <v>220</v>
      </c>
      <c r="S67">
        <v>10</v>
      </c>
      <c r="T67">
        <v>8</v>
      </c>
    </row>
    <row r="68" spans="1:20" x14ac:dyDescent="0.35">
      <c r="A68" s="13" t="s">
        <v>79</v>
      </c>
      <c r="B68" s="44" t="s">
        <v>107</v>
      </c>
      <c r="C68" s="47">
        <v>15.24</v>
      </c>
      <c r="D68">
        <v>5</v>
      </c>
      <c r="E68" s="47">
        <v>0.75</v>
      </c>
      <c r="F68" s="47">
        <v>0.8</v>
      </c>
      <c r="G68" s="47">
        <v>0.75</v>
      </c>
      <c r="H68">
        <v>1.25</v>
      </c>
      <c r="I68" s="45">
        <v>3</v>
      </c>
      <c r="J68" s="5">
        <v>6.7000000000000004E-2</v>
      </c>
      <c r="K68" s="45">
        <v>4</v>
      </c>
      <c r="L68" s="45">
        <v>3</v>
      </c>
      <c r="M68" s="47">
        <v>0.1</v>
      </c>
      <c r="N68" s="45">
        <v>1.3</v>
      </c>
      <c r="O68" s="47">
        <v>1.26</v>
      </c>
      <c r="P68" s="45">
        <v>1</v>
      </c>
      <c r="Q68" s="47">
        <v>1.1599999999999999</v>
      </c>
      <c r="R68">
        <v>198</v>
      </c>
      <c r="S68">
        <v>10</v>
      </c>
      <c r="T68">
        <v>8</v>
      </c>
    </row>
    <row r="69" spans="1:20" x14ac:dyDescent="0.35">
      <c r="A69" s="13" t="s">
        <v>79</v>
      </c>
      <c r="B69" s="44" t="s">
        <v>106</v>
      </c>
      <c r="C69" s="47">
        <v>15.24</v>
      </c>
      <c r="D69">
        <v>5</v>
      </c>
      <c r="E69" s="47">
        <v>0.75</v>
      </c>
      <c r="F69" s="47">
        <v>0.8</v>
      </c>
      <c r="G69" s="47">
        <v>0.75</v>
      </c>
      <c r="H69">
        <v>1.25</v>
      </c>
      <c r="I69" s="45">
        <v>3</v>
      </c>
      <c r="J69" s="5">
        <v>3.3000000000000002E-2</v>
      </c>
      <c r="K69" s="45">
        <v>3.3</v>
      </c>
      <c r="L69" s="45">
        <v>3</v>
      </c>
      <c r="M69" s="47">
        <v>0.1</v>
      </c>
      <c r="N69" s="45">
        <v>1.3</v>
      </c>
      <c r="O69" s="47">
        <v>1.26</v>
      </c>
      <c r="P69" s="45">
        <v>1</v>
      </c>
      <c r="Q69" s="47">
        <v>1.1399999999999999</v>
      </c>
      <c r="R69">
        <v>176</v>
      </c>
      <c r="S69">
        <v>10</v>
      </c>
      <c r="T69">
        <v>8</v>
      </c>
    </row>
    <row r="70" spans="1:20" x14ac:dyDescent="0.35">
      <c r="A70" s="13" t="s">
        <v>79</v>
      </c>
      <c r="B70" s="44" t="s">
        <v>105</v>
      </c>
      <c r="C70" s="47">
        <v>15.24</v>
      </c>
      <c r="D70">
        <v>5</v>
      </c>
      <c r="E70" s="47">
        <v>0.65</v>
      </c>
      <c r="F70" s="47">
        <v>0.8</v>
      </c>
      <c r="G70" s="47">
        <v>0.75</v>
      </c>
      <c r="H70">
        <v>1.25</v>
      </c>
      <c r="I70" s="45">
        <v>3</v>
      </c>
      <c r="J70" s="5">
        <v>2.5999999999999999E-2</v>
      </c>
      <c r="K70">
        <v>2.6</v>
      </c>
      <c r="L70" s="45">
        <v>3</v>
      </c>
      <c r="M70" s="47">
        <v>0.1</v>
      </c>
      <c r="N70" s="45">
        <v>1.3</v>
      </c>
      <c r="O70">
        <v>1.26</v>
      </c>
      <c r="P70" s="45">
        <v>1</v>
      </c>
      <c r="Q70" s="47">
        <v>1.1100000000000001</v>
      </c>
      <c r="R70">
        <v>154</v>
      </c>
      <c r="S70">
        <v>10</v>
      </c>
      <c r="T70">
        <v>8</v>
      </c>
    </row>
    <row r="71" spans="1:20" x14ac:dyDescent="0.35">
      <c r="A71" s="13" t="s">
        <v>78</v>
      </c>
      <c r="B71" s="44" t="s">
        <v>108</v>
      </c>
      <c r="C71" s="47">
        <v>36.58</v>
      </c>
      <c r="D71">
        <v>12</v>
      </c>
      <c r="E71" s="47">
        <v>1.45</v>
      </c>
      <c r="F71" s="47">
        <v>0.75</v>
      </c>
      <c r="G71" s="47">
        <v>0.6</v>
      </c>
      <c r="H71" s="47">
        <v>1.1000000000000001</v>
      </c>
      <c r="I71" s="45">
        <v>3</v>
      </c>
      <c r="J71" s="5">
        <v>6.7000000000000004E-2</v>
      </c>
      <c r="K71" s="45">
        <v>4</v>
      </c>
      <c r="L71" s="45">
        <v>3</v>
      </c>
      <c r="M71" s="47">
        <v>0.1</v>
      </c>
      <c r="N71" s="45">
        <v>1.4</v>
      </c>
      <c r="O71" s="47">
        <v>1.26</v>
      </c>
      <c r="P71" s="45">
        <v>1</v>
      </c>
      <c r="Q71" s="47">
        <v>1.19</v>
      </c>
      <c r="R71">
        <v>220</v>
      </c>
      <c r="S71">
        <v>10</v>
      </c>
      <c r="T71">
        <v>8</v>
      </c>
    </row>
    <row r="72" spans="1:20" x14ac:dyDescent="0.35">
      <c r="A72" s="13" t="s">
        <v>78</v>
      </c>
      <c r="B72" s="44" t="s">
        <v>107</v>
      </c>
      <c r="C72" s="47">
        <v>36.58</v>
      </c>
      <c r="D72">
        <v>12</v>
      </c>
      <c r="E72" s="47">
        <v>1.45</v>
      </c>
      <c r="F72" s="47">
        <v>0.75</v>
      </c>
      <c r="G72" s="47">
        <v>0.6</v>
      </c>
      <c r="H72" s="47">
        <v>1.1000000000000001</v>
      </c>
      <c r="I72" s="45">
        <v>3</v>
      </c>
      <c r="J72" s="5">
        <v>3.3000000000000002E-2</v>
      </c>
      <c r="K72" s="45">
        <v>3</v>
      </c>
      <c r="L72" s="45">
        <v>3</v>
      </c>
      <c r="M72" s="47">
        <v>0.1</v>
      </c>
      <c r="N72" s="45">
        <v>1.4</v>
      </c>
      <c r="O72" s="47">
        <v>1.26</v>
      </c>
      <c r="P72" s="45">
        <v>1</v>
      </c>
      <c r="Q72" s="47">
        <v>1.1599999999999999</v>
      </c>
      <c r="R72">
        <v>198</v>
      </c>
      <c r="S72">
        <v>10</v>
      </c>
      <c r="T72">
        <v>8</v>
      </c>
    </row>
    <row r="73" spans="1:20" x14ac:dyDescent="0.35">
      <c r="A73" s="13" t="s">
        <v>78</v>
      </c>
      <c r="B73" s="44" t="s">
        <v>106</v>
      </c>
      <c r="C73" s="47">
        <v>36.58</v>
      </c>
      <c r="D73">
        <v>12</v>
      </c>
      <c r="E73" s="47">
        <v>1.45</v>
      </c>
      <c r="F73" s="47">
        <v>0.75</v>
      </c>
      <c r="G73" s="47">
        <v>0.6</v>
      </c>
      <c r="H73" s="47">
        <v>1.1000000000000001</v>
      </c>
      <c r="I73" s="45">
        <v>3</v>
      </c>
      <c r="J73" s="5">
        <v>1.7000000000000001E-2</v>
      </c>
      <c r="K73" s="45">
        <v>2.5</v>
      </c>
      <c r="L73" s="45">
        <v>3</v>
      </c>
      <c r="M73" s="47">
        <v>0.1</v>
      </c>
      <c r="N73" s="45">
        <v>1.4</v>
      </c>
      <c r="O73" s="47">
        <v>1.26</v>
      </c>
      <c r="P73" s="45">
        <v>1</v>
      </c>
      <c r="Q73" s="47">
        <v>1.1399999999999999</v>
      </c>
      <c r="R73">
        <v>176</v>
      </c>
      <c r="S73">
        <v>10</v>
      </c>
      <c r="T73">
        <v>8</v>
      </c>
    </row>
    <row r="74" spans="1:20" x14ac:dyDescent="0.35">
      <c r="A74" s="13" t="s">
        <v>78</v>
      </c>
      <c r="B74" s="44" t="s">
        <v>105</v>
      </c>
      <c r="C74" s="47">
        <v>36.58</v>
      </c>
      <c r="D74">
        <v>12</v>
      </c>
      <c r="E74">
        <v>1.45</v>
      </c>
      <c r="F74" s="47">
        <v>0.75</v>
      </c>
      <c r="G74" s="50">
        <v>0.6</v>
      </c>
      <c r="H74" s="47">
        <v>1.1000000000000001</v>
      </c>
      <c r="I74" s="45">
        <v>3</v>
      </c>
      <c r="J74" s="5">
        <v>1.4E-2</v>
      </c>
      <c r="K74" s="45">
        <v>2</v>
      </c>
      <c r="L74" s="45">
        <v>3</v>
      </c>
      <c r="M74" s="47">
        <v>0.1</v>
      </c>
      <c r="N74" s="45">
        <v>1.4</v>
      </c>
      <c r="O74" s="47">
        <v>1.26</v>
      </c>
      <c r="P74" s="45">
        <v>1</v>
      </c>
      <c r="Q74" s="47">
        <v>1.1299999999999999</v>
      </c>
      <c r="R74">
        <v>154</v>
      </c>
      <c r="S74">
        <v>10</v>
      </c>
      <c r="T74">
        <v>8</v>
      </c>
    </row>
    <row r="75" spans="1:20" x14ac:dyDescent="0.35">
      <c r="A75" s="13" t="s">
        <v>77</v>
      </c>
      <c r="B75" s="44" t="s">
        <v>108</v>
      </c>
      <c r="C75" s="47">
        <v>6.1</v>
      </c>
      <c r="D75">
        <v>2</v>
      </c>
      <c r="E75" s="47">
        <v>0.35</v>
      </c>
      <c r="F75" s="47">
        <v>0.75</v>
      </c>
      <c r="G75" s="47">
        <v>0.75</v>
      </c>
      <c r="H75" s="47">
        <v>1.5</v>
      </c>
      <c r="I75" s="45">
        <v>2.5</v>
      </c>
      <c r="J75" s="5">
        <v>0.2</v>
      </c>
      <c r="K75" s="45">
        <v>8</v>
      </c>
      <c r="L75" s="45">
        <v>15</v>
      </c>
      <c r="M75" s="47">
        <v>0.1</v>
      </c>
      <c r="N75" s="45">
        <v>1.2</v>
      </c>
      <c r="O75" s="47">
        <v>1.51</v>
      </c>
      <c r="P75" s="45">
        <v>1.7</v>
      </c>
      <c r="Q75" s="47">
        <v>1.28</v>
      </c>
      <c r="R75">
        <v>220</v>
      </c>
      <c r="S75">
        <v>10</v>
      </c>
      <c r="T75">
        <v>8</v>
      </c>
    </row>
    <row r="76" spans="1:20" x14ac:dyDescent="0.35">
      <c r="A76" s="13" t="s">
        <v>77</v>
      </c>
      <c r="B76" s="44" t="s">
        <v>107</v>
      </c>
      <c r="C76" s="47">
        <v>6.1</v>
      </c>
      <c r="D76">
        <v>2</v>
      </c>
      <c r="E76" s="47">
        <v>0.35</v>
      </c>
      <c r="F76" s="47">
        <v>0.75</v>
      </c>
      <c r="G76" s="47">
        <v>0.75</v>
      </c>
      <c r="H76" s="47">
        <v>1.5</v>
      </c>
      <c r="I76" s="45">
        <v>2.5</v>
      </c>
      <c r="J76" s="5">
        <v>0.1</v>
      </c>
      <c r="K76" s="45">
        <v>6</v>
      </c>
      <c r="L76" s="45">
        <v>15</v>
      </c>
      <c r="M76" s="47">
        <v>0.1</v>
      </c>
      <c r="N76" s="45">
        <v>1.2</v>
      </c>
      <c r="O76" s="47">
        <v>1.51</v>
      </c>
      <c r="P76" s="45">
        <v>1.4</v>
      </c>
      <c r="Q76" s="47">
        <v>1.21</v>
      </c>
      <c r="R76">
        <v>198</v>
      </c>
      <c r="S76">
        <v>10</v>
      </c>
      <c r="T76">
        <v>8</v>
      </c>
    </row>
    <row r="77" spans="1:20" x14ac:dyDescent="0.35">
      <c r="A77" s="13" t="s">
        <v>77</v>
      </c>
      <c r="B77" s="44" t="s">
        <v>106</v>
      </c>
      <c r="C77" s="47">
        <v>6.1</v>
      </c>
      <c r="D77">
        <v>2</v>
      </c>
      <c r="E77" s="47">
        <v>0.35</v>
      </c>
      <c r="F77" s="47">
        <v>0.75</v>
      </c>
      <c r="G77" s="47">
        <v>0.75</v>
      </c>
      <c r="H77" s="47">
        <v>1.5</v>
      </c>
      <c r="I77" s="45">
        <v>2.5</v>
      </c>
      <c r="J77" s="5">
        <v>0.05</v>
      </c>
      <c r="K77" s="45">
        <v>5</v>
      </c>
      <c r="L77" s="45">
        <v>15</v>
      </c>
      <c r="M77" s="47">
        <v>0.1</v>
      </c>
      <c r="N77" s="45">
        <v>1.2</v>
      </c>
      <c r="O77" s="47">
        <v>1.51</v>
      </c>
      <c r="P77" s="45">
        <v>1.3</v>
      </c>
      <c r="Q77" s="47">
        <v>1.18</v>
      </c>
      <c r="R77">
        <v>176</v>
      </c>
      <c r="S77">
        <v>10</v>
      </c>
      <c r="T77">
        <v>8</v>
      </c>
    </row>
    <row r="78" spans="1:20" x14ac:dyDescent="0.35">
      <c r="A78" s="13" t="s">
        <v>77</v>
      </c>
      <c r="B78" s="44" t="s">
        <v>105</v>
      </c>
      <c r="C78" s="47">
        <v>6.1</v>
      </c>
      <c r="D78">
        <v>2</v>
      </c>
      <c r="E78" s="47">
        <v>0.35</v>
      </c>
      <c r="F78">
        <v>0.75</v>
      </c>
      <c r="G78">
        <v>0.75</v>
      </c>
      <c r="H78" s="47">
        <v>1.5</v>
      </c>
      <c r="I78" s="45">
        <v>2.5</v>
      </c>
      <c r="J78" s="5">
        <v>0.04</v>
      </c>
      <c r="K78" s="45">
        <v>4</v>
      </c>
      <c r="L78" s="45">
        <v>15</v>
      </c>
      <c r="M78" s="47">
        <v>0.1</v>
      </c>
      <c r="N78" s="45">
        <v>1.2</v>
      </c>
      <c r="O78" s="47">
        <v>1.51</v>
      </c>
      <c r="P78" s="45">
        <v>1.2</v>
      </c>
      <c r="Q78" s="47">
        <v>1.1399999999999999</v>
      </c>
      <c r="R78">
        <v>154</v>
      </c>
      <c r="S78">
        <v>10</v>
      </c>
      <c r="T78">
        <v>8</v>
      </c>
    </row>
    <row r="79" spans="1:20" x14ac:dyDescent="0.35">
      <c r="A79" s="13" t="s">
        <v>75</v>
      </c>
      <c r="B79" s="44" t="s">
        <v>108</v>
      </c>
      <c r="C79">
        <v>15.24</v>
      </c>
      <c r="D79">
        <v>5</v>
      </c>
      <c r="E79" s="47">
        <v>0.56000000000000005</v>
      </c>
      <c r="F79" s="47">
        <v>0.75</v>
      </c>
      <c r="G79" s="47">
        <v>0.75</v>
      </c>
      <c r="H79">
        <v>1.25</v>
      </c>
      <c r="I79">
        <v>2.25</v>
      </c>
      <c r="J79" s="5">
        <v>0.2</v>
      </c>
      <c r="K79" s="45">
        <v>5.3</v>
      </c>
      <c r="L79" s="45">
        <v>15</v>
      </c>
      <c r="M79" s="47">
        <v>0.1</v>
      </c>
      <c r="N79" s="45">
        <v>1.2</v>
      </c>
      <c r="O79" s="47">
        <v>1.51</v>
      </c>
      <c r="P79" s="45">
        <v>1.2</v>
      </c>
      <c r="Q79" s="47">
        <v>1.2</v>
      </c>
      <c r="R79">
        <v>220</v>
      </c>
      <c r="S79">
        <v>10</v>
      </c>
      <c r="T79">
        <v>8</v>
      </c>
    </row>
    <row r="80" spans="1:20" x14ac:dyDescent="0.35">
      <c r="A80" s="13" t="s">
        <v>75</v>
      </c>
      <c r="B80" s="44" t="s">
        <v>107</v>
      </c>
      <c r="C80">
        <v>15.24</v>
      </c>
      <c r="D80">
        <v>5</v>
      </c>
      <c r="E80" s="47">
        <v>0.56000000000000005</v>
      </c>
      <c r="F80" s="47">
        <v>0.75</v>
      </c>
      <c r="G80" s="47">
        <v>0.75</v>
      </c>
      <c r="H80">
        <v>1.25</v>
      </c>
      <c r="I80">
        <v>2.25</v>
      </c>
      <c r="J80" s="5">
        <v>0.1</v>
      </c>
      <c r="K80" s="45">
        <v>4</v>
      </c>
      <c r="L80" s="45">
        <v>15</v>
      </c>
      <c r="M80" s="47">
        <v>0.1</v>
      </c>
      <c r="N80" s="45">
        <v>1.2</v>
      </c>
      <c r="O80" s="47">
        <v>1.51</v>
      </c>
      <c r="P80" s="45">
        <v>1.1000000000000001</v>
      </c>
      <c r="Q80" s="47">
        <v>1.1599999999999999</v>
      </c>
      <c r="R80">
        <v>198</v>
      </c>
      <c r="S80">
        <v>10</v>
      </c>
      <c r="T80">
        <v>8</v>
      </c>
    </row>
    <row r="81" spans="1:20" x14ac:dyDescent="0.35">
      <c r="A81" s="13" t="s">
        <v>75</v>
      </c>
      <c r="B81" s="44" t="s">
        <v>106</v>
      </c>
      <c r="C81">
        <v>15.24</v>
      </c>
      <c r="D81">
        <v>5</v>
      </c>
      <c r="E81" s="47">
        <v>0.56000000000000005</v>
      </c>
      <c r="F81" s="47">
        <v>0.75</v>
      </c>
      <c r="G81" s="47">
        <v>0.75</v>
      </c>
      <c r="H81">
        <v>1.25</v>
      </c>
      <c r="I81">
        <v>2.25</v>
      </c>
      <c r="J81" s="5">
        <v>0.05</v>
      </c>
      <c r="K81" s="45">
        <v>3.3</v>
      </c>
      <c r="L81" s="45">
        <v>15</v>
      </c>
      <c r="M81" s="47">
        <v>0.1</v>
      </c>
      <c r="N81" s="45">
        <v>1.2</v>
      </c>
      <c r="O81" s="47">
        <v>1.51</v>
      </c>
      <c r="P81" s="45">
        <v>1.1000000000000001</v>
      </c>
      <c r="Q81" s="47">
        <v>1.1399999999999999</v>
      </c>
      <c r="R81">
        <v>176</v>
      </c>
      <c r="S81">
        <v>10</v>
      </c>
      <c r="T81">
        <v>8</v>
      </c>
    </row>
    <row r="82" spans="1:20" x14ac:dyDescent="0.35">
      <c r="A82" s="13" t="s">
        <v>75</v>
      </c>
      <c r="B82" s="44" t="s">
        <v>105</v>
      </c>
      <c r="C82">
        <v>15.24</v>
      </c>
      <c r="D82">
        <v>5</v>
      </c>
      <c r="E82" s="47">
        <v>0.56000000000000005</v>
      </c>
      <c r="F82">
        <v>0.75</v>
      </c>
      <c r="G82">
        <v>0.75</v>
      </c>
      <c r="H82">
        <v>1.25</v>
      </c>
      <c r="I82">
        <v>2.25</v>
      </c>
      <c r="J82" s="5">
        <v>0.04</v>
      </c>
      <c r="K82">
        <v>2.6</v>
      </c>
      <c r="L82" s="45">
        <v>15</v>
      </c>
      <c r="M82" s="47">
        <v>0.1</v>
      </c>
      <c r="N82" s="45">
        <v>1.2</v>
      </c>
      <c r="O82" s="47">
        <v>1.51</v>
      </c>
      <c r="P82" s="45">
        <v>1</v>
      </c>
      <c r="Q82" s="47">
        <v>1.1100000000000001</v>
      </c>
      <c r="R82">
        <v>154</v>
      </c>
      <c r="S82">
        <v>10</v>
      </c>
      <c r="T82">
        <v>8</v>
      </c>
    </row>
    <row r="83" spans="1:20" x14ac:dyDescent="0.35">
      <c r="A83" s="13" t="s">
        <v>74</v>
      </c>
      <c r="B83" s="44" t="s">
        <v>108</v>
      </c>
      <c r="C83" s="47">
        <v>36.58</v>
      </c>
      <c r="D83">
        <v>12</v>
      </c>
      <c r="E83" s="47">
        <v>1.0900000000000001</v>
      </c>
      <c r="F83">
        <v>0.65</v>
      </c>
      <c r="G83">
        <v>0.6</v>
      </c>
      <c r="H83" s="47">
        <v>1.1000000000000001</v>
      </c>
      <c r="I83" s="45">
        <v>2.5</v>
      </c>
      <c r="J83" s="5">
        <v>0.15</v>
      </c>
      <c r="K83" s="45">
        <v>4</v>
      </c>
      <c r="L83" s="45">
        <v>15</v>
      </c>
      <c r="M83" s="47">
        <v>0.1</v>
      </c>
      <c r="N83" s="45">
        <v>1.3</v>
      </c>
      <c r="O83" s="47">
        <v>1.51</v>
      </c>
      <c r="P83" s="45">
        <v>1</v>
      </c>
      <c r="Q83" s="47">
        <v>1.19</v>
      </c>
      <c r="R83">
        <v>220</v>
      </c>
      <c r="S83">
        <v>10</v>
      </c>
      <c r="T83">
        <v>8</v>
      </c>
    </row>
    <row r="84" spans="1:20" x14ac:dyDescent="0.35">
      <c r="A84" s="13" t="s">
        <v>74</v>
      </c>
      <c r="B84" s="44" t="s">
        <v>107</v>
      </c>
      <c r="C84" s="47">
        <v>36.58</v>
      </c>
      <c r="D84">
        <v>12</v>
      </c>
      <c r="E84" s="47">
        <v>1.0900000000000001</v>
      </c>
      <c r="F84">
        <v>0.65</v>
      </c>
      <c r="G84">
        <v>0.6</v>
      </c>
      <c r="H84" s="47">
        <v>1.1000000000000001</v>
      </c>
      <c r="I84" s="45">
        <v>2.5</v>
      </c>
      <c r="J84">
        <v>7.4999999999999997E-2</v>
      </c>
      <c r="K84">
        <v>3</v>
      </c>
      <c r="L84" s="45">
        <v>15</v>
      </c>
      <c r="M84" s="47">
        <v>0.1</v>
      </c>
      <c r="N84" s="45">
        <v>1.3</v>
      </c>
      <c r="O84" s="47">
        <v>1.51</v>
      </c>
      <c r="P84" s="45">
        <v>1</v>
      </c>
      <c r="Q84" s="47">
        <v>1.1599999999999999</v>
      </c>
      <c r="R84">
        <v>198</v>
      </c>
      <c r="S84">
        <v>10</v>
      </c>
      <c r="T84">
        <v>8</v>
      </c>
    </row>
    <row r="85" spans="1:20" x14ac:dyDescent="0.35">
      <c r="A85" s="13" t="s">
        <v>74</v>
      </c>
      <c r="B85" s="44" t="s">
        <v>106</v>
      </c>
      <c r="C85" s="47">
        <v>36.58</v>
      </c>
      <c r="D85">
        <v>12</v>
      </c>
      <c r="E85" s="47">
        <v>1.0900000000000001</v>
      </c>
      <c r="F85">
        <v>0.65</v>
      </c>
      <c r="G85">
        <v>0.6</v>
      </c>
      <c r="H85" s="47">
        <v>1.1000000000000001</v>
      </c>
      <c r="I85" s="45">
        <v>2.5</v>
      </c>
      <c r="J85" s="5">
        <v>3.7999999999999999E-2</v>
      </c>
      <c r="K85" s="45">
        <v>2.5</v>
      </c>
      <c r="L85" s="45">
        <v>15</v>
      </c>
      <c r="M85" s="47">
        <v>0.1</v>
      </c>
      <c r="N85" s="45">
        <v>1.3</v>
      </c>
      <c r="O85" s="47">
        <v>1.51</v>
      </c>
      <c r="P85" s="45">
        <v>1</v>
      </c>
      <c r="Q85" s="47">
        <v>1.1399999999999999</v>
      </c>
      <c r="R85">
        <v>176</v>
      </c>
      <c r="S85">
        <v>10</v>
      </c>
      <c r="T85">
        <v>8</v>
      </c>
    </row>
    <row r="86" spans="1:20" x14ac:dyDescent="0.35">
      <c r="A86" s="13" t="s">
        <v>74</v>
      </c>
      <c r="B86" s="44" t="s">
        <v>105</v>
      </c>
      <c r="C86" s="47">
        <v>36.58</v>
      </c>
      <c r="D86">
        <v>12</v>
      </c>
      <c r="E86" s="47">
        <v>1.0900000000000001</v>
      </c>
      <c r="F86">
        <v>0.65</v>
      </c>
      <c r="G86">
        <v>0.6</v>
      </c>
      <c r="H86" s="47">
        <v>1.1000000000000001</v>
      </c>
      <c r="I86" s="45">
        <v>2.5</v>
      </c>
      <c r="J86" s="5">
        <v>0.03</v>
      </c>
      <c r="K86" s="45">
        <v>2</v>
      </c>
      <c r="L86" s="45">
        <v>15</v>
      </c>
      <c r="M86" s="47">
        <v>0.1</v>
      </c>
      <c r="N86" s="45">
        <v>1.3</v>
      </c>
      <c r="O86" s="47">
        <v>1.51</v>
      </c>
      <c r="P86" s="45">
        <v>1</v>
      </c>
      <c r="Q86" s="47">
        <v>1.1299999999999999</v>
      </c>
      <c r="R86">
        <v>154</v>
      </c>
      <c r="S86">
        <v>10</v>
      </c>
      <c r="T86">
        <v>8</v>
      </c>
    </row>
    <row r="87" spans="1:20" x14ac:dyDescent="0.35">
      <c r="A87" s="13" t="s">
        <v>73</v>
      </c>
      <c r="B87" s="44" t="s">
        <v>108</v>
      </c>
      <c r="C87" s="47">
        <v>6.1</v>
      </c>
      <c r="D87">
        <v>2</v>
      </c>
      <c r="E87" s="47">
        <v>0.35</v>
      </c>
      <c r="F87" s="47">
        <v>0.75</v>
      </c>
      <c r="G87" s="47">
        <v>0.75</v>
      </c>
      <c r="H87" s="47">
        <v>1.5</v>
      </c>
      <c r="I87" s="45">
        <v>2.5</v>
      </c>
      <c r="J87" s="5">
        <v>0.16700000000000001</v>
      </c>
      <c r="K87" s="45">
        <v>8</v>
      </c>
      <c r="L87" s="45">
        <v>6</v>
      </c>
      <c r="M87" s="47">
        <v>0.1</v>
      </c>
      <c r="N87" s="45">
        <v>1.2</v>
      </c>
      <c r="O87" s="47">
        <v>1.4</v>
      </c>
      <c r="P87" s="45">
        <v>1.7</v>
      </c>
      <c r="Q87" s="47">
        <v>1.28</v>
      </c>
      <c r="R87">
        <v>220</v>
      </c>
      <c r="S87">
        <v>10</v>
      </c>
      <c r="T87">
        <v>8</v>
      </c>
    </row>
    <row r="88" spans="1:20" x14ac:dyDescent="0.35">
      <c r="A88" s="13" t="s">
        <v>73</v>
      </c>
      <c r="B88" s="44" t="s">
        <v>107</v>
      </c>
      <c r="C88" s="47">
        <v>6.1</v>
      </c>
      <c r="D88">
        <v>2</v>
      </c>
      <c r="E88" s="47">
        <v>0.35</v>
      </c>
      <c r="F88" s="47">
        <v>0.75</v>
      </c>
      <c r="G88" s="47">
        <v>0.75</v>
      </c>
      <c r="H88" s="47">
        <v>1.5</v>
      </c>
      <c r="I88" s="45">
        <v>2.5</v>
      </c>
      <c r="J88" s="5">
        <v>8.4000000000000005E-2</v>
      </c>
      <c r="K88" s="45">
        <v>6</v>
      </c>
      <c r="L88" s="45">
        <v>6</v>
      </c>
      <c r="M88" s="47">
        <v>0.1</v>
      </c>
      <c r="N88" s="45">
        <v>1.2</v>
      </c>
      <c r="O88" s="47">
        <v>1.4</v>
      </c>
      <c r="P88" s="45">
        <v>1.4</v>
      </c>
      <c r="Q88" s="47">
        <v>1.21</v>
      </c>
      <c r="R88">
        <v>198</v>
      </c>
      <c r="S88">
        <v>10</v>
      </c>
      <c r="T88">
        <v>8</v>
      </c>
    </row>
    <row r="89" spans="1:20" x14ac:dyDescent="0.35">
      <c r="A89" s="13" t="s">
        <v>73</v>
      </c>
      <c r="B89" s="44" t="s">
        <v>106</v>
      </c>
      <c r="C89" s="47">
        <v>6.1</v>
      </c>
      <c r="D89">
        <v>2</v>
      </c>
      <c r="E89" s="47">
        <v>0.35</v>
      </c>
      <c r="F89" s="47">
        <v>0.75</v>
      </c>
      <c r="G89" s="47">
        <v>0.75</v>
      </c>
      <c r="H89" s="47">
        <v>1.5</v>
      </c>
      <c r="I89" s="45">
        <v>2.5</v>
      </c>
      <c r="J89" s="5">
        <v>0.05</v>
      </c>
      <c r="K89" s="45">
        <v>5</v>
      </c>
      <c r="L89" s="45">
        <v>6</v>
      </c>
      <c r="M89" s="47">
        <v>0.1</v>
      </c>
      <c r="N89" s="45">
        <v>1.2</v>
      </c>
      <c r="O89" s="47">
        <v>1.4</v>
      </c>
      <c r="P89" s="45">
        <v>1.3</v>
      </c>
      <c r="Q89" s="47">
        <v>1.18</v>
      </c>
      <c r="R89">
        <v>176</v>
      </c>
      <c r="S89">
        <v>10</v>
      </c>
      <c r="T89">
        <v>8</v>
      </c>
    </row>
    <row r="90" spans="1:20" x14ac:dyDescent="0.35">
      <c r="A90" s="13" t="s">
        <v>73</v>
      </c>
      <c r="B90" s="44" t="s">
        <v>105</v>
      </c>
      <c r="C90" s="47">
        <v>6.1</v>
      </c>
      <c r="D90">
        <v>2</v>
      </c>
      <c r="E90" s="47">
        <v>0.35</v>
      </c>
      <c r="F90">
        <v>0.75</v>
      </c>
      <c r="G90">
        <v>0.75</v>
      </c>
      <c r="H90" s="47">
        <v>1.5</v>
      </c>
      <c r="I90" s="45">
        <v>2.5</v>
      </c>
      <c r="J90" s="5">
        <v>0.04</v>
      </c>
      <c r="K90" s="45">
        <v>4</v>
      </c>
      <c r="L90" s="45">
        <v>6</v>
      </c>
      <c r="M90" s="47">
        <v>0.1</v>
      </c>
      <c r="N90" s="45">
        <v>1.2</v>
      </c>
      <c r="O90" s="47">
        <v>1.4</v>
      </c>
      <c r="P90" s="45">
        <v>1.2</v>
      </c>
      <c r="Q90" s="47">
        <v>1.1399999999999999</v>
      </c>
      <c r="R90">
        <v>154</v>
      </c>
      <c r="S90">
        <v>10</v>
      </c>
      <c r="T90">
        <v>8</v>
      </c>
    </row>
    <row r="91" spans="1:20" x14ac:dyDescent="0.35">
      <c r="A91" s="13" t="s">
        <v>71</v>
      </c>
      <c r="B91" s="44" t="s">
        <v>108</v>
      </c>
      <c r="C91">
        <v>15.24</v>
      </c>
      <c r="D91">
        <v>5</v>
      </c>
      <c r="E91">
        <v>0.56000000000000005</v>
      </c>
      <c r="F91">
        <v>0.75</v>
      </c>
      <c r="G91">
        <v>0.75</v>
      </c>
      <c r="H91">
        <v>1.25</v>
      </c>
      <c r="I91">
        <v>2.25</v>
      </c>
      <c r="J91" s="5">
        <v>0.16700000000000001</v>
      </c>
      <c r="K91" s="45">
        <v>5.3</v>
      </c>
      <c r="L91" s="45">
        <v>6</v>
      </c>
      <c r="M91" s="47">
        <v>0.1</v>
      </c>
      <c r="N91" s="45">
        <v>1.3</v>
      </c>
      <c r="O91" s="47">
        <v>1.4</v>
      </c>
      <c r="P91" s="45">
        <v>1.2</v>
      </c>
      <c r="Q91" s="47">
        <v>1.2</v>
      </c>
      <c r="R91">
        <v>220</v>
      </c>
      <c r="S91">
        <v>10</v>
      </c>
      <c r="T91">
        <v>8</v>
      </c>
    </row>
    <row r="92" spans="1:20" x14ac:dyDescent="0.35">
      <c r="A92" s="13" t="s">
        <v>71</v>
      </c>
      <c r="B92" s="44" t="s">
        <v>107</v>
      </c>
      <c r="C92">
        <v>15.24</v>
      </c>
      <c r="D92">
        <v>5</v>
      </c>
      <c r="E92">
        <v>0.56000000000000005</v>
      </c>
      <c r="F92">
        <v>0.75</v>
      </c>
      <c r="G92">
        <v>0.75</v>
      </c>
      <c r="H92">
        <v>1.25</v>
      </c>
      <c r="I92">
        <v>2.25</v>
      </c>
      <c r="J92" s="5">
        <v>8.4000000000000005E-2</v>
      </c>
      <c r="K92" s="45">
        <v>4</v>
      </c>
      <c r="L92" s="45">
        <v>6</v>
      </c>
      <c r="M92" s="47">
        <v>0.1</v>
      </c>
      <c r="N92" s="45">
        <v>1.3</v>
      </c>
      <c r="O92" s="47">
        <v>1.4</v>
      </c>
      <c r="P92" s="45">
        <v>1.1000000000000001</v>
      </c>
      <c r="Q92" s="47">
        <v>1.1599999999999999</v>
      </c>
      <c r="R92">
        <v>198</v>
      </c>
      <c r="S92">
        <v>10</v>
      </c>
      <c r="T92">
        <v>8</v>
      </c>
    </row>
    <row r="93" spans="1:20" x14ac:dyDescent="0.35">
      <c r="A93" s="13" t="s">
        <v>71</v>
      </c>
      <c r="B93" s="44" t="s">
        <v>106</v>
      </c>
      <c r="C93">
        <v>15.24</v>
      </c>
      <c r="D93">
        <v>5</v>
      </c>
      <c r="E93">
        <v>0.56000000000000005</v>
      </c>
      <c r="F93">
        <v>0.75</v>
      </c>
      <c r="G93">
        <v>0.75</v>
      </c>
      <c r="H93">
        <v>1.25</v>
      </c>
      <c r="I93">
        <v>2.25</v>
      </c>
      <c r="J93" s="5">
        <v>0.05</v>
      </c>
      <c r="K93" s="45">
        <v>3.3</v>
      </c>
      <c r="L93" s="45">
        <v>6</v>
      </c>
      <c r="M93" s="47">
        <v>0.1</v>
      </c>
      <c r="N93" s="45">
        <v>1.3</v>
      </c>
      <c r="O93" s="47">
        <v>1.4</v>
      </c>
      <c r="P93" s="45">
        <v>1.1000000000000001</v>
      </c>
      <c r="Q93" s="47">
        <v>1.1399999999999999</v>
      </c>
      <c r="R93">
        <v>176</v>
      </c>
      <c r="S93">
        <v>10</v>
      </c>
      <c r="T93">
        <v>8</v>
      </c>
    </row>
    <row r="94" spans="1:20" x14ac:dyDescent="0.35">
      <c r="A94" s="13" t="s">
        <v>71</v>
      </c>
      <c r="B94" s="44" t="s">
        <v>105</v>
      </c>
      <c r="C94">
        <v>15.24</v>
      </c>
      <c r="D94">
        <v>5</v>
      </c>
      <c r="E94">
        <v>0.56000000000000005</v>
      </c>
      <c r="F94">
        <v>0.75</v>
      </c>
      <c r="G94">
        <v>0.75</v>
      </c>
      <c r="H94">
        <v>1.25</v>
      </c>
      <c r="I94">
        <v>2.25</v>
      </c>
      <c r="J94" s="5">
        <v>0.04</v>
      </c>
      <c r="K94">
        <v>2.6</v>
      </c>
      <c r="L94" s="45">
        <v>6</v>
      </c>
      <c r="M94" s="47">
        <v>0.1</v>
      </c>
      <c r="N94" s="45">
        <v>1.3</v>
      </c>
      <c r="O94" s="47">
        <v>1.4</v>
      </c>
      <c r="P94" s="45">
        <v>1</v>
      </c>
      <c r="Q94" s="47">
        <v>1.1100000000000001</v>
      </c>
      <c r="R94">
        <v>154</v>
      </c>
      <c r="S94">
        <v>10</v>
      </c>
      <c r="T94">
        <v>8</v>
      </c>
    </row>
    <row r="95" spans="1:20" x14ac:dyDescent="0.35">
      <c r="A95" s="13" t="s">
        <v>70</v>
      </c>
      <c r="B95" s="44" t="s">
        <v>108</v>
      </c>
      <c r="C95" s="47">
        <v>36.58</v>
      </c>
      <c r="D95">
        <v>12</v>
      </c>
      <c r="E95">
        <v>1.0900000000000001</v>
      </c>
      <c r="F95">
        <v>0.65</v>
      </c>
      <c r="G95" s="47">
        <v>0.6</v>
      </c>
      <c r="H95" s="47">
        <v>1.1000000000000001</v>
      </c>
      <c r="I95">
        <v>2.25</v>
      </c>
      <c r="J95" s="5">
        <v>0.109</v>
      </c>
      <c r="K95" s="45">
        <v>4</v>
      </c>
      <c r="L95" s="45">
        <v>6</v>
      </c>
      <c r="M95" s="47">
        <v>0.1</v>
      </c>
      <c r="N95" s="45">
        <v>1.3</v>
      </c>
      <c r="O95" s="47">
        <v>1.4</v>
      </c>
      <c r="P95" s="45">
        <v>1</v>
      </c>
      <c r="Q95" s="47">
        <v>1.19</v>
      </c>
      <c r="R95">
        <v>220</v>
      </c>
      <c r="S95">
        <v>10</v>
      </c>
      <c r="T95">
        <v>8</v>
      </c>
    </row>
    <row r="96" spans="1:20" x14ac:dyDescent="0.35">
      <c r="A96" s="13" t="s">
        <v>70</v>
      </c>
      <c r="B96" s="44" t="s">
        <v>107</v>
      </c>
      <c r="C96" s="47">
        <v>36.58</v>
      </c>
      <c r="D96">
        <v>12</v>
      </c>
      <c r="E96">
        <v>1.0900000000000001</v>
      </c>
      <c r="F96">
        <v>0.65</v>
      </c>
      <c r="G96" s="47">
        <v>0.6</v>
      </c>
      <c r="H96" s="47">
        <v>1.1000000000000001</v>
      </c>
      <c r="I96">
        <v>2.25</v>
      </c>
      <c r="J96" s="5">
        <v>5.3999999999999999E-2</v>
      </c>
      <c r="K96" s="45">
        <v>3</v>
      </c>
      <c r="L96" s="45">
        <v>6</v>
      </c>
      <c r="M96" s="47">
        <v>0.1</v>
      </c>
      <c r="N96" s="45">
        <v>1.3</v>
      </c>
      <c r="O96" s="47">
        <v>1.4</v>
      </c>
      <c r="P96" s="45">
        <v>1</v>
      </c>
      <c r="Q96" s="47">
        <v>1.1599999999999999</v>
      </c>
      <c r="R96">
        <v>198</v>
      </c>
      <c r="S96">
        <v>10</v>
      </c>
      <c r="T96">
        <v>8</v>
      </c>
    </row>
    <row r="97" spans="1:20" x14ac:dyDescent="0.35">
      <c r="A97" s="13" t="s">
        <v>70</v>
      </c>
      <c r="B97" s="44" t="s">
        <v>106</v>
      </c>
      <c r="C97" s="47">
        <v>36.58</v>
      </c>
      <c r="D97">
        <v>12</v>
      </c>
      <c r="E97">
        <v>1.0900000000000001</v>
      </c>
      <c r="F97">
        <v>0.65</v>
      </c>
      <c r="G97" s="47">
        <v>0.6</v>
      </c>
      <c r="H97" s="47">
        <v>1.1000000000000001</v>
      </c>
      <c r="I97">
        <v>2.25</v>
      </c>
      <c r="J97" s="5">
        <v>3.7999999999999999E-2</v>
      </c>
      <c r="K97" s="45">
        <v>2.5</v>
      </c>
      <c r="L97" s="45">
        <v>6</v>
      </c>
      <c r="M97" s="47">
        <v>0.1</v>
      </c>
      <c r="N97" s="45">
        <v>1.3</v>
      </c>
      <c r="O97" s="47">
        <v>1.4</v>
      </c>
      <c r="P97" s="45">
        <v>1</v>
      </c>
      <c r="Q97" s="47">
        <v>1.1399999999999999</v>
      </c>
      <c r="R97">
        <v>176</v>
      </c>
      <c r="S97">
        <v>10</v>
      </c>
      <c r="T97">
        <v>8</v>
      </c>
    </row>
    <row r="98" spans="1:20" x14ac:dyDescent="0.35">
      <c r="A98" s="13" t="s">
        <v>70</v>
      </c>
      <c r="B98" s="44" t="s">
        <v>105</v>
      </c>
      <c r="C98" s="47">
        <v>36.58</v>
      </c>
      <c r="D98">
        <v>12</v>
      </c>
      <c r="E98">
        <v>1.0900000000000001</v>
      </c>
      <c r="F98">
        <v>0.65</v>
      </c>
      <c r="G98" s="50">
        <v>0.6</v>
      </c>
      <c r="H98" s="47">
        <v>1.1000000000000001</v>
      </c>
      <c r="I98">
        <v>2.25</v>
      </c>
      <c r="J98" s="5">
        <v>0.03</v>
      </c>
      <c r="K98" s="45">
        <v>2</v>
      </c>
      <c r="L98" s="45">
        <v>6</v>
      </c>
      <c r="M98" s="47">
        <v>0.1</v>
      </c>
      <c r="N98" s="45">
        <v>1.3</v>
      </c>
      <c r="O98" s="47">
        <v>1.4</v>
      </c>
      <c r="P98" s="45">
        <v>1</v>
      </c>
      <c r="Q98" s="47">
        <v>1.1299999999999999</v>
      </c>
      <c r="R98">
        <v>154</v>
      </c>
      <c r="S98">
        <v>10</v>
      </c>
      <c r="T98">
        <v>8</v>
      </c>
    </row>
    <row r="99" spans="1:20" x14ac:dyDescent="0.35">
      <c r="A99" s="13" t="s">
        <v>69</v>
      </c>
      <c r="B99" s="44" t="s">
        <v>108</v>
      </c>
      <c r="C99" s="47">
        <v>6.1</v>
      </c>
      <c r="D99">
        <v>2</v>
      </c>
      <c r="E99" s="47">
        <v>0.35</v>
      </c>
      <c r="F99" s="47">
        <v>0.75</v>
      </c>
      <c r="G99" s="47">
        <v>0.75</v>
      </c>
      <c r="H99" s="47">
        <v>1.5</v>
      </c>
      <c r="I99" s="47">
        <v>2</v>
      </c>
      <c r="J99" s="5">
        <v>0.2</v>
      </c>
      <c r="K99" s="45">
        <v>8</v>
      </c>
      <c r="L99" s="45">
        <v>8</v>
      </c>
      <c r="M99" s="47">
        <v>0.1</v>
      </c>
      <c r="N99" s="45">
        <v>1.2</v>
      </c>
      <c r="O99" s="47">
        <v>1.46</v>
      </c>
      <c r="P99" s="45">
        <v>1.7</v>
      </c>
      <c r="Q99" s="47">
        <v>1.28</v>
      </c>
      <c r="R99">
        <v>220</v>
      </c>
      <c r="S99">
        <v>10</v>
      </c>
      <c r="T99">
        <v>8</v>
      </c>
    </row>
    <row r="100" spans="1:20" x14ac:dyDescent="0.35">
      <c r="A100" s="13" t="s">
        <v>69</v>
      </c>
      <c r="B100" s="44" t="s">
        <v>107</v>
      </c>
      <c r="C100" s="47">
        <v>6.1</v>
      </c>
      <c r="D100">
        <v>2</v>
      </c>
      <c r="E100" s="47">
        <v>0.35</v>
      </c>
      <c r="F100" s="47">
        <v>0.75</v>
      </c>
      <c r="G100" s="47">
        <v>0.75</v>
      </c>
      <c r="H100" s="47">
        <v>1.5</v>
      </c>
      <c r="I100" s="47">
        <v>2</v>
      </c>
      <c r="J100" s="5">
        <v>0.1</v>
      </c>
      <c r="K100" s="45">
        <v>6</v>
      </c>
      <c r="L100" s="45">
        <v>8</v>
      </c>
      <c r="M100" s="47">
        <v>0.1</v>
      </c>
      <c r="N100" s="45">
        <v>1.2</v>
      </c>
      <c r="O100" s="47">
        <v>1.46</v>
      </c>
      <c r="P100" s="45">
        <v>1.4</v>
      </c>
      <c r="Q100" s="47">
        <v>1.21</v>
      </c>
      <c r="R100">
        <v>198</v>
      </c>
      <c r="S100">
        <v>10</v>
      </c>
      <c r="T100">
        <v>8</v>
      </c>
    </row>
    <row r="101" spans="1:20" x14ac:dyDescent="0.35">
      <c r="A101" s="13" t="s">
        <v>69</v>
      </c>
      <c r="B101" s="44" t="s">
        <v>106</v>
      </c>
      <c r="C101" s="47">
        <v>6.1</v>
      </c>
      <c r="D101">
        <v>2</v>
      </c>
      <c r="E101" s="47">
        <v>0.35</v>
      </c>
      <c r="F101" s="47">
        <v>0.75</v>
      </c>
      <c r="G101" s="47">
        <v>0.75</v>
      </c>
      <c r="H101" s="47">
        <v>1.5</v>
      </c>
      <c r="I101" s="47">
        <v>2</v>
      </c>
      <c r="J101" s="5">
        <v>0.05</v>
      </c>
      <c r="K101" s="45">
        <v>5</v>
      </c>
      <c r="L101" s="45">
        <v>8</v>
      </c>
      <c r="M101" s="47">
        <v>0.1</v>
      </c>
      <c r="N101" s="45">
        <v>1.2</v>
      </c>
      <c r="O101" s="47">
        <v>1.46</v>
      </c>
      <c r="P101" s="45">
        <v>1.3</v>
      </c>
      <c r="Q101" s="47">
        <v>1.18</v>
      </c>
      <c r="R101">
        <v>176</v>
      </c>
      <c r="S101">
        <v>10</v>
      </c>
      <c r="T101">
        <v>8</v>
      </c>
    </row>
    <row r="102" spans="1:20" x14ac:dyDescent="0.35">
      <c r="A102" s="13" t="s">
        <v>69</v>
      </c>
      <c r="B102" s="44" t="s">
        <v>105</v>
      </c>
      <c r="C102" s="47">
        <v>6.1</v>
      </c>
      <c r="D102">
        <v>2</v>
      </c>
      <c r="E102" s="47">
        <v>0.35</v>
      </c>
      <c r="F102">
        <v>0.75</v>
      </c>
      <c r="G102">
        <v>0.75</v>
      </c>
      <c r="H102" s="47">
        <v>1.5</v>
      </c>
      <c r="I102" s="47">
        <v>2</v>
      </c>
      <c r="J102" s="5">
        <v>0.04</v>
      </c>
      <c r="K102" s="45">
        <v>4</v>
      </c>
      <c r="L102" s="45">
        <v>8</v>
      </c>
      <c r="M102" s="47">
        <v>0.1</v>
      </c>
      <c r="N102" s="45">
        <v>1.2</v>
      </c>
      <c r="O102" s="47">
        <v>1.46</v>
      </c>
      <c r="P102" s="45">
        <v>1.2</v>
      </c>
      <c r="Q102" s="47">
        <v>1.1399999999999999</v>
      </c>
      <c r="R102">
        <v>154</v>
      </c>
      <c r="S102">
        <v>10</v>
      </c>
      <c r="T102">
        <v>8</v>
      </c>
    </row>
    <row r="103" spans="1:20" x14ac:dyDescent="0.35">
      <c r="A103" s="13" t="s">
        <v>67</v>
      </c>
      <c r="B103" s="44" t="s">
        <v>108</v>
      </c>
      <c r="C103">
        <v>15.24</v>
      </c>
      <c r="D103">
        <v>5</v>
      </c>
      <c r="E103">
        <v>0.56000000000000005</v>
      </c>
      <c r="F103">
        <v>0.75</v>
      </c>
      <c r="G103">
        <v>0.75</v>
      </c>
      <c r="H103">
        <v>1.25</v>
      </c>
      <c r="I103" s="47">
        <v>2</v>
      </c>
      <c r="J103" s="5">
        <v>0.2</v>
      </c>
      <c r="K103" s="45">
        <v>5.3</v>
      </c>
      <c r="L103" s="45">
        <v>8</v>
      </c>
      <c r="M103" s="47">
        <v>0.1</v>
      </c>
      <c r="N103" s="45">
        <v>1.3</v>
      </c>
      <c r="O103" s="47">
        <v>1.46</v>
      </c>
      <c r="P103" s="45">
        <v>1.2</v>
      </c>
      <c r="Q103" s="47">
        <v>1.2</v>
      </c>
      <c r="R103">
        <v>220</v>
      </c>
      <c r="S103">
        <v>10</v>
      </c>
      <c r="T103">
        <v>8</v>
      </c>
    </row>
    <row r="104" spans="1:20" x14ac:dyDescent="0.35">
      <c r="A104" s="13" t="s">
        <v>67</v>
      </c>
      <c r="B104" s="44" t="s">
        <v>107</v>
      </c>
      <c r="C104">
        <v>15.24</v>
      </c>
      <c r="D104">
        <v>5</v>
      </c>
      <c r="E104">
        <v>0.56000000000000005</v>
      </c>
      <c r="F104">
        <v>0.75</v>
      </c>
      <c r="G104">
        <v>0.75</v>
      </c>
      <c r="H104">
        <v>1.25</v>
      </c>
      <c r="I104" s="47">
        <v>2</v>
      </c>
      <c r="J104" s="5">
        <v>0.1</v>
      </c>
      <c r="K104" s="45">
        <v>4</v>
      </c>
      <c r="L104" s="45">
        <v>8</v>
      </c>
      <c r="M104" s="47">
        <v>0.1</v>
      </c>
      <c r="N104" s="45">
        <v>1.3</v>
      </c>
      <c r="O104" s="47">
        <v>1.46</v>
      </c>
      <c r="P104" s="45">
        <v>1.1000000000000001</v>
      </c>
      <c r="Q104" s="47">
        <v>1.1599999999999999</v>
      </c>
      <c r="R104">
        <v>198</v>
      </c>
      <c r="S104">
        <v>10</v>
      </c>
      <c r="T104">
        <v>8</v>
      </c>
    </row>
    <row r="105" spans="1:20" x14ac:dyDescent="0.35">
      <c r="A105" s="13" t="s">
        <v>67</v>
      </c>
      <c r="B105" s="44" t="s">
        <v>106</v>
      </c>
      <c r="C105">
        <v>15.24</v>
      </c>
      <c r="D105">
        <v>5</v>
      </c>
      <c r="E105">
        <v>0.56000000000000005</v>
      </c>
      <c r="F105">
        <v>0.75</v>
      </c>
      <c r="G105">
        <v>0.75</v>
      </c>
      <c r="H105">
        <v>1.25</v>
      </c>
      <c r="I105" s="47">
        <v>2</v>
      </c>
      <c r="J105" s="5">
        <v>0.05</v>
      </c>
      <c r="K105" s="45">
        <v>3.3</v>
      </c>
      <c r="L105" s="45">
        <v>8</v>
      </c>
      <c r="M105" s="47">
        <v>0.1</v>
      </c>
      <c r="N105" s="45">
        <v>1.3</v>
      </c>
      <c r="O105" s="47">
        <v>1.46</v>
      </c>
      <c r="P105" s="45">
        <v>1.1000000000000001</v>
      </c>
      <c r="Q105" s="47">
        <v>1.1399999999999999</v>
      </c>
      <c r="R105">
        <v>176</v>
      </c>
      <c r="S105">
        <v>10</v>
      </c>
      <c r="T105">
        <v>8</v>
      </c>
    </row>
    <row r="106" spans="1:20" x14ac:dyDescent="0.35">
      <c r="A106" s="13" t="s">
        <v>67</v>
      </c>
      <c r="B106" s="44" t="s">
        <v>105</v>
      </c>
      <c r="C106">
        <v>15.24</v>
      </c>
      <c r="D106">
        <v>5</v>
      </c>
      <c r="E106">
        <v>0.56000000000000005</v>
      </c>
      <c r="F106">
        <v>0.75</v>
      </c>
      <c r="G106">
        <v>0.75</v>
      </c>
      <c r="H106">
        <v>1.25</v>
      </c>
      <c r="I106" s="47">
        <v>2</v>
      </c>
      <c r="J106" s="5">
        <v>0.04</v>
      </c>
      <c r="K106">
        <v>2.6</v>
      </c>
      <c r="L106" s="45">
        <v>8</v>
      </c>
      <c r="M106" s="47">
        <v>0.1</v>
      </c>
      <c r="N106" s="45">
        <v>1.3</v>
      </c>
      <c r="O106" s="47">
        <v>1.46</v>
      </c>
      <c r="P106" s="45">
        <v>1</v>
      </c>
      <c r="Q106" s="47">
        <v>1.1100000000000001</v>
      </c>
      <c r="R106">
        <v>154</v>
      </c>
      <c r="S106">
        <v>10</v>
      </c>
      <c r="T106">
        <v>8</v>
      </c>
    </row>
    <row r="107" spans="1:20" x14ac:dyDescent="0.35">
      <c r="A107" s="13" t="s">
        <v>66</v>
      </c>
      <c r="B107" s="44" t="s">
        <v>108</v>
      </c>
      <c r="C107" s="47">
        <v>36.58</v>
      </c>
      <c r="D107">
        <v>12</v>
      </c>
      <c r="E107">
        <v>1.0900000000000001</v>
      </c>
      <c r="F107">
        <v>0.65</v>
      </c>
      <c r="G107" s="47">
        <v>0.6</v>
      </c>
      <c r="H107" s="47">
        <v>1.1000000000000001</v>
      </c>
      <c r="I107" s="47">
        <v>2</v>
      </c>
      <c r="J107" s="5">
        <v>0.15</v>
      </c>
      <c r="K107" s="45">
        <v>4</v>
      </c>
      <c r="L107" s="45">
        <v>8</v>
      </c>
      <c r="M107" s="47">
        <v>0.1</v>
      </c>
      <c r="N107" s="45">
        <v>1.3</v>
      </c>
      <c r="O107" s="47">
        <v>1.46</v>
      </c>
      <c r="P107" s="45">
        <v>1</v>
      </c>
      <c r="Q107" s="47">
        <v>1.19</v>
      </c>
      <c r="R107">
        <v>220</v>
      </c>
      <c r="S107">
        <v>10</v>
      </c>
      <c r="T107">
        <v>8</v>
      </c>
    </row>
    <row r="108" spans="1:20" x14ac:dyDescent="0.35">
      <c r="A108" s="13" t="s">
        <v>66</v>
      </c>
      <c r="B108" s="44" t="s">
        <v>107</v>
      </c>
      <c r="C108" s="47">
        <v>36.58</v>
      </c>
      <c r="D108">
        <v>12</v>
      </c>
      <c r="E108">
        <v>1.0900000000000001</v>
      </c>
      <c r="F108">
        <v>0.65</v>
      </c>
      <c r="G108" s="47">
        <v>0.6</v>
      </c>
      <c r="H108" s="47">
        <v>1.1000000000000001</v>
      </c>
      <c r="I108" s="47">
        <v>2</v>
      </c>
      <c r="J108" s="5">
        <v>7.4999999999999997E-2</v>
      </c>
      <c r="K108" s="45">
        <v>3</v>
      </c>
      <c r="L108" s="45">
        <v>8</v>
      </c>
      <c r="M108" s="47">
        <v>0.1</v>
      </c>
      <c r="N108" s="45">
        <v>1.3</v>
      </c>
      <c r="O108" s="47">
        <v>1.46</v>
      </c>
      <c r="P108" s="45">
        <v>1</v>
      </c>
      <c r="Q108" s="47">
        <v>1.1599999999999999</v>
      </c>
      <c r="R108">
        <v>198</v>
      </c>
      <c r="S108">
        <v>10</v>
      </c>
      <c r="T108">
        <v>8</v>
      </c>
    </row>
    <row r="109" spans="1:20" x14ac:dyDescent="0.35">
      <c r="A109" s="13" t="s">
        <v>66</v>
      </c>
      <c r="B109" s="44" t="s">
        <v>106</v>
      </c>
      <c r="C109" s="47">
        <v>36.58</v>
      </c>
      <c r="D109">
        <v>12</v>
      </c>
      <c r="E109">
        <v>1.0900000000000001</v>
      </c>
      <c r="F109">
        <v>0.65</v>
      </c>
      <c r="G109" s="47">
        <v>0.6</v>
      </c>
      <c r="H109" s="47">
        <v>1.1000000000000001</v>
      </c>
      <c r="I109" s="47">
        <v>2</v>
      </c>
      <c r="J109" s="5">
        <v>3.7999999999999999E-2</v>
      </c>
      <c r="K109" s="45">
        <v>2.5</v>
      </c>
      <c r="L109" s="45">
        <v>8</v>
      </c>
      <c r="M109" s="47">
        <v>0.1</v>
      </c>
      <c r="N109" s="45">
        <v>1.3</v>
      </c>
      <c r="O109" s="47">
        <v>1.46</v>
      </c>
      <c r="P109" s="45">
        <v>1</v>
      </c>
      <c r="Q109" s="47">
        <v>1.1399999999999999</v>
      </c>
      <c r="R109">
        <v>176</v>
      </c>
      <c r="S109">
        <v>10</v>
      </c>
      <c r="T109">
        <v>8</v>
      </c>
    </row>
    <row r="110" spans="1:20" x14ac:dyDescent="0.35">
      <c r="A110" s="13" t="s">
        <v>66</v>
      </c>
      <c r="B110" s="44" t="s">
        <v>105</v>
      </c>
      <c r="C110" s="47">
        <v>36.58</v>
      </c>
      <c r="D110">
        <v>12</v>
      </c>
      <c r="E110">
        <v>1.0900000000000001</v>
      </c>
      <c r="F110">
        <v>0.65</v>
      </c>
      <c r="G110" s="50">
        <v>0.6</v>
      </c>
      <c r="H110" s="47">
        <v>1.1000000000000001</v>
      </c>
      <c r="I110" s="47">
        <v>2</v>
      </c>
      <c r="J110" s="5">
        <v>0.03</v>
      </c>
      <c r="K110" s="45">
        <v>2</v>
      </c>
      <c r="L110" s="45">
        <v>8</v>
      </c>
      <c r="M110" s="47">
        <v>0.1</v>
      </c>
      <c r="N110" s="45">
        <v>1.3</v>
      </c>
      <c r="O110" s="47">
        <v>1.46</v>
      </c>
      <c r="P110" s="45">
        <v>1</v>
      </c>
      <c r="Q110" s="47">
        <v>1.1299999999999999</v>
      </c>
      <c r="R110">
        <v>154</v>
      </c>
      <c r="S110">
        <v>10</v>
      </c>
      <c r="T110">
        <v>8</v>
      </c>
    </row>
    <row r="111" spans="1:20" x14ac:dyDescent="0.35">
      <c r="A111" s="13" t="s">
        <v>65</v>
      </c>
      <c r="B111" s="44" t="s">
        <v>108</v>
      </c>
      <c r="C111" s="47">
        <v>6.1</v>
      </c>
      <c r="D111">
        <v>2</v>
      </c>
      <c r="E111" s="47">
        <v>0.4</v>
      </c>
      <c r="F111">
        <v>0.8</v>
      </c>
      <c r="G111" s="47">
        <v>0.75</v>
      </c>
      <c r="H111" s="47">
        <v>1.5</v>
      </c>
      <c r="I111" s="47">
        <v>2.7</v>
      </c>
      <c r="J111" s="5">
        <v>0.13300000000000001</v>
      </c>
      <c r="K111" s="45">
        <v>8</v>
      </c>
      <c r="L111" s="45">
        <v>3</v>
      </c>
      <c r="M111" s="47">
        <v>0.1</v>
      </c>
      <c r="N111" s="45">
        <v>1.2</v>
      </c>
      <c r="O111" s="47">
        <v>1.26</v>
      </c>
      <c r="P111" s="45">
        <v>1.5</v>
      </c>
      <c r="Q111" s="47">
        <v>1.28</v>
      </c>
      <c r="R111">
        <v>220</v>
      </c>
      <c r="S111">
        <v>10</v>
      </c>
      <c r="T111">
        <v>8</v>
      </c>
    </row>
    <row r="112" spans="1:20" x14ac:dyDescent="0.35">
      <c r="A112" s="13" t="s">
        <v>65</v>
      </c>
      <c r="B112" s="44" t="s">
        <v>107</v>
      </c>
      <c r="C112" s="47">
        <v>6.1</v>
      </c>
      <c r="D112">
        <v>2</v>
      </c>
      <c r="E112" s="47">
        <v>0.4</v>
      </c>
      <c r="F112">
        <v>0.8</v>
      </c>
      <c r="G112" s="47">
        <v>0.75</v>
      </c>
      <c r="H112" s="47">
        <v>1.5</v>
      </c>
      <c r="I112" s="47">
        <v>2.7</v>
      </c>
      <c r="J112" s="5">
        <v>6.7000000000000004E-2</v>
      </c>
      <c r="K112" s="45">
        <v>6</v>
      </c>
      <c r="L112" s="45">
        <v>3</v>
      </c>
      <c r="M112" s="47">
        <v>0.1</v>
      </c>
      <c r="N112" s="45">
        <v>1.2</v>
      </c>
      <c r="O112" s="47">
        <v>1.26</v>
      </c>
      <c r="P112" s="45">
        <v>1.4</v>
      </c>
      <c r="Q112" s="47">
        <v>1.21</v>
      </c>
      <c r="R112">
        <v>198</v>
      </c>
      <c r="S112">
        <v>10</v>
      </c>
      <c r="T112">
        <v>8</v>
      </c>
    </row>
    <row r="113" spans="1:20" x14ac:dyDescent="0.35">
      <c r="A113" s="13" t="s">
        <v>65</v>
      </c>
      <c r="B113" s="44" t="s">
        <v>106</v>
      </c>
      <c r="C113" s="47">
        <v>6.1</v>
      </c>
      <c r="D113">
        <v>2</v>
      </c>
      <c r="E113" s="47">
        <v>0.4</v>
      </c>
      <c r="F113">
        <v>0.8</v>
      </c>
      <c r="G113" s="47">
        <v>0.75</v>
      </c>
      <c r="H113" s="47">
        <v>1.5</v>
      </c>
      <c r="I113" s="47">
        <v>2.7</v>
      </c>
      <c r="J113" s="5">
        <v>3.3000000000000002E-2</v>
      </c>
      <c r="K113" s="45">
        <v>5</v>
      </c>
      <c r="L113" s="45">
        <v>3</v>
      </c>
      <c r="M113" s="47">
        <v>0.1</v>
      </c>
      <c r="N113" s="45">
        <v>1.2</v>
      </c>
      <c r="O113" s="47">
        <v>1.26</v>
      </c>
      <c r="P113" s="45">
        <v>1.3</v>
      </c>
      <c r="Q113" s="47">
        <v>1.18</v>
      </c>
      <c r="R113">
        <v>176</v>
      </c>
      <c r="S113">
        <v>10</v>
      </c>
      <c r="T113">
        <v>8</v>
      </c>
    </row>
    <row r="114" spans="1:20" x14ac:dyDescent="0.35">
      <c r="A114" s="13" t="s">
        <v>65</v>
      </c>
      <c r="B114" s="44" t="s">
        <v>105</v>
      </c>
      <c r="C114" s="47">
        <v>6.1</v>
      </c>
      <c r="D114">
        <v>2</v>
      </c>
      <c r="E114" s="47">
        <v>0.4</v>
      </c>
      <c r="F114">
        <v>0.8</v>
      </c>
      <c r="G114" s="47">
        <v>0.75</v>
      </c>
      <c r="H114" s="47">
        <v>1.5</v>
      </c>
      <c r="I114" s="47">
        <v>2.7</v>
      </c>
      <c r="J114" s="5">
        <v>2.5999999999999999E-2</v>
      </c>
      <c r="K114" s="45">
        <v>4</v>
      </c>
      <c r="L114" s="45">
        <v>3</v>
      </c>
      <c r="M114" s="47">
        <v>0.1</v>
      </c>
      <c r="N114" s="45">
        <v>1.2</v>
      </c>
      <c r="O114" s="47">
        <v>1.26</v>
      </c>
      <c r="P114" s="45">
        <v>1.2</v>
      </c>
      <c r="Q114" s="47">
        <v>1.1399999999999999</v>
      </c>
      <c r="R114">
        <v>154</v>
      </c>
      <c r="S114">
        <v>10</v>
      </c>
      <c r="T114">
        <v>8</v>
      </c>
    </row>
    <row r="115" spans="1:20" x14ac:dyDescent="0.35">
      <c r="A115" s="13" t="s">
        <v>63</v>
      </c>
      <c r="B115" s="44" t="s">
        <v>108</v>
      </c>
      <c r="C115">
        <v>15.24</v>
      </c>
      <c r="D115">
        <v>5</v>
      </c>
      <c r="E115" s="47">
        <v>0.75</v>
      </c>
      <c r="F115">
        <v>0.8</v>
      </c>
      <c r="G115" s="47">
        <v>0.75</v>
      </c>
      <c r="H115">
        <v>1.25</v>
      </c>
      <c r="I115" s="47">
        <v>2.7</v>
      </c>
      <c r="J115">
        <v>0.13300000000000001</v>
      </c>
      <c r="K115" s="45">
        <v>5.3</v>
      </c>
      <c r="L115" s="45">
        <v>3</v>
      </c>
      <c r="M115" s="47">
        <v>0.1</v>
      </c>
      <c r="N115" s="45">
        <v>1.3</v>
      </c>
      <c r="O115" s="47">
        <v>1.26</v>
      </c>
      <c r="P115" s="45">
        <v>1.1000000000000001</v>
      </c>
      <c r="Q115">
        <v>1.2</v>
      </c>
      <c r="R115">
        <v>220</v>
      </c>
      <c r="S115">
        <v>10</v>
      </c>
      <c r="T115">
        <v>8</v>
      </c>
    </row>
    <row r="116" spans="1:20" x14ac:dyDescent="0.35">
      <c r="A116" s="13" t="s">
        <v>63</v>
      </c>
      <c r="B116" s="44" t="s">
        <v>107</v>
      </c>
      <c r="C116">
        <v>15.24</v>
      </c>
      <c r="D116">
        <v>5</v>
      </c>
      <c r="E116" s="47">
        <v>0.75</v>
      </c>
      <c r="F116">
        <v>0.8</v>
      </c>
      <c r="G116" s="47">
        <v>0.75</v>
      </c>
      <c r="H116">
        <v>1.25</v>
      </c>
      <c r="I116" s="47">
        <v>2.7</v>
      </c>
      <c r="J116">
        <v>6.7000000000000004E-2</v>
      </c>
      <c r="K116" s="45">
        <v>4</v>
      </c>
      <c r="L116" s="45">
        <v>3</v>
      </c>
      <c r="M116" s="47">
        <v>0.1</v>
      </c>
      <c r="N116" s="45">
        <v>1.3</v>
      </c>
      <c r="O116" s="47">
        <v>1.26</v>
      </c>
      <c r="P116" s="45">
        <v>1</v>
      </c>
      <c r="Q116">
        <v>1.1599999999999999</v>
      </c>
      <c r="R116">
        <v>198</v>
      </c>
      <c r="S116">
        <v>10</v>
      </c>
      <c r="T116">
        <v>8</v>
      </c>
    </row>
    <row r="117" spans="1:20" x14ac:dyDescent="0.35">
      <c r="A117" s="13" t="s">
        <v>63</v>
      </c>
      <c r="B117" s="44" t="s">
        <v>106</v>
      </c>
      <c r="C117">
        <v>15.24</v>
      </c>
      <c r="D117">
        <v>5</v>
      </c>
      <c r="E117" s="47">
        <v>0.75</v>
      </c>
      <c r="F117">
        <v>0.8</v>
      </c>
      <c r="G117" s="47">
        <v>0.75</v>
      </c>
      <c r="H117">
        <v>1.25</v>
      </c>
      <c r="I117" s="47">
        <v>2.7</v>
      </c>
      <c r="J117">
        <v>3.3000000000000002E-2</v>
      </c>
      <c r="K117" s="45">
        <v>3.3</v>
      </c>
      <c r="L117" s="45">
        <v>3</v>
      </c>
      <c r="M117" s="47">
        <v>0.1</v>
      </c>
      <c r="N117" s="45">
        <v>1.3</v>
      </c>
      <c r="O117" s="47">
        <v>1.26</v>
      </c>
      <c r="P117" s="45">
        <v>1</v>
      </c>
      <c r="Q117">
        <v>1.1399999999999999</v>
      </c>
      <c r="R117">
        <v>176</v>
      </c>
      <c r="S117">
        <v>10</v>
      </c>
      <c r="T117">
        <v>8</v>
      </c>
    </row>
    <row r="118" spans="1:20" x14ac:dyDescent="0.35">
      <c r="A118" s="13" t="s">
        <v>63</v>
      </c>
      <c r="B118" s="44" t="s">
        <v>105</v>
      </c>
      <c r="C118">
        <v>15.24</v>
      </c>
      <c r="D118">
        <v>5</v>
      </c>
      <c r="E118">
        <v>0.75</v>
      </c>
      <c r="F118">
        <v>0.8</v>
      </c>
      <c r="G118">
        <v>0.75</v>
      </c>
      <c r="H118">
        <v>1.25</v>
      </c>
      <c r="I118" s="47">
        <v>2.7</v>
      </c>
      <c r="J118">
        <v>2.5999999999999999E-2</v>
      </c>
      <c r="K118" s="45">
        <v>2.6</v>
      </c>
      <c r="L118" s="45">
        <v>3</v>
      </c>
      <c r="M118" s="47">
        <v>0.1</v>
      </c>
      <c r="N118" s="45">
        <v>1.3</v>
      </c>
      <c r="O118" s="47">
        <v>1.26</v>
      </c>
      <c r="P118" s="45">
        <v>1</v>
      </c>
      <c r="Q118">
        <v>1.1100000000000001</v>
      </c>
      <c r="R118">
        <v>154</v>
      </c>
      <c r="S118">
        <v>10</v>
      </c>
      <c r="T118">
        <v>8</v>
      </c>
    </row>
    <row r="119" spans="1:20" x14ac:dyDescent="0.35">
      <c r="A119" s="13" t="s">
        <v>62</v>
      </c>
      <c r="B119" s="44" t="s">
        <v>108</v>
      </c>
      <c r="C119" s="47">
        <v>36.58</v>
      </c>
      <c r="D119">
        <v>12</v>
      </c>
      <c r="E119" s="47">
        <v>1.45</v>
      </c>
      <c r="F119" s="47">
        <v>0.75</v>
      </c>
      <c r="G119" s="47">
        <v>0.6</v>
      </c>
      <c r="H119" s="47">
        <v>1.1000000000000001</v>
      </c>
      <c r="I119" s="47">
        <v>2.7</v>
      </c>
      <c r="J119" s="5">
        <v>6.7000000000000004E-2</v>
      </c>
      <c r="K119" s="45">
        <v>4</v>
      </c>
      <c r="L119" s="45">
        <v>3</v>
      </c>
      <c r="M119" s="47">
        <v>0.1</v>
      </c>
      <c r="N119" s="45">
        <v>1.4</v>
      </c>
      <c r="O119" s="47">
        <v>1.26</v>
      </c>
      <c r="P119" s="45">
        <v>1</v>
      </c>
      <c r="Q119" s="47">
        <v>1.19</v>
      </c>
      <c r="R119">
        <v>220</v>
      </c>
      <c r="S119">
        <v>10</v>
      </c>
      <c r="T119">
        <v>8</v>
      </c>
    </row>
    <row r="120" spans="1:20" x14ac:dyDescent="0.35">
      <c r="A120" s="13" t="s">
        <v>62</v>
      </c>
      <c r="B120" s="44" t="s">
        <v>107</v>
      </c>
      <c r="C120" s="47">
        <v>36.58</v>
      </c>
      <c r="D120">
        <v>12</v>
      </c>
      <c r="E120" s="47">
        <v>1.45</v>
      </c>
      <c r="F120" s="47">
        <v>0.75</v>
      </c>
      <c r="G120" s="47">
        <v>0.6</v>
      </c>
      <c r="H120" s="47">
        <v>1.1000000000000001</v>
      </c>
      <c r="I120" s="47">
        <v>2.7</v>
      </c>
      <c r="J120" s="5">
        <v>3.3000000000000002E-2</v>
      </c>
      <c r="K120" s="45">
        <v>3</v>
      </c>
      <c r="L120" s="45">
        <v>3</v>
      </c>
      <c r="M120" s="47">
        <v>0.1</v>
      </c>
      <c r="N120" s="45">
        <v>1.4</v>
      </c>
      <c r="O120" s="47">
        <v>1.26</v>
      </c>
      <c r="P120" s="45">
        <v>1</v>
      </c>
      <c r="Q120" s="47">
        <v>1.1599999999999999</v>
      </c>
      <c r="R120">
        <v>198</v>
      </c>
      <c r="S120">
        <v>10</v>
      </c>
      <c r="T120">
        <v>8</v>
      </c>
    </row>
    <row r="121" spans="1:20" x14ac:dyDescent="0.35">
      <c r="A121" s="13" t="s">
        <v>62</v>
      </c>
      <c r="B121" s="44" t="s">
        <v>106</v>
      </c>
      <c r="C121" s="47">
        <v>36.58</v>
      </c>
      <c r="D121">
        <v>12</v>
      </c>
      <c r="E121" s="47">
        <v>1.45</v>
      </c>
      <c r="F121" s="47">
        <v>0.75</v>
      </c>
      <c r="G121" s="47">
        <v>0.6</v>
      </c>
      <c r="H121" s="47">
        <v>1.1000000000000001</v>
      </c>
      <c r="I121" s="47">
        <v>2.7</v>
      </c>
      <c r="J121" s="5">
        <v>1.7000000000000001E-2</v>
      </c>
      <c r="K121" s="45">
        <v>2.5</v>
      </c>
      <c r="L121" s="45">
        <v>3</v>
      </c>
      <c r="M121" s="47">
        <v>0.1</v>
      </c>
      <c r="N121" s="45">
        <v>1.4</v>
      </c>
      <c r="O121" s="47">
        <v>1.26</v>
      </c>
      <c r="P121" s="45">
        <v>1</v>
      </c>
      <c r="Q121" s="47">
        <v>1.1399999999999999</v>
      </c>
      <c r="R121">
        <v>176</v>
      </c>
      <c r="S121">
        <v>10</v>
      </c>
      <c r="T121">
        <v>8</v>
      </c>
    </row>
    <row r="122" spans="1:20" x14ac:dyDescent="0.35">
      <c r="A122" s="13" t="s">
        <v>62</v>
      </c>
      <c r="B122" s="44" t="s">
        <v>105</v>
      </c>
      <c r="C122" s="47">
        <v>36.58</v>
      </c>
      <c r="D122">
        <v>12</v>
      </c>
      <c r="E122" s="47">
        <v>1.45</v>
      </c>
      <c r="F122" s="47">
        <v>0.75</v>
      </c>
      <c r="G122" s="50">
        <v>0.6</v>
      </c>
      <c r="H122" s="47">
        <v>1.1000000000000001</v>
      </c>
      <c r="I122" s="47">
        <v>2.7</v>
      </c>
      <c r="J122" s="5">
        <v>1.4E-2</v>
      </c>
      <c r="K122" s="45">
        <v>2</v>
      </c>
      <c r="L122" s="45">
        <v>3</v>
      </c>
      <c r="M122" s="47">
        <v>0.1</v>
      </c>
      <c r="N122" s="45">
        <v>1.4</v>
      </c>
      <c r="O122" s="47">
        <v>1.26</v>
      </c>
      <c r="P122" s="45">
        <v>1</v>
      </c>
      <c r="Q122" s="47">
        <v>1.1299999999999999</v>
      </c>
      <c r="R122">
        <v>154</v>
      </c>
      <c r="S122">
        <v>10</v>
      </c>
      <c r="T122">
        <v>8</v>
      </c>
    </row>
    <row r="123" spans="1:20" x14ac:dyDescent="0.35">
      <c r="A123" s="13" t="s">
        <v>61</v>
      </c>
      <c r="B123" s="44" t="s">
        <v>108</v>
      </c>
      <c r="C123" s="47">
        <v>4.57</v>
      </c>
      <c r="D123">
        <v>1</v>
      </c>
      <c r="E123" s="47">
        <v>0.35</v>
      </c>
      <c r="F123" s="47">
        <v>0.5</v>
      </c>
      <c r="G123" s="47">
        <v>0.75</v>
      </c>
      <c r="H123" s="47">
        <v>1.5</v>
      </c>
      <c r="I123" s="47">
        <v>2</v>
      </c>
      <c r="J123" s="5">
        <v>0.2</v>
      </c>
      <c r="K123" s="45">
        <v>8</v>
      </c>
      <c r="L123" s="45">
        <v>10</v>
      </c>
      <c r="M123" s="47">
        <v>0.1</v>
      </c>
      <c r="N123" s="45">
        <v>1</v>
      </c>
      <c r="O123" s="47">
        <v>1.48</v>
      </c>
      <c r="P123" s="45">
        <v>1.7</v>
      </c>
      <c r="Q123" s="47">
        <v>1.27</v>
      </c>
      <c r="R123">
        <v>220</v>
      </c>
      <c r="S123">
        <v>10</v>
      </c>
      <c r="T123">
        <v>8</v>
      </c>
    </row>
    <row r="124" spans="1:20" x14ac:dyDescent="0.35">
      <c r="A124" s="13" t="s">
        <v>61</v>
      </c>
      <c r="B124" s="44" t="s">
        <v>107</v>
      </c>
      <c r="C124" s="47">
        <v>4.57</v>
      </c>
      <c r="D124">
        <v>1</v>
      </c>
      <c r="E124" s="47">
        <v>0.35</v>
      </c>
      <c r="F124" s="47">
        <v>0.5</v>
      </c>
      <c r="G124" s="47">
        <v>0.75</v>
      </c>
      <c r="H124" s="47">
        <v>1.5</v>
      </c>
      <c r="I124" s="47">
        <v>2</v>
      </c>
      <c r="J124" s="5">
        <v>0.1</v>
      </c>
      <c r="K124" s="45">
        <v>6</v>
      </c>
      <c r="L124" s="45">
        <v>10</v>
      </c>
      <c r="M124" s="47">
        <v>0.1</v>
      </c>
      <c r="N124" s="45">
        <v>1</v>
      </c>
      <c r="O124" s="47">
        <v>1.48</v>
      </c>
      <c r="P124" s="45">
        <v>1.4</v>
      </c>
      <c r="Q124" s="47">
        <v>1.21</v>
      </c>
      <c r="R124">
        <v>198</v>
      </c>
      <c r="S124">
        <v>10</v>
      </c>
      <c r="T124">
        <v>8</v>
      </c>
    </row>
    <row r="125" spans="1:20" x14ac:dyDescent="0.35">
      <c r="A125" s="13" t="s">
        <v>61</v>
      </c>
      <c r="B125" s="44" t="s">
        <v>106</v>
      </c>
      <c r="C125" s="47">
        <v>4.57</v>
      </c>
      <c r="D125">
        <v>1</v>
      </c>
      <c r="E125" s="47">
        <v>0.35</v>
      </c>
      <c r="F125" s="47">
        <v>0.5</v>
      </c>
      <c r="G125" s="47">
        <v>0.75</v>
      </c>
      <c r="H125" s="47">
        <v>1.5</v>
      </c>
      <c r="I125" s="47">
        <v>2</v>
      </c>
      <c r="J125" s="5">
        <v>0.05</v>
      </c>
      <c r="K125" s="45">
        <v>5</v>
      </c>
      <c r="L125" s="45">
        <v>10</v>
      </c>
      <c r="M125" s="47">
        <v>0.1</v>
      </c>
      <c r="N125" s="45">
        <v>1</v>
      </c>
      <c r="O125" s="47">
        <v>1.48</v>
      </c>
      <c r="P125" s="45">
        <v>1.3</v>
      </c>
      <c r="Q125" s="47">
        <v>1.17</v>
      </c>
      <c r="R125">
        <v>176</v>
      </c>
      <c r="S125">
        <v>10</v>
      </c>
      <c r="T125">
        <v>8</v>
      </c>
    </row>
    <row r="126" spans="1:20" x14ac:dyDescent="0.35">
      <c r="A126" s="13" t="s">
        <v>61</v>
      </c>
      <c r="B126" s="44" t="s">
        <v>105</v>
      </c>
      <c r="C126" s="47">
        <v>4.57</v>
      </c>
      <c r="D126">
        <v>1</v>
      </c>
      <c r="E126" s="47">
        <v>0.35</v>
      </c>
      <c r="F126" s="47">
        <v>0.5</v>
      </c>
      <c r="G126">
        <v>0.75</v>
      </c>
      <c r="H126" s="47">
        <v>1.5</v>
      </c>
      <c r="I126" s="47">
        <v>2</v>
      </c>
      <c r="J126" s="5">
        <v>0.04</v>
      </c>
      <c r="K126" s="45">
        <v>4</v>
      </c>
      <c r="L126" s="45">
        <v>10</v>
      </c>
      <c r="M126" s="47">
        <v>0.1</v>
      </c>
      <c r="N126" s="45">
        <v>1</v>
      </c>
      <c r="O126" s="47">
        <v>1.48</v>
      </c>
      <c r="P126" s="45">
        <v>1.2</v>
      </c>
      <c r="Q126" s="45">
        <v>1.1399999999999999</v>
      </c>
      <c r="R126">
        <v>154</v>
      </c>
      <c r="S126">
        <v>10</v>
      </c>
      <c r="T126">
        <v>8</v>
      </c>
    </row>
    <row r="127" spans="1:20" x14ac:dyDescent="0.35">
      <c r="A127" s="13" t="s">
        <v>59</v>
      </c>
      <c r="B127" s="44" t="s">
        <v>108</v>
      </c>
      <c r="C127">
        <v>15.24</v>
      </c>
      <c r="D127">
        <v>5</v>
      </c>
      <c r="E127" s="47">
        <v>0.56000000000000005</v>
      </c>
      <c r="F127">
        <v>0.75</v>
      </c>
      <c r="G127">
        <v>0.75</v>
      </c>
      <c r="H127">
        <v>1.25</v>
      </c>
      <c r="I127" s="47">
        <v>2</v>
      </c>
      <c r="J127" s="5">
        <v>0.2</v>
      </c>
      <c r="K127" s="45">
        <v>5.3</v>
      </c>
      <c r="L127" s="45">
        <v>10</v>
      </c>
      <c r="M127" s="47">
        <v>0.1</v>
      </c>
      <c r="N127" s="45">
        <v>1.3</v>
      </c>
      <c r="O127" s="47">
        <v>1.48</v>
      </c>
      <c r="P127" s="45">
        <v>1.2</v>
      </c>
      <c r="Q127" s="47">
        <v>1.2</v>
      </c>
      <c r="R127">
        <v>220</v>
      </c>
      <c r="S127">
        <v>10</v>
      </c>
      <c r="T127">
        <v>8</v>
      </c>
    </row>
    <row r="128" spans="1:20" x14ac:dyDescent="0.35">
      <c r="A128" s="13" t="s">
        <v>59</v>
      </c>
      <c r="B128" s="44" t="s">
        <v>107</v>
      </c>
      <c r="C128">
        <v>15.24</v>
      </c>
      <c r="D128">
        <v>5</v>
      </c>
      <c r="E128" s="47">
        <v>0.56000000000000005</v>
      </c>
      <c r="F128">
        <v>0.75</v>
      </c>
      <c r="G128">
        <v>0.75</v>
      </c>
      <c r="H128">
        <v>1.25</v>
      </c>
      <c r="I128" s="47">
        <v>2</v>
      </c>
      <c r="J128" s="5">
        <v>0.1</v>
      </c>
      <c r="K128" s="45">
        <v>4</v>
      </c>
      <c r="L128" s="45">
        <v>10</v>
      </c>
      <c r="M128" s="47">
        <v>0.1</v>
      </c>
      <c r="N128" s="45">
        <v>1.3</v>
      </c>
      <c r="O128" s="47">
        <v>1.48</v>
      </c>
      <c r="P128" s="45">
        <v>1.1000000000000001</v>
      </c>
      <c r="Q128" s="47">
        <v>1.1599999999999999</v>
      </c>
      <c r="R128">
        <v>198</v>
      </c>
      <c r="S128">
        <v>10</v>
      </c>
      <c r="T128">
        <v>8</v>
      </c>
    </row>
    <row r="129" spans="1:20" x14ac:dyDescent="0.35">
      <c r="A129" s="13" t="s">
        <v>59</v>
      </c>
      <c r="B129" s="44" t="s">
        <v>106</v>
      </c>
      <c r="C129">
        <v>15.24</v>
      </c>
      <c r="D129">
        <v>5</v>
      </c>
      <c r="E129" s="47">
        <v>0.56000000000000005</v>
      </c>
      <c r="F129">
        <v>0.75</v>
      </c>
      <c r="G129">
        <v>0.75</v>
      </c>
      <c r="H129">
        <v>1.25</v>
      </c>
      <c r="I129" s="47">
        <v>2</v>
      </c>
      <c r="J129" s="5">
        <v>0.05</v>
      </c>
      <c r="K129" s="45">
        <v>3.3</v>
      </c>
      <c r="L129" s="45">
        <v>10</v>
      </c>
      <c r="M129" s="47">
        <v>0.1</v>
      </c>
      <c r="N129" s="45">
        <v>1.3</v>
      </c>
      <c r="O129" s="47">
        <v>1.48</v>
      </c>
      <c r="P129" s="45">
        <v>1.1000000000000001</v>
      </c>
      <c r="Q129" s="47">
        <v>1.1399999999999999</v>
      </c>
      <c r="R129">
        <v>176</v>
      </c>
      <c r="S129">
        <v>10</v>
      </c>
      <c r="T129">
        <v>8</v>
      </c>
    </row>
    <row r="130" spans="1:20" x14ac:dyDescent="0.35">
      <c r="A130" s="13" t="s">
        <v>59</v>
      </c>
      <c r="B130" s="44" t="s">
        <v>105</v>
      </c>
      <c r="C130">
        <v>15.24</v>
      </c>
      <c r="D130">
        <v>5</v>
      </c>
      <c r="E130" s="47">
        <v>0.56000000000000005</v>
      </c>
      <c r="F130">
        <v>0.75</v>
      </c>
      <c r="G130">
        <v>0.75</v>
      </c>
      <c r="H130">
        <v>1.25</v>
      </c>
      <c r="I130" s="47">
        <v>2</v>
      </c>
      <c r="J130" s="5">
        <v>0.04</v>
      </c>
      <c r="K130" s="45">
        <v>2.6</v>
      </c>
      <c r="L130" s="45">
        <v>10</v>
      </c>
      <c r="M130" s="47">
        <v>0.1</v>
      </c>
      <c r="N130" s="45">
        <v>1.3</v>
      </c>
      <c r="O130" s="47">
        <v>1.48</v>
      </c>
      <c r="P130" s="45">
        <v>1</v>
      </c>
      <c r="Q130" s="47">
        <v>1.1100000000000001</v>
      </c>
      <c r="R130">
        <v>154</v>
      </c>
      <c r="S130">
        <v>10</v>
      </c>
      <c r="T130">
        <v>8</v>
      </c>
    </row>
    <row r="131" spans="1:20" x14ac:dyDescent="0.35">
      <c r="A131" s="13" t="s">
        <v>58</v>
      </c>
      <c r="B131" s="44" t="s">
        <v>108</v>
      </c>
      <c r="C131" s="47">
        <v>36.58</v>
      </c>
      <c r="D131">
        <v>12</v>
      </c>
      <c r="E131" s="47">
        <v>1.0900000000000001</v>
      </c>
      <c r="F131">
        <v>0.65</v>
      </c>
      <c r="G131" s="47">
        <v>0.6</v>
      </c>
      <c r="H131" s="47">
        <v>1.1000000000000001</v>
      </c>
      <c r="I131" s="47">
        <v>2</v>
      </c>
      <c r="J131" s="5">
        <v>0.15</v>
      </c>
      <c r="K131" s="45">
        <v>4</v>
      </c>
      <c r="L131" s="45">
        <v>10</v>
      </c>
      <c r="M131" s="47">
        <v>0.1</v>
      </c>
      <c r="N131" s="45">
        <v>1.3</v>
      </c>
      <c r="O131" s="47">
        <v>1.48</v>
      </c>
      <c r="P131" s="45">
        <v>1</v>
      </c>
      <c r="Q131" s="47">
        <v>1.19</v>
      </c>
      <c r="R131">
        <v>220</v>
      </c>
      <c r="S131">
        <v>10</v>
      </c>
      <c r="T131">
        <v>8</v>
      </c>
    </row>
    <row r="132" spans="1:20" x14ac:dyDescent="0.35">
      <c r="A132" s="13" t="s">
        <v>58</v>
      </c>
      <c r="B132" s="44" t="s">
        <v>107</v>
      </c>
      <c r="C132" s="47">
        <v>36.58</v>
      </c>
      <c r="D132">
        <v>12</v>
      </c>
      <c r="E132" s="47">
        <v>1.0900000000000001</v>
      </c>
      <c r="F132">
        <v>0.65</v>
      </c>
      <c r="G132" s="47">
        <v>0.6</v>
      </c>
      <c r="H132" s="47">
        <v>1.1000000000000001</v>
      </c>
      <c r="I132" s="47">
        <v>2</v>
      </c>
      <c r="J132" s="5">
        <v>7.4999999999999997E-2</v>
      </c>
      <c r="K132" s="45">
        <v>3</v>
      </c>
      <c r="L132" s="45">
        <v>10</v>
      </c>
      <c r="M132" s="47">
        <v>0.1</v>
      </c>
      <c r="N132" s="45">
        <v>1.3</v>
      </c>
      <c r="O132" s="47">
        <v>1.48</v>
      </c>
      <c r="P132" s="45">
        <v>1</v>
      </c>
      <c r="Q132" s="47">
        <v>1.1599999999999999</v>
      </c>
      <c r="R132">
        <v>198</v>
      </c>
      <c r="S132">
        <v>10</v>
      </c>
      <c r="T132">
        <v>8</v>
      </c>
    </row>
    <row r="133" spans="1:20" x14ac:dyDescent="0.35">
      <c r="A133" s="13" t="s">
        <v>58</v>
      </c>
      <c r="B133" s="44" t="s">
        <v>106</v>
      </c>
      <c r="C133" s="47">
        <v>36.58</v>
      </c>
      <c r="D133">
        <v>12</v>
      </c>
      <c r="E133" s="47">
        <v>1.0900000000000001</v>
      </c>
      <c r="F133">
        <v>0.65</v>
      </c>
      <c r="G133" s="47">
        <v>0.6</v>
      </c>
      <c r="H133" s="47">
        <v>1.1000000000000001</v>
      </c>
      <c r="I133" s="47">
        <v>2</v>
      </c>
      <c r="J133" s="5">
        <v>3.7999999999999999E-2</v>
      </c>
      <c r="K133" s="45">
        <v>2.5</v>
      </c>
      <c r="L133" s="45">
        <v>10</v>
      </c>
      <c r="M133" s="47">
        <v>0.1</v>
      </c>
      <c r="N133" s="45">
        <v>1.3</v>
      </c>
      <c r="O133" s="47">
        <v>1.48</v>
      </c>
      <c r="P133" s="45">
        <v>1</v>
      </c>
      <c r="Q133" s="47">
        <v>1.1399999999999999</v>
      </c>
      <c r="R133">
        <v>176</v>
      </c>
      <c r="S133">
        <v>10</v>
      </c>
      <c r="T133">
        <v>8</v>
      </c>
    </row>
    <row r="134" spans="1:20" x14ac:dyDescent="0.35">
      <c r="A134" s="13" t="s">
        <v>58</v>
      </c>
      <c r="B134" s="44" t="s">
        <v>105</v>
      </c>
      <c r="C134" s="47">
        <v>36.58</v>
      </c>
      <c r="D134">
        <v>12</v>
      </c>
      <c r="E134" s="47">
        <v>1.0900000000000001</v>
      </c>
      <c r="F134">
        <v>0.65</v>
      </c>
      <c r="G134" s="50">
        <v>0.6</v>
      </c>
      <c r="H134" s="47">
        <v>1.1000000000000001</v>
      </c>
      <c r="I134" s="47">
        <v>2</v>
      </c>
      <c r="J134" s="5">
        <v>0.03</v>
      </c>
      <c r="K134" s="45">
        <v>2</v>
      </c>
      <c r="L134" s="45">
        <v>10</v>
      </c>
      <c r="M134" s="47">
        <v>0.1</v>
      </c>
      <c r="N134" s="45">
        <v>1.3</v>
      </c>
      <c r="O134" s="47">
        <v>1.48</v>
      </c>
      <c r="P134" s="45">
        <v>1</v>
      </c>
      <c r="Q134" s="47">
        <v>1.1299999999999999</v>
      </c>
      <c r="R134">
        <v>154</v>
      </c>
      <c r="S134">
        <v>10</v>
      </c>
      <c r="T134">
        <v>8</v>
      </c>
    </row>
    <row r="135" spans="1:20" x14ac:dyDescent="0.35">
      <c r="A135" s="13" t="s">
        <v>57</v>
      </c>
      <c r="B135" s="44" t="s">
        <v>108</v>
      </c>
      <c r="C135" s="47">
        <v>6.1</v>
      </c>
      <c r="D135">
        <v>2</v>
      </c>
      <c r="E135" s="47">
        <v>0.35</v>
      </c>
      <c r="F135">
        <v>0.75</v>
      </c>
      <c r="G135">
        <v>0.75</v>
      </c>
      <c r="H135" s="47">
        <v>1.5</v>
      </c>
      <c r="I135" s="47">
        <v>2</v>
      </c>
      <c r="J135" s="5">
        <v>0.2</v>
      </c>
      <c r="K135" s="45">
        <v>8</v>
      </c>
      <c r="L135" s="45">
        <v>8</v>
      </c>
      <c r="M135" s="47">
        <v>0.1</v>
      </c>
      <c r="N135" s="45">
        <v>1.2</v>
      </c>
      <c r="O135" s="47">
        <v>1.46</v>
      </c>
      <c r="P135" s="45">
        <v>1.7</v>
      </c>
      <c r="Q135" s="47">
        <v>1.28</v>
      </c>
      <c r="R135">
        <v>220</v>
      </c>
      <c r="S135">
        <v>10</v>
      </c>
      <c r="T135">
        <v>8</v>
      </c>
    </row>
    <row r="136" spans="1:20" x14ac:dyDescent="0.35">
      <c r="A136" s="13" t="s">
        <v>57</v>
      </c>
      <c r="B136" s="44" t="s">
        <v>107</v>
      </c>
      <c r="C136" s="47">
        <v>6.1</v>
      </c>
      <c r="D136">
        <v>2</v>
      </c>
      <c r="E136" s="47">
        <v>0.35</v>
      </c>
      <c r="F136">
        <v>0.75</v>
      </c>
      <c r="G136">
        <v>0.75</v>
      </c>
      <c r="H136" s="47">
        <v>1.5</v>
      </c>
      <c r="I136" s="47">
        <v>2</v>
      </c>
      <c r="J136" s="5">
        <v>0.1</v>
      </c>
      <c r="K136" s="45">
        <v>6</v>
      </c>
      <c r="L136" s="45">
        <v>8</v>
      </c>
      <c r="M136" s="47">
        <v>0.1</v>
      </c>
      <c r="N136" s="45">
        <v>1.2</v>
      </c>
      <c r="O136" s="47">
        <v>1.46</v>
      </c>
      <c r="P136" s="45">
        <v>1.4</v>
      </c>
      <c r="Q136" s="47">
        <v>1.21</v>
      </c>
      <c r="R136">
        <v>198</v>
      </c>
      <c r="S136">
        <v>10</v>
      </c>
      <c r="T136">
        <v>8</v>
      </c>
    </row>
    <row r="137" spans="1:20" x14ac:dyDescent="0.35">
      <c r="A137" s="13" t="s">
        <v>57</v>
      </c>
      <c r="B137" s="44" t="s">
        <v>106</v>
      </c>
      <c r="C137" s="47">
        <v>6.1</v>
      </c>
      <c r="D137">
        <v>2</v>
      </c>
      <c r="E137" s="47">
        <v>0.35</v>
      </c>
      <c r="F137">
        <v>0.75</v>
      </c>
      <c r="G137">
        <v>0.75</v>
      </c>
      <c r="H137" s="47">
        <v>1.5</v>
      </c>
      <c r="I137" s="47">
        <v>2</v>
      </c>
      <c r="J137" s="5">
        <v>0.05</v>
      </c>
      <c r="K137" s="45">
        <v>5</v>
      </c>
      <c r="L137" s="45">
        <v>8</v>
      </c>
      <c r="M137" s="47">
        <v>0.1</v>
      </c>
      <c r="N137" s="45">
        <v>1.2</v>
      </c>
      <c r="O137" s="47">
        <v>1.46</v>
      </c>
      <c r="P137" s="45">
        <v>1.3</v>
      </c>
      <c r="Q137" s="47">
        <v>1.18</v>
      </c>
      <c r="R137">
        <v>176</v>
      </c>
      <c r="S137">
        <v>10</v>
      </c>
      <c r="T137">
        <v>8</v>
      </c>
    </row>
    <row r="138" spans="1:20" x14ac:dyDescent="0.35">
      <c r="A138" s="13" t="s">
        <v>57</v>
      </c>
      <c r="B138" s="44" t="s">
        <v>105</v>
      </c>
      <c r="C138" s="47">
        <v>6.1</v>
      </c>
      <c r="D138">
        <v>2</v>
      </c>
      <c r="E138" s="47">
        <v>0.35</v>
      </c>
      <c r="F138">
        <v>0.75</v>
      </c>
      <c r="G138">
        <v>0.75</v>
      </c>
      <c r="H138" s="47">
        <v>1.5</v>
      </c>
      <c r="I138" s="47">
        <v>2</v>
      </c>
      <c r="J138" s="47">
        <v>0.04</v>
      </c>
      <c r="K138" s="45">
        <v>4</v>
      </c>
      <c r="L138" s="45">
        <v>8</v>
      </c>
      <c r="M138" s="47">
        <v>0.1</v>
      </c>
      <c r="N138" s="45">
        <v>1.2</v>
      </c>
      <c r="O138" s="47">
        <v>1.46</v>
      </c>
      <c r="P138" s="45">
        <v>1.2</v>
      </c>
      <c r="Q138" s="47">
        <v>1.1399999999999999</v>
      </c>
      <c r="R138">
        <v>154</v>
      </c>
      <c r="S138">
        <v>10</v>
      </c>
      <c r="T138">
        <v>8</v>
      </c>
    </row>
    <row r="139" spans="1:20" x14ac:dyDescent="0.35">
      <c r="A139" s="13" t="s">
        <v>55</v>
      </c>
      <c r="B139" s="44" t="s">
        <v>108</v>
      </c>
      <c r="C139">
        <v>15.24</v>
      </c>
      <c r="D139">
        <v>5</v>
      </c>
      <c r="E139" s="47">
        <v>0.56000000000000005</v>
      </c>
      <c r="F139">
        <v>0.75</v>
      </c>
      <c r="G139">
        <v>0.75</v>
      </c>
      <c r="H139">
        <v>1.25</v>
      </c>
      <c r="I139" s="47">
        <v>2</v>
      </c>
      <c r="J139" s="5">
        <v>0.2</v>
      </c>
      <c r="K139" s="45">
        <v>5.3</v>
      </c>
      <c r="L139" s="45">
        <v>8</v>
      </c>
      <c r="M139" s="47">
        <v>0.1</v>
      </c>
      <c r="N139" s="45">
        <v>1.3</v>
      </c>
      <c r="O139" s="47">
        <v>1.46</v>
      </c>
      <c r="P139" s="45">
        <v>1.2</v>
      </c>
      <c r="Q139" s="47">
        <v>1.2</v>
      </c>
      <c r="R139">
        <v>220</v>
      </c>
      <c r="S139">
        <v>10</v>
      </c>
      <c r="T139">
        <v>8</v>
      </c>
    </row>
    <row r="140" spans="1:20" x14ac:dyDescent="0.35">
      <c r="A140" s="13" t="s">
        <v>55</v>
      </c>
      <c r="B140" s="44" t="s">
        <v>107</v>
      </c>
      <c r="C140">
        <v>15.24</v>
      </c>
      <c r="D140">
        <v>5</v>
      </c>
      <c r="E140" s="47">
        <v>0.56000000000000005</v>
      </c>
      <c r="F140">
        <v>0.75</v>
      </c>
      <c r="G140">
        <v>0.75</v>
      </c>
      <c r="H140">
        <v>1.25</v>
      </c>
      <c r="I140" s="47">
        <v>2</v>
      </c>
      <c r="J140" s="5">
        <v>0.1</v>
      </c>
      <c r="K140" s="45">
        <v>4</v>
      </c>
      <c r="L140" s="45">
        <v>8</v>
      </c>
      <c r="M140" s="47">
        <v>0.1</v>
      </c>
      <c r="N140" s="45">
        <v>1.3</v>
      </c>
      <c r="O140" s="47">
        <v>1.46</v>
      </c>
      <c r="P140" s="45">
        <v>1.1000000000000001</v>
      </c>
      <c r="Q140" s="47">
        <v>1.1599999999999999</v>
      </c>
      <c r="R140">
        <v>198</v>
      </c>
      <c r="S140">
        <v>10</v>
      </c>
      <c r="T140">
        <v>8</v>
      </c>
    </row>
    <row r="141" spans="1:20" x14ac:dyDescent="0.35">
      <c r="A141" s="13" t="s">
        <v>55</v>
      </c>
      <c r="B141" s="44" t="s">
        <v>106</v>
      </c>
      <c r="C141">
        <v>15.24</v>
      </c>
      <c r="D141">
        <v>5</v>
      </c>
      <c r="E141" s="47">
        <v>0.56000000000000005</v>
      </c>
      <c r="F141">
        <v>0.75</v>
      </c>
      <c r="G141">
        <v>0.75</v>
      </c>
      <c r="H141">
        <v>1.25</v>
      </c>
      <c r="I141" s="47">
        <v>2</v>
      </c>
      <c r="J141" s="5">
        <v>0.05</v>
      </c>
      <c r="K141" s="45">
        <v>3.3</v>
      </c>
      <c r="L141" s="45">
        <v>8</v>
      </c>
      <c r="M141" s="47">
        <v>0.1</v>
      </c>
      <c r="N141" s="45">
        <v>1.3</v>
      </c>
      <c r="O141" s="47">
        <v>1.46</v>
      </c>
      <c r="P141" s="45">
        <v>1.1000000000000001</v>
      </c>
      <c r="Q141" s="47">
        <v>1.1399999999999999</v>
      </c>
      <c r="R141">
        <v>176</v>
      </c>
      <c r="S141">
        <v>10</v>
      </c>
      <c r="T141">
        <v>8</v>
      </c>
    </row>
    <row r="142" spans="1:20" x14ac:dyDescent="0.35">
      <c r="A142" s="13" t="s">
        <v>55</v>
      </c>
      <c r="B142" s="44" t="s">
        <v>105</v>
      </c>
      <c r="C142">
        <v>15.24</v>
      </c>
      <c r="D142">
        <v>5</v>
      </c>
      <c r="E142" s="47">
        <v>0.56000000000000005</v>
      </c>
      <c r="F142">
        <v>0.75</v>
      </c>
      <c r="G142">
        <v>0.75</v>
      </c>
      <c r="H142">
        <v>1.25</v>
      </c>
      <c r="I142" s="47">
        <v>2</v>
      </c>
      <c r="J142" s="5">
        <v>0.04</v>
      </c>
      <c r="K142" s="45">
        <v>2.6</v>
      </c>
      <c r="L142" s="45">
        <v>8</v>
      </c>
      <c r="M142" s="47">
        <v>0.1</v>
      </c>
      <c r="N142" s="45">
        <v>1.3</v>
      </c>
      <c r="O142" s="47">
        <v>1.46</v>
      </c>
      <c r="P142">
        <v>1</v>
      </c>
      <c r="Q142" s="47">
        <v>1.1100000000000001</v>
      </c>
      <c r="R142">
        <v>154</v>
      </c>
      <c r="S142">
        <v>10</v>
      </c>
      <c r="T142">
        <v>8</v>
      </c>
    </row>
    <row r="143" spans="1:20" x14ac:dyDescent="0.35">
      <c r="A143" s="13" t="s">
        <v>54</v>
      </c>
      <c r="B143" s="44" t="s">
        <v>108</v>
      </c>
      <c r="C143" s="47">
        <v>36.58</v>
      </c>
      <c r="D143">
        <v>12</v>
      </c>
      <c r="E143" s="47">
        <v>1.0900000000000001</v>
      </c>
      <c r="F143">
        <v>0.65</v>
      </c>
      <c r="G143" s="47">
        <v>0.6</v>
      </c>
      <c r="H143" s="47">
        <v>1.1000000000000001</v>
      </c>
      <c r="I143" s="47">
        <v>2</v>
      </c>
      <c r="J143" s="5">
        <v>0.15</v>
      </c>
      <c r="K143" s="45">
        <v>4</v>
      </c>
      <c r="L143" s="45">
        <v>8</v>
      </c>
      <c r="M143" s="47">
        <v>0.1</v>
      </c>
      <c r="N143" s="45">
        <v>1.3</v>
      </c>
      <c r="O143" s="47">
        <v>1.46</v>
      </c>
      <c r="P143" s="45">
        <v>1</v>
      </c>
      <c r="Q143" s="47">
        <v>1.19</v>
      </c>
      <c r="R143">
        <v>220</v>
      </c>
      <c r="S143">
        <v>10</v>
      </c>
      <c r="T143">
        <v>8</v>
      </c>
    </row>
    <row r="144" spans="1:20" x14ac:dyDescent="0.35">
      <c r="A144" s="13" t="s">
        <v>54</v>
      </c>
      <c r="B144" s="44" t="s">
        <v>107</v>
      </c>
      <c r="C144" s="47">
        <v>36.58</v>
      </c>
      <c r="D144">
        <v>12</v>
      </c>
      <c r="E144" s="47">
        <v>1.0900000000000001</v>
      </c>
      <c r="F144">
        <v>0.65</v>
      </c>
      <c r="G144" s="47">
        <v>0.6</v>
      </c>
      <c r="H144" s="47">
        <v>1.1000000000000001</v>
      </c>
      <c r="I144" s="47">
        <v>2</v>
      </c>
      <c r="J144" s="5">
        <v>7.4999999999999997E-2</v>
      </c>
      <c r="K144" s="45">
        <v>3</v>
      </c>
      <c r="L144" s="45">
        <v>8</v>
      </c>
      <c r="M144" s="47">
        <v>0.1</v>
      </c>
      <c r="N144" s="45">
        <v>1.3</v>
      </c>
      <c r="O144" s="47">
        <v>1.46</v>
      </c>
      <c r="P144" s="45">
        <v>1</v>
      </c>
      <c r="Q144" s="47">
        <v>1.1599999999999999</v>
      </c>
      <c r="R144">
        <v>198</v>
      </c>
      <c r="S144">
        <v>10</v>
      </c>
      <c r="T144">
        <v>8</v>
      </c>
    </row>
    <row r="145" spans="1:20" x14ac:dyDescent="0.35">
      <c r="A145" s="13" t="s">
        <v>54</v>
      </c>
      <c r="B145" s="44" t="s">
        <v>106</v>
      </c>
      <c r="C145" s="47">
        <v>36.58</v>
      </c>
      <c r="D145">
        <v>12</v>
      </c>
      <c r="E145" s="47">
        <v>1.0900000000000001</v>
      </c>
      <c r="F145">
        <v>0.65</v>
      </c>
      <c r="G145" s="47">
        <v>0.6</v>
      </c>
      <c r="H145" s="47">
        <v>1.1000000000000001</v>
      </c>
      <c r="I145" s="47">
        <v>2</v>
      </c>
      <c r="J145" s="5">
        <v>3.7999999999999999E-2</v>
      </c>
      <c r="K145" s="45">
        <v>2.5</v>
      </c>
      <c r="L145" s="45">
        <v>8</v>
      </c>
      <c r="M145" s="47">
        <v>0.1</v>
      </c>
      <c r="N145" s="45">
        <v>1.3</v>
      </c>
      <c r="O145" s="47">
        <v>1.46</v>
      </c>
      <c r="P145" s="45">
        <v>1</v>
      </c>
      <c r="Q145" s="47">
        <v>1.1399999999999999</v>
      </c>
      <c r="R145">
        <v>176</v>
      </c>
      <c r="S145">
        <v>10</v>
      </c>
      <c r="T145">
        <v>8</v>
      </c>
    </row>
    <row r="146" spans="1:20" x14ac:dyDescent="0.35">
      <c r="A146" s="13" t="s">
        <v>54</v>
      </c>
      <c r="B146" s="44" t="s">
        <v>105</v>
      </c>
      <c r="C146" s="47">
        <v>36.58</v>
      </c>
      <c r="D146">
        <v>12</v>
      </c>
      <c r="E146" s="47">
        <v>1.0900000000000001</v>
      </c>
      <c r="F146">
        <v>0.65</v>
      </c>
      <c r="G146" s="50">
        <v>0.6</v>
      </c>
      <c r="H146" s="47">
        <v>1.1000000000000001</v>
      </c>
      <c r="I146" s="47">
        <v>2</v>
      </c>
      <c r="J146" s="5">
        <v>0.03</v>
      </c>
      <c r="K146" s="45">
        <v>2</v>
      </c>
      <c r="L146" s="45">
        <v>8</v>
      </c>
      <c r="M146" s="47">
        <v>0.1</v>
      </c>
      <c r="N146" s="45">
        <v>1.3</v>
      </c>
      <c r="O146" s="47">
        <v>1.46</v>
      </c>
      <c r="P146" s="45">
        <v>1</v>
      </c>
      <c r="Q146" s="47">
        <v>1.1299999999999999</v>
      </c>
      <c r="R146">
        <v>154</v>
      </c>
      <c r="S146">
        <v>10</v>
      </c>
      <c r="T146">
        <v>8</v>
      </c>
    </row>
    <row r="147" spans="1:20" x14ac:dyDescent="0.35">
      <c r="A147" s="13" t="s">
        <v>53</v>
      </c>
      <c r="B147" s="44" t="s">
        <v>108</v>
      </c>
      <c r="C147">
        <v>4.57</v>
      </c>
      <c r="D147">
        <v>1</v>
      </c>
      <c r="E147" s="47">
        <v>0.32</v>
      </c>
      <c r="F147">
        <v>0.75</v>
      </c>
      <c r="G147">
        <v>0.75</v>
      </c>
      <c r="H147" s="47">
        <v>1.5</v>
      </c>
      <c r="I147" s="47">
        <v>2</v>
      </c>
      <c r="J147" s="5">
        <v>0.24</v>
      </c>
      <c r="K147" s="45">
        <v>8</v>
      </c>
      <c r="L147" s="45">
        <v>1</v>
      </c>
      <c r="M147" s="47">
        <v>0.1</v>
      </c>
      <c r="N147" s="45">
        <v>1</v>
      </c>
      <c r="O147" s="47">
        <v>1.3</v>
      </c>
      <c r="P147" s="45">
        <v>1.7</v>
      </c>
      <c r="Q147" s="47">
        <v>1.27</v>
      </c>
      <c r="R147" s="45">
        <v>156</v>
      </c>
      <c r="S147">
        <v>10</v>
      </c>
      <c r="T147">
        <v>8</v>
      </c>
    </row>
    <row r="148" spans="1:20" x14ac:dyDescent="0.35">
      <c r="A148" s="13" t="s">
        <v>53</v>
      </c>
      <c r="B148" s="44" t="s">
        <v>107</v>
      </c>
      <c r="C148">
        <v>4.57</v>
      </c>
      <c r="D148">
        <v>1</v>
      </c>
      <c r="E148" s="47">
        <v>0.32</v>
      </c>
      <c r="F148">
        <v>0.75</v>
      </c>
      <c r="G148">
        <v>0.75</v>
      </c>
      <c r="H148" s="47">
        <v>1.5</v>
      </c>
      <c r="I148" s="47">
        <v>2</v>
      </c>
      <c r="J148" s="5">
        <v>0.12</v>
      </c>
      <c r="K148" s="45">
        <v>6</v>
      </c>
      <c r="L148" s="45">
        <v>1</v>
      </c>
      <c r="M148" s="47">
        <v>0.1</v>
      </c>
      <c r="N148" s="45">
        <v>1</v>
      </c>
      <c r="O148" s="47">
        <v>1.3</v>
      </c>
      <c r="P148" s="45">
        <v>1.5</v>
      </c>
      <c r="Q148" s="47">
        <v>1.21</v>
      </c>
      <c r="R148" s="45">
        <v>140.4</v>
      </c>
      <c r="S148">
        <v>10</v>
      </c>
      <c r="T148">
        <v>8</v>
      </c>
    </row>
    <row r="149" spans="1:20" x14ac:dyDescent="0.35">
      <c r="A149" s="13" t="s">
        <v>53</v>
      </c>
      <c r="B149" s="44" t="s">
        <v>106</v>
      </c>
      <c r="C149">
        <v>4.57</v>
      </c>
      <c r="D149">
        <v>1</v>
      </c>
      <c r="E149" s="47">
        <v>0.32</v>
      </c>
      <c r="F149">
        <v>0.75</v>
      </c>
      <c r="G149">
        <v>0.75</v>
      </c>
      <c r="H149" s="47">
        <v>1.5</v>
      </c>
      <c r="I149" s="47">
        <v>2</v>
      </c>
      <c r="J149" s="5">
        <v>0.06</v>
      </c>
      <c r="K149" s="45">
        <v>5</v>
      </c>
      <c r="L149" s="45">
        <v>1</v>
      </c>
      <c r="M149" s="47">
        <v>0.1</v>
      </c>
      <c r="N149" s="45">
        <v>1</v>
      </c>
      <c r="O149" s="47">
        <v>1.3</v>
      </c>
      <c r="P149" s="45">
        <v>1.4</v>
      </c>
      <c r="Q149" s="47">
        <v>1.17</v>
      </c>
      <c r="R149" s="45">
        <v>124.8</v>
      </c>
      <c r="S149">
        <v>10</v>
      </c>
      <c r="T149">
        <v>8</v>
      </c>
    </row>
    <row r="150" spans="1:20" x14ac:dyDescent="0.35">
      <c r="A150" s="13" t="s">
        <v>53</v>
      </c>
      <c r="B150" s="44" t="s">
        <v>105</v>
      </c>
      <c r="C150">
        <v>4.57</v>
      </c>
      <c r="D150">
        <v>1</v>
      </c>
      <c r="E150">
        <v>0.32</v>
      </c>
      <c r="F150">
        <v>0.75</v>
      </c>
      <c r="G150">
        <v>0.75</v>
      </c>
      <c r="H150" s="47">
        <v>1.5</v>
      </c>
      <c r="I150" s="47">
        <v>2</v>
      </c>
      <c r="J150" s="5">
        <v>4.8000000000000001E-2</v>
      </c>
      <c r="K150" s="45">
        <v>4</v>
      </c>
      <c r="L150" s="45">
        <v>1</v>
      </c>
      <c r="M150" s="47">
        <v>0.1</v>
      </c>
      <c r="N150" s="45">
        <v>1</v>
      </c>
      <c r="O150" s="47">
        <v>1.3</v>
      </c>
      <c r="P150">
        <v>1.3</v>
      </c>
      <c r="Q150" s="47">
        <v>1.1399999999999999</v>
      </c>
      <c r="R150" s="45">
        <v>109.2</v>
      </c>
      <c r="S150">
        <v>10</v>
      </c>
      <c r="T150">
        <v>8</v>
      </c>
    </row>
    <row r="151" spans="1:20" x14ac:dyDescent="0.35">
      <c r="A151" s="13" t="s">
        <v>50</v>
      </c>
      <c r="B151" s="44" t="s">
        <v>108</v>
      </c>
      <c r="C151" s="47">
        <v>6.1</v>
      </c>
      <c r="D151">
        <v>2</v>
      </c>
      <c r="E151" s="47">
        <v>0.35</v>
      </c>
      <c r="F151">
        <v>0.75</v>
      </c>
      <c r="G151">
        <v>0.75</v>
      </c>
      <c r="H151" s="47">
        <v>1.5</v>
      </c>
      <c r="I151" s="47">
        <v>2</v>
      </c>
      <c r="J151" s="5">
        <v>0.26700000000000002</v>
      </c>
      <c r="K151" s="45">
        <v>8</v>
      </c>
      <c r="L151" s="45">
        <v>15</v>
      </c>
      <c r="M151" s="47">
        <v>0.1</v>
      </c>
      <c r="N151" s="45">
        <v>1.2</v>
      </c>
      <c r="O151" s="47">
        <v>1.51</v>
      </c>
      <c r="P151" s="45">
        <v>1.7</v>
      </c>
      <c r="Q151" s="47">
        <v>1.28</v>
      </c>
      <c r="R151" s="45">
        <v>200</v>
      </c>
      <c r="S151">
        <v>10</v>
      </c>
      <c r="T151">
        <v>8</v>
      </c>
    </row>
    <row r="152" spans="1:20" x14ac:dyDescent="0.35">
      <c r="A152" s="13" t="s">
        <v>50</v>
      </c>
      <c r="B152" s="44" t="s">
        <v>107</v>
      </c>
      <c r="C152" s="47">
        <v>6.1</v>
      </c>
      <c r="D152">
        <v>2</v>
      </c>
      <c r="E152" s="47">
        <v>0.35</v>
      </c>
      <c r="F152">
        <v>0.75</v>
      </c>
      <c r="G152">
        <v>0.75</v>
      </c>
      <c r="H152" s="47">
        <v>1.5</v>
      </c>
      <c r="I152" s="47">
        <v>2</v>
      </c>
      <c r="J152" s="5">
        <v>0.13300000000000001</v>
      </c>
      <c r="K152" s="45">
        <v>6</v>
      </c>
      <c r="L152" s="45">
        <v>15</v>
      </c>
      <c r="M152" s="47">
        <v>0.1</v>
      </c>
      <c r="N152" s="45">
        <v>1.2</v>
      </c>
      <c r="O152" s="47">
        <v>1.51</v>
      </c>
      <c r="P152" s="45">
        <v>1.4</v>
      </c>
      <c r="Q152" s="47">
        <v>1.21</v>
      </c>
      <c r="R152" s="45">
        <v>180</v>
      </c>
      <c r="S152">
        <v>10</v>
      </c>
      <c r="T152">
        <v>8</v>
      </c>
    </row>
    <row r="153" spans="1:20" x14ac:dyDescent="0.35">
      <c r="A153" s="13" t="s">
        <v>50</v>
      </c>
      <c r="B153" s="44" t="s">
        <v>106</v>
      </c>
      <c r="C153" s="47">
        <v>6.1</v>
      </c>
      <c r="D153">
        <v>2</v>
      </c>
      <c r="E153" s="47">
        <v>0.35</v>
      </c>
      <c r="F153">
        <v>0.75</v>
      </c>
      <c r="G153">
        <v>0.75</v>
      </c>
      <c r="H153" s="47">
        <v>1.5</v>
      </c>
      <c r="I153" s="47">
        <v>2</v>
      </c>
      <c r="J153" s="5">
        <v>6.7000000000000004E-2</v>
      </c>
      <c r="K153" s="45">
        <v>5</v>
      </c>
      <c r="L153" s="45">
        <v>15</v>
      </c>
      <c r="M153" s="47">
        <v>0.1</v>
      </c>
      <c r="N153" s="45">
        <v>1.2</v>
      </c>
      <c r="O153" s="47">
        <v>1.51</v>
      </c>
      <c r="P153" s="45">
        <v>1.3</v>
      </c>
      <c r="Q153" s="47">
        <v>1.18</v>
      </c>
      <c r="R153" s="45">
        <v>160</v>
      </c>
      <c r="S153">
        <v>10</v>
      </c>
      <c r="T153">
        <v>8</v>
      </c>
    </row>
    <row r="154" spans="1:20" x14ac:dyDescent="0.35">
      <c r="A154" s="13" t="s">
        <v>50</v>
      </c>
      <c r="B154" s="44" t="s">
        <v>105</v>
      </c>
      <c r="C154" s="47">
        <v>6.1</v>
      </c>
      <c r="D154">
        <v>2</v>
      </c>
      <c r="E154" s="47">
        <v>0.35</v>
      </c>
      <c r="F154">
        <v>0.75</v>
      </c>
      <c r="G154">
        <v>0.75</v>
      </c>
      <c r="H154" s="47">
        <v>1.5</v>
      </c>
      <c r="I154" s="47">
        <v>2</v>
      </c>
      <c r="J154" s="5">
        <v>5.3999999999999999E-2</v>
      </c>
      <c r="K154" s="45">
        <v>4</v>
      </c>
      <c r="L154" s="45">
        <v>15</v>
      </c>
      <c r="M154" s="47">
        <v>0.1</v>
      </c>
      <c r="N154" s="45">
        <v>1.2</v>
      </c>
      <c r="O154">
        <v>1.51</v>
      </c>
      <c r="P154" s="45">
        <v>1.2</v>
      </c>
      <c r="Q154" s="47">
        <v>1.1399999999999999</v>
      </c>
      <c r="R154" s="45">
        <v>140</v>
      </c>
      <c r="S154">
        <v>10</v>
      </c>
      <c r="T154">
        <v>8</v>
      </c>
    </row>
    <row r="155" spans="1:20" x14ac:dyDescent="0.35">
      <c r="A155" s="13" t="s">
        <v>48</v>
      </c>
      <c r="B155" s="44" t="s">
        <v>108</v>
      </c>
      <c r="C155">
        <v>15.24</v>
      </c>
      <c r="D155">
        <v>5</v>
      </c>
      <c r="E155" s="47">
        <v>0.56000000000000005</v>
      </c>
      <c r="F155">
        <v>0.75</v>
      </c>
      <c r="G155">
        <v>0.75</v>
      </c>
      <c r="H155">
        <v>1.25</v>
      </c>
      <c r="I155" s="47">
        <v>2</v>
      </c>
      <c r="J155" s="5">
        <v>0.26700000000000002</v>
      </c>
      <c r="K155" s="45">
        <v>5.3</v>
      </c>
      <c r="L155" s="45">
        <v>15</v>
      </c>
      <c r="M155" s="47">
        <v>0.1</v>
      </c>
      <c r="N155" s="45">
        <v>1.2</v>
      </c>
      <c r="O155" s="47">
        <v>1.51</v>
      </c>
      <c r="P155" s="45">
        <v>1.2</v>
      </c>
      <c r="Q155" s="47">
        <v>1.2</v>
      </c>
      <c r="R155" s="45">
        <v>200</v>
      </c>
      <c r="S155">
        <v>10</v>
      </c>
      <c r="T155">
        <v>8</v>
      </c>
    </row>
    <row r="156" spans="1:20" x14ac:dyDescent="0.35">
      <c r="A156" s="13" t="s">
        <v>48</v>
      </c>
      <c r="B156" s="44" t="s">
        <v>107</v>
      </c>
      <c r="C156">
        <v>15.24</v>
      </c>
      <c r="D156">
        <v>5</v>
      </c>
      <c r="E156" s="47">
        <v>0.56000000000000005</v>
      </c>
      <c r="F156">
        <v>0.75</v>
      </c>
      <c r="G156">
        <v>0.75</v>
      </c>
      <c r="H156">
        <v>1.25</v>
      </c>
      <c r="I156" s="47">
        <v>2</v>
      </c>
      <c r="J156" s="5">
        <v>0.13300000000000001</v>
      </c>
      <c r="K156" s="45">
        <v>4</v>
      </c>
      <c r="L156" s="45">
        <v>15</v>
      </c>
      <c r="M156" s="47">
        <v>0.1</v>
      </c>
      <c r="N156" s="45">
        <v>1.2</v>
      </c>
      <c r="O156" s="47">
        <v>1.51</v>
      </c>
      <c r="P156" s="45">
        <v>1.1000000000000001</v>
      </c>
      <c r="Q156" s="47">
        <v>1.1599999999999999</v>
      </c>
      <c r="R156" s="45">
        <v>180</v>
      </c>
      <c r="S156">
        <v>10</v>
      </c>
      <c r="T156">
        <v>8</v>
      </c>
    </row>
    <row r="157" spans="1:20" x14ac:dyDescent="0.35">
      <c r="A157" s="13" t="s">
        <v>48</v>
      </c>
      <c r="B157" s="44" t="s">
        <v>106</v>
      </c>
      <c r="C157">
        <v>15.24</v>
      </c>
      <c r="D157">
        <v>5</v>
      </c>
      <c r="E157" s="47">
        <v>0.56000000000000005</v>
      </c>
      <c r="F157">
        <v>0.75</v>
      </c>
      <c r="G157">
        <v>0.75</v>
      </c>
      <c r="H157">
        <v>1.25</v>
      </c>
      <c r="I157" s="47">
        <v>2</v>
      </c>
      <c r="J157" s="5">
        <v>6.7000000000000004E-2</v>
      </c>
      <c r="K157" s="45">
        <v>3.3</v>
      </c>
      <c r="L157" s="45">
        <v>15</v>
      </c>
      <c r="M157" s="47">
        <v>0.1</v>
      </c>
      <c r="N157" s="45">
        <v>1.2</v>
      </c>
      <c r="O157" s="47">
        <v>1.51</v>
      </c>
      <c r="P157" s="45">
        <v>1.1000000000000001</v>
      </c>
      <c r="Q157" s="47">
        <v>1.1399999999999999</v>
      </c>
      <c r="R157" s="45">
        <v>160</v>
      </c>
      <c r="S157">
        <v>10</v>
      </c>
      <c r="T157">
        <v>8</v>
      </c>
    </row>
    <row r="158" spans="1:20" x14ac:dyDescent="0.35">
      <c r="A158" s="13" t="s">
        <v>48</v>
      </c>
      <c r="B158" s="44" t="s">
        <v>105</v>
      </c>
      <c r="C158">
        <v>15.24</v>
      </c>
      <c r="D158">
        <v>5</v>
      </c>
      <c r="E158" s="47">
        <v>0.56000000000000005</v>
      </c>
      <c r="F158">
        <v>0.75</v>
      </c>
      <c r="G158">
        <v>0.75</v>
      </c>
      <c r="H158">
        <v>1.25</v>
      </c>
      <c r="I158" s="47">
        <v>2</v>
      </c>
      <c r="J158" s="5">
        <v>5.3999999999999999E-2</v>
      </c>
      <c r="K158" s="45">
        <v>2.6</v>
      </c>
      <c r="L158" s="45">
        <v>15</v>
      </c>
      <c r="M158" s="47">
        <v>0.1</v>
      </c>
      <c r="N158" s="45">
        <v>1.2</v>
      </c>
      <c r="O158">
        <v>1.51</v>
      </c>
      <c r="P158" s="45">
        <v>1</v>
      </c>
      <c r="Q158" s="45">
        <v>1.1100000000000001</v>
      </c>
      <c r="R158" s="45">
        <v>140</v>
      </c>
      <c r="S158">
        <v>10</v>
      </c>
      <c r="T158">
        <v>8</v>
      </c>
    </row>
    <row r="159" spans="1:20" x14ac:dyDescent="0.35">
      <c r="A159" s="13" t="s">
        <v>46</v>
      </c>
      <c r="B159" s="44" t="s">
        <v>108</v>
      </c>
      <c r="C159" s="47">
        <v>6.1</v>
      </c>
      <c r="D159">
        <v>2</v>
      </c>
      <c r="E159" s="47">
        <v>0.35</v>
      </c>
      <c r="F159">
        <v>0.75</v>
      </c>
      <c r="G159">
        <v>0.75</v>
      </c>
      <c r="H159" s="47">
        <v>1.5</v>
      </c>
      <c r="I159" s="47">
        <v>2</v>
      </c>
      <c r="J159" s="5">
        <v>0.26700000000000002</v>
      </c>
      <c r="K159" s="45">
        <v>8</v>
      </c>
      <c r="L159" s="72">
        <v>8</v>
      </c>
      <c r="M159" s="47">
        <v>0.1</v>
      </c>
      <c r="N159" s="45">
        <v>1.2</v>
      </c>
      <c r="O159" s="47">
        <v>1.51</v>
      </c>
      <c r="P159" s="45">
        <v>1.7</v>
      </c>
      <c r="Q159" s="47">
        <v>1.28</v>
      </c>
      <c r="R159" s="45">
        <v>200</v>
      </c>
      <c r="S159">
        <v>10</v>
      </c>
      <c r="T159">
        <v>8</v>
      </c>
    </row>
    <row r="160" spans="1:20" x14ac:dyDescent="0.35">
      <c r="A160" s="13" t="s">
        <v>46</v>
      </c>
      <c r="B160" s="44" t="s">
        <v>107</v>
      </c>
      <c r="C160" s="47">
        <v>6.1</v>
      </c>
      <c r="D160">
        <v>2</v>
      </c>
      <c r="E160" s="47">
        <v>0.35</v>
      </c>
      <c r="F160">
        <v>0.75</v>
      </c>
      <c r="G160">
        <v>0.75</v>
      </c>
      <c r="H160" s="47">
        <v>1.5</v>
      </c>
      <c r="I160" s="47">
        <v>2</v>
      </c>
      <c r="J160" s="5">
        <v>0.13300000000000001</v>
      </c>
      <c r="K160" s="45">
        <v>6</v>
      </c>
      <c r="L160" s="72">
        <v>8</v>
      </c>
      <c r="M160" s="47">
        <v>0.1</v>
      </c>
      <c r="N160" s="45">
        <v>1.2</v>
      </c>
      <c r="O160" s="47">
        <v>1.51</v>
      </c>
      <c r="P160" s="45">
        <v>1.4</v>
      </c>
      <c r="Q160" s="47">
        <v>1.21</v>
      </c>
      <c r="R160" s="45">
        <v>180</v>
      </c>
      <c r="S160">
        <v>10</v>
      </c>
      <c r="T160">
        <v>8</v>
      </c>
    </row>
    <row r="161" spans="1:20" x14ac:dyDescent="0.35">
      <c r="A161" s="13" t="s">
        <v>46</v>
      </c>
      <c r="B161" s="44" t="s">
        <v>106</v>
      </c>
      <c r="C161" s="47">
        <v>6.1</v>
      </c>
      <c r="D161">
        <v>2</v>
      </c>
      <c r="E161" s="47">
        <v>0.35</v>
      </c>
      <c r="F161">
        <v>0.75</v>
      </c>
      <c r="G161">
        <v>0.75</v>
      </c>
      <c r="H161" s="47">
        <v>1.5</v>
      </c>
      <c r="I161" s="47">
        <v>2</v>
      </c>
      <c r="J161" s="5">
        <v>6.7000000000000004E-2</v>
      </c>
      <c r="K161" s="45">
        <v>5</v>
      </c>
      <c r="L161" s="72">
        <v>8</v>
      </c>
      <c r="M161" s="47">
        <v>0.1</v>
      </c>
      <c r="N161" s="45">
        <v>1.2</v>
      </c>
      <c r="O161">
        <v>1.51</v>
      </c>
      <c r="P161" s="45">
        <v>1.3</v>
      </c>
      <c r="Q161" s="47">
        <v>1.18</v>
      </c>
      <c r="R161" s="45">
        <v>160</v>
      </c>
      <c r="S161">
        <v>10</v>
      </c>
      <c r="T161">
        <v>8</v>
      </c>
    </row>
    <row r="162" spans="1:20" x14ac:dyDescent="0.35">
      <c r="A162" s="13" t="s">
        <v>46</v>
      </c>
      <c r="B162" s="44" t="s">
        <v>105</v>
      </c>
      <c r="C162" s="47">
        <v>6.1</v>
      </c>
      <c r="D162">
        <v>2</v>
      </c>
      <c r="E162" s="47">
        <v>0.35</v>
      </c>
      <c r="F162">
        <v>0.75</v>
      </c>
      <c r="G162">
        <v>0.75</v>
      </c>
      <c r="H162" s="47">
        <v>1.5</v>
      </c>
      <c r="I162" s="47">
        <v>2</v>
      </c>
      <c r="J162" s="5">
        <v>5.3999999999999999E-2</v>
      </c>
      <c r="K162" s="45">
        <v>4</v>
      </c>
      <c r="L162" s="72">
        <v>8</v>
      </c>
      <c r="M162" s="47">
        <v>0.1</v>
      </c>
      <c r="N162" s="45">
        <v>1.2</v>
      </c>
      <c r="O162">
        <v>1.51</v>
      </c>
      <c r="P162">
        <v>1.2</v>
      </c>
      <c r="Q162">
        <v>1.1399999999999999</v>
      </c>
      <c r="R162" s="45">
        <v>140</v>
      </c>
      <c r="S162">
        <v>10</v>
      </c>
      <c r="T162">
        <v>8</v>
      </c>
    </row>
    <row r="163" spans="1:20" x14ac:dyDescent="0.35">
      <c r="A163" s="13" t="s">
        <v>44</v>
      </c>
      <c r="B163" s="44" t="s">
        <v>108</v>
      </c>
      <c r="C163">
        <v>15.24</v>
      </c>
      <c r="D163">
        <v>5</v>
      </c>
      <c r="E163" s="47">
        <v>0.56000000000000005</v>
      </c>
      <c r="F163">
        <v>0.75</v>
      </c>
      <c r="G163">
        <v>0.75</v>
      </c>
      <c r="H163">
        <v>1.25</v>
      </c>
      <c r="I163" s="47">
        <v>2</v>
      </c>
      <c r="J163" s="5">
        <v>0.26700000000000002</v>
      </c>
      <c r="K163" s="45">
        <v>5.3</v>
      </c>
      <c r="L163" s="45">
        <v>15</v>
      </c>
      <c r="M163" s="47">
        <v>0.1</v>
      </c>
      <c r="N163" s="45">
        <v>1.2</v>
      </c>
      <c r="O163">
        <v>1.51</v>
      </c>
      <c r="P163" s="45">
        <v>1.2</v>
      </c>
      <c r="Q163" s="47">
        <v>1.2</v>
      </c>
      <c r="R163" s="45">
        <v>200</v>
      </c>
      <c r="S163">
        <v>10</v>
      </c>
      <c r="T163">
        <v>8</v>
      </c>
    </row>
    <row r="164" spans="1:20" x14ac:dyDescent="0.35">
      <c r="A164" s="13" t="s">
        <v>44</v>
      </c>
      <c r="B164" s="44" t="s">
        <v>107</v>
      </c>
      <c r="C164">
        <v>15.24</v>
      </c>
      <c r="D164">
        <v>5</v>
      </c>
      <c r="E164" s="47">
        <v>0.56000000000000005</v>
      </c>
      <c r="F164">
        <v>0.75</v>
      </c>
      <c r="G164">
        <v>0.75</v>
      </c>
      <c r="H164">
        <v>1.25</v>
      </c>
      <c r="I164" s="47">
        <v>2</v>
      </c>
      <c r="J164" s="5">
        <v>0.13300000000000001</v>
      </c>
      <c r="K164" s="45">
        <v>4</v>
      </c>
      <c r="L164" s="45">
        <v>15</v>
      </c>
      <c r="M164" s="47">
        <v>0.1</v>
      </c>
      <c r="N164" s="45">
        <v>1.2</v>
      </c>
      <c r="O164">
        <v>1.51</v>
      </c>
      <c r="P164" s="45">
        <v>1.1000000000000001</v>
      </c>
      <c r="Q164" s="47">
        <v>1.1599999999999999</v>
      </c>
      <c r="R164" s="45">
        <v>180</v>
      </c>
      <c r="S164">
        <v>10</v>
      </c>
      <c r="T164">
        <v>8</v>
      </c>
    </row>
    <row r="165" spans="1:20" x14ac:dyDescent="0.35">
      <c r="A165" s="13" t="s">
        <v>44</v>
      </c>
      <c r="B165" s="44" t="s">
        <v>106</v>
      </c>
      <c r="C165">
        <v>15.24</v>
      </c>
      <c r="D165">
        <v>5</v>
      </c>
      <c r="E165" s="47">
        <v>0.56000000000000005</v>
      </c>
      <c r="F165">
        <v>0.75</v>
      </c>
      <c r="G165">
        <v>0.75</v>
      </c>
      <c r="H165">
        <v>1.25</v>
      </c>
      <c r="I165" s="47">
        <v>2</v>
      </c>
      <c r="J165" s="5">
        <v>6.7000000000000004E-2</v>
      </c>
      <c r="K165" s="45">
        <v>3.3</v>
      </c>
      <c r="L165" s="45">
        <v>15</v>
      </c>
      <c r="M165" s="47">
        <v>0.1</v>
      </c>
      <c r="N165" s="45">
        <v>1.2</v>
      </c>
      <c r="O165">
        <v>1.51</v>
      </c>
      <c r="P165" s="45">
        <v>1.1000000000000001</v>
      </c>
      <c r="Q165" s="47">
        <v>1.1399999999999999</v>
      </c>
      <c r="R165" s="45">
        <v>160</v>
      </c>
      <c r="S165">
        <v>10</v>
      </c>
      <c r="T165">
        <v>8</v>
      </c>
    </row>
    <row r="166" spans="1:20" x14ac:dyDescent="0.35">
      <c r="A166" s="13" t="s">
        <v>44</v>
      </c>
      <c r="B166" s="44" t="s">
        <v>105</v>
      </c>
      <c r="C166">
        <v>15.24</v>
      </c>
      <c r="D166">
        <v>5</v>
      </c>
      <c r="E166" s="47">
        <v>0.56000000000000005</v>
      </c>
      <c r="F166">
        <v>0.75</v>
      </c>
      <c r="G166">
        <v>0.75</v>
      </c>
      <c r="H166">
        <v>1.25</v>
      </c>
      <c r="I166" s="47">
        <v>2</v>
      </c>
      <c r="J166" s="5">
        <v>5.3999999999999999E-2</v>
      </c>
      <c r="K166" s="45">
        <v>2.6</v>
      </c>
      <c r="L166" s="45">
        <v>15</v>
      </c>
      <c r="M166" s="47">
        <v>0.1</v>
      </c>
      <c r="N166" s="45">
        <v>1.2</v>
      </c>
      <c r="O166">
        <v>1.51</v>
      </c>
      <c r="P166" s="45">
        <v>1</v>
      </c>
      <c r="Q166" s="47">
        <v>1.1100000000000001</v>
      </c>
      <c r="R166" s="45">
        <v>140</v>
      </c>
      <c r="S166">
        <v>10</v>
      </c>
      <c r="T166">
        <v>8</v>
      </c>
    </row>
    <row r="167" spans="1:20" x14ac:dyDescent="0.35">
      <c r="A167" s="13" t="s">
        <v>42</v>
      </c>
      <c r="B167" s="44" t="s">
        <v>108</v>
      </c>
      <c r="C167" s="47">
        <v>36.58</v>
      </c>
      <c r="D167">
        <v>12</v>
      </c>
      <c r="E167" s="47">
        <v>1.0900000000000001</v>
      </c>
      <c r="F167">
        <v>0.65</v>
      </c>
      <c r="G167" s="47">
        <v>0.6</v>
      </c>
      <c r="H167" s="47">
        <v>1.1000000000000001</v>
      </c>
      <c r="I167" s="47">
        <v>2</v>
      </c>
      <c r="J167" s="5">
        <v>0.2</v>
      </c>
      <c r="K167" s="45">
        <v>4</v>
      </c>
      <c r="L167" s="45">
        <v>15</v>
      </c>
      <c r="M167" s="47">
        <v>0.1</v>
      </c>
      <c r="N167" s="45">
        <v>1.3</v>
      </c>
      <c r="O167">
        <v>1.51</v>
      </c>
      <c r="P167" s="45">
        <v>1</v>
      </c>
      <c r="Q167" s="47">
        <v>1.19</v>
      </c>
      <c r="R167" s="45">
        <v>200</v>
      </c>
      <c r="S167">
        <v>10</v>
      </c>
      <c r="T167">
        <v>8</v>
      </c>
    </row>
    <row r="168" spans="1:20" x14ac:dyDescent="0.35">
      <c r="A168" s="13" t="s">
        <v>42</v>
      </c>
      <c r="B168" s="44" t="s">
        <v>107</v>
      </c>
      <c r="C168" s="47">
        <v>36.58</v>
      </c>
      <c r="D168">
        <v>12</v>
      </c>
      <c r="E168" s="47">
        <v>1.0900000000000001</v>
      </c>
      <c r="F168">
        <v>0.65</v>
      </c>
      <c r="G168" s="47">
        <v>0.6</v>
      </c>
      <c r="H168" s="47">
        <v>1.1000000000000001</v>
      </c>
      <c r="I168" s="47">
        <v>2</v>
      </c>
      <c r="J168" s="5">
        <v>0.1</v>
      </c>
      <c r="K168" s="45">
        <v>3</v>
      </c>
      <c r="L168" s="45">
        <v>15</v>
      </c>
      <c r="M168" s="47">
        <v>0.1</v>
      </c>
      <c r="N168" s="45">
        <v>1.3</v>
      </c>
      <c r="O168">
        <v>1.51</v>
      </c>
      <c r="P168" s="45">
        <v>1</v>
      </c>
      <c r="Q168" s="47">
        <v>1.1599999999999999</v>
      </c>
      <c r="R168" s="45">
        <v>180</v>
      </c>
      <c r="S168">
        <v>10</v>
      </c>
      <c r="T168">
        <v>8</v>
      </c>
    </row>
    <row r="169" spans="1:20" x14ac:dyDescent="0.35">
      <c r="A169" s="13" t="s">
        <v>42</v>
      </c>
      <c r="B169" s="44" t="s">
        <v>106</v>
      </c>
      <c r="C169" s="47">
        <v>36.58</v>
      </c>
      <c r="D169">
        <v>12</v>
      </c>
      <c r="E169" s="47">
        <v>1.0900000000000001</v>
      </c>
      <c r="F169">
        <v>0.65</v>
      </c>
      <c r="G169" s="47">
        <v>0.6</v>
      </c>
      <c r="H169" s="47">
        <v>1.1000000000000001</v>
      </c>
      <c r="I169" s="47">
        <v>2</v>
      </c>
      <c r="J169" s="5">
        <v>0.05</v>
      </c>
      <c r="K169" s="45">
        <v>2.5</v>
      </c>
      <c r="L169" s="45">
        <v>15</v>
      </c>
      <c r="M169" s="47">
        <v>0.1</v>
      </c>
      <c r="N169" s="45">
        <v>1.3</v>
      </c>
      <c r="O169">
        <v>1.51</v>
      </c>
      <c r="P169" s="45">
        <v>1</v>
      </c>
      <c r="Q169" s="47">
        <v>1.1399999999999999</v>
      </c>
      <c r="R169" s="45">
        <v>160</v>
      </c>
      <c r="S169">
        <v>10</v>
      </c>
      <c r="T169">
        <v>8</v>
      </c>
    </row>
    <row r="170" spans="1:20" x14ac:dyDescent="0.35">
      <c r="A170" s="13" t="s">
        <v>42</v>
      </c>
      <c r="B170" s="44" t="s">
        <v>105</v>
      </c>
      <c r="C170" s="47">
        <v>36.58</v>
      </c>
      <c r="D170">
        <v>12</v>
      </c>
      <c r="E170" s="47">
        <v>1.0900000000000001</v>
      </c>
      <c r="F170">
        <v>0.65</v>
      </c>
      <c r="G170" s="50">
        <v>0.6</v>
      </c>
      <c r="H170" s="47">
        <v>1.1000000000000001</v>
      </c>
      <c r="I170" s="47">
        <v>2</v>
      </c>
      <c r="J170" s="5">
        <v>0.04</v>
      </c>
      <c r="K170" s="45">
        <v>2</v>
      </c>
      <c r="L170" s="45">
        <v>15</v>
      </c>
      <c r="M170" s="47">
        <v>0.1</v>
      </c>
      <c r="N170" s="45">
        <v>1.3</v>
      </c>
      <c r="O170">
        <v>1.51</v>
      </c>
      <c r="P170" s="45">
        <v>1</v>
      </c>
      <c r="Q170" s="47">
        <v>1.1299999999999999</v>
      </c>
      <c r="R170" s="45">
        <v>140</v>
      </c>
      <c r="S170">
        <v>10</v>
      </c>
      <c r="T170">
        <v>8</v>
      </c>
    </row>
    <row r="171" spans="1:20" x14ac:dyDescent="0.35">
      <c r="A171" s="13" t="s">
        <v>39</v>
      </c>
      <c r="B171" s="44" t="s">
        <v>108</v>
      </c>
      <c r="C171" s="47">
        <v>4.57</v>
      </c>
      <c r="D171">
        <v>1</v>
      </c>
      <c r="E171" s="47">
        <v>0.35</v>
      </c>
      <c r="F171">
        <v>0.5</v>
      </c>
      <c r="G171" s="47">
        <v>0.75</v>
      </c>
      <c r="H171" s="47">
        <v>1.5</v>
      </c>
      <c r="I171" s="47">
        <v>2</v>
      </c>
      <c r="J171" s="63">
        <f>J172+0.03</f>
        <v>0.11</v>
      </c>
      <c r="K171" s="45">
        <v>8</v>
      </c>
      <c r="L171" s="45">
        <v>1</v>
      </c>
      <c r="M171" s="47">
        <v>0.1</v>
      </c>
      <c r="N171" s="45">
        <v>1</v>
      </c>
      <c r="O171" s="47">
        <v>1.3</v>
      </c>
      <c r="P171" s="45">
        <v>1.7</v>
      </c>
      <c r="Q171" s="47">
        <v>1.27</v>
      </c>
      <c r="R171" s="45">
        <v>192</v>
      </c>
      <c r="S171">
        <v>10</v>
      </c>
      <c r="T171">
        <v>8</v>
      </c>
    </row>
    <row r="172" spans="1:20" x14ac:dyDescent="0.35">
      <c r="A172" s="13" t="s">
        <v>39</v>
      </c>
      <c r="B172" s="44" t="s">
        <v>107</v>
      </c>
      <c r="C172" s="47">
        <v>4.57</v>
      </c>
      <c r="D172">
        <v>1</v>
      </c>
      <c r="E172" s="47">
        <v>0.35</v>
      </c>
      <c r="F172">
        <v>0.5</v>
      </c>
      <c r="G172" s="47">
        <v>0.75</v>
      </c>
      <c r="H172" s="47">
        <v>1.5</v>
      </c>
      <c r="I172" s="47">
        <v>2</v>
      </c>
      <c r="J172" s="5">
        <v>0.08</v>
      </c>
      <c r="K172" s="45">
        <v>6</v>
      </c>
      <c r="L172" s="45">
        <v>1</v>
      </c>
      <c r="M172" s="47">
        <v>0.1</v>
      </c>
      <c r="N172" s="45">
        <v>1</v>
      </c>
      <c r="O172" s="47">
        <v>1.3</v>
      </c>
      <c r="P172" s="45">
        <v>1.4</v>
      </c>
      <c r="Q172" s="47">
        <v>1.21</v>
      </c>
      <c r="R172" s="45">
        <v>172.8</v>
      </c>
      <c r="S172">
        <v>10</v>
      </c>
      <c r="T172">
        <v>8</v>
      </c>
    </row>
    <row r="173" spans="1:20" x14ac:dyDescent="0.35">
      <c r="A173" s="13" t="s">
        <v>39</v>
      </c>
      <c r="B173" s="44" t="s">
        <v>106</v>
      </c>
      <c r="C173" s="47">
        <v>4.57</v>
      </c>
      <c r="D173">
        <v>1</v>
      </c>
      <c r="E173" s="47">
        <v>0.35</v>
      </c>
      <c r="F173">
        <v>0.5</v>
      </c>
      <c r="G173" s="47">
        <v>0.75</v>
      </c>
      <c r="H173" s="47">
        <v>1.5</v>
      </c>
      <c r="I173" s="47">
        <v>2</v>
      </c>
      <c r="J173" s="5">
        <v>6.7000000000000004E-2</v>
      </c>
      <c r="K173" s="45">
        <v>5</v>
      </c>
      <c r="L173" s="45">
        <v>1</v>
      </c>
      <c r="M173" s="47">
        <v>0.1</v>
      </c>
      <c r="N173" s="45">
        <v>1</v>
      </c>
      <c r="O173" s="47">
        <v>1.3</v>
      </c>
      <c r="P173" s="45">
        <v>1.3</v>
      </c>
      <c r="Q173" s="47">
        <v>1.17</v>
      </c>
      <c r="R173" s="45">
        <v>153.6</v>
      </c>
      <c r="S173">
        <v>10</v>
      </c>
      <c r="T173">
        <v>8</v>
      </c>
    </row>
    <row r="174" spans="1:20" x14ac:dyDescent="0.35">
      <c r="A174" s="13" t="s">
        <v>39</v>
      </c>
      <c r="B174" s="44" t="s">
        <v>105</v>
      </c>
      <c r="C174" s="47">
        <v>4.57</v>
      </c>
      <c r="D174">
        <v>1</v>
      </c>
      <c r="E174" s="47">
        <v>0.35</v>
      </c>
      <c r="F174">
        <v>0.5</v>
      </c>
      <c r="G174" s="47">
        <v>0.75</v>
      </c>
      <c r="H174" s="47">
        <v>1.5</v>
      </c>
      <c r="I174" s="47">
        <v>2</v>
      </c>
      <c r="J174" s="5">
        <v>5.3999999999999999E-2</v>
      </c>
      <c r="K174" s="45">
        <v>4</v>
      </c>
      <c r="L174" s="45">
        <v>1</v>
      </c>
      <c r="M174" s="47">
        <v>0.1</v>
      </c>
      <c r="N174" s="45">
        <v>1</v>
      </c>
      <c r="O174" s="47">
        <v>1.3</v>
      </c>
      <c r="P174" s="45">
        <v>1.2</v>
      </c>
      <c r="Q174" s="47">
        <v>1.1399999999999999</v>
      </c>
      <c r="R174" s="45">
        <v>134.4</v>
      </c>
      <c r="S174">
        <v>10</v>
      </c>
      <c r="T174">
        <v>8</v>
      </c>
    </row>
    <row r="175" spans="1:20" x14ac:dyDescent="0.35">
      <c r="A175" s="13" t="s">
        <v>37</v>
      </c>
      <c r="B175" s="44" t="s">
        <v>108</v>
      </c>
      <c r="C175" s="47">
        <v>10.67</v>
      </c>
      <c r="D175">
        <v>3</v>
      </c>
      <c r="E175" s="47">
        <v>0.5</v>
      </c>
      <c r="F175">
        <v>0.75</v>
      </c>
      <c r="G175">
        <v>0.75</v>
      </c>
      <c r="H175">
        <v>1.25</v>
      </c>
      <c r="I175" s="47">
        <v>2</v>
      </c>
      <c r="J175" s="5">
        <v>0.08</v>
      </c>
      <c r="K175" s="45">
        <v>5.3</v>
      </c>
      <c r="L175" s="45">
        <v>1</v>
      </c>
      <c r="M175" s="47">
        <v>0.1</v>
      </c>
      <c r="N175" s="45">
        <v>1.3</v>
      </c>
      <c r="O175" s="47">
        <v>1.3</v>
      </c>
      <c r="P175" s="45">
        <v>1.2</v>
      </c>
      <c r="Q175" s="47">
        <v>1.19</v>
      </c>
      <c r="R175" s="45">
        <v>192</v>
      </c>
      <c r="S175">
        <v>10</v>
      </c>
      <c r="T175">
        <v>8</v>
      </c>
    </row>
    <row r="176" spans="1:20" x14ac:dyDescent="0.35">
      <c r="A176" s="13" t="s">
        <v>37</v>
      </c>
      <c r="B176" s="44" t="s">
        <v>107</v>
      </c>
      <c r="C176" s="47">
        <v>10.67</v>
      </c>
      <c r="D176">
        <v>3</v>
      </c>
      <c r="E176" s="47">
        <v>0.5</v>
      </c>
      <c r="F176">
        <v>0.75</v>
      </c>
      <c r="G176">
        <v>0.75</v>
      </c>
      <c r="H176">
        <v>1.25</v>
      </c>
      <c r="I176" s="47">
        <v>2</v>
      </c>
      <c r="J176" s="5">
        <v>0.08</v>
      </c>
      <c r="K176" s="45">
        <v>4</v>
      </c>
      <c r="L176" s="45">
        <v>1</v>
      </c>
      <c r="M176" s="47">
        <v>0.1</v>
      </c>
      <c r="N176" s="45">
        <v>1.3</v>
      </c>
      <c r="O176" s="47">
        <v>1.3</v>
      </c>
      <c r="P176" s="45">
        <v>1.1000000000000001</v>
      </c>
      <c r="Q176" s="47">
        <v>1.1499999999999999</v>
      </c>
      <c r="R176" s="45">
        <v>172.8</v>
      </c>
      <c r="S176">
        <v>10</v>
      </c>
      <c r="T176">
        <v>8</v>
      </c>
    </row>
    <row r="177" spans="1:20" x14ac:dyDescent="0.35">
      <c r="A177" s="13" t="s">
        <v>37</v>
      </c>
      <c r="B177" s="44" t="s">
        <v>106</v>
      </c>
      <c r="C177" s="47">
        <v>10.67</v>
      </c>
      <c r="D177">
        <v>3</v>
      </c>
      <c r="E177" s="47">
        <v>0.5</v>
      </c>
      <c r="F177">
        <v>0.75</v>
      </c>
      <c r="G177">
        <v>0.75</v>
      </c>
      <c r="H177">
        <v>1.25</v>
      </c>
      <c r="I177" s="47">
        <v>2</v>
      </c>
      <c r="J177" s="5">
        <v>6.7000000000000004E-2</v>
      </c>
      <c r="K177" s="45">
        <v>3.3</v>
      </c>
      <c r="L177" s="45">
        <v>1</v>
      </c>
      <c r="M177" s="47">
        <v>0.1</v>
      </c>
      <c r="N177" s="45">
        <v>1.3</v>
      </c>
      <c r="O177" s="47">
        <v>1.3</v>
      </c>
      <c r="P177" s="45">
        <v>1.1000000000000001</v>
      </c>
      <c r="Q177" s="47">
        <v>1.1299999999999999</v>
      </c>
      <c r="R177" s="45">
        <v>153.6</v>
      </c>
      <c r="S177">
        <v>10</v>
      </c>
      <c r="T177">
        <v>8</v>
      </c>
    </row>
    <row r="178" spans="1:20" x14ac:dyDescent="0.35">
      <c r="A178" s="13" t="s">
        <v>37</v>
      </c>
      <c r="B178" s="44" t="s">
        <v>105</v>
      </c>
      <c r="C178">
        <v>10.67</v>
      </c>
      <c r="D178">
        <v>3</v>
      </c>
      <c r="E178" s="47">
        <v>0.5</v>
      </c>
      <c r="F178">
        <v>0.75</v>
      </c>
      <c r="G178">
        <v>0.75</v>
      </c>
      <c r="H178">
        <v>1.25</v>
      </c>
      <c r="I178" s="47">
        <v>2</v>
      </c>
      <c r="J178" s="5">
        <v>5.3999999999999999E-2</v>
      </c>
      <c r="K178" s="45">
        <v>2.6</v>
      </c>
      <c r="L178" s="45">
        <v>1</v>
      </c>
      <c r="M178" s="47">
        <v>0.1</v>
      </c>
      <c r="N178" s="45">
        <v>1.3</v>
      </c>
      <c r="O178" s="47">
        <v>1.3</v>
      </c>
      <c r="P178" s="45">
        <v>1</v>
      </c>
      <c r="Q178" s="47">
        <v>1.1000000000000001</v>
      </c>
      <c r="R178" s="45">
        <v>134.4</v>
      </c>
      <c r="S178">
        <v>10</v>
      </c>
      <c r="T178">
        <v>8</v>
      </c>
    </row>
    <row r="179" spans="1:20" x14ac:dyDescent="0.35">
      <c r="A179" s="13" t="s">
        <v>34</v>
      </c>
      <c r="B179" s="44" t="s">
        <v>108</v>
      </c>
      <c r="C179" s="47">
        <v>9.14</v>
      </c>
      <c r="D179">
        <v>3</v>
      </c>
      <c r="E179" s="47">
        <v>0.4</v>
      </c>
      <c r="F179">
        <v>0.75</v>
      </c>
      <c r="G179">
        <v>0.75</v>
      </c>
      <c r="H179">
        <v>1.5</v>
      </c>
      <c r="I179" s="47">
        <v>2</v>
      </c>
      <c r="J179" s="5">
        <v>0.26700000000000002</v>
      </c>
      <c r="K179" s="45">
        <v>8</v>
      </c>
      <c r="L179" s="45">
        <v>1</v>
      </c>
      <c r="M179" s="47">
        <v>0.1</v>
      </c>
      <c r="N179" s="45">
        <v>1.3</v>
      </c>
      <c r="O179" s="47">
        <v>1.3</v>
      </c>
      <c r="P179" s="45">
        <v>1.5</v>
      </c>
      <c r="Q179" s="47">
        <v>1.28</v>
      </c>
      <c r="R179" s="45">
        <v>200</v>
      </c>
      <c r="S179">
        <v>10</v>
      </c>
      <c r="T179">
        <v>8</v>
      </c>
    </row>
    <row r="180" spans="1:20" x14ac:dyDescent="0.35">
      <c r="A180" s="13" t="s">
        <v>34</v>
      </c>
      <c r="B180" s="44" t="s">
        <v>107</v>
      </c>
      <c r="C180" s="47">
        <v>9.14</v>
      </c>
      <c r="D180">
        <v>3</v>
      </c>
      <c r="E180" s="47">
        <v>0.4</v>
      </c>
      <c r="F180">
        <v>0.75</v>
      </c>
      <c r="G180">
        <v>0.75</v>
      </c>
      <c r="H180">
        <v>1.5</v>
      </c>
      <c r="I180" s="47">
        <v>2</v>
      </c>
      <c r="J180" s="5">
        <v>0.13300000000000001</v>
      </c>
      <c r="K180" s="45">
        <v>6</v>
      </c>
      <c r="L180" s="45">
        <v>1</v>
      </c>
      <c r="M180" s="47">
        <v>0.1</v>
      </c>
      <c r="N180" s="45">
        <v>1.3</v>
      </c>
      <c r="O180" s="47">
        <v>1.3</v>
      </c>
      <c r="P180" s="45">
        <v>1.4</v>
      </c>
      <c r="Q180" s="47">
        <v>1.22</v>
      </c>
      <c r="R180" s="45">
        <v>180</v>
      </c>
      <c r="S180">
        <v>10</v>
      </c>
      <c r="T180">
        <v>8</v>
      </c>
    </row>
    <row r="181" spans="1:20" x14ac:dyDescent="0.35">
      <c r="A181" s="13" t="s">
        <v>34</v>
      </c>
      <c r="B181" s="44" t="s">
        <v>106</v>
      </c>
      <c r="C181" s="47">
        <v>9.14</v>
      </c>
      <c r="D181">
        <v>3</v>
      </c>
      <c r="E181" s="47">
        <v>0.4</v>
      </c>
      <c r="F181">
        <v>0.75</v>
      </c>
      <c r="G181">
        <v>0.75</v>
      </c>
      <c r="H181">
        <v>1.5</v>
      </c>
      <c r="I181" s="47">
        <v>2</v>
      </c>
      <c r="J181" s="5">
        <v>6.7000000000000004E-2</v>
      </c>
      <c r="K181" s="45">
        <v>5</v>
      </c>
      <c r="L181" s="45">
        <v>1</v>
      </c>
      <c r="M181" s="47">
        <v>0.1</v>
      </c>
      <c r="N181" s="45">
        <v>1.3</v>
      </c>
      <c r="O181" s="47">
        <v>1.3</v>
      </c>
      <c r="P181" s="45">
        <v>1.3</v>
      </c>
      <c r="Q181" s="47">
        <v>1.18</v>
      </c>
      <c r="R181" s="45">
        <v>160</v>
      </c>
      <c r="S181">
        <v>10</v>
      </c>
      <c r="T181">
        <v>8</v>
      </c>
    </row>
    <row r="182" spans="1:20" x14ac:dyDescent="0.35">
      <c r="A182" s="13" t="s">
        <v>34</v>
      </c>
      <c r="B182" s="44" t="s">
        <v>105</v>
      </c>
      <c r="C182" s="47">
        <v>9.14</v>
      </c>
      <c r="D182">
        <v>3</v>
      </c>
      <c r="E182" s="47">
        <v>0.4</v>
      </c>
      <c r="F182">
        <v>0.75</v>
      </c>
      <c r="G182">
        <v>0.75</v>
      </c>
      <c r="H182">
        <v>1.5</v>
      </c>
      <c r="I182" s="47">
        <v>2</v>
      </c>
      <c r="J182" s="5">
        <v>5.3999999999999999E-2</v>
      </c>
      <c r="K182" s="45">
        <v>4</v>
      </c>
      <c r="L182" s="45">
        <v>1</v>
      </c>
      <c r="M182" s="47">
        <v>0.1</v>
      </c>
      <c r="N182" s="45">
        <v>1.3</v>
      </c>
      <c r="O182" s="47">
        <v>1.3</v>
      </c>
      <c r="P182" s="45">
        <v>1.2</v>
      </c>
      <c r="Q182" s="47">
        <v>1.1499999999999999</v>
      </c>
      <c r="R182" s="45">
        <v>140</v>
      </c>
      <c r="S182">
        <v>10</v>
      </c>
      <c r="T182">
        <v>8</v>
      </c>
    </row>
    <row r="183" spans="1:20" x14ac:dyDescent="0.35">
      <c r="A183" s="13" t="s">
        <v>31</v>
      </c>
      <c r="B183" s="44" t="s">
        <v>108</v>
      </c>
      <c r="C183" s="47">
        <v>6.1</v>
      </c>
      <c r="D183">
        <v>2</v>
      </c>
      <c r="E183" s="47">
        <v>0.5</v>
      </c>
      <c r="F183">
        <v>0.5</v>
      </c>
      <c r="G183">
        <v>0.75</v>
      </c>
      <c r="H183">
        <v>1.5</v>
      </c>
      <c r="I183" s="47">
        <v>1.5</v>
      </c>
      <c r="J183" s="5">
        <v>0.06</v>
      </c>
      <c r="K183" s="45">
        <v>5.3</v>
      </c>
      <c r="L183" s="45">
        <v>1</v>
      </c>
      <c r="M183" s="47">
        <v>0.1</v>
      </c>
      <c r="N183" s="45">
        <v>1.2</v>
      </c>
      <c r="O183" s="47">
        <v>1.3</v>
      </c>
      <c r="P183" s="45">
        <v>1.2</v>
      </c>
      <c r="Q183" s="47">
        <v>1.19</v>
      </c>
      <c r="R183" s="45">
        <v>192</v>
      </c>
      <c r="S183">
        <v>10</v>
      </c>
      <c r="T183">
        <v>8</v>
      </c>
    </row>
    <row r="184" spans="1:20" x14ac:dyDescent="0.35">
      <c r="A184" s="13" t="s">
        <v>31</v>
      </c>
      <c r="B184" s="44" t="s">
        <v>107</v>
      </c>
      <c r="C184" s="47">
        <v>6.1</v>
      </c>
      <c r="D184">
        <v>2</v>
      </c>
      <c r="E184" s="47">
        <v>0.5</v>
      </c>
      <c r="F184">
        <v>0.5</v>
      </c>
      <c r="G184">
        <v>0.75</v>
      </c>
      <c r="H184">
        <v>1.5</v>
      </c>
      <c r="I184" s="47">
        <v>1.5</v>
      </c>
      <c r="J184" s="5">
        <v>0.06</v>
      </c>
      <c r="K184" s="45">
        <v>4</v>
      </c>
      <c r="L184" s="45">
        <v>1</v>
      </c>
      <c r="M184" s="47">
        <v>0.1</v>
      </c>
      <c r="N184" s="45">
        <v>1.2</v>
      </c>
      <c r="O184" s="47">
        <v>1.3</v>
      </c>
      <c r="P184" s="45">
        <v>1.1000000000000001</v>
      </c>
      <c r="Q184" s="47">
        <v>1.1399999999999999</v>
      </c>
      <c r="R184" s="45">
        <v>172.8</v>
      </c>
      <c r="S184">
        <v>10</v>
      </c>
      <c r="T184">
        <v>8</v>
      </c>
    </row>
    <row r="185" spans="1:20" x14ac:dyDescent="0.35">
      <c r="A185" s="13" t="s">
        <v>31</v>
      </c>
      <c r="B185" s="44" t="s">
        <v>106</v>
      </c>
      <c r="C185" s="47">
        <v>6.1</v>
      </c>
      <c r="D185">
        <v>2</v>
      </c>
      <c r="E185" s="47">
        <v>0.5</v>
      </c>
      <c r="F185">
        <v>0.5</v>
      </c>
      <c r="G185">
        <v>0.75</v>
      </c>
      <c r="H185">
        <v>1.5</v>
      </c>
      <c r="I185" s="47">
        <v>1.5</v>
      </c>
      <c r="J185" s="5">
        <v>0.05</v>
      </c>
      <c r="K185" s="45">
        <v>3.3</v>
      </c>
      <c r="L185" s="45">
        <v>1</v>
      </c>
      <c r="M185" s="47">
        <v>0.1</v>
      </c>
      <c r="N185" s="45">
        <v>1.2</v>
      </c>
      <c r="O185" s="47">
        <v>1.3</v>
      </c>
      <c r="P185" s="45">
        <v>1.1000000000000001</v>
      </c>
      <c r="Q185" s="47">
        <v>1.1200000000000001</v>
      </c>
      <c r="R185" s="45">
        <v>153.6</v>
      </c>
      <c r="S185">
        <v>10</v>
      </c>
      <c r="T185">
        <v>8</v>
      </c>
    </row>
    <row r="186" spans="1:20" x14ac:dyDescent="0.35">
      <c r="A186" s="13" t="s">
        <v>31</v>
      </c>
      <c r="B186" s="44" t="s">
        <v>105</v>
      </c>
      <c r="C186" s="47">
        <v>6.1</v>
      </c>
      <c r="D186">
        <v>2</v>
      </c>
      <c r="E186" s="47">
        <v>0.5</v>
      </c>
      <c r="F186">
        <v>0.5</v>
      </c>
      <c r="G186">
        <v>0.75</v>
      </c>
      <c r="H186">
        <v>1.5</v>
      </c>
      <c r="I186" s="47">
        <v>1.5</v>
      </c>
      <c r="J186" s="5">
        <v>0.04</v>
      </c>
      <c r="K186" s="45">
        <v>2.6</v>
      </c>
      <c r="L186" s="45">
        <v>1</v>
      </c>
      <c r="M186" s="47">
        <v>0.1</v>
      </c>
      <c r="N186" s="45">
        <v>1.2</v>
      </c>
      <c r="O186" s="47">
        <v>1.3</v>
      </c>
      <c r="P186" s="45">
        <v>1</v>
      </c>
      <c r="Q186" s="47">
        <v>1.1000000000000001</v>
      </c>
      <c r="R186" s="45">
        <v>134.4</v>
      </c>
      <c r="S186">
        <v>10</v>
      </c>
      <c r="T186">
        <v>8</v>
      </c>
    </row>
    <row r="187" spans="1:20" x14ac:dyDescent="0.35">
      <c r="A187" s="13" t="s">
        <v>29</v>
      </c>
      <c r="B187" s="44" t="s">
        <v>108</v>
      </c>
      <c r="C187" s="47">
        <v>6.1</v>
      </c>
      <c r="D187">
        <v>2</v>
      </c>
      <c r="E187" s="47">
        <v>0.5</v>
      </c>
      <c r="F187">
        <v>0.5</v>
      </c>
      <c r="G187">
        <v>0.75</v>
      </c>
      <c r="H187">
        <v>1.5</v>
      </c>
      <c r="I187" s="47">
        <v>1.5</v>
      </c>
      <c r="J187" s="5">
        <v>0.06</v>
      </c>
      <c r="K187" s="45">
        <v>5.3</v>
      </c>
      <c r="L187" s="45">
        <v>1</v>
      </c>
      <c r="M187" s="47">
        <v>0.1</v>
      </c>
      <c r="N187" s="45">
        <v>1.2</v>
      </c>
      <c r="O187" s="47">
        <v>1.3</v>
      </c>
      <c r="P187" s="45">
        <v>1.2</v>
      </c>
      <c r="Q187" s="47">
        <v>1.19</v>
      </c>
      <c r="R187" s="45">
        <v>192</v>
      </c>
      <c r="S187">
        <v>10</v>
      </c>
      <c r="T187">
        <v>8</v>
      </c>
    </row>
    <row r="188" spans="1:20" x14ac:dyDescent="0.35">
      <c r="A188" s="13" t="s">
        <v>29</v>
      </c>
      <c r="B188" s="44" t="s">
        <v>107</v>
      </c>
      <c r="C188" s="47">
        <v>6.1</v>
      </c>
      <c r="D188">
        <v>2</v>
      </c>
      <c r="E188" s="47">
        <v>0.5</v>
      </c>
      <c r="F188">
        <v>0.5</v>
      </c>
      <c r="G188">
        <v>0.75</v>
      </c>
      <c r="H188">
        <v>1.5</v>
      </c>
      <c r="I188" s="47">
        <v>1.5</v>
      </c>
      <c r="J188" s="5">
        <v>0.06</v>
      </c>
      <c r="K188" s="45">
        <v>4</v>
      </c>
      <c r="L188" s="45">
        <v>1</v>
      </c>
      <c r="M188" s="47">
        <v>0.1</v>
      </c>
      <c r="N188" s="45">
        <v>1.2</v>
      </c>
      <c r="O188" s="47">
        <v>1.3</v>
      </c>
      <c r="P188" s="45">
        <v>1.1000000000000001</v>
      </c>
      <c r="Q188" s="47">
        <v>1.1399999999999999</v>
      </c>
      <c r="R188" s="45">
        <v>172.8</v>
      </c>
      <c r="S188">
        <v>10</v>
      </c>
      <c r="T188">
        <v>8</v>
      </c>
    </row>
    <row r="189" spans="1:20" x14ac:dyDescent="0.35">
      <c r="A189" s="13" t="s">
        <v>29</v>
      </c>
      <c r="B189" s="44" t="s">
        <v>106</v>
      </c>
      <c r="C189" s="47">
        <v>6.1</v>
      </c>
      <c r="D189">
        <v>2</v>
      </c>
      <c r="E189" s="47">
        <v>0.5</v>
      </c>
      <c r="F189">
        <v>0.5</v>
      </c>
      <c r="G189">
        <v>0.75</v>
      </c>
      <c r="H189">
        <v>1.5</v>
      </c>
      <c r="I189" s="47">
        <v>1.5</v>
      </c>
      <c r="J189" s="5">
        <v>0.05</v>
      </c>
      <c r="K189" s="45">
        <v>3.3</v>
      </c>
      <c r="L189" s="45">
        <v>1</v>
      </c>
      <c r="M189" s="47">
        <v>0.1</v>
      </c>
      <c r="N189" s="45">
        <v>1.2</v>
      </c>
      <c r="O189" s="47">
        <v>1.3</v>
      </c>
      <c r="P189" s="45">
        <v>1.1000000000000001</v>
      </c>
      <c r="Q189" s="47">
        <v>1.1200000000000001</v>
      </c>
      <c r="R189" s="45">
        <v>153.6</v>
      </c>
      <c r="S189">
        <v>10</v>
      </c>
      <c r="T189">
        <v>8</v>
      </c>
    </row>
    <row r="190" spans="1:20" x14ac:dyDescent="0.35">
      <c r="A190" s="13" t="s">
        <v>29</v>
      </c>
      <c r="B190" s="44" t="s">
        <v>105</v>
      </c>
      <c r="C190" s="47">
        <v>6.1</v>
      </c>
      <c r="D190">
        <v>2</v>
      </c>
      <c r="E190" s="47">
        <v>0.5</v>
      </c>
      <c r="F190">
        <v>0.5</v>
      </c>
      <c r="G190">
        <v>0.75</v>
      </c>
      <c r="H190">
        <v>1.5</v>
      </c>
      <c r="I190" s="47">
        <v>1.5</v>
      </c>
      <c r="J190" s="5">
        <v>0.04</v>
      </c>
      <c r="K190" s="45">
        <v>2.6</v>
      </c>
      <c r="L190" s="45">
        <v>1</v>
      </c>
      <c r="M190" s="47">
        <v>0.1</v>
      </c>
      <c r="N190" s="45">
        <v>1.2</v>
      </c>
      <c r="O190" s="47">
        <v>1.3</v>
      </c>
      <c r="P190" s="45">
        <v>1</v>
      </c>
      <c r="Q190" s="47">
        <v>1.1000000000000001</v>
      </c>
      <c r="R190" s="45">
        <v>134.4</v>
      </c>
      <c r="S190">
        <v>10</v>
      </c>
      <c r="T190">
        <v>8</v>
      </c>
    </row>
  </sheetData>
  <mergeCells count="2">
    <mergeCell ref="A1:Q1"/>
    <mergeCell ref="R1:T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249977111117893"/>
  </sheetPr>
  <dimension ref="A1:S140"/>
  <sheetViews>
    <sheetView topLeftCell="A22" workbookViewId="0">
      <selection activeCell="E31" sqref="E31"/>
    </sheetView>
  </sheetViews>
  <sheetFormatPr defaultColWidth="11.453125" defaultRowHeight="14.5" x14ac:dyDescent="0.35"/>
  <cols>
    <col min="1" max="1" width="12.453125" customWidth="1"/>
    <col min="2" max="2" width="9.36328125" customWidth="1"/>
    <col min="3" max="3" width="15.36328125" customWidth="1"/>
    <col min="4" max="9" width="9.36328125" customWidth="1"/>
    <col min="12" max="12" width="14.453125" bestFit="1" customWidth="1"/>
    <col min="14" max="14" width="12" bestFit="1" customWidth="1"/>
  </cols>
  <sheetData>
    <row r="1" spans="1:9" ht="15" thickBot="1" x14ac:dyDescent="0.4">
      <c r="A1" s="74" t="s">
        <v>247</v>
      </c>
      <c r="B1" s="75" t="s">
        <v>248</v>
      </c>
      <c r="C1" s="76" t="s">
        <v>249</v>
      </c>
      <c r="D1" s="76" t="s">
        <v>250</v>
      </c>
      <c r="E1" s="76" t="s">
        <v>251</v>
      </c>
      <c r="F1" s="77" t="s">
        <v>252</v>
      </c>
    </row>
    <row r="2" spans="1:9" ht="15" thickBot="1" x14ac:dyDescent="0.4">
      <c r="A2" s="78">
        <f>INDEX(PGA!A2:A2296,MATCH(A3,PGA!B2:B2296,0))</f>
        <v>217413</v>
      </c>
      <c r="B2" s="74">
        <f>+PARAMETERS!D8</f>
        <v>15.423871999999999</v>
      </c>
      <c r="C2" s="74">
        <f>+PARAMETERS!D9</f>
        <v>-60.639932999999999</v>
      </c>
      <c r="D2" s="74">
        <f>IF(LOOKUP($A$2,PGA!$A:$A,PGA!E:E)/100 = 0,0.1,LOOKUP($A$2,PGA!$A:$A,PGA!E:E))</f>
        <v>0.1</v>
      </c>
      <c r="E2" s="74">
        <f>IF(LOOKUP($A$2,PGA!$A:$A,PGA!F:F)/100 = 0,0.1,LOOKUP($A$2,PGA!$A:$A,PGA!F:F))</f>
        <v>0.1</v>
      </c>
      <c r="F2" s="74">
        <f>IF(LOOKUP($A$2,PGA!$A:$A,PGA!G:G)/100 = 0,0.1,LOOKUP($A$2,PGA!$A:$A,PGA!G:G))</f>
        <v>0.1</v>
      </c>
    </row>
    <row r="3" spans="1:9" ht="15" thickBot="1" x14ac:dyDescent="0.4">
      <c r="A3" s="153" t="str">
        <f>+B3&amp;C3</f>
        <v>15.5-60.5</v>
      </c>
      <c r="B3" s="260">
        <f>+MROUND(B2,0.5)</f>
        <v>15.5</v>
      </c>
      <c r="C3" s="260">
        <f>MROUND(ABS(C2),0.5)*IF(C2&lt;0,-1,1)</f>
        <v>-60.5</v>
      </c>
    </row>
    <row r="4" spans="1:9" ht="15" thickBot="1" x14ac:dyDescent="0.4">
      <c r="A4" s="373" t="s">
        <v>253</v>
      </c>
      <c r="B4" s="374"/>
      <c r="C4" s="374"/>
      <c r="D4" s="374"/>
      <c r="E4" s="374"/>
      <c r="F4" s="374"/>
      <c r="G4" s="374"/>
      <c r="H4" s="374"/>
      <c r="I4" s="375"/>
    </row>
    <row r="5" spans="1:9" ht="15" thickBot="1" x14ac:dyDescent="0.4">
      <c r="A5" s="376" t="s">
        <v>254</v>
      </c>
      <c r="B5" s="378" t="s">
        <v>255</v>
      </c>
      <c r="C5" s="379"/>
      <c r="D5" s="379"/>
      <c r="E5" s="380"/>
      <c r="F5" s="378" t="s">
        <v>256</v>
      </c>
      <c r="G5" s="379"/>
      <c r="H5" s="379"/>
      <c r="I5" s="380"/>
    </row>
    <row r="6" spans="1:9" ht="15" thickBot="1" x14ac:dyDescent="0.4">
      <c r="A6" s="377"/>
      <c r="B6" s="79">
        <v>5</v>
      </c>
      <c r="C6" s="80">
        <v>6</v>
      </c>
      <c r="D6" s="80">
        <v>7</v>
      </c>
      <c r="E6" s="81">
        <v>7.5</v>
      </c>
      <c r="F6" s="79">
        <v>5</v>
      </c>
      <c r="G6" s="80">
        <v>6</v>
      </c>
      <c r="H6" s="80">
        <v>7</v>
      </c>
      <c r="I6" s="81">
        <v>7.5</v>
      </c>
    </row>
    <row r="7" spans="1:9" x14ac:dyDescent="0.35">
      <c r="A7" s="82">
        <v>10</v>
      </c>
      <c r="B7" s="83">
        <v>0.8</v>
      </c>
      <c r="C7" s="84">
        <v>1.1000000000000001</v>
      </c>
      <c r="D7" s="84">
        <v>1.4</v>
      </c>
      <c r="E7" s="85">
        <v>1.7</v>
      </c>
      <c r="F7" s="83">
        <v>7.7</v>
      </c>
      <c r="G7" s="84">
        <v>4.2</v>
      </c>
      <c r="H7" s="84">
        <v>3</v>
      </c>
      <c r="I7" s="85">
        <v>2.7</v>
      </c>
    </row>
    <row r="8" spans="1:9" x14ac:dyDescent="0.35">
      <c r="A8" s="86">
        <v>25</v>
      </c>
      <c r="B8" s="87">
        <v>0.9</v>
      </c>
      <c r="C8" s="71">
        <v>1.2</v>
      </c>
      <c r="D8" s="71">
        <v>1.4</v>
      </c>
      <c r="E8" s="88">
        <v>1.5</v>
      </c>
      <c r="F8" s="87">
        <v>6.9</v>
      </c>
      <c r="G8" s="71">
        <v>4</v>
      </c>
      <c r="H8" s="71">
        <v>2.9</v>
      </c>
      <c r="I8" s="88">
        <v>2.6</v>
      </c>
    </row>
    <row r="9" spans="1:9" x14ac:dyDescent="0.35">
      <c r="A9" s="86">
        <v>50</v>
      </c>
      <c r="B9" s="87">
        <v>1</v>
      </c>
      <c r="C9" s="71">
        <v>1.4</v>
      </c>
      <c r="D9" s="71">
        <v>1.6</v>
      </c>
      <c r="E9" s="88">
        <v>1.7</v>
      </c>
      <c r="F9" s="87">
        <v>5.2</v>
      </c>
      <c r="G9" s="71">
        <v>3.8</v>
      </c>
      <c r="H9" s="71">
        <v>2.7</v>
      </c>
      <c r="I9" s="88">
        <v>2.4</v>
      </c>
    </row>
    <row r="10" spans="1:9" ht="15" thickBot="1" x14ac:dyDescent="0.4">
      <c r="A10" s="89">
        <v>75</v>
      </c>
      <c r="B10" s="90">
        <v>1.2</v>
      </c>
      <c r="C10" s="91">
        <v>1.5</v>
      </c>
      <c r="D10" s="91">
        <v>1.7</v>
      </c>
      <c r="E10" s="92">
        <v>1.8</v>
      </c>
      <c r="F10" s="90">
        <v>9.1999999999999993</v>
      </c>
      <c r="G10" s="91">
        <v>3.5</v>
      </c>
      <c r="H10" s="91">
        <v>2.6</v>
      </c>
      <c r="I10" s="92">
        <v>2.4</v>
      </c>
    </row>
    <row r="11" spans="1:9" ht="15" thickBot="1" x14ac:dyDescent="0.4">
      <c r="A11" s="23"/>
    </row>
    <row r="12" spans="1:9" ht="15" thickBot="1" x14ac:dyDescent="0.4">
      <c r="A12" s="93" t="s">
        <v>257</v>
      </c>
      <c r="B12" s="378" t="s">
        <v>258</v>
      </c>
      <c r="C12" s="379"/>
      <c r="D12" s="379"/>
      <c r="E12" s="381"/>
      <c r="F12" s="378" t="s">
        <v>259</v>
      </c>
      <c r="G12" s="379"/>
      <c r="H12" s="379"/>
      <c r="I12" s="380"/>
    </row>
    <row r="13" spans="1:9" x14ac:dyDescent="0.35">
      <c r="A13" s="82">
        <v>10</v>
      </c>
      <c r="B13" s="94">
        <f>+B7*$D$2</f>
        <v>8.0000000000000016E-2</v>
      </c>
      <c r="C13" s="95">
        <f t="shared" ref="B13:E16" si="0">+C7*$D$2</f>
        <v>0.11000000000000001</v>
      </c>
      <c r="D13" s="95">
        <f t="shared" si="0"/>
        <v>0.13999999999999999</v>
      </c>
      <c r="E13" s="96">
        <f t="shared" si="0"/>
        <v>0.17</v>
      </c>
      <c r="F13" s="94">
        <f>+B13/F7</f>
        <v>1.0389610389610391E-2</v>
      </c>
      <c r="G13" s="95">
        <f t="shared" ref="G13:I16" si="1">+C13/G7</f>
        <v>2.6190476190476191E-2</v>
      </c>
      <c r="H13" s="95">
        <f t="shared" si="1"/>
        <v>4.6666666666666662E-2</v>
      </c>
      <c r="I13" s="97">
        <f t="shared" si="1"/>
        <v>6.2962962962962957E-2</v>
      </c>
    </row>
    <row r="14" spans="1:9" x14ac:dyDescent="0.35">
      <c r="A14" s="86">
        <v>25</v>
      </c>
      <c r="B14" s="98">
        <f t="shared" si="0"/>
        <v>9.0000000000000011E-2</v>
      </c>
      <c r="C14" s="9">
        <f t="shared" si="0"/>
        <v>0.12</v>
      </c>
      <c r="D14" s="9">
        <f t="shared" si="0"/>
        <v>0.13999999999999999</v>
      </c>
      <c r="E14" s="99">
        <f t="shared" si="0"/>
        <v>0.15000000000000002</v>
      </c>
      <c r="F14" s="98">
        <f>+B14/F8</f>
        <v>1.3043478260869566E-2</v>
      </c>
      <c r="G14" s="9">
        <f t="shared" si="1"/>
        <v>0.03</v>
      </c>
      <c r="H14" s="9">
        <f t="shared" si="1"/>
        <v>4.8275862068965517E-2</v>
      </c>
      <c r="I14" s="100">
        <f t="shared" si="1"/>
        <v>5.7692307692307696E-2</v>
      </c>
    </row>
    <row r="15" spans="1:9" x14ac:dyDescent="0.35">
      <c r="A15" s="86">
        <v>50</v>
      </c>
      <c r="B15" s="98">
        <f t="shared" si="0"/>
        <v>0.1</v>
      </c>
      <c r="C15" s="9">
        <f t="shared" si="0"/>
        <v>0.13999999999999999</v>
      </c>
      <c r="D15" s="9">
        <f t="shared" si="0"/>
        <v>0.16000000000000003</v>
      </c>
      <c r="E15" s="99">
        <f t="shared" si="0"/>
        <v>0.17</v>
      </c>
      <c r="F15" s="98">
        <f>+B15/F9</f>
        <v>1.9230769230769232E-2</v>
      </c>
      <c r="G15" s="9">
        <f t="shared" si="1"/>
        <v>3.6842105263157891E-2</v>
      </c>
      <c r="H15" s="9">
        <f t="shared" si="1"/>
        <v>5.9259259259259268E-2</v>
      </c>
      <c r="I15" s="100">
        <f t="shared" si="1"/>
        <v>7.0833333333333345E-2</v>
      </c>
    </row>
    <row r="16" spans="1:9" ht="15" thickBot="1" x14ac:dyDescent="0.4">
      <c r="A16" s="89">
        <v>75</v>
      </c>
      <c r="B16" s="101">
        <f t="shared" si="0"/>
        <v>0.12</v>
      </c>
      <c r="C16" s="102">
        <f t="shared" si="0"/>
        <v>0.15000000000000002</v>
      </c>
      <c r="D16" s="102">
        <f t="shared" si="0"/>
        <v>0.17</v>
      </c>
      <c r="E16" s="103">
        <f t="shared" si="0"/>
        <v>0.18000000000000002</v>
      </c>
      <c r="F16" s="101">
        <f>+B16/F10</f>
        <v>1.3043478260869566E-2</v>
      </c>
      <c r="G16" s="102">
        <f t="shared" si="1"/>
        <v>4.2857142857142864E-2</v>
      </c>
      <c r="H16" s="102">
        <f t="shared" si="1"/>
        <v>6.5384615384615388E-2</v>
      </c>
      <c r="I16" s="104">
        <f t="shared" si="1"/>
        <v>7.5000000000000011E-2</v>
      </c>
    </row>
    <row r="17" spans="1:17" ht="15" thickBot="1" x14ac:dyDescent="0.4">
      <c r="B17" s="47"/>
      <c r="C17" s="47"/>
      <c r="D17" s="47"/>
      <c r="E17" s="47"/>
      <c r="F17" s="47"/>
      <c r="G17" s="47"/>
      <c r="H17" s="47"/>
      <c r="I17" s="47"/>
    </row>
    <row r="18" spans="1:17" ht="15" thickBot="1" x14ac:dyDescent="0.4">
      <c r="A18" s="93" t="s">
        <v>257</v>
      </c>
      <c r="B18" s="382" t="s">
        <v>260</v>
      </c>
      <c r="C18" s="383"/>
      <c r="D18" s="383"/>
      <c r="E18" s="384"/>
      <c r="F18" s="382" t="s">
        <v>261</v>
      </c>
      <c r="G18" s="383"/>
      <c r="H18" s="383"/>
      <c r="I18" s="384"/>
    </row>
    <row r="19" spans="1:17" x14ac:dyDescent="0.35">
      <c r="A19" s="82">
        <v>10</v>
      </c>
      <c r="B19" s="94">
        <f t="shared" ref="B19:E22" si="2">+B7*$E$2</f>
        <v>8.0000000000000016E-2</v>
      </c>
      <c r="C19" s="95">
        <f t="shared" si="2"/>
        <v>0.11000000000000001</v>
      </c>
      <c r="D19" s="95">
        <f t="shared" si="2"/>
        <v>0.13999999999999999</v>
      </c>
      <c r="E19" s="97">
        <f t="shared" si="2"/>
        <v>0.17</v>
      </c>
      <c r="F19" s="94">
        <f>+B19/F7</f>
        <v>1.0389610389610391E-2</v>
      </c>
      <c r="G19" s="95">
        <f t="shared" ref="G19:I22" si="3">+C19/G7</f>
        <v>2.6190476190476191E-2</v>
      </c>
      <c r="H19" s="95">
        <f t="shared" si="3"/>
        <v>4.6666666666666662E-2</v>
      </c>
      <c r="I19" s="97">
        <f t="shared" si="3"/>
        <v>6.2962962962962957E-2</v>
      </c>
    </row>
    <row r="20" spans="1:17" x14ac:dyDescent="0.35">
      <c r="A20" s="86">
        <v>25</v>
      </c>
      <c r="B20" s="98">
        <f t="shared" si="2"/>
        <v>9.0000000000000011E-2</v>
      </c>
      <c r="C20" s="9">
        <f t="shared" si="2"/>
        <v>0.12</v>
      </c>
      <c r="D20" s="9">
        <f t="shared" si="2"/>
        <v>0.13999999999999999</v>
      </c>
      <c r="E20" s="100">
        <f t="shared" si="2"/>
        <v>0.15000000000000002</v>
      </c>
      <c r="F20" s="98">
        <f>+B20/F8</f>
        <v>1.3043478260869566E-2</v>
      </c>
      <c r="G20" s="9">
        <f t="shared" si="3"/>
        <v>0.03</v>
      </c>
      <c r="H20" s="9">
        <f t="shared" si="3"/>
        <v>4.8275862068965517E-2</v>
      </c>
      <c r="I20" s="100">
        <f t="shared" si="3"/>
        <v>5.7692307692307696E-2</v>
      </c>
    </row>
    <row r="21" spans="1:17" x14ac:dyDescent="0.35">
      <c r="A21" s="86">
        <v>50</v>
      </c>
      <c r="B21" s="98">
        <f t="shared" si="2"/>
        <v>0.1</v>
      </c>
      <c r="C21" s="9">
        <f t="shared" si="2"/>
        <v>0.13999999999999999</v>
      </c>
      <c r="D21" s="9">
        <f t="shared" si="2"/>
        <v>0.16000000000000003</v>
      </c>
      <c r="E21" s="100">
        <f t="shared" si="2"/>
        <v>0.17</v>
      </c>
      <c r="F21" s="98">
        <f>+B21/F9</f>
        <v>1.9230769230769232E-2</v>
      </c>
      <c r="G21" s="9">
        <f t="shared" si="3"/>
        <v>3.6842105263157891E-2</v>
      </c>
      <c r="H21" s="9">
        <f t="shared" si="3"/>
        <v>5.9259259259259268E-2</v>
      </c>
      <c r="I21" s="100">
        <f t="shared" si="3"/>
        <v>7.0833333333333345E-2</v>
      </c>
    </row>
    <row r="22" spans="1:17" ht="15" thickBot="1" x14ac:dyDescent="0.4">
      <c r="A22" s="89">
        <v>75</v>
      </c>
      <c r="B22" s="101">
        <f t="shared" si="2"/>
        <v>0.12</v>
      </c>
      <c r="C22" s="102">
        <f t="shared" si="2"/>
        <v>0.15000000000000002</v>
      </c>
      <c r="D22" s="102">
        <f t="shared" si="2"/>
        <v>0.17</v>
      </c>
      <c r="E22" s="104">
        <f t="shared" si="2"/>
        <v>0.18000000000000002</v>
      </c>
      <c r="F22" s="101">
        <f>+B22/F10</f>
        <v>1.3043478260869566E-2</v>
      </c>
      <c r="G22" s="102">
        <f t="shared" si="3"/>
        <v>4.2857142857142864E-2</v>
      </c>
      <c r="H22" s="102">
        <f t="shared" si="3"/>
        <v>6.5384615384615388E-2</v>
      </c>
      <c r="I22" s="104">
        <f t="shared" si="3"/>
        <v>7.5000000000000011E-2</v>
      </c>
    </row>
    <row r="23" spans="1:17" ht="15" thickBot="1" x14ac:dyDescent="0.4">
      <c r="B23" s="47"/>
      <c r="C23" s="47"/>
      <c r="D23" s="47"/>
      <c r="E23" s="47"/>
      <c r="F23" s="47"/>
      <c r="G23" s="47"/>
      <c r="H23" s="47"/>
      <c r="I23" s="47"/>
    </row>
    <row r="24" spans="1:17" ht="15" thickBot="1" x14ac:dyDescent="0.4">
      <c r="A24" s="93" t="s">
        <v>257</v>
      </c>
      <c r="B24" s="382" t="s">
        <v>262</v>
      </c>
      <c r="C24" s="383"/>
      <c r="D24" s="383"/>
      <c r="E24" s="384"/>
      <c r="F24" s="382" t="s">
        <v>263</v>
      </c>
      <c r="G24" s="383"/>
      <c r="H24" s="383"/>
      <c r="I24" s="384"/>
    </row>
    <row r="25" spans="1:17" x14ac:dyDescent="0.35">
      <c r="A25" s="82">
        <v>10</v>
      </c>
      <c r="B25" s="94">
        <f t="shared" ref="B25:E28" si="4">+B7*$F$2</f>
        <v>8.0000000000000016E-2</v>
      </c>
      <c r="C25" s="95">
        <f t="shared" si="4"/>
        <v>0.11000000000000001</v>
      </c>
      <c r="D25" s="95">
        <f t="shared" si="4"/>
        <v>0.13999999999999999</v>
      </c>
      <c r="E25" s="97">
        <f t="shared" si="4"/>
        <v>0.17</v>
      </c>
      <c r="F25" s="94">
        <f>+B25/F7</f>
        <v>1.0389610389610391E-2</v>
      </c>
      <c r="G25" s="95">
        <f t="shared" ref="G25:I28" si="5">+C25/G7</f>
        <v>2.6190476190476191E-2</v>
      </c>
      <c r="H25" s="95">
        <f t="shared" si="5"/>
        <v>4.6666666666666662E-2</v>
      </c>
      <c r="I25" s="97">
        <f t="shared" si="5"/>
        <v>6.2962962962962957E-2</v>
      </c>
      <c r="Q25" t="s">
        <v>264</v>
      </c>
    </row>
    <row r="26" spans="1:17" x14ac:dyDescent="0.35">
      <c r="A26" s="86">
        <v>25</v>
      </c>
      <c r="B26" s="98">
        <f t="shared" si="4"/>
        <v>9.0000000000000011E-2</v>
      </c>
      <c r="C26" s="9">
        <f t="shared" si="4"/>
        <v>0.12</v>
      </c>
      <c r="D26" s="9">
        <f t="shared" si="4"/>
        <v>0.13999999999999999</v>
      </c>
      <c r="E26" s="100">
        <f t="shared" si="4"/>
        <v>0.15000000000000002</v>
      </c>
      <c r="F26" s="98">
        <f>+B26/F8</f>
        <v>1.3043478260869566E-2</v>
      </c>
      <c r="G26" s="9">
        <f t="shared" si="5"/>
        <v>0.03</v>
      </c>
      <c r="H26" s="9">
        <f t="shared" si="5"/>
        <v>4.8275862068965517E-2</v>
      </c>
      <c r="I26" s="100">
        <f t="shared" si="5"/>
        <v>5.7692307692307696E-2</v>
      </c>
    </row>
    <row r="27" spans="1:17" x14ac:dyDescent="0.35">
      <c r="A27" s="86">
        <v>50</v>
      </c>
      <c r="B27" s="98">
        <f t="shared" si="4"/>
        <v>0.1</v>
      </c>
      <c r="C27" s="9">
        <f t="shared" si="4"/>
        <v>0.13999999999999999</v>
      </c>
      <c r="D27" s="9">
        <f t="shared" si="4"/>
        <v>0.16000000000000003</v>
      </c>
      <c r="E27" s="100">
        <f t="shared" si="4"/>
        <v>0.17</v>
      </c>
      <c r="F27" s="98">
        <f>+B27/F9</f>
        <v>1.9230769230769232E-2</v>
      </c>
      <c r="G27" s="9">
        <f t="shared" si="5"/>
        <v>3.6842105263157891E-2</v>
      </c>
      <c r="H27" s="9">
        <f t="shared" si="5"/>
        <v>5.9259259259259268E-2</v>
      </c>
      <c r="I27" s="100">
        <f t="shared" si="5"/>
        <v>7.0833333333333345E-2</v>
      </c>
    </row>
    <row r="28" spans="1:17" ht="15" thickBot="1" x14ac:dyDescent="0.4">
      <c r="A28" s="89">
        <v>75</v>
      </c>
      <c r="B28" s="101">
        <f t="shared" si="4"/>
        <v>0.12</v>
      </c>
      <c r="C28" s="102">
        <f t="shared" si="4"/>
        <v>0.15000000000000002</v>
      </c>
      <c r="D28" s="102">
        <f t="shared" si="4"/>
        <v>0.17</v>
      </c>
      <c r="E28" s="104">
        <f t="shared" si="4"/>
        <v>0.18000000000000002</v>
      </c>
      <c r="F28" s="101">
        <f>+B28/F10</f>
        <v>1.3043478260869566E-2</v>
      </c>
      <c r="G28" s="102">
        <f t="shared" si="5"/>
        <v>4.2857142857142864E-2</v>
      </c>
      <c r="H28" s="102">
        <f t="shared" si="5"/>
        <v>6.5384615384615388E-2</v>
      </c>
      <c r="I28" s="104">
        <f t="shared" si="5"/>
        <v>7.5000000000000011E-2</v>
      </c>
    </row>
    <row r="29" spans="1:17" ht="15" thickBot="1" x14ac:dyDescent="0.4"/>
    <row r="30" spans="1:17" ht="15" thickBot="1" x14ac:dyDescent="0.4">
      <c r="A30" s="93" t="s">
        <v>257</v>
      </c>
      <c r="B30" s="105" t="s">
        <v>265</v>
      </c>
      <c r="C30" s="105" t="s">
        <v>266</v>
      </c>
      <c r="D30" s="106" t="s">
        <v>267</v>
      </c>
    </row>
    <row r="31" spans="1:17" ht="15" thickBot="1" x14ac:dyDescent="0.4">
      <c r="A31" s="107">
        <v>75</v>
      </c>
      <c r="B31" s="108">
        <v>0.2</v>
      </c>
      <c r="C31" s="109">
        <f>+LOOKUP($A$31,A13:A16,IF($A$33=5,B13:B16,IF($A$33=6,C13:C16,IF($A$33=7,D13:D16,IF($A$33=7.5,E13:E16)))))</f>
        <v>0.15000000000000002</v>
      </c>
      <c r="D31" s="110">
        <f>+LOOKUP($A$31,A13:A16,IF($A$33=5,F13:F16,IF($A$33=6,G13:G16,IF($A$33=7,H13:H16,IF($A$33=7.5,I13:I16)))))</f>
        <v>4.2857142857142864E-2</v>
      </c>
    </row>
    <row r="32" spans="1:17" ht="15" thickBot="1" x14ac:dyDescent="0.4">
      <c r="A32" s="111" t="s">
        <v>21</v>
      </c>
      <c r="B32" s="112">
        <v>0.5</v>
      </c>
      <c r="C32" s="113">
        <f>+LOOKUP($A$31,A19:A22,IF($A$33=5,B19:B22,IF($A$33=6,C19:C22,IF($A$33=7,D19:D22,IF($A$33=7.5,E19:E22)))))</f>
        <v>0.15000000000000002</v>
      </c>
      <c r="D32" s="114">
        <f>+LOOKUP($A$31,A19:A22,IF($A$33=5,F19:F22,IF($A$33=6,G19:G22,IF($A$33=7,H19:H22,IF($A$33=7.5,I19:I22)))))</f>
        <v>4.2857142857142864E-2</v>
      </c>
    </row>
    <row r="33" spans="1:19" ht="15" thickBot="1" x14ac:dyDescent="0.4">
      <c r="A33" s="306">
        <f>IF(A139&lt;5,5,IF(A139&gt;7,7.5,ROUND(A139,0)))</f>
        <v>6</v>
      </c>
      <c r="B33" s="115">
        <v>1</v>
      </c>
      <c r="C33" s="116">
        <f>+LOOKUP($A$31,A25:A28,IF($A$33=5,B25:B28,IF($A$33=6,C25:C28,IF($A$33=7,D25:D28,IF($A$33=7.5,E25:E28)))))</f>
        <v>0.15000000000000002</v>
      </c>
      <c r="D33" s="117">
        <f>+LOOKUP($A$31,A25:A28,IF($A$33=5,F25:F28,IF($A$33=6,G25:G28,IF($A$33=7,H25:H28,IF($A$33=7.5,I25:I28)))))</f>
        <v>4.2857142857142864E-2</v>
      </c>
      <c r="F33" s="73"/>
      <c r="S33" s="73"/>
    </row>
    <row r="35" spans="1:19" ht="15" thickBot="1" x14ac:dyDescent="0.4">
      <c r="A35" s="23" t="s">
        <v>268</v>
      </c>
      <c r="B35" s="23" t="s">
        <v>269</v>
      </c>
    </row>
    <row r="36" spans="1:19" ht="15" thickBot="1" x14ac:dyDescent="0.4">
      <c r="A36" s="105" t="s">
        <v>265</v>
      </c>
      <c r="B36" s="105" t="s">
        <v>270</v>
      </c>
      <c r="C36" s="106" t="s">
        <v>271</v>
      </c>
      <c r="D36" s="385" t="s">
        <v>272</v>
      </c>
    </row>
    <row r="37" spans="1:19" x14ac:dyDescent="0.35">
      <c r="A37" s="118">
        <v>0</v>
      </c>
      <c r="B37" s="118">
        <v>0</v>
      </c>
      <c r="C37" s="119">
        <f>+C38</f>
        <v>0.15000000000000002</v>
      </c>
      <c r="D37" s="385"/>
    </row>
    <row r="38" spans="1:19" x14ac:dyDescent="0.35">
      <c r="A38" s="113">
        <v>0.2</v>
      </c>
      <c r="B38" s="113">
        <f>+C38*9.8*A38^2</f>
        <v>5.8800000000000026E-2</v>
      </c>
      <c r="C38" s="120">
        <f>+C31</f>
        <v>0.15000000000000002</v>
      </c>
      <c r="D38" s="385"/>
    </row>
    <row r="39" spans="1:19" x14ac:dyDescent="0.35">
      <c r="A39" s="113">
        <v>0.5</v>
      </c>
      <c r="B39" s="113">
        <f>+C39*9.8*A39^2</f>
        <v>0.10500000000000002</v>
      </c>
      <c r="C39" s="120">
        <f>+D32</f>
        <v>4.2857142857142864E-2</v>
      </c>
      <c r="D39" s="385"/>
    </row>
    <row r="40" spans="1:19" ht="15" thickBot="1" x14ac:dyDescent="0.4">
      <c r="A40" s="116">
        <v>1</v>
      </c>
      <c r="B40" s="116">
        <f>+C40*9.8*A40^2</f>
        <v>0.4200000000000001</v>
      </c>
      <c r="C40" s="121">
        <f>+D33</f>
        <v>4.2857142857142864E-2</v>
      </c>
      <c r="D40" s="385"/>
    </row>
    <row r="41" spans="1:19" ht="15" thickBot="1" x14ac:dyDescent="0.4">
      <c r="B41" s="122" t="s">
        <v>270</v>
      </c>
      <c r="C41" s="106" t="s">
        <v>267</v>
      </c>
      <c r="D41" s="371" t="s">
        <v>273</v>
      </c>
    </row>
    <row r="42" spans="1:19" x14ac:dyDescent="0.35">
      <c r="A42" s="118">
        <v>0</v>
      </c>
      <c r="B42" s="123">
        <f>+B37*F42</f>
        <v>0</v>
      </c>
      <c r="C42" s="110">
        <f>+C37*F42</f>
        <v>0.24000000000000005</v>
      </c>
      <c r="D42" s="371"/>
      <c r="E42" s="372" t="s">
        <v>274</v>
      </c>
      <c r="F42" s="372">
        <f>+IF(C37&lt;=0.25,1.6,IF(C37&lt;=0.5,1.4,IF(C37&lt;=0.75,1.2,IF(C37&lt;=1,1.1,1))))</f>
        <v>1.6</v>
      </c>
    </row>
    <row r="43" spans="1:19" x14ac:dyDescent="0.35">
      <c r="A43" s="113">
        <v>0.2</v>
      </c>
      <c r="B43" s="113">
        <f>+C43*9.8*A43^2</f>
        <v>9.4080000000000052E-2</v>
      </c>
      <c r="C43" s="124">
        <f>+C38*F42</f>
        <v>0.24000000000000005</v>
      </c>
      <c r="D43" s="371"/>
      <c r="E43" s="372"/>
      <c r="F43" s="372"/>
    </row>
    <row r="44" spans="1:19" x14ac:dyDescent="0.35">
      <c r="A44" s="113">
        <v>0.5</v>
      </c>
      <c r="B44" s="113">
        <f>+C44*9.8*A44^2</f>
        <v>0.25200000000000006</v>
      </c>
      <c r="C44" s="124">
        <f>+C39*F44</f>
        <v>0.10285714285714287</v>
      </c>
      <c r="D44" s="371"/>
      <c r="E44" s="372" t="s">
        <v>275</v>
      </c>
      <c r="F44" s="44">
        <f>+IF(C39&lt;=0.1,2.4,IF(C39&lt;=0.2,2,IF(C39&lt;=0.3,1.8,IF(C39&lt;=0.4,1.6,1.5))))</f>
        <v>2.4</v>
      </c>
    </row>
    <row r="45" spans="1:19" ht="15" thickBot="1" x14ac:dyDescent="0.4">
      <c r="A45" s="116">
        <v>1</v>
      </c>
      <c r="B45" s="113">
        <f>+C45*9.8*A45^2</f>
        <v>1.0080000000000002</v>
      </c>
      <c r="C45" s="125">
        <f>+C40*F45</f>
        <v>0.10285714285714287</v>
      </c>
      <c r="D45" s="371"/>
      <c r="E45" s="372"/>
      <c r="F45" s="44">
        <f>+IF(C40&lt;=0.1,2.4,IF(C40&lt;=0.2,2,IF(C40&lt;=0.3,1.8,IF(C40&lt;=0.4,1.6,1.5))))</f>
        <v>2.4</v>
      </c>
    </row>
    <row r="46" spans="1:19" ht="15" thickBot="1" x14ac:dyDescent="0.4">
      <c r="B46" s="105" t="s">
        <v>270</v>
      </c>
      <c r="C46" s="106" t="s">
        <v>267</v>
      </c>
      <c r="D46" s="387" t="s">
        <v>276</v>
      </c>
    </row>
    <row r="47" spans="1:19" x14ac:dyDescent="0.35">
      <c r="A47" s="118">
        <v>0</v>
      </c>
      <c r="B47" s="118">
        <f>+B37*F47</f>
        <v>0</v>
      </c>
      <c r="C47" s="110">
        <f>+C37*F47</f>
        <v>0.37500000000000006</v>
      </c>
      <c r="D47" s="387"/>
      <c r="E47" s="372" t="s">
        <v>274</v>
      </c>
      <c r="F47" s="372">
        <f>+IF(C37&lt;=0.25,2.5,IF(C37&lt;=0.5,1.7,IF(C37&lt;=0.75,1.2,IF(C37&lt;=1,0.9,0.9))))</f>
        <v>2.5</v>
      </c>
    </row>
    <row r="48" spans="1:19" x14ac:dyDescent="0.35">
      <c r="A48" s="113">
        <v>0.2</v>
      </c>
      <c r="B48" s="113">
        <f>+C48*9.8*A48^2</f>
        <v>0.14700000000000005</v>
      </c>
      <c r="C48" s="124">
        <f>+C38*F47</f>
        <v>0.37500000000000006</v>
      </c>
      <c r="D48" s="387"/>
      <c r="E48" s="372"/>
      <c r="F48" s="372"/>
    </row>
    <row r="49" spans="1:15" x14ac:dyDescent="0.35">
      <c r="A49" s="113">
        <v>0.5</v>
      </c>
      <c r="B49" s="113">
        <f>+C49*9.8*A49^2</f>
        <v>0.3675000000000001</v>
      </c>
      <c r="C49" s="124">
        <f>+C39*F49</f>
        <v>0.15000000000000002</v>
      </c>
      <c r="D49" s="387"/>
      <c r="E49" s="372" t="s">
        <v>275</v>
      </c>
      <c r="F49" s="44">
        <f>+IF(C39&lt;=0.1,3.5,IF(C39&lt;=0.2,3.2,IF(C39&lt;=0.3,2.8,IF(C39&lt;=0.4,2.4,2.4))))</f>
        <v>3.5</v>
      </c>
    </row>
    <row r="50" spans="1:15" ht="15" thickBot="1" x14ac:dyDescent="0.4">
      <c r="A50" s="116">
        <v>1</v>
      </c>
      <c r="B50" s="113">
        <f>+C50*9.8*A50^2</f>
        <v>1.4700000000000004</v>
      </c>
      <c r="C50" s="125">
        <f>+C40*F49</f>
        <v>0.15000000000000002</v>
      </c>
      <c r="D50" s="387"/>
      <c r="E50" s="372"/>
      <c r="F50" s="44">
        <f>+IF(C40&lt;=0.1,3.5,IF(C40&lt;=0.2,3.2,IF(C40&lt;=0.3,2.8,IF(C40&lt;=0.4,2.4,2.4))))</f>
        <v>3.5</v>
      </c>
    </row>
    <row r="52" spans="1:15" x14ac:dyDescent="0.35">
      <c r="A52" s="388" t="s">
        <v>272</v>
      </c>
      <c r="B52" s="388"/>
      <c r="C52" s="388"/>
      <c r="D52" s="388"/>
      <c r="F52" s="359" t="s">
        <v>273</v>
      </c>
      <c r="G52" s="359"/>
      <c r="H52" s="359"/>
      <c r="I52" s="359"/>
      <c r="K52" s="386" t="s">
        <v>276</v>
      </c>
      <c r="L52" s="386"/>
      <c r="M52" s="386"/>
      <c r="N52" s="386"/>
    </row>
    <row r="53" spans="1:15" x14ac:dyDescent="0.35">
      <c r="A53" t="s">
        <v>148</v>
      </c>
      <c r="B53" t="s">
        <v>277</v>
      </c>
      <c r="C53" t="s">
        <v>278</v>
      </c>
      <c r="D53" t="s">
        <v>279</v>
      </c>
      <c r="F53" t="s">
        <v>148</v>
      </c>
      <c r="G53" t="s">
        <v>277</v>
      </c>
      <c r="H53" t="s">
        <v>278</v>
      </c>
      <c r="I53" t="s">
        <v>279</v>
      </c>
      <c r="K53" t="s">
        <v>148</v>
      </c>
      <c r="L53" t="s">
        <v>277</v>
      </c>
      <c r="M53" t="s">
        <v>278</v>
      </c>
      <c r="N53" t="s">
        <v>279</v>
      </c>
    </row>
    <row r="54" spans="1:15" x14ac:dyDescent="0.35">
      <c r="A54" s="126">
        <v>0</v>
      </c>
      <c r="B54" s="127">
        <f t="shared" ref="B54:B65" si="6">+C54*9.8*A54^2</f>
        <v>0</v>
      </c>
      <c r="C54" s="126">
        <f>+C37</f>
        <v>0.15000000000000002</v>
      </c>
      <c r="D54" s="128">
        <v>1.0064620887686315E-6</v>
      </c>
      <c r="E54" s="5"/>
      <c r="F54" s="126">
        <v>0</v>
      </c>
      <c r="G54" s="127">
        <f t="shared" ref="G54:G64" si="7">+H54*9.8*F54^2</f>
        <v>0</v>
      </c>
      <c r="H54" s="126">
        <f>+C42</f>
        <v>0.24000000000000005</v>
      </c>
      <c r="I54" s="128">
        <v>5.3886085189965202E-7</v>
      </c>
      <c r="J54" s="5"/>
      <c r="K54" s="126">
        <v>0</v>
      </c>
      <c r="L54" s="127">
        <f>+M54*9.8*K54^2</f>
        <v>0</v>
      </c>
      <c r="M54" s="126">
        <f>+C47</f>
        <v>0.37500000000000006</v>
      </c>
      <c r="N54" s="128">
        <v>3.4221328550782944E-7</v>
      </c>
      <c r="O54" s="5"/>
    </row>
    <row r="55" spans="1:15" x14ac:dyDescent="0.35">
      <c r="A55" s="126">
        <v>0.2</v>
      </c>
      <c r="B55" s="127">
        <f t="shared" si="6"/>
        <v>5.8800233744299955E-2</v>
      </c>
      <c r="C55" s="129">
        <f>+$D$54/A55^$D$55+$D$56</f>
        <v>0.15000059628647944</v>
      </c>
      <c r="D55" s="130">
        <v>7.1922575620433307</v>
      </c>
      <c r="E55" s="131"/>
      <c r="F55" s="126">
        <v>0.2</v>
      </c>
      <c r="G55" s="127">
        <f t="shared" si="7"/>
        <v>9.4079999276549378E-2</v>
      </c>
      <c r="H55" s="129">
        <f>+$I$54/F55^$I$55+$I$56</f>
        <v>0.23999999815446266</v>
      </c>
      <c r="I55" s="130">
        <v>7.7338057809486145</v>
      </c>
      <c r="J55" s="132">
        <f>((-LOG(G55))^I54)/H55</f>
        <v>4.1666667574376524</v>
      </c>
      <c r="K55" s="126">
        <v>0.2</v>
      </c>
      <c r="L55" s="127">
        <f>+M55*9.8*K55^2</f>
        <v>0.14700037356999829</v>
      </c>
      <c r="M55" s="129">
        <f>+$N$54/K55^$N$55+$N$56</f>
        <v>0.37500095298468944</v>
      </c>
      <c r="N55" s="130">
        <v>8.32351619691417</v>
      </c>
      <c r="O55" s="132">
        <f>((-LOG(L55))^N54)/M55</f>
        <v>2.6666597228093241</v>
      </c>
    </row>
    <row r="56" spans="1:15" x14ac:dyDescent="0.35">
      <c r="A56" s="129">
        <f t="shared" ref="A56:A63" si="8">+A55+($A$65-$A$55)/10</f>
        <v>0.23</v>
      </c>
      <c r="B56" s="127">
        <f t="shared" si="6"/>
        <v>4.2545586557249999E-2</v>
      </c>
      <c r="C56" s="129">
        <f>+$D$54/A56^$D$55+$D$56</f>
        <v>8.2067795527275167E-2</v>
      </c>
      <c r="D56" s="130">
        <v>4.2856136395054097E-2</v>
      </c>
      <c r="E56" s="131"/>
      <c r="F56" s="129">
        <f>+F55+($F$65-$F$55)/10</f>
        <v>0.23</v>
      </c>
      <c r="G56" s="127">
        <f t="shared" si="7"/>
        <v>7.7445921525753969E-2</v>
      </c>
      <c r="H56" s="129">
        <f t="shared" ref="H56:H93" si="9">+$I$54/F56^$I$55+$I$56</f>
        <v>0.14938837530526206</v>
      </c>
      <c r="I56" s="130">
        <v>0.10285660399629097</v>
      </c>
      <c r="J56" s="132"/>
      <c r="K56" s="129">
        <f t="shared" ref="K56:K63" si="10">+K55+($A$65-$A$55)/10</f>
        <v>0.23</v>
      </c>
      <c r="L56" s="127">
        <f t="shared" ref="L56:L93" si="11">+M56*9.8*K56^2</f>
        <v>0.11420860756070882</v>
      </c>
      <c r="M56" s="129">
        <f t="shared" ref="M56:M93" si="12">+$N$54/K56^$N$55+$N$56</f>
        <v>0.22030131468830061</v>
      </c>
      <c r="N56" s="130">
        <v>0.14999965778671451</v>
      </c>
      <c r="O56" s="132"/>
    </row>
    <row r="57" spans="1:15" x14ac:dyDescent="0.35">
      <c r="A57" s="129">
        <f t="shared" si="8"/>
        <v>0.26</v>
      </c>
      <c r="B57" s="127">
        <f t="shared" si="6"/>
        <v>3.914688152401883E-2</v>
      </c>
      <c r="C57" s="129">
        <f t="shared" ref="C57:C93" si="13">+$D$54/A57^$D$55+$D$56</f>
        <v>5.9091416380900291E-2</v>
      </c>
      <c r="D57" s="5"/>
      <c r="E57" s="5"/>
      <c r="F57" s="129">
        <f t="shared" ref="F57:F63" si="14">+F56+($A$65-$A$55)/10</f>
        <v>0.26</v>
      </c>
      <c r="G57" s="127">
        <f t="shared" si="7"/>
        <v>8.0083951116598176E-2</v>
      </c>
      <c r="H57" s="129">
        <f t="shared" si="9"/>
        <v>0.12088508500875221</v>
      </c>
      <c r="I57" s="5"/>
      <c r="J57" s="5"/>
      <c r="K57" s="129">
        <f t="shared" si="10"/>
        <v>0.26</v>
      </c>
      <c r="L57" s="127">
        <f t="shared" si="11"/>
        <v>0.11615782092792415</v>
      </c>
      <c r="M57" s="129">
        <f t="shared" si="12"/>
        <v>0.17533785310941333</v>
      </c>
      <c r="N57" s="5"/>
      <c r="O57" s="5"/>
    </row>
    <row r="58" spans="1:15" x14ac:dyDescent="0.35">
      <c r="A58" s="129">
        <f t="shared" si="8"/>
        <v>0.29000000000000004</v>
      </c>
      <c r="B58" s="127">
        <f t="shared" si="6"/>
        <v>4.1422037489589822E-2</v>
      </c>
      <c r="C58" s="129">
        <f t="shared" si="13"/>
        <v>5.02584841777158E-2</v>
      </c>
      <c r="D58" s="5"/>
      <c r="E58" s="5"/>
      <c r="F58" s="129">
        <f t="shared" si="14"/>
        <v>0.29000000000000004</v>
      </c>
      <c r="G58" s="127">
        <f t="shared" si="7"/>
        <v>9.1158050956095291E-2</v>
      </c>
      <c r="H58" s="129">
        <f t="shared" si="9"/>
        <v>0.11060454143038566</v>
      </c>
      <c r="I58" s="5"/>
      <c r="J58" s="5"/>
      <c r="K58" s="129">
        <f t="shared" si="10"/>
        <v>0.29000000000000004</v>
      </c>
      <c r="L58" s="127">
        <f t="shared" si="11"/>
        <v>0.13204179137168434</v>
      </c>
      <c r="M58" s="129">
        <f t="shared" si="12"/>
        <v>0.16020989513417494</v>
      </c>
      <c r="N58" s="5"/>
      <c r="O58" s="5"/>
    </row>
    <row r="59" spans="1:15" x14ac:dyDescent="0.35">
      <c r="A59" s="129">
        <f t="shared" si="8"/>
        <v>0.32000000000000006</v>
      </c>
      <c r="B59" s="127">
        <f t="shared" si="6"/>
        <v>4.6666410046795136E-2</v>
      </c>
      <c r="C59" s="129">
        <f t="shared" si="13"/>
        <v>4.6502720470738113E-2</v>
      </c>
      <c r="D59" s="5"/>
      <c r="E59" s="5"/>
      <c r="F59" s="129">
        <f t="shared" si="14"/>
        <v>0.32000000000000006</v>
      </c>
      <c r="G59" s="127">
        <f t="shared" si="7"/>
        <v>0.10685008043764313</v>
      </c>
      <c r="H59" s="129">
        <f t="shared" si="9"/>
        <v>0.10647528742590388</v>
      </c>
      <c r="I59" s="5"/>
      <c r="J59" s="5"/>
      <c r="K59" s="129">
        <f t="shared" si="10"/>
        <v>0.32000000000000006</v>
      </c>
      <c r="L59" s="127">
        <f t="shared" si="11"/>
        <v>0.15504325246788359</v>
      </c>
      <c r="M59" s="129">
        <f t="shared" si="12"/>
        <v>0.15449941452874233</v>
      </c>
      <c r="N59" s="5"/>
      <c r="O59" s="5"/>
    </row>
    <row r="60" spans="1:15" x14ac:dyDescent="0.35">
      <c r="A60" s="129">
        <f t="shared" si="8"/>
        <v>0.35000000000000009</v>
      </c>
      <c r="B60" s="127">
        <f t="shared" si="6"/>
        <v>5.3746736800002859E-2</v>
      </c>
      <c r="C60" s="129">
        <f t="shared" si="13"/>
        <v>4.4770293044567123E-2</v>
      </c>
      <c r="D60" s="5"/>
      <c r="E60" s="133"/>
      <c r="F60" s="129">
        <f t="shared" si="14"/>
        <v>0.35000000000000009</v>
      </c>
      <c r="G60" s="127">
        <f t="shared" si="7"/>
        <v>0.12565169406292573</v>
      </c>
      <c r="H60" s="129">
        <f t="shared" si="9"/>
        <v>0.10466613416320336</v>
      </c>
      <c r="I60" s="5"/>
      <c r="J60" s="133"/>
      <c r="K60" s="129">
        <f t="shared" si="10"/>
        <v>0.35000000000000009</v>
      </c>
      <c r="L60" s="127">
        <f t="shared" si="11"/>
        <v>0.18263680699550414</v>
      </c>
      <c r="M60" s="129">
        <f t="shared" si="12"/>
        <v>0.15213395001707955</v>
      </c>
      <c r="N60" s="5"/>
      <c r="O60" s="133"/>
    </row>
    <row r="61" spans="1:15" x14ac:dyDescent="0.35">
      <c r="A61" s="129">
        <f t="shared" si="8"/>
        <v>0.38000000000000012</v>
      </c>
      <c r="B61" s="127">
        <f t="shared" si="6"/>
        <v>6.2145899050315791E-2</v>
      </c>
      <c r="C61" s="129">
        <f t="shared" si="13"/>
        <v>4.3915638991969409E-2</v>
      </c>
      <c r="D61" s="5"/>
      <c r="E61" s="5"/>
      <c r="F61" s="129">
        <f t="shared" si="14"/>
        <v>0.38000000000000012</v>
      </c>
      <c r="G61" s="127">
        <f t="shared" si="7"/>
        <v>0.14691006988459726</v>
      </c>
      <c r="H61" s="129">
        <f t="shared" si="9"/>
        <v>0.10381456688096923</v>
      </c>
      <c r="I61" s="5"/>
      <c r="J61" s="5"/>
      <c r="K61" s="129">
        <f t="shared" si="10"/>
        <v>0.38000000000000012</v>
      </c>
      <c r="L61" s="127">
        <f t="shared" si="11"/>
        <v>0.21379075516194329</v>
      </c>
      <c r="M61" s="129">
        <f t="shared" si="12"/>
        <v>0.15107606080187061</v>
      </c>
      <c r="N61" s="5"/>
      <c r="O61" s="5"/>
    </row>
    <row r="62" spans="1:15" x14ac:dyDescent="0.35">
      <c r="A62" s="129">
        <f t="shared" si="8"/>
        <v>0.41000000000000014</v>
      </c>
      <c r="B62" s="127">
        <f t="shared" si="6"/>
        <v>7.1610872517284319E-2</v>
      </c>
      <c r="C62" s="129">
        <f t="shared" si="13"/>
        <v>4.3469553179766821E-2</v>
      </c>
      <c r="D62" s="5"/>
      <c r="E62" s="5"/>
      <c r="F62" s="129">
        <f t="shared" si="14"/>
        <v>0.41000000000000014</v>
      </c>
      <c r="G62" s="127">
        <f t="shared" si="7"/>
        <v>0.17032076141022043</v>
      </c>
      <c r="H62" s="129">
        <f t="shared" si="9"/>
        <v>0.10338887288313582</v>
      </c>
      <c r="I62" s="5"/>
      <c r="J62" s="5"/>
      <c r="K62" s="129">
        <f t="shared" si="10"/>
        <v>0.41000000000000014</v>
      </c>
      <c r="L62" s="127">
        <f t="shared" si="11"/>
        <v>0.24804852212608086</v>
      </c>
      <c r="M62" s="129">
        <f t="shared" si="12"/>
        <v>0.15057152698592957</v>
      </c>
      <c r="N62" s="5"/>
      <c r="O62" s="5"/>
    </row>
    <row r="63" spans="1:15" x14ac:dyDescent="0.35">
      <c r="A63" s="129">
        <f t="shared" si="8"/>
        <v>0.44000000000000017</v>
      </c>
      <c r="B63" s="127">
        <f t="shared" si="6"/>
        <v>8.2010430622809979E-2</v>
      </c>
      <c r="C63" s="129">
        <f t="shared" si="13"/>
        <v>4.3225264917571421E-2</v>
      </c>
      <c r="D63" s="5"/>
      <c r="E63" s="5"/>
      <c r="F63" s="129">
        <f t="shared" si="14"/>
        <v>0.44000000000000017</v>
      </c>
      <c r="G63" s="127">
        <f t="shared" si="7"/>
        <v>0.19573266980861218</v>
      </c>
      <c r="H63" s="129">
        <f t="shared" si="9"/>
        <v>0.10316488331116756</v>
      </c>
      <c r="I63" s="5"/>
      <c r="J63" s="5"/>
      <c r="K63" s="129">
        <f t="shared" si="10"/>
        <v>0.44000000000000017</v>
      </c>
      <c r="L63" s="127">
        <f t="shared" si="11"/>
        <v>0.28519412639876179</v>
      </c>
      <c r="M63" s="129">
        <f t="shared" si="12"/>
        <v>0.15031736296106085</v>
      </c>
      <c r="N63" s="5"/>
      <c r="O63" s="5"/>
    </row>
    <row r="64" spans="1:15" x14ac:dyDescent="0.35">
      <c r="A64" s="129">
        <f>+A63+($A$65-$A$55)/10</f>
        <v>0.4700000000000002</v>
      </c>
      <c r="B64" s="127">
        <f t="shared" si="6"/>
        <v>9.3273072428727108E-2</v>
      </c>
      <c r="C64" s="129">
        <f t="shared" si="13"/>
        <v>4.3085832738392581E-2</v>
      </c>
      <c r="D64" s="5"/>
      <c r="E64" s="5"/>
      <c r="F64" s="129">
        <f>+F63+($A$65-$A$55)/10</f>
        <v>0.4700000000000002</v>
      </c>
      <c r="G64" s="127">
        <f t="shared" si="7"/>
        <v>0.22306674321054579</v>
      </c>
      <c r="H64" s="129">
        <f t="shared" si="9"/>
        <v>0.10304170471935106</v>
      </c>
      <c r="I64" s="5"/>
      <c r="J64" s="5"/>
      <c r="K64" s="129">
        <f>+K63+($A$65-$A$55)/10</f>
        <v>0.4700000000000002</v>
      </c>
      <c r="L64" s="127">
        <f t="shared" si="11"/>
        <v>0.32511946667688962</v>
      </c>
      <c r="M64" s="129">
        <f t="shared" si="12"/>
        <v>0.15018314071234068</v>
      </c>
      <c r="N64" s="5"/>
      <c r="O64" s="5"/>
    </row>
    <row r="65" spans="1:19" x14ac:dyDescent="0.35">
      <c r="A65" s="126">
        <v>0.5</v>
      </c>
      <c r="B65" s="127">
        <f t="shared" si="6"/>
        <v>0.1053581533031847</v>
      </c>
      <c r="C65" s="129">
        <f t="shared" si="13"/>
        <v>4.3003327878850896E-2</v>
      </c>
      <c r="D65" s="5"/>
      <c r="E65" s="5"/>
      <c r="F65" s="126">
        <v>0.5</v>
      </c>
      <c r="G65" s="127">
        <f t="shared" ref="G65:G93" si="15">+H65*9.8*F65^2</f>
        <v>0.25227970820879586</v>
      </c>
      <c r="H65" s="129">
        <f t="shared" si="9"/>
        <v>0.10297130947297789</v>
      </c>
      <c r="I65" s="5"/>
      <c r="J65" s="5"/>
      <c r="K65" s="126">
        <v>0.5</v>
      </c>
      <c r="L65" s="127">
        <f t="shared" si="11"/>
        <v>0.36776775229217246</v>
      </c>
      <c r="M65" s="129">
        <f t="shared" si="12"/>
        <v>0.15010928664986631</v>
      </c>
      <c r="N65" s="5"/>
      <c r="O65" s="5"/>
    </row>
    <row r="66" spans="1:19" x14ac:dyDescent="0.35">
      <c r="A66" s="129">
        <f t="shared" ref="A66:A92" si="16">+A65+($A$93-$A$65)/28</f>
        <v>0.5178571428571429</v>
      </c>
      <c r="B66" s="127">
        <f t="shared" ref="B66:B93" si="17">+C66*9.8*A66^2</f>
        <v>0.11293183498836609</v>
      </c>
      <c r="C66" s="129">
        <f t="shared" si="13"/>
        <v>4.2970496071673178E-2</v>
      </c>
      <c r="D66" s="5"/>
      <c r="E66" s="5"/>
      <c r="F66" s="129">
        <f>+F65+($F$93-$F$65)/28</f>
        <v>0.5178571428571429</v>
      </c>
      <c r="G66" s="127">
        <f t="shared" si="15"/>
        <v>0.27054982148207241</v>
      </c>
      <c r="H66" s="129">
        <f t="shared" si="9"/>
        <v>0.10294404622385631</v>
      </c>
      <c r="I66" s="5"/>
      <c r="J66" s="5"/>
      <c r="K66" s="129">
        <f t="shared" ref="K66:K92" si="18">+K65+($A$93-$A$65)/28</f>
        <v>0.5178571428571429</v>
      </c>
      <c r="L66" s="127">
        <f t="shared" si="11"/>
        <v>0.39443299044991464</v>
      </c>
      <c r="M66" s="129">
        <f t="shared" si="12"/>
        <v>0.15008151836382005</v>
      </c>
      <c r="N66" s="5"/>
      <c r="O66" s="5"/>
      <c r="S66" s="73"/>
    </row>
    <row r="67" spans="1:19" x14ac:dyDescent="0.35">
      <c r="A67" s="129">
        <f t="shared" si="16"/>
        <v>0.53571428571428581</v>
      </c>
      <c r="B67" s="127">
        <f t="shared" si="17"/>
        <v>0.12078492507563723</v>
      </c>
      <c r="C67" s="129">
        <f t="shared" si="13"/>
        <v>4.2945751138004334E-2</v>
      </c>
      <c r="D67" s="5"/>
      <c r="E67" s="5"/>
      <c r="F67" s="129">
        <f t="shared" ref="F67:F92" si="19">+F66+($F$93-$F$65)/28</f>
        <v>0.53571428571428581</v>
      </c>
      <c r="G67" s="127">
        <f t="shared" si="15"/>
        <v>0.28947340998093329</v>
      </c>
      <c r="H67" s="129">
        <f t="shared" si="9"/>
        <v>0.1029238791043318</v>
      </c>
      <c r="I67" s="5"/>
      <c r="J67" s="5"/>
      <c r="K67" s="129">
        <f t="shared" si="18"/>
        <v>0.53571428571428581</v>
      </c>
      <c r="L67" s="127">
        <f t="shared" si="11"/>
        <v>0.42204766484702544</v>
      </c>
      <c r="M67" s="129">
        <f t="shared" si="12"/>
        <v>0.150061391945609</v>
      </c>
      <c r="N67" s="5"/>
      <c r="O67" s="5"/>
    </row>
    <row r="68" spans="1:19" x14ac:dyDescent="0.35">
      <c r="A68" s="129">
        <f t="shared" si="16"/>
        <v>0.55357142857142871</v>
      </c>
      <c r="B68" s="127">
        <f t="shared" si="17"/>
        <v>0.12891491929293095</v>
      </c>
      <c r="C68" s="129">
        <f t="shared" si="13"/>
        <v>4.2926924218249611E-2</v>
      </c>
      <c r="D68" s="5"/>
      <c r="E68" s="5"/>
      <c r="F68" s="129">
        <f t="shared" si="19"/>
        <v>0.55357142857142871</v>
      </c>
      <c r="G68" s="127">
        <f t="shared" si="15"/>
        <v>0.30904802045133123</v>
      </c>
      <c r="H68" s="129">
        <f t="shared" si="9"/>
        <v>0.10290881013988132</v>
      </c>
      <c r="I68" s="5"/>
      <c r="J68" s="5"/>
      <c r="K68" s="129">
        <f t="shared" si="18"/>
        <v>0.55357142857142871</v>
      </c>
      <c r="L68" s="127">
        <f t="shared" si="11"/>
        <v>0.45060883574376237</v>
      </c>
      <c r="M68" s="129">
        <f t="shared" si="12"/>
        <v>0.15004664665765233</v>
      </c>
      <c r="N68" s="5"/>
      <c r="O68" s="5"/>
    </row>
    <row r="69" spans="1:19" x14ac:dyDescent="0.35">
      <c r="A69" s="129">
        <f t="shared" si="16"/>
        <v>0.57142857142857162</v>
      </c>
      <c r="B69" s="127">
        <f t="shared" si="17"/>
        <v>0.13731991318195136</v>
      </c>
      <c r="C69" s="129">
        <f t="shared" si="13"/>
        <v>4.2912472869359765E-2</v>
      </c>
      <c r="D69" s="5"/>
      <c r="E69" s="5"/>
      <c r="F69" s="129">
        <f t="shared" si="19"/>
        <v>0.57142857142857162</v>
      </c>
      <c r="G69" s="127">
        <f t="shared" si="15"/>
        <v>0.32927182077785999</v>
      </c>
      <c r="H69" s="129">
        <f t="shared" si="9"/>
        <v>0.10289744399308118</v>
      </c>
      <c r="I69" s="5"/>
      <c r="J69" s="5"/>
      <c r="K69" s="129">
        <f t="shared" si="18"/>
        <v>0.57142857142857162</v>
      </c>
      <c r="L69" s="127">
        <f t="shared" si="11"/>
        <v>0.4801143506752929</v>
      </c>
      <c r="M69" s="129">
        <f t="shared" si="12"/>
        <v>0.15003573458602892</v>
      </c>
      <c r="N69" s="5"/>
      <c r="O69" s="5"/>
    </row>
    <row r="70" spans="1:19" x14ac:dyDescent="0.35">
      <c r="A70" s="129">
        <f t="shared" si="16"/>
        <v>0.58928571428571452</v>
      </c>
      <c r="B70" s="127">
        <f t="shared" si="17"/>
        <v>0.14599844551920152</v>
      </c>
      <c r="C70" s="129">
        <f t="shared" si="13"/>
        <v>4.2901287939526578E-2</v>
      </c>
      <c r="D70" s="5"/>
      <c r="E70" s="5"/>
      <c r="F70" s="129">
        <f t="shared" si="19"/>
        <v>0.58928571428571452</v>
      </c>
      <c r="G70" s="127">
        <f t="shared" si="15"/>
        <v>0.35014342970190832</v>
      </c>
      <c r="H70" s="129">
        <f t="shared" si="9"/>
        <v>0.102888794770074</v>
      </c>
      <c r="I70" s="5"/>
      <c r="J70" s="5"/>
      <c r="K70" s="129">
        <f t="shared" si="18"/>
        <v>0.58928571428571452</v>
      </c>
      <c r="L70" s="127">
        <f t="shared" si="11"/>
        <v>0.51056261759845145</v>
      </c>
      <c r="M70" s="129">
        <f t="shared" si="12"/>
        <v>0.15002758276538505</v>
      </c>
      <c r="N70" s="5"/>
      <c r="O70" s="5"/>
    </row>
    <row r="71" spans="1:19" x14ac:dyDescent="0.35">
      <c r="A71" s="129">
        <f t="shared" si="16"/>
        <v>0.60714285714285743</v>
      </c>
      <c r="B71" s="127">
        <f t="shared" si="17"/>
        <v>0.15494938579481823</v>
      </c>
      <c r="C71" s="129">
        <f t="shared" si="13"/>
        <v>4.2892563541818154E-2</v>
      </c>
      <c r="D71" s="5"/>
      <c r="E71" s="5"/>
      <c r="F71" s="129">
        <f t="shared" si="19"/>
        <v>0.60714285714285743</v>
      </c>
      <c r="G71" s="127">
        <f t="shared" si="15"/>
        <v>0.37166179659278614</v>
      </c>
      <c r="H71" s="129">
        <f t="shared" si="9"/>
        <v>0.10288215822637667</v>
      </c>
      <c r="I71" s="5"/>
      <c r="J71" s="5"/>
      <c r="K71" s="129">
        <f t="shared" si="18"/>
        <v>0.60714285714285743</v>
      </c>
      <c r="L71" s="127">
        <f t="shared" si="11"/>
        <v>0.54195244776876506</v>
      </c>
      <c r="M71" s="129">
        <f t="shared" si="12"/>
        <v>0.15002143882872374</v>
      </c>
      <c r="N71" s="5"/>
      <c r="O71" s="5"/>
    </row>
    <row r="72" spans="1:19" x14ac:dyDescent="0.35">
      <c r="A72" s="129">
        <f t="shared" si="16"/>
        <v>0.62500000000000033</v>
      </c>
      <c r="B72" s="127">
        <f t="shared" si="17"/>
        <v>0.16417185250505226</v>
      </c>
      <c r="C72" s="129">
        <f t="shared" si="13"/>
        <v>4.2885708409482991E-2</v>
      </c>
      <c r="D72" s="5"/>
      <c r="E72" s="5"/>
      <c r="F72" s="129">
        <f t="shared" si="19"/>
        <v>0.62500000000000033</v>
      </c>
      <c r="G72" s="127">
        <f t="shared" si="15"/>
        <v>0.39382611562149156</v>
      </c>
      <c r="H72" s="129">
        <f t="shared" si="9"/>
        <v>0.10287702612153235</v>
      </c>
      <c r="I72" s="5"/>
      <c r="J72" s="5"/>
      <c r="K72" s="129">
        <f t="shared" si="18"/>
        <v>0.62500000000000033</v>
      </c>
      <c r="L72" s="127">
        <f t="shared" si="11"/>
        <v>0.57428294564456506</v>
      </c>
      <c r="M72" s="129">
        <f t="shared" si="12"/>
        <v>0.15001676947449843</v>
      </c>
      <c r="N72" s="5"/>
      <c r="O72" s="5"/>
    </row>
    <row r="73" spans="1:19" x14ac:dyDescent="0.35">
      <c r="A73" s="129">
        <f t="shared" si="16"/>
        <v>0.64285714285714324</v>
      </c>
      <c r="B73" s="127">
        <f t="shared" si="17"/>
        <v>0.1736651532368283</v>
      </c>
      <c r="C73" s="129">
        <f t="shared" si="13"/>
        <v>4.2880284749834088E-2</v>
      </c>
      <c r="D73" s="5"/>
      <c r="E73" s="5"/>
      <c r="F73" s="129">
        <f t="shared" si="19"/>
        <v>0.64285714285714324</v>
      </c>
      <c r="G73" s="127">
        <f t="shared" si="15"/>
        <v>0.41663576385811268</v>
      </c>
      <c r="H73" s="129">
        <f t="shared" si="9"/>
        <v>0.10287302811311412</v>
      </c>
      <c r="I73" s="5"/>
      <c r="J73" s="5"/>
      <c r="K73" s="129">
        <f t="shared" si="18"/>
        <v>0.64285714285714324</v>
      </c>
      <c r="L73" s="127">
        <f t="shared" si="11"/>
        <v>0.60755343089869995</v>
      </c>
      <c r="M73" s="129">
        <f t="shared" si="12"/>
        <v>0.1500131928144936</v>
      </c>
      <c r="N73" s="5"/>
      <c r="O73" s="5"/>
    </row>
    <row r="74" spans="1:19" x14ac:dyDescent="0.35">
      <c r="A74" s="129">
        <f t="shared" si="16"/>
        <v>0.66071428571428614</v>
      </c>
      <c r="B74" s="127">
        <f t="shared" si="17"/>
        <v>0.18342874032615492</v>
      </c>
      <c r="C74" s="129">
        <f t="shared" si="13"/>
        <v>4.2875965598516794E-2</v>
      </c>
      <c r="D74" s="5"/>
      <c r="E74" s="5"/>
      <c r="F74" s="129">
        <f t="shared" si="19"/>
        <v>0.66071428571428614</v>
      </c>
      <c r="G74" s="127">
        <f t="shared" si="15"/>
        <v>0.44009025618928999</v>
      </c>
      <c r="H74" s="129">
        <f t="shared" si="9"/>
        <v>0.10286989187770096</v>
      </c>
      <c r="I74" s="5"/>
      <c r="J74" s="5"/>
      <c r="K74" s="129">
        <f t="shared" si="18"/>
        <v>0.66071428571428614</v>
      </c>
      <c r="L74" s="127">
        <f t="shared" si="11"/>
        <v>0.64176338260589416</v>
      </c>
      <c r="M74" s="129">
        <f t="shared" si="12"/>
        <v>0.15001043274936876</v>
      </c>
      <c r="N74" s="5"/>
      <c r="O74" s="5"/>
    </row>
    <row r="75" spans="1:19" x14ac:dyDescent="0.35">
      <c r="A75" s="129">
        <f t="shared" si="16"/>
        <v>0.67857142857142905</v>
      </c>
      <c r="B75" s="127">
        <f t="shared" si="17"/>
        <v>0.19346217775656502</v>
      </c>
      <c r="C75" s="129">
        <f t="shared" si="13"/>
        <v>4.2872504765997722E-2</v>
      </c>
      <c r="D75" s="5"/>
      <c r="E75" s="5"/>
      <c r="F75" s="129">
        <f t="shared" si="19"/>
        <v>0.67857142857142905</v>
      </c>
      <c r="G75" s="127">
        <f t="shared" si="15"/>
        <v>0.46418921218414305</v>
      </c>
      <c r="H75" s="129">
        <f t="shared" si="9"/>
        <v>0.10286741544246922</v>
      </c>
      <c r="I75" s="5"/>
      <c r="J75" s="5"/>
      <c r="K75" s="129">
        <f t="shared" si="18"/>
        <v>0.67857142857142905</v>
      </c>
      <c r="L75" s="127">
        <f t="shared" si="11"/>
        <v>0.67691239891320421</v>
      </c>
      <c r="M75" s="129">
        <f t="shared" si="12"/>
        <v>0.15000828784780126</v>
      </c>
      <c r="N75" s="5"/>
      <c r="O75" s="5"/>
    </row>
    <row r="76" spans="1:19" x14ac:dyDescent="0.35">
      <c r="A76" s="129">
        <f t="shared" si="16"/>
        <v>0.69642857142857195</v>
      </c>
      <c r="B76" s="127">
        <f t="shared" si="17"/>
        <v>0.20376511624538218</v>
      </c>
      <c r="C76" s="129">
        <f t="shared" si="13"/>
        <v>4.286971544939E-2</v>
      </c>
      <c r="D76" s="5"/>
      <c r="E76" s="5"/>
      <c r="F76" s="129">
        <f t="shared" si="19"/>
        <v>0.69642857142857195</v>
      </c>
      <c r="G76" s="127">
        <f t="shared" si="15"/>
        <v>0.48893233153105325</v>
      </c>
      <c r="H76" s="129">
        <f t="shared" si="9"/>
        <v>0.10286544779088545</v>
      </c>
      <c r="I76" s="5"/>
      <c r="J76" s="5"/>
      <c r="K76" s="129">
        <f t="shared" si="18"/>
        <v>0.69642857142857195</v>
      </c>
      <c r="L76" s="127">
        <f t="shared" si="11"/>
        <v>0.71300016763198293</v>
      </c>
      <c r="M76" s="129">
        <f t="shared" si="12"/>
        <v>0.1500066098897003</v>
      </c>
      <c r="N76" s="5"/>
      <c r="O76" s="5"/>
    </row>
    <row r="77" spans="1:19" x14ac:dyDescent="0.35">
      <c r="A77" s="129">
        <f t="shared" si="16"/>
        <v>0.71428571428571486</v>
      </c>
      <c r="B77" s="127">
        <f t="shared" si="17"/>
        <v>0.21433727434692393</v>
      </c>
      <c r="C77" s="129">
        <f t="shared" si="13"/>
        <v>4.2867454869384716E-2</v>
      </c>
      <c r="D77" s="5"/>
      <c r="E77" s="5"/>
      <c r="F77" s="129">
        <f t="shared" si="19"/>
        <v>0.71428571428571486</v>
      </c>
      <c r="G77" s="127">
        <f t="shared" si="15"/>
        <v>0.51431937567925656</v>
      </c>
      <c r="H77" s="129">
        <f t="shared" si="9"/>
        <v>0.10286387513585114</v>
      </c>
      <c r="I77" s="5"/>
      <c r="J77" s="5"/>
      <c r="K77" s="129">
        <f t="shared" si="18"/>
        <v>0.71428571428571486</v>
      </c>
      <c r="L77" s="127">
        <f t="shared" si="11"/>
        <v>0.75002644460847379</v>
      </c>
      <c r="M77" s="129">
        <f t="shared" si="12"/>
        <v>0.15000528892169451</v>
      </c>
      <c r="N77" s="5"/>
      <c r="O77" s="5"/>
    </row>
    <row r="78" spans="1:19" x14ac:dyDescent="0.35">
      <c r="A78" s="129">
        <f t="shared" si="16"/>
        <v>0.73214285714285776</v>
      </c>
      <c r="B78" s="127">
        <f t="shared" si="17"/>
        <v>0.22517842401413735</v>
      </c>
      <c r="C78" s="129">
        <f t="shared" si="13"/>
        <v>4.2865613137729817E-2</v>
      </c>
      <c r="D78" s="5"/>
      <c r="E78" s="5"/>
      <c r="F78" s="129">
        <f t="shared" si="19"/>
        <v>0.73214285714285776</v>
      </c>
      <c r="G78" s="127">
        <f t="shared" si="15"/>
        <v>0.54035015401159547</v>
      </c>
      <c r="H78" s="129">
        <f t="shared" si="9"/>
        <v>0.10286261111464025</v>
      </c>
      <c r="I78" s="5"/>
      <c r="J78" s="5"/>
      <c r="K78" s="129">
        <f t="shared" si="18"/>
        <v>0.73214285714285776</v>
      </c>
      <c r="L78" s="127">
        <f t="shared" si="11"/>
        <v>0.78799103768544632</v>
      </c>
      <c r="M78" s="129">
        <f t="shared" si="12"/>
        <v>0.15000424274797286</v>
      </c>
      <c r="N78" s="5"/>
      <c r="O78" s="5"/>
    </row>
    <row r="79" spans="1:19" x14ac:dyDescent="0.35">
      <c r="A79" s="129">
        <f t="shared" si="16"/>
        <v>0.75000000000000067</v>
      </c>
      <c r="B79" s="127">
        <f t="shared" si="17"/>
        <v>0.23628837948989054</v>
      </c>
      <c r="C79" s="129">
        <f t="shared" si="13"/>
        <v>4.2864105122882558E-2</v>
      </c>
      <c r="D79" s="5"/>
      <c r="E79" s="5"/>
      <c r="F79" s="129">
        <f t="shared" si="19"/>
        <v>0.75000000000000067</v>
      </c>
      <c r="G79" s="127">
        <f t="shared" si="15"/>
        <v>0.56702451335358828</v>
      </c>
      <c r="H79" s="129">
        <f t="shared" si="9"/>
        <v>0.10286158972400676</v>
      </c>
      <c r="I79" s="5"/>
      <c r="J79" s="5"/>
      <c r="K79" s="129">
        <f t="shared" si="18"/>
        <v>0.75000000000000067</v>
      </c>
      <c r="L79" s="127">
        <f t="shared" si="11"/>
        <v>0.8268937947174344</v>
      </c>
      <c r="M79" s="129">
        <f t="shared" si="12"/>
        <v>0.1500034094725502</v>
      </c>
      <c r="N79" s="5"/>
      <c r="O79" s="5"/>
    </row>
    <row r="80" spans="1:19" x14ac:dyDescent="0.35">
      <c r="A80" s="129">
        <f t="shared" si="16"/>
        <v>0.76785714285714357</v>
      </c>
      <c r="B80" s="127">
        <f t="shared" si="17"/>
        <v>0.24766698870352194</v>
      </c>
      <c r="C80" s="129">
        <f t="shared" si="13"/>
        <v>4.2862864459235733E-2</v>
      </c>
      <c r="D80" s="5"/>
      <c r="E80" s="5"/>
      <c r="F80" s="129">
        <f t="shared" si="19"/>
        <v>0.76785714285714357</v>
      </c>
      <c r="G80" s="127">
        <f t="shared" si="15"/>
        <v>0.59434232995832348</v>
      </c>
      <c r="H80" s="129">
        <f t="shared" si="9"/>
        <v>0.10286076018748684</v>
      </c>
      <c r="I80" s="5"/>
      <c r="J80" s="5"/>
      <c r="K80" s="129">
        <f t="shared" si="18"/>
        <v>0.76785714285714357</v>
      </c>
      <c r="L80" s="127">
        <f t="shared" si="11"/>
        <v>0.8667345945491518</v>
      </c>
      <c r="M80" s="129">
        <f t="shared" si="12"/>
        <v>0.15000274216102111</v>
      </c>
      <c r="N80" s="5"/>
      <c r="O80" s="5"/>
    </row>
    <row r="81" spans="1:15" x14ac:dyDescent="0.35">
      <c r="A81" s="129">
        <f t="shared" si="16"/>
        <v>0.78571428571428648</v>
      </c>
      <c r="B81" s="127">
        <f t="shared" si="17"/>
        <v>0.25931412656575181</v>
      </c>
      <c r="C81" s="129">
        <f t="shared" si="13"/>
        <v>4.2861839101777072E-2</v>
      </c>
      <c r="D81" s="5"/>
      <c r="E81" s="5"/>
      <c r="F81" s="129">
        <f t="shared" si="19"/>
        <v>0.78571428571428648</v>
      </c>
      <c r="G81" s="127">
        <f t="shared" si="15"/>
        <v>0.62230350334231266</v>
      </c>
      <c r="H81" s="129">
        <f t="shared" si="9"/>
        <v>0.10286008319707626</v>
      </c>
      <c r="I81" s="5"/>
      <c r="J81" s="5"/>
      <c r="K81" s="129">
        <f t="shared" si="18"/>
        <v>0.78571428571428648</v>
      </c>
      <c r="L81" s="127">
        <f t="shared" si="11"/>
        <v>0.90751334017694241</v>
      </c>
      <c r="M81" s="129">
        <f t="shared" si="12"/>
        <v>0.15000220498792408</v>
      </c>
      <c r="N81" s="5"/>
      <c r="O81" s="5"/>
    </row>
    <row r="82" spans="1:15" x14ac:dyDescent="0.35">
      <c r="A82" s="129">
        <f t="shared" si="16"/>
        <v>0.80357142857142938</v>
      </c>
      <c r="B82" s="127">
        <f t="shared" si="17"/>
        <v>0.27122968971180006</v>
      </c>
      <c r="C82" s="129">
        <f t="shared" si="13"/>
        <v>4.2860988003839924E-2</v>
      </c>
      <c r="D82" s="5"/>
      <c r="E82" s="5"/>
      <c r="F82" s="129">
        <f t="shared" si="19"/>
        <v>0.80357142857142938</v>
      </c>
      <c r="G82" s="127">
        <f t="shared" si="15"/>
        <v>0.65090795151494929</v>
      </c>
      <c r="H82" s="129">
        <f t="shared" si="9"/>
        <v>0.10285952814063376</v>
      </c>
      <c r="I82" s="5"/>
      <c r="J82" s="5"/>
      <c r="K82" s="129">
        <f t="shared" si="18"/>
        <v>0.80357142857142938</v>
      </c>
      <c r="L82" s="127">
        <f t="shared" si="11"/>
        <v>0.94922995353050699</v>
      </c>
      <c r="M82" s="129">
        <f t="shared" si="12"/>
        <v>0.15000177043445018</v>
      </c>
      <c r="N82" s="5"/>
      <c r="O82" s="5"/>
    </row>
    <row r="83" spans="1:15" x14ac:dyDescent="0.35">
      <c r="A83" s="129">
        <f t="shared" si="16"/>
        <v>0.82142857142857229</v>
      </c>
      <c r="B83" s="127">
        <f t="shared" si="17"/>
        <v>0.28341359235640695</v>
      </c>
      <c r="C83" s="129">
        <f t="shared" si="13"/>
        <v>4.2860278617225911E-2</v>
      </c>
      <c r="D83" s="5"/>
      <c r="E83" s="5"/>
      <c r="F83" s="129">
        <f t="shared" si="19"/>
        <v>0.82142857142857229</v>
      </c>
      <c r="G83" s="127">
        <f t="shared" si="15"/>
        <v>0.68015560726431468</v>
      </c>
      <c r="H83" s="129">
        <f t="shared" si="9"/>
        <v>0.10285907104186212</v>
      </c>
      <c r="I83" s="5"/>
      <c r="J83" s="5"/>
      <c r="K83" s="129">
        <f t="shared" si="18"/>
        <v>0.82142857142857229</v>
      </c>
      <c r="L83" s="127">
        <f t="shared" si="11"/>
        <v>0.99188437146574204</v>
      </c>
      <c r="M83" s="129">
        <f t="shared" si="12"/>
        <v>0.15000141723489449</v>
      </c>
      <c r="N83" s="5"/>
      <c r="O83" s="5"/>
    </row>
    <row r="84" spans="1:15" x14ac:dyDescent="0.35">
      <c r="A84" s="129">
        <f t="shared" si="16"/>
        <v>0.83928571428571519</v>
      </c>
      <c r="B84" s="127">
        <f t="shared" si="17"/>
        <v>0.29586576300778461</v>
      </c>
      <c r="C84" s="129">
        <f t="shared" si="13"/>
        <v>4.2859684998864132E-2</v>
      </c>
      <c r="D84" s="5"/>
      <c r="E84" s="5"/>
      <c r="F84" s="129">
        <f t="shared" si="19"/>
        <v>0.83928571428571519</v>
      </c>
      <c r="G84" s="127">
        <f t="shared" si="15"/>
        <v>0.71004641524883538</v>
      </c>
      <c r="H84" s="129">
        <f t="shared" si="9"/>
        <v>0.1028586930192969</v>
      </c>
      <c r="I84" s="5"/>
      <c r="J84" s="5"/>
      <c r="K84" s="129">
        <f t="shared" si="18"/>
        <v>0.83928571428571519</v>
      </c>
      <c r="L84" s="127">
        <f t="shared" si="11"/>
        <v>1.0354765426689785</v>
      </c>
      <c r="M84" s="129">
        <f t="shared" si="12"/>
        <v>0.15000112886105585</v>
      </c>
      <c r="N84" s="5"/>
      <c r="O84" s="5"/>
    </row>
    <row r="85" spans="1:15" x14ac:dyDescent="0.35">
      <c r="A85" s="129">
        <f t="shared" si="16"/>
        <v>0.85714285714285809</v>
      </c>
      <c r="B85" s="127">
        <f t="shared" si="17"/>
        <v>0.3085861418489701</v>
      </c>
      <c r="C85" s="129">
        <f t="shared" si="13"/>
        <v>4.2859186367912423E-2</v>
      </c>
      <c r="D85" s="5"/>
      <c r="E85" s="5"/>
      <c r="F85" s="129">
        <f t="shared" si="19"/>
        <v>0.85714285714285809</v>
      </c>
      <c r="G85" s="127">
        <f t="shared" si="15"/>
        <v>0.74058032970748122</v>
      </c>
      <c r="H85" s="129">
        <f t="shared" si="9"/>
        <v>0.10285837912603883</v>
      </c>
      <c r="I85" s="5"/>
      <c r="J85" s="5"/>
      <c r="K85" s="129">
        <f t="shared" si="18"/>
        <v>0.85714285714285809</v>
      </c>
      <c r="L85" s="127">
        <f t="shared" si="11"/>
        <v>1.0800064252515034</v>
      </c>
      <c r="M85" s="129">
        <f t="shared" si="12"/>
        <v>0.15000089239604178</v>
      </c>
      <c r="N85" s="5"/>
      <c r="O85" s="5"/>
    </row>
    <row r="86" spans="1:15" x14ac:dyDescent="0.35">
      <c r="A86" s="129">
        <f t="shared" si="16"/>
        <v>0.875000000000001</v>
      </c>
      <c r="B86" s="127">
        <f t="shared" si="17"/>
        <v>0.32157467864065586</v>
      </c>
      <c r="C86" s="129">
        <f t="shared" si="13"/>
        <v>4.2858765999587517E-2</v>
      </c>
      <c r="D86" s="5"/>
      <c r="E86" s="5"/>
      <c r="F86" s="129">
        <f t="shared" si="19"/>
        <v>0.875000000000001</v>
      </c>
      <c r="G86" s="127">
        <f t="shared" si="15"/>
        <v>0.77175731264750924</v>
      </c>
      <c r="H86" s="129">
        <f t="shared" si="9"/>
        <v>0.1028581174707215</v>
      </c>
      <c r="I86" s="5"/>
      <c r="J86" s="5"/>
      <c r="K86" s="129">
        <f t="shared" si="18"/>
        <v>0.875000000000001</v>
      </c>
      <c r="L86" s="127">
        <f t="shared" si="11"/>
        <v>1.1254739848701145</v>
      </c>
      <c r="M86" s="129">
        <f t="shared" si="12"/>
        <v>0.15000069769197658</v>
      </c>
      <c r="N86" s="5"/>
      <c r="O86" s="5"/>
    </row>
    <row r="87" spans="1:15" x14ac:dyDescent="0.35">
      <c r="A87" s="129">
        <f t="shared" si="16"/>
        <v>0.8928571428571439</v>
      </c>
      <c r="B87" s="127">
        <f t="shared" si="17"/>
        <v>0.33483133103366214</v>
      </c>
      <c r="C87" s="129">
        <f t="shared" si="13"/>
        <v>4.2858410372308656E-2</v>
      </c>
      <c r="D87" s="5"/>
      <c r="E87" s="5"/>
      <c r="F87" s="129">
        <f t="shared" si="19"/>
        <v>0.8928571428571439</v>
      </c>
      <c r="G87" s="127">
        <f t="shared" si="15"/>
        <v>0.80357733240297347</v>
      </c>
      <c r="H87" s="129">
        <f t="shared" si="9"/>
        <v>0.10285789854758036</v>
      </c>
      <c r="I87" s="5"/>
      <c r="J87" s="5"/>
      <c r="K87" s="129">
        <f t="shared" si="18"/>
        <v>0.8928571428571439</v>
      </c>
      <c r="L87" s="127">
        <f t="shared" si="11"/>
        <v>1.1718791932509085</v>
      </c>
      <c r="M87" s="129">
        <f t="shared" si="12"/>
        <v>0.15000053673611594</v>
      </c>
      <c r="N87" s="5"/>
      <c r="O87" s="5"/>
    </row>
    <row r="88" spans="1:15" x14ac:dyDescent="0.35">
      <c r="A88" s="129">
        <f t="shared" si="16"/>
        <v>0.91071428571428681</v>
      </c>
      <c r="B88" s="127">
        <f t="shared" si="17"/>
        <v>0.34835606320484874</v>
      </c>
      <c r="C88" s="129">
        <f t="shared" si="13"/>
        <v>4.2858108506555678E-2</v>
      </c>
      <c r="D88" s="5"/>
      <c r="E88" s="5"/>
      <c r="F88" s="129">
        <f t="shared" si="19"/>
        <v>0.91071428571428681</v>
      </c>
      <c r="G88" s="127">
        <f t="shared" si="15"/>
        <v>0.83604036248264313</v>
      </c>
      <c r="H88" s="129">
        <f t="shared" si="9"/>
        <v>0.10285771472297006</v>
      </c>
      <c r="I88" s="5"/>
      <c r="J88" s="5"/>
      <c r="K88" s="129">
        <f t="shared" si="18"/>
        <v>0.91071428571428681</v>
      </c>
      <c r="L88" s="127">
        <f t="shared" si="11"/>
        <v>1.219222027023914</v>
      </c>
      <c r="M88" s="129">
        <f t="shared" si="12"/>
        <v>0.15000040317095406</v>
      </c>
      <c r="N88" s="5"/>
      <c r="O88" s="5"/>
    </row>
    <row r="89" spans="1:15" x14ac:dyDescent="0.35">
      <c r="A89" s="129">
        <f t="shared" si="16"/>
        <v>0.92857142857142971</v>
      </c>
      <c r="B89" s="127">
        <f t="shared" si="17"/>
        <v>0.36214884474965447</v>
      </c>
      <c r="C89" s="129">
        <f t="shared" si="13"/>
        <v>4.2857851449663142E-2</v>
      </c>
      <c r="D89" s="5"/>
      <c r="E89" s="5"/>
      <c r="F89" s="129">
        <f t="shared" si="19"/>
        <v>0.92857142857142971</v>
      </c>
      <c r="G89" s="127">
        <f t="shared" si="15"/>
        <v>0.86914638064498062</v>
      </c>
      <c r="H89" s="129">
        <f t="shared" si="9"/>
        <v>0.10285755983964241</v>
      </c>
      <c r="I89" s="5"/>
      <c r="J89" s="5"/>
      <c r="K89" s="129">
        <f t="shared" si="18"/>
        <v>0.92857142857142971</v>
      </c>
      <c r="L89" s="127">
        <f t="shared" si="11"/>
        <v>1.2675024667986425</v>
      </c>
      <c r="M89" s="129">
        <f t="shared" si="12"/>
        <v>0.15000029192883305</v>
      </c>
      <c r="N89" s="5"/>
      <c r="O89" s="5"/>
    </row>
    <row r="90" spans="1:15" x14ac:dyDescent="0.35">
      <c r="A90" s="129">
        <f t="shared" si="16"/>
        <v>0.94642857142857262</v>
      </c>
      <c r="B90" s="127">
        <f t="shared" si="17"/>
        <v>0.37620964977921645</v>
      </c>
      <c r="C90" s="129">
        <f t="shared" si="13"/>
        <v>4.2857631872320737E-2</v>
      </c>
      <c r="D90" s="5"/>
      <c r="E90" s="5"/>
      <c r="F90" s="129">
        <f t="shared" si="19"/>
        <v>0.94642857142857262</v>
      </c>
      <c r="G90" s="127">
        <f t="shared" si="15"/>
        <v>0.9028953681521541</v>
      </c>
      <c r="H90" s="129">
        <f t="shared" si="9"/>
        <v>0.10285742891017749</v>
      </c>
      <c r="I90" s="5"/>
      <c r="J90" s="5"/>
      <c r="K90" s="129">
        <f t="shared" si="18"/>
        <v>0.94642857142857262</v>
      </c>
      <c r="L90" s="127">
        <f t="shared" si="11"/>
        <v>1.3167204964273387</v>
      </c>
      <c r="M90" s="129">
        <f t="shared" si="12"/>
        <v>0.1500001989522062</v>
      </c>
      <c r="N90" s="5"/>
      <c r="O90" s="5"/>
    </row>
    <row r="91" spans="1:15" x14ac:dyDescent="0.35">
      <c r="A91" s="129">
        <f t="shared" si="16"/>
        <v>0.96428571428571552</v>
      </c>
      <c r="B91" s="127">
        <f t="shared" si="17"/>
        <v>0.39053845618131167</v>
      </c>
      <c r="C91" s="129">
        <f t="shared" si="13"/>
        <v>4.2857443751035458E-2</v>
      </c>
      <c r="D91" s="5"/>
      <c r="E91" s="5"/>
      <c r="F91" s="129">
        <f t="shared" si="19"/>
        <v>0.96428571428571552</v>
      </c>
      <c r="G91" s="127">
        <f t="shared" si="15"/>
        <v>0.93728730916587688</v>
      </c>
      <c r="H91" s="129">
        <f t="shared" si="9"/>
        <v>0.10285731787828525</v>
      </c>
      <c r="I91" s="5"/>
      <c r="J91" s="5"/>
      <c r="K91" s="129">
        <f t="shared" si="18"/>
        <v>0.96428571428571552</v>
      </c>
      <c r="L91" s="127">
        <f t="shared" si="11"/>
        <v>1.3668761024151834</v>
      </c>
      <c r="M91" s="129">
        <f t="shared" si="12"/>
        <v>0.1500001209783462</v>
      </c>
      <c r="N91" s="5"/>
      <c r="O91" s="5"/>
    </row>
    <row r="92" spans="1:15" x14ac:dyDescent="0.35">
      <c r="A92" s="129">
        <f t="shared" si="16"/>
        <v>0.98214285714285843</v>
      </c>
      <c r="B92" s="127">
        <f t="shared" si="17"/>
        <v>0.40513524501305409</v>
      </c>
      <c r="C92" s="129">
        <f t="shared" si="13"/>
        <v>4.2857282117083291E-2</v>
      </c>
      <c r="D92" s="5"/>
      <c r="E92" s="5"/>
      <c r="F92" s="129">
        <f t="shared" si="19"/>
        <v>0.98214285714285843</v>
      </c>
      <c r="G92" s="127">
        <f t="shared" si="15"/>
        <v>0.97232219025611355</v>
      </c>
      <c r="H92" s="129">
        <f t="shared" si="9"/>
        <v>0.10285722343205141</v>
      </c>
      <c r="I92" s="5"/>
      <c r="J92" s="5"/>
      <c r="K92" s="129">
        <f t="shared" si="18"/>
        <v>0.98214285714285843</v>
      </c>
      <c r="L92" s="127">
        <f t="shared" si="11"/>
        <v>1.4179692734461127</v>
      </c>
      <c r="M92" s="129">
        <f t="shared" si="12"/>
        <v>0.15000005537281152</v>
      </c>
      <c r="N92" s="5"/>
      <c r="O92" s="5"/>
    </row>
    <row r="93" spans="1:15" x14ac:dyDescent="0.35">
      <c r="A93" s="126">
        <v>1</v>
      </c>
      <c r="B93" s="127">
        <f t="shared" si="17"/>
        <v>0.4200000000000001</v>
      </c>
      <c r="C93" s="129">
        <f t="shared" si="13"/>
        <v>4.2857142857142864E-2</v>
      </c>
      <c r="E93" s="5"/>
      <c r="F93" s="126">
        <v>1</v>
      </c>
      <c r="G93" s="127">
        <f t="shared" si="15"/>
        <v>1.0080000000000002</v>
      </c>
      <c r="H93" s="129">
        <f t="shared" si="9"/>
        <v>0.10285714285714287</v>
      </c>
      <c r="J93" s="5"/>
      <c r="K93" s="126">
        <v>1</v>
      </c>
      <c r="L93" s="127">
        <f t="shared" si="11"/>
        <v>1.4700000000000004</v>
      </c>
      <c r="M93" s="129">
        <f t="shared" si="12"/>
        <v>0.15000000000000002</v>
      </c>
    </row>
    <row r="131" spans="1:4" x14ac:dyDescent="0.35">
      <c r="A131" t="s">
        <v>326</v>
      </c>
      <c r="B131" t="s">
        <v>327</v>
      </c>
    </row>
    <row r="132" spans="1:4" x14ac:dyDescent="0.35">
      <c r="A132">
        <v>0</v>
      </c>
      <c r="B132">
        <v>1</v>
      </c>
      <c r="C132" s="168"/>
    </row>
    <row r="133" spans="1:4" x14ac:dyDescent="0.35">
      <c r="A133">
        <v>0.16999999999999998</v>
      </c>
      <c r="B133">
        <v>3</v>
      </c>
    </row>
    <row r="134" spans="1:4" x14ac:dyDescent="0.35">
      <c r="A134">
        <v>1.4000000000000001</v>
      </c>
      <c r="B134">
        <v>3.9</v>
      </c>
    </row>
    <row r="135" spans="1:4" x14ac:dyDescent="0.35">
      <c r="A135">
        <v>9</v>
      </c>
      <c r="B135">
        <v>4.9000000000000004</v>
      </c>
    </row>
    <row r="136" spans="1:4" x14ac:dyDescent="0.35">
      <c r="A136">
        <v>34</v>
      </c>
      <c r="B136">
        <v>5.9</v>
      </c>
    </row>
    <row r="137" spans="1:4" x14ac:dyDescent="0.35">
      <c r="A137">
        <v>124</v>
      </c>
      <c r="B137">
        <v>6.9</v>
      </c>
    </row>
    <row r="139" spans="1:4" x14ac:dyDescent="0.35">
      <c r="A139">
        <f>+IF(Calculations!B2&lt;0.17,1+(Calculations!B2-0)*(3-1)/(0.17-0),IF(Calculations!B2&lt;1.4,3+(Calculations!B2-0.17)*(3.9-3)/(1.4-0.17),IF(Calculations!B2&lt;9,3.9+(Calculations!B2-1.4)*(4.9-3.9)/(9-1.4),IF(Calculations!B2&lt;34,4.9+(Calculations!B2-9)*(5.9-4.9)/(34-9),5.9+(Calculations!B2-34)*(6.9-5.9)/(124-34)))))</f>
        <v>5.74</v>
      </c>
      <c r="D139" s="370"/>
    </row>
    <row r="140" spans="1:4" x14ac:dyDescent="0.35">
      <c r="D140" s="370"/>
    </row>
  </sheetData>
  <sortState xmlns:xlrd2="http://schemas.microsoft.com/office/spreadsheetml/2017/richdata2" ref="L8:N13">
    <sortCondition ref="L8"/>
  </sortState>
  <mergeCells count="23">
    <mergeCell ref="K52:N52"/>
    <mergeCell ref="D46:D50"/>
    <mergeCell ref="E47:E48"/>
    <mergeCell ref="F47:F48"/>
    <mergeCell ref="E49:E50"/>
    <mergeCell ref="A52:D52"/>
    <mergeCell ref="F52:I52"/>
    <mergeCell ref="B18:E18"/>
    <mergeCell ref="F18:I18"/>
    <mergeCell ref="B24:E24"/>
    <mergeCell ref="F24:I24"/>
    <mergeCell ref="D36:D40"/>
    <mergeCell ref="A4:I4"/>
    <mergeCell ref="A5:A6"/>
    <mergeCell ref="B5:E5"/>
    <mergeCell ref="F5:I5"/>
    <mergeCell ref="B12:E12"/>
    <mergeCell ref="F12:I12"/>
    <mergeCell ref="D139:D140"/>
    <mergeCell ref="D41:D45"/>
    <mergeCell ref="E42:E43"/>
    <mergeCell ref="F42:F43"/>
    <mergeCell ref="E44:E45"/>
  </mergeCells>
  <dataValidations disablePrompts="1" count="1">
    <dataValidation type="list" operator="notBetween" allowBlank="1" showInputMessage="1" showErrorMessage="1" sqref="A31" xr:uid="{00000000-0002-0000-0F00-000000000000}">
      <formula1>$A$13:$A$16</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249977111117893"/>
  </sheetPr>
  <dimension ref="A1:AD80"/>
  <sheetViews>
    <sheetView topLeftCell="A27" workbookViewId="0">
      <selection activeCell="I39" sqref="I39"/>
    </sheetView>
  </sheetViews>
  <sheetFormatPr defaultColWidth="11.453125" defaultRowHeight="14.5" x14ac:dyDescent="0.35"/>
  <cols>
    <col min="1" max="1" width="15.81640625" customWidth="1"/>
    <col min="2" max="2" width="15" bestFit="1" customWidth="1"/>
    <col min="3" max="3" width="14" bestFit="1" customWidth="1"/>
    <col min="5" max="5" width="13.1796875" bestFit="1" customWidth="1"/>
    <col min="6" max="6" width="12.36328125" customWidth="1"/>
    <col min="8" max="8" width="12.36328125" customWidth="1"/>
  </cols>
  <sheetData>
    <row r="1" spans="1:30" ht="15" thickBot="1" x14ac:dyDescent="0.4">
      <c r="A1" s="389" t="s">
        <v>280</v>
      </c>
      <c r="B1" s="390"/>
      <c r="C1" s="390"/>
      <c r="D1" s="391"/>
      <c r="G1" s="370" t="s">
        <v>281</v>
      </c>
      <c r="H1" s="370"/>
      <c r="J1" s="134" t="s">
        <v>281</v>
      </c>
      <c r="K1" s="134"/>
      <c r="L1" s="134"/>
      <c r="M1" s="134"/>
    </row>
    <row r="2" spans="1:30" ht="15" thickBot="1" x14ac:dyDescent="0.4">
      <c r="A2" s="392" t="s">
        <v>104</v>
      </c>
      <c r="B2" s="393"/>
      <c r="C2" s="393"/>
      <c r="D2" s="394"/>
      <c r="E2" t="s">
        <v>282</v>
      </c>
      <c r="H2" s="395" t="s">
        <v>283</v>
      </c>
      <c r="I2" s="395"/>
      <c r="J2" s="134" t="s">
        <v>283</v>
      </c>
      <c r="K2" s="134"/>
      <c r="L2" s="134"/>
      <c r="M2" s="134"/>
    </row>
    <row r="3" spans="1:30" x14ac:dyDescent="0.35">
      <c r="A3" s="396" t="s">
        <v>284</v>
      </c>
      <c r="B3" s="397"/>
      <c r="C3" s="396" t="s">
        <v>285</v>
      </c>
      <c r="D3" s="398"/>
      <c r="G3" s="135">
        <v>0</v>
      </c>
      <c r="H3" s="135">
        <f>+C8</f>
        <v>0.252</v>
      </c>
      <c r="I3" s="135">
        <f>+E8</f>
        <v>0.75600000000000001</v>
      </c>
      <c r="J3" s="134"/>
      <c r="K3" s="134"/>
      <c r="L3" s="134"/>
      <c r="M3" s="134"/>
    </row>
    <row r="4" spans="1:30" ht="15" thickBot="1" x14ac:dyDescent="0.4">
      <c r="A4" s="136" t="s">
        <v>286</v>
      </c>
      <c r="B4" s="137" t="s">
        <v>287</v>
      </c>
      <c r="C4" s="136" t="s">
        <v>288</v>
      </c>
      <c r="D4" s="138" t="s">
        <v>289</v>
      </c>
      <c r="G4" s="135">
        <v>0</v>
      </c>
      <c r="H4" s="135">
        <f>+B8</f>
        <v>0.3024</v>
      </c>
      <c r="I4" s="135">
        <f>+D8</f>
        <v>5.4432000000000009</v>
      </c>
      <c r="J4" s="134"/>
      <c r="K4" s="134"/>
      <c r="L4" s="134"/>
      <c r="M4" s="134"/>
    </row>
    <row r="5" spans="1:30" ht="15" thickBot="1" x14ac:dyDescent="0.4">
      <c r="A5" s="139" t="s">
        <v>27</v>
      </c>
      <c r="B5" s="140" t="s">
        <v>32</v>
      </c>
      <c r="C5" s="62">
        <v>2</v>
      </c>
      <c r="D5" s="62">
        <v>6</v>
      </c>
      <c r="J5" s="134"/>
      <c r="K5" s="134"/>
      <c r="L5" s="134"/>
      <c r="M5" s="134"/>
    </row>
    <row r="6" spans="1:30" ht="15" thickBot="1" x14ac:dyDescent="0.4">
      <c r="F6" s="73"/>
      <c r="J6" s="134"/>
      <c r="L6" s="134"/>
      <c r="M6" s="134"/>
    </row>
    <row r="7" spans="1:30" ht="15" customHeight="1" thickBot="1" x14ac:dyDescent="0.4">
      <c r="A7" s="122" t="s">
        <v>468</v>
      </c>
      <c r="B7" s="141" t="s">
        <v>290</v>
      </c>
      <c r="C7" s="142" t="s">
        <v>291</v>
      </c>
      <c r="D7" s="142" t="s">
        <v>292</v>
      </c>
      <c r="E7" s="143" t="s">
        <v>293</v>
      </c>
      <c r="F7" t="s">
        <v>452</v>
      </c>
      <c r="H7" s="144"/>
      <c r="J7" s="134"/>
      <c r="L7" s="134"/>
      <c r="M7" s="134"/>
      <c r="N7" s="400" t="s">
        <v>453</v>
      </c>
      <c r="O7" s="399" t="s">
        <v>294</v>
      </c>
      <c r="P7" s="399"/>
      <c r="Q7" s="399"/>
      <c r="R7" s="399"/>
      <c r="S7" s="399" t="s">
        <v>295</v>
      </c>
      <c r="T7" s="399"/>
      <c r="U7" s="399"/>
      <c r="V7" s="399"/>
      <c r="W7" s="399" t="s">
        <v>296</v>
      </c>
      <c r="X7" s="399"/>
      <c r="Y7" s="399"/>
      <c r="Z7" s="399"/>
      <c r="AA7" s="399" t="s">
        <v>297</v>
      </c>
      <c r="AB7" s="399"/>
      <c r="AC7" s="399"/>
      <c r="AD7" s="399"/>
    </row>
    <row r="8" spans="1:30" ht="15" thickBot="1" x14ac:dyDescent="0.4">
      <c r="A8" s="64">
        <v>1.52</v>
      </c>
      <c r="B8" s="236">
        <f>IF($A$8&lt;=1,B9+((($A$8-$F9)/($F10-$F9))*(B10-B9)),IF($A$8&lt;=2,B10+((($A$8-$F10)/($F11-$F10))*(B11-B10)),IF($A$8&lt;=3,B11+((($A$8-$F11)/($F12-$F11))*(B12-B11)),B12)))</f>
        <v>0.3024</v>
      </c>
      <c r="C8" s="236">
        <f t="shared" ref="C8:E8" si="0">IF($A$8&lt;=1,C9+((($A$8-$F9)/($F10-$F9))*(C10-C9)),IF($A$8&lt;=2,C10+((($A$8-$F10)/($F11-$F10))*(C11-C10)),IF($A$8&lt;=3,C11+((($A$8-$F11)/($F12-$F11))*(C12-C11)),C12)))</f>
        <v>0.252</v>
      </c>
      <c r="D8" s="236">
        <f t="shared" si="0"/>
        <v>5.4432000000000009</v>
      </c>
      <c r="E8" s="238">
        <f t="shared" si="0"/>
        <v>0.75600000000000001</v>
      </c>
      <c r="F8" s="122" t="s">
        <v>468</v>
      </c>
      <c r="H8" s="64"/>
      <c r="I8" s="47"/>
      <c r="J8" s="134"/>
      <c r="L8" s="134"/>
      <c r="N8" s="400"/>
      <c r="O8" s="227" t="s">
        <v>290</v>
      </c>
      <c r="P8" s="227" t="s">
        <v>291</v>
      </c>
      <c r="Q8" s="227" t="s">
        <v>292</v>
      </c>
      <c r="R8" s="227" t="s">
        <v>293</v>
      </c>
      <c r="S8" s="227" t="s">
        <v>290</v>
      </c>
      <c r="T8" s="227" t="s">
        <v>291</v>
      </c>
      <c r="U8" s="227" t="s">
        <v>292</v>
      </c>
      <c r="V8" s="227" t="s">
        <v>293</v>
      </c>
      <c r="W8" s="227" t="s">
        <v>290</v>
      </c>
      <c r="X8" s="227" t="s">
        <v>291</v>
      </c>
      <c r="Y8" s="227" t="s">
        <v>292</v>
      </c>
      <c r="Z8" s="227" t="s">
        <v>293</v>
      </c>
      <c r="AA8" s="227" t="s">
        <v>290</v>
      </c>
      <c r="AB8" s="227" t="s">
        <v>291</v>
      </c>
      <c r="AC8" s="227" t="s">
        <v>292</v>
      </c>
      <c r="AD8" s="227" t="s">
        <v>293</v>
      </c>
    </row>
    <row r="9" spans="1:30" x14ac:dyDescent="0.35">
      <c r="A9" t="s">
        <v>294</v>
      </c>
      <c r="B9" s="71">
        <f>+LOOKUP($A$2,$N$9:$N$44,O9:O44)</f>
        <v>0.24</v>
      </c>
      <c r="C9" s="71">
        <f t="shared" ref="C9:E9" si="1">+LOOKUP($A$2,$N$9:$N$44,P9:P44)</f>
        <v>0.2</v>
      </c>
      <c r="D9" s="71">
        <f t="shared" si="1"/>
        <v>4.32</v>
      </c>
      <c r="E9" s="71">
        <f t="shared" si="1"/>
        <v>0.6</v>
      </c>
      <c r="F9" s="84">
        <v>0</v>
      </c>
      <c r="H9" s="64"/>
      <c r="I9" s="47"/>
      <c r="J9" s="134"/>
      <c r="L9" s="134"/>
      <c r="N9" s="228" t="s">
        <v>78</v>
      </c>
      <c r="O9" s="71">
        <v>0.5</v>
      </c>
      <c r="P9" s="71">
        <v>2.4E-2</v>
      </c>
      <c r="Q9" s="71">
        <v>4.5199999999999996</v>
      </c>
      <c r="R9" s="71">
        <v>7.2999999999999995E-2</v>
      </c>
      <c r="S9" s="71">
        <v>0.5</v>
      </c>
      <c r="T9" s="71">
        <v>2.4E-2</v>
      </c>
      <c r="U9" s="71">
        <v>3.77</v>
      </c>
      <c r="V9" s="71">
        <v>7.2999999999999995E-2</v>
      </c>
      <c r="W9" s="71">
        <v>1.01</v>
      </c>
      <c r="X9" s="71">
        <v>4.9000000000000002E-2</v>
      </c>
      <c r="Y9" s="71">
        <v>9.0500000000000007</v>
      </c>
      <c r="Z9" s="71">
        <v>0.14699999999999999</v>
      </c>
      <c r="AA9" s="71">
        <v>2.0099999999999998</v>
      </c>
      <c r="AB9" s="71">
        <v>9.8000000000000004E-2</v>
      </c>
      <c r="AC9" s="71">
        <v>24.13</v>
      </c>
      <c r="AD9" s="71">
        <v>0.29299999999999998</v>
      </c>
    </row>
    <row r="10" spans="1:30" x14ac:dyDescent="0.35">
      <c r="A10" t="s">
        <v>295</v>
      </c>
      <c r="B10" s="71">
        <f>+LOOKUP($A$2,$N$9:$N$44,S9:S44)</f>
        <v>0.24</v>
      </c>
      <c r="C10" s="71">
        <f t="shared" ref="C10:E10" si="2">+LOOKUP($A$2,$N$9:$N$44,T9:T44)</f>
        <v>0.2</v>
      </c>
      <c r="D10" s="71">
        <f t="shared" si="2"/>
        <v>4.32</v>
      </c>
      <c r="E10" s="71">
        <f t="shared" si="2"/>
        <v>0.6</v>
      </c>
      <c r="F10" s="71">
        <v>1</v>
      </c>
      <c r="J10" s="134"/>
      <c r="L10" s="134"/>
      <c r="N10" s="228" t="s">
        <v>81</v>
      </c>
      <c r="O10" s="71">
        <v>0.1</v>
      </c>
      <c r="P10" s="71">
        <v>6.2E-2</v>
      </c>
      <c r="Q10" s="71">
        <v>1.76</v>
      </c>
      <c r="R10" s="71">
        <v>0.187</v>
      </c>
      <c r="S10" s="71">
        <v>0.1</v>
      </c>
      <c r="T10" s="71">
        <v>6.2E-2</v>
      </c>
      <c r="U10" s="71">
        <v>1.47</v>
      </c>
      <c r="V10" s="71">
        <v>0.187</v>
      </c>
      <c r="W10" s="71">
        <v>0.2</v>
      </c>
      <c r="X10" s="71">
        <v>0.125</v>
      </c>
      <c r="Y10" s="71">
        <v>3.52</v>
      </c>
      <c r="Z10" s="71">
        <v>0.375</v>
      </c>
      <c r="AA10" s="71">
        <v>0.39</v>
      </c>
      <c r="AB10" s="71">
        <v>0.25</v>
      </c>
      <c r="AC10" s="71">
        <v>9.39</v>
      </c>
      <c r="AD10" s="71">
        <v>0.749</v>
      </c>
    </row>
    <row r="11" spans="1:30" x14ac:dyDescent="0.35">
      <c r="A11" t="s">
        <v>296</v>
      </c>
      <c r="B11" s="71">
        <f>+LOOKUP($A$2,$N$9:$N$44,W9:W44)</f>
        <v>0.36</v>
      </c>
      <c r="C11" s="71">
        <f t="shared" ref="C11:E11" si="3">+LOOKUP($A$2,$N$9:$N$44,X9:X44)</f>
        <v>0.3</v>
      </c>
      <c r="D11" s="71">
        <f t="shared" si="3"/>
        <v>6.48</v>
      </c>
      <c r="E11" s="71">
        <f t="shared" si="3"/>
        <v>0.9</v>
      </c>
      <c r="F11" s="71">
        <v>2</v>
      </c>
      <c r="J11" s="134"/>
      <c r="L11" s="134"/>
      <c r="N11" s="228" t="s">
        <v>79</v>
      </c>
      <c r="O11" s="71">
        <v>0.28999999999999998</v>
      </c>
      <c r="P11" s="71">
        <v>5.1999999999999998E-2</v>
      </c>
      <c r="Q11" s="71">
        <v>3.46</v>
      </c>
      <c r="R11" s="71">
        <v>0.156</v>
      </c>
      <c r="S11" s="71">
        <v>0.28999999999999998</v>
      </c>
      <c r="T11" s="71">
        <v>5.1999999999999998E-2</v>
      </c>
      <c r="U11" s="71">
        <v>2.88</v>
      </c>
      <c r="V11" s="71">
        <v>0.156</v>
      </c>
      <c r="W11" s="71">
        <v>0.57999999999999996</v>
      </c>
      <c r="X11" s="71">
        <v>0.104</v>
      </c>
      <c r="Y11" s="71">
        <v>6.91</v>
      </c>
      <c r="Z11" s="71">
        <v>0.312</v>
      </c>
      <c r="AA11" s="71">
        <v>1.1499999999999999</v>
      </c>
      <c r="AB11" s="71">
        <v>0.20799999999999999</v>
      </c>
      <c r="AC11" s="71">
        <v>18.440000000000001</v>
      </c>
      <c r="AD11" s="71">
        <v>0.624</v>
      </c>
    </row>
    <row r="12" spans="1:30" x14ac:dyDescent="0.35">
      <c r="A12" t="s">
        <v>297</v>
      </c>
      <c r="B12" s="135">
        <f>+LOOKUP($A$2,$N$9:$N$44,AA9:AA44)</f>
        <v>0.48</v>
      </c>
      <c r="C12" s="135">
        <f t="shared" ref="C12:E12" si="4">+LOOKUP($A$2,$N$9:$N$44,AB9:AB44)</f>
        <v>0.4</v>
      </c>
      <c r="D12" s="135">
        <f t="shared" si="4"/>
        <v>11.51</v>
      </c>
      <c r="E12" s="135">
        <f t="shared" si="4"/>
        <v>1.2</v>
      </c>
      <c r="F12" s="71">
        <v>3</v>
      </c>
      <c r="N12" s="228" t="s">
        <v>74</v>
      </c>
      <c r="O12" s="71">
        <v>0.74</v>
      </c>
      <c r="P12" s="71">
        <v>6.3E-2</v>
      </c>
      <c r="Q12" s="71">
        <v>5.51</v>
      </c>
      <c r="R12" s="71">
        <v>0.159</v>
      </c>
      <c r="S12" s="71">
        <v>0.74</v>
      </c>
      <c r="T12" s="71">
        <v>6.3E-2</v>
      </c>
      <c r="U12" s="71">
        <v>4.59</v>
      </c>
      <c r="V12" s="71">
        <v>0.159</v>
      </c>
      <c r="W12" s="71">
        <v>1.47</v>
      </c>
      <c r="X12" s="71">
        <v>0.127</v>
      </c>
      <c r="Y12" s="71">
        <v>11.02</v>
      </c>
      <c r="Z12" s="71">
        <v>0.317</v>
      </c>
      <c r="AA12" s="71">
        <v>2.94</v>
      </c>
      <c r="AB12" s="71">
        <v>0.254</v>
      </c>
      <c r="AC12" s="71">
        <v>29.39</v>
      </c>
      <c r="AD12" s="71">
        <v>0.63500000000000001</v>
      </c>
    </row>
    <row r="13" spans="1:30" x14ac:dyDescent="0.35">
      <c r="N13" s="228" t="s">
        <v>77</v>
      </c>
      <c r="O13" s="71">
        <v>0.12</v>
      </c>
      <c r="P13" s="71">
        <v>0.1</v>
      </c>
      <c r="Q13" s="71">
        <v>1.8</v>
      </c>
      <c r="R13" s="71">
        <v>0.25</v>
      </c>
      <c r="S13" s="71">
        <v>0.12</v>
      </c>
      <c r="T13" s="71">
        <v>0.1</v>
      </c>
      <c r="U13" s="71">
        <v>1.5</v>
      </c>
      <c r="V13" s="71">
        <v>0.25</v>
      </c>
      <c r="W13" s="71">
        <v>0.24</v>
      </c>
      <c r="X13" s="71">
        <v>0.2</v>
      </c>
      <c r="Y13" s="71">
        <v>3.6</v>
      </c>
      <c r="Z13" s="71">
        <v>0.5</v>
      </c>
      <c r="AA13" s="71">
        <v>0.48</v>
      </c>
      <c r="AB13" s="71">
        <v>0.4</v>
      </c>
      <c r="AC13" s="71">
        <v>9.59</v>
      </c>
      <c r="AD13" s="71">
        <v>1</v>
      </c>
    </row>
    <row r="14" spans="1:30" x14ac:dyDescent="0.35">
      <c r="N14" s="228" t="s">
        <v>75</v>
      </c>
      <c r="O14" s="71">
        <v>0.26</v>
      </c>
      <c r="P14" s="71">
        <v>8.3000000000000004E-2</v>
      </c>
      <c r="Q14" s="71">
        <v>2.6</v>
      </c>
      <c r="R14" s="71">
        <v>0.20799999999999999</v>
      </c>
      <c r="S14" s="71">
        <v>0.26</v>
      </c>
      <c r="T14" s="71">
        <v>8.3000000000000004E-2</v>
      </c>
      <c r="U14" s="71">
        <v>2.16</v>
      </c>
      <c r="V14" s="71">
        <v>0.20799999999999999</v>
      </c>
      <c r="W14" s="71">
        <v>0.52</v>
      </c>
      <c r="X14" s="71">
        <v>0.16700000000000001</v>
      </c>
      <c r="Y14" s="71">
        <v>5.19</v>
      </c>
      <c r="Z14" s="71">
        <v>0.41699999999999998</v>
      </c>
      <c r="AA14" s="71">
        <v>1.04</v>
      </c>
      <c r="AB14" s="71">
        <v>0.33300000000000002</v>
      </c>
      <c r="AC14" s="71">
        <v>13.84</v>
      </c>
      <c r="AD14" s="71">
        <v>0.83299999999999996</v>
      </c>
    </row>
    <row r="15" spans="1:30" x14ac:dyDescent="0.35">
      <c r="N15" s="228" t="s">
        <v>70</v>
      </c>
      <c r="O15" s="71">
        <v>0.74</v>
      </c>
      <c r="P15" s="71">
        <v>6.3E-2</v>
      </c>
      <c r="Q15" s="71">
        <v>4.13</v>
      </c>
      <c r="R15" s="71">
        <v>0.14299999999999999</v>
      </c>
      <c r="S15" s="71">
        <v>0.74</v>
      </c>
      <c r="T15" s="71">
        <v>6.3E-2</v>
      </c>
      <c r="U15" s="71">
        <v>4.13</v>
      </c>
      <c r="V15" s="71">
        <v>0.14299999999999999</v>
      </c>
      <c r="W15" s="71">
        <v>0.74</v>
      </c>
      <c r="X15" s="71">
        <v>6.3E-2</v>
      </c>
      <c r="Y15" s="71">
        <v>4.13</v>
      </c>
      <c r="Z15" s="71">
        <v>0.14299999999999999</v>
      </c>
      <c r="AA15" s="71">
        <v>0.74</v>
      </c>
      <c r="AB15" s="71">
        <v>6.3E-2</v>
      </c>
      <c r="AC15" s="71">
        <v>4.13</v>
      </c>
      <c r="AD15" s="71">
        <v>0.14299999999999999</v>
      </c>
    </row>
    <row r="16" spans="1:30" x14ac:dyDescent="0.35">
      <c r="N16" s="228" t="s">
        <v>73</v>
      </c>
      <c r="O16" s="71">
        <v>0.12</v>
      </c>
      <c r="P16" s="71">
        <v>0.1</v>
      </c>
      <c r="Q16" s="71">
        <v>1.35</v>
      </c>
      <c r="R16" s="71">
        <v>0.22500000000000001</v>
      </c>
      <c r="S16" s="71">
        <v>0.12</v>
      </c>
      <c r="T16" s="71">
        <v>0.1</v>
      </c>
      <c r="U16" s="71">
        <v>1.35</v>
      </c>
      <c r="V16" s="71">
        <v>0.22500000000000001</v>
      </c>
      <c r="W16" s="71">
        <v>0.12</v>
      </c>
      <c r="X16" s="71">
        <v>0.1</v>
      </c>
      <c r="Y16" s="71">
        <v>1.35</v>
      </c>
      <c r="Z16" s="71">
        <v>0.22500000000000001</v>
      </c>
      <c r="AA16" s="71">
        <v>0.12</v>
      </c>
      <c r="AB16" s="71">
        <v>0.1</v>
      </c>
      <c r="AC16" s="71">
        <v>1.35</v>
      </c>
      <c r="AD16" s="71">
        <v>0.22500000000000001</v>
      </c>
    </row>
    <row r="17" spans="14:30" x14ac:dyDescent="0.35">
      <c r="N17" s="228" t="s">
        <v>71</v>
      </c>
      <c r="O17" s="71">
        <v>0.26</v>
      </c>
      <c r="P17" s="71">
        <v>8.3000000000000004E-2</v>
      </c>
      <c r="Q17" s="71">
        <v>1.95</v>
      </c>
      <c r="R17" s="71">
        <v>0.188</v>
      </c>
      <c r="S17" s="71">
        <v>0.26</v>
      </c>
      <c r="T17" s="71">
        <v>8.3000000000000004E-2</v>
      </c>
      <c r="U17" s="71">
        <v>1.95</v>
      </c>
      <c r="V17" s="71">
        <v>0.188</v>
      </c>
      <c r="W17" s="71">
        <v>0.26</v>
      </c>
      <c r="X17" s="71">
        <v>8.3000000000000004E-2</v>
      </c>
      <c r="Y17" s="71">
        <v>1.95</v>
      </c>
      <c r="Z17" s="71">
        <v>0.188</v>
      </c>
      <c r="AA17" s="71">
        <v>0.26</v>
      </c>
      <c r="AB17" s="71">
        <v>8.3000000000000004E-2</v>
      </c>
      <c r="AC17" s="71">
        <v>1.95</v>
      </c>
      <c r="AD17" s="71">
        <v>0.188</v>
      </c>
    </row>
    <row r="18" spans="14:30" x14ac:dyDescent="0.35">
      <c r="N18" s="228" t="s">
        <v>1072</v>
      </c>
      <c r="O18" s="71">
        <v>0.18</v>
      </c>
      <c r="P18" s="71">
        <v>0.15</v>
      </c>
      <c r="Q18" s="71">
        <v>2.16</v>
      </c>
      <c r="R18" s="71">
        <v>0.3</v>
      </c>
      <c r="S18" s="71">
        <v>0.18</v>
      </c>
      <c r="T18" s="71">
        <v>0.15</v>
      </c>
      <c r="U18" s="71">
        <v>2.16</v>
      </c>
      <c r="V18" s="71">
        <v>0.3</v>
      </c>
      <c r="W18" s="71">
        <v>0.18</v>
      </c>
      <c r="X18" s="71">
        <v>0.15</v>
      </c>
      <c r="Y18" s="71">
        <v>2.16</v>
      </c>
      <c r="Z18" s="71">
        <v>0.3</v>
      </c>
      <c r="AA18" s="71">
        <v>0.18</v>
      </c>
      <c r="AB18" s="71">
        <v>0.15</v>
      </c>
      <c r="AC18" s="71">
        <v>2.16</v>
      </c>
      <c r="AD18" s="71">
        <v>0.3</v>
      </c>
    </row>
    <row r="19" spans="14:30" x14ac:dyDescent="0.35">
      <c r="N19" s="228" t="s">
        <v>169</v>
      </c>
      <c r="O19" s="71">
        <v>0.18</v>
      </c>
      <c r="P19" s="71">
        <v>0.15</v>
      </c>
      <c r="Q19" s="71">
        <v>2.16</v>
      </c>
      <c r="R19" s="71">
        <v>0.3</v>
      </c>
      <c r="S19" s="71">
        <v>0.18</v>
      </c>
      <c r="T19" s="71">
        <v>0.15</v>
      </c>
      <c r="U19" s="71">
        <v>1.8</v>
      </c>
      <c r="V19" s="71">
        <v>0.3</v>
      </c>
      <c r="W19" s="71">
        <v>0.36</v>
      </c>
      <c r="X19" s="71">
        <v>0.3</v>
      </c>
      <c r="Y19" s="71">
        <v>4.32</v>
      </c>
      <c r="Z19" s="71">
        <v>0.6</v>
      </c>
      <c r="AA19" s="71">
        <v>0.72</v>
      </c>
      <c r="AB19" s="71">
        <v>0.6</v>
      </c>
      <c r="AC19" s="71">
        <v>11.51</v>
      </c>
      <c r="AD19" s="71">
        <v>1.2</v>
      </c>
    </row>
    <row r="20" spans="14:30" x14ac:dyDescent="0.35">
      <c r="N20" s="228" t="s">
        <v>54</v>
      </c>
      <c r="O20" s="71">
        <v>0.74</v>
      </c>
      <c r="P20" s="71">
        <v>6.3E-2</v>
      </c>
      <c r="Q20" s="71">
        <v>4.41</v>
      </c>
      <c r="R20" s="71">
        <v>0.127</v>
      </c>
      <c r="S20" s="71">
        <v>0.74</v>
      </c>
      <c r="T20" s="71">
        <v>6.3E-2</v>
      </c>
      <c r="U20" s="71">
        <v>3.67</v>
      </c>
      <c r="V20" s="71">
        <v>0.127</v>
      </c>
      <c r="W20" s="71">
        <v>1.47</v>
      </c>
      <c r="X20" s="71">
        <v>0.127</v>
      </c>
      <c r="Y20" s="71">
        <v>8.82</v>
      </c>
      <c r="Z20" s="71">
        <v>0.254</v>
      </c>
      <c r="AA20" s="71">
        <v>2.94</v>
      </c>
      <c r="AB20" s="71">
        <v>0.254</v>
      </c>
      <c r="AC20" s="71">
        <v>23.52</v>
      </c>
      <c r="AD20" s="71">
        <v>0.50800000000000001</v>
      </c>
    </row>
    <row r="21" spans="14:30" x14ac:dyDescent="0.35">
      <c r="N21" s="228" t="s">
        <v>57</v>
      </c>
      <c r="O21" s="71">
        <v>0.12</v>
      </c>
      <c r="P21" s="71">
        <v>0.1</v>
      </c>
      <c r="Q21" s="71">
        <v>1.44</v>
      </c>
      <c r="R21" s="71">
        <v>0.2</v>
      </c>
      <c r="S21" s="71">
        <v>0.12</v>
      </c>
      <c r="T21" s="71">
        <v>0.1</v>
      </c>
      <c r="U21" s="71">
        <v>1.2</v>
      </c>
      <c r="V21" s="71">
        <v>0.2</v>
      </c>
      <c r="W21" s="71">
        <v>0.24</v>
      </c>
      <c r="X21" s="71">
        <v>0.2</v>
      </c>
      <c r="Y21" s="71">
        <v>2.88</v>
      </c>
      <c r="Z21" s="71">
        <v>0.4</v>
      </c>
      <c r="AA21" s="71">
        <v>0.48</v>
      </c>
      <c r="AB21" s="71">
        <v>0.4</v>
      </c>
      <c r="AC21" s="71">
        <v>7.67</v>
      </c>
      <c r="AD21" s="71">
        <v>0.8</v>
      </c>
    </row>
    <row r="22" spans="14:30" x14ac:dyDescent="0.35">
      <c r="N22" s="228" t="s">
        <v>55</v>
      </c>
      <c r="O22" s="71">
        <v>0.26</v>
      </c>
      <c r="P22" s="71">
        <v>8.3000000000000004E-2</v>
      </c>
      <c r="Q22" s="71">
        <v>2.08</v>
      </c>
      <c r="R22" s="71">
        <v>0.16700000000000001</v>
      </c>
      <c r="S22" s="71">
        <v>0.26</v>
      </c>
      <c r="T22" s="71">
        <v>8.3000000000000004E-2</v>
      </c>
      <c r="U22" s="71">
        <v>1.73</v>
      </c>
      <c r="V22" s="71">
        <v>0.16700000000000001</v>
      </c>
      <c r="W22" s="71">
        <v>0.52</v>
      </c>
      <c r="X22" s="71">
        <v>0.16700000000000001</v>
      </c>
      <c r="Y22" s="71">
        <v>4.1500000000000004</v>
      </c>
      <c r="Z22" s="71">
        <v>0.33300000000000002</v>
      </c>
      <c r="AA22" s="71">
        <v>1.04</v>
      </c>
      <c r="AB22" s="71">
        <v>0.33300000000000002</v>
      </c>
      <c r="AC22" s="71">
        <v>11.07</v>
      </c>
      <c r="AD22" s="71">
        <v>0.66700000000000004</v>
      </c>
    </row>
    <row r="23" spans="14:30" x14ac:dyDescent="0.35">
      <c r="N23" s="228" t="s">
        <v>50</v>
      </c>
      <c r="O23" s="71">
        <v>0.16</v>
      </c>
      <c r="P23" s="71">
        <v>0.13300000000000001</v>
      </c>
      <c r="Q23" s="71">
        <v>1.92</v>
      </c>
      <c r="R23" s="71">
        <v>0.26700000000000002</v>
      </c>
      <c r="S23" s="71">
        <v>0.16</v>
      </c>
      <c r="T23" s="71">
        <v>0.13300000000000001</v>
      </c>
      <c r="U23" s="71">
        <v>1.6</v>
      </c>
      <c r="V23" s="71">
        <v>0.26700000000000002</v>
      </c>
      <c r="W23" s="71">
        <v>0.32</v>
      </c>
      <c r="X23" s="71">
        <v>0.26700000000000002</v>
      </c>
      <c r="Y23" s="71">
        <v>3.84</v>
      </c>
      <c r="Z23" s="71">
        <v>0.53300000000000003</v>
      </c>
      <c r="AA23" s="71">
        <v>0.64</v>
      </c>
      <c r="AB23" s="71">
        <v>0.53300000000000003</v>
      </c>
      <c r="AC23" s="71">
        <v>10.23</v>
      </c>
      <c r="AD23" s="71">
        <v>1.0660000000000001</v>
      </c>
    </row>
    <row r="24" spans="14:30" x14ac:dyDescent="0.35">
      <c r="N24" s="228" t="s">
        <v>48</v>
      </c>
      <c r="O24" s="71">
        <v>0.35</v>
      </c>
      <c r="P24" s="71">
        <v>0.111</v>
      </c>
      <c r="Q24" s="71">
        <v>2.77</v>
      </c>
      <c r="R24" s="71">
        <v>0.222</v>
      </c>
      <c r="S24" s="71">
        <v>0.35</v>
      </c>
      <c r="T24" s="71">
        <v>0.111</v>
      </c>
      <c r="U24" s="71">
        <v>2.31</v>
      </c>
      <c r="V24" s="71">
        <v>0.222</v>
      </c>
      <c r="W24" s="71">
        <v>0.69</v>
      </c>
      <c r="X24" s="71">
        <v>0.222</v>
      </c>
      <c r="Y24" s="71">
        <v>5.54</v>
      </c>
      <c r="Z24" s="71">
        <v>0.44400000000000001</v>
      </c>
      <c r="AA24" s="71">
        <v>1.38</v>
      </c>
      <c r="AB24" s="71">
        <v>0.44400000000000001</v>
      </c>
      <c r="AC24" s="71">
        <v>14.76</v>
      </c>
      <c r="AD24" s="71">
        <v>0.88900000000000001</v>
      </c>
    </row>
    <row r="25" spans="14:30" x14ac:dyDescent="0.35">
      <c r="N25" s="228" t="s">
        <v>42</v>
      </c>
      <c r="O25" s="71">
        <v>0.98</v>
      </c>
      <c r="P25" s="71">
        <v>8.5000000000000006E-2</v>
      </c>
      <c r="Q25" s="71">
        <v>5.88</v>
      </c>
      <c r="R25" s="71">
        <v>0.16900000000000001</v>
      </c>
      <c r="S25" s="71">
        <v>0.98</v>
      </c>
      <c r="T25" s="71">
        <v>8.5000000000000006E-2</v>
      </c>
      <c r="U25" s="71">
        <v>4.9000000000000004</v>
      </c>
      <c r="V25" s="71">
        <v>0.16900000000000001</v>
      </c>
      <c r="W25" s="71">
        <v>1.96</v>
      </c>
      <c r="X25" s="71">
        <v>0.16900000000000001</v>
      </c>
      <c r="Y25" s="71">
        <v>11.76</v>
      </c>
      <c r="Z25" s="71">
        <v>0.33800000000000002</v>
      </c>
      <c r="AA25" s="71">
        <v>3.92</v>
      </c>
      <c r="AB25" s="71">
        <v>0.33800000000000002</v>
      </c>
      <c r="AC25" s="71">
        <v>31.35</v>
      </c>
      <c r="AD25" s="71">
        <v>0.67700000000000005</v>
      </c>
    </row>
    <row r="26" spans="14:30" x14ac:dyDescent="0.35">
      <c r="N26" s="228" t="s">
        <v>46</v>
      </c>
      <c r="O26" s="71">
        <v>0.16</v>
      </c>
      <c r="P26" s="71">
        <v>0.13300000000000001</v>
      </c>
      <c r="Q26" s="71">
        <v>1.92</v>
      </c>
      <c r="R26" s="71">
        <v>0.26700000000000002</v>
      </c>
      <c r="S26" s="71">
        <v>0.16</v>
      </c>
      <c r="T26" s="71">
        <v>0.13300000000000001</v>
      </c>
      <c r="U26" s="71">
        <v>1.6</v>
      </c>
      <c r="V26" s="71">
        <v>0.26700000000000002</v>
      </c>
      <c r="W26" s="71">
        <v>0.32</v>
      </c>
      <c r="X26" s="71">
        <v>0.26700000000000002</v>
      </c>
      <c r="Y26" s="71">
        <v>3.84</v>
      </c>
      <c r="Z26" s="71">
        <v>0.53300000000000003</v>
      </c>
      <c r="AA26" s="71">
        <v>0.64</v>
      </c>
      <c r="AB26" s="71">
        <v>0.53300000000000003</v>
      </c>
      <c r="AC26" s="71">
        <v>10.23</v>
      </c>
      <c r="AD26" s="71">
        <v>1.0660000000000001</v>
      </c>
    </row>
    <row r="27" spans="14:30" x14ac:dyDescent="0.35">
      <c r="N27" s="228" t="s">
        <v>44</v>
      </c>
      <c r="O27" s="71">
        <v>0.35</v>
      </c>
      <c r="P27" s="71">
        <v>0.111</v>
      </c>
      <c r="Q27" s="71">
        <v>2.77</v>
      </c>
      <c r="R27" s="71">
        <v>0.222</v>
      </c>
      <c r="S27" s="71">
        <v>0.35</v>
      </c>
      <c r="T27" s="71">
        <v>0.111</v>
      </c>
      <c r="U27" s="71">
        <v>2.31</v>
      </c>
      <c r="V27" s="71">
        <v>0.222</v>
      </c>
      <c r="W27" s="71">
        <v>0.69</v>
      </c>
      <c r="X27" s="71">
        <v>0.222</v>
      </c>
      <c r="Y27" s="71">
        <v>5.54</v>
      </c>
      <c r="Z27" s="71">
        <v>0.44400000000000001</v>
      </c>
      <c r="AA27" s="71">
        <v>1.38</v>
      </c>
      <c r="AB27" s="71">
        <v>0.44400000000000001</v>
      </c>
      <c r="AC27" s="71">
        <v>14.76</v>
      </c>
      <c r="AD27" s="71">
        <v>0.88900000000000001</v>
      </c>
    </row>
    <row r="28" spans="14:30" x14ac:dyDescent="0.35">
      <c r="N28" s="228" t="s">
        <v>97</v>
      </c>
      <c r="O28" s="71">
        <v>1.1599999999999999</v>
      </c>
      <c r="P28" s="71">
        <v>2.4E-2</v>
      </c>
      <c r="Q28" s="71">
        <v>10.48</v>
      </c>
      <c r="R28" s="71">
        <v>7.2999999999999995E-2</v>
      </c>
      <c r="S28" s="71">
        <v>1.1599999999999999</v>
      </c>
      <c r="T28" s="71">
        <v>2.4E-2</v>
      </c>
      <c r="U28" s="71">
        <v>8.73</v>
      </c>
      <c r="V28" s="71">
        <v>7.2999999999999995E-2</v>
      </c>
      <c r="W28" s="71">
        <v>2.33</v>
      </c>
      <c r="X28" s="71">
        <v>4.9000000000000002E-2</v>
      </c>
      <c r="Y28" s="71">
        <v>20.96</v>
      </c>
      <c r="Z28" s="71">
        <v>0.14699999999999999</v>
      </c>
      <c r="AA28" s="71">
        <v>4.66</v>
      </c>
      <c r="AB28" s="71">
        <v>9.8000000000000004E-2</v>
      </c>
      <c r="AC28" s="71">
        <v>55.88</v>
      </c>
      <c r="AD28" s="71">
        <v>0.29299999999999998</v>
      </c>
    </row>
    <row r="29" spans="14:30" x14ac:dyDescent="0.35">
      <c r="N29" s="228" t="s">
        <v>100</v>
      </c>
      <c r="O29" s="71">
        <v>0.15</v>
      </c>
      <c r="P29" s="71">
        <v>6.2E-2</v>
      </c>
      <c r="Q29" s="71">
        <v>2.75</v>
      </c>
      <c r="R29" s="71">
        <v>0.187</v>
      </c>
      <c r="S29" s="71">
        <v>0.15</v>
      </c>
      <c r="T29" s="71">
        <v>6.2E-2</v>
      </c>
      <c r="U29" s="71">
        <v>2.29</v>
      </c>
      <c r="V29" s="71">
        <v>0.187</v>
      </c>
      <c r="W29" s="71">
        <v>0.31</v>
      </c>
      <c r="X29" s="71">
        <v>0.125</v>
      </c>
      <c r="Y29" s="71">
        <v>5.5</v>
      </c>
      <c r="Z29" s="71">
        <v>0.375</v>
      </c>
      <c r="AA29" s="71">
        <v>0.61</v>
      </c>
      <c r="AB29" s="71">
        <v>0.25</v>
      </c>
      <c r="AC29" s="71">
        <v>14.67</v>
      </c>
      <c r="AD29" s="71">
        <v>0.749</v>
      </c>
    </row>
    <row r="30" spans="14:30" x14ac:dyDescent="0.35">
      <c r="N30" s="228" t="s">
        <v>98</v>
      </c>
      <c r="O30" s="71">
        <v>0.44</v>
      </c>
      <c r="P30" s="71">
        <v>3.9E-2</v>
      </c>
      <c r="Q30" s="71">
        <v>5.33</v>
      </c>
      <c r="R30" s="71">
        <v>0.11700000000000001</v>
      </c>
      <c r="S30" s="71">
        <v>0.44</v>
      </c>
      <c r="T30" s="71">
        <v>3.9E-2</v>
      </c>
      <c r="U30" s="71">
        <v>4.4400000000000004</v>
      </c>
      <c r="V30" s="71">
        <v>0.11700000000000001</v>
      </c>
      <c r="W30" s="71">
        <v>0.89</v>
      </c>
      <c r="X30" s="71">
        <v>7.8E-2</v>
      </c>
      <c r="Y30" s="71">
        <v>10.65</v>
      </c>
      <c r="Z30" s="71">
        <v>0.23400000000000001</v>
      </c>
      <c r="AA30" s="71">
        <v>1.78</v>
      </c>
      <c r="AB30" s="71">
        <v>0.156</v>
      </c>
      <c r="AC30" s="71">
        <v>28.4</v>
      </c>
      <c r="AD30" s="71">
        <v>0.46800000000000003</v>
      </c>
    </row>
    <row r="31" spans="14:30" x14ac:dyDescent="0.35">
      <c r="N31" s="228" t="s">
        <v>93</v>
      </c>
      <c r="O31" s="71">
        <v>1.94</v>
      </c>
      <c r="P31" s="71">
        <v>6.3E-2</v>
      </c>
      <c r="Q31" s="71">
        <v>11.62</v>
      </c>
      <c r="R31" s="71">
        <v>0.127</v>
      </c>
      <c r="S31" s="71">
        <v>1.94</v>
      </c>
      <c r="T31" s="71">
        <v>6.3E-2</v>
      </c>
      <c r="U31" s="71">
        <v>9.68</v>
      </c>
      <c r="V31" s="71">
        <v>0.127</v>
      </c>
      <c r="W31" s="71">
        <v>3.87</v>
      </c>
      <c r="X31" s="71">
        <v>0.127</v>
      </c>
      <c r="Y31" s="71">
        <v>23.24</v>
      </c>
      <c r="Z31" s="71">
        <v>0.254</v>
      </c>
      <c r="AA31" s="71">
        <v>7.75</v>
      </c>
      <c r="AB31" s="71">
        <v>0.254</v>
      </c>
      <c r="AC31" s="71">
        <v>61.97</v>
      </c>
      <c r="AD31" s="71">
        <v>0.50800000000000001</v>
      </c>
    </row>
    <row r="32" spans="14:30" x14ac:dyDescent="0.35">
      <c r="N32" s="228" t="s">
        <v>96</v>
      </c>
      <c r="O32" s="71">
        <v>0.16</v>
      </c>
      <c r="P32" s="71">
        <v>0.1</v>
      </c>
      <c r="Q32" s="71">
        <v>1.88</v>
      </c>
      <c r="R32" s="71">
        <v>0.2</v>
      </c>
      <c r="S32" s="71">
        <v>0.16</v>
      </c>
      <c r="T32" s="71">
        <v>0.1</v>
      </c>
      <c r="U32" s="71">
        <v>1.57</v>
      </c>
      <c r="V32" s="71">
        <v>0.2</v>
      </c>
      <c r="W32" s="71">
        <v>0.31</v>
      </c>
      <c r="X32" s="71">
        <v>0.2</v>
      </c>
      <c r="Y32" s="71">
        <v>3.76</v>
      </c>
      <c r="Z32" s="71">
        <v>0.4</v>
      </c>
      <c r="AA32" s="71">
        <v>0.63</v>
      </c>
      <c r="AB32" s="71">
        <v>0.4</v>
      </c>
      <c r="AC32" s="71">
        <v>10.02</v>
      </c>
      <c r="AD32" s="71">
        <v>0.8</v>
      </c>
    </row>
    <row r="33" spans="1:30" x14ac:dyDescent="0.35">
      <c r="N33" s="228" t="s">
        <v>94</v>
      </c>
      <c r="O33" s="71">
        <v>0.61</v>
      </c>
      <c r="P33" s="71">
        <v>8.3000000000000004E-2</v>
      </c>
      <c r="Q33" s="71">
        <v>4.8499999999999996</v>
      </c>
      <c r="R33" s="71">
        <v>0.16700000000000001</v>
      </c>
      <c r="S33" s="71">
        <v>0.61</v>
      </c>
      <c r="T33" s="71">
        <v>8.3000000000000004E-2</v>
      </c>
      <c r="U33" s="71">
        <v>4.04</v>
      </c>
      <c r="V33" s="71">
        <v>0.16700000000000001</v>
      </c>
      <c r="W33" s="71">
        <v>1.21</v>
      </c>
      <c r="X33" s="71">
        <v>0.16700000000000001</v>
      </c>
      <c r="Y33" s="71">
        <v>9.6999999999999993</v>
      </c>
      <c r="Z33" s="71">
        <v>0.33300000000000002</v>
      </c>
      <c r="AA33" s="71">
        <v>2.4300000000000002</v>
      </c>
      <c r="AB33" s="71">
        <v>0.33300000000000002</v>
      </c>
      <c r="AC33" s="71">
        <v>25.88</v>
      </c>
      <c r="AD33" s="71">
        <v>0.66700000000000004</v>
      </c>
    </row>
    <row r="34" spans="1:30" x14ac:dyDescent="0.35">
      <c r="N34" s="228" t="s">
        <v>92</v>
      </c>
      <c r="O34" s="71">
        <v>0.16</v>
      </c>
      <c r="P34" s="71">
        <v>0.1</v>
      </c>
      <c r="Q34" s="71">
        <v>1.88</v>
      </c>
      <c r="R34" s="71">
        <v>0.2</v>
      </c>
      <c r="S34" s="71">
        <v>0.16</v>
      </c>
      <c r="T34" s="71">
        <v>0.1</v>
      </c>
      <c r="U34" s="71">
        <v>1.57</v>
      </c>
      <c r="V34" s="71">
        <v>0.2</v>
      </c>
      <c r="W34" s="71">
        <v>0.31</v>
      </c>
      <c r="X34" s="71">
        <v>0.2</v>
      </c>
      <c r="Y34" s="71">
        <v>3.76</v>
      </c>
      <c r="Z34" s="71">
        <v>0.4</v>
      </c>
      <c r="AA34" s="71">
        <v>0.63</v>
      </c>
      <c r="AB34" s="71">
        <v>0.4</v>
      </c>
      <c r="AC34" s="71">
        <v>10.02</v>
      </c>
      <c r="AD34" s="71">
        <v>0.8</v>
      </c>
    </row>
    <row r="35" spans="1:30" x14ac:dyDescent="0.35">
      <c r="N35" s="228" t="s">
        <v>86</v>
      </c>
      <c r="O35" s="71">
        <v>0.87</v>
      </c>
      <c r="P35" s="71">
        <v>5.0999999999999997E-2</v>
      </c>
      <c r="Q35" s="71">
        <v>5.88</v>
      </c>
      <c r="R35" s="71">
        <v>0.114</v>
      </c>
      <c r="S35" s="71">
        <v>0.87</v>
      </c>
      <c r="T35" s="71">
        <v>5.0999999999999997E-2</v>
      </c>
      <c r="U35" s="71">
        <v>4.9000000000000004</v>
      </c>
      <c r="V35" s="71">
        <v>0.114</v>
      </c>
      <c r="W35" s="71">
        <v>1.74</v>
      </c>
      <c r="X35" s="71">
        <v>0.10199999999999999</v>
      </c>
      <c r="Y35" s="71">
        <v>11.76</v>
      </c>
      <c r="Z35" s="71">
        <v>0.22800000000000001</v>
      </c>
      <c r="AA35" s="71">
        <v>3.49</v>
      </c>
      <c r="AB35" s="71">
        <v>0.20300000000000001</v>
      </c>
      <c r="AC35" s="71">
        <v>31.37</v>
      </c>
      <c r="AD35" s="71">
        <v>0.45700000000000002</v>
      </c>
    </row>
    <row r="36" spans="1:30" x14ac:dyDescent="0.35">
      <c r="E36" s="370"/>
      <c r="F36" s="370"/>
      <c r="G36" s="370"/>
      <c r="H36" s="370"/>
      <c r="N36" s="228" t="s">
        <v>89</v>
      </c>
      <c r="O36" s="71">
        <v>0.1</v>
      </c>
      <c r="P36" s="71">
        <v>0.08</v>
      </c>
      <c r="Q36" s="71">
        <v>1.3</v>
      </c>
      <c r="R36" s="71">
        <v>0.18</v>
      </c>
      <c r="S36" s="71">
        <v>0.1</v>
      </c>
      <c r="T36" s="71">
        <v>0.08</v>
      </c>
      <c r="U36" s="71">
        <v>1.08</v>
      </c>
      <c r="V36" s="71">
        <v>0.18</v>
      </c>
      <c r="W36" s="71">
        <v>0.19</v>
      </c>
      <c r="X36" s="71">
        <v>0.16</v>
      </c>
      <c r="Y36" s="71">
        <v>2.59</v>
      </c>
      <c r="Z36" s="71">
        <v>0.36</v>
      </c>
      <c r="AA36" s="71">
        <v>0.38</v>
      </c>
      <c r="AB36" s="71">
        <v>0.32</v>
      </c>
      <c r="AC36" s="71">
        <v>6.91</v>
      </c>
      <c r="AD36" s="71">
        <v>0.72</v>
      </c>
    </row>
    <row r="37" spans="1:30" ht="28.5" customHeight="1" x14ac:dyDescent="0.35">
      <c r="B37" s="146" t="s">
        <v>277</v>
      </c>
      <c r="C37" s="146" t="s">
        <v>278</v>
      </c>
      <c r="D37" s="147" t="s">
        <v>298</v>
      </c>
      <c r="E37" s="148"/>
      <c r="F37" s="148"/>
      <c r="G37" s="147"/>
      <c r="H37" s="149"/>
      <c r="N37" s="228" t="s">
        <v>87</v>
      </c>
      <c r="O37" s="71">
        <v>0.27</v>
      </c>
      <c r="P37" s="71">
        <v>6.7000000000000004E-2</v>
      </c>
      <c r="Q37" s="71">
        <v>2.46</v>
      </c>
      <c r="R37" s="71">
        <v>0.15</v>
      </c>
      <c r="S37" s="71">
        <v>0.27</v>
      </c>
      <c r="T37" s="71">
        <v>6.7000000000000004E-2</v>
      </c>
      <c r="U37" s="71">
        <v>2.0499999999999998</v>
      </c>
      <c r="V37" s="71">
        <v>0.15</v>
      </c>
      <c r="W37" s="71">
        <v>0.55000000000000004</v>
      </c>
      <c r="X37" s="71">
        <v>0.13300000000000001</v>
      </c>
      <c r="Y37" s="71">
        <v>4.91</v>
      </c>
      <c r="Z37" s="71">
        <v>0.3</v>
      </c>
      <c r="AA37" s="71">
        <v>1.0900000000000001</v>
      </c>
      <c r="AB37" s="71">
        <v>0.26700000000000002</v>
      </c>
      <c r="AC37" s="71">
        <v>13.1</v>
      </c>
      <c r="AD37" s="71">
        <v>0.6</v>
      </c>
    </row>
    <row r="38" spans="1:30" x14ac:dyDescent="0.35">
      <c r="A38" s="150" t="s">
        <v>299</v>
      </c>
      <c r="B38" s="151">
        <v>0.22791332174271936</v>
      </c>
      <c r="C38" s="5">
        <f>IF(D38="Elastic",G38*B38,E38*LN(B38)+F38)</f>
        <v>0.20269016006456048</v>
      </c>
      <c r="D38" s="65" t="s">
        <v>283</v>
      </c>
      <c r="E38" s="5">
        <f t="array" ref="E38:F38">LINEST($H$3:$I$3,LN($H$4:$I$4),2,1)</f>
        <v>0.17437203315564162</v>
      </c>
      <c r="F38" s="5">
        <v>0.46054975981215679</v>
      </c>
      <c r="G38">
        <f>LINEST($G$3:$H$3,($G$4:$H$4),2,1)</f>
        <v>0.83333333333333337</v>
      </c>
      <c r="N38" s="228" t="s">
        <v>82</v>
      </c>
      <c r="O38" s="71">
        <v>1.0900000000000001</v>
      </c>
      <c r="P38" s="71">
        <v>6.3E-2</v>
      </c>
      <c r="Q38" s="71">
        <v>5.45</v>
      </c>
      <c r="R38" s="71">
        <v>0.127</v>
      </c>
      <c r="S38" s="71">
        <v>1.0900000000000001</v>
      </c>
      <c r="T38" s="71">
        <v>6.3E-2</v>
      </c>
      <c r="U38" s="71">
        <v>5.45</v>
      </c>
      <c r="V38" s="71">
        <v>0.127</v>
      </c>
      <c r="W38" s="71">
        <v>1.0900000000000001</v>
      </c>
      <c r="X38" s="71">
        <v>6.3E-2</v>
      </c>
      <c r="Y38" s="71">
        <v>5.45</v>
      </c>
      <c r="Z38" s="71">
        <v>0.127</v>
      </c>
      <c r="AA38" s="71">
        <v>1.0900000000000001</v>
      </c>
      <c r="AB38" s="71">
        <v>6.3E-2</v>
      </c>
      <c r="AC38" s="71">
        <v>5.45</v>
      </c>
      <c r="AD38" s="71">
        <v>0.127</v>
      </c>
    </row>
    <row r="39" spans="1:30" x14ac:dyDescent="0.35">
      <c r="A39" s="150" t="s">
        <v>300</v>
      </c>
      <c r="B39" s="151">
        <f>+C39*9.8*H39^2</f>
        <v>0.22794707117888849</v>
      </c>
      <c r="C39" s="5">
        <f>+E39/H39^F39+G39</f>
        <v>4.2865205380585247E-2</v>
      </c>
      <c r="E39" s="47">
        <f>+'Response Spectra'!D54</f>
        <v>1.0064620887686315E-6</v>
      </c>
      <c r="F39" s="47">
        <f>+'Response Spectra'!D55</f>
        <v>7.1922575620433307</v>
      </c>
      <c r="G39" s="47">
        <f>+'Response Spectra'!D56</f>
        <v>4.2856136395054097E-2</v>
      </c>
      <c r="H39" s="47">
        <v>0.73663358562424641</v>
      </c>
      <c r="N39" s="228" t="s">
        <v>85</v>
      </c>
      <c r="O39" s="71">
        <v>0.12</v>
      </c>
      <c r="P39" s="71">
        <v>0.1</v>
      </c>
      <c r="Q39" s="71">
        <v>1.2</v>
      </c>
      <c r="R39" s="71">
        <v>0.2</v>
      </c>
      <c r="S39" s="71">
        <v>0.12</v>
      </c>
      <c r="T39" s="71">
        <v>0.1</v>
      </c>
      <c r="U39" s="71">
        <v>1.2</v>
      </c>
      <c r="V39" s="71">
        <v>0.2</v>
      </c>
      <c r="W39" s="71">
        <v>0.12</v>
      </c>
      <c r="X39" s="71">
        <v>0.1</v>
      </c>
      <c r="Y39" s="71">
        <v>1.2</v>
      </c>
      <c r="Z39" s="71">
        <v>0.2</v>
      </c>
      <c r="AA39" s="71">
        <v>0.12</v>
      </c>
      <c r="AB39" s="71">
        <v>0.1</v>
      </c>
      <c r="AC39" s="71">
        <v>1.2</v>
      </c>
      <c r="AD39" s="71">
        <v>0.2</v>
      </c>
    </row>
    <row r="40" spans="1:30" x14ac:dyDescent="0.35">
      <c r="A40" s="152" t="s">
        <v>299</v>
      </c>
      <c r="B40" s="151">
        <v>0.31329038696792672</v>
      </c>
      <c r="C40" s="5">
        <f>IF(D40="Elastic",G40*B40,E40*LN(B40)+F40)</f>
        <v>0.25816925986961159</v>
      </c>
      <c r="D40" s="65" t="s">
        <v>283</v>
      </c>
      <c r="E40" s="5">
        <f t="array" ref="E40:F40">LINEST($H$3:$I$3,LN($H$4:$I$4),2,1)</f>
        <v>0.17437203315564162</v>
      </c>
      <c r="F40" s="5">
        <v>0.46054975981215679</v>
      </c>
      <c r="G40">
        <f>LINEST($G$3:$H$3,($G$4:$H$4),2,1)</f>
        <v>0.83333333333333337</v>
      </c>
      <c r="H40" s="47"/>
      <c r="N40" s="228" t="s">
        <v>83</v>
      </c>
      <c r="O40" s="71">
        <v>0.34</v>
      </c>
      <c r="P40" s="71">
        <v>8.3000000000000004E-2</v>
      </c>
      <c r="Q40" s="71">
        <v>2.27</v>
      </c>
      <c r="R40" s="71">
        <v>0.16700000000000001</v>
      </c>
      <c r="S40" s="71">
        <v>0.34</v>
      </c>
      <c r="T40" s="71">
        <v>8.3000000000000004E-2</v>
      </c>
      <c r="U40" s="71">
        <v>2.27</v>
      </c>
      <c r="V40" s="71">
        <v>0.16700000000000001</v>
      </c>
      <c r="W40" s="71">
        <v>0.34</v>
      </c>
      <c r="X40" s="71">
        <v>8.3000000000000004E-2</v>
      </c>
      <c r="Y40" s="71">
        <v>2.27</v>
      </c>
      <c r="Z40" s="71">
        <v>0.16700000000000001</v>
      </c>
      <c r="AA40" s="71">
        <v>0.34</v>
      </c>
      <c r="AB40" s="71">
        <v>8.3000000000000004E-2</v>
      </c>
      <c r="AC40" s="71">
        <v>2.27</v>
      </c>
      <c r="AD40" s="71">
        <v>0.16700000000000001</v>
      </c>
    </row>
    <row r="41" spans="1:30" x14ac:dyDescent="0.35">
      <c r="A41" s="152" t="s">
        <v>301</v>
      </c>
      <c r="B41" s="151">
        <f>+C41*9.8*H41^2</f>
        <v>0.31320829495852875</v>
      </c>
      <c r="C41" s="5">
        <f>+E41/H41^F41+G41</f>
        <v>0.10290617439096826</v>
      </c>
      <c r="E41" s="47">
        <f>+'Response Spectra'!I54</f>
        <v>5.3886085189965202E-7</v>
      </c>
      <c r="F41" s="47">
        <f>+'Response Spectra'!I55</f>
        <v>7.7338057809486145</v>
      </c>
      <c r="G41" s="47">
        <f>+'Response Spectra'!I56</f>
        <v>0.10285660399629097</v>
      </c>
      <c r="H41" s="47">
        <v>0.55729208266380048</v>
      </c>
      <c r="K41">
        <v>0.14001029369252976</v>
      </c>
      <c r="L41">
        <v>0.15362556326041063</v>
      </c>
      <c r="N41" s="228" t="s">
        <v>39</v>
      </c>
      <c r="O41" s="71">
        <v>0.24</v>
      </c>
      <c r="P41" s="71">
        <v>0.2</v>
      </c>
      <c r="Q41" s="71">
        <v>2.4</v>
      </c>
      <c r="R41" s="71">
        <v>0.4</v>
      </c>
      <c r="S41" s="71">
        <v>0.24</v>
      </c>
      <c r="T41" s="71">
        <v>0.2</v>
      </c>
      <c r="U41" s="71">
        <v>2.4</v>
      </c>
      <c r="V41" s="71">
        <v>0.4</v>
      </c>
      <c r="W41" s="71">
        <v>0.24</v>
      </c>
      <c r="X41" s="71">
        <v>0.2</v>
      </c>
      <c r="Y41" s="71">
        <v>2.4</v>
      </c>
      <c r="Z41" s="71">
        <v>0.4</v>
      </c>
      <c r="AA41" s="71">
        <v>0.24</v>
      </c>
      <c r="AB41" s="71">
        <v>0.2</v>
      </c>
      <c r="AC41" s="71">
        <v>2.4</v>
      </c>
      <c r="AD41" s="71">
        <v>0.4</v>
      </c>
    </row>
    <row r="42" spans="1:30" x14ac:dyDescent="0.35">
      <c r="A42" s="145" t="s">
        <v>299</v>
      </c>
      <c r="B42" s="151">
        <v>0.40217187247565095</v>
      </c>
      <c r="C42" s="5">
        <f>IF(D42="Elastic",G42*B42,E42*LN(B42)+F42)</f>
        <v>0.30171850537926315</v>
      </c>
      <c r="D42" s="65" t="s">
        <v>283</v>
      </c>
      <c r="E42" s="5">
        <f t="array" ref="E42:F42">LINEST($H$3:$I$3,LN($H$4:$I$4),2,1)</f>
        <v>0.17437203315564162</v>
      </c>
      <c r="F42" s="5">
        <v>0.46054975981215679</v>
      </c>
      <c r="G42">
        <f>LINEST($G$3:$H$3,($G$4:$H$4),2,1)</f>
        <v>0.83333333333333337</v>
      </c>
      <c r="H42" s="47"/>
      <c r="K42">
        <v>1.7287717555332191E-2</v>
      </c>
      <c r="L42">
        <v>1.9879916898261279E-2</v>
      </c>
      <c r="N42" s="228" t="s">
        <v>37</v>
      </c>
      <c r="O42" s="71">
        <v>0.27</v>
      </c>
      <c r="P42" s="71">
        <v>0.111</v>
      </c>
      <c r="Q42" s="71">
        <v>1.81</v>
      </c>
      <c r="R42" s="71">
        <v>0.222</v>
      </c>
      <c r="S42" s="71">
        <v>0.27</v>
      </c>
      <c r="T42" s="71">
        <v>0.111</v>
      </c>
      <c r="U42" s="71">
        <v>1.81</v>
      </c>
      <c r="V42" s="71">
        <v>0.222</v>
      </c>
      <c r="W42" s="71">
        <v>0.27</v>
      </c>
      <c r="X42" s="71">
        <v>0.111</v>
      </c>
      <c r="Y42" s="71">
        <v>1.81</v>
      </c>
      <c r="Z42" s="71">
        <v>0.222</v>
      </c>
      <c r="AA42" s="71">
        <v>0.27</v>
      </c>
      <c r="AB42" s="71">
        <v>0.111</v>
      </c>
      <c r="AC42" s="71">
        <v>1.81</v>
      </c>
      <c r="AD42" s="71">
        <v>0.222</v>
      </c>
    </row>
    <row r="43" spans="1:30" x14ac:dyDescent="0.35">
      <c r="A43" s="145" t="s">
        <v>302</v>
      </c>
      <c r="B43" s="151">
        <f>+C43*9.8*H43^2</f>
        <v>0.40213542438590372</v>
      </c>
      <c r="C43" s="5">
        <f>+E43/H43^F43+G43</f>
        <v>0.15007517455223618</v>
      </c>
      <c r="E43" s="47">
        <f>+'Response Spectra'!N54</f>
        <v>3.4221328550782944E-7</v>
      </c>
      <c r="F43" s="47">
        <f>+'Response Spectra'!N55</f>
        <v>8.32351619691417</v>
      </c>
      <c r="G43" s="47">
        <f>+'Response Spectra'!N56</f>
        <v>0.14999965778671451</v>
      </c>
      <c r="H43" s="47">
        <v>0.52290006958048241</v>
      </c>
      <c r="K43">
        <v>1.0199722032299449E-3</v>
      </c>
      <c r="L43">
        <v>1.2119036899637206E-3</v>
      </c>
      <c r="N43" s="228" t="s">
        <v>104</v>
      </c>
      <c r="O43" s="71">
        <v>0.24</v>
      </c>
      <c r="P43" s="71">
        <v>0.2</v>
      </c>
      <c r="Q43" s="71">
        <v>4.32</v>
      </c>
      <c r="R43" s="71">
        <v>0.6</v>
      </c>
      <c r="S43" s="71">
        <v>0.24</v>
      </c>
      <c r="T43" s="71">
        <v>0.2</v>
      </c>
      <c r="U43" s="71">
        <v>4.32</v>
      </c>
      <c r="V43" s="71">
        <v>0.6</v>
      </c>
      <c r="W43" s="71">
        <v>0.36</v>
      </c>
      <c r="X43" s="71">
        <v>0.3</v>
      </c>
      <c r="Y43" s="71">
        <v>6.48</v>
      </c>
      <c r="Z43" s="71">
        <v>0.9</v>
      </c>
      <c r="AA43" s="71">
        <v>0.48</v>
      </c>
      <c r="AB43" s="71">
        <v>0.4</v>
      </c>
      <c r="AC43" s="71">
        <v>11.51</v>
      </c>
      <c r="AD43" s="71">
        <v>1.2</v>
      </c>
    </row>
    <row r="44" spans="1:30" x14ac:dyDescent="0.35">
      <c r="H44" s="47"/>
      <c r="K44">
        <v>1.2713145583490979E-5</v>
      </c>
      <c r="L44">
        <v>1.6028643475472125E-5</v>
      </c>
      <c r="N44" s="228" t="s">
        <v>102</v>
      </c>
      <c r="O44" s="71">
        <v>0.16</v>
      </c>
      <c r="P44" s="71">
        <v>0.1</v>
      </c>
      <c r="Q44" s="71">
        <v>2.35</v>
      </c>
      <c r="R44" s="71">
        <v>0.25</v>
      </c>
      <c r="S44" s="71">
        <v>0.16</v>
      </c>
      <c r="T44" s="71">
        <v>0.1</v>
      </c>
      <c r="U44" s="71">
        <v>2.35</v>
      </c>
      <c r="V44" s="71">
        <v>0.25</v>
      </c>
      <c r="W44" s="71">
        <v>0.31</v>
      </c>
      <c r="X44" s="71">
        <v>0.2</v>
      </c>
      <c r="Y44" s="71">
        <v>4.7</v>
      </c>
      <c r="Z44" s="71">
        <v>0.5</v>
      </c>
      <c r="AA44" s="71">
        <v>0.63</v>
      </c>
      <c r="AB44" s="71">
        <v>0.4</v>
      </c>
      <c r="AC44" s="71">
        <v>12.53</v>
      </c>
      <c r="AD44" s="71">
        <v>1</v>
      </c>
    </row>
    <row r="46" spans="1:30" x14ac:dyDescent="0.35">
      <c r="D46" s="47"/>
    </row>
    <row r="80" spans="4:4" x14ac:dyDescent="0.35">
      <c r="D80">
        <v>0</v>
      </c>
    </row>
  </sheetData>
  <sortState xmlns:xlrd2="http://schemas.microsoft.com/office/spreadsheetml/2017/richdata2" ref="N9:AG15">
    <sortCondition ref="N9"/>
  </sortState>
  <mergeCells count="12">
    <mergeCell ref="AA7:AD7"/>
    <mergeCell ref="N7:N8"/>
    <mergeCell ref="O7:R7"/>
    <mergeCell ref="S7:V7"/>
    <mergeCell ref="W7:Z7"/>
    <mergeCell ref="E36:H36"/>
    <mergeCell ref="A1:D1"/>
    <mergeCell ref="G1:H1"/>
    <mergeCell ref="A2:D2"/>
    <mergeCell ref="H2:I2"/>
    <mergeCell ref="A3:B3"/>
    <mergeCell ref="C3:D3"/>
  </mergeCells>
  <dataValidations count="1">
    <dataValidation type="list" allowBlank="1" showInputMessage="1" showErrorMessage="1" sqref="D38 D40 D42" xr:uid="{00000000-0002-0000-1000-000000000000}">
      <formula1>$J$1:$J$2</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5" tint="-0.249977111117893"/>
  </sheetPr>
  <dimension ref="A1:AN102"/>
  <sheetViews>
    <sheetView topLeftCell="A33" workbookViewId="0">
      <selection activeCell="C47" sqref="C47"/>
    </sheetView>
  </sheetViews>
  <sheetFormatPr defaultColWidth="11.453125" defaultRowHeight="14.5" x14ac:dyDescent="0.35"/>
  <cols>
    <col min="1" max="2" width="12.81640625" customWidth="1"/>
    <col min="3" max="5" width="9.6328125" customWidth="1"/>
    <col min="6" max="6" width="10" customWidth="1"/>
    <col min="7" max="7" width="7.453125" customWidth="1"/>
    <col min="8" max="8" width="9.6328125" customWidth="1"/>
    <col min="9" max="9" width="12.453125" bestFit="1" customWidth="1"/>
    <col min="10" max="10" width="12.36328125" customWidth="1"/>
  </cols>
  <sheetData>
    <row r="1" spans="1:10" x14ac:dyDescent="0.35">
      <c r="A1" s="71" t="s">
        <v>303</v>
      </c>
      <c r="B1" s="71" t="s">
        <v>300</v>
      </c>
      <c r="C1" s="71" t="s">
        <v>304</v>
      </c>
      <c r="D1" s="71" t="s">
        <v>305</v>
      </c>
      <c r="G1" s="132">
        <f>+$B$2</f>
        <v>0.22791332174271936</v>
      </c>
      <c r="H1" s="132">
        <f>+$C$2</f>
        <v>0.31329038696792672</v>
      </c>
      <c r="I1" s="132">
        <f>+$D$2</f>
        <v>0.40217187247565095</v>
      </c>
      <c r="J1" s="153">
        <v>0</v>
      </c>
    </row>
    <row r="2" spans="1:10" x14ac:dyDescent="0.35">
      <c r="A2" s="56"/>
      <c r="B2" s="237">
        <f>+'Capacity Curve'!B38</f>
        <v>0.22791332174271936</v>
      </c>
      <c r="C2" s="154">
        <f>+'Capacity Curve'!B40</f>
        <v>0.31329038696792672</v>
      </c>
      <c r="D2" s="154">
        <f>+'Capacity Curve'!B42</f>
        <v>0.40217187247565095</v>
      </c>
      <c r="G2" s="132">
        <f>+$B$2</f>
        <v>0.22791332174271936</v>
      </c>
      <c r="H2" s="132">
        <f>+$C$2</f>
        <v>0.31329038696792672</v>
      </c>
      <c r="I2" s="132">
        <f>+$D$2</f>
        <v>0.40217187247565095</v>
      </c>
      <c r="J2" s="153">
        <v>1</v>
      </c>
    </row>
    <row r="3" spans="1:10" x14ac:dyDescent="0.35">
      <c r="A3" s="71" t="s">
        <v>468</v>
      </c>
      <c r="B3" s="71">
        <v>2.95</v>
      </c>
    </row>
    <row r="6" spans="1:10" x14ac:dyDescent="0.35">
      <c r="A6" s="155" t="s">
        <v>306</v>
      </c>
      <c r="B6" s="399" t="s">
        <v>307</v>
      </c>
      <c r="C6" s="399"/>
      <c r="D6" s="399" t="s">
        <v>296</v>
      </c>
      <c r="E6" s="399"/>
      <c r="F6" s="399" t="s">
        <v>308</v>
      </c>
      <c r="G6" s="399"/>
      <c r="H6" s="399" t="s">
        <v>309</v>
      </c>
      <c r="I6" s="399"/>
    </row>
    <row r="7" spans="1:10" x14ac:dyDescent="0.35">
      <c r="A7" s="156" t="s">
        <v>310</v>
      </c>
      <c r="B7" s="157" t="s">
        <v>311</v>
      </c>
      <c r="C7" s="157" t="s">
        <v>312</v>
      </c>
      <c r="D7" s="157" t="s">
        <v>313</v>
      </c>
      <c r="E7" s="157" t="s">
        <v>314</v>
      </c>
      <c r="F7" s="157" t="s">
        <v>315</v>
      </c>
      <c r="G7" s="157" t="s">
        <v>316</v>
      </c>
      <c r="H7" s="157" t="s">
        <v>317</v>
      </c>
      <c r="I7" s="157" t="s">
        <v>318</v>
      </c>
    </row>
    <row r="8" spans="1:10" x14ac:dyDescent="0.35">
      <c r="A8" s="229" t="str">
        <f>+'Capacity Curve'!A2:D2</f>
        <v>W1</v>
      </c>
      <c r="B8" s="256">
        <f>+IF('Capacity Curve'!A8&lt;1,($B$3-0)/(1-0)*(B9-0)+0,IF($B$3&lt;2,($B$3-1)/(2-1)*(B10-B9)+B9,($B$3-2)/(3-2)*(B11-B10)+B10))</f>
        <v>0.5</v>
      </c>
      <c r="C8" s="256">
        <f t="shared" ref="C8:I8" si="0">+IF($B$3&lt;1,($B$3-0)/(1-0)*(C9-0)+0,IF($B$3&lt;2,($B$3-1)/(2-1)*(C10-C9)+C9,($B$3-2)/(3-2)*(C11-C10)+C10))</f>
        <v>0.80200000000000005</v>
      </c>
      <c r="D8" s="256">
        <f t="shared" si="0"/>
        <v>1.4970000000000001</v>
      </c>
      <c r="E8" s="256">
        <f t="shared" si="0"/>
        <v>0.8125</v>
      </c>
      <c r="F8" s="256">
        <f t="shared" si="0"/>
        <v>4.9809999999999999</v>
      </c>
      <c r="G8" s="256">
        <f t="shared" si="0"/>
        <v>0.85199999999999998</v>
      </c>
      <c r="H8" s="256">
        <f t="shared" si="0"/>
        <v>12.442500000000001</v>
      </c>
      <c r="I8" s="256">
        <f t="shared" si="0"/>
        <v>0.97349999999999992</v>
      </c>
      <c r="J8" s="155" t="s">
        <v>468</v>
      </c>
    </row>
    <row r="9" spans="1:10" x14ac:dyDescent="0.35">
      <c r="A9" s="159" t="s">
        <v>295</v>
      </c>
      <c r="B9" s="158">
        <f>+LOOKUP($A$8,$H$52:$H$59,Q52:Q59)</f>
        <v>0.5</v>
      </c>
      <c r="C9" s="158">
        <f t="shared" ref="C9:H9" si="1">+LOOKUP($A$8,$H$52:$H$59,R52:R59)</f>
        <v>0.93</v>
      </c>
      <c r="D9" s="158">
        <f t="shared" si="1"/>
        <v>1.25</v>
      </c>
      <c r="E9" s="158">
        <f t="shared" si="1"/>
        <v>0.98</v>
      </c>
      <c r="F9" s="158">
        <f t="shared" si="1"/>
        <v>3.86</v>
      </c>
      <c r="G9" s="158">
        <f t="shared" si="1"/>
        <v>1.02</v>
      </c>
      <c r="H9" s="158">
        <f t="shared" si="1"/>
        <v>9.4499999999999993</v>
      </c>
      <c r="I9" s="158">
        <f>+LOOKUP($A$8,$H$52:$H$59,X52:X59)</f>
        <v>0.99</v>
      </c>
      <c r="J9" s="71">
        <v>1</v>
      </c>
    </row>
    <row r="10" spans="1:10" x14ac:dyDescent="0.35">
      <c r="A10" s="159" t="s">
        <v>296</v>
      </c>
      <c r="B10" s="158">
        <f>+LOOKUP($A$8,$H$52:$H$59,Y52:Y59)</f>
        <v>0.5</v>
      </c>
      <c r="C10" s="158">
        <f t="shared" ref="C10:I10" si="2">+LOOKUP($A$8,$H$52:$H$59,Z52:Z59)</f>
        <v>0.84</v>
      </c>
      <c r="D10" s="158">
        <f t="shared" si="2"/>
        <v>1.25</v>
      </c>
      <c r="E10" s="158">
        <f t="shared" si="2"/>
        <v>0.86</v>
      </c>
      <c r="F10" s="158">
        <f t="shared" si="2"/>
        <v>3.86</v>
      </c>
      <c r="G10" s="158">
        <f t="shared" si="2"/>
        <v>0.89</v>
      </c>
      <c r="H10" s="158">
        <f t="shared" si="2"/>
        <v>9.4499999999999993</v>
      </c>
      <c r="I10" s="158">
        <f t="shared" si="2"/>
        <v>1.04</v>
      </c>
      <c r="J10" s="71">
        <v>2</v>
      </c>
    </row>
    <row r="11" spans="1:10" x14ac:dyDescent="0.35">
      <c r="A11" s="159" t="s">
        <v>297</v>
      </c>
      <c r="B11" s="158">
        <f>+LOOKUP($A$8,$H$52:$H$59,AG52:AG59)</f>
        <v>0.5</v>
      </c>
      <c r="C11" s="158">
        <f t="shared" ref="C11:I11" si="3">+LOOKUP($A$8,$H$52:$H$59,AH52:AH59)</f>
        <v>0.8</v>
      </c>
      <c r="D11" s="158">
        <f t="shared" si="3"/>
        <v>1.51</v>
      </c>
      <c r="E11" s="158">
        <f t="shared" si="3"/>
        <v>0.81</v>
      </c>
      <c r="F11" s="158">
        <f t="shared" si="3"/>
        <v>5.04</v>
      </c>
      <c r="G11" s="158">
        <f t="shared" si="3"/>
        <v>0.85</v>
      </c>
      <c r="H11" s="158">
        <f t="shared" si="3"/>
        <v>12.6</v>
      </c>
      <c r="I11" s="158">
        <f t="shared" si="3"/>
        <v>0.97</v>
      </c>
      <c r="J11" s="71">
        <v>3</v>
      </c>
    </row>
    <row r="18" spans="1:8" x14ac:dyDescent="0.35">
      <c r="A18" s="71"/>
      <c r="B18" s="156" t="s">
        <v>272</v>
      </c>
      <c r="C18" s="399" t="s">
        <v>319</v>
      </c>
      <c r="D18" s="399"/>
      <c r="E18" s="399"/>
      <c r="F18" s="399"/>
      <c r="G18" s="23"/>
    </row>
    <row r="19" spans="1:8" ht="26.25" customHeight="1" x14ac:dyDescent="0.35">
      <c r="A19" s="160" t="s">
        <v>1055</v>
      </c>
      <c r="B19" s="161" t="s">
        <v>320</v>
      </c>
      <c r="C19" s="162" t="s">
        <v>321</v>
      </c>
      <c r="D19" s="162" t="s">
        <v>322</v>
      </c>
      <c r="E19" s="161" t="s">
        <v>323</v>
      </c>
      <c r="F19" s="161" t="s">
        <v>324</v>
      </c>
    </row>
    <row r="20" spans="1:8" x14ac:dyDescent="0.35">
      <c r="A20" s="160" t="s">
        <v>307</v>
      </c>
      <c r="B20" s="163">
        <f>+$B$2</f>
        <v>0.22791332174271936</v>
      </c>
      <c r="C20" s="163">
        <f>B8</f>
        <v>0.5</v>
      </c>
      <c r="D20" s="163">
        <f>+C8</f>
        <v>0.80200000000000005</v>
      </c>
      <c r="E20" s="163">
        <f>LN(B20/C20)/D20</f>
        <v>-0.97960437599119432</v>
      </c>
      <c r="F20" s="164">
        <f>_xlfn.NORM.S.DIST(E20,TRUE)</f>
        <v>0.16364072201646615</v>
      </c>
    </row>
    <row r="21" spans="1:8" x14ac:dyDescent="0.35">
      <c r="A21" s="160" t="s">
        <v>296</v>
      </c>
      <c r="B21" s="163">
        <f>+$B$2</f>
        <v>0.22791332174271936</v>
      </c>
      <c r="C21" s="163">
        <f>+D8</f>
        <v>1.4970000000000001</v>
      </c>
      <c r="D21" s="163">
        <f>+E8</f>
        <v>0.8125</v>
      </c>
      <c r="E21" s="163">
        <f>LN(B21/C21)/D21</f>
        <v>-2.3166190714367687</v>
      </c>
      <c r="F21" s="164">
        <f>_xlfn.NORM.S.DIST(E21,TRUE)</f>
        <v>1.0262245771979983E-2</v>
      </c>
      <c r="H21" s="224"/>
    </row>
    <row r="22" spans="1:8" x14ac:dyDescent="0.35">
      <c r="A22" s="160" t="s">
        <v>308</v>
      </c>
      <c r="B22" s="163">
        <f>+$B$2</f>
        <v>0.22791332174271936</v>
      </c>
      <c r="C22" s="163">
        <f>+F8</f>
        <v>4.9809999999999999</v>
      </c>
      <c r="D22" s="163">
        <f>+G8</f>
        <v>0.85199999999999998</v>
      </c>
      <c r="E22" s="163">
        <f>LN(B22/C22)/D22</f>
        <v>-3.6202119298075468</v>
      </c>
      <c r="F22" s="164">
        <f>_xlfn.NORM.S.DIST(E22,TRUE)</f>
        <v>1.4718090682098916E-4</v>
      </c>
    </row>
    <row r="23" spans="1:8" x14ac:dyDescent="0.35">
      <c r="A23" s="160" t="s">
        <v>309</v>
      </c>
      <c r="B23" s="163">
        <f>+$B$2</f>
        <v>0.22791332174271936</v>
      </c>
      <c r="C23" s="163">
        <f>+H8</f>
        <v>12.442500000000001</v>
      </c>
      <c r="D23" s="163">
        <f>+I8</f>
        <v>0.97349999999999992</v>
      </c>
      <c r="E23" s="163">
        <f>LN(B23/C23)/D23</f>
        <v>-4.1087908801802318</v>
      </c>
      <c r="F23" s="164">
        <f>_xlfn.NORM.S.DIST(E23,TRUE)</f>
        <v>1.9886800953527141E-5</v>
      </c>
    </row>
    <row r="24" spans="1:8" x14ac:dyDescent="0.35">
      <c r="A24" s="165"/>
      <c r="B24" s="5"/>
      <c r="C24" s="5"/>
      <c r="D24" s="5"/>
      <c r="E24" s="5"/>
      <c r="F24" s="5"/>
      <c r="G24" s="5"/>
    </row>
    <row r="25" spans="1:8" x14ac:dyDescent="0.35">
      <c r="A25" s="166"/>
      <c r="B25" s="156" t="s">
        <v>273</v>
      </c>
      <c r="C25" s="399" t="s">
        <v>319</v>
      </c>
      <c r="D25" s="399"/>
      <c r="E25" s="399"/>
      <c r="F25" s="399"/>
      <c r="G25" s="23"/>
    </row>
    <row r="26" spans="1:8" ht="26.25" customHeight="1" x14ac:dyDescent="0.35">
      <c r="A26" s="160" t="s">
        <v>1055</v>
      </c>
      <c r="B26" s="161" t="s">
        <v>320</v>
      </c>
      <c r="C26" s="162" t="s">
        <v>321</v>
      </c>
      <c r="D26" s="162" t="s">
        <v>322</v>
      </c>
      <c r="E26" s="161" t="s">
        <v>323</v>
      </c>
      <c r="F26" s="161" t="s">
        <v>324</v>
      </c>
    </row>
    <row r="27" spans="1:8" x14ac:dyDescent="0.35">
      <c r="A27" s="160" t="s">
        <v>307</v>
      </c>
      <c r="B27" s="163">
        <f>+$C$2</f>
        <v>0.31329038696792672</v>
      </c>
      <c r="C27" s="163">
        <f>+C20</f>
        <v>0.5</v>
      </c>
      <c r="D27" s="163">
        <f>+D20</f>
        <v>0.80200000000000005</v>
      </c>
      <c r="E27" s="163">
        <f>LN(B27/C27)/D27</f>
        <v>-0.58288975572137669</v>
      </c>
      <c r="F27" s="164">
        <f>_xlfn.NORM.S.DIST(E27,TRUE)</f>
        <v>0.27998375867368919</v>
      </c>
    </row>
    <row r="28" spans="1:8" x14ac:dyDescent="0.35">
      <c r="A28" s="160" t="s">
        <v>296</v>
      </c>
      <c r="B28" s="163">
        <f>+$C$2</f>
        <v>0.31329038696792672</v>
      </c>
      <c r="C28" s="163">
        <f t="shared" ref="C28:D30" si="4">+C21</f>
        <v>1.4970000000000001</v>
      </c>
      <c r="D28" s="163">
        <f t="shared" si="4"/>
        <v>0.8125</v>
      </c>
      <c r="E28" s="163">
        <f>LN(B28/C28)/D28</f>
        <v>-1.9250312247212071</v>
      </c>
      <c r="F28" s="164">
        <f>_xlfn.NORM.S.DIST(E28,TRUE)</f>
        <v>2.7112725999800996E-2</v>
      </c>
      <c r="H28" s="224"/>
    </row>
    <row r="29" spans="1:8" x14ac:dyDescent="0.35">
      <c r="A29" s="160" t="s">
        <v>308</v>
      </c>
      <c r="B29" s="163">
        <f>+$C$2</f>
        <v>0.31329038696792672</v>
      </c>
      <c r="C29" s="163">
        <f t="shared" si="4"/>
        <v>4.9809999999999999</v>
      </c>
      <c r="D29" s="163">
        <f t="shared" si="4"/>
        <v>0.85199999999999998</v>
      </c>
      <c r="E29" s="163">
        <f>LN(B29/C29)/D29</f>
        <v>-3.246778683966709</v>
      </c>
      <c r="F29" s="164">
        <f>_xlfn.NORM.S.DIST(E29,TRUE)</f>
        <v>5.8359557042173525E-4</v>
      </c>
    </row>
    <row r="30" spans="1:8" x14ac:dyDescent="0.35">
      <c r="A30" s="160" t="s">
        <v>309</v>
      </c>
      <c r="B30" s="163">
        <f>+$C$2</f>
        <v>0.31329038696792672</v>
      </c>
      <c r="C30" s="163">
        <f t="shared" si="4"/>
        <v>12.442500000000001</v>
      </c>
      <c r="D30" s="163">
        <f t="shared" si="4"/>
        <v>0.97349999999999992</v>
      </c>
      <c r="E30" s="163">
        <f>LN(B30/C30)/D30</f>
        <v>-3.7819648653303153</v>
      </c>
      <c r="F30" s="164">
        <f>_xlfn.NORM.S.DIST(E30,TRUE)</f>
        <v>7.7797663680098889E-5</v>
      </c>
    </row>
    <row r="31" spans="1:8" x14ac:dyDescent="0.35">
      <c r="A31" s="165"/>
      <c r="B31" s="5"/>
    </row>
    <row r="32" spans="1:8" x14ac:dyDescent="0.35">
      <c r="A32" s="166"/>
      <c r="B32" s="156" t="s">
        <v>276</v>
      </c>
      <c r="C32" s="399" t="s">
        <v>319</v>
      </c>
      <c r="D32" s="399"/>
      <c r="E32" s="399"/>
      <c r="F32" s="399"/>
      <c r="G32" s="23"/>
    </row>
    <row r="33" spans="1:12" ht="26.25" customHeight="1" x14ac:dyDescent="0.35">
      <c r="A33" s="160" t="s">
        <v>1055</v>
      </c>
      <c r="B33" s="161" t="s">
        <v>320</v>
      </c>
      <c r="C33" s="162" t="s">
        <v>321</v>
      </c>
      <c r="D33" s="162" t="s">
        <v>322</v>
      </c>
      <c r="E33" s="161" t="s">
        <v>323</v>
      </c>
      <c r="F33" s="161" t="s">
        <v>324</v>
      </c>
    </row>
    <row r="34" spans="1:12" x14ac:dyDescent="0.35">
      <c r="A34" s="160" t="s">
        <v>307</v>
      </c>
      <c r="B34" s="163">
        <f>+$D$2</f>
        <v>0.40217187247565095</v>
      </c>
      <c r="C34" s="163">
        <f t="shared" ref="C34:D37" si="5">+C27</f>
        <v>0.5</v>
      </c>
      <c r="D34" s="163">
        <f t="shared" si="5"/>
        <v>0.80200000000000005</v>
      </c>
      <c r="E34" s="163">
        <f>LN(B34/C34)/D34</f>
        <v>-0.27148199214721935</v>
      </c>
      <c r="F34" s="164">
        <f>_xlfn.NORM.S.DIST(E34,TRUE)</f>
        <v>0.39301017400469596</v>
      </c>
    </row>
    <row r="35" spans="1:12" x14ac:dyDescent="0.35">
      <c r="A35" s="160" t="s">
        <v>296</v>
      </c>
      <c r="B35" s="163">
        <f>+$D$2</f>
        <v>0.40217187247565095</v>
      </c>
      <c r="C35" s="163">
        <f t="shared" si="5"/>
        <v>1.4970000000000001</v>
      </c>
      <c r="D35" s="163">
        <f t="shared" si="5"/>
        <v>0.8125</v>
      </c>
      <c r="E35" s="163">
        <f>LN(B35/C35)/D35</f>
        <v>-1.6176478076301621</v>
      </c>
      <c r="F35" s="164">
        <f>_xlfn.NORM.S.DIST(E35,TRUE)</f>
        <v>5.2869259931364966E-2</v>
      </c>
      <c r="H35" s="224"/>
    </row>
    <row r="36" spans="1:12" x14ac:dyDescent="0.35">
      <c r="A36" s="160" t="s">
        <v>308</v>
      </c>
      <c r="B36" s="163">
        <f>+$D$2</f>
        <v>0.40217187247565095</v>
      </c>
      <c r="C36" s="163">
        <f t="shared" si="5"/>
        <v>4.9809999999999999</v>
      </c>
      <c r="D36" s="163">
        <f t="shared" si="5"/>
        <v>0.85199999999999998</v>
      </c>
      <c r="E36" s="163">
        <f>LN(B36/C36)/D36</f>
        <v>-2.9536460238886875</v>
      </c>
      <c r="F36" s="164">
        <f>_xlfn.NORM.S.DIST(E36,TRUE)</f>
        <v>1.5702199727418834E-3</v>
      </c>
    </row>
    <row r="37" spans="1:12" x14ac:dyDescent="0.35">
      <c r="A37" s="160" t="s">
        <v>309</v>
      </c>
      <c r="B37" s="163">
        <f>+$D$2</f>
        <v>0.40217187247565095</v>
      </c>
      <c r="C37" s="163">
        <f t="shared" si="5"/>
        <v>12.442500000000001</v>
      </c>
      <c r="D37" s="163">
        <f t="shared" si="5"/>
        <v>0.97349999999999992</v>
      </c>
      <c r="E37" s="163">
        <f>LN(B37/C37)/D37</f>
        <v>-3.5254173292373783</v>
      </c>
      <c r="F37" s="164">
        <f>_xlfn.NORM.S.DIST(E37,TRUE)</f>
        <v>2.1140806198268692E-4</v>
      </c>
    </row>
    <row r="38" spans="1:12" x14ac:dyDescent="0.35">
      <c r="B38" s="5"/>
      <c r="C38" s="5"/>
      <c r="D38" s="5"/>
      <c r="E38" s="5"/>
      <c r="F38" s="5"/>
      <c r="G38" s="5"/>
      <c r="H38" s="5"/>
    </row>
    <row r="39" spans="1:12" x14ac:dyDescent="0.35">
      <c r="A39" s="167" t="s">
        <v>264</v>
      </c>
      <c r="B39" s="167" t="s">
        <v>325</v>
      </c>
      <c r="C39" s="167" t="s">
        <v>296</v>
      </c>
      <c r="D39" s="167" t="s">
        <v>308</v>
      </c>
      <c r="E39" s="167" t="s">
        <v>309</v>
      </c>
      <c r="F39" s="5"/>
      <c r="G39" s="5"/>
      <c r="H39" s="5"/>
    </row>
    <row r="40" spans="1:12" x14ac:dyDescent="0.35">
      <c r="A40" s="5">
        <f>+'Response Spectra'!B54</f>
        <v>0</v>
      </c>
      <c r="B40" s="5">
        <v>0</v>
      </c>
      <c r="C40" s="5">
        <v>0</v>
      </c>
      <c r="D40" s="5">
        <v>0</v>
      </c>
      <c r="E40" s="5">
        <v>0</v>
      </c>
      <c r="F40" s="5"/>
      <c r="G40" s="5"/>
      <c r="H40" s="227" t="s">
        <v>1056</v>
      </c>
      <c r="I40" s="227" t="s">
        <v>450</v>
      </c>
      <c r="J40" s="227" t="s">
        <v>470</v>
      </c>
      <c r="K40" s="227" t="s">
        <v>192</v>
      </c>
      <c r="L40" s="227" t="s">
        <v>469</v>
      </c>
    </row>
    <row r="41" spans="1:12" x14ac:dyDescent="0.35">
      <c r="A41" s="5">
        <f>+A40+$A$102/64</f>
        <v>2.2968750000000007E-2</v>
      </c>
      <c r="B41" s="5">
        <f>_xlfn.NORM.S.DIST(LN(A41/$C$20)/$D$20,TRUE)</f>
        <v>6.1269702280612664E-5</v>
      </c>
      <c r="C41" s="5">
        <f>_xlfn.NORM.S.DIST(LN(A41/$C$21)/$D$21,TRUE)</f>
        <v>1.3662097158331217E-7</v>
      </c>
      <c r="D41" s="5">
        <f>_xlfn.NORM.S.DIST(LN(A41/$C$22)/$D$22,TRUE)</f>
        <v>1.3624267138850749E-10</v>
      </c>
      <c r="E41" s="5">
        <f>_xlfn.NORM.S.DIST(LN(A41/$C$23)/$D$23,TRUE)</f>
        <v>5.0285562694117695E-11</v>
      </c>
      <c r="F41" s="5"/>
      <c r="G41" s="5"/>
      <c r="H41" s="308">
        <v>2.5000000000000001E-2</v>
      </c>
      <c r="I41" s="160" t="s">
        <v>307</v>
      </c>
      <c r="J41" s="226">
        <f>+IF(PARAMETERS!C62=Fragility!$B$18,Fragility!F20,IF(PARAMETERS!$C$62=Fragility!$B$25,Fragility!F27,Fragility!F34))</f>
        <v>0.27998375867368919</v>
      </c>
      <c r="K41" s="226">
        <v>0.27998375867368919</v>
      </c>
      <c r="L41" s="226">
        <v>1.0369373149141435E-2</v>
      </c>
    </row>
    <row r="42" spans="1:12" x14ac:dyDescent="0.35">
      <c r="A42" s="5">
        <f t="shared" ref="A42:A101" si="6">+A41+$A$102/64</f>
        <v>4.5937500000000013E-2</v>
      </c>
      <c r="B42" s="5">
        <f t="shared" ref="B42:B102" si="7">_xlfn.NORM.S.DIST(LN(A42/$C$20)/$D$20,TRUE)</f>
        <v>1.4567682918116816E-3</v>
      </c>
      <c r="C42" s="5">
        <f t="shared" ref="C42:C102" si="8">_xlfn.NORM.S.DIST(LN(A42/$C$21)/$D$21,TRUE)</f>
        <v>9.0176207629540238E-6</v>
      </c>
      <c r="D42" s="5">
        <f t="shared" ref="D42:D102" si="9">_xlfn.NORM.S.DIST(LN(A42/$C$22)/$D$22,TRUE)</f>
        <v>1.8976398446778422E-8</v>
      </c>
      <c r="E42" s="5">
        <f t="shared" ref="E42:E102" si="10">_xlfn.NORM.S.DIST(LN(A42/$C$23)/$D$23,TRUE)</f>
        <v>4.355886486069886E-9</v>
      </c>
      <c r="H42" s="308">
        <v>0.25</v>
      </c>
      <c r="I42" s="160" t="s">
        <v>296</v>
      </c>
      <c r="J42" s="226">
        <f>+IF(PARAMETERS!C63=Fragility!$B$18,Fragility!F21,IF(PARAMETERS!$C$62=Fragility!$B$25,Fragility!F28,Fragility!F35))</f>
        <v>2.7112725999800996E-2</v>
      </c>
      <c r="K42" s="226">
        <v>2.7112725999800996E-2</v>
      </c>
      <c r="L42" s="226">
        <v>4.8365033923411711E-4</v>
      </c>
    </row>
    <row r="43" spans="1:12" x14ac:dyDescent="0.35">
      <c r="A43" s="5">
        <f t="shared" si="6"/>
        <v>6.8906250000000016E-2</v>
      </c>
      <c r="B43" s="5">
        <f t="shared" si="7"/>
        <v>6.7339912190076132E-3</v>
      </c>
      <c r="C43" s="5">
        <f t="shared" si="8"/>
        <v>7.5661556143128951E-5</v>
      </c>
      <c r="D43" s="5">
        <f t="shared" si="9"/>
        <v>2.5273572867786219E-7</v>
      </c>
      <c r="E43" s="5">
        <f t="shared" si="10"/>
        <v>4.7099727830983063E-8</v>
      </c>
      <c r="H43" s="308">
        <v>0.5</v>
      </c>
      <c r="I43" s="160" t="s">
        <v>308</v>
      </c>
      <c r="J43" s="226">
        <f>+IF(PARAMETERS!C64=Fragility!$B$18,Fragility!F22,IF(PARAMETERS!$C$62=Fragility!$B$25,Fragility!F29,Fragility!F36))</f>
        <v>5.8359557042173525E-4</v>
      </c>
      <c r="K43" s="226">
        <v>5.8359557042173525E-4</v>
      </c>
      <c r="L43" s="226">
        <v>1.6009145800457423E-5</v>
      </c>
    </row>
    <row r="44" spans="1:12" x14ac:dyDescent="0.35">
      <c r="A44" s="5">
        <f t="shared" si="6"/>
        <v>9.1875000000000026E-2</v>
      </c>
      <c r="B44" s="5">
        <f t="shared" si="7"/>
        <v>1.7324242801143603E-2</v>
      </c>
      <c r="C44" s="5">
        <f t="shared" si="8"/>
        <v>2.9647622462733192E-4</v>
      </c>
      <c r="D44" s="5">
        <f t="shared" si="9"/>
        <v>1.3891142542261995E-6</v>
      </c>
      <c r="E44" s="5">
        <f t="shared" si="10"/>
        <v>2.3027471883967313E-7</v>
      </c>
      <c r="H44" s="308">
        <v>1</v>
      </c>
      <c r="I44" s="160" t="s">
        <v>309</v>
      </c>
      <c r="J44" s="226">
        <f>+IF(PARAMETERS!C65=Fragility!$B$18,Fragility!F23,IF(PARAMETERS!$C$62=Fragility!$B$25,Fragility!F30,Fragility!F37))</f>
        <v>7.7797663680098889E-5</v>
      </c>
      <c r="K44" s="226">
        <v>7.7797663680098889E-5</v>
      </c>
      <c r="L44" s="226">
        <v>5.6110633167309333E-8</v>
      </c>
    </row>
    <row r="45" spans="1:12" x14ac:dyDescent="0.35">
      <c r="A45" s="5">
        <f t="shared" si="6"/>
        <v>0.11484375000000004</v>
      </c>
      <c r="B45" s="5">
        <f t="shared" si="7"/>
        <v>3.3311490618632957E-2</v>
      </c>
      <c r="C45" s="5">
        <f t="shared" si="8"/>
        <v>7.8835973430493715E-4</v>
      </c>
      <c r="D45" s="5">
        <f t="shared" si="9"/>
        <v>4.8296325384724051E-6</v>
      </c>
      <c r="E45" s="5">
        <f t="shared" si="10"/>
        <v>7.4399803001448251E-7</v>
      </c>
      <c r="K45" s="239">
        <f>SUMPRODUCT(H41:H44,K41:K44)</f>
        <v>1.4147370915683447E-2</v>
      </c>
      <c r="L45" s="239">
        <f>SUMPRODUCT(H41:H44,L41:L44)</f>
        <v>3.8820759707046117E-4</v>
      </c>
    </row>
    <row r="46" spans="1:12" x14ac:dyDescent="0.35">
      <c r="A46" s="5">
        <f t="shared" si="6"/>
        <v>0.13781250000000003</v>
      </c>
      <c r="B46" s="5">
        <f t="shared" si="7"/>
        <v>5.404085709527888E-2</v>
      </c>
      <c r="C46" s="5">
        <f t="shared" si="8"/>
        <v>1.663530709516478E-3</v>
      </c>
      <c r="D46" s="5">
        <f t="shared" si="9"/>
        <v>1.2730652833178806E-5</v>
      </c>
      <c r="E46" s="5">
        <f t="shared" si="10"/>
        <v>1.8679697928424215E-6</v>
      </c>
      <c r="K46" s="259"/>
      <c r="L46" s="259"/>
    </row>
    <row r="47" spans="1:12" x14ac:dyDescent="0.35">
      <c r="A47" s="5">
        <f t="shared" si="6"/>
        <v>0.16078125000000004</v>
      </c>
      <c r="B47" s="5">
        <f t="shared" si="7"/>
        <v>7.8583000528656133E-2</v>
      </c>
      <c r="C47" s="5">
        <f t="shared" si="8"/>
        <v>3.0157878388234285E-3</v>
      </c>
      <c r="D47" s="5">
        <f t="shared" si="9"/>
        <v>2.7918909658285136E-5</v>
      </c>
      <c r="E47" s="5">
        <f t="shared" si="10"/>
        <v>3.9623235181028138E-6</v>
      </c>
    </row>
    <row r="48" spans="1:12" x14ac:dyDescent="0.35">
      <c r="A48" s="5">
        <f t="shared" si="6"/>
        <v>0.18375000000000005</v>
      </c>
      <c r="B48" s="5">
        <f t="shared" si="7"/>
        <v>0.10598449055873292</v>
      </c>
      <c r="C48" s="5">
        <f t="shared" si="8"/>
        <v>4.9155575835895769E-3</v>
      </c>
      <c r="D48" s="5">
        <f t="shared" si="9"/>
        <v>5.3748336420388713E-5</v>
      </c>
      <c r="E48" s="5">
        <f t="shared" si="10"/>
        <v>7.4540005569412264E-6</v>
      </c>
    </row>
    <row r="49" spans="1:40" x14ac:dyDescent="0.35">
      <c r="A49" s="5">
        <f t="shared" si="6"/>
        <v>0.20671875000000006</v>
      </c>
      <c r="B49" s="5">
        <f t="shared" si="7"/>
        <v>0.13538134004726782</v>
      </c>
      <c r="C49" s="5">
        <f t="shared" si="8"/>
        <v>7.4099647887468645E-3</v>
      </c>
      <c r="D49" s="5">
        <f t="shared" si="9"/>
        <v>9.3942210123373375E-5</v>
      </c>
      <c r="E49" s="5">
        <f t="shared" si="10"/>
        <v>1.2822101091236837E-5</v>
      </c>
      <c r="I49" s="401" t="s">
        <v>294</v>
      </c>
      <c r="J49" s="402"/>
      <c r="K49" s="402"/>
      <c r="L49" s="402"/>
      <c r="M49" s="402"/>
      <c r="N49" s="402"/>
      <c r="O49" s="402"/>
      <c r="P49" s="403"/>
      <c r="Q49" s="401" t="s">
        <v>454</v>
      </c>
      <c r="R49" s="402"/>
      <c r="S49" s="402"/>
      <c r="T49" s="402"/>
      <c r="U49" s="402"/>
      <c r="V49" s="402"/>
      <c r="W49" s="402"/>
      <c r="X49" s="403"/>
      <c r="Y49" s="401" t="s">
        <v>455</v>
      </c>
      <c r="Z49" s="402"/>
      <c r="AA49" s="402"/>
      <c r="AB49" s="402"/>
      <c r="AC49" s="402"/>
      <c r="AD49" s="402"/>
      <c r="AE49" s="402"/>
      <c r="AF49" s="403"/>
      <c r="AG49" s="401" t="s">
        <v>456</v>
      </c>
      <c r="AH49" s="402"/>
      <c r="AI49" s="402"/>
      <c r="AJ49" s="402"/>
      <c r="AK49" s="402"/>
      <c r="AL49" s="402"/>
      <c r="AM49" s="402"/>
      <c r="AN49" s="403"/>
    </row>
    <row r="50" spans="1:40" x14ac:dyDescent="0.35">
      <c r="A50" s="5">
        <f t="shared" si="6"/>
        <v>0.22968750000000007</v>
      </c>
      <c r="B50" s="5">
        <f t="shared" si="7"/>
        <v>0.16603927885807515</v>
      </c>
      <c r="C50" s="5">
        <f t="shared" si="8"/>
        <v>1.0525310856393164E-2</v>
      </c>
      <c r="D50" s="5">
        <f t="shared" si="9"/>
        <v>1.524442768026586E-4</v>
      </c>
      <c r="E50" s="5">
        <f t="shared" si="10"/>
        <v>2.0583946245700321E-5</v>
      </c>
      <c r="H50" s="400" t="s">
        <v>453</v>
      </c>
      <c r="I50" s="399" t="s">
        <v>307</v>
      </c>
      <c r="J50" s="399"/>
      <c r="K50" s="399" t="s">
        <v>296</v>
      </c>
      <c r="L50" s="399"/>
      <c r="M50" s="399" t="s">
        <v>308</v>
      </c>
      <c r="N50" s="399"/>
      <c r="O50" s="399" t="s">
        <v>309</v>
      </c>
      <c r="P50" s="399"/>
      <c r="Q50" s="399" t="s">
        <v>307</v>
      </c>
      <c r="R50" s="399"/>
      <c r="S50" s="399" t="s">
        <v>296</v>
      </c>
      <c r="T50" s="399"/>
      <c r="U50" s="399" t="s">
        <v>308</v>
      </c>
      <c r="V50" s="399"/>
      <c r="W50" s="399" t="s">
        <v>309</v>
      </c>
      <c r="X50" s="399"/>
      <c r="Y50" s="399" t="s">
        <v>307</v>
      </c>
      <c r="Z50" s="399"/>
      <c r="AA50" s="399" t="s">
        <v>296</v>
      </c>
      <c r="AB50" s="399"/>
      <c r="AC50" s="399" t="s">
        <v>308</v>
      </c>
      <c r="AD50" s="399"/>
      <c r="AE50" s="399" t="s">
        <v>309</v>
      </c>
      <c r="AF50" s="399"/>
      <c r="AG50" s="399" t="s">
        <v>307</v>
      </c>
      <c r="AH50" s="399"/>
      <c r="AI50" s="399" t="s">
        <v>296</v>
      </c>
      <c r="AJ50" s="399"/>
      <c r="AK50" s="399" t="s">
        <v>308</v>
      </c>
      <c r="AL50" s="399"/>
      <c r="AM50" s="399" t="s">
        <v>309</v>
      </c>
      <c r="AN50" s="399"/>
    </row>
    <row r="51" spans="1:40" x14ac:dyDescent="0.35">
      <c r="A51" s="5">
        <f t="shared" si="6"/>
        <v>0.25265625000000008</v>
      </c>
      <c r="B51" s="5">
        <f t="shared" si="7"/>
        <v>0.19735827776797746</v>
      </c>
      <c r="C51" s="5">
        <f t="shared" si="8"/>
        <v>1.4270443317531816E-2</v>
      </c>
      <c r="D51" s="5">
        <f t="shared" si="9"/>
        <v>2.3328949955929562E-4</v>
      </c>
      <c r="E51" s="5">
        <f t="shared" si="10"/>
        <v>3.1282619819934611E-5</v>
      </c>
      <c r="H51" s="400"/>
      <c r="I51" s="157" t="s">
        <v>311</v>
      </c>
      <c r="J51" s="157" t="s">
        <v>312</v>
      </c>
      <c r="K51" s="157" t="s">
        <v>313</v>
      </c>
      <c r="L51" s="157" t="s">
        <v>314</v>
      </c>
      <c r="M51" s="157" t="s">
        <v>315</v>
      </c>
      <c r="N51" s="157" t="s">
        <v>316</v>
      </c>
      <c r="O51" s="157" t="s">
        <v>317</v>
      </c>
      <c r="P51" s="157" t="s">
        <v>318</v>
      </c>
      <c r="Q51" s="157" t="s">
        <v>311</v>
      </c>
      <c r="R51" s="157" t="s">
        <v>312</v>
      </c>
      <c r="S51" s="157" t="s">
        <v>313</v>
      </c>
      <c r="T51" s="157" t="s">
        <v>314</v>
      </c>
      <c r="U51" s="157" t="s">
        <v>315</v>
      </c>
      <c r="V51" s="157" t="s">
        <v>316</v>
      </c>
      <c r="W51" s="157" t="s">
        <v>317</v>
      </c>
      <c r="X51" s="157" t="s">
        <v>318</v>
      </c>
      <c r="Y51" s="157" t="s">
        <v>311</v>
      </c>
      <c r="Z51" s="157" t="s">
        <v>312</v>
      </c>
      <c r="AA51" s="157" t="s">
        <v>313</v>
      </c>
      <c r="AB51" s="157" t="s">
        <v>314</v>
      </c>
      <c r="AC51" s="157" t="s">
        <v>315</v>
      </c>
      <c r="AD51" s="157" t="s">
        <v>316</v>
      </c>
      <c r="AE51" s="157" t="s">
        <v>317</v>
      </c>
      <c r="AF51" s="157" t="s">
        <v>318</v>
      </c>
      <c r="AG51" s="157" t="s">
        <v>311</v>
      </c>
      <c r="AH51" s="157" t="s">
        <v>312</v>
      </c>
      <c r="AI51" s="157" t="s">
        <v>313</v>
      </c>
      <c r="AJ51" s="157" t="s">
        <v>314</v>
      </c>
      <c r="AK51" s="157" t="s">
        <v>315</v>
      </c>
      <c r="AL51" s="157" t="s">
        <v>316</v>
      </c>
      <c r="AM51" s="157" t="s">
        <v>317</v>
      </c>
      <c r="AN51" s="157" t="s">
        <v>318</v>
      </c>
    </row>
    <row r="52" spans="1:40" x14ac:dyDescent="0.35">
      <c r="A52" s="5">
        <f t="shared" si="6"/>
        <v>0.27562500000000006</v>
      </c>
      <c r="B52" s="5">
        <f t="shared" si="7"/>
        <v>0.22886132044911886</v>
      </c>
      <c r="C52" s="5">
        <f t="shared" si="8"/>
        <v>1.8640221136652778E-2</v>
      </c>
      <c r="D52" s="5">
        <f t="shared" si="9"/>
        <v>3.4049772280026532E-4</v>
      </c>
      <c r="E52" s="5">
        <f t="shared" si="10"/>
        <v>4.5476243587506729E-5</v>
      </c>
      <c r="H52" s="228" t="s">
        <v>990</v>
      </c>
      <c r="I52" s="230">
        <v>0.72</v>
      </c>
      <c r="J52" s="230">
        <v>0.98</v>
      </c>
      <c r="K52" s="230">
        <v>1.1499999999999999</v>
      </c>
      <c r="L52" s="230">
        <v>0.94</v>
      </c>
      <c r="M52" s="230">
        <v>2.88</v>
      </c>
      <c r="N52" s="230">
        <v>0.9</v>
      </c>
      <c r="O52" s="230">
        <v>7.2</v>
      </c>
      <c r="P52" s="230">
        <v>0.97</v>
      </c>
      <c r="Q52" s="71">
        <v>0.9</v>
      </c>
      <c r="R52" s="71">
        <v>0.95</v>
      </c>
      <c r="S52" s="71">
        <v>1.44</v>
      </c>
      <c r="T52" s="71">
        <v>0.91</v>
      </c>
      <c r="U52" s="71">
        <v>3.6</v>
      </c>
      <c r="V52" s="71">
        <v>0.85</v>
      </c>
      <c r="W52" s="71">
        <v>9</v>
      </c>
      <c r="X52" s="71">
        <v>0.97</v>
      </c>
      <c r="Y52" s="71">
        <v>0.9</v>
      </c>
      <c r="Z52" s="71">
        <v>0.89</v>
      </c>
      <c r="AA52" s="71">
        <v>1.56</v>
      </c>
      <c r="AB52" s="71">
        <v>0.9</v>
      </c>
      <c r="AC52" s="71">
        <v>4.2</v>
      </c>
      <c r="AD52" s="71">
        <v>0.9</v>
      </c>
      <c r="AE52" s="71">
        <v>10.8</v>
      </c>
      <c r="AF52" s="71">
        <v>0.89</v>
      </c>
      <c r="AG52" s="71">
        <v>0.9</v>
      </c>
      <c r="AH52" s="71">
        <v>0.81</v>
      </c>
      <c r="AI52" s="71">
        <v>1.8</v>
      </c>
      <c r="AJ52" s="71">
        <v>0.84</v>
      </c>
      <c r="AK52" s="71">
        <v>5.4</v>
      </c>
      <c r="AL52" s="71">
        <v>0.86</v>
      </c>
      <c r="AM52" s="71">
        <v>14.4</v>
      </c>
      <c r="AN52" s="71">
        <v>0.81</v>
      </c>
    </row>
    <row r="53" spans="1:40" x14ac:dyDescent="0.35">
      <c r="A53" s="5">
        <f t="shared" si="6"/>
        <v>0.29859375000000005</v>
      </c>
      <c r="B53" s="5">
        <f t="shared" si="7"/>
        <v>0.26017753042831326</v>
      </c>
      <c r="C53" s="5">
        <f t="shared" si="8"/>
        <v>2.3618699215849175E-2</v>
      </c>
      <c r="D53" s="5">
        <f t="shared" si="9"/>
        <v>4.7798975070495437E-4</v>
      </c>
      <c r="E53" s="5">
        <f t="shared" si="10"/>
        <v>6.3728978689468995E-5</v>
      </c>
      <c r="H53" s="228" t="s">
        <v>79</v>
      </c>
      <c r="I53" s="230">
        <v>1.2</v>
      </c>
      <c r="J53" s="231">
        <v>0.73</v>
      </c>
      <c r="K53" s="231">
        <v>1.92</v>
      </c>
      <c r="L53" s="231">
        <v>0.77</v>
      </c>
      <c r="M53" s="231">
        <v>4.8</v>
      </c>
      <c r="N53" s="231">
        <v>0.83</v>
      </c>
      <c r="O53" s="231">
        <v>12</v>
      </c>
      <c r="P53" s="231">
        <v>0.98</v>
      </c>
      <c r="Q53" s="71">
        <v>1.5</v>
      </c>
      <c r="R53" s="71">
        <v>0.7</v>
      </c>
      <c r="S53" s="71">
        <v>2.4</v>
      </c>
      <c r="T53" s="71">
        <v>0.74</v>
      </c>
      <c r="U53" s="71">
        <v>6</v>
      </c>
      <c r="V53" s="71">
        <v>0.86</v>
      </c>
      <c r="W53" s="71">
        <v>15</v>
      </c>
      <c r="X53" s="71">
        <v>0.98</v>
      </c>
      <c r="Y53" s="71">
        <v>1.5</v>
      </c>
      <c r="Z53" s="71">
        <v>0.7</v>
      </c>
      <c r="AA53" s="71">
        <v>2.6</v>
      </c>
      <c r="AB53" s="71">
        <v>0.7</v>
      </c>
      <c r="AC53" s="71">
        <v>7</v>
      </c>
      <c r="AD53" s="71">
        <v>0.7</v>
      </c>
      <c r="AE53" s="71">
        <v>18</v>
      </c>
      <c r="AF53" s="71">
        <v>0.89</v>
      </c>
      <c r="AG53" s="71">
        <v>1.5</v>
      </c>
      <c r="AH53" s="71">
        <v>0.68</v>
      </c>
      <c r="AI53" s="71">
        <v>3</v>
      </c>
      <c r="AJ53" s="71">
        <v>0.67</v>
      </c>
      <c r="AK53" s="71">
        <v>9</v>
      </c>
      <c r="AL53" s="71">
        <v>0.68</v>
      </c>
      <c r="AM53" s="71">
        <v>24</v>
      </c>
      <c r="AN53" s="71">
        <v>0.81</v>
      </c>
    </row>
    <row r="54" spans="1:40" x14ac:dyDescent="0.35">
      <c r="A54" s="5">
        <f t="shared" si="6"/>
        <v>0.32156250000000003</v>
      </c>
      <c r="B54" s="5">
        <f t="shared" si="7"/>
        <v>0.29102450272045266</v>
      </c>
      <c r="C54" s="5">
        <f t="shared" si="8"/>
        <v>2.9181884400672847E-2</v>
      </c>
      <c r="D54" s="5">
        <f t="shared" si="9"/>
        <v>6.495235884561441E-4</v>
      </c>
      <c r="E54" s="5">
        <f t="shared" si="10"/>
        <v>8.6603622348060101E-5</v>
      </c>
      <c r="H54" s="228" t="s">
        <v>77</v>
      </c>
      <c r="I54" s="230">
        <v>0.57999999999999996</v>
      </c>
      <c r="J54" s="231">
        <v>1.1100000000000001</v>
      </c>
      <c r="K54" s="231">
        <v>1.1000000000000001</v>
      </c>
      <c r="L54" s="231">
        <v>1.0900000000000001</v>
      </c>
      <c r="M54" s="231">
        <v>2.84</v>
      </c>
      <c r="N54" s="231">
        <v>1.07</v>
      </c>
      <c r="O54" s="231">
        <v>7.2</v>
      </c>
      <c r="P54" s="231">
        <v>0.93</v>
      </c>
      <c r="Q54" s="71">
        <v>0.72</v>
      </c>
      <c r="R54" s="71">
        <v>1.04</v>
      </c>
      <c r="S54" s="71">
        <v>1.37</v>
      </c>
      <c r="T54" s="71">
        <v>1.02</v>
      </c>
      <c r="U54" s="71">
        <v>3.55</v>
      </c>
      <c r="V54" s="71">
        <v>0.99</v>
      </c>
      <c r="W54" s="71">
        <v>9</v>
      </c>
      <c r="X54" s="71">
        <v>0.95</v>
      </c>
      <c r="Y54" s="71">
        <v>0.72</v>
      </c>
      <c r="Z54" s="71">
        <v>0.91</v>
      </c>
      <c r="AA54" s="71">
        <v>1.52</v>
      </c>
      <c r="AB54" s="71">
        <v>0.97</v>
      </c>
      <c r="AC54" s="71">
        <v>4.17</v>
      </c>
      <c r="AD54" s="71">
        <v>1.03</v>
      </c>
      <c r="AE54" s="71">
        <v>10.8</v>
      </c>
      <c r="AF54" s="71">
        <v>0.87</v>
      </c>
      <c r="AG54" s="71">
        <v>0.72</v>
      </c>
      <c r="AH54" s="71">
        <v>0.81</v>
      </c>
      <c r="AI54" s="71">
        <v>1.8</v>
      </c>
      <c r="AJ54" s="71">
        <v>0.84</v>
      </c>
      <c r="AK54" s="71">
        <v>5.4</v>
      </c>
      <c r="AL54" s="71">
        <v>0.93</v>
      </c>
      <c r="AM54" s="71">
        <v>14.4</v>
      </c>
      <c r="AN54" s="71">
        <v>0.92</v>
      </c>
    </row>
    <row r="55" spans="1:40" x14ac:dyDescent="0.35">
      <c r="A55" s="5">
        <f t="shared" si="6"/>
        <v>0.34453125000000001</v>
      </c>
      <c r="B55" s="5">
        <f t="shared" si="7"/>
        <v>0.32119198264281723</v>
      </c>
      <c r="C55" s="5">
        <f t="shared" si="8"/>
        <v>3.5300033552854278E-2</v>
      </c>
      <c r="D55" s="5">
        <f t="shared" si="9"/>
        <v>8.5864796302251279E-4</v>
      </c>
      <c r="E55" s="5">
        <f t="shared" si="10"/>
        <v>1.1465561974614917E-4</v>
      </c>
      <c r="H55" s="228" t="s">
        <v>73</v>
      </c>
      <c r="I55" s="230">
        <v>0.43</v>
      </c>
      <c r="J55" s="231">
        <v>1.19</v>
      </c>
      <c r="K55" s="231">
        <v>0.86</v>
      </c>
      <c r="L55" s="231">
        <v>1.1499999999999999</v>
      </c>
      <c r="M55" s="231">
        <v>2.16</v>
      </c>
      <c r="N55" s="231">
        <v>1.1499999999999999</v>
      </c>
      <c r="O55" s="231">
        <v>5.04</v>
      </c>
      <c r="P55" s="231">
        <v>0.92</v>
      </c>
      <c r="Q55" s="71">
        <v>0.54</v>
      </c>
      <c r="R55" s="71">
        <v>1.0900000000000001</v>
      </c>
      <c r="S55" s="71">
        <v>1.08</v>
      </c>
      <c r="T55" s="71">
        <v>1.07</v>
      </c>
      <c r="U55" s="71">
        <v>2.7</v>
      </c>
      <c r="V55" s="71">
        <v>1.08</v>
      </c>
      <c r="W55" s="71">
        <v>6.3</v>
      </c>
      <c r="X55" s="71">
        <v>0.91</v>
      </c>
      <c r="Y55" s="71">
        <v>0.54</v>
      </c>
      <c r="Z55" s="71">
        <v>1.0900000000000001</v>
      </c>
      <c r="AA55" s="71">
        <v>1.08</v>
      </c>
      <c r="AB55" s="71">
        <v>1.07</v>
      </c>
      <c r="AC55" s="71">
        <v>2.7</v>
      </c>
      <c r="AD55" s="71">
        <v>1.08</v>
      </c>
      <c r="AE55" s="71">
        <v>6.3</v>
      </c>
      <c r="AF55" s="71">
        <v>0.91</v>
      </c>
      <c r="AG55" s="71">
        <v>0.54</v>
      </c>
      <c r="AH55" s="71">
        <v>1.0900000000000001</v>
      </c>
      <c r="AI55" s="71">
        <v>1.08</v>
      </c>
      <c r="AJ55" s="71">
        <v>1.07</v>
      </c>
      <c r="AK55" s="71">
        <v>2.7</v>
      </c>
      <c r="AL55" s="71">
        <v>1.08</v>
      </c>
      <c r="AM55" s="71">
        <v>6.3</v>
      </c>
      <c r="AN55" s="71">
        <v>0.91</v>
      </c>
    </row>
    <row r="56" spans="1:40" x14ac:dyDescent="0.35">
      <c r="A56" s="5">
        <f t="shared" si="6"/>
        <v>0.36749999999999999</v>
      </c>
      <c r="B56" s="5">
        <f t="shared" si="7"/>
        <v>0.35052767881873204</v>
      </c>
      <c r="C56" s="5">
        <f t="shared" si="8"/>
        <v>4.193952097305411E-2</v>
      </c>
      <c r="D56" s="5">
        <f t="shared" si="9"/>
        <v>1.1086701871290852E-3</v>
      </c>
      <c r="E56" s="5">
        <f t="shared" si="10"/>
        <v>1.4842830006827465E-4</v>
      </c>
      <c r="H56" s="228" t="s">
        <v>50</v>
      </c>
      <c r="I56" s="230">
        <v>0.57999999999999996</v>
      </c>
      <c r="J56" s="230">
        <v>1.2</v>
      </c>
      <c r="K56" s="230">
        <v>0.92</v>
      </c>
      <c r="L56" s="230">
        <v>1.17</v>
      </c>
      <c r="M56" s="230">
        <v>2.31</v>
      </c>
      <c r="N56" s="230">
        <v>1.17</v>
      </c>
      <c r="O56" s="230">
        <v>6.3</v>
      </c>
      <c r="P56" s="230">
        <v>0.94</v>
      </c>
      <c r="Q56" s="71">
        <v>0.72</v>
      </c>
      <c r="R56" s="71">
        <v>1.1100000000000001</v>
      </c>
      <c r="S56" s="71">
        <v>1.1499999999999999</v>
      </c>
      <c r="T56" s="71">
        <v>1.1000000000000001</v>
      </c>
      <c r="U56" s="71">
        <v>2.89</v>
      </c>
      <c r="V56" s="71">
        <v>1.1000000000000001</v>
      </c>
      <c r="W56" s="71">
        <v>7.88</v>
      </c>
      <c r="X56" s="71">
        <v>0.92</v>
      </c>
      <c r="Y56" s="71">
        <v>0.72</v>
      </c>
      <c r="Z56" s="71">
        <v>0.96</v>
      </c>
      <c r="AA56" s="71">
        <v>1.25</v>
      </c>
      <c r="AB56" s="71">
        <v>0.99</v>
      </c>
      <c r="AC56" s="71">
        <v>3.37</v>
      </c>
      <c r="AD56" s="71">
        <v>1.05</v>
      </c>
      <c r="AE56" s="71">
        <v>9.4499999999999993</v>
      </c>
      <c r="AF56" s="71">
        <v>0.94</v>
      </c>
      <c r="AG56" s="71">
        <v>0.72</v>
      </c>
      <c r="AH56" s="71">
        <v>0.84</v>
      </c>
      <c r="AI56" s="71">
        <v>1.44</v>
      </c>
      <c r="AJ56" s="71">
        <v>0.86</v>
      </c>
      <c r="AK56" s="71">
        <v>4.32</v>
      </c>
      <c r="AL56" s="71">
        <v>0.92</v>
      </c>
      <c r="AM56" s="71">
        <v>12.6</v>
      </c>
      <c r="AN56" s="71">
        <v>1.01</v>
      </c>
    </row>
    <row r="57" spans="1:40" x14ac:dyDescent="0.35">
      <c r="A57" s="5">
        <f t="shared" si="6"/>
        <v>0.39046874999999998</v>
      </c>
      <c r="B57" s="5">
        <f t="shared" si="7"/>
        <v>0.37892534531905103</v>
      </c>
      <c r="C57" s="5">
        <f t="shared" si="8"/>
        <v>4.9064326023783938E-2</v>
      </c>
      <c r="D57" s="5">
        <f t="shared" si="9"/>
        <v>1.4026356530234558E-3</v>
      </c>
      <c r="E57" s="5">
        <f t="shared" si="10"/>
        <v>1.8844915398927512E-4</v>
      </c>
      <c r="H57" s="228" t="s">
        <v>46</v>
      </c>
      <c r="I57" s="230">
        <v>0.57999999999999996</v>
      </c>
      <c r="J57" s="230">
        <v>1.1399999999999999</v>
      </c>
      <c r="K57" s="230">
        <v>0.92</v>
      </c>
      <c r="L57" s="230">
        <v>1.1000000000000001</v>
      </c>
      <c r="M57" s="230">
        <v>2.31</v>
      </c>
      <c r="N57" s="230">
        <v>1.1499999999999999</v>
      </c>
      <c r="O57" s="230">
        <v>6.3</v>
      </c>
      <c r="P57" s="230">
        <v>0.92</v>
      </c>
      <c r="Q57" s="71">
        <v>0.72</v>
      </c>
      <c r="R57" s="71">
        <v>1.05</v>
      </c>
      <c r="S57" s="71">
        <v>1.1499999999999999</v>
      </c>
      <c r="T57" s="71">
        <v>1.07</v>
      </c>
      <c r="U57" s="71">
        <v>2.89</v>
      </c>
      <c r="V57" s="71">
        <v>1.0900000000000001</v>
      </c>
      <c r="W57" s="71">
        <v>7.88</v>
      </c>
      <c r="X57" s="71">
        <v>0.91</v>
      </c>
      <c r="Y57" s="71">
        <v>0.72</v>
      </c>
      <c r="Z57" s="71">
        <v>0.91</v>
      </c>
      <c r="AA57" s="71">
        <v>1.25</v>
      </c>
      <c r="AB57" s="71">
        <v>0.96</v>
      </c>
      <c r="AC57" s="71">
        <v>3.37</v>
      </c>
      <c r="AD57" s="71">
        <v>1.02</v>
      </c>
      <c r="AE57" s="71">
        <v>9.4499999999999993</v>
      </c>
      <c r="AF57" s="71">
        <v>0.93</v>
      </c>
      <c r="AG57" s="71">
        <v>0.72</v>
      </c>
      <c r="AH57" s="71">
        <v>0.8</v>
      </c>
      <c r="AI57" s="71">
        <v>1.44</v>
      </c>
      <c r="AJ57" s="71">
        <v>0.81</v>
      </c>
      <c r="AK57" s="71">
        <v>4.32</v>
      </c>
      <c r="AL57" s="71">
        <v>0.91</v>
      </c>
      <c r="AM57" s="71">
        <v>12.6</v>
      </c>
      <c r="AN57" s="71">
        <v>0.98</v>
      </c>
    </row>
    <row r="58" spans="1:40" x14ac:dyDescent="0.35">
      <c r="A58" s="5">
        <f t="shared" si="6"/>
        <v>0.41343749999999996</v>
      </c>
      <c r="B58" s="5">
        <f t="shared" si="7"/>
        <v>0.4063149765099478</v>
      </c>
      <c r="C58" s="5">
        <f t="shared" si="8"/>
        <v>5.6637198173992986E-2</v>
      </c>
      <c r="D58" s="5">
        <f t="shared" si="9"/>
        <v>1.7433165770217797E-3</v>
      </c>
      <c r="E58" s="5">
        <f t="shared" si="10"/>
        <v>2.3522698679073062E-4</v>
      </c>
      <c r="H58" s="228" t="s">
        <v>104</v>
      </c>
      <c r="I58" s="230">
        <v>0.4</v>
      </c>
      <c r="J58" s="230">
        <v>1.01</v>
      </c>
      <c r="K58" s="230">
        <v>1</v>
      </c>
      <c r="L58" s="230">
        <v>1.05</v>
      </c>
      <c r="M58" s="230">
        <v>3.09</v>
      </c>
      <c r="N58" s="230">
        <v>1.07</v>
      </c>
      <c r="O58" s="230">
        <v>7.56</v>
      </c>
      <c r="P58" s="230">
        <v>1.06</v>
      </c>
      <c r="Q58" s="71">
        <v>0.5</v>
      </c>
      <c r="R58" s="71">
        <v>0.93</v>
      </c>
      <c r="S58" s="71">
        <v>1.25</v>
      </c>
      <c r="T58" s="71">
        <v>0.98</v>
      </c>
      <c r="U58" s="71">
        <v>3.86</v>
      </c>
      <c r="V58" s="71">
        <v>1.02</v>
      </c>
      <c r="W58" s="71">
        <v>9.4499999999999993</v>
      </c>
      <c r="X58" s="71">
        <v>0.99</v>
      </c>
      <c r="Y58" s="71">
        <v>0.5</v>
      </c>
      <c r="Z58" s="71">
        <v>0.84</v>
      </c>
      <c r="AA58" s="71">
        <v>1.25</v>
      </c>
      <c r="AB58" s="71">
        <v>0.86</v>
      </c>
      <c r="AC58" s="71">
        <v>3.86</v>
      </c>
      <c r="AD58" s="71">
        <v>0.89</v>
      </c>
      <c r="AE58" s="71">
        <v>9.4499999999999993</v>
      </c>
      <c r="AF58" s="71">
        <v>1.04</v>
      </c>
      <c r="AG58" s="71">
        <v>0.5</v>
      </c>
      <c r="AH58" s="71">
        <v>0.8</v>
      </c>
      <c r="AI58" s="71">
        <v>1.51</v>
      </c>
      <c r="AJ58" s="71">
        <v>0.81</v>
      </c>
      <c r="AK58" s="71">
        <v>5.04</v>
      </c>
      <c r="AL58" s="71">
        <v>0.85</v>
      </c>
      <c r="AM58" s="71">
        <v>12.6</v>
      </c>
      <c r="AN58" s="71">
        <v>0.97</v>
      </c>
    </row>
    <row r="59" spans="1:40" x14ac:dyDescent="0.35">
      <c r="A59" s="5">
        <f t="shared" si="6"/>
        <v>0.43640624999999994</v>
      </c>
      <c r="B59" s="5">
        <f t="shared" si="7"/>
        <v>0.43265484801695103</v>
      </c>
      <c r="C59" s="5">
        <f t="shared" si="8"/>
        <v>6.4620554645453604E-2</v>
      </c>
      <c r="D59" s="5">
        <f t="shared" si="9"/>
        <v>2.1332079752149247E-3</v>
      </c>
      <c r="E59" s="5">
        <f t="shared" si="10"/>
        <v>2.892498011525416E-4</v>
      </c>
      <c r="H59" s="228" t="s">
        <v>102</v>
      </c>
      <c r="I59" s="230">
        <v>0.69</v>
      </c>
      <c r="J59" s="230">
        <v>1.04</v>
      </c>
      <c r="K59" s="230">
        <v>1.71</v>
      </c>
      <c r="L59" s="230">
        <v>0.97</v>
      </c>
      <c r="M59" s="230">
        <v>5.29</v>
      </c>
      <c r="N59" s="230">
        <v>0.9</v>
      </c>
      <c r="O59" s="230">
        <v>12.96</v>
      </c>
      <c r="P59" s="230">
        <v>0.99</v>
      </c>
      <c r="Q59" s="71">
        <v>0.86</v>
      </c>
      <c r="R59" s="71">
        <v>0.97</v>
      </c>
      <c r="S59" s="71">
        <v>2.14</v>
      </c>
      <c r="T59" s="71">
        <v>0.9</v>
      </c>
      <c r="U59" s="71">
        <v>6.62</v>
      </c>
      <c r="V59" s="71">
        <v>0.89</v>
      </c>
      <c r="W59" s="71">
        <v>16.2</v>
      </c>
      <c r="X59" s="71">
        <v>0.99</v>
      </c>
      <c r="Y59" s="71">
        <v>0.86</v>
      </c>
      <c r="Z59" s="71">
        <v>0.89</v>
      </c>
      <c r="AA59" s="71">
        <v>2.14</v>
      </c>
      <c r="AB59" s="71">
        <v>0.95</v>
      </c>
      <c r="AC59" s="71">
        <v>6.62</v>
      </c>
      <c r="AD59" s="71">
        <v>0.95</v>
      </c>
      <c r="AE59" s="71">
        <v>16.2</v>
      </c>
      <c r="AF59" s="71">
        <v>0.92</v>
      </c>
      <c r="AG59" s="71">
        <v>0.86</v>
      </c>
      <c r="AH59" s="71">
        <v>0.81</v>
      </c>
      <c r="AI59" s="71">
        <v>2.59</v>
      </c>
      <c r="AJ59" s="71">
        <v>0.88</v>
      </c>
      <c r="AK59" s="71">
        <v>8.64</v>
      </c>
      <c r="AL59" s="71">
        <v>0.9</v>
      </c>
      <c r="AM59" s="71">
        <v>21.6</v>
      </c>
      <c r="AN59" s="71">
        <v>0.83</v>
      </c>
    </row>
    <row r="60" spans="1:40" x14ac:dyDescent="0.35">
      <c r="A60" s="5">
        <f t="shared" si="6"/>
        <v>0.45937499999999992</v>
      </c>
      <c r="B60" s="5">
        <f t="shared" si="7"/>
        <v>0.45792511495939903</v>
      </c>
      <c r="C60" s="5">
        <f t="shared" si="8"/>
        <v>7.2977160121827825E-2</v>
      </c>
      <c r="D60" s="5">
        <f t="shared" si="9"/>
        <v>2.5745291925064104E-3</v>
      </c>
      <c r="E60" s="5">
        <f t="shared" si="10"/>
        <v>3.5098328359359221E-4</v>
      </c>
    </row>
    <row r="61" spans="1:40" x14ac:dyDescent="0.35">
      <c r="A61" s="5">
        <f t="shared" si="6"/>
        <v>0.4823437499999999</v>
      </c>
      <c r="B61" s="5">
        <f t="shared" si="7"/>
        <v>0.48212269619168668</v>
      </c>
      <c r="C61" s="5">
        <f t="shared" si="8"/>
        <v>8.1670631064214599E-2</v>
      </c>
      <c r="D61" s="5">
        <f t="shared" si="9"/>
        <v>3.0692296126880116E-3</v>
      </c>
      <c r="E61" s="5">
        <f t="shared" si="10"/>
        <v>4.2086978710892755E-4</v>
      </c>
    </row>
    <row r="62" spans="1:40" x14ac:dyDescent="0.35">
      <c r="A62" s="5">
        <f t="shared" si="6"/>
        <v>0.50531249999999994</v>
      </c>
      <c r="B62" s="5">
        <f t="shared" si="7"/>
        <v>0.50525720637766758</v>
      </c>
      <c r="C62" s="5">
        <f t="shared" si="8"/>
        <v>9.0665800300794464E-2</v>
      </c>
      <c r="D62" s="5">
        <f t="shared" si="9"/>
        <v>3.6189974406520982E-3</v>
      </c>
      <c r="E62" s="5">
        <f t="shared" si="10"/>
        <v>4.9932771917818872E-4</v>
      </c>
    </row>
    <row r="63" spans="1:40" x14ac:dyDescent="0.35">
      <c r="A63" s="5">
        <f t="shared" si="6"/>
        <v>0.52828124999999992</v>
      </c>
      <c r="B63" s="5">
        <f t="shared" si="7"/>
        <v>0.52734773440168636</v>
      </c>
      <c r="C63" s="5">
        <f t="shared" si="8"/>
        <v>9.9928971288444995E-2</v>
      </c>
      <c r="D63" s="5">
        <f t="shared" si="9"/>
        <v>4.2252706696989098E-3</v>
      </c>
      <c r="E63" s="5">
        <f t="shared" si="10"/>
        <v>5.8675125884642698E-4</v>
      </c>
      <c r="H63" s="190"/>
    </row>
    <row r="64" spans="1:40" x14ac:dyDescent="0.35">
      <c r="A64" s="5">
        <f t="shared" si="6"/>
        <v>0.55124999999999991</v>
      </c>
      <c r="B64" s="5">
        <f t="shared" si="7"/>
        <v>0.54842030140165465</v>
      </c>
      <c r="C64" s="5">
        <f t="shared" si="8"/>
        <v>0.10942808598972559</v>
      </c>
      <c r="D64" s="5">
        <f t="shared" si="9"/>
        <v>4.8892495308448091E-3</v>
      </c>
      <c r="E64" s="5">
        <f t="shared" si="10"/>
        <v>6.8351033907268369E-4</v>
      </c>
      <c r="H64" s="190"/>
    </row>
    <row r="65" spans="1:8" x14ac:dyDescent="0.35">
      <c r="A65" s="5">
        <f t="shared" si="6"/>
        <v>0.57421874999999989</v>
      </c>
      <c r="B65" s="5">
        <f t="shared" si="7"/>
        <v>0.56850586240122569</v>
      </c>
      <c r="C65" s="5">
        <f t="shared" si="8"/>
        <v>0.11913282569655087</v>
      </c>
      <c r="D65" s="5">
        <f t="shared" si="9"/>
        <v>5.6119098718390237E-3</v>
      </c>
      <c r="E65" s="5">
        <f t="shared" si="10"/>
        <v>7.8995084117756595E-4</v>
      </c>
      <c r="H65" s="190"/>
    </row>
    <row r="66" spans="1:8" x14ac:dyDescent="0.35">
      <c r="A66" s="5">
        <f t="shared" si="6"/>
        <v>0.59718749999999987</v>
      </c>
      <c r="B66" s="5">
        <f t="shared" si="7"/>
        <v>0.58763874155167262</v>
      </c>
      <c r="C66" s="5">
        <f t="shared" si="8"/>
        <v>0.12901466030324391</v>
      </c>
      <c r="D66" s="5">
        <f t="shared" si="9"/>
        <v>6.3940170361782168E-3</v>
      </c>
      <c r="E66" s="5">
        <f t="shared" si="10"/>
        <v>9.0639495721168929E-4</v>
      </c>
      <c r="H66" s="190"/>
    </row>
    <row r="67" spans="1:8" x14ac:dyDescent="0.35">
      <c r="A67" s="5">
        <f t="shared" si="6"/>
        <v>0.62015624999999985</v>
      </c>
      <c r="B67" s="5">
        <f t="shared" si="7"/>
        <v>0.60585541256100961</v>
      </c>
      <c r="C67" s="5">
        <f t="shared" si="8"/>
        <v>0.13904685839281147</v>
      </c>
      <c r="D67" s="5">
        <f t="shared" si="9"/>
        <v>7.236139911380615E-3</v>
      </c>
      <c r="E67" s="5">
        <f t="shared" si="10"/>
        <v>1.0331416836300809E-3</v>
      </c>
      <c r="H67" s="190"/>
    </row>
    <row r="68" spans="1:8" x14ac:dyDescent="0.35">
      <c r="A68" s="5">
        <f t="shared" si="6"/>
        <v>0.64312499999999984</v>
      </c>
      <c r="B68" s="5">
        <f t="shared" si="7"/>
        <v>0.62319355349188676</v>
      </c>
      <c r="C68" s="5">
        <f t="shared" si="8"/>
        <v>0.149204467949313</v>
      </c>
      <c r="D68" s="5">
        <f t="shared" si="9"/>
        <v>8.1386648952403492E-3</v>
      </c>
      <c r="E68" s="5">
        <f t="shared" si="10"/>
        <v>1.1704674159988306E-3</v>
      </c>
      <c r="H68" s="190"/>
    </row>
    <row r="69" spans="1:8" x14ac:dyDescent="0.35">
      <c r="A69" s="5">
        <f t="shared" si="6"/>
        <v>0.66609374999999982</v>
      </c>
      <c r="B69" s="5">
        <f t="shared" si="7"/>
        <v>0.63969131934311796</v>
      </c>
      <c r="C69" s="5">
        <f t="shared" si="8"/>
        <v>0.15946427544908612</v>
      </c>
      <c r="D69" s="5">
        <f t="shared" si="9"/>
        <v>9.1018095922495643E-3</v>
      </c>
      <c r="E69" s="5">
        <f t="shared" si="10"/>
        <v>1.3186266197642445E-3</v>
      </c>
      <c r="H69" s="190"/>
    </row>
    <row r="70" spans="1:8" x14ac:dyDescent="0.35">
      <c r="A70" s="5">
        <f t="shared" si="6"/>
        <v>0.6890624999999998</v>
      </c>
      <c r="B70" s="5">
        <f t="shared" si="7"/>
        <v>0.65538678726750077</v>
      </c>
      <c r="C70" s="5">
        <f t="shared" si="8"/>
        <v>0.16980474942771165</v>
      </c>
      <c r="D70" s="5">
        <f t="shared" si="9"/>
        <v>1.0125636102820532E-2</v>
      </c>
      <c r="E70" s="5">
        <f t="shared" si="10"/>
        <v>1.4778525565438741E-3</v>
      </c>
      <c r="H70" s="190"/>
    </row>
    <row r="71" spans="1:8" x14ac:dyDescent="0.35">
      <c r="A71" s="5">
        <f t="shared" si="6"/>
        <v>0.71203124999999978</v>
      </c>
      <c r="B71" s="5">
        <f t="shared" si="7"/>
        <v>0.67031753843425257</v>
      </c>
      <c r="C71" s="5">
        <f t="shared" si="8"/>
        <v>0.18020597329351998</v>
      </c>
      <c r="D71" s="5">
        <f t="shared" si="9"/>
        <v>1.1210063807832195E-2</v>
      </c>
      <c r="E71" s="5">
        <f t="shared" si="10"/>
        <v>1.6483580490925828E-3</v>
      </c>
    </row>
    <row r="72" spans="1:8" x14ac:dyDescent="0.35">
      <c r="A72" s="5">
        <f t="shared" si="6"/>
        <v>0.73499999999999976</v>
      </c>
      <c r="B72" s="5">
        <f t="shared" si="7"/>
        <v>0.68452034785590887</v>
      </c>
      <c r="C72" s="5">
        <f t="shared" si="8"/>
        <v>0.1906495710996487</v>
      </c>
      <c r="D72" s="5">
        <f t="shared" si="9"/>
        <v>1.2354881582398546E-2</v>
      </c>
      <c r="E72" s="5">
        <f t="shared" si="10"/>
        <v>1.8303362711747776E-3</v>
      </c>
    </row>
    <row r="73" spans="1:8" x14ac:dyDescent="0.35">
      <c r="A73" s="5">
        <f t="shared" si="6"/>
        <v>0.75796874999999975</v>
      </c>
      <c r="B73" s="5">
        <f t="shared" si="7"/>
        <v>0.69803095933061743</v>
      </c>
      <c r="C73" s="5">
        <f t="shared" si="8"/>
        <v>0.20111862914348719</v>
      </c>
      <c r="D73" s="5">
        <f t="shared" si="9"/>
        <v>1.3559759397274119E-2</v>
      </c>
      <c r="E73" s="5">
        <f t="shared" si="10"/>
        <v>2.0239615511363791E-3</v>
      </c>
    </row>
    <row r="74" spans="1:8" x14ac:dyDescent="0.35">
      <c r="A74" s="5">
        <f t="shared" si="6"/>
        <v>0.78093749999999973</v>
      </c>
      <c r="B74" s="5">
        <f t="shared" si="7"/>
        <v>0.71088392729837246</v>
      </c>
      <c r="C74" s="5">
        <f t="shared" si="8"/>
        <v>0.21159761559251622</v>
      </c>
      <c r="D74" s="5">
        <f t="shared" si="9"/>
        <v>1.4824259285330068E-2</v>
      </c>
      <c r="E74" s="5">
        <f t="shared" si="10"/>
        <v>2.229390180102161E-3</v>
      </c>
    </row>
    <row r="75" spans="1:8" x14ac:dyDescent="0.35">
      <c r="A75" s="5">
        <f t="shared" si="6"/>
        <v>0.80390624999999971</v>
      </c>
      <c r="B75" s="5">
        <f t="shared" si="7"/>
        <v>0.72311251111365826</v>
      </c>
      <c r="C75" s="5">
        <f t="shared" si="8"/>
        <v>0.22207229980472998</v>
      </c>
      <c r="D75" s="5">
        <f t="shared" si="9"/>
        <v>1.6147845665151126E-2</v>
      </c>
      <c r="E75" s="5">
        <f t="shared" si="10"/>
        <v>2.446761217496604E-3</v>
      </c>
    </row>
    <row r="76" spans="1:8" x14ac:dyDescent="0.35">
      <c r="A76" s="5">
        <f t="shared" si="6"/>
        <v>0.82687499999999969</v>
      </c>
      <c r="B76" s="5">
        <f t="shared" si="7"/>
        <v>0.7347486101895</v>
      </c>
      <c r="C76" s="5">
        <f t="shared" si="8"/>
        <v>0.2325296725922717</v>
      </c>
      <c r="D76" s="5">
        <f t="shared" si="9"/>
        <v>1.7529895024907247E-2</v>
      </c>
      <c r="E76" s="5">
        <f t="shared" si="10"/>
        <v>2.6761972880587053E-3</v>
      </c>
    </row>
    <row r="77" spans="1:8" x14ac:dyDescent="0.35">
      <c r="A77" s="5">
        <f t="shared" si="6"/>
        <v>0.84984374999999968</v>
      </c>
      <c r="B77" s="5">
        <f t="shared" si="7"/>
        <v>0.74582273082250095</v>
      </c>
      <c r="C77" s="5">
        <f t="shared" si="8"/>
        <v>0.24295786834628053</v>
      </c>
      <c r="D77" s="5">
        <f t="shared" si="9"/>
        <v>1.8969704977964647E-2</v>
      </c>
      <c r="E77" s="5">
        <f t="shared" si="10"/>
        <v>2.9178053657432919E-3</v>
      </c>
    </row>
    <row r="78" spans="1:8" x14ac:dyDescent="0.35">
      <c r="A78" s="5">
        <f t="shared" si="6"/>
        <v>0.87281249999999966</v>
      </c>
      <c r="B78" s="5">
        <f t="shared" si="7"/>
        <v>0.75636397738722216</v>
      </c>
      <c r="C78" s="5">
        <f t="shared" si="8"/>
        <v>0.25334608968128369</v>
      </c>
      <c r="D78" s="5">
        <f t="shared" si="9"/>
        <v>2.0466502707793807E-2</v>
      </c>
      <c r="E78" s="5">
        <f t="shared" si="10"/>
        <v>3.1716775409139559E-3</v>
      </c>
    </row>
    <row r="79" spans="1:8" x14ac:dyDescent="0.35">
      <c r="A79" s="5">
        <f t="shared" si="6"/>
        <v>0.89578124999999964</v>
      </c>
      <c r="B79" s="5">
        <f t="shared" si="7"/>
        <v>0.76640006208827471</v>
      </c>
      <c r="C79" s="5">
        <f t="shared" si="8"/>
        <v>0.26368453505439088</v>
      </c>
      <c r="D79" s="5">
        <f t="shared" si="9"/>
        <v>2.2019452824073703E-2</v>
      </c>
      <c r="E79" s="5">
        <f t="shared" si="10"/>
        <v>3.4378917680714296E-3</v>
      </c>
    </row>
    <row r="80" spans="1:8" x14ac:dyDescent="0.35">
      <c r="A80" s="5">
        <f t="shared" si="6"/>
        <v>0.91874999999999962</v>
      </c>
      <c r="B80" s="5">
        <f t="shared" si="7"/>
        <v>0.77595732865680911</v>
      </c>
      <c r="C80" s="5">
        <f t="shared" si="8"/>
        <v>0.27396432965652845</v>
      </c>
      <c r="D80" s="5">
        <f t="shared" si="9"/>
        <v>2.3627664654857907E-2</v>
      </c>
      <c r="E80" s="5">
        <f t="shared" si="10"/>
        <v>3.7165125920534969E-3</v>
      </c>
    </row>
    <row r="81" spans="1:5" x14ac:dyDescent="0.35">
      <c r="A81" s="5">
        <f t="shared" si="6"/>
        <v>0.9417187499999996</v>
      </c>
      <c r="B81" s="5">
        <f t="shared" si="7"/>
        <v>0.78506078633587784</v>
      </c>
      <c r="C81" s="5">
        <f t="shared" si="8"/>
        <v>0.28417745975076153</v>
      </c>
      <c r="D81" s="5">
        <f t="shared" si="9"/>
        <v>2.5290199001554707E-2</v>
      </c>
      <c r="E81" s="5">
        <f t="shared" si="10"/>
        <v>4.0075918512137102E-3</v>
      </c>
    </row>
    <row r="82" spans="1:5" x14ac:dyDescent="0.35">
      <c r="A82" s="5">
        <f t="shared" si="6"/>
        <v>0.96468749999999959</v>
      </c>
      <c r="B82" s="5">
        <f t="shared" si="7"/>
        <v>0.79373415126500502</v>
      </c>
      <c r="C82" s="5">
        <f t="shared" si="8"/>
        <v>0.2943167105390242</v>
      </c>
      <c r="D82" s="5">
        <f t="shared" si="9"/>
        <v>2.700607438452484E-2</v>
      </c>
      <c r="E82" s="5">
        <f t="shared" si="10"/>
        <v>4.3111693565554225E-3</v>
      </c>
    </row>
    <row r="83" spans="1:5" x14ac:dyDescent="0.35">
      <c r="A83" s="5">
        <f t="shared" si="6"/>
        <v>0.98765624999999957</v>
      </c>
      <c r="B83" s="5">
        <f t="shared" si="7"/>
        <v>0.80199989298684415</v>
      </c>
      <c r="C83" s="5">
        <f t="shared" si="8"/>
        <v>0.30437560756740722</v>
      </c>
      <c r="D83" s="5">
        <f t="shared" si="9"/>
        <v>2.877427280750619E-2</v>
      </c>
      <c r="E83" s="5">
        <f t="shared" si="10"/>
        <v>4.6272735461823002E-3</v>
      </c>
    </row>
    <row r="84" spans="1:5" x14ac:dyDescent="0.35">
      <c r="A84" s="5">
        <f t="shared" si="6"/>
        <v>1.0106249999999997</v>
      </c>
      <c r="B84" s="5">
        <f t="shared" si="7"/>
        <v>0.80987928428876688</v>
      </c>
      <c r="C84" s="5">
        <f t="shared" si="8"/>
        <v>0.31434836162682711</v>
      </c>
      <c r="D84" s="5">
        <f t="shared" si="9"/>
        <v>3.0593745068989341E-2</v>
      </c>
      <c r="E84" s="5">
        <f t="shared" si="10"/>
        <v>4.9559221147399473E-3</v>
      </c>
    </row>
    <row r="85" spans="1:5" x14ac:dyDescent="0.35">
      <c r="A85" s="5">
        <f t="shared" si="6"/>
        <v>1.0335937499999996</v>
      </c>
      <c r="B85" s="5">
        <f t="shared" si="7"/>
        <v>0.8173924529840626</v>
      </c>
      <c r="C85" s="5">
        <f t="shared" si="8"/>
        <v>0.32422981706665949</v>
      </c>
      <c r="D85" s="5">
        <f t="shared" si="9"/>
        <v>3.2463415648213652E-2</v>
      </c>
      <c r="E85" s="5">
        <f t="shared" si="10"/>
        <v>5.2971226177780341E-3</v>
      </c>
    </row>
    <row r="86" spans="1:5" x14ac:dyDescent="0.35">
      <c r="A86" s="5">
        <f t="shared" si="6"/>
        <v>1.0565624999999996</v>
      </c>
      <c r="B86" s="5">
        <f t="shared" si="7"/>
        <v>0.82455843455066757</v>
      </c>
      <c r="C86" s="5">
        <f t="shared" si="8"/>
        <v>0.33401540341075725</v>
      </c>
      <c r="D86" s="5">
        <f t="shared" si="9"/>
        <v>3.4382187192726822E-2</v>
      </c>
      <c r="E86" s="5">
        <f t="shared" si="10"/>
        <v>5.6508730511674139E-3</v>
      </c>
    </row>
    <row r="87" spans="1:5" x14ac:dyDescent="0.35">
      <c r="A87" s="5">
        <f t="shared" si="6"/>
        <v>1.0795312499999996</v>
      </c>
      <c r="B87" s="5">
        <f t="shared" si="7"/>
        <v>0.83139522479553052</v>
      </c>
      <c r="C87" s="5">
        <f t="shared" si="8"/>
        <v>0.34370109014577593</v>
      </c>
      <c r="D87" s="5">
        <f t="shared" si="9"/>
        <v>3.6348944633529022E-2</v>
      </c>
      <c r="E87" s="5">
        <f t="shared" si="10"/>
        <v>6.017162405870905E-3</v>
      </c>
    </row>
    <row r="88" spans="1:5" x14ac:dyDescent="0.35">
      <c r="A88" s="5">
        <f t="shared" si="6"/>
        <v>1.1024999999999996</v>
      </c>
      <c r="B88" s="5">
        <f t="shared" si="7"/>
        <v>0.83791983191235642</v>
      </c>
      <c r="C88" s="5">
        <f t="shared" si="8"/>
        <v>0.35328334453901455</v>
      </c>
      <c r="D88" s="5">
        <f t="shared" si="9"/>
        <v>3.8362558952766475E-2</v>
      </c>
      <c r="E88" s="5">
        <f t="shared" si="10"/>
        <v>6.3959711984960827E-3</v>
      </c>
    </row>
    <row r="89" spans="1:5" x14ac:dyDescent="0.35">
      <c r="A89" s="5">
        <f t="shared" si="6"/>
        <v>1.1254687499999996</v>
      </c>
      <c r="B89" s="5">
        <f t="shared" si="7"/>
        <v>0.84414832745946189</v>
      </c>
      <c r="C89" s="5">
        <f t="shared" si="8"/>
        <v>0.36275909233548531</v>
      </c>
      <c r="D89" s="5">
        <f t="shared" si="9"/>
        <v>4.0421890627795831E-2</v>
      </c>
      <c r="E89" s="5">
        <f t="shared" si="10"/>
        <v>6.7872719781598614E-3</v>
      </c>
    </row>
    <row r="90" spans="1:5" x14ac:dyDescent="0.35">
      <c r="A90" s="5">
        <f t="shared" si="6"/>
        <v>1.1484374999999996</v>
      </c>
      <c r="B90" s="5">
        <f t="shared" si="7"/>
        <v>0.85009589591086543</v>
      </c>
      <c r="C90" s="5">
        <f t="shared" si="8"/>
        <v>0.37212568118047179</v>
      </c>
      <c r="D90" s="5">
        <f t="shared" si="9"/>
        <v>4.252579277424684E-2</v>
      </c>
      <c r="E90" s="5">
        <f t="shared" si="10"/>
        <v>7.1910298102723516E-3</v>
      </c>
    </row>
    <row r="91" spans="1:5" x14ac:dyDescent="0.35">
      <c r="A91" s="5">
        <f t="shared" si="6"/>
        <v>1.1714062499999995</v>
      </c>
      <c r="B91" s="5">
        <f t="shared" si="7"/>
        <v>0.85577688253389328</v>
      </c>
      <c r="C91" s="5">
        <f t="shared" si="8"/>
        <v>0.38138084661343846</v>
      </c>
      <c r="D91" s="5">
        <f t="shared" si="9"/>
        <v>4.4673114009495925E-2</v>
      </c>
      <c r="E91" s="5">
        <f t="shared" si="10"/>
        <v>7.6072027379051315E-3</v>
      </c>
    </row>
    <row r="92" spans="1:5" x14ac:dyDescent="0.35">
      <c r="A92" s="5">
        <f t="shared" si="6"/>
        <v>1.1943749999999995</v>
      </c>
      <c r="B92" s="5">
        <f t="shared" si="7"/>
        <v>0.86120483942568027</v>
      </c>
      <c r="C92" s="5">
        <f t="shared" si="8"/>
        <v>0.3905226804810577</v>
      </c>
      <c r="D92" s="5">
        <f t="shared" si="9"/>
        <v>4.686270105674837E-2</v>
      </c>
      <c r="E92" s="5">
        <f t="shared" si="10"/>
        <v>8.0357422214512447E-3</v>
      </c>
    </row>
    <row r="93" spans="1:5" x14ac:dyDescent="0.35">
      <c r="A93" s="5">
        <f t="shared" si="6"/>
        <v>1.2173437499999995</v>
      </c>
      <c r="B93" s="5">
        <f t="shared" si="7"/>
        <v>0.86639256960310362</v>
      </c>
      <c r="C93" s="5">
        <f t="shared" si="8"/>
        <v>0.39954960162072062</v>
      </c>
      <c r="D93" s="5">
        <f t="shared" si="9"/>
        <v>4.9093401108729229E-2</v>
      </c>
      <c r="E93" s="5">
        <f t="shared" si="10"/>
        <v>8.4765935573122408E-3</v>
      </c>
    </row>
    <row r="94" spans="1:5" x14ac:dyDescent="0.35">
      <c r="A94" s="5">
        <f t="shared" si="6"/>
        <v>1.2403124999999995</v>
      </c>
      <c r="B94" s="5">
        <f t="shared" si="7"/>
        <v>0.87135216908926505</v>
      </c>
      <c r="C94" s="5">
        <f t="shared" si="8"/>
        <v>0.40846032867071441</v>
      </c>
      <c r="D94" s="5">
        <f t="shared" si="9"/>
        <v>5.1364063968814801E-2</v>
      </c>
      <c r="E94" s="5">
        <f t="shared" si="10"/>
        <v>8.9296962763650897E-3</v>
      </c>
    </row>
    <row r="95" spans="1:5" x14ac:dyDescent="0.35">
      <c r="A95" s="5">
        <f t="shared" si="6"/>
        <v>1.2632812499999995</v>
      </c>
      <c r="B95" s="5">
        <f t="shared" si="7"/>
        <v>0.8760950669772859</v>
      </c>
      <c r="C95" s="5">
        <f t="shared" si="8"/>
        <v>0.41725385486891498</v>
      </c>
      <c r="D95" s="5">
        <f t="shared" si="9"/>
        <v>5.3673543986305201E-2</v>
      </c>
      <c r="E95" s="5">
        <f t="shared" si="10"/>
        <v>9.3949845229699576E-3</v>
      </c>
    </row>
    <row r="96" spans="1:5" x14ac:dyDescent="0.35">
      <c r="A96" s="5">
        <f t="shared" si="6"/>
        <v>1.2862499999999994</v>
      </c>
      <c r="B96" s="5">
        <f t="shared" si="7"/>
        <v>0.88063206348109446</v>
      </c>
      <c r="C96" s="5">
        <f t="shared" si="8"/>
        <v>0.42592942470805628</v>
      </c>
      <c r="D96" s="5">
        <f t="shared" si="9"/>
        <v>5.6020701801453465E-2</v>
      </c>
      <c r="E96" s="5">
        <f t="shared" si="10"/>
        <v>9.8723874152810021E-3</v>
      </c>
    </row>
    <row r="97" spans="1:5" x14ac:dyDescent="0.35">
      <c r="A97" s="5">
        <f t="shared" si="6"/>
        <v>1.3092187499999994</v>
      </c>
      <c r="B97" s="5">
        <f t="shared" si="7"/>
        <v>0.88497336600478815</v>
      </c>
      <c r="C97" s="5">
        <f t="shared" si="8"/>
        <v>0.43448651232218272</v>
      </c>
      <c r="D97" s="5">
        <f t="shared" si="9"/>
        <v>5.8404405914828428E-2</v>
      </c>
      <c r="E97" s="5">
        <f t="shared" si="10"/>
        <v>1.036182938761738E-2</v>
      </c>
    </row>
    <row r="98" spans="1:5" x14ac:dyDescent="0.35">
      <c r="A98" s="5">
        <f t="shared" si="6"/>
        <v>1.3321874999999994</v>
      </c>
      <c r="B98" s="5">
        <f t="shared" si="7"/>
        <v>0.88912862327846953</v>
      </c>
      <c r="C98" s="5">
        <f t="shared" si="8"/>
        <v>0.4429248014855825</v>
      </c>
      <c r="D98" s="5">
        <f t="shared" si="9"/>
        <v>6.0823534094601131E-2</v>
      </c>
      <c r="E98" s="5">
        <f t="shared" si="10"/>
        <v>1.08632305156416E-2</v>
      </c>
    </row>
    <row r="99" spans="1:5" x14ac:dyDescent="0.35">
      <c r="A99" s="5">
        <f t="shared" si="6"/>
        <v>1.3551562499999994</v>
      </c>
      <c r="B99" s="5">
        <f t="shared" si="7"/>
        <v>0.89310695762030756</v>
      </c>
      <c r="C99" s="5">
        <f t="shared" si="8"/>
        <v>0.4512441671122131</v>
      </c>
      <c r="D99" s="5">
        <f t="shared" si="9"/>
        <v>6.3276974634409663E-2</v>
      </c>
      <c r="E99" s="5">
        <f t="shared" si="10"/>
        <v>1.137650682507965E-2</v>
      </c>
    </row>
    <row r="100" spans="1:5" x14ac:dyDescent="0.35">
      <c r="A100" s="5">
        <f t="shared" si="6"/>
        <v>1.3781249999999994</v>
      </c>
      <c r="B100" s="5">
        <f t="shared" si="7"/>
        <v>0.89691699539289993</v>
      </c>
      <c r="C100" s="5">
        <f t="shared" si="8"/>
        <v>0.45944465815025753</v>
      </c>
      <c r="D100" s="5">
        <f t="shared" si="9"/>
        <v>6.5763627473575503E-2</v>
      </c>
      <c r="E100" s="5">
        <f t="shared" si="10"/>
        <v>1.1901570584700162E-2</v>
      </c>
    </row>
    <row r="101" spans="1:5" x14ac:dyDescent="0.35">
      <c r="A101" s="5">
        <f t="shared" si="6"/>
        <v>1.4010937499999994</v>
      </c>
      <c r="B101" s="5">
        <f t="shared" si="7"/>
        <v>0.90056689572752524</v>
      </c>
      <c r="C101" s="5">
        <f t="shared" si="8"/>
        <v>0.46752648177292627</v>
      </c>
      <c r="D101" s="5">
        <f t="shared" si="9"/>
        <v>6.8282405190610324E-2</v>
      </c>
      <c r="E101" s="5">
        <f t="shared" si="10"/>
        <v>1.2438330584251658E-2</v>
      </c>
    </row>
    <row r="102" spans="1:5" x14ac:dyDescent="0.35">
      <c r="A102" s="5">
        <f>+'Response Spectra'!L93</f>
        <v>1.4700000000000004</v>
      </c>
      <c r="B102" s="5">
        <f t="shared" si="7"/>
        <v>0.91063091243867056</v>
      </c>
      <c r="C102" s="5">
        <f t="shared" si="8"/>
        <v>0.49106409427738501</v>
      </c>
      <c r="D102" s="5">
        <f t="shared" si="9"/>
        <v>7.6020820656888907E-2</v>
      </c>
      <c r="E102" s="5">
        <f t="shared" si="10"/>
        <v>1.4117829174426813E-2</v>
      </c>
    </row>
  </sheetData>
  <mergeCells count="28">
    <mergeCell ref="AG49:AN49"/>
    <mergeCell ref="AG50:AH50"/>
    <mergeCell ref="AI50:AJ50"/>
    <mergeCell ref="AK50:AL50"/>
    <mergeCell ref="AM50:AN50"/>
    <mergeCell ref="Y49:AF49"/>
    <mergeCell ref="Y50:Z50"/>
    <mergeCell ref="AA50:AB50"/>
    <mergeCell ref="AC50:AD50"/>
    <mergeCell ref="AE50:AF50"/>
    <mergeCell ref="I49:P49"/>
    <mergeCell ref="Q49:X49"/>
    <mergeCell ref="Q50:R50"/>
    <mergeCell ref="S50:T50"/>
    <mergeCell ref="U50:V50"/>
    <mergeCell ref="W50:X50"/>
    <mergeCell ref="H50:H51"/>
    <mergeCell ref="I50:J50"/>
    <mergeCell ref="K50:L50"/>
    <mergeCell ref="M50:N50"/>
    <mergeCell ref="O50:P50"/>
    <mergeCell ref="C32:F32"/>
    <mergeCell ref="B6:C6"/>
    <mergeCell ref="D6:E6"/>
    <mergeCell ref="F6:G6"/>
    <mergeCell ref="H6:I6"/>
    <mergeCell ref="C18:F18"/>
    <mergeCell ref="C25:F2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4" tint="-0.249977111117893"/>
  </sheetPr>
  <dimension ref="A1:AC66"/>
  <sheetViews>
    <sheetView topLeftCell="A37" workbookViewId="0">
      <selection activeCell="B49" sqref="B49"/>
    </sheetView>
  </sheetViews>
  <sheetFormatPr defaultColWidth="11.453125" defaultRowHeight="14.5" x14ac:dyDescent="0.35"/>
  <cols>
    <col min="1" max="1" width="12.36328125" customWidth="1"/>
    <col min="2" max="2" width="11.6328125" customWidth="1"/>
    <col min="17" max="17" width="14.6328125" customWidth="1"/>
    <col min="18" max="19" width="11.453125" customWidth="1"/>
    <col min="20" max="20" width="13.453125" customWidth="1"/>
    <col min="21" max="21" width="11.453125" customWidth="1"/>
    <col min="22" max="22" width="10.453125" customWidth="1"/>
    <col min="23" max="23" width="11.81640625" customWidth="1"/>
    <col min="24" max="24" width="9.81640625" customWidth="1"/>
    <col min="25" max="25" width="11.453125" customWidth="1"/>
    <col min="33" max="33" width="13.453125" bestFit="1" customWidth="1"/>
  </cols>
  <sheetData>
    <row r="1" spans="1:29" x14ac:dyDescent="0.35">
      <c r="A1" s="405" t="s">
        <v>328</v>
      </c>
      <c r="B1" s="406"/>
      <c r="C1" s="406"/>
      <c r="D1" s="407"/>
      <c r="E1" s="405" t="s">
        <v>328</v>
      </c>
      <c r="F1" s="406"/>
      <c r="G1" s="406"/>
      <c r="H1" s="407"/>
      <c r="I1" s="405" t="s">
        <v>328</v>
      </c>
      <c r="J1" s="406"/>
      <c r="K1" s="406"/>
      <c r="L1" s="407"/>
      <c r="M1" s="405" t="s">
        <v>328</v>
      </c>
      <c r="N1" s="406"/>
      <c r="O1" s="406"/>
      <c r="P1" s="407"/>
      <c r="Q1" s="170" t="s">
        <v>329</v>
      </c>
      <c r="R1" s="170" t="s">
        <v>329</v>
      </c>
      <c r="S1" s="171" t="s">
        <v>330</v>
      </c>
      <c r="T1" s="172" t="s">
        <v>331</v>
      </c>
      <c r="V1" s="369" t="s">
        <v>930</v>
      </c>
      <c r="W1" s="369"/>
      <c r="X1" s="369"/>
      <c r="AB1" s="400" t="s">
        <v>453</v>
      </c>
      <c r="AC1" s="400" t="s">
        <v>932</v>
      </c>
    </row>
    <row r="2" spans="1:29" x14ac:dyDescent="0.35">
      <c r="A2" s="261" t="s">
        <v>935</v>
      </c>
      <c r="B2" s="262" t="str">
        <f>MROUND('Response Spectra'!B2,2)&amp;MROUND('Response Spectra'!C2,-2)</f>
        <v>16-60</v>
      </c>
      <c r="C2" s="190"/>
      <c r="D2" s="191"/>
      <c r="E2" s="176"/>
      <c r="F2" s="190"/>
      <c r="G2" s="190"/>
      <c r="H2" s="191"/>
      <c r="I2" s="176"/>
      <c r="J2" s="190"/>
      <c r="K2" s="190"/>
      <c r="L2" s="191"/>
      <c r="M2" s="176"/>
      <c r="N2" s="190"/>
      <c r="O2" s="190"/>
      <c r="P2" s="191"/>
      <c r="R2" s="173"/>
      <c r="T2" s="175"/>
      <c r="V2" s="71">
        <v>0</v>
      </c>
      <c r="W2" s="71" t="s">
        <v>334</v>
      </c>
      <c r="X2" s="257">
        <v>1350000</v>
      </c>
      <c r="AB2" s="400"/>
      <c r="AC2" s="400"/>
    </row>
    <row r="3" spans="1:29" x14ac:dyDescent="0.35">
      <c r="A3" s="261" t="s">
        <v>936</v>
      </c>
      <c r="B3" s="153">
        <f>INDEX(Cyclones!A4:A11781,MATCH(B2,Cyclones!B4:B11781,0))</f>
        <v>3661</v>
      </c>
      <c r="C3" s="190"/>
      <c r="D3" s="191"/>
      <c r="E3" s="176"/>
      <c r="F3" s="190"/>
      <c r="G3" s="190"/>
      <c r="H3" s="191"/>
      <c r="I3" s="176"/>
      <c r="J3" s="190"/>
      <c r="K3" s="190"/>
      <c r="L3" s="191"/>
      <c r="M3" s="176"/>
      <c r="N3" s="190"/>
      <c r="O3" s="190"/>
      <c r="P3" s="191"/>
      <c r="R3" s="173"/>
      <c r="T3" s="175"/>
      <c r="V3" s="71">
        <v>1</v>
      </c>
      <c r="W3" s="71" t="s">
        <v>931</v>
      </c>
      <c r="X3" s="71">
        <v>1250000</v>
      </c>
      <c r="Y3" s="178"/>
      <c r="Z3" s="71"/>
      <c r="AB3" s="400"/>
      <c r="AC3" s="400"/>
    </row>
    <row r="4" spans="1:29" x14ac:dyDescent="0.35">
      <c r="A4" s="173" t="s">
        <v>329</v>
      </c>
      <c r="B4" s="174">
        <f>+LOOKUP($B$3,Cyclones!A4:A11781,Cyclones!H4:H11781)*0.621371</f>
        <v>139.54223815796209</v>
      </c>
      <c r="C4" t="s">
        <v>333</v>
      </c>
      <c r="D4" s="175"/>
      <c r="E4" s="173" t="s">
        <v>329</v>
      </c>
      <c r="F4" s="174">
        <f>+B4</f>
        <v>139.54223815796209</v>
      </c>
      <c r="G4" t="s">
        <v>333</v>
      </c>
      <c r="H4" s="175"/>
      <c r="I4" s="173" t="s">
        <v>329</v>
      </c>
      <c r="J4" s="174">
        <f>+B4</f>
        <v>139.54223815796209</v>
      </c>
      <c r="K4" t="s">
        <v>333</v>
      </c>
      <c r="L4" s="175"/>
      <c r="M4" s="173" t="s">
        <v>329</v>
      </c>
      <c r="N4" s="174">
        <f>+B4</f>
        <v>139.54223815796209</v>
      </c>
      <c r="O4" t="s">
        <v>333</v>
      </c>
      <c r="P4" s="175"/>
      <c r="Q4">
        <v>110</v>
      </c>
      <c r="R4" s="176">
        <v>110</v>
      </c>
      <c r="S4" s="44">
        <v>0</v>
      </c>
      <c r="T4" s="175">
        <v>19.2</v>
      </c>
      <c r="V4" s="71">
        <v>2</v>
      </c>
      <c r="W4" s="71" t="s">
        <v>336</v>
      </c>
      <c r="X4" s="71">
        <f>21000*145</f>
        <v>3045000</v>
      </c>
      <c r="AB4" s="400"/>
      <c r="AC4" s="400"/>
    </row>
    <row r="5" spans="1:29" x14ac:dyDescent="0.35">
      <c r="A5" s="173" t="s">
        <v>335</v>
      </c>
      <c r="B5" s="174">
        <f>+PARAMETERS!C73</f>
        <v>20</v>
      </c>
      <c r="D5" s="175"/>
      <c r="E5" s="173" t="s">
        <v>335</v>
      </c>
      <c r="F5" s="174">
        <v>20</v>
      </c>
      <c r="H5" s="175"/>
      <c r="I5" s="173" t="s">
        <v>335</v>
      </c>
      <c r="J5" s="174">
        <v>20</v>
      </c>
      <c r="L5" s="175"/>
      <c r="M5" s="173" t="s">
        <v>335</v>
      </c>
      <c r="N5" s="174">
        <v>20</v>
      </c>
      <c r="P5" s="175"/>
      <c r="Q5">
        <v>115</v>
      </c>
      <c r="R5" s="176">
        <v>110</v>
      </c>
      <c r="S5" s="44">
        <v>5</v>
      </c>
      <c r="T5" s="175">
        <v>19.2</v>
      </c>
      <c r="V5" s="71">
        <v>3</v>
      </c>
      <c r="W5" s="71" t="s">
        <v>1035</v>
      </c>
      <c r="X5" s="71">
        <v>20000000</v>
      </c>
      <c r="AB5" s="228" t="s">
        <v>990</v>
      </c>
      <c r="AC5" s="84">
        <v>2</v>
      </c>
    </row>
    <row r="6" spans="1:29" x14ac:dyDescent="0.35">
      <c r="A6" s="173" t="s">
        <v>337</v>
      </c>
      <c r="B6" s="223" t="str">
        <f>+PARAMETERS!$C$66</f>
        <v>B</v>
      </c>
      <c r="D6" s="175"/>
      <c r="E6" s="173" t="s">
        <v>337</v>
      </c>
      <c r="F6" s="223" t="str">
        <f>+PARAMETERS!$C$66</f>
        <v>B</v>
      </c>
      <c r="H6" s="175"/>
      <c r="I6" s="173" t="s">
        <v>337</v>
      </c>
      <c r="J6" s="223" t="str">
        <f>+PARAMETERS!$C$66</f>
        <v>B</v>
      </c>
      <c r="L6" s="175"/>
      <c r="M6" s="173" t="s">
        <v>337</v>
      </c>
      <c r="N6" s="223" t="str">
        <f>+PARAMETERS!$C$66</f>
        <v>B</v>
      </c>
      <c r="P6" s="175"/>
      <c r="Q6">
        <v>120</v>
      </c>
      <c r="R6" s="176">
        <v>110</v>
      </c>
      <c r="S6" s="44">
        <v>10</v>
      </c>
      <c r="T6" s="175">
        <v>21.6</v>
      </c>
      <c r="AB6" s="228" t="s">
        <v>79</v>
      </c>
      <c r="AC6" s="84">
        <v>2</v>
      </c>
    </row>
    <row r="7" spans="1:29" x14ac:dyDescent="0.35">
      <c r="A7" s="173" t="s">
        <v>338</v>
      </c>
      <c r="B7" s="174">
        <f>IF(ROUND(PARAMETERS!D21*3.28084,0)+3&lt;15,15,ROUND(PARAMETERS!D21*3.28084,0)+3)</f>
        <v>15</v>
      </c>
      <c r="C7" t="s">
        <v>339</v>
      </c>
      <c r="D7" s="175"/>
      <c r="E7" s="173" t="s">
        <v>338</v>
      </c>
      <c r="F7" s="174">
        <f>IF(ROUND(PARAMETERS!D26*3.28084,0)+3&lt;15,15,ROUND(PARAMETERS!D26*3.28084,0)+3)</f>
        <v>23</v>
      </c>
      <c r="G7" t="s">
        <v>339</v>
      </c>
      <c r="H7" s="175"/>
      <c r="I7" s="173" t="s">
        <v>338</v>
      </c>
      <c r="J7" s="174">
        <f>IF(ROUND(PARAMETERS!D30*3.28084,0)+3&lt;15,15,ROUND(PARAMETERS!D30*3.28084,0)+3)</f>
        <v>23</v>
      </c>
      <c r="K7" t="s">
        <v>339</v>
      </c>
      <c r="L7" s="175"/>
      <c r="M7" s="173" t="s">
        <v>338</v>
      </c>
      <c r="N7" s="174">
        <f>IF(ROUND(PARAMETERS!D34*3.28084,0)+3&lt;15,15,ROUND(PARAMETERS!D34*3.28084,0)+3)</f>
        <v>23</v>
      </c>
      <c r="O7" t="s">
        <v>339</v>
      </c>
      <c r="P7" s="175"/>
      <c r="Q7">
        <v>130</v>
      </c>
      <c r="R7" s="176">
        <v>110</v>
      </c>
      <c r="S7" s="44">
        <v>15</v>
      </c>
      <c r="T7" s="175">
        <v>24.1</v>
      </c>
      <c r="V7" s="179" t="s">
        <v>340</v>
      </c>
      <c r="W7" s="180" t="s">
        <v>341</v>
      </c>
      <c r="X7" s="181" t="s">
        <v>342</v>
      </c>
      <c r="AB7" s="228" t="s">
        <v>991</v>
      </c>
      <c r="AC7" s="84">
        <v>2</v>
      </c>
    </row>
    <row r="8" spans="1:29" x14ac:dyDescent="0.35">
      <c r="A8" s="173"/>
      <c r="B8" s="174"/>
      <c r="D8" s="175"/>
      <c r="E8" s="173" t="s">
        <v>453</v>
      </c>
      <c r="F8" s="174" t="str">
        <f>+PARAMETERS!D24</f>
        <v>C1</v>
      </c>
      <c r="H8" s="175"/>
      <c r="I8" s="173" t="s">
        <v>453</v>
      </c>
      <c r="J8" s="174" t="str">
        <f>+PARAMETERS!D28</f>
        <v>C3</v>
      </c>
      <c r="L8" s="175"/>
      <c r="M8" s="173" t="s">
        <v>453</v>
      </c>
      <c r="N8" s="174" t="str">
        <f>+PARAMETERS!D32</f>
        <v>W1</v>
      </c>
      <c r="P8" s="175"/>
      <c r="Q8">
        <v>140</v>
      </c>
      <c r="R8" s="176">
        <v>110</v>
      </c>
      <c r="S8" s="44">
        <v>20</v>
      </c>
      <c r="T8" s="175">
        <v>26.6</v>
      </c>
      <c r="V8" s="173" t="s">
        <v>343</v>
      </c>
      <c r="W8">
        <v>0.87</v>
      </c>
      <c r="X8" s="175">
        <v>0.77</v>
      </c>
      <c r="AB8" s="228" t="s">
        <v>933</v>
      </c>
      <c r="AC8" s="84">
        <v>2</v>
      </c>
    </row>
    <row r="9" spans="1:29" x14ac:dyDescent="0.35">
      <c r="A9" s="216" t="s">
        <v>426</v>
      </c>
      <c r="B9" s="174">
        <f>+PARAMETERS!D18</f>
        <v>0</v>
      </c>
      <c r="D9" s="175"/>
      <c r="E9" s="216" t="s">
        <v>426</v>
      </c>
      <c r="F9" s="174">
        <f>+LOOKUP(F8,$AB$5:$AB$12,$AC$5:$AC$12)</f>
        <v>2</v>
      </c>
      <c r="H9" s="175"/>
      <c r="I9" s="216" t="s">
        <v>426</v>
      </c>
      <c r="J9" s="174">
        <f>+LOOKUP(J8,$AB$5:$AB$12,$AC$5:$AC$12)</f>
        <v>2</v>
      </c>
      <c r="L9" s="175"/>
      <c r="M9" s="216" t="s">
        <v>426</v>
      </c>
      <c r="N9" s="174">
        <f>+LOOKUP(N8,$AB$5:$AB$12,$AC$5:$AC$12)</f>
        <v>1</v>
      </c>
      <c r="P9" s="175"/>
      <c r="Q9">
        <v>150</v>
      </c>
      <c r="R9" s="176">
        <v>110</v>
      </c>
      <c r="S9" s="44">
        <v>25</v>
      </c>
      <c r="T9" s="175">
        <v>24.1</v>
      </c>
      <c r="V9" s="173" t="s">
        <v>344</v>
      </c>
      <c r="W9">
        <v>1</v>
      </c>
      <c r="X9" s="175">
        <v>1</v>
      </c>
      <c r="AB9" s="228" t="s">
        <v>50</v>
      </c>
      <c r="AC9" s="84">
        <v>0</v>
      </c>
    </row>
    <row r="10" spans="1:29" x14ac:dyDescent="0.35">
      <c r="A10" s="216" t="s">
        <v>427</v>
      </c>
      <c r="B10" s="145"/>
      <c r="D10" s="175"/>
      <c r="E10" s="173" t="s">
        <v>346</v>
      </c>
      <c r="F10" s="182" t="s">
        <v>347</v>
      </c>
      <c r="G10" t="s">
        <v>348</v>
      </c>
      <c r="H10" s="175"/>
      <c r="I10" s="173" t="s">
        <v>346</v>
      </c>
      <c r="J10" s="182" t="s">
        <v>347</v>
      </c>
      <c r="K10" t="s">
        <v>348</v>
      </c>
      <c r="L10" s="175"/>
      <c r="M10" s="173" t="s">
        <v>346</v>
      </c>
      <c r="N10" s="182" t="s">
        <v>347</v>
      </c>
      <c r="O10" t="s">
        <v>348</v>
      </c>
      <c r="P10" s="175"/>
      <c r="Q10">
        <v>160</v>
      </c>
      <c r="R10" s="176">
        <v>110</v>
      </c>
      <c r="S10" s="44">
        <v>30</v>
      </c>
      <c r="T10" s="175">
        <v>21.6</v>
      </c>
      <c r="V10" s="173" t="s">
        <v>345</v>
      </c>
      <c r="W10">
        <v>1.1499999999999999</v>
      </c>
      <c r="X10" s="175">
        <v>1.1499999999999999</v>
      </c>
      <c r="AB10" s="228" t="s">
        <v>46</v>
      </c>
      <c r="AC10" s="84">
        <v>0</v>
      </c>
    </row>
    <row r="11" spans="1:29" x14ac:dyDescent="0.35">
      <c r="A11" s="173" t="s">
        <v>346</v>
      </c>
      <c r="B11" s="182" t="s">
        <v>347</v>
      </c>
      <c r="C11" t="s">
        <v>348</v>
      </c>
      <c r="D11" s="175"/>
      <c r="H11" s="175"/>
      <c r="L11" s="175"/>
      <c r="P11" s="175"/>
      <c r="Q11">
        <v>180</v>
      </c>
      <c r="R11" s="176">
        <v>115</v>
      </c>
      <c r="S11" s="44">
        <v>0</v>
      </c>
      <c r="T11" s="175">
        <v>21</v>
      </c>
      <c r="V11" s="177" t="s">
        <v>349</v>
      </c>
      <c r="W11" s="149">
        <v>1.1499999999999999</v>
      </c>
      <c r="X11" s="178">
        <v>1.1499999999999999</v>
      </c>
      <c r="AB11" s="228" t="s">
        <v>104</v>
      </c>
      <c r="AC11" s="84">
        <v>1</v>
      </c>
    </row>
    <row r="12" spans="1:29" x14ac:dyDescent="0.35">
      <c r="D12" s="175"/>
      <c r="E12" s="183" t="s">
        <v>350</v>
      </c>
      <c r="F12" s="47">
        <f>+SUMPRODUCT(($V$15:$V$24=F7)*($W$14:$Y$14=F6)*($W$15:$Y$24))</f>
        <v>0</v>
      </c>
      <c r="H12" s="175"/>
      <c r="I12" s="183" t="s">
        <v>350</v>
      </c>
      <c r="J12" s="47">
        <f>+SUMPRODUCT(($V$15:$V$24=J7)*($W$14:$Y$14=J6)*($W$15:$Y$24))</f>
        <v>0</v>
      </c>
      <c r="L12" s="175"/>
      <c r="M12" s="183" t="s">
        <v>350</v>
      </c>
      <c r="N12" s="47">
        <f>+SUMPRODUCT(($V$15:$V$24=N7)*($W$14:$Y$14=N6)*($W$15:$Y$24))</f>
        <v>0</v>
      </c>
      <c r="P12" s="175"/>
      <c r="Q12">
        <v>200</v>
      </c>
      <c r="R12" s="176">
        <v>115</v>
      </c>
      <c r="S12" s="44">
        <v>5</v>
      </c>
      <c r="T12" s="175">
        <v>21</v>
      </c>
      <c r="AB12" s="228" t="s">
        <v>102</v>
      </c>
      <c r="AC12" s="84">
        <v>1</v>
      </c>
    </row>
    <row r="13" spans="1:29" x14ac:dyDescent="0.35">
      <c r="A13" s="183" t="s">
        <v>350</v>
      </c>
      <c r="B13" s="47">
        <f>+SUMPRODUCT(($V$15:$V$24=B7)*($W$14:$Y$14=B6)*($W$15:$Y$24))</f>
        <v>1</v>
      </c>
      <c r="D13" s="175"/>
      <c r="E13" s="173" t="s">
        <v>353</v>
      </c>
      <c r="F13" s="47">
        <v>1</v>
      </c>
      <c r="H13" s="175"/>
      <c r="I13" s="173" t="s">
        <v>353</v>
      </c>
      <c r="J13" s="47">
        <v>1</v>
      </c>
      <c r="L13" s="175"/>
      <c r="M13" s="173" t="s">
        <v>353</v>
      </c>
      <c r="N13" s="47">
        <v>1</v>
      </c>
      <c r="P13" s="175"/>
      <c r="R13" s="176">
        <v>115</v>
      </c>
      <c r="S13" s="44">
        <v>10</v>
      </c>
      <c r="T13" s="175">
        <v>23.7</v>
      </c>
      <c r="V13" s="408" t="s">
        <v>351</v>
      </c>
      <c r="W13" s="410" t="s">
        <v>352</v>
      </c>
      <c r="X13" s="410"/>
      <c r="Y13" s="411"/>
    </row>
    <row r="14" spans="1:29" x14ac:dyDescent="0.35">
      <c r="A14" s="173" t="s">
        <v>353</v>
      </c>
      <c r="B14" s="47">
        <v>1</v>
      </c>
      <c r="D14" s="175"/>
      <c r="E14" s="173" t="s">
        <v>356</v>
      </c>
      <c r="F14" s="47">
        <f>+SUMPRODUCT(($R$4:$R$66=F4)*($S$4:$S$66=F5)*($T$4:$T$66))</f>
        <v>0</v>
      </c>
      <c r="G14" t="s">
        <v>357</v>
      </c>
      <c r="H14" s="175"/>
      <c r="I14" s="173" t="s">
        <v>356</v>
      </c>
      <c r="J14" s="47">
        <f>+SUMPRODUCT(($R$4:$R$66=J4)*($S$4:$S$66=J5)*($T$4:$T$66))</f>
        <v>0</v>
      </c>
      <c r="K14" t="s">
        <v>357</v>
      </c>
      <c r="L14" s="175"/>
      <c r="M14" s="173" t="s">
        <v>356</v>
      </c>
      <c r="N14" s="47">
        <f>+SUMPRODUCT(($R$4:$R$66=N4)*($S$4:$S$66=N5)*($T$4:$T$66))</f>
        <v>0</v>
      </c>
      <c r="O14" t="s">
        <v>357</v>
      </c>
      <c r="P14" s="175"/>
      <c r="R14" s="176">
        <v>115</v>
      </c>
      <c r="S14" s="44">
        <v>15</v>
      </c>
      <c r="T14" s="175">
        <v>26.3</v>
      </c>
      <c r="V14" s="409"/>
      <c r="W14" s="169" t="s">
        <v>354</v>
      </c>
      <c r="X14" s="169" t="s">
        <v>211</v>
      </c>
      <c r="Y14" s="184" t="s">
        <v>355</v>
      </c>
    </row>
    <row r="15" spans="1:29" x14ac:dyDescent="0.35">
      <c r="A15" s="173" t="s">
        <v>356</v>
      </c>
      <c r="B15" s="47">
        <f>+SUMPRODUCT(($R$4:$R$66=B4)*($S$4:$S$66=B5)*($T$4:$T$66))</f>
        <v>0</v>
      </c>
      <c r="C15" t="s">
        <v>357</v>
      </c>
      <c r="D15" s="175"/>
      <c r="E15" s="173"/>
      <c r="H15" s="175"/>
      <c r="I15" s="173"/>
      <c r="L15" s="175"/>
      <c r="M15" s="173"/>
      <c r="P15" s="175"/>
      <c r="R15" s="176">
        <v>115</v>
      </c>
      <c r="S15" s="44">
        <v>20</v>
      </c>
      <c r="T15" s="175">
        <v>29</v>
      </c>
      <c r="V15" s="185">
        <v>15</v>
      </c>
      <c r="W15" s="186">
        <v>1</v>
      </c>
      <c r="X15" s="186">
        <v>1.21</v>
      </c>
      <c r="Y15" s="187">
        <v>1.47</v>
      </c>
    </row>
    <row r="16" spans="1:29" x14ac:dyDescent="0.35">
      <c r="A16" s="173"/>
      <c r="D16" s="175"/>
      <c r="E16" s="173" t="s">
        <v>417</v>
      </c>
      <c r="F16" s="47">
        <f>+F12*F13*F14</f>
        <v>0</v>
      </c>
      <c r="G16" t="s">
        <v>357</v>
      </c>
      <c r="H16" s="175"/>
      <c r="I16" s="173" t="s">
        <v>417</v>
      </c>
      <c r="J16" s="47">
        <f>+J12*J13*J14</f>
        <v>0</v>
      </c>
      <c r="K16" t="s">
        <v>357</v>
      </c>
      <c r="L16" s="175"/>
      <c r="M16" s="173" t="s">
        <v>417</v>
      </c>
      <c r="N16" s="47">
        <f>+N12*N13*N14</f>
        <v>0</v>
      </c>
      <c r="O16" t="s">
        <v>357</v>
      </c>
      <c r="P16" s="175"/>
      <c r="R16" s="176">
        <v>115</v>
      </c>
      <c r="S16" s="44">
        <v>25</v>
      </c>
      <c r="T16" s="175">
        <v>26.3</v>
      </c>
      <c r="V16" s="188">
        <v>20</v>
      </c>
      <c r="W16" s="47">
        <v>1</v>
      </c>
      <c r="X16" s="47">
        <v>1.29</v>
      </c>
      <c r="Y16" s="189">
        <v>1.55</v>
      </c>
    </row>
    <row r="17" spans="1:25" x14ac:dyDescent="0.35">
      <c r="A17" s="173" t="s">
        <v>417</v>
      </c>
      <c r="B17" s="47">
        <f>+B13*B14*B15</f>
        <v>0</v>
      </c>
      <c r="C17" t="s">
        <v>357</v>
      </c>
      <c r="D17" s="175"/>
      <c r="E17" s="173"/>
      <c r="H17" s="175"/>
      <c r="I17" s="173"/>
      <c r="L17" s="175"/>
      <c r="M17" s="173"/>
      <c r="P17" s="175"/>
      <c r="R17" s="176">
        <v>115</v>
      </c>
      <c r="S17" s="44">
        <v>30</v>
      </c>
      <c r="T17" s="175">
        <v>23.6</v>
      </c>
      <c r="V17" s="188">
        <v>25</v>
      </c>
      <c r="W17" s="47">
        <v>1</v>
      </c>
      <c r="X17" s="47">
        <v>1.35</v>
      </c>
      <c r="Y17" s="189">
        <v>1.61</v>
      </c>
    </row>
    <row r="18" spans="1:25" x14ac:dyDescent="0.35">
      <c r="A18" s="173"/>
      <c r="D18" s="175"/>
      <c r="E18" s="173"/>
      <c r="F18" s="47"/>
      <c r="H18" s="175"/>
      <c r="I18" s="173"/>
      <c r="J18" s="47"/>
      <c r="L18" s="175"/>
      <c r="M18" s="173"/>
      <c r="N18" s="47"/>
      <c r="P18" s="175"/>
      <c r="R18" s="176">
        <v>120</v>
      </c>
      <c r="S18" s="44">
        <v>0</v>
      </c>
      <c r="T18" s="175">
        <v>22.8</v>
      </c>
      <c r="V18" s="188">
        <v>30</v>
      </c>
      <c r="W18" s="47">
        <v>1</v>
      </c>
      <c r="X18" s="47">
        <v>1.4</v>
      </c>
      <c r="Y18" s="189">
        <v>1.66</v>
      </c>
    </row>
    <row r="19" spans="1:25" x14ac:dyDescent="0.35">
      <c r="A19" s="173"/>
      <c r="B19" s="47"/>
      <c r="D19" s="175"/>
      <c r="E19" s="404" t="s">
        <v>359</v>
      </c>
      <c r="F19" s="404"/>
      <c r="G19" s="404"/>
      <c r="H19" s="404"/>
      <c r="I19" s="404" t="s">
        <v>359</v>
      </c>
      <c r="J19" s="404"/>
      <c r="K19" s="404"/>
      <c r="L19" s="404"/>
      <c r="M19" s="404" t="s">
        <v>359</v>
      </c>
      <c r="N19" s="404"/>
      <c r="O19" s="404"/>
      <c r="P19" s="404"/>
      <c r="R19" s="176">
        <v>120</v>
      </c>
      <c r="S19" s="44">
        <v>5</v>
      </c>
      <c r="T19" s="175">
        <v>22.8</v>
      </c>
      <c r="V19" s="188">
        <v>35</v>
      </c>
      <c r="W19" s="47">
        <v>1.05</v>
      </c>
      <c r="X19" s="47">
        <v>1.45</v>
      </c>
      <c r="Y19" s="189">
        <v>1.7</v>
      </c>
    </row>
    <row r="20" spans="1:25" x14ac:dyDescent="0.35">
      <c r="A20" s="404" t="s">
        <v>359</v>
      </c>
      <c r="B20" s="404"/>
      <c r="C20" s="404"/>
      <c r="D20" s="404"/>
      <c r="E20" s="173" t="s">
        <v>360</v>
      </c>
      <c r="F20" s="174">
        <v>0.9</v>
      </c>
      <c r="G20" s="190"/>
      <c r="H20" s="191"/>
      <c r="I20" s="173" t="s">
        <v>360</v>
      </c>
      <c r="J20" s="174">
        <v>0.9</v>
      </c>
      <c r="K20" s="190"/>
      <c r="L20" s="191"/>
      <c r="M20" s="173" t="s">
        <v>360</v>
      </c>
      <c r="N20" s="174">
        <v>0.9</v>
      </c>
      <c r="O20" s="190"/>
      <c r="P20" s="191"/>
      <c r="R20" s="176">
        <v>120</v>
      </c>
      <c r="S20" s="44">
        <v>10</v>
      </c>
      <c r="T20" s="175">
        <v>25.8</v>
      </c>
      <c r="V20" s="188">
        <v>40</v>
      </c>
      <c r="W20" s="47">
        <v>1.0900000000000001</v>
      </c>
      <c r="X20" s="47">
        <v>1.49</v>
      </c>
      <c r="Y20" s="189">
        <v>1.74</v>
      </c>
    </row>
    <row r="21" spans="1:25" x14ac:dyDescent="0.35">
      <c r="A21" s="173" t="s">
        <v>360</v>
      </c>
      <c r="B21" s="174">
        <v>0.9</v>
      </c>
      <c r="C21" s="190"/>
      <c r="D21" s="191"/>
      <c r="E21" s="173" t="s">
        <v>361</v>
      </c>
      <c r="F21" s="174">
        <f>4*3.28084</f>
        <v>13.12336</v>
      </c>
      <c r="G21" s="1" t="s">
        <v>339</v>
      </c>
      <c r="H21" s="175"/>
      <c r="I21" s="173" t="s">
        <v>361</v>
      </c>
      <c r="J21" s="174">
        <f>4*3.28084</f>
        <v>13.12336</v>
      </c>
      <c r="K21" s="1" t="s">
        <v>339</v>
      </c>
      <c r="L21" s="175"/>
      <c r="M21" s="173" t="s">
        <v>361</v>
      </c>
      <c r="N21" s="174">
        <f>4*3.28084</f>
        <v>13.12336</v>
      </c>
      <c r="O21" s="1" t="s">
        <v>339</v>
      </c>
      <c r="P21" s="175"/>
      <c r="R21" s="176">
        <v>120</v>
      </c>
      <c r="S21" s="44">
        <v>15</v>
      </c>
      <c r="T21" s="175">
        <v>28.7</v>
      </c>
      <c r="V21" s="188">
        <v>45</v>
      </c>
      <c r="W21" s="47">
        <v>1.1200000000000001</v>
      </c>
      <c r="X21" s="47">
        <v>1.53</v>
      </c>
      <c r="Y21" s="189">
        <v>1.78</v>
      </c>
    </row>
    <row r="22" spans="1:25" x14ac:dyDescent="0.35">
      <c r="A22" s="173" t="s">
        <v>361</v>
      </c>
      <c r="B22" s="174">
        <f>+PARAMETERS!C69</f>
        <v>60.033857114131848</v>
      </c>
      <c r="C22" s="1" t="s">
        <v>339</v>
      </c>
      <c r="D22" s="175"/>
      <c r="E22" s="173" t="s">
        <v>362</v>
      </c>
      <c r="F22" s="174">
        <f>+F7</f>
        <v>23</v>
      </c>
      <c r="G22" s="1" t="s">
        <v>339</v>
      </c>
      <c r="H22" s="175"/>
      <c r="I22" s="173" t="s">
        <v>362</v>
      </c>
      <c r="J22" s="174">
        <f>+J7</f>
        <v>23</v>
      </c>
      <c r="K22" s="1" t="s">
        <v>339</v>
      </c>
      <c r="L22" s="175"/>
      <c r="M22" s="173" t="s">
        <v>362</v>
      </c>
      <c r="N22" s="174">
        <f>+N7</f>
        <v>23</v>
      </c>
      <c r="O22" s="1" t="s">
        <v>339</v>
      </c>
      <c r="P22" s="175"/>
      <c r="R22" s="176">
        <v>120</v>
      </c>
      <c r="S22" s="44">
        <v>20</v>
      </c>
      <c r="T22" s="175">
        <v>31.6</v>
      </c>
      <c r="V22" s="188">
        <v>50</v>
      </c>
      <c r="W22" s="47">
        <v>1.6</v>
      </c>
      <c r="X22" s="47">
        <v>1.56</v>
      </c>
      <c r="Y22" s="189">
        <v>1.81</v>
      </c>
    </row>
    <row r="23" spans="1:25" x14ac:dyDescent="0.35">
      <c r="A23" s="173" t="s">
        <v>362</v>
      </c>
      <c r="B23" s="174">
        <f>+B7</f>
        <v>15</v>
      </c>
      <c r="C23" s="1" t="s">
        <v>339</v>
      </c>
      <c r="D23" s="175"/>
      <c r="E23" s="173"/>
      <c r="F23" s="47"/>
      <c r="H23" s="175"/>
      <c r="I23" s="173"/>
      <c r="J23" s="47"/>
      <c r="L23" s="175"/>
      <c r="M23" s="173"/>
      <c r="N23" s="47"/>
      <c r="P23" s="175"/>
      <c r="R23" s="176">
        <v>120</v>
      </c>
      <c r="S23" s="44">
        <v>25</v>
      </c>
      <c r="T23" s="175">
        <v>28.6</v>
      </c>
      <c r="V23" s="188">
        <v>55</v>
      </c>
      <c r="W23" s="47">
        <v>1.19</v>
      </c>
      <c r="X23" s="47">
        <v>1.59</v>
      </c>
      <c r="Y23" s="189">
        <v>1.84</v>
      </c>
    </row>
    <row r="24" spans="1:25" x14ac:dyDescent="0.35">
      <c r="A24" s="173"/>
      <c r="B24" s="47"/>
      <c r="D24" s="175"/>
      <c r="E24" s="173" t="s">
        <v>363</v>
      </c>
      <c r="F24" s="47">
        <f>IF(F20=0,0,(SQRT(F20)*F22)/F21)</f>
        <v>1.6626622949581371</v>
      </c>
      <c r="H24" s="175"/>
      <c r="I24" s="173" t="s">
        <v>363</v>
      </c>
      <c r="J24" s="47">
        <f>IF(J20=0,0,(SQRT(J20)*J22)/J21)</f>
        <v>1.6626622949581371</v>
      </c>
      <c r="L24" s="175"/>
      <c r="M24" s="173" t="s">
        <v>363</v>
      </c>
      <c r="N24" s="47">
        <f>IF(N20=0,0,(SQRT(N20)*N22)/N21)</f>
        <v>1.6626622949581371</v>
      </c>
      <c r="P24" s="175"/>
      <c r="R24" s="176">
        <v>120</v>
      </c>
      <c r="S24" s="44">
        <v>30</v>
      </c>
      <c r="T24" s="175">
        <v>25.7</v>
      </c>
      <c r="V24" s="192">
        <v>60</v>
      </c>
      <c r="W24" s="193">
        <v>1.22</v>
      </c>
      <c r="X24" s="193">
        <v>1.62</v>
      </c>
      <c r="Y24" s="194">
        <v>1.87</v>
      </c>
    </row>
    <row r="25" spans="1:25" x14ac:dyDescent="0.35">
      <c r="A25" s="173" t="s">
        <v>363</v>
      </c>
      <c r="B25" s="47">
        <f>IF(B21=0,0,(SQRT(B21)*B23)/B22)</f>
        <v>0.23703706799488541</v>
      </c>
      <c r="D25" s="175"/>
      <c r="E25" s="173" t="s">
        <v>364</v>
      </c>
      <c r="F25" s="47">
        <f>IF(F20=0,0,1/F24)</f>
        <v>0.60144504571517832</v>
      </c>
      <c r="H25" s="175"/>
      <c r="I25" s="173" t="s">
        <v>364</v>
      </c>
      <c r="J25" s="47">
        <f>IF(J20=0,0,1/J24)</f>
        <v>0.60144504571517832</v>
      </c>
      <c r="L25" s="175"/>
      <c r="M25" s="173" t="s">
        <v>364</v>
      </c>
      <c r="N25" s="47">
        <f>IF(N20=0,0,1/N24)</f>
        <v>0.60144504571517832</v>
      </c>
      <c r="P25" s="175"/>
      <c r="R25" s="176">
        <v>130</v>
      </c>
      <c r="S25" s="44">
        <v>0</v>
      </c>
      <c r="T25" s="175">
        <v>26.8</v>
      </c>
    </row>
    <row r="26" spans="1:25" x14ac:dyDescent="0.35">
      <c r="A26" s="173" t="s">
        <v>364</v>
      </c>
      <c r="B26" s="47">
        <f>IF(B21=0,0,1/B25)</f>
        <v>4.2187494490168822</v>
      </c>
      <c r="D26" s="175"/>
      <c r="E26" s="173"/>
      <c r="F26" s="47"/>
      <c r="H26" s="175"/>
      <c r="I26" s="173"/>
      <c r="J26" s="47"/>
      <c r="L26" s="175"/>
      <c r="M26" s="173"/>
      <c r="N26" s="47"/>
      <c r="P26" s="175"/>
      <c r="R26" s="176">
        <v>130</v>
      </c>
      <c r="S26" s="44">
        <v>5</v>
      </c>
      <c r="T26" s="175">
        <v>26.8</v>
      </c>
    </row>
    <row r="27" spans="1:25" x14ac:dyDescent="0.35">
      <c r="A27" s="173"/>
      <c r="B27" s="47"/>
      <c r="D27" s="175"/>
      <c r="E27" s="173" t="s">
        <v>365</v>
      </c>
      <c r="F27" s="47">
        <f>+(SQRT(3*F24^2+1)-1)/(2*F24^2)</f>
        <v>0.37050781348586681</v>
      </c>
      <c r="H27" s="175"/>
      <c r="I27" s="173" t="s">
        <v>365</v>
      </c>
      <c r="J27" s="47">
        <f>+(SQRT(3*J24^2+1)-1)/(2*J24^2)</f>
        <v>0.37050781348586681</v>
      </c>
      <c r="L27" s="175"/>
      <c r="M27" s="173" t="s">
        <v>365</v>
      </c>
      <c r="N27" s="47">
        <f>+(SQRT(3*N24^2+1)-1)/(2*N24^2)</f>
        <v>0.37050781348586681</v>
      </c>
      <c r="P27" s="175"/>
      <c r="R27" s="176">
        <v>130</v>
      </c>
      <c r="S27" s="44">
        <v>10</v>
      </c>
      <c r="T27" s="175">
        <v>30.2</v>
      </c>
    </row>
    <row r="28" spans="1:25" x14ac:dyDescent="0.35">
      <c r="A28" s="173" t="s">
        <v>365</v>
      </c>
      <c r="B28" s="47">
        <f>+(SQRT(3*B25^2+1)-1)/(2*B25^2)</f>
        <v>0.72080751008180166</v>
      </c>
      <c r="D28" s="175"/>
      <c r="E28" s="173" t="s">
        <v>366</v>
      </c>
      <c r="F28" s="47">
        <f>+(SQRT(3*F25^2+1)-1)/(2*F25^2)</f>
        <v>0.61374165626705324</v>
      </c>
      <c r="H28" s="175"/>
      <c r="I28" s="173" t="s">
        <v>366</v>
      </c>
      <c r="J28" s="47">
        <f>+(SQRT(3*J25^2+1)-1)/(2*J25^2)</f>
        <v>0.61374165626705324</v>
      </c>
      <c r="L28" s="175"/>
      <c r="M28" s="173" t="s">
        <v>366</v>
      </c>
      <c r="N28" s="47">
        <f>+(SQRT(3*N25^2+1)-1)/(2*N25^2)</f>
        <v>0.61374165626705324</v>
      </c>
      <c r="P28" s="175"/>
      <c r="R28" s="176">
        <v>130</v>
      </c>
      <c r="S28" s="44">
        <v>15</v>
      </c>
      <c r="T28" s="175">
        <v>33.700000000000003</v>
      </c>
    </row>
    <row r="29" spans="1:25" x14ac:dyDescent="0.35">
      <c r="A29" s="173" t="s">
        <v>366</v>
      </c>
      <c r="B29" s="47">
        <f>+(SQRT(3*B26^2+1)-1)/(2*B26^2)</f>
        <v>0.17910025031805202</v>
      </c>
      <c r="D29" s="175"/>
      <c r="E29" s="173"/>
      <c r="H29" s="175"/>
      <c r="I29" s="173"/>
      <c r="L29" s="175"/>
      <c r="M29" s="173"/>
      <c r="P29" s="175"/>
      <c r="R29" s="176">
        <v>130</v>
      </c>
      <c r="S29" s="44">
        <v>20</v>
      </c>
      <c r="T29" s="175">
        <v>37.1</v>
      </c>
    </row>
    <row r="30" spans="1:25" x14ac:dyDescent="0.35">
      <c r="A30" s="173"/>
      <c r="D30" s="175"/>
      <c r="E30" s="173" t="s">
        <v>367</v>
      </c>
      <c r="F30" s="2">
        <f>LOOKUP(F9,$V$2:$V$5,$X$2:$X$5)*144</f>
        <v>438480000</v>
      </c>
      <c r="G30" t="s">
        <v>357</v>
      </c>
      <c r="H30" s="175"/>
      <c r="I30" s="173" t="s">
        <v>367</v>
      </c>
      <c r="J30" s="2">
        <f>LOOKUP(J9,$V$2:$V$5,$X$2:$X$5)*144</f>
        <v>438480000</v>
      </c>
      <c r="K30" t="s">
        <v>357</v>
      </c>
      <c r="L30" s="175"/>
      <c r="M30" s="173" t="s">
        <v>367</v>
      </c>
      <c r="N30" s="2">
        <f>LOOKUP(N9,$V$2:$V$5,$X$2:$X$5)*144</f>
        <v>180000000</v>
      </c>
      <c r="O30" t="s">
        <v>357</v>
      </c>
      <c r="P30" s="175"/>
      <c r="R30" s="176">
        <v>130</v>
      </c>
      <c r="S30" s="44">
        <v>25</v>
      </c>
      <c r="T30" s="175">
        <v>33.6</v>
      </c>
    </row>
    <row r="31" spans="1:25" x14ac:dyDescent="0.35">
      <c r="A31" s="173" t="s">
        <v>367</v>
      </c>
      <c r="B31" s="2">
        <f>LOOKUP(B9,$V$2:$V$5,$X$2:$X$5)*144</f>
        <v>194400000</v>
      </c>
      <c r="C31" t="s">
        <v>357</v>
      </c>
      <c r="D31" s="175"/>
      <c r="E31" s="173" t="s">
        <v>368</v>
      </c>
      <c r="F31">
        <f>(0.33^3*F21)/12</f>
        <v>3.9301182360000006E-2</v>
      </c>
      <c r="G31" t="s">
        <v>369</v>
      </c>
      <c r="H31" s="175"/>
      <c r="I31" s="173" t="s">
        <v>368</v>
      </c>
      <c r="J31">
        <f>(0.33^3*J21)/12</f>
        <v>3.9301182360000006E-2</v>
      </c>
      <c r="K31" t="s">
        <v>369</v>
      </c>
      <c r="L31" s="175"/>
      <c r="M31" s="173" t="s">
        <v>368</v>
      </c>
      <c r="N31">
        <f>(0.33^3*N21)/12</f>
        <v>3.9301182360000006E-2</v>
      </c>
      <c r="O31" t="s">
        <v>369</v>
      </c>
      <c r="P31" s="175"/>
      <c r="R31" s="176">
        <v>130</v>
      </c>
      <c r="S31" s="44">
        <v>30</v>
      </c>
      <c r="T31" s="175">
        <v>30.1</v>
      </c>
    </row>
    <row r="32" spans="1:25" x14ac:dyDescent="0.35">
      <c r="A32" s="173" t="s">
        <v>1040</v>
      </c>
      <c r="B32" s="2">
        <f>+B31*(1+('Step3 - HSI post-retrofitting'!G9-'Step3 - HSI post-retrofitting'!F9))</f>
        <v>291600000</v>
      </c>
      <c r="C32" t="s">
        <v>357</v>
      </c>
      <c r="D32" s="175"/>
      <c r="E32" s="173" t="s">
        <v>358</v>
      </c>
      <c r="F32" s="47">
        <f>(PI()^2*F30*F31/(F22*12)^2/4)</f>
        <v>558.18350079030563</v>
      </c>
      <c r="G32" s="168" t="s">
        <v>370</v>
      </c>
      <c r="H32" s="175" t="s">
        <v>371</v>
      </c>
      <c r="I32" s="173" t="s">
        <v>358</v>
      </c>
      <c r="J32" s="47">
        <f>(PI()^2*J30*J31/(J22*12)^2/4)</f>
        <v>558.18350079030563</v>
      </c>
      <c r="K32" s="168" t="s">
        <v>370</v>
      </c>
      <c r="L32" s="175" t="s">
        <v>371</v>
      </c>
      <c r="M32" s="173" t="s">
        <v>358</v>
      </c>
      <c r="N32" s="47">
        <f>(PI()^2*N30*N31/(N22*12)^2/4)</f>
        <v>229.13936814051954</v>
      </c>
      <c r="O32" s="168" t="s">
        <v>370</v>
      </c>
      <c r="P32" s="175" t="s">
        <v>371</v>
      </c>
      <c r="R32" s="176">
        <v>140</v>
      </c>
      <c r="S32" s="44">
        <v>0</v>
      </c>
      <c r="T32" s="175">
        <v>31.1</v>
      </c>
    </row>
    <row r="33" spans="1:20" x14ac:dyDescent="0.35">
      <c r="A33" s="173" t="s">
        <v>368</v>
      </c>
      <c r="B33">
        <f>(0.33^3*B22)/12</f>
        <v>0.17978639359254636</v>
      </c>
      <c r="C33" t="s">
        <v>369</v>
      </c>
      <c r="D33" s="175"/>
      <c r="E33" s="173" t="s">
        <v>372</v>
      </c>
      <c r="F33" s="47">
        <f>+F32</f>
        <v>558.18350079030563</v>
      </c>
      <c r="G33" t="s">
        <v>370</v>
      </c>
      <c r="H33" s="175"/>
      <c r="I33" s="173" t="s">
        <v>372</v>
      </c>
      <c r="J33" s="47">
        <f>+J32</f>
        <v>558.18350079030563</v>
      </c>
      <c r="K33" t="s">
        <v>370</v>
      </c>
      <c r="L33" s="175"/>
      <c r="M33" s="173" t="s">
        <v>372</v>
      </c>
      <c r="N33" s="47">
        <f>+N32</f>
        <v>229.13936814051954</v>
      </c>
      <c r="O33" t="s">
        <v>370</v>
      </c>
      <c r="P33" s="175"/>
      <c r="R33" s="176">
        <v>140</v>
      </c>
      <c r="S33" s="44">
        <v>5</v>
      </c>
      <c r="T33" s="175">
        <v>31.1</v>
      </c>
    </row>
    <row r="34" spans="1:20" x14ac:dyDescent="0.35">
      <c r="A34" s="173" t="s">
        <v>358</v>
      </c>
      <c r="B34" s="47">
        <f>(PI()^2*B31*B33/(B23*12)^2/4)</f>
        <v>2661.6308721854684</v>
      </c>
      <c r="C34" s="168" t="s">
        <v>370</v>
      </c>
      <c r="D34" s="175" t="s">
        <v>371</v>
      </c>
      <c r="E34" s="173" t="s">
        <v>373</v>
      </c>
      <c r="F34" s="47">
        <f>0.65*IF(F5=0,8*F33/F22^2,IF(F25&gt;1,(6*SQRT(F20)/F25)*F28^(-2)*F33/(F21*F22),(6*SQRT(F20)/F24)*F27^(-2)*F33/(F21*F22)))</f>
        <v>29.977208460177799</v>
      </c>
      <c r="G34" t="s">
        <v>357</v>
      </c>
      <c r="H34" s="175"/>
      <c r="I34" s="173" t="s">
        <v>373</v>
      </c>
      <c r="J34" s="47">
        <f>0.65*IF(J5=0,8*J33/J22^2,IF(J25&gt;1,(6*SQRT(J20)/J25)*J28^(-2)*J33/(J21*J22),(6*SQRT(J20)/J24)*J27^(-2)*J33/(J21*J22)))</f>
        <v>29.977208460177799</v>
      </c>
      <c r="K34" t="s">
        <v>357</v>
      </c>
      <c r="L34" s="175"/>
      <c r="M34" s="173" t="s">
        <v>373</v>
      </c>
      <c r="N34" s="47">
        <f>0.65*IF(N5=0,8*N33/N22^2,IF(N25&gt;1,(6*SQRT(N20)/N25)*N28^(-2)*N33/(N21*N22),(6*SQRT(N20)/N24)*N27^(-2)*N33/(N21*N22)))</f>
        <v>12.305914803028649</v>
      </c>
      <c r="O34" t="s">
        <v>357</v>
      </c>
      <c r="P34" s="175"/>
      <c r="R34" s="176">
        <v>140</v>
      </c>
      <c r="S34" s="44">
        <v>10</v>
      </c>
      <c r="T34" s="175">
        <v>35.1</v>
      </c>
    </row>
    <row r="35" spans="1:20" x14ac:dyDescent="0.35">
      <c r="A35" s="173" t="s">
        <v>1041</v>
      </c>
      <c r="B35" s="47">
        <f>(PI()^2*B32*B33/(B23*12)^2/4)</f>
        <v>3992.4463082782031</v>
      </c>
      <c r="C35" s="168" t="s">
        <v>370</v>
      </c>
      <c r="D35" s="175" t="s">
        <v>371</v>
      </c>
      <c r="E35" s="173"/>
      <c r="F35" s="47"/>
      <c r="H35" s="175"/>
      <c r="I35" s="173"/>
      <c r="J35" s="47"/>
      <c r="L35" s="175"/>
      <c r="M35" s="173"/>
      <c r="N35" s="47"/>
      <c r="P35" s="175"/>
      <c r="R35" s="176">
        <v>140</v>
      </c>
      <c r="S35" s="44">
        <v>15</v>
      </c>
      <c r="T35" s="175">
        <v>39</v>
      </c>
    </row>
    <row r="36" spans="1:20" x14ac:dyDescent="0.35">
      <c r="A36" s="173" t="s">
        <v>372</v>
      </c>
      <c r="B36" s="47">
        <f>+B34</f>
        <v>2661.6308721854684</v>
      </c>
      <c r="C36" t="s">
        <v>370</v>
      </c>
      <c r="D36" s="175"/>
      <c r="E36" s="412" t="s">
        <v>420</v>
      </c>
      <c r="F36" s="412"/>
      <c r="G36" s="412"/>
      <c r="H36" s="412"/>
      <c r="I36" s="412" t="s">
        <v>420</v>
      </c>
      <c r="J36" s="412"/>
      <c r="K36" s="412"/>
      <c r="L36" s="412"/>
      <c r="M36" s="412" t="s">
        <v>420</v>
      </c>
      <c r="N36" s="412"/>
      <c r="O36" s="412"/>
      <c r="P36" s="412"/>
      <c r="R36" s="176">
        <v>140</v>
      </c>
      <c r="S36" s="44">
        <v>20</v>
      </c>
      <c r="T36" s="175">
        <v>43</v>
      </c>
    </row>
    <row r="37" spans="1:20" x14ac:dyDescent="0.35">
      <c r="A37" s="173" t="s">
        <v>1042</v>
      </c>
      <c r="B37" s="47">
        <f>+B35</f>
        <v>3992.4463082782031</v>
      </c>
      <c r="C37" t="s">
        <v>370</v>
      </c>
      <c r="E37" s="170" t="s">
        <v>374</v>
      </c>
      <c r="F37" s="258">
        <f>+_xlfn.NORM.S.DIST((F16-0.8*F34)/(0.2*F34),TRUE)</f>
        <v>3.1671241833119857E-5</v>
      </c>
      <c r="G37" s="171"/>
      <c r="H37" s="172"/>
      <c r="I37" s="170" t="s">
        <v>374</v>
      </c>
      <c r="J37" s="258">
        <f>+_xlfn.NORM.S.DIST((J16-0.8*J34)/(0.2*J34),TRUE)</f>
        <v>3.1671241833119857E-5</v>
      </c>
      <c r="K37" s="171"/>
      <c r="L37" s="172"/>
      <c r="M37" s="170" t="s">
        <v>374</v>
      </c>
      <c r="N37" s="258">
        <f>+_xlfn.NORM.S.DIST((N16-0.8*N34)/(0.2*N34),TRUE)</f>
        <v>3.1671241833119857E-5</v>
      </c>
      <c r="O37" s="171"/>
      <c r="P37" s="172"/>
      <c r="R37" s="176">
        <v>140</v>
      </c>
      <c r="S37" s="44">
        <v>25</v>
      </c>
      <c r="T37" s="175">
        <v>39</v>
      </c>
    </row>
    <row r="38" spans="1:20" x14ac:dyDescent="0.35">
      <c r="A38" s="173" t="s">
        <v>373</v>
      </c>
      <c r="B38" s="47">
        <f>0.65*IF(B5=0,8*B36/B23^2,IF(B26&gt;1,(6*SQRT(B21)/B26)*B29^(-2)*B36/(B22*B23),(6*SQRT(B21)/B25)*B28^(-2)*B36/(B22*B23)))</f>
        <v>80.810921958861485</v>
      </c>
      <c r="C38" t="s">
        <v>357</v>
      </c>
      <c r="D38" s="175"/>
      <c r="R38" s="176">
        <v>140</v>
      </c>
      <c r="S38" s="44">
        <v>30</v>
      </c>
      <c r="T38" s="175">
        <v>35</v>
      </c>
    </row>
    <row r="39" spans="1:20" x14ac:dyDescent="0.35">
      <c r="A39" s="173" t="s">
        <v>373</v>
      </c>
      <c r="B39" s="47">
        <f>0.65*IF(B5=0,8*B37/B23^2,IF(B26&gt;1,(6*SQRT(B21)/B26)*B29^(-2)*B37/(B22*B23),(6*SQRT(B21)/B25)*B28^(-2)*B37/(B22*B23)))</f>
        <v>121.21638293829226</v>
      </c>
      <c r="C39" t="s">
        <v>357</v>
      </c>
      <c r="D39" s="175"/>
      <c r="R39" s="176">
        <v>150</v>
      </c>
      <c r="S39" s="44">
        <v>0</v>
      </c>
      <c r="T39" s="175">
        <v>35.700000000000003</v>
      </c>
    </row>
    <row r="40" spans="1:20" x14ac:dyDescent="0.35">
      <c r="A40" s="173"/>
      <c r="B40" s="47"/>
      <c r="D40" s="175"/>
      <c r="E40" s="190"/>
      <c r="F40" s="190"/>
      <c r="G40" s="190"/>
      <c r="H40" s="190"/>
      <c r="R40" s="176">
        <v>150</v>
      </c>
      <c r="S40" s="44">
        <v>5</v>
      </c>
      <c r="T40" s="175">
        <v>35.700000000000003</v>
      </c>
    </row>
    <row r="41" spans="1:20" x14ac:dyDescent="0.35">
      <c r="A41" s="412" t="s">
        <v>420</v>
      </c>
      <c r="B41" s="412"/>
      <c r="C41" s="412"/>
      <c r="D41" s="412"/>
      <c r="I41" s="190"/>
      <c r="J41" s="190"/>
      <c r="K41" s="190"/>
      <c r="L41" s="190"/>
      <c r="M41" s="190"/>
      <c r="N41" s="190"/>
      <c r="O41" s="190"/>
      <c r="P41" s="190"/>
      <c r="R41" s="176">
        <v>150</v>
      </c>
      <c r="S41" s="44">
        <v>10</v>
      </c>
      <c r="T41" s="175">
        <v>40.200000000000003</v>
      </c>
    </row>
    <row r="42" spans="1:20" x14ac:dyDescent="0.35">
      <c r="A42" s="179" t="s">
        <v>374</v>
      </c>
      <c r="B42" s="218">
        <f>+_xlfn.NORM.S.DIST((B17-0.8*B38)/(0.2*B38),TRUE)</f>
        <v>3.1671241833119857E-5</v>
      </c>
      <c r="C42" s="180"/>
      <c r="D42" s="181"/>
      <c r="R42" s="176">
        <v>150</v>
      </c>
      <c r="S42" s="44">
        <v>15</v>
      </c>
      <c r="T42" s="175">
        <v>44.8</v>
      </c>
    </row>
    <row r="43" spans="1:20" x14ac:dyDescent="0.35">
      <c r="A43" s="177" t="s">
        <v>374</v>
      </c>
      <c r="B43" s="217">
        <f>+_xlfn.NORM.S.DIST((B17-0.8*B39)/(0.2*B39),TRUE)</f>
        <v>3.1671241833119857E-5</v>
      </c>
      <c r="C43" s="149"/>
      <c r="D43" s="178"/>
      <c r="R43" s="176">
        <v>150</v>
      </c>
      <c r="S43" s="44">
        <v>20</v>
      </c>
      <c r="T43" s="175">
        <v>49.4</v>
      </c>
    </row>
    <row r="44" spans="1:20" x14ac:dyDescent="0.35">
      <c r="B44" s="47"/>
      <c r="R44" s="176">
        <v>150</v>
      </c>
      <c r="S44" s="44">
        <v>25</v>
      </c>
      <c r="T44" s="175">
        <v>44.8</v>
      </c>
    </row>
    <row r="45" spans="1:20" x14ac:dyDescent="0.35">
      <c r="A45" s="404" t="s">
        <v>375</v>
      </c>
      <c r="B45" s="404"/>
      <c r="C45" s="404"/>
      <c r="D45" s="404"/>
      <c r="I45" s="190"/>
      <c r="J45" s="190"/>
      <c r="K45" s="190"/>
      <c r="L45" s="190"/>
      <c r="M45" s="190"/>
      <c r="N45" s="190"/>
      <c r="O45" s="190"/>
      <c r="P45" s="190"/>
      <c r="R45" s="176">
        <v>150</v>
      </c>
      <c r="S45" s="44">
        <v>30</v>
      </c>
      <c r="T45" s="175">
        <v>40.1</v>
      </c>
    </row>
    <row r="46" spans="1:20" x14ac:dyDescent="0.35">
      <c r="A46" s="179" t="s">
        <v>358</v>
      </c>
      <c r="B46" s="186">
        <f>B17</f>
        <v>0</v>
      </c>
      <c r="C46" s="180" t="s">
        <v>357</v>
      </c>
      <c r="D46" s="181"/>
      <c r="R46" s="176">
        <v>160</v>
      </c>
      <c r="S46" s="44">
        <v>0</v>
      </c>
      <c r="T46" s="175">
        <v>40.6</v>
      </c>
    </row>
    <row r="47" spans="1:20" ht="29" x14ac:dyDescent="0.35">
      <c r="A47" s="215" t="s">
        <v>422</v>
      </c>
      <c r="B47" s="65">
        <v>80</v>
      </c>
      <c r="C47" t="s">
        <v>357</v>
      </c>
      <c r="D47" s="175"/>
      <c r="R47" s="176">
        <v>160</v>
      </c>
      <c r="S47" s="44">
        <v>5</v>
      </c>
      <c r="T47" s="175">
        <v>40.6</v>
      </c>
    </row>
    <row r="48" spans="1:20" ht="29" x14ac:dyDescent="0.35">
      <c r="A48" s="215" t="s">
        <v>423</v>
      </c>
      <c r="B48" s="65">
        <f>+B47*(1+('Step3 - HSI post-retrofitting'!G10-'Step3 - HSI post-retrofitting'!F10))</f>
        <v>140</v>
      </c>
      <c r="C48" t="s">
        <v>357</v>
      </c>
      <c r="D48" s="175"/>
      <c r="R48" s="176">
        <v>160</v>
      </c>
      <c r="S48" s="44">
        <v>10</v>
      </c>
      <c r="T48" s="175">
        <v>45.8</v>
      </c>
    </row>
    <row r="49" spans="1:22" x14ac:dyDescent="0.35">
      <c r="A49" s="195" t="s">
        <v>376</v>
      </c>
      <c r="B49" s="65">
        <v>0.2</v>
      </c>
      <c r="D49" s="175"/>
      <c r="R49" s="176">
        <v>160</v>
      </c>
      <c r="S49" s="44">
        <v>15</v>
      </c>
      <c r="T49" s="175">
        <v>51</v>
      </c>
    </row>
    <row r="50" spans="1:22" x14ac:dyDescent="0.35">
      <c r="A50" s="196" t="s">
        <v>377</v>
      </c>
      <c r="B50">
        <f>+B47*B49</f>
        <v>16</v>
      </c>
      <c r="D50" s="175"/>
      <c r="R50" s="176">
        <v>160</v>
      </c>
      <c r="S50" s="44">
        <v>20</v>
      </c>
      <c r="T50" s="175">
        <v>56.2</v>
      </c>
    </row>
    <row r="51" spans="1:22" x14ac:dyDescent="0.35">
      <c r="A51" s="173"/>
      <c r="D51" s="175"/>
      <c r="R51" s="176">
        <v>160</v>
      </c>
      <c r="S51" s="44">
        <v>25</v>
      </c>
      <c r="T51" s="175">
        <v>50.9</v>
      </c>
      <c r="V51" s="155" t="s">
        <v>421</v>
      </c>
    </row>
    <row r="52" spans="1:22" x14ac:dyDescent="0.35">
      <c r="A52" s="211" t="s">
        <v>424</v>
      </c>
      <c r="B52" s="212">
        <f>1/2*(1+ERF((B17-B47)/(B50*SQRT(2))))</f>
        <v>2.8665157186802404E-7</v>
      </c>
      <c r="C52" s="171"/>
      <c r="D52" s="172"/>
      <c r="R52" s="176">
        <v>160</v>
      </c>
      <c r="S52" s="44">
        <v>30</v>
      </c>
      <c r="T52" s="175">
        <v>45.7</v>
      </c>
      <c r="V52">
        <v>40</v>
      </c>
    </row>
    <row r="53" spans="1:22" ht="13.5" customHeight="1" x14ac:dyDescent="0.35">
      <c r="A53" s="211" t="s">
        <v>425</v>
      </c>
      <c r="B53" s="214">
        <f>1/2*(1+ERF((B17-B48)/(B50*SQRT(2))))</f>
        <v>0</v>
      </c>
      <c r="C53" s="171"/>
      <c r="D53" s="172"/>
      <c r="R53" s="176">
        <v>180</v>
      </c>
      <c r="S53" s="44">
        <v>0</v>
      </c>
      <c r="T53" s="175">
        <v>51.4</v>
      </c>
      <c r="V53">
        <v>60</v>
      </c>
    </row>
    <row r="54" spans="1:22" x14ac:dyDescent="0.35">
      <c r="R54" s="176">
        <v>180</v>
      </c>
      <c r="S54" s="44">
        <v>5</v>
      </c>
      <c r="T54" s="175">
        <v>51.4</v>
      </c>
      <c r="V54">
        <v>80</v>
      </c>
    </row>
    <row r="55" spans="1:22" x14ac:dyDescent="0.35">
      <c r="R55" s="176">
        <v>180</v>
      </c>
      <c r="S55" s="44">
        <v>10</v>
      </c>
      <c r="T55" s="175">
        <v>58</v>
      </c>
      <c r="V55">
        <v>100</v>
      </c>
    </row>
    <row r="56" spans="1:22" x14ac:dyDescent="0.35">
      <c r="R56" s="176">
        <v>180</v>
      </c>
      <c r="S56" s="44">
        <v>15</v>
      </c>
      <c r="T56" s="175">
        <v>64.5</v>
      </c>
      <c r="V56">
        <v>120</v>
      </c>
    </row>
    <row r="57" spans="1:22" x14ac:dyDescent="0.35">
      <c r="R57" s="176">
        <v>180</v>
      </c>
      <c r="S57" s="44">
        <v>20</v>
      </c>
      <c r="T57" s="175">
        <v>71.099999999999994</v>
      </c>
    </row>
    <row r="58" spans="1:22" x14ac:dyDescent="0.35">
      <c r="R58" s="176">
        <v>180</v>
      </c>
      <c r="S58" s="44">
        <v>25</v>
      </c>
      <c r="T58" s="175">
        <v>64.5</v>
      </c>
    </row>
    <row r="59" spans="1:22" x14ac:dyDescent="0.35">
      <c r="R59" s="176">
        <v>180</v>
      </c>
      <c r="S59" s="44">
        <v>30</v>
      </c>
      <c r="T59" s="175">
        <v>57.8</v>
      </c>
    </row>
    <row r="60" spans="1:22" x14ac:dyDescent="0.35">
      <c r="R60" s="176">
        <v>200</v>
      </c>
      <c r="S60" s="44">
        <v>0</v>
      </c>
      <c r="T60" s="175">
        <v>63.5</v>
      </c>
    </row>
    <row r="61" spans="1:22" x14ac:dyDescent="0.35">
      <c r="R61" s="176">
        <v>200</v>
      </c>
      <c r="S61" s="44">
        <v>5</v>
      </c>
      <c r="T61" s="175">
        <v>63.5</v>
      </c>
    </row>
    <row r="62" spans="1:22" x14ac:dyDescent="0.35">
      <c r="R62" s="176">
        <v>200</v>
      </c>
      <c r="S62" s="44">
        <v>10</v>
      </c>
      <c r="T62" s="175">
        <v>71.5</v>
      </c>
    </row>
    <row r="63" spans="1:22" x14ac:dyDescent="0.35">
      <c r="R63" s="176">
        <v>200</v>
      </c>
      <c r="S63" s="44">
        <v>15</v>
      </c>
      <c r="T63" s="175">
        <v>79.7</v>
      </c>
    </row>
    <row r="64" spans="1:22" x14ac:dyDescent="0.35">
      <c r="R64" s="176">
        <v>200</v>
      </c>
      <c r="S64" s="44">
        <v>20</v>
      </c>
      <c r="T64" s="175">
        <v>87.8</v>
      </c>
    </row>
    <row r="65" spans="18:20" x14ac:dyDescent="0.35">
      <c r="R65" s="176">
        <v>200</v>
      </c>
      <c r="S65" s="44">
        <v>25</v>
      </c>
      <c r="T65" s="175">
        <v>79.599999999999994</v>
      </c>
    </row>
    <row r="66" spans="18:20" x14ac:dyDescent="0.35">
      <c r="R66" s="176">
        <v>200</v>
      </c>
      <c r="S66" s="146">
        <v>30</v>
      </c>
      <c r="T66" s="178">
        <v>71.3</v>
      </c>
    </row>
  </sheetData>
  <mergeCells count="18">
    <mergeCell ref="AB1:AB4"/>
    <mergeCell ref="AC1:AC4"/>
    <mergeCell ref="E1:H1"/>
    <mergeCell ref="E19:H19"/>
    <mergeCell ref="E36:H36"/>
    <mergeCell ref="V1:X1"/>
    <mergeCell ref="A45:D45"/>
    <mergeCell ref="A1:D1"/>
    <mergeCell ref="V13:V14"/>
    <mergeCell ref="W13:Y13"/>
    <mergeCell ref="A20:D20"/>
    <mergeCell ref="A41:D41"/>
    <mergeCell ref="I1:L1"/>
    <mergeCell ref="I19:L19"/>
    <mergeCell ref="I36:L36"/>
    <mergeCell ref="M1:P1"/>
    <mergeCell ref="M19:P19"/>
    <mergeCell ref="M36:P36"/>
  </mergeCells>
  <dataValidations count="3">
    <dataValidation type="list" allowBlank="1" showInputMessage="1" showErrorMessage="1" sqref="B47" xr:uid="{00000000-0002-0000-1200-000000000000}">
      <formula1>$V$52:$V$56</formula1>
    </dataValidation>
    <dataValidation type="list" allowBlank="1" showInputMessage="1" showErrorMessage="1" sqref="N9 F9 J9" xr:uid="{00000000-0002-0000-1200-000001000000}">
      <formula1>$W$2:$W$4</formula1>
    </dataValidation>
    <dataValidation showInputMessage="1" showErrorMessage="1" sqref="B9" xr:uid="{00000000-0002-0000-1200-000002000000}"/>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H203"/>
  <sheetViews>
    <sheetView topLeftCell="C1" zoomScale="125" zoomScaleNormal="80" workbookViewId="0">
      <selection activeCell="E2" sqref="E2"/>
    </sheetView>
  </sheetViews>
  <sheetFormatPr defaultColWidth="8.6328125" defaultRowHeight="15.5" x14ac:dyDescent="0.35"/>
  <cols>
    <col min="1" max="1" width="5.1796875" style="242" customWidth="1"/>
    <col min="2" max="2" width="23.81640625" style="242" customWidth="1"/>
    <col min="3" max="3" width="27.81640625" style="242" customWidth="1"/>
    <col min="4" max="4" width="68.453125" style="242" customWidth="1"/>
    <col min="5" max="5" width="22.81640625" style="242" customWidth="1"/>
    <col min="6" max="6" width="22.36328125" style="242" customWidth="1"/>
    <col min="7" max="7" width="8.6328125" style="242"/>
    <col min="8" max="8" width="22.36328125" style="242" customWidth="1"/>
    <col min="9" max="16384" width="8.6328125" style="242"/>
  </cols>
  <sheetData>
    <row r="1" spans="1:8" x14ac:dyDescent="0.35">
      <c r="A1" s="240"/>
      <c r="B1" s="241" t="s">
        <v>217</v>
      </c>
      <c r="C1" s="241" t="s">
        <v>471</v>
      </c>
      <c r="D1" s="241" t="s">
        <v>472</v>
      </c>
      <c r="E1" s="241" t="s">
        <v>473</v>
      </c>
      <c r="F1" s="241" t="s">
        <v>474</v>
      </c>
      <c r="H1" s="241" t="s">
        <v>1039</v>
      </c>
    </row>
    <row r="2" spans="1:8" x14ac:dyDescent="0.35">
      <c r="A2" s="253"/>
      <c r="B2" s="243" t="s">
        <v>218</v>
      </c>
      <c r="C2" s="240" t="s">
        <v>475</v>
      </c>
      <c r="D2" s="243" t="s">
        <v>15</v>
      </c>
      <c r="E2" s="244" t="s">
        <v>476</v>
      </c>
      <c r="F2" s="244" t="s">
        <v>476</v>
      </c>
      <c r="H2" s="244" t="s">
        <v>476</v>
      </c>
    </row>
    <row r="3" spans="1:8" ht="46.5" x14ac:dyDescent="0.35">
      <c r="A3" s="266"/>
      <c r="B3" s="267" t="s">
        <v>477</v>
      </c>
      <c r="C3" s="266" t="s">
        <v>463</v>
      </c>
      <c r="D3" s="267" t="s">
        <v>478</v>
      </c>
      <c r="E3" s="268"/>
      <c r="F3" s="268"/>
      <c r="H3" s="268"/>
    </row>
    <row r="4" spans="1:8" ht="31" x14ac:dyDescent="0.35">
      <c r="A4" s="266"/>
      <c r="B4" s="267" t="s">
        <v>479</v>
      </c>
      <c r="C4" s="266" t="s">
        <v>463</v>
      </c>
      <c r="D4" s="267" t="s">
        <v>480</v>
      </c>
      <c r="E4" s="268"/>
      <c r="F4" s="268"/>
      <c r="H4" s="268"/>
    </row>
    <row r="5" spans="1:8" x14ac:dyDescent="0.35">
      <c r="A5" s="253"/>
      <c r="B5" s="243" t="s">
        <v>219</v>
      </c>
      <c r="C5" s="240" t="s">
        <v>475</v>
      </c>
      <c r="D5" s="243" t="s">
        <v>481</v>
      </c>
      <c r="E5" s="244" t="s">
        <v>1038</v>
      </c>
      <c r="F5" s="244" t="s">
        <v>1038</v>
      </c>
      <c r="H5" s="244" t="s">
        <v>1038</v>
      </c>
    </row>
    <row r="6" spans="1:8" x14ac:dyDescent="0.35">
      <c r="A6" s="266"/>
      <c r="B6" s="267" t="s">
        <v>220</v>
      </c>
      <c r="C6" s="266" t="s">
        <v>463</v>
      </c>
      <c r="D6" s="267" t="s">
        <v>482</v>
      </c>
      <c r="E6" s="268"/>
      <c r="F6" s="268"/>
      <c r="H6" s="268"/>
    </row>
    <row r="7" spans="1:8" x14ac:dyDescent="0.35">
      <c r="A7" s="254"/>
      <c r="B7" s="243" t="s">
        <v>483</v>
      </c>
      <c r="C7" s="240" t="s">
        <v>484</v>
      </c>
      <c r="D7" s="243" t="s">
        <v>1043</v>
      </c>
      <c r="E7" s="244">
        <v>15.423871999999999</v>
      </c>
      <c r="F7" s="244">
        <v>15.423871999999999</v>
      </c>
      <c r="H7" s="244">
        <v>15.423871999999999</v>
      </c>
    </row>
    <row r="8" spans="1:8" x14ac:dyDescent="0.35">
      <c r="A8" s="254"/>
      <c r="B8" s="267" t="s">
        <v>485</v>
      </c>
      <c r="C8" s="266" t="s">
        <v>484</v>
      </c>
      <c r="D8" s="267" t="s">
        <v>486</v>
      </c>
      <c r="E8" s="268"/>
      <c r="F8" s="268"/>
      <c r="G8" s="294"/>
      <c r="H8" s="268"/>
    </row>
    <row r="9" spans="1:8" x14ac:dyDescent="0.35">
      <c r="A9" s="254"/>
      <c r="B9" s="267" t="s">
        <v>487</v>
      </c>
      <c r="C9" s="266" t="s">
        <v>484</v>
      </c>
      <c r="D9" s="267" t="s">
        <v>488</v>
      </c>
      <c r="E9" s="268"/>
      <c r="F9" s="268"/>
      <c r="G9" s="294"/>
      <c r="H9" s="268"/>
    </row>
    <row r="10" spans="1:8" x14ac:dyDescent="0.35">
      <c r="A10" s="254"/>
      <c r="B10" s="243" t="s">
        <v>489</v>
      </c>
      <c r="C10" s="240" t="s">
        <v>490</v>
      </c>
      <c r="D10" s="243" t="s">
        <v>1044</v>
      </c>
      <c r="E10" s="245">
        <v>-60.639932999999999</v>
      </c>
      <c r="F10" s="245">
        <v>-60.639932999999999</v>
      </c>
      <c r="H10" s="245">
        <v>-60.639932999999999</v>
      </c>
    </row>
    <row r="11" spans="1:8" x14ac:dyDescent="0.35">
      <c r="A11" s="254"/>
      <c r="B11" s="267" t="s">
        <v>491</v>
      </c>
      <c r="C11" s="266" t="s">
        <v>490</v>
      </c>
      <c r="D11" s="267" t="s">
        <v>492</v>
      </c>
      <c r="E11" s="268"/>
      <c r="F11" s="268"/>
      <c r="G11" s="294"/>
      <c r="H11" s="268"/>
    </row>
    <row r="12" spans="1:8" x14ac:dyDescent="0.35">
      <c r="A12" s="254"/>
      <c r="B12" s="267" t="s">
        <v>493</v>
      </c>
      <c r="C12" s="266" t="s">
        <v>490</v>
      </c>
      <c r="D12" s="267" t="s">
        <v>494</v>
      </c>
      <c r="E12" s="268"/>
      <c r="F12" s="268"/>
      <c r="G12" s="294"/>
      <c r="H12" s="268"/>
    </row>
    <row r="13" spans="1:8" ht="62" x14ac:dyDescent="0.35">
      <c r="A13" s="253"/>
      <c r="B13" s="243" t="s">
        <v>495</v>
      </c>
      <c r="C13" s="240" t="s">
        <v>496</v>
      </c>
      <c r="D13" s="243" t="s">
        <v>497</v>
      </c>
      <c r="E13" s="245">
        <v>0</v>
      </c>
      <c r="F13" s="245">
        <v>0</v>
      </c>
      <c r="H13" s="245">
        <v>0</v>
      </c>
    </row>
    <row r="14" spans="1:8" ht="62" x14ac:dyDescent="0.35">
      <c r="A14" s="253"/>
      <c r="B14" s="243" t="s">
        <v>498</v>
      </c>
      <c r="C14" s="240" t="s">
        <v>496</v>
      </c>
      <c r="D14" s="243" t="s">
        <v>499</v>
      </c>
      <c r="E14" s="245">
        <v>8</v>
      </c>
      <c r="F14" s="245">
        <v>8</v>
      </c>
      <c r="H14" s="245">
        <v>8</v>
      </c>
    </row>
    <row r="15" spans="1:8" ht="62" x14ac:dyDescent="0.35">
      <c r="A15" s="253"/>
      <c r="B15" s="243" t="s">
        <v>500</v>
      </c>
      <c r="C15" s="240" t="s">
        <v>496</v>
      </c>
      <c r="D15" s="331" t="s">
        <v>501</v>
      </c>
      <c r="E15" s="245">
        <v>8</v>
      </c>
      <c r="F15" s="245">
        <v>8</v>
      </c>
      <c r="H15" s="245">
        <v>8</v>
      </c>
    </row>
    <row r="16" spans="1:8" ht="62" x14ac:dyDescent="0.35">
      <c r="A16" s="253"/>
      <c r="B16" s="243" t="s">
        <v>502</v>
      </c>
      <c r="C16" s="240" t="s">
        <v>496</v>
      </c>
      <c r="D16" s="331" t="s">
        <v>503</v>
      </c>
      <c r="E16" s="245">
        <v>8</v>
      </c>
      <c r="F16" s="245">
        <v>8</v>
      </c>
      <c r="H16" s="245">
        <v>8</v>
      </c>
    </row>
    <row r="17" spans="1:8" ht="62" x14ac:dyDescent="0.35">
      <c r="A17" s="253"/>
      <c r="B17" s="243" t="s">
        <v>504</v>
      </c>
      <c r="C17" s="240" t="s">
        <v>496</v>
      </c>
      <c r="D17" s="331" t="s">
        <v>505</v>
      </c>
      <c r="E17" s="245">
        <v>8</v>
      </c>
      <c r="F17" s="245">
        <v>8</v>
      </c>
      <c r="H17" s="245">
        <v>8</v>
      </c>
    </row>
    <row r="18" spans="1:8" ht="62" x14ac:dyDescent="0.35">
      <c r="A18" s="253"/>
      <c r="B18" s="243" t="s">
        <v>506</v>
      </c>
      <c r="C18" s="240" t="s">
        <v>496</v>
      </c>
      <c r="D18" s="331" t="s">
        <v>507</v>
      </c>
      <c r="E18" s="245">
        <v>8</v>
      </c>
      <c r="F18" s="245">
        <v>8</v>
      </c>
      <c r="H18" s="245">
        <v>8</v>
      </c>
    </row>
    <row r="19" spans="1:8" ht="62" x14ac:dyDescent="0.35">
      <c r="A19" s="253"/>
      <c r="B19" s="243" t="s">
        <v>508</v>
      </c>
      <c r="C19" s="240" t="s">
        <v>496</v>
      </c>
      <c r="D19" s="331" t="s">
        <v>509</v>
      </c>
      <c r="E19" s="245">
        <v>0</v>
      </c>
      <c r="F19" s="245">
        <v>0</v>
      </c>
      <c r="H19" s="245">
        <v>0</v>
      </c>
    </row>
    <row r="20" spans="1:8" ht="31" x14ac:dyDescent="0.35">
      <c r="A20" s="253"/>
      <c r="B20" s="243" t="s">
        <v>510</v>
      </c>
      <c r="C20" s="240" t="s">
        <v>511</v>
      </c>
      <c r="D20" s="243" t="s">
        <v>512</v>
      </c>
      <c r="E20" s="245">
        <v>9</v>
      </c>
      <c r="F20" s="245">
        <v>9</v>
      </c>
      <c r="H20" s="245">
        <v>9</v>
      </c>
    </row>
    <row r="21" spans="1:8" ht="46.5" x14ac:dyDescent="0.35">
      <c r="A21" s="253"/>
      <c r="B21" s="243" t="s">
        <v>513</v>
      </c>
      <c r="C21" s="240" t="s">
        <v>511</v>
      </c>
      <c r="D21" s="243" t="s">
        <v>514</v>
      </c>
      <c r="E21" s="245"/>
      <c r="F21" s="245"/>
      <c r="H21" s="245"/>
    </row>
    <row r="22" spans="1:8" ht="46.5" x14ac:dyDescent="0.35">
      <c r="A22" s="253"/>
      <c r="B22" s="243" t="s">
        <v>515</v>
      </c>
      <c r="C22" s="240" t="s">
        <v>511</v>
      </c>
      <c r="D22" s="243" t="s">
        <v>516</v>
      </c>
      <c r="E22" s="245"/>
      <c r="F22" s="245"/>
      <c r="H22" s="245"/>
    </row>
    <row r="23" spans="1:8" ht="31" x14ac:dyDescent="0.35">
      <c r="A23" s="253"/>
      <c r="B23" s="243" t="s">
        <v>517</v>
      </c>
      <c r="C23" s="240" t="s">
        <v>518</v>
      </c>
      <c r="D23" s="243" t="s">
        <v>519</v>
      </c>
      <c r="E23" s="245" t="b">
        <v>1</v>
      </c>
      <c r="F23" s="245" t="b">
        <v>1</v>
      </c>
      <c r="H23" s="245" t="b">
        <v>1</v>
      </c>
    </row>
    <row r="24" spans="1:8" ht="31" x14ac:dyDescent="0.35">
      <c r="A24" s="253"/>
      <c r="B24" s="267" t="s">
        <v>517</v>
      </c>
      <c r="C24" s="266" t="s">
        <v>520</v>
      </c>
      <c r="D24" s="267" t="s">
        <v>521</v>
      </c>
      <c r="E24" s="268"/>
      <c r="F24" s="268"/>
      <c r="G24" s="294"/>
      <c r="H24" s="268"/>
    </row>
    <row r="25" spans="1:8" ht="31" x14ac:dyDescent="0.35">
      <c r="A25" s="253"/>
      <c r="B25" s="243" t="s">
        <v>517</v>
      </c>
      <c r="C25" s="240" t="s">
        <v>522</v>
      </c>
      <c r="D25" s="243" t="s">
        <v>523</v>
      </c>
      <c r="E25" s="245" t="b">
        <v>1</v>
      </c>
      <c r="F25" s="245" t="b">
        <v>1</v>
      </c>
      <c r="H25" s="245" t="b">
        <v>1</v>
      </c>
    </row>
    <row r="26" spans="1:8" ht="31" x14ac:dyDescent="0.35">
      <c r="A26" s="253"/>
      <c r="B26" s="243" t="s">
        <v>517</v>
      </c>
      <c r="C26" s="240" t="s">
        <v>524</v>
      </c>
      <c r="D26" s="243" t="s">
        <v>525</v>
      </c>
      <c r="E26" s="245" t="b">
        <v>0</v>
      </c>
      <c r="F26" s="245" t="b">
        <v>0</v>
      </c>
      <c r="H26" s="245" t="b">
        <v>0</v>
      </c>
    </row>
    <row r="27" spans="1:8" ht="31" x14ac:dyDescent="0.35">
      <c r="A27" s="266"/>
      <c r="B27" s="267" t="s">
        <v>517</v>
      </c>
      <c r="C27" s="266" t="s">
        <v>463</v>
      </c>
      <c r="D27" s="267" t="s">
        <v>526</v>
      </c>
      <c r="E27" s="268"/>
      <c r="F27" s="268"/>
      <c r="H27" s="268"/>
    </row>
    <row r="28" spans="1:8" ht="31" x14ac:dyDescent="0.35">
      <c r="A28" s="266"/>
      <c r="B28" s="267" t="s">
        <v>517</v>
      </c>
      <c r="C28" s="266" t="s">
        <v>463</v>
      </c>
      <c r="D28" s="267" t="s">
        <v>527</v>
      </c>
      <c r="E28" s="268"/>
      <c r="F28" s="268"/>
      <c r="H28" s="268"/>
    </row>
    <row r="29" spans="1:8" ht="31" x14ac:dyDescent="0.35">
      <c r="A29" s="266"/>
      <c r="B29" s="267" t="s">
        <v>517</v>
      </c>
      <c r="C29" s="266" t="s">
        <v>463</v>
      </c>
      <c r="D29" s="267" t="s">
        <v>528</v>
      </c>
      <c r="E29" s="268"/>
      <c r="F29" s="268"/>
      <c r="H29" s="268"/>
    </row>
    <row r="30" spans="1:8" ht="31" x14ac:dyDescent="0.35">
      <c r="A30" s="266"/>
      <c r="B30" s="267" t="s">
        <v>529</v>
      </c>
      <c r="C30" s="266" t="s">
        <v>463</v>
      </c>
      <c r="D30" s="267" t="s">
        <v>530</v>
      </c>
      <c r="E30" s="268"/>
      <c r="F30" s="268"/>
      <c r="H30" s="268"/>
    </row>
    <row r="31" spans="1:8" x14ac:dyDescent="0.35">
      <c r="A31" s="253"/>
      <c r="B31" s="243" t="s">
        <v>531</v>
      </c>
      <c r="C31" s="240" t="s">
        <v>532</v>
      </c>
      <c r="D31" s="243" t="s">
        <v>533</v>
      </c>
      <c r="E31" s="245"/>
      <c r="F31" s="245"/>
      <c r="H31" s="245"/>
    </row>
    <row r="32" spans="1:8" ht="46.5" x14ac:dyDescent="0.35">
      <c r="A32" s="253"/>
      <c r="B32" s="243" t="s">
        <v>534</v>
      </c>
      <c r="C32" s="240" t="s">
        <v>535</v>
      </c>
      <c r="D32" s="243" t="s">
        <v>536</v>
      </c>
      <c r="E32" s="245">
        <v>15</v>
      </c>
      <c r="F32" s="245">
        <v>15</v>
      </c>
      <c r="H32" s="245">
        <v>15</v>
      </c>
    </row>
    <row r="33" spans="1:8" ht="46.5" x14ac:dyDescent="0.35">
      <c r="A33" s="253"/>
      <c r="B33" s="243" t="s">
        <v>537</v>
      </c>
      <c r="C33" s="240" t="s">
        <v>535</v>
      </c>
      <c r="D33" s="243" t="s">
        <v>538</v>
      </c>
      <c r="E33" s="245">
        <v>25</v>
      </c>
      <c r="F33" s="245">
        <v>25</v>
      </c>
      <c r="H33" s="245">
        <v>25</v>
      </c>
    </row>
    <row r="34" spans="1:8" ht="46.5" x14ac:dyDescent="0.35">
      <c r="A34" s="253"/>
      <c r="B34" s="243" t="s">
        <v>539</v>
      </c>
      <c r="C34" s="240" t="s">
        <v>535</v>
      </c>
      <c r="D34" s="243" t="s">
        <v>540</v>
      </c>
      <c r="E34" s="245">
        <v>45</v>
      </c>
      <c r="F34" s="245">
        <v>45</v>
      </c>
      <c r="H34" s="245">
        <v>45</v>
      </c>
    </row>
    <row r="35" spans="1:8" x14ac:dyDescent="0.35">
      <c r="A35" s="253"/>
      <c r="B35" s="243" t="s">
        <v>541</v>
      </c>
      <c r="C35" s="240" t="s">
        <v>542</v>
      </c>
      <c r="D35" s="243" t="s">
        <v>543</v>
      </c>
      <c r="E35" s="245">
        <v>1</v>
      </c>
      <c r="F35" s="245">
        <v>1</v>
      </c>
      <c r="H35" s="245">
        <v>1</v>
      </c>
    </row>
    <row r="36" spans="1:8" ht="31" x14ac:dyDescent="0.35">
      <c r="A36" s="253"/>
      <c r="B36" s="243" t="s">
        <v>228</v>
      </c>
      <c r="C36" s="240" t="s">
        <v>544</v>
      </c>
      <c r="D36" s="243" t="s">
        <v>545</v>
      </c>
      <c r="E36" s="245">
        <v>1</v>
      </c>
      <c r="F36" s="245">
        <v>1</v>
      </c>
      <c r="H36" s="245">
        <v>1</v>
      </c>
    </row>
    <row r="37" spans="1:8" x14ac:dyDescent="0.35">
      <c r="A37" s="253"/>
      <c r="B37" s="243" t="s">
        <v>546</v>
      </c>
      <c r="C37" s="240" t="s">
        <v>547</v>
      </c>
      <c r="D37" s="243" t="s">
        <v>548</v>
      </c>
      <c r="E37" s="245">
        <v>2</v>
      </c>
      <c r="F37" s="245">
        <v>2</v>
      </c>
      <c r="H37" s="245">
        <v>2</v>
      </c>
    </row>
    <row r="38" spans="1:8" ht="46.5" x14ac:dyDescent="0.35">
      <c r="A38" s="254"/>
      <c r="B38" s="243" t="s">
        <v>221</v>
      </c>
      <c r="C38" s="240" t="s">
        <v>549</v>
      </c>
      <c r="D38" s="243" t="s">
        <v>550</v>
      </c>
      <c r="E38" s="245">
        <v>9</v>
      </c>
      <c r="F38" s="245">
        <v>9</v>
      </c>
      <c r="H38" s="245">
        <v>9</v>
      </c>
    </row>
    <row r="39" spans="1:8" ht="31" x14ac:dyDescent="0.35">
      <c r="A39" s="254"/>
      <c r="B39" s="243" t="s">
        <v>551</v>
      </c>
      <c r="C39" s="240" t="s">
        <v>552</v>
      </c>
      <c r="D39" s="243" t="s">
        <v>553</v>
      </c>
      <c r="E39" s="245">
        <v>1</v>
      </c>
      <c r="F39" s="245">
        <v>1</v>
      </c>
      <c r="H39" s="245">
        <v>1</v>
      </c>
    </row>
    <row r="40" spans="1:8" ht="62" x14ac:dyDescent="0.35">
      <c r="A40" s="253"/>
      <c r="B40" s="243" t="s">
        <v>222</v>
      </c>
      <c r="C40" s="240" t="s">
        <v>554</v>
      </c>
      <c r="D40" s="243" t="s">
        <v>555</v>
      </c>
      <c r="E40" s="245">
        <v>1000000</v>
      </c>
      <c r="F40" s="245">
        <v>1000000</v>
      </c>
      <c r="H40" s="245">
        <v>1000000</v>
      </c>
    </row>
    <row r="41" spans="1:8" x14ac:dyDescent="0.35">
      <c r="A41" s="255"/>
      <c r="B41" s="243" t="s">
        <v>556</v>
      </c>
      <c r="C41" s="240" t="s">
        <v>557</v>
      </c>
      <c r="D41" s="243" t="s">
        <v>558</v>
      </c>
      <c r="E41" s="245" t="b">
        <v>1</v>
      </c>
      <c r="F41" s="245" t="b">
        <v>1</v>
      </c>
      <c r="H41" s="245" t="b">
        <v>1</v>
      </c>
    </row>
    <row r="42" spans="1:8" x14ac:dyDescent="0.35">
      <c r="A42" s="255"/>
      <c r="B42" s="243" t="s">
        <v>556</v>
      </c>
      <c r="C42" s="240" t="s">
        <v>559</v>
      </c>
      <c r="D42" s="243" t="s">
        <v>558</v>
      </c>
      <c r="E42" s="245"/>
      <c r="F42" s="245" t="b">
        <v>0</v>
      </c>
      <c r="H42" s="245" t="b">
        <v>0</v>
      </c>
    </row>
    <row r="43" spans="1:8" x14ac:dyDescent="0.35">
      <c r="A43" s="254"/>
      <c r="B43" s="243" t="s">
        <v>223</v>
      </c>
      <c r="C43" s="240" t="s">
        <v>560</v>
      </c>
      <c r="D43" s="243" t="s">
        <v>561</v>
      </c>
      <c r="E43" s="245">
        <v>1</v>
      </c>
      <c r="F43" s="245">
        <v>1</v>
      </c>
      <c r="H43" s="245">
        <v>1</v>
      </c>
    </row>
    <row r="44" spans="1:8" ht="46.5" x14ac:dyDescent="0.35">
      <c r="A44" s="255"/>
      <c r="B44" s="243" t="s">
        <v>224</v>
      </c>
      <c r="C44" s="240" t="s">
        <v>562</v>
      </c>
      <c r="D44" s="243" t="s">
        <v>563</v>
      </c>
      <c r="E44" s="245">
        <v>335</v>
      </c>
      <c r="F44" s="245">
        <v>335</v>
      </c>
      <c r="H44" s="245">
        <v>335</v>
      </c>
    </row>
    <row r="45" spans="1:8" ht="62" x14ac:dyDescent="0.35">
      <c r="A45" s="254"/>
      <c r="B45" s="243" t="s">
        <v>564</v>
      </c>
      <c r="C45" s="240" t="s">
        <v>565</v>
      </c>
      <c r="D45" s="243" t="s">
        <v>566</v>
      </c>
      <c r="E45" s="273">
        <v>0.3</v>
      </c>
      <c r="F45" s="273">
        <v>0.3</v>
      </c>
      <c r="H45" s="273">
        <v>0.3</v>
      </c>
    </row>
    <row r="46" spans="1:8" ht="31" x14ac:dyDescent="0.35">
      <c r="A46" s="254"/>
      <c r="B46" s="243" t="s">
        <v>567</v>
      </c>
      <c r="C46" s="240" t="s">
        <v>568</v>
      </c>
      <c r="D46" s="243" t="s">
        <v>569</v>
      </c>
      <c r="E46" s="245">
        <v>3</v>
      </c>
      <c r="F46" s="245">
        <v>3</v>
      </c>
      <c r="H46" s="245">
        <v>3</v>
      </c>
    </row>
    <row r="47" spans="1:8" ht="31" x14ac:dyDescent="0.35">
      <c r="A47" s="254"/>
      <c r="B47" s="243" t="s">
        <v>570</v>
      </c>
      <c r="C47" s="240" t="s">
        <v>568</v>
      </c>
      <c r="D47" s="243" t="s">
        <v>571</v>
      </c>
      <c r="E47" s="275">
        <f>+SQRT(E44)</f>
        <v>18.303005217723125</v>
      </c>
      <c r="F47" s="275">
        <v>18.303005217723101</v>
      </c>
      <c r="H47" s="275">
        <v>18.303005217723101</v>
      </c>
    </row>
    <row r="48" spans="1:8" ht="62" x14ac:dyDescent="0.35">
      <c r="A48" s="254"/>
      <c r="B48" s="243" t="s">
        <v>572</v>
      </c>
      <c r="C48" s="240" t="s">
        <v>568</v>
      </c>
      <c r="D48" s="243" t="s">
        <v>573</v>
      </c>
      <c r="E48" s="274">
        <v>20</v>
      </c>
      <c r="F48" s="274">
        <v>20</v>
      </c>
      <c r="H48" s="274">
        <v>20</v>
      </c>
    </row>
    <row r="49" spans="1:8" x14ac:dyDescent="0.35">
      <c r="A49" s="254"/>
      <c r="B49" s="243" t="s">
        <v>574</v>
      </c>
      <c r="C49" s="240" t="s">
        <v>575</v>
      </c>
      <c r="D49" s="243" t="s">
        <v>576</v>
      </c>
      <c r="E49" s="245">
        <v>0</v>
      </c>
      <c r="F49" s="245">
        <v>0</v>
      </c>
      <c r="H49" s="245">
        <v>0</v>
      </c>
    </row>
    <row r="50" spans="1:8" ht="31" x14ac:dyDescent="0.35">
      <c r="A50" s="266"/>
      <c r="B50" s="267" t="s">
        <v>577</v>
      </c>
      <c r="C50" s="266" t="s">
        <v>463</v>
      </c>
      <c r="D50" s="267" t="s">
        <v>578</v>
      </c>
      <c r="E50" s="268"/>
      <c r="F50" s="268"/>
      <c r="H50" s="268"/>
    </row>
    <row r="51" spans="1:8" ht="46.5" x14ac:dyDescent="0.35">
      <c r="A51" s="254"/>
      <c r="B51" s="243" t="s">
        <v>579</v>
      </c>
      <c r="C51" s="240" t="s">
        <v>580</v>
      </c>
      <c r="D51" s="243" t="s">
        <v>581</v>
      </c>
      <c r="E51" s="245">
        <v>319</v>
      </c>
      <c r="F51" s="245">
        <v>319</v>
      </c>
      <c r="H51" s="245">
        <v>319</v>
      </c>
    </row>
    <row r="52" spans="1:8" ht="31" x14ac:dyDescent="0.35">
      <c r="A52" s="254"/>
      <c r="B52" s="243" t="s">
        <v>587</v>
      </c>
      <c r="C52" s="240" t="s">
        <v>588</v>
      </c>
      <c r="D52" s="243" t="s">
        <v>589</v>
      </c>
      <c r="E52" s="245">
        <v>1</v>
      </c>
      <c r="F52" s="245">
        <v>1</v>
      </c>
      <c r="H52" s="245">
        <v>1</v>
      </c>
    </row>
    <row r="53" spans="1:8" ht="77.5" x14ac:dyDescent="0.35">
      <c r="A53" s="254"/>
      <c r="B53" s="243" t="s">
        <v>582</v>
      </c>
      <c r="C53" s="240" t="s">
        <v>583</v>
      </c>
      <c r="D53" s="243" t="s">
        <v>584</v>
      </c>
      <c r="E53" s="276">
        <f>+E47/2</f>
        <v>9.1515026088615627</v>
      </c>
      <c r="F53" s="276">
        <v>9.1515026088615592</v>
      </c>
      <c r="H53" s="276">
        <v>9.1515026088615592</v>
      </c>
    </row>
    <row r="54" spans="1:8" ht="31" x14ac:dyDescent="0.35">
      <c r="A54" s="254"/>
      <c r="B54" s="243" t="s">
        <v>585</v>
      </c>
      <c r="C54" s="240" t="s">
        <v>583</v>
      </c>
      <c r="D54" s="243" t="s">
        <v>586</v>
      </c>
      <c r="E54" s="245">
        <v>3</v>
      </c>
      <c r="F54" s="245">
        <v>3</v>
      </c>
      <c r="H54" s="245">
        <v>3</v>
      </c>
    </row>
    <row r="55" spans="1:8" ht="31" x14ac:dyDescent="0.35">
      <c r="A55" s="266"/>
      <c r="B55" s="267" t="s">
        <v>590</v>
      </c>
      <c r="C55" s="266" t="s">
        <v>463</v>
      </c>
      <c r="D55" s="267" t="s">
        <v>591</v>
      </c>
      <c r="E55" s="268"/>
      <c r="F55" s="268"/>
      <c r="H55" s="268"/>
    </row>
    <row r="56" spans="1:8" ht="31" x14ac:dyDescent="0.35">
      <c r="A56" s="266"/>
      <c r="B56" s="267" t="s">
        <v>590</v>
      </c>
      <c r="C56" s="266" t="s">
        <v>463</v>
      </c>
      <c r="D56" s="267" t="s">
        <v>591</v>
      </c>
      <c r="E56" s="268"/>
      <c r="F56" s="268"/>
      <c r="H56" s="268"/>
    </row>
    <row r="57" spans="1:8" ht="62" x14ac:dyDescent="0.35">
      <c r="A57" s="266"/>
      <c r="B57" s="267" t="s">
        <v>592</v>
      </c>
      <c r="C57" s="266" t="s">
        <v>463</v>
      </c>
      <c r="D57" s="267" t="s">
        <v>593</v>
      </c>
      <c r="E57" s="268"/>
      <c r="F57" s="268"/>
      <c r="H57" s="268"/>
    </row>
    <row r="58" spans="1:8" ht="46.5" x14ac:dyDescent="0.35">
      <c r="A58" s="253"/>
      <c r="B58" s="243" t="s">
        <v>594</v>
      </c>
      <c r="C58" s="240" t="s">
        <v>595</v>
      </c>
      <c r="D58" s="243" t="s">
        <v>596</v>
      </c>
      <c r="E58" s="245">
        <v>2</v>
      </c>
      <c r="F58" s="245">
        <v>2</v>
      </c>
      <c r="H58" s="245">
        <v>2</v>
      </c>
    </row>
    <row r="59" spans="1:8" ht="46.5" x14ac:dyDescent="0.35">
      <c r="A59" s="255"/>
      <c r="B59" s="243" t="s">
        <v>597</v>
      </c>
      <c r="C59" s="240" t="s">
        <v>595</v>
      </c>
      <c r="D59" s="243" t="s">
        <v>598</v>
      </c>
      <c r="E59" s="245">
        <v>0</v>
      </c>
      <c r="F59" s="245">
        <v>0</v>
      </c>
      <c r="H59" s="245">
        <v>0</v>
      </c>
    </row>
    <row r="60" spans="1:8" ht="46.5" x14ac:dyDescent="0.35">
      <c r="A60" s="255"/>
      <c r="B60" s="243" t="s">
        <v>599</v>
      </c>
      <c r="C60" s="240" t="s">
        <v>595</v>
      </c>
      <c r="D60" s="243" t="s">
        <v>600</v>
      </c>
      <c r="E60" s="245">
        <v>2</v>
      </c>
      <c r="F60" s="245">
        <v>2</v>
      </c>
      <c r="H60" s="245">
        <v>2</v>
      </c>
    </row>
    <row r="61" spans="1:8" ht="46.5" x14ac:dyDescent="0.35">
      <c r="A61" s="255"/>
      <c r="B61" s="243" t="s">
        <v>601</v>
      </c>
      <c r="C61" s="240" t="s">
        <v>595</v>
      </c>
      <c r="D61" s="243" t="s">
        <v>602</v>
      </c>
      <c r="E61" s="245">
        <v>1</v>
      </c>
      <c r="F61" s="245">
        <v>1</v>
      </c>
      <c r="H61" s="245">
        <v>1</v>
      </c>
    </row>
    <row r="62" spans="1:8" ht="46.5" x14ac:dyDescent="0.35">
      <c r="A62" s="253"/>
      <c r="B62" s="243" t="s">
        <v>603</v>
      </c>
      <c r="C62" s="240" t="s">
        <v>595</v>
      </c>
      <c r="D62" s="243" t="s">
        <v>604</v>
      </c>
      <c r="E62" s="245">
        <v>2</v>
      </c>
      <c r="F62" s="245">
        <v>2</v>
      </c>
      <c r="H62" s="245">
        <v>2</v>
      </c>
    </row>
    <row r="63" spans="1:8" ht="46.5" x14ac:dyDescent="0.35">
      <c r="A63" s="253"/>
      <c r="B63" s="243" t="s">
        <v>605</v>
      </c>
      <c r="C63" s="240" t="s">
        <v>595</v>
      </c>
      <c r="D63" s="243" t="s">
        <v>606</v>
      </c>
      <c r="E63" s="245">
        <v>0</v>
      </c>
      <c r="F63" s="245">
        <v>0</v>
      </c>
      <c r="H63" s="245">
        <v>0</v>
      </c>
    </row>
    <row r="64" spans="1:8" ht="62" x14ac:dyDescent="0.35">
      <c r="A64" s="253"/>
      <c r="B64" s="243" t="s">
        <v>607</v>
      </c>
      <c r="C64" s="240" t="s">
        <v>595</v>
      </c>
      <c r="D64" s="243" t="s">
        <v>608</v>
      </c>
      <c r="E64" s="245">
        <v>2</v>
      </c>
      <c r="F64" s="245">
        <v>2</v>
      </c>
      <c r="H64" s="245">
        <v>2</v>
      </c>
    </row>
    <row r="65" spans="1:8" ht="62" x14ac:dyDescent="0.35">
      <c r="A65" s="253"/>
      <c r="B65" s="243" t="s">
        <v>609</v>
      </c>
      <c r="C65" s="240" t="s">
        <v>595</v>
      </c>
      <c r="D65" s="243" t="s">
        <v>610</v>
      </c>
      <c r="E65" s="245">
        <v>0</v>
      </c>
      <c r="F65" s="245">
        <v>0</v>
      </c>
      <c r="H65" s="245">
        <v>0</v>
      </c>
    </row>
    <row r="66" spans="1:8" ht="46.5" x14ac:dyDescent="0.35">
      <c r="A66" s="255"/>
      <c r="B66" s="243" t="s">
        <v>611</v>
      </c>
      <c r="C66" s="240" t="s">
        <v>595</v>
      </c>
      <c r="D66" s="243" t="s">
        <v>612</v>
      </c>
      <c r="E66" s="245">
        <v>2</v>
      </c>
      <c r="F66" s="245">
        <v>2</v>
      </c>
      <c r="H66" s="245">
        <v>2</v>
      </c>
    </row>
    <row r="67" spans="1:8" ht="46.5" x14ac:dyDescent="0.35">
      <c r="A67" s="255"/>
      <c r="B67" s="243" t="s">
        <v>613</v>
      </c>
      <c r="C67" s="240" t="s">
        <v>595</v>
      </c>
      <c r="D67" s="243" t="s">
        <v>614</v>
      </c>
      <c r="E67" s="245">
        <v>4</v>
      </c>
      <c r="F67" s="245">
        <v>4</v>
      </c>
      <c r="H67" s="245">
        <v>4</v>
      </c>
    </row>
    <row r="68" spans="1:8" ht="46.5" x14ac:dyDescent="0.35">
      <c r="A68" s="255"/>
      <c r="B68" s="243" t="s">
        <v>615</v>
      </c>
      <c r="C68" s="240" t="s">
        <v>595</v>
      </c>
      <c r="D68" s="243" t="s">
        <v>616</v>
      </c>
      <c r="E68" s="245">
        <v>4</v>
      </c>
      <c r="F68" s="245">
        <v>4</v>
      </c>
      <c r="H68" s="245">
        <v>4</v>
      </c>
    </row>
    <row r="69" spans="1:8" ht="46.5" x14ac:dyDescent="0.35">
      <c r="A69" s="255"/>
      <c r="B69" s="243" t="s">
        <v>617</v>
      </c>
      <c r="C69" s="240" t="s">
        <v>595</v>
      </c>
      <c r="D69" s="243" t="s">
        <v>618</v>
      </c>
      <c r="E69" s="245">
        <v>4</v>
      </c>
      <c r="F69" s="245">
        <v>4</v>
      </c>
      <c r="H69" s="245">
        <v>4</v>
      </c>
    </row>
    <row r="70" spans="1:8" ht="46.5" x14ac:dyDescent="0.35">
      <c r="A70" s="253"/>
      <c r="B70" s="243" t="s">
        <v>619</v>
      </c>
      <c r="C70" s="240" t="s">
        <v>595</v>
      </c>
      <c r="D70" s="243" t="s">
        <v>620</v>
      </c>
      <c r="E70" s="245">
        <v>4</v>
      </c>
      <c r="F70" s="245">
        <v>4</v>
      </c>
      <c r="H70" s="245">
        <v>4</v>
      </c>
    </row>
    <row r="71" spans="1:8" ht="46.5" x14ac:dyDescent="0.35">
      <c r="A71" s="255"/>
      <c r="B71" s="243" t="s">
        <v>621</v>
      </c>
      <c r="C71" s="240" t="s">
        <v>595</v>
      </c>
      <c r="D71" s="243" t="s">
        <v>622</v>
      </c>
      <c r="E71" s="245">
        <v>4</v>
      </c>
      <c r="F71" s="245">
        <v>4</v>
      </c>
      <c r="H71" s="245">
        <v>4</v>
      </c>
    </row>
    <row r="72" spans="1:8" ht="46.5" x14ac:dyDescent="0.35">
      <c r="A72" s="255"/>
      <c r="B72" s="243" t="s">
        <v>623</v>
      </c>
      <c r="C72" s="240" t="s">
        <v>595</v>
      </c>
      <c r="D72" s="243" t="s">
        <v>624</v>
      </c>
      <c r="E72" s="245">
        <v>4</v>
      </c>
      <c r="F72" s="245">
        <v>4</v>
      </c>
      <c r="H72" s="245">
        <v>4</v>
      </c>
    </row>
    <row r="73" spans="1:8" ht="46.5" x14ac:dyDescent="0.35">
      <c r="A73" s="253"/>
      <c r="B73" s="243" t="s">
        <v>625</v>
      </c>
      <c r="C73" s="240" t="s">
        <v>595</v>
      </c>
      <c r="D73" s="243" t="s">
        <v>626</v>
      </c>
      <c r="E73" s="245">
        <v>4</v>
      </c>
      <c r="F73" s="245">
        <v>4</v>
      </c>
      <c r="H73" s="245">
        <v>4</v>
      </c>
    </row>
    <row r="74" spans="1:8" ht="46.5" x14ac:dyDescent="0.35">
      <c r="A74" s="253"/>
      <c r="B74" s="243" t="s">
        <v>627</v>
      </c>
      <c r="C74" s="240" t="s">
        <v>595</v>
      </c>
      <c r="D74" s="243" t="s">
        <v>628</v>
      </c>
      <c r="E74" s="245">
        <v>0</v>
      </c>
      <c r="F74" s="245">
        <v>0</v>
      </c>
      <c r="H74" s="245">
        <v>0</v>
      </c>
    </row>
    <row r="75" spans="1:8" ht="46.5" x14ac:dyDescent="0.35">
      <c r="A75" s="266"/>
      <c r="B75" s="267" t="s">
        <v>629</v>
      </c>
      <c r="C75" s="266" t="s">
        <v>463</v>
      </c>
      <c r="D75" s="267" t="s">
        <v>630</v>
      </c>
      <c r="E75" s="268"/>
      <c r="F75" s="268"/>
      <c r="H75" s="268"/>
    </row>
    <row r="76" spans="1:8" ht="46.5" x14ac:dyDescent="0.35">
      <c r="A76" s="253"/>
      <c r="B76" s="243" t="s">
        <v>631</v>
      </c>
      <c r="C76" s="240" t="s">
        <v>595</v>
      </c>
      <c r="D76" s="243" t="s">
        <v>632</v>
      </c>
      <c r="E76" s="245">
        <v>36000</v>
      </c>
      <c r="F76" s="245">
        <v>36000</v>
      </c>
      <c r="H76" s="245">
        <v>36000</v>
      </c>
    </row>
    <row r="77" spans="1:8" ht="46.5" x14ac:dyDescent="0.35">
      <c r="A77" s="266"/>
      <c r="B77" s="267" t="s">
        <v>633</v>
      </c>
      <c r="C77" s="266" t="s">
        <v>463</v>
      </c>
      <c r="D77" s="267" t="s">
        <v>634</v>
      </c>
      <c r="E77" s="268"/>
      <c r="F77" s="268"/>
      <c r="H77" s="268"/>
    </row>
    <row r="78" spans="1:8" ht="46.5" x14ac:dyDescent="0.35">
      <c r="A78" s="253"/>
      <c r="B78" s="243" t="s">
        <v>635</v>
      </c>
      <c r="C78" s="240" t="s">
        <v>595</v>
      </c>
      <c r="D78" s="243" t="s">
        <v>636</v>
      </c>
      <c r="E78" s="245">
        <v>64800</v>
      </c>
      <c r="F78" s="245">
        <v>64800</v>
      </c>
      <c r="H78" s="245">
        <v>64800</v>
      </c>
    </row>
    <row r="79" spans="1:8" ht="46.5" x14ac:dyDescent="0.35">
      <c r="A79" s="266"/>
      <c r="B79" s="267" t="s">
        <v>637</v>
      </c>
      <c r="C79" s="266" t="s">
        <v>463</v>
      </c>
      <c r="D79" s="267" t="s">
        <v>638</v>
      </c>
      <c r="E79" s="268"/>
      <c r="F79" s="268"/>
      <c r="H79" s="268"/>
    </row>
    <row r="80" spans="1:8" ht="46.5" x14ac:dyDescent="0.35">
      <c r="A80" s="253"/>
      <c r="B80" s="243" t="s">
        <v>639</v>
      </c>
      <c r="C80" s="240" t="s">
        <v>595</v>
      </c>
      <c r="D80" s="243" t="s">
        <v>640</v>
      </c>
      <c r="E80" s="245">
        <v>47000</v>
      </c>
      <c r="F80" s="245">
        <v>47000</v>
      </c>
      <c r="H80" s="245">
        <v>47000</v>
      </c>
    </row>
    <row r="81" spans="1:8" ht="46.5" x14ac:dyDescent="0.35">
      <c r="A81" s="253"/>
      <c r="B81" s="267" t="s">
        <v>641</v>
      </c>
      <c r="C81" s="266" t="s">
        <v>463</v>
      </c>
      <c r="D81" s="267" t="s">
        <v>642</v>
      </c>
      <c r="E81" s="268"/>
      <c r="F81" s="268"/>
      <c r="H81" s="268"/>
    </row>
    <row r="82" spans="1:8" ht="46.5" x14ac:dyDescent="0.35">
      <c r="A82" s="253"/>
      <c r="B82" s="243" t="s">
        <v>643</v>
      </c>
      <c r="C82" s="240" t="s">
        <v>595</v>
      </c>
      <c r="D82" s="243" t="s">
        <v>644</v>
      </c>
      <c r="E82" s="245">
        <v>18300</v>
      </c>
      <c r="F82" s="245">
        <v>18300</v>
      </c>
      <c r="H82" s="245">
        <v>18300</v>
      </c>
    </row>
    <row r="83" spans="1:8" ht="46.5" x14ac:dyDescent="0.35">
      <c r="A83" s="266"/>
      <c r="B83" s="267" t="s">
        <v>645</v>
      </c>
      <c r="C83" s="266" t="s">
        <v>463</v>
      </c>
      <c r="D83" s="267" t="s">
        <v>646</v>
      </c>
      <c r="E83" s="268"/>
      <c r="F83" s="268"/>
      <c r="H83" s="268"/>
    </row>
    <row r="84" spans="1:8" ht="46.5" x14ac:dyDescent="0.35">
      <c r="A84" s="253"/>
      <c r="B84" s="243" t="s">
        <v>647</v>
      </c>
      <c r="C84" s="240" t="s">
        <v>595</v>
      </c>
      <c r="D84" s="243" t="s">
        <v>648</v>
      </c>
      <c r="E84" s="245">
        <v>3500</v>
      </c>
      <c r="F84" s="245">
        <v>3500</v>
      </c>
      <c r="H84" s="245">
        <v>3500</v>
      </c>
    </row>
    <row r="85" spans="1:8" ht="46.5" x14ac:dyDescent="0.35">
      <c r="A85" s="253"/>
      <c r="B85" s="267" t="s">
        <v>649</v>
      </c>
      <c r="C85" s="266" t="s">
        <v>463</v>
      </c>
      <c r="D85" s="267" t="s">
        <v>650</v>
      </c>
      <c r="E85" s="268"/>
      <c r="F85" s="268"/>
      <c r="H85" s="268"/>
    </row>
    <row r="86" spans="1:8" ht="77.5" x14ac:dyDescent="0.35">
      <c r="A86" s="253"/>
      <c r="B86" s="243" t="s">
        <v>651</v>
      </c>
      <c r="C86" s="240" t="s">
        <v>595</v>
      </c>
      <c r="D86" s="243" t="s">
        <v>652</v>
      </c>
      <c r="E86" s="245">
        <v>34000</v>
      </c>
      <c r="F86" s="245">
        <v>34000</v>
      </c>
      <c r="H86" s="245">
        <v>34000</v>
      </c>
    </row>
    <row r="87" spans="1:8" ht="77.5" x14ac:dyDescent="0.35">
      <c r="A87" s="266"/>
      <c r="B87" s="267" t="s">
        <v>653</v>
      </c>
      <c r="C87" s="266" t="s">
        <v>463</v>
      </c>
      <c r="D87" s="267" t="s">
        <v>654</v>
      </c>
      <c r="E87" s="268"/>
      <c r="F87" s="268"/>
      <c r="H87" s="268"/>
    </row>
    <row r="88" spans="1:8" ht="77.5" x14ac:dyDescent="0.35">
      <c r="A88" s="253"/>
      <c r="B88" s="243" t="s">
        <v>655</v>
      </c>
      <c r="C88" s="240" t="s">
        <v>595</v>
      </c>
      <c r="D88" s="243" t="s">
        <v>656</v>
      </c>
      <c r="E88" s="245">
        <v>1700</v>
      </c>
      <c r="F88" s="245">
        <v>1700</v>
      </c>
      <c r="H88" s="245">
        <v>1700</v>
      </c>
    </row>
    <row r="89" spans="1:8" ht="77.5" x14ac:dyDescent="0.35">
      <c r="A89" s="266"/>
      <c r="B89" s="267" t="s">
        <v>657</v>
      </c>
      <c r="C89" s="266" t="s">
        <v>463</v>
      </c>
      <c r="D89" s="267" t="s">
        <v>658</v>
      </c>
      <c r="E89" s="268"/>
      <c r="F89" s="268"/>
      <c r="H89" s="268"/>
    </row>
    <row r="90" spans="1:8" ht="31" x14ac:dyDescent="0.35">
      <c r="A90" s="253"/>
      <c r="B90" s="243" t="s">
        <v>225</v>
      </c>
      <c r="C90" s="240" t="s">
        <v>659</v>
      </c>
      <c r="D90" s="243" t="s">
        <v>660</v>
      </c>
      <c r="E90" s="245">
        <v>3036</v>
      </c>
      <c r="F90" s="245">
        <v>3036</v>
      </c>
      <c r="H90" s="245">
        <v>3036</v>
      </c>
    </row>
    <row r="91" spans="1:8" ht="62" x14ac:dyDescent="0.35">
      <c r="A91" s="255"/>
      <c r="B91" s="243" t="s">
        <v>226</v>
      </c>
      <c r="C91" s="240" t="s">
        <v>661</v>
      </c>
      <c r="D91" s="243" t="s">
        <v>662</v>
      </c>
      <c r="E91" s="245">
        <v>7</v>
      </c>
      <c r="F91" s="245">
        <v>7</v>
      </c>
      <c r="H91" s="245">
        <v>7</v>
      </c>
    </row>
    <row r="92" spans="1:8" ht="62" x14ac:dyDescent="0.35">
      <c r="A92" s="255"/>
      <c r="B92" s="243" t="s">
        <v>663</v>
      </c>
      <c r="C92" s="240" t="s">
        <v>664</v>
      </c>
      <c r="D92" s="243" t="s">
        <v>665</v>
      </c>
      <c r="E92" s="245">
        <v>1</v>
      </c>
      <c r="F92" s="245">
        <v>1</v>
      </c>
      <c r="H92" s="245">
        <v>1</v>
      </c>
    </row>
    <row r="93" spans="1:8" ht="31" x14ac:dyDescent="0.35">
      <c r="A93" s="255"/>
      <c r="B93" s="243" t="s">
        <v>227</v>
      </c>
      <c r="C93" s="240" t="s">
        <v>666</v>
      </c>
      <c r="D93" s="243" t="s">
        <v>667</v>
      </c>
      <c r="E93" s="245">
        <v>1</v>
      </c>
      <c r="F93" s="245">
        <v>1</v>
      </c>
      <c r="H93" s="245">
        <v>1</v>
      </c>
    </row>
    <row r="94" spans="1:8" ht="31" x14ac:dyDescent="0.35">
      <c r="A94" s="255"/>
      <c r="B94" s="243" t="s">
        <v>668</v>
      </c>
      <c r="C94" s="240" t="s">
        <v>669</v>
      </c>
      <c r="D94" s="243" t="s">
        <v>670</v>
      </c>
      <c r="E94" s="245">
        <v>9</v>
      </c>
      <c r="F94" s="245">
        <v>9</v>
      </c>
      <c r="H94" s="245">
        <v>9</v>
      </c>
    </row>
    <row r="95" spans="1:8" ht="62" x14ac:dyDescent="0.35">
      <c r="A95" s="255"/>
      <c r="B95" s="243" t="s">
        <v>671</v>
      </c>
      <c r="C95" s="240" t="s">
        <v>672</v>
      </c>
      <c r="D95" s="243" t="s">
        <v>665</v>
      </c>
      <c r="E95" s="245">
        <v>4</v>
      </c>
      <c r="F95" s="245">
        <v>4</v>
      </c>
      <c r="H95" s="245">
        <v>4</v>
      </c>
    </row>
    <row r="96" spans="1:8" ht="31" x14ac:dyDescent="0.35">
      <c r="A96" s="255"/>
      <c r="B96" s="243" t="s">
        <v>673</v>
      </c>
      <c r="C96" s="240" t="s">
        <v>674</v>
      </c>
      <c r="D96" s="243" t="s">
        <v>667</v>
      </c>
      <c r="E96" s="245">
        <v>1</v>
      </c>
      <c r="F96" s="245">
        <v>1</v>
      </c>
      <c r="H96" s="245">
        <v>1</v>
      </c>
    </row>
    <row r="97" spans="1:8" ht="31" x14ac:dyDescent="0.35">
      <c r="A97" s="255"/>
      <c r="B97" s="243" t="s">
        <v>675</v>
      </c>
      <c r="C97" s="240" t="s">
        <v>676</v>
      </c>
      <c r="D97" s="243" t="s">
        <v>677</v>
      </c>
      <c r="E97" s="245">
        <v>0</v>
      </c>
      <c r="F97" s="245">
        <v>0</v>
      </c>
      <c r="H97" s="245">
        <v>0</v>
      </c>
    </row>
    <row r="98" spans="1:8" ht="62" x14ac:dyDescent="0.35">
      <c r="A98" s="255"/>
      <c r="B98" s="243" t="s">
        <v>678</v>
      </c>
      <c r="C98" s="240" t="s">
        <v>679</v>
      </c>
      <c r="D98" s="243" t="s">
        <v>665</v>
      </c>
      <c r="E98" s="245">
        <v>4</v>
      </c>
      <c r="F98" s="245">
        <v>4</v>
      </c>
      <c r="H98" s="245">
        <v>4</v>
      </c>
    </row>
    <row r="99" spans="1:8" ht="31" x14ac:dyDescent="0.35">
      <c r="A99" s="255"/>
      <c r="B99" s="243" t="s">
        <v>680</v>
      </c>
      <c r="C99" s="240" t="s">
        <v>681</v>
      </c>
      <c r="D99" s="243" t="s">
        <v>667</v>
      </c>
      <c r="E99" s="245">
        <v>1</v>
      </c>
      <c r="F99" s="245">
        <v>1</v>
      </c>
      <c r="H99" s="245">
        <v>1</v>
      </c>
    </row>
    <row r="100" spans="1:8" x14ac:dyDescent="0.35">
      <c r="A100" s="266"/>
      <c r="B100" s="267" t="s">
        <v>682</v>
      </c>
      <c r="C100" s="266" t="s">
        <v>463</v>
      </c>
      <c r="D100" s="267" t="s">
        <v>683</v>
      </c>
      <c r="E100" s="268"/>
      <c r="F100" s="268"/>
      <c r="H100" s="268"/>
    </row>
    <row r="101" spans="1:8" ht="31" x14ac:dyDescent="0.35">
      <c r="A101" s="253"/>
      <c r="B101" s="243" t="s">
        <v>684</v>
      </c>
      <c r="C101" s="240" t="s">
        <v>955</v>
      </c>
      <c r="D101" s="243" t="s">
        <v>686</v>
      </c>
      <c r="E101" s="245">
        <v>34800</v>
      </c>
      <c r="F101" s="245">
        <v>34800</v>
      </c>
      <c r="H101" s="245">
        <v>34800</v>
      </c>
    </row>
    <row r="102" spans="1:8" ht="62" x14ac:dyDescent="0.35">
      <c r="A102" s="253"/>
      <c r="B102" s="267" t="s">
        <v>687</v>
      </c>
      <c r="C102" s="266" t="s">
        <v>955</v>
      </c>
      <c r="D102" s="267" t="s">
        <v>688</v>
      </c>
      <c r="E102" s="268"/>
      <c r="F102" s="268"/>
      <c r="G102" s="294"/>
      <c r="H102" s="268"/>
    </row>
    <row r="103" spans="1:8" ht="31" x14ac:dyDescent="0.35">
      <c r="A103" s="253"/>
      <c r="B103" s="243" t="s">
        <v>689</v>
      </c>
      <c r="C103" s="240" t="s">
        <v>955</v>
      </c>
      <c r="D103" s="243" t="s">
        <v>690</v>
      </c>
      <c r="E103" s="245">
        <v>45</v>
      </c>
      <c r="F103" s="245">
        <v>45</v>
      </c>
      <c r="H103" s="245">
        <v>45</v>
      </c>
    </row>
    <row r="104" spans="1:8" ht="31" x14ac:dyDescent="0.35">
      <c r="A104" s="253"/>
      <c r="B104" s="267" t="s">
        <v>691</v>
      </c>
      <c r="C104" s="266" t="s">
        <v>955</v>
      </c>
      <c r="D104" s="267" t="s">
        <v>692</v>
      </c>
      <c r="E104" s="268"/>
      <c r="F104" s="268"/>
      <c r="G104" s="294"/>
      <c r="H104" s="268"/>
    </row>
    <row r="105" spans="1:8" ht="46.5" x14ac:dyDescent="0.35">
      <c r="A105" s="253"/>
      <c r="B105" s="243" t="s">
        <v>693</v>
      </c>
      <c r="C105" s="240" t="s">
        <v>685</v>
      </c>
      <c r="D105" s="243" t="s">
        <v>695</v>
      </c>
      <c r="E105" s="245">
        <v>0.47</v>
      </c>
      <c r="F105" s="245">
        <v>0.47</v>
      </c>
      <c r="H105" s="245">
        <v>0.47</v>
      </c>
    </row>
    <row r="106" spans="1:8" ht="46.5" x14ac:dyDescent="0.35">
      <c r="A106" s="253"/>
      <c r="B106" s="267" t="s">
        <v>696</v>
      </c>
      <c r="C106" s="266" t="s">
        <v>685</v>
      </c>
      <c r="D106" s="267" t="s">
        <v>697</v>
      </c>
      <c r="E106" s="268"/>
      <c r="F106" s="268"/>
      <c r="G106" s="294"/>
      <c r="H106" s="268"/>
    </row>
    <row r="107" spans="1:8" ht="31" x14ac:dyDescent="0.35">
      <c r="A107" s="253"/>
      <c r="B107" s="243" t="s">
        <v>698</v>
      </c>
      <c r="C107" s="240" t="s">
        <v>685</v>
      </c>
      <c r="D107" s="243" t="s">
        <v>699</v>
      </c>
      <c r="E107" s="245">
        <v>4</v>
      </c>
      <c r="F107" s="245">
        <v>4</v>
      </c>
      <c r="H107" s="245">
        <v>4</v>
      </c>
    </row>
    <row r="108" spans="1:8" ht="31" x14ac:dyDescent="0.35">
      <c r="A108" s="253"/>
      <c r="B108" s="267" t="s">
        <v>700</v>
      </c>
      <c r="C108" s="266" t="s">
        <v>685</v>
      </c>
      <c r="D108" s="267" t="s">
        <v>701</v>
      </c>
      <c r="E108" s="268"/>
      <c r="F108" s="268"/>
      <c r="G108" s="294"/>
      <c r="H108" s="268"/>
    </row>
    <row r="109" spans="1:8" ht="108.5" x14ac:dyDescent="0.35">
      <c r="A109" s="253"/>
      <c r="B109" s="243" t="s">
        <v>702</v>
      </c>
      <c r="C109" s="240" t="s">
        <v>694</v>
      </c>
      <c r="D109" s="243" t="s">
        <v>703</v>
      </c>
      <c r="E109" s="245">
        <v>0</v>
      </c>
      <c r="F109" s="245">
        <v>0</v>
      </c>
      <c r="H109" s="245">
        <v>0</v>
      </c>
    </row>
    <row r="110" spans="1:8" ht="108.5" x14ac:dyDescent="0.35">
      <c r="A110" s="253"/>
      <c r="B110" s="243" t="s">
        <v>704</v>
      </c>
      <c r="C110" s="240" t="s">
        <v>694</v>
      </c>
      <c r="D110" s="243" t="s">
        <v>705</v>
      </c>
      <c r="E110" s="245">
        <v>0</v>
      </c>
      <c r="F110" s="245">
        <v>0</v>
      </c>
      <c r="H110" s="245">
        <v>0</v>
      </c>
    </row>
    <row r="111" spans="1:8" ht="77.5" x14ac:dyDescent="0.35">
      <c r="A111" s="253"/>
      <c r="B111" s="243" t="s">
        <v>706</v>
      </c>
      <c r="C111" s="240" t="s">
        <v>694</v>
      </c>
      <c r="D111" s="243" t="s">
        <v>707</v>
      </c>
      <c r="E111" s="245">
        <v>25300</v>
      </c>
      <c r="F111" s="245">
        <v>25300</v>
      </c>
      <c r="H111" s="245">
        <v>25300</v>
      </c>
    </row>
    <row r="112" spans="1:8" ht="93" x14ac:dyDescent="0.35">
      <c r="A112" s="253"/>
      <c r="B112" s="243" t="s">
        <v>708</v>
      </c>
      <c r="C112" s="240" t="s">
        <v>694</v>
      </c>
      <c r="D112" s="243" t="s">
        <v>709</v>
      </c>
      <c r="E112" s="245">
        <v>10100</v>
      </c>
      <c r="F112" s="245">
        <v>10100</v>
      </c>
      <c r="H112" s="245">
        <v>10100</v>
      </c>
    </row>
    <row r="113" spans="1:8" ht="77.5" x14ac:dyDescent="0.35">
      <c r="A113" s="253"/>
      <c r="B113" s="243" t="s">
        <v>710</v>
      </c>
      <c r="C113" s="240" t="s">
        <v>694</v>
      </c>
      <c r="D113" s="243" t="s">
        <v>711</v>
      </c>
      <c r="E113" s="245">
        <v>120000</v>
      </c>
      <c r="F113" s="245">
        <v>120000</v>
      </c>
      <c r="H113" s="245">
        <v>120000</v>
      </c>
    </row>
    <row r="114" spans="1:8" ht="77.5" x14ac:dyDescent="0.35">
      <c r="A114" s="253"/>
      <c r="B114" s="243" t="s">
        <v>712</v>
      </c>
      <c r="C114" s="240" t="s">
        <v>694</v>
      </c>
      <c r="D114" s="243" t="s">
        <v>713</v>
      </c>
      <c r="E114" s="245">
        <v>8500</v>
      </c>
      <c r="F114" s="245">
        <v>8500</v>
      </c>
      <c r="H114" s="245">
        <v>8500</v>
      </c>
    </row>
    <row r="115" spans="1:8" ht="108.5" x14ac:dyDescent="0.35">
      <c r="A115" s="253"/>
      <c r="B115" s="243" t="s">
        <v>714</v>
      </c>
      <c r="C115" s="240" t="s">
        <v>694</v>
      </c>
      <c r="D115" s="243" t="s">
        <v>715</v>
      </c>
      <c r="E115" s="245">
        <v>0</v>
      </c>
      <c r="F115" s="245">
        <v>0</v>
      </c>
      <c r="H115" s="245">
        <v>0</v>
      </c>
    </row>
    <row r="116" spans="1:8" ht="62" x14ac:dyDescent="0.35">
      <c r="A116" s="253"/>
      <c r="B116" s="243" t="s">
        <v>716</v>
      </c>
      <c r="C116" s="240" t="s">
        <v>694</v>
      </c>
      <c r="D116" s="243" t="s">
        <v>717</v>
      </c>
      <c r="E116" s="245">
        <v>0</v>
      </c>
      <c r="F116" s="245">
        <v>0</v>
      </c>
      <c r="H116" s="245">
        <v>0</v>
      </c>
    </row>
    <row r="117" spans="1:8" ht="93" x14ac:dyDescent="0.35">
      <c r="A117" s="253"/>
      <c r="B117" s="243" t="s">
        <v>718</v>
      </c>
      <c r="C117" s="240" t="s">
        <v>694</v>
      </c>
      <c r="D117" s="243" t="s">
        <v>719</v>
      </c>
      <c r="E117" s="245">
        <v>0</v>
      </c>
      <c r="F117" s="245">
        <v>0</v>
      </c>
      <c r="H117" s="245">
        <v>0</v>
      </c>
    </row>
    <row r="118" spans="1:8" ht="93" x14ac:dyDescent="0.35">
      <c r="A118" s="253"/>
      <c r="B118" s="243" t="s">
        <v>720</v>
      </c>
      <c r="C118" s="240" t="s">
        <v>694</v>
      </c>
      <c r="D118" s="243" t="s">
        <v>721</v>
      </c>
      <c r="E118" s="245">
        <v>9744</v>
      </c>
      <c r="F118" s="245">
        <v>9744</v>
      </c>
      <c r="H118" s="245">
        <v>9744</v>
      </c>
    </row>
    <row r="119" spans="1:8" ht="108.5" x14ac:dyDescent="0.35">
      <c r="A119" s="253"/>
      <c r="B119" s="243" t="s">
        <v>722</v>
      </c>
      <c r="C119" s="240" t="s">
        <v>694</v>
      </c>
      <c r="D119" s="243" t="s">
        <v>723</v>
      </c>
      <c r="E119" s="245"/>
      <c r="F119" s="245"/>
      <c r="H119" s="245"/>
    </row>
    <row r="120" spans="1:8" ht="93" x14ac:dyDescent="0.35">
      <c r="A120" s="253"/>
      <c r="B120" s="243" t="s">
        <v>724</v>
      </c>
      <c r="C120" s="240" t="s">
        <v>694</v>
      </c>
      <c r="D120" s="243" t="s">
        <v>725</v>
      </c>
      <c r="E120" s="245"/>
      <c r="F120" s="245"/>
      <c r="H120" s="245"/>
    </row>
    <row r="121" spans="1:8" ht="93" x14ac:dyDescent="0.35">
      <c r="A121" s="253"/>
      <c r="B121" s="243" t="s">
        <v>726</v>
      </c>
      <c r="C121" s="240" t="s">
        <v>694</v>
      </c>
      <c r="D121" s="243" t="s">
        <v>727</v>
      </c>
      <c r="E121" s="245"/>
      <c r="F121" s="245"/>
      <c r="H121" s="245"/>
    </row>
    <row r="122" spans="1:8" ht="93" x14ac:dyDescent="0.35">
      <c r="A122" s="253"/>
      <c r="B122" s="243" t="s">
        <v>728</v>
      </c>
      <c r="C122" s="240" t="s">
        <v>694</v>
      </c>
      <c r="D122" s="243" t="s">
        <v>729</v>
      </c>
      <c r="E122" s="245"/>
      <c r="F122" s="245"/>
      <c r="H122" s="245"/>
    </row>
    <row r="123" spans="1:8" ht="108.5" x14ac:dyDescent="0.35">
      <c r="A123" s="253"/>
      <c r="B123" s="243" t="s">
        <v>730</v>
      </c>
      <c r="C123" s="240" t="s">
        <v>694</v>
      </c>
      <c r="D123" s="243" t="s">
        <v>731</v>
      </c>
      <c r="E123" s="245"/>
      <c r="F123" s="245"/>
      <c r="H123" s="245"/>
    </row>
    <row r="124" spans="1:8" ht="93" x14ac:dyDescent="0.35">
      <c r="A124" s="253"/>
      <c r="B124" s="243" t="s">
        <v>732</v>
      </c>
      <c r="C124" s="240" t="s">
        <v>694</v>
      </c>
      <c r="D124" s="243" t="s">
        <v>733</v>
      </c>
      <c r="E124" s="245"/>
      <c r="F124" s="245"/>
      <c r="H124" s="245"/>
    </row>
    <row r="125" spans="1:8" ht="93" x14ac:dyDescent="0.35">
      <c r="A125" s="253"/>
      <c r="B125" s="243" t="s">
        <v>734</v>
      </c>
      <c r="C125" s="240" t="s">
        <v>694</v>
      </c>
      <c r="D125" s="243" t="s">
        <v>735</v>
      </c>
      <c r="E125" s="245"/>
      <c r="F125" s="245"/>
      <c r="H125" s="245"/>
    </row>
    <row r="126" spans="1:8" ht="62" x14ac:dyDescent="0.35">
      <c r="A126" s="253"/>
      <c r="B126" s="243" t="s">
        <v>736</v>
      </c>
      <c r="C126" s="240" t="s">
        <v>694</v>
      </c>
      <c r="D126" s="243" t="s">
        <v>737</v>
      </c>
      <c r="E126" s="245">
        <v>8526</v>
      </c>
      <c r="F126" s="245">
        <v>8526</v>
      </c>
      <c r="H126" s="245">
        <v>8526</v>
      </c>
    </row>
    <row r="127" spans="1:8" ht="77.5" x14ac:dyDescent="0.35">
      <c r="A127" s="253"/>
      <c r="B127" s="243" t="s">
        <v>738</v>
      </c>
      <c r="C127" s="240" t="s">
        <v>694</v>
      </c>
      <c r="D127" s="243" t="s">
        <v>739</v>
      </c>
      <c r="E127" s="245"/>
      <c r="F127" s="245"/>
      <c r="H127" s="245"/>
    </row>
    <row r="128" spans="1:8" ht="62" x14ac:dyDescent="0.35">
      <c r="A128" s="253"/>
      <c r="B128" s="243" t="s">
        <v>740</v>
      </c>
      <c r="C128" s="240" t="s">
        <v>694</v>
      </c>
      <c r="D128" s="243" t="s">
        <v>741</v>
      </c>
      <c r="E128" s="245"/>
      <c r="F128" s="245"/>
      <c r="H128" s="245"/>
    </row>
    <row r="129" spans="1:8" ht="62" x14ac:dyDescent="0.35">
      <c r="A129" s="253"/>
      <c r="B129" s="243" t="s">
        <v>742</v>
      </c>
      <c r="C129" s="240" t="s">
        <v>694</v>
      </c>
      <c r="D129" s="243" t="s">
        <v>743</v>
      </c>
      <c r="E129" s="245"/>
      <c r="F129" s="245"/>
      <c r="H129" s="245"/>
    </row>
    <row r="130" spans="1:8" ht="77.5" x14ac:dyDescent="0.35">
      <c r="A130" s="253"/>
      <c r="B130" s="243" t="s">
        <v>744</v>
      </c>
      <c r="C130" s="240" t="s">
        <v>694</v>
      </c>
      <c r="D130" s="243" t="s">
        <v>745</v>
      </c>
      <c r="E130" s="245">
        <v>2825</v>
      </c>
      <c r="F130" s="245">
        <v>2825</v>
      </c>
      <c r="H130" s="245">
        <v>2825</v>
      </c>
    </row>
    <row r="131" spans="1:8" ht="93" x14ac:dyDescent="0.35">
      <c r="A131" s="253"/>
      <c r="B131" s="243" t="s">
        <v>746</v>
      </c>
      <c r="C131" s="240" t="s">
        <v>694</v>
      </c>
      <c r="D131" s="243" t="s">
        <v>747</v>
      </c>
      <c r="E131" s="245"/>
      <c r="F131" s="245"/>
      <c r="H131" s="245"/>
    </row>
    <row r="132" spans="1:8" ht="77.5" x14ac:dyDescent="0.35">
      <c r="A132" s="253"/>
      <c r="B132" s="243" t="s">
        <v>748</v>
      </c>
      <c r="C132" s="240" t="s">
        <v>694</v>
      </c>
      <c r="D132" s="243" t="s">
        <v>749</v>
      </c>
      <c r="E132" s="245"/>
      <c r="F132" s="245"/>
      <c r="H132" s="245"/>
    </row>
    <row r="133" spans="1:8" ht="77.5" x14ac:dyDescent="0.35">
      <c r="A133" s="253"/>
      <c r="B133" s="243" t="s">
        <v>750</v>
      </c>
      <c r="C133" s="240" t="s">
        <v>694</v>
      </c>
      <c r="D133" s="243" t="s">
        <v>751</v>
      </c>
      <c r="E133" s="245"/>
      <c r="F133" s="245"/>
      <c r="H133" s="245"/>
    </row>
    <row r="134" spans="1:8" ht="62" x14ac:dyDescent="0.35">
      <c r="A134" s="253"/>
      <c r="B134" s="243" t="s">
        <v>752</v>
      </c>
      <c r="C134" s="240" t="s">
        <v>694</v>
      </c>
      <c r="D134" s="243" t="s">
        <v>753</v>
      </c>
      <c r="E134" s="245">
        <v>27800</v>
      </c>
      <c r="F134" s="245">
        <v>27800</v>
      </c>
      <c r="H134" s="245">
        <v>27800</v>
      </c>
    </row>
    <row r="135" spans="1:8" ht="77.5" x14ac:dyDescent="0.35">
      <c r="A135" s="253"/>
      <c r="B135" s="243" t="s">
        <v>754</v>
      </c>
      <c r="C135" s="240" t="s">
        <v>694</v>
      </c>
      <c r="D135" s="243" t="s">
        <v>755</v>
      </c>
      <c r="E135" s="245"/>
      <c r="F135" s="245"/>
      <c r="H135" s="245"/>
    </row>
    <row r="136" spans="1:8" ht="62" x14ac:dyDescent="0.35">
      <c r="A136" s="253"/>
      <c r="B136" s="243" t="s">
        <v>756</v>
      </c>
      <c r="C136" s="240" t="s">
        <v>694</v>
      </c>
      <c r="D136" s="243" t="s">
        <v>757</v>
      </c>
      <c r="E136" s="245"/>
      <c r="F136" s="245"/>
      <c r="H136" s="245"/>
    </row>
    <row r="137" spans="1:8" ht="62" x14ac:dyDescent="0.35">
      <c r="A137" s="253"/>
      <c r="B137" s="243" t="s">
        <v>758</v>
      </c>
      <c r="C137" s="240" t="s">
        <v>694</v>
      </c>
      <c r="D137" s="243" t="s">
        <v>759</v>
      </c>
      <c r="E137" s="245"/>
      <c r="F137" s="245"/>
      <c r="H137" s="245"/>
    </row>
    <row r="138" spans="1:8" ht="62" x14ac:dyDescent="0.35">
      <c r="A138" s="253"/>
      <c r="B138" s="243" t="s">
        <v>760</v>
      </c>
      <c r="C138" s="240" t="s">
        <v>694</v>
      </c>
      <c r="D138" s="243" t="s">
        <v>761</v>
      </c>
      <c r="E138" s="245"/>
      <c r="F138" s="245"/>
      <c r="H138" s="245"/>
    </row>
    <row r="139" spans="1:8" ht="77.5" x14ac:dyDescent="0.35">
      <c r="A139" s="253"/>
      <c r="B139" s="243" t="s">
        <v>762</v>
      </c>
      <c r="C139" s="240" t="s">
        <v>694</v>
      </c>
      <c r="D139" s="243" t="s">
        <v>763</v>
      </c>
      <c r="E139" s="245"/>
      <c r="F139" s="245"/>
      <c r="H139" s="245"/>
    </row>
    <row r="140" spans="1:8" ht="62" x14ac:dyDescent="0.35">
      <c r="A140" s="253"/>
      <c r="B140" s="243" t="s">
        <v>764</v>
      </c>
      <c r="C140" s="240" t="s">
        <v>694</v>
      </c>
      <c r="D140" s="243" t="s">
        <v>765</v>
      </c>
      <c r="E140" s="245"/>
      <c r="F140" s="245"/>
      <c r="H140" s="245"/>
    </row>
    <row r="141" spans="1:8" ht="62" x14ac:dyDescent="0.35">
      <c r="A141" s="253"/>
      <c r="B141" s="243" t="s">
        <v>766</v>
      </c>
      <c r="C141" s="240" t="s">
        <v>694</v>
      </c>
      <c r="D141" s="243" t="s">
        <v>767</v>
      </c>
      <c r="E141" s="245"/>
      <c r="F141" s="245"/>
      <c r="H141" s="245"/>
    </row>
    <row r="142" spans="1:8" ht="93" x14ac:dyDescent="0.35">
      <c r="A142" s="253"/>
      <c r="B142" s="243" t="s">
        <v>768</v>
      </c>
      <c r="C142" s="240" t="s">
        <v>694</v>
      </c>
      <c r="D142" s="243" t="s">
        <v>769</v>
      </c>
      <c r="E142" s="245"/>
      <c r="F142" s="245"/>
      <c r="H142" s="245"/>
    </row>
    <row r="143" spans="1:8" ht="93" x14ac:dyDescent="0.35">
      <c r="A143" s="253"/>
      <c r="B143" s="243" t="s">
        <v>770</v>
      </c>
      <c r="C143" s="240" t="s">
        <v>694</v>
      </c>
      <c r="D143" s="243" t="s">
        <v>771</v>
      </c>
      <c r="E143" s="245"/>
      <c r="F143" s="245"/>
      <c r="H143" s="245"/>
    </row>
    <row r="144" spans="1:8" ht="93" x14ac:dyDescent="0.35">
      <c r="A144" s="253"/>
      <c r="B144" s="243" t="s">
        <v>772</v>
      </c>
      <c r="C144" s="240" t="s">
        <v>694</v>
      </c>
      <c r="D144" s="243" t="s">
        <v>773</v>
      </c>
      <c r="E144" s="245"/>
      <c r="F144" s="245"/>
      <c r="H144" s="245"/>
    </row>
    <row r="145" spans="1:8" ht="77.5" x14ac:dyDescent="0.35">
      <c r="A145" s="253"/>
      <c r="B145" s="243" t="s">
        <v>774</v>
      </c>
      <c r="C145" s="240" t="s">
        <v>694</v>
      </c>
      <c r="D145" s="243" t="s">
        <v>775</v>
      </c>
      <c r="E145" s="245"/>
      <c r="F145" s="245"/>
      <c r="H145" s="245"/>
    </row>
    <row r="146" spans="1:8" ht="46.5" x14ac:dyDescent="0.35">
      <c r="A146" s="253"/>
      <c r="B146" s="243" t="s">
        <v>776</v>
      </c>
      <c r="C146" s="240" t="s">
        <v>694</v>
      </c>
      <c r="D146" s="243" t="s">
        <v>777</v>
      </c>
      <c r="E146" s="245"/>
      <c r="F146" s="245"/>
      <c r="H146" s="245"/>
    </row>
    <row r="147" spans="1:8" ht="62" x14ac:dyDescent="0.35">
      <c r="A147" s="253"/>
      <c r="B147" s="243" t="s">
        <v>778</v>
      </c>
      <c r="C147" s="240" t="s">
        <v>694</v>
      </c>
      <c r="D147" s="243" t="s">
        <v>779</v>
      </c>
      <c r="E147" s="245"/>
      <c r="F147" s="245"/>
      <c r="H147" s="245"/>
    </row>
    <row r="148" spans="1:8" ht="46.5" x14ac:dyDescent="0.35">
      <c r="A148" s="253"/>
      <c r="B148" s="243" t="s">
        <v>780</v>
      </c>
      <c r="C148" s="240" t="s">
        <v>694</v>
      </c>
      <c r="D148" s="243" t="s">
        <v>781</v>
      </c>
      <c r="E148" s="245"/>
      <c r="F148" s="245"/>
      <c r="H148" s="245"/>
    </row>
    <row r="149" spans="1:8" ht="46.5" x14ac:dyDescent="0.35">
      <c r="A149" s="253"/>
      <c r="B149" s="243" t="s">
        <v>782</v>
      </c>
      <c r="C149" s="240" t="s">
        <v>694</v>
      </c>
      <c r="D149" s="243" t="s">
        <v>783</v>
      </c>
      <c r="E149" s="245"/>
      <c r="F149" s="245"/>
      <c r="H149" s="245"/>
    </row>
    <row r="150" spans="1:8" ht="77.5" x14ac:dyDescent="0.35">
      <c r="A150" s="253"/>
      <c r="B150" s="243" t="s">
        <v>784</v>
      </c>
      <c r="C150" s="240" t="s">
        <v>694</v>
      </c>
      <c r="D150" s="243" t="s">
        <v>785</v>
      </c>
      <c r="E150" s="245"/>
      <c r="F150" s="245"/>
      <c r="H150" s="245"/>
    </row>
    <row r="151" spans="1:8" ht="93" x14ac:dyDescent="0.35">
      <c r="A151" s="253"/>
      <c r="B151" s="243" t="s">
        <v>786</v>
      </c>
      <c r="C151" s="240" t="s">
        <v>694</v>
      </c>
      <c r="D151" s="243" t="s">
        <v>787</v>
      </c>
      <c r="E151" s="245"/>
      <c r="F151" s="245"/>
      <c r="H151" s="245"/>
    </row>
    <row r="152" spans="1:8" ht="77.5" x14ac:dyDescent="0.35">
      <c r="A152" s="253"/>
      <c r="B152" s="243" t="s">
        <v>788</v>
      </c>
      <c r="C152" s="240" t="s">
        <v>694</v>
      </c>
      <c r="D152" s="243" t="s">
        <v>789</v>
      </c>
      <c r="E152" s="245"/>
      <c r="F152" s="245"/>
      <c r="H152" s="245"/>
    </row>
    <row r="153" spans="1:8" ht="77.5" x14ac:dyDescent="0.35">
      <c r="A153" s="253"/>
      <c r="B153" s="243" t="s">
        <v>790</v>
      </c>
      <c r="C153" s="240" t="s">
        <v>694</v>
      </c>
      <c r="D153" s="243" t="s">
        <v>791</v>
      </c>
      <c r="E153" s="245"/>
      <c r="F153" s="245"/>
      <c r="H153" s="245"/>
    </row>
    <row r="154" spans="1:8" ht="93" x14ac:dyDescent="0.35">
      <c r="A154" s="266"/>
      <c r="B154" s="267" t="s">
        <v>792</v>
      </c>
      <c r="C154" s="266" t="s">
        <v>463</v>
      </c>
      <c r="D154" s="267" t="s">
        <v>793</v>
      </c>
      <c r="E154" s="268"/>
      <c r="F154" s="268"/>
      <c r="H154" s="268"/>
    </row>
    <row r="155" spans="1:8" ht="93" x14ac:dyDescent="0.35">
      <c r="A155" s="266"/>
      <c r="B155" s="267" t="s">
        <v>794</v>
      </c>
      <c r="C155" s="266" t="s">
        <v>463</v>
      </c>
      <c r="D155" s="267" t="s">
        <v>795</v>
      </c>
      <c r="E155" s="268"/>
      <c r="F155" s="268"/>
      <c r="H155" s="268"/>
    </row>
    <row r="156" spans="1:8" ht="62" x14ac:dyDescent="0.35">
      <c r="A156" s="266"/>
      <c r="B156" s="267" t="s">
        <v>796</v>
      </c>
      <c r="C156" s="266" t="s">
        <v>463</v>
      </c>
      <c r="D156" s="267" t="s">
        <v>797</v>
      </c>
      <c r="E156" s="268"/>
      <c r="F156" s="268"/>
      <c r="H156" s="268"/>
    </row>
    <row r="157" spans="1:8" ht="77.5" x14ac:dyDescent="0.35">
      <c r="A157" s="266"/>
      <c r="B157" s="267" t="s">
        <v>798</v>
      </c>
      <c r="C157" s="266" t="s">
        <v>463</v>
      </c>
      <c r="D157" s="267" t="s">
        <v>799</v>
      </c>
      <c r="E157" s="268"/>
      <c r="F157" s="268"/>
      <c r="H157" s="268"/>
    </row>
    <row r="158" spans="1:8" ht="46.5" x14ac:dyDescent="0.35">
      <c r="A158" s="266"/>
      <c r="B158" s="267" t="s">
        <v>800</v>
      </c>
      <c r="C158" s="266" t="s">
        <v>463</v>
      </c>
      <c r="D158" s="267" t="s">
        <v>801</v>
      </c>
      <c r="E158" s="268"/>
      <c r="F158" s="268"/>
      <c r="H158" s="268"/>
    </row>
    <row r="159" spans="1:8" ht="62" x14ac:dyDescent="0.35">
      <c r="A159" s="266"/>
      <c r="B159" s="267" t="s">
        <v>802</v>
      </c>
      <c r="C159" s="266" t="s">
        <v>463</v>
      </c>
      <c r="D159" s="267" t="s">
        <v>803</v>
      </c>
      <c r="E159" s="268"/>
      <c r="F159" s="268"/>
      <c r="H159" s="268"/>
    </row>
    <row r="160" spans="1:8" ht="93" x14ac:dyDescent="0.35">
      <c r="A160" s="266"/>
      <c r="B160" s="267" t="s">
        <v>804</v>
      </c>
      <c r="C160" s="266" t="s">
        <v>463</v>
      </c>
      <c r="D160" s="267" t="s">
        <v>805</v>
      </c>
      <c r="E160" s="268"/>
      <c r="F160" s="268"/>
      <c r="H160" s="268"/>
    </row>
    <row r="161" spans="1:8" ht="46.5" x14ac:dyDescent="0.35">
      <c r="A161" s="266"/>
      <c r="B161" s="267" t="s">
        <v>806</v>
      </c>
      <c r="C161" s="266" t="s">
        <v>463</v>
      </c>
      <c r="D161" s="267" t="s">
        <v>807</v>
      </c>
      <c r="E161" s="268"/>
      <c r="F161" s="268"/>
      <c r="H161" s="268"/>
    </row>
    <row r="162" spans="1:8" ht="77.5" x14ac:dyDescent="0.35">
      <c r="A162" s="266"/>
      <c r="B162" s="267" t="s">
        <v>808</v>
      </c>
      <c r="C162" s="266" t="s">
        <v>463</v>
      </c>
      <c r="D162" s="267" t="s">
        <v>809</v>
      </c>
      <c r="E162" s="268"/>
      <c r="F162" s="268"/>
      <c r="H162" s="268"/>
    </row>
    <row r="163" spans="1:8" ht="31" x14ac:dyDescent="0.35">
      <c r="A163" s="253"/>
      <c r="B163" s="243" t="s">
        <v>810</v>
      </c>
      <c r="C163" s="240" t="s">
        <v>956</v>
      </c>
      <c r="D163" s="243" t="s">
        <v>812</v>
      </c>
      <c r="E163" s="245">
        <v>398104</v>
      </c>
      <c r="F163" s="245">
        <v>398104</v>
      </c>
      <c r="H163" s="245">
        <v>398104</v>
      </c>
    </row>
    <row r="164" spans="1:8" ht="31" x14ac:dyDescent="0.35">
      <c r="A164" s="253"/>
      <c r="B164" s="243" t="s">
        <v>813</v>
      </c>
      <c r="C164" s="240" t="s">
        <v>811</v>
      </c>
      <c r="D164" s="243" t="s">
        <v>815</v>
      </c>
      <c r="E164" s="245">
        <v>0.05</v>
      </c>
      <c r="F164" s="245">
        <v>0.05</v>
      </c>
      <c r="H164" s="245">
        <v>0.05</v>
      </c>
    </row>
    <row r="165" spans="1:8" ht="108.5" x14ac:dyDescent="0.35">
      <c r="A165" s="253"/>
      <c r="B165" s="243" t="s">
        <v>816</v>
      </c>
      <c r="C165" s="240" t="s">
        <v>814</v>
      </c>
      <c r="D165" s="243" t="s">
        <v>817</v>
      </c>
      <c r="E165" s="245">
        <v>0</v>
      </c>
      <c r="F165" s="245">
        <v>0</v>
      </c>
      <c r="H165" s="245">
        <v>0</v>
      </c>
    </row>
    <row r="166" spans="1:8" ht="124" x14ac:dyDescent="0.35">
      <c r="A166" s="253"/>
      <c r="B166" s="243" t="s">
        <v>818</v>
      </c>
      <c r="C166" s="240" t="s">
        <v>814</v>
      </c>
      <c r="D166" s="243" t="s">
        <v>819</v>
      </c>
      <c r="E166" s="245">
        <v>7400</v>
      </c>
      <c r="F166" s="245">
        <v>7400</v>
      </c>
      <c r="H166" s="245">
        <v>7400</v>
      </c>
    </row>
    <row r="167" spans="1:8" ht="124" x14ac:dyDescent="0.35">
      <c r="A167" s="253"/>
      <c r="B167" s="243" t="s">
        <v>820</v>
      </c>
      <c r="C167" s="240" t="s">
        <v>814</v>
      </c>
      <c r="D167" s="243" t="s">
        <v>821</v>
      </c>
      <c r="E167" s="245">
        <v>0</v>
      </c>
      <c r="F167" s="245">
        <v>0</v>
      </c>
      <c r="H167" s="245">
        <v>0</v>
      </c>
    </row>
    <row r="168" spans="1:8" ht="124" x14ac:dyDescent="0.35">
      <c r="A168" s="253"/>
      <c r="B168" s="243" t="s">
        <v>822</v>
      </c>
      <c r="C168" s="240" t="s">
        <v>814</v>
      </c>
      <c r="D168" s="243" t="s">
        <v>823</v>
      </c>
      <c r="E168" s="245">
        <v>0</v>
      </c>
      <c r="F168" s="245">
        <v>0</v>
      </c>
      <c r="H168" s="245">
        <v>0</v>
      </c>
    </row>
    <row r="169" spans="1:8" ht="108.5" x14ac:dyDescent="0.35">
      <c r="A169" s="253"/>
      <c r="B169" s="243" t="s">
        <v>824</v>
      </c>
      <c r="C169" s="240" t="s">
        <v>814</v>
      </c>
      <c r="D169" s="243" t="s">
        <v>825</v>
      </c>
      <c r="E169" s="245">
        <v>0</v>
      </c>
      <c r="F169" s="245">
        <v>0</v>
      </c>
      <c r="H169" s="245">
        <v>0</v>
      </c>
    </row>
    <row r="170" spans="1:8" ht="108.5" x14ac:dyDescent="0.35">
      <c r="A170" s="253"/>
      <c r="B170" s="243" t="s">
        <v>826</v>
      </c>
      <c r="C170" s="240" t="s">
        <v>814</v>
      </c>
      <c r="D170" s="243" t="s">
        <v>827</v>
      </c>
      <c r="E170" s="245">
        <v>0</v>
      </c>
      <c r="F170" s="245">
        <v>0</v>
      </c>
      <c r="H170" s="245">
        <v>0</v>
      </c>
    </row>
    <row r="171" spans="1:8" ht="77.5" x14ac:dyDescent="0.35">
      <c r="A171" s="266"/>
      <c r="B171" s="267" t="s">
        <v>828</v>
      </c>
      <c r="C171" s="266" t="s">
        <v>463</v>
      </c>
      <c r="D171" s="267" t="s">
        <v>829</v>
      </c>
      <c r="E171" s="268"/>
      <c r="F171" s="268"/>
      <c r="H171" s="268"/>
    </row>
    <row r="172" spans="1:8" ht="93" x14ac:dyDescent="0.35">
      <c r="A172" s="253"/>
      <c r="B172" s="243" t="s">
        <v>830</v>
      </c>
      <c r="C172" s="240" t="s">
        <v>814</v>
      </c>
      <c r="D172" s="243" t="s">
        <v>831</v>
      </c>
      <c r="E172" s="245"/>
      <c r="F172" s="245"/>
      <c r="H172" s="245"/>
    </row>
    <row r="173" spans="1:8" ht="93" x14ac:dyDescent="0.35">
      <c r="A173" s="253"/>
      <c r="B173" s="243" t="s">
        <v>832</v>
      </c>
      <c r="C173" s="240" t="s">
        <v>814</v>
      </c>
      <c r="D173" s="243" t="s">
        <v>833</v>
      </c>
      <c r="E173" s="245">
        <v>86388</v>
      </c>
      <c r="F173" s="245">
        <v>86388</v>
      </c>
      <c r="H173" s="245">
        <v>86388</v>
      </c>
    </row>
    <row r="174" spans="1:8" ht="93" x14ac:dyDescent="0.35">
      <c r="A174" s="253"/>
      <c r="B174" s="243" t="s">
        <v>834</v>
      </c>
      <c r="C174" s="240" t="s">
        <v>814</v>
      </c>
      <c r="D174" s="243" t="s">
        <v>835</v>
      </c>
      <c r="E174" s="245"/>
      <c r="F174" s="245"/>
      <c r="H174" s="245"/>
    </row>
    <row r="175" spans="1:8" ht="93" x14ac:dyDescent="0.35">
      <c r="A175" s="253"/>
      <c r="B175" s="243" t="s">
        <v>836</v>
      </c>
      <c r="C175" s="240" t="s">
        <v>814</v>
      </c>
      <c r="D175" s="243" t="s">
        <v>837</v>
      </c>
      <c r="E175" s="245"/>
      <c r="F175" s="245"/>
      <c r="H175" s="245"/>
    </row>
    <row r="176" spans="1:8" ht="93" x14ac:dyDescent="0.35">
      <c r="A176" s="253"/>
      <c r="B176" s="243" t="s">
        <v>838</v>
      </c>
      <c r="C176" s="240" t="s">
        <v>814</v>
      </c>
      <c r="D176" s="243" t="s">
        <v>839</v>
      </c>
      <c r="E176" s="245"/>
      <c r="F176" s="245"/>
      <c r="H176" s="245"/>
    </row>
    <row r="177" spans="1:8" ht="93" x14ac:dyDescent="0.35">
      <c r="A177" s="253"/>
      <c r="B177" s="243" t="s">
        <v>840</v>
      </c>
      <c r="C177" s="240" t="s">
        <v>814</v>
      </c>
      <c r="D177" s="243" t="s">
        <v>841</v>
      </c>
      <c r="E177" s="245"/>
      <c r="F177" s="245"/>
      <c r="H177" s="245"/>
    </row>
    <row r="178" spans="1:8" ht="46.5" x14ac:dyDescent="0.35">
      <c r="A178" s="266"/>
      <c r="B178" s="267" t="s">
        <v>842</v>
      </c>
      <c r="C178" s="266" t="s">
        <v>463</v>
      </c>
      <c r="D178" s="267" t="s">
        <v>843</v>
      </c>
      <c r="E178" s="268"/>
      <c r="F178" s="268"/>
      <c r="H178" s="268"/>
    </row>
    <row r="179" spans="1:8" ht="93" x14ac:dyDescent="0.35">
      <c r="A179" s="266"/>
      <c r="B179" s="267" t="s">
        <v>844</v>
      </c>
      <c r="C179" s="266" t="s">
        <v>463</v>
      </c>
      <c r="D179" s="267" t="s">
        <v>845</v>
      </c>
      <c r="E179" s="268"/>
      <c r="F179" s="268"/>
      <c r="H179" s="268"/>
    </row>
    <row r="180" spans="1:8" ht="93" x14ac:dyDescent="0.35">
      <c r="A180" s="266"/>
      <c r="B180" s="267" t="s">
        <v>846</v>
      </c>
      <c r="C180" s="266" t="s">
        <v>463</v>
      </c>
      <c r="D180" s="267" t="s">
        <v>847</v>
      </c>
      <c r="E180" s="268"/>
      <c r="F180" s="268"/>
      <c r="H180" s="268"/>
    </row>
    <row r="181" spans="1:8" ht="93" x14ac:dyDescent="0.35">
      <c r="A181" s="266"/>
      <c r="B181" s="267" t="s">
        <v>848</v>
      </c>
      <c r="C181" s="266" t="s">
        <v>463</v>
      </c>
      <c r="D181" s="267" t="s">
        <v>849</v>
      </c>
      <c r="E181" s="268"/>
      <c r="F181" s="268"/>
      <c r="H181" s="268"/>
    </row>
    <row r="182" spans="1:8" ht="93" x14ac:dyDescent="0.35">
      <c r="A182" s="266"/>
      <c r="B182" s="267" t="s">
        <v>850</v>
      </c>
      <c r="C182" s="266" t="s">
        <v>463</v>
      </c>
      <c r="D182" s="267" t="s">
        <v>851</v>
      </c>
      <c r="E182" s="268"/>
      <c r="F182" s="268"/>
      <c r="H182" s="268"/>
    </row>
    <row r="183" spans="1:8" ht="93" x14ac:dyDescent="0.35">
      <c r="A183" s="266"/>
      <c r="B183" s="267" t="s">
        <v>852</v>
      </c>
      <c r="C183" s="266" t="s">
        <v>463</v>
      </c>
      <c r="D183" s="267" t="s">
        <v>853</v>
      </c>
      <c r="E183" s="268"/>
      <c r="F183" s="268"/>
      <c r="H183" s="268"/>
    </row>
    <row r="184" spans="1:8" ht="93" x14ac:dyDescent="0.35">
      <c r="A184" s="266"/>
      <c r="B184" s="267" t="s">
        <v>854</v>
      </c>
      <c r="C184" s="266" t="s">
        <v>463</v>
      </c>
      <c r="D184" s="267" t="s">
        <v>855</v>
      </c>
      <c r="E184" s="268"/>
      <c r="F184" s="268"/>
      <c r="H184" s="268"/>
    </row>
    <row r="185" spans="1:8" ht="46.5" x14ac:dyDescent="0.35">
      <c r="A185" s="266"/>
      <c r="B185" s="267" t="s">
        <v>856</v>
      </c>
      <c r="C185" s="266" t="s">
        <v>463</v>
      </c>
      <c r="D185" s="267" t="s">
        <v>857</v>
      </c>
      <c r="E185" s="268"/>
      <c r="F185" s="268"/>
      <c r="H185" s="268"/>
    </row>
    <row r="186" spans="1:8" x14ac:dyDescent="0.35">
      <c r="B186" s="243" t="s">
        <v>945</v>
      </c>
      <c r="C186" s="240" t="s">
        <v>560</v>
      </c>
      <c r="D186" s="243" t="s">
        <v>946</v>
      </c>
      <c r="E186" s="245">
        <v>1</v>
      </c>
      <c r="F186" s="245">
        <v>1</v>
      </c>
      <c r="H186" s="245">
        <v>1</v>
      </c>
    </row>
    <row r="187" spans="1:8" ht="46.5" x14ac:dyDescent="0.35">
      <c r="B187" s="243" t="s">
        <v>945</v>
      </c>
      <c r="C187" s="240" t="s">
        <v>562</v>
      </c>
      <c r="D187" s="243" t="s">
        <v>947</v>
      </c>
      <c r="E187" s="245">
        <v>335</v>
      </c>
      <c r="F187" s="245">
        <v>335</v>
      </c>
      <c r="H187" s="245">
        <v>335</v>
      </c>
    </row>
    <row r="188" spans="1:8" ht="62" x14ac:dyDescent="0.35">
      <c r="B188" s="243" t="s">
        <v>945</v>
      </c>
      <c r="C188" s="240" t="s">
        <v>565</v>
      </c>
      <c r="D188" s="243" t="s">
        <v>948</v>
      </c>
      <c r="E188" s="273">
        <v>0.3</v>
      </c>
      <c r="F188" s="273">
        <v>0.3</v>
      </c>
      <c r="H188" s="273">
        <v>0.3</v>
      </c>
    </row>
    <row r="189" spans="1:8" ht="31" x14ac:dyDescent="0.35">
      <c r="B189" s="243" t="s">
        <v>945</v>
      </c>
      <c r="C189" s="240" t="s">
        <v>568</v>
      </c>
      <c r="D189" s="243" t="s">
        <v>949</v>
      </c>
      <c r="E189" s="245">
        <v>3</v>
      </c>
      <c r="F189" s="245">
        <v>3</v>
      </c>
      <c r="H189" s="245">
        <v>3</v>
      </c>
    </row>
    <row r="190" spans="1:8" ht="31" x14ac:dyDescent="0.35">
      <c r="B190" s="243" t="s">
        <v>945</v>
      </c>
      <c r="C190" s="240" t="s">
        <v>568</v>
      </c>
      <c r="D190" s="243" t="s">
        <v>950</v>
      </c>
      <c r="E190" s="275">
        <f>+SQRT(E187)</f>
        <v>18.303005217723125</v>
      </c>
      <c r="F190" s="275">
        <v>18.303005217723101</v>
      </c>
      <c r="H190" s="275">
        <v>18.303005217723101</v>
      </c>
    </row>
    <row r="191" spans="1:8" ht="62" x14ac:dyDescent="0.35">
      <c r="B191" s="243" t="s">
        <v>945</v>
      </c>
      <c r="C191" s="240" t="s">
        <v>568</v>
      </c>
      <c r="D191" s="243" t="s">
        <v>951</v>
      </c>
      <c r="E191" s="274">
        <v>20</v>
      </c>
      <c r="F191" s="274">
        <v>20</v>
      </c>
      <c r="H191" s="274">
        <v>20</v>
      </c>
    </row>
    <row r="192" spans="1:8" x14ac:dyDescent="0.35">
      <c r="B192" s="243" t="s">
        <v>945</v>
      </c>
      <c r="C192" s="240" t="s">
        <v>575</v>
      </c>
      <c r="D192" s="243" t="s">
        <v>576</v>
      </c>
      <c r="E192" s="245">
        <v>0</v>
      </c>
      <c r="F192" s="245">
        <v>0</v>
      </c>
      <c r="H192" s="245">
        <v>0</v>
      </c>
    </row>
    <row r="193" spans="2:8" ht="46.5" x14ac:dyDescent="0.35">
      <c r="B193" s="243" t="s">
        <v>945</v>
      </c>
      <c r="C193" s="240" t="s">
        <v>580</v>
      </c>
      <c r="D193" s="243" t="s">
        <v>581</v>
      </c>
      <c r="E193" s="245">
        <v>319</v>
      </c>
      <c r="F193" s="245">
        <v>319</v>
      </c>
      <c r="H193" s="245">
        <v>319</v>
      </c>
    </row>
    <row r="194" spans="2:8" ht="31" x14ac:dyDescent="0.35">
      <c r="B194" s="243" t="s">
        <v>945</v>
      </c>
      <c r="C194" s="240" t="s">
        <v>588</v>
      </c>
      <c r="D194" s="243" t="s">
        <v>952</v>
      </c>
      <c r="E194" s="245">
        <v>1</v>
      </c>
      <c r="F194" s="245">
        <v>1</v>
      </c>
      <c r="H194" s="245">
        <v>1</v>
      </c>
    </row>
    <row r="195" spans="2:8" ht="77.5" x14ac:dyDescent="0.35">
      <c r="B195" s="243" t="s">
        <v>945</v>
      </c>
      <c r="C195" s="240" t="s">
        <v>583</v>
      </c>
      <c r="D195" s="243" t="s">
        <v>953</v>
      </c>
      <c r="E195" s="276">
        <f>+E190/2</f>
        <v>9.1515026088615627</v>
      </c>
      <c r="F195" s="276">
        <v>9.1515026088615592</v>
      </c>
      <c r="H195" s="276">
        <v>9.1515026088615592</v>
      </c>
    </row>
    <row r="196" spans="2:8" ht="31" x14ac:dyDescent="0.35">
      <c r="B196" s="243" t="s">
        <v>945</v>
      </c>
      <c r="C196" s="240" t="s">
        <v>583</v>
      </c>
      <c r="D196" s="243" t="s">
        <v>954</v>
      </c>
      <c r="E196" s="245">
        <v>3</v>
      </c>
      <c r="F196" s="245">
        <v>3</v>
      </c>
      <c r="H196" s="245">
        <v>3</v>
      </c>
    </row>
    <row r="203" spans="2:8" x14ac:dyDescent="0.35">
      <c r="E203" s="24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4" tint="-0.249977111117893"/>
  </sheetPr>
  <dimension ref="A1:M64"/>
  <sheetViews>
    <sheetView workbookViewId="0">
      <selection activeCell="E6" sqref="E6"/>
    </sheetView>
  </sheetViews>
  <sheetFormatPr defaultColWidth="11.453125" defaultRowHeight="14.5" x14ac:dyDescent="0.35"/>
  <cols>
    <col min="1" max="1" width="12.6328125" customWidth="1"/>
    <col min="2" max="2" width="15.36328125" customWidth="1"/>
    <col min="5" max="5" width="14.6328125" customWidth="1"/>
    <col min="6" max="7" width="11.453125" customWidth="1"/>
    <col min="8" max="8" width="13.453125" customWidth="1"/>
    <col min="9" max="10" width="11.453125" customWidth="1"/>
    <col min="11" max="11" width="11.81640625" customWidth="1"/>
    <col min="12" max="12" width="9.81640625" customWidth="1"/>
    <col min="21" max="21" width="13.453125" customWidth="1"/>
  </cols>
  <sheetData>
    <row r="1" spans="1:13" ht="15" thickBot="1" x14ac:dyDescent="0.4">
      <c r="A1" s="405" t="s">
        <v>328</v>
      </c>
      <c r="B1" s="406"/>
      <c r="C1" s="406"/>
      <c r="D1" s="407"/>
      <c r="F1" s="198" t="s">
        <v>329</v>
      </c>
      <c r="G1" s="198" t="s">
        <v>330</v>
      </c>
      <c r="H1" s="263" t="s">
        <v>378</v>
      </c>
      <c r="J1" s="179"/>
      <c r="K1" s="180" t="s">
        <v>332</v>
      </c>
      <c r="L1" s="181"/>
    </row>
    <row r="2" spans="1:13" x14ac:dyDescent="0.35">
      <c r="A2" s="173" t="s">
        <v>329</v>
      </c>
      <c r="B2" s="174">
        <f>IF(ROUNDUP('Masonry walls'!B4,-1)&lt;110,110,IF(ROUNDUP('Masonry walls'!B4,-1)&gt;200,200,ROUNDUP('Masonry walls'!B4,-1)))</f>
        <v>140</v>
      </c>
      <c r="C2" t="s">
        <v>333</v>
      </c>
      <c r="D2" s="189"/>
      <c r="F2" s="176">
        <v>110</v>
      </c>
      <c r="G2" s="44">
        <v>0</v>
      </c>
      <c r="H2" s="199">
        <v>23.1</v>
      </c>
      <c r="J2" s="173" t="s">
        <v>334</v>
      </c>
      <c r="K2" s="48">
        <v>1350000</v>
      </c>
      <c r="L2" s="175"/>
    </row>
    <row r="3" spans="1:13" x14ac:dyDescent="0.35">
      <c r="A3" s="173" t="s">
        <v>337</v>
      </c>
      <c r="B3" s="47" t="str">
        <f>+'Masonry walls'!B6</f>
        <v>B</v>
      </c>
      <c r="D3" s="175"/>
      <c r="F3" s="176">
        <v>110</v>
      </c>
      <c r="G3" s="44">
        <v>5</v>
      </c>
      <c r="H3" s="199">
        <v>23.1</v>
      </c>
      <c r="J3" s="177" t="s">
        <v>336</v>
      </c>
      <c r="K3" s="149">
        <f>21000*145</f>
        <v>3045000</v>
      </c>
      <c r="L3" s="178"/>
    </row>
    <row r="4" spans="1:13" x14ac:dyDescent="0.35">
      <c r="A4" s="173"/>
      <c r="B4" s="47"/>
      <c r="D4" s="175"/>
      <c r="F4" s="176">
        <v>110</v>
      </c>
      <c r="G4" s="44">
        <v>10</v>
      </c>
      <c r="H4" s="199">
        <v>23.1</v>
      </c>
    </row>
    <row r="5" spans="1:13" x14ac:dyDescent="0.35">
      <c r="A5" s="173" t="s">
        <v>379</v>
      </c>
      <c r="B5" s="174">
        <f>+PARAMETERS!C70</f>
        <v>9.84</v>
      </c>
      <c r="C5" s="1" t="s">
        <v>339</v>
      </c>
      <c r="D5" s="175"/>
      <c r="F5" s="176">
        <v>110</v>
      </c>
      <c r="G5" s="44">
        <v>15</v>
      </c>
      <c r="H5" s="199">
        <v>23.1</v>
      </c>
      <c r="J5" s="179" t="s">
        <v>340</v>
      </c>
      <c r="K5" s="180" t="s">
        <v>341</v>
      </c>
      <c r="L5" s="181" t="s">
        <v>342</v>
      </c>
    </row>
    <row r="6" spans="1:13" ht="72.5" x14ac:dyDescent="0.35">
      <c r="A6" s="200" t="s">
        <v>943</v>
      </c>
      <c r="B6" s="201" t="s">
        <v>295</v>
      </c>
      <c r="D6" s="175"/>
      <c r="F6" s="176">
        <v>110</v>
      </c>
      <c r="G6" s="44">
        <v>20</v>
      </c>
      <c r="H6" s="199">
        <v>23.1</v>
      </c>
      <c r="J6" s="173" t="s">
        <v>343</v>
      </c>
      <c r="K6">
        <v>0.87</v>
      </c>
      <c r="L6" s="175">
        <v>0.77</v>
      </c>
    </row>
    <row r="7" spans="1:13" ht="72.5" x14ac:dyDescent="0.35">
      <c r="A7" s="200" t="s">
        <v>942</v>
      </c>
      <c r="B7" s="201" t="s">
        <v>941</v>
      </c>
      <c r="D7" s="175"/>
      <c r="F7" s="176">
        <v>110</v>
      </c>
      <c r="G7" s="44">
        <v>25</v>
      </c>
      <c r="H7" s="199">
        <v>10.7</v>
      </c>
      <c r="J7" s="173" t="s">
        <v>344</v>
      </c>
      <c r="K7">
        <v>1</v>
      </c>
      <c r="L7" s="175">
        <v>1</v>
      </c>
    </row>
    <row r="8" spans="1:13" x14ac:dyDescent="0.35">
      <c r="A8" s="173"/>
      <c r="D8" s="175"/>
      <c r="F8" s="176">
        <v>110</v>
      </c>
      <c r="G8" s="44">
        <v>30</v>
      </c>
      <c r="H8" s="199">
        <v>1.7</v>
      </c>
      <c r="J8" s="173" t="s">
        <v>345</v>
      </c>
      <c r="K8">
        <v>1.1499999999999999</v>
      </c>
      <c r="L8" s="175">
        <v>1.1499999999999999</v>
      </c>
    </row>
    <row r="9" spans="1:13" x14ac:dyDescent="0.35">
      <c r="A9" s="183" t="s">
        <v>350</v>
      </c>
      <c r="B9" s="47">
        <f>+'Masonry walls'!B13</f>
        <v>1</v>
      </c>
      <c r="D9" s="175"/>
      <c r="F9" s="176">
        <v>115</v>
      </c>
      <c r="G9" s="44">
        <v>0</v>
      </c>
      <c r="H9" s="199">
        <v>25.2</v>
      </c>
      <c r="J9" s="177" t="s">
        <v>349</v>
      </c>
      <c r="K9" s="149">
        <v>1.1499999999999999</v>
      </c>
      <c r="L9" s="178">
        <v>1.1499999999999999</v>
      </c>
    </row>
    <row r="10" spans="1:13" x14ac:dyDescent="0.35">
      <c r="A10" s="173" t="s">
        <v>353</v>
      </c>
      <c r="B10" s="47">
        <f>+'Masonry walls'!B14</f>
        <v>1</v>
      </c>
      <c r="D10" s="175"/>
      <c r="F10" s="176">
        <v>115</v>
      </c>
      <c r="G10" s="44">
        <v>5</v>
      </c>
      <c r="H10" s="199">
        <v>25.2</v>
      </c>
    </row>
    <row r="11" spans="1:13" x14ac:dyDescent="0.35">
      <c r="A11" s="173" t="s">
        <v>335</v>
      </c>
      <c r="B11" s="47">
        <v>20</v>
      </c>
      <c r="D11" s="175"/>
      <c r="F11" s="176">
        <v>115</v>
      </c>
      <c r="G11" s="44">
        <v>10</v>
      </c>
      <c r="H11" s="199">
        <v>25.2</v>
      </c>
      <c r="J11" s="408" t="s">
        <v>351</v>
      </c>
      <c r="K11" s="410" t="s">
        <v>352</v>
      </c>
      <c r="L11" s="410"/>
      <c r="M11" s="411"/>
    </row>
    <row r="12" spans="1:13" x14ac:dyDescent="0.35">
      <c r="A12" s="173" t="s">
        <v>356</v>
      </c>
      <c r="B12" s="47">
        <f>+SUMPRODUCT((F2:F64=B2)*(G2:G64=B11)*(H2:H64))</f>
        <v>37.299999999999997</v>
      </c>
      <c r="C12" t="s">
        <v>357</v>
      </c>
      <c r="D12" s="175"/>
      <c r="F12" s="176">
        <v>115</v>
      </c>
      <c r="G12" s="44">
        <v>15</v>
      </c>
      <c r="H12" s="199">
        <v>25.2</v>
      </c>
      <c r="J12" s="409"/>
      <c r="K12" s="169" t="s">
        <v>354</v>
      </c>
      <c r="L12" s="169" t="s">
        <v>211</v>
      </c>
      <c r="M12" s="184" t="s">
        <v>355</v>
      </c>
    </row>
    <row r="13" spans="1:13" x14ac:dyDescent="0.35">
      <c r="A13" s="173" t="s">
        <v>417</v>
      </c>
      <c r="B13" s="47">
        <f>+B9*B10*B12</f>
        <v>37.299999999999997</v>
      </c>
      <c r="C13" t="s">
        <v>357</v>
      </c>
      <c r="D13" s="175"/>
      <c r="F13" s="176">
        <v>115</v>
      </c>
      <c r="G13" s="44">
        <v>20</v>
      </c>
      <c r="H13" s="199">
        <v>25.2</v>
      </c>
      <c r="J13" s="185" t="s">
        <v>381</v>
      </c>
      <c r="K13" s="186">
        <v>1</v>
      </c>
      <c r="L13" s="186">
        <v>1.21</v>
      </c>
      <c r="M13" s="187">
        <v>1.47</v>
      </c>
    </row>
    <row r="14" spans="1:13" x14ac:dyDescent="0.35">
      <c r="A14" s="177"/>
      <c r="B14" s="193"/>
      <c r="C14" s="149"/>
      <c r="D14" s="178"/>
      <c r="F14" s="176">
        <v>115</v>
      </c>
      <c r="G14" s="44">
        <v>25</v>
      </c>
      <c r="H14" s="199">
        <v>11.7</v>
      </c>
      <c r="J14" s="188">
        <v>20</v>
      </c>
      <c r="K14" s="47">
        <v>1</v>
      </c>
      <c r="L14" s="47">
        <v>1.29</v>
      </c>
      <c r="M14" s="189">
        <v>1.55</v>
      </c>
    </row>
    <row r="15" spans="1:13" x14ac:dyDescent="0.35">
      <c r="B15" s="47"/>
      <c r="F15" s="176">
        <v>115</v>
      </c>
      <c r="G15" s="44">
        <v>30</v>
      </c>
      <c r="H15" s="199">
        <v>1.8</v>
      </c>
      <c r="J15" s="188">
        <v>25</v>
      </c>
      <c r="K15" s="47">
        <v>1</v>
      </c>
      <c r="L15" s="47">
        <v>1.35</v>
      </c>
      <c r="M15" s="189">
        <v>1.61</v>
      </c>
    </row>
    <row r="16" spans="1:13" x14ac:dyDescent="0.35">
      <c r="A16" s="404" t="s">
        <v>382</v>
      </c>
      <c r="B16" s="404"/>
      <c r="C16" s="404"/>
      <c r="D16" s="404"/>
      <c r="F16" s="176">
        <v>120</v>
      </c>
      <c r="G16" s="44">
        <v>0</v>
      </c>
      <c r="H16" s="199">
        <v>27.4</v>
      </c>
      <c r="J16" s="188">
        <v>30</v>
      </c>
      <c r="K16" s="47">
        <v>1</v>
      </c>
      <c r="L16" s="47">
        <v>1.4</v>
      </c>
      <c r="M16" s="189">
        <v>1.66</v>
      </c>
    </row>
    <row r="17" spans="1:13" x14ac:dyDescent="0.35">
      <c r="A17" s="179" t="s">
        <v>417</v>
      </c>
      <c r="B17" s="47">
        <f>+Roof!B13*B5*2</f>
        <v>734.06399999999996</v>
      </c>
      <c r="C17" s="180" t="s">
        <v>370</v>
      </c>
      <c r="D17" s="181"/>
      <c r="F17" s="176">
        <v>120</v>
      </c>
      <c r="G17" s="44">
        <v>5</v>
      </c>
      <c r="H17" s="199">
        <v>27.4</v>
      </c>
      <c r="J17" s="188">
        <v>35</v>
      </c>
      <c r="K17" s="47">
        <v>1.05</v>
      </c>
      <c r="L17" s="47">
        <v>1.45</v>
      </c>
      <c r="M17" s="189">
        <v>1.7</v>
      </c>
    </row>
    <row r="18" spans="1:13" ht="29" x14ac:dyDescent="0.35">
      <c r="A18" s="215" t="s">
        <v>422</v>
      </c>
      <c r="B18" s="47">
        <f>+LOOKUP(B6,$A$36:$A$39,$B$36:$B$39)</f>
        <v>676</v>
      </c>
      <c r="C18" t="s">
        <v>370</v>
      </c>
      <c r="D18" s="175"/>
      <c r="F18" s="176">
        <v>120</v>
      </c>
      <c r="G18" s="44">
        <v>10</v>
      </c>
      <c r="H18" s="199">
        <v>27.4</v>
      </c>
      <c r="J18" s="188">
        <v>40</v>
      </c>
      <c r="K18" s="47">
        <v>1.0900000000000001</v>
      </c>
      <c r="L18" s="47">
        <v>1.49</v>
      </c>
      <c r="M18" s="189">
        <v>1.74</v>
      </c>
    </row>
    <row r="19" spans="1:13" ht="29" x14ac:dyDescent="0.35">
      <c r="A19" s="215" t="s">
        <v>423</v>
      </c>
      <c r="B19" s="47">
        <f>+B18*(1+('Step3 - HSI post-retrofitting'!G8-'Step3 - HSI post-retrofitting'!F8))</f>
        <v>1352</v>
      </c>
      <c r="C19" t="s">
        <v>370</v>
      </c>
      <c r="D19" s="175"/>
      <c r="F19" s="176">
        <v>120</v>
      </c>
      <c r="G19" s="44">
        <v>15</v>
      </c>
      <c r="H19" s="199">
        <v>27.4</v>
      </c>
      <c r="J19" s="188">
        <v>45</v>
      </c>
      <c r="K19" s="47">
        <v>1.1200000000000001</v>
      </c>
      <c r="L19" s="47">
        <v>1.53</v>
      </c>
      <c r="M19" s="189">
        <v>1.78</v>
      </c>
    </row>
    <row r="20" spans="1:13" x14ac:dyDescent="0.35">
      <c r="A20" s="195" t="s">
        <v>376</v>
      </c>
      <c r="B20">
        <v>0.3</v>
      </c>
      <c r="D20" s="175"/>
      <c r="F20" s="176">
        <v>120</v>
      </c>
      <c r="G20" s="44">
        <v>20</v>
      </c>
      <c r="H20" s="199">
        <v>27.4</v>
      </c>
      <c r="J20" s="188">
        <v>50</v>
      </c>
      <c r="K20" s="47">
        <v>1.6</v>
      </c>
      <c r="L20" s="47">
        <v>1.56</v>
      </c>
      <c r="M20" s="189">
        <v>1.81</v>
      </c>
    </row>
    <row r="21" spans="1:13" x14ac:dyDescent="0.35">
      <c r="A21" s="196" t="s">
        <v>377</v>
      </c>
      <c r="B21">
        <f>+B18*B20</f>
        <v>202.79999999999998</v>
      </c>
      <c r="D21" s="175"/>
      <c r="F21" s="176">
        <v>120</v>
      </c>
      <c r="G21" s="44">
        <v>25</v>
      </c>
      <c r="H21" s="199">
        <v>12.7</v>
      </c>
      <c r="J21" s="188">
        <v>55</v>
      </c>
      <c r="K21" s="47">
        <v>1.19</v>
      </c>
      <c r="L21" s="47">
        <v>1.59</v>
      </c>
      <c r="M21" s="189">
        <v>1.84</v>
      </c>
    </row>
    <row r="22" spans="1:13" x14ac:dyDescent="0.35">
      <c r="A22" s="173"/>
      <c r="D22" s="175"/>
      <c r="F22" s="176">
        <v>120</v>
      </c>
      <c r="G22" s="44">
        <v>30</v>
      </c>
      <c r="H22" s="199">
        <v>2</v>
      </c>
      <c r="J22" s="192" t="s">
        <v>383</v>
      </c>
      <c r="K22" s="193">
        <v>1.22</v>
      </c>
      <c r="L22" s="193">
        <v>1.62</v>
      </c>
      <c r="M22" s="194">
        <v>1.87</v>
      </c>
    </row>
    <row r="23" spans="1:13" x14ac:dyDescent="0.35">
      <c r="A23" s="12" t="s">
        <v>374</v>
      </c>
      <c r="B23" s="213">
        <f>1/2*(1+ERF((B17-B18)/(B21*SQRT(2))))</f>
        <v>0.6126802770309997</v>
      </c>
      <c r="D23" s="175"/>
      <c r="F23" s="176">
        <v>130</v>
      </c>
      <c r="G23" s="44">
        <v>0</v>
      </c>
      <c r="H23" s="199">
        <v>32.200000000000003</v>
      </c>
    </row>
    <row r="24" spans="1:13" x14ac:dyDescent="0.35">
      <c r="A24" s="219" t="s">
        <v>374</v>
      </c>
      <c r="B24" s="197">
        <f>1/2*(1+ERF((B17-B19)/(B21*SQRT(2))))</f>
        <v>1.1556051346719443E-3</v>
      </c>
      <c r="C24" s="149"/>
      <c r="D24" s="178"/>
      <c r="F24" s="176">
        <v>130</v>
      </c>
      <c r="G24" s="44">
        <v>5</v>
      </c>
      <c r="H24" s="199">
        <v>32.200000000000003</v>
      </c>
    </row>
    <row r="25" spans="1:13" x14ac:dyDescent="0.35">
      <c r="B25" s="47"/>
      <c r="F25" s="176">
        <v>130</v>
      </c>
      <c r="G25" s="44">
        <v>10</v>
      </c>
      <c r="H25" s="199">
        <v>32.200000000000003</v>
      </c>
    </row>
    <row r="26" spans="1:13" ht="29" x14ac:dyDescent="0.35">
      <c r="A26" s="161" t="s">
        <v>380</v>
      </c>
      <c r="B26" s="161" t="s">
        <v>384</v>
      </c>
      <c r="C26" s="161" t="s">
        <v>385</v>
      </c>
      <c r="D26" s="161" t="s">
        <v>386</v>
      </c>
      <c r="F26" s="176">
        <v>130</v>
      </c>
      <c r="G26" s="44">
        <v>15</v>
      </c>
      <c r="H26" s="199">
        <v>32.200000000000003</v>
      </c>
    </row>
    <row r="27" spans="1:13" x14ac:dyDescent="0.35">
      <c r="A27" s="202" t="s">
        <v>387</v>
      </c>
      <c r="B27" s="203" t="s">
        <v>388</v>
      </c>
      <c r="C27" s="9">
        <v>676</v>
      </c>
      <c r="D27" s="9">
        <v>0.08</v>
      </c>
      <c r="F27" s="176">
        <v>130</v>
      </c>
      <c r="G27" s="44">
        <v>20</v>
      </c>
      <c r="H27" s="199">
        <v>32.200000000000003</v>
      </c>
    </row>
    <row r="28" spans="1:13" x14ac:dyDescent="0.35">
      <c r="A28" s="202" t="s">
        <v>387</v>
      </c>
      <c r="B28" s="203" t="s">
        <v>389</v>
      </c>
      <c r="C28" s="9">
        <v>867</v>
      </c>
      <c r="D28" s="9">
        <v>0.18</v>
      </c>
      <c r="F28" s="176">
        <v>130</v>
      </c>
      <c r="G28" s="44">
        <v>25</v>
      </c>
      <c r="H28" s="199">
        <v>14.9</v>
      </c>
    </row>
    <row r="29" spans="1:13" x14ac:dyDescent="0.35">
      <c r="A29" s="202" t="s">
        <v>387</v>
      </c>
      <c r="B29" s="203" t="s">
        <v>390</v>
      </c>
      <c r="C29" s="9">
        <v>908</v>
      </c>
      <c r="D29" s="9">
        <v>0.1</v>
      </c>
      <c r="F29" s="176">
        <v>130</v>
      </c>
      <c r="G29" s="44">
        <v>30</v>
      </c>
      <c r="H29" s="199">
        <v>2.2999999999999998</v>
      </c>
    </row>
    <row r="30" spans="1:13" x14ac:dyDescent="0.35">
      <c r="A30" s="204" t="s">
        <v>391</v>
      </c>
      <c r="B30" s="204" t="s">
        <v>388</v>
      </c>
      <c r="C30" s="9">
        <f>+(430+208)/2</f>
        <v>319</v>
      </c>
      <c r="D30" s="9">
        <v>0.2</v>
      </c>
      <c r="F30" s="176">
        <v>140</v>
      </c>
      <c r="G30" s="44">
        <v>0</v>
      </c>
      <c r="H30" s="199">
        <v>37.299999999999997</v>
      </c>
    </row>
    <row r="31" spans="1:13" x14ac:dyDescent="0.35">
      <c r="A31" s="204" t="s">
        <v>391</v>
      </c>
      <c r="B31" s="205" t="s">
        <v>392</v>
      </c>
      <c r="C31" s="9">
        <f>1900*0.8</f>
        <v>1520</v>
      </c>
      <c r="D31" s="9">
        <v>0.2</v>
      </c>
      <c r="F31" s="176">
        <v>140</v>
      </c>
      <c r="G31" s="44">
        <v>5</v>
      </c>
      <c r="H31" s="199">
        <v>37.299999999999997</v>
      </c>
    </row>
    <row r="32" spans="1:13" x14ac:dyDescent="0.35">
      <c r="A32" s="204" t="s">
        <v>391</v>
      </c>
      <c r="B32" s="204" t="s">
        <v>389</v>
      </c>
      <c r="C32" s="9">
        <f>+(500+1200+1000)/3</f>
        <v>900</v>
      </c>
      <c r="D32" s="9">
        <v>0.15</v>
      </c>
      <c r="F32" s="176">
        <v>140</v>
      </c>
      <c r="G32" s="44">
        <v>10</v>
      </c>
      <c r="H32" s="199">
        <v>37.299999999999997</v>
      </c>
    </row>
    <row r="33" spans="1:8" x14ac:dyDescent="0.35">
      <c r="A33" s="206" t="s">
        <v>393</v>
      </c>
      <c r="B33" s="207" t="s">
        <v>394</v>
      </c>
      <c r="C33" s="9">
        <v>1200</v>
      </c>
      <c r="D33" s="9">
        <v>0.3</v>
      </c>
      <c r="F33" s="176">
        <v>140</v>
      </c>
      <c r="G33" s="44">
        <v>15</v>
      </c>
      <c r="H33" s="199">
        <v>37.299999999999997</v>
      </c>
    </row>
    <row r="34" spans="1:8" x14ac:dyDescent="0.35">
      <c r="B34" s="47"/>
      <c r="F34" s="176">
        <v>140</v>
      </c>
      <c r="G34" s="44">
        <v>20</v>
      </c>
      <c r="H34" s="199">
        <v>37.299999999999997</v>
      </c>
    </row>
    <row r="35" spans="1:8" ht="43.5" x14ac:dyDescent="0.35">
      <c r="A35" s="161" t="s">
        <v>944</v>
      </c>
      <c r="B35" s="161" t="s">
        <v>385</v>
      </c>
      <c r="F35" s="176">
        <v>140</v>
      </c>
      <c r="G35" s="44">
        <v>25</v>
      </c>
      <c r="H35" s="199">
        <v>17.3</v>
      </c>
    </row>
    <row r="36" spans="1:8" x14ac:dyDescent="0.35">
      <c r="A36" s="264" t="s">
        <v>940</v>
      </c>
      <c r="B36" s="71">
        <v>319</v>
      </c>
      <c r="F36" s="176">
        <v>140</v>
      </c>
      <c r="G36" s="44">
        <v>30</v>
      </c>
      <c r="H36" s="199">
        <v>2.7</v>
      </c>
    </row>
    <row r="37" spans="1:8" x14ac:dyDescent="0.35">
      <c r="A37" s="202" t="s">
        <v>295</v>
      </c>
      <c r="B37" s="203">
        <v>676</v>
      </c>
      <c r="F37" s="176">
        <v>150</v>
      </c>
      <c r="G37" s="44">
        <v>0</v>
      </c>
      <c r="H37" s="199">
        <v>42.9</v>
      </c>
    </row>
    <row r="38" spans="1:8" x14ac:dyDescent="0.35">
      <c r="A38" s="204" t="s">
        <v>941</v>
      </c>
      <c r="B38" s="204">
        <v>908</v>
      </c>
      <c r="F38" s="176">
        <v>150</v>
      </c>
      <c r="G38" s="44">
        <v>5</v>
      </c>
      <c r="H38" s="199">
        <v>42.9</v>
      </c>
    </row>
    <row r="39" spans="1:8" x14ac:dyDescent="0.35">
      <c r="A39" s="206" t="s">
        <v>297</v>
      </c>
      <c r="B39" s="207">
        <v>1200</v>
      </c>
      <c r="F39" s="176">
        <v>150</v>
      </c>
      <c r="G39" s="44">
        <v>10</v>
      </c>
      <c r="H39" s="199">
        <v>42.9</v>
      </c>
    </row>
    <row r="40" spans="1:8" x14ac:dyDescent="0.35">
      <c r="F40" s="176">
        <v>150</v>
      </c>
      <c r="G40" s="44">
        <v>15</v>
      </c>
      <c r="H40" s="199">
        <v>42.9</v>
      </c>
    </row>
    <row r="41" spans="1:8" x14ac:dyDescent="0.35">
      <c r="F41" s="176">
        <v>150</v>
      </c>
      <c r="G41" s="44">
        <v>20</v>
      </c>
      <c r="H41" s="199">
        <v>42.9</v>
      </c>
    </row>
    <row r="42" spans="1:8" x14ac:dyDescent="0.35">
      <c r="F42" s="176">
        <v>150</v>
      </c>
      <c r="G42" s="44">
        <v>25</v>
      </c>
      <c r="H42" s="199">
        <v>19.899999999999999</v>
      </c>
    </row>
    <row r="43" spans="1:8" x14ac:dyDescent="0.35">
      <c r="F43" s="176">
        <v>150</v>
      </c>
      <c r="G43" s="44">
        <v>30</v>
      </c>
      <c r="H43" s="199">
        <v>3.1</v>
      </c>
    </row>
    <row r="44" spans="1:8" x14ac:dyDescent="0.35">
      <c r="F44" s="176">
        <v>160</v>
      </c>
      <c r="G44" s="44">
        <v>0</v>
      </c>
      <c r="H44" s="199">
        <v>48.8</v>
      </c>
    </row>
    <row r="45" spans="1:8" x14ac:dyDescent="0.35">
      <c r="F45" s="176">
        <v>160</v>
      </c>
      <c r="G45" s="44">
        <v>5</v>
      </c>
      <c r="H45" s="199">
        <v>48.8</v>
      </c>
    </row>
    <row r="46" spans="1:8" x14ac:dyDescent="0.35">
      <c r="F46" s="176">
        <v>160</v>
      </c>
      <c r="G46" s="44">
        <v>10</v>
      </c>
      <c r="H46" s="199">
        <v>48.8</v>
      </c>
    </row>
    <row r="47" spans="1:8" x14ac:dyDescent="0.35">
      <c r="F47" s="176">
        <v>160</v>
      </c>
      <c r="G47" s="44">
        <v>15</v>
      </c>
      <c r="H47" s="199">
        <v>48.8</v>
      </c>
    </row>
    <row r="48" spans="1:8" x14ac:dyDescent="0.35">
      <c r="F48" s="176">
        <v>160</v>
      </c>
      <c r="G48" s="44">
        <v>20</v>
      </c>
      <c r="H48" s="199">
        <v>48.8</v>
      </c>
    </row>
    <row r="49" spans="6:8" x14ac:dyDescent="0.35">
      <c r="F49" s="176">
        <v>160</v>
      </c>
      <c r="G49" s="44">
        <v>25</v>
      </c>
      <c r="H49" s="199">
        <v>22.6</v>
      </c>
    </row>
    <row r="50" spans="6:8" x14ac:dyDescent="0.35">
      <c r="F50" s="176">
        <v>160</v>
      </c>
      <c r="G50" s="44">
        <v>30</v>
      </c>
      <c r="H50" s="199">
        <v>3.5</v>
      </c>
    </row>
    <row r="51" spans="6:8" x14ac:dyDescent="0.35">
      <c r="F51" s="176">
        <v>180</v>
      </c>
      <c r="G51" s="44">
        <v>0</v>
      </c>
      <c r="H51" s="199">
        <v>61.7</v>
      </c>
    </row>
    <row r="52" spans="6:8" x14ac:dyDescent="0.35">
      <c r="F52" s="176">
        <v>180</v>
      </c>
      <c r="G52" s="44">
        <v>5</v>
      </c>
      <c r="H52" s="199">
        <v>61.7</v>
      </c>
    </row>
    <row r="53" spans="6:8" x14ac:dyDescent="0.35">
      <c r="F53" s="176">
        <v>180</v>
      </c>
      <c r="G53" s="44">
        <v>10</v>
      </c>
      <c r="H53" s="199">
        <v>61.7</v>
      </c>
    </row>
    <row r="54" spans="6:8" x14ac:dyDescent="0.35">
      <c r="F54" s="176">
        <v>180</v>
      </c>
      <c r="G54" s="44">
        <v>15</v>
      </c>
      <c r="H54" s="199">
        <v>61.7</v>
      </c>
    </row>
    <row r="55" spans="6:8" x14ac:dyDescent="0.35">
      <c r="F55" s="176">
        <v>180</v>
      </c>
      <c r="G55" s="44">
        <v>20</v>
      </c>
      <c r="H55" s="199">
        <v>61.7</v>
      </c>
    </row>
    <row r="56" spans="6:8" x14ac:dyDescent="0.35">
      <c r="F56" s="176">
        <v>180</v>
      </c>
      <c r="G56" s="44">
        <v>25</v>
      </c>
      <c r="H56" s="199">
        <v>28.6</v>
      </c>
    </row>
    <row r="57" spans="6:8" x14ac:dyDescent="0.35">
      <c r="F57" s="176">
        <v>180</v>
      </c>
      <c r="G57" s="44">
        <v>30</v>
      </c>
      <c r="H57" s="199">
        <v>4.4000000000000004</v>
      </c>
    </row>
    <row r="58" spans="6:8" x14ac:dyDescent="0.35">
      <c r="F58" s="176">
        <v>200</v>
      </c>
      <c r="G58" s="44">
        <v>0</v>
      </c>
      <c r="H58" s="199">
        <v>76.2</v>
      </c>
    </row>
    <row r="59" spans="6:8" x14ac:dyDescent="0.35">
      <c r="F59" s="176">
        <v>200</v>
      </c>
      <c r="G59" s="44">
        <v>5</v>
      </c>
      <c r="H59" s="199">
        <v>76.2</v>
      </c>
    </row>
    <row r="60" spans="6:8" x14ac:dyDescent="0.35">
      <c r="F60" s="176">
        <v>200</v>
      </c>
      <c r="G60" s="44">
        <v>10</v>
      </c>
      <c r="H60" s="199">
        <v>76.2</v>
      </c>
    </row>
    <row r="61" spans="6:8" x14ac:dyDescent="0.35">
      <c r="F61" s="176">
        <v>200</v>
      </c>
      <c r="G61" s="44">
        <v>15</v>
      </c>
      <c r="H61" s="199">
        <v>76.2</v>
      </c>
    </row>
    <row r="62" spans="6:8" x14ac:dyDescent="0.35">
      <c r="F62" s="176">
        <v>200</v>
      </c>
      <c r="G62" s="44">
        <v>20</v>
      </c>
      <c r="H62" s="199">
        <v>76.2</v>
      </c>
    </row>
    <row r="63" spans="6:8" x14ac:dyDescent="0.35">
      <c r="F63" s="176">
        <v>200</v>
      </c>
      <c r="G63" s="44">
        <v>25</v>
      </c>
      <c r="H63" s="199">
        <v>35.4</v>
      </c>
    </row>
    <row r="64" spans="6:8" x14ac:dyDescent="0.35">
      <c r="F64" s="176">
        <v>200</v>
      </c>
      <c r="G64" s="146">
        <v>30</v>
      </c>
      <c r="H64" s="208">
        <v>5.5</v>
      </c>
    </row>
  </sheetData>
  <mergeCells count="4">
    <mergeCell ref="A1:D1"/>
    <mergeCell ref="J11:J12"/>
    <mergeCell ref="K11:M11"/>
    <mergeCell ref="A16:D16"/>
  </mergeCells>
  <dataValidations count="3">
    <dataValidation type="list" allowBlank="1" showInputMessage="1" showErrorMessage="1" sqref="B3" xr:uid="{00000000-0002-0000-1300-000000000000}">
      <formula1>#REF!</formula1>
    </dataValidation>
    <dataValidation type="list" allowBlank="1" showInputMessage="1" showErrorMessage="1" sqref="B11" xr:uid="{00000000-0002-0000-1300-000001000000}">
      <formula1>$G$2:$G$8</formula1>
    </dataValidation>
    <dataValidation type="list" allowBlank="1" showInputMessage="1" showErrorMessage="1" sqref="B6:B7" xr:uid="{00000000-0002-0000-1300-000002000000}">
      <formula1>$A$36:$A$39</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4" tint="-0.249977111117893"/>
  </sheetPr>
  <dimension ref="A1:J22"/>
  <sheetViews>
    <sheetView topLeftCell="A10" workbookViewId="0">
      <selection activeCell="E21" sqref="E21"/>
    </sheetView>
  </sheetViews>
  <sheetFormatPr defaultColWidth="11.453125" defaultRowHeight="14.5" x14ac:dyDescent="0.35"/>
  <cols>
    <col min="1" max="1" width="13.453125" customWidth="1"/>
    <col min="2" max="5" width="8.453125" customWidth="1"/>
    <col min="6" max="6" width="20.36328125" bestFit="1" customWidth="1"/>
  </cols>
  <sheetData>
    <row r="1" spans="1:10" x14ac:dyDescent="0.35">
      <c r="A1" t="s">
        <v>395</v>
      </c>
      <c r="B1">
        <f>+Roof!B2*0.44704</f>
        <v>62.585599999999999</v>
      </c>
      <c r="C1" t="s">
        <v>396</v>
      </c>
    </row>
    <row r="2" spans="1:10" x14ac:dyDescent="0.35">
      <c r="A2" t="s">
        <v>149</v>
      </c>
      <c r="B2" s="47">
        <f>+'Masonry walls'!B7*0.3048/2</f>
        <v>2.286</v>
      </c>
      <c r="C2" t="s">
        <v>397</v>
      </c>
      <c r="H2" s="71">
        <v>0</v>
      </c>
      <c r="I2" s="71" t="s">
        <v>334</v>
      </c>
      <c r="J2" s="9">
        <v>7.1</v>
      </c>
    </row>
    <row r="3" spans="1:10" x14ac:dyDescent="0.35">
      <c r="B3" s="47"/>
      <c r="H3" s="71">
        <v>1</v>
      </c>
      <c r="I3" s="71" t="s">
        <v>931</v>
      </c>
      <c r="J3" s="9">
        <v>6.4</v>
      </c>
    </row>
    <row r="4" spans="1:10" ht="23.25" customHeight="1" x14ac:dyDescent="0.35">
      <c r="A4" s="413" t="s">
        <v>398</v>
      </c>
      <c r="B4" s="415" t="s">
        <v>399</v>
      </c>
      <c r="C4" s="415"/>
      <c r="D4" s="415"/>
      <c r="E4" s="415"/>
      <c r="F4" s="416" t="s">
        <v>400</v>
      </c>
      <c r="H4" s="71">
        <v>2</v>
      </c>
      <c r="I4" s="71" t="s">
        <v>336</v>
      </c>
      <c r="J4" s="9">
        <v>10.6</v>
      </c>
    </row>
    <row r="5" spans="1:10" ht="21" customHeight="1" x14ac:dyDescent="0.35">
      <c r="A5" s="414"/>
      <c r="B5" s="149" t="s">
        <v>401</v>
      </c>
      <c r="C5" s="149" t="s">
        <v>402</v>
      </c>
      <c r="D5" s="149" t="s">
        <v>403</v>
      </c>
      <c r="E5" s="149" t="s">
        <v>404</v>
      </c>
      <c r="F5" s="417"/>
    </row>
    <row r="6" spans="1:10" x14ac:dyDescent="0.35">
      <c r="A6" s="279">
        <v>60</v>
      </c>
      <c r="B6" s="186">
        <f>(A6-15)/(0.33*$B$1)</f>
        <v>2.1788340507023398</v>
      </c>
      <c r="C6" s="186">
        <f>53*(1+TANH(($B$1^1.11-80)/18))/(EXP(B6)+EXP(-B6))</f>
        <v>10.519816908436963</v>
      </c>
      <c r="D6" s="186">
        <f>30-(A6/10)</f>
        <v>24</v>
      </c>
      <c r="E6" s="186">
        <f>IF(B2&lt;D6,60/D6*(COS(PI()/2*$B$2/D6))^2,0)</f>
        <v>2.444452226625117</v>
      </c>
      <c r="F6" s="209">
        <f>+C6*E6</f>
        <v>25.715189865517289</v>
      </c>
    </row>
    <row r="8" spans="1:10" ht="29" x14ac:dyDescent="0.35">
      <c r="A8" s="12" t="s">
        <v>405</v>
      </c>
      <c r="B8" s="210">
        <f>LOOKUP('Masonry walls'!B9,$H$2:$H$4,$J$2:$J$4)</f>
        <v>7.1</v>
      </c>
      <c r="C8" t="s">
        <v>406</v>
      </c>
    </row>
    <row r="9" spans="1:10" ht="29" x14ac:dyDescent="0.35">
      <c r="A9" s="12" t="s">
        <v>407</v>
      </c>
      <c r="B9" s="210">
        <f>+PARAMETERS!C72</f>
        <v>0.1</v>
      </c>
      <c r="C9" t="s">
        <v>406</v>
      </c>
    </row>
    <row r="10" spans="1:10" ht="29" x14ac:dyDescent="0.35">
      <c r="A10" s="12" t="s">
        <v>407</v>
      </c>
      <c r="B10" s="210">
        <f>+B9*(1+('Step3 - HSI post-retrofitting'!G10-'Step3 - HSI post-retrofitting'!F10))</f>
        <v>0.17500000000000002</v>
      </c>
      <c r="C10" t="s">
        <v>406</v>
      </c>
    </row>
    <row r="11" spans="1:10" x14ac:dyDescent="0.35">
      <c r="A11" s="12"/>
      <c r="B11" s="47"/>
    </row>
    <row r="12" spans="1:10" x14ac:dyDescent="0.35">
      <c r="A12" s="369" t="s">
        <v>408</v>
      </c>
      <c r="B12" s="369"/>
      <c r="C12" s="369"/>
      <c r="D12" s="369"/>
    </row>
    <row r="13" spans="1:10" x14ac:dyDescent="0.35">
      <c r="A13" t="s">
        <v>409</v>
      </c>
      <c r="B13" s="6">
        <f>_xlfn.NORM.S.DIST((B8-0.025)/(2.417*10^(-5)*B1^2-1.379*10^(-3)*B1+6.2*10^(-2)-0.025),TRUE)</f>
        <v>1</v>
      </c>
    </row>
    <row r="14" spans="1:10" x14ac:dyDescent="0.35">
      <c r="A14" t="s">
        <v>410</v>
      </c>
      <c r="B14" s="6">
        <f>_xlfn.NORM.S.DIST((B9-0.025)/(2.417*10^(-5)*B1^2-1.379*10^(-3)*B1+6.2*10^(-2)-0.025),TRUE)</f>
        <v>0.95085212024969268</v>
      </c>
    </row>
    <row r="15" spans="1:10" x14ac:dyDescent="0.35">
      <c r="A15" t="s">
        <v>410</v>
      </c>
      <c r="B15" s="6">
        <f>_xlfn.NORM.S.DIST((B10-0.025)/(2.417*10^(-5)*B1^2-1.379*10^(-3)*B1+6.2*10^(-2)-0.025),TRUE)</f>
        <v>0.99952739188792883</v>
      </c>
      <c r="D15" s="47"/>
    </row>
    <row r="16" spans="1:10" x14ac:dyDescent="0.35">
      <c r="A16" t="s">
        <v>411</v>
      </c>
      <c r="B16">
        <f>+'Masonry walls'!B22*'Masonry walls'!B23*0.3048</f>
        <v>274.47479472581085</v>
      </c>
      <c r="C16" t="s">
        <v>412</v>
      </c>
    </row>
    <row r="17" spans="1:4" x14ac:dyDescent="0.35">
      <c r="A17" t="s">
        <v>413</v>
      </c>
      <c r="B17" s="65">
        <f>+PARAMETERS!C71</f>
        <v>1</v>
      </c>
      <c r="C17" t="s">
        <v>412</v>
      </c>
    </row>
    <row r="19" spans="1:4" x14ac:dyDescent="0.35">
      <c r="A19" s="369" t="s">
        <v>414</v>
      </c>
      <c r="B19" s="369"/>
      <c r="C19" s="369"/>
      <c r="D19" s="369"/>
    </row>
    <row r="20" spans="1:4" x14ac:dyDescent="0.35">
      <c r="A20" t="s">
        <v>415</v>
      </c>
      <c r="B20" s="6">
        <f>1-EXP(-B16*F6*(1-B13))</f>
        <v>0</v>
      </c>
    </row>
    <row r="21" spans="1:4" x14ac:dyDescent="0.35">
      <c r="A21" t="s">
        <v>416</v>
      </c>
      <c r="B21" s="6">
        <f>1-EXP(-B17*F6*(1-B14))</f>
        <v>0.71743511101988</v>
      </c>
      <c r="C21" s="224">
        <f>+'Masonry walls'!B52</f>
        <v>2.8665157186802404E-7</v>
      </c>
      <c r="D21" s="213">
        <f>+B21+C21-(B21*C21)</f>
        <v>0.71743519201754957</v>
      </c>
    </row>
    <row r="22" spans="1:4" x14ac:dyDescent="0.35">
      <c r="A22" t="s">
        <v>416</v>
      </c>
      <c r="B22" s="6">
        <f>1-EXP(-B17*F7*(1-B15))</f>
        <v>0</v>
      </c>
      <c r="C22" s="224">
        <f>+'Masonry walls'!B53</f>
        <v>0</v>
      </c>
      <c r="D22" s="213">
        <f>+B22+C22-(B22*C22)</f>
        <v>0</v>
      </c>
    </row>
  </sheetData>
  <mergeCells count="5">
    <mergeCell ref="A4:A5"/>
    <mergeCell ref="B4:E4"/>
    <mergeCell ref="F4:F5"/>
    <mergeCell ref="A12:D12"/>
    <mergeCell ref="A19:D19"/>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249977111117893"/>
  </sheetPr>
  <dimension ref="A1:H13"/>
  <sheetViews>
    <sheetView workbookViewId="0">
      <selection activeCell="B12" sqref="B12:C12"/>
    </sheetView>
  </sheetViews>
  <sheetFormatPr defaultColWidth="11.453125" defaultRowHeight="14.5" x14ac:dyDescent="0.35"/>
  <cols>
    <col min="1" max="1" width="14.6328125" customWidth="1"/>
    <col min="4" max="4" width="12.453125" bestFit="1" customWidth="1"/>
    <col min="5" max="5" width="11.81640625" bestFit="1" customWidth="1"/>
  </cols>
  <sheetData>
    <row r="1" spans="1:8" x14ac:dyDescent="0.35">
      <c r="A1" s="370" t="s">
        <v>929</v>
      </c>
      <c r="B1" s="370"/>
      <c r="C1" s="370"/>
    </row>
    <row r="2" spans="1:8" x14ac:dyDescent="0.35">
      <c r="A2" s="370"/>
      <c r="B2" s="370"/>
      <c r="C2" s="370"/>
      <c r="D2" s="370"/>
    </row>
    <row r="3" spans="1:8" x14ac:dyDescent="0.35">
      <c r="A3" s="52" t="s">
        <v>428</v>
      </c>
      <c r="B3" s="220">
        <f>+PARAMETERS!C53</f>
        <v>2</v>
      </c>
      <c r="C3" t="s">
        <v>429</v>
      </c>
    </row>
    <row r="4" spans="1:8" x14ac:dyDescent="0.35">
      <c r="A4" s="52" t="s">
        <v>430</v>
      </c>
      <c r="B4" s="220">
        <f>+PARAMETERS!C54</f>
        <v>5</v>
      </c>
      <c r="C4" t="s">
        <v>339</v>
      </c>
    </row>
    <row r="5" spans="1:8" x14ac:dyDescent="0.35">
      <c r="A5" t="s">
        <v>433</v>
      </c>
      <c r="B5" s="220">
        <f>+PARAMETERS!C55*3.28084</f>
        <v>0.9842519999999999</v>
      </c>
      <c r="C5" t="s">
        <v>339</v>
      </c>
    </row>
    <row r="6" spans="1:8" x14ac:dyDescent="0.35">
      <c r="A6" s="52" t="s">
        <v>449</v>
      </c>
      <c r="B6" s="220">
        <f>+PARAMETERS!C56</f>
        <v>3.5</v>
      </c>
      <c r="C6" t="s">
        <v>339</v>
      </c>
      <c r="H6" s="225"/>
    </row>
    <row r="7" spans="1:8" ht="33.75" customHeight="1" x14ac:dyDescent="0.35">
      <c r="A7" s="221" t="s">
        <v>110</v>
      </c>
      <c r="B7" s="221" t="s">
        <v>431</v>
      </c>
      <c r="C7" s="12" t="s">
        <v>432</v>
      </c>
      <c r="D7" s="44" t="s">
        <v>450</v>
      </c>
    </row>
    <row r="8" spans="1:8" x14ac:dyDescent="0.35">
      <c r="A8">
        <v>1</v>
      </c>
      <c r="B8">
        <v>6.31</v>
      </c>
      <c r="C8" s="145" t="str">
        <f>+IF($B$3&lt;B8,"No collapse",IF($B$4-B6*0.5&gt;525.09*$B$3^(-2.0406),"Collapse","No collapse"))</f>
        <v>No collapse</v>
      </c>
      <c r="D8" s="213">
        <f>1/(525.09*$B$3^(-2.0406))*B8</f>
        <v>4.9439881470985034E-2</v>
      </c>
    </row>
    <row r="9" spans="1:8" x14ac:dyDescent="0.35">
      <c r="A9">
        <v>2</v>
      </c>
      <c r="B9">
        <v>7.47</v>
      </c>
      <c r="C9" s="145" t="str">
        <f>+IF($B$3&lt;B9,"No collapse",IF($B$4-B6*0.5&gt;1210.6*$B$3^(-1.9511),"Collapse","No collapse"))</f>
        <v>No collapse</v>
      </c>
      <c r="D9" s="213">
        <f>1/(1210.6*$B$3^(-1.9511))*B9</f>
        <v>2.3859402123372592E-2</v>
      </c>
    </row>
    <row r="10" spans="1:8" x14ac:dyDescent="0.35">
      <c r="A10">
        <v>3</v>
      </c>
      <c r="B10">
        <v>9.02</v>
      </c>
      <c r="C10" s="145" t="str">
        <f>+IF($B$3&lt;B10,"No collapse",IF($B$4-B6*0.5&gt;-4.8864*$B$3+69.086,"Collapse","No collapse"))</f>
        <v>No collapse</v>
      </c>
      <c r="D10" s="213">
        <f>1/(-4.8864*$B$3+69.086)*B10</f>
        <v>0.15207407457361938</v>
      </c>
    </row>
    <row r="11" spans="1:8" x14ac:dyDescent="0.35">
      <c r="D11" s="224"/>
    </row>
    <row r="12" spans="1:8" x14ac:dyDescent="0.35">
      <c r="A12" s="23" t="s">
        <v>434</v>
      </c>
      <c r="B12" s="386" t="str">
        <f>+IF((B4-B5)&gt;0.5,"Not Operational","Operational")</f>
        <v>Not Operational</v>
      </c>
      <c r="C12" s="386"/>
    </row>
    <row r="13" spans="1:8" x14ac:dyDescent="0.35">
      <c r="A13" s="23" t="s">
        <v>434</v>
      </c>
      <c r="B13" s="386" t="str">
        <f>+IF((B4-B5-B6)&gt;0.5,"Not Operational","Operational")</f>
        <v>Not Operational</v>
      </c>
      <c r="C13" s="386"/>
    </row>
  </sheetData>
  <mergeCells count="4">
    <mergeCell ref="A1:C1"/>
    <mergeCell ref="B13:C13"/>
    <mergeCell ref="B12:C12"/>
    <mergeCell ref="A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FF0000"/>
  </sheetPr>
  <dimension ref="A1:G2854"/>
  <sheetViews>
    <sheetView workbookViewId="0">
      <selection activeCell="B1" sqref="B1"/>
    </sheetView>
  </sheetViews>
  <sheetFormatPr defaultColWidth="9.1796875" defaultRowHeight="14.5" x14ac:dyDescent="0.35"/>
  <cols>
    <col min="3" max="3" width="9.36328125" style="45" bestFit="1" customWidth="1"/>
    <col min="4" max="4" width="11.1796875" style="45" bestFit="1" customWidth="1"/>
    <col min="5" max="5" width="15.81640625" customWidth="1"/>
    <col min="6" max="7" width="12" bestFit="1" customWidth="1"/>
  </cols>
  <sheetData>
    <row r="1" spans="1:7" x14ac:dyDescent="0.35">
      <c r="C1" s="45" t="s">
        <v>242</v>
      </c>
      <c r="D1" s="45" t="s">
        <v>243</v>
      </c>
      <c r="E1" t="s">
        <v>244</v>
      </c>
      <c r="F1" t="s">
        <v>245</v>
      </c>
      <c r="G1" t="s">
        <v>246</v>
      </c>
    </row>
    <row r="2" spans="1:7" x14ac:dyDescent="0.35">
      <c r="A2">
        <v>215237</v>
      </c>
      <c r="B2" t="str">
        <f t="shared" ref="B2:B65" si="0">+C2&amp;D2</f>
        <v>9-59</v>
      </c>
      <c r="C2" s="45">
        <v>9</v>
      </c>
      <c r="D2" s="45">
        <v>-59</v>
      </c>
      <c r="E2">
        <v>0</v>
      </c>
      <c r="F2">
        <v>0</v>
      </c>
      <c r="G2">
        <v>0</v>
      </c>
    </row>
    <row r="3" spans="1:7" x14ac:dyDescent="0.35">
      <c r="A3">
        <v>215958</v>
      </c>
      <c r="B3" t="str">
        <f t="shared" si="0"/>
        <v>9-59.5</v>
      </c>
      <c r="C3" s="45">
        <v>9</v>
      </c>
      <c r="D3" s="45">
        <v>-59.5</v>
      </c>
      <c r="E3">
        <v>0</v>
      </c>
      <c r="F3">
        <v>0</v>
      </c>
      <c r="G3">
        <v>0</v>
      </c>
    </row>
    <row r="4" spans="1:7" x14ac:dyDescent="0.35">
      <c r="A4">
        <v>216679</v>
      </c>
      <c r="B4" t="str">
        <f t="shared" si="0"/>
        <v>9-60</v>
      </c>
      <c r="C4" s="45">
        <v>9</v>
      </c>
      <c r="D4" s="45">
        <v>-60</v>
      </c>
      <c r="E4">
        <v>0</v>
      </c>
      <c r="F4">
        <v>0</v>
      </c>
      <c r="G4">
        <v>0</v>
      </c>
    </row>
    <row r="5" spans="1:7" x14ac:dyDescent="0.35">
      <c r="A5">
        <v>217400</v>
      </c>
      <c r="B5" t="str">
        <f t="shared" si="0"/>
        <v>9-60.5</v>
      </c>
      <c r="C5" s="45">
        <v>9</v>
      </c>
      <c r="D5" s="45">
        <v>-60.5</v>
      </c>
      <c r="E5">
        <v>0</v>
      </c>
      <c r="F5">
        <v>0</v>
      </c>
      <c r="G5">
        <v>0</v>
      </c>
    </row>
    <row r="6" spans="1:7" x14ac:dyDescent="0.35">
      <c r="A6">
        <v>218121</v>
      </c>
      <c r="B6" t="str">
        <f t="shared" si="0"/>
        <v>9-61</v>
      </c>
      <c r="C6" s="45">
        <v>9</v>
      </c>
      <c r="D6" s="45">
        <v>-61</v>
      </c>
      <c r="E6">
        <v>0</v>
      </c>
      <c r="F6">
        <v>0</v>
      </c>
      <c r="G6">
        <v>0</v>
      </c>
    </row>
    <row r="7" spans="1:7" x14ac:dyDescent="0.35">
      <c r="A7">
        <v>218842</v>
      </c>
      <c r="B7" t="str">
        <f t="shared" si="0"/>
        <v>9-61.5</v>
      </c>
      <c r="C7" s="45">
        <v>9</v>
      </c>
      <c r="D7" s="45">
        <v>-61.5</v>
      </c>
      <c r="E7">
        <v>0</v>
      </c>
      <c r="F7">
        <v>0</v>
      </c>
      <c r="G7">
        <v>0</v>
      </c>
    </row>
    <row r="8" spans="1:7" x14ac:dyDescent="0.35">
      <c r="A8">
        <v>219563</v>
      </c>
      <c r="B8" t="str">
        <f t="shared" si="0"/>
        <v>9-62</v>
      </c>
      <c r="C8" s="45">
        <v>9</v>
      </c>
      <c r="D8" s="45">
        <v>-62</v>
      </c>
      <c r="E8">
        <v>0</v>
      </c>
      <c r="F8">
        <v>0</v>
      </c>
      <c r="G8">
        <v>0</v>
      </c>
    </row>
    <row r="9" spans="1:7" x14ac:dyDescent="0.35">
      <c r="A9">
        <v>220284</v>
      </c>
      <c r="B9" t="str">
        <f t="shared" si="0"/>
        <v>9-62.5</v>
      </c>
      <c r="C9" s="45">
        <v>9</v>
      </c>
      <c r="D9" s="45">
        <v>-62.5</v>
      </c>
      <c r="E9">
        <v>0</v>
      </c>
      <c r="F9">
        <v>0</v>
      </c>
      <c r="G9">
        <v>0</v>
      </c>
    </row>
    <row r="10" spans="1:7" x14ac:dyDescent="0.35">
      <c r="A10">
        <v>221005</v>
      </c>
      <c r="B10" t="str">
        <f t="shared" si="0"/>
        <v>9-63</v>
      </c>
      <c r="C10" s="45">
        <v>9</v>
      </c>
      <c r="D10" s="45">
        <v>-63</v>
      </c>
      <c r="E10">
        <v>0</v>
      </c>
      <c r="F10">
        <v>0</v>
      </c>
      <c r="G10">
        <v>0</v>
      </c>
    </row>
    <row r="11" spans="1:7" x14ac:dyDescent="0.35">
      <c r="A11">
        <v>221726</v>
      </c>
      <c r="B11" t="str">
        <f t="shared" si="0"/>
        <v>9-63.5</v>
      </c>
      <c r="C11" s="45">
        <v>9</v>
      </c>
      <c r="D11" s="45">
        <v>-63.5</v>
      </c>
      <c r="E11">
        <v>0</v>
      </c>
      <c r="F11">
        <v>0</v>
      </c>
      <c r="G11">
        <v>0</v>
      </c>
    </row>
    <row r="12" spans="1:7" x14ac:dyDescent="0.35">
      <c r="A12">
        <v>222447</v>
      </c>
      <c r="B12" t="str">
        <f t="shared" si="0"/>
        <v>9-64</v>
      </c>
      <c r="C12" s="45">
        <v>9</v>
      </c>
      <c r="D12" s="45">
        <v>-64</v>
      </c>
      <c r="E12">
        <v>0</v>
      </c>
      <c r="F12">
        <v>0</v>
      </c>
      <c r="G12">
        <v>0</v>
      </c>
    </row>
    <row r="13" spans="1:7" x14ac:dyDescent="0.35">
      <c r="A13">
        <v>223168</v>
      </c>
      <c r="B13" t="str">
        <f t="shared" si="0"/>
        <v>9-64.5</v>
      </c>
      <c r="C13" s="45">
        <v>9</v>
      </c>
      <c r="D13" s="45">
        <v>-64.5</v>
      </c>
      <c r="E13">
        <v>0</v>
      </c>
      <c r="F13">
        <v>0</v>
      </c>
      <c r="G13">
        <v>0</v>
      </c>
    </row>
    <row r="14" spans="1:7" x14ac:dyDescent="0.35">
      <c r="A14">
        <v>223889</v>
      </c>
      <c r="B14" t="str">
        <f t="shared" si="0"/>
        <v>9-65</v>
      </c>
      <c r="C14" s="45">
        <v>9</v>
      </c>
      <c r="D14" s="45">
        <v>-65</v>
      </c>
      <c r="E14">
        <v>0</v>
      </c>
      <c r="F14">
        <v>0</v>
      </c>
      <c r="G14">
        <v>0</v>
      </c>
    </row>
    <row r="15" spans="1:7" x14ac:dyDescent="0.35">
      <c r="A15">
        <v>224610</v>
      </c>
      <c r="B15" t="str">
        <f t="shared" si="0"/>
        <v>9-65.5</v>
      </c>
      <c r="C15" s="45">
        <v>9</v>
      </c>
      <c r="D15" s="45">
        <v>-65.5</v>
      </c>
      <c r="E15">
        <v>0</v>
      </c>
      <c r="F15">
        <v>0</v>
      </c>
      <c r="G15">
        <v>0</v>
      </c>
    </row>
    <row r="16" spans="1:7" x14ac:dyDescent="0.35">
      <c r="A16">
        <v>225331</v>
      </c>
      <c r="B16" t="str">
        <f t="shared" si="0"/>
        <v>9-66</v>
      </c>
      <c r="C16" s="45">
        <v>9</v>
      </c>
      <c r="D16" s="45">
        <v>-66</v>
      </c>
      <c r="E16">
        <v>0</v>
      </c>
      <c r="F16">
        <v>0</v>
      </c>
      <c r="G16">
        <v>0</v>
      </c>
    </row>
    <row r="17" spans="1:7" x14ac:dyDescent="0.35">
      <c r="A17">
        <v>226052</v>
      </c>
      <c r="B17" t="str">
        <f t="shared" si="0"/>
        <v>9-66.5</v>
      </c>
      <c r="C17" s="45">
        <v>9</v>
      </c>
      <c r="D17" s="45">
        <v>-66.5</v>
      </c>
      <c r="E17">
        <v>0</v>
      </c>
      <c r="F17">
        <v>0</v>
      </c>
      <c r="G17">
        <v>0</v>
      </c>
    </row>
    <row r="18" spans="1:7" x14ac:dyDescent="0.35">
      <c r="A18">
        <v>226773</v>
      </c>
      <c r="B18" t="str">
        <f t="shared" si="0"/>
        <v>9-67</v>
      </c>
      <c r="C18" s="45">
        <v>9</v>
      </c>
      <c r="D18" s="45">
        <v>-67</v>
      </c>
      <c r="E18">
        <v>0</v>
      </c>
      <c r="F18">
        <v>0</v>
      </c>
      <c r="G18">
        <v>0</v>
      </c>
    </row>
    <row r="19" spans="1:7" x14ac:dyDescent="0.35">
      <c r="A19">
        <v>227494</v>
      </c>
      <c r="B19" t="str">
        <f t="shared" si="0"/>
        <v>9-67.5</v>
      </c>
      <c r="C19" s="45">
        <v>9</v>
      </c>
      <c r="D19" s="45">
        <v>-67.5</v>
      </c>
      <c r="E19">
        <v>0</v>
      </c>
      <c r="F19">
        <v>0</v>
      </c>
      <c r="G19">
        <v>0</v>
      </c>
    </row>
    <row r="20" spans="1:7" x14ac:dyDescent="0.35">
      <c r="A20">
        <v>228215</v>
      </c>
      <c r="B20" t="str">
        <f t="shared" si="0"/>
        <v>9-68</v>
      </c>
      <c r="C20" s="45">
        <v>9</v>
      </c>
      <c r="D20" s="45">
        <v>-68</v>
      </c>
      <c r="E20">
        <v>0</v>
      </c>
      <c r="F20">
        <v>0</v>
      </c>
      <c r="G20">
        <v>0</v>
      </c>
    </row>
    <row r="21" spans="1:7" x14ac:dyDescent="0.35">
      <c r="A21">
        <v>228936</v>
      </c>
      <c r="B21" t="str">
        <f t="shared" si="0"/>
        <v>9-68.5</v>
      </c>
      <c r="C21" s="45">
        <v>9</v>
      </c>
      <c r="D21" s="45">
        <v>-68.5</v>
      </c>
      <c r="E21">
        <v>0</v>
      </c>
      <c r="F21">
        <v>0</v>
      </c>
      <c r="G21">
        <v>0</v>
      </c>
    </row>
    <row r="22" spans="1:7" x14ac:dyDescent="0.35">
      <c r="A22">
        <v>229657</v>
      </c>
      <c r="B22" t="str">
        <f t="shared" si="0"/>
        <v>9-69</v>
      </c>
      <c r="C22" s="45">
        <v>9</v>
      </c>
      <c r="D22" s="45">
        <v>-69</v>
      </c>
      <c r="E22">
        <v>0</v>
      </c>
      <c r="F22">
        <v>0</v>
      </c>
      <c r="G22">
        <v>0</v>
      </c>
    </row>
    <row r="23" spans="1:7" x14ac:dyDescent="0.35">
      <c r="A23">
        <v>230378</v>
      </c>
      <c r="B23" t="str">
        <f t="shared" si="0"/>
        <v>9-69.5</v>
      </c>
      <c r="C23" s="45">
        <v>9</v>
      </c>
      <c r="D23" s="45">
        <v>-69.5</v>
      </c>
      <c r="E23">
        <v>0</v>
      </c>
      <c r="F23">
        <v>0</v>
      </c>
      <c r="G23">
        <v>0</v>
      </c>
    </row>
    <row r="24" spans="1:7" x14ac:dyDescent="0.35">
      <c r="A24">
        <v>231099</v>
      </c>
      <c r="B24" t="str">
        <f t="shared" si="0"/>
        <v>9-70</v>
      </c>
      <c r="C24" s="45">
        <v>9</v>
      </c>
      <c r="D24" s="45">
        <v>-70</v>
      </c>
      <c r="E24">
        <v>0</v>
      </c>
      <c r="F24">
        <v>0</v>
      </c>
      <c r="G24">
        <v>0</v>
      </c>
    </row>
    <row r="25" spans="1:7" x14ac:dyDescent="0.35">
      <c r="A25">
        <v>231820</v>
      </c>
      <c r="B25" t="str">
        <f t="shared" si="0"/>
        <v>9-70.5</v>
      </c>
      <c r="C25" s="45">
        <v>9</v>
      </c>
      <c r="D25" s="45">
        <v>-70.5</v>
      </c>
      <c r="E25">
        <v>0</v>
      </c>
      <c r="F25">
        <v>0</v>
      </c>
      <c r="G25">
        <v>0</v>
      </c>
    </row>
    <row r="26" spans="1:7" x14ac:dyDescent="0.35">
      <c r="A26">
        <v>232541</v>
      </c>
      <c r="B26" t="str">
        <f t="shared" si="0"/>
        <v>9-71</v>
      </c>
      <c r="C26" s="45">
        <v>9</v>
      </c>
      <c r="D26" s="45">
        <v>-71</v>
      </c>
      <c r="E26">
        <v>0</v>
      </c>
      <c r="F26">
        <v>0</v>
      </c>
      <c r="G26">
        <v>0</v>
      </c>
    </row>
    <row r="27" spans="1:7" x14ac:dyDescent="0.35">
      <c r="A27">
        <v>233262</v>
      </c>
      <c r="B27" t="str">
        <f t="shared" si="0"/>
        <v>9-71.5</v>
      </c>
      <c r="C27" s="45">
        <v>9</v>
      </c>
      <c r="D27" s="45">
        <v>-71.5</v>
      </c>
      <c r="E27">
        <v>0</v>
      </c>
      <c r="F27">
        <v>0</v>
      </c>
      <c r="G27">
        <v>0</v>
      </c>
    </row>
    <row r="28" spans="1:7" x14ac:dyDescent="0.35">
      <c r="A28">
        <v>233983</v>
      </c>
      <c r="B28" t="str">
        <f t="shared" si="0"/>
        <v>9-72</v>
      </c>
      <c r="C28" s="45">
        <v>9</v>
      </c>
      <c r="D28" s="45">
        <v>-72</v>
      </c>
      <c r="E28">
        <v>0</v>
      </c>
      <c r="F28">
        <v>0</v>
      </c>
      <c r="G28">
        <v>0</v>
      </c>
    </row>
    <row r="29" spans="1:7" x14ac:dyDescent="0.35">
      <c r="A29">
        <v>234704</v>
      </c>
      <c r="B29" t="str">
        <f t="shared" si="0"/>
        <v>9-72.5</v>
      </c>
      <c r="C29" s="45">
        <v>9</v>
      </c>
      <c r="D29" s="45">
        <v>-72.5</v>
      </c>
      <c r="E29">
        <v>0</v>
      </c>
      <c r="F29">
        <v>0</v>
      </c>
      <c r="G29">
        <v>0</v>
      </c>
    </row>
    <row r="30" spans="1:7" x14ac:dyDescent="0.35">
      <c r="A30">
        <v>235425</v>
      </c>
      <c r="B30" t="str">
        <f t="shared" si="0"/>
        <v>9-73</v>
      </c>
      <c r="C30" s="45">
        <v>9</v>
      </c>
      <c r="D30" s="45">
        <v>-73</v>
      </c>
      <c r="E30">
        <v>0</v>
      </c>
      <c r="F30">
        <v>0</v>
      </c>
      <c r="G30">
        <v>0</v>
      </c>
    </row>
    <row r="31" spans="1:7" x14ac:dyDescent="0.35">
      <c r="A31">
        <v>236146</v>
      </c>
      <c r="B31" t="str">
        <f t="shared" si="0"/>
        <v>9-73.5</v>
      </c>
      <c r="C31" s="45">
        <v>9</v>
      </c>
      <c r="D31" s="45">
        <v>-73.5</v>
      </c>
      <c r="E31">
        <v>0</v>
      </c>
      <c r="F31">
        <v>0</v>
      </c>
      <c r="G31">
        <v>0</v>
      </c>
    </row>
    <row r="32" spans="1:7" x14ac:dyDescent="0.35">
      <c r="A32">
        <v>236867</v>
      </c>
      <c r="B32" t="str">
        <f t="shared" si="0"/>
        <v>9-74</v>
      </c>
      <c r="C32" s="45">
        <v>9</v>
      </c>
      <c r="D32" s="45">
        <v>-74</v>
      </c>
      <c r="E32">
        <v>0</v>
      </c>
      <c r="F32">
        <v>0</v>
      </c>
      <c r="G32">
        <v>0</v>
      </c>
    </row>
    <row r="33" spans="1:7" x14ac:dyDescent="0.35">
      <c r="A33">
        <v>237588</v>
      </c>
      <c r="B33" t="str">
        <f t="shared" si="0"/>
        <v>9-74.5</v>
      </c>
      <c r="C33" s="45">
        <v>9</v>
      </c>
      <c r="D33" s="45">
        <v>-74.5</v>
      </c>
      <c r="E33">
        <v>0</v>
      </c>
      <c r="F33">
        <v>0</v>
      </c>
      <c r="G33">
        <v>0</v>
      </c>
    </row>
    <row r="34" spans="1:7" x14ac:dyDescent="0.35">
      <c r="A34">
        <v>238309</v>
      </c>
      <c r="B34" t="str">
        <f t="shared" si="0"/>
        <v>9-75</v>
      </c>
      <c r="C34" s="45">
        <v>9</v>
      </c>
      <c r="D34" s="45">
        <v>-75</v>
      </c>
      <c r="E34">
        <v>0</v>
      </c>
      <c r="F34">
        <v>0</v>
      </c>
      <c r="G34">
        <v>0</v>
      </c>
    </row>
    <row r="35" spans="1:7" x14ac:dyDescent="0.35">
      <c r="A35">
        <v>239030</v>
      </c>
      <c r="B35" t="str">
        <f t="shared" si="0"/>
        <v>9-75.5</v>
      </c>
      <c r="C35" s="45">
        <v>9</v>
      </c>
      <c r="D35" s="45">
        <v>-75.5</v>
      </c>
      <c r="E35">
        <v>0</v>
      </c>
      <c r="F35">
        <v>0</v>
      </c>
      <c r="G35">
        <v>0</v>
      </c>
    </row>
    <row r="36" spans="1:7" x14ac:dyDescent="0.35">
      <c r="A36">
        <v>239751</v>
      </c>
      <c r="B36" t="str">
        <f t="shared" si="0"/>
        <v>9-76</v>
      </c>
      <c r="C36" s="45">
        <v>9</v>
      </c>
      <c r="D36" s="45">
        <v>-76</v>
      </c>
      <c r="E36">
        <v>0</v>
      </c>
      <c r="F36">
        <v>0</v>
      </c>
      <c r="G36">
        <v>0</v>
      </c>
    </row>
    <row r="37" spans="1:7" x14ac:dyDescent="0.35">
      <c r="A37">
        <v>240472</v>
      </c>
      <c r="B37" t="str">
        <f t="shared" si="0"/>
        <v>9-76.5</v>
      </c>
      <c r="C37" s="45">
        <v>9</v>
      </c>
      <c r="D37" s="45">
        <v>-76.5</v>
      </c>
      <c r="E37">
        <v>0</v>
      </c>
      <c r="F37">
        <v>0</v>
      </c>
      <c r="G37">
        <v>0</v>
      </c>
    </row>
    <row r="38" spans="1:7" x14ac:dyDescent="0.35">
      <c r="A38">
        <v>241193</v>
      </c>
      <c r="B38" t="str">
        <f t="shared" si="0"/>
        <v>9-77</v>
      </c>
      <c r="C38" s="45">
        <v>9</v>
      </c>
      <c r="D38" s="45">
        <v>-77</v>
      </c>
      <c r="E38">
        <v>0</v>
      </c>
      <c r="F38">
        <v>0</v>
      </c>
      <c r="G38">
        <v>0</v>
      </c>
    </row>
    <row r="39" spans="1:7" x14ac:dyDescent="0.35">
      <c r="A39">
        <v>241914</v>
      </c>
      <c r="B39" t="str">
        <f t="shared" si="0"/>
        <v>9-77.5</v>
      </c>
      <c r="C39" s="45">
        <v>9</v>
      </c>
      <c r="D39" s="45">
        <v>-77.5</v>
      </c>
      <c r="E39">
        <v>0</v>
      </c>
      <c r="F39">
        <v>0</v>
      </c>
      <c r="G39">
        <v>0</v>
      </c>
    </row>
    <row r="40" spans="1:7" x14ac:dyDescent="0.35">
      <c r="A40">
        <v>242635</v>
      </c>
      <c r="B40" t="str">
        <f t="shared" si="0"/>
        <v>9-78</v>
      </c>
      <c r="C40" s="45">
        <v>9</v>
      </c>
      <c r="D40" s="45">
        <v>-78</v>
      </c>
      <c r="E40">
        <v>0</v>
      </c>
      <c r="F40">
        <v>0</v>
      </c>
      <c r="G40">
        <v>0</v>
      </c>
    </row>
    <row r="41" spans="1:7" x14ac:dyDescent="0.35">
      <c r="A41">
        <v>243356</v>
      </c>
      <c r="B41" t="str">
        <f t="shared" si="0"/>
        <v>9-78.5</v>
      </c>
      <c r="C41" s="45">
        <v>9</v>
      </c>
      <c r="D41" s="45">
        <v>-78.5</v>
      </c>
      <c r="E41">
        <v>0</v>
      </c>
      <c r="F41">
        <v>0</v>
      </c>
      <c r="G41">
        <v>0</v>
      </c>
    </row>
    <row r="42" spans="1:7" x14ac:dyDescent="0.35">
      <c r="A42">
        <v>244077</v>
      </c>
      <c r="B42" t="str">
        <f t="shared" si="0"/>
        <v>9-79</v>
      </c>
      <c r="C42" s="45">
        <v>9</v>
      </c>
      <c r="D42" s="45">
        <v>-79</v>
      </c>
      <c r="E42">
        <v>0</v>
      </c>
      <c r="F42">
        <v>0</v>
      </c>
      <c r="G42">
        <v>0</v>
      </c>
    </row>
    <row r="43" spans="1:7" x14ac:dyDescent="0.35">
      <c r="A43">
        <v>244798</v>
      </c>
      <c r="B43" t="str">
        <f t="shared" si="0"/>
        <v>9-79.5</v>
      </c>
      <c r="C43" s="45">
        <v>9</v>
      </c>
      <c r="D43" s="45">
        <v>-79.5</v>
      </c>
      <c r="E43">
        <v>0</v>
      </c>
      <c r="F43">
        <v>0</v>
      </c>
      <c r="G43">
        <v>0</v>
      </c>
    </row>
    <row r="44" spans="1:7" x14ac:dyDescent="0.35">
      <c r="A44">
        <v>245519</v>
      </c>
      <c r="B44" t="str">
        <f t="shared" si="0"/>
        <v>9-80</v>
      </c>
      <c r="C44" s="45">
        <v>9</v>
      </c>
      <c r="D44" s="45">
        <v>-80</v>
      </c>
      <c r="E44">
        <v>0</v>
      </c>
      <c r="F44">
        <v>0</v>
      </c>
      <c r="G44">
        <v>0</v>
      </c>
    </row>
    <row r="45" spans="1:7" x14ac:dyDescent="0.35">
      <c r="A45">
        <v>246240</v>
      </c>
      <c r="B45" t="str">
        <f t="shared" si="0"/>
        <v>9-80.5</v>
      </c>
      <c r="C45" s="45">
        <v>9</v>
      </c>
      <c r="D45" s="45">
        <v>-80.5</v>
      </c>
      <c r="E45">
        <v>0</v>
      </c>
      <c r="F45">
        <v>0</v>
      </c>
      <c r="G45">
        <v>0</v>
      </c>
    </row>
    <row r="46" spans="1:7" x14ac:dyDescent="0.35">
      <c r="A46">
        <v>246961</v>
      </c>
      <c r="B46" t="str">
        <f t="shared" si="0"/>
        <v>9-81</v>
      </c>
      <c r="C46" s="45">
        <v>9</v>
      </c>
      <c r="D46" s="45">
        <v>-81</v>
      </c>
      <c r="E46">
        <v>0</v>
      </c>
      <c r="F46">
        <v>0</v>
      </c>
      <c r="G46">
        <v>0</v>
      </c>
    </row>
    <row r="47" spans="1:7" x14ac:dyDescent="0.35">
      <c r="A47">
        <v>247682</v>
      </c>
      <c r="B47" t="str">
        <f t="shared" si="0"/>
        <v>9-81.5</v>
      </c>
      <c r="C47" s="45">
        <v>9</v>
      </c>
      <c r="D47" s="45">
        <v>-81.5</v>
      </c>
      <c r="E47">
        <v>0</v>
      </c>
      <c r="F47">
        <v>0</v>
      </c>
      <c r="G47">
        <v>0</v>
      </c>
    </row>
    <row r="48" spans="1:7" x14ac:dyDescent="0.35">
      <c r="A48">
        <v>248403</v>
      </c>
      <c r="B48" t="str">
        <f t="shared" si="0"/>
        <v>9-82</v>
      </c>
      <c r="C48" s="45">
        <v>9</v>
      </c>
      <c r="D48" s="45">
        <v>-82</v>
      </c>
      <c r="E48">
        <v>0</v>
      </c>
      <c r="F48">
        <v>0</v>
      </c>
      <c r="G48">
        <v>0</v>
      </c>
    </row>
    <row r="49" spans="1:7" x14ac:dyDescent="0.35">
      <c r="A49">
        <v>249124</v>
      </c>
      <c r="B49" t="str">
        <f t="shared" si="0"/>
        <v>9-82.5</v>
      </c>
      <c r="C49" s="45">
        <v>9</v>
      </c>
      <c r="D49" s="45">
        <v>-82.5</v>
      </c>
      <c r="E49">
        <v>0</v>
      </c>
      <c r="F49">
        <v>0</v>
      </c>
      <c r="G49">
        <v>0</v>
      </c>
    </row>
    <row r="50" spans="1:7" x14ac:dyDescent="0.35">
      <c r="A50">
        <v>249845</v>
      </c>
      <c r="B50" t="str">
        <f t="shared" si="0"/>
        <v>9-83</v>
      </c>
      <c r="C50" s="45">
        <v>9</v>
      </c>
      <c r="D50" s="45">
        <v>-83</v>
      </c>
      <c r="E50">
        <v>0</v>
      </c>
      <c r="F50">
        <v>0</v>
      </c>
      <c r="G50">
        <v>0</v>
      </c>
    </row>
    <row r="51" spans="1:7" x14ac:dyDescent="0.35">
      <c r="A51">
        <v>250566</v>
      </c>
      <c r="B51" t="str">
        <f t="shared" si="0"/>
        <v>9-83.5</v>
      </c>
      <c r="C51" s="45">
        <v>9</v>
      </c>
      <c r="D51" s="45">
        <v>-83.5</v>
      </c>
      <c r="E51">
        <v>0</v>
      </c>
      <c r="F51">
        <v>0</v>
      </c>
      <c r="G51">
        <v>0</v>
      </c>
    </row>
    <row r="52" spans="1:7" x14ac:dyDescent="0.35">
      <c r="A52">
        <v>251287</v>
      </c>
      <c r="B52" t="str">
        <f t="shared" si="0"/>
        <v>9-84</v>
      </c>
      <c r="C52" s="45">
        <v>9</v>
      </c>
      <c r="D52" s="45">
        <v>-84</v>
      </c>
      <c r="E52">
        <v>0</v>
      </c>
      <c r="F52">
        <v>0</v>
      </c>
      <c r="G52">
        <v>0</v>
      </c>
    </row>
    <row r="53" spans="1:7" x14ac:dyDescent="0.35">
      <c r="A53">
        <v>252008</v>
      </c>
      <c r="B53" t="str">
        <f t="shared" si="0"/>
        <v>9-84.5</v>
      </c>
      <c r="C53" s="45">
        <v>9</v>
      </c>
      <c r="D53" s="45">
        <v>-84.5</v>
      </c>
      <c r="E53">
        <v>0</v>
      </c>
      <c r="F53">
        <v>0</v>
      </c>
      <c r="G53">
        <v>0</v>
      </c>
    </row>
    <row r="54" spans="1:7" x14ac:dyDescent="0.35">
      <c r="A54">
        <v>252729</v>
      </c>
      <c r="B54" t="str">
        <f t="shared" si="0"/>
        <v>9-85</v>
      </c>
      <c r="C54" s="45">
        <v>9</v>
      </c>
      <c r="D54" s="45">
        <v>-85</v>
      </c>
      <c r="E54">
        <v>0</v>
      </c>
      <c r="F54">
        <v>0</v>
      </c>
      <c r="G54">
        <v>0</v>
      </c>
    </row>
    <row r="55" spans="1:7" x14ac:dyDescent="0.35">
      <c r="A55">
        <v>253450</v>
      </c>
      <c r="B55" t="str">
        <f t="shared" si="0"/>
        <v>9-85.5</v>
      </c>
      <c r="C55" s="45">
        <v>9</v>
      </c>
      <c r="D55" s="45">
        <v>-85.5</v>
      </c>
      <c r="E55">
        <v>0</v>
      </c>
      <c r="F55">
        <v>0</v>
      </c>
      <c r="G55">
        <v>0</v>
      </c>
    </row>
    <row r="56" spans="1:7" x14ac:dyDescent="0.35">
      <c r="A56">
        <v>254171</v>
      </c>
      <c r="B56" t="str">
        <f t="shared" si="0"/>
        <v>9-86</v>
      </c>
      <c r="C56" s="45">
        <v>9</v>
      </c>
      <c r="D56" s="45">
        <v>-86</v>
      </c>
      <c r="E56">
        <v>0</v>
      </c>
      <c r="F56">
        <v>0</v>
      </c>
      <c r="G56">
        <v>0</v>
      </c>
    </row>
    <row r="57" spans="1:7" x14ac:dyDescent="0.35">
      <c r="A57">
        <v>254892</v>
      </c>
      <c r="B57" t="str">
        <f t="shared" si="0"/>
        <v>9-86.5</v>
      </c>
      <c r="C57" s="45">
        <v>9</v>
      </c>
      <c r="D57" s="45">
        <v>-86.5</v>
      </c>
      <c r="E57">
        <v>0</v>
      </c>
      <c r="F57">
        <v>0</v>
      </c>
      <c r="G57">
        <v>0</v>
      </c>
    </row>
    <row r="58" spans="1:7" x14ac:dyDescent="0.35">
      <c r="A58">
        <v>255613</v>
      </c>
      <c r="B58" t="str">
        <f t="shared" si="0"/>
        <v>9-87</v>
      </c>
      <c r="C58" s="45">
        <v>9</v>
      </c>
      <c r="D58" s="45">
        <v>-87</v>
      </c>
      <c r="E58">
        <v>0</v>
      </c>
      <c r="F58">
        <v>0</v>
      </c>
      <c r="G58">
        <v>0</v>
      </c>
    </row>
    <row r="59" spans="1:7" x14ac:dyDescent="0.35">
      <c r="A59">
        <v>256334</v>
      </c>
      <c r="B59" t="str">
        <f t="shared" si="0"/>
        <v>9-87.5</v>
      </c>
      <c r="C59" s="45">
        <v>9</v>
      </c>
      <c r="D59" s="45">
        <v>-87.5</v>
      </c>
      <c r="E59">
        <v>0</v>
      </c>
      <c r="F59">
        <v>0</v>
      </c>
      <c r="G59">
        <v>0</v>
      </c>
    </row>
    <row r="60" spans="1:7" x14ac:dyDescent="0.35">
      <c r="A60">
        <v>257055</v>
      </c>
      <c r="B60" t="str">
        <f t="shared" si="0"/>
        <v>9-88</v>
      </c>
      <c r="C60" s="45">
        <v>9</v>
      </c>
      <c r="D60" s="45">
        <v>-88</v>
      </c>
      <c r="E60">
        <v>0</v>
      </c>
      <c r="F60">
        <v>0</v>
      </c>
      <c r="G60">
        <v>0</v>
      </c>
    </row>
    <row r="61" spans="1:7" x14ac:dyDescent="0.35">
      <c r="A61">
        <v>257776</v>
      </c>
      <c r="B61" t="str">
        <f t="shared" si="0"/>
        <v>9-88.5</v>
      </c>
      <c r="C61" s="45">
        <v>9</v>
      </c>
      <c r="D61" s="45">
        <v>-88.5</v>
      </c>
      <c r="E61">
        <v>0</v>
      </c>
      <c r="F61">
        <v>0</v>
      </c>
      <c r="G61">
        <v>0</v>
      </c>
    </row>
    <row r="62" spans="1:7" x14ac:dyDescent="0.35">
      <c r="A62">
        <v>258497</v>
      </c>
      <c r="B62" t="str">
        <f t="shared" si="0"/>
        <v>9-89</v>
      </c>
      <c r="C62" s="45">
        <v>9</v>
      </c>
      <c r="D62" s="45">
        <v>-89</v>
      </c>
      <c r="E62">
        <v>0</v>
      </c>
      <c r="F62">
        <v>0</v>
      </c>
      <c r="G62">
        <v>0</v>
      </c>
    </row>
    <row r="63" spans="1:7" x14ac:dyDescent="0.35">
      <c r="A63">
        <v>259218</v>
      </c>
      <c r="B63" t="str">
        <f t="shared" si="0"/>
        <v>9-89.5</v>
      </c>
      <c r="C63" s="45">
        <v>9</v>
      </c>
      <c r="D63" s="45">
        <v>-89.5</v>
      </c>
      <c r="E63">
        <v>0</v>
      </c>
      <c r="F63">
        <v>0</v>
      </c>
      <c r="G63">
        <v>0</v>
      </c>
    </row>
    <row r="64" spans="1:7" x14ac:dyDescent="0.35">
      <c r="A64">
        <v>259939</v>
      </c>
      <c r="B64" t="str">
        <f t="shared" si="0"/>
        <v>9-90</v>
      </c>
      <c r="C64" s="45">
        <v>9</v>
      </c>
      <c r="D64" s="45">
        <v>-90</v>
      </c>
      <c r="E64">
        <v>0</v>
      </c>
      <c r="F64">
        <v>0</v>
      </c>
      <c r="G64">
        <v>0</v>
      </c>
    </row>
    <row r="65" spans="1:7" x14ac:dyDescent="0.35">
      <c r="A65">
        <v>215238</v>
      </c>
      <c r="B65" t="str">
        <f t="shared" si="0"/>
        <v>9.5-59</v>
      </c>
      <c r="C65" s="45">
        <v>9.5</v>
      </c>
      <c r="D65" s="45">
        <v>-59</v>
      </c>
      <c r="E65">
        <v>0</v>
      </c>
      <c r="F65">
        <v>0</v>
      </c>
      <c r="G65">
        <v>0</v>
      </c>
    </row>
    <row r="66" spans="1:7" x14ac:dyDescent="0.35">
      <c r="A66">
        <v>215959</v>
      </c>
      <c r="B66" t="str">
        <f t="shared" ref="B66:B129" si="1">+C66&amp;D66</f>
        <v>9.5-59.5</v>
      </c>
      <c r="C66" s="45">
        <v>9.5</v>
      </c>
      <c r="D66" s="45">
        <v>-59.5</v>
      </c>
      <c r="E66">
        <v>0</v>
      </c>
      <c r="F66">
        <v>0</v>
      </c>
      <c r="G66">
        <v>0</v>
      </c>
    </row>
    <row r="67" spans="1:7" x14ac:dyDescent="0.35">
      <c r="A67">
        <v>216680</v>
      </c>
      <c r="B67" t="str">
        <f t="shared" si="1"/>
        <v>9.5-60</v>
      </c>
      <c r="C67" s="45">
        <v>9.5</v>
      </c>
      <c r="D67" s="45">
        <v>-60</v>
      </c>
      <c r="E67">
        <v>0</v>
      </c>
      <c r="F67">
        <v>0</v>
      </c>
      <c r="G67">
        <v>0</v>
      </c>
    </row>
    <row r="68" spans="1:7" x14ac:dyDescent="0.35">
      <c r="A68">
        <v>217401</v>
      </c>
      <c r="B68" t="str">
        <f t="shared" si="1"/>
        <v>9.5-60.5</v>
      </c>
      <c r="C68" s="45">
        <v>9.5</v>
      </c>
      <c r="D68" s="45">
        <v>-60.5</v>
      </c>
      <c r="E68">
        <v>0</v>
      </c>
      <c r="F68">
        <v>0</v>
      </c>
      <c r="G68">
        <v>0</v>
      </c>
    </row>
    <row r="69" spans="1:7" x14ac:dyDescent="0.35">
      <c r="A69">
        <v>218122</v>
      </c>
      <c r="B69" t="str">
        <f t="shared" si="1"/>
        <v>9.5-61</v>
      </c>
      <c r="C69" s="45">
        <v>9.5</v>
      </c>
      <c r="D69" s="45">
        <v>-61</v>
      </c>
      <c r="E69">
        <v>0</v>
      </c>
      <c r="F69">
        <v>0</v>
      </c>
      <c r="G69">
        <v>0</v>
      </c>
    </row>
    <row r="70" spans="1:7" x14ac:dyDescent="0.35">
      <c r="A70">
        <v>218843</v>
      </c>
      <c r="B70" t="str">
        <f t="shared" si="1"/>
        <v>9.5-61.5</v>
      </c>
      <c r="C70" s="45">
        <v>9.5</v>
      </c>
      <c r="D70" s="45">
        <v>-61.5</v>
      </c>
      <c r="E70">
        <v>0</v>
      </c>
      <c r="F70">
        <v>0</v>
      </c>
      <c r="G70">
        <v>0</v>
      </c>
    </row>
    <row r="71" spans="1:7" x14ac:dyDescent="0.35">
      <c r="A71">
        <v>219564</v>
      </c>
      <c r="B71" t="str">
        <f t="shared" si="1"/>
        <v>9.5-62</v>
      </c>
      <c r="C71" s="45">
        <v>9.5</v>
      </c>
      <c r="D71" s="45">
        <v>-62</v>
      </c>
      <c r="E71">
        <v>0</v>
      </c>
      <c r="F71">
        <v>0</v>
      </c>
      <c r="G71">
        <v>0</v>
      </c>
    </row>
    <row r="72" spans="1:7" x14ac:dyDescent="0.35">
      <c r="A72">
        <v>220285</v>
      </c>
      <c r="B72" t="str">
        <f t="shared" si="1"/>
        <v>9.5-62.5</v>
      </c>
      <c r="C72" s="45">
        <v>9.5</v>
      </c>
      <c r="D72" s="45">
        <v>-62.5</v>
      </c>
      <c r="E72">
        <v>0</v>
      </c>
      <c r="F72">
        <v>0</v>
      </c>
      <c r="G72">
        <v>0</v>
      </c>
    </row>
    <row r="73" spans="1:7" x14ac:dyDescent="0.35">
      <c r="A73">
        <v>221006</v>
      </c>
      <c r="B73" t="str">
        <f t="shared" si="1"/>
        <v>9.5-63</v>
      </c>
      <c r="C73" s="45">
        <v>9.5</v>
      </c>
      <c r="D73" s="45">
        <v>-63</v>
      </c>
      <c r="E73">
        <v>0</v>
      </c>
      <c r="F73">
        <v>0</v>
      </c>
      <c r="G73">
        <v>0</v>
      </c>
    </row>
    <row r="74" spans="1:7" x14ac:dyDescent="0.35">
      <c r="A74">
        <v>221727</v>
      </c>
      <c r="B74" t="str">
        <f t="shared" si="1"/>
        <v>9.5-63.5</v>
      </c>
      <c r="C74" s="45">
        <v>9.5</v>
      </c>
      <c r="D74" s="45">
        <v>-63.5</v>
      </c>
      <c r="E74">
        <v>0</v>
      </c>
      <c r="F74">
        <v>0</v>
      </c>
      <c r="G74">
        <v>0</v>
      </c>
    </row>
    <row r="75" spans="1:7" x14ac:dyDescent="0.35">
      <c r="A75">
        <v>222448</v>
      </c>
      <c r="B75" t="str">
        <f t="shared" si="1"/>
        <v>9.5-64</v>
      </c>
      <c r="C75" s="45">
        <v>9.5</v>
      </c>
      <c r="D75" s="45">
        <v>-64</v>
      </c>
      <c r="E75">
        <v>0</v>
      </c>
      <c r="F75">
        <v>0</v>
      </c>
      <c r="G75">
        <v>0</v>
      </c>
    </row>
    <row r="76" spans="1:7" x14ac:dyDescent="0.35">
      <c r="A76">
        <v>223169</v>
      </c>
      <c r="B76" t="str">
        <f t="shared" si="1"/>
        <v>9.5-64.5</v>
      </c>
      <c r="C76" s="45">
        <v>9.5</v>
      </c>
      <c r="D76" s="45">
        <v>-64.5</v>
      </c>
      <c r="E76">
        <v>0</v>
      </c>
      <c r="F76">
        <v>0</v>
      </c>
      <c r="G76">
        <v>0</v>
      </c>
    </row>
    <row r="77" spans="1:7" x14ac:dyDescent="0.35">
      <c r="A77">
        <v>223890</v>
      </c>
      <c r="B77" t="str">
        <f t="shared" si="1"/>
        <v>9.5-65</v>
      </c>
      <c r="C77" s="45">
        <v>9.5</v>
      </c>
      <c r="D77" s="45">
        <v>-65</v>
      </c>
      <c r="E77">
        <v>0</v>
      </c>
      <c r="F77">
        <v>0</v>
      </c>
      <c r="G77">
        <v>0</v>
      </c>
    </row>
    <row r="78" spans="1:7" x14ac:dyDescent="0.35">
      <c r="A78">
        <v>224611</v>
      </c>
      <c r="B78" t="str">
        <f t="shared" si="1"/>
        <v>9.5-65.5</v>
      </c>
      <c r="C78" s="45">
        <v>9.5</v>
      </c>
      <c r="D78" s="45">
        <v>-65.5</v>
      </c>
      <c r="E78">
        <v>0</v>
      </c>
      <c r="F78">
        <v>0</v>
      </c>
      <c r="G78">
        <v>0</v>
      </c>
    </row>
    <row r="79" spans="1:7" x14ac:dyDescent="0.35">
      <c r="A79">
        <v>225332</v>
      </c>
      <c r="B79" t="str">
        <f t="shared" si="1"/>
        <v>9.5-66</v>
      </c>
      <c r="C79" s="45">
        <v>9.5</v>
      </c>
      <c r="D79" s="45">
        <v>-66</v>
      </c>
      <c r="E79">
        <v>0</v>
      </c>
      <c r="F79">
        <v>0</v>
      </c>
      <c r="G79">
        <v>0</v>
      </c>
    </row>
    <row r="80" spans="1:7" x14ac:dyDescent="0.35">
      <c r="A80">
        <v>226053</v>
      </c>
      <c r="B80" t="str">
        <f t="shared" si="1"/>
        <v>9.5-66.5</v>
      </c>
      <c r="C80" s="45">
        <v>9.5</v>
      </c>
      <c r="D80" s="45">
        <v>-66.5</v>
      </c>
      <c r="E80">
        <v>0</v>
      </c>
      <c r="F80">
        <v>0</v>
      </c>
      <c r="G80">
        <v>0</v>
      </c>
    </row>
    <row r="81" spans="1:7" x14ac:dyDescent="0.35">
      <c r="A81">
        <v>226774</v>
      </c>
      <c r="B81" t="str">
        <f t="shared" si="1"/>
        <v>9.5-67</v>
      </c>
      <c r="C81" s="45">
        <v>9.5</v>
      </c>
      <c r="D81" s="45">
        <v>-67</v>
      </c>
      <c r="E81">
        <v>0</v>
      </c>
      <c r="F81">
        <v>0</v>
      </c>
      <c r="G81">
        <v>0</v>
      </c>
    </row>
    <row r="82" spans="1:7" x14ac:dyDescent="0.35">
      <c r="A82">
        <v>227495</v>
      </c>
      <c r="B82" t="str">
        <f t="shared" si="1"/>
        <v>9.5-67.5</v>
      </c>
      <c r="C82" s="45">
        <v>9.5</v>
      </c>
      <c r="D82" s="45">
        <v>-67.5</v>
      </c>
      <c r="E82">
        <v>0</v>
      </c>
      <c r="F82">
        <v>0</v>
      </c>
      <c r="G82">
        <v>0</v>
      </c>
    </row>
    <row r="83" spans="1:7" x14ac:dyDescent="0.35">
      <c r="A83">
        <v>228216</v>
      </c>
      <c r="B83" t="str">
        <f t="shared" si="1"/>
        <v>9.5-68</v>
      </c>
      <c r="C83" s="45">
        <v>9.5</v>
      </c>
      <c r="D83" s="45">
        <v>-68</v>
      </c>
      <c r="E83">
        <v>0</v>
      </c>
      <c r="F83">
        <v>0</v>
      </c>
      <c r="G83">
        <v>0</v>
      </c>
    </row>
    <row r="84" spans="1:7" x14ac:dyDescent="0.35">
      <c r="A84">
        <v>228937</v>
      </c>
      <c r="B84" t="str">
        <f t="shared" si="1"/>
        <v>9.5-68.5</v>
      </c>
      <c r="C84" s="45">
        <v>9.5</v>
      </c>
      <c r="D84" s="45">
        <v>-68.5</v>
      </c>
      <c r="E84">
        <v>0</v>
      </c>
      <c r="F84">
        <v>0</v>
      </c>
      <c r="G84">
        <v>0</v>
      </c>
    </row>
    <row r="85" spans="1:7" x14ac:dyDescent="0.35">
      <c r="A85">
        <v>229658</v>
      </c>
      <c r="B85" t="str">
        <f t="shared" si="1"/>
        <v>9.5-69</v>
      </c>
      <c r="C85" s="45">
        <v>9.5</v>
      </c>
      <c r="D85" s="45">
        <v>-69</v>
      </c>
      <c r="E85">
        <v>0</v>
      </c>
      <c r="F85">
        <v>0</v>
      </c>
      <c r="G85">
        <v>0</v>
      </c>
    </row>
    <row r="86" spans="1:7" x14ac:dyDescent="0.35">
      <c r="A86">
        <v>230379</v>
      </c>
      <c r="B86" t="str">
        <f t="shared" si="1"/>
        <v>9.5-69.5</v>
      </c>
      <c r="C86" s="45">
        <v>9.5</v>
      </c>
      <c r="D86" s="45">
        <v>-69.5</v>
      </c>
      <c r="E86">
        <v>0</v>
      </c>
      <c r="F86">
        <v>0</v>
      </c>
      <c r="G86">
        <v>0</v>
      </c>
    </row>
    <row r="87" spans="1:7" x14ac:dyDescent="0.35">
      <c r="A87">
        <v>231100</v>
      </c>
      <c r="B87" t="str">
        <f t="shared" si="1"/>
        <v>9.5-70</v>
      </c>
      <c r="C87" s="45">
        <v>9.5</v>
      </c>
      <c r="D87" s="45">
        <v>-70</v>
      </c>
      <c r="E87">
        <v>0</v>
      </c>
      <c r="F87">
        <v>0</v>
      </c>
      <c r="G87">
        <v>0</v>
      </c>
    </row>
    <row r="88" spans="1:7" x14ac:dyDescent="0.35">
      <c r="A88">
        <v>231821</v>
      </c>
      <c r="B88" t="str">
        <f t="shared" si="1"/>
        <v>9.5-70.5</v>
      </c>
      <c r="C88" s="45">
        <v>9.5</v>
      </c>
      <c r="D88" s="45">
        <v>-70.5</v>
      </c>
      <c r="E88">
        <v>0</v>
      </c>
      <c r="F88">
        <v>0</v>
      </c>
      <c r="G88">
        <v>0</v>
      </c>
    </row>
    <row r="89" spans="1:7" x14ac:dyDescent="0.35">
      <c r="A89">
        <v>232542</v>
      </c>
      <c r="B89" t="str">
        <f t="shared" si="1"/>
        <v>9.5-71</v>
      </c>
      <c r="C89" s="45">
        <v>9.5</v>
      </c>
      <c r="D89" s="45">
        <v>-71</v>
      </c>
      <c r="E89">
        <v>0</v>
      </c>
      <c r="F89">
        <v>0</v>
      </c>
      <c r="G89">
        <v>0</v>
      </c>
    </row>
    <row r="90" spans="1:7" x14ac:dyDescent="0.35">
      <c r="A90">
        <v>233263</v>
      </c>
      <c r="B90" t="str">
        <f t="shared" si="1"/>
        <v>9.5-71.5</v>
      </c>
      <c r="C90" s="45">
        <v>9.5</v>
      </c>
      <c r="D90" s="45">
        <v>-71.5</v>
      </c>
      <c r="E90">
        <v>0</v>
      </c>
      <c r="F90">
        <v>0</v>
      </c>
      <c r="G90">
        <v>0</v>
      </c>
    </row>
    <row r="91" spans="1:7" x14ac:dyDescent="0.35">
      <c r="A91">
        <v>233984</v>
      </c>
      <c r="B91" t="str">
        <f t="shared" si="1"/>
        <v>9.5-72</v>
      </c>
      <c r="C91" s="45">
        <v>9.5</v>
      </c>
      <c r="D91" s="45">
        <v>-72</v>
      </c>
      <c r="E91">
        <v>0</v>
      </c>
      <c r="F91">
        <v>0</v>
      </c>
      <c r="G91">
        <v>0</v>
      </c>
    </row>
    <row r="92" spans="1:7" x14ac:dyDescent="0.35">
      <c r="A92">
        <v>234705</v>
      </c>
      <c r="B92" t="str">
        <f t="shared" si="1"/>
        <v>9.5-72.5</v>
      </c>
      <c r="C92" s="45">
        <v>9.5</v>
      </c>
      <c r="D92" s="45">
        <v>-72.5</v>
      </c>
      <c r="E92">
        <v>0</v>
      </c>
      <c r="F92">
        <v>0</v>
      </c>
      <c r="G92">
        <v>0</v>
      </c>
    </row>
    <row r="93" spans="1:7" x14ac:dyDescent="0.35">
      <c r="A93">
        <v>235426</v>
      </c>
      <c r="B93" t="str">
        <f t="shared" si="1"/>
        <v>9.5-73</v>
      </c>
      <c r="C93" s="45">
        <v>9.5</v>
      </c>
      <c r="D93" s="45">
        <v>-73</v>
      </c>
      <c r="E93">
        <v>0</v>
      </c>
      <c r="F93">
        <v>0</v>
      </c>
      <c r="G93">
        <v>0</v>
      </c>
    </row>
    <row r="94" spans="1:7" x14ac:dyDescent="0.35">
      <c r="A94">
        <v>236147</v>
      </c>
      <c r="B94" t="str">
        <f t="shared" si="1"/>
        <v>9.5-73.5</v>
      </c>
      <c r="C94" s="45">
        <v>9.5</v>
      </c>
      <c r="D94" s="45">
        <v>-73.5</v>
      </c>
      <c r="E94">
        <v>0</v>
      </c>
      <c r="F94">
        <v>0</v>
      </c>
      <c r="G94">
        <v>0</v>
      </c>
    </row>
    <row r="95" spans="1:7" x14ac:dyDescent="0.35">
      <c r="A95">
        <v>236868</v>
      </c>
      <c r="B95" t="str">
        <f t="shared" si="1"/>
        <v>9.5-74</v>
      </c>
      <c r="C95" s="45">
        <v>9.5</v>
      </c>
      <c r="D95" s="45">
        <v>-74</v>
      </c>
      <c r="E95">
        <v>0</v>
      </c>
      <c r="F95">
        <v>0</v>
      </c>
      <c r="G95">
        <v>0</v>
      </c>
    </row>
    <row r="96" spans="1:7" x14ac:dyDescent="0.35">
      <c r="A96">
        <v>237589</v>
      </c>
      <c r="B96" t="str">
        <f t="shared" si="1"/>
        <v>9.5-74.5</v>
      </c>
      <c r="C96" s="45">
        <v>9.5</v>
      </c>
      <c r="D96" s="45">
        <v>-74.5</v>
      </c>
      <c r="E96">
        <v>0</v>
      </c>
      <c r="F96">
        <v>0</v>
      </c>
      <c r="G96">
        <v>0</v>
      </c>
    </row>
    <row r="97" spans="1:7" x14ac:dyDescent="0.35">
      <c r="A97">
        <v>238310</v>
      </c>
      <c r="B97" t="str">
        <f t="shared" si="1"/>
        <v>9.5-75</v>
      </c>
      <c r="C97" s="45">
        <v>9.5</v>
      </c>
      <c r="D97" s="45">
        <v>-75</v>
      </c>
      <c r="E97">
        <v>0</v>
      </c>
      <c r="F97">
        <v>0</v>
      </c>
      <c r="G97">
        <v>0</v>
      </c>
    </row>
    <row r="98" spans="1:7" x14ac:dyDescent="0.35">
      <c r="A98">
        <v>239031</v>
      </c>
      <c r="B98" t="str">
        <f t="shared" si="1"/>
        <v>9.5-75.5</v>
      </c>
      <c r="C98" s="45">
        <v>9.5</v>
      </c>
      <c r="D98" s="45">
        <v>-75.5</v>
      </c>
      <c r="E98">
        <v>0</v>
      </c>
      <c r="F98">
        <v>0</v>
      </c>
      <c r="G98">
        <v>0</v>
      </c>
    </row>
    <row r="99" spans="1:7" x14ac:dyDescent="0.35">
      <c r="A99">
        <v>239752</v>
      </c>
      <c r="B99" t="str">
        <f t="shared" si="1"/>
        <v>9.5-76</v>
      </c>
      <c r="C99" s="45">
        <v>9.5</v>
      </c>
      <c r="D99" s="45">
        <v>-76</v>
      </c>
      <c r="E99">
        <v>0</v>
      </c>
      <c r="F99">
        <v>0</v>
      </c>
      <c r="G99">
        <v>0</v>
      </c>
    </row>
    <row r="100" spans="1:7" x14ac:dyDescent="0.35">
      <c r="A100">
        <v>240473</v>
      </c>
      <c r="B100" t="str">
        <f t="shared" si="1"/>
        <v>9.5-76.5</v>
      </c>
      <c r="C100" s="45">
        <v>9.5</v>
      </c>
      <c r="D100" s="45">
        <v>-76.5</v>
      </c>
      <c r="E100">
        <v>0</v>
      </c>
      <c r="F100">
        <v>0</v>
      </c>
      <c r="G100">
        <v>0</v>
      </c>
    </row>
    <row r="101" spans="1:7" x14ac:dyDescent="0.35">
      <c r="A101">
        <v>241194</v>
      </c>
      <c r="B101" t="str">
        <f t="shared" si="1"/>
        <v>9.5-77</v>
      </c>
      <c r="C101" s="45">
        <v>9.5</v>
      </c>
      <c r="D101" s="45">
        <v>-77</v>
      </c>
      <c r="E101">
        <v>0</v>
      </c>
      <c r="F101">
        <v>0</v>
      </c>
      <c r="G101">
        <v>0</v>
      </c>
    </row>
    <row r="102" spans="1:7" x14ac:dyDescent="0.35">
      <c r="A102">
        <v>241915</v>
      </c>
      <c r="B102" t="str">
        <f t="shared" si="1"/>
        <v>9.5-77.5</v>
      </c>
      <c r="C102" s="45">
        <v>9.5</v>
      </c>
      <c r="D102" s="45">
        <v>-77.5</v>
      </c>
      <c r="E102">
        <v>0</v>
      </c>
      <c r="F102">
        <v>0</v>
      </c>
      <c r="G102">
        <v>0</v>
      </c>
    </row>
    <row r="103" spans="1:7" x14ac:dyDescent="0.35">
      <c r="A103">
        <v>242636</v>
      </c>
      <c r="B103" t="str">
        <f t="shared" si="1"/>
        <v>9.5-78</v>
      </c>
      <c r="C103" s="45">
        <v>9.5</v>
      </c>
      <c r="D103" s="45">
        <v>-78</v>
      </c>
      <c r="E103">
        <v>0</v>
      </c>
      <c r="F103">
        <v>0</v>
      </c>
      <c r="G103">
        <v>0</v>
      </c>
    </row>
    <row r="104" spans="1:7" x14ac:dyDescent="0.35">
      <c r="A104">
        <v>243357</v>
      </c>
      <c r="B104" t="str">
        <f t="shared" si="1"/>
        <v>9.5-78.5</v>
      </c>
      <c r="C104" s="45">
        <v>9.5</v>
      </c>
      <c r="D104" s="45">
        <v>-78.5</v>
      </c>
      <c r="E104">
        <v>0</v>
      </c>
      <c r="F104">
        <v>0</v>
      </c>
      <c r="G104">
        <v>0</v>
      </c>
    </row>
    <row r="105" spans="1:7" x14ac:dyDescent="0.35">
      <c r="A105">
        <v>244078</v>
      </c>
      <c r="B105" t="str">
        <f t="shared" si="1"/>
        <v>9.5-79</v>
      </c>
      <c r="C105" s="45">
        <v>9.5</v>
      </c>
      <c r="D105" s="45">
        <v>-79</v>
      </c>
      <c r="E105">
        <v>0</v>
      </c>
      <c r="F105">
        <v>0</v>
      </c>
      <c r="G105">
        <v>0</v>
      </c>
    </row>
    <row r="106" spans="1:7" x14ac:dyDescent="0.35">
      <c r="A106">
        <v>244799</v>
      </c>
      <c r="B106" t="str">
        <f t="shared" si="1"/>
        <v>9.5-79.5</v>
      </c>
      <c r="C106" s="45">
        <v>9.5</v>
      </c>
      <c r="D106" s="45">
        <v>-79.5</v>
      </c>
      <c r="E106">
        <v>0</v>
      </c>
      <c r="F106">
        <v>0</v>
      </c>
      <c r="G106">
        <v>0</v>
      </c>
    </row>
    <row r="107" spans="1:7" x14ac:dyDescent="0.35">
      <c r="A107">
        <v>245520</v>
      </c>
      <c r="B107" t="str">
        <f t="shared" si="1"/>
        <v>9.5-80</v>
      </c>
      <c r="C107" s="45">
        <v>9.5</v>
      </c>
      <c r="D107" s="45">
        <v>-80</v>
      </c>
      <c r="E107">
        <v>0</v>
      </c>
      <c r="F107">
        <v>0</v>
      </c>
      <c r="G107">
        <v>0</v>
      </c>
    </row>
    <row r="108" spans="1:7" x14ac:dyDescent="0.35">
      <c r="A108">
        <v>246241</v>
      </c>
      <c r="B108" t="str">
        <f t="shared" si="1"/>
        <v>9.5-80.5</v>
      </c>
      <c r="C108" s="45">
        <v>9.5</v>
      </c>
      <c r="D108" s="45">
        <v>-80.5</v>
      </c>
      <c r="E108">
        <v>0</v>
      </c>
      <c r="F108">
        <v>0</v>
      </c>
      <c r="G108">
        <v>0</v>
      </c>
    </row>
    <row r="109" spans="1:7" x14ac:dyDescent="0.35">
      <c r="A109">
        <v>246962</v>
      </c>
      <c r="B109" t="str">
        <f t="shared" si="1"/>
        <v>9.5-81</v>
      </c>
      <c r="C109" s="45">
        <v>9.5</v>
      </c>
      <c r="D109" s="45">
        <v>-81</v>
      </c>
      <c r="E109">
        <v>0</v>
      </c>
      <c r="F109">
        <v>0</v>
      </c>
      <c r="G109">
        <v>0</v>
      </c>
    </row>
    <row r="110" spans="1:7" x14ac:dyDescent="0.35">
      <c r="A110">
        <v>247683</v>
      </c>
      <c r="B110" t="str">
        <f t="shared" si="1"/>
        <v>9.5-81.5</v>
      </c>
      <c r="C110" s="45">
        <v>9.5</v>
      </c>
      <c r="D110" s="45">
        <v>-81.5</v>
      </c>
      <c r="E110">
        <v>0</v>
      </c>
      <c r="F110">
        <v>0</v>
      </c>
      <c r="G110">
        <v>0</v>
      </c>
    </row>
    <row r="111" spans="1:7" x14ac:dyDescent="0.35">
      <c r="A111">
        <v>248404</v>
      </c>
      <c r="B111" t="str">
        <f t="shared" si="1"/>
        <v>9.5-82</v>
      </c>
      <c r="C111" s="45">
        <v>9.5</v>
      </c>
      <c r="D111" s="45">
        <v>-82</v>
      </c>
      <c r="E111">
        <v>0</v>
      </c>
      <c r="F111">
        <v>0</v>
      </c>
      <c r="G111">
        <v>0</v>
      </c>
    </row>
    <row r="112" spans="1:7" x14ac:dyDescent="0.35">
      <c r="A112">
        <v>249125</v>
      </c>
      <c r="B112" t="str">
        <f t="shared" si="1"/>
        <v>9.5-82.5</v>
      </c>
      <c r="C112" s="45">
        <v>9.5</v>
      </c>
      <c r="D112" s="45">
        <v>-82.5</v>
      </c>
      <c r="E112">
        <v>0</v>
      </c>
      <c r="F112">
        <v>0</v>
      </c>
      <c r="G112">
        <v>0</v>
      </c>
    </row>
    <row r="113" spans="1:7" x14ac:dyDescent="0.35">
      <c r="A113">
        <v>249846</v>
      </c>
      <c r="B113" t="str">
        <f t="shared" si="1"/>
        <v>9.5-83</v>
      </c>
      <c r="C113" s="45">
        <v>9.5</v>
      </c>
      <c r="D113" s="45">
        <v>-83</v>
      </c>
      <c r="E113">
        <v>0</v>
      </c>
      <c r="F113">
        <v>0</v>
      </c>
      <c r="G113">
        <v>0</v>
      </c>
    </row>
    <row r="114" spans="1:7" x14ac:dyDescent="0.35">
      <c r="A114">
        <v>250567</v>
      </c>
      <c r="B114" t="str">
        <f t="shared" si="1"/>
        <v>9.5-83.5</v>
      </c>
      <c r="C114" s="45">
        <v>9.5</v>
      </c>
      <c r="D114" s="45">
        <v>-83.5</v>
      </c>
      <c r="E114">
        <v>0</v>
      </c>
      <c r="F114">
        <v>0</v>
      </c>
      <c r="G114">
        <v>0</v>
      </c>
    </row>
    <row r="115" spans="1:7" x14ac:dyDescent="0.35">
      <c r="A115">
        <v>251288</v>
      </c>
      <c r="B115" t="str">
        <f t="shared" si="1"/>
        <v>9.5-84</v>
      </c>
      <c r="C115" s="45">
        <v>9.5</v>
      </c>
      <c r="D115" s="45">
        <v>-84</v>
      </c>
      <c r="E115">
        <v>0</v>
      </c>
      <c r="F115">
        <v>0</v>
      </c>
      <c r="G115">
        <v>0</v>
      </c>
    </row>
    <row r="116" spans="1:7" x14ac:dyDescent="0.35">
      <c r="A116">
        <v>252009</v>
      </c>
      <c r="B116" t="str">
        <f t="shared" si="1"/>
        <v>9.5-84.5</v>
      </c>
      <c r="C116" s="45">
        <v>9.5</v>
      </c>
      <c r="D116" s="45">
        <v>-84.5</v>
      </c>
      <c r="E116">
        <v>0</v>
      </c>
      <c r="F116">
        <v>0</v>
      </c>
      <c r="G116">
        <v>0</v>
      </c>
    </row>
    <row r="117" spans="1:7" x14ac:dyDescent="0.35">
      <c r="A117">
        <v>252730</v>
      </c>
      <c r="B117" t="str">
        <f t="shared" si="1"/>
        <v>9.5-85</v>
      </c>
      <c r="C117" s="45">
        <v>9.5</v>
      </c>
      <c r="D117" s="45">
        <v>-85</v>
      </c>
      <c r="E117">
        <v>0</v>
      </c>
      <c r="F117">
        <v>0</v>
      </c>
      <c r="G117">
        <v>0</v>
      </c>
    </row>
    <row r="118" spans="1:7" x14ac:dyDescent="0.35">
      <c r="A118">
        <v>253451</v>
      </c>
      <c r="B118" t="str">
        <f t="shared" si="1"/>
        <v>9.5-85.5</v>
      </c>
      <c r="C118" s="45">
        <v>9.5</v>
      </c>
      <c r="D118" s="45">
        <v>-85.5</v>
      </c>
      <c r="E118">
        <v>0</v>
      </c>
      <c r="F118">
        <v>0</v>
      </c>
      <c r="G118">
        <v>0</v>
      </c>
    </row>
    <row r="119" spans="1:7" x14ac:dyDescent="0.35">
      <c r="A119">
        <v>254172</v>
      </c>
      <c r="B119" t="str">
        <f t="shared" si="1"/>
        <v>9.5-86</v>
      </c>
      <c r="C119" s="45">
        <v>9.5</v>
      </c>
      <c r="D119" s="45">
        <v>-86</v>
      </c>
      <c r="E119">
        <v>0</v>
      </c>
      <c r="F119">
        <v>0</v>
      </c>
      <c r="G119">
        <v>0</v>
      </c>
    </row>
    <row r="120" spans="1:7" x14ac:dyDescent="0.35">
      <c r="A120">
        <v>254893</v>
      </c>
      <c r="B120" t="str">
        <f t="shared" si="1"/>
        <v>9.5-86.5</v>
      </c>
      <c r="C120" s="45">
        <v>9.5</v>
      </c>
      <c r="D120" s="45">
        <v>-86.5</v>
      </c>
      <c r="E120">
        <v>0</v>
      </c>
      <c r="F120">
        <v>0</v>
      </c>
      <c r="G120">
        <v>0</v>
      </c>
    </row>
    <row r="121" spans="1:7" x14ac:dyDescent="0.35">
      <c r="A121">
        <v>255614</v>
      </c>
      <c r="B121" t="str">
        <f t="shared" si="1"/>
        <v>9.5-87</v>
      </c>
      <c r="C121" s="45">
        <v>9.5</v>
      </c>
      <c r="D121" s="45">
        <v>-87</v>
      </c>
      <c r="E121">
        <v>0</v>
      </c>
      <c r="F121">
        <v>0</v>
      </c>
      <c r="G121">
        <v>0</v>
      </c>
    </row>
    <row r="122" spans="1:7" x14ac:dyDescent="0.35">
      <c r="A122">
        <v>256335</v>
      </c>
      <c r="B122" t="str">
        <f t="shared" si="1"/>
        <v>9.5-87.5</v>
      </c>
      <c r="C122" s="45">
        <v>9.5</v>
      </c>
      <c r="D122" s="45">
        <v>-87.5</v>
      </c>
      <c r="E122">
        <v>0</v>
      </c>
      <c r="F122">
        <v>0</v>
      </c>
      <c r="G122">
        <v>0</v>
      </c>
    </row>
    <row r="123" spans="1:7" x14ac:dyDescent="0.35">
      <c r="A123">
        <v>257056</v>
      </c>
      <c r="B123" t="str">
        <f t="shared" si="1"/>
        <v>9.5-88</v>
      </c>
      <c r="C123" s="45">
        <v>9.5</v>
      </c>
      <c r="D123" s="45">
        <v>-88</v>
      </c>
      <c r="E123">
        <v>0</v>
      </c>
      <c r="F123">
        <v>0</v>
      </c>
      <c r="G123">
        <v>0</v>
      </c>
    </row>
    <row r="124" spans="1:7" x14ac:dyDescent="0.35">
      <c r="A124">
        <v>257777</v>
      </c>
      <c r="B124" t="str">
        <f t="shared" si="1"/>
        <v>9.5-88.5</v>
      </c>
      <c r="C124" s="45">
        <v>9.5</v>
      </c>
      <c r="D124" s="45">
        <v>-88.5</v>
      </c>
      <c r="E124">
        <v>0</v>
      </c>
      <c r="F124">
        <v>0</v>
      </c>
      <c r="G124">
        <v>0</v>
      </c>
    </row>
    <row r="125" spans="1:7" x14ac:dyDescent="0.35">
      <c r="A125">
        <v>258498</v>
      </c>
      <c r="B125" t="str">
        <f t="shared" si="1"/>
        <v>9.5-89</v>
      </c>
      <c r="C125" s="45">
        <v>9.5</v>
      </c>
      <c r="D125" s="45">
        <v>-89</v>
      </c>
      <c r="E125">
        <v>0</v>
      </c>
      <c r="F125">
        <v>0</v>
      </c>
      <c r="G125">
        <v>0</v>
      </c>
    </row>
    <row r="126" spans="1:7" x14ac:dyDescent="0.35">
      <c r="A126">
        <v>259219</v>
      </c>
      <c r="B126" t="str">
        <f t="shared" si="1"/>
        <v>9.5-89.5</v>
      </c>
      <c r="C126" s="45">
        <v>9.5</v>
      </c>
      <c r="D126" s="45">
        <v>-89.5</v>
      </c>
      <c r="E126">
        <v>0</v>
      </c>
      <c r="F126">
        <v>0</v>
      </c>
      <c r="G126">
        <v>0</v>
      </c>
    </row>
    <row r="127" spans="1:7" x14ac:dyDescent="0.35">
      <c r="A127">
        <v>259940</v>
      </c>
      <c r="B127" t="str">
        <f t="shared" si="1"/>
        <v>9.5-90</v>
      </c>
      <c r="C127" s="45">
        <v>9.5</v>
      </c>
      <c r="D127" s="45">
        <v>-90</v>
      </c>
      <c r="E127">
        <v>0</v>
      </c>
      <c r="F127">
        <v>0</v>
      </c>
      <c r="G127">
        <v>0</v>
      </c>
    </row>
    <row r="128" spans="1:7" x14ac:dyDescent="0.35">
      <c r="A128">
        <v>215239</v>
      </c>
      <c r="B128" t="str">
        <f t="shared" si="1"/>
        <v>10-59</v>
      </c>
      <c r="C128" s="45">
        <v>10</v>
      </c>
      <c r="D128" s="45">
        <v>-59</v>
      </c>
      <c r="E128">
        <v>0</v>
      </c>
      <c r="F128">
        <v>0</v>
      </c>
      <c r="G128">
        <v>0</v>
      </c>
    </row>
    <row r="129" spans="1:7" x14ac:dyDescent="0.35">
      <c r="A129">
        <v>215960</v>
      </c>
      <c r="B129" t="str">
        <f t="shared" si="1"/>
        <v>10-59.5</v>
      </c>
      <c r="C129" s="45">
        <v>10</v>
      </c>
      <c r="D129" s="45">
        <v>-59.5</v>
      </c>
      <c r="E129">
        <v>0</v>
      </c>
      <c r="F129">
        <v>0</v>
      </c>
      <c r="G129">
        <v>0</v>
      </c>
    </row>
    <row r="130" spans="1:7" x14ac:dyDescent="0.35">
      <c r="A130">
        <v>216681</v>
      </c>
      <c r="B130" t="str">
        <f t="shared" ref="B130:B193" si="2">+C130&amp;D130</f>
        <v>10-60</v>
      </c>
      <c r="C130" s="45">
        <v>10</v>
      </c>
      <c r="D130" s="45">
        <v>-60</v>
      </c>
      <c r="E130">
        <v>0</v>
      </c>
      <c r="F130">
        <v>0</v>
      </c>
      <c r="G130">
        <v>0</v>
      </c>
    </row>
    <row r="131" spans="1:7" x14ac:dyDescent="0.35">
      <c r="A131">
        <v>217402</v>
      </c>
      <c r="B131" t="str">
        <f t="shared" si="2"/>
        <v>10-60.5</v>
      </c>
      <c r="C131" s="45">
        <v>10</v>
      </c>
      <c r="D131" s="45">
        <v>-60.5</v>
      </c>
      <c r="E131">
        <v>0</v>
      </c>
      <c r="F131">
        <v>0</v>
      </c>
      <c r="G131">
        <v>0</v>
      </c>
    </row>
    <row r="132" spans="1:7" x14ac:dyDescent="0.35">
      <c r="A132">
        <v>218123</v>
      </c>
      <c r="B132" t="str">
        <f t="shared" si="2"/>
        <v>10-61</v>
      </c>
      <c r="C132" s="45">
        <v>10</v>
      </c>
      <c r="D132" s="45">
        <v>-61</v>
      </c>
      <c r="E132">
        <v>0</v>
      </c>
      <c r="F132">
        <v>0</v>
      </c>
      <c r="G132">
        <v>0</v>
      </c>
    </row>
    <row r="133" spans="1:7" x14ac:dyDescent="0.35">
      <c r="A133">
        <v>218844</v>
      </c>
      <c r="B133" t="str">
        <f t="shared" si="2"/>
        <v>10-61.5</v>
      </c>
      <c r="C133" s="45">
        <v>10</v>
      </c>
      <c r="D133" s="45">
        <v>-61.5</v>
      </c>
      <c r="E133">
        <v>0</v>
      </c>
      <c r="F133">
        <v>0</v>
      </c>
      <c r="G133">
        <v>0</v>
      </c>
    </row>
    <row r="134" spans="1:7" x14ac:dyDescent="0.35">
      <c r="A134">
        <v>219565</v>
      </c>
      <c r="B134" t="str">
        <f t="shared" si="2"/>
        <v>10-62</v>
      </c>
      <c r="C134" s="45">
        <v>10</v>
      </c>
      <c r="D134" s="45">
        <v>-62</v>
      </c>
      <c r="E134">
        <v>0</v>
      </c>
      <c r="F134">
        <v>0</v>
      </c>
      <c r="G134">
        <v>0</v>
      </c>
    </row>
    <row r="135" spans="1:7" x14ac:dyDescent="0.35">
      <c r="A135">
        <v>220286</v>
      </c>
      <c r="B135" t="str">
        <f t="shared" si="2"/>
        <v>10-62.5</v>
      </c>
      <c r="C135" s="45">
        <v>10</v>
      </c>
      <c r="D135" s="45">
        <v>-62.5</v>
      </c>
      <c r="E135">
        <v>0</v>
      </c>
      <c r="F135">
        <v>0</v>
      </c>
      <c r="G135">
        <v>0</v>
      </c>
    </row>
    <row r="136" spans="1:7" x14ac:dyDescent="0.35">
      <c r="A136">
        <v>221007</v>
      </c>
      <c r="B136" t="str">
        <f t="shared" si="2"/>
        <v>10-63</v>
      </c>
      <c r="C136" s="45">
        <v>10</v>
      </c>
      <c r="D136" s="45">
        <v>-63</v>
      </c>
      <c r="E136">
        <v>0</v>
      </c>
      <c r="F136">
        <v>0</v>
      </c>
      <c r="G136">
        <v>0</v>
      </c>
    </row>
    <row r="137" spans="1:7" x14ac:dyDescent="0.35">
      <c r="A137">
        <v>221728</v>
      </c>
      <c r="B137" t="str">
        <f t="shared" si="2"/>
        <v>10-63.5</v>
      </c>
      <c r="C137" s="45">
        <v>10</v>
      </c>
      <c r="D137" s="45">
        <v>-63.5</v>
      </c>
      <c r="E137">
        <v>0</v>
      </c>
      <c r="F137">
        <v>0</v>
      </c>
      <c r="G137">
        <v>0</v>
      </c>
    </row>
    <row r="138" spans="1:7" x14ac:dyDescent="0.35">
      <c r="A138">
        <v>222449</v>
      </c>
      <c r="B138" t="str">
        <f t="shared" si="2"/>
        <v>10-64</v>
      </c>
      <c r="C138" s="45">
        <v>10</v>
      </c>
      <c r="D138" s="45">
        <v>-64</v>
      </c>
      <c r="E138">
        <v>0</v>
      </c>
      <c r="F138">
        <v>0</v>
      </c>
      <c r="G138">
        <v>0</v>
      </c>
    </row>
    <row r="139" spans="1:7" x14ac:dyDescent="0.35">
      <c r="A139">
        <v>223170</v>
      </c>
      <c r="B139" t="str">
        <f t="shared" si="2"/>
        <v>10-64.5</v>
      </c>
      <c r="C139" s="45">
        <v>10</v>
      </c>
      <c r="D139" s="45">
        <v>-64.5</v>
      </c>
      <c r="E139">
        <v>0</v>
      </c>
      <c r="F139">
        <v>0</v>
      </c>
      <c r="G139">
        <v>0</v>
      </c>
    </row>
    <row r="140" spans="1:7" x14ac:dyDescent="0.35">
      <c r="A140">
        <v>223891</v>
      </c>
      <c r="B140" t="str">
        <f t="shared" si="2"/>
        <v>10-65</v>
      </c>
      <c r="C140" s="45">
        <v>10</v>
      </c>
      <c r="D140" s="45">
        <v>-65</v>
      </c>
      <c r="E140">
        <v>0</v>
      </c>
      <c r="F140">
        <v>0</v>
      </c>
      <c r="G140">
        <v>0</v>
      </c>
    </row>
    <row r="141" spans="1:7" x14ac:dyDescent="0.35">
      <c r="A141">
        <v>224612</v>
      </c>
      <c r="B141" t="str">
        <f t="shared" si="2"/>
        <v>10-65.5</v>
      </c>
      <c r="C141" s="45">
        <v>10</v>
      </c>
      <c r="D141" s="45">
        <v>-65.5</v>
      </c>
      <c r="E141">
        <v>0</v>
      </c>
      <c r="F141">
        <v>0</v>
      </c>
      <c r="G141">
        <v>0</v>
      </c>
    </row>
    <row r="142" spans="1:7" x14ac:dyDescent="0.35">
      <c r="A142">
        <v>225333</v>
      </c>
      <c r="B142" t="str">
        <f t="shared" si="2"/>
        <v>10-66</v>
      </c>
      <c r="C142" s="45">
        <v>10</v>
      </c>
      <c r="D142" s="45">
        <v>-66</v>
      </c>
      <c r="E142">
        <v>0</v>
      </c>
      <c r="F142">
        <v>0</v>
      </c>
      <c r="G142">
        <v>0</v>
      </c>
    </row>
    <row r="143" spans="1:7" x14ac:dyDescent="0.35">
      <c r="A143">
        <v>226054</v>
      </c>
      <c r="B143" t="str">
        <f t="shared" si="2"/>
        <v>10-66.5</v>
      </c>
      <c r="C143" s="45">
        <v>10</v>
      </c>
      <c r="D143" s="45">
        <v>-66.5</v>
      </c>
      <c r="E143">
        <v>0</v>
      </c>
      <c r="F143">
        <v>0</v>
      </c>
      <c r="G143">
        <v>0</v>
      </c>
    </row>
    <row r="144" spans="1:7" x14ac:dyDescent="0.35">
      <c r="A144">
        <v>226775</v>
      </c>
      <c r="B144" t="str">
        <f t="shared" si="2"/>
        <v>10-67</v>
      </c>
      <c r="C144" s="45">
        <v>10</v>
      </c>
      <c r="D144" s="45">
        <v>-67</v>
      </c>
      <c r="E144">
        <v>0</v>
      </c>
      <c r="F144">
        <v>0</v>
      </c>
      <c r="G144">
        <v>0</v>
      </c>
    </row>
    <row r="145" spans="1:7" x14ac:dyDescent="0.35">
      <c r="A145">
        <v>227496</v>
      </c>
      <c r="B145" t="str">
        <f t="shared" si="2"/>
        <v>10-67.5</v>
      </c>
      <c r="C145" s="45">
        <v>10</v>
      </c>
      <c r="D145" s="45">
        <v>-67.5</v>
      </c>
      <c r="E145">
        <v>0</v>
      </c>
      <c r="F145">
        <v>0</v>
      </c>
      <c r="G145">
        <v>0</v>
      </c>
    </row>
    <row r="146" spans="1:7" x14ac:dyDescent="0.35">
      <c r="A146">
        <v>228217</v>
      </c>
      <c r="B146" t="str">
        <f t="shared" si="2"/>
        <v>10-68</v>
      </c>
      <c r="C146" s="45">
        <v>10</v>
      </c>
      <c r="D146" s="45">
        <v>-68</v>
      </c>
      <c r="E146">
        <v>0</v>
      </c>
      <c r="F146">
        <v>0</v>
      </c>
      <c r="G146">
        <v>0</v>
      </c>
    </row>
    <row r="147" spans="1:7" x14ac:dyDescent="0.35">
      <c r="A147">
        <v>228938</v>
      </c>
      <c r="B147" t="str">
        <f t="shared" si="2"/>
        <v>10-68.5</v>
      </c>
      <c r="C147" s="45">
        <v>10</v>
      </c>
      <c r="D147" s="45">
        <v>-68.5</v>
      </c>
      <c r="E147">
        <v>0</v>
      </c>
      <c r="F147">
        <v>0</v>
      </c>
      <c r="G147">
        <v>0</v>
      </c>
    </row>
    <row r="148" spans="1:7" x14ac:dyDescent="0.35">
      <c r="A148">
        <v>229659</v>
      </c>
      <c r="B148" t="str">
        <f t="shared" si="2"/>
        <v>10-69</v>
      </c>
      <c r="C148" s="45">
        <v>10</v>
      </c>
      <c r="D148" s="45">
        <v>-69</v>
      </c>
      <c r="E148">
        <v>0</v>
      </c>
      <c r="F148">
        <v>0</v>
      </c>
      <c r="G148">
        <v>0</v>
      </c>
    </row>
    <row r="149" spans="1:7" x14ac:dyDescent="0.35">
      <c r="A149">
        <v>230380</v>
      </c>
      <c r="B149" t="str">
        <f t="shared" si="2"/>
        <v>10-69.5</v>
      </c>
      <c r="C149" s="45">
        <v>10</v>
      </c>
      <c r="D149" s="45">
        <v>-69.5</v>
      </c>
      <c r="E149">
        <v>0</v>
      </c>
      <c r="F149">
        <v>0</v>
      </c>
      <c r="G149">
        <v>0</v>
      </c>
    </row>
    <row r="150" spans="1:7" x14ac:dyDescent="0.35">
      <c r="A150">
        <v>231101</v>
      </c>
      <c r="B150" t="str">
        <f t="shared" si="2"/>
        <v>10-70</v>
      </c>
      <c r="C150" s="45">
        <v>10</v>
      </c>
      <c r="D150" s="45">
        <v>-70</v>
      </c>
      <c r="E150">
        <v>0</v>
      </c>
      <c r="F150">
        <v>0</v>
      </c>
      <c r="G150">
        <v>0</v>
      </c>
    </row>
    <row r="151" spans="1:7" x14ac:dyDescent="0.35">
      <c r="A151">
        <v>231822</v>
      </c>
      <c r="B151" t="str">
        <f t="shared" si="2"/>
        <v>10-70.5</v>
      </c>
      <c r="C151" s="45">
        <v>10</v>
      </c>
      <c r="D151" s="45">
        <v>-70.5</v>
      </c>
      <c r="E151">
        <v>0</v>
      </c>
      <c r="F151">
        <v>0</v>
      </c>
      <c r="G151">
        <v>0</v>
      </c>
    </row>
    <row r="152" spans="1:7" x14ac:dyDescent="0.35">
      <c r="A152">
        <v>232543</v>
      </c>
      <c r="B152" t="str">
        <f t="shared" si="2"/>
        <v>10-71</v>
      </c>
      <c r="C152" s="45">
        <v>10</v>
      </c>
      <c r="D152" s="45">
        <v>-71</v>
      </c>
      <c r="E152">
        <v>0</v>
      </c>
      <c r="F152">
        <v>0</v>
      </c>
      <c r="G152">
        <v>0</v>
      </c>
    </row>
    <row r="153" spans="1:7" x14ac:dyDescent="0.35">
      <c r="A153">
        <v>233264</v>
      </c>
      <c r="B153" t="str">
        <f t="shared" si="2"/>
        <v>10-71.5</v>
      </c>
      <c r="C153" s="45">
        <v>10</v>
      </c>
      <c r="D153" s="45">
        <v>-71.5</v>
      </c>
      <c r="E153">
        <v>0</v>
      </c>
      <c r="F153">
        <v>0</v>
      </c>
      <c r="G153">
        <v>0</v>
      </c>
    </row>
    <row r="154" spans="1:7" x14ac:dyDescent="0.35">
      <c r="A154">
        <v>233985</v>
      </c>
      <c r="B154" t="str">
        <f t="shared" si="2"/>
        <v>10-72</v>
      </c>
      <c r="C154" s="45">
        <v>10</v>
      </c>
      <c r="D154" s="45">
        <v>-72</v>
      </c>
      <c r="E154">
        <v>0</v>
      </c>
      <c r="F154">
        <v>0</v>
      </c>
      <c r="G154">
        <v>0</v>
      </c>
    </row>
    <row r="155" spans="1:7" x14ac:dyDescent="0.35">
      <c r="A155">
        <v>234706</v>
      </c>
      <c r="B155" t="str">
        <f t="shared" si="2"/>
        <v>10-72.5</v>
      </c>
      <c r="C155" s="45">
        <v>10</v>
      </c>
      <c r="D155" s="45">
        <v>-72.5</v>
      </c>
      <c r="E155">
        <v>0</v>
      </c>
      <c r="F155">
        <v>0</v>
      </c>
      <c r="G155">
        <v>0</v>
      </c>
    </row>
    <row r="156" spans="1:7" x14ac:dyDescent="0.35">
      <c r="A156">
        <v>235427</v>
      </c>
      <c r="B156" t="str">
        <f t="shared" si="2"/>
        <v>10-73</v>
      </c>
      <c r="C156" s="45">
        <v>10</v>
      </c>
      <c r="D156" s="45">
        <v>-73</v>
      </c>
      <c r="E156">
        <v>0</v>
      </c>
      <c r="F156">
        <v>0</v>
      </c>
      <c r="G156">
        <v>0</v>
      </c>
    </row>
    <row r="157" spans="1:7" x14ac:dyDescent="0.35">
      <c r="A157">
        <v>236148</v>
      </c>
      <c r="B157" t="str">
        <f t="shared" si="2"/>
        <v>10-73.5</v>
      </c>
      <c r="C157" s="45">
        <v>10</v>
      </c>
      <c r="D157" s="45">
        <v>-73.5</v>
      </c>
      <c r="E157">
        <v>0</v>
      </c>
      <c r="F157">
        <v>0</v>
      </c>
      <c r="G157">
        <v>0</v>
      </c>
    </row>
    <row r="158" spans="1:7" x14ac:dyDescent="0.35">
      <c r="A158">
        <v>236869</v>
      </c>
      <c r="B158" t="str">
        <f t="shared" si="2"/>
        <v>10-74</v>
      </c>
      <c r="C158" s="45">
        <v>10</v>
      </c>
      <c r="D158" s="45">
        <v>-74</v>
      </c>
      <c r="E158">
        <v>0</v>
      </c>
      <c r="F158">
        <v>0</v>
      </c>
      <c r="G158">
        <v>0</v>
      </c>
    </row>
    <row r="159" spans="1:7" x14ac:dyDescent="0.35">
      <c r="A159">
        <v>237590</v>
      </c>
      <c r="B159" t="str">
        <f t="shared" si="2"/>
        <v>10-74.5</v>
      </c>
      <c r="C159" s="45">
        <v>10</v>
      </c>
      <c r="D159" s="45">
        <v>-74.5</v>
      </c>
      <c r="E159">
        <v>0</v>
      </c>
      <c r="F159">
        <v>0</v>
      </c>
      <c r="G159">
        <v>0</v>
      </c>
    </row>
    <row r="160" spans="1:7" x14ac:dyDescent="0.35">
      <c r="A160">
        <v>238311</v>
      </c>
      <c r="B160" t="str">
        <f t="shared" si="2"/>
        <v>10-75</v>
      </c>
      <c r="C160" s="45">
        <v>10</v>
      </c>
      <c r="D160" s="45">
        <v>-75</v>
      </c>
      <c r="E160">
        <v>0</v>
      </c>
      <c r="F160">
        <v>0</v>
      </c>
      <c r="G160">
        <v>0</v>
      </c>
    </row>
    <row r="161" spans="1:7" x14ac:dyDescent="0.35">
      <c r="A161">
        <v>239032</v>
      </c>
      <c r="B161" t="str">
        <f t="shared" si="2"/>
        <v>10-75.5</v>
      </c>
      <c r="C161" s="45">
        <v>10</v>
      </c>
      <c r="D161" s="45">
        <v>-75.5</v>
      </c>
      <c r="E161">
        <v>0</v>
      </c>
      <c r="F161">
        <v>0</v>
      </c>
      <c r="G161">
        <v>0</v>
      </c>
    </row>
    <row r="162" spans="1:7" x14ac:dyDescent="0.35">
      <c r="A162">
        <v>239753</v>
      </c>
      <c r="B162" t="str">
        <f t="shared" si="2"/>
        <v>10-76</v>
      </c>
      <c r="C162" s="45">
        <v>10</v>
      </c>
      <c r="D162" s="45">
        <v>-76</v>
      </c>
      <c r="E162">
        <v>0</v>
      </c>
      <c r="F162">
        <v>0</v>
      </c>
      <c r="G162">
        <v>0</v>
      </c>
    </row>
    <row r="163" spans="1:7" x14ac:dyDescent="0.35">
      <c r="A163">
        <v>240474</v>
      </c>
      <c r="B163" t="str">
        <f t="shared" si="2"/>
        <v>10-76.5</v>
      </c>
      <c r="C163" s="45">
        <v>10</v>
      </c>
      <c r="D163" s="45">
        <v>-76.5</v>
      </c>
      <c r="E163">
        <v>0</v>
      </c>
      <c r="F163">
        <v>0</v>
      </c>
      <c r="G163">
        <v>0</v>
      </c>
    </row>
    <row r="164" spans="1:7" x14ac:dyDescent="0.35">
      <c r="A164">
        <v>241195</v>
      </c>
      <c r="B164" t="str">
        <f t="shared" si="2"/>
        <v>10-77</v>
      </c>
      <c r="C164" s="45">
        <v>10</v>
      </c>
      <c r="D164" s="45">
        <v>-77</v>
      </c>
      <c r="E164">
        <v>0</v>
      </c>
      <c r="F164">
        <v>0</v>
      </c>
      <c r="G164">
        <v>0</v>
      </c>
    </row>
    <row r="165" spans="1:7" x14ac:dyDescent="0.35">
      <c r="A165">
        <v>241916</v>
      </c>
      <c r="B165" t="str">
        <f t="shared" si="2"/>
        <v>10-77.5</v>
      </c>
      <c r="C165" s="45">
        <v>10</v>
      </c>
      <c r="D165" s="45">
        <v>-77.5</v>
      </c>
      <c r="E165">
        <v>0</v>
      </c>
      <c r="F165">
        <v>0</v>
      </c>
      <c r="G165">
        <v>0</v>
      </c>
    </row>
    <row r="166" spans="1:7" x14ac:dyDescent="0.35">
      <c r="A166">
        <v>242637</v>
      </c>
      <c r="B166" t="str">
        <f t="shared" si="2"/>
        <v>10-78</v>
      </c>
      <c r="C166" s="45">
        <v>10</v>
      </c>
      <c r="D166" s="45">
        <v>-78</v>
      </c>
      <c r="E166">
        <v>0</v>
      </c>
      <c r="F166">
        <v>0</v>
      </c>
      <c r="G166">
        <v>0</v>
      </c>
    </row>
    <row r="167" spans="1:7" x14ac:dyDescent="0.35">
      <c r="A167">
        <v>243358</v>
      </c>
      <c r="B167" t="str">
        <f t="shared" si="2"/>
        <v>10-78.5</v>
      </c>
      <c r="C167" s="45">
        <v>10</v>
      </c>
      <c r="D167" s="45">
        <v>-78.5</v>
      </c>
      <c r="E167">
        <v>0</v>
      </c>
      <c r="F167">
        <v>0</v>
      </c>
      <c r="G167">
        <v>0</v>
      </c>
    </row>
    <row r="168" spans="1:7" x14ac:dyDescent="0.35">
      <c r="A168">
        <v>244079</v>
      </c>
      <c r="B168" t="str">
        <f t="shared" si="2"/>
        <v>10-79</v>
      </c>
      <c r="C168" s="45">
        <v>10</v>
      </c>
      <c r="D168" s="45">
        <v>-79</v>
      </c>
      <c r="E168">
        <v>0</v>
      </c>
      <c r="F168">
        <v>0</v>
      </c>
      <c r="G168">
        <v>0</v>
      </c>
    </row>
    <row r="169" spans="1:7" x14ac:dyDescent="0.35">
      <c r="A169">
        <v>244800</v>
      </c>
      <c r="B169" t="str">
        <f t="shared" si="2"/>
        <v>10-79.5</v>
      </c>
      <c r="C169" s="45">
        <v>10</v>
      </c>
      <c r="D169" s="45">
        <v>-79.5</v>
      </c>
      <c r="E169">
        <v>0</v>
      </c>
      <c r="F169">
        <v>0</v>
      </c>
      <c r="G169">
        <v>0</v>
      </c>
    </row>
    <row r="170" spans="1:7" x14ac:dyDescent="0.35">
      <c r="A170">
        <v>245521</v>
      </c>
      <c r="B170" t="str">
        <f t="shared" si="2"/>
        <v>10-80</v>
      </c>
      <c r="C170" s="45">
        <v>10</v>
      </c>
      <c r="D170" s="45">
        <v>-80</v>
      </c>
      <c r="E170">
        <v>0</v>
      </c>
      <c r="F170">
        <v>0</v>
      </c>
      <c r="G170">
        <v>0</v>
      </c>
    </row>
    <row r="171" spans="1:7" x14ac:dyDescent="0.35">
      <c r="A171">
        <v>246242</v>
      </c>
      <c r="B171" t="str">
        <f t="shared" si="2"/>
        <v>10-80.5</v>
      </c>
      <c r="C171" s="45">
        <v>10</v>
      </c>
      <c r="D171" s="45">
        <v>-80.5</v>
      </c>
      <c r="E171">
        <v>0</v>
      </c>
      <c r="F171">
        <v>0</v>
      </c>
      <c r="G171">
        <v>0</v>
      </c>
    </row>
    <row r="172" spans="1:7" x14ac:dyDescent="0.35">
      <c r="A172">
        <v>246963</v>
      </c>
      <c r="B172" t="str">
        <f t="shared" si="2"/>
        <v>10-81</v>
      </c>
      <c r="C172" s="45">
        <v>10</v>
      </c>
      <c r="D172" s="45">
        <v>-81</v>
      </c>
      <c r="E172">
        <v>0</v>
      </c>
      <c r="F172">
        <v>0</v>
      </c>
      <c r="G172">
        <v>0</v>
      </c>
    </row>
    <row r="173" spans="1:7" x14ac:dyDescent="0.35">
      <c r="A173">
        <v>247684</v>
      </c>
      <c r="B173" t="str">
        <f t="shared" si="2"/>
        <v>10-81.5</v>
      </c>
      <c r="C173" s="45">
        <v>10</v>
      </c>
      <c r="D173" s="45">
        <v>-81.5</v>
      </c>
      <c r="E173">
        <v>0</v>
      </c>
      <c r="F173">
        <v>0</v>
      </c>
      <c r="G173">
        <v>0</v>
      </c>
    </row>
    <row r="174" spans="1:7" x14ac:dyDescent="0.35">
      <c r="A174">
        <v>248405</v>
      </c>
      <c r="B174" t="str">
        <f t="shared" si="2"/>
        <v>10-82</v>
      </c>
      <c r="C174" s="45">
        <v>10</v>
      </c>
      <c r="D174" s="45">
        <v>-82</v>
      </c>
      <c r="E174">
        <v>0</v>
      </c>
      <c r="F174">
        <v>0</v>
      </c>
      <c r="G174">
        <v>0</v>
      </c>
    </row>
    <row r="175" spans="1:7" x14ac:dyDescent="0.35">
      <c r="A175">
        <v>249126</v>
      </c>
      <c r="B175" t="str">
        <f t="shared" si="2"/>
        <v>10-82.5</v>
      </c>
      <c r="C175" s="45">
        <v>10</v>
      </c>
      <c r="D175" s="45">
        <v>-82.5</v>
      </c>
      <c r="E175">
        <v>0</v>
      </c>
      <c r="F175">
        <v>0</v>
      </c>
      <c r="G175">
        <v>0</v>
      </c>
    </row>
    <row r="176" spans="1:7" x14ac:dyDescent="0.35">
      <c r="A176">
        <v>249847</v>
      </c>
      <c r="B176" t="str">
        <f t="shared" si="2"/>
        <v>10-83</v>
      </c>
      <c r="C176" s="45">
        <v>10</v>
      </c>
      <c r="D176" s="45">
        <v>-83</v>
      </c>
      <c r="E176">
        <v>0</v>
      </c>
      <c r="F176">
        <v>0</v>
      </c>
      <c r="G176">
        <v>0</v>
      </c>
    </row>
    <row r="177" spans="1:7" x14ac:dyDescent="0.35">
      <c r="A177">
        <v>250568</v>
      </c>
      <c r="B177" t="str">
        <f t="shared" si="2"/>
        <v>10-83.5</v>
      </c>
      <c r="C177" s="45">
        <v>10</v>
      </c>
      <c r="D177" s="45">
        <v>-83.5</v>
      </c>
      <c r="E177">
        <v>0</v>
      </c>
      <c r="F177">
        <v>0</v>
      </c>
      <c r="G177">
        <v>0</v>
      </c>
    </row>
    <row r="178" spans="1:7" x14ac:dyDescent="0.35">
      <c r="A178">
        <v>251289</v>
      </c>
      <c r="B178" t="str">
        <f t="shared" si="2"/>
        <v>10-84</v>
      </c>
      <c r="C178" s="45">
        <v>10</v>
      </c>
      <c r="D178" s="45">
        <v>-84</v>
      </c>
      <c r="E178">
        <v>0</v>
      </c>
      <c r="F178">
        <v>0</v>
      </c>
      <c r="G178">
        <v>0</v>
      </c>
    </row>
    <row r="179" spans="1:7" x14ac:dyDescent="0.35">
      <c r="A179">
        <v>252010</v>
      </c>
      <c r="B179" t="str">
        <f t="shared" si="2"/>
        <v>10-84.5</v>
      </c>
      <c r="C179" s="45">
        <v>10</v>
      </c>
      <c r="D179" s="45">
        <v>-84.5</v>
      </c>
      <c r="E179">
        <v>0</v>
      </c>
      <c r="F179">
        <v>0</v>
      </c>
      <c r="G179">
        <v>0</v>
      </c>
    </row>
    <row r="180" spans="1:7" x14ac:dyDescent="0.35">
      <c r="A180">
        <v>252731</v>
      </c>
      <c r="B180" t="str">
        <f t="shared" si="2"/>
        <v>10-85</v>
      </c>
      <c r="C180" s="45">
        <v>10</v>
      </c>
      <c r="D180" s="45">
        <v>-85</v>
      </c>
      <c r="E180">
        <v>0</v>
      </c>
      <c r="F180">
        <v>0</v>
      </c>
      <c r="G180">
        <v>0</v>
      </c>
    </row>
    <row r="181" spans="1:7" x14ac:dyDescent="0.35">
      <c r="A181">
        <v>253452</v>
      </c>
      <c r="B181" t="str">
        <f t="shared" si="2"/>
        <v>10-85.5</v>
      </c>
      <c r="C181" s="45">
        <v>10</v>
      </c>
      <c r="D181" s="45">
        <v>-85.5</v>
      </c>
      <c r="E181">
        <v>0</v>
      </c>
      <c r="F181">
        <v>0</v>
      </c>
      <c r="G181">
        <v>0</v>
      </c>
    </row>
    <row r="182" spans="1:7" x14ac:dyDescent="0.35">
      <c r="A182">
        <v>254173</v>
      </c>
      <c r="B182" t="str">
        <f t="shared" si="2"/>
        <v>10-86</v>
      </c>
      <c r="C182" s="45">
        <v>10</v>
      </c>
      <c r="D182" s="45">
        <v>-86</v>
      </c>
      <c r="E182">
        <v>0</v>
      </c>
      <c r="F182">
        <v>0</v>
      </c>
      <c r="G182">
        <v>0</v>
      </c>
    </row>
    <row r="183" spans="1:7" x14ac:dyDescent="0.35">
      <c r="A183">
        <v>254894</v>
      </c>
      <c r="B183" t="str">
        <f t="shared" si="2"/>
        <v>10-86.5</v>
      </c>
      <c r="C183" s="45">
        <v>10</v>
      </c>
      <c r="D183" s="45">
        <v>-86.5</v>
      </c>
      <c r="E183">
        <v>0</v>
      </c>
      <c r="F183">
        <v>0</v>
      </c>
      <c r="G183">
        <v>0</v>
      </c>
    </row>
    <row r="184" spans="1:7" x14ac:dyDescent="0.35">
      <c r="A184">
        <v>255615</v>
      </c>
      <c r="B184" t="str">
        <f t="shared" si="2"/>
        <v>10-87</v>
      </c>
      <c r="C184" s="45">
        <v>10</v>
      </c>
      <c r="D184" s="45">
        <v>-87</v>
      </c>
      <c r="E184">
        <v>0</v>
      </c>
      <c r="F184">
        <v>0</v>
      </c>
      <c r="G184">
        <v>0</v>
      </c>
    </row>
    <row r="185" spans="1:7" x14ac:dyDescent="0.35">
      <c r="A185">
        <v>256336</v>
      </c>
      <c r="B185" t="str">
        <f t="shared" si="2"/>
        <v>10-87.5</v>
      </c>
      <c r="C185" s="45">
        <v>10</v>
      </c>
      <c r="D185" s="45">
        <v>-87.5</v>
      </c>
      <c r="E185">
        <v>0</v>
      </c>
      <c r="F185">
        <v>0</v>
      </c>
      <c r="G185">
        <v>0</v>
      </c>
    </row>
    <row r="186" spans="1:7" x14ac:dyDescent="0.35">
      <c r="A186">
        <v>257057</v>
      </c>
      <c r="B186" t="str">
        <f t="shared" si="2"/>
        <v>10-88</v>
      </c>
      <c r="C186" s="45">
        <v>10</v>
      </c>
      <c r="D186" s="45">
        <v>-88</v>
      </c>
      <c r="E186">
        <v>0</v>
      </c>
      <c r="F186">
        <v>0</v>
      </c>
      <c r="G186">
        <v>0</v>
      </c>
    </row>
    <row r="187" spans="1:7" x14ac:dyDescent="0.35">
      <c r="A187">
        <v>257778</v>
      </c>
      <c r="B187" t="str">
        <f t="shared" si="2"/>
        <v>10-88.5</v>
      </c>
      <c r="C187" s="45">
        <v>10</v>
      </c>
      <c r="D187" s="45">
        <v>-88.5</v>
      </c>
      <c r="E187">
        <v>0</v>
      </c>
      <c r="F187">
        <v>0</v>
      </c>
      <c r="G187">
        <v>0</v>
      </c>
    </row>
    <row r="188" spans="1:7" x14ac:dyDescent="0.35">
      <c r="A188">
        <v>258499</v>
      </c>
      <c r="B188" t="str">
        <f t="shared" si="2"/>
        <v>10-89</v>
      </c>
      <c r="C188" s="45">
        <v>10</v>
      </c>
      <c r="D188" s="45">
        <v>-89</v>
      </c>
      <c r="E188">
        <v>0</v>
      </c>
      <c r="F188">
        <v>0</v>
      </c>
      <c r="G188">
        <v>0</v>
      </c>
    </row>
    <row r="189" spans="1:7" x14ac:dyDescent="0.35">
      <c r="A189">
        <v>259220</v>
      </c>
      <c r="B189" t="str">
        <f t="shared" si="2"/>
        <v>10-89.5</v>
      </c>
      <c r="C189" s="45">
        <v>10</v>
      </c>
      <c r="D189" s="45">
        <v>-89.5</v>
      </c>
      <c r="E189">
        <v>0</v>
      </c>
      <c r="F189">
        <v>0</v>
      </c>
      <c r="G189">
        <v>0</v>
      </c>
    </row>
    <row r="190" spans="1:7" x14ac:dyDescent="0.35">
      <c r="A190">
        <v>259941</v>
      </c>
      <c r="B190" t="str">
        <f t="shared" si="2"/>
        <v>10-90</v>
      </c>
      <c r="C190" s="45">
        <v>10</v>
      </c>
      <c r="D190" s="45">
        <v>-90</v>
      </c>
      <c r="E190">
        <v>0</v>
      </c>
      <c r="F190">
        <v>0</v>
      </c>
      <c r="G190">
        <v>0</v>
      </c>
    </row>
    <row r="191" spans="1:7" x14ac:dyDescent="0.35">
      <c r="A191">
        <v>215240</v>
      </c>
      <c r="B191" t="str">
        <f t="shared" si="2"/>
        <v>10.5-59</v>
      </c>
      <c r="C191" s="45">
        <v>10.5</v>
      </c>
      <c r="D191" s="45">
        <v>-59</v>
      </c>
      <c r="E191">
        <v>0</v>
      </c>
      <c r="F191">
        <v>0</v>
      </c>
      <c r="G191">
        <v>0</v>
      </c>
    </row>
    <row r="192" spans="1:7" x14ac:dyDescent="0.35">
      <c r="A192">
        <v>215961</v>
      </c>
      <c r="B192" t="str">
        <f t="shared" si="2"/>
        <v>10.5-59.5</v>
      </c>
      <c r="C192" s="45">
        <v>10.5</v>
      </c>
      <c r="D192" s="45">
        <v>-59.5</v>
      </c>
      <c r="E192">
        <v>0</v>
      </c>
      <c r="F192">
        <v>0</v>
      </c>
      <c r="G192">
        <v>0</v>
      </c>
    </row>
    <row r="193" spans="1:7" x14ac:dyDescent="0.35">
      <c r="A193">
        <v>216682</v>
      </c>
      <c r="B193" t="str">
        <f t="shared" si="2"/>
        <v>10.5-60</v>
      </c>
      <c r="C193" s="45">
        <v>10.5</v>
      </c>
      <c r="D193" s="45">
        <v>-60</v>
      </c>
      <c r="E193">
        <v>0</v>
      </c>
      <c r="F193">
        <v>0</v>
      </c>
      <c r="G193">
        <v>0</v>
      </c>
    </row>
    <row r="194" spans="1:7" x14ac:dyDescent="0.35">
      <c r="A194">
        <v>217403</v>
      </c>
      <c r="B194" t="str">
        <f t="shared" ref="B194:B257" si="3">+C194&amp;D194</f>
        <v>10.5-60.5</v>
      </c>
      <c r="C194" s="45">
        <v>10.5</v>
      </c>
      <c r="D194" s="45">
        <v>-60.5</v>
      </c>
      <c r="E194">
        <v>0</v>
      </c>
      <c r="F194">
        <v>0</v>
      </c>
      <c r="G194">
        <v>0</v>
      </c>
    </row>
    <row r="195" spans="1:7" x14ac:dyDescent="0.35">
      <c r="A195">
        <v>218124</v>
      </c>
      <c r="B195" t="str">
        <f t="shared" si="3"/>
        <v>10.5-61</v>
      </c>
      <c r="C195" s="45">
        <v>10.5</v>
      </c>
      <c r="D195" s="45">
        <v>-61</v>
      </c>
      <c r="E195">
        <v>0</v>
      </c>
      <c r="F195">
        <v>0</v>
      </c>
      <c r="G195">
        <v>0</v>
      </c>
    </row>
    <row r="196" spans="1:7" x14ac:dyDescent="0.35">
      <c r="A196">
        <v>218845</v>
      </c>
      <c r="B196" t="str">
        <f t="shared" si="3"/>
        <v>10.5-61.5</v>
      </c>
      <c r="C196" s="45">
        <v>10.5</v>
      </c>
      <c r="D196" s="45">
        <v>-61.5</v>
      </c>
      <c r="E196">
        <v>0</v>
      </c>
      <c r="F196">
        <v>0</v>
      </c>
      <c r="G196">
        <v>0</v>
      </c>
    </row>
    <row r="197" spans="1:7" x14ac:dyDescent="0.35">
      <c r="A197">
        <v>219566</v>
      </c>
      <c r="B197" t="str">
        <f t="shared" si="3"/>
        <v>10.5-62</v>
      </c>
      <c r="C197" s="45">
        <v>10.5</v>
      </c>
      <c r="D197" s="45">
        <v>-62</v>
      </c>
      <c r="E197">
        <v>0</v>
      </c>
      <c r="F197">
        <v>0</v>
      </c>
      <c r="G197">
        <v>0</v>
      </c>
    </row>
    <row r="198" spans="1:7" x14ac:dyDescent="0.35">
      <c r="A198">
        <v>220287</v>
      </c>
      <c r="B198" t="str">
        <f t="shared" si="3"/>
        <v>10.5-62.5</v>
      </c>
      <c r="C198" s="45">
        <v>10.5</v>
      </c>
      <c r="D198" s="45">
        <v>-62.5</v>
      </c>
      <c r="E198">
        <v>0</v>
      </c>
      <c r="F198">
        <v>0</v>
      </c>
      <c r="G198">
        <v>0</v>
      </c>
    </row>
    <row r="199" spans="1:7" x14ac:dyDescent="0.35">
      <c r="A199">
        <v>221008</v>
      </c>
      <c r="B199" t="str">
        <f t="shared" si="3"/>
        <v>10.5-63</v>
      </c>
      <c r="C199" s="45">
        <v>10.5</v>
      </c>
      <c r="D199" s="45">
        <v>-63</v>
      </c>
      <c r="E199">
        <v>0</v>
      </c>
      <c r="F199">
        <v>0</v>
      </c>
      <c r="G199">
        <v>0</v>
      </c>
    </row>
    <row r="200" spans="1:7" x14ac:dyDescent="0.35">
      <c r="A200">
        <v>221729</v>
      </c>
      <c r="B200" t="str">
        <f t="shared" si="3"/>
        <v>10.5-63.5</v>
      </c>
      <c r="C200" s="45">
        <v>10.5</v>
      </c>
      <c r="D200" s="45">
        <v>-63.5</v>
      </c>
      <c r="E200">
        <v>0</v>
      </c>
      <c r="F200">
        <v>0</v>
      </c>
      <c r="G200">
        <v>0</v>
      </c>
    </row>
    <row r="201" spans="1:7" x14ac:dyDescent="0.35">
      <c r="A201">
        <v>222450</v>
      </c>
      <c r="B201" t="str">
        <f t="shared" si="3"/>
        <v>10.5-64</v>
      </c>
      <c r="C201" s="45">
        <v>10.5</v>
      </c>
      <c r="D201" s="45">
        <v>-64</v>
      </c>
      <c r="E201">
        <v>0</v>
      </c>
      <c r="F201">
        <v>0</v>
      </c>
      <c r="G201">
        <v>0</v>
      </c>
    </row>
    <row r="202" spans="1:7" x14ac:dyDescent="0.35">
      <c r="A202">
        <v>223171</v>
      </c>
      <c r="B202" t="str">
        <f t="shared" si="3"/>
        <v>10.5-64.5</v>
      </c>
      <c r="C202" s="45">
        <v>10.5</v>
      </c>
      <c r="D202" s="45">
        <v>-64.5</v>
      </c>
      <c r="E202">
        <v>0</v>
      </c>
      <c r="F202">
        <v>0</v>
      </c>
      <c r="G202">
        <v>0</v>
      </c>
    </row>
    <row r="203" spans="1:7" x14ac:dyDescent="0.35">
      <c r="A203">
        <v>223892</v>
      </c>
      <c r="B203" t="str">
        <f t="shared" si="3"/>
        <v>10.5-65</v>
      </c>
      <c r="C203" s="45">
        <v>10.5</v>
      </c>
      <c r="D203" s="45">
        <v>-65</v>
      </c>
      <c r="E203">
        <v>0</v>
      </c>
      <c r="F203">
        <v>0</v>
      </c>
      <c r="G203">
        <v>0</v>
      </c>
    </row>
    <row r="204" spans="1:7" x14ac:dyDescent="0.35">
      <c r="A204">
        <v>224613</v>
      </c>
      <c r="B204" t="str">
        <f t="shared" si="3"/>
        <v>10.5-65.5</v>
      </c>
      <c r="C204" s="45">
        <v>10.5</v>
      </c>
      <c r="D204" s="45">
        <v>-65.5</v>
      </c>
      <c r="E204">
        <v>0</v>
      </c>
      <c r="F204">
        <v>0</v>
      </c>
      <c r="G204">
        <v>0</v>
      </c>
    </row>
    <row r="205" spans="1:7" x14ac:dyDescent="0.35">
      <c r="A205">
        <v>225334</v>
      </c>
      <c r="B205" t="str">
        <f t="shared" si="3"/>
        <v>10.5-66</v>
      </c>
      <c r="C205" s="45">
        <v>10.5</v>
      </c>
      <c r="D205" s="45">
        <v>-66</v>
      </c>
      <c r="E205">
        <v>0</v>
      </c>
      <c r="F205">
        <v>0</v>
      </c>
      <c r="G205">
        <v>0</v>
      </c>
    </row>
    <row r="206" spans="1:7" x14ac:dyDescent="0.35">
      <c r="A206">
        <v>226055</v>
      </c>
      <c r="B206" t="str">
        <f t="shared" si="3"/>
        <v>10.5-66.5</v>
      </c>
      <c r="C206" s="45">
        <v>10.5</v>
      </c>
      <c r="D206" s="45">
        <v>-66.5</v>
      </c>
      <c r="E206">
        <v>0</v>
      </c>
      <c r="F206">
        <v>0</v>
      </c>
      <c r="G206">
        <v>0</v>
      </c>
    </row>
    <row r="207" spans="1:7" x14ac:dyDescent="0.35">
      <c r="A207">
        <v>226776</v>
      </c>
      <c r="B207" t="str">
        <f t="shared" si="3"/>
        <v>10.5-67</v>
      </c>
      <c r="C207" s="45">
        <v>10.5</v>
      </c>
      <c r="D207" s="45">
        <v>-67</v>
      </c>
      <c r="E207">
        <v>0</v>
      </c>
      <c r="F207">
        <v>0</v>
      </c>
      <c r="G207">
        <v>0</v>
      </c>
    </row>
    <row r="208" spans="1:7" x14ac:dyDescent="0.35">
      <c r="A208">
        <v>227497</v>
      </c>
      <c r="B208" t="str">
        <f t="shared" si="3"/>
        <v>10.5-67.5</v>
      </c>
      <c r="C208" s="45">
        <v>10.5</v>
      </c>
      <c r="D208" s="45">
        <v>-67.5</v>
      </c>
      <c r="E208">
        <v>0</v>
      </c>
      <c r="F208">
        <v>0</v>
      </c>
      <c r="G208">
        <v>0</v>
      </c>
    </row>
    <row r="209" spans="1:7" x14ac:dyDescent="0.35">
      <c r="A209">
        <v>228218</v>
      </c>
      <c r="B209" t="str">
        <f t="shared" si="3"/>
        <v>10.5-68</v>
      </c>
      <c r="C209" s="45">
        <v>10.5</v>
      </c>
      <c r="D209" s="45">
        <v>-68</v>
      </c>
      <c r="E209">
        <v>0</v>
      </c>
      <c r="F209">
        <v>0</v>
      </c>
      <c r="G209">
        <v>0</v>
      </c>
    </row>
    <row r="210" spans="1:7" x14ac:dyDescent="0.35">
      <c r="A210">
        <v>228939</v>
      </c>
      <c r="B210" t="str">
        <f t="shared" si="3"/>
        <v>10.5-68.5</v>
      </c>
      <c r="C210" s="45">
        <v>10.5</v>
      </c>
      <c r="D210" s="45">
        <v>-68.5</v>
      </c>
      <c r="E210">
        <v>0</v>
      </c>
      <c r="F210">
        <v>0</v>
      </c>
      <c r="G210">
        <v>0</v>
      </c>
    </row>
    <row r="211" spans="1:7" x14ac:dyDescent="0.35">
      <c r="A211">
        <v>229660</v>
      </c>
      <c r="B211" t="str">
        <f t="shared" si="3"/>
        <v>10.5-69</v>
      </c>
      <c r="C211" s="45">
        <v>10.5</v>
      </c>
      <c r="D211" s="45">
        <v>-69</v>
      </c>
      <c r="E211">
        <v>0</v>
      </c>
      <c r="F211">
        <v>0</v>
      </c>
      <c r="G211">
        <v>0</v>
      </c>
    </row>
    <row r="212" spans="1:7" x14ac:dyDescent="0.35">
      <c r="A212">
        <v>230381</v>
      </c>
      <c r="B212" t="str">
        <f t="shared" si="3"/>
        <v>10.5-69.5</v>
      </c>
      <c r="C212" s="45">
        <v>10.5</v>
      </c>
      <c r="D212" s="45">
        <v>-69.5</v>
      </c>
      <c r="E212">
        <v>0</v>
      </c>
      <c r="F212">
        <v>0</v>
      </c>
      <c r="G212">
        <v>0</v>
      </c>
    </row>
    <row r="213" spans="1:7" x14ac:dyDescent="0.35">
      <c r="A213">
        <v>231102</v>
      </c>
      <c r="B213" t="str">
        <f t="shared" si="3"/>
        <v>10.5-70</v>
      </c>
      <c r="C213" s="45">
        <v>10.5</v>
      </c>
      <c r="D213" s="45">
        <v>-70</v>
      </c>
      <c r="E213">
        <v>0</v>
      </c>
      <c r="F213">
        <v>0</v>
      </c>
      <c r="G213">
        <v>0</v>
      </c>
    </row>
    <row r="214" spans="1:7" x14ac:dyDescent="0.35">
      <c r="A214">
        <v>231823</v>
      </c>
      <c r="B214" t="str">
        <f t="shared" si="3"/>
        <v>10.5-70.5</v>
      </c>
      <c r="C214" s="45">
        <v>10.5</v>
      </c>
      <c r="D214" s="45">
        <v>-70.5</v>
      </c>
      <c r="E214">
        <v>0</v>
      </c>
      <c r="F214">
        <v>0</v>
      </c>
      <c r="G214">
        <v>0</v>
      </c>
    </row>
    <row r="215" spans="1:7" x14ac:dyDescent="0.35">
      <c r="A215">
        <v>232544</v>
      </c>
      <c r="B215" t="str">
        <f t="shared" si="3"/>
        <v>10.5-71</v>
      </c>
      <c r="C215" s="45">
        <v>10.5</v>
      </c>
      <c r="D215" s="45">
        <v>-71</v>
      </c>
      <c r="E215">
        <v>0</v>
      </c>
      <c r="F215">
        <v>0</v>
      </c>
      <c r="G215">
        <v>0</v>
      </c>
    </row>
    <row r="216" spans="1:7" x14ac:dyDescent="0.35">
      <c r="A216">
        <v>233265</v>
      </c>
      <c r="B216" t="str">
        <f t="shared" si="3"/>
        <v>10.5-71.5</v>
      </c>
      <c r="C216" s="45">
        <v>10.5</v>
      </c>
      <c r="D216" s="45">
        <v>-71.5</v>
      </c>
      <c r="E216">
        <v>0</v>
      </c>
      <c r="F216">
        <v>0</v>
      </c>
      <c r="G216">
        <v>0</v>
      </c>
    </row>
    <row r="217" spans="1:7" x14ac:dyDescent="0.35">
      <c r="A217">
        <v>233986</v>
      </c>
      <c r="B217" t="str">
        <f t="shared" si="3"/>
        <v>10.5-72</v>
      </c>
      <c r="C217" s="45">
        <v>10.5</v>
      </c>
      <c r="D217" s="45">
        <v>-72</v>
      </c>
      <c r="E217">
        <v>0</v>
      </c>
      <c r="F217">
        <v>0</v>
      </c>
      <c r="G217">
        <v>0</v>
      </c>
    </row>
    <row r="218" spans="1:7" x14ac:dyDescent="0.35">
      <c r="A218">
        <v>234707</v>
      </c>
      <c r="B218" t="str">
        <f t="shared" si="3"/>
        <v>10.5-72.5</v>
      </c>
      <c r="C218" s="45">
        <v>10.5</v>
      </c>
      <c r="D218" s="45">
        <v>-72.5</v>
      </c>
      <c r="E218">
        <v>0</v>
      </c>
      <c r="F218">
        <v>0</v>
      </c>
      <c r="G218">
        <v>0</v>
      </c>
    </row>
    <row r="219" spans="1:7" x14ac:dyDescent="0.35">
      <c r="A219">
        <v>235428</v>
      </c>
      <c r="B219" t="str">
        <f t="shared" si="3"/>
        <v>10.5-73</v>
      </c>
      <c r="C219" s="45">
        <v>10.5</v>
      </c>
      <c r="D219" s="45">
        <v>-73</v>
      </c>
      <c r="E219">
        <v>0</v>
      </c>
      <c r="F219">
        <v>0</v>
      </c>
      <c r="G219">
        <v>0</v>
      </c>
    </row>
    <row r="220" spans="1:7" x14ac:dyDescent="0.35">
      <c r="A220">
        <v>236149</v>
      </c>
      <c r="B220" t="str">
        <f t="shared" si="3"/>
        <v>10.5-73.5</v>
      </c>
      <c r="C220" s="45">
        <v>10.5</v>
      </c>
      <c r="D220" s="45">
        <v>-73.5</v>
      </c>
      <c r="E220">
        <v>0</v>
      </c>
      <c r="F220">
        <v>0</v>
      </c>
      <c r="G220">
        <v>0</v>
      </c>
    </row>
    <row r="221" spans="1:7" x14ac:dyDescent="0.35">
      <c r="A221">
        <v>236870</v>
      </c>
      <c r="B221" t="str">
        <f t="shared" si="3"/>
        <v>10.5-74</v>
      </c>
      <c r="C221" s="45">
        <v>10.5</v>
      </c>
      <c r="D221" s="45">
        <v>-74</v>
      </c>
      <c r="E221">
        <v>0</v>
      </c>
      <c r="F221">
        <v>0</v>
      </c>
      <c r="G221">
        <v>0</v>
      </c>
    </row>
    <row r="222" spans="1:7" x14ac:dyDescent="0.35">
      <c r="A222">
        <v>237591</v>
      </c>
      <c r="B222" t="str">
        <f t="shared" si="3"/>
        <v>10.5-74.5</v>
      </c>
      <c r="C222" s="45">
        <v>10.5</v>
      </c>
      <c r="D222" s="45">
        <v>-74.5</v>
      </c>
      <c r="E222">
        <v>0</v>
      </c>
      <c r="F222">
        <v>0</v>
      </c>
      <c r="G222">
        <v>0</v>
      </c>
    </row>
    <row r="223" spans="1:7" x14ac:dyDescent="0.35">
      <c r="A223">
        <v>238312</v>
      </c>
      <c r="B223" t="str">
        <f t="shared" si="3"/>
        <v>10.5-75</v>
      </c>
      <c r="C223" s="45">
        <v>10.5</v>
      </c>
      <c r="D223" s="45">
        <v>-75</v>
      </c>
      <c r="E223">
        <v>0</v>
      </c>
      <c r="F223">
        <v>0</v>
      </c>
      <c r="G223">
        <v>0</v>
      </c>
    </row>
    <row r="224" spans="1:7" x14ac:dyDescent="0.35">
      <c r="A224">
        <v>239033</v>
      </c>
      <c r="B224" t="str">
        <f t="shared" si="3"/>
        <v>10.5-75.5</v>
      </c>
      <c r="C224" s="45">
        <v>10.5</v>
      </c>
      <c r="D224" s="45">
        <v>-75.5</v>
      </c>
      <c r="E224">
        <v>0</v>
      </c>
      <c r="F224">
        <v>0</v>
      </c>
      <c r="G224">
        <v>0</v>
      </c>
    </row>
    <row r="225" spans="1:7" x14ac:dyDescent="0.35">
      <c r="A225">
        <v>239754</v>
      </c>
      <c r="B225" t="str">
        <f t="shared" si="3"/>
        <v>10.5-76</v>
      </c>
      <c r="C225" s="45">
        <v>10.5</v>
      </c>
      <c r="D225" s="45">
        <v>-76</v>
      </c>
      <c r="E225">
        <v>0</v>
      </c>
      <c r="F225">
        <v>0</v>
      </c>
      <c r="G225">
        <v>0</v>
      </c>
    </row>
    <row r="226" spans="1:7" x14ac:dyDescent="0.35">
      <c r="A226">
        <v>240475</v>
      </c>
      <c r="B226" t="str">
        <f t="shared" si="3"/>
        <v>10.5-76.5</v>
      </c>
      <c r="C226" s="45">
        <v>10.5</v>
      </c>
      <c r="D226" s="45">
        <v>-76.5</v>
      </c>
      <c r="E226">
        <v>0</v>
      </c>
      <c r="F226">
        <v>0</v>
      </c>
      <c r="G226">
        <v>0</v>
      </c>
    </row>
    <row r="227" spans="1:7" x14ac:dyDescent="0.35">
      <c r="A227">
        <v>241196</v>
      </c>
      <c r="B227" t="str">
        <f t="shared" si="3"/>
        <v>10.5-77</v>
      </c>
      <c r="C227" s="45">
        <v>10.5</v>
      </c>
      <c r="D227" s="45">
        <v>-77</v>
      </c>
      <c r="E227">
        <v>0</v>
      </c>
      <c r="F227">
        <v>0</v>
      </c>
      <c r="G227">
        <v>0</v>
      </c>
    </row>
    <row r="228" spans="1:7" x14ac:dyDescent="0.35">
      <c r="A228">
        <v>241917</v>
      </c>
      <c r="B228" t="str">
        <f t="shared" si="3"/>
        <v>10.5-77.5</v>
      </c>
      <c r="C228" s="45">
        <v>10.5</v>
      </c>
      <c r="D228" s="45">
        <v>-77.5</v>
      </c>
      <c r="E228">
        <v>0</v>
      </c>
      <c r="F228">
        <v>0</v>
      </c>
      <c r="G228">
        <v>0</v>
      </c>
    </row>
    <row r="229" spans="1:7" x14ac:dyDescent="0.35">
      <c r="A229">
        <v>242638</v>
      </c>
      <c r="B229" t="str">
        <f t="shared" si="3"/>
        <v>10.5-78</v>
      </c>
      <c r="C229" s="45">
        <v>10.5</v>
      </c>
      <c r="D229" s="45">
        <v>-78</v>
      </c>
      <c r="E229">
        <v>0</v>
      </c>
      <c r="F229">
        <v>0</v>
      </c>
      <c r="G229">
        <v>0</v>
      </c>
    </row>
    <row r="230" spans="1:7" x14ac:dyDescent="0.35">
      <c r="A230">
        <v>243359</v>
      </c>
      <c r="B230" t="str">
        <f t="shared" si="3"/>
        <v>10.5-78.5</v>
      </c>
      <c r="C230" s="45">
        <v>10.5</v>
      </c>
      <c r="D230" s="45">
        <v>-78.5</v>
      </c>
      <c r="E230">
        <v>0</v>
      </c>
      <c r="F230">
        <v>0</v>
      </c>
      <c r="G230">
        <v>0</v>
      </c>
    </row>
    <row r="231" spans="1:7" x14ac:dyDescent="0.35">
      <c r="A231">
        <v>244080</v>
      </c>
      <c r="B231" t="str">
        <f t="shared" si="3"/>
        <v>10.5-79</v>
      </c>
      <c r="C231" s="45">
        <v>10.5</v>
      </c>
      <c r="D231" s="45">
        <v>-79</v>
      </c>
      <c r="E231">
        <v>0</v>
      </c>
      <c r="F231">
        <v>0</v>
      </c>
      <c r="G231">
        <v>0</v>
      </c>
    </row>
    <row r="232" spans="1:7" x14ac:dyDescent="0.35">
      <c r="A232">
        <v>244801</v>
      </c>
      <c r="B232" t="str">
        <f t="shared" si="3"/>
        <v>10.5-79.5</v>
      </c>
      <c r="C232" s="45">
        <v>10.5</v>
      </c>
      <c r="D232" s="45">
        <v>-79.5</v>
      </c>
      <c r="E232">
        <v>0</v>
      </c>
      <c r="F232">
        <v>0</v>
      </c>
      <c r="G232">
        <v>0</v>
      </c>
    </row>
    <row r="233" spans="1:7" x14ac:dyDescent="0.35">
      <c r="A233">
        <v>245522</v>
      </c>
      <c r="B233" t="str">
        <f t="shared" si="3"/>
        <v>10.5-80</v>
      </c>
      <c r="C233" s="45">
        <v>10.5</v>
      </c>
      <c r="D233" s="45">
        <v>-80</v>
      </c>
      <c r="E233">
        <v>0</v>
      </c>
      <c r="F233">
        <v>0</v>
      </c>
      <c r="G233">
        <v>0</v>
      </c>
    </row>
    <row r="234" spans="1:7" x14ac:dyDescent="0.35">
      <c r="A234">
        <v>246243</v>
      </c>
      <c r="B234" t="str">
        <f t="shared" si="3"/>
        <v>10.5-80.5</v>
      </c>
      <c r="C234" s="45">
        <v>10.5</v>
      </c>
      <c r="D234" s="45">
        <v>-80.5</v>
      </c>
      <c r="E234">
        <v>0</v>
      </c>
      <c r="F234">
        <v>0</v>
      </c>
      <c r="G234">
        <v>0</v>
      </c>
    </row>
    <row r="235" spans="1:7" x14ac:dyDescent="0.35">
      <c r="A235">
        <v>246964</v>
      </c>
      <c r="B235" t="str">
        <f t="shared" si="3"/>
        <v>10.5-81</v>
      </c>
      <c r="C235" s="45">
        <v>10.5</v>
      </c>
      <c r="D235" s="45">
        <v>-81</v>
      </c>
      <c r="E235">
        <v>0</v>
      </c>
      <c r="F235">
        <v>0</v>
      </c>
      <c r="G235">
        <v>0</v>
      </c>
    </row>
    <row r="236" spans="1:7" x14ac:dyDescent="0.35">
      <c r="A236">
        <v>247685</v>
      </c>
      <c r="B236" t="str">
        <f t="shared" si="3"/>
        <v>10.5-81.5</v>
      </c>
      <c r="C236" s="45">
        <v>10.5</v>
      </c>
      <c r="D236" s="45">
        <v>-81.5</v>
      </c>
      <c r="E236">
        <v>0</v>
      </c>
      <c r="F236">
        <v>0</v>
      </c>
      <c r="G236">
        <v>0</v>
      </c>
    </row>
    <row r="237" spans="1:7" x14ac:dyDescent="0.35">
      <c r="A237">
        <v>248406</v>
      </c>
      <c r="B237" t="str">
        <f t="shared" si="3"/>
        <v>10.5-82</v>
      </c>
      <c r="C237" s="45">
        <v>10.5</v>
      </c>
      <c r="D237" s="45">
        <v>-82</v>
      </c>
      <c r="E237">
        <v>0</v>
      </c>
      <c r="F237">
        <v>0</v>
      </c>
      <c r="G237">
        <v>0</v>
      </c>
    </row>
    <row r="238" spans="1:7" x14ac:dyDescent="0.35">
      <c r="A238">
        <v>249127</v>
      </c>
      <c r="B238" t="str">
        <f t="shared" si="3"/>
        <v>10.5-82.5</v>
      </c>
      <c r="C238" s="45">
        <v>10.5</v>
      </c>
      <c r="D238" s="45">
        <v>-82.5</v>
      </c>
      <c r="E238">
        <v>0</v>
      </c>
      <c r="F238">
        <v>0</v>
      </c>
      <c r="G238">
        <v>0</v>
      </c>
    </row>
    <row r="239" spans="1:7" x14ac:dyDescent="0.35">
      <c r="A239">
        <v>249848</v>
      </c>
      <c r="B239" t="str">
        <f t="shared" si="3"/>
        <v>10.5-83</v>
      </c>
      <c r="C239" s="45">
        <v>10.5</v>
      </c>
      <c r="D239" s="45">
        <v>-83</v>
      </c>
      <c r="E239">
        <v>0</v>
      </c>
      <c r="F239">
        <v>0</v>
      </c>
      <c r="G239">
        <v>0</v>
      </c>
    </row>
    <row r="240" spans="1:7" x14ac:dyDescent="0.35">
      <c r="A240">
        <v>250569</v>
      </c>
      <c r="B240" t="str">
        <f t="shared" si="3"/>
        <v>10.5-83.5</v>
      </c>
      <c r="C240" s="45">
        <v>10.5</v>
      </c>
      <c r="D240" s="45">
        <v>-83.5</v>
      </c>
      <c r="E240">
        <v>0</v>
      </c>
      <c r="F240">
        <v>0</v>
      </c>
      <c r="G240">
        <v>0</v>
      </c>
    </row>
    <row r="241" spans="1:7" x14ac:dyDescent="0.35">
      <c r="A241">
        <v>251290</v>
      </c>
      <c r="B241" t="str">
        <f t="shared" si="3"/>
        <v>10.5-84</v>
      </c>
      <c r="C241" s="45">
        <v>10.5</v>
      </c>
      <c r="D241" s="45">
        <v>-84</v>
      </c>
      <c r="E241">
        <v>0</v>
      </c>
      <c r="F241">
        <v>0</v>
      </c>
      <c r="G241">
        <v>0</v>
      </c>
    </row>
    <row r="242" spans="1:7" x14ac:dyDescent="0.35">
      <c r="A242">
        <v>252011</v>
      </c>
      <c r="B242" t="str">
        <f t="shared" si="3"/>
        <v>10.5-84.5</v>
      </c>
      <c r="C242" s="45">
        <v>10.5</v>
      </c>
      <c r="D242" s="45">
        <v>-84.5</v>
      </c>
      <c r="E242">
        <v>0</v>
      </c>
      <c r="F242">
        <v>0</v>
      </c>
      <c r="G242">
        <v>0</v>
      </c>
    </row>
    <row r="243" spans="1:7" x14ac:dyDescent="0.35">
      <c r="A243">
        <v>252732</v>
      </c>
      <c r="B243" t="str">
        <f t="shared" si="3"/>
        <v>10.5-85</v>
      </c>
      <c r="C243" s="45">
        <v>10.5</v>
      </c>
      <c r="D243" s="45">
        <v>-85</v>
      </c>
      <c r="E243">
        <v>0</v>
      </c>
      <c r="F243">
        <v>0</v>
      </c>
      <c r="G243">
        <v>0</v>
      </c>
    </row>
    <row r="244" spans="1:7" x14ac:dyDescent="0.35">
      <c r="A244">
        <v>253453</v>
      </c>
      <c r="B244" t="str">
        <f t="shared" si="3"/>
        <v>10.5-85.5</v>
      </c>
      <c r="C244" s="45">
        <v>10.5</v>
      </c>
      <c r="D244" s="45">
        <v>-85.5</v>
      </c>
      <c r="E244">
        <v>0</v>
      </c>
      <c r="F244">
        <v>0</v>
      </c>
      <c r="G244">
        <v>0</v>
      </c>
    </row>
    <row r="245" spans="1:7" x14ac:dyDescent="0.35">
      <c r="A245">
        <v>254174</v>
      </c>
      <c r="B245" t="str">
        <f t="shared" si="3"/>
        <v>10.5-86</v>
      </c>
      <c r="C245" s="45">
        <v>10.5</v>
      </c>
      <c r="D245" s="45">
        <v>-86</v>
      </c>
      <c r="E245">
        <v>0</v>
      </c>
      <c r="F245">
        <v>0</v>
      </c>
      <c r="G245">
        <v>0</v>
      </c>
    </row>
    <row r="246" spans="1:7" x14ac:dyDescent="0.35">
      <c r="A246">
        <v>254895</v>
      </c>
      <c r="B246" t="str">
        <f t="shared" si="3"/>
        <v>10.5-86.5</v>
      </c>
      <c r="C246" s="45">
        <v>10.5</v>
      </c>
      <c r="D246" s="45">
        <v>-86.5</v>
      </c>
      <c r="E246">
        <v>0</v>
      </c>
      <c r="F246">
        <v>0</v>
      </c>
      <c r="G246">
        <v>0</v>
      </c>
    </row>
    <row r="247" spans="1:7" x14ac:dyDescent="0.35">
      <c r="A247">
        <v>255616</v>
      </c>
      <c r="B247" t="str">
        <f t="shared" si="3"/>
        <v>10.5-87</v>
      </c>
      <c r="C247" s="45">
        <v>10.5</v>
      </c>
      <c r="D247" s="45">
        <v>-87</v>
      </c>
      <c r="E247">
        <v>0</v>
      </c>
      <c r="F247">
        <v>0</v>
      </c>
      <c r="G247">
        <v>0</v>
      </c>
    </row>
    <row r="248" spans="1:7" x14ac:dyDescent="0.35">
      <c r="A248">
        <v>256337</v>
      </c>
      <c r="B248" t="str">
        <f t="shared" si="3"/>
        <v>10.5-87.5</v>
      </c>
      <c r="C248" s="45">
        <v>10.5</v>
      </c>
      <c r="D248" s="45">
        <v>-87.5</v>
      </c>
      <c r="E248">
        <v>0</v>
      </c>
      <c r="F248">
        <v>0</v>
      </c>
      <c r="G248">
        <v>0</v>
      </c>
    </row>
    <row r="249" spans="1:7" x14ac:dyDescent="0.35">
      <c r="A249">
        <v>257058</v>
      </c>
      <c r="B249" t="str">
        <f t="shared" si="3"/>
        <v>10.5-88</v>
      </c>
      <c r="C249" s="45">
        <v>10.5</v>
      </c>
      <c r="D249" s="45">
        <v>-88</v>
      </c>
      <c r="E249">
        <v>0</v>
      </c>
      <c r="F249">
        <v>0</v>
      </c>
      <c r="G249">
        <v>0</v>
      </c>
    </row>
    <row r="250" spans="1:7" x14ac:dyDescent="0.35">
      <c r="A250">
        <v>257779</v>
      </c>
      <c r="B250" t="str">
        <f t="shared" si="3"/>
        <v>10.5-88.5</v>
      </c>
      <c r="C250" s="45">
        <v>10.5</v>
      </c>
      <c r="D250" s="45">
        <v>-88.5</v>
      </c>
      <c r="E250">
        <v>0</v>
      </c>
      <c r="F250">
        <v>0</v>
      </c>
      <c r="G250">
        <v>0</v>
      </c>
    </row>
    <row r="251" spans="1:7" x14ac:dyDescent="0.35">
      <c r="A251">
        <v>258500</v>
      </c>
      <c r="B251" t="str">
        <f t="shared" si="3"/>
        <v>10.5-89</v>
      </c>
      <c r="C251" s="45">
        <v>10.5</v>
      </c>
      <c r="D251" s="45">
        <v>-89</v>
      </c>
      <c r="E251">
        <v>0</v>
      </c>
      <c r="F251">
        <v>0</v>
      </c>
      <c r="G251">
        <v>0</v>
      </c>
    </row>
    <row r="252" spans="1:7" x14ac:dyDescent="0.35">
      <c r="A252">
        <v>259221</v>
      </c>
      <c r="B252" t="str">
        <f t="shared" si="3"/>
        <v>10.5-89.5</v>
      </c>
      <c r="C252" s="45">
        <v>10.5</v>
      </c>
      <c r="D252" s="45">
        <v>-89.5</v>
      </c>
      <c r="E252">
        <v>0</v>
      </c>
      <c r="F252">
        <v>0</v>
      </c>
      <c r="G252">
        <v>0</v>
      </c>
    </row>
    <row r="253" spans="1:7" x14ac:dyDescent="0.35">
      <c r="A253">
        <v>259942</v>
      </c>
      <c r="B253" t="str">
        <f t="shared" si="3"/>
        <v>10.5-90</v>
      </c>
      <c r="C253" s="45">
        <v>10.5</v>
      </c>
      <c r="D253" s="45">
        <v>-90</v>
      </c>
      <c r="E253">
        <v>0</v>
      </c>
      <c r="F253">
        <v>0</v>
      </c>
      <c r="G253">
        <v>0</v>
      </c>
    </row>
    <row r="254" spans="1:7" x14ac:dyDescent="0.35">
      <c r="A254">
        <v>215241</v>
      </c>
      <c r="B254" t="str">
        <f t="shared" si="3"/>
        <v>11-59</v>
      </c>
      <c r="C254" s="45">
        <v>11</v>
      </c>
      <c r="D254" s="45">
        <v>-59</v>
      </c>
      <c r="E254">
        <v>0</v>
      </c>
      <c r="F254">
        <v>0</v>
      </c>
      <c r="G254">
        <v>0</v>
      </c>
    </row>
    <row r="255" spans="1:7" x14ac:dyDescent="0.35">
      <c r="A255">
        <v>215962</v>
      </c>
      <c r="B255" t="str">
        <f t="shared" si="3"/>
        <v>11-59.5</v>
      </c>
      <c r="C255" s="45">
        <v>11</v>
      </c>
      <c r="D255" s="45">
        <v>-59.5</v>
      </c>
      <c r="E255">
        <v>0</v>
      </c>
      <c r="F255">
        <v>0</v>
      </c>
      <c r="G255">
        <v>0</v>
      </c>
    </row>
    <row r="256" spans="1:7" x14ac:dyDescent="0.35">
      <c r="A256">
        <v>216683</v>
      </c>
      <c r="B256" t="str">
        <f t="shared" si="3"/>
        <v>11-60</v>
      </c>
      <c r="C256" s="45">
        <v>11</v>
      </c>
      <c r="D256" s="45">
        <v>-60</v>
      </c>
      <c r="E256">
        <v>0</v>
      </c>
      <c r="F256">
        <v>0</v>
      </c>
      <c r="G256">
        <v>0</v>
      </c>
    </row>
    <row r="257" spans="1:7" x14ac:dyDescent="0.35">
      <c r="A257">
        <v>217404</v>
      </c>
      <c r="B257" t="str">
        <f t="shared" si="3"/>
        <v>11-60.5</v>
      </c>
      <c r="C257" s="45">
        <v>11</v>
      </c>
      <c r="D257" s="45">
        <v>-60.5</v>
      </c>
      <c r="E257">
        <v>0</v>
      </c>
      <c r="F257">
        <v>0</v>
      </c>
      <c r="G257">
        <v>0</v>
      </c>
    </row>
    <row r="258" spans="1:7" x14ac:dyDescent="0.35">
      <c r="A258">
        <v>218125</v>
      </c>
      <c r="B258" t="str">
        <f t="shared" ref="B258:B321" si="4">+C258&amp;D258</f>
        <v>11-61</v>
      </c>
      <c r="C258" s="45">
        <v>11</v>
      </c>
      <c r="D258" s="45">
        <v>-61</v>
      </c>
      <c r="E258">
        <v>0</v>
      </c>
      <c r="F258">
        <v>0</v>
      </c>
      <c r="G258">
        <v>0</v>
      </c>
    </row>
    <row r="259" spans="1:7" x14ac:dyDescent="0.35">
      <c r="A259">
        <v>218846</v>
      </c>
      <c r="B259" t="str">
        <f t="shared" si="4"/>
        <v>11-61.5</v>
      </c>
      <c r="C259" s="45">
        <v>11</v>
      </c>
      <c r="D259" s="45">
        <v>-61.5</v>
      </c>
      <c r="E259">
        <v>0</v>
      </c>
      <c r="F259">
        <v>0</v>
      </c>
      <c r="G259">
        <v>0</v>
      </c>
    </row>
    <row r="260" spans="1:7" x14ac:dyDescent="0.35">
      <c r="A260">
        <v>219567</v>
      </c>
      <c r="B260" t="str">
        <f t="shared" si="4"/>
        <v>11-62</v>
      </c>
      <c r="C260" s="45">
        <v>11</v>
      </c>
      <c r="D260" s="45">
        <v>-62</v>
      </c>
      <c r="E260">
        <v>0</v>
      </c>
      <c r="F260">
        <v>0</v>
      </c>
      <c r="G260">
        <v>0</v>
      </c>
    </row>
    <row r="261" spans="1:7" x14ac:dyDescent="0.35">
      <c r="A261">
        <v>220288</v>
      </c>
      <c r="B261" t="str">
        <f t="shared" si="4"/>
        <v>11-62.5</v>
      </c>
      <c r="C261" s="45">
        <v>11</v>
      </c>
      <c r="D261" s="45">
        <v>-62.5</v>
      </c>
      <c r="E261">
        <v>0</v>
      </c>
      <c r="F261">
        <v>0</v>
      </c>
      <c r="G261">
        <v>0</v>
      </c>
    </row>
    <row r="262" spans="1:7" x14ac:dyDescent="0.35">
      <c r="A262">
        <v>221009</v>
      </c>
      <c r="B262" t="str">
        <f t="shared" si="4"/>
        <v>11-63</v>
      </c>
      <c r="C262" s="45">
        <v>11</v>
      </c>
      <c r="D262" s="45">
        <v>-63</v>
      </c>
      <c r="E262">
        <v>0</v>
      </c>
      <c r="F262">
        <v>0</v>
      </c>
      <c r="G262">
        <v>0</v>
      </c>
    </row>
    <row r="263" spans="1:7" x14ac:dyDescent="0.35">
      <c r="A263">
        <v>221730</v>
      </c>
      <c r="B263" t="str">
        <f t="shared" si="4"/>
        <v>11-63.5</v>
      </c>
      <c r="C263" s="45">
        <v>11</v>
      </c>
      <c r="D263" s="45">
        <v>-63.5</v>
      </c>
      <c r="E263">
        <v>0</v>
      </c>
      <c r="F263">
        <v>0</v>
      </c>
      <c r="G263">
        <v>0</v>
      </c>
    </row>
    <row r="264" spans="1:7" x14ac:dyDescent="0.35">
      <c r="A264">
        <v>222451</v>
      </c>
      <c r="B264" t="str">
        <f t="shared" si="4"/>
        <v>11-64</v>
      </c>
      <c r="C264" s="45">
        <v>11</v>
      </c>
      <c r="D264" s="45">
        <v>-64</v>
      </c>
      <c r="E264">
        <v>0</v>
      </c>
      <c r="F264">
        <v>0</v>
      </c>
      <c r="G264">
        <v>0</v>
      </c>
    </row>
    <row r="265" spans="1:7" x14ac:dyDescent="0.35">
      <c r="A265">
        <v>223172</v>
      </c>
      <c r="B265" t="str">
        <f t="shared" si="4"/>
        <v>11-64.5</v>
      </c>
      <c r="C265" s="45">
        <v>11</v>
      </c>
      <c r="D265" s="45">
        <v>-64.5</v>
      </c>
      <c r="E265">
        <v>0</v>
      </c>
      <c r="F265">
        <v>0</v>
      </c>
      <c r="G265">
        <v>0</v>
      </c>
    </row>
    <row r="266" spans="1:7" x14ac:dyDescent="0.35">
      <c r="A266">
        <v>223893</v>
      </c>
      <c r="B266" t="str">
        <f t="shared" si="4"/>
        <v>11-65</v>
      </c>
      <c r="C266" s="45">
        <v>11</v>
      </c>
      <c r="D266" s="45">
        <v>-65</v>
      </c>
      <c r="E266">
        <v>0</v>
      </c>
      <c r="F266">
        <v>0</v>
      </c>
      <c r="G266">
        <v>0</v>
      </c>
    </row>
    <row r="267" spans="1:7" x14ac:dyDescent="0.35">
      <c r="A267">
        <v>224614</v>
      </c>
      <c r="B267" t="str">
        <f t="shared" si="4"/>
        <v>11-65.5</v>
      </c>
      <c r="C267" s="45">
        <v>11</v>
      </c>
      <c r="D267" s="45">
        <v>-65.5</v>
      </c>
      <c r="E267">
        <v>0</v>
      </c>
      <c r="F267">
        <v>0</v>
      </c>
      <c r="G267">
        <v>0</v>
      </c>
    </row>
    <row r="268" spans="1:7" x14ac:dyDescent="0.35">
      <c r="A268">
        <v>225335</v>
      </c>
      <c r="B268" t="str">
        <f t="shared" si="4"/>
        <v>11-66</v>
      </c>
      <c r="C268" s="45">
        <v>11</v>
      </c>
      <c r="D268" s="45">
        <v>-66</v>
      </c>
      <c r="E268">
        <v>0</v>
      </c>
      <c r="F268">
        <v>0</v>
      </c>
      <c r="G268">
        <v>0</v>
      </c>
    </row>
    <row r="269" spans="1:7" x14ac:dyDescent="0.35">
      <c r="A269">
        <v>226056</v>
      </c>
      <c r="B269" t="str">
        <f t="shared" si="4"/>
        <v>11-66.5</v>
      </c>
      <c r="C269" s="45">
        <v>11</v>
      </c>
      <c r="D269" s="45">
        <v>-66.5</v>
      </c>
      <c r="E269">
        <v>0</v>
      </c>
      <c r="F269">
        <v>0</v>
      </c>
      <c r="G269">
        <v>0</v>
      </c>
    </row>
    <row r="270" spans="1:7" x14ac:dyDescent="0.35">
      <c r="A270">
        <v>226777</v>
      </c>
      <c r="B270" t="str">
        <f t="shared" si="4"/>
        <v>11-67</v>
      </c>
      <c r="C270" s="45">
        <v>11</v>
      </c>
      <c r="D270" s="45">
        <v>-67</v>
      </c>
      <c r="E270">
        <v>0</v>
      </c>
      <c r="F270">
        <v>0</v>
      </c>
      <c r="G270">
        <v>0</v>
      </c>
    </row>
    <row r="271" spans="1:7" x14ac:dyDescent="0.35">
      <c r="A271">
        <v>227498</v>
      </c>
      <c r="B271" t="str">
        <f t="shared" si="4"/>
        <v>11-67.5</v>
      </c>
      <c r="C271" s="45">
        <v>11</v>
      </c>
      <c r="D271" s="45">
        <v>-67.5</v>
      </c>
      <c r="E271">
        <v>0</v>
      </c>
      <c r="F271">
        <v>0</v>
      </c>
      <c r="G271">
        <v>0</v>
      </c>
    </row>
    <row r="272" spans="1:7" x14ac:dyDescent="0.35">
      <c r="A272">
        <v>228219</v>
      </c>
      <c r="B272" t="str">
        <f t="shared" si="4"/>
        <v>11-68</v>
      </c>
      <c r="C272" s="45">
        <v>11</v>
      </c>
      <c r="D272" s="45">
        <v>-68</v>
      </c>
      <c r="E272">
        <v>0</v>
      </c>
      <c r="F272">
        <v>0</v>
      </c>
      <c r="G272">
        <v>0</v>
      </c>
    </row>
    <row r="273" spans="1:7" x14ac:dyDescent="0.35">
      <c r="A273">
        <v>228940</v>
      </c>
      <c r="B273" t="str">
        <f t="shared" si="4"/>
        <v>11-68.5</v>
      </c>
      <c r="C273" s="45">
        <v>11</v>
      </c>
      <c r="D273" s="45">
        <v>-68.5</v>
      </c>
      <c r="E273">
        <v>0</v>
      </c>
      <c r="F273">
        <v>0</v>
      </c>
      <c r="G273">
        <v>0</v>
      </c>
    </row>
    <row r="274" spans="1:7" x14ac:dyDescent="0.35">
      <c r="A274">
        <v>229661</v>
      </c>
      <c r="B274" t="str">
        <f t="shared" si="4"/>
        <v>11-69</v>
      </c>
      <c r="C274" s="45">
        <v>11</v>
      </c>
      <c r="D274" s="45">
        <v>-69</v>
      </c>
      <c r="E274">
        <v>0</v>
      </c>
      <c r="F274">
        <v>0</v>
      </c>
      <c r="G274">
        <v>0</v>
      </c>
    </row>
    <row r="275" spans="1:7" x14ac:dyDescent="0.35">
      <c r="A275">
        <v>230382</v>
      </c>
      <c r="B275" t="str">
        <f t="shared" si="4"/>
        <v>11-69.5</v>
      </c>
      <c r="C275" s="45">
        <v>11</v>
      </c>
      <c r="D275" s="45">
        <v>-69.5</v>
      </c>
      <c r="E275">
        <v>0</v>
      </c>
      <c r="F275">
        <v>0</v>
      </c>
      <c r="G275">
        <v>0</v>
      </c>
    </row>
    <row r="276" spans="1:7" x14ac:dyDescent="0.35">
      <c r="A276">
        <v>231103</v>
      </c>
      <c r="B276" t="str">
        <f t="shared" si="4"/>
        <v>11-70</v>
      </c>
      <c r="C276" s="45">
        <v>11</v>
      </c>
      <c r="D276" s="45">
        <v>-70</v>
      </c>
      <c r="E276">
        <v>0</v>
      </c>
      <c r="F276">
        <v>0</v>
      </c>
      <c r="G276">
        <v>0</v>
      </c>
    </row>
    <row r="277" spans="1:7" x14ac:dyDescent="0.35">
      <c r="A277">
        <v>231824</v>
      </c>
      <c r="B277" t="str">
        <f t="shared" si="4"/>
        <v>11-70.5</v>
      </c>
      <c r="C277" s="45">
        <v>11</v>
      </c>
      <c r="D277" s="45">
        <v>-70.5</v>
      </c>
      <c r="E277">
        <v>0</v>
      </c>
      <c r="F277">
        <v>0</v>
      </c>
      <c r="G277">
        <v>0</v>
      </c>
    </row>
    <row r="278" spans="1:7" x14ac:dyDescent="0.35">
      <c r="A278">
        <v>232545</v>
      </c>
      <c r="B278" t="str">
        <f t="shared" si="4"/>
        <v>11-71</v>
      </c>
      <c r="C278" s="45">
        <v>11</v>
      </c>
      <c r="D278" s="45">
        <v>-71</v>
      </c>
      <c r="E278">
        <v>0</v>
      </c>
      <c r="F278">
        <v>0</v>
      </c>
      <c r="G278">
        <v>0</v>
      </c>
    </row>
    <row r="279" spans="1:7" x14ac:dyDescent="0.35">
      <c r="A279">
        <v>233266</v>
      </c>
      <c r="B279" t="str">
        <f t="shared" si="4"/>
        <v>11-71.5</v>
      </c>
      <c r="C279" s="45">
        <v>11</v>
      </c>
      <c r="D279" s="45">
        <v>-71.5</v>
      </c>
      <c r="E279">
        <v>0</v>
      </c>
      <c r="F279">
        <v>0</v>
      </c>
      <c r="G279">
        <v>0</v>
      </c>
    </row>
    <row r="280" spans="1:7" x14ac:dyDescent="0.35">
      <c r="A280">
        <v>233987</v>
      </c>
      <c r="B280" t="str">
        <f t="shared" si="4"/>
        <v>11-72</v>
      </c>
      <c r="C280" s="45">
        <v>11</v>
      </c>
      <c r="D280" s="45">
        <v>-72</v>
      </c>
      <c r="E280">
        <v>0</v>
      </c>
      <c r="F280">
        <v>0</v>
      </c>
      <c r="G280">
        <v>0</v>
      </c>
    </row>
    <row r="281" spans="1:7" x14ac:dyDescent="0.35">
      <c r="A281">
        <v>234708</v>
      </c>
      <c r="B281" t="str">
        <f t="shared" si="4"/>
        <v>11-72.5</v>
      </c>
      <c r="C281" s="45">
        <v>11</v>
      </c>
      <c r="D281" s="45">
        <v>-72.5</v>
      </c>
      <c r="E281">
        <v>0</v>
      </c>
      <c r="F281">
        <v>0</v>
      </c>
      <c r="G281">
        <v>0</v>
      </c>
    </row>
    <row r="282" spans="1:7" x14ac:dyDescent="0.35">
      <c r="A282">
        <v>235429</v>
      </c>
      <c r="B282" t="str">
        <f t="shared" si="4"/>
        <v>11-73</v>
      </c>
      <c r="C282" s="45">
        <v>11</v>
      </c>
      <c r="D282" s="45">
        <v>-73</v>
      </c>
      <c r="E282">
        <v>0</v>
      </c>
      <c r="F282">
        <v>0</v>
      </c>
      <c r="G282">
        <v>0</v>
      </c>
    </row>
    <row r="283" spans="1:7" x14ac:dyDescent="0.35">
      <c r="A283">
        <v>236150</v>
      </c>
      <c r="B283" t="str">
        <f t="shared" si="4"/>
        <v>11-73.5</v>
      </c>
      <c r="C283" s="45">
        <v>11</v>
      </c>
      <c r="D283" s="45">
        <v>-73.5</v>
      </c>
      <c r="E283">
        <v>0</v>
      </c>
      <c r="F283">
        <v>0</v>
      </c>
      <c r="G283">
        <v>0</v>
      </c>
    </row>
    <row r="284" spans="1:7" x14ac:dyDescent="0.35">
      <c r="A284">
        <v>236871</v>
      </c>
      <c r="B284" t="str">
        <f t="shared" si="4"/>
        <v>11-74</v>
      </c>
      <c r="C284" s="45">
        <v>11</v>
      </c>
      <c r="D284" s="45">
        <v>-74</v>
      </c>
      <c r="E284">
        <v>0</v>
      </c>
      <c r="F284">
        <v>0</v>
      </c>
      <c r="G284">
        <v>0</v>
      </c>
    </row>
    <row r="285" spans="1:7" x14ac:dyDescent="0.35">
      <c r="A285">
        <v>237592</v>
      </c>
      <c r="B285" t="str">
        <f t="shared" si="4"/>
        <v>11-74.5</v>
      </c>
      <c r="C285" s="45">
        <v>11</v>
      </c>
      <c r="D285" s="45">
        <v>-74.5</v>
      </c>
      <c r="E285">
        <v>0</v>
      </c>
      <c r="F285">
        <v>0</v>
      </c>
      <c r="G285">
        <v>0</v>
      </c>
    </row>
    <row r="286" spans="1:7" x14ac:dyDescent="0.35">
      <c r="A286">
        <v>238313</v>
      </c>
      <c r="B286" t="str">
        <f t="shared" si="4"/>
        <v>11-75</v>
      </c>
      <c r="C286" s="45">
        <v>11</v>
      </c>
      <c r="D286" s="45">
        <v>-75</v>
      </c>
      <c r="E286">
        <v>0</v>
      </c>
      <c r="F286">
        <v>0</v>
      </c>
      <c r="G286">
        <v>0</v>
      </c>
    </row>
    <row r="287" spans="1:7" x14ac:dyDescent="0.35">
      <c r="A287">
        <v>239034</v>
      </c>
      <c r="B287" t="str">
        <f t="shared" si="4"/>
        <v>11-75.5</v>
      </c>
      <c r="C287" s="45">
        <v>11</v>
      </c>
      <c r="D287" s="45">
        <v>-75.5</v>
      </c>
      <c r="E287">
        <v>0</v>
      </c>
      <c r="F287">
        <v>0</v>
      </c>
      <c r="G287">
        <v>0</v>
      </c>
    </row>
    <row r="288" spans="1:7" x14ac:dyDescent="0.35">
      <c r="A288">
        <v>239755</v>
      </c>
      <c r="B288" t="str">
        <f t="shared" si="4"/>
        <v>11-76</v>
      </c>
      <c r="C288" s="45">
        <v>11</v>
      </c>
      <c r="D288" s="45">
        <v>-76</v>
      </c>
      <c r="E288">
        <v>0</v>
      </c>
      <c r="F288">
        <v>0</v>
      </c>
      <c r="G288">
        <v>0</v>
      </c>
    </row>
    <row r="289" spans="1:7" x14ac:dyDescent="0.35">
      <c r="A289">
        <v>240476</v>
      </c>
      <c r="B289" t="str">
        <f t="shared" si="4"/>
        <v>11-76.5</v>
      </c>
      <c r="C289" s="45">
        <v>11</v>
      </c>
      <c r="D289" s="45">
        <v>-76.5</v>
      </c>
      <c r="E289">
        <v>0</v>
      </c>
      <c r="F289">
        <v>0</v>
      </c>
      <c r="G289">
        <v>0</v>
      </c>
    </row>
    <row r="290" spans="1:7" x14ac:dyDescent="0.35">
      <c r="A290">
        <v>241197</v>
      </c>
      <c r="B290" t="str">
        <f t="shared" si="4"/>
        <v>11-77</v>
      </c>
      <c r="C290" s="45">
        <v>11</v>
      </c>
      <c r="D290" s="45">
        <v>-77</v>
      </c>
      <c r="E290">
        <v>0</v>
      </c>
      <c r="F290">
        <v>0</v>
      </c>
      <c r="G290">
        <v>0</v>
      </c>
    </row>
    <row r="291" spans="1:7" x14ac:dyDescent="0.35">
      <c r="A291">
        <v>241918</v>
      </c>
      <c r="B291" t="str">
        <f t="shared" si="4"/>
        <v>11-77.5</v>
      </c>
      <c r="C291" s="45">
        <v>11</v>
      </c>
      <c r="D291" s="45">
        <v>-77.5</v>
      </c>
      <c r="E291">
        <v>0</v>
      </c>
      <c r="F291">
        <v>0</v>
      </c>
      <c r="G291">
        <v>0</v>
      </c>
    </row>
    <row r="292" spans="1:7" x14ac:dyDescent="0.35">
      <c r="A292">
        <v>242639</v>
      </c>
      <c r="B292" t="str">
        <f t="shared" si="4"/>
        <v>11-78</v>
      </c>
      <c r="C292" s="45">
        <v>11</v>
      </c>
      <c r="D292" s="45">
        <v>-78</v>
      </c>
      <c r="E292">
        <v>0</v>
      </c>
      <c r="F292">
        <v>0</v>
      </c>
      <c r="G292">
        <v>0</v>
      </c>
    </row>
    <row r="293" spans="1:7" x14ac:dyDescent="0.35">
      <c r="A293">
        <v>243360</v>
      </c>
      <c r="B293" t="str">
        <f t="shared" si="4"/>
        <v>11-78.5</v>
      </c>
      <c r="C293" s="45">
        <v>11</v>
      </c>
      <c r="D293" s="45">
        <v>-78.5</v>
      </c>
      <c r="E293">
        <v>0</v>
      </c>
      <c r="F293">
        <v>0</v>
      </c>
      <c r="G293">
        <v>0</v>
      </c>
    </row>
    <row r="294" spans="1:7" x14ac:dyDescent="0.35">
      <c r="A294">
        <v>244081</v>
      </c>
      <c r="B294" t="str">
        <f t="shared" si="4"/>
        <v>11-79</v>
      </c>
      <c r="C294" s="45">
        <v>11</v>
      </c>
      <c r="D294" s="45">
        <v>-79</v>
      </c>
      <c r="E294">
        <v>0</v>
      </c>
      <c r="F294">
        <v>0</v>
      </c>
      <c r="G294">
        <v>0</v>
      </c>
    </row>
    <row r="295" spans="1:7" x14ac:dyDescent="0.35">
      <c r="A295">
        <v>244802</v>
      </c>
      <c r="B295" t="str">
        <f t="shared" si="4"/>
        <v>11-79.5</v>
      </c>
      <c r="C295" s="45">
        <v>11</v>
      </c>
      <c r="D295" s="45">
        <v>-79.5</v>
      </c>
      <c r="E295">
        <v>0</v>
      </c>
      <c r="F295">
        <v>0</v>
      </c>
      <c r="G295">
        <v>0</v>
      </c>
    </row>
    <row r="296" spans="1:7" x14ac:dyDescent="0.35">
      <c r="A296">
        <v>245523</v>
      </c>
      <c r="B296" t="str">
        <f t="shared" si="4"/>
        <v>11-80</v>
      </c>
      <c r="C296" s="45">
        <v>11</v>
      </c>
      <c r="D296" s="45">
        <v>-80</v>
      </c>
      <c r="E296">
        <v>0</v>
      </c>
      <c r="F296">
        <v>0</v>
      </c>
      <c r="G296">
        <v>0</v>
      </c>
    </row>
    <row r="297" spans="1:7" x14ac:dyDescent="0.35">
      <c r="A297">
        <v>246244</v>
      </c>
      <c r="B297" t="str">
        <f t="shared" si="4"/>
        <v>11-80.5</v>
      </c>
      <c r="C297" s="45">
        <v>11</v>
      </c>
      <c r="D297" s="45">
        <v>-80.5</v>
      </c>
      <c r="E297">
        <v>0</v>
      </c>
      <c r="F297">
        <v>0</v>
      </c>
      <c r="G297">
        <v>0</v>
      </c>
    </row>
    <row r="298" spans="1:7" x14ac:dyDescent="0.35">
      <c r="A298">
        <v>246965</v>
      </c>
      <c r="B298" t="str">
        <f t="shared" si="4"/>
        <v>11-81</v>
      </c>
      <c r="C298" s="45">
        <v>11</v>
      </c>
      <c r="D298" s="45">
        <v>-81</v>
      </c>
      <c r="E298">
        <v>0</v>
      </c>
      <c r="F298">
        <v>0</v>
      </c>
      <c r="G298">
        <v>0</v>
      </c>
    </row>
    <row r="299" spans="1:7" x14ac:dyDescent="0.35">
      <c r="A299">
        <v>247686</v>
      </c>
      <c r="B299" t="str">
        <f t="shared" si="4"/>
        <v>11-81.5</v>
      </c>
      <c r="C299" s="45">
        <v>11</v>
      </c>
      <c r="D299" s="45">
        <v>-81.5</v>
      </c>
      <c r="E299">
        <v>0</v>
      </c>
      <c r="F299">
        <v>0</v>
      </c>
      <c r="G299">
        <v>0</v>
      </c>
    </row>
    <row r="300" spans="1:7" x14ac:dyDescent="0.35">
      <c r="A300">
        <v>248407</v>
      </c>
      <c r="B300" t="str">
        <f t="shared" si="4"/>
        <v>11-82</v>
      </c>
      <c r="C300" s="45">
        <v>11</v>
      </c>
      <c r="D300" s="45">
        <v>-82</v>
      </c>
      <c r="E300">
        <v>0</v>
      </c>
      <c r="F300">
        <v>0</v>
      </c>
      <c r="G300">
        <v>0</v>
      </c>
    </row>
    <row r="301" spans="1:7" x14ac:dyDescent="0.35">
      <c r="A301">
        <v>249128</v>
      </c>
      <c r="B301" t="str">
        <f t="shared" si="4"/>
        <v>11-82.5</v>
      </c>
      <c r="C301" s="45">
        <v>11</v>
      </c>
      <c r="D301" s="45">
        <v>-82.5</v>
      </c>
      <c r="E301">
        <v>0</v>
      </c>
      <c r="F301">
        <v>0</v>
      </c>
      <c r="G301">
        <v>0</v>
      </c>
    </row>
    <row r="302" spans="1:7" x14ac:dyDescent="0.35">
      <c r="A302">
        <v>249849</v>
      </c>
      <c r="B302" t="str">
        <f t="shared" si="4"/>
        <v>11-83</v>
      </c>
      <c r="C302" s="45">
        <v>11</v>
      </c>
      <c r="D302" s="45">
        <v>-83</v>
      </c>
      <c r="E302">
        <v>0</v>
      </c>
      <c r="F302">
        <v>0</v>
      </c>
      <c r="G302">
        <v>0</v>
      </c>
    </row>
    <row r="303" spans="1:7" x14ac:dyDescent="0.35">
      <c r="A303">
        <v>250570</v>
      </c>
      <c r="B303" t="str">
        <f t="shared" si="4"/>
        <v>11-83.5</v>
      </c>
      <c r="C303" s="45">
        <v>11</v>
      </c>
      <c r="D303" s="45">
        <v>-83.5</v>
      </c>
      <c r="E303">
        <v>0</v>
      </c>
      <c r="F303">
        <v>0</v>
      </c>
      <c r="G303">
        <v>0</v>
      </c>
    </row>
    <row r="304" spans="1:7" x14ac:dyDescent="0.35">
      <c r="A304">
        <v>251291</v>
      </c>
      <c r="B304" t="str">
        <f t="shared" si="4"/>
        <v>11-84</v>
      </c>
      <c r="C304" s="45">
        <v>11</v>
      </c>
      <c r="D304" s="45">
        <v>-84</v>
      </c>
      <c r="E304">
        <v>0</v>
      </c>
      <c r="F304">
        <v>0</v>
      </c>
      <c r="G304">
        <v>0</v>
      </c>
    </row>
    <row r="305" spans="1:7" x14ac:dyDescent="0.35">
      <c r="A305">
        <v>252012</v>
      </c>
      <c r="B305" t="str">
        <f t="shared" si="4"/>
        <v>11-84.5</v>
      </c>
      <c r="C305" s="45">
        <v>11</v>
      </c>
      <c r="D305" s="45">
        <v>-84.5</v>
      </c>
      <c r="E305">
        <v>0</v>
      </c>
      <c r="F305">
        <v>0</v>
      </c>
      <c r="G305">
        <v>0</v>
      </c>
    </row>
    <row r="306" spans="1:7" x14ac:dyDescent="0.35">
      <c r="A306">
        <v>252733</v>
      </c>
      <c r="B306" t="str">
        <f t="shared" si="4"/>
        <v>11-85</v>
      </c>
      <c r="C306" s="45">
        <v>11</v>
      </c>
      <c r="D306" s="45">
        <v>-85</v>
      </c>
      <c r="E306">
        <v>0</v>
      </c>
      <c r="F306">
        <v>0</v>
      </c>
      <c r="G306">
        <v>0</v>
      </c>
    </row>
    <row r="307" spans="1:7" x14ac:dyDescent="0.35">
      <c r="A307">
        <v>253454</v>
      </c>
      <c r="B307" t="str">
        <f t="shared" si="4"/>
        <v>11-85.5</v>
      </c>
      <c r="C307" s="45">
        <v>11</v>
      </c>
      <c r="D307" s="45">
        <v>-85.5</v>
      </c>
      <c r="E307">
        <v>0</v>
      </c>
      <c r="F307">
        <v>0</v>
      </c>
      <c r="G307">
        <v>0</v>
      </c>
    </row>
    <row r="308" spans="1:7" x14ac:dyDescent="0.35">
      <c r="A308">
        <v>254175</v>
      </c>
      <c r="B308" t="str">
        <f t="shared" si="4"/>
        <v>11-86</v>
      </c>
      <c r="C308" s="45">
        <v>11</v>
      </c>
      <c r="D308" s="45">
        <v>-86</v>
      </c>
      <c r="E308">
        <v>0</v>
      </c>
      <c r="F308">
        <v>0</v>
      </c>
      <c r="G308">
        <v>0</v>
      </c>
    </row>
    <row r="309" spans="1:7" x14ac:dyDescent="0.35">
      <c r="A309">
        <v>254896</v>
      </c>
      <c r="B309" t="str">
        <f t="shared" si="4"/>
        <v>11-86.5</v>
      </c>
      <c r="C309" s="45">
        <v>11</v>
      </c>
      <c r="D309" s="45">
        <v>-86.5</v>
      </c>
      <c r="E309">
        <v>0</v>
      </c>
      <c r="F309">
        <v>0</v>
      </c>
      <c r="G309">
        <v>0</v>
      </c>
    </row>
    <row r="310" spans="1:7" x14ac:dyDescent="0.35">
      <c r="A310">
        <v>255617</v>
      </c>
      <c r="B310" t="str">
        <f t="shared" si="4"/>
        <v>11-87</v>
      </c>
      <c r="C310" s="45">
        <v>11</v>
      </c>
      <c r="D310" s="45">
        <v>-87</v>
      </c>
      <c r="E310">
        <v>0</v>
      </c>
      <c r="F310">
        <v>0</v>
      </c>
      <c r="G310">
        <v>0</v>
      </c>
    </row>
    <row r="311" spans="1:7" x14ac:dyDescent="0.35">
      <c r="A311">
        <v>256338</v>
      </c>
      <c r="B311" t="str">
        <f t="shared" si="4"/>
        <v>11-87.5</v>
      </c>
      <c r="C311" s="45">
        <v>11</v>
      </c>
      <c r="D311" s="45">
        <v>-87.5</v>
      </c>
      <c r="E311">
        <v>0</v>
      </c>
      <c r="F311">
        <v>0</v>
      </c>
      <c r="G311">
        <v>0</v>
      </c>
    </row>
    <row r="312" spans="1:7" x14ac:dyDescent="0.35">
      <c r="A312">
        <v>257059</v>
      </c>
      <c r="B312" t="str">
        <f t="shared" si="4"/>
        <v>11-88</v>
      </c>
      <c r="C312" s="45">
        <v>11</v>
      </c>
      <c r="D312" s="45">
        <v>-88</v>
      </c>
      <c r="E312">
        <v>0</v>
      </c>
      <c r="F312">
        <v>0</v>
      </c>
      <c r="G312">
        <v>0</v>
      </c>
    </row>
    <row r="313" spans="1:7" x14ac:dyDescent="0.35">
      <c r="A313">
        <v>257780</v>
      </c>
      <c r="B313" t="str">
        <f t="shared" si="4"/>
        <v>11-88.5</v>
      </c>
      <c r="C313" s="45">
        <v>11</v>
      </c>
      <c r="D313" s="45">
        <v>-88.5</v>
      </c>
      <c r="E313">
        <v>0</v>
      </c>
      <c r="F313">
        <v>0</v>
      </c>
      <c r="G313">
        <v>0</v>
      </c>
    </row>
    <row r="314" spans="1:7" x14ac:dyDescent="0.35">
      <c r="A314">
        <v>258501</v>
      </c>
      <c r="B314" t="str">
        <f t="shared" si="4"/>
        <v>11-89</v>
      </c>
      <c r="C314" s="45">
        <v>11</v>
      </c>
      <c r="D314" s="45">
        <v>-89</v>
      </c>
      <c r="E314">
        <v>0</v>
      </c>
      <c r="F314">
        <v>0</v>
      </c>
      <c r="G314">
        <v>0</v>
      </c>
    </row>
    <row r="315" spans="1:7" x14ac:dyDescent="0.35">
      <c r="A315">
        <v>259222</v>
      </c>
      <c r="B315" t="str">
        <f t="shared" si="4"/>
        <v>11-89.5</v>
      </c>
      <c r="C315" s="45">
        <v>11</v>
      </c>
      <c r="D315" s="45">
        <v>-89.5</v>
      </c>
      <c r="E315">
        <v>0</v>
      </c>
      <c r="F315">
        <v>0</v>
      </c>
      <c r="G315">
        <v>0</v>
      </c>
    </row>
    <row r="316" spans="1:7" x14ac:dyDescent="0.35">
      <c r="A316">
        <v>259943</v>
      </c>
      <c r="B316" t="str">
        <f t="shared" si="4"/>
        <v>11-90</v>
      </c>
      <c r="C316" s="45">
        <v>11</v>
      </c>
      <c r="D316" s="45">
        <v>-90</v>
      </c>
      <c r="E316">
        <v>0</v>
      </c>
      <c r="F316">
        <v>0</v>
      </c>
      <c r="G316">
        <v>0</v>
      </c>
    </row>
    <row r="317" spans="1:7" x14ac:dyDescent="0.35">
      <c r="A317">
        <v>215242</v>
      </c>
      <c r="B317" t="str">
        <f t="shared" si="4"/>
        <v>11.5-59</v>
      </c>
      <c r="C317" s="45">
        <v>11.5</v>
      </c>
      <c r="D317" s="45">
        <v>-59</v>
      </c>
      <c r="E317">
        <v>0</v>
      </c>
      <c r="F317">
        <v>0</v>
      </c>
      <c r="G317">
        <v>0</v>
      </c>
    </row>
    <row r="318" spans="1:7" x14ac:dyDescent="0.35">
      <c r="A318">
        <v>215963</v>
      </c>
      <c r="B318" t="str">
        <f t="shared" si="4"/>
        <v>11.5-59.5</v>
      </c>
      <c r="C318" s="45">
        <v>11.5</v>
      </c>
      <c r="D318" s="45">
        <v>-59.5</v>
      </c>
      <c r="E318">
        <v>0</v>
      </c>
      <c r="F318">
        <v>0</v>
      </c>
      <c r="G318">
        <v>0</v>
      </c>
    </row>
    <row r="319" spans="1:7" x14ac:dyDescent="0.35">
      <c r="A319">
        <v>216684</v>
      </c>
      <c r="B319" t="str">
        <f t="shared" si="4"/>
        <v>11.5-60</v>
      </c>
      <c r="C319" s="45">
        <v>11.5</v>
      </c>
      <c r="D319" s="45">
        <v>-60</v>
      </c>
      <c r="E319">
        <v>0</v>
      </c>
      <c r="F319">
        <v>0</v>
      </c>
      <c r="G319">
        <v>0</v>
      </c>
    </row>
    <row r="320" spans="1:7" x14ac:dyDescent="0.35">
      <c r="A320">
        <v>217405</v>
      </c>
      <c r="B320" t="str">
        <f t="shared" si="4"/>
        <v>11.5-60.5</v>
      </c>
      <c r="C320" s="45">
        <v>11.5</v>
      </c>
      <c r="D320" s="45">
        <v>-60.5</v>
      </c>
      <c r="E320">
        <v>0</v>
      </c>
      <c r="F320">
        <v>0</v>
      </c>
      <c r="G320">
        <v>0</v>
      </c>
    </row>
    <row r="321" spans="1:7" x14ac:dyDescent="0.35">
      <c r="A321">
        <v>218126</v>
      </c>
      <c r="B321" t="str">
        <f t="shared" si="4"/>
        <v>11.5-61</v>
      </c>
      <c r="C321" s="45">
        <v>11.5</v>
      </c>
      <c r="D321" s="45">
        <v>-61</v>
      </c>
      <c r="E321">
        <v>0</v>
      </c>
      <c r="F321">
        <v>0</v>
      </c>
      <c r="G321">
        <v>0</v>
      </c>
    </row>
    <row r="322" spans="1:7" x14ac:dyDescent="0.35">
      <c r="A322">
        <v>218847</v>
      </c>
      <c r="B322" t="str">
        <f t="shared" ref="B322:B385" si="5">+C322&amp;D322</f>
        <v>11.5-61.5</v>
      </c>
      <c r="C322" s="45">
        <v>11.5</v>
      </c>
      <c r="D322" s="45">
        <v>-61.5</v>
      </c>
      <c r="E322">
        <v>0</v>
      </c>
      <c r="F322">
        <v>0</v>
      </c>
      <c r="G322">
        <v>0</v>
      </c>
    </row>
    <row r="323" spans="1:7" x14ac:dyDescent="0.35">
      <c r="A323">
        <v>219568</v>
      </c>
      <c r="B323" t="str">
        <f t="shared" si="5"/>
        <v>11.5-62</v>
      </c>
      <c r="C323" s="45">
        <v>11.5</v>
      </c>
      <c r="D323" s="45">
        <v>-62</v>
      </c>
      <c r="E323">
        <v>0</v>
      </c>
      <c r="F323">
        <v>0</v>
      </c>
      <c r="G323">
        <v>0</v>
      </c>
    </row>
    <row r="324" spans="1:7" x14ac:dyDescent="0.35">
      <c r="A324">
        <v>220289</v>
      </c>
      <c r="B324" t="str">
        <f t="shared" si="5"/>
        <v>11.5-62.5</v>
      </c>
      <c r="C324" s="45">
        <v>11.5</v>
      </c>
      <c r="D324" s="45">
        <v>-62.5</v>
      </c>
      <c r="E324">
        <v>0</v>
      </c>
      <c r="F324">
        <v>0</v>
      </c>
      <c r="G324">
        <v>0</v>
      </c>
    </row>
    <row r="325" spans="1:7" x14ac:dyDescent="0.35">
      <c r="A325">
        <v>221010</v>
      </c>
      <c r="B325" t="str">
        <f t="shared" si="5"/>
        <v>11.5-63</v>
      </c>
      <c r="C325" s="45">
        <v>11.5</v>
      </c>
      <c r="D325" s="45">
        <v>-63</v>
      </c>
      <c r="E325">
        <v>0</v>
      </c>
      <c r="F325">
        <v>0</v>
      </c>
      <c r="G325">
        <v>0</v>
      </c>
    </row>
    <row r="326" spans="1:7" x14ac:dyDescent="0.35">
      <c r="A326">
        <v>221731</v>
      </c>
      <c r="B326" t="str">
        <f t="shared" si="5"/>
        <v>11.5-63.5</v>
      </c>
      <c r="C326" s="45">
        <v>11.5</v>
      </c>
      <c r="D326" s="45">
        <v>-63.5</v>
      </c>
      <c r="E326">
        <v>0</v>
      </c>
      <c r="F326">
        <v>0</v>
      </c>
      <c r="G326">
        <v>0</v>
      </c>
    </row>
    <row r="327" spans="1:7" x14ac:dyDescent="0.35">
      <c r="A327">
        <v>222452</v>
      </c>
      <c r="B327" t="str">
        <f t="shared" si="5"/>
        <v>11.5-64</v>
      </c>
      <c r="C327" s="45">
        <v>11.5</v>
      </c>
      <c r="D327" s="45">
        <v>-64</v>
      </c>
      <c r="E327">
        <v>0</v>
      </c>
      <c r="F327">
        <v>0</v>
      </c>
      <c r="G327">
        <v>0</v>
      </c>
    </row>
    <row r="328" spans="1:7" x14ac:dyDescent="0.35">
      <c r="A328">
        <v>223173</v>
      </c>
      <c r="B328" t="str">
        <f t="shared" si="5"/>
        <v>11.5-64.5</v>
      </c>
      <c r="C328" s="45">
        <v>11.5</v>
      </c>
      <c r="D328" s="45">
        <v>-64.5</v>
      </c>
      <c r="E328">
        <v>0</v>
      </c>
      <c r="F328">
        <v>0</v>
      </c>
      <c r="G328">
        <v>0</v>
      </c>
    </row>
    <row r="329" spans="1:7" x14ac:dyDescent="0.35">
      <c r="A329">
        <v>223894</v>
      </c>
      <c r="B329" t="str">
        <f t="shared" si="5"/>
        <v>11.5-65</v>
      </c>
      <c r="C329" s="45">
        <v>11.5</v>
      </c>
      <c r="D329" s="45">
        <v>-65</v>
      </c>
      <c r="E329">
        <v>0</v>
      </c>
      <c r="F329">
        <v>0</v>
      </c>
      <c r="G329">
        <v>0</v>
      </c>
    </row>
    <row r="330" spans="1:7" x14ac:dyDescent="0.35">
      <c r="A330">
        <v>224615</v>
      </c>
      <c r="B330" t="str">
        <f t="shared" si="5"/>
        <v>11.5-65.5</v>
      </c>
      <c r="C330" s="45">
        <v>11.5</v>
      </c>
      <c r="D330" s="45">
        <v>-65.5</v>
      </c>
      <c r="E330">
        <v>0</v>
      </c>
      <c r="F330">
        <v>0</v>
      </c>
      <c r="G330">
        <v>0</v>
      </c>
    </row>
    <row r="331" spans="1:7" x14ac:dyDescent="0.35">
      <c r="A331">
        <v>225336</v>
      </c>
      <c r="B331" t="str">
        <f t="shared" si="5"/>
        <v>11.5-66</v>
      </c>
      <c r="C331" s="45">
        <v>11.5</v>
      </c>
      <c r="D331" s="45">
        <v>-66</v>
      </c>
      <c r="E331">
        <v>0</v>
      </c>
      <c r="F331">
        <v>0</v>
      </c>
      <c r="G331">
        <v>0</v>
      </c>
    </row>
    <row r="332" spans="1:7" x14ac:dyDescent="0.35">
      <c r="A332">
        <v>226057</v>
      </c>
      <c r="B332" t="str">
        <f t="shared" si="5"/>
        <v>11.5-66.5</v>
      </c>
      <c r="C332" s="45">
        <v>11.5</v>
      </c>
      <c r="D332" s="45">
        <v>-66.5</v>
      </c>
      <c r="E332">
        <v>0</v>
      </c>
      <c r="F332">
        <v>0</v>
      </c>
      <c r="G332">
        <v>0</v>
      </c>
    </row>
    <row r="333" spans="1:7" x14ac:dyDescent="0.35">
      <c r="A333">
        <v>226778</v>
      </c>
      <c r="B333" t="str">
        <f t="shared" si="5"/>
        <v>11.5-67</v>
      </c>
      <c r="C333" s="45">
        <v>11.5</v>
      </c>
      <c r="D333" s="45">
        <v>-67</v>
      </c>
      <c r="E333">
        <v>0</v>
      </c>
      <c r="F333">
        <v>0</v>
      </c>
      <c r="G333">
        <v>0</v>
      </c>
    </row>
    <row r="334" spans="1:7" x14ac:dyDescent="0.35">
      <c r="A334">
        <v>227499</v>
      </c>
      <c r="B334" t="str">
        <f t="shared" si="5"/>
        <v>11.5-67.5</v>
      </c>
      <c r="C334" s="45">
        <v>11.5</v>
      </c>
      <c r="D334" s="45">
        <v>-67.5</v>
      </c>
      <c r="E334">
        <v>0</v>
      </c>
      <c r="F334">
        <v>0</v>
      </c>
      <c r="G334">
        <v>0</v>
      </c>
    </row>
    <row r="335" spans="1:7" x14ac:dyDescent="0.35">
      <c r="A335">
        <v>228220</v>
      </c>
      <c r="B335" t="str">
        <f t="shared" si="5"/>
        <v>11.5-68</v>
      </c>
      <c r="C335" s="45">
        <v>11.5</v>
      </c>
      <c r="D335" s="45">
        <v>-68</v>
      </c>
      <c r="E335">
        <v>0</v>
      </c>
      <c r="F335">
        <v>0</v>
      </c>
      <c r="G335">
        <v>0</v>
      </c>
    </row>
    <row r="336" spans="1:7" x14ac:dyDescent="0.35">
      <c r="A336">
        <v>228941</v>
      </c>
      <c r="B336" t="str">
        <f t="shared" si="5"/>
        <v>11.5-68.5</v>
      </c>
      <c r="C336" s="45">
        <v>11.5</v>
      </c>
      <c r="D336" s="45">
        <v>-68.5</v>
      </c>
      <c r="E336">
        <v>0</v>
      </c>
      <c r="F336">
        <v>0</v>
      </c>
      <c r="G336">
        <v>0</v>
      </c>
    </row>
    <row r="337" spans="1:7" x14ac:dyDescent="0.35">
      <c r="A337">
        <v>229662</v>
      </c>
      <c r="B337" t="str">
        <f t="shared" si="5"/>
        <v>11.5-69</v>
      </c>
      <c r="C337" s="45">
        <v>11.5</v>
      </c>
      <c r="D337" s="45">
        <v>-69</v>
      </c>
      <c r="E337">
        <v>0</v>
      </c>
      <c r="F337">
        <v>0</v>
      </c>
      <c r="G337">
        <v>0</v>
      </c>
    </row>
    <row r="338" spans="1:7" x14ac:dyDescent="0.35">
      <c r="A338">
        <v>230383</v>
      </c>
      <c r="B338" t="str">
        <f t="shared" si="5"/>
        <v>11.5-69.5</v>
      </c>
      <c r="C338" s="45">
        <v>11.5</v>
      </c>
      <c r="D338" s="45">
        <v>-69.5</v>
      </c>
      <c r="E338">
        <v>0</v>
      </c>
      <c r="F338">
        <v>0</v>
      </c>
      <c r="G338">
        <v>0</v>
      </c>
    </row>
    <row r="339" spans="1:7" x14ac:dyDescent="0.35">
      <c r="A339">
        <v>231104</v>
      </c>
      <c r="B339" t="str">
        <f t="shared" si="5"/>
        <v>11.5-70</v>
      </c>
      <c r="C339" s="45">
        <v>11.5</v>
      </c>
      <c r="D339" s="45">
        <v>-70</v>
      </c>
      <c r="E339">
        <v>0</v>
      </c>
      <c r="F339">
        <v>0</v>
      </c>
      <c r="G339">
        <v>0</v>
      </c>
    </row>
    <row r="340" spans="1:7" x14ac:dyDescent="0.35">
      <c r="A340">
        <v>231825</v>
      </c>
      <c r="B340" t="str">
        <f t="shared" si="5"/>
        <v>11.5-70.5</v>
      </c>
      <c r="C340" s="45">
        <v>11.5</v>
      </c>
      <c r="D340" s="45">
        <v>-70.5</v>
      </c>
      <c r="E340">
        <v>0</v>
      </c>
      <c r="F340">
        <v>0</v>
      </c>
      <c r="G340">
        <v>0</v>
      </c>
    </row>
    <row r="341" spans="1:7" x14ac:dyDescent="0.35">
      <c r="A341">
        <v>232546</v>
      </c>
      <c r="B341" t="str">
        <f t="shared" si="5"/>
        <v>11.5-71</v>
      </c>
      <c r="C341" s="45">
        <v>11.5</v>
      </c>
      <c r="D341" s="45">
        <v>-71</v>
      </c>
      <c r="E341">
        <v>0</v>
      </c>
      <c r="F341">
        <v>0</v>
      </c>
      <c r="G341">
        <v>0</v>
      </c>
    </row>
    <row r="342" spans="1:7" x14ac:dyDescent="0.35">
      <c r="A342">
        <v>233267</v>
      </c>
      <c r="B342" t="str">
        <f t="shared" si="5"/>
        <v>11.5-71.5</v>
      </c>
      <c r="C342" s="45">
        <v>11.5</v>
      </c>
      <c r="D342" s="45">
        <v>-71.5</v>
      </c>
      <c r="E342">
        <v>0</v>
      </c>
      <c r="F342">
        <v>0</v>
      </c>
      <c r="G342">
        <v>0</v>
      </c>
    </row>
    <row r="343" spans="1:7" x14ac:dyDescent="0.35">
      <c r="A343">
        <v>233988</v>
      </c>
      <c r="B343" t="str">
        <f t="shared" si="5"/>
        <v>11.5-72</v>
      </c>
      <c r="C343" s="45">
        <v>11.5</v>
      </c>
      <c r="D343" s="45">
        <v>-72</v>
      </c>
      <c r="E343">
        <v>0</v>
      </c>
      <c r="F343">
        <v>0</v>
      </c>
      <c r="G343">
        <v>0</v>
      </c>
    </row>
    <row r="344" spans="1:7" x14ac:dyDescent="0.35">
      <c r="A344">
        <v>234709</v>
      </c>
      <c r="B344" t="str">
        <f t="shared" si="5"/>
        <v>11.5-72.5</v>
      </c>
      <c r="C344" s="45">
        <v>11.5</v>
      </c>
      <c r="D344" s="45">
        <v>-72.5</v>
      </c>
      <c r="E344">
        <v>0</v>
      </c>
      <c r="F344">
        <v>0</v>
      </c>
      <c r="G344">
        <v>0</v>
      </c>
    </row>
    <row r="345" spans="1:7" x14ac:dyDescent="0.35">
      <c r="A345">
        <v>235430</v>
      </c>
      <c r="B345" t="str">
        <f t="shared" si="5"/>
        <v>11.5-73</v>
      </c>
      <c r="C345" s="45">
        <v>11.5</v>
      </c>
      <c r="D345" s="45">
        <v>-73</v>
      </c>
      <c r="E345">
        <v>0</v>
      </c>
      <c r="F345">
        <v>0</v>
      </c>
      <c r="G345">
        <v>0</v>
      </c>
    </row>
    <row r="346" spans="1:7" x14ac:dyDescent="0.35">
      <c r="A346">
        <v>236151</v>
      </c>
      <c r="B346" t="str">
        <f t="shared" si="5"/>
        <v>11.5-73.5</v>
      </c>
      <c r="C346" s="45">
        <v>11.5</v>
      </c>
      <c r="D346" s="45">
        <v>-73.5</v>
      </c>
      <c r="E346">
        <v>0</v>
      </c>
      <c r="F346">
        <v>0</v>
      </c>
      <c r="G346">
        <v>0</v>
      </c>
    </row>
    <row r="347" spans="1:7" x14ac:dyDescent="0.35">
      <c r="A347">
        <v>236872</v>
      </c>
      <c r="B347" t="str">
        <f t="shared" si="5"/>
        <v>11.5-74</v>
      </c>
      <c r="C347" s="45">
        <v>11.5</v>
      </c>
      <c r="D347" s="45">
        <v>-74</v>
      </c>
      <c r="E347">
        <v>0</v>
      </c>
      <c r="F347">
        <v>0</v>
      </c>
      <c r="G347">
        <v>0</v>
      </c>
    </row>
    <row r="348" spans="1:7" x14ac:dyDescent="0.35">
      <c r="A348">
        <v>237593</v>
      </c>
      <c r="B348" t="str">
        <f t="shared" si="5"/>
        <v>11.5-74.5</v>
      </c>
      <c r="C348" s="45">
        <v>11.5</v>
      </c>
      <c r="D348" s="45">
        <v>-74.5</v>
      </c>
      <c r="E348">
        <v>0</v>
      </c>
      <c r="F348">
        <v>0</v>
      </c>
      <c r="G348">
        <v>0</v>
      </c>
    </row>
    <row r="349" spans="1:7" x14ac:dyDescent="0.35">
      <c r="A349">
        <v>238314</v>
      </c>
      <c r="B349" t="str">
        <f t="shared" si="5"/>
        <v>11.5-75</v>
      </c>
      <c r="C349" s="45">
        <v>11.5</v>
      </c>
      <c r="D349" s="45">
        <v>-75</v>
      </c>
      <c r="E349">
        <v>0</v>
      </c>
      <c r="F349">
        <v>0</v>
      </c>
      <c r="G349">
        <v>0</v>
      </c>
    </row>
    <row r="350" spans="1:7" x14ac:dyDescent="0.35">
      <c r="A350">
        <v>239035</v>
      </c>
      <c r="B350" t="str">
        <f t="shared" si="5"/>
        <v>11.5-75.5</v>
      </c>
      <c r="C350" s="45">
        <v>11.5</v>
      </c>
      <c r="D350" s="45">
        <v>-75.5</v>
      </c>
      <c r="E350">
        <v>0</v>
      </c>
      <c r="F350">
        <v>0</v>
      </c>
      <c r="G350">
        <v>0</v>
      </c>
    </row>
    <row r="351" spans="1:7" x14ac:dyDescent="0.35">
      <c r="A351">
        <v>239756</v>
      </c>
      <c r="B351" t="str">
        <f t="shared" si="5"/>
        <v>11.5-76</v>
      </c>
      <c r="C351" s="45">
        <v>11.5</v>
      </c>
      <c r="D351" s="45">
        <v>-76</v>
      </c>
      <c r="E351">
        <v>0</v>
      </c>
      <c r="F351">
        <v>0</v>
      </c>
      <c r="G351">
        <v>0</v>
      </c>
    </row>
    <row r="352" spans="1:7" x14ac:dyDescent="0.35">
      <c r="A352">
        <v>240477</v>
      </c>
      <c r="B352" t="str">
        <f t="shared" si="5"/>
        <v>11.5-76.5</v>
      </c>
      <c r="C352" s="45">
        <v>11.5</v>
      </c>
      <c r="D352" s="45">
        <v>-76.5</v>
      </c>
      <c r="E352">
        <v>0</v>
      </c>
      <c r="F352">
        <v>0</v>
      </c>
      <c r="G352">
        <v>0</v>
      </c>
    </row>
    <row r="353" spans="1:7" x14ac:dyDescent="0.35">
      <c r="A353">
        <v>241198</v>
      </c>
      <c r="B353" t="str">
        <f t="shared" si="5"/>
        <v>11.5-77</v>
      </c>
      <c r="C353" s="45">
        <v>11.5</v>
      </c>
      <c r="D353" s="45">
        <v>-77</v>
      </c>
      <c r="E353">
        <v>0</v>
      </c>
      <c r="F353">
        <v>0</v>
      </c>
      <c r="G353">
        <v>0</v>
      </c>
    </row>
    <row r="354" spans="1:7" x14ac:dyDescent="0.35">
      <c r="A354">
        <v>241919</v>
      </c>
      <c r="B354" t="str">
        <f t="shared" si="5"/>
        <v>11.5-77.5</v>
      </c>
      <c r="C354" s="45">
        <v>11.5</v>
      </c>
      <c r="D354" s="45">
        <v>-77.5</v>
      </c>
      <c r="E354">
        <v>0</v>
      </c>
      <c r="F354">
        <v>0</v>
      </c>
      <c r="G354">
        <v>0</v>
      </c>
    </row>
    <row r="355" spans="1:7" x14ac:dyDescent="0.35">
      <c r="A355">
        <v>242640</v>
      </c>
      <c r="B355" t="str">
        <f t="shared" si="5"/>
        <v>11.5-78</v>
      </c>
      <c r="C355" s="45">
        <v>11.5</v>
      </c>
      <c r="D355" s="45">
        <v>-78</v>
      </c>
      <c r="E355">
        <v>0</v>
      </c>
      <c r="F355">
        <v>0</v>
      </c>
      <c r="G355">
        <v>0</v>
      </c>
    </row>
    <row r="356" spans="1:7" x14ac:dyDescent="0.35">
      <c r="A356">
        <v>243361</v>
      </c>
      <c r="B356" t="str">
        <f t="shared" si="5"/>
        <v>11.5-78.5</v>
      </c>
      <c r="C356" s="45">
        <v>11.5</v>
      </c>
      <c r="D356" s="45">
        <v>-78.5</v>
      </c>
      <c r="E356">
        <v>0</v>
      </c>
      <c r="F356">
        <v>0</v>
      </c>
      <c r="G356">
        <v>0</v>
      </c>
    </row>
    <row r="357" spans="1:7" x14ac:dyDescent="0.35">
      <c r="A357">
        <v>244082</v>
      </c>
      <c r="B357" t="str">
        <f t="shared" si="5"/>
        <v>11.5-79</v>
      </c>
      <c r="C357" s="45">
        <v>11.5</v>
      </c>
      <c r="D357" s="45">
        <v>-79</v>
      </c>
      <c r="E357">
        <v>0</v>
      </c>
      <c r="F357">
        <v>0</v>
      </c>
      <c r="G357">
        <v>0</v>
      </c>
    </row>
    <row r="358" spans="1:7" x14ac:dyDescent="0.35">
      <c r="A358">
        <v>244803</v>
      </c>
      <c r="B358" t="str">
        <f t="shared" si="5"/>
        <v>11.5-79.5</v>
      </c>
      <c r="C358" s="45">
        <v>11.5</v>
      </c>
      <c r="D358" s="45">
        <v>-79.5</v>
      </c>
      <c r="E358">
        <v>0</v>
      </c>
      <c r="F358">
        <v>0</v>
      </c>
      <c r="G358">
        <v>0</v>
      </c>
    </row>
    <row r="359" spans="1:7" x14ac:dyDescent="0.35">
      <c r="A359">
        <v>245524</v>
      </c>
      <c r="B359" t="str">
        <f t="shared" si="5"/>
        <v>11.5-80</v>
      </c>
      <c r="C359" s="45">
        <v>11.5</v>
      </c>
      <c r="D359" s="45">
        <v>-80</v>
      </c>
      <c r="E359">
        <v>0</v>
      </c>
      <c r="F359">
        <v>0</v>
      </c>
      <c r="G359">
        <v>0</v>
      </c>
    </row>
    <row r="360" spans="1:7" x14ac:dyDescent="0.35">
      <c r="A360">
        <v>246245</v>
      </c>
      <c r="B360" t="str">
        <f t="shared" si="5"/>
        <v>11.5-80.5</v>
      </c>
      <c r="C360" s="45">
        <v>11.5</v>
      </c>
      <c r="D360" s="45">
        <v>-80.5</v>
      </c>
      <c r="E360">
        <v>0</v>
      </c>
      <c r="F360">
        <v>0</v>
      </c>
      <c r="G360">
        <v>0</v>
      </c>
    </row>
    <row r="361" spans="1:7" x14ac:dyDescent="0.35">
      <c r="A361">
        <v>246966</v>
      </c>
      <c r="B361" t="str">
        <f t="shared" si="5"/>
        <v>11.5-81</v>
      </c>
      <c r="C361" s="45">
        <v>11.5</v>
      </c>
      <c r="D361" s="45">
        <v>-81</v>
      </c>
      <c r="E361">
        <v>0</v>
      </c>
      <c r="F361">
        <v>0</v>
      </c>
      <c r="G361">
        <v>0</v>
      </c>
    </row>
    <row r="362" spans="1:7" x14ac:dyDescent="0.35">
      <c r="A362">
        <v>247687</v>
      </c>
      <c r="B362" t="str">
        <f t="shared" si="5"/>
        <v>11.5-81.5</v>
      </c>
      <c r="C362" s="45">
        <v>11.5</v>
      </c>
      <c r="D362" s="45">
        <v>-81.5</v>
      </c>
      <c r="E362">
        <v>0</v>
      </c>
      <c r="F362">
        <v>0</v>
      </c>
      <c r="G362">
        <v>0</v>
      </c>
    </row>
    <row r="363" spans="1:7" x14ac:dyDescent="0.35">
      <c r="A363">
        <v>248408</v>
      </c>
      <c r="B363" t="str">
        <f t="shared" si="5"/>
        <v>11.5-82</v>
      </c>
      <c r="C363" s="45">
        <v>11.5</v>
      </c>
      <c r="D363" s="45">
        <v>-82</v>
      </c>
      <c r="E363">
        <v>0</v>
      </c>
      <c r="F363">
        <v>0</v>
      </c>
      <c r="G363">
        <v>0</v>
      </c>
    </row>
    <row r="364" spans="1:7" x14ac:dyDescent="0.35">
      <c r="A364">
        <v>249129</v>
      </c>
      <c r="B364" t="str">
        <f t="shared" si="5"/>
        <v>11.5-82.5</v>
      </c>
      <c r="C364" s="45">
        <v>11.5</v>
      </c>
      <c r="D364" s="45">
        <v>-82.5</v>
      </c>
      <c r="E364">
        <v>0</v>
      </c>
      <c r="F364">
        <v>0</v>
      </c>
      <c r="G364">
        <v>0</v>
      </c>
    </row>
    <row r="365" spans="1:7" x14ac:dyDescent="0.35">
      <c r="A365">
        <v>249850</v>
      </c>
      <c r="B365" t="str">
        <f t="shared" si="5"/>
        <v>11.5-83</v>
      </c>
      <c r="C365" s="45">
        <v>11.5</v>
      </c>
      <c r="D365" s="45">
        <v>-83</v>
      </c>
      <c r="E365">
        <v>0</v>
      </c>
      <c r="F365">
        <v>0</v>
      </c>
      <c r="G365">
        <v>0</v>
      </c>
    </row>
    <row r="366" spans="1:7" x14ac:dyDescent="0.35">
      <c r="A366">
        <v>250571</v>
      </c>
      <c r="B366" t="str">
        <f t="shared" si="5"/>
        <v>11.5-83.5</v>
      </c>
      <c r="C366" s="45">
        <v>11.5</v>
      </c>
      <c r="D366" s="45">
        <v>-83.5</v>
      </c>
      <c r="E366">
        <v>0</v>
      </c>
      <c r="F366">
        <v>0</v>
      </c>
      <c r="G366">
        <v>0</v>
      </c>
    </row>
    <row r="367" spans="1:7" x14ac:dyDescent="0.35">
      <c r="A367">
        <v>251292</v>
      </c>
      <c r="B367" t="str">
        <f t="shared" si="5"/>
        <v>11.5-84</v>
      </c>
      <c r="C367" s="45">
        <v>11.5</v>
      </c>
      <c r="D367" s="45">
        <v>-84</v>
      </c>
      <c r="E367">
        <v>0</v>
      </c>
      <c r="F367">
        <v>0</v>
      </c>
      <c r="G367">
        <v>0</v>
      </c>
    </row>
    <row r="368" spans="1:7" x14ac:dyDescent="0.35">
      <c r="A368">
        <v>252013</v>
      </c>
      <c r="B368" t="str">
        <f t="shared" si="5"/>
        <v>11.5-84.5</v>
      </c>
      <c r="C368" s="45">
        <v>11.5</v>
      </c>
      <c r="D368" s="45">
        <v>-84.5</v>
      </c>
      <c r="E368">
        <v>0</v>
      </c>
      <c r="F368">
        <v>0</v>
      </c>
      <c r="G368">
        <v>0</v>
      </c>
    </row>
    <row r="369" spans="1:7" x14ac:dyDescent="0.35">
      <c r="A369">
        <v>252734</v>
      </c>
      <c r="B369" t="str">
        <f t="shared" si="5"/>
        <v>11.5-85</v>
      </c>
      <c r="C369" s="45">
        <v>11.5</v>
      </c>
      <c r="D369" s="45">
        <v>-85</v>
      </c>
      <c r="E369">
        <v>0</v>
      </c>
      <c r="F369">
        <v>0</v>
      </c>
      <c r="G369">
        <v>0</v>
      </c>
    </row>
    <row r="370" spans="1:7" x14ac:dyDescent="0.35">
      <c r="A370">
        <v>253455</v>
      </c>
      <c r="B370" t="str">
        <f t="shared" si="5"/>
        <v>11.5-85.5</v>
      </c>
      <c r="C370" s="45">
        <v>11.5</v>
      </c>
      <c r="D370" s="45">
        <v>-85.5</v>
      </c>
      <c r="E370">
        <v>0</v>
      </c>
      <c r="F370">
        <v>0</v>
      </c>
      <c r="G370">
        <v>0</v>
      </c>
    </row>
    <row r="371" spans="1:7" x14ac:dyDescent="0.35">
      <c r="A371">
        <v>254176</v>
      </c>
      <c r="B371" t="str">
        <f t="shared" si="5"/>
        <v>11.5-86</v>
      </c>
      <c r="C371" s="45">
        <v>11.5</v>
      </c>
      <c r="D371" s="45">
        <v>-86</v>
      </c>
      <c r="E371">
        <v>0</v>
      </c>
      <c r="F371">
        <v>0</v>
      </c>
      <c r="G371">
        <v>0</v>
      </c>
    </row>
    <row r="372" spans="1:7" x14ac:dyDescent="0.35">
      <c r="A372">
        <v>254897</v>
      </c>
      <c r="B372" t="str">
        <f t="shared" si="5"/>
        <v>11.5-86.5</v>
      </c>
      <c r="C372" s="45">
        <v>11.5</v>
      </c>
      <c r="D372" s="45">
        <v>-86.5</v>
      </c>
      <c r="E372">
        <v>0</v>
      </c>
      <c r="F372">
        <v>0</v>
      </c>
      <c r="G372">
        <v>0</v>
      </c>
    </row>
    <row r="373" spans="1:7" x14ac:dyDescent="0.35">
      <c r="A373">
        <v>255618</v>
      </c>
      <c r="B373" t="str">
        <f t="shared" si="5"/>
        <v>11.5-87</v>
      </c>
      <c r="C373" s="45">
        <v>11.5</v>
      </c>
      <c r="D373" s="45">
        <v>-87</v>
      </c>
      <c r="E373">
        <v>0</v>
      </c>
      <c r="F373">
        <v>0</v>
      </c>
      <c r="G373">
        <v>0</v>
      </c>
    </row>
    <row r="374" spans="1:7" x14ac:dyDescent="0.35">
      <c r="A374">
        <v>256339</v>
      </c>
      <c r="B374" t="str">
        <f t="shared" si="5"/>
        <v>11.5-87.5</v>
      </c>
      <c r="C374" s="45">
        <v>11.5</v>
      </c>
      <c r="D374" s="45">
        <v>-87.5</v>
      </c>
      <c r="E374">
        <v>0</v>
      </c>
      <c r="F374">
        <v>0</v>
      </c>
      <c r="G374">
        <v>0</v>
      </c>
    </row>
    <row r="375" spans="1:7" x14ac:dyDescent="0.35">
      <c r="A375">
        <v>257060</v>
      </c>
      <c r="B375" t="str">
        <f t="shared" si="5"/>
        <v>11.5-88</v>
      </c>
      <c r="C375" s="45">
        <v>11.5</v>
      </c>
      <c r="D375" s="45">
        <v>-88</v>
      </c>
      <c r="E375">
        <v>0</v>
      </c>
      <c r="F375">
        <v>0</v>
      </c>
      <c r="G375">
        <v>0</v>
      </c>
    </row>
    <row r="376" spans="1:7" x14ac:dyDescent="0.35">
      <c r="A376">
        <v>257781</v>
      </c>
      <c r="B376" t="str">
        <f t="shared" si="5"/>
        <v>11.5-88.5</v>
      </c>
      <c r="C376" s="45">
        <v>11.5</v>
      </c>
      <c r="D376" s="45">
        <v>-88.5</v>
      </c>
      <c r="E376">
        <v>0</v>
      </c>
      <c r="F376">
        <v>0</v>
      </c>
      <c r="G376">
        <v>0</v>
      </c>
    </row>
    <row r="377" spans="1:7" x14ac:dyDescent="0.35">
      <c r="A377">
        <v>258502</v>
      </c>
      <c r="B377" t="str">
        <f t="shared" si="5"/>
        <v>11.5-89</v>
      </c>
      <c r="C377" s="45">
        <v>11.5</v>
      </c>
      <c r="D377" s="45">
        <v>-89</v>
      </c>
      <c r="E377">
        <v>0</v>
      </c>
      <c r="F377">
        <v>0</v>
      </c>
      <c r="G377">
        <v>0</v>
      </c>
    </row>
    <row r="378" spans="1:7" x14ac:dyDescent="0.35">
      <c r="A378">
        <v>259223</v>
      </c>
      <c r="B378" t="str">
        <f t="shared" si="5"/>
        <v>11.5-89.5</v>
      </c>
      <c r="C378" s="45">
        <v>11.5</v>
      </c>
      <c r="D378" s="45">
        <v>-89.5</v>
      </c>
      <c r="E378">
        <v>0</v>
      </c>
      <c r="F378">
        <v>0</v>
      </c>
      <c r="G378">
        <v>0</v>
      </c>
    </row>
    <row r="379" spans="1:7" x14ac:dyDescent="0.35">
      <c r="A379">
        <v>259944</v>
      </c>
      <c r="B379" t="str">
        <f t="shared" si="5"/>
        <v>11.5-90</v>
      </c>
      <c r="C379" s="45">
        <v>11.5</v>
      </c>
      <c r="D379" s="45">
        <v>-90</v>
      </c>
      <c r="E379">
        <v>0</v>
      </c>
      <c r="F379">
        <v>0</v>
      </c>
      <c r="G379">
        <v>0</v>
      </c>
    </row>
    <row r="380" spans="1:7" x14ac:dyDescent="0.35">
      <c r="A380">
        <v>215243</v>
      </c>
      <c r="B380" t="str">
        <f t="shared" si="5"/>
        <v>12-59</v>
      </c>
      <c r="C380" s="45">
        <v>12</v>
      </c>
      <c r="D380" s="45">
        <v>-59</v>
      </c>
      <c r="E380">
        <v>0</v>
      </c>
      <c r="F380">
        <v>0</v>
      </c>
      <c r="G380">
        <v>0</v>
      </c>
    </row>
    <row r="381" spans="1:7" x14ac:dyDescent="0.35">
      <c r="A381">
        <v>215964</v>
      </c>
      <c r="B381" t="str">
        <f t="shared" si="5"/>
        <v>12-59.5</v>
      </c>
      <c r="C381" s="45">
        <v>12</v>
      </c>
      <c r="D381" s="45">
        <v>-59.5</v>
      </c>
      <c r="E381">
        <v>0</v>
      </c>
      <c r="F381">
        <v>0</v>
      </c>
      <c r="G381">
        <v>0</v>
      </c>
    </row>
    <row r="382" spans="1:7" x14ac:dyDescent="0.35">
      <c r="A382">
        <v>216685</v>
      </c>
      <c r="B382" t="str">
        <f t="shared" si="5"/>
        <v>12-60</v>
      </c>
      <c r="C382" s="45">
        <v>12</v>
      </c>
      <c r="D382" s="45">
        <v>-60</v>
      </c>
      <c r="E382">
        <v>0</v>
      </c>
      <c r="F382">
        <v>0</v>
      </c>
      <c r="G382">
        <v>0</v>
      </c>
    </row>
    <row r="383" spans="1:7" x14ac:dyDescent="0.35">
      <c r="A383">
        <v>217406</v>
      </c>
      <c r="B383" t="str">
        <f t="shared" si="5"/>
        <v>12-60.5</v>
      </c>
      <c r="C383" s="45">
        <v>12</v>
      </c>
      <c r="D383" s="45">
        <v>-60.5</v>
      </c>
      <c r="E383">
        <v>0</v>
      </c>
      <c r="F383">
        <v>0</v>
      </c>
      <c r="G383">
        <v>0</v>
      </c>
    </row>
    <row r="384" spans="1:7" x14ac:dyDescent="0.35">
      <c r="A384">
        <v>218127</v>
      </c>
      <c r="B384" t="str">
        <f t="shared" si="5"/>
        <v>12-61</v>
      </c>
      <c r="C384" s="45">
        <v>12</v>
      </c>
      <c r="D384" s="45">
        <v>-61</v>
      </c>
      <c r="E384">
        <v>0</v>
      </c>
      <c r="F384">
        <v>0</v>
      </c>
      <c r="G384">
        <v>0</v>
      </c>
    </row>
    <row r="385" spans="1:7" x14ac:dyDescent="0.35">
      <c r="A385">
        <v>218848</v>
      </c>
      <c r="B385" t="str">
        <f t="shared" si="5"/>
        <v>12-61.5</v>
      </c>
      <c r="C385" s="45">
        <v>12</v>
      </c>
      <c r="D385" s="45">
        <v>-61.5</v>
      </c>
      <c r="E385">
        <v>0</v>
      </c>
      <c r="F385">
        <v>0</v>
      </c>
      <c r="G385">
        <v>0</v>
      </c>
    </row>
    <row r="386" spans="1:7" x14ac:dyDescent="0.35">
      <c r="A386">
        <v>219569</v>
      </c>
      <c r="B386" t="str">
        <f t="shared" ref="B386:B449" si="6">+C386&amp;D386</f>
        <v>12-62</v>
      </c>
      <c r="C386" s="45">
        <v>12</v>
      </c>
      <c r="D386" s="45">
        <v>-62</v>
      </c>
      <c r="E386">
        <v>0</v>
      </c>
      <c r="F386">
        <v>0</v>
      </c>
      <c r="G386">
        <v>0</v>
      </c>
    </row>
    <row r="387" spans="1:7" x14ac:dyDescent="0.35">
      <c r="A387">
        <v>220290</v>
      </c>
      <c r="B387" t="str">
        <f t="shared" si="6"/>
        <v>12-62.5</v>
      </c>
      <c r="C387" s="45">
        <v>12</v>
      </c>
      <c r="D387" s="45">
        <v>-62.5</v>
      </c>
      <c r="E387">
        <v>0</v>
      </c>
      <c r="F387">
        <v>0</v>
      </c>
      <c r="G387">
        <v>0</v>
      </c>
    </row>
    <row r="388" spans="1:7" x14ac:dyDescent="0.35">
      <c r="A388">
        <v>221011</v>
      </c>
      <c r="B388" t="str">
        <f t="shared" si="6"/>
        <v>12-63</v>
      </c>
      <c r="C388" s="45">
        <v>12</v>
      </c>
      <c r="D388" s="45">
        <v>-63</v>
      </c>
      <c r="E388">
        <v>0</v>
      </c>
      <c r="F388">
        <v>0</v>
      </c>
      <c r="G388">
        <v>0</v>
      </c>
    </row>
    <row r="389" spans="1:7" x14ac:dyDescent="0.35">
      <c r="A389">
        <v>221732</v>
      </c>
      <c r="B389" t="str">
        <f t="shared" si="6"/>
        <v>12-63.5</v>
      </c>
      <c r="C389" s="45">
        <v>12</v>
      </c>
      <c r="D389" s="45">
        <v>-63.5</v>
      </c>
      <c r="E389">
        <v>0</v>
      </c>
      <c r="F389">
        <v>0</v>
      </c>
      <c r="G389">
        <v>0</v>
      </c>
    </row>
    <row r="390" spans="1:7" x14ac:dyDescent="0.35">
      <c r="A390">
        <v>222453</v>
      </c>
      <c r="B390" t="str">
        <f t="shared" si="6"/>
        <v>12-64</v>
      </c>
      <c r="C390" s="45">
        <v>12</v>
      </c>
      <c r="D390" s="45">
        <v>-64</v>
      </c>
      <c r="E390">
        <v>0</v>
      </c>
      <c r="F390">
        <v>0</v>
      </c>
      <c r="G390">
        <v>0</v>
      </c>
    </row>
    <row r="391" spans="1:7" x14ac:dyDescent="0.35">
      <c r="A391">
        <v>223174</v>
      </c>
      <c r="B391" t="str">
        <f t="shared" si="6"/>
        <v>12-64.5</v>
      </c>
      <c r="C391" s="45">
        <v>12</v>
      </c>
      <c r="D391" s="45">
        <v>-64.5</v>
      </c>
      <c r="E391">
        <v>0</v>
      </c>
      <c r="F391">
        <v>0</v>
      </c>
      <c r="G391">
        <v>0</v>
      </c>
    </row>
    <row r="392" spans="1:7" x14ac:dyDescent="0.35">
      <c r="A392">
        <v>223895</v>
      </c>
      <c r="B392" t="str">
        <f t="shared" si="6"/>
        <v>12-65</v>
      </c>
      <c r="C392" s="45">
        <v>12</v>
      </c>
      <c r="D392" s="45">
        <v>-65</v>
      </c>
      <c r="E392">
        <v>0</v>
      </c>
      <c r="F392">
        <v>0</v>
      </c>
      <c r="G392">
        <v>0</v>
      </c>
    </row>
    <row r="393" spans="1:7" x14ac:dyDescent="0.35">
      <c r="A393">
        <v>224616</v>
      </c>
      <c r="B393" t="str">
        <f t="shared" si="6"/>
        <v>12-65.5</v>
      </c>
      <c r="C393" s="45">
        <v>12</v>
      </c>
      <c r="D393" s="45">
        <v>-65.5</v>
      </c>
      <c r="E393">
        <v>0</v>
      </c>
      <c r="F393">
        <v>0</v>
      </c>
      <c r="G393">
        <v>0</v>
      </c>
    </row>
    <row r="394" spans="1:7" x14ac:dyDescent="0.35">
      <c r="A394">
        <v>225337</v>
      </c>
      <c r="B394" t="str">
        <f t="shared" si="6"/>
        <v>12-66</v>
      </c>
      <c r="C394" s="45">
        <v>12</v>
      </c>
      <c r="D394" s="45">
        <v>-66</v>
      </c>
      <c r="E394">
        <v>0</v>
      </c>
      <c r="F394">
        <v>0</v>
      </c>
      <c r="G394">
        <v>0</v>
      </c>
    </row>
    <row r="395" spans="1:7" x14ac:dyDescent="0.35">
      <c r="A395">
        <v>226058</v>
      </c>
      <c r="B395" t="str">
        <f t="shared" si="6"/>
        <v>12-66.5</v>
      </c>
      <c r="C395" s="45">
        <v>12</v>
      </c>
      <c r="D395" s="45">
        <v>-66.5</v>
      </c>
      <c r="E395">
        <v>0</v>
      </c>
      <c r="F395">
        <v>0</v>
      </c>
      <c r="G395">
        <v>0</v>
      </c>
    </row>
    <row r="396" spans="1:7" x14ac:dyDescent="0.35">
      <c r="A396">
        <v>226779</v>
      </c>
      <c r="B396" t="str">
        <f t="shared" si="6"/>
        <v>12-67</v>
      </c>
      <c r="C396" s="45">
        <v>12</v>
      </c>
      <c r="D396" s="45">
        <v>-67</v>
      </c>
      <c r="E396">
        <v>0</v>
      </c>
      <c r="F396">
        <v>0</v>
      </c>
      <c r="G396">
        <v>0</v>
      </c>
    </row>
    <row r="397" spans="1:7" x14ac:dyDescent="0.35">
      <c r="A397">
        <v>227500</v>
      </c>
      <c r="B397" t="str">
        <f t="shared" si="6"/>
        <v>12-67.5</v>
      </c>
      <c r="C397" s="45">
        <v>12</v>
      </c>
      <c r="D397" s="45">
        <v>-67.5</v>
      </c>
      <c r="E397">
        <v>0</v>
      </c>
      <c r="F397">
        <v>0</v>
      </c>
      <c r="G397">
        <v>0</v>
      </c>
    </row>
    <row r="398" spans="1:7" x14ac:dyDescent="0.35">
      <c r="A398">
        <v>228221</v>
      </c>
      <c r="B398" t="str">
        <f t="shared" si="6"/>
        <v>12-68</v>
      </c>
      <c r="C398" s="45">
        <v>12</v>
      </c>
      <c r="D398" s="45">
        <v>-68</v>
      </c>
      <c r="E398">
        <v>0</v>
      </c>
      <c r="F398">
        <v>0</v>
      </c>
      <c r="G398">
        <v>0</v>
      </c>
    </row>
    <row r="399" spans="1:7" x14ac:dyDescent="0.35">
      <c r="A399">
        <v>228942</v>
      </c>
      <c r="B399" t="str">
        <f t="shared" si="6"/>
        <v>12-68.5</v>
      </c>
      <c r="C399" s="45">
        <v>12</v>
      </c>
      <c r="D399" s="45">
        <v>-68.5</v>
      </c>
      <c r="E399">
        <v>0</v>
      </c>
      <c r="F399">
        <v>0</v>
      </c>
      <c r="G399">
        <v>0</v>
      </c>
    </row>
    <row r="400" spans="1:7" x14ac:dyDescent="0.35">
      <c r="A400">
        <v>229663</v>
      </c>
      <c r="B400" t="str">
        <f t="shared" si="6"/>
        <v>12-69</v>
      </c>
      <c r="C400" s="45">
        <v>12</v>
      </c>
      <c r="D400" s="45">
        <v>-69</v>
      </c>
      <c r="E400">
        <v>0</v>
      </c>
      <c r="F400">
        <v>0</v>
      </c>
      <c r="G400">
        <v>0</v>
      </c>
    </row>
    <row r="401" spans="1:7" x14ac:dyDescent="0.35">
      <c r="A401">
        <v>230384</v>
      </c>
      <c r="B401" t="str">
        <f t="shared" si="6"/>
        <v>12-69.5</v>
      </c>
      <c r="C401" s="45">
        <v>12</v>
      </c>
      <c r="D401" s="45">
        <v>-69.5</v>
      </c>
      <c r="E401">
        <v>0</v>
      </c>
      <c r="F401">
        <v>0</v>
      </c>
      <c r="G401">
        <v>0</v>
      </c>
    </row>
    <row r="402" spans="1:7" x14ac:dyDescent="0.35">
      <c r="A402">
        <v>231105</v>
      </c>
      <c r="B402" t="str">
        <f t="shared" si="6"/>
        <v>12-70</v>
      </c>
      <c r="C402" s="45">
        <v>12</v>
      </c>
      <c r="D402" s="45">
        <v>-70</v>
      </c>
      <c r="E402">
        <v>0</v>
      </c>
      <c r="F402">
        <v>0</v>
      </c>
      <c r="G402">
        <v>0</v>
      </c>
    </row>
    <row r="403" spans="1:7" x14ac:dyDescent="0.35">
      <c r="A403">
        <v>231826</v>
      </c>
      <c r="B403" t="str">
        <f t="shared" si="6"/>
        <v>12-70.5</v>
      </c>
      <c r="C403" s="45">
        <v>12</v>
      </c>
      <c r="D403" s="45">
        <v>-70.5</v>
      </c>
      <c r="E403">
        <v>0</v>
      </c>
      <c r="F403">
        <v>0</v>
      </c>
      <c r="G403">
        <v>0</v>
      </c>
    </row>
    <row r="404" spans="1:7" x14ac:dyDescent="0.35">
      <c r="A404">
        <v>232547</v>
      </c>
      <c r="B404" t="str">
        <f t="shared" si="6"/>
        <v>12-71</v>
      </c>
      <c r="C404" s="45">
        <v>12</v>
      </c>
      <c r="D404" s="45">
        <v>-71</v>
      </c>
      <c r="E404">
        <v>0</v>
      </c>
      <c r="F404">
        <v>0</v>
      </c>
      <c r="G404">
        <v>0</v>
      </c>
    </row>
    <row r="405" spans="1:7" x14ac:dyDescent="0.35">
      <c r="A405">
        <v>233268</v>
      </c>
      <c r="B405" t="str">
        <f t="shared" si="6"/>
        <v>12-71.5</v>
      </c>
      <c r="C405" s="45">
        <v>12</v>
      </c>
      <c r="D405" s="45">
        <v>-71.5</v>
      </c>
      <c r="E405">
        <v>0</v>
      </c>
      <c r="F405">
        <v>0</v>
      </c>
      <c r="G405">
        <v>0</v>
      </c>
    </row>
    <row r="406" spans="1:7" x14ac:dyDescent="0.35">
      <c r="A406">
        <v>233989</v>
      </c>
      <c r="B406" t="str">
        <f t="shared" si="6"/>
        <v>12-72</v>
      </c>
      <c r="C406" s="45">
        <v>12</v>
      </c>
      <c r="D406" s="45">
        <v>-72</v>
      </c>
      <c r="E406">
        <v>0</v>
      </c>
      <c r="F406">
        <v>0</v>
      </c>
      <c r="G406">
        <v>0</v>
      </c>
    </row>
    <row r="407" spans="1:7" x14ac:dyDescent="0.35">
      <c r="A407">
        <v>234710</v>
      </c>
      <c r="B407" t="str">
        <f t="shared" si="6"/>
        <v>12-72.5</v>
      </c>
      <c r="C407" s="45">
        <v>12</v>
      </c>
      <c r="D407" s="45">
        <v>-72.5</v>
      </c>
      <c r="E407">
        <v>0</v>
      </c>
      <c r="F407">
        <v>0</v>
      </c>
      <c r="G407">
        <v>0</v>
      </c>
    </row>
    <row r="408" spans="1:7" x14ac:dyDescent="0.35">
      <c r="A408">
        <v>235431</v>
      </c>
      <c r="B408" t="str">
        <f t="shared" si="6"/>
        <v>12-73</v>
      </c>
      <c r="C408" s="45">
        <v>12</v>
      </c>
      <c r="D408" s="45">
        <v>-73</v>
      </c>
      <c r="E408">
        <v>0</v>
      </c>
      <c r="F408">
        <v>0</v>
      </c>
      <c r="G408">
        <v>0</v>
      </c>
    </row>
    <row r="409" spans="1:7" x14ac:dyDescent="0.35">
      <c r="A409">
        <v>236152</v>
      </c>
      <c r="B409" t="str">
        <f t="shared" si="6"/>
        <v>12-73.5</v>
      </c>
      <c r="C409" s="45">
        <v>12</v>
      </c>
      <c r="D409" s="45">
        <v>-73.5</v>
      </c>
      <c r="E409">
        <v>0</v>
      </c>
      <c r="F409">
        <v>0</v>
      </c>
      <c r="G409">
        <v>0</v>
      </c>
    </row>
    <row r="410" spans="1:7" x14ac:dyDescent="0.35">
      <c r="A410">
        <v>236873</v>
      </c>
      <c r="B410" t="str">
        <f t="shared" si="6"/>
        <v>12-74</v>
      </c>
      <c r="C410" s="45">
        <v>12</v>
      </c>
      <c r="D410" s="45">
        <v>-74</v>
      </c>
      <c r="E410">
        <v>0</v>
      </c>
      <c r="F410">
        <v>0</v>
      </c>
      <c r="G410">
        <v>0</v>
      </c>
    </row>
    <row r="411" spans="1:7" x14ac:dyDescent="0.35">
      <c r="A411">
        <v>237594</v>
      </c>
      <c r="B411" t="str">
        <f t="shared" si="6"/>
        <v>12-74.5</v>
      </c>
      <c r="C411" s="45">
        <v>12</v>
      </c>
      <c r="D411" s="45">
        <v>-74.5</v>
      </c>
      <c r="E411">
        <v>0</v>
      </c>
      <c r="F411">
        <v>0</v>
      </c>
      <c r="G411">
        <v>0</v>
      </c>
    </row>
    <row r="412" spans="1:7" x14ac:dyDescent="0.35">
      <c r="A412">
        <v>238315</v>
      </c>
      <c r="B412" t="str">
        <f t="shared" si="6"/>
        <v>12-75</v>
      </c>
      <c r="C412" s="45">
        <v>12</v>
      </c>
      <c r="D412" s="45">
        <v>-75</v>
      </c>
      <c r="E412">
        <v>0</v>
      </c>
      <c r="F412">
        <v>0</v>
      </c>
      <c r="G412">
        <v>0</v>
      </c>
    </row>
    <row r="413" spans="1:7" x14ac:dyDescent="0.35">
      <c r="A413">
        <v>239036</v>
      </c>
      <c r="B413" t="str">
        <f t="shared" si="6"/>
        <v>12-75.5</v>
      </c>
      <c r="C413" s="45">
        <v>12</v>
      </c>
      <c r="D413" s="45">
        <v>-75.5</v>
      </c>
      <c r="E413">
        <v>0</v>
      </c>
      <c r="F413">
        <v>0</v>
      </c>
      <c r="G413">
        <v>0</v>
      </c>
    </row>
    <row r="414" spans="1:7" x14ac:dyDescent="0.35">
      <c r="A414">
        <v>239757</v>
      </c>
      <c r="B414" t="str">
        <f t="shared" si="6"/>
        <v>12-76</v>
      </c>
      <c r="C414" s="45">
        <v>12</v>
      </c>
      <c r="D414" s="45">
        <v>-76</v>
      </c>
      <c r="E414">
        <v>0</v>
      </c>
      <c r="F414">
        <v>0</v>
      </c>
      <c r="G414">
        <v>0</v>
      </c>
    </row>
    <row r="415" spans="1:7" x14ac:dyDescent="0.35">
      <c r="A415">
        <v>240478</v>
      </c>
      <c r="B415" t="str">
        <f t="shared" si="6"/>
        <v>12-76.5</v>
      </c>
      <c r="C415" s="45">
        <v>12</v>
      </c>
      <c r="D415" s="45">
        <v>-76.5</v>
      </c>
      <c r="E415">
        <v>0</v>
      </c>
      <c r="F415">
        <v>0</v>
      </c>
      <c r="G415">
        <v>0</v>
      </c>
    </row>
    <row r="416" spans="1:7" x14ac:dyDescent="0.35">
      <c r="A416">
        <v>241199</v>
      </c>
      <c r="B416" t="str">
        <f t="shared" si="6"/>
        <v>12-77</v>
      </c>
      <c r="C416" s="45">
        <v>12</v>
      </c>
      <c r="D416" s="45">
        <v>-77</v>
      </c>
      <c r="E416">
        <v>0</v>
      </c>
      <c r="F416">
        <v>0</v>
      </c>
      <c r="G416">
        <v>0</v>
      </c>
    </row>
    <row r="417" spans="1:7" x14ac:dyDescent="0.35">
      <c r="A417">
        <v>241920</v>
      </c>
      <c r="B417" t="str">
        <f t="shared" si="6"/>
        <v>12-77.5</v>
      </c>
      <c r="C417" s="45">
        <v>12</v>
      </c>
      <c r="D417" s="45">
        <v>-77.5</v>
      </c>
      <c r="E417">
        <v>0</v>
      </c>
      <c r="F417">
        <v>0</v>
      </c>
      <c r="G417">
        <v>0</v>
      </c>
    </row>
    <row r="418" spans="1:7" x14ac:dyDescent="0.35">
      <c r="A418">
        <v>242641</v>
      </c>
      <c r="B418" t="str">
        <f t="shared" si="6"/>
        <v>12-78</v>
      </c>
      <c r="C418" s="45">
        <v>12</v>
      </c>
      <c r="D418" s="45">
        <v>-78</v>
      </c>
      <c r="E418">
        <v>0</v>
      </c>
      <c r="F418">
        <v>0</v>
      </c>
      <c r="G418">
        <v>0</v>
      </c>
    </row>
    <row r="419" spans="1:7" x14ac:dyDescent="0.35">
      <c r="A419">
        <v>243362</v>
      </c>
      <c r="B419" t="str">
        <f t="shared" si="6"/>
        <v>12-78.5</v>
      </c>
      <c r="C419" s="45">
        <v>12</v>
      </c>
      <c r="D419" s="45">
        <v>-78.5</v>
      </c>
      <c r="E419">
        <v>0</v>
      </c>
      <c r="F419">
        <v>0</v>
      </c>
      <c r="G419">
        <v>0</v>
      </c>
    </row>
    <row r="420" spans="1:7" x14ac:dyDescent="0.35">
      <c r="A420">
        <v>244083</v>
      </c>
      <c r="B420" t="str">
        <f t="shared" si="6"/>
        <v>12-79</v>
      </c>
      <c r="C420" s="45">
        <v>12</v>
      </c>
      <c r="D420" s="45">
        <v>-79</v>
      </c>
      <c r="E420">
        <v>0</v>
      </c>
      <c r="F420">
        <v>0</v>
      </c>
      <c r="G420">
        <v>0</v>
      </c>
    </row>
    <row r="421" spans="1:7" x14ac:dyDescent="0.35">
      <c r="A421">
        <v>244804</v>
      </c>
      <c r="B421" t="str">
        <f t="shared" si="6"/>
        <v>12-79.5</v>
      </c>
      <c r="C421" s="45">
        <v>12</v>
      </c>
      <c r="D421" s="45">
        <v>-79.5</v>
      </c>
      <c r="E421">
        <v>0</v>
      </c>
      <c r="F421">
        <v>0</v>
      </c>
      <c r="G421">
        <v>0</v>
      </c>
    </row>
    <row r="422" spans="1:7" x14ac:dyDescent="0.35">
      <c r="A422">
        <v>245525</v>
      </c>
      <c r="B422" t="str">
        <f t="shared" si="6"/>
        <v>12-80</v>
      </c>
      <c r="C422" s="45">
        <v>12</v>
      </c>
      <c r="D422" s="45">
        <v>-80</v>
      </c>
      <c r="E422">
        <v>0</v>
      </c>
      <c r="F422">
        <v>0</v>
      </c>
      <c r="G422">
        <v>0</v>
      </c>
    </row>
    <row r="423" spans="1:7" x14ac:dyDescent="0.35">
      <c r="A423">
        <v>246246</v>
      </c>
      <c r="B423" t="str">
        <f t="shared" si="6"/>
        <v>12-80.5</v>
      </c>
      <c r="C423" s="45">
        <v>12</v>
      </c>
      <c r="D423" s="45">
        <v>-80.5</v>
      </c>
      <c r="E423">
        <v>0</v>
      </c>
      <c r="F423">
        <v>0</v>
      </c>
      <c r="G423">
        <v>0</v>
      </c>
    </row>
    <row r="424" spans="1:7" x14ac:dyDescent="0.35">
      <c r="A424">
        <v>246967</v>
      </c>
      <c r="B424" t="str">
        <f t="shared" si="6"/>
        <v>12-81</v>
      </c>
      <c r="C424" s="45">
        <v>12</v>
      </c>
      <c r="D424" s="45">
        <v>-81</v>
      </c>
      <c r="E424">
        <v>0</v>
      </c>
      <c r="F424">
        <v>0</v>
      </c>
      <c r="G424">
        <v>0</v>
      </c>
    </row>
    <row r="425" spans="1:7" x14ac:dyDescent="0.35">
      <c r="A425">
        <v>247688</v>
      </c>
      <c r="B425" t="str">
        <f t="shared" si="6"/>
        <v>12-81.5</v>
      </c>
      <c r="C425" s="45">
        <v>12</v>
      </c>
      <c r="D425" s="45">
        <v>-81.5</v>
      </c>
      <c r="E425">
        <v>0</v>
      </c>
      <c r="F425">
        <v>0</v>
      </c>
      <c r="G425">
        <v>0</v>
      </c>
    </row>
    <row r="426" spans="1:7" x14ac:dyDescent="0.35">
      <c r="A426">
        <v>248409</v>
      </c>
      <c r="B426" t="str">
        <f t="shared" si="6"/>
        <v>12-82</v>
      </c>
      <c r="C426" s="45">
        <v>12</v>
      </c>
      <c r="D426" s="45">
        <v>-82</v>
      </c>
      <c r="E426">
        <v>0</v>
      </c>
      <c r="F426">
        <v>0</v>
      </c>
      <c r="G426">
        <v>0</v>
      </c>
    </row>
    <row r="427" spans="1:7" x14ac:dyDescent="0.35">
      <c r="A427">
        <v>249130</v>
      </c>
      <c r="B427" t="str">
        <f t="shared" si="6"/>
        <v>12-82.5</v>
      </c>
      <c r="C427" s="45">
        <v>12</v>
      </c>
      <c r="D427" s="45">
        <v>-82.5</v>
      </c>
      <c r="E427">
        <v>0</v>
      </c>
      <c r="F427">
        <v>0</v>
      </c>
      <c r="G427">
        <v>0</v>
      </c>
    </row>
    <row r="428" spans="1:7" x14ac:dyDescent="0.35">
      <c r="A428">
        <v>249851</v>
      </c>
      <c r="B428" t="str">
        <f t="shared" si="6"/>
        <v>12-83</v>
      </c>
      <c r="C428" s="45">
        <v>12</v>
      </c>
      <c r="D428" s="45">
        <v>-83</v>
      </c>
      <c r="E428">
        <v>0</v>
      </c>
      <c r="F428">
        <v>0</v>
      </c>
      <c r="G428">
        <v>0</v>
      </c>
    </row>
    <row r="429" spans="1:7" x14ac:dyDescent="0.35">
      <c r="A429">
        <v>250572</v>
      </c>
      <c r="B429" t="str">
        <f t="shared" si="6"/>
        <v>12-83.5</v>
      </c>
      <c r="C429" s="45">
        <v>12</v>
      </c>
      <c r="D429" s="45">
        <v>-83.5</v>
      </c>
      <c r="E429">
        <v>0</v>
      </c>
      <c r="F429">
        <v>0</v>
      </c>
      <c r="G429">
        <v>0</v>
      </c>
    </row>
    <row r="430" spans="1:7" x14ac:dyDescent="0.35">
      <c r="A430">
        <v>251293</v>
      </c>
      <c r="B430" t="str">
        <f t="shared" si="6"/>
        <v>12-84</v>
      </c>
      <c r="C430" s="45">
        <v>12</v>
      </c>
      <c r="D430" s="45">
        <v>-84</v>
      </c>
      <c r="E430">
        <v>0</v>
      </c>
      <c r="F430">
        <v>0</v>
      </c>
      <c r="G430">
        <v>0</v>
      </c>
    </row>
    <row r="431" spans="1:7" x14ac:dyDescent="0.35">
      <c r="A431">
        <v>252014</v>
      </c>
      <c r="B431" t="str">
        <f t="shared" si="6"/>
        <v>12-84.5</v>
      </c>
      <c r="C431" s="45">
        <v>12</v>
      </c>
      <c r="D431" s="45">
        <v>-84.5</v>
      </c>
      <c r="E431">
        <v>0</v>
      </c>
      <c r="F431">
        <v>0</v>
      </c>
      <c r="G431">
        <v>0</v>
      </c>
    </row>
    <row r="432" spans="1:7" x14ac:dyDescent="0.35">
      <c r="A432">
        <v>252735</v>
      </c>
      <c r="B432" t="str">
        <f t="shared" si="6"/>
        <v>12-85</v>
      </c>
      <c r="C432" s="45">
        <v>12</v>
      </c>
      <c r="D432" s="45">
        <v>-85</v>
      </c>
      <c r="E432">
        <v>0</v>
      </c>
      <c r="F432">
        <v>0</v>
      </c>
      <c r="G432">
        <v>0</v>
      </c>
    </row>
    <row r="433" spans="1:7" x14ac:dyDescent="0.35">
      <c r="A433">
        <v>253456</v>
      </c>
      <c r="B433" t="str">
        <f t="shared" si="6"/>
        <v>12-85.5</v>
      </c>
      <c r="C433" s="45">
        <v>12</v>
      </c>
      <c r="D433" s="45">
        <v>-85.5</v>
      </c>
      <c r="E433">
        <v>0</v>
      </c>
      <c r="F433">
        <v>0</v>
      </c>
      <c r="G433">
        <v>0</v>
      </c>
    </row>
    <row r="434" spans="1:7" x14ac:dyDescent="0.35">
      <c r="A434">
        <v>254177</v>
      </c>
      <c r="B434" t="str">
        <f t="shared" si="6"/>
        <v>12-86</v>
      </c>
      <c r="C434" s="45">
        <v>12</v>
      </c>
      <c r="D434" s="45">
        <v>-86</v>
      </c>
      <c r="E434">
        <v>0</v>
      </c>
      <c r="F434">
        <v>0</v>
      </c>
      <c r="G434">
        <v>0</v>
      </c>
    </row>
    <row r="435" spans="1:7" x14ac:dyDescent="0.35">
      <c r="A435">
        <v>254898</v>
      </c>
      <c r="B435" t="str">
        <f t="shared" si="6"/>
        <v>12-86.5</v>
      </c>
      <c r="C435" s="45">
        <v>12</v>
      </c>
      <c r="D435" s="45">
        <v>-86.5</v>
      </c>
      <c r="E435">
        <v>0</v>
      </c>
      <c r="F435">
        <v>0</v>
      </c>
      <c r="G435">
        <v>0</v>
      </c>
    </row>
    <row r="436" spans="1:7" x14ac:dyDescent="0.35">
      <c r="A436">
        <v>255619</v>
      </c>
      <c r="B436" t="str">
        <f t="shared" si="6"/>
        <v>12-87</v>
      </c>
      <c r="C436" s="45">
        <v>12</v>
      </c>
      <c r="D436" s="45">
        <v>-87</v>
      </c>
      <c r="E436">
        <v>0</v>
      </c>
      <c r="F436">
        <v>0</v>
      </c>
      <c r="G436">
        <v>0</v>
      </c>
    </row>
    <row r="437" spans="1:7" x14ac:dyDescent="0.35">
      <c r="A437">
        <v>256340</v>
      </c>
      <c r="B437" t="str">
        <f t="shared" si="6"/>
        <v>12-87.5</v>
      </c>
      <c r="C437" s="45">
        <v>12</v>
      </c>
      <c r="D437" s="45">
        <v>-87.5</v>
      </c>
      <c r="E437">
        <v>0</v>
      </c>
      <c r="F437">
        <v>0</v>
      </c>
      <c r="G437">
        <v>0</v>
      </c>
    </row>
    <row r="438" spans="1:7" x14ac:dyDescent="0.35">
      <c r="A438">
        <v>257061</v>
      </c>
      <c r="B438" t="str">
        <f t="shared" si="6"/>
        <v>12-88</v>
      </c>
      <c r="C438" s="45">
        <v>12</v>
      </c>
      <c r="D438" s="45">
        <v>-88</v>
      </c>
      <c r="E438">
        <v>0</v>
      </c>
      <c r="F438">
        <v>0</v>
      </c>
      <c r="G438">
        <v>0</v>
      </c>
    </row>
    <row r="439" spans="1:7" x14ac:dyDescent="0.35">
      <c r="A439">
        <v>257782</v>
      </c>
      <c r="B439" t="str">
        <f t="shared" si="6"/>
        <v>12-88.5</v>
      </c>
      <c r="C439" s="45">
        <v>12</v>
      </c>
      <c r="D439" s="45">
        <v>-88.5</v>
      </c>
      <c r="E439">
        <v>0</v>
      </c>
      <c r="F439">
        <v>0</v>
      </c>
      <c r="G439">
        <v>0</v>
      </c>
    </row>
    <row r="440" spans="1:7" x14ac:dyDescent="0.35">
      <c r="A440">
        <v>258503</v>
      </c>
      <c r="B440" t="str">
        <f t="shared" si="6"/>
        <v>12-89</v>
      </c>
      <c r="C440" s="45">
        <v>12</v>
      </c>
      <c r="D440" s="45">
        <v>-89</v>
      </c>
      <c r="E440">
        <v>0</v>
      </c>
      <c r="F440">
        <v>0</v>
      </c>
      <c r="G440">
        <v>0</v>
      </c>
    </row>
    <row r="441" spans="1:7" x14ac:dyDescent="0.35">
      <c r="A441">
        <v>259224</v>
      </c>
      <c r="B441" t="str">
        <f t="shared" si="6"/>
        <v>12-89.5</v>
      </c>
      <c r="C441" s="45">
        <v>12</v>
      </c>
      <c r="D441" s="45">
        <v>-89.5</v>
      </c>
      <c r="E441">
        <v>0</v>
      </c>
      <c r="F441">
        <v>0</v>
      </c>
      <c r="G441">
        <v>0</v>
      </c>
    </row>
    <row r="442" spans="1:7" x14ac:dyDescent="0.35">
      <c r="A442">
        <v>259945</v>
      </c>
      <c r="B442" t="str">
        <f t="shared" si="6"/>
        <v>12-90</v>
      </c>
      <c r="C442" s="45">
        <v>12</v>
      </c>
      <c r="D442" s="45">
        <v>-90</v>
      </c>
      <c r="E442">
        <v>0</v>
      </c>
      <c r="F442">
        <v>0</v>
      </c>
      <c r="G442">
        <v>0</v>
      </c>
    </row>
    <row r="443" spans="1:7" x14ac:dyDescent="0.35">
      <c r="A443">
        <v>215244</v>
      </c>
      <c r="B443" t="str">
        <f t="shared" si="6"/>
        <v>12.5-59</v>
      </c>
      <c r="C443" s="45">
        <v>12.5</v>
      </c>
      <c r="D443" s="45">
        <v>-59</v>
      </c>
      <c r="E443">
        <v>0</v>
      </c>
      <c r="F443">
        <v>0</v>
      </c>
      <c r="G443">
        <v>0</v>
      </c>
    </row>
    <row r="444" spans="1:7" x14ac:dyDescent="0.35">
      <c r="A444">
        <v>215965</v>
      </c>
      <c r="B444" t="str">
        <f t="shared" si="6"/>
        <v>12.5-59.5</v>
      </c>
      <c r="C444" s="45">
        <v>12.5</v>
      </c>
      <c r="D444" s="45">
        <v>-59.5</v>
      </c>
      <c r="E444">
        <v>0</v>
      </c>
      <c r="F444">
        <v>0</v>
      </c>
      <c r="G444">
        <v>0</v>
      </c>
    </row>
    <row r="445" spans="1:7" x14ac:dyDescent="0.35">
      <c r="A445">
        <v>216686</v>
      </c>
      <c r="B445" t="str">
        <f t="shared" si="6"/>
        <v>12.5-60</v>
      </c>
      <c r="C445" s="45">
        <v>12.5</v>
      </c>
      <c r="D445" s="45">
        <v>-60</v>
      </c>
      <c r="E445">
        <v>0</v>
      </c>
      <c r="F445">
        <v>0</v>
      </c>
      <c r="G445">
        <v>0</v>
      </c>
    </row>
    <row r="446" spans="1:7" x14ac:dyDescent="0.35">
      <c r="A446">
        <v>217407</v>
      </c>
      <c r="B446" t="str">
        <f t="shared" si="6"/>
        <v>12.5-60.5</v>
      </c>
      <c r="C446" s="45">
        <v>12.5</v>
      </c>
      <c r="D446" s="45">
        <v>-60.5</v>
      </c>
      <c r="E446">
        <v>0</v>
      </c>
      <c r="F446">
        <v>0</v>
      </c>
      <c r="G446">
        <v>0</v>
      </c>
    </row>
    <row r="447" spans="1:7" x14ac:dyDescent="0.35">
      <c r="A447">
        <v>218128</v>
      </c>
      <c r="B447" t="str">
        <f t="shared" si="6"/>
        <v>12.5-61</v>
      </c>
      <c r="C447" s="45">
        <v>12.5</v>
      </c>
      <c r="D447" s="45">
        <v>-61</v>
      </c>
      <c r="E447">
        <v>0</v>
      </c>
      <c r="F447">
        <v>0</v>
      </c>
      <c r="G447">
        <v>0</v>
      </c>
    </row>
    <row r="448" spans="1:7" x14ac:dyDescent="0.35">
      <c r="A448">
        <v>218849</v>
      </c>
      <c r="B448" t="str">
        <f t="shared" si="6"/>
        <v>12.5-61.5</v>
      </c>
      <c r="C448" s="45">
        <v>12.5</v>
      </c>
      <c r="D448" s="45">
        <v>-61.5</v>
      </c>
      <c r="E448">
        <v>0</v>
      </c>
      <c r="F448">
        <v>0</v>
      </c>
      <c r="G448">
        <v>0</v>
      </c>
    </row>
    <row r="449" spans="1:7" x14ac:dyDescent="0.35">
      <c r="A449">
        <v>219570</v>
      </c>
      <c r="B449" t="str">
        <f t="shared" si="6"/>
        <v>12.5-62</v>
      </c>
      <c r="C449" s="45">
        <v>12.5</v>
      </c>
      <c r="D449" s="45">
        <v>-62</v>
      </c>
      <c r="E449">
        <v>0</v>
      </c>
      <c r="F449">
        <v>0</v>
      </c>
      <c r="G449">
        <v>0</v>
      </c>
    </row>
    <row r="450" spans="1:7" x14ac:dyDescent="0.35">
      <c r="A450">
        <v>220291</v>
      </c>
      <c r="B450" t="str">
        <f t="shared" ref="B450:B513" si="7">+C450&amp;D450</f>
        <v>12.5-62.5</v>
      </c>
      <c r="C450" s="45">
        <v>12.5</v>
      </c>
      <c r="D450" s="45">
        <v>-62.5</v>
      </c>
      <c r="E450">
        <v>0</v>
      </c>
      <c r="F450">
        <v>0</v>
      </c>
      <c r="G450">
        <v>0</v>
      </c>
    </row>
    <row r="451" spans="1:7" x14ac:dyDescent="0.35">
      <c r="A451">
        <v>221012</v>
      </c>
      <c r="B451" t="str">
        <f t="shared" si="7"/>
        <v>12.5-63</v>
      </c>
      <c r="C451" s="45">
        <v>12.5</v>
      </c>
      <c r="D451" s="45">
        <v>-63</v>
      </c>
      <c r="E451">
        <v>0</v>
      </c>
      <c r="F451">
        <v>0</v>
      </c>
      <c r="G451">
        <v>0</v>
      </c>
    </row>
    <row r="452" spans="1:7" x14ac:dyDescent="0.35">
      <c r="A452">
        <v>221733</v>
      </c>
      <c r="B452" t="str">
        <f t="shared" si="7"/>
        <v>12.5-63.5</v>
      </c>
      <c r="C452" s="45">
        <v>12.5</v>
      </c>
      <c r="D452" s="45">
        <v>-63.5</v>
      </c>
      <c r="E452">
        <v>0</v>
      </c>
      <c r="F452">
        <v>0</v>
      </c>
      <c r="G452">
        <v>0</v>
      </c>
    </row>
    <row r="453" spans="1:7" x14ac:dyDescent="0.35">
      <c r="A453">
        <v>222454</v>
      </c>
      <c r="B453" t="str">
        <f t="shared" si="7"/>
        <v>12.5-64</v>
      </c>
      <c r="C453" s="45">
        <v>12.5</v>
      </c>
      <c r="D453" s="45">
        <v>-64</v>
      </c>
      <c r="E453">
        <v>0</v>
      </c>
      <c r="F453">
        <v>0</v>
      </c>
      <c r="G453">
        <v>0</v>
      </c>
    </row>
    <row r="454" spans="1:7" x14ac:dyDescent="0.35">
      <c r="A454">
        <v>223175</v>
      </c>
      <c r="B454" t="str">
        <f t="shared" si="7"/>
        <v>12.5-64.5</v>
      </c>
      <c r="C454" s="45">
        <v>12.5</v>
      </c>
      <c r="D454" s="45">
        <v>-64.5</v>
      </c>
      <c r="E454">
        <v>0</v>
      </c>
      <c r="F454">
        <v>0</v>
      </c>
      <c r="G454">
        <v>0</v>
      </c>
    </row>
    <row r="455" spans="1:7" x14ac:dyDescent="0.35">
      <c r="A455">
        <v>223896</v>
      </c>
      <c r="B455" t="str">
        <f t="shared" si="7"/>
        <v>12.5-65</v>
      </c>
      <c r="C455" s="45">
        <v>12.5</v>
      </c>
      <c r="D455" s="45">
        <v>-65</v>
      </c>
      <c r="E455">
        <v>0</v>
      </c>
      <c r="F455">
        <v>0</v>
      </c>
      <c r="G455">
        <v>0</v>
      </c>
    </row>
    <row r="456" spans="1:7" x14ac:dyDescent="0.35">
      <c r="A456">
        <v>224617</v>
      </c>
      <c r="B456" t="str">
        <f t="shared" si="7"/>
        <v>12.5-65.5</v>
      </c>
      <c r="C456" s="45">
        <v>12.5</v>
      </c>
      <c r="D456" s="45">
        <v>-65.5</v>
      </c>
      <c r="E456">
        <v>0</v>
      </c>
      <c r="F456">
        <v>0</v>
      </c>
      <c r="G456">
        <v>0</v>
      </c>
    </row>
    <row r="457" spans="1:7" x14ac:dyDescent="0.35">
      <c r="A457">
        <v>225338</v>
      </c>
      <c r="B457" t="str">
        <f t="shared" si="7"/>
        <v>12.5-66</v>
      </c>
      <c r="C457" s="45">
        <v>12.5</v>
      </c>
      <c r="D457" s="45">
        <v>-66</v>
      </c>
      <c r="E457">
        <v>0</v>
      </c>
      <c r="F457">
        <v>0</v>
      </c>
      <c r="G457">
        <v>0</v>
      </c>
    </row>
    <row r="458" spans="1:7" x14ac:dyDescent="0.35">
      <c r="A458">
        <v>226059</v>
      </c>
      <c r="B458" t="str">
        <f t="shared" si="7"/>
        <v>12.5-66.5</v>
      </c>
      <c r="C458" s="45">
        <v>12.5</v>
      </c>
      <c r="D458" s="45">
        <v>-66.5</v>
      </c>
      <c r="E458">
        <v>0</v>
      </c>
      <c r="F458">
        <v>0</v>
      </c>
      <c r="G458">
        <v>0</v>
      </c>
    </row>
    <row r="459" spans="1:7" x14ac:dyDescent="0.35">
      <c r="A459">
        <v>226780</v>
      </c>
      <c r="B459" t="str">
        <f t="shared" si="7"/>
        <v>12.5-67</v>
      </c>
      <c r="C459" s="45">
        <v>12.5</v>
      </c>
      <c r="D459" s="45">
        <v>-67</v>
      </c>
      <c r="E459">
        <v>0</v>
      </c>
      <c r="F459">
        <v>0</v>
      </c>
      <c r="G459">
        <v>0</v>
      </c>
    </row>
    <row r="460" spans="1:7" x14ac:dyDescent="0.35">
      <c r="A460">
        <v>227501</v>
      </c>
      <c r="B460" t="str">
        <f t="shared" si="7"/>
        <v>12.5-67.5</v>
      </c>
      <c r="C460" s="45">
        <v>12.5</v>
      </c>
      <c r="D460" s="45">
        <v>-67.5</v>
      </c>
      <c r="E460">
        <v>0</v>
      </c>
      <c r="F460">
        <v>0</v>
      </c>
      <c r="G460">
        <v>0</v>
      </c>
    </row>
    <row r="461" spans="1:7" x14ac:dyDescent="0.35">
      <c r="A461">
        <v>228222</v>
      </c>
      <c r="B461" t="str">
        <f t="shared" si="7"/>
        <v>12.5-68</v>
      </c>
      <c r="C461" s="45">
        <v>12.5</v>
      </c>
      <c r="D461" s="45">
        <v>-68</v>
      </c>
      <c r="E461">
        <v>0</v>
      </c>
      <c r="F461">
        <v>0</v>
      </c>
      <c r="G461">
        <v>0</v>
      </c>
    </row>
    <row r="462" spans="1:7" x14ac:dyDescent="0.35">
      <c r="A462">
        <v>228943</v>
      </c>
      <c r="B462" t="str">
        <f t="shared" si="7"/>
        <v>12.5-68.5</v>
      </c>
      <c r="C462" s="45">
        <v>12.5</v>
      </c>
      <c r="D462" s="45">
        <v>-68.5</v>
      </c>
      <c r="E462">
        <v>0</v>
      </c>
      <c r="F462">
        <v>0</v>
      </c>
      <c r="G462">
        <v>0</v>
      </c>
    </row>
    <row r="463" spans="1:7" x14ac:dyDescent="0.35">
      <c r="A463">
        <v>229664</v>
      </c>
      <c r="B463" t="str">
        <f t="shared" si="7"/>
        <v>12.5-69</v>
      </c>
      <c r="C463" s="45">
        <v>12.5</v>
      </c>
      <c r="D463" s="45">
        <v>-69</v>
      </c>
      <c r="E463">
        <v>0</v>
      </c>
      <c r="F463">
        <v>0</v>
      </c>
      <c r="G463">
        <v>0</v>
      </c>
    </row>
    <row r="464" spans="1:7" x14ac:dyDescent="0.35">
      <c r="A464">
        <v>230385</v>
      </c>
      <c r="B464" t="str">
        <f t="shared" si="7"/>
        <v>12.5-69.5</v>
      </c>
      <c r="C464" s="45">
        <v>12.5</v>
      </c>
      <c r="D464" s="45">
        <v>-69.5</v>
      </c>
      <c r="E464">
        <v>0</v>
      </c>
      <c r="F464">
        <v>0</v>
      </c>
      <c r="G464">
        <v>0</v>
      </c>
    </row>
    <row r="465" spans="1:7" x14ac:dyDescent="0.35">
      <c r="A465">
        <v>231106</v>
      </c>
      <c r="B465" t="str">
        <f t="shared" si="7"/>
        <v>12.5-70</v>
      </c>
      <c r="C465" s="45">
        <v>12.5</v>
      </c>
      <c r="D465" s="45">
        <v>-70</v>
      </c>
      <c r="E465">
        <v>0</v>
      </c>
      <c r="F465">
        <v>0</v>
      </c>
      <c r="G465">
        <v>0</v>
      </c>
    </row>
    <row r="466" spans="1:7" x14ac:dyDescent="0.35">
      <c r="A466">
        <v>231827</v>
      </c>
      <c r="B466" t="str">
        <f t="shared" si="7"/>
        <v>12.5-70.5</v>
      </c>
      <c r="C466" s="45">
        <v>12.5</v>
      </c>
      <c r="D466" s="45">
        <v>-70.5</v>
      </c>
      <c r="E466">
        <v>0</v>
      </c>
      <c r="F466">
        <v>0</v>
      </c>
      <c r="G466">
        <v>0</v>
      </c>
    </row>
    <row r="467" spans="1:7" x14ac:dyDescent="0.35">
      <c r="A467">
        <v>232548</v>
      </c>
      <c r="B467" t="str">
        <f t="shared" si="7"/>
        <v>12.5-71</v>
      </c>
      <c r="C467" s="45">
        <v>12.5</v>
      </c>
      <c r="D467" s="45">
        <v>-71</v>
      </c>
      <c r="E467">
        <v>0</v>
      </c>
      <c r="F467">
        <v>0</v>
      </c>
      <c r="G467">
        <v>0</v>
      </c>
    </row>
    <row r="468" spans="1:7" x14ac:dyDescent="0.35">
      <c r="A468">
        <v>233269</v>
      </c>
      <c r="B468" t="str">
        <f t="shared" si="7"/>
        <v>12.5-71.5</v>
      </c>
      <c r="C468" s="45">
        <v>12.5</v>
      </c>
      <c r="D468" s="45">
        <v>-71.5</v>
      </c>
      <c r="E468">
        <v>0</v>
      </c>
      <c r="F468">
        <v>0</v>
      </c>
      <c r="G468">
        <v>0</v>
      </c>
    </row>
    <row r="469" spans="1:7" x14ac:dyDescent="0.35">
      <c r="A469">
        <v>233990</v>
      </c>
      <c r="B469" t="str">
        <f t="shared" si="7"/>
        <v>12.5-72</v>
      </c>
      <c r="C469" s="45">
        <v>12.5</v>
      </c>
      <c r="D469" s="45">
        <v>-72</v>
      </c>
      <c r="E469">
        <v>0</v>
      </c>
      <c r="F469">
        <v>0</v>
      </c>
      <c r="G469">
        <v>0</v>
      </c>
    </row>
    <row r="470" spans="1:7" x14ac:dyDescent="0.35">
      <c r="A470">
        <v>234711</v>
      </c>
      <c r="B470" t="str">
        <f t="shared" si="7"/>
        <v>12.5-72.5</v>
      </c>
      <c r="C470" s="45">
        <v>12.5</v>
      </c>
      <c r="D470" s="45">
        <v>-72.5</v>
      </c>
      <c r="E470">
        <v>0</v>
      </c>
      <c r="F470">
        <v>0</v>
      </c>
      <c r="G470">
        <v>0</v>
      </c>
    </row>
    <row r="471" spans="1:7" x14ac:dyDescent="0.35">
      <c r="A471">
        <v>235432</v>
      </c>
      <c r="B471" t="str">
        <f t="shared" si="7"/>
        <v>12.5-73</v>
      </c>
      <c r="C471" s="45">
        <v>12.5</v>
      </c>
      <c r="D471" s="45">
        <v>-73</v>
      </c>
      <c r="E471">
        <v>0</v>
      </c>
      <c r="F471">
        <v>0</v>
      </c>
      <c r="G471">
        <v>0</v>
      </c>
    </row>
    <row r="472" spans="1:7" x14ac:dyDescent="0.35">
      <c r="A472">
        <v>236153</v>
      </c>
      <c r="B472" t="str">
        <f t="shared" si="7"/>
        <v>12.5-73.5</v>
      </c>
      <c r="C472" s="45">
        <v>12.5</v>
      </c>
      <c r="D472" s="45">
        <v>-73.5</v>
      </c>
      <c r="E472">
        <v>0</v>
      </c>
      <c r="F472">
        <v>0</v>
      </c>
      <c r="G472">
        <v>0</v>
      </c>
    </row>
    <row r="473" spans="1:7" x14ac:dyDescent="0.35">
      <c r="A473">
        <v>236874</v>
      </c>
      <c r="B473" t="str">
        <f t="shared" si="7"/>
        <v>12.5-74</v>
      </c>
      <c r="C473" s="45">
        <v>12.5</v>
      </c>
      <c r="D473" s="45">
        <v>-74</v>
      </c>
      <c r="E473">
        <v>0</v>
      </c>
      <c r="F473">
        <v>0</v>
      </c>
      <c r="G473">
        <v>0</v>
      </c>
    </row>
    <row r="474" spans="1:7" x14ac:dyDescent="0.35">
      <c r="A474">
        <v>237595</v>
      </c>
      <c r="B474" t="str">
        <f t="shared" si="7"/>
        <v>12.5-74.5</v>
      </c>
      <c r="C474" s="45">
        <v>12.5</v>
      </c>
      <c r="D474" s="45">
        <v>-74.5</v>
      </c>
      <c r="E474">
        <v>0</v>
      </c>
      <c r="F474">
        <v>0</v>
      </c>
      <c r="G474">
        <v>0</v>
      </c>
    </row>
    <row r="475" spans="1:7" x14ac:dyDescent="0.35">
      <c r="A475">
        <v>238316</v>
      </c>
      <c r="B475" t="str">
        <f t="shared" si="7"/>
        <v>12.5-75</v>
      </c>
      <c r="C475" s="45">
        <v>12.5</v>
      </c>
      <c r="D475" s="45">
        <v>-75</v>
      </c>
      <c r="E475">
        <v>0</v>
      </c>
      <c r="F475">
        <v>0</v>
      </c>
      <c r="G475">
        <v>0</v>
      </c>
    </row>
    <row r="476" spans="1:7" x14ac:dyDescent="0.35">
      <c r="A476">
        <v>239037</v>
      </c>
      <c r="B476" t="str">
        <f t="shared" si="7"/>
        <v>12.5-75.5</v>
      </c>
      <c r="C476" s="45">
        <v>12.5</v>
      </c>
      <c r="D476" s="45">
        <v>-75.5</v>
      </c>
      <c r="E476">
        <v>0</v>
      </c>
      <c r="F476">
        <v>0</v>
      </c>
      <c r="G476">
        <v>0</v>
      </c>
    </row>
    <row r="477" spans="1:7" x14ac:dyDescent="0.35">
      <c r="A477">
        <v>239758</v>
      </c>
      <c r="B477" t="str">
        <f t="shared" si="7"/>
        <v>12.5-76</v>
      </c>
      <c r="C477" s="45">
        <v>12.5</v>
      </c>
      <c r="D477" s="45">
        <v>-76</v>
      </c>
      <c r="E477">
        <v>0</v>
      </c>
      <c r="F477">
        <v>0</v>
      </c>
      <c r="G477">
        <v>0</v>
      </c>
    </row>
    <row r="478" spans="1:7" x14ac:dyDescent="0.35">
      <c r="A478">
        <v>240479</v>
      </c>
      <c r="B478" t="str">
        <f t="shared" si="7"/>
        <v>12.5-76.5</v>
      </c>
      <c r="C478" s="45">
        <v>12.5</v>
      </c>
      <c r="D478" s="45">
        <v>-76.5</v>
      </c>
      <c r="E478">
        <v>0</v>
      </c>
      <c r="F478">
        <v>0</v>
      </c>
      <c r="G478">
        <v>0</v>
      </c>
    </row>
    <row r="479" spans="1:7" x14ac:dyDescent="0.35">
      <c r="A479">
        <v>241200</v>
      </c>
      <c r="B479" t="str">
        <f t="shared" si="7"/>
        <v>12.5-77</v>
      </c>
      <c r="C479" s="45">
        <v>12.5</v>
      </c>
      <c r="D479" s="45">
        <v>-77</v>
      </c>
      <c r="E479">
        <v>0</v>
      </c>
      <c r="F479">
        <v>0</v>
      </c>
      <c r="G479">
        <v>0</v>
      </c>
    </row>
    <row r="480" spans="1:7" x14ac:dyDescent="0.35">
      <c r="A480">
        <v>241921</v>
      </c>
      <c r="B480" t="str">
        <f t="shared" si="7"/>
        <v>12.5-77.5</v>
      </c>
      <c r="C480" s="45">
        <v>12.5</v>
      </c>
      <c r="D480" s="45">
        <v>-77.5</v>
      </c>
      <c r="E480">
        <v>0</v>
      </c>
      <c r="F480">
        <v>0</v>
      </c>
      <c r="G480">
        <v>0</v>
      </c>
    </row>
    <row r="481" spans="1:7" x14ac:dyDescent="0.35">
      <c r="A481">
        <v>242642</v>
      </c>
      <c r="B481" t="str">
        <f t="shared" si="7"/>
        <v>12.5-78</v>
      </c>
      <c r="C481" s="45">
        <v>12.5</v>
      </c>
      <c r="D481" s="45">
        <v>-78</v>
      </c>
      <c r="E481">
        <v>0</v>
      </c>
      <c r="F481">
        <v>0</v>
      </c>
      <c r="G481">
        <v>0</v>
      </c>
    </row>
    <row r="482" spans="1:7" x14ac:dyDescent="0.35">
      <c r="A482">
        <v>243363</v>
      </c>
      <c r="B482" t="str">
        <f t="shared" si="7"/>
        <v>12.5-78.5</v>
      </c>
      <c r="C482" s="45">
        <v>12.5</v>
      </c>
      <c r="D482" s="45">
        <v>-78.5</v>
      </c>
      <c r="E482">
        <v>0</v>
      </c>
      <c r="F482">
        <v>0</v>
      </c>
      <c r="G482">
        <v>0</v>
      </c>
    </row>
    <row r="483" spans="1:7" x14ac:dyDescent="0.35">
      <c r="A483">
        <v>244084</v>
      </c>
      <c r="B483" t="str">
        <f t="shared" si="7"/>
        <v>12.5-79</v>
      </c>
      <c r="C483" s="45">
        <v>12.5</v>
      </c>
      <c r="D483" s="45">
        <v>-79</v>
      </c>
      <c r="E483">
        <v>0</v>
      </c>
      <c r="F483">
        <v>0</v>
      </c>
      <c r="G483">
        <v>0</v>
      </c>
    </row>
    <row r="484" spans="1:7" x14ac:dyDescent="0.35">
      <c r="A484">
        <v>244805</v>
      </c>
      <c r="B484" t="str">
        <f t="shared" si="7"/>
        <v>12.5-79.5</v>
      </c>
      <c r="C484" s="45">
        <v>12.5</v>
      </c>
      <c r="D484" s="45">
        <v>-79.5</v>
      </c>
      <c r="E484">
        <v>0</v>
      </c>
      <c r="F484">
        <v>0</v>
      </c>
      <c r="G484">
        <v>0</v>
      </c>
    </row>
    <row r="485" spans="1:7" x14ac:dyDescent="0.35">
      <c r="A485">
        <v>245526</v>
      </c>
      <c r="B485" t="str">
        <f t="shared" si="7"/>
        <v>12.5-80</v>
      </c>
      <c r="C485" s="45">
        <v>12.5</v>
      </c>
      <c r="D485" s="45">
        <v>-80</v>
      </c>
      <c r="E485">
        <v>0</v>
      </c>
      <c r="F485">
        <v>0</v>
      </c>
      <c r="G485">
        <v>0</v>
      </c>
    </row>
    <row r="486" spans="1:7" x14ac:dyDescent="0.35">
      <c r="A486">
        <v>246247</v>
      </c>
      <c r="B486" t="str">
        <f t="shared" si="7"/>
        <v>12.5-80.5</v>
      </c>
      <c r="C486" s="45">
        <v>12.5</v>
      </c>
      <c r="D486" s="45">
        <v>-80.5</v>
      </c>
      <c r="E486">
        <v>0</v>
      </c>
      <c r="F486">
        <v>0</v>
      </c>
      <c r="G486">
        <v>0</v>
      </c>
    </row>
    <row r="487" spans="1:7" x14ac:dyDescent="0.35">
      <c r="A487">
        <v>246968</v>
      </c>
      <c r="B487" t="str">
        <f t="shared" si="7"/>
        <v>12.5-81</v>
      </c>
      <c r="C487" s="45">
        <v>12.5</v>
      </c>
      <c r="D487" s="45">
        <v>-81</v>
      </c>
      <c r="E487">
        <v>0</v>
      </c>
      <c r="F487">
        <v>0</v>
      </c>
      <c r="G487">
        <v>0</v>
      </c>
    </row>
    <row r="488" spans="1:7" x14ac:dyDescent="0.35">
      <c r="A488">
        <v>247689</v>
      </c>
      <c r="B488" t="str">
        <f t="shared" si="7"/>
        <v>12.5-81.5</v>
      </c>
      <c r="C488" s="45">
        <v>12.5</v>
      </c>
      <c r="D488" s="45">
        <v>-81.5</v>
      </c>
      <c r="E488">
        <v>0</v>
      </c>
      <c r="F488">
        <v>0</v>
      </c>
      <c r="G488">
        <v>0</v>
      </c>
    </row>
    <row r="489" spans="1:7" x14ac:dyDescent="0.35">
      <c r="A489">
        <v>248410</v>
      </c>
      <c r="B489" t="str">
        <f t="shared" si="7"/>
        <v>12.5-82</v>
      </c>
      <c r="C489" s="45">
        <v>12.5</v>
      </c>
      <c r="D489" s="45">
        <v>-82</v>
      </c>
      <c r="E489">
        <v>0</v>
      </c>
      <c r="F489">
        <v>0</v>
      </c>
      <c r="G489">
        <v>0</v>
      </c>
    </row>
    <row r="490" spans="1:7" x14ac:dyDescent="0.35">
      <c r="A490">
        <v>249131</v>
      </c>
      <c r="B490" t="str">
        <f t="shared" si="7"/>
        <v>12.5-82.5</v>
      </c>
      <c r="C490" s="45">
        <v>12.5</v>
      </c>
      <c r="D490" s="45">
        <v>-82.5</v>
      </c>
      <c r="E490">
        <v>0</v>
      </c>
      <c r="F490">
        <v>0</v>
      </c>
      <c r="G490">
        <v>0</v>
      </c>
    </row>
    <row r="491" spans="1:7" x14ac:dyDescent="0.35">
      <c r="A491">
        <v>249852</v>
      </c>
      <c r="B491" t="str">
        <f t="shared" si="7"/>
        <v>12.5-83</v>
      </c>
      <c r="C491" s="45">
        <v>12.5</v>
      </c>
      <c r="D491" s="45">
        <v>-83</v>
      </c>
      <c r="E491">
        <v>0</v>
      </c>
      <c r="F491">
        <v>0</v>
      </c>
      <c r="G491">
        <v>0</v>
      </c>
    </row>
    <row r="492" spans="1:7" x14ac:dyDescent="0.35">
      <c r="A492">
        <v>250573</v>
      </c>
      <c r="B492" t="str">
        <f t="shared" si="7"/>
        <v>12.5-83.5</v>
      </c>
      <c r="C492" s="45">
        <v>12.5</v>
      </c>
      <c r="D492" s="45">
        <v>-83.5</v>
      </c>
      <c r="E492">
        <v>0</v>
      </c>
      <c r="F492">
        <v>0</v>
      </c>
      <c r="G492">
        <v>0</v>
      </c>
    </row>
    <row r="493" spans="1:7" x14ac:dyDescent="0.35">
      <c r="A493">
        <v>251294</v>
      </c>
      <c r="B493" t="str">
        <f t="shared" si="7"/>
        <v>12.5-84</v>
      </c>
      <c r="C493" s="45">
        <v>12.5</v>
      </c>
      <c r="D493" s="45">
        <v>-84</v>
      </c>
      <c r="E493">
        <v>0</v>
      </c>
      <c r="F493">
        <v>0</v>
      </c>
      <c r="G493">
        <v>0</v>
      </c>
    </row>
    <row r="494" spans="1:7" x14ac:dyDescent="0.35">
      <c r="A494">
        <v>252015</v>
      </c>
      <c r="B494" t="str">
        <f t="shared" si="7"/>
        <v>12.5-84.5</v>
      </c>
      <c r="C494" s="45">
        <v>12.5</v>
      </c>
      <c r="D494" s="45">
        <v>-84.5</v>
      </c>
      <c r="E494">
        <v>0</v>
      </c>
      <c r="F494">
        <v>0</v>
      </c>
      <c r="G494">
        <v>0</v>
      </c>
    </row>
    <row r="495" spans="1:7" x14ac:dyDescent="0.35">
      <c r="A495">
        <v>252736</v>
      </c>
      <c r="B495" t="str">
        <f t="shared" si="7"/>
        <v>12.5-85</v>
      </c>
      <c r="C495" s="45">
        <v>12.5</v>
      </c>
      <c r="D495" s="45">
        <v>-85</v>
      </c>
      <c r="E495">
        <v>0</v>
      </c>
      <c r="F495">
        <v>0</v>
      </c>
      <c r="G495">
        <v>0</v>
      </c>
    </row>
    <row r="496" spans="1:7" x14ac:dyDescent="0.35">
      <c r="A496">
        <v>253457</v>
      </c>
      <c r="B496" t="str">
        <f t="shared" si="7"/>
        <v>12.5-85.5</v>
      </c>
      <c r="C496" s="45">
        <v>12.5</v>
      </c>
      <c r="D496" s="45">
        <v>-85.5</v>
      </c>
      <c r="E496">
        <v>0</v>
      </c>
      <c r="F496">
        <v>0</v>
      </c>
      <c r="G496">
        <v>0</v>
      </c>
    </row>
    <row r="497" spans="1:7" x14ac:dyDescent="0.35">
      <c r="A497">
        <v>254178</v>
      </c>
      <c r="B497" t="str">
        <f t="shared" si="7"/>
        <v>12.5-86</v>
      </c>
      <c r="C497" s="45">
        <v>12.5</v>
      </c>
      <c r="D497" s="45">
        <v>-86</v>
      </c>
      <c r="E497">
        <v>0</v>
      </c>
      <c r="F497">
        <v>0</v>
      </c>
      <c r="G497">
        <v>0</v>
      </c>
    </row>
    <row r="498" spans="1:7" x14ac:dyDescent="0.35">
      <c r="A498">
        <v>254899</v>
      </c>
      <c r="B498" t="str">
        <f t="shared" si="7"/>
        <v>12.5-86.5</v>
      </c>
      <c r="C498" s="45">
        <v>12.5</v>
      </c>
      <c r="D498" s="45">
        <v>-86.5</v>
      </c>
      <c r="E498">
        <v>0</v>
      </c>
      <c r="F498">
        <v>0</v>
      </c>
      <c r="G498">
        <v>0</v>
      </c>
    </row>
    <row r="499" spans="1:7" x14ac:dyDescent="0.35">
      <c r="A499">
        <v>255620</v>
      </c>
      <c r="B499" t="str">
        <f t="shared" si="7"/>
        <v>12.5-87</v>
      </c>
      <c r="C499" s="45">
        <v>12.5</v>
      </c>
      <c r="D499" s="45">
        <v>-87</v>
      </c>
      <c r="E499">
        <v>0</v>
      </c>
      <c r="F499">
        <v>0</v>
      </c>
      <c r="G499">
        <v>0</v>
      </c>
    </row>
    <row r="500" spans="1:7" x14ac:dyDescent="0.35">
      <c r="A500">
        <v>256341</v>
      </c>
      <c r="B500" t="str">
        <f t="shared" si="7"/>
        <v>12.5-87.5</v>
      </c>
      <c r="C500" s="45">
        <v>12.5</v>
      </c>
      <c r="D500" s="45">
        <v>-87.5</v>
      </c>
      <c r="E500">
        <v>0</v>
      </c>
      <c r="F500">
        <v>0</v>
      </c>
      <c r="G500">
        <v>0</v>
      </c>
    </row>
    <row r="501" spans="1:7" x14ac:dyDescent="0.35">
      <c r="A501">
        <v>257062</v>
      </c>
      <c r="B501" t="str">
        <f t="shared" si="7"/>
        <v>12.5-88</v>
      </c>
      <c r="C501" s="45">
        <v>12.5</v>
      </c>
      <c r="D501" s="45">
        <v>-88</v>
      </c>
      <c r="E501">
        <v>0</v>
      </c>
      <c r="F501">
        <v>0</v>
      </c>
      <c r="G501">
        <v>0</v>
      </c>
    </row>
    <row r="502" spans="1:7" x14ac:dyDescent="0.35">
      <c r="A502">
        <v>257783</v>
      </c>
      <c r="B502" t="str">
        <f t="shared" si="7"/>
        <v>12.5-88.5</v>
      </c>
      <c r="C502" s="45">
        <v>12.5</v>
      </c>
      <c r="D502" s="45">
        <v>-88.5</v>
      </c>
      <c r="E502">
        <v>0</v>
      </c>
      <c r="F502">
        <v>0</v>
      </c>
      <c r="G502">
        <v>0</v>
      </c>
    </row>
    <row r="503" spans="1:7" x14ac:dyDescent="0.35">
      <c r="A503">
        <v>258504</v>
      </c>
      <c r="B503" t="str">
        <f t="shared" si="7"/>
        <v>12.5-89</v>
      </c>
      <c r="C503" s="45">
        <v>12.5</v>
      </c>
      <c r="D503" s="45">
        <v>-89</v>
      </c>
      <c r="E503">
        <v>0</v>
      </c>
      <c r="F503">
        <v>0</v>
      </c>
      <c r="G503">
        <v>0</v>
      </c>
    </row>
    <row r="504" spans="1:7" x14ac:dyDescent="0.35">
      <c r="A504">
        <v>259225</v>
      </c>
      <c r="B504" t="str">
        <f t="shared" si="7"/>
        <v>12.5-89.5</v>
      </c>
      <c r="C504" s="45">
        <v>12.5</v>
      </c>
      <c r="D504" s="45">
        <v>-89.5</v>
      </c>
      <c r="E504">
        <v>0</v>
      </c>
      <c r="F504">
        <v>0</v>
      </c>
      <c r="G504">
        <v>0</v>
      </c>
    </row>
    <row r="505" spans="1:7" x14ac:dyDescent="0.35">
      <c r="A505">
        <v>259946</v>
      </c>
      <c r="B505" t="str">
        <f t="shared" si="7"/>
        <v>12.5-90</v>
      </c>
      <c r="C505" s="45">
        <v>12.5</v>
      </c>
      <c r="D505" s="45">
        <v>-90</v>
      </c>
      <c r="E505">
        <v>0</v>
      </c>
      <c r="F505">
        <v>0</v>
      </c>
      <c r="G505">
        <v>0</v>
      </c>
    </row>
    <row r="506" spans="1:7" x14ac:dyDescent="0.35">
      <c r="A506">
        <v>215245</v>
      </c>
      <c r="B506" t="str">
        <f t="shared" si="7"/>
        <v>13-59</v>
      </c>
      <c r="C506" s="45">
        <v>13</v>
      </c>
      <c r="D506" s="45">
        <v>-59</v>
      </c>
      <c r="E506">
        <v>0</v>
      </c>
      <c r="F506">
        <v>0</v>
      </c>
      <c r="G506">
        <v>0</v>
      </c>
    </row>
    <row r="507" spans="1:7" x14ac:dyDescent="0.35">
      <c r="A507">
        <v>215966</v>
      </c>
      <c r="B507" t="str">
        <f t="shared" si="7"/>
        <v>13-59.5</v>
      </c>
      <c r="C507" s="45">
        <v>13</v>
      </c>
      <c r="D507" s="45">
        <v>-59.5</v>
      </c>
      <c r="E507">
        <v>0</v>
      </c>
      <c r="F507">
        <v>0</v>
      </c>
      <c r="G507">
        <v>0</v>
      </c>
    </row>
    <row r="508" spans="1:7" x14ac:dyDescent="0.35">
      <c r="A508">
        <v>216687</v>
      </c>
      <c r="B508" t="str">
        <f t="shared" si="7"/>
        <v>13-60</v>
      </c>
      <c r="C508" s="45">
        <v>13</v>
      </c>
      <c r="D508" s="45">
        <v>-60</v>
      </c>
      <c r="E508">
        <v>0</v>
      </c>
      <c r="F508">
        <v>0</v>
      </c>
      <c r="G508">
        <v>0</v>
      </c>
    </row>
    <row r="509" spans="1:7" x14ac:dyDescent="0.35">
      <c r="A509">
        <v>217408</v>
      </c>
      <c r="B509" t="str">
        <f t="shared" si="7"/>
        <v>13-60.5</v>
      </c>
      <c r="C509" s="45">
        <v>13</v>
      </c>
      <c r="D509" s="45">
        <v>-60.5</v>
      </c>
      <c r="E509">
        <v>0</v>
      </c>
      <c r="F509">
        <v>0</v>
      </c>
      <c r="G509">
        <v>0</v>
      </c>
    </row>
    <row r="510" spans="1:7" x14ac:dyDescent="0.35">
      <c r="A510">
        <v>218129</v>
      </c>
      <c r="B510" t="str">
        <f t="shared" si="7"/>
        <v>13-61</v>
      </c>
      <c r="C510" s="45">
        <v>13</v>
      </c>
      <c r="D510" s="45">
        <v>-61</v>
      </c>
      <c r="E510">
        <v>0</v>
      </c>
      <c r="F510">
        <v>0</v>
      </c>
      <c r="G510">
        <v>0</v>
      </c>
    </row>
    <row r="511" spans="1:7" x14ac:dyDescent="0.35">
      <c r="A511">
        <v>218850</v>
      </c>
      <c r="B511" t="str">
        <f t="shared" si="7"/>
        <v>13-61.5</v>
      </c>
      <c r="C511" s="45">
        <v>13</v>
      </c>
      <c r="D511" s="45">
        <v>-61.5</v>
      </c>
      <c r="E511">
        <v>0</v>
      </c>
      <c r="F511">
        <v>0</v>
      </c>
      <c r="G511">
        <v>0</v>
      </c>
    </row>
    <row r="512" spans="1:7" x14ac:dyDescent="0.35">
      <c r="A512">
        <v>219571</v>
      </c>
      <c r="B512" t="str">
        <f t="shared" si="7"/>
        <v>13-62</v>
      </c>
      <c r="C512" s="45">
        <v>13</v>
      </c>
      <c r="D512" s="45">
        <v>-62</v>
      </c>
      <c r="E512">
        <v>0</v>
      </c>
      <c r="F512">
        <v>0</v>
      </c>
      <c r="G512">
        <v>0</v>
      </c>
    </row>
    <row r="513" spans="1:7" x14ac:dyDescent="0.35">
      <c r="A513">
        <v>220292</v>
      </c>
      <c r="B513" t="str">
        <f t="shared" si="7"/>
        <v>13-62.5</v>
      </c>
      <c r="C513" s="45">
        <v>13</v>
      </c>
      <c r="D513" s="45">
        <v>-62.5</v>
      </c>
      <c r="E513">
        <v>0</v>
      </c>
      <c r="F513">
        <v>0</v>
      </c>
      <c r="G513">
        <v>0</v>
      </c>
    </row>
    <row r="514" spans="1:7" x14ac:dyDescent="0.35">
      <c r="A514">
        <v>221013</v>
      </c>
      <c r="B514" t="str">
        <f t="shared" ref="B514:B577" si="8">+C514&amp;D514</f>
        <v>13-63</v>
      </c>
      <c r="C514" s="45">
        <v>13</v>
      </c>
      <c r="D514" s="45">
        <v>-63</v>
      </c>
      <c r="E514">
        <v>0</v>
      </c>
      <c r="F514">
        <v>0</v>
      </c>
      <c r="G514">
        <v>0</v>
      </c>
    </row>
    <row r="515" spans="1:7" x14ac:dyDescent="0.35">
      <c r="A515">
        <v>221734</v>
      </c>
      <c r="B515" t="str">
        <f t="shared" si="8"/>
        <v>13-63.5</v>
      </c>
      <c r="C515" s="45">
        <v>13</v>
      </c>
      <c r="D515" s="45">
        <v>-63.5</v>
      </c>
      <c r="E515">
        <v>0</v>
      </c>
      <c r="F515">
        <v>0</v>
      </c>
      <c r="G515">
        <v>0</v>
      </c>
    </row>
    <row r="516" spans="1:7" x14ac:dyDescent="0.35">
      <c r="A516">
        <v>222455</v>
      </c>
      <c r="B516" t="str">
        <f t="shared" si="8"/>
        <v>13-64</v>
      </c>
      <c r="C516" s="45">
        <v>13</v>
      </c>
      <c r="D516" s="45">
        <v>-64</v>
      </c>
      <c r="E516">
        <v>0</v>
      </c>
      <c r="F516">
        <v>0</v>
      </c>
      <c r="G516">
        <v>0</v>
      </c>
    </row>
    <row r="517" spans="1:7" x14ac:dyDescent="0.35">
      <c r="A517">
        <v>223176</v>
      </c>
      <c r="B517" t="str">
        <f t="shared" si="8"/>
        <v>13-64.5</v>
      </c>
      <c r="C517" s="45">
        <v>13</v>
      </c>
      <c r="D517" s="45">
        <v>-64.5</v>
      </c>
      <c r="E517">
        <v>0</v>
      </c>
      <c r="F517">
        <v>0</v>
      </c>
      <c r="G517">
        <v>0</v>
      </c>
    </row>
    <row r="518" spans="1:7" x14ac:dyDescent="0.35">
      <c r="A518">
        <v>223897</v>
      </c>
      <c r="B518" t="str">
        <f t="shared" si="8"/>
        <v>13-65</v>
      </c>
      <c r="C518" s="45">
        <v>13</v>
      </c>
      <c r="D518" s="45">
        <v>-65</v>
      </c>
      <c r="E518">
        <v>0</v>
      </c>
      <c r="F518">
        <v>0</v>
      </c>
      <c r="G518">
        <v>0</v>
      </c>
    </row>
    <row r="519" spans="1:7" x14ac:dyDescent="0.35">
      <c r="A519">
        <v>224618</v>
      </c>
      <c r="B519" t="str">
        <f t="shared" si="8"/>
        <v>13-65.5</v>
      </c>
      <c r="C519" s="45">
        <v>13</v>
      </c>
      <c r="D519" s="45">
        <v>-65.5</v>
      </c>
      <c r="E519">
        <v>0</v>
      </c>
      <c r="F519">
        <v>0</v>
      </c>
      <c r="G519">
        <v>0</v>
      </c>
    </row>
    <row r="520" spans="1:7" x14ac:dyDescent="0.35">
      <c r="A520">
        <v>225339</v>
      </c>
      <c r="B520" t="str">
        <f t="shared" si="8"/>
        <v>13-66</v>
      </c>
      <c r="C520" s="45">
        <v>13</v>
      </c>
      <c r="D520" s="45">
        <v>-66</v>
      </c>
      <c r="E520">
        <v>0</v>
      </c>
      <c r="F520">
        <v>0</v>
      </c>
      <c r="G520">
        <v>0</v>
      </c>
    </row>
    <row r="521" spans="1:7" x14ac:dyDescent="0.35">
      <c r="A521">
        <v>226060</v>
      </c>
      <c r="B521" t="str">
        <f t="shared" si="8"/>
        <v>13-66.5</v>
      </c>
      <c r="C521" s="45">
        <v>13</v>
      </c>
      <c r="D521" s="45">
        <v>-66.5</v>
      </c>
      <c r="E521">
        <v>0</v>
      </c>
      <c r="F521">
        <v>0</v>
      </c>
      <c r="G521">
        <v>0</v>
      </c>
    </row>
    <row r="522" spans="1:7" x14ac:dyDescent="0.35">
      <c r="A522">
        <v>226781</v>
      </c>
      <c r="B522" t="str">
        <f t="shared" si="8"/>
        <v>13-67</v>
      </c>
      <c r="C522" s="45">
        <v>13</v>
      </c>
      <c r="D522" s="45">
        <v>-67</v>
      </c>
      <c r="E522">
        <v>0</v>
      </c>
      <c r="F522">
        <v>0</v>
      </c>
      <c r="G522">
        <v>0</v>
      </c>
    </row>
    <row r="523" spans="1:7" x14ac:dyDescent="0.35">
      <c r="A523">
        <v>227502</v>
      </c>
      <c r="B523" t="str">
        <f t="shared" si="8"/>
        <v>13-67.5</v>
      </c>
      <c r="C523" s="45">
        <v>13</v>
      </c>
      <c r="D523" s="45">
        <v>-67.5</v>
      </c>
      <c r="E523">
        <v>0</v>
      </c>
      <c r="F523">
        <v>0</v>
      </c>
      <c r="G523">
        <v>0</v>
      </c>
    </row>
    <row r="524" spans="1:7" x14ac:dyDescent="0.35">
      <c r="A524">
        <v>228223</v>
      </c>
      <c r="B524" t="str">
        <f t="shared" si="8"/>
        <v>13-68</v>
      </c>
      <c r="C524" s="45">
        <v>13</v>
      </c>
      <c r="D524" s="45">
        <v>-68</v>
      </c>
      <c r="E524">
        <v>0</v>
      </c>
      <c r="F524">
        <v>0</v>
      </c>
      <c r="G524">
        <v>0</v>
      </c>
    </row>
    <row r="525" spans="1:7" x14ac:dyDescent="0.35">
      <c r="A525">
        <v>228944</v>
      </c>
      <c r="B525" t="str">
        <f t="shared" si="8"/>
        <v>13-68.5</v>
      </c>
      <c r="C525" s="45">
        <v>13</v>
      </c>
      <c r="D525" s="45">
        <v>-68.5</v>
      </c>
      <c r="E525">
        <v>0</v>
      </c>
      <c r="F525">
        <v>0</v>
      </c>
      <c r="G525">
        <v>0</v>
      </c>
    </row>
    <row r="526" spans="1:7" x14ac:dyDescent="0.35">
      <c r="A526">
        <v>229665</v>
      </c>
      <c r="B526" t="str">
        <f t="shared" si="8"/>
        <v>13-69</v>
      </c>
      <c r="C526" s="45">
        <v>13</v>
      </c>
      <c r="D526" s="45">
        <v>-69</v>
      </c>
      <c r="E526">
        <v>0</v>
      </c>
      <c r="F526">
        <v>0</v>
      </c>
      <c r="G526">
        <v>0</v>
      </c>
    </row>
    <row r="527" spans="1:7" x14ac:dyDescent="0.35">
      <c r="A527">
        <v>230386</v>
      </c>
      <c r="B527" t="str">
        <f t="shared" si="8"/>
        <v>13-69.5</v>
      </c>
      <c r="C527" s="45">
        <v>13</v>
      </c>
      <c r="D527" s="45">
        <v>-69.5</v>
      </c>
      <c r="E527">
        <v>0</v>
      </c>
      <c r="F527">
        <v>0</v>
      </c>
      <c r="G527">
        <v>0</v>
      </c>
    </row>
    <row r="528" spans="1:7" x14ac:dyDescent="0.35">
      <c r="A528">
        <v>231107</v>
      </c>
      <c r="B528" t="str">
        <f t="shared" si="8"/>
        <v>13-70</v>
      </c>
      <c r="C528" s="45">
        <v>13</v>
      </c>
      <c r="D528" s="45">
        <v>-70</v>
      </c>
      <c r="E528">
        <v>0</v>
      </c>
      <c r="F528">
        <v>0</v>
      </c>
      <c r="G528">
        <v>0</v>
      </c>
    </row>
    <row r="529" spans="1:7" x14ac:dyDescent="0.35">
      <c r="A529">
        <v>231828</v>
      </c>
      <c r="B529" t="str">
        <f t="shared" si="8"/>
        <v>13-70.5</v>
      </c>
      <c r="C529" s="45">
        <v>13</v>
      </c>
      <c r="D529" s="45">
        <v>-70.5</v>
      </c>
      <c r="E529">
        <v>0</v>
      </c>
      <c r="F529">
        <v>0</v>
      </c>
      <c r="G529">
        <v>0</v>
      </c>
    </row>
    <row r="530" spans="1:7" x14ac:dyDescent="0.35">
      <c r="A530">
        <v>232549</v>
      </c>
      <c r="B530" t="str">
        <f t="shared" si="8"/>
        <v>13-71</v>
      </c>
      <c r="C530" s="45">
        <v>13</v>
      </c>
      <c r="D530" s="45">
        <v>-71</v>
      </c>
      <c r="E530">
        <v>0</v>
      </c>
      <c r="F530">
        <v>0</v>
      </c>
      <c r="G530">
        <v>0</v>
      </c>
    </row>
    <row r="531" spans="1:7" x14ac:dyDescent="0.35">
      <c r="A531">
        <v>233270</v>
      </c>
      <c r="B531" t="str">
        <f t="shared" si="8"/>
        <v>13-71.5</v>
      </c>
      <c r="C531" s="45">
        <v>13</v>
      </c>
      <c r="D531" s="45">
        <v>-71.5</v>
      </c>
      <c r="E531">
        <v>0</v>
      </c>
      <c r="F531">
        <v>0</v>
      </c>
      <c r="G531">
        <v>0</v>
      </c>
    </row>
    <row r="532" spans="1:7" x14ac:dyDescent="0.35">
      <c r="A532">
        <v>233991</v>
      </c>
      <c r="B532" t="str">
        <f t="shared" si="8"/>
        <v>13-72</v>
      </c>
      <c r="C532" s="45">
        <v>13</v>
      </c>
      <c r="D532" s="45">
        <v>-72</v>
      </c>
      <c r="E532">
        <v>0</v>
      </c>
      <c r="F532">
        <v>0</v>
      </c>
      <c r="G532">
        <v>0</v>
      </c>
    </row>
    <row r="533" spans="1:7" x14ac:dyDescent="0.35">
      <c r="A533">
        <v>234712</v>
      </c>
      <c r="B533" t="str">
        <f t="shared" si="8"/>
        <v>13-72.5</v>
      </c>
      <c r="C533" s="45">
        <v>13</v>
      </c>
      <c r="D533" s="45">
        <v>-72.5</v>
      </c>
      <c r="E533">
        <v>0</v>
      </c>
      <c r="F533">
        <v>0</v>
      </c>
      <c r="G533">
        <v>0</v>
      </c>
    </row>
    <row r="534" spans="1:7" x14ac:dyDescent="0.35">
      <c r="A534">
        <v>235433</v>
      </c>
      <c r="B534" t="str">
        <f t="shared" si="8"/>
        <v>13-73</v>
      </c>
      <c r="C534" s="45">
        <v>13</v>
      </c>
      <c r="D534" s="45">
        <v>-73</v>
      </c>
      <c r="E534">
        <v>0</v>
      </c>
      <c r="F534">
        <v>0</v>
      </c>
      <c r="G534">
        <v>0</v>
      </c>
    </row>
    <row r="535" spans="1:7" x14ac:dyDescent="0.35">
      <c r="A535">
        <v>236154</v>
      </c>
      <c r="B535" t="str">
        <f t="shared" si="8"/>
        <v>13-73.5</v>
      </c>
      <c r="C535" s="45">
        <v>13</v>
      </c>
      <c r="D535" s="45">
        <v>-73.5</v>
      </c>
      <c r="E535">
        <v>0</v>
      </c>
      <c r="F535">
        <v>0</v>
      </c>
      <c r="G535">
        <v>0</v>
      </c>
    </row>
    <row r="536" spans="1:7" x14ac:dyDescent="0.35">
      <c r="A536">
        <v>236875</v>
      </c>
      <c r="B536" t="str">
        <f t="shared" si="8"/>
        <v>13-74</v>
      </c>
      <c r="C536" s="45">
        <v>13</v>
      </c>
      <c r="D536" s="45">
        <v>-74</v>
      </c>
      <c r="E536">
        <v>0</v>
      </c>
      <c r="F536">
        <v>0</v>
      </c>
      <c r="G536">
        <v>0</v>
      </c>
    </row>
    <row r="537" spans="1:7" x14ac:dyDescent="0.35">
      <c r="A537">
        <v>237596</v>
      </c>
      <c r="B537" t="str">
        <f t="shared" si="8"/>
        <v>13-74.5</v>
      </c>
      <c r="C537" s="45">
        <v>13</v>
      </c>
      <c r="D537" s="45">
        <v>-74.5</v>
      </c>
      <c r="E537">
        <v>0</v>
      </c>
      <c r="F537">
        <v>0</v>
      </c>
      <c r="G537">
        <v>0</v>
      </c>
    </row>
    <row r="538" spans="1:7" x14ac:dyDescent="0.35">
      <c r="A538">
        <v>238317</v>
      </c>
      <c r="B538" t="str">
        <f t="shared" si="8"/>
        <v>13-75</v>
      </c>
      <c r="C538" s="45">
        <v>13</v>
      </c>
      <c r="D538" s="45">
        <v>-75</v>
      </c>
      <c r="E538">
        <v>0</v>
      </c>
      <c r="F538">
        <v>0</v>
      </c>
      <c r="G538">
        <v>0</v>
      </c>
    </row>
    <row r="539" spans="1:7" x14ac:dyDescent="0.35">
      <c r="A539">
        <v>239038</v>
      </c>
      <c r="B539" t="str">
        <f t="shared" si="8"/>
        <v>13-75.5</v>
      </c>
      <c r="C539" s="45">
        <v>13</v>
      </c>
      <c r="D539" s="45">
        <v>-75.5</v>
      </c>
      <c r="E539">
        <v>0</v>
      </c>
      <c r="F539">
        <v>0</v>
      </c>
      <c r="G539">
        <v>0</v>
      </c>
    </row>
    <row r="540" spans="1:7" x14ac:dyDescent="0.35">
      <c r="A540">
        <v>239759</v>
      </c>
      <c r="B540" t="str">
        <f t="shared" si="8"/>
        <v>13-76</v>
      </c>
      <c r="C540" s="45">
        <v>13</v>
      </c>
      <c r="D540" s="45">
        <v>-76</v>
      </c>
      <c r="E540">
        <v>0</v>
      </c>
      <c r="F540">
        <v>0</v>
      </c>
      <c r="G540">
        <v>0</v>
      </c>
    </row>
    <row r="541" spans="1:7" x14ac:dyDescent="0.35">
      <c r="A541">
        <v>240480</v>
      </c>
      <c r="B541" t="str">
        <f t="shared" si="8"/>
        <v>13-76.5</v>
      </c>
      <c r="C541" s="45">
        <v>13</v>
      </c>
      <c r="D541" s="45">
        <v>-76.5</v>
      </c>
      <c r="E541">
        <v>0</v>
      </c>
      <c r="F541">
        <v>0</v>
      </c>
      <c r="G541">
        <v>0</v>
      </c>
    </row>
    <row r="542" spans="1:7" x14ac:dyDescent="0.35">
      <c r="A542">
        <v>241201</v>
      </c>
      <c r="B542" t="str">
        <f t="shared" si="8"/>
        <v>13-77</v>
      </c>
      <c r="C542" s="45">
        <v>13</v>
      </c>
      <c r="D542" s="45">
        <v>-77</v>
      </c>
      <c r="E542">
        <v>0</v>
      </c>
      <c r="F542">
        <v>0</v>
      </c>
      <c r="G542">
        <v>0</v>
      </c>
    </row>
    <row r="543" spans="1:7" x14ac:dyDescent="0.35">
      <c r="A543">
        <v>241922</v>
      </c>
      <c r="B543" t="str">
        <f t="shared" si="8"/>
        <v>13-77.5</v>
      </c>
      <c r="C543" s="45">
        <v>13</v>
      </c>
      <c r="D543" s="45">
        <v>-77.5</v>
      </c>
      <c r="E543">
        <v>0</v>
      </c>
      <c r="F543">
        <v>0</v>
      </c>
      <c r="G543">
        <v>0</v>
      </c>
    </row>
    <row r="544" spans="1:7" x14ac:dyDescent="0.35">
      <c r="A544">
        <v>242643</v>
      </c>
      <c r="B544" t="str">
        <f t="shared" si="8"/>
        <v>13-78</v>
      </c>
      <c r="C544" s="45">
        <v>13</v>
      </c>
      <c r="D544" s="45">
        <v>-78</v>
      </c>
      <c r="E544">
        <v>0</v>
      </c>
      <c r="F544">
        <v>0</v>
      </c>
      <c r="G544">
        <v>0</v>
      </c>
    </row>
    <row r="545" spans="1:7" x14ac:dyDescent="0.35">
      <c r="A545">
        <v>243364</v>
      </c>
      <c r="B545" t="str">
        <f t="shared" si="8"/>
        <v>13-78.5</v>
      </c>
      <c r="C545" s="45">
        <v>13</v>
      </c>
      <c r="D545" s="45">
        <v>-78.5</v>
      </c>
      <c r="E545">
        <v>0</v>
      </c>
      <c r="F545">
        <v>0</v>
      </c>
      <c r="G545">
        <v>0</v>
      </c>
    </row>
    <row r="546" spans="1:7" x14ac:dyDescent="0.35">
      <c r="A546">
        <v>244085</v>
      </c>
      <c r="B546" t="str">
        <f t="shared" si="8"/>
        <v>13-79</v>
      </c>
      <c r="C546" s="45">
        <v>13</v>
      </c>
      <c r="D546" s="45">
        <v>-79</v>
      </c>
      <c r="E546">
        <v>0</v>
      </c>
      <c r="F546">
        <v>0</v>
      </c>
      <c r="G546">
        <v>0</v>
      </c>
    </row>
    <row r="547" spans="1:7" x14ac:dyDescent="0.35">
      <c r="A547">
        <v>244806</v>
      </c>
      <c r="B547" t="str">
        <f t="shared" si="8"/>
        <v>13-79.5</v>
      </c>
      <c r="C547" s="45">
        <v>13</v>
      </c>
      <c r="D547" s="45">
        <v>-79.5</v>
      </c>
      <c r="E547">
        <v>0</v>
      </c>
      <c r="F547">
        <v>0</v>
      </c>
      <c r="G547">
        <v>0</v>
      </c>
    </row>
    <row r="548" spans="1:7" x14ac:dyDescent="0.35">
      <c r="A548">
        <v>245527</v>
      </c>
      <c r="B548" t="str">
        <f t="shared" si="8"/>
        <v>13-80</v>
      </c>
      <c r="C548" s="45">
        <v>13</v>
      </c>
      <c r="D548" s="45">
        <v>-80</v>
      </c>
      <c r="E548">
        <v>0</v>
      </c>
      <c r="F548">
        <v>0</v>
      </c>
      <c r="G548">
        <v>0</v>
      </c>
    </row>
    <row r="549" spans="1:7" x14ac:dyDescent="0.35">
      <c r="A549">
        <v>246248</v>
      </c>
      <c r="B549" t="str">
        <f t="shared" si="8"/>
        <v>13-80.5</v>
      </c>
      <c r="C549" s="45">
        <v>13</v>
      </c>
      <c r="D549" s="45">
        <v>-80.5</v>
      </c>
      <c r="E549">
        <v>0</v>
      </c>
      <c r="F549">
        <v>0</v>
      </c>
      <c r="G549">
        <v>0</v>
      </c>
    </row>
    <row r="550" spans="1:7" x14ac:dyDescent="0.35">
      <c r="A550">
        <v>246969</v>
      </c>
      <c r="B550" t="str">
        <f t="shared" si="8"/>
        <v>13-81</v>
      </c>
      <c r="C550" s="45">
        <v>13</v>
      </c>
      <c r="D550" s="45">
        <v>-81</v>
      </c>
      <c r="E550">
        <v>0</v>
      </c>
      <c r="F550">
        <v>0</v>
      </c>
      <c r="G550">
        <v>0</v>
      </c>
    </row>
    <row r="551" spans="1:7" x14ac:dyDescent="0.35">
      <c r="A551">
        <v>247690</v>
      </c>
      <c r="B551" t="str">
        <f t="shared" si="8"/>
        <v>13-81.5</v>
      </c>
      <c r="C551" s="45">
        <v>13</v>
      </c>
      <c r="D551" s="45">
        <v>-81.5</v>
      </c>
      <c r="E551">
        <v>0</v>
      </c>
      <c r="F551">
        <v>0</v>
      </c>
      <c r="G551">
        <v>0</v>
      </c>
    </row>
    <row r="552" spans="1:7" x14ac:dyDescent="0.35">
      <c r="A552">
        <v>248411</v>
      </c>
      <c r="B552" t="str">
        <f t="shared" si="8"/>
        <v>13-82</v>
      </c>
      <c r="C552" s="45">
        <v>13</v>
      </c>
      <c r="D552" s="45">
        <v>-82</v>
      </c>
      <c r="E552">
        <v>0</v>
      </c>
      <c r="F552">
        <v>0</v>
      </c>
      <c r="G552">
        <v>0</v>
      </c>
    </row>
    <row r="553" spans="1:7" x14ac:dyDescent="0.35">
      <c r="A553">
        <v>249132</v>
      </c>
      <c r="B553" t="str">
        <f t="shared" si="8"/>
        <v>13-82.5</v>
      </c>
      <c r="C553" s="45">
        <v>13</v>
      </c>
      <c r="D553" s="45">
        <v>-82.5</v>
      </c>
      <c r="E553">
        <v>0</v>
      </c>
      <c r="F553">
        <v>0</v>
      </c>
      <c r="G553">
        <v>0</v>
      </c>
    </row>
    <row r="554" spans="1:7" x14ac:dyDescent="0.35">
      <c r="A554">
        <v>249853</v>
      </c>
      <c r="B554" t="str">
        <f t="shared" si="8"/>
        <v>13-83</v>
      </c>
      <c r="C554" s="45">
        <v>13</v>
      </c>
      <c r="D554" s="45">
        <v>-83</v>
      </c>
      <c r="E554">
        <v>0</v>
      </c>
      <c r="F554">
        <v>0</v>
      </c>
      <c r="G554">
        <v>0</v>
      </c>
    </row>
    <row r="555" spans="1:7" x14ac:dyDescent="0.35">
      <c r="A555">
        <v>250574</v>
      </c>
      <c r="B555" t="str">
        <f t="shared" si="8"/>
        <v>13-83.5</v>
      </c>
      <c r="C555" s="45">
        <v>13</v>
      </c>
      <c r="D555" s="45">
        <v>-83.5</v>
      </c>
      <c r="E555">
        <v>0</v>
      </c>
      <c r="F555">
        <v>0</v>
      </c>
      <c r="G555">
        <v>0</v>
      </c>
    </row>
    <row r="556" spans="1:7" x14ac:dyDescent="0.35">
      <c r="A556">
        <v>251295</v>
      </c>
      <c r="B556" t="str">
        <f t="shared" si="8"/>
        <v>13-84</v>
      </c>
      <c r="C556" s="45">
        <v>13</v>
      </c>
      <c r="D556" s="45">
        <v>-84</v>
      </c>
      <c r="E556">
        <v>0</v>
      </c>
      <c r="F556">
        <v>0</v>
      </c>
      <c r="G556">
        <v>0</v>
      </c>
    </row>
    <row r="557" spans="1:7" x14ac:dyDescent="0.35">
      <c r="A557">
        <v>252016</v>
      </c>
      <c r="B557" t="str">
        <f t="shared" si="8"/>
        <v>13-84.5</v>
      </c>
      <c r="C557" s="45">
        <v>13</v>
      </c>
      <c r="D557" s="45">
        <v>-84.5</v>
      </c>
      <c r="E557">
        <v>0</v>
      </c>
      <c r="F557">
        <v>0</v>
      </c>
      <c r="G557">
        <v>0</v>
      </c>
    </row>
    <row r="558" spans="1:7" x14ac:dyDescent="0.35">
      <c r="A558">
        <v>252737</v>
      </c>
      <c r="B558" t="str">
        <f t="shared" si="8"/>
        <v>13-85</v>
      </c>
      <c r="C558" s="45">
        <v>13</v>
      </c>
      <c r="D558" s="45">
        <v>-85</v>
      </c>
      <c r="E558">
        <v>0</v>
      </c>
      <c r="F558">
        <v>0</v>
      </c>
      <c r="G558">
        <v>0</v>
      </c>
    </row>
    <row r="559" spans="1:7" x14ac:dyDescent="0.35">
      <c r="A559">
        <v>253458</v>
      </c>
      <c r="B559" t="str">
        <f t="shared" si="8"/>
        <v>13-85.5</v>
      </c>
      <c r="C559" s="45">
        <v>13</v>
      </c>
      <c r="D559" s="45">
        <v>-85.5</v>
      </c>
      <c r="E559">
        <v>0</v>
      </c>
      <c r="F559">
        <v>0</v>
      </c>
      <c r="G559">
        <v>0</v>
      </c>
    </row>
    <row r="560" spans="1:7" x14ac:dyDescent="0.35">
      <c r="A560">
        <v>254179</v>
      </c>
      <c r="B560" t="str">
        <f t="shared" si="8"/>
        <v>13-86</v>
      </c>
      <c r="C560" s="45">
        <v>13</v>
      </c>
      <c r="D560" s="45">
        <v>-86</v>
      </c>
      <c r="E560">
        <v>0</v>
      </c>
      <c r="F560">
        <v>0</v>
      </c>
      <c r="G560">
        <v>0</v>
      </c>
    </row>
    <row r="561" spans="1:7" x14ac:dyDescent="0.35">
      <c r="A561">
        <v>254900</v>
      </c>
      <c r="B561" t="str">
        <f t="shared" si="8"/>
        <v>13-86.5</v>
      </c>
      <c r="C561" s="45">
        <v>13</v>
      </c>
      <c r="D561" s="45">
        <v>-86.5</v>
      </c>
      <c r="E561">
        <v>0</v>
      </c>
      <c r="F561">
        <v>0</v>
      </c>
      <c r="G561">
        <v>0</v>
      </c>
    </row>
    <row r="562" spans="1:7" x14ac:dyDescent="0.35">
      <c r="A562">
        <v>255621</v>
      </c>
      <c r="B562" t="str">
        <f t="shared" si="8"/>
        <v>13-87</v>
      </c>
      <c r="C562" s="45">
        <v>13</v>
      </c>
      <c r="D562" s="45">
        <v>-87</v>
      </c>
      <c r="E562">
        <v>0</v>
      </c>
      <c r="F562">
        <v>0</v>
      </c>
      <c r="G562">
        <v>0</v>
      </c>
    </row>
    <row r="563" spans="1:7" x14ac:dyDescent="0.35">
      <c r="A563">
        <v>256342</v>
      </c>
      <c r="B563" t="str">
        <f t="shared" si="8"/>
        <v>13-87.5</v>
      </c>
      <c r="C563" s="45">
        <v>13</v>
      </c>
      <c r="D563" s="45">
        <v>-87.5</v>
      </c>
      <c r="E563">
        <v>0</v>
      </c>
      <c r="F563">
        <v>0</v>
      </c>
      <c r="G563">
        <v>0</v>
      </c>
    </row>
    <row r="564" spans="1:7" x14ac:dyDescent="0.35">
      <c r="A564">
        <v>257063</v>
      </c>
      <c r="B564" t="str">
        <f t="shared" si="8"/>
        <v>13-88</v>
      </c>
      <c r="C564" s="45">
        <v>13</v>
      </c>
      <c r="D564" s="45">
        <v>-88</v>
      </c>
      <c r="E564">
        <v>0</v>
      </c>
      <c r="F564">
        <v>0</v>
      </c>
      <c r="G564">
        <v>0</v>
      </c>
    </row>
    <row r="565" spans="1:7" x14ac:dyDescent="0.35">
      <c r="A565">
        <v>257784</v>
      </c>
      <c r="B565" t="str">
        <f t="shared" si="8"/>
        <v>13-88.5</v>
      </c>
      <c r="C565" s="45">
        <v>13</v>
      </c>
      <c r="D565" s="45">
        <v>-88.5</v>
      </c>
      <c r="E565">
        <v>0</v>
      </c>
      <c r="F565">
        <v>0</v>
      </c>
      <c r="G565">
        <v>0</v>
      </c>
    </row>
    <row r="566" spans="1:7" x14ac:dyDescent="0.35">
      <c r="A566">
        <v>258505</v>
      </c>
      <c r="B566" t="str">
        <f t="shared" si="8"/>
        <v>13-89</v>
      </c>
      <c r="C566" s="45">
        <v>13</v>
      </c>
      <c r="D566" s="45">
        <v>-89</v>
      </c>
      <c r="E566">
        <v>0</v>
      </c>
      <c r="F566">
        <v>0</v>
      </c>
      <c r="G566">
        <v>0</v>
      </c>
    </row>
    <row r="567" spans="1:7" x14ac:dyDescent="0.35">
      <c r="A567">
        <v>259226</v>
      </c>
      <c r="B567" t="str">
        <f t="shared" si="8"/>
        <v>13-89.5</v>
      </c>
      <c r="C567" s="45">
        <v>13</v>
      </c>
      <c r="D567" s="45">
        <v>-89.5</v>
      </c>
      <c r="E567">
        <v>0</v>
      </c>
      <c r="F567">
        <v>0</v>
      </c>
      <c r="G567">
        <v>0</v>
      </c>
    </row>
    <row r="568" spans="1:7" x14ac:dyDescent="0.35">
      <c r="A568">
        <v>259947</v>
      </c>
      <c r="B568" t="str">
        <f t="shared" si="8"/>
        <v>13-90</v>
      </c>
      <c r="C568" s="45">
        <v>13</v>
      </c>
      <c r="D568" s="45">
        <v>-90</v>
      </c>
      <c r="E568">
        <v>0</v>
      </c>
      <c r="F568">
        <v>0</v>
      </c>
      <c r="G568">
        <v>0</v>
      </c>
    </row>
    <row r="569" spans="1:7" x14ac:dyDescent="0.35">
      <c r="A569">
        <v>215246</v>
      </c>
      <c r="B569" t="str">
        <f t="shared" si="8"/>
        <v>13.5-59</v>
      </c>
      <c r="C569" s="45">
        <v>13.5</v>
      </c>
      <c r="D569" s="45">
        <v>-59</v>
      </c>
      <c r="E569">
        <v>0</v>
      </c>
      <c r="F569">
        <v>0</v>
      </c>
      <c r="G569">
        <v>0</v>
      </c>
    </row>
    <row r="570" spans="1:7" x14ac:dyDescent="0.35">
      <c r="A570">
        <v>215967</v>
      </c>
      <c r="B570" t="str">
        <f t="shared" si="8"/>
        <v>13.5-59.5</v>
      </c>
      <c r="C570" s="45">
        <v>13.5</v>
      </c>
      <c r="D570" s="45">
        <v>-59.5</v>
      </c>
      <c r="E570">
        <v>0</v>
      </c>
      <c r="F570">
        <v>0</v>
      </c>
      <c r="G570">
        <v>0</v>
      </c>
    </row>
    <row r="571" spans="1:7" x14ac:dyDescent="0.35">
      <c r="A571">
        <v>216688</v>
      </c>
      <c r="B571" t="str">
        <f t="shared" si="8"/>
        <v>13.5-60</v>
      </c>
      <c r="C571" s="45">
        <v>13.5</v>
      </c>
      <c r="D571" s="45">
        <v>-60</v>
      </c>
      <c r="E571">
        <v>0</v>
      </c>
      <c r="F571">
        <v>0</v>
      </c>
      <c r="G571">
        <v>0</v>
      </c>
    </row>
    <row r="572" spans="1:7" x14ac:dyDescent="0.35">
      <c r="A572">
        <v>217409</v>
      </c>
      <c r="B572" t="str">
        <f t="shared" si="8"/>
        <v>13.5-60.5</v>
      </c>
      <c r="C572" s="45">
        <v>13.5</v>
      </c>
      <c r="D572" s="45">
        <v>-60.5</v>
      </c>
      <c r="E572">
        <v>0</v>
      </c>
      <c r="F572">
        <v>0</v>
      </c>
      <c r="G572">
        <v>0</v>
      </c>
    </row>
    <row r="573" spans="1:7" x14ac:dyDescent="0.35">
      <c r="A573">
        <v>218130</v>
      </c>
      <c r="B573" t="str">
        <f t="shared" si="8"/>
        <v>13.5-61</v>
      </c>
      <c r="C573" s="45">
        <v>13.5</v>
      </c>
      <c r="D573" s="45">
        <v>-61</v>
      </c>
      <c r="E573">
        <v>0</v>
      </c>
      <c r="F573">
        <v>0</v>
      </c>
      <c r="G573">
        <v>0</v>
      </c>
    </row>
    <row r="574" spans="1:7" x14ac:dyDescent="0.35">
      <c r="A574">
        <v>218851</v>
      </c>
      <c r="B574" t="str">
        <f t="shared" si="8"/>
        <v>13.5-61.5</v>
      </c>
      <c r="C574" s="45">
        <v>13.5</v>
      </c>
      <c r="D574" s="45">
        <v>-61.5</v>
      </c>
      <c r="E574">
        <v>0</v>
      </c>
      <c r="F574">
        <v>0</v>
      </c>
      <c r="G574">
        <v>0</v>
      </c>
    </row>
    <row r="575" spans="1:7" x14ac:dyDescent="0.35">
      <c r="A575">
        <v>219572</v>
      </c>
      <c r="B575" t="str">
        <f t="shared" si="8"/>
        <v>13.5-62</v>
      </c>
      <c r="C575" s="45">
        <v>13.5</v>
      </c>
      <c r="D575" s="45">
        <v>-62</v>
      </c>
      <c r="E575">
        <v>0</v>
      </c>
      <c r="F575">
        <v>0</v>
      </c>
      <c r="G575">
        <v>0</v>
      </c>
    </row>
    <row r="576" spans="1:7" x14ac:dyDescent="0.35">
      <c r="A576">
        <v>220293</v>
      </c>
      <c r="B576" t="str">
        <f t="shared" si="8"/>
        <v>13.5-62.5</v>
      </c>
      <c r="C576" s="45">
        <v>13.5</v>
      </c>
      <c r="D576" s="45">
        <v>-62.5</v>
      </c>
      <c r="E576">
        <v>0</v>
      </c>
      <c r="F576">
        <v>0</v>
      </c>
      <c r="G576">
        <v>0</v>
      </c>
    </row>
    <row r="577" spans="1:7" x14ac:dyDescent="0.35">
      <c r="A577">
        <v>221014</v>
      </c>
      <c r="B577" t="str">
        <f t="shared" si="8"/>
        <v>13.5-63</v>
      </c>
      <c r="C577" s="45">
        <v>13.5</v>
      </c>
      <c r="D577" s="45">
        <v>-63</v>
      </c>
      <c r="E577">
        <v>0</v>
      </c>
      <c r="F577">
        <v>0</v>
      </c>
      <c r="G577">
        <v>0</v>
      </c>
    </row>
    <row r="578" spans="1:7" x14ac:dyDescent="0.35">
      <c r="A578">
        <v>221735</v>
      </c>
      <c r="B578" t="str">
        <f t="shared" ref="B578:B641" si="9">+C578&amp;D578</f>
        <v>13.5-63.5</v>
      </c>
      <c r="C578" s="45">
        <v>13.5</v>
      </c>
      <c r="D578" s="45">
        <v>-63.5</v>
      </c>
      <c r="E578">
        <v>0</v>
      </c>
      <c r="F578">
        <v>0</v>
      </c>
      <c r="G578">
        <v>0</v>
      </c>
    </row>
    <row r="579" spans="1:7" x14ac:dyDescent="0.35">
      <c r="A579">
        <v>222456</v>
      </c>
      <c r="B579" t="str">
        <f t="shared" si="9"/>
        <v>13.5-64</v>
      </c>
      <c r="C579" s="45">
        <v>13.5</v>
      </c>
      <c r="D579" s="45">
        <v>-64</v>
      </c>
      <c r="E579">
        <v>0</v>
      </c>
      <c r="F579">
        <v>0</v>
      </c>
      <c r="G579">
        <v>0</v>
      </c>
    </row>
    <row r="580" spans="1:7" x14ac:dyDescent="0.35">
      <c r="A580">
        <v>223177</v>
      </c>
      <c r="B580" t="str">
        <f t="shared" si="9"/>
        <v>13.5-64.5</v>
      </c>
      <c r="C580" s="45">
        <v>13.5</v>
      </c>
      <c r="D580" s="45">
        <v>-64.5</v>
      </c>
      <c r="E580">
        <v>0</v>
      </c>
      <c r="F580">
        <v>0</v>
      </c>
      <c r="G580">
        <v>0</v>
      </c>
    </row>
    <row r="581" spans="1:7" x14ac:dyDescent="0.35">
      <c r="A581">
        <v>223898</v>
      </c>
      <c r="B581" t="str">
        <f t="shared" si="9"/>
        <v>13.5-65</v>
      </c>
      <c r="C581" s="45">
        <v>13.5</v>
      </c>
      <c r="D581" s="45">
        <v>-65</v>
      </c>
      <c r="E581">
        <v>0</v>
      </c>
      <c r="F581">
        <v>0</v>
      </c>
      <c r="G581">
        <v>0</v>
      </c>
    </row>
    <row r="582" spans="1:7" x14ac:dyDescent="0.35">
      <c r="A582">
        <v>224619</v>
      </c>
      <c r="B582" t="str">
        <f t="shared" si="9"/>
        <v>13.5-65.5</v>
      </c>
      <c r="C582" s="45">
        <v>13.5</v>
      </c>
      <c r="D582" s="45">
        <v>-65.5</v>
      </c>
      <c r="E582">
        <v>0</v>
      </c>
      <c r="F582">
        <v>0</v>
      </c>
      <c r="G582">
        <v>0</v>
      </c>
    </row>
    <row r="583" spans="1:7" x14ac:dyDescent="0.35">
      <c r="A583">
        <v>225340</v>
      </c>
      <c r="B583" t="str">
        <f t="shared" si="9"/>
        <v>13.5-66</v>
      </c>
      <c r="C583" s="45">
        <v>13.5</v>
      </c>
      <c r="D583" s="45">
        <v>-66</v>
      </c>
      <c r="E583">
        <v>0</v>
      </c>
      <c r="F583">
        <v>0</v>
      </c>
      <c r="G583">
        <v>0</v>
      </c>
    </row>
    <row r="584" spans="1:7" x14ac:dyDescent="0.35">
      <c r="A584">
        <v>226061</v>
      </c>
      <c r="B584" t="str">
        <f t="shared" si="9"/>
        <v>13.5-66.5</v>
      </c>
      <c r="C584" s="45">
        <v>13.5</v>
      </c>
      <c r="D584" s="45">
        <v>-66.5</v>
      </c>
      <c r="E584">
        <v>0</v>
      </c>
      <c r="F584">
        <v>0</v>
      </c>
      <c r="G584">
        <v>0</v>
      </c>
    </row>
    <row r="585" spans="1:7" x14ac:dyDescent="0.35">
      <c r="A585">
        <v>226782</v>
      </c>
      <c r="B585" t="str">
        <f t="shared" si="9"/>
        <v>13.5-67</v>
      </c>
      <c r="C585" s="45">
        <v>13.5</v>
      </c>
      <c r="D585" s="45">
        <v>-67</v>
      </c>
      <c r="E585">
        <v>0</v>
      </c>
      <c r="F585">
        <v>0</v>
      </c>
      <c r="G585">
        <v>0</v>
      </c>
    </row>
    <row r="586" spans="1:7" x14ac:dyDescent="0.35">
      <c r="A586">
        <v>227503</v>
      </c>
      <c r="B586" t="str">
        <f t="shared" si="9"/>
        <v>13.5-67.5</v>
      </c>
      <c r="C586" s="45">
        <v>13.5</v>
      </c>
      <c r="D586" s="45">
        <v>-67.5</v>
      </c>
      <c r="E586">
        <v>0</v>
      </c>
      <c r="F586">
        <v>0</v>
      </c>
      <c r="G586">
        <v>0</v>
      </c>
    </row>
    <row r="587" spans="1:7" x14ac:dyDescent="0.35">
      <c r="A587">
        <v>228224</v>
      </c>
      <c r="B587" t="str">
        <f t="shared" si="9"/>
        <v>13.5-68</v>
      </c>
      <c r="C587" s="45">
        <v>13.5</v>
      </c>
      <c r="D587" s="45">
        <v>-68</v>
      </c>
      <c r="E587">
        <v>0</v>
      </c>
      <c r="F587">
        <v>0</v>
      </c>
      <c r="G587">
        <v>0</v>
      </c>
    </row>
    <row r="588" spans="1:7" x14ac:dyDescent="0.35">
      <c r="A588">
        <v>228945</v>
      </c>
      <c r="B588" t="str">
        <f t="shared" si="9"/>
        <v>13.5-68.5</v>
      </c>
      <c r="C588" s="45">
        <v>13.5</v>
      </c>
      <c r="D588" s="45">
        <v>-68.5</v>
      </c>
      <c r="E588">
        <v>0</v>
      </c>
      <c r="F588">
        <v>0</v>
      </c>
      <c r="G588">
        <v>0</v>
      </c>
    </row>
    <row r="589" spans="1:7" x14ac:dyDescent="0.35">
      <c r="A589">
        <v>229666</v>
      </c>
      <c r="B589" t="str">
        <f t="shared" si="9"/>
        <v>13.5-69</v>
      </c>
      <c r="C589" s="45">
        <v>13.5</v>
      </c>
      <c r="D589" s="45">
        <v>-69</v>
      </c>
      <c r="E589">
        <v>0</v>
      </c>
      <c r="F589">
        <v>0</v>
      </c>
      <c r="G589">
        <v>0</v>
      </c>
    </row>
    <row r="590" spans="1:7" x14ac:dyDescent="0.35">
      <c r="A590">
        <v>230387</v>
      </c>
      <c r="B590" t="str">
        <f t="shared" si="9"/>
        <v>13.5-69.5</v>
      </c>
      <c r="C590" s="45">
        <v>13.5</v>
      </c>
      <c r="D590" s="45">
        <v>-69.5</v>
      </c>
      <c r="E590">
        <v>0</v>
      </c>
      <c r="F590">
        <v>0</v>
      </c>
      <c r="G590">
        <v>0</v>
      </c>
    </row>
    <row r="591" spans="1:7" x14ac:dyDescent="0.35">
      <c r="A591">
        <v>231108</v>
      </c>
      <c r="B591" t="str">
        <f t="shared" si="9"/>
        <v>13.5-70</v>
      </c>
      <c r="C591" s="45">
        <v>13.5</v>
      </c>
      <c r="D591" s="45">
        <v>-70</v>
      </c>
      <c r="E591">
        <v>0</v>
      </c>
      <c r="F591">
        <v>0</v>
      </c>
      <c r="G591">
        <v>0</v>
      </c>
    </row>
    <row r="592" spans="1:7" x14ac:dyDescent="0.35">
      <c r="A592">
        <v>231829</v>
      </c>
      <c r="B592" t="str">
        <f t="shared" si="9"/>
        <v>13.5-70.5</v>
      </c>
      <c r="C592" s="45">
        <v>13.5</v>
      </c>
      <c r="D592" s="45">
        <v>-70.5</v>
      </c>
      <c r="E592">
        <v>0</v>
      </c>
      <c r="F592">
        <v>0</v>
      </c>
      <c r="G592">
        <v>0</v>
      </c>
    </row>
    <row r="593" spans="1:7" x14ac:dyDescent="0.35">
      <c r="A593">
        <v>232550</v>
      </c>
      <c r="B593" t="str">
        <f t="shared" si="9"/>
        <v>13.5-71</v>
      </c>
      <c r="C593" s="45">
        <v>13.5</v>
      </c>
      <c r="D593" s="45">
        <v>-71</v>
      </c>
      <c r="E593">
        <v>0</v>
      </c>
      <c r="F593">
        <v>0</v>
      </c>
      <c r="G593">
        <v>0</v>
      </c>
    </row>
    <row r="594" spans="1:7" x14ac:dyDescent="0.35">
      <c r="A594">
        <v>233271</v>
      </c>
      <c r="B594" t="str">
        <f t="shared" si="9"/>
        <v>13.5-71.5</v>
      </c>
      <c r="C594" s="45">
        <v>13.5</v>
      </c>
      <c r="D594" s="45">
        <v>-71.5</v>
      </c>
      <c r="E594">
        <v>0</v>
      </c>
      <c r="F594">
        <v>0</v>
      </c>
      <c r="G594">
        <v>0</v>
      </c>
    </row>
    <row r="595" spans="1:7" x14ac:dyDescent="0.35">
      <c r="A595">
        <v>233992</v>
      </c>
      <c r="B595" t="str">
        <f t="shared" si="9"/>
        <v>13.5-72</v>
      </c>
      <c r="C595" s="45">
        <v>13.5</v>
      </c>
      <c r="D595" s="45">
        <v>-72</v>
      </c>
      <c r="E595">
        <v>0</v>
      </c>
      <c r="F595">
        <v>0</v>
      </c>
      <c r="G595">
        <v>0</v>
      </c>
    </row>
    <row r="596" spans="1:7" x14ac:dyDescent="0.35">
      <c r="A596">
        <v>234713</v>
      </c>
      <c r="B596" t="str">
        <f t="shared" si="9"/>
        <v>13.5-72.5</v>
      </c>
      <c r="C596" s="45">
        <v>13.5</v>
      </c>
      <c r="D596" s="45">
        <v>-72.5</v>
      </c>
      <c r="E596">
        <v>0</v>
      </c>
      <c r="F596">
        <v>0</v>
      </c>
      <c r="G596">
        <v>0</v>
      </c>
    </row>
    <row r="597" spans="1:7" x14ac:dyDescent="0.35">
      <c r="A597">
        <v>235434</v>
      </c>
      <c r="B597" t="str">
        <f t="shared" si="9"/>
        <v>13.5-73</v>
      </c>
      <c r="C597" s="45">
        <v>13.5</v>
      </c>
      <c r="D597" s="45">
        <v>-73</v>
      </c>
      <c r="E597">
        <v>0</v>
      </c>
      <c r="F597">
        <v>0</v>
      </c>
      <c r="G597">
        <v>0</v>
      </c>
    </row>
    <row r="598" spans="1:7" x14ac:dyDescent="0.35">
      <c r="A598">
        <v>236155</v>
      </c>
      <c r="B598" t="str">
        <f t="shared" si="9"/>
        <v>13.5-73.5</v>
      </c>
      <c r="C598" s="45">
        <v>13.5</v>
      </c>
      <c r="D598" s="45">
        <v>-73.5</v>
      </c>
      <c r="E598">
        <v>0</v>
      </c>
      <c r="F598">
        <v>0</v>
      </c>
      <c r="G598">
        <v>0</v>
      </c>
    </row>
    <row r="599" spans="1:7" x14ac:dyDescent="0.35">
      <c r="A599">
        <v>236876</v>
      </c>
      <c r="B599" t="str">
        <f t="shared" si="9"/>
        <v>13.5-74</v>
      </c>
      <c r="C599" s="45">
        <v>13.5</v>
      </c>
      <c r="D599" s="45">
        <v>-74</v>
      </c>
      <c r="E599">
        <v>0</v>
      </c>
      <c r="F599">
        <v>0</v>
      </c>
      <c r="G599">
        <v>0</v>
      </c>
    </row>
    <row r="600" spans="1:7" x14ac:dyDescent="0.35">
      <c r="A600">
        <v>237597</v>
      </c>
      <c r="B600" t="str">
        <f t="shared" si="9"/>
        <v>13.5-74.5</v>
      </c>
      <c r="C600" s="45">
        <v>13.5</v>
      </c>
      <c r="D600" s="45">
        <v>-74.5</v>
      </c>
      <c r="E600">
        <v>0</v>
      </c>
      <c r="F600">
        <v>0</v>
      </c>
      <c r="G600">
        <v>0</v>
      </c>
    </row>
    <row r="601" spans="1:7" x14ac:dyDescent="0.35">
      <c r="A601">
        <v>238318</v>
      </c>
      <c r="B601" t="str">
        <f t="shared" si="9"/>
        <v>13.5-75</v>
      </c>
      <c r="C601" s="45">
        <v>13.5</v>
      </c>
      <c r="D601" s="45">
        <v>-75</v>
      </c>
      <c r="E601">
        <v>0</v>
      </c>
      <c r="F601">
        <v>0</v>
      </c>
      <c r="G601">
        <v>0</v>
      </c>
    </row>
    <row r="602" spans="1:7" x14ac:dyDescent="0.35">
      <c r="A602">
        <v>239039</v>
      </c>
      <c r="B602" t="str">
        <f t="shared" si="9"/>
        <v>13.5-75.5</v>
      </c>
      <c r="C602" s="45">
        <v>13.5</v>
      </c>
      <c r="D602" s="45">
        <v>-75.5</v>
      </c>
      <c r="E602">
        <v>0</v>
      </c>
      <c r="F602">
        <v>0</v>
      </c>
      <c r="G602">
        <v>0</v>
      </c>
    </row>
    <row r="603" spans="1:7" x14ac:dyDescent="0.35">
      <c r="A603">
        <v>239760</v>
      </c>
      <c r="B603" t="str">
        <f t="shared" si="9"/>
        <v>13.5-76</v>
      </c>
      <c r="C603" s="45">
        <v>13.5</v>
      </c>
      <c r="D603" s="45">
        <v>-76</v>
      </c>
      <c r="E603">
        <v>0</v>
      </c>
      <c r="F603">
        <v>0</v>
      </c>
      <c r="G603">
        <v>0</v>
      </c>
    </row>
    <row r="604" spans="1:7" x14ac:dyDescent="0.35">
      <c r="A604">
        <v>240481</v>
      </c>
      <c r="B604" t="str">
        <f t="shared" si="9"/>
        <v>13.5-76.5</v>
      </c>
      <c r="C604" s="45">
        <v>13.5</v>
      </c>
      <c r="D604" s="45">
        <v>-76.5</v>
      </c>
      <c r="E604">
        <v>0</v>
      </c>
      <c r="F604">
        <v>0</v>
      </c>
      <c r="G604">
        <v>0</v>
      </c>
    </row>
    <row r="605" spans="1:7" x14ac:dyDescent="0.35">
      <c r="A605">
        <v>241202</v>
      </c>
      <c r="B605" t="str">
        <f t="shared" si="9"/>
        <v>13.5-77</v>
      </c>
      <c r="C605" s="45">
        <v>13.5</v>
      </c>
      <c r="D605" s="45">
        <v>-77</v>
      </c>
      <c r="E605">
        <v>0</v>
      </c>
      <c r="F605">
        <v>0</v>
      </c>
      <c r="G605">
        <v>0</v>
      </c>
    </row>
    <row r="606" spans="1:7" x14ac:dyDescent="0.35">
      <c r="A606">
        <v>241923</v>
      </c>
      <c r="B606" t="str">
        <f t="shared" si="9"/>
        <v>13.5-77.5</v>
      </c>
      <c r="C606" s="45">
        <v>13.5</v>
      </c>
      <c r="D606" s="45">
        <v>-77.5</v>
      </c>
      <c r="E606">
        <v>0</v>
      </c>
      <c r="F606">
        <v>0</v>
      </c>
      <c r="G606">
        <v>0</v>
      </c>
    </row>
    <row r="607" spans="1:7" x14ac:dyDescent="0.35">
      <c r="A607">
        <v>242644</v>
      </c>
      <c r="B607" t="str">
        <f t="shared" si="9"/>
        <v>13.5-78</v>
      </c>
      <c r="C607" s="45">
        <v>13.5</v>
      </c>
      <c r="D607" s="45">
        <v>-78</v>
      </c>
      <c r="E607">
        <v>0</v>
      </c>
      <c r="F607">
        <v>0</v>
      </c>
      <c r="G607">
        <v>0</v>
      </c>
    </row>
    <row r="608" spans="1:7" x14ac:dyDescent="0.35">
      <c r="A608">
        <v>243365</v>
      </c>
      <c r="B608" t="str">
        <f t="shared" si="9"/>
        <v>13.5-78.5</v>
      </c>
      <c r="C608" s="45">
        <v>13.5</v>
      </c>
      <c r="D608" s="45">
        <v>-78.5</v>
      </c>
      <c r="E608">
        <v>0</v>
      </c>
      <c r="F608">
        <v>0</v>
      </c>
      <c r="G608">
        <v>0</v>
      </c>
    </row>
    <row r="609" spans="1:7" x14ac:dyDescent="0.35">
      <c r="A609">
        <v>244086</v>
      </c>
      <c r="B609" t="str">
        <f t="shared" si="9"/>
        <v>13.5-79</v>
      </c>
      <c r="C609" s="45">
        <v>13.5</v>
      </c>
      <c r="D609" s="45">
        <v>-79</v>
      </c>
      <c r="E609">
        <v>0</v>
      </c>
      <c r="F609">
        <v>0</v>
      </c>
      <c r="G609">
        <v>0</v>
      </c>
    </row>
    <row r="610" spans="1:7" x14ac:dyDescent="0.35">
      <c r="A610">
        <v>244807</v>
      </c>
      <c r="B610" t="str">
        <f t="shared" si="9"/>
        <v>13.5-79.5</v>
      </c>
      <c r="C610" s="45">
        <v>13.5</v>
      </c>
      <c r="D610" s="45">
        <v>-79.5</v>
      </c>
      <c r="E610">
        <v>0</v>
      </c>
      <c r="F610">
        <v>0</v>
      </c>
      <c r="G610">
        <v>0</v>
      </c>
    </row>
    <row r="611" spans="1:7" x14ac:dyDescent="0.35">
      <c r="A611">
        <v>245528</v>
      </c>
      <c r="B611" t="str">
        <f t="shared" si="9"/>
        <v>13.5-80</v>
      </c>
      <c r="C611" s="45">
        <v>13.5</v>
      </c>
      <c r="D611" s="45">
        <v>-80</v>
      </c>
      <c r="E611">
        <v>0</v>
      </c>
      <c r="F611">
        <v>0</v>
      </c>
      <c r="G611">
        <v>0</v>
      </c>
    </row>
    <row r="612" spans="1:7" x14ac:dyDescent="0.35">
      <c r="A612">
        <v>246249</v>
      </c>
      <c r="B612" t="str">
        <f t="shared" si="9"/>
        <v>13.5-80.5</v>
      </c>
      <c r="C612" s="45">
        <v>13.5</v>
      </c>
      <c r="D612" s="45">
        <v>-80.5</v>
      </c>
      <c r="E612">
        <v>0</v>
      </c>
      <c r="F612">
        <v>0</v>
      </c>
      <c r="G612">
        <v>0</v>
      </c>
    </row>
    <row r="613" spans="1:7" x14ac:dyDescent="0.35">
      <c r="A613">
        <v>246970</v>
      </c>
      <c r="B613" t="str">
        <f t="shared" si="9"/>
        <v>13.5-81</v>
      </c>
      <c r="C613" s="45">
        <v>13.5</v>
      </c>
      <c r="D613" s="45">
        <v>-81</v>
      </c>
      <c r="E613">
        <v>0</v>
      </c>
      <c r="F613">
        <v>0</v>
      </c>
      <c r="G613">
        <v>0</v>
      </c>
    </row>
    <row r="614" spans="1:7" x14ac:dyDescent="0.35">
      <c r="A614">
        <v>247691</v>
      </c>
      <c r="B614" t="str">
        <f t="shared" si="9"/>
        <v>13.5-81.5</v>
      </c>
      <c r="C614" s="45">
        <v>13.5</v>
      </c>
      <c r="D614" s="45">
        <v>-81.5</v>
      </c>
      <c r="E614">
        <v>0</v>
      </c>
      <c r="F614">
        <v>0</v>
      </c>
      <c r="G614">
        <v>0</v>
      </c>
    </row>
    <row r="615" spans="1:7" x14ac:dyDescent="0.35">
      <c r="A615">
        <v>248412</v>
      </c>
      <c r="B615" t="str">
        <f t="shared" si="9"/>
        <v>13.5-82</v>
      </c>
      <c r="C615" s="45">
        <v>13.5</v>
      </c>
      <c r="D615" s="45">
        <v>-82</v>
      </c>
      <c r="E615">
        <v>0</v>
      </c>
      <c r="F615">
        <v>0</v>
      </c>
      <c r="G615">
        <v>0</v>
      </c>
    </row>
    <row r="616" spans="1:7" x14ac:dyDescent="0.35">
      <c r="A616">
        <v>249133</v>
      </c>
      <c r="B616" t="str">
        <f t="shared" si="9"/>
        <v>13.5-82.5</v>
      </c>
      <c r="C616" s="45">
        <v>13.5</v>
      </c>
      <c r="D616" s="45">
        <v>-82.5</v>
      </c>
      <c r="E616">
        <v>0</v>
      </c>
      <c r="F616">
        <v>0</v>
      </c>
      <c r="G616">
        <v>0</v>
      </c>
    </row>
    <row r="617" spans="1:7" x14ac:dyDescent="0.35">
      <c r="A617">
        <v>249854</v>
      </c>
      <c r="B617" t="str">
        <f t="shared" si="9"/>
        <v>13.5-83</v>
      </c>
      <c r="C617" s="45">
        <v>13.5</v>
      </c>
      <c r="D617" s="45">
        <v>-83</v>
      </c>
      <c r="E617">
        <v>0</v>
      </c>
      <c r="F617">
        <v>0</v>
      </c>
      <c r="G617">
        <v>0</v>
      </c>
    </row>
    <row r="618" spans="1:7" x14ac:dyDescent="0.35">
      <c r="A618">
        <v>250575</v>
      </c>
      <c r="B618" t="str">
        <f t="shared" si="9"/>
        <v>13.5-83.5</v>
      </c>
      <c r="C618" s="45">
        <v>13.5</v>
      </c>
      <c r="D618" s="45">
        <v>-83.5</v>
      </c>
      <c r="E618">
        <v>0</v>
      </c>
      <c r="F618">
        <v>0</v>
      </c>
      <c r="G618">
        <v>0</v>
      </c>
    </row>
    <row r="619" spans="1:7" x14ac:dyDescent="0.35">
      <c r="A619">
        <v>251296</v>
      </c>
      <c r="B619" t="str">
        <f t="shared" si="9"/>
        <v>13.5-84</v>
      </c>
      <c r="C619" s="45">
        <v>13.5</v>
      </c>
      <c r="D619" s="45">
        <v>-84</v>
      </c>
      <c r="E619">
        <v>0</v>
      </c>
      <c r="F619">
        <v>0</v>
      </c>
      <c r="G619">
        <v>0</v>
      </c>
    </row>
    <row r="620" spans="1:7" x14ac:dyDescent="0.35">
      <c r="A620">
        <v>252017</v>
      </c>
      <c r="B620" t="str">
        <f t="shared" si="9"/>
        <v>13.5-84.5</v>
      </c>
      <c r="C620" s="45">
        <v>13.5</v>
      </c>
      <c r="D620" s="45">
        <v>-84.5</v>
      </c>
      <c r="E620">
        <v>0</v>
      </c>
      <c r="F620">
        <v>0</v>
      </c>
      <c r="G620">
        <v>0</v>
      </c>
    </row>
    <row r="621" spans="1:7" x14ac:dyDescent="0.35">
      <c r="A621">
        <v>252738</v>
      </c>
      <c r="B621" t="str">
        <f t="shared" si="9"/>
        <v>13.5-85</v>
      </c>
      <c r="C621" s="45">
        <v>13.5</v>
      </c>
      <c r="D621" s="45">
        <v>-85</v>
      </c>
      <c r="E621">
        <v>0</v>
      </c>
      <c r="F621">
        <v>0</v>
      </c>
      <c r="G621">
        <v>0</v>
      </c>
    </row>
    <row r="622" spans="1:7" x14ac:dyDescent="0.35">
      <c r="A622">
        <v>253459</v>
      </c>
      <c r="B622" t="str">
        <f t="shared" si="9"/>
        <v>13.5-85.5</v>
      </c>
      <c r="C622" s="45">
        <v>13.5</v>
      </c>
      <c r="D622" s="45">
        <v>-85.5</v>
      </c>
      <c r="E622">
        <v>0</v>
      </c>
      <c r="F622">
        <v>0</v>
      </c>
      <c r="G622">
        <v>0</v>
      </c>
    </row>
    <row r="623" spans="1:7" x14ac:dyDescent="0.35">
      <c r="A623">
        <v>254180</v>
      </c>
      <c r="B623" t="str">
        <f t="shared" si="9"/>
        <v>13.5-86</v>
      </c>
      <c r="C623" s="45">
        <v>13.5</v>
      </c>
      <c r="D623" s="45">
        <v>-86</v>
      </c>
      <c r="E623">
        <v>0</v>
      </c>
      <c r="F623">
        <v>0</v>
      </c>
      <c r="G623">
        <v>0</v>
      </c>
    </row>
    <row r="624" spans="1:7" x14ac:dyDescent="0.35">
      <c r="A624">
        <v>254901</v>
      </c>
      <c r="B624" t="str">
        <f t="shared" si="9"/>
        <v>13.5-86.5</v>
      </c>
      <c r="C624" s="45">
        <v>13.5</v>
      </c>
      <c r="D624" s="45">
        <v>-86.5</v>
      </c>
      <c r="E624">
        <v>0</v>
      </c>
      <c r="F624">
        <v>0</v>
      </c>
      <c r="G624">
        <v>0</v>
      </c>
    </row>
    <row r="625" spans="1:7" x14ac:dyDescent="0.35">
      <c r="A625">
        <v>255622</v>
      </c>
      <c r="B625" t="str">
        <f t="shared" si="9"/>
        <v>13.5-87</v>
      </c>
      <c r="C625" s="45">
        <v>13.5</v>
      </c>
      <c r="D625" s="45">
        <v>-87</v>
      </c>
      <c r="E625">
        <v>0</v>
      </c>
      <c r="F625">
        <v>0</v>
      </c>
      <c r="G625">
        <v>0</v>
      </c>
    </row>
    <row r="626" spans="1:7" x14ac:dyDescent="0.35">
      <c r="A626">
        <v>256343</v>
      </c>
      <c r="B626" t="str">
        <f t="shared" si="9"/>
        <v>13.5-87.5</v>
      </c>
      <c r="C626" s="45">
        <v>13.5</v>
      </c>
      <c r="D626" s="45">
        <v>-87.5</v>
      </c>
      <c r="E626">
        <v>0</v>
      </c>
      <c r="F626">
        <v>0</v>
      </c>
      <c r="G626">
        <v>0</v>
      </c>
    </row>
    <row r="627" spans="1:7" x14ac:dyDescent="0.35">
      <c r="A627">
        <v>257064</v>
      </c>
      <c r="B627" t="str">
        <f t="shared" si="9"/>
        <v>13.5-88</v>
      </c>
      <c r="C627" s="45">
        <v>13.5</v>
      </c>
      <c r="D627" s="45">
        <v>-88</v>
      </c>
      <c r="E627">
        <v>0</v>
      </c>
      <c r="F627">
        <v>0</v>
      </c>
      <c r="G627">
        <v>0</v>
      </c>
    </row>
    <row r="628" spans="1:7" x14ac:dyDescent="0.35">
      <c r="A628">
        <v>257785</v>
      </c>
      <c r="B628" t="str">
        <f t="shared" si="9"/>
        <v>13.5-88.5</v>
      </c>
      <c r="C628" s="45">
        <v>13.5</v>
      </c>
      <c r="D628" s="45">
        <v>-88.5</v>
      </c>
      <c r="E628">
        <v>0</v>
      </c>
      <c r="F628">
        <v>0</v>
      </c>
      <c r="G628">
        <v>0</v>
      </c>
    </row>
    <row r="629" spans="1:7" x14ac:dyDescent="0.35">
      <c r="A629">
        <v>258506</v>
      </c>
      <c r="B629" t="str">
        <f t="shared" si="9"/>
        <v>13.5-89</v>
      </c>
      <c r="C629" s="45">
        <v>13.5</v>
      </c>
      <c r="D629" s="45">
        <v>-89</v>
      </c>
      <c r="E629">
        <v>0</v>
      </c>
      <c r="F629">
        <v>0</v>
      </c>
      <c r="G629">
        <v>0</v>
      </c>
    </row>
    <row r="630" spans="1:7" x14ac:dyDescent="0.35">
      <c r="A630">
        <v>259227</v>
      </c>
      <c r="B630" t="str">
        <f t="shared" si="9"/>
        <v>13.5-89.5</v>
      </c>
      <c r="C630" s="45">
        <v>13.5</v>
      </c>
      <c r="D630" s="45">
        <v>-89.5</v>
      </c>
      <c r="E630">
        <v>0</v>
      </c>
      <c r="F630">
        <v>0</v>
      </c>
      <c r="G630">
        <v>0</v>
      </c>
    </row>
    <row r="631" spans="1:7" x14ac:dyDescent="0.35">
      <c r="A631">
        <v>259948</v>
      </c>
      <c r="B631" t="str">
        <f t="shared" si="9"/>
        <v>13.5-90</v>
      </c>
      <c r="C631" s="45">
        <v>13.5</v>
      </c>
      <c r="D631" s="45">
        <v>-90</v>
      </c>
      <c r="E631">
        <v>0</v>
      </c>
      <c r="F631">
        <v>0</v>
      </c>
      <c r="G631">
        <v>0</v>
      </c>
    </row>
    <row r="632" spans="1:7" x14ac:dyDescent="0.35">
      <c r="A632">
        <v>215247</v>
      </c>
      <c r="B632" t="str">
        <f t="shared" si="9"/>
        <v>14-59</v>
      </c>
      <c r="C632" s="45">
        <v>14</v>
      </c>
      <c r="D632" s="45">
        <v>-59</v>
      </c>
      <c r="E632">
        <v>0</v>
      </c>
      <c r="F632">
        <v>0</v>
      </c>
      <c r="G632">
        <v>0</v>
      </c>
    </row>
    <row r="633" spans="1:7" x14ac:dyDescent="0.35">
      <c r="A633">
        <v>215968</v>
      </c>
      <c r="B633" t="str">
        <f t="shared" si="9"/>
        <v>14-59.5</v>
      </c>
      <c r="C633" s="45">
        <v>14</v>
      </c>
      <c r="D633" s="45">
        <v>-59.5</v>
      </c>
      <c r="E633">
        <v>0</v>
      </c>
      <c r="F633">
        <v>0</v>
      </c>
      <c r="G633">
        <v>0</v>
      </c>
    </row>
    <row r="634" spans="1:7" x14ac:dyDescent="0.35">
      <c r="A634">
        <v>216689</v>
      </c>
      <c r="B634" t="str">
        <f t="shared" si="9"/>
        <v>14-60</v>
      </c>
      <c r="C634" s="45">
        <v>14</v>
      </c>
      <c r="D634" s="45">
        <v>-60</v>
      </c>
      <c r="E634">
        <v>0</v>
      </c>
      <c r="F634">
        <v>0</v>
      </c>
      <c r="G634">
        <v>0</v>
      </c>
    </row>
    <row r="635" spans="1:7" x14ac:dyDescent="0.35">
      <c r="A635">
        <v>217410</v>
      </c>
      <c r="B635" t="str">
        <f t="shared" si="9"/>
        <v>14-60.5</v>
      </c>
      <c r="C635" s="45">
        <v>14</v>
      </c>
      <c r="D635" s="45">
        <v>-60.5</v>
      </c>
      <c r="E635">
        <v>0</v>
      </c>
      <c r="F635">
        <v>0</v>
      </c>
      <c r="G635">
        <v>0</v>
      </c>
    </row>
    <row r="636" spans="1:7" x14ac:dyDescent="0.35">
      <c r="A636">
        <v>218131</v>
      </c>
      <c r="B636" t="str">
        <f t="shared" si="9"/>
        <v>14-61</v>
      </c>
      <c r="C636" s="45">
        <v>14</v>
      </c>
      <c r="D636" s="45">
        <v>-61</v>
      </c>
      <c r="E636">
        <v>0</v>
      </c>
      <c r="F636">
        <v>0</v>
      </c>
      <c r="G636">
        <v>0</v>
      </c>
    </row>
    <row r="637" spans="1:7" x14ac:dyDescent="0.35">
      <c r="A637">
        <v>218852</v>
      </c>
      <c r="B637" t="str">
        <f t="shared" si="9"/>
        <v>14-61.5</v>
      </c>
      <c r="C637" s="45">
        <v>14</v>
      </c>
      <c r="D637" s="45">
        <v>-61.5</v>
      </c>
      <c r="E637">
        <v>0</v>
      </c>
      <c r="F637">
        <v>0</v>
      </c>
      <c r="G637">
        <v>0</v>
      </c>
    </row>
    <row r="638" spans="1:7" x14ac:dyDescent="0.35">
      <c r="A638">
        <v>219573</v>
      </c>
      <c r="B638" t="str">
        <f t="shared" si="9"/>
        <v>14-62</v>
      </c>
      <c r="C638" s="45">
        <v>14</v>
      </c>
      <c r="D638" s="45">
        <v>-62</v>
      </c>
      <c r="E638">
        <v>0</v>
      </c>
      <c r="F638">
        <v>0</v>
      </c>
      <c r="G638">
        <v>0</v>
      </c>
    </row>
    <row r="639" spans="1:7" x14ac:dyDescent="0.35">
      <c r="A639">
        <v>220294</v>
      </c>
      <c r="B639" t="str">
        <f t="shared" si="9"/>
        <v>14-62.5</v>
      </c>
      <c r="C639" s="45">
        <v>14</v>
      </c>
      <c r="D639" s="45">
        <v>-62.5</v>
      </c>
      <c r="E639">
        <v>0</v>
      </c>
      <c r="F639">
        <v>0</v>
      </c>
      <c r="G639">
        <v>0</v>
      </c>
    </row>
    <row r="640" spans="1:7" x14ac:dyDescent="0.35">
      <c r="A640">
        <v>221015</v>
      </c>
      <c r="B640" t="str">
        <f t="shared" si="9"/>
        <v>14-63</v>
      </c>
      <c r="C640" s="45">
        <v>14</v>
      </c>
      <c r="D640" s="45">
        <v>-63</v>
      </c>
      <c r="E640">
        <v>0</v>
      </c>
      <c r="F640">
        <v>0</v>
      </c>
      <c r="G640">
        <v>0</v>
      </c>
    </row>
    <row r="641" spans="1:7" x14ac:dyDescent="0.35">
      <c r="A641">
        <v>221736</v>
      </c>
      <c r="B641" t="str">
        <f t="shared" si="9"/>
        <v>14-63.5</v>
      </c>
      <c r="C641" s="45">
        <v>14</v>
      </c>
      <c r="D641" s="45">
        <v>-63.5</v>
      </c>
      <c r="E641">
        <v>0</v>
      </c>
      <c r="F641">
        <v>0</v>
      </c>
      <c r="G641">
        <v>0</v>
      </c>
    </row>
    <row r="642" spans="1:7" x14ac:dyDescent="0.35">
      <c r="A642">
        <v>222457</v>
      </c>
      <c r="B642" t="str">
        <f t="shared" ref="B642:B705" si="10">+C642&amp;D642</f>
        <v>14-64</v>
      </c>
      <c r="C642" s="45">
        <v>14</v>
      </c>
      <c r="D642" s="45">
        <v>-64</v>
      </c>
      <c r="E642">
        <v>0</v>
      </c>
      <c r="F642">
        <v>0</v>
      </c>
      <c r="G642">
        <v>0</v>
      </c>
    </row>
    <row r="643" spans="1:7" x14ac:dyDescent="0.35">
      <c r="A643">
        <v>223178</v>
      </c>
      <c r="B643" t="str">
        <f t="shared" si="10"/>
        <v>14-64.5</v>
      </c>
      <c r="C643" s="45">
        <v>14</v>
      </c>
      <c r="D643" s="45">
        <v>-64.5</v>
      </c>
      <c r="E643">
        <v>0</v>
      </c>
      <c r="F643">
        <v>0</v>
      </c>
      <c r="G643">
        <v>0</v>
      </c>
    </row>
    <row r="644" spans="1:7" x14ac:dyDescent="0.35">
      <c r="A644">
        <v>223899</v>
      </c>
      <c r="B644" t="str">
        <f t="shared" si="10"/>
        <v>14-65</v>
      </c>
      <c r="C644" s="45">
        <v>14</v>
      </c>
      <c r="D644" s="45">
        <v>-65</v>
      </c>
      <c r="E644">
        <v>0</v>
      </c>
      <c r="F644">
        <v>0</v>
      </c>
      <c r="G644">
        <v>0</v>
      </c>
    </row>
    <row r="645" spans="1:7" x14ac:dyDescent="0.35">
      <c r="A645">
        <v>224620</v>
      </c>
      <c r="B645" t="str">
        <f t="shared" si="10"/>
        <v>14-65.5</v>
      </c>
      <c r="C645" s="45">
        <v>14</v>
      </c>
      <c r="D645" s="45">
        <v>-65.5</v>
      </c>
      <c r="E645">
        <v>0</v>
      </c>
      <c r="F645">
        <v>0</v>
      </c>
      <c r="G645">
        <v>0</v>
      </c>
    </row>
    <row r="646" spans="1:7" x14ac:dyDescent="0.35">
      <c r="A646">
        <v>225341</v>
      </c>
      <c r="B646" t="str">
        <f t="shared" si="10"/>
        <v>14-66</v>
      </c>
      <c r="C646" s="45">
        <v>14</v>
      </c>
      <c r="D646" s="45">
        <v>-66</v>
      </c>
      <c r="E646">
        <v>0</v>
      </c>
      <c r="F646">
        <v>0</v>
      </c>
      <c r="G646">
        <v>0</v>
      </c>
    </row>
    <row r="647" spans="1:7" x14ac:dyDescent="0.35">
      <c r="A647">
        <v>226062</v>
      </c>
      <c r="B647" t="str">
        <f t="shared" si="10"/>
        <v>14-66.5</v>
      </c>
      <c r="C647" s="45">
        <v>14</v>
      </c>
      <c r="D647" s="45">
        <v>-66.5</v>
      </c>
      <c r="E647">
        <v>0</v>
      </c>
      <c r="F647">
        <v>0</v>
      </c>
      <c r="G647">
        <v>0</v>
      </c>
    </row>
    <row r="648" spans="1:7" x14ac:dyDescent="0.35">
      <c r="A648">
        <v>226783</v>
      </c>
      <c r="B648" t="str">
        <f t="shared" si="10"/>
        <v>14-67</v>
      </c>
      <c r="C648" s="45">
        <v>14</v>
      </c>
      <c r="D648" s="45">
        <v>-67</v>
      </c>
      <c r="E648">
        <v>0</v>
      </c>
      <c r="F648">
        <v>0</v>
      </c>
      <c r="G648">
        <v>0</v>
      </c>
    </row>
    <row r="649" spans="1:7" x14ac:dyDescent="0.35">
      <c r="A649">
        <v>227504</v>
      </c>
      <c r="B649" t="str">
        <f t="shared" si="10"/>
        <v>14-67.5</v>
      </c>
      <c r="C649" s="45">
        <v>14</v>
      </c>
      <c r="D649" s="45">
        <v>-67.5</v>
      </c>
      <c r="E649">
        <v>0</v>
      </c>
      <c r="F649">
        <v>0</v>
      </c>
      <c r="G649">
        <v>0</v>
      </c>
    </row>
    <row r="650" spans="1:7" x14ac:dyDescent="0.35">
      <c r="A650">
        <v>228225</v>
      </c>
      <c r="B650" t="str">
        <f t="shared" si="10"/>
        <v>14-68</v>
      </c>
      <c r="C650" s="45">
        <v>14</v>
      </c>
      <c r="D650" s="45">
        <v>-68</v>
      </c>
      <c r="E650">
        <v>0</v>
      </c>
      <c r="F650">
        <v>0</v>
      </c>
      <c r="G650">
        <v>0</v>
      </c>
    </row>
    <row r="651" spans="1:7" x14ac:dyDescent="0.35">
      <c r="A651">
        <v>228946</v>
      </c>
      <c r="B651" t="str">
        <f t="shared" si="10"/>
        <v>14-68.5</v>
      </c>
      <c r="C651" s="45">
        <v>14</v>
      </c>
      <c r="D651" s="45">
        <v>-68.5</v>
      </c>
      <c r="E651">
        <v>0</v>
      </c>
      <c r="F651">
        <v>0</v>
      </c>
      <c r="G651">
        <v>0</v>
      </c>
    </row>
    <row r="652" spans="1:7" x14ac:dyDescent="0.35">
      <c r="A652">
        <v>229667</v>
      </c>
      <c r="B652" t="str">
        <f t="shared" si="10"/>
        <v>14-69</v>
      </c>
      <c r="C652" s="45">
        <v>14</v>
      </c>
      <c r="D652" s="45">
        <v>-69</v>
      </c>
      <c r="E652">
        <v>0</v>
      </c>
      <c r="F652">
        <v>0</v>
      </c>
      <c r="G652">
        <v>0</v>
      </c>
    </row>
    <row r="653" spans="1:7" x14ac:dyDescent="0.35">
      <c r="A653">
        <v>230388</v>
      </c>
      <c r="B653" t="str">
        <f t="shared" si="10"/>
        <v>14-69.5</v>
      </c>
      <c r="C653" s="45">
        <v>14</v>
      </c>
      <c r="D653" s="45">
        <v>-69.5</v>
      </c>
      <c r="E653">
        <v>0</v>
      </c>
      <c r="F653">
        <v>0</v>
      </c>
      <c r="G653">
        <v>0</v>
      </c>
    </row>
    <row r="654" spans="1:7" x14ac:dyDescent="0.35">
      <c r="A654">
        <v>231109</v>
      </c>
      <c r="B654" t="str">
        <f t="shared" si="10"/>
        <v>14-70</v>
      </c>
      <c r="C654" s="45">
        <v>14</v>
      </c>
      <c r="D654" s="45">
        <v>-70</v>
      </c>
      <c r="E654">
        <v>0</v>
      </c>
      <c r="F654">
        <v>0</v>
      </c>
      <c r="G654">
        <v>0</v>
      </c>
    </row>
    <row r="655" spans="1:7" x14ac:dyDescent="0.35">
      <c r="A655">
        <v>231830</v>
      </c>
      <c r="B655" t="str">
        <f t="shared" si="10"/>
        <v>14-70.5</v>
      </c>
      <c r="C655" s="45">
        <v>14</v>
      </c>
      <c r="D655" s="45">
        <v>-70.5</v>
      </c>
      <c r="E655">
        <v>0</v>
      </c>
      <c r="F655">
        <v>0</v>
      </c>
      <c r="G655">
        <v>0</v>
      </c>
    </row>
    <row r="656" spans="1:7" x14ac:dyDescent="0.35">
      <c r="A656">
        <v>232551</v>
      </c>
      <c r="B656" t="str">
        <f t="shared" si="10"/>
        <v>14-71</v>
      </c>
      <c r="C656" s="45">
        <v>14</v>
      </c>
      <c r="D656" s="45">
        <v>-71</v>
      </c>
      <c r="E656">
        <v>0</v>
      </c>
      <c r="F656">
        <v>0</v>
      </c>
      <c r="G656">
        <v>0</v>
      </c>
    </row>
    <row r="657" spans="1:7" x14ac:dyDescent="0.35">
      <c r="A657">
        <v>233272</v>
      </c>
      <c r="B657" t="str">
        <f t="shared" si="10"/>
        <v>14-71.5</v>
      </c>
      <c r="C657" s="45">
        <v>14</v>
      </c>
      <c r="D657" s="45">
        <v>-71.5</v>
      </c>
      <c r="E657">
        <v>0</v>
      </c>
      <c r="F657">
        <v>0</v>
      </c>
      <c r="G657">
        <v>0</v>
      </c>
    </row>
    <row r="658" spans="1:7" x14ac:dyDescent="0.35">
      <c r="A658">
        <v>233993</v>
      </c>
      <c r="B658" t="str">
        <f t="shared" si="10"/>
        <v>14-72</v>
      </c>
      <c r="C658" s="45">
        <v>14</v>
      </c>
      <c r="D658" s="45">
        <v>-72</v>
      </c>
      <c r="E658">
        <v>0</v>
      </c>
      <c r="F658">
        <v>0</v>
      </c>
      <c r="G658">
        <v>0</v>
      </c>
    </row>
    <row r="659" spans="1:7" x14ac:dyDescent="0.35">
      <c r="A659">
        <v>234714</v>
      </c>
      <c r="B659" t="str">
        <f t="shared" si="10"/>
        <v>14-72.5</v>
      </c>
      <c r="C659" s="45">
        <v>14</v>
      </c>
      <c r="D659" s="45">
        <v>-72.5</v>
      </c>
      <c r="E659">
        <v>0</v>
      </c>
      <c r="F659">
        <v>0</v>
      </c>
      <c r="G659">
        <v>0</v>
      </c>
    </row>
    <row r="660" spans="1:7" x14ac:dyDescent="0.35">
      <c r="A660">
        <v>235435</v>
      </c>
      <c r="B660" t="str">
        <f t="shared" si="10"/>
        <v>14-73</v>
      </c>
      <c r="C660" s="45">
        <v>14</v>
      </c>
      <c r="D660" s="45">
        <v>-73</v>
      </c>
      <c r="E660">
        <v>0</v>
      </c>
      <c r="F660">
        <v>0</v>
      </c>
      <c r="G660">
        <v>0</v>
      </c>
    </row>
    <row r="661" spans="1:7" x14ac:dyDescent="0.35">
      <c r="A661">
        <v>236156</v>
      </c>
      <c r="B661" t="str">
        <f t="shared" si="10"/>
        <v>14-73.5</v>
      </c>
      <c r="C661" s="45">
        <v>14</v>
      </c>
      <c r="D661" s="45">
        <v>-73.5</v>
      </c>
      <c r="E661">
        <v>0</v>
      </c>
      <c r="F661">
        <v>0</v>
      </c>
      <c r="G661">
        <v>0</v>
      </c>
    </row>
    <row r="662" spans="1:7" x14ac:dyDescent="0.35">
      <c r="A662">
        <v>236877</v>
      </c>
      <c r="B662" t="str">
        <f t="shared" si="10"/>
        <v>14-74</v>
      </c>
      <c r="C662" s="45">
        <v>14</v>
      </c>
      <c r="D662" s="45">
        <v>-74</v>
      </c>
      <c r="E662">
        <v>0</v>
      </c>
      <c r="F662">
        <v>0</v>
      </c>
      <c r="G662">
        <v>0</v>
      </c>
    </row>
    <row r="663" spans="1:7" x14ac:dyDescent="0.35">
      <c r="A663">
        <v>237598</v>
      </c>
      <c r="B663" t="str">
        <f t="shared" si="10"/>
        <v>14-74.5</v>
      </c>
      <c r="C663" s="45">
        <v>14</v>
      </c>
      <c r="D663" s="45">
        <v>-74.5</v>
      </c>
      <c r="E663">
        <v>0</v>
      </c>
      <c r="F663">
        <v>0</v>
      </c>
      <c r="G663">
        <v>0</v>
      </c>
    </row>
    <row r="664" spans="1:7" x14ac:dyDescent="0.35">
      <c r="A664">
        <v>238319</v>
      </c>
      <c r="B664" t="str">
        <f t="shared" si="10"/>
        <v>14-75</v>
      </c>
      <c r="C664" s="45">
        <v>14</v>
      </c>
      <c r="D664" s="45">
        <v>-75</v>
      </c>
      <c r="E664">
        <v>0</v>
      </c>
      <c r="F664">
        <v>0</v>
      </c>
      <c r="G664">
        <v>0</v>
      </c>
    </row>
    <row r="665" spans="1:7" x14ac:dyDescent="0.35">
      <c r="A665">
        <v>239040</v>
      </c>
      <c r="B665" t="str">
        <f t="shared" si="10"/>
        <v>14-75.5</v>
      </c>
      <c r="C665" s="45">
        <v>14</v>
      </c>
      <c r="D665" s="45">
        <v>-75.5</v>
      </c>
      <c r="E665">
        <v>0</v>
      </c>
      <c r="F665">
        <v>0</v>
      </c>
      <c r="G665">
        <v>0</v>
      </c>
    </row>
    <row r="666" spans="1:7" x14ac:dyDescent="0.35">
      <c r="A666">
        <v>239761</v>
      </c>
      <c r="B666" t="str">
        <f t="shared" si="10"/>
        <v>14-76</v>
      </c>
      <c r="C666" s="45">
        <v>14</v>
      </c>
      <c r="D666" s="45">
        <v>-76</v>
      </c>
      <c r="E666">
        <v>0</v>
      </c>
      <c r="F666">
        <v>0</v>
      </c>
      <c r="G666">
        <v>0</v>
      </c>
    </row>
    <row r="667" spans="1:7" x14ac:dyDescent="0.35">
      <c r="A667">
        <v>240482</v>
      </c>
      <c r="B667" t="str">
        <f t="shared" si="10"/>
        <v>14-76.5</v>
      </c>
      <c r="C667" s="45">
        <v>14</v>
      </c>
      <c r="D667" s="45">
        <v>-76.5</v>
      </c>
      <c r="E667">
        <v>0</v>
      </c>
      <c r="F667">
        <v>0</v>
      </c>
      <c r="G667">
        <v>0</v>
      </c>
    </row>
    <row r="668" spans="1:7" x14ac:dyDescent="0.35">
      <c r="A668">
        <v>241203</v>
      </c>
      <c r="B668" t="str">
        <f t="shared" si="10"/>
        <v>14-77</v>
      </c>
      <c r="C668" s="45">
        <v>14</v>
      </c>
      <c r="D668" s="45">
        <v>-77</v>
      </c>
      <c r="E668">
        <v>0</v>
      </c>
      <c r="F668">
        <v>0</v>
      </c>
      <c r="G668">
        <v>0</v>
      </c>
    </row>
    <row r="669" spans="1:7" x14ac:dyDescent="0.35">
      <c r="A669">
        <v>241924</v>
      </c>
      <c r="B669" t="str">
        <f t="shared" si="10"/>
        <v>14-77.5</v>
      </c>
      <c r="C669" s="45">
        <v>14</v>
      </c>
      <c r="D669" s="45">
        <v>-77.5</v>
      </c>
      <c r="E669">
        <v>0</v>
      </c>
      <c r="F669">
        <v>0</v>
      </c>
      <c r="G669">
        <v>0</v>
      </c>
    </row>
    <row r="670" spans="1:7" x14ac:dyDescent="0.35">
      <c r="A670">
        <v>242645</v>
      </c>
      <c r="B670" t="str">
        <f t="shared" si="10"/>
        <v>14-78</v>
      </c>
      <c r="C670" s="45">
        <v>14</v>
      </c>
      <c r="D670" s="45">
        <v>-78</v>
      </c>
      <c r="E670">
        <v>0</v>
      </c>
      <c r="F670">
        <v>0</v>
      </c>
      <c r="G670">
        <v>0</v>
      </c>
    </row>
    <row r="671" spans="1:7" x14ac:dyDescent="0.35">
      <c r="A671">
        <v>243366</v>
      </c>
      <c r="B671" t="str">
        <f t="shared" si="10"/>
        <v>14-78.5</v>
      </c>
      <c r="C671" s="45">
        <v>14</v>
      </c>
      <c r="D671" s="45">
        <v>-78.5</v>
      </c>
      <c r="E671">
        <v>0</v>
      </c>
      <c r="F671">
        <v>0</v>
      </c>
      <c r="G671">
        <v>0</v>
      </c>
    </row>
    <row r="672" spans="1:7" x14ac:dyDescent="0.35">
      <c r="A672">
        <v>244087</v>
      </c>
      <c r="B672" t="str">
        <f t="shared" si="10"/>
        <v>14-79</v>
      </c>
      <c r="C672" s="45">
        <v>14</v>
      </c>
      <c r="D672" s="45">
        <v>-79</v>
      </c>
      <c r="E672">
        <v>0</v>
      </c>
      <c r="F672">
        <v>0</v>
      </c>
      <c r="G672">
        <v>0</v>
      </c>
    </row>
    <row r="673" spans="1:7" x14ac:dyDescent="0.35">
      <c r="A673">
        <v>244808</v>
      </c>
      <c r="B673" t="str">
        <f t="shared" si="10"/>
        <v>14-79.5</v>
      </c>
      <c r="C673" s="45">
        <v>14</v>
      </c>
      <c r="D673" s="45">
        <v>-79.5</v>
      </c>
      <c r="E673">
        <v>0</v>
      </c>
      <c r="F673">
        <v>0</v>
      </c>
      <c r="G673">
        <v>0</v>
      </c>
    </row>
    <row r="674" spans="1:7" x14ac:dyDescent="0.35">
      <c r="A674">
        <v>245529</v>
      </c>
      <c r="B674" t="str">
        <f t="shared" si="10"/>
        <v>14-80</v>
      </c>
      <c r="C674" s="45">
        <v>14</v>
      </c>
      <c r="D674" s="45">
        <v>-80</v>
      </c>
      <c r="E674">
        <v>0</v>
      </c>
      <c r="F674">
        <v>0</v>
      </c>
      <c r="G674">
        <v>0</v>
      </c>
    </row>
    <row r="675" spans="1:7" x14ac:dyDescent="0.35">
      <c r="A675">
        <v>246250</v>
      </c>
      <c r="B675" t="str">
        <f t="shared" si="10"/>
        <v>14-80.5</v>
      </c>
      <c r="C675" s="45">
        <v>14</v>
      </c>
      <c r="D675" s="45">
        <v>-80.5</v>
      </c>
      <c r="E675">
        <v>0</v>
      </c>
      <c r="F675">
        <v>0</v>
      </c>
      <c r="G675">
        <v>0</v>
      </c>
    </row>
    <row r="676" spans="1:7" x14ac:dyDescent="0.35">
      <c r="A676">
        <v>246971</v>
      </c>
      <c r="B676" t="str">
        <f t="shared" si="10"/>
        <v>14-81</v>
      </c>
      <c r="C676" s="45">
        <v>14</v>
      </c>
      <c r="D676" s="45">
        <v>-81</v>
      </c>
      <c r="E676">
        <v>0</v>
      </c>
      <c r="F676">
        <v>0</v>
      </c>
      <c r="G676">
        <v>0</v>
      </c>
    </row>
    <row r="677" spans="1:7" x14ac:dyDescent="0.35">
      <c r="A677">
        <v>247692</v>
      </c>
      <c r="B677" t="str">
        <f t="shared" si="10"/>
        <v>14-81.5</v>
      </c>
      <c r="C677" s="45">
        <v>14</v>
      </c>
      <c r="D677" s="45">
        <v>-81.5</v>
      </c>
      <c r="E677">
        <v>0</v>
      </c>
      <c r="F677">
        <v>0</v>
      </c>
      <c r="G677">
        <v>0</v>
      </c>
    </row>
    <row r="678" spans="1:7" x14ac:dyDescent="0.35">
      <c r="A678">
        <v>248413</v>
      </c>
      <c r="B678" t="str">
        <f t="shared" si="10"/>
        <v>14-82</v>
      </c>
      <c r="C678" s="45">
        <v>14</v>
      </c>
      <c r="D678" s="45">
        <v>-82</v>
      </c>
      <c r="E678">
        <v>0</v>
      </c>
      <c r="F678">
        <v>0</v>
      </c>
      <c r="G678">
        <v>0</v>
      </c>
    </row>
    <row r="679" spans="1:7" x14ac:dyDescent="0.35">
      <c r="A679">
        <v>249134</v>
      </c>
      <c r="B679" t="str">
        <f t="shared" si="10"/>
        <v>14-82.5</v>
      </c>
      <c r="C679" s="45">
        <v>14</v>
      </c>
      <c r="D679" s="45">
        <v>-82.5</v>
      </c>
      <c r="E679">
        <v>0</v>
      </c>
      <c r="F679">
        <v>0</v>
      </c>
      <c r="G679">
        <v>0</v>
      </c>
    </row>
    <row r="680" spans="1:7" x14ac:dyDescent="0.35">
      <c r="A680">
        <v>249855</v>
      </c>
      <c r="B680" t="str">
        <f t="shared" si="10"/>
        <v>14-83</v>
      </c>
      <c r="C680" s="45">
        <v>14</v>
      </c>
      <c r="D680" s="45">
        <v>-83</v>
      </c>
      <c r="E680">
        <v>0</v>
      </c>
      <c r="F680">
        <v>0</v>
      </c>
      <c r="G680">
        <v>0</v>
      </c>
    </row>
    <row r="681" spans="1:7" x14ac:dyDescent="0.35">
      <c r="A681">
        <v>250576</v>
      </c>
      <c r="B681" t="str">
        <f t="shared" si="10"/>
        <v>14-83.5</v>
      </c>
      <c r="C681" s="45">
        <v>14</v>
      </c>
      <c r="D681" s="45">
        <v>-83.5</v>
      </c>
      <c r="E681">
        <v>0</v>
      </c>
      <c r="F681">
        <v>0</v>
      </c>
      <c r="G681">
        <v>0</v>
      </c>
    </row>
    <row r="682" spans="1:7" x14ac:dyDescent="0.35">
      <c r="A682">
        <v>251297</v>
      </c>
      <c r="B682" t="str">
        <f t="shared" si="10"/>
        <v>14-84</v>
      </c>
      <c r="C682" s="45">
        <v>14</v>
      </c>
      <c r="D682" s="45">
        <v>-84</v>
      </c>
      <c r="E682">
        <v>0</v>
      </c>
      <c r="F682">
        <v>0</v>
      </c>
      <c r="G682">
        <v>0</v>
      </c>
    </row>
    <row r="683" spans="1:7" x14ac:dyDescent="0.35">
      <c r="A683">
        <v>252018</v>
      </c>
      <c r="B683" t="str">
        <f t="shared" si="10"/>
        <v>14-84.5</v>
      </c>
      <c r="C683" s="45">
        <v>14</v>
      </c>
      <c r="D683" s="45">
        <v>-84.5</v>
      </c>
      <c r="E683">
        <v>0</v>
      </c>
      <c r="F683">
        <v>0</v>
      </c>
      <c r="G683">
        <v>0</v>
      </c>
    </row>
    <row r="684" spans="1:7" x14ac:dyDescent="0.35">
      <c r="A684">
        <v>252739</v>
      </c>
      <c r="B684" t="str">
        <f t="shared" si="10"/>
        <v>14-85</v>
      </c>
      <c r="C684" s="45">
        <v>14</v>
      </c>
      <c r="D684" s="45">
        <v>-85</v>
      </c>
      <c r="E684">
        <v>0</v>
      </c>
      <c r="F684">
        <v>0</v>
      </c>
      <c r="G684">
        <v>0</v>
      </c>
    </row>
    <row r="685" spans="1:7" x14ac:dyDescent="0.35">
      <c r="A685">
        <v>253460</v>
      </c>
      <c r="B685" t="str">
        <f t="shared" si="10"/>
        <v>14-85.5</v>
      </c>
      <c r="C685" s="45">
        <v>14</v>
      </c>
      <c r="D685" s="45">
        <v>-85.5</v>
      </c>
      <c r="E685">
        <v>0</v>
      </c>
      <c r="F685">
        <v>0</v>
      </c>
      <c r="G685">
        <v>0</v>
      </c>
    </row>
    <row r="686" spans="1:7" x14ac:dyDescent="0.35">
      <c r="A686">
        <v>254181</v>
      </c>
      <c r="B686" t="str">
        <f t="shared" si="10"/>
        <v>14-86</v>
      </c>
      <c r="C686" s="45">
        <v>14</v>
      </c>
      <c r="D686" s="45">
        <v>-86</v>
      </c>
      <c r="E686">
        <v>0</v>
      </c>
      <c r="F686">
        <v>0</v>
      </c>
      <c r="G686">
        <v>0</v>
      </c>
    </row>
    <row r="687" spans="1:7" x14ac:dyDescent="0.35">
      <c r="A687">
        <v>254902</v>
      </c>
      <c r="B687" t="str">
        <f t="shared" si="10"/>
        <v>14-86.5</v>
      </c>
      <c r="C687" s="45">
        <v>14</v>
      </c>
      <c r="D687" s="45">
        <v>-86.5</v>
      </c>
      <c r="E687">
        <v>0</v>
      </c>
      <c r="F687">
        <v>0</v>
      </c>
      <c r="G687">
        <v>0</v>
      </c>
    </row>
    <row r="688" spans="1:7" x14ac:dyDescent="0.35">
      <c r="A688">
        <v>255623</v>
      </c>
      <c r="B688" t="str">
        <f t="shared" si="10"/>
        <v>14-87</v>
      </c>
      <c r="C688" s="45">
        <v>14</v>
      </c>
      <c r="D688" s="45">
        <v>-87</v>
      </c>
      <c r="E688">
        <v>0</v>
      </c>
      <c r="F688">
        <v>0</v>
      </c>
      <c r="G688">
        <v>0</v>
      </c>
    </row>
    <row r="689" spans="1:7" x14ac:dyDescent="0.35">
      <c r="A689">
        <v>256344</v>
      </c>
      <c r="B689" t="str">
        <f t="shared" si="10"/>
        <v>14-87.5</v>
      </c>
      <c r="C689" s="45">
        <v>14</v>
      </c>
      <c r="D689" s="45">
        <v>-87.5</v>
      </c>
      <c r="E689">
        <v>0</v>
      </c>
      <c r="F689">
        <v>0</v>
      </c>
      <c r="G689">
        <v>0</v>
      </c>
    </row>
    <row r="690" spans="1:7" x14ac:dyDescent="0.35">
      <c r="A690">
        <v>257065</v>
      </c>
      <c r="B690" t="str">
        <f t="shared" si="10"/>
        <v>14-88</v>
      </c>
      <c r="C690" s="45">
        <v>14</v>
      </c>
      <c r="D690" s="45">
        <v>-88</v>
      </c>
      <c r="E690">
        <v>0</v>
      </c>
      <c r="F690">
        <v>0</v>
      </c>
      <c r="G690">
        <v>0</v>
      </c>
    </row>
    <row r="691" spans="1:7" x14ac:dyDescent="0.35">
      <c r="A691">
        <v>257786</v>
      </c>
      <c r="B691" t="str">
        <f t="shared" si="10"/>
        <v>14-88.5</v>
      </c>
      <c r="C691" s="45">
        <v>14</v>
      </c>
      <c r="D691" s="45">
        <v>-88.5</v>
      </c>
      <c r="E691">
        <v>0</v>
      </c>
      <c r="F691">
        <v>0</v>
      </c>
      <c r="G691">
        <v>0</v>
      </c>
    </row>
    <row r="692" spans="1:7" x14ac:dyDescent="0.35">
      <c r="A692">
        <v>258507</v>
      </c>
      <c r="B692" t="str">
        <f t="shared" si="10"/>
        <v>14-89</v>
      </c>
      <c r="C692" s="45">
        <v>14</v>
      </c>
      <c r="D692" s="45">
        <v>-89</v>
      </c>
      <c r="E692">
        <v>0</v>
      </c>
      <c r="F692">
        <v>0</v>
      </c>
      <c r="G692">
        <v>0</v>
      </c>
    </row>
    <row r="693" spans="1:7" x14ac:dyDescent="0.35">
      <c r="A693">
        <v>259228</v>
      </c>
      <c r="B693" t="str">
        <f t="shared" si="10"/>
        <v>14-89.5</v>
      </c>
      <c r="C693" s="45">
        <v>14</v>
      </c>
      <c r="D693" s="45">
        <v>-89.5</v>
      </c>
      <c r="E693">
        <v>0</v>
      </c>
      <c r="F693">
        <v>0</v>
      </c>
      <c r="G693">
        <v>0</v>
      </c>
    </row>
    <row r="694" spans="1:7" x14ac:dyDescent="0.35">
      <c r="A694">
        <v>259949</v>
      </c>
      <c r="B694" t="str">
        <f t="shared" si="10"/>
        <v>14-90</v>
      </c>
      <c r="C694" s="45">
        <v>14</v>
      </c>
      <c r="D694" s="45">
        <v>-90</v>
      </c>
      <c r="E694">
        <v>0</v>
      </c>
      <c r="F694">
        <v>0</v>
      </c>
      <c r="G694">
        <v>0</v>
      </c>
    </row>
    <row r="695" spans="1:7" x14ac:dyDescent="0.35">
      <c r="A695">
        <v>215248</v>
      </c>
      <c r="B695" t="str">
        <f t="shared" si="10"/>
        <v>14.5-59</v>
      </c>
      <c r="C695" s="45">
        <v>14.5</v>
      </c>
      <c r="D695" s="45">
        <v>-59</v>
      </c>
      <c r="E695">
        <v>0</v>
      </c>
      <c r="F695">
        <v>0</v>
      </c>
      <c r="G695">
        <v>0</v>
      </c>
    </row>
    <row r="696" spans="1:7" x14ac:dyDescent="0.35">
      <c r="A696">
        <v>215969</v>
      </c>
      <c r="B696" t="str">
        <f t="shared" si="10"/>
        <v>14.5-59.5</v>
      </c>
      <c r="C696" s="45">
        <v>14.5</v>
      </c>
      <c r="D696" s="45">
        <v>-59.5</v>
      </c>
      <c r="E696">
        <v>0</v>
      </c>
      <c r="F696">
        <v>0</v>
      </c>
      <c r="G696">
        <v>0</v>
      </c>
    </row>
    <row r="697" spans="1:7" x14ac:dyDescent="0.35">
      <c r="A697">
        <v>216690</v>
      </c>
      <c r="B697" t="str">
        <f t="shared" si="10"/>
        <v>14.5-60</v>
      </c>
      <c r="C697" s="45">
        <v>14.5</v>
      </c>
      <c r="D697" s="45">
        <v>-60</v>
      </c>
      <c r="E697">
        <v>0</v>
      </c>
      <c r="F697">
        <v>0</v>
      </c>
      <c r="G697">
        <v>0</v>
      </c>
    </row>
    <row r="698" spans="1:7" x14ac:dyDescent="0.35">
      <c r="A698">
        <v>217411</v>
      </c>
      <c r="B698" t="str">
        <f t="shared" si="10"/>
        <v>14.5-60.5</v>
      </c>
      <c r="C698" s="45">
        <v>14.5</v>
      </c>
      <c r="D698" s="45">
        <v>-60.5</v>
      </c>
      <c r="E698">
        <v>0</v>
      </c>
      <c r="F698">
        <v>0</v>
      </c>
      <c r="G698">
        <v>0</v>
      </c>
    </row>
    <row r="699" spans="1:7" x14ac:dyDescent="0.35">
      <c r="A699">
        <v>218132</v>
      </c>
      <c r="B699" t="str">
        <f t="shared" si="10"/>
        <v>14.5-61</v>
      </c>
      <c r="C699" s="45">
        <v>14.5</v>
      </c>
      <c r="D699" s="45">
        <v>-61</v>
      </c>
      <c r="E699">
        <v>0</v>
      </c>
      <c r="F699">
        <v>0</v>
      </c>
      <c r="G699">
        <v>0</v>
      </c>
    </row>
    <row r="700" spans="1:7" x14ac:dyDescent="0.35">
      <c r="A700">
        <v>218853</v>
      </c>
      <c r="B700" t="str">
        <f t="shared" si="10"/>
        <v>14.5-61.5</v>
      </c>
      <c r="C700" s="45">
        <v>14.5</v>
      </c>
      <c r="D700" s="45">
        <v>-61.5</v>
      </c>
      <c r="E700">
        <v>0</v>
      </c>
      <c r="F700">
        <v>0</v>
      </c>
      <c r="G700">
        <v>0</v>
      </c>
    </row>
    <row r="701" spans="1:7" x14ac:dyDescent="0.35">
      <c r="A701">
        <v>219574</v>
      </c>
      <c r="B701" t="str">
        <f t="shared" si="10"/>
        <v>14.5-62</v>
      </c>
      <c r="C701" s="45">
        <v>14.5</v>
      </c>
      <c r="D701" s="45">
        <v>-62</v>
      </c>
      <c r="E701">
        <v>0</v>
      </c>
      <c r="F701">
        <v>0</v>
      </c>
      <c r="G701">
        <v>0</v>
      </c>
    </row>
    <row r="702" spans="1:7" x14ac:dyDescent="0.35">
      <c r="A702">
        <v>220295</v>
      </c>
      <c r="B702" t="str">
        <f t="shared" si="10"/>
        <v>14.5-62.5</v>
      </c>
      <c r="C702" s="45">
        <v>14.5</v>
      </c>
      <c r="D702" s="45">
        <v>-62.5</v>
      </c>
      <c r="E702">
        <v>0</v>
      </c>
      <c r="F702">
        <v>0</v>
      </c>
      <c r="G702">
        <v>0</v>
      </c>
    </row>
    <row r="703" spans="1:7" x14ac:dyDescent="0.35">
      <c r="A703">
        <v>221016</v>
      </c>
      <c r="B703" t="str">
        <f t="shared" si="10"/>
        <v>14.5-63</v>
      </c>
      <c r="C703" s="45">
        <v>14.5</v>
      </c>
      <c r="D703" s="45">
        <v>-63</v>
      </c>
      <c r="E703">
        <v>0</v>
      </c>
      <c r="F703">
        <v>0</v>
      </c>
      <c r="G703">
        <v>0</v>
      </c>
    </row>
    <row r="704" spans="1:7" x14ac:dyDescent="0.35">
      <c r="A704">
        <v>221737</v>
      </c>
      <c r="B704" t="str">
        <f t="shared" si="10"/>
        <v>14.5-63.5</v>
      </c>
      <c r="C704" s="45">
        <v>14.5</v>
      </c>
      <c r="D704" s="45">
        <v>-63.5</v>
      </c>
      <c r="E704">
        <v>0</v>
      </c>
      <c r="F704">
        <v>0</v>
      </c>
      <c r="G704">
        <v>0</v>
      </c>
    </row>
    <row r="705" spans="1:7" x14ac:dyDescent="0.35">
      <c r="A705">
        <v>222458</v>
      </c>
      <c r="B705" t="str">
        <f t="shared" si="10"/>
        <v>14.5-64</v>
      </c>
      <c r="C705" s="45">
        <v>14.5</v>
      </c>
      <c r="D705" s="45">
        <v>-64</v>
      </c>
      <c r="E705">
        <v>0</v>
      </c>
      <c r="F705">
        <v>0</v>
      </c>
      <c r="G705">
        <v>0</v>
      </c>
    </row>
    <row r="706" spans="1:7" x14ac:dyDescent="0.35">
      <c r="A706">
        <v>223179</v>
      </c>
      <c r="B706" t="str">
        <f t="shared" ref="B706:B769" si="11">+C706&amp;D706</f>
        <v>14.5-64.5</v>
      </c>
      <c r="C706" s="45">
        <v>14.5</v>
      </c>
      <c r="D706" s="45">
        <v>-64.5</v>
      </c>
      <c r="E706">
        <v>0</v>
      </c>
      <c r="F706">
        <v>0</v>
      </c>
      <c r="G706">
        <v>0</v>
      </c>
    </row>
    <row r="707" spans="1:7" x14ac:dyDescent="0.35">
      <c r="A707">
        <v>223900</v>
      </c>
      <c r="B707" t="str">
        <f t="shared" si="11"/>
        <v>14.5-65</v>
      </c>
      <c r="C707" s="45">
        <v>14.5</v>
      </c>
      <c r="D707" s="45">
        <v>-65</v>
      </c>
      <c r="E707">
        <v>0</v>
      </c>
      <c r="F707">
        <v>0</v>
      </c>
      <c r="G707">
        <v>0</v>
      </c>
    </row>
    <row r="708" spans="1:7" x14ac:dyDescent="0.35">
      <c r="A708">
        <v>224621</v>
      </c>
      <c r="B708" t="str">
        <f t="shared" si="11"/>
        <v>14.5-65.5</v>
      </c>
      <c r="C708" s="45">
        <v>14.5</v>
      </c>
      <c r="D708" s="45">
        <v>-65.5</v>
      </c>
      <c r="E708">
        <v>0</v>
      </c>
      <c r="F708">
        <v>0</v>
      </c>
      <c r="G708">
        <v>0</v>
      </c>
    </row>
    <row r="709" spans="1:7" x14ac:dyDescent="0.35">
      <c r="A709">
        <v>225342</v>
      </c>
      <c r="B709" t="str">
        <f t="shared" si="11"/>
        <v>14.5-66</v>
      </c>
      <c r="C709" s="45">
        <v>14.5</v>
      </c>
      <c r="D709" s="45">
        <v>-66</v>
      </c>
      <c r="E709">
        <v>0</v>
      </c>
      <c r="F709">
        <v>0</v>
      </c>
      <c r="G709">
        <v>0</v>
      </c>
    </row>
    <row r="710" spans="1:7" x14ac:dyDescent="0.35">
      <c r="A710">
        <v>226063</v>
      </c>
      <c r="B710" t="str">
        <f t="shared" si="11"/>
        <v>14.5-66.5</v>
      </c>
      <c r="C710" s="45">
        <v>14.5</v>
      </c>
      <c r="D710" s="45">
        <v>-66.5</v>
      </c>
      <c r="E710">
        <v>0</v>
      </c>
      <c r="F710">
        <v>0</v>
      </c>
      <c r="G710">
        <v>0</v>
      </c>
    </row>
    <row r="711" spans="1:7" x14ac:dyDescent="0.35">
      <c r="A711">
        <v>226784</v>
      </c>
      <c r="B711" t="str">
        <f t="shared" si="11"/>
        <v>14.5-67</v>
      </c>
      <c r="C711" s="45">
        <v>14.5</v>
      </c>
      <c r="D711" s="45">
        <v>-67</v>
      </c>
      <c r="E711">
        <v>0</v>
      </c>
      <c r="F711">
        <v>0</v>
      </c>
      <c r="G711">
        <v>0</v>
      </c>
    </row>
    <row r="712" spans="1:7" x14ac:dyDescent="0.35">
      <c r="A712">
        <v>227505</v>
      </c>
      <c r="B712" t="str">
        <f t="shared" si="11"/>
        <v>14.5-67.5</v>
      </c>
      <c r="C712" s="45">
        <v>14.5</v>
      </c>
      <c r="D712" s="45">
        <v>-67.5</v>
      </c>
      <c r="E712">
        <v>0</v>
      </c>
      <c r="F712">
        <v>0</v>
      </c>
      <c r="G712">
        <v>0</v>
      </c>
    </row>
    <row r="713" spans="1:7" x14ac:dyDescent="0.35">
      <c r="A713">
        <v>228226</v>
      </c>
      <c r="B713" t="str">
        <f t="shared" si="11"/>
        <v>14.5-68</v>
      </c>
      <c r="C713" s="45">
        <v>14.5</v>
      </c>
      <c r="D713" s="45">
        <v>-68</v>
      </c>
      <c r="E713">
        <v>0</v>
      </c>
      <c r="F713">
        <v>0</v>
      </c>
      <c r="G713">
        <v>0</v>
      </c>
    </row>
    <row r="714" spans="1:7" x14ac:dyDescent="0.35">
      <c r="A714">
        <v>228947</v>
      </c>
      <c r="B714" t="str">
        <f t="shared" si="11"/>
        <v>14.5-68.5</v>
      </c>
      <c r="C714" s="45">
        <v>14.5</v>
      </c>
      <c r="D714" s="45">
        <v>-68.5</v>
      </c>
      <c r="E714">
        <v>0</v>
      </c>
      <c r="F714">
        <v>0</v>
      </c>
      <c r="G714">
        <v>0</v>
      </c>
    </row>
    <row r="715" spans="1:7" x14ac:dyDescent="0.35">
      <c r="A715">
        <v>229668</v>
      </c>
      <c r="B715" t="str">
        <f t="shared" si="11"/>
        <v>14.5-69</v>
      </c>
      <c r="C715" s="45">
        <v>14.5</v>
      </c>
      <c r="D715" s="45">
        <v>-69</v>
      </c>
      <c r="E715">
        <v>0</v>
      </c>
      <c r="F715">
        <v>0</v>
      </c>
      <c r="G715">
        <v>0</v>
      </c>
    </row>
    <row r="716" spans="1:7" x14ac:dyDescent="0.35">
      <c r="A716">
        <v>230389</v>
      </c>
      <c r="B716" t="str">
        <f t="shared" si="11"/>
        <v>14.5-69.5</v>
      </c>
      <c r="C716" s="45">
        <v>14.5</v>
      </c>
      <c r="D716" s="45">
        <v>-69.5</v>
      </c>
      <c r="E716">
        <v>0</v>
      </c>
      <c r="F716">
        <v>0</v>
      </c>
      <c r="G716">
        <v>0</v>
      </c>
    </row>
    <row r="717" spans="1:7" x14ac:dyDescent="0.35">
      <c r="A717">
        <v>231110</v>
      </c>
      <c r="B717" t="str">
        <f t="shared" si="11"/>
        <v>14.5-70</v>
      </c>
      <c r="C717" s="45">
        <v>14.5</v>
      </c>
      <c r="D717" s="45">
        <v>-70</v>
      </c>
      <c r="E717">
        <v>0</v>
      </c>
      <c r="F717">
        <v>0</v>
      </c>
      <c r="G717">
        <v>0</v>
      </c>
    </row>
    <row r="718" spans="1:7" x14ac:dyDescent="0.35">
      <c r="A718">
        <v>231831</v>
      </c>
      <c r="B718" t="str">
        <f t="shared" si="11"/>
        <v>14.5-70.5</v>
      </c>
      <c r="C718" s="45">
        <v>14.5</v>
      </c>
      <c r="D718" s="45">
        <v>-70.5</v>
      </c>
      <c r="E718">
        <v>0</v>
      </c>
      <c r="F718">
        <v>0</v>
      </c>
      <c r="G718">
        <v>0</v>
      </c>
    </row>
    <row r="719" spans="1:7" x14ac:dyDescent="0.35">
      <c r="A719">
        <v>232552</v>
      </c>
      <c r="B719" t="str">
        <f t="shared" si="11"/>
        <v>14.5-71</v>
      </c>
      <c r="C719" s="45">
        <v>14.5</v>
      </c>
      <c r="D719" s="45">
        <v>-71</v>
      </c>
      <c r="E719">
        <v>0</v>
      </c>
      <c r="F719">
        <v>0</v>
      </c>
      <c r="G719">
        <v>0</v>
      </c>
    </row>
    <row r="720" spans="1:7" x14ac:dyDescent="0.35">
      <c r="A720">
        <v>233273</v>
      </c>
      <c r="B720" t="str">
        <f t="shared" si="11"/>
        <v>14.5-71.5</v>
      </c>
      <c r="C720" s="45">
        <v>14.5</v>
      </c>
      <c r="D720" s="45">
        <v>-71.5</v>
      </c>
      <c r="E720">
        <v>0</v>
      </c>
      <c r="F720">
        <v>0</v>
      </c>
      <c r="G720">
        <v>0</v>
      </c>
    </row>
    <row r="721" spans="1:7" x14ac:dyDescent="0.35">
      <c r="A721">
        <v>233994</v>
      </c>
      <c r="B721" t="str">
        <f t="shared" si="11"/>
        <v>14.5-72</v>
      </c>
      <c r="C721" s="45">
        <v>14.5</v>
      </c>
      <c r="D721" s="45">
        <v>-72</v>
      </c>
      <c r="E721">
        <v>0</v>
      </c>
      <c r="F721">
        <v>0</v>
      </c>
      <c r="G721">
        <v>0</v>
      </c>
    </row>
    <row r="722" spans="1:7" x14ac:dyDescent="0.35">
      <c r="A722">
        <v>234715</v>
      </c>
      <c r="B722" t="str">
        <f t="shared" si="11"/>
        <v>14.5-72.5</v>
      </c>
      <c r="C722" s="45">
        <v>14.5</v>
      </c>
      <c r="D722" s="45">
        <v>-72.5</v>
      </c>
      <c r="E722">
        <v>0</v>
      </c>
      <c r="F722">
        <v>0</v>
      </c>
      <c r="G722">
        <v>0</v>
      </c>
    </row>
    <row r="723" spans="1:7" x14ac:dyDescent="0.35">
      <c r="A723">
        <v>235436</v>
      </c>
      <c r="B723" t="str">
        <f t="shared" si="11"/>
        <v>14.5-73</v>
      </c>
      <c r="C723" s="45">
        <v>14.5</v>
      </c>
      <c r="D723" s="45">
        <v>-73</v>
      </c>
      <c r="E723">
        <v>0</v>
      </c>
      <c r="F723">
        <v>0</v>
      </c>
      <c r="G723">
        <v>0</v>
      </c>
    </row>
    <row r="724" spans="1:7" x14ac:dyDescent="0.35">
      <c r="A724">
        <v>236157</v>
      </c>
      <c r="B724" t="str">
        <f t="shared" si="11"/>
        <v>14.5-73.5</v>
      </c>
      <c r="C724" s="45">
        <v>14.5</v>
      </c>
      <c r="D724" s="45">
        <v>-73.5</v>
      </c>
      <c r="E724">
        <v>0</v>
      </c>
      <c r="F724">
        <v>0</v>
      </c>
      <c r="G724">
        <v>0</v>
      </c>
    </row>
    <row r="725" spans="1:7" x14ac:dyDescent="0.35">
      <c r="A725">
        <v>236878</v>
      </c>
      <c r="B725" t="str">
        <f t="shared" si="11"/>
        <v>14.5-74</v>
      </c>
      <c r="C725" s="45">
        <v>14.5</v>
      </c>
      <c r="D725" s="45">
        <v>-74</v>
      </c>
      <c r="E725">
        <v>0</v>
      </c>
      <c r="F725">
        <v>0</v>
      </c>
      <c r="G725">
        <v>0</v>
      </c>
    </row>
    <row r="726" spans="1:7" x14ac:dyDescent="0.35">
      <c r="A726">
        <v>237599</v>
      </c>
      <c r="B726" t="str">
        <f t="shared" si="11"/>
        <v>14.5-74.5</v>
      </c>
      <c r="C726" s="45">
        <v>14.5</v>
      </c>
      <c r="D726" s="45">
        <v>-74.5</v>
      </c>
      <c r="E726">
        <v>0</v>
      </c>
      <c r="F726">
        <v>0</v>
      </c>
      <c r="G726">
        <v>0</v>
      </c>
    </row>
    <row r="727" spans="1:7" x14ac:dyDescent="0.35">
      <c r="A727">
        <v>238320</v>
      </c>
      <c r="B727" t="str">
        <f t="shared" si="11"/>
        <v>14.5-75</v>
      </c>
      <c r="C727" s="45">
        <v>14.5</v>
      </c>
      <c r="D727" s="45">
        <v>-75</v>
      </c>
      <c r="E727">
        <v>0</v>
      </c>
      <c r="F727">
        <v>0</v>
      </c>
      <c r="G727">
        <v>0</v>
      </c>
    </row>
    <row r="728" spans="1:7" x14ac:dyDescent="0.35">
      <c r="A728">
        <v>239041</v>
      </c>
      <c r="B728" t="str">
        <f t="shared" si="11"/>
        <v>14.5-75.5</v>
      </c>
      <c r="C728" s="45">
        <v>14.5</v>
      </c>
      <c r="D728" s="45">
        <v>-75.5</v>
      </c>
      <c r="E728">
        <v>0</v>
      </c>
      <c r="F728">
        <v>0</v>
      </c>
      <c r="G728">
        <v>0</v>
      </c>
    </row>
    <row r="729" spans="1:7" x14ac:dyDescent="0.35">
      <c r="A729">
        <v>239762</v>
      </c>
      <c r="B729" t="str">
        <f t="shared" si="11"/>
        <v>14.5-76</v>
      </c>
      <c r="C729" s="45">
        <v>14.5</v>
      </c>
      <c r="D729" s="45">
        <v>-76</v>
      </c>
      <c r="E729">
        <v>0</v>
      </c>
      <c r="F729">
        <v>0</v>
      </c>
      <c r="G729">
        <v>0</v>
      </c>
    </row>
    <row r="730" spans="1:7" x14ac:dyDescent="0.35">
      <c r="A730">
        <v>240483</v>
      </c>
      <c r="B730" t="str">
        <f t="shared" si="11"/>
        <v>14.5-76.5</v>
      </c>
      <c r="C730" s="45">
        <v>14.5</v>
      </c>
      <c r="D730" s="45">
        <v>-76.5</v>
      </c>
      <c r="E730">
        <v>0</v>
      </c>
      <c r="F730">
        <v>0</v>
      </c>
      <c r="G730">
        <v>0</v>
      </c>
    </row>
    <row r="731" spans="1:7" x14ac:dyDescent="0.35">
      <c r="A731">
        <v>241204</v>
      </c>
      <c r="B731" t="str">
        <f t="shared" si="11"/>
        <v>14.5-77</v>
      </c>
      <c r="C731" s="45">
        <v>14.5</v>
      </c>
      <c r="D731" s="45">
        <v>-77</v>
      </c>
      <c r="E731">
        <v>0</v>
      </c>
      <c r="F731">
        <v>0</v>
      </c>
      <c r="G731">
        <v>0</v>
      </c>
    </row>
    <row r="732" spans="1:7" x14ac:dyDescent="0.35">
      <c r="A732">
        <v>241925</v>
      </c>
      <c r="B732" t="str">
        <f t="shared" si="11"/>
        <v>14.5-77.5</v>
      </c>
      <c r="C732" s="45">
        <v>14.5</v>
      </c>
      <c r="D732" s="45">
        <v>-77.5</v>
      </c>
      <c r="E732">
        <v>0</v>
      </c>
      <c r="F732">
        <v>0</v>
      </c>
      <c r="G732">
        <v>0</v>
      </c>
    </row>
    <row r="733" spans="1:7" x14ac:dyDescent="0.35">
      <c r="A733">
        <v>242646</v>
      </c>
      <c r="B733" t="str">
        <f t="shared" si="11"/>
        <v>14.5-78</v>
      </c>
      <c r="C733" s="45">
        <v>14.5</v>
      </c>
      <c r="D733" s="45">
        <v>-78</v>
      </c>
      <c r="E733">
        <v>0</v>
      </c>
      <c r="F733">
        <v>0</v>
      </c>
      <c r="G733">
        <v>0</v>
      </c>
    </row>
    <row r="734" spans="1:7" x14ac:dyDescent="0.35">
      <c r="A734">
        <v>243367</v>
      </c>
      <c r="B734" t="str">
        <f t="shared" si="11"/>
        <v>14.5-78.5</v>
      </c>
      <c r="C734" s="45">
        <v>14.5</v>
      </c>
      <c r="D734" s="45">
        <v>-78.5</v>
      </c>
      <c r="E734">
        <v>0</v>
      </c>
      <c r="F734">
        <v>0</v>
      </c>
      <c r="G734">
        <v>0</v>
      </c>
    </row>
    <row r="735" spans="1:7" x14ac:dyDescent="0.35">
      <c r="A735">
        <v>244088</v>
      </c>
      <c r="B735" t="str">
        <f t="shared" si="11"/>
        <v>14.5-79</v>
      </c>
      <c r="C735" s="45">
        <v>14.5</v>
      </c>
      <c r="D735" s="45">
        <v>-79</v>
      </c>
      <c r="E735">
        <v>0</v>
      </c>
      <c r="F735">
        <v>0</v>
      </c>
      <c r="G735">
        <v>0</v>
      </c>
    </row>
    <row r="736" spans="1:7" x14ac:dyDescent="0.35">
      <c r="A736">
        <v>244809</v>
      </c>
      <c r="B736" t="str">
        <f t="shared" si="11"/>
        <v>14.5-79.5</v>
      </c>
      <c r="C736" s="45">
        <v>14.5</v>
      </c>
      <c r="D736" s="45">
        <v>-79.5</v>
      </c>
      <c r="E736">
        <v>0</v>
      </c>
      <c r="F736">
        <v>0</v>
      </c>
      <c r="G736">
        <v>0</v>
      </c>
    </row>
    <row r="737" spans="1:7" x14ac:dyDescent="0.35">
      <c r="A737">
        <v>245530</v>
      </c>
      <c r="B737" t="str">
        <f t="shared" si="11"/>
        <v>14.5-80</v>
      </c>
      <c r="C737" s="45">
        <v>14.5</v>
      </c>
      <c r="D737" s="45">
        <v>-80</v>
      </c>
      <c r="E737">
        <v>0</v>
      </c>
      <c r="F737">
        <v>0</v>
      </c>
      <c r="G737">
        <v>0</v>
      </c>
    </row>
    <row r="738" spans="1:7" x14ac:dyDescent="0.35">
      <c r="A738">
        <v>246251</v>
      </c>
      <c r="B738" t="str">
        <f t="shared" si="11"/>
        <v>14.5-80.5</v>
      </c>
      <c r="C738" s="45">
        <v>14.5</v>
      </c>
      <c r="D738" s="45">
        <v>-80.5</v>
      </c>
      <c r="E738">
        <v>0</v>
      </c>
      <c r="F738">
        <v>0</v>
      </c>
      <c r="G738">
        <v>0</v>
      </c>
    </row>
    <row r="739" spans="1:7" x14ac:dyDescent="0.35">
      <c r="A739">
        <v>246972</v>
      </c>
      <c r="B739" t="str">
        <f t="shared" si="11"/>
        <v>14.5-81</v>
      </c>
      <c r="C739" s="45">
        <v>14.5</v>
      </c>
      <c r="D739" s="45">
        <v>-81</v>
      </c>
      <c r="E739">
        <v>0</v>
      </c>
      <c r="F739">
        <v>0</v>
      </c>
      <c r="G739">
        <v>0</v>
      </c>
    </row>
    <row r="740" spans="1:7" x14ac:dyDescent="0.35">
      <c r="A740">
        <v>247693</v>
      </c>
      <c r="B740" t="str">
        <f t="shared" si="11"/>
        <v>14.5-81.5</v>
      </c>
      <c r="C740" s="45">
        <v>14.5</v>
      </c>
      <c r="D740" s="45">
        <v>-81.5</v>
      </c>
      <c r="E740">
        <v>0</v>
      </c>
      <c r="F740">
        <v>0</v>
      </c>
      <c r="G740">
        <v>0</v>
      </c>
    </row>
    <row r="741" spans="1:7" x14ac:dyDescent="0.35">
      <c r="A741">
        <v>248414</v>
      </c>
      <c r="B741" t="str">
        <f t="shared" si="11"/>
        <v>14.5-82</v>
      </c>
      <c r="C741" s="45">
        <v>14.5</v>
      </c>
      <c r="D741" s="45">
        <v>-82</v>
      </c>
      <c r="E741">
        <v>0</v>
      </c>
      <c r="F741">
        <v>0</v>
      </c>
      <c r="G741">
        <v>0</v>
      </c>
    </row>
    <row r="742" spans="1:7" x14ac:dyDescent="0.35">
      <c r="A742">
        <v>249135</v>
      </c>
      <c r="B742" t="str">
        <f t="shared" si="11"/>
        <v>14.5-82.5</v>
      </c>
      <c r="C742" s="45">
        <v>14.5</v>
      </c>
      <c r="D742" s="45">
        <v>-82.5</v>
      </c>
      <c r="E742">
        <v>0</v>
      </c>
      <c r="F742">
        <v>0</v>
      </c>
      <c r="G742">
        <v>0</v>
      </c>
    </row>
    <row r="743" spans="1:7" x14ac:dyDescent="0.35">
      <c r="A743">
        <v>249856</v>
      </c>
      <c r="B743" t="str">
        <f t="shared" si="11"/>
        <v>14.5-83</v>
      </c>
      <c r="C743" s="45">
        <v>14.5</v>
      </c>
      <c r="D743" s="45">
        <v>-83</v>
      </c>
      <c r="E743">
        <v>0</v>
      </c>
      <c r="F743">
        <v>0</v>
      </c>
      <c r="G743">
        <v>0</v>
      </c>
    </row>
    <row r="744" spans="1:7" x14ac:dyDescent="0.35">
      <c r="A744">
        <v>250577</v>
      </c>
      <c r="B744" t="str">
        <f t="shared" si="11"/>
        <v>14.5-83.5</v>
      </c>
      <c r="C744" s="45">
        <v>14.5</v>
      </c>
      <c r="D744" s="45">
        <v>-83.5</v>
      </c>
      <c r="E744">
        <v>0</v>
      </c>
      <c r="F744">
        <v>0</v>
      </c>
      <c r="G744">
        <v>0</v>
      </c>
    </row>
    <row r="745" spans="1:7" x14ac:dyDescent="0.35">
      <c r="A745">
        <v>251298</v>
      </c>
      <c r="B745" t="str">
        <f t="shared" si="11"/>
        <v>14.5-84</v>
      </c>
      <c r="C745" s="45">
        <v>14.5</v>
      </c>
      <c r="D745" s="45">
        <v>-84</v>
      </c>
      <c r="E745">
        <v>0</v>
      </c>
      <c r="F745">
        <v>0</v>
      </c>
      <c r="G745">
        <v>0</v>
      </c>
    </row>
    <row r="746" spans="1:7" x14ac:dyDescent="0.35">
      <c r="A746">
        <v>252019</v>
      </c>
      <c r="B746" t="str">
        <f t="shared" si="11"/>
        <v>14.5-84.5</v>
      </c>
      <c r="C746" s="45">
        <v>14.5</v>
      </c>
      <c r="D746" s="45">
        <v>-84.5</v>
      </c>
      <c r="E746">
        <v>0</v>
      </c>
      <c r="F746">
        <v>0</v>
      </c>
      <c r="G746">
        <v>0</v>
      </c>
    </row>
    <row r="747" spans="1:7" x14ac:dyDescent="0.35">
      <c r="A747">
        <v>252740</v>
      </c>
      <c r="B747" t="str">
        <f t="shared" si="11"/>
        <v>14.5-85</v>
      </c>
      <c r="C747" s="45">
        <v>14.5</v>
      </c>
      <c r="D747" s="45">
        <v>-85</v>
      </c>
      <c r="E747">
        <v>0</v>
      </c>
      <c r="F747">
        <v>0</v>
      </c>
      <c r="G747">
        <v>0</v>
      </c>
    </row>
    <row r="748" spans="1:7" x14ac:dyDescent="0.35">
      <c r="A748">
        <v>253461</v>
      </c>
      <c r="B748" t="str">
        <f t="shared" si="11"/>
        <v>14.5-85.5</v>
      </c>
      <c r="C748" s="45">
        <v>14.5</v>
      </c>
      <c r="D748" s="45">
        <v>-85.5</v>
      </c>
      <c r="E748">
        <v>0</v>
      </c>
      <c r="F748">
        <v>0</v>
      </c>
      <c r="G748">
        <v>0</v>
      </c>
    </row>
    <row r="749" spans="1:7" x14ac:dyDescent="0.35">
      <c r="A749">
        <v>254182</v>
      </c>
      <c r="B749" t="str">
        <f t="shared" si="11"/>
        <v>14.5-86</v>
      </c>
      <c r="C749" s="45">
        <v>14.5</v>
      </c>
      <c r="D749" s="45">
        <v>-86</v>
      </c>
      <c r="E749">
        <v>0</v>
      </c>
      <c r="F749">
        <v>0</v>
      </c>
      <c r="G749">
        <v>0</v>
      </c>
    </row>
    <row r="750" spans="1:7" x14ac:dyDescent="0.35">
      <c r="A750">
        <v>254903</v>
      </c>
      <c r="B750" t="str">
        <f t="shared" si="11"/>
        <v>14.5-86.5</v>
      </c>
      <c r="C750" s="45">
        <v>14.5</v>
      </c>
      <c r="D750" s="45">
        <v>-86.5</v>
      </c>
      <c r="E750">
        <v>0</v>
      </c>
      <c r="F750">
        <v>0</v>
      </c>
      <c r="G750">
        <v>0</v>
      </c>
    </row>
    <row r="751" spans="1:7" x14ac:dyDescent="0.35">
      <c r="A751">
        <v>255624</v>
      </c>
      <c r="B751" t="str">
        <f t="shared" si="11"/>
        <v>14.5-87</v>
      </c>
      <c r="C751" s="45">
        <v>14.5</v>
      </c>
      <c r="D751" s="45">
        <v>-87</v>
      </c>
      <c r="E751">
        <v>0</v>
      </c>
      <c r="F751">
        <v>0</v>
      </c>
      <c r="G751">
        <v>0</v>
      </c>
    </row>
    <row r="752" spans="1:7" x14ac:dyDescent="0.35">
      <c r="A752">
        <v>256345</v>
      </c>
      <c r="B752" t="str">
        <f t="shared" si="11"/>
        <v>14.5-87.5</v>
      </c>
      <c r="C752" s="45">
        <v>14.5</v>
      </c>
      <c r="D752" s="45">
        <v>-87.5</v>
      </c>
      <c r="E752">
        <v>0</v>
      </c>
      <c r="F752">
        <v>0</v>
      </c>
      <c r="G752">
        <v>0</v>
      </c>
    </row>
    <row r="753" spans="1:7" x14ac:dyDescent="0.35">
      <c r="A753">
        <v>257066</v>
      </c>
      <c r="B753" t="str">
        <f t="shared" si="11"/>
        <v>14.5-88</v>
      </c>
      <c r="C753" s="45">
        <v>14.5</v>
      </c>
      <c r="D753" s="45">
        <v>-88</v>
      </c>
      <c r="E753">
        <v>0</v>
      </c>
      <c r="F753">
        <v>0</v>
      </c>
      <c r="G753">
        <v>0</v>
      </c>
    </row>
    <row r="754" spans="1:7" x14ac:dyDescent="0.35">
      <c r="A754">
        <v>257787</v>
      </c>
      <c r="B754" t="str">
        <f t="shared" si="11"/>
        <v>14.5-88.5</v>
      </c>
      <c r="C754" s="45">
        <v>14.5</v>
      </c>
      <c r="D754" s="45">
        <v>-88.5</v>
      </c>
      <c r="E754">
        <v>0</v>
      </c>
      <c r="F754">
        <v>0</v>
      </c>
      <c r="G754">
        <v>0</v>
      </c>
    </row>
    <row r="755" spans="1:7" x14ac:dyDescent="0.35">
      <c r="A755">
        <v>258508</v>
      </c>
      <c r="B755" t="str">
        <f t="shared" si="11"/>
        <v>14.5-89</v>
      </c>
      <c r="C755" s="45">
        <v>14.5</v>
      </c>
      <c r="D755" s="45">
        <v>-89</v>
      </c>
      <c r="E755">
        <v>0</v>
      </c>
      <c r="F755">
        <v>0</v>
      </c>
      <c r="G755">
        <v>0</v>
      </c>
    </row>
    <row r="756" spans="1:7" x14ac:dyDescent="0.35">
      <c r="A756">
        <v>259229</v>
      </c>
      <c r="B756" t="str">
        <f t="shared" si="11"/>
        <v>14.5-89.5</v>
      </c>
      <c r="C756" s="45">
        <v>14.5</v>
      </c>
      <c r="D756" s="45">
        <v>-89.5</v>
      </c>
      <c r="E756">
        <v>0</v>
      </c>
      <c r="F756">
        <v>0</v>
      </c>
      <c r="G756">
        <v>0</v>
      </c>
    </row>
    <row r="757" spans="1:7" x14ac:dyDescent="0.35">
      <c r="A757">
        <v>259950</v>
      </c>
      <c r="B757" t="str">
        <f t="shared" si="11"/>
        <v>14.5-90</v>
      </c>
      <c r="C757" s="45">
        <v>14.5</v>
      </c>
      <c r="D757" s="45">
        <v>-90</v>
      </c>
      <c r="E757">
        <v>0</v>
      </c>
      <c r="F757">
        <v>0</v>
      </c>
      <c r="G757">
        <v>0</v>
      </c>
    </row>
    <row r="758" spans="1:7" x14ac:dyDescent="0.35">
      <c r="A758">
        <v>215249</v>
      </c>
      <c r="B758" t="str">
        <f t="shared" si="11"/>
        <v>15-59</v>
      </c>
      <c r="C758" s="45">
        <v>15</v>
      </c>
      <c r="D758" s="45">
        <v>-59</v>
      </c>
      <c r="E758">
        <v>0</v>
      </c>
      <c r="F758">
        <v>0</v>
      </c>
      <c r="G758">
        <v>0</v>
      </c>
    </row>
    <row r="759" spans="1:7" x14ac:dyDescent="0.35">
      <c r="A759">
        <v>215970</v>
      </c>
      <c r="B759" t="str">
        <f t="shared" si="11"/>
        <v>15-59.5</v>
      </c>
      <c r="C759" s="45">
        <v>15</v>
      </c>
      <c r="D759" s="45">
        <v>-59.5</v>
      </c>
      <c r="E759">
        <v>0</v>
      </c>
      <c r="F759">
        <v>0</v>
      </c>
      <c r="G759">
        <v>0</v>
      </c>
    </row>
    <row r="760" spans="1:7" x14ac:dyDescent="0.35">
      <c r="A760">
        <v>216691</v>
      </c>
      <c r="B760" t="str">
        <f t="shared" si="11"/>
        <v>15-60</v>
      </c>
      <c r="C760" s="45">
        <v>15</v>
      </c>
      <c r="D760" s="45">
        <v>-60</v>
      </c>
      <c r="E760">
        <v>0</v>
      </c>
      <c r="F760">
        <v>0</v>
      </c>
      <c r="G760">
        <v>0</v>
      </c>
    </row>
    <row r="761" spans="1:7" x14ac:dyDescent="0.35">
      <c r="A761">
        <v>217412</v>
      </c>
      <c r="B761" t="str">
        <f t="shared" si="11"/>
        <v>15-60.5</v>
      </c>
      <c r="C761" s="45">
        <v>15</v>
      </c>
      <c r="D761" s="45">
        <v>-60.5</v>
      </c>
      <c r="E761">
        <v>0</v>
      </c>
      <c r="F761">
        <v>0</v>
      </c>
      <c r="G761">
        <v>0</v>
      </c>
    </row>
    <row r="762" spans="1:7" x14ac:dyDescent="0.35">
      <c r="A762">
        <v>218133</v>
      </c>
      <c r="B762" t="str">
        <f t="shared" si="11"/>
        <v>15-61</v>
      </c>
      <c r="C762" s="45">
        <v>15</v>
      </c>
      <c r="D762" s="45">
        <v>-61</v>
      </c>
      <c r="E762">
        <v>0</v>
      </c>
      <c r="F762">
        <v>0</v>
      </c>
      <c r="G762">
        <v>0</v>
      </c>
    </row>
    <row r="763" spans="1:7" x14ac:dyDescent="0.35">
      <c r="A763">
        <v>218854</v>
      </c>
      <c r="B763" t="str">
        <f t="shared" si="11"/>
        <v>15-61.5</v>
      </c>
      <c r="C763" s="45">
        <v>15</v>
      </c>
      <c r="D763" s="45">
        <v>-61.5</v>
      </c>
      <c r="E763">
        <v>0</v>
      </c>
      <c r="F763">
        <v>0</v>
      </c>
      <c r="G763">
        <v>0</v>
      </c>
    </row>
    <row r="764" spans="1:7" x14ac:dyDescent="0.35">
      <c r="A764">
        <v>219575</v>
      </c>
      <c r="B764" t="str">
        <f t="shared" si="11"/>
        <v>15-62</v>
      </c>
      <c r="C764" s="45">
        <v>15</v>
      </c>
      <c r="D764" s="45">
        <v>-62</v>
      </c>
      <c r="E764">
        <v>0</v>
      </c>
      <c r="F764">
        <v>0</v>
      </c>
      <c r="G764">
        <v>0</v>
      </c>
    </row>
    <row r="765" spans="1:7" x14ac:dyDescent="0.35">
      <c r="A765">
        <v>220296</v>
      </c>
      <c r="B765" t="str">
        <f t="shared" si="11"/>
        <v>15-62.5</v>
      </c>
      <c r="C765" s="45">
        <v>15</v>
      </c>
      <c r="D765" s="45">
        <v>-62.5</v>
      </c>
      <c r="E765">
        <v>0</v>
      </c>
      <c r="F765">
        <v>0</v>
      </c>
      <c r="G765">
        <v>0</v>
      </c>
    </row>
    <row r="766" spans="1:7" x14ac:dyDescent="0.35">
      <c r="A766">
        <v>221017</v>
      </c>
      <c r="B766" t="str">
        <f t="shared" si="11"/>
        <v>15-63</v>
      </c>
      <c r="C766" s="45">
        <v>15</v>
      </c>
      <c r="D766" s="45">
        <v>-63</v>
      </c>
      <c r="E766">
        <v>0</v>
      </c>
      <c r="F766">
        <v>0</v>
      </c>
      <c r="G766">
        <v>0</v>
      </c>
    </row>
    <row r="767" spans="1:7" x14ac:dyDescent="0.35">
      <c r="A767">
        <v>221738</v>
      </c>
      <c r="B767" t="str">
        <f t="shared" si="11"/>
        <v>15-63.5</v>
      </c>
      <c r="C767" s="45">
        <v>15</v>
      </c>
      <c r="D767" s="45">
        <v>-63.5</v>
      </c>
      <c r="E767">
        <v>0</v>
      </c>
      <c r="F767">
        <v>0</v>
      </c>
      <c r="G767">
        <v>0</v>
      </c>
    </row>
    <row r="768" spans="1:7" x14ac:dyDescent="0.35">
      <c r="A768">
        <v>222459</v>
      </c>
      <c r="B768" t="str">
        <f t="shared" si="11"/>
        <v>15-64</v>
      </c>
      <c r="C768" s="45">
        <v>15</v>
      </c>
      <c r="D768" s="45">
        <v>-64</v>
      </c>
      <c r="E768">
        <v>0</v>
      </c>
      <c r="F768">
        <v>0</v>
      </c>
      <c r="G768">
        <v>0</v>
      </c>
    </row>
    <row r="769" spans="1:7" x14ac:dyDescent="0.35">
      <c r="A769">
        <v>223180</v>
      </c>
      <c r="B769" t="str">
        <f t="shared" si="11"/>
        <v>15-64.5</v>
      </c>
      <c r="C769" s="45">
        <v>15</v>
      </c>
      <c r="D769" s="45">
        <v>-64.5</v>
      </c>
      <c r="E769">
        <v>0</v>
      </c>
      <c r="F769">
        <v>0</v>
      </c>
      <c r="G769">
        <v>0</v>
      </c>
    </row>
    <row r="770" spans="1:7" x14ac:dyDescent="0.35">
      <c r="A770">
        <v>223901</v>
      </c>
      <c r="B770" t="str">
        <f t="shared" ref="B770:B833" si="12">+C770&amp;D770</f>
        <v>15-65</v>
      </c>
      <c r="C770" s="45">
        <v>15</v>
      </c>
      <c r="D770" s="45">
        <v>-65</v>
      </c>
      <c r="E770">
        <v>0</v>
      </c>
      <c r="F770">
        <v>0</v>
      </c>
      <c r="G770">
        <v>0</v>
      </c>
    </row>
    <row r="771" spans="1:7" x14ac:dyDescent="0.35">
      <c r="A771">
        <v>224622</v>
      </c>
      <c r="B771" t="str">
        <f t="shared" si="12"/>
        <v>15-65.5</v>
      </c>
      <c r="C771" s="45">
        <v>15</v>
      </c>
      <c r="D771" s="45">
        <v>-65.5</v>
      </c>
      <c r="E771">
        <v>0</v>
      </c>
      <c r="F771">
        <v>0</v>
      </c>
      <c r="G771">
        <v>0</v>
      </c>
    </row>
    <row r="772" spans="1:7" x14ac:dyDescent="0.35">
      <c r="A772">
        <v>225343</v>
      </c>
      <c r="B772" t="str">
        <f t="shared" si="12"/>
        <v>15-66</v>
      </c>
      <c r="C772" s="45">
        <v>15</v>
      </c>
      <c r="D772" s="45">
        <v>-66</v>
      </c>
      <c r="E772">
        <v>0</v>
      </c>
      <c r="F772">
        <v>0</v>
      </c>
      <c r="G772">
        <v>0</v>
      </c>
    </row>
    <row r="773" spans="1:7" x14ac:dyDescent="0.35">
      <c r="A773">
        <v>226064</v>
      </c>
      <c r="B773" t="str">
        <f t="shared" si="12"/>
        <v>15-66.5</v>
      </c>
      <c r="C773" s="45">
        <v>15</v>
      </c>
      <c r="D773" s="45">
        <v>-66.5</v>
      </c>
      <c r="E773">
        <v>0</v>
      </c>
      <c r="F773">
        <v>0</v>
      </c>
      <c r="G773">
        <v>0</v>
      </c>
    </row>
    <row r="774" spans="1:7" x14ac:dyDescent="0.35">
      <c r="A774">
        <v>226785</v>
      </c>
      <c r="B774" t="str">
        <f t="shared" si="12"/>
        <v>15-67</v>
      </c>
      <c r="C774" s="45">
        <v>15</v>
      </c>
      <c r="D774" s="45">
        <v>-67</v>
      </c>
      <c r="E774">
        <v>0</v>
      </c>
      <c r="F774">
        <v>0</v>
      </c>
      <c r="G774">
        <v>0</v>
      </c>
    </row>
    <row r="775" spans="1:7" x14ac:dyDescent="0.35">
      <c r="A775">
        <v>227506</v>
      </c>
      <c r="B775" t="str">
        <f t="shared" si="12"/>
        <v>15-67.5</v>
      </c>
      <c r="C775" s="45">
        <v>15</v>
      </c>
      <c r="D775" s="45">
        <v>-67.5</v>
      </c>
      <c r="E775">
        <v>0</v>
      </c>
      <c r="F775">
        <v>0</v>
      </c>
      <c r="G775">
        <v>0</v>
      </c>
    </row>
    <row r="776" spans="1:7" x14ac:dyDescent="0.35">
      <c r="A776">
        <v>228227</v>
      </c>
      <c r="B776" t="str">
        <f t="shared" si="12"/>
        <v>15-68</v>
      </c>
      <c r="C776" s="45">
        <v>15</v>
      </c>
      <c r="D776" s="45">
        <v>-68</v>
      </c>
      <c r="E776">
        <v>0</v>
      </c>
      <c r="F776">
        <v>0</v>
      </c>
      <c r="G776">
        <v>0</v>
      </c>
    </row>
    <row r="777" spans="1:7" x14ac:dyDescent="0.35">
      <c r="A777">
        <v>228948</v>
      </c>
      <c r="B777" t="str">
        <f t="shared" si="12"/>
        <v>15-68.5</v>
      </c>
      <c r="C777" s="45">
        <v>15</v>
      </c>
      <c r="D777" s="45">
        <v>-68.5</v>
      </c>
      <c r="E777">
        <v>0</v>
      </c>
      <c r="F777">
        <v>0</v>
      </c>
      <c r="G777">
        <v>0</v>
      </c>
    </row>
    <row r="778" spans="1:7" x14ac:dyDescent="0.35">
      <c r="A778">
        <v>229669</v>
      </c>
      <c r="B778" t="str">
        <f t="shared" si="12"/>
        <v>15-69</v>
      </c>
      <c r="C778" s="45">
        <v>15</v>
      </c>
      <c r="D778" s="45">
        <v>-69</v>
      </c>
      <c r="E778">
        <v>0</v>
      </c>
      <c r="F778">
        <v>0</v>
      </c>
      <c r="G778">
        <v>0</v>
      </c>
    </row>
    <row r="779" spans="1:7" x14ac:dyDescent="0.35">
      <c r="A779">
        <v>230390</v>
      </c>
      <c r="B779" t="str">
        <f t="shared" si="12"/>
        <v>15-69.5</v>
      </c>
      <c r="C779" s="45">
        <v>15</v>
      </c>
      <c r="D779" s="45">
        <v>-69.5</v>
      </c>
      <c r="E779">
        <v>0</v>
      </c>
      <c r="F779">
        <v>0</v>
      </c>
      <c r="G779">
        <v>0</v>
      </c>
    </row>
    <row r="780" spans="1:7" x14ac:dyDescent="0.35">
      <c r="A780">
        <v>231111</v>
      </c>
      <c r="B780" t="str">
        <f t="shared" si="12"/>
        <v>15-70</v>
      </c>
      <c r="C780" s="45">
        <v>15</v>
      </c>
      <c r="D780" s="45">
        <v>-70</v>
      </c>
      <c r="E780">
        <v>0</v>
      </c>
      <c r="F780">
        <v>0</v>
      </c>
      <c r="G780">
        <v>0</v>
      </c>
    </row>
    <row r="781" spans="1:7" x14ac:dyDescent="0.35">
      <c r="A781">
        <v>231832</v>
      </c>
      <c r="B781" t="str">
        <f t="shared" si="12"/>
        <v>15-70.5</v>
      </c>
      <c r="C781" s="45">
        <v>15</v>
      </c>
      <c r="D781" s="45">
        <v>-70.5</v>
      </c>
      <c r="E781">
        <v>0</v>
      </c>
      <c r="F781">
        <v>0</v>
      </c>
      <c r="G781">
        <v>0</v>
      </c>
    </row>
    <row r="782" spans="1:7" x14ac:dyDescent="0.35">
      <c r="A782">
        <v>232553</v>
      </c>
      <c r="B782" t="str">
        <f t="shared" si="12"/>
        <v>15-71</v>
      </c>
      <c r="C782" s="45">
        <v>15</v>
      </c>
      <c r="D782" s="45">
        <v>-71</v>
      </c>
      <c r="E782">
        <v>0</v>
      </c>
      <c r="F782">
        <v>0</v>
      </c>
      <c r="G782">
        <v>0</v>
      </c>
    </row>
    <row r="783" spans="1:7" x14ac:dyDescent="0.35">
      <c r="A783">
        <v>233274</v>
      </c>
      <c r="B783" t="str">
        <f t="shared" si="12"/>
        <v>15-71.5</v>
      </c>
      <c r="C783" s="45">
        <v>15</v>
      </c>
      <c r="D783" s="45">
        <v>-71.5</v>
      </c>
      <c r="E783">
        <v>0</v>
      </c>
      <c r="F783">
        <v>0</v>
      </c>
      <c r="G783">
        <v>0</v>
      </c>
    </row>
    <row r="784" spans="1:7" x14ac:dyDescent="0.35">
      <c r="A784">
        <v>233995</v>
      </c>
      <c r="B784" t="str">
        <f t="shared" si="12"/>
        <v>15-72</v>
      </c>
      <c r="C784" s="45">
        <v>15</v>
      </c>
      <c r="D784" s="45">
        <v>-72</v>
      </c>
      <c r="E784">
        <v>0</v>
      </c>
      <c r="F784">
        <v>0</v>
      </c>
      <c r="G784">
        <v>0</v>
      </c>
    </row>
    <row r="785" spans="1:7" x14ac:dyDescent="0.35">
      <c r="A785">
        <v>234716</v>
      </c>
      <c r="B785" t="str">
        <f t="shared" si="12"/>
        <v>15-72.5</v>
      </c>
      <c r="C785" s="45">
        <v>15</v>
      </c>
      <c r="D785" s="45">
        <v>-72.5</v>
      </c>
      <c r="E785">
        <v>0</v>
      </c>
      <c r="F785">
        <v>0</v>
      </c>
      <c r="G785">
        <v>0</v>
      </c>
    </row>
    <row r="786" spans="1:7" x14ac:dyDescent="0.35">
      <c r="A786">
        <v>235437</v>
      </c>
      <c r="B786" t="str">
        <f t="shared" si="12"/>
        <v>15-73</v>
      </c>
      <c r="C786" s="45">
        <v>15</v>
      </c>
      <c r="D786" s="45">
        <v>-73</v>
      </c>
      <c r="E786">
        <v>0</v>
      </c>
      <c r="F786">
        <v>0</v>
      </c>
      <c r="G786">
        <v>0</v>
      </c>
    </row>
    <row r="787" spans="1:7" x14ac:dyDescent="0.35">
      <c r="A787">
        <v>236158</v>
      </c>
      <c r="B787" t="str">
        <f t="shared" si="12"/>
        <v>15-73.5</v>
      </c>
      <c r="C787" s="45">
        <v>15</v>
      </c>
      <c r="D787" s="45">
        <v>-73.5</v>
      </c>
      <c r="E787">
        <v>0</v>
      </c>
      <c r="F787">
        <v>0</v>
      </c>
      <c r="G787">
        <v>0</v>
      </c>
    </row>
    <row r="788" spans="1:7" x14ac:dyDescent="0.35">
      <c r="A788">
        <v>236879</v>
      </c>
      <c r="B788" t="str">
        <f t="shared" si="12"/>
        <v>15-74</v>
      </c>
      <c r="C788" s="45">
        <v>15</v>
      </c>
      <c r="D788" s="45">
        <v>-74</v>
      </c>
      <c r="E788">
        <v>0</v>
      </c>
      <c r="F788">
        <v>0</v>
      </c>
      <c r="G788">
        <v>0</v>
      </c>
    </row>
    <row r="789" spans="1:7" x14ac:dyDescent="0.35">
      <c r="A789">
        <v>237600</v>
      </c>
      <c r="B789" t="str">
        <f t="shared" si="12"/>
        <v>15-74.5</v>
      </c>
      <c r="C789" s="45">
        <v>15</v>
      </c>
      <c r="D789" s="45">
        <v>-74.5</v>
      </c>
      <c r="E789">
        <v>0</v>
      </c>
      <c r="F789">
        <v>0</v>
      </c>
      <c r="G789">
        <v>0</v>
      </c>
    </row>
    <row r="790" spans="1:7" x14ac:dyDescent="0.35">
      <c r="A790">
        <v>238321</v>
      </c>
      <c r="B790" t="str">
        <f t="shared" si="12"/>
        <v>15-75</v>
      </c>
      <c r="C790" s="45">
        <v>15</v>
      </c>
      <c r="D790" s="45">
        <v>-75</v>
      </c>
      <c r="E790">
        <v>0</v>
      </c>
      <c r="F790">
        <v>0</v>
      </c>
      <c r="G790">
        <v>0</v>
      </c>
    </row>
    <row r="791" spans="1:7" x14ac:dyDescent="0.35">
      <c r="A791">
        <v>239042</v>
      </c>
      <c r="B791" t="str">
        <f t="shared" si="12"/>
        <v>15-75.5</v>
      </c>
      <c r="C791" s="45">
        <v>15</v>
      </c>
      <c r="D791" s="45">
        <v>-75.5</v>
      </c>
      <c r="E791">
        <v>0</v>
      </c>
      <c r="F791">
        <v>0</v>
      </c>
      <c r="G791">
        <v>0</v>
      </c>
    </row>
    <row r="792" spans="1:7" x14ac:dyDescent="0.35">
      <c r="A792">
        <v>239763</v>
      </c>
      <c r="B792" t="str">
        <f t="shared" si="12"/>
        <v>15-76</v>
      </c>
      <c r="C792" s="45">
        <v>15</v>
      </c>
      <c r="D792" s="45">
        <v>-76</v>
      </c>
      <c r="E792">
        <v>0</v>
      </c>
      <c r="F792">
        <v>0</v>
      </c>
      <c r="G792">
        <v>0</v>
      </c>
    </row>
    <row r="793" spans="1:7" x14ac:dyDescent="0.35">
      <c r="A793">
        <v>240484</v>
      </c>
      <c r="B793" t="str">
        <f t="shared" si="12"/>
        <v>15-76.5</v>
      </c>
      <c r="C793" s="45">
        <v>15</v>
      </c>
      <c r="D793" s="45">
        <v>-76.5</v>
      </c>
      <c r="E793">
        <v>0</v>
      </c>
      <c r="F793">
        <v>0</v>
      </c>
      <c r="G793">
        <v>0</v>
      </c>
    </row>
    <row r="794" spans="1:7" x14ac:dyDescent="0.35">
      <c r="A794">
        <v>241205</v>
      </c>
      <c r="B794" t="str">
        <f t="shared" si="12"/>
        <v>15-77</v>
      </c>
      <c r="C794" s="45">
        <v>15</v>
      </c>
      <c r="D794" s="45">
        <v>-77</v>
      </c>
      <c r="E794">
        <v>0</v>
      </c>
      <c r="F794">
        <v>0</v>
      </c>
      <c r="G794">
        <v>0</v>
      </c>
    </row>
    <row r="795" spans="1:7" x14ac:dyDescent="0.35">
      <c r="A795">
        <v>241926</v>
      </c>
      <c r="B795" t="str">
        <f t="shared" si="12"/>
        <v>15-77.5</v>
      </c>
      <c r="C795" s="45">
        <v>15</v>
      </c>
      <c r="D795" s="45">
        <v>-77.5</v>
      </c>
      <c r="E795">
        <v>0</v>
      </c>
      <c r="F795">
        <v>0</v>
      </c>
      <c r="G795">
        <v>0</v>
      </c>
    </row>
    <row r="796" spans="1:7" x14ac:dyDescent="0.35">
      <c r="A796">
        <v>242647</v>
      </c>
      <c r="B796" t="str">
        <f t="shared" si="12"/>
        <v>15-78</v>
      </c>
      <c r="C796" s="45">
        <v>15</v>
      </c>
      <c r="D796" s="45">
        <v>-78</v>
      </c>
      <c r="E796">
        <v>0</v>
      </c>
      <c r="F796">
        <v>0</v>
      </c>
      <c r="G796">
        <v>0</v>
      </c>
    </row>
    <row r="797" spans="1:7" x14ac:dyDescent="0.35">
      <c r="A797">
        <v>243368</v>
      </c>
      <c r="B797" t="str">
        <f t="shared" si="12"/>
        <v>15-78.5</v>
      </c>
      <c r="C797" s="45">
        <v>15</v>
      </c>
      <c r="D797" s="45">
        <v>-78.5</v>
      </c>
      <c r="E797">
        <v>0</v>
      </c>
      <c r="F797">
        <v>0</v>
      </c>
      <c r="G797">
        <v>0</v>
      </c>
    </row>
    <row r="798" spans="1:7" x14ac:dyDescent="0.35">
      <c r="A798">
        <v>244089</v>
      </c>
      <c r="B798" t="str">
        <f t="shared" si="12"/>
        <v>15-79</v>
      </c>
      <c r="C798" s="45">
        <v>15</v>
      </c>
      <c r="D798" s="45">
        <v>-79</v>
      </c>
      <c r="E798">
        <v>0</v>
      </c>
      <c r="F798">
        <v>0</v>
      </c>
      <c r="G798">
        <v>0</v>
      </c>
    </row>
    <row r="799" spans="1:7" x14ac:dyDescent="0.35">
      <c r="A799">
        <v>244810</v>
      </c>
      <c r="B799" t="str">
        <f t="shared" si="12"/>
        <v>15-79.5</v>
      </c>
      <c r="C799" s="45">
        <v>15</v>
      </c>
      <c r="D799" s="45">
        <v>-79.5</v>
      </c>
      <c r="E799">
        <v>0</v>
      </c>
      <c r="F799">
        <v>0</v>
      </c>
      <c r="G799">
        <v>0</v>
      </c>
    </row>
    <row r="800" spans="1:7" x14ac:dyDescent="0.35">
      <c r="A800">
        <v>245531</v>
      </c>
      <c r="B800" t="str">
        <f t="shared" si="12"/>
        <v>15-80</v>
      </c>
      <c r="C800" s="45">
        <v>15</v>
      </c>
      <c r="D800" s="45">
        <v>-80</v>
      </c>
      <c r="E800">
        <v>0</v>
      </c>
      <c r="F800">
        <v>0</v>
      </c>
      <c r="G800">
        <v>0</v>
      </c>
    </row>
    <row r="801" spans="1:7" x14ac:dyDescent="0.35">
      <c r="A801">
        <v>246252</v>
      </c>
      <c r="B801" t="str">
        <f t="shared" si="12"/>
        <v>15-80.5</v>
      </c>
      <c r="C801" s="45">
        <v>15</v>
      </c>
      <c r="D801" s="45">
        <v>-80.5</v>
      </c>
      <c r="E801">
        <v>0</v>
      </c>
      <c r="F801">
        <v>0</v>
      </c>
      <c r="G801">
        <v>0</v>
      </c>
    </row>
    <row r="802" spans="1:7" x14ac:dyDescent="0.35">
      <c r="A802">
        <v>246973</v>
      </c>
      <c r="B802" t="str">
        <f t="shared" si="12"/>
        <v>15-81</v>
      </c>
      <c r="C802" s="45">
        <v>15</v>
      </c>
      <c r="D802" s="45">
        <v>-81</v>
      </c>
      <c r="E802">
        <v>0</v>
      </c>
      <c r="F802">
        <v>0</v>
      </c>
      <c r="G802">
        <v>0</v>
      </c>
    </row>
    <row r="803" spans="1:7" x14ac:dyDescent="0.35">
      <c r="A803">
        <v>247694</v>
      </c>
      <c r="B803" t="str">
        <f t="shared" si="12"/>
        <v>15-81.5</v>
      </c>
      <c r="C803" s="45">
        <v>15</v>
      </c>
      <c r="D803" s="45">
        <v>-81.5</v>
      </c>
      <c r="E803">
        <v>0</v>
      </c>
      <c r="F803">
        <v>0</v>
      </c>
      <c r="G803">
        <v>0</v>
      </c>
    </row>
    <row r="804" spans="1:7" x14ac:dyDescent="0.35">
      <c r="A804">
        <v>248415</v>
      </c>
      <c r="B804" t="str">
        <f t="shared" si="12"/>
        <v>15-82</v>
      </c>
      <c r="C804" s="45">
        <v>15</v>
      </c>
      <c r="D804" s="45">
        <v>-82</v>
      </c>
      <c r="E804">
        <v>0</v>
      </c>
      <c r="F804">
        <v>0</v>
      </c>
      <c r="G804">
        <v>0</v>
      </c>
    </row>
    <row r="805" spans="1:7" x14ac:dyDescent="0.35">
      <c r="A805">
        <v>249136</v>
      </c>
      <c r="B805" t="str">
        <f t="shared" si="12"/>
        <v>15-82.5</v>
      </c>
      <c r="C805" s="45">
        <v>15</v>
      </c>
      <c r="D805" s="45">
        <v>-82.5</v>
      </c>
      <c r="E805">
        <v>0</v>
      </c>
      <c r="F805">
        <v>0</v>
      </c>
      <c r="G805">
        <v>0</v>
      </c>
    </row>
    <row r="806" spans="1:7" x14ac:dyDescent="0.35">
      <c r="A806">
        <v>249857</v>
      </c>
      <c r="B806" t="str">
        <f t="shared" si="12"/>
        <v>15-83</v>
      </c>
      <c r="C806" s="45">
        <v>15</v>
      </c>
      <c r="D806" s="45">
        <v>-83</v>
      </c>
      <c r="E806">
        <v>0</v>
      </c>
      <c r="F806">
        <v>0</v>
      </c>
      <c r="G806">
        <v>0</v>
      </c>
    </row>
    <row r="807" spans="1:7" x14ac:dyDescent="0.35">
      <c r="A807">
        <v>250578</v>
      </c>
      <c r="B807" t="str">
        <f t="shared" si="12"/>
        <v>15-83.5</v>
      </c>
      <c r="C807" s="45">
        <v>15</v>
      </c>
      <c r="D807" s="45">
        <v>-83.5</v>
      </c>
      <c r="E807">
        <v>0</v>
      </c>
      <c r="F807">
        <v>0</v>
      </c>
      <c r="G807">
        <v>0</v>
      </c>
    </row>
    <row r="808" spans="1:7" x14ac:dyDescent="0.35">
      <c r="A808">
        <v>251299</v>
      </c>
      <c r="B808" t="str">
        <f t="shared" si="12"/>
        <v>15-84</v>
      </c>
      <c r="C808" s="45">
        <v>15</v>
      </c>
      <c r="D808" s="45">
        <v>-84</v>
      </c>
      <c r="E808">
        <v>0</v>
      </c>
      <c r="F808">
        <v>0</v>
      </c>
      <c r="G808">
        <v>0</v>
      </c>
    </row>
    <row r="809" spans="1:7" x14ac:dyDescent="0.35">
      <c r="A809">
        <v>252020</v>
      </c>
      <c r="B809" t="str">
        <f t="shared" si="12"/>
        <v>15-84.5</v>
      </c>
      <c r="C809" s="45">
        <v>15</v>
      </c>
      <c r="D809" s="45">
        <v>-84.5</v>
      </c>
      <c r="E809">
        <v>0</v>
      </c>
      <c r="F809">
        <v>0</v>
      </c>
      <c r="G809">
        <v>0</v>
      </c>
    </row>
    <row r="810" spans="1:7" x14ac:dyDescent="0.35">
      <c r="A810">
        <v>252741</v>
      </c>
      <c r="B810" t="str">
        <f t="shared" si="12"/>
        <v>15-85</v>
      </c>
      <c r="C810" s="45">
        <v>15</v>
      </c>
      <c r="D810" s="45">
        <v>-85</v>
      </c>
      <c r="E810">
        <v>0</v>
      </c>
      <c r="F810">
        <v>0</v>
      </c>
      <c r="G810">
        <v>0</v>
      </c>
    </row>
    <row r="811" spans="1:7" x14ac:dyDescent="0.35">
      <c r="A811">
        <v>253462</v>
      </c>
      <c r="B811" t="str">
        <f t="shared" si="12"/>
        <v>15-85.5</v>
      </c>
      <c r="C811" s="45">
        <v>15</v>
      </c>
      <c r="D811" s="45">
        <v>-85.5</v>
      </c>
      <c r="E811">
        <v>0</v>
      </c>
      <c r="F811">
        <v>0</v>
      </c>
      <c r="G811">
        <v>0</v>
      </c>
    </row>
    <row r="812" spans="1:7" x14ac:dyDescent="0.35">
      <c r="A812">
        <v>254183</v>
      </c>
      <c r="B812" t="str">
        <f t="shared" si="12"/>
        <v>15-86</v>
      </c>
      <c r="C812" s="45">
        <v>15</v>
      </c>
      <c r="D812" s="45">
        <v>-86</v>
      </c>
      <c r="E812">
        <v>0</v>
      </c>
      <c r="F812">
        <v>0</v>
      </c>
      <c r="G812">
        <v>0</v>
      </c>
    </row>
    <row r="813" spans="1:7" x14ac:dyDescent="0.35">
      <c r="A813">
        <v>254904</v>
      </c>
      <c r="B813" t="str">
        <f t="shared" si="12"/>
        <v>15-86.5</v>
      </c>
      <c r="C813" s="45">
        <v>15</v>
      </c>
      <c r="D813" s="45">
        <v>-86.5</v>
      </c>
      <c r="E813">
        <v>0</v>
      </c>
      <c r="F813">
        <v>0</v>
      </c>
      <c r="G813">
        <v>0</v>
      </c>
    </row>
    <row r="814" spans="1:7" x14ac:dyDescent="0.35">
      <c r="A814">
        <v>255625</v>
      </c>
      <c r="B814" t="str">
        <f t="shared" si="12"/>
        <v>15-87</v>
      </c>
      <c r="C814" s="45">
        <v>15</v>
      </c>
      <c r="D814" s="45">
        <v>-87</v>
      </c>
      <c r="E814">
        <v>0</v>
      </c>
      <c r="F814">
        <v>0</v>
      </c>
      <c r="G814">
        <v>0</v>
      </c>
    </row>
    <row r="815" spans="1:7" x14ac:dyDescent="0.35">
      <c r="A815">
        <v>256346</v>
      </c>
      <c r="B815" t="str">
        <f t="shared" si="12"/>
        <v>15-87.5</v>
      </c>
      <c r="C815" s="45">
        <v>15</v>
      </c>
      <c r="D815" s="45">
        <v>-87.5</v>
      </c>
      <c r="E815">
        <v>0</v>
      </c>
      <c r="F815">
        <v>0</v>
      </c>
      <c r="G815">
        <v>0</v>
      </c>
    </row>
    <row r="816" spans="1:7" x14ac:dyDescent="0.35">
      <c r="A816">
        <v>257067</v>
      </c>
      <c r="B816" t="str">
        <f t="shared" si="12"/>
        <v>15-88</v>
      </c>
      <c r="C816" s="45">
        <v>15</v>
      </c>
      <c r="D816" s="45">
        <v>-88</v>
      </c>
      <c r="E816">
        <v>0</v>
      </c>
      <c r="F816">
        <v>0</v>
      </c>
      <c r="G816">
        <v>0</v>
      </c>
    </row>
    <row r="817" spans="1:7" x14ac:dyDescent="0.35">
      <c r="A817">
        <v>257788</v>
      </c>
      <c r="B817" t="str">
        <f t="shared" si="12"/>
        <v>15-88.5</v>
      </c>
      <c r="C817" s="45">
        <v>15</v>
      </c>
      <c r="D817" s="45">
        <v>-88.5</v>
      </c>
      <c r="E817">
        <v>0</v>
      </c>
      <c r="F817">
        <v>0</v>
      </c>
      <c r="G817">
        <v>0</v>
      </c>
    </row>
    <row r="818" spans="1:7" x14ac:dyDescent="0.35">
      <c r="A818">
        <v>258509</v>
      </c>
      <c r="B818" t="str">
        <f t="shared" si="12"/>
        <v>15-89</v>
      </c>
      <c r="C818" s="45">
        <v>15</v>
      </c>
      <c r="D818" s="45">
        <v>-89</v>
      </c>
      <c r="E818">
        <v>0</v>
      </c>
      <c r="F818">
        <v>0</v>
      </c>
      <c r="G818">
        <v>0</v>
      </c>
    </row>
    <row r="819" spans="1:7" x14ac:dyDescent="0.35">
      <c r="A819">
        <v>259230</v>
      </c>
      <c r="B819" t="str">
        <f t="shared" si="12"/>
        <v>15-89.5</v>
      </c>
      <c r="C819" s="45">
        <v>15</v>
      </c>
      <c r="D819" s="45">
        <v>-89.5</v>
      </c>
      <c r="E819">
        <v>0</v>
      </c>
      <c r="F819">
        <v>0</v>
      </c>
      <c r="G819">
        <v>0</v>
      </c>
    </row>
    <row r="820" spans="1:7" x14ac:dyDescent="0.35">
      <c r="A820">
        <v>259951</v>
      </c>
      <c r="B820" t="str">
        <f t="shared" si="12"/>
        <v>15-90</v>
      </c>
      <c r="C820" s="45">
        <v>15</v>
      </c>
      <c r="D820" s="45">
        <v>-90</v>
      </c>
      <c r="E820">
        <v>0</v>
      </c>
      <c r="F820">
        <v>0</v>
      </c>
      <c r="G820">
        <v>0</v>
      </c>
    </row>
    <row r="821" spans="1:7" x14ac:dyDescent="0.35">
      <c r="A821">
        <v>215250</v>
      </c>
      <c r="B821" t="str">
        <f t="shared" si="12"/>
        <v>15.5-59</v>
      </c>
      <c r="C821" s="45">
        <v>15.5</v>
      </c>
      <c r="D821" s="45">
        <v>-59</v>
      </c>
      <c r="E821">
        <v>0</v>
      </c>
      <c r="F821">
        <v>0</v>
      </c>
      <c r="G821">
        <v>0</v>
      </c>
    </row>
    <row r="822" spans="1:7" x14ac:dyDescent="0.35">
      <c r="A822">
        <v>215971</v>
      </c>
      <c r="B822" t="str">
        <f t="shared" si="12"/>
        <v>15.5-59.5</v>
      </c>
      <c r="C822" s="45">
        <v>15.5</v>
      </c>
      <c r="D822" s="45">
        <v>-59.5</v>
      </c>
      <c r="E822">
        <v>0</v>
      </c>
      <c r="F822">
        <v>0</v>
      </c>
      <c r="G822">
        <v>0</v>
      </c>
    </row>
    <row r="823" spans="1:7" x14ac:dyDescent="0.35">
      <c r="A823">
        <v>216692</v>
      </c>
      <c r="B823" t="str">
        <f t="shared" si="12"/>
        <v>15.5-60</v>
      </c>
      <c r="C823" s="45">
        <v>15.5</v>
      </c>
      <c r="D823" s="45">
        <v>-60</v>
      </c>
      <c r="E823">
        <v>0</v>
      </c>
      <c r="F823">
        <v>0</v>
      </c>
      <c r="G823">
        <v>0</v>
      </c>
    </row>
    <row r="824" spans="1:7" x14ac:dyDescent="0.35">
      <c r="A824">
        <v>217413</v>
      </c>
      <c r="B824" t="str">
        <f t="shared" si="12"/>
        <v>15.5-60.5</v>
      </c>
      <c r="C824" s="45">
        <v>15.5</v>
      </c>
      <c r="D824" s="45">
        <v>-60.5</v>
      </c>
      <c r="E824">
        <v>0</v>
      </c>
      <c r="F824">
        <v>0</v>
      </c>
      <c r="G824">
        <v>0</v>
      </c>
    </row>
    <row r="825" spans="1:7" x14ac:dyDescent="0.35">
      <c r="A825">
        <v>218134</v>
      </c>
      <c r="B825" t="str">
        <f t="shared" si="12"/>
        <v>15.5-61</v>
      </c>
      <c r="C825" s="45">
        <v>15.5</v>
      </c>
      <c r="D825" s="45">
        <v>-61</v>
      </c>
      <c r="E825">
        <v>0</v>
      </c>
      <c r="F825">
        <v>0</v>
      </c>
      <c r="G825">
        <v>0</v>
      </c>
    </row>
    <row r="826" spans="1:7" x14ac:dyDescent="0.35">
      <c r="A826">
        <v>218855</v>
      </c>
      <c r="B826" t="str">
        <f t="shared" si="12"/>
        <v>15.5-61.5</v>
      </c>
      <c r="C826" s="45">
        <v>15.5</v>
      </c>
      <c r="D826" s="45">
        <v>-61.5</v>
      </c>
      <c r="E826">
        <v>0</v>
      </c>
      <c r="F826">
        <v>0</v>
      </c>
      <c r="G826">
        <v>0</v>
      </c>
    </row>
    <row r="827" spans="1:7" x14ac:dyDescent="0.35">
      <c r="A827">
        <v>219576</v>
      </c>
      <c r="B827" t="str">
        <f t="shared" si="12"/>
        <v>15.5-62</v>
      </c>
      <c r="C827" s="45">
        <v>15.5</v>
      </c>
      <c r="D827" s="45">
        <v>-62</v>
      </c>
      <c r="E827">
        <v>0</v>
      </c>
      <c r="F827">
        <v>0</v>
      </c>
      <c r="G827">
        <v>0</v>
      </c>
    </row>
    <row r="828" spans="1:7" x14ac:dyDescent="0.35">
      <c r="A828">
        <v>220297</v>
      </c>
      <c r="B828" t="str">
        <f t="shared" si="12"/>
        <v>15.5-62.5</v>
      </c>
      <c r="C828" s="45">
        <v>15.5</v>
      </c>
      <c r="D828" s="45">
        <v>-62.5</v>
      </c>
      <c r="E828">
        <v>0</v>
      </c>
      <c r="F828">
        <v>0</v>
      </c>
      <c r="G828">
        <v>0</v>
      </c>
    </row>
    <row r="829" spans="1:7" x14ac:dyDescent="0.35">
      <c r="A829">
        <v>221018</v>
      </c>
      <c r="B829" t="str">
        <f t="shared" si="12"/>
        <v>15.5-63</v>
      </c>
      <c r="C829" s="45">
        <v>15.5</v>
      </c>
      <c r="D829" s="45">
        <v>-63</v>
      </c>
      <c r="E829">
        <v>0</v>
      </c>
      <c r="F829">
        <v>0</v>
      </c>
      <c r="G829">
        <v>0</v>
      </c>
    </row>
    <row r="830" spans="1:7" x14ac:dyDescent="0.35">
      <c r="A830">
        <v>221739</v>
      </c>
      <c r="B830" t="str">
        <f t="shared" si="12"/>
        <v>15.5-63.5</v>
      </c>
      <c r="C830" s="45">
        <v>15.5</v>
      </c>
      <c r="D830" s="45">
        <v>-63.5</v>
      </c>
      <c r="E830">
        <v>0</v>
      </c>
      <c r="F830">
        <v>0</v>
      </c>
      <c r="G830">
        <v>0</v>
      </c>
    </row>
    <row r="831" spans="1:7" x14ac:dyDescent="0.35">
      <c r="A831">
        <v>222460</v>
      </c>
      <c r="B831" t="str">
        <f t="shared" si="12"/>
        <v>15.5-64</v>
      </c>
      <c r="C831" s="45">
        <v>15.5</v>
      </c>
      <c r="D831" s="45">
        <v>-64</v>
      </c>
      <c r="E831">
        <v>0</v>
      </c>
      <c r="F831">
        <v>0</v>
      </c>
      <c r="G831">
        <v>0</v>
      </c>
    </row>
    <row r="832" spans="1:7" x14ac:dyDescent="0.35">
      <c r="A832">
        <v>223181</v>
      </c>
      <c r="B832" t="str">
        <f t="shared" si="12"/>
        <v>15.5-64.5</v>
      </c>
      <c r="C832" s="45">
        <v>15.5</v>
      </c>
      <c r="D832" s="45">
        <v>-64.5</v>
      </c>
      <c r="E832">
        <v>0</v>
      </c>
      <c r="F832">
        <v>0</v>
      </c>
      <c r="G832">
        <v>0</v>
      </c>
    </row>
    <row r="833" spans="1:7" x14ac:dyDescent="0.35">
      <c r="A833">
        <v>223902</v>
      </c>
      <c r="B833" t="str">
        <f t="shared" si="12"/>
        <v>15.5-65</v>
      </c>
      <c r="C833" s="45">
        <v>15.5</v>
      </c>
      <c r="D833" s="45">
        <v>-65</v>
      </c>
      <c r="E833">
        <v>0</v>
      </c>
      <c r="F833">
        <v>0</v>
      </c>
      <c r="G833">
        <v>0</v>
      </c>
    </row>
    <row r="834" spans="1:7" x14ac:dyDescent="0.35">
      <c r="A834">
        <v>224623</v>
      </c>
      <c r="B834" t="str">
        <f t="shared" ref="B834:B897" si="13">+C834&amp;D834</f>
        <v>15.5-65.5</v>
      </c>
      <c r="C834" s="45">
        <v>15.5</v>
      </c>
      <c r="D834" s="45">
        <v>-65.5</v>
      </c>
      <c r="E834">
        <v>0</v>
      </c>
      <c r="F834">
        <v>0</v>
      </c>
      <c r="G834">
        <v>0</v>
      </c>
    </row>
    <row r="835" spans="1:7" x14ac:dyDescent="0.35">
      <c r="A835">
        <v>225344</v>
      </c>
      <c r="B835" t="str">
        <f t="shared" si="13"/>
        <v>15.5-66</v>
      </c>
      <c r="C835" s="45">
        <v>15.5</v>
      </c>
      <c r="D835" s="45">
        <v>-66</v>
      </c>
      <c r="E835">
        <v>0</v>
      </c>
      <c r="F835">
        <v>0</v>
      </c>
      <c r="G835">
        <v>0</v>
      </c>
    </row>
    <row r="836" spans="1:7" x14ac:dyDescent="0.35">
      <c r="A836">
        <v>226065</v>
      </c>
      <c r="B836" t="str">
        <f t="shared" si="13"/>
        <v>15.5-66.5</v>
      </c>
      <c r="C836" s="45">
        <v>15.5</v>
      </c>
      <c r="D836" s="45">
        <v>-66.5</v>
      </c>
      <c r="E836">
        <v>0</v>
      </c>
      <c r="F836">
        <v>0</v>
      </c>
      <c r="G836">
        <v>0</v>
      </c>
    </row>
    <row r="837" spans="1:7" x14ac:dyDescent="0.35">
      <c r="A837">
        <v>226786</v>
      </c>
      <c r="B837" t="str">
        <f t="shared" si="13"/>
        <v>15.5-67</v>
      </c>
      <c r="C837" s="45">
        <v>15.5</v>
      </c>
      <c r="D837" s="45">
        <v>-67</v>
      </c>
      <c r="E837">
        <v>0</v>
      </c>
      <c r="F837">
        <v>0</v>
      </c>
      <c r="G837">
        <v>0</v>
      </c>
    </row>
    <row r="838" spans="1:7" x14ac:dyDescent="0.35">
      <c r="A838">
        <v>227507</v>
      </c>
      <c r="B838" t="str">
        <f t="shared" si="13"/>
        <v>15.5-67.5</v>
      </c>
      <c r="C838" s="45">
        <v>15.5</v>
      </c>
      <c r="D838" s="45">
        <v>-67.5</v>
      </c>
      <c r="E838">
        <v>0</v>
      </c>
      <c r="F838">
        <v>0</v>
      </c>
      <c r="G838">
        <v>0</v>
      </c>
    </row>
    <row r="839" spans="1:7" x14ac:dyDescent="0.35">
      <c r="A839">
        <v>228228</v>
      </c>
      <c r="B839" t="str">
        <f t="shared" si="13"/>
        <v>15.5-68</v>
      </c>
      <c r="C839" s="45">
        <v>15.5</v>
      </c>
      <c r="D839" s="45">
        <v>-68</v>
      </c>
      <c r="E839">
        <v>0</v>
      </c>
      <c r="F839">
        <v>0</v>
      </c>
      <c r="G839">
        <v>0</v>
      </c>
    </row>
    <row r="840" spans="1:7" x14ac:dyDescent="0.35">
      <c r="A840">
        <v>228949</v>
      </c>
      <c r="B840" t="str">
        <f t="shared" si="13"/>
        <v>15.5-68.5</v>
      </c>
      <c r="C840" s="45">
        <v>15.5</v>
      </c>
      <c r="D840" s="45">
        <v>-68.5</v>
      </c>
      <c r="E840">
        <v>0</v>
      </c>
      <c r="F840">
        <v>0</v>
      </c>
      <c r="G840">
        <v>0</v>
      </c>
    </row>
    <row r="841" spans="1:7" x14ac:dyDescent="0.35">
      <c r="A841">
        <v>229670</v>
      </c>
      <c r="B841" t="str">
        <f t="shared" si="13"/>
        <v>15.5-69</v>
      </c>
      <c r="C841" s="45">
        <v>15.5</v>
      </c>
      <c r="D841" s="45">
        <v>-69</v>
      </c>
      <c r="E841">
        <v>0</v>
      </c>
      <c r="F841">
        <v>0</v>
      </c>
      <c r="G841">
        <v>0</v>
      </c>
    </row>
    <row r="842" spans="1:7" x14ac:dyDescent="0.35">
      <c r="A842">
        <v>230391</v>
      </c>
      <c r="B842" t="str">
        <f t="shared" si="13"/>
        <v>15.5-69.5</v>
      </c>
      <c r="C842" s="45">
        <v>15.5</v>
      </c>
      <c r="D842" s="45">
        <v>-69.5</v>
      </c>
      <c r="E842">
        <v>0</v>
      </c>
      <c r="F842">
        <v>0</v>
      </c>
      <c r="G842">
        <v>0</v>
      </c>
    </row>
    <row r="843" spans="1:7" x14ac:dyDescent="0.35">
      <c r="A843">
        <v>231112</v>
      </c>
      <c r="B843" t="str">
        <f t="shared" si="13"/>
        <v>15.5-70</v>
      </c>
      <c r="C843" s="45">
        <v>15.5</v>
      </c>
      <c r="D843" s="45">
        <v>-70</v>
      </c>
      <c r="E843">
        <v>0</v>
      </c>
      <c r="F843">
        <v>0</v>
      </c>
      <c r="G843">
        <v>0</v>
      </c>
    </row>
    <row r="844" spans="1:7" x14ac:dyDescent="0.35">
      <c r="A844">
        <v>231833</v>
      </c>
      <c r="B844" t="str">
        <f t="shared" si="13"/>
        <v>15.5-70.5</v>
      </c>
      <c r="C844" s="45">
        <v>15.5</v>
      </c>
      <c r="D844" s="45">
        <v>-70.5</v>
      </c>
      <c r="E844">
        <v>0</v>
      </c>
      <c r="F844">
        <v>0</v>
      </c>
      <c r="G844">
        <v>0</v>
      </c>
    </row>
    <row r="845" spans="1:7" x14ac:dyDescent="0.35">
      <c r="A845">
        <v>232554</v>
      </c>
      <c r="B845" t="str">
        <f t="shared" si="13"/>
        <v>15.5-71</v>
      </c>
      <c r="C845" s="45">
        <v>15.5</v>
      </c>
      <c r="D845" s="45">
        <v>-71</v>
      </c>
      <c r="E845">
        <v>0</v>
      </c>
      <c r="F845">
        <v>0</v>
      </c>
      <c r="G845">
        <v>0</v>
      </c>
    </row>
    <row r="846" spans="1:7" x14ac:dyDescent="0.35">
      <c r="A846">
        <v>233275</v>
      </c>
      <c r="B846" t="str">
        <f t="shared" si="13"/>
        <v>15.5-71.5</v>
      </c>
      <c r="C846" s="45">
        <v>15.5</v>
      </c>
      <c r="D846" s="45">
        <v>-71.5</v>
      </c>
      <c r="E846">
        <v>0</v>
      </c>
      <c r="F846">
        <v>0</v>
      </c>
      <c r="G846">
        <v>0</v>
      </c>
    </row>
    <row r="847" spans="1:7" x14ac:dyDescent="0.35">
      <c r="A847">
        <v>233996</v>
      </c>
      <c r="B847" t="str">
        <f t="shared" si="13"/>
        <v>15.5-72</v>
      </c>
      <c r="C847" s="45">
        <v>15.5</v>
      </c>
      <c r="D847" s="45">
        <v>-72</v>
      </c>
      <c r="E847">
        <v>0</v>
      </c>
      <c r="F847">
        <v>0</v>
      </c>
      <c r="G847">
        <v>0</v>
      </c>
    </row>
    <row r="848" spans="1:7" x14ac:dyDescent="0.35">
      <c r="A848">
        <v>234717</v>
      </c>
      <c r="B848" t="str">
        <f t="shared" si="13"/>
        <v>15.5-72.5</v>
      </c>
      <c r="C848" s="45">
        <v>15.5</v>
      </c>
      <c r="D848" s="45">
        <v>-72.5</v>
      </c>
      <c r="E848">
        <v>0</v>
      </c>
      <c r="F848">
        <v>0</v>
      </c>
      <c r="G848">
        <v>0</v>
      </c>
    </row>
    <row r="849" spans="1:7" x14ac:dyDescent="0.35">
      <c r="A849">
        <v>235438</v>
      </c>
      <c r="B849" t="str">
        <f t="shared" si="13"/>
        <v>15.5-73</v>
      </c>
      <c r="C849" s="45">
        <v>15.5</v>
      </c>
      <c r="D849" s="45">
        <v>-73</v>
      </c>
      <c r="E849">
        <v>0</v>
      </c>
      <c r="F849">
        <v>0</v>
      </c>
      <c r="G849">
        <v>0</v>
      </c>
    </row>
    <row r="850" spans="1:7" x14ac:dyDescent="0.35">
      <c r="A850">
        <v>236159</v>
      </c>
      <c r="B850" t="str">
        <f t="shared" si="13"/>
        <v>15.5-73.5</v>
      </c>
      <c r="C850" s="45">
        <v>15.5</v>
      </c>
      <c r="D850" s="45">
        <v>-73.5</v>
      </c>
      <c r="E850">
        <v>0</v>
      </c>
      <c r="F850">
        <v>0</v>
      </c>
      <c r="G850">
        <v>0</v>
      </c>
    </row>
    <row r="851" spans="1:7" x14ac:dyDescent="0.35">
      <c r="A851">
        <v>236880</v>
      </c>
      <c r="B851" t="str">
        <f t="shared" si="13"/>
        <v>15.5-74</v>
      </c>
      <c r="C851" s="45">
        <v>15.5</v>
      </c>
      <c r="D851" s="45">
        <v>-74</v>
      </c>
      <c r="E851">
        <v>0</v>
      </c>
      <c r="F851">
        <v>0</v>
      </c>
      <c r="G851">
        <v>0</v>
      </c>
    </row>
    <row r="852" spans="1:7" x14ac:dyDescent="0.35">
      <c r="A852">
        <v>237601</v>
      </c>
      <c r="B852" t="str">
        <f t="shared" si="13"/>
        <v>15.5-74.5</v>
      </c>
      <c r="C852" s="45">
        <v>15.5</v>
      </c>
      <c r="D852" s="45">
        <v>-74.5</v>
      </c>
      <c r="E852">
        <v>0</v>
      </c>
      <c r="F852">
        <v>0</v>
      </c>
      <c r="G852">
        <v>0</v>
      </c>
    </row>
    <row r="853" spans="1:7" x14ac:dyDescent="0.35">
      <c r="A853">
        <v>238322</v>
      </c>
      <c r="B853" t="str">
        <f t="shared" si="13"/>
        <v>15.5-75</v>
      </c>
      <c r="C853" s="45">
        <v>15.5</v>
      </c>
      <c r="D853" s="45">
        <v>-75</v>
      </c>
      <c r="E853">
        <v>0</v>
      </c>
      <c r="F853">
        <v>0</v>
      </c>
      <c r="G853">
        <v>0</v>
      </c>
    </row>
    <row r="854" spans="1:7" x14ac:dyDescent="0.35">
      <c r="A854">
        <v>239043</v>
      </c>
      <c r="B854" t="str">
        <f t="shared" si="13"/>
        <v>15.5-75.5</v>
      </c>
      <c r="C854" s="45">
        <v>15.5</v>
      </c>
      <c r="D854" s="45">
        <v>-75.5</v>
      </c>
      <c r="E854">
        <v>0</v>
      </c>
      <c r="F854">
        <v>0</v>
      </c>
      <c r="G854">
        <v>0</v>
      </c>
    </row>
    <row r="855" spans="1:7" x14ac:dyDescent="0.35">
      <c r="A855">
        <v>239764</v>
      </c>
      <c r="B855" t="str">
        <f t="shared" si="13"/>
        <v>15.5-76</v>
      </c>
      <c r="C855" s="45">
        <v>15.5</v>
      </c>
      <c r="D855" s="45">
        <v>-76</v>
      </c>
      <c r="E855">
        <v>0</v>
      </c>
      <c r="F855">
        <v>0</v>
      </c>
      <c r="G855">
        <v>0</v>
      </c>
    </row>
    <row r="856" spans="1:7" x14ac:dyDescent="0.35">
      <c r="A856">
        <v>240485</v>
      </c>
      <c r="B856" t="str">
        <f t="shared" si="13"/>
        <v>15.5-76.5</v>
      </c>
      <c r="C856" s="45">
        <v>15.5</v>
      </c>
      <c r="D856" s="45">
        <v>-76.5</v>
      </c>
      <c r="E856">
        <v>0</v>
      </c>
      <c r="F856">
        <v>0</v>
      </c>
      <c r="G856">
        <v>0</v>
      </c>
    </row>
    <row r="857" spans="1:7" x14ac:dyDescent="0.35">
      <c r="A857">
        <v>241206</v>
      </c>
      <c r="B857" t="str">
        <f t="shared" si="13"/>
        <v>15.5-77</v>
      </c>
      <c r="C857" s="45">
        <v>15.5</v>
      </c>
      <c r="D857" s="45">
        <v>-77</v>
      </c>
      <c r="E857">
        <v>0</v>
      </c>
      <c r="F857">
        <v>0</v>
      </c>
      <c r="G857">
        <v>0</v>
      </c>
    </row>
    <row r="858" spans="1:7" x14ac:dyDescent="0.35">
      <c r="A858">
        <v>241927</v>
      </c>
      <c r="B858" t="str">
        <f t="shared" si="13"/>
        <v>15.5-77.5</v>
      </c>
      <c r="C858" s="45">
        <v>15.5</v>
      </c>
      <c r="D858" s="45">
        <v>-77.5</v>
      </c>
      <c r="E858">
        <v>0</v>
      </c>
      <c r="F858">
        <v>0</v>
      </c>
      <c r="G858">
        <v>0</v>
      </c>
    </row>
    <row r="859" spans="1:7" x14ac:dyDescent="0.35">
      <c r="A859">
        <v>242648</v>
      </c>
      <c r="B859" t="str">
        <f t="shared" si="13"/>
        <v>15.5-78</v>
      </c>
      <c r="C859" s="45">
        <v>15.5</v>
      </c>
      <c r="D859" s="45">
        <v>-78</v>
      </c>
      <c r="E859">
        <v>0</v>
      </c>
      <c r="F859">
        <v>0</v>
      </c>
      <c r="G859">
        <v>0</v>
      </c>
    </row>
    <row r="860" spans="1:7" x14ac:dyDescent="0.35">
      <c r="A860">
        <v>243369</v>
      </c>
      <c r="B860" t="str">
        <f t="shared" si="13"/>
        <v>15.5-78.5</v>
      </c>
      <c r="C860" s="45">
        <v>15.5</v>
      </c>
      <c r="D860" s="45">
        <v>-78.5</v>
      </c>
      <c r="E860">
        <v>0</v>
      </c>
      <c r="F860">
        <v>0</v>
      </c>
      <c r="G860">
        <v>0</v>
      </c>
    </row>
    <row r="861" spans="1:7" x14ac:dyDescent="0.35">
      <c r="A861">
        <v>244090</v>
      </c>
      <c r="B861" t="str">
        <f t="shared" si="13"/>
        <v>15.5-79</v>
      </c>
      <c r="C861" s="45">
        <v>15.5</v>
      </c>
      <c r="D861" s="45">
        <v>-79</v>
      </c>
      <c r="E861">
        <v>0</v>
      </c>
      <c r="F861">
        <v>0</v>
      </c>
      <c r="G861">
        <v>0</v>
      </c>
    </row>
    <row r="862" spans="1:7" x14ac:dyDescent="0.35">
      <c r="A862">
        <v>244811</v>
      </c>
      <c r="B862" t="str">
        <f t="shared" si="13"/>
        <v>15.5-79.5</v>
      </c>
      <c r="C862" s="45">
        <v>15.5</v>
      </c>
      <c r="D862" s="45">
        <v>-79.5</v>
      </c>
      <c r="E862">
        <v>0</v>
      </c>
      <c r="F862">
        <v>0</v>
      </c>
      <c r="G862">
        <v>0</v>
      </c>
    </row>
    <row r="863" spans="1:7" x14ac:dyDescent="0.35">
      <c r="A863">
        <v>245532</v>
      </c>
      <c r="B863" t="str">
        <f t="shared" si="13"/>
        <v>15.5-80</v>
      </c>
      <c r="C863" s="45">
        <v>15.5</v>
      </c>
      <c r="D863" s="45">
        <v>-80</v>
      </c>
      <c r="E863">
        <v>0</v>
      </c>
      <c r="F863">
        <v>0</v>
      </c>
      <c r="G863">
        <v>0</v>
      </c>
    </row>
    <row r="864" spans="1:7" x14ac:dyDescent="0.35">
      <c r="A864">
        <v>246253</v>
      </c>
      <c r="B864" t="str">
        <f t="shared" si="13"/>
        <v>15.5-80.5</v>
      </c>
      <c r="C864" s="45">
        <v>15.5</v>
      </c>
      <c r="D864" s="45">
        <v>-80.5</v>
      </c>
      <c r="E864">
        <v>0</v>
      </c>
      <c r="F864">
        <v>0</v>
      </c>
      <c r="G864">
        <v>0</v>
      </c>
    </row>
    <row r="865" spans="1:7" x14ac:dyDescent="0.35">
      <c r="A865">
        <v>246974</v>
      </c>
      <c r="B865" t="str">
        <f t="shared" si="13"/>
        <v>15.5-81</v>
      </c>
      <c r="C865" s="45">
        <v>15.5</v>
      </c>
      <c r="D865" s="45">
        <v>-81</v>
      </c>
      <c r="E865">
        <v>0</v>
      </c>
      <c r="F865">
        <v>0</v>
      </c>
      <c r="G865">
        <v>0</v>
      </c>
    </row>
    <row r="866" spans="1:7" x14ac:dyDescent="0.35">
      <c r="A866">
        <v>247695</v>
      </c>
      <c r="B866" t="str">
        <f t="shared" si="13"/>
        <v>15.5-81.5</v>
      </c>
      <c r="C866" s="45">
        <v>15.5</v>
      </c>
      <c r="D866" s="45">
        <v>-81.5</v>
      </c>
      <c r="E866">
        <v>0</v>
      </c>
      <c r="F866">
        <v>0</v>
      </c>
      <c r="G866">
        <v>0</v>
      </c>
    </row>
    <row r="867" spans="1:7" x14ac:dyDescent="0.35">
      <c r="A867">
        <v>248416</v>
      </c>
      <c r="B867" t="str">
        <f t="shared" si="13"/>
        <v>15.5-82</v>
      </c>
      <c r="C867" s="45">
        <v>15.5</v>
      </c>
      <c r="D867" s="45">
        <v>-82</v>
      </c>
      <c r="E867">
        <v>0</v>
      </c>
      <c r="F867">
        <v>0</v>
      </c>
      <c r="G867">
        <v>0</v>
      </c>
    </row>
    <row r="868" spans="1:7" x14ac:dyDescent="0.35">
      <c r="A868">
        <v>249137</v>
      </c>
      <c r="B868" t="str">
        <f t="shared" si="13"/>
        <v>15.5-82.5</v>
      </c>
      <c r="C868" s="45">
        <v>15.5</v>
      </c>
      <c r="D868" s="45">
        <v>-82.5</v>
      </c>
      <c r="E868">
        <v>0</v>
      </c>
      <c r="F868">
        <v>0</v>
      </c>
      <c r="G868">
        <v>0</v>
      </c>
    </row>
    <row r="869" spans="1:7" x14ac:dyDescent="0.35">
      <c r="A869">
        <v>249858</v>
      </c>
      <c r="B869" t="str">
        <f t="shared" si="13"/>
        <v>15.5-83</v>
      </c>
      <c r="C869" s="45">
        <v>15.5</v>
      </c>
      <c r="D869" s="45">
        <v>-83</v>
      </c>
      <c r="E869">
        <v>0</v>
      </c>
      <c r="F869">
        <v>0</v>
      </c>
      <c r="G869">
        <v>0</v>
      </c>
    </row>
    <row r="870" spans="1:7" x14ac:dyDescent="0.35">
      <c r="A870">
        <v>250579</v>
      </c>
      <c r="B870" t="str">
        <f t="shared" si="13"/>
        <v>15.5-83.5</v>
      </c>
      <c r="C870" s="45">
        <v>15.5</v>
      </c>
      <c r="D870" s="45">
        <v>-83.5</v>
      </c>
      <c r="E870">
        <v>0</v>
      </c>
      <c r="F870">
        <v>0</v>
      </c>
      <c r="G870">
        <v>0</v>
      </c>
    </row>
    <row r="871" spans="1:7" x14ac:dyDescent="0.35">
      <c r="A871">
        <v>251300</v>
      </c>
      <c r="B871" t="str">
        <f t="shared" si="13"/>
        <v>15.5-84</v>
      </c>
      <c r="C871" s="45">
        <v>15.5</v>
      </c>
      <c r="D871" s="45">
        <v>-84</v>
      </c>
      <c r="E871">
        <v>0</v>
      </c>
      <c r="F871">
        <v>0</v>
      </c>
      <c r="G871">
        <v>0</v>
      </c>
    </row>
    <row r="872" spans="1:7" x14ac:dyDescent="0.35">
      <c r="A872">
        <v>252021</v>
      </c>
      <c r="B872" t="str">
        <f t="shared" si="13"/>
        <v>15.5-84.5</v>
      </c>
      <c r="C872" s="45">
        <v>15.5</v>
      </c>
      <c r="D872" s="45">
        <v>-84.5</v>
      </c>
      <c r="E872">
        <v>0</v>
      </c>
      <c r="F872">
        <v>0</v>
      </c>
      <c r="G872">
        <v>0</v>
      </c>
    </row>
    <row r="873" spans="1:7" x14ac:dyDescent="0.35">
      <c r="A873">
        <v>252742</v>
      </c>
      <c r="B873" t="str">
        <f t="shared" si="13"/>
        <v>15.5-85</v>
      </c>
      <c r="C873" s="45">
        <v>15.5</v>
      </c>
      <c r="D873" s="45">
        <v>-85</v>
      </c>
      <c r="E873">
        <v>0</v>
      </c>
      <c r="F873">
        <v>0</v>
      </c>
      <c r="G873">
        <v>0</v>
      </c>
    </row>
    <row r="874" spans="1:7" x14ac:dyDescent="0.35">
      <c r="A874">
        <v>253463</v>
      </c>
      <c r="B874" t="str">
        <f t="shared" si="13"/>
        <v>15.5-85.5</v>
      </c>
      <c r="C874" s="45">
        <v>15.5</v>
      </c>
      <c r="D874" s="45">
        <v>-85.5</v>
      </c>
      <c r="E874">
        <v>0</v>
      </c>
      <c r="F874">
        <v>0</v>
      </c>
      <c r="G874">
        <v>0</v>
      </c>
    </row>
    <row r="875" spans="1:7" x14ac:dyDescent="0.35">
      <c r="A875">
        <v>254184</v>
      </c>
      <c r="B875" t="str">
        <f t="shared" si="13"/>
        <v>15.5-86</v>
      </c>
      <c r="C875" s="45">
        <v>15.5</v>
      </c>
      <c r="D875" s="45">
        <v>-86</v>
      </c>
      <c r="E875">
        <v>0</v>
      </c>
      <c r="F875">
        <v>0</v>
      </c>
      <c r="G875">
        <v>0</v>
      </c>
    </row>
    <row r="876" spans="1:7" x14ac:dyDescent="0.35">
      <c r="A876">
        <v>254905</v>
      </c>
      <c r="B876" t="str">
        <f t="shared" si="13"/>
        <v>15.5-86.5</v>
      </c>
      <c r="C876" s="45">
        <v>15.5</v>
      </c>
      <c r="D876" s="45">
        <v>-86.5</v>
      </c>
      <c r="E876">
        <v>0</v>
      </c>
      <c r="F876">
        <v>0</v>
      </c>
      <c r="G876">
        <v>0</v>
      </c>
    </row>
    <row r="877" spans="1:7" x14ac:dyDescent="0.35">
      <c r="A877">
        <v>255626</v>
      </c>
      <c r="B877" t="str">
        <f t="shared" si="13"/>
        <v>15.5-87</v>
      </c>
      <c r="C877" s="45">
        <v>15.5</v>
      </c>
      <c r="D877" s="45">
        <v>-87</v>
      </c>
      <c r="E877">
        <v>0</v>
      </c>
      <c r="F877">
        <v>0</v>
      </c>
      <c r="G877">
        <v>0</v>
      </c>
    </row>
    <row r="878" spans="1:7" x14ac:dyDescent="0.35">
      <c r="A878">
        <v>256347</v>
      </c>
      <c r="B878" t="str">
        <f t="shared" si="13"/>
        <v>15.5-87.5</v>
      </c>
      <c r="C878" s="45">
        <v>15.5</v>
      </c>
      <c r="D878" s="45">
        <v>-87.5</v>
      </c>
      <c r="E878">
        <v>0</v>
      </c>
      <c r="F878">
        <v>0</v>
      </c>
      <c r="G878">
        <v>0</v>
      </c>
    </row>
    <row r="879" spans="1:7" x14ac:dyDescent="0.35">
      <c r="A879">
        <v>257068</v>
      </c>
      <c r="B879" t="str">
        <f t="shared" si="13"/>
        <v>15.5-88</v>
      </c>
      <c r="C879" s="45">
        <v>15.5</v>
      </c>
      <c r="D879" s="45">
        <v>-88</v>
      </c>
      <c r="E879">
        <v>0</v>
      </c>
      <c r="F879">
        <v>0</v>
      </c>
      <c r="G879">
        <v>0</v>
      </c>
    </row>
    <row r="880" spans="1:7" x14ac:dyDescent="0.35">
      <c r="A880">
        <v>257789</v>
      </c>
      <c r="B880" t="str">
        <f t="shared" si="13"/>
        <v>15.5-88.5</v>
      </c>
      <c r="C880" s="45">
        <v>15.5</v>
      </c>
      <c r="D880" s="45">
        <v>-88.5</v>
      </c>
      <c r="E880">
        <v>0</v>
      </c>
      <c r="F880">
        <v>0</v>
      </c>
      <c r="G880">
        <v>0</v>
      </c>
    </row>
    <row r="881" spans="1:7" x14ac:dyDescent="0.35">
      <c r="A881">
        <v>258510</v>
      </c>
      <c r="B881" t="str">
        <f t="shared" si="13"/>
        <v>15.5-89</v>
      </c>
      <c r="C881" s="45">
        <v>15.5</v>
      </c>
      <c r="D881" s="45">
        <v>-89</v>
      </c>
      <c r="E881">
        <v>0</v>
      </c>
      <c r="F881">
        <v>0</v>
      </c>
      <c r="G881">
        <v>0</v>
      </c>
    </row>
    <row r="882" spans="1:7" x14ac:dyDescent="0.35">
      <c r="A882">
        <v>259231</v>
      </c>
      <c r="B882" t="str">
        <f t="shared" si="13"/>
        <v>15.5-89.5</v>
      </c>
      <c r="C882" s="45">
        <v>15.5</v>
      </c>
      <c r="D882" s="45">
        <v>-89.5</v>
      </c>
      <c r="E882">
        <v>0</v>
      </c>
      <c r="F882">
        <v>0</v>
      </c>
      <c r="G882">
        <v>0</v>
      </c>
    </row>
    <row r="883" spans="1:7" x14ac:dyDescent="0.35">
      <c r="A883">
        <v>259952</v>
      </c>
      <c r="B883" t="str">
        <f t="shared" si="13"/>
        <v>15.5-90</v>
      </c>
      <c r="C883" s="45">
        <v>15.5</v>
      </c>
      <c r="D883" s="45">
        <v>-90</v>
      </c>
      <c r="E883">
        <v>0</v>
      </c>
      <c r="F883">
        <v>0</v>
      </c>
      <c r="G883">
        <v>0</v>
      </c>
    </row>
    <row r="884" spans="1:7" x14ac:dyDescent="0.35">
      <c r="A884">
        <v>215251</v>
      </c>
      <c r="B884" t="str">
        <f t="shared" si="13"/>
        <v>16-59</v>
      </c>
      <c r="C884" s="45">
        <v>16</v>
      </c>
      <c r="D884" s="45">
        <v>-59</v>
      </c>
      <c r="E884">
        <v>0</v>
      </c>
      <c r="F884">
        <v>0</v>
      </c>
      <c r="G884">
        <v>0</v>
      </c>
    </row>
    <row r="885" spans="1:7" x14ac:dyDescent="0.35">
      <c r="A885">
        <v>215972</v>
      </c>
      <c r="B885" t="str">
        <f t="shared" si="13"/>
        <v>16-59.5</v>
      </c>
      <c r="C885" s="45">
        <v>16</v>
      </c>
      <c r="D885" s="45">
        <v>-59.5</v>
      </c>
      <c r="E885">
        <v>0</v>
      </c>
      <c r="F885">
        <v>0</v>
      </c>
      <c r="G885">
        <v>0</v>
      </c>
    </row>
    <row r="886" spans="1:7" x14ac:dyDescent="0.35">
      <c r="A886">
        <v>216693</v>
      </c>
      <c r="B886" t="str">
        <f t="shared" si="13"/>
        <v>16-60</v>
      </c>
      <c r="C886" s="45">
        <v>16</v>
      </c>
      <c r="D886" s="45">
        <v>-60</v>
      </c>
      <c r="E886">
        <v>0</v>
      </c>
      <c r="F886">
        <v>0</v>
      </c>
      <c r="G886">
        <v>0</v>
      </c>
    </row>
    <row r="887" spans="1:7" x14ac:dyDescent="0.35">
      <c r="A887">
        <v>217414</v>
      </c>
      <c r="B887" t="str">
        <f t="shared" si="13"/>
        <v>16-60.5</v>
      </c>
      <c r="C887" s="45">
        <v>16</v>
      </c>
      <c r="D887" s="45">
        <v>-60.5</v>
      </c>
      <c r="E887">
        <v>0</v>
      </c>
      <c r="F887">
        <v>0</v>
      </c>
      <c r="G887">
        <v>0</v>
      </c>
    </row>
    <row r="888" spans="1:7" x14ac:dyDescent="0.35">
      <c r="A888">
        <v>218135</v>
      </c>
      <c r="B888" t="str">
        <f t="shared" si="13"/>
        <v>16-61</v>
      </c>
      <c r="C888" s="45">
        <v>16</v>
      </c>
      <c r="D888" s="45">
        <v>-61</v>
      </c>
      <c r="E888">
        <v>0</v>
      </c>
      <c r="F888">
        <v>0</v>
      </c>
      <c r="G888">
        <v>0</v>
      </c>
    </row>
    <row r="889" spans="1:7" x14ac:dyDescent="0.35">
      <c r="A889">
        <v>218856</v>
      </c>
      <c r="B889" t="str">
        <f t="shared" si="13"/>
        <v>16-61.5</v>
      </c>
      <c r="C889" s="45">
        <v>16</v>
      </c>
      <c r="D889" s="45">
        <v>-61.5</v>
      </c>
      <c r="E889">
        <v>0</v>
      </c>
      <c r="F889">
        <v>0</v>
      </c>
      <c r="G889">
        <v>0</v>
      </c>
    </row>
    <row r="890" spans="1:7" x14ac:dyDescent="0.35">
      <c r="A890">
        <v>219577</v>
      </c>
      <c r="B890" t="str">
        <f t="shared" si="13"/>
        <v>16-62</v>
      </c>
      <c r="C890" s="45">
        <v>16</v>
      </c>
      <c r="D890" s="45">
        <v>-62</v>
      </c>
      <c r="E890">
        <v>0</v>
      </c>
      <c r="F890">
        <v>0</v>
      </c>
      <c r="G890">
        <v>0</v>
      </c>
    </row>
    <row r="891" spans="1:7" x14ac:dyDescent="0.35">
      <c r="A891">
        <v>220298</v>
      </c>
      <c r="B891" t="str">
        <f t="shared" si="13"/>
        <v>16-62.5</v>
      </c>
      <c r="C891" s="45">
        <v>16</v>
      </c>
      <c r="D891" s="45">
        <v>-62.5</v>
      </c>
      <c r="E891">
        <v>0</v>
      </c>
      <c r="F891">
        <v>0</v>
      </c>
      <c r="G891">
        <v>0</v>
      </c>
    </row>
    <row r="892" spans="1:7" x14ac:dyDescent="0.35">
      <c r="A892">
        <v>221019</v>
      </c>
      <c r="B892" t="str">
        <f t="shared" si="13"/>
        <v>16-63</v>
      </c>
      <c r="C892" s="45">
        <v>16</v>
      </c>
      <c r="D892" s="45">
        <v>-63</v>
      </c>
      <c r="E892">
        <v>0</v>
      </c>
      <c r="F892">
        <v>0</v>
      </c>
      <c r="G892">
        <v>0</v>
      </c>
    </row>
    <row r="893" spans="1:7" x14ac:dyDescent="0.35">
      <c r="A893">
        <v>221740</v>
      </c>
      <c r="B893" t="str">
        <f t="shared" si="13"/>
        <v>16-63.5</v>
      </c>
      <c r="C893" s="45">
        <v>16</v>
      </c>
      <c r="D893" s="45">
        <v>-63.5</v>
      </c>
      <c r="E893">
        <v>0</v>
      </c>
      <c r="F893">
        <v>0</v>
      </c>
      <c r="G893">
        <v>0</v>
      </c>
    </row>
    <row r="894" spans="1:7" x14ac:dyDescent="0.35">
      <c r="A894">
        <v>222461</v>
      </c>
      <c r="B894" t="str">
        <f t="shared" si="13"/>
        <v>16-64</v>
      </c>
      <c r="C894" s="45">
        <v>16</v>
      </c>
      <c r="D894" s="45">
        <v>-64</v>
      </c>
      <c r="E894">
        <v>0</v>
      </c>
      <c r="F894">
        <v>0</v>
      </c>
      <c r="G894">
        <v>0</v>
      </c>
    </row>
    <row r="895" spans="1:7" x14ac:dyDescent="0.35">
      <c r="A895">
        <v>223182</v>
      </c>
      <c r="B895" t="str">
        <f t="shared" si="13"/>
        <v>16-64.5</v>
      </c>
      <c r="C895" s="45">
        <v>16</v>
      </c>
      <c r="D895" s="45">
        <v>-64.5</v>
      </c>
      <c r="E895">
        <v>0</v>
      </c>
      <c r="F895">
        <v>0</v>
      </c>
      <c r="G895">
        <v>0</v>
      </c>
    </row>
    <row r="896" spans="1:7" x14ac:dyDescent="0.35">
      <c r="A896">
        <v>223903</v>
      </c>
      <c r="B896" t="str">
        <f t="shared" si="13"/>
        <v>16-65</v>
      </c>
      <c r="C896" s="45">
        <v>16</v>
      </c>
      <c r="D896" s="45">
        <v>-65</v>
      </c>
      <c r="E896">
        <v>0</v>
      </c>
      <c r="F896">
        <v>0</v>
      </c>
      <c r="G896">
        <v>0</v>
      </c>
    </row>
    <row r="897" spans="1:7" x14ac:dyDescent="0.35">
      <c r="A897">
        <v>224624</v>
      </c>
      <c r="B897" t="str">
        <f t="shared" si="13"/>
        <v>16-65.5</v>
      </c>
      <c r="C897" s="45">
        <v>16</v>
      </c>
      <c r="D897" s="45">
        <v>-65.5</v>
      </c>
      <c r="E897">
        <v>0</v>
      </c>
      <c r="F897">
        <v>0</v>
      </c>
      <c r="G897">
        <v>0</v>
      </c>
    </row>
    <row r="898" spans="1:7" x14ac:dyDescent="0.35">
      <c r="A898">
        <v>225345</v>
      </c>
      <c r="B898" t="str">
        <f t="shared" ref="B898:B961" si="14">+C898&amp;D898</f>
        <v>16-66</v>
      </c>
      <c r="C898" s="45">
        <v>16</v>
      </c>
      <c r="D898" s="45">
        <v>-66</v>
      </c>
      <c r="E898">
        <v>0</v>
      </c>
      <c r="F898">
        <v>0</v>
      </c>
      <c r="G898">
        <v>0</v>
      </c>
    </row>
    <row r="899" spans="1:7" x14ac:dyDescent="0.35">
      <c r="A899">
        <v>226066</v>
      </c>
      <c r="B899" t="str">
        <f t="shared" si="14"/>
        <v>16-66.5</v>
      </c>
      <c r="C899" s="45">
        <v>16</v>
      </c>
      <c r="D899" s="45">
        <v>-66.5</v>
      </c>
      <c r="E899">
        <v>0</v>
      </c>
      <c r="F899">
        <v>0</v>
      </c>
      <c r="G899">
        <v>0</v>
      </c>
    </row>
    <row r="900" spans="1:7" x14ac:dyDescent="0.35">
      <c r="A900">
        <v>226787</v>
      </c>
      <c r="B900" t="str">
        <f t="shared" si="14"/>
        <v>16-67</v>
      </c>
      <c r="C900" s="45">
        <v>16</v>
      </c>
      <c r="D900" s="45">
        <v>-67</v>
      </c>
      <c r="E900">
        <v>0</v>
      </c>
      <c r="F900">
        <v>0</v>
      </c>
      <c r="G900">
        <v>0</v>
      </c>
    </row>
    <row r="901" spans="1:7" x14ac:dyDescent="0.35">
      <c r="A901">
        <v>227508</v>
      </c>
      <c r="B901" t="str">
        <f t="shared" si="14"/>
        <v>16-67.5</v>
      </c>
      <c r="C901" s="45">
        <v>16</v>
      </c>
      <c r="D901" s="45">
        <v>-67.5</v>
      </c>
      <c r="E901">
        <v>0</v>
      </c>
      <c r="F901">
        <v>0</v>
      </c>
      <c r="G901">
        <v>0</v>
      </c>
    </row>
    <row r="902" spans="1:7" x14ac:dyDescent="0.35">
      <c r="A902">
        <v>228229</v>
      </c>
      <c r="B902" t="str">
        <f t="shared" si="14"/>
        <v>16-68</v>
      </c>
      <c r="C902" s="45">
        <v>16</v>
      </c>
      <c r="D902" s="45">
        <v>-68</v>
      </c>
      <c r="E902">
        <v>0</v>
      </c>
      <c r="F902">
        <v>0</v>
      </c>
      <c r="G902">
        <v>0</v>
      </c>
    </row>
    <row r="903" spans="1:7" x14ac:dyDescent="0.35">
      <c r="A903">
        <v>228950</v>
      </c>
      <c r="B903" t="str">
        <f t="shared" si="14"/>
        <v>16-68.5</v>
      </c>
      <c r="C903" s="45">
        <v>16</v>
      </c>
      <c r="D903" s="45">
        <v>-68.5</v>
      </c>
      <c r="E903">
        <v>0</v>
      </c>
      <c r="F903">
        <v>0</v>
      </c>
      <c r="G903">
        <v>0</v>
      </c>
    </row>
    <row r="904" spans="1:7" x14ac:dyDescent="0.35">
      <c r="A904">
        <v>229671</v>
      </c>
      <c r="B904" t="str">
        <f t="shared" si="14"/>
        <v>16-69</v>
      </c>
      <c r="C904" s="45">
        <v>16</v>
      </c>
      <c r="D904" s="45">
        <v>-69</v>
      </c>
      <c r="E904">
        <v>0</v>
      </c>
      <c r="F904">
        <v>0</v>
      </c>
      <c r="G904">
        <v>0</v>
      </c>
    </row>
    <row r="905" spans="1:7" x14ac:dyDescent="0.35">
      <c r="A905">
        <v>230392</v>
      </c>
      <c r="B905" t="str">
        <f t="shared" si="14"/>
        <v>16-69.5</v>
      </c>
      <c r="C905" s="45">
        <v>16</v>
      </c>
      <c r="D905" s="45">
        <v>-69.5</v>
      </c>
      <c r="E905">
        <v>0</v>
      </c>
      <c r="F905">
        <v>0</v>
      </c>
      <c r="G905">
        <v>0</v>
      </c>
    </row>
    <row r="906" spans="1:7" x14ac:dyDescent="0.35">
      <c r="A906">
        <v>231113</v>
      </c>
      <c r="B906" t="str">
        <f t="shared" si="14"/>
        <v>16-70</v>
      </c>
      <c r="C906" s="45">
        <v>16</v>
      </c>
      <c r="D906" s="45">
        <v>-70</v>
      </c>
      <c r="E906">
        <v>0</v>
      </c>
      <c r="F906">
        <v>0</v>
      </c>
      <c r="G906">
        <v>0</v>
      </c>
    </row>
    <row r="907" spans="1:7" x14ac:dyDescent="0.35">
      <c r="A907">
        <v>231834</v>
      </c>
      <c r="B907" t="str">
        <f t="shared" si="14"/>
        <v>16-70.5</v>
      </c>
      <c r="C907" s="45">
        <v>16</v>
      </c>
      <c r="D907" s="45">
        <v>-70.5</v>
      </c>
      <c r="E907">
        <v>0</v>
      </c>
      <c r="F907">
        <v>0</v>
      </c>
      <c r="G907">
        <v>0</v>
      </c>
    </row>
    <row r="908" spans="1:7" x14ac:dyDescent="0.35">
      <c r="A908">
        <v>232555</v>
      </c>
      <c r="B908" t="str">
        <f t="shared" si="14"/>
        <v>16-71</v>
      </c>
      <c r="C908" s="45">
        <v>16</v>
      </c>
      <c r="D908" s="45">
        <v>-71</v>
      </c>
      <c r="E908">
        <v>0</v>
      </c>
      <c r="F908">
        <v>0</v>
      </c>
      <c r="G908">
        <v>0</v>
      </c>
    </row>
    <row r="909" spans="1:7" x14ac:dyDescent="0.35">
      <c r="A909">
        <v>233276</v>
      </c>
      <c r="B909" t="str">
        <f t="shared" si="14"/>
        <v>16-71.5</v>
      </c>
      <c r="C909" s="45">
        <v>16</v>
      </c>
      <c r="D909" s="45">
        <v>-71.5</v>
      </c>
      <c r="E909">
        <v>0</v>
      </c>
      <c r="F909">
        <v>0</v>
      </c>
      <c r="G909">
        <v>0</v>
      </c>
    </row>
    <row r="910" spans="1:7" x14ac:dyDescent="0.35">
      <c r="A910">
        <v>233997</v>
      </c>
      <c r="B910" t="str">
        <f t="shared" si="14"/>
        <v>16-72</v>
      </c>
      <c r="C910" s="45">
        <v>16</v>
      </c>
      <c r="D910" s="45">
        <v>-72</v>
      </c>
      <c r="E910">
        <v>0</v>
      </c>
      <c r="F910">
        <v>0</v>
      </c>
      <c r="G910">
        <v>0</v>
      </c>
    </row>
    <row r="911" spans="1:7" x14ac:dyDescent="0.35">
      <c r="A911">
        <v>234718</v>
      </c>
      <c r="B911" t="str">
        <f t="shared" si="14"/>
        <v>16-72.5</v>
      </c>
      <c r="C911" s="45">
        <v>16</v>
      </c>
      <c r="D911" s="45">
        <v>-72.5</v>
      </c>
      <c r="E911">
        <v>0</v>
      </c>
      <c r="F911">
        <v>0</v>
      </c>
      <c r="G911">
        <v>0</v>
      </c>
    </row>
    <row r="912" spans="1:7" x14ac:dyDescent="0.35">
      <c r="A912">
        <v>235439</v>
      </c>
      <c r="B912" t="str">
        <f t="shared" si="14"/>
        <v>16-73</v>
      </c>
      <c r="C912" s="45">
        <v>16</v>
      </c>
      <c r="D912" s="45">
        <v>-73</v>
      </c>
      <c r="E912">
        <v>0</v>
      </c>
      <c r="F912">
        <v>0</v>
      </c>
      <c r="G912">
        <v>0</v>
      </c>
    </row>
    <row r="913" spans="1:7" x14ac:dyDescent="0.35">
      <c r="A913">
        <v>236160</v>
      </c>
      <c r="B913" t="str">
        <f t="shared" si="14"/>
        <v>16-73.5</v>
      </c>
      <c r="C913" s="45">
        <v>16</v>
      </c>
      <c r="D913" s="45">
        <v>-73.5</v>
      </c>
      <c r="E913">
        <v>0</v>
      </c>
      <c r="F913">
        <v>0</v>
      </c>
      <c r="G913">
        <v>0</v>
      </c>
    </row>
    <row r="914" spans="1:7" x14ac:dyDescent="0.35">
      <c r="A914">
        <v>236881</v>
      </c>
      <c r="B914" t="str">
        <f t="shared" si="14"/>
        <v>16-74</v>
      </c>
      <c r="C914" s="45">
        <v>16</v>
      </c>
      <c r="D914" s="45">
        <v>-74</v>
      </c>
      <c r="E914">
        <v>0</v>
      </c>
      <c r="F914">
        <v>0</v>
      </c>
      <c r="G914">
        <v>0</v>
      </c>
    </row>
    <row r="915" spans="1:7" x14ac:dyDescent="0.35">
      <c r="A915">
        <v>237602</v>
      </c>
      <c r="B915" t="str">
        <f t="shared" si="14"/>
        <v>16-74.5</v>
      </c>
      <c r="C915" s="45">
        <v>16</v>
      </c>
      <c r="D915" s="45">
        <v>-74.5</v>
      </c>
      <c r="E915">
        <v>0</v>
      </c>
      <c r="F915">
        <v>0</v>
      </c>
      <c r="G915">
        <v>0</v>
      </c>
    </row>
    <row r="916" spans="1:7" x14ac:dyDescent="0.35">
      <c r="A916">
        <v>238323</v>
      </c>
      <c r="B916" t="str">
        <f t="shared" si="14"/>
        <v>16-75</v>
      </c>
      <c r="C916" s="45">
        <v>16</v>
      </c>
      <c r="D916" s="45">
        <v>-75</v>
      </c>
      <c r="E916">
        <v>0</v>
      </c>
      <c r="F916">
        <v>0</v>
      </c>
      <c r="G916">
        <v>0</v>
      </c>
    </row>
    <row r="917" spans="1:7" x14ac:dyDescent="0.35">
      <c r="A917">
        <v>239044</v>
      </c>
      <c r="B917" t="str">
        <f t="shared" si="14"/>
        <v>16-75.5</v>
      </c>
      <c r="C917" s="45">
        <v>16</v>
      </c>
      <c r="D917" s="45">
        <v>-75.5</v>
      </c>
      <c r="E917">
        <v>0</v>
      </c>
      <c r="F917">
        <v>0</v>
      </c>
      <c r="G917">
        <v>0</v>
      </c>
    </row>
    <row r="918" spans="1:7" x14ac:dyDescent="0.35">
      <c r="A918">
        <v>239765</v>
      </c>
      <c r="B918" t="str">
        <f t="shared" si="14"/>
        <v>16-76</v>
      </c>
      <c r="C918" s="45">
        <v>16</v>
      </c>
      <c r="D918" s="45">
        <v>-76</v>
      </c>
      <c r="E918">
        <v>0</v>
      </c>
      <c r="F918">
        <v>0</v>
      </c>
      <c r="G918">
        <v>0</v>
      </c>
    </row>
    <row r="919" spans="1:7" x14ac:dyDescent="0.35">
      <c r="A919">
        <v>240486</v>
      </c>
      <c r="B919" t="str">
        <f t="shared" si="14"/>
        <v>16-76.5</v>
      </c>
      <c r="C919" s="45">
        <v>16</v>
      </c>
      <c r="D919" s="45">
        <v>-76.5</v>
      </c>
      <c r="E919">
        <v>0</v>
      </c>
      <c r="F919">
        <v>0</v>
      </c>
      <c r="G919">
        <v>0</v>
      </c>
    </row>
    <row r="920" spans="1:7" x14ac:dyDescent="0.35">
      <c r="A920">
        <v>241207</v>
      </c>
      <c r="B920" t="str">
        <f t="shared" si="14"/>
        <v>16-77</v>
      </c>
      <c r="C920" s="45">
        <v>16</v>
      </c>
      <c r="D920" s="45">
        <v>-77</v>
      </c>
      <c r="E920">
        <v>0</v>
      </c>
      <c r="F920">
        <v>0</v>
      </c>
      <c r="G920">
        <v>0</v>
      </c>
    </row>
    <row r="921" spans="1:7" x14ac:dyDescent="0.35">
      <c r="A921">
        <v>241928</v>
      </c>
      <c r="B921" t="str">
        <f t="shared" si="14"/>
        <v>16-77.5</v>
      </c>
      <c r="C921" s="45">
        <v>16</v>
      </c>
      <c r="D921" s="45">
        <v>-77.5</v>
      </c>
      <c r="E921">
        <v>0</v>
      </c>
      <c r="F921">
        <v>0</v>
      </c>
      <c r="G921">
        <v>0</v>
      </c>
    </row>
    <row r="922" spans="1:7" x14ac:dyDescent="0.35">
      <c r="A922">
        <v>242649</v>
      </c>
      <c r="B922" t="str">
        <f t="shared" si="14"/>
        <v>16-78</v>
      </c>
      <c r="C922" s="45">
        <v>16</v>
      </c>
      <c r="D922" s="45">
        <v>-78</v>
      </c>
      <c r="E922">
        <v>0</v>
      </c>
      <c r="F922">
        <v>0</v>
      </c>
      <c r="G922">
        <v>0</v>
      </c>
    </row>
    <row r="923" spans="1:7" x14ac:dyDescent="0.35">
      <c r="A923">
        <v>243370</v>
      </c>
      <c r="B923" t="str">
        <f t="shared" si="14"/>
        <v>16-78.5</v>
      </c>
      <c r="C923" s="45">
        <v>16</v>
      </c>
      <c r="D923" s="45">
        <v>-78.5</v>
      </c>
      <c r="E923">
        <v>0</v>
      </c>
      <c r="F923">
        <v>0</v>
      </c>
      <c r="G923">
        <v>0</v>
      </c>
    </row>
    <row r="924" spans="1:7" x14ac:dyDescent="0.35">
      <c r="A924">
        <v>244091</v>
      </c>
      <c r="B924" t="str">
        <f t="shared" si="14"/>
        <v>16-79</v>
      </c>
      <c r="C924" s="45">
        <v>16</v>
      </c>
      <c r="D924" s="45">
        <v>-79</v>
      </c>
      <c r="E924">
        <v>0</v>
      </c>
      <c r="F924">
        <v>0</v>
      </c>
      <c r="G924">
        <v>0</v>
      </c>
    </row>
    <row r="925" spans="1:7" x14ac:dyDescent="0.35">
      <c r="A925">
        <v>244812</v>
      </c>
      <c r="B925" t="str">
        <f t="shared" si="14"/>
        <v>16-79.5</v>
      </c>
      <c r="C925" s="45">
        <v>16</v>
      </c>
      <c r="D925" s="45">
        <v>-79.5</v>
      </c>
      <c r="E925">
        <v>0</v>
      </c>
      <c r="F925">
        <v>0</v>
      </c>
      <c r="G925">
        <v>0</v>
      </c>
    </row>
    <row r="926" spans="1:7" x14ac:dyDescent="0.35">
      <c r="A926">
        <v>245533</v>
      </c>
      <c r="B926" t="str">
        <f t="shared" si="14"/>
        <v>16-80</v>
      </c>
      <c r="C926" s="45">
        <v>16</v>
      </c>
      <c r="D926" s="45">
        <v>-80</v>
      </c>
      <c r="E926">
        <v>0</v>
      </c>
      <c r="F926">
        <v>0</v>
      </c>
      <c r="G926">
        <v>0</v>
      </c>
    </row>
    <row r="927" spans="1:7" x14ac:dyDescent="0.35">
      <c r="A927">
        <v>246254</v>
      </c>
      <c r="B927" t="str">
        <f t="shared" si="14"/>
        <v>16-80.5</v>
      </c>
      <c r="C927" s="45">
        <v>16</v>
      </c>
      <c r="D927" s="45">
        <v>-80.5</v>
      </c>
      <c r="E927">
        <v>0</v>
      </c>
      <c r="F927">
        <v>0</v>
      </c>
      <c r="G927">
        <v>0</v>
      </c>
    </row>
    <row r="928" spans="1:7" x14ac:dyDescent="0.35">
      <c r="A928">
        <v>246975</v>
      </c>
      <c r="B928" t="str">
        <f t="shared" si="14"/>
        <v>16-81</v>
      </c>
      <c r="C928" s="45">
        <v>16</v>
      </c>
      <c r="D928" s="45">
        <v>-81</v>
      </c>
      <c r="E928">
        <v>0</v>
      </c>
      <c r="F928">
        <v>0</v>
      </c>
      <c r="G928">
        <v>0</v>
      </c>
    </row>
    <row r="929" spans="1:7" x14ac:dyDescent="0.35">
      <c r="A929">
        <v>247696</v>
      </c>
      <c r="B929" t="str">
        <f t="shared" si="14"/>
        <v>16-81.5</v>
      </c>
      <c r="C929" s="45">
        <v>16</v>
      </c>
      <c r="D929" s="45">
        <v>-81.5</v>
      </c>
      <c r="E929">
        <v>0</v>
      </c>
      <c r="F929">
        <v>0</v>
      </c>
      <c r="G929">
        <v>0</v>
      </c>
    </row>
    <row r="930" spans="1:7" x14ac:dyDescent="0.35">
      <c r="A930">
        <v>248417</v>
      </c>
      <c r="B930" t="str">
        <f t="shared" si="14"/>
        <v>16-82</v>
      </c>
      <c r="C930" s="45">
        <v>16</v>
      </c>
      <c r="D930" s="45">
        <v>-82</v>
      </c>
      <c r="E930">
        <v>0</v>
      </c>
      <c r="F930">
        <v>0</v>
      </c>
      <c r="G930">
        <v>0</v>
      </c>
    </row>
    <row r="931" spans="1:7" x14ac:dyDescent="0.35">
      <c r="A931">
        <v>249138</v>
      </c>
      <c r="B931" t="str">
        <f t="shared" si="14"/>
        <v>16-82.5</v>
      </c>
      <c r="C931" s="45">
        <v>16</v>
      </c>
      <c r="D931" s="45">
        <v>-82.5</v>
      </c>
      <c r="E931">
        <v>0</v>
      </c>
      <c r="F931">
        <v>0</v>
      </c>
      <c r="G931">
        <v>0</v>
      </c>
    </row>
    <row r="932" spans="1:7" x14ac:dyDescent="0.35">
      <c r="A932">
        <v>249859</v>
      </c>
      <c r="B932" t="str">
        <f t="shared" si="14"/>
        <v>16-83</v>
      </c>
      <c r="C932" s="45">
        <v>16</v>
      </c>
      <c r="D932" s="45">
        <v>-83</v>
      </c>
      <c r="E932">
        <v>0</v>
      </c>
      <c r="F932">
        <v>0</v>
      </c>
      <c r="G932">
        <v>0</v>
      </c>
    </row>
    <row r="933" spans="1:7" x14ac:dyDescent="0.35">
      <c r="A933">
        <v>250580</v>
      </c>
      <c r="B933" t="str">
        <f t="shared" si="14"/>
        <v>16-83.5</v>
      </c>
      <c r="C933" s="45">
        <v>16</v>
      </c>
      <c r="D933" s="45">
        <v>-83.5</v>
      </c>
      <c r="E933">
        <v>0</v>
      </c>
      <c r="F933">
        <v>0</v>
      </c>
      <c r="G933">
        <v>0</v>
      </c>
    </row>
    <row r="934" spans="1:7" x14ac:dyDescent="0.35">
      <c r="A934">
        <v>251301</v>
      </c>
      <c r="B934" t="str">
        <f t="shared" si="14"/>
        <v>16-84</v>
      </c>
      <c r="C934" s="45">
        <v>16</v>
      </c>
      <c r="D934" s="45">
        <v>-84</v>
      </c>
      <c r="E934">
        <v>0</v>
      </c>
      <c r="F934">
        <v>0</v>
      </c>
      <c r="G934">
        <v>0</v>
      </c>
    </row>
    <row r="935" spans="1:7" x14ac:dyDescent="0.35">
      <c r="A935">
        <v>252022</v>
      </c>
      <c r="B935" t="str">
        <f t="shared" si="14"/>
        <v>16-84.5</v>
      </c>
      <c r="C935" s="45">
        <v>16</v>
      </c>
      <c r="D935" s="45">
        <v>-84.5</v>
      </c>
      <c r="E935">
        <v>0</v>
      </c>
      <c r="F935">
        <v>0</v>
      </c>
      <c r="G935">
        <v>0</v>
      </c>
    </row>
    <row r="936" spans="1:7" x14ac:dyDescent="0.35">
      <c r="A936">
        <v>252743</v>
      </c>
      <c r="B936" t="str">
        <f t="shared" si="14"/>
        <v>16-85</v>
      </c>
      <c r="C936" s="45">
        <v>16</v>
      </c>
      <c r="D936" s="45">
        <v>-85</v>
      </c>
      <c r="E936">
        <v>0</v>
      </c>
      <c r="F936">
        <v>0</v>
      </c>
      <c r="G936">
        <v>0</v>
      </c>
    </row>
    <row r="937" spans="1:7" x14ac:dyDescent="0.35">
      <c r="A937">
        <v>253464</v>
      </c>
      <c r="B937" t="str">
        <f t="shared" si="14"/>
        <v>16-85.5</v>
      </c>
      <c r="C937" s="45">
        <v>16</v>
      </c>
      <c r="D937" s="45">
        <v>-85.5</v>
      </c>
      <c r="E937">
        <v>0</v>
      </c>
      <c r="F937">
        <v>0</v>
      </c>
      <c r="G937">
        <v>0</v>
      </c>
    </row>
    <row r="938" spans="1:7" x14ac:dyDescent="0.35">
      <c r="A938">
        <v>254185</v>
      </c>
      <c r="B938" t="str">
        <f t="shared" si="14"/>
        <v>16-86</v>
      </c>
      <c r="C938" s="45">
        <v>16</v>
      </c>
      <c r="D938" s="45">
        <v>-86</v>
      </c>
      <c r="E938">
        <v>0</v>
      </c>
      <c r="F938">
        <v>0</v>
      </c>
      <c r="G938">
        <v>0</v>
      </c>
    </row>
    <row r="939" spans="1:7" x14ac:dyDescent="0.35">
      <c r="A939">
        <v>254906</v>
      </c>
      <c r="B939" t="str">
        <f t="shared" si="14"/>
        <v>16-86.5</v>
      </c>
      <c r="C939" s="45">
        <v>16</v>
      </c>
      <c r="D939" s="45">
        <v>-86.5</v>
      </c>
      <c r="E939">
        <v>0</v>
      </c>
      <c r="F939">
        <v>0</v>
      </c>
      <c r="G939">
        <v>0</v>
      </c>
    </row>
    <row r="940" spans="1:7" x14ac:dyDescent="0.35">
      <c r="A940">
        <v>255627</v>
      </c>
      <c r="B940" t="str">
        <f t="shared" si="14"/>
        <v>16-87</v>
      </c>
      <c r="C940" s="45">
        <v>16</v>
      </c>
      <c r="D940" s="45">
        <v>-87</v>
      </c>
      <c r="E940">
        <v>0</v>
      </c>
      <c r="F940">
        <v>0</v>
      </c>
      <c r="G940">
        <v>0</v>
      </c>
    </row>
    <row r="941" spans="1:7" x14ac:dyDescent="0.35">
      <c r="A941">
        <v>256348</v>
      </c>
      <c r="B941" t="str">
        <f t="shared" si="14"/>
        <v>16-87.5</v>
      </c>
      <c r="C941" s="45">
        <v>16</v>
      </c>
      <c r="D941" s="45">
        <v>-87.5</v>
      </c>
      <c r="E941">
        <v>0</v>
      </c>
      <c r="F941">
        <v>0</v>
      </c>
      <c r="G941">
        <v>0</v>
      </c>
    </row>
    <row r="942" spans="1:7" x14ac:dyDescent="0.35">
      <c r="A942">
        <v>257069</v>
      </c>
      <c r="B942" t="str">
        <f t="shared" si="14"/>
        <v>16-88</v>
      </c>
      <c r="C942" s="45">
        <v>16</v>
      </c>
      <c r="D942" s="45">
        <v>-88</v>
      </c>
      <c r="E942">
        <v>0</v>
      </c>
      <c r="F942">
        <v>0</v>
      </c>
      <c r="G942">
        <v>0</v>
      </c>
    </row>
    <row r="943" spans="1:7" x14ac:dyDescent="0.35">
      <c r="A943">
        <v>257790</v>
      </c>
      <c r="B943" t="str">
        <f t="shared" si="14"/>
        <v>16-88.5</v>
      </c>
      <c r="C943" s="45">
        <v>16</v>
      </c>
      <c r="D943" s="45">
        <v>-88.5</v>
      </c>
      <c r="E943">
        <v>0</v>
      </c>
      <c r="F943">
        <v>0</v>
      </c>
      <c r="G943">
        <v>0</v>
      </c>
    </row>
    <row r="944" spans="1:7" x14ac:dyDescent="0.35">
      <c r="A944">
        <v>258511</v>
      </c>
      <c r="B944" t="str">
        <f t="shared" si="14"/>
        <v>16-89</v>
      </c>
      <c r="C944" s="45">
        <v>16</v>
      </c>
      <c r="D944" s="45">
        <v>-89</v>
      </c>
      <c r="E944">
        <v>0</v>
      </c>
      <c r="F944">
        <v>0</v>
      </c>
      <c r="G944">
        <v>0</v>
      </c>
    </row>
    <row r="945" spans="1:7" x14ac:dyDescent="0.35">
      <c r="A945">
        <v>259232</v>
      </c>
      <c r="B945" t="str">
        <f t="shared" si="14"/>
        <v>16-89.5</v>
      </c>
      <c r="C945" s="45">
        <v>16</v>
      </c>
      <c r="D945" s="45">
        <v>-89.5</v>
      </c>
      <c r="E945">
        <v>0</v>
      </c>
      <c r="F945">
        <v>0</v>
      </c>
      <c r="G945">
        <v>0</v>
      </c>
    </row>
    <row r="946" spans="1:7" x14ac:dyDescent="0.35">
      <c r="A946">
        <v>259953</v>
      </c>
      <c r="B946" t="str">
        <f t="shared" si="14"/>
        <v>16-90</v>
      </c>
      <c r="C946" s="45">
        <v>16</v>
      </c>
      <c r="D946" s="45">
        <v>-90</v>
      </c>
      <c r="E946">
        <v>0</v>
      </c>
      <c r="F946">
        <v>0</v>
      </c>
      <c r="G946">
        <v>0</v>
      </c>
    </row>
    <row r="947" spans="1:7" x14ac:dyDescent="0.35">
      <c r="A947">
        <v>215252</v>
      </c>
      <c r="B947" t="str">
        <f t="shared" si="14"/>
        <v>16.5-59</v>
      </c>
      <c r="C947" s="45">
        <v>16.5</v>
      </c>
      <c r="D947" s="45">
        <v>-59</v>
      </c>
      <c r="E947">
        <v>0</v>
      </c>
      <c r="F947">
        <v>0</v>
      </c>
      <c r="G947">
        <v>0</v>
      </c>
    </row>
    <row r="948" spans="1:7" x14ac:dyDescent="0.35">
      <c r="A948">
        <v>215973</v>
      </c>
      <c r="B948" t="str">
        <f t="shared" si="14"/>
        <v>16.5-59.5</v>
      </c>
      <c r="C948" s="45">
        <v>16.5</v>
      </c>
      <c r="D948" s="45">
        <v>-59.5</v>
      </c>
      <c r="E948">
        <v>0</v>
      </c>
      <c r="F948">
        <v>0</v>
      </c>
      <c r="G948">
        <v>0</v>
      </c>
    </row>
    <row r="949" spans="1:7" x14ac:dyDescent="0.35">
      <c r="A949">
        <v>216694</v>
      </c>
      <c r="B949" t="str">
        <f t="shared" si="14"/>
        <v>16.5-60</v>
      </c>
      <c r="C949" s="45">
        <v>16.5</v>
      </c>
      <c r="D949" s="45">
        <v>-60</v>
      </c>
      <c r="E949">
        <v>0</v>
      </c>
      <c r="F949">
        <v>0</v>
      </c>
      <c r="G949">
        <v>0</v>
      </c>
    </row>
    <row r="950" spans="1:7" x14ac:dyDescent="0.35">
      <c r="A950">
        <v>217415</v>
      </c>
      <c r="B950" t="str">
        <f t="shared" si="14"/>
        <v>16.5-60.5</v>
      </c>
      <c r="C950" s="45">
        <v>16.5</v>
      </c>
      <c r="D950" s="45">
        <v>-60.5</v>
      </c>
      <c r="E950">
        <v>0</v>
      </c>
      <c r="F950">
        <v>0</v>
      </c>
      <c r="G950">
        <v>0</v>
      </c>
    </row>
    <row r="951" spans="1:7" x14ac:dyDescent="0.35">
      <c r="A951">
        <v>218136</v>
      </c>
      <c r="B951" t="str">
        <f t="shared" si="14"/>
        <v>16.5-61</v>
      </c>
      <c r="C951" s="45">
        <v>16.5</v>
      </c>
      <c r="D951" s="45">
        <v>-61</v>
      </c>
      <c r="E951">
        <v>0</v>
      </c>
      <c r="F951">
        <v>0</v>
      </c>
      <c r="G951">
        <v>0</v>
      </c>
    </row>
    <row r="952" spans="1:7" x14ac:dyDescent="0.35">
      <c r="A952">
        <v>218857</v>
      </c>
      <c r="B952" t="str">
        <f t="shared" si="14"/>
        <v>16.5-61.5</v>
      </c>
      <c r="C952" s="45">
        <v>16.5</v>
      </c>
      <c r="D952" s="45">
        <v>-61.5</v>
      </c>
      <c r="E952">
        <v>0</v>
      </c>
      <c r="F952">
        <v>0</v>
      </c>
      <c r="G952">
        <v>0</v>
      </c>
    </row>
    <row r="953" spans="1:7" x14ac:dyDescent="0.35">
      <c r="A953">
        <v>219578</v>
      </c>
      <c r="B953" t="str">
        <f t="shared" si="14"/>
        <v>16.5-62</v>
      </c>
      <c r="C953" s="45">
        <v>16.5</v>
      </c>
      <c r="D953" s="45">
        <v>-62</v>
      </c>
      <c r="E953">
        <v>0</v>
      </c>
      <c r="F953">
        <v>0</v>
      </c>
      <c r="G953">
        <v>0</v>
      </c>
    </row>
    <row r="954" spans="1:7" x14ac:dyDescent="0.35">
      <c r="A954">
        <v>220299</v>
      </c>
      <c r="B954" t="str">
        <f t="shared" si="14"/>
        <v>16.5-62.5</v>
      </c>
      <c r="C954" s="45">
        <v>16.5</v>
      </c>
      <c r="D954" s="45">
        <v>-62.5</v>
      </c>
      <c r="E954">
        <v>0</v>
      </c>
      <c r="F954">
        <v>0</v>
      </c>
      <c r="G954">
        <v>0</v>
      </c>
    </row>
    <row r="955" spans="1:7" x14ac:dyDescent="0.35">
      <c r="A955">
        <v>221020</v>
      </c>
      <c r="B955" t="str">
        <f t="shared" si="14"/>
        <v>16.5-63</v>
      </c>
      <c r="C955" s="45">
        <v>16.5</v>
      </c>
      <c r="D955" s="45">
        <v>-63</v>
      </c>
      <c r="E955">
        <v>0</v>
      </c>
      <c r="F955">
        <v>0</v>
      </c>
      <c r="G955">
        <v>0</v>
      </c>
    </row>
    <row r="956" spans="1:7" x14ac:dyDescent="0.35">
      <c r="A956">
        <v>221741</v>
      </c>
      <c r="B956" t="str">
        <f t="shared" si="14"/>
        <v>16.5-63.5</v>
      </c>
      <c r="C956" s="45">
        <v>16.5</v>
      </c>
      <c r="D956" s="45">
        <v>-63.5</v>
      </c>
      <c r="E956">
        <v>0</v>
      </c>
      <c r="F956">
        <v>0</v>
      </c>
      <c r="G956">
        <v>0</v>
      </c>
    </row>
    <row r="957" spans="1:7" x14ac:dyDescent="0.35">
      <c r="A957">
        <v>222462</v>
      </c>
      <c r="B957" t="str">
        <f t="shared" si="14"/>
        <v>16.5-64</v>
      </c>
      <c r="C957" s="45">
        <v>16.5</v>
      </c>
      <c r="D957" s="45">
        <v>-64</v>
      </c>
      <c r="E957">
        <v>0</v>
      </c>
      <c r="F957">
        <v>0</v>
      </c>
      <c r="G957">
        <v>0</v>
      </c>
    </row>
    <row r="958" spans="1:7" x14ac:dyDescent="0.35">
      <c r="A958">
        <v>223183</v>
      </c>
      <c r="B958" t="str">
        <f t="shared" si="14"/>
        <v>16.5-64.5</v>
      </c>
      <c r="C958" s="45">
        <v>16.5</v>
      </c>
      <c r="D958" s="45">
        <v>-64.5</v>
      </c>
      <c r="E958">
        <v>0</v>
      </c>
      <c r="F958">
        <v>0</v>
      </c>
      <c r="G958">
        <v>0</v>
      </c>
    </row>
    <row r="959" spans="1:7" x14ac:dyDescent="0.35">
      <c r="A959">
        <v>223904</v>
      </c>
      <c r="B959" t="str">
        <f t="shared" si="14"/>
        <v>16.5-65</v>
      </c>
      <c r="C959" s="45">
        <v>16.5</v>
      </c>
      <c r="D959" s="45">
        <v>-65</v>
      </c>
      <c r="E959">
        <v>0</v>
      </c>
      <c r="F959">
        <v>0</v>
      </c>
      <c r="G959">
        <v>0</v>
      </c>
    </row>
    <row r="960" spans="1:7" x14ac:dyDescent="0.35">
      <c r="A960">
        <v>224625</v>
      </c>
      <c r="B960" t="str">
        <f t="shared" si="14"/>
        <v>16.5-65.5</v>
      </c>
      <c r="C960" s="45">
        <v>16.5</v>
      </c>
      <c r="D960" s="45">
        <v>-65.5</v>
      </c>
      <c r="E960">
        <v>0</v>
      </c>
      <c r="F960">
        <v>0</v>
      </c>
      <c r="G960">
        <v>0</v>
      </c>
    </row>
    <row r="961" spans="1:7" x14ac:dyDescent="0.35">
      <c r="A961">
        <v>225346</v>
      </c>
      <c r="B961" t="str">
        <f t="shared" si="14"/>
        <v>16.5-66</v>
      </c>
      <c r="C961" s="45">
        <v>16.5</v>
      </c>
      <c r="D961" s="45">
        <v>-66</v>
      </c>
      <c r="E961">
        <v>0</v>
      </c>
      <c r="F961">
        <v>0</v>
      </c>
      <c r="G961">
        <v>0</v>
      </c>
    </row>
    <row r="962" spans="1:7" x14ac:dyDescent="0.35">
      <c r="A962">
        <v>226067</v>
      </c>
      <c r="B962" t="str">
        <f t="shared" ref="B962:B1025" si="15">+C962&amp;D962</f>
        <v>16.5-66.5</v>
      </c>
      <c r="C962" s="45">
        <v>16.5</v>
      </c>
      <c r="D962" s="45">
        <v>-66.5</v>
      </c>
      <c r="E962">
        <v>0</v>
      </c>
      <c r="F962">
        <v>0</v>
      </c>
      <c r="G962">
        <v>0</v>
      </c>
    </row>
    <row r="963" spans="1:7" x14ac:dyDescent="0.35">
      <c r="A963">
        <v>226788</v>
      </c>
      <c r="B963" t="str">
        <f t="shared" si="15"/>
        <v>16.5-67</v>
      </c>
      <c r="C963" s="45">
        <v>16.5</v>
      </c>
      <c r="D963" s="45">
        <v>-67</v>
      </c>
      <c r="E963">
        <v>0</v>
      </c>
      <c r="F963">
        <v>0</v>
      </c>
      <c r="G963">
        <v>0</v>
      </c>
    </row>
    <row r="964" spans="1:7" x14ac:dyDescent="0.35">
      <c r="A964">
        <v>227509</v>
      </c>
      <c r="B964" t="str">
        <f t="shared" si="15"/>
        <v>16.5-67.5</v>
      </c>
      <c r="C964" s="45">
        <v>16.5</v>
      </c>
      <c r="D964" s="45">
        <v>-67.5</v>
      </c>
      <c r="E964">
        <v>0</v>
      </c>
      <c r="F964">
        <v>0</v>
      </c>
      <c r="G964">
        <v>0</v>
      </c>
    </row>
    <row r="965" spans="1:7" x14ac:dyDescent="0.35">
      <c r="A965">
        <v>228230</v>
      </c>
      <c r="B965" t="str">
        <f t="shared" si="15"/>
        <v>16.5-68</v>
      </c>
      <c r="C965" s="45">
        <v>16.5</v>
      </c>
      <c r="D965" s="45">
        <v>-68</v>
      </c>
      <c r="E965">
        <v>0</v>
      </c>
      <c r="F965">
        <v>0</v>
      </c>
      <c r="G965">
        <v>0</v>
      </c>
    </row>
    <row r="966" spans="1:7" x14ac:dyDescent="0.35">
      <c r="A966">
        <v>228951</v>
      </c>
      <c r="B966" t="str">
        <f t="shared" si="15"/>
        <v>16.5-68.5</v>
      </c>
      <c r="C966" s="45">
        <v>16.5</v>
      </c>
      <c r="D966" s="45">
        <v>-68.5</v>
      </c>
      <c r="E966">
        <v>0</v>
      </c>
      <c r="F966">
        <v>0</v>
      </c>
      <c r="G966">
        <v>0</v>
      </c>
    </row>
    <row r="967" spans="1:7" x14ac:dyDescent="0.35">
      <c r="A967">
        <v>229672</v>
      </c>
      <c r="B967" t="str">
        <f t="shared" si="15"/>
        <v>16.5-69</v>
      </c>
      <c r="C967" s="45">
        <v>16.5</v>
      </c>
      <c r="D967" s="45">
        <v>-69</v>
      </c>
      <c r="E967">
        <v>0</v>
      </c>
      <c r="F967">
        <v>0</v>
      </c>
      <c r="G967">
        <v>0</v>
      </c>
    </row>
    <row r="968" spans="1:7" x14ac:dyDescent="0.35">
      <c r="A968">
        <v>230393</v>
      </c>
      <c r="B968" t="str">
        <f t="shared" si="15"/>
        <v>16.5-69.5</v>
      </c>
      <c r="C968" s="45">
        <v>16.5</v>
      </c>
      <c r="D968" s="45">
        <v>-69.5</v>
      </c>
      <c r="E968">
        <v>0</v>
      </c>
      <c r="F968">
        <v>0</v>
      </c>
      <c r="G968">
        <v>0</v>
      </c>
    </row>
    <row r="969" spans="1:7" x14ac:dyDescent="0.35">
      <c r="A969">
        <v>231114</v>
      </c>
      <c r="B969" t="str">
        <f t="shared" si="15"/>
        <v>16.5-70</v>
      </c>
      <c r="C969" s="45">
        <v>16.5</v>
      </c>
      <c r="D969" s="45">
        <v>-70</v>
      </c>
      <c r="E969">
        <v>0</v>
      </c>
      <c r="F969">
        <v>0</v>
      </c>
      <c r="G969">
        <v>0</v>
      </c>
    </row>
    <row r="970" spans="1:7" x14ac:dyDescent="0.35">
      <c r="A970">
        <v>231835</v>
      </c>
      <c r="B970" t="str">
        <f t="shared" si="15"/>
        <v>16.5-70.5</v>
      </c>
      <c r="C970" s="45">
        <v>16.5</v>
      </c>
      <c r="D970" s="45">
        <v>-70.5</v>
      </c>
      <c r="E970">
        <v>0</v>
      </c>
      <c r="F970">
        <v>0</v>
      </c>
      <c r="G970">
        <v>0</v>
      </c>
    </row>
    <row r="971" spans="1:7" x14ac:dyDescent="0.35">
      <c r="A971">
        <v>232556</v>
      </c>
      <c r="B971" t="str">
        <f t="shared" si="15"/>
        <v>16.5-71</v>
      </c>
      <c r="C971" s="45">
        <v>16.5</v>
      </c>
      <c r="D971" s="45">
        <v>-71</v>
      </c>
      <c r="E971">
        <v>0</v>
      </c>
      <c r="F971">
        <v>0</v>
      </c>
      <c r="G971">
        <v>0</v>
      </c>
    </row>
    <row r="972" spans="1:7" x14ac:dyDescent="0.35">
      <c r="A972">
        <v>233277</v>
      </c>
      <c r="B972" t="str">
        <f t="shared" si="15"/>
        <v>16.5-71.5</v>
      </c>
      <c r="C972" s="45">
        <v>16.5</v>
      </c>
      <c r="D972" s="45">
        <v>-71.5</v>
      </c>
      <c r="E972">
        <v>0</v>
      </c>
      <c r="F972">
        <v>0</v>
      </c>
      <c r="G972">
        <v>0</v>
      </c>
    </row>
    <row r="973" spans="1:7" x14ac:dyDescent="0.35">
      <c r="A973">
        <v>233998</v>
      </c>
      <c r="B973" t="str">
        <f t="shared" si="15"/>
        <v>16.5-72</v>
      </c>
      <c r="C973" s="45">
        <v>16.5</v>
      </c>
      <c r="D973" s="45">
        <v>-72</v>
      </c>
      <c r="E973">
        <v>0</v>
      </c>
      <c r="F973">
        <v>0</v>
      </c>
      <c r="G973">
        <v>0</v>
      </c>
    </row>
    <row r="974" spans="1:7" x14ac:dyDescent="0.35">
      <c r="A974">
        <v>234719</v>
      </c>
      <c r="B974" t="str">
        <f t="shared" si="15"/>
        <v>16.5-72.5</v>
      </c>
      <c r="C974" s="45">
        <v>16.5</v>
      </c>
      <c r="D974" s="45">
        <v>-72.5</v>
      </c>
      <c r="E974">
        <v>0</v>
      </c>
      <c r="F974">
        <v>0</v>
      </c>
      <c r="G974">
        <v>0</v>
      </c>
    </row>
    <row r="975" spans="1:7" x14ac:dyDescent="0.35">
      <c r="A975">
        <v>235440</v>
      </c>
      <c r="B975" t="str">
        <f t="shared" si="15"/>
        <v>16.5-73</v>
      </c>
      <c r="C975" s="45">
        <v>16.5</v>
      </c>
      <c r="D975" s="45">
        <v>-73</v>
      </c>
      <c r="E975">
        <v>0</v>
      </c>
      <c r="F975">
        <v>0</v>
      </c>
      <c r="G975">
        <v>0</v>
      </c>
    </row>
    <row r="976" spans="1:7" x14ac:dyDescent="0.35">
      <c r="A976">
        <v>236161</v>
      </c>
      <c r="B976" t="str">
        <f t="shared" si="15"/>
        <v>16.5-73.5</v>
      </c>
      <c r="C976" s="45">
        <v>16.5</v>
      </c>
      <c r="D976" s="45">
        <v>-73.5</v>
      </c>
      <c r="E976">
        <v>0</v>
      </c>
      <c r="F976">
        <v>0</v>
      </c>
      <c r="G976">
        <v>0</v>
      </c>
    </row>
    <row r="977" spans="1:7" x14ac:dyDescent="0.35">
      <c r="A977">
        <v>236882</v>
      </c>
      <c r="B977" t="str">
        <f t="shared" si="15"/>
        <v>16.5-74</v>
      </c>
      <c r="C977" s="45">
        <v>16.5</v>
      </c>
      <c r="D977" s="45">
        <v>-74</v>
      </c>
      <c r="E977">
        <v>0</v>
      </c>
      <c r="F977">
        <v>0</v>
      </c>
      <c r="G977">
        <v>0</v>
      </c>
    </row>
    <row r="978" spans="1:7" x14ac:dyDescent="0.35">
      <c r="A978">
        <v>237603</v>
      </c>
      <c r="B978" t="str">
        <f t="shared" si="15"/>
        <v>16.5-74.5</v>
      </c>
      <c r="C978" s="45">
        <v>16.5</v>
      </c>
      <c r="D978" s="45">
        <v>-74.5</v>
      </c>
      <c r="E978">
        <v>0</v>
      </c>
      <c r="F978">
        <v>0</v>
      </c>
      <c r="G978">
        <v>0</v>
      </c>
    </row>
    <row r="979" spans="1:7" x14ac:dyDescent="0.35">
      <c r="A979">
        <v>238324</v>
      </c>
      <c r="B979" t="str">
        <f t="shared" si="15"/>
        <v>16.5-75</v>
      </c>
      <c r="C979" s="45">
        <v>16.5</v>
      </c>
      <c r="D979" s="45">
        <v>-75</v>
      </c>
      <c r="E979">
        <v>0</v>
      </c>
      <c r="F979">
        <v>0</v>
      </c>
      <c r="G979">
        <v>0</v>
      </c>
    </row>
    <row r="980" spans="1:7" x14ac:dyDescent="0.35">
      <c r="A980">
        <v>239045</v>
      </c>
      <c r="B980" t="str">
        <f t="shared" si="15"/>
        <v>16.5-75.5</v>
      </c>
      <c r="C980" s="45">
        <v>16.5</v>
      </c>
      <c r="D980" s="45">
        <v>-75.5</v>
      </c>
      <c r="E980">
        <v>0</v>
      </c>
      <c r="F980">
        <v>0</v>
      </c>
      <c r="G980">
        <v>0</v>
      </c>
    </row>
    <row r="981" spans="1:7" x14ac:dyDescent="0.35">
      <c r="A981">
        <v>239766</v>
      </c>
      <c r="B981" t="str">
        <f t="shared" si="15"/>
        <v>16.5-76</v>
      </c>
      <c r="C981" s="45">
        <v>16.5</v>
      </c>
      <c r="D981" s="45">
        <v>-76</v>
      </c>
      <c r="E981">
        <v>0</v>
      </c>
      <c r="F981">
        <v>0</v>
      </c>
      <c r="G981">
        <v>0</v>
      </c>
    </row>
    <row r="982" spans="1:7" x14ac:dyDescent="0.35">
      <c r="A982">
        <v>240487</v>
      </c>
      <c r="B982" t="str">
        <f t="shared" si="15"/>
        <v>16.5-76.5</v>
      </c>
      <c r="C982" s="45">
        <v>16.5</v>
      </c>
      <c r="D982" s="45">
        <v>-76.5</v>
      </c>
      <c r="E982">
        <v>0</v>
      </c>
      <c r="F982">
        <v>0</v>
      </c>
      <c r="G982">
        <v>0</v>
      </c>
    </row>
    <row r="983" spans="1:7" x14ac:dyDescent="0.35">
      <c r="A983">
        <v>241208</v>
      </c>
      <c r="B983" t="str">
        <f t="shared" si="15"/>
        <v>16.5-77</v>
      </c>
      <c r="C983" s="45">
        <v>16.5</v>
      </c>
      <c r="D983" s="45">
        <v>-77</v>
      </c>
      <c r="E983">
        <v>0</v>
      </c>
      <c r="F983">
        <v>0</v>
      </c>
      <c r="G983">
        <v>0</v>
      </c>
    </row>
    <row r="984" spans="1:7" x14ac:dyDescent="0.35">
      <c r="A984">
        <v>241929</v>
      </c>
      <c r="B984" t="str">
        <f t="shared" si="15"/>
        <v>16.5-77.5</v>
      </c>
      <c r="C984" s="45">
        <v>16.5</v>
      </c>
      <c r="D984" s="45">
        <v>-77.5</v>
      </c>
      <c r="E984">
        <v>0</v>
      </c>
      <c r="F984">
        <v>0</v>
      </c>
      <c r="G984">
        <v>0</v>
      </c>
    </row>
    <row r="985" spans="1:7" x14ac:dyDescent="0.35">
      <c r="A985">
        <v>242650</v>
      </c>
      <c r="B985" t="str">
        <f t="shared" si="15"/>
        <v>16.5-78</v>
      </c>
      <c r="C985" s="45">
        <v>16.5</v>
      </c>
      <c r="D985" s="45">
        <v>-78</v>
      </c>
      <c r="E985">
        <v>0</v>
      </c>
      <c r="F985">
        <v>0</v>
      </c>
      <c r="G985">
        <v>0</v>
      </c>
    </row>
    <row r="986" spans="1:7" x14ac:dyDescent="0.35">
      <c r="A986">
        <v>243371</v>
      </c>
      <c r="B986" t="str">
        <f t="shared" si="15"/>
        <v>16.5-78.5</v>
      </c>
      <c r="C986" s="45">
        <v>16.5</v>
      </c>
      <c r="D986" s="45">
        <v>-78.5</v>
      </c>
      <c r="E986">
        <v>0</v>
      </c>
      <c r="F986">
        <v>0</v>
      </c>
      <c r="G986">
        <v>0</v>
      </c>
    </row>
    <row r="987" spans="1:7" x14ac:dyDescent="0.35">
      <c r="A987">
        <v>244092</v>
      </c>
      <c r="B987" t="str">
        <f t="shared" si="15"/>
        <v>16.5-79</v>
      </c>
      <c r="C987" s="45">
        <v>16.5</v>
      </c>
      <c r="D987" s="45">
        <v>-79</v>
      </c>
      <c r="E987">
        <v>0</v>
      </c>
      <c r="F987">
        <v>0</v>
      </c>
      <c r="G987">
        <v>0</v>
      </c>
    </row>
    <row r="988" spans="1:7" x14ac:dyDescent="0.35">
      <c r="A988">
        <v>244813</v>
      </c>
      <c r="B988" t="str">
        <f t="shared" si="15"/>
        <v>16.5-79.5</v>
      </c>
      <c r="C988" s="45">
        <v>16.5</v>
      </c>
      <c r="D988" s="45">
        <v>-79.5</v>
      </c>
      <c r="E988">
        <v>0</v>
      </c>
      <c r="F988">
        <v>0</v>
      </c>
      <c r="G988">
        <v>0</v>
      </c>
    </row>
    <row r="989" spans="1:7" x14ac:dyDescent="0.35">
      <c r="A989">
        <v>245534</v>
      </c>
      <c r="B989" t="str">
        <f t="shared" si="15"/>
        <v>16.5-80</v>
      </c>
      <c r="C989" s="45">
        <v>16.5</v>
      </c>
      <c r="D989" s="45">
        <v>-80</v>
      </c>
      <c r="E989">
        <v>0</v>
      </c>
      <c r="F989">
        <v>0</v>
      </c>
      <c r="G989">
        <v>0</v>
      </c>
    </row>
    <row r="990" spans="1:7" x14ac:dyDescent="0.35">
      <c r="A990">
        <v>246255</v>
      </c>
      <c r="B990" t="str">
        <f t="shared" si="15"/>
        <v>16.5-80.5</v>
      </c>
      <c r="C990" s="45">
        <v>16.5</v>
      </c>
      <c r="D990" s="45">
        <v>-80.5</v>
      </c>
      <c r="E990">
        <v>0</v>
      </c>
      <c r="F990">
        <v>0</v>
      </c>
      <c r="G990">
        <v>0</v>
      </c>
    </row>
    <row r="991" spans="1:7" x14ac:dyDescent="0.35">
      <c r="A991">
        <v>246976</v>
      </c>
      <c r="B991" t="str">
        <f t="shared" si="15"/>
        <v>16.5-81</v>
      </c>
      <c r="C991" s="45">
        <v>16.5</v>
      </c>
      <c r="D991" s="45">
        <v>-81</v>
      </c>
      <c r="E991">
        <v>0</v>
      </c>
      <c r="F991">
        <v>0</v>
      </c>
      <c r="G991">
        <v>0</v>
      </c>
    </row>
    <row r="992" spans="1:7" x14ac:dyDescent="0.35">
      <c r="A992">
        <v>247697</v>
      </c>
      <c r="B992" t="str">
        <f t="shared" si="15"/>
        <v>16.5-81.5</v>
      </c>
      <c r="C992" s="45">
        <v>16.5</v>
      </c>
      <c r="D992" s="45">
        <v>-81.5</v>
      </c>
      <c r="E992">
        <v>0</v>
      </c>
      <c r="F992">
        <v>0</v>
      </c>
      <c r="G992">
        <v>0</v>
      </c>
    </row>
    <row r="993" spans="1:7" x14ac:dyDescent="0.35">
      <c r="A993">
        <v>248418</v>
      </c>
      <c r="B993" t="str">
        <f t="shared" si="15"/>
        <v>16.5-82</v>
      </c>
      <c r="C993" s="45">
        <v>16.5</v>
      </c>
      <c r="D993" s="45">
        <v>-82</v>
      </c>
      <c r="E993">
        <v>0</v>
      </c>
      <c r="F993">
        <v>0</v>
      </c>
      <c r="G993">
        <v>0</v>
      </c>
    </row>
    <row r="994" spans="1:7" x14ac:dyDescent="0.35">
      <c r="A994">
        <v>249139</v>
      </c>
      <c r="B994" t="str">
        <f t="shared" si="15"/>
        <v>16.5-82.5</v>
      </c>
      <c r="C994" s="45">
        <v>16.5</v>
      </c>
      <c r="D994" s="45">
        <v>-82.5</v>
      </c>
      <c r="E994">
        <v>0</v>
      </c>
      <c r="F994">
        <v>0</v>
      </c>
      <c r="G994">
        <v>0</v>
      </c>
    </row>
    <row r="995" spans="1:7" x14ac:dyDescent="0.35">
      <c r="A995">
        <v>249860</v>
      </c>
      <c r="B995" t="str">
        <f t="shared" si="15"/>
        <v>16.5-83</v>
      </c>
      <c r="C995" s="45">
        <v>16.5</v>
      </c>
      <c r="D995" s="45">
        <v>-83</v>
      </c>
      <c r="E995">
        <v>0</v>
      </c>
      <c r="F995">
        <v>0</v>
      </c>
      <c r="G995">
        <v>0</v>
      </c>
    </row>
    <row r="996" spans="1:7" x14ac:dyDescent="0.35">
      <c r="A996">
        <v>250581</v>
      </c>
      <c r="B996" t="str">
        <f t="shared" si="15"/>
        <v>16.5-83.5</v>
      </c>
      <c r="C996" s="45">
        <v>16.5</v>
      </c>
      <c r="D996" s="45">
        <v>-83.5</v>
      </c>
      <c r="E996">
        <v>0</v>
      </c>
      <c r="F996">
        <v>0</v>
      </c>
      <c r="G996">
        <v>0</v>
      </c>
    </row>
    <row r="997" spans="1:7" x14ac:dyDescent="0.35">
      <c r="A997">
        <v>251302</v>
      </c>
      <c r="B997" t="str">
        <f t="shared" si="15"/>
        <v>16.5-84</v>
      </c>
      <c r="C997" s="45">
        <v>16.5</v>
      </c>
      <c r="D997" s="45">
        <v>-84</v>
      </c>
      <c r="E997">
        <v>0</v>
      </c>
      <c r="F997">
        <v>0</v>
      </c>
      <c r="G997">
        <v>0</v>
      </c>
    </row>
    <row r="998" spans="1:7" x14ac:dyDescent="0.35">
      <c r="A998">
        <v>252023</v>
      </c>
      <c r="B998" t="str">
        <f t="shared" si="15"/>
        <v>16.5-84.5</v>
      </c>
      <c r="C998" s="45">
        <v>16.5</v>
      </c>
      <c r="D998" s="45">
        <v>-84.5</v>
      </c>
      <c r="E998">
        <v>0</v>
      </c>
      <c r="F998">
        <v>0</v>
      </c>
      <c r="G998">
        <v>0</v>
      </c>
    </row>
    <row r="999" spans="1:7" x14ac:dyDescent="0.35">
      <c r="A999">
        <v>252744</v>
      </c>
      <c r="B999" t="str">
        <f t="shared" si="15"/>
        <v>16.5-85</v>
      </c>
      <c r="C999" s="45">
        <v>16.5</v>
      </c>
      <c r="D999" s="45">
        <v>-85</v>
      </c>
      <c r="E999">
        <v>0</v>
      </c>
      <c r="F999">
        <v>0</v>
      </c>
      <c r="G999">
        <v>0</v>
      </c>
    </row>
    <row r="1000" spans="1:7" x14ac:dyDescent="0.35">
      <c r="A1000">
        <v>253465</v>
      </c>
      <c r="B1000" t="str">
        <f t="shared" si="15"/>
        <v>16.5-85.5</v>
      </c>
      <c r="C1000" s="45">
        <v>16.5</v>
      </c>
      <c r="D1000" s="45">
        <v>-85.5</v>
      </c>
      <c r="E1000">
        <v>0</v>
      </c>
      <c r="F1000">
        <v>0</v>
      </c>
      <c r="G1000">
        <v>0</v>
      </c>
    </row>
    <row r="1001" spans="1:7" x14ac:dyDescent="0.35">
      <c r="A1001">
        <v>254186</v>
      </c>
      <c r="B1001" t="str">
        <f t="shared" si="15"/>
        <v>16.5-86</v>
      </c>
      <c r="C1001" s="45">
        <v>16.5</v>
      </c>
      <c r="D1001" s="45">
        <v>-86</v>
      </c>
      <c r="E1001">
        <v>0</v>
      </c>
      <c r="F1001">
        <v>0</v>
      </c>
      <c r="G1001">
        <v>0</v>
      </c>
    </row>
    <row r="1002" spans="1:7" x14ac:dyDescent="0.35">
      <c r="A1002">
        <v>254907</v>
      </c>
      <c r="B1002" t="str">
        <f t="shared" si="15"/>
        <v>16.5-86.5</v>
      </c>
      <c r="C1002" s="45">
        <v>16.5</v>
      </c>
      <c r="D1002" s="45">
        <v>-86.5</v>
      </c>
      <c r="E1002">
        <v>0</v>
      </c>
      <c r="F1002">
        <v>0</v>
      </c>
      <c r="G1002">
        <v>0</v>
      </c>
    </row>
    <row r="1003" spans="1:7" x14ac:dyDescent="0.35">
      <c r="A1003">
        <v>255628</v>
      </c>
      <c r="B1003" t="str">
        <f t="shared" si="15"/>
        <v>16.5-87</v>
      </c>
      <c r="C1003" s="45">
        <v>16.5</v>
      </c>
      <c r="D1003" s="45">
        <v>-87</v>
      </c>
      <c r="E1003">
        <v>0</v>
      </c>
      <c r="F1003">
        <v>0</v>
      </c>
      <c r="G1003">
        <v>0</v>
      </c>
    </row>
    <row r="1004" spans="1:7" x14ac:dyDescent="0.35">
      <c r="A1004">
        <v>256349</v>
      </c>
      <c r="B1004" t="str">
        <f t="shared" si="15"/>
        <v>16.5-87.5</v>
      </c>
      <c r="C1004" s="45">
        <v>16.5</v>
      </c>
      <c r="D1004" s="45">
        <v>-87.5</v>
      </c>
      <c r="E1004">
        <v>0</v>
      </c>
      <c r="F1004">
        <v>0</v>
      </c>
      <c r="G1004">
        <v>0</v>
      </c>
    </row>
    <row r="1005" spans="1:7" x14ac:dyDescent="0.35">
      <c r="A1005">
        <v>257070</v>
      </c>
      <c r="B1005" t="str">
        <f t="shared" si="15"/>
        <v>16.5-88</v>
      </c>
      <c r="C1005" s="45">
        <v>16.5</v>
      </c>
      <c r="D1005" s="45">
        <v>-88</v>
      </c>
      <c r="E1005">
        <v>0</v>
      </c>
      <c r="F1005">
        <v>0</v>
      </c>
      <c r="G1005">
        <v>0</v>
      </c>
    </row>
    <row r="1006" spans="1:7" x14ac:dyDescent="0.35">
      <c r="A1006">
        <v>257791</v>
      </c>
      <c r="B1006" t="str">
        <f t="shared" si="15"/>
        <v>16.5-88.5</v>
      </c>
      <c r="C1006" s="45">
        <v>16.5</v>
      </c>
      <c r="D1006" s="45">
        <v>-88.5</v>
      </c>
      <c r="E1006">
        <v>0</v>
      </c>
      <c r="F1006">
        <v>0</v>
      </c>
      <c r="G1006">
        <v>0</v>
      </c>
    </row>
    <row r="1007" spans="1:7" x14ac:dyDescent="0.35">
      <c r="A1007">
        <v>258512</v>
      </c>
      <c r="B1007" t="str">
        <f t="shared" si="15"/>
        <v>16.5-89</v>
      </c>
      <c r="C1007" s="45">
        <v>16.5</v>
      </c>
      <c r="D1007" s="45">
        <v>-89</v>
      </c>
      <c r="E1007">
        <v>0</v>
      </c>
      <c r="F1007">
        <v>0</v>
      </c>
      <c r="G1007">
        <v>0</v>
      </c>
    </row>
    <row r="1008" spans="1:7" x14ac:dyDescent="0.35">
      <c r="A1008">
        <v>259233</v>
      </c>
      <c r="B1008" t="str">
        <f t="shared" si="15"/>
        <v>16.5-89.5</v>
      </c>
      <c r="C1008" s="45">
        <v>16.5</v>
      </c>
      <c r="D1008" s="45">
        <v>-89.5</v>
      </c>
      <c r="E1008">
        <v>0</v>
      </c>
      <c r="F1008">
        <v>0</v>
      </c>
      <c r="G1008">
        <v>0</v>
      </c>
    </row>
    <row r="1009" spans="1:7" x14ac:dyDescent="0.35">
      <c r="A1009">
        <v>259954</v>
      </c>
      <c r="B1009" t="str">
        <f t="shared" si="15"/>
        <v>16.5-90</v>
      </c>
      <c r="C1009" s="45">
        <v>16.5</v>
      </c>
      <c r="D1009" s="45">
        <v>-90</v>
      </c>
      <c r="E1009">
        <v>0</v>
      </c>
      <c r="F1009">
        <v>0</v>
      </c>
      <c r="G1009">
        <v>0</v>
      </c>
    </row>
    <row r="1010" spans="1:7" x14ac:dyDescent="0.35">
      <c r="A1010">
        <v>215253</v>
      </c>
      <c r="B1010" t="str">
        <f t="shared" si="15"/>
        <v>17-59</v>
      </c>
      <c r="C1010" s="45">
        <v>17</v>
      </c>
      <c r="D1010" s="45">
        <v>-59</v>
      </c>
      <c r="E1010">
        <v>0</v>
      </c>
      <c r="F1010">
        <v>0</v>
      </c>
      <c r="G1010">
        <v>0</v>
      </c>
    </row>
    <row r="1011" spans="1:7" x14ac:dyDescent="0.35">
      <c r="A1011">
        <v>215974</v>
      </c>
      <c r="B1011" t="str">
        <f t="shared" si="15"/>
        <v>17-59.5</v>
      </c>
      <c r="C1011" s="45">
        <v>17</v>
      </c>
      <c r="D1011" s="45">
        <v>-59.5</v>
      </c>
      <c r="E1011">
        <v>0</v>
      </c>
      <c r="F1011">
        <v>0</v>
      </c>
      <c r="G1011">
        <v>0</v>
      </c>
    </row>
    <row r="1012" spans="1:7" x14ac:dyDescent="0.35">
      <c r="A1012">
        <v>216695</v>
      </c>
      <c r="B1012" t="str">
        <f t="shared" si="15"/>
        <v>17-60</v>
      </c>
      <c r="C1012" s="45">
        <v>17</v>
      </c>
      <c r="D1012" s="45">
        <v>-60</v>
      </c>
      <c r="E1012">
        <v>0</v>
      </c>
      <c r="F1012">
        <v>0</v>
      </c>
      <c r="G1012">
        <v>0</v>
      </c>
    </row>
    <row r="1013" spans="1:7" x14ac:dyDescent="0.35">
      <c r="A1013">
        <v>217416</v>
      </c>
      <c r="B1013" t="str">
        <f t="shared" si="15"/>
        <v>17-60.5</v>
      </c>
      <c r="C1013" s="45">
        <v>17</v>
      </c>
      <c r="D1013" s="45">
        <v>-60.5</v>
      </c>
      <c r="E1013">
        <v>0</v>
      </c>
      <c r="F1013">
        <v>0</v>
      </c>
      <c r="G1013">
        <v>0</v>
      </c>
    </row>
    <row r="1014" spans="1:7" x14ac:dyDescent="0.35">
      <c r="A1014">
        <v>218137</v>
      </c>
      <c r="B1014" t="str">
        <f t="shared" si="15"/>
        <v>17-61</v>
      </c>
      <c r="C1014" s="45">
        <v>17</v>
      </c>
      <c r="D1014" s="45">
        <v>-61</v>
      </c>
      <c r="E1014">
        <v>0</v>
      </c>
      <c r="F1014">
        <v>0</v>
      </c>
      <c r="G1014">
        <v>0</v>
      </c>
    </row>
    <row r="1015" spans="1:7" x14ac:dyDescent="0.35">
      <c r="A1015">
        <v>218858</v>
      </c>
      <c r="B1015" t="str">
        <f t="shared" si="15"/>
        <v>17-61.5</v>
      </c>
      <c r="C1015" s="45">
        <v>17</v>
      </c>
      <c r="D1015" s="45">
        <v>-61.5</v>
      </c>
      <c r="E1015">
        <v>0</v>
      </c>
      <c r="F1015">
        <v>0</v>
      </c>
      <c r="G1015">
        <v>0</v>
      </c>
    </row>
    <row r="1016" spans="1:7" x14ac:dyDescent="0.35">
      <c r="A1016">
        <v>219579</v>
      </c>
      <c r="B1016" t="str">
        <f t="shared" si="15"/>
        <v>17-62</v>
      </c>
      <c r="C1016" s="45">
        <v>17</v>
      </c>
      <c r="D1016" s="45">
        <v>-62</v>
      </c>
      <c r="E1016">
        <v>0</v>
      </c>
      <c r="F1016">
        <v>0</v>
      </c>
      <c r="G1016">
        <v>0</v>
      </c>
    </row>
    <row r="1017" spans="1:7" x14ac:dyDescent="0.35">
      <c r="A1017">
        <v>220300</v>
      </c>
      <c r="B1017" t="str">
        <f t="shared" si="15"/>
        <v>17-62.5</v>
      </c>
      <c r="C1017" s="45">
        <v>17</v>
      </c>
      <c r="D1017" s="45">
        <v>-62.5</v>
      </c>
      <c r="E1017">
        <v>0</v>
      </c>
      <c r="F1017">
        <v>0</v>
      </c>
      <c r="G1017">
        <v>0</v>
      </c>
    </row>
    <row r="1018" spans="1:7" x14ac:dyDescent="0.35">
      <c r="A1018">
        <v>221021</v>
      </c>
      <c r="B1018" t="str">
        <f t="shared" si="15"/>
        <v>17-63</v>
      </c>
      <c r="C1018" s="45">
        <v>17</v>
      </c>
      <c r="D1018" s="45">
        <v>-63</v>
      </c>
      <c r="E1018">
        <v>0</v>
      </c>
      <c r="F1018">
        <v>0</v>
      </c>
      <c r="G1018">
        <v>0</v>
      </c>
    </row>
    <row r="1019" spans="1:7" x14ac:dyDescent="0.35">
      <c r="A1019">
        <v>221742</v>
      </c>
      <c r="B1019" t="str">
        <f t="shared" si="15"/>
        <v>17-63.5</v>
      </c>
      <c r="C1019" s="45">
        <v>17</v>
      </c>
      <c r="D1019" s="45">
        <v>-63.5</v>
      </c>
      <c r="E1019">
        <v>0</v>
      </c>
      <c r="F1019">
        <v>0</v>
      </c>
      <c r="G1019">
        <v>0</v>
      </c>
    </row>
    <row r="1020" spans="1:7" x14ac:dyDescent="0.35">
      <c r="A1020">
        <v>222463</v>
      </c>
      <c r="B1020" t="str">
        <f t="shared" si="15"/>
        <v>17-64</v>
      </c>
      <c r="C1020" s="45">
        <v>17</v>
      </c>
      <c r="D1020" s="45">
        <v>-64</v>
      </c>
      <c r="E1020">
        <v>0</v>
      </c>
      <c r="F1020">
        <v>0</v>
      </c>
      <c r="G1020">
        <v>0</v>
      </c>
    </row>
    <row r="1021" spans="1:7" x14ac:dyDescent="0.35">
      <c r="A1021">
        <v>223184</v>
      </c>
      <c r="B1021" t="str">
        <f t="shared" si="15"/>
        <v>17-64.5</v>
      </c>
      <c r="C1021" s="45">
        <v>17</v>
      </c>
      <c r="D1021" s="45">
        <v>-64.5</v>
      </c>
      <c r="E1021">
        <v>0</v>
      </c>
      <c r="F1021">
        <v>0</v>
      </c>
      <c r="G1021">
        <v>0</v>
      </c>
    </row>
    <row r="1022" spans="1:7" x14ac:dyDescent="0.35">
      <c r="A1022">
        <v>223905</v>
      </c>
      <c r="B1022" t="str">
        <f t="shared" si="15"/>
        <v>17-65</v>
      </c>
      <c r="C1022" s="45">
        <v>17</v>
      </c>
      <c r="D1022" s="45">
        <v>-65</v>
      </c>
      <c r="E1022">
        <v>0</v>
      </c>
      <c r="F1022">
        <v>0</v>
      </c>
      <c r="G1022">
        <v>0</v>
      </c>
    </row>
    <row r="1023" spans="1:7" x14ac:dyDescent="0.35">
      <c r="A1023">
        <v>224626</v>
      </c>
      <c r="B1023" t="str">
        <f t="shared" si="15"/>
        <v>17-65.5</v>
      </c>
      <c r="C1023" s="45">
        <v>17</v>
      </c>
      <c r="D1023" s="45">
        <v>-65.5</v>
      </c>
      <c r="E1023">
        <v>0</v>
      </c>
      <c r="F1023">
        <v>0</v>
      </c>
      <c r="G1023">
        <v>0</v>
      </c>
    </row>
    <row r="1024" spans="1:7" x14ac:dyDescent="0.35">
      <c r="A1024">
        <v>225347</v>
      </c>
      <c r="B1024" t="str">
        <f t="shared" si="15"/>
        <v>17-66</v>
      </c>
      <c r="C1024" s="45">
        <v>17</v>
      </c>
      <c r="D1024" s="45">
        <v>-66</v>
      </c>
      <c r="E1024">
        <v>0</v>
      </c>
      <c r="F1024">
        <v>0</v>
      </c>
      <c r="G1024">
        <v>0</v>
      </c>
    </row>
    <row r="1025" spans="1:7" x14ac:dyDescent="0.35">
      <c r="A1025">
        <v>226068</v>
      </c>
      <c r="B1025" t="str">
        <f t="shared" si="15"/>
        <v>17-66.5</v>
      </c>
      <c r="C1025" s="45">
        <v>17</v>
      </c>
      <c r="D1025" s="45">
        <v>-66.5</v>
      </c>
      <c r="E1025">
        <v>0</v>
      </c>
      <c r="F1025">
        <v>0</v>
      </c>
      <c r="G1025">
        <v>0</v>
      </c>
    </row>
    <row r="1026" spans="1:7" x14ac:dyDescent="0.35">
      <c r="A1026">
        <v>226789</v>
      </c>
      <c r="B1026" t="str">
        <f t="shared" ref="B1026:B1089" si="16">+C1026&amp;D1026</f>
        <v>17-67</v>
      </c>
      <c r="C1026" s="45">
        <v>17</v>
      </c>
      <c r="D1026" s="45">
        <v>-67</v>
      </c>
      <c r="E1026">
        <v>0</v>
      </c>
      <c r="F1026">
        <v>0</v>
      </c>
      <c r="G1026">
        <v>0</v>
      </c>
    </row>
    <row r="1027" spans="1:7" x14ac:dyDescent="0.35">
      <c r="A1027">
        <v>227510</v>
      </c>
      <c r="B1027" t="str">
        <f t="shared" si="16"/>
        <v>17-67.5</v>
      </c>
      <c r="C1027" s="45">
        <v>17</v>
      </c>
      <c r="D1027" s="45">
        <v>-67.5</v>
      </c>
      <c r="E1027">
        <v>0</v>
      </c>
      <c r="F1027">
        <v>0</v>
      </c>
      <c r="G1027">
        <v>0</v>
      </c>
    </row>
    <row r="1028" spans="1:7" x14ac:dyDescent="0.35">
      <c r="A1028">
        <v>228231</v>
      </c>
      <c r="B1028" t="str">
        <f t="shared" si="16"/>
        <v>17-68</v>
      </c>
      <c r="C1028" s="45">
        <v>17</v>
      </c>
      <c r="D1028" s="45">
        <v>-68</v>
      </c>
      <c r="E1028">
        <v>0</v>
      </c>
      <c r="F1028">
        <v>0</v>
      </c>
      <c r="G1028">
        <v>0</v>
      </c>
    </row>
    <row r="1029" spans="1:7" x14ac:dyDescent="0.35">
      <c r="A1029">
        <v>228952</v>
      </c>
      <c r="B1029" t="str">
        <f t="shared" si="16"/>
        <v>17-68.5</v>
      </c>
      <c r="C1029" s="45">
        <v>17</v>
      </c>
      <c r="D1029" s="45">
        <v>-68.5</v>
      </c>
      <c r="E1029">
        <v>0</v>
      </c>
      <c r="F1029">
        <v>0</v>
      </c>
      <c r="G1029">
        <v>0</v>
      </c>
    </row>
    <row r="1030" spans="1:7" x14ac:dyDescent="0.35">
      <c r="A1030">
        <v>229673</v>
      </c>
      <c r="B1030" t="str">
        <f t="shared" si="16"/>
        <v>17-69</v>
      </c>
      <c r="C1030" s="45">
        <v>17</v>
      </c>
      <c r="D1030" s="45">
        <v>-69</v>
      </c>
      <c r="E1030">
        <v>0</v>
      </c>
      <c r="F1030">
        <v>0</v>
      </c>
      <c r="G1030">
        <v>0</v>
      </c>
    </row>
    <row r="1031" spans="1:7" x14ac:dyDescent="0.35">
      <c r="A1031">
        <v>230394</v>
      </c>
      <c r="B1031" t="str">
        <f t="shared" si="16"/>
        <v>17-69.5</v>
      </c>
      <c r="C1031" s="45">
        <v>17</v>
      </c>
      <c r="D1031" s="45">
        <v>-69.5</v>
      </c>
      <c r="E1031">
        <v>0</v>
      </c>
      <c r="F1031">
        <v>0</v>
      </c>
      <c r="G1031">
        <v>0</v>
      </c>
    </row>
    <row r="1032" spans="1:7" x14ac:dyDescent="0.35">
      <c r="A1032">
        <v>231115</v>
      </c>
      <c r="B1032" t="str">
        <f t="shared" si="16"/>
        <v>17-70</v>
      </c>
      <c r="C1032" s="45">
        <v>17</v>
      </c>
      <c r="D1032" s="45">
        <v>-70</v>
      </c>
      <c r="E1032">
        <v>0</v>
      </c>
      <c r="F1032">
        <v>0</v>
      </c>
      <c r="G1032">
        <v>0</v>
      </c>
    </row>
    <row r="1033" spans="1:7" x14ac:dyDescent="0.35">
      <c r="A1033">
        <v>231836</v>
      </c>
      <c r="B1033" t="str">
        <f t="shared" si="16"/>
        <v>17-70.5</v>
      </c>
      <c r="C1033" s="45">
        <v>17</v>
      </c>
      <c r="D1033" s="45">
        <v>-70.5</v>
      </c>
      <c r="E1033">
        <v>0</v>
      </c>
      <c r="F1033">
        <v>0</v>
      </c>
      <c r="G1033">
        <v>0</v>
      </c>
    </row>
    <row r="1034" spans="1:7" x14ac:dyDescent="0.35">
      <c r="A1034">
        <v>232557</v>
      </c>
      <c r="B1034" t="str">
        <f t="shared" si="16"/>
        <v>17-71</v>
      </c>
      <c r="C1034" s="45">
        <v>17</v>
      </c>
      <c r="D1034" s="45">
        <v>-71</v>
      </c>
      <c r="E1034">
        <v>0</v>
      </c>
      <c r="F1034">
        <v>0</v>
      </c>
      <c r="G1034">
        <v>0</v>
      </c>
    </row>
    <row r="1035" spans="1:7" x14ac:dyDescent="0.35">
      <c r="A1035">
        <v>233278</v>
      </c>
      <c r="B1035" t="str">
        <f t="shared" si="16"/>
        <v>17-71.5</v>
      </c>
      <c r="C1035" s="45">
        <v>17</v>
      </c>
      <c r="D1035" s="45">
        <v>-71.5</v>
      </c>
      <c r="E1035">
        <v>0</v>
      </c>
      <c r="F1035">
        <v>0</v>
      </c>
      <c r="G1035">
        <v>0</v>
      </c>
    </row>
    <row r="1036" spans="1:7" x14ac:dyDescent="0.35">
      <c r="A1036">
        <v>233999</v>
      </c>
      <c r="B1036" t="str">
        <f t="shared" si="16"/>
        <v>17-72</v>
      </c>
      <c r="C1036" s="45">
        <v>17</v>
      </c>
      <c r="D1036" s="45">
        <v>-72</v>
      </c>
      <c r="E1036">
        <v>0</v>
      </c>
      <c r="F1036">
        <v>0</v>
      </c>
      <c r="G1036">
        <v>0</v>
      </c>
    </row>
    <row r="1037" spans="1:7" x14ac:dyDescent="0.35">
      <c r="A1037">
        <v>234720</v>
      </c>
      <c r="B1037" t="str">
        <f t="shared" si="16"/>
        <v>17-72.5</v>
      </c>
      <c r="C1037" s="45">
        <v>17</v>
      </c>
      <c r="D1037" s="45">
        <v>-72.5</v>
      </c>
      <c r="E1037">
        <v>0</v>
      </c>
      <c r="F1037">
        <v>0</v>
      </c>
      <c r="G1037">
        <v>0</v>
      </c>
    </row>
    <row r="1038" spans="1:7" x14ac:dyDescent="0.35">
      <c r="A1038">
        <v>235441</v>
      </c>
      <c r="B1038" t="str">
        <f t="shared" si="16"/>
        <v>17-73</v>
      </c>
      <c r="C1038" s="45">
        <v>17</v>
      </c>
      <c r="D1038" s="45">
        <v>-73</v>
      </c>
      <c r="E1038">
        <v>0</v>
      </c>
      <c r="F1038">
        <v>0</v>
      </c>
      <c r="G1038">
        <v>0</v>
      </c>
    </row>
    <row r="1039" spans="1:7" x14ac:dyDescent="0.35">
      <c r="A1039">
        <v>236162</v>
      </c>
      <c r="B1039" t="str">
        <f t="shared" si="16"/>
        <v>17-73.5</v>
      </c>
      <c r="C1039" s="45">
        <v>17</v>
      </c>
      <c r="D1039" s="45">
        <v>-73.5</v>
      </c>
      <c r="E1039">
        <v>0</v>
      </c>
      <c r="F1039">
        <v>0</v>
      </c>
      <c r="G1039">
        <v>0</v>
      </c>
    </row>
    <row r="1040" spans="1:7" x14ac:dyDescent="0.35">
      <c r="A1040">
        <v>236883</v>
      </c>
      <c r="B1040" t="str">
        <f t="shared" si="16"/>
        <v>17-74</v>
      </c>
      <c r="C1040" s="45">
        <v>17</v>
      </c>
      <c r="D1040" s="45">
        <v>-74</v>
      </c>
      <c r="E1040">
        <v>0</v>
      </c>
      <c r="F1040">
        <v>0</v>
      </c>
      <c r="G1040">
        <v>0</v>
      </c>
    </row>
    <row r="1041" spans="1:7" x14ac:dyDescent="0.35">
      <c r="A1041">
        <v>237604</v>
      </c>
      <c r="B1041" t="str">
        <f t="shared" si="16"/>
        <v>17-74.5</v>
      </c>
      <c r="C1041" s="45">
        <v>17</v>
      </c>
      <c r="D1041" s="45">
        <v>-74.5</v>
      </c>
      <c r="E1041">
        <v>0</v>
      </c>
      <c r="F1041">
        <v>0</v>
      </c>
      <c r="G1041">
        <v>0</v>
      </c>
    </row>
    <row r="1042" spans="1:7" x14ac:dyDescent="0.35">
      <c r="A1042">
        <v>238325</v>
      </c>
      <c r="B1042" t="str">
        <f t="shared" si="16"/>
        <v>17-75</v>
      </c>
      <c r="C1042" s="45">
        <v>17</v>
      </c>
      <c r="D1042" s="45">
        <v>-75</v>
      </c>
      <c r="E1042">
        <v>0</v>
      </c>
      <c r="F1042">
        <v>0</v>
      </c>
      <c r="G1042">
        <v>0</v>
      </c>
    </row>
    <row r="1043" spans="1:7" x14ac:dyDescent="0.35">
      <c r="A1043">
        <v>239046</v>
      </c>
      <c r="B1043" t="str">
        <f t="shared" si="16"/>
        <v>17-75.5</v>
      </c>
      <c r="C1043" s="45">
        <v>17</v>
      </c>
      <c r="D1043" s="45">
        <v>-75.5</v>
      </c>
      <c r="E1043">
        <v>0</v>
      </c>
      <c r="F1043">
        <v>0</v>
      </c>
      <c r="G1043">
        <v>0</v>
      </c>
    </row>
    <row r="1044" spans="1:7" x14ac:dyDescent="0.35">
      <c r="A1044">
        <v>239767</v>
      </c>
      <c r="B1044" t="str">
        <f t="shared" si="16"/>
        <v>17-76</v>
      </c>
      <c r="C1044" s="45">
        <v>17</v>
      </c>
      <c r="D1044" s="45">
        <v>-76</v>
      </c>
      <c r="E1044">
        <v>0</v>
      </c>
      <c r="F1044">
        <v>0</v>
      </c>
      <c r="G1044">
        <v>0</v>
      </c>
    </row>
    <row r="1045" spans="1:7" x14ac:dyDescent="0.35">
      <c r="A1045">
        <v>240488</v>
      </c>
      <c r="B1045" t="str">
        <f t="shared" si="16"/>
        <v>17-76.5</v>
      </c>
      <c r="C1045" s="45">
        <v>17</v>
      </c>
      <c r="D1045" s="45">
        <v>-76.5</v>
      </c>
      <c r="E1045">
        <v>0</v>
      </c>
      <c r="F1045">
        <v>0</v>
      </c>
      <c r="G1045">
        <v>0</v>
      </c>
    </row>
    <row r="1046" spans="1:7" x14ac:dyDescent="0.35">
      <c r="A1046">
        <v>241209</v>
      </c>
      <c r="B1046" t="str">
        <f t="shared" si="16"/>
        <v>17-77</v>
      </c>
      <c r="C1046" s="45">
        <v>17</v>
      </c>
      <c r="D1046" s="45">
        <v>-77</v>
      </c>
      <c r="E1046">
        <v>0</v>
      </c>
      <c r="F1046">
        <v>0</v>
      </c>
      <c r="G1046">
        <v>0</v>
      </c>
    </row>
    <row r="1047" spans="1:7" x14ac:dyDescent="0.35">
      <c r="A1047">
        <v>241930</v>
      </c>
      <c r="B1047" t="str">
        <f t="shared" si="16"/>
        <v>17-77.5</v>
      </c>
      <c r="C1047" s="45">
        <v>17</v>
      </c>
      <c r="D1047" s="45">
        <v>-77.5</v>
      </c>
      <c r="E1047">
        <v>0</v>
      </c>
      <c r="F1047">
        <v>0</v>
      </c>
      <c r="G1047">
        <v>0</v>
      </c>
    </row>
    <row r="1048" spans="1:7" x14ac:dyDescent="0.35">
      <c r="A1048">
        <v>242651</v>
      </c>
      <c r="B1048" t="str">
        <f t="shared" si="16"/>
        <v>17-78</v>
      </c>
      <c r="C1048" s="45">
        <v>17</v>
      </c>
      <c r="D1048" s="45">
        <v>-78</v>
      </c>
      <c r="E1048">
        <v>0</v>
      </c>
      <c r="F1048">
        <v>0</v>
      </c>
      <c r="G1048">
        <v>0</v>
      </c>
    </row>
    <row r="1049" spans="1:7" x14ac:dyDescent="0.35">
      <c r="A1049">
        <v>243372</v>
      </c>
      <c r="B1049" t="str">
        <f t="shared" si="16"/>
        <v>17-78.5</v>
      </c>
      <c r="C1049" s="45">
        <v>17</v>
      </c>
      <c r="D1049" s="45">
        <v>-78.5</v>
      </c>
      <c r="E1049">
        <v>0</v>
      </c>
      <c r="F1049">
        <v>0</v>
      </c>
      <c r="G1049">
        <v>0</v>
      </c>
    </row>
    <row r="1050" spans="1:7" x14ac:dyDescent="0.35">
      <c r="A1050">
        <v>244093</v>
      </c>
      <c r="B1050" t="str">
        <f t="shared" si="16"/>
        <v>17-79</v>
      </c>
      <c r="C1050" s="45">
        <v>17</v>
      </c>
      <c r="D1050" s="45">
        <v>-79</v>
      </c>
      <c r="E1050">
        <v>0</v>
      </c>
      <c r="F1050">
        <v>0</v>
      </c>
      <c r="G1050">
        <v>0</v>
      </c>
    </row>
    <row r="1051" spans="1:7" x14ac:dyDescent="0.35">
      <c r="A1051">
        <v>244814</v>
      </c>
      <c r="B1051" t="str">
        <f t="shared" si="16"/>
        <v>17-79.5</v>
      </c>
      <c r="C1051" s="45">
        <v>17</v>
      </c>
      <c r="D1051" s="45">
        <v>-79.5</v>
      </c>
      <c r="E1051">
        <v>0</v>
      </c>
      <c r="F1051">
        <v>0</v>
      </c>
      <c r="G1051">
        <v>0</v>
      </c>
    </row>
    <row r="1052" spans="1:7" x14ac:dyDescent="0.35">
      <c r="A1052">
        <v>245535</v>
      </c>
      <c r="B1052" t="str">
        <f t="shared" si="16"/>
        <v>17-80</v>
      </c>
      <c r="C1052" s="45">
        <v>17</v>
      </c>
      <c r="D1052" s="45">
        <v>-80</v>
      </c>
      <c r="E1052">
        <v>0</v>
      </c>
      <c r="F1052">
        <v>0</v>
      </c>
      <c r="G1052">
        <v>0</v>
      </c>
    </row>
    <row r="1053" spans="1:7" x14ac:dyDescent="0.35">
      <c r="A1053">
        <v>246256</v>
      </c>
      <c r="B1053" t="str">
        <f t="shared" si="16"/>
        <v>17-80.5</v>
      </c>
      <c r="C1053" s="45">
        <v>17</v>
      </c>
      <c r="D1053" s="45">
        <v>-80.5</v>
      </c>
      <c r="E1053">
        <v>0</v>
      </c>
      <c r="F1053">
        <v>0</v>
      </c>
      <c r="G1053">
        <v>0</v>
      </c>
    </row>
    <row r="1054" spans="1:7" x14ac:dyDescent="0.35">
      <c r="A1054">
        <v>246977</v>
      </c>
      <c r="B1054" t="str">
        <f t="shared" si="16"/>
        <v>17-81</v>
      </c>
      <c r="C1054" s="45">
        <v>17</v>
      </c>
      <c r="D1054" s="45">
        <v>-81</v>
      </c>
      <c r="E1054">
        <v>0</v>
      </c>
      <c r="F1054">
        <v>0</v>
      </c>
      <c r="G1054">
        <v>0</v>
      </c>
    </row>
    <row r="1055" spans="1:7" x14ac:dyDescent="0.35">
      <c r="A1055">
        <v>247698</v>
      </c>
      <c r="B1055" t="str">
        <f t="shared" si="16"/>
        <v>17-81.5</v>
      </c>
      <c r="C1055" s="45">
        <v>17</v>
      </c>
      <c r="D1055" s="45">
        <v>-81.5</v>
      </c>
      <c r="E1055">
        <v>0</v>
      </c>
      <c r="F1055">
        <v>0</v>
      </c>
      <c r="G1055">
        <v>0</v>
      </c>
    </row>
    <row r="1056" spans="1:7" x14ac:dyDescent="0.35">
      <c r="A1056">
        <v>248419</v>
      </c>
      <c r="B1056" t="str">
        <f t="shared" si="16"/>
        <v>17-82</v>
      </c>
      <c r="C1056" s="45">
        <v>17</v>
      </c>
      <c r="D1056" s="45">
        <v>-82</v>
      </c>
      <c r="E1056">
        <v>0</v>
      </c>
      <c r="F1056">
        <v>0</v>
      </c>
      <c r="G1056">
        <v>0</v>
      </c>
    </row>
    <row r="1057" spans="1:7" x14ac:dyDescent="0.35">
      <c r="A1057">
        <v>249140</v>
      </c>
      <c r="B1057" t="str">
        <f t="shared" si="16"/>
        <v>17-82.5</v>
      </c>
      <c r="C1057" s="45">
        <v>17</v>
      </c>
      <c r="D1057" s="45">
        <v>-82.5</v>
      </c>
      <c r="E1057">
        <v>0</v>
      </c>
      <c r="F1057">
        <v>0</v>
      </c>
      <c r="G1057">
        <v>0</v>
      </c>
    </row>
    <row r="1058" spans="1:7" x14ac:dyDescent="0.35">
      <c r="A1058">
        <v>249861</v>
      </c>
      <c r="B1058" t="str">
        <f t="shared" si="16"/>
        <v>17-83</v>
      </c>
      <c r="C1058" s="45">
        <v>17</v>
      </c>
      <c r="D1058" s="45">
        <v>-83</v>
      </c>
      <c r="E1058">
        <v>0</v>
      </c>
      <c r="F1058">
        <v>0</v>
      </c>
      <c r="G1058">
        <v>0</v>
      </c>
    </row>
    <row r="1059" spans="1:7" x14ac:dyDescent="0.35">
      <c r="A1059">
        <v>250582</v>
      </c>
      <c r="B1059" t="str">
        <f t="shared" si="16"/>
        <v>17-83.5</v>
      </c>
      <c r="C1059" s="45">
        <v>17</v>
      </c>
      <c r="D1059" s="45">
        <v>-83.5</v>
      </c>
      <c r="E1059">
        <v>0</v>
      </c>
      <c r="F1059">
        <v>0</v>
      </c>
      <c r="G1059">
        <v>0</v>
      </c>
    </row>
    <row r="1060" spans="1:7" x14ac:dyDescent="0.35">
      <c r="A1060">
        <v>251303</v>
      </c>
      <c r="B1060" t="str">
        <f t="shared" si="16"/>
        <v>17-84</v>
      </c>
      <c r="C1060" s="45">
        <v>17</v>
      </c>
      <c r="D1060" s="45">
        <v>-84</v>
      </c>
      <c r="E1060">
        <v>0</v>
      </c>
      <c r="F1060">
        <v>0</v>
      </c>
      <c r="G1060">
        <v>0</v>
      </c>
    </row>
    <row r="1061" spans="1:7" x14ac:dyDescent="0.35">
      <c r="A1061">
        <v>252024</v>
      </c>
      <c r="B1061" t="str">
        <f t="shared" si="16"/>
        <v>17-84.5</v>
      </c>
      <c r="C1061" s="45">
        <v>17</v>
      </c>
      <c r="D1061" s="45">
        <v>-84.5</v>
      </c>
      <c r="E1061">
        <v>0</v>
      </c>
      <c r="F1061">
        <v>0</v>
      </c>
      <c r="G1061">
        <v>0</v>
      </c>
    </row>
    <row r="1062" spans="1:7" x14ac:dyDescent="0.35">
      <c r="A1062">
        <v>252745</v>
      </c>
      <c r="B1062" t="str">
        <f t="shared" si="16"/>
        <v>17-85</v>
      </c>
      <c r="C1062" s="45">
        <v>17</v>
      </c>
      <c r="D1062" s="45">
        <v>-85</v>
      </c>
      <c r="E1062">
        <v>0</v>
      </c>
      <c r="F1062">
        <v>0</v>
      </c>
      <c r="G1062">
        <v>0</v>
      </c>
    </row>
    <row r="1063" spans="1:7" x14ac:dyDescent="0.35">
      <c r="A1063">
        <v>253466</v>
      </c>
      <c r="B1063" t="str">
        <f t="shared" si="16"/>
        <v>17-85.5</v>
      </c>
      <c r="C1063" s="45">
        <v>17</v>
      </c>
      <c r="D1063" s="45">
        <v>-85.5</v>
      </c>
      <c r="E1063">
        <v>0</v>
      </c>
      <c r="F1063">
        <v>0</v>
      </c>
      <c r="G1063">
        <v>0</v>
      </c>
    </row>
    <row r="1064" spans="1:7" x14ac:dyDescent="0.35">
      <c r="A1064">
        <v>254187</v>
      </c>
      <c r="B1064" t="str">
        <f t="shared" si="16"/>
        <v>17-86</v>
      </c>
      <c r="C1064" s="45">
        <v>17</v>
      </c>
      <c r="D1064" s="45">
        <v>-86</v>
      </c>
      <c r="E1064">
        <v>0</v>
      </c>
      <c r="F1064">
        <v>0</v>
      </c>
      <c r="G1064">
        <v>0</v>
      </c>
    </row>
    <row r="1065" spans="1:7" x14ac:dyDescent="0.35">
      <c r="A1065">
        <v>254908</v>
      </c>
      <c r="B1065" t="str">
        <f t="shared" si="16"/>
        <v>17-86.5</v>
      </c>
      <c r="C1065" s="45">
        <v>17</v>
      </c>
      <c r="D1065" s="45">
        <v>-86.5</v>
      </c>
      <c r="E1065">
        <v>0</v>
      </c>
      <c r="F1065">
        <v>0</v>
      </c>
      <c r="G1065">
        <v>0</v>
      </c>
    </row>
    <row r="1066" spans="1:7" x14ac:dyDescent="0.35">
      <c r="A1066">
        <v>255629</v>
      </c>
      <c r="B1066" t="str">
        <f t="shared" si="16"/>
        <v>17-87</v>
      </c>
      <c r="C1066" s="45">
        <v>17</v>
      </c>
      <c r="D1066" s="45">
        <v>-87</v>
      </c>
      <c r="E1066">
        <v>0</v>
      </c>
      <c r="F1066">
        <v>0</v>
      </c>
      <c r="G1066">
        <v>0</v>
      </c>
    </row>
    <row r="1067" spans="1:7" x14ac:dyDescent="0.35">
      <c r="A1067">
        <v>256350</v>
      </c>
      <c r="B1067" t="str">
        <f t="shared" si="16"/>
        <v>17-87.5</v>
      </c>
      <c r="C1067" s="45">
        <v>17</v>
      </c>
      <c r="D1067" s="45">
        <v>-87.5</v>
      </c>
      <c r="E1067">
        <v>0</v>
      </c>
      <c r="F1067">
        <v>0</v>
      </c>
      <c r="G1067">
        <v>0</v>
      </c>
    </row>
    <row r="1068" spans="1:7" x14ac:dyDescent="0.35">
      <c r="A1068">
        <v>257071</v>
      </c>
      <c r="B1068" t="str">
        <f t="shared" si="16"/>
        <v>17-88</v>
      </c>
      <c r="C1068" s="45">
        <v>17</v>
      </c>
      <c r="D1068" s="45">
        <v>-88</v>
      </c>
      <c r="E1068">
        <v>0</v>
      </c>
      <c r="F1068">
        <v>0</v>
      </c>
      <c r="G1068">
        <v>0</v>
      </c>
    </row>
    <row r="1069" spans="1:7" x14ac:dyDescent="0.35">
      <c r="A1069">
        <v>257792</v>
      </c>
      <c r="B1069" t="str">
        <f t="shared" si="16"/>
        <v>17-88.5</v>
      </c>
      <c r="C1069" s="45">
        <v>17</v>
      </c>
      <c r="D1069" s="45">
        <v>-88.5</v>
      </c>
      <c r="E1069">
        <v>0</v>
      </c>
      <c r="F1069">
        <v>0</v>
      </c>
      <c r="G1069">
        <v>0</v>
      </c>
    </row>
    <row r="1070" spans="1:7" x14ac:dyDescent="0.35">
      <c r="A1070">
        <v>258513</v>
      </c>
      <c r="B1070" t="str">
        <f t="shared" si="16"/>
        <v>17-89</v>
      </c>
      <c r="C1070" s="45">
        <v>17</v>
      </c>
      <c r="D1070" s="45">
        <v>-89</v>
      </c>
      <c r="E1070">
        <v>0</v>
      </c>
      <c r="F1070">
        <v>0</v>
      </c>
      <c r="G1070">
        <v>0</v>
      </c>
    </row>
    <row r="1071" spans="1:7" x14ac:dyDescent="0.35">
      <c r="A1071">
        <v>259234</v>
      </c>
      <c r="B1071" t="str">
        <f t="shared" si="16"/>
        <v>17-89.5</v>
      </c>
      <c r="C1071" s="45">
        <v>17</v>
      </c>
      <c r="D1071" s="45">
        <v>-89.5</v>
      </c>
      <c r="E1071">
        <v>0</v>
      </c>
      <c r="F1071">
        <v>0</v>
      </c>
      <c r="G1071">
        <v>0</v>
      </c>
    </row>
    <row r="1072" spans="1:7" x14ac:dyDescent="0.35">
      <c r="A1072">
        <v>259955</v>
      </c>
      <c r="B1072" t="str">
        <f t="shared" si="16"/>
        <v>17-90</v>
      </c>
      <c r="C1072" s="45">
        <v>17</v>
      </c>
      <c r="D1072" s="45">
        <v>-90</v>
      </c>
      <c r="E1072">
        <v>0</v>
      </c>
      <c r="F1072">
        <v>0</v>
      </c>
      <c r="G1072">
        <v>0</v>
      </c>
    </row>
    <row r="1073" spans="1:7" x14ac:dyDescent="0.35">
      <c r="A1073">
        <v>215254</v>
      </c>
      <c r="B1073" t="str">
        <f t="shared" si="16"/>
        <v>17.5-59</v>
      </c>
      <c r="C1073" s="45">
        <v>17.5</v>
      </c>
      <c r="D1073" s="45">
        <v>-59</v>
      </c>
      <c r="E1073">
        <v>0</v>
      </c>
      <c r="F1073">
        <v>0</v>
      </c>
      <c r="G1073">
        <v>0</v>
      </c>
    </row>
    <row r="1074" spans="1:7" x14ac:dyDescent="0.35">
      <c r="A1074">
        <v>215975</v>
      </c>
      <c r="B1074" t="str">
        <f t="shared" si="16"/>
        <v>17.5-59.5</v>
      </c>
      <c r="C1074" s="45">
        <v>17.5</v>
      </c>
      <c r="D1074" s="45">
        <v>-59.5</v>
      </c>
      <c r="E1074">
        <v>0</v>
      </c>
      <c r="F1074">
        <v>0</v>
      </c>
      <c r="G1074">
        <v>0</v>
      </c>
    </row>
    <row r="1075" spans="1:7" x14ac:dyDescent="0.35">
      <c r="A1075">
        <v>216696</v>
      </c>
      <c r="B1075" t="str">
        <f t="shared" si="16"/>
        <v>17.5-60</v>
      </c>
      <c r="C1075" s="45">
        <v>17.5</v>
      </c>
      <c r="D1075" s="45">
        <v>-60</v>
      </c>
      <c r="E1075">
        <v>0</v>
      </c>
      <c r="F1075">
        <v>0</v>
      </c>
      <c r="G1075">
        <v>0</v>
      </c>
    </row>
    <row r="1076" spans="1:7" x14ac:dyDescent="0.35">
      <c r="A1076">
        <v>217417</v>
      </c>
      <c r="B1076" t="str">
        <f t="shared" si="16"/>
        <v>17.5-60.5</v>
      </c>
      <c r="C1076" s="45">
        <v>17.5</v>
      </c>
      <c r="D1076" s="45">
        <v>-60.5</v>
      </c>
      <c r="E1076">
        <v>0</v>
      </c>
      <c r="F1076">
        <v>0</v>
      </c>
      <c r="G1076">
        <v>0</v>
      </c>
    </row>
    <row r="1077" spans="1:7" x14ac:dyDescent="0.35">
      <c r="A1077">
        <v>218138</v>
      </c>
      <c r="B1077" t="str">
        <f t="shared" si="16"/>
        <v>17.5-61</v>
      </c>
      <c r="C1077" s="45">
        <v>17.5</v>
      </c>
      <c r="D1077" s="45">
        <v>-61</v>
      </c>
      <c r="E1077">
        <v>0</v>
      </c>
      <c r="F1077">
        <v>0</v>
      </c>
      <c r="G1077">
        <v>0</v>
      </c>
    </row>
    <row r="1078" spans="1:7" x14ac:dyDescent="0.35">
      <c r="A1078">
        <v>218859</v>
      </c>
      <c r="B1078" t="str">
        <f t="shared" si="16"/>
        <v>17.5-61.5</v>
      </c>
      <c r="C1078" s="45">
        <v>17.5</v>
      </c>
      <c r="D1078" s="45">
        <v>-61.5</v>
      </c>
      <c r="E1078">
        <v>0</v>
      </c>
      <c r="F1078">
        <v>0</v>
      </c>
      <c r="G1078">
        <v>0</v>
      </c>
    </row>
    <row r="1079" spans="1:7" x14ac:dyDescent="0.35">
      <c r="A1079">
        <v>219580</v>
      </c>
      <c r="B1079" t="str">
        <f t="shared" si="16"/>
        <v>17.5-62</v>
      </c>
      <c r="C1079" s="45">
        <v>17.5</v>
      </c>
      <c r="D1079" s="45">
        <v>-62</v>
      </c>
      <c r="E1079">
        <v>0</v>
      </c>
      <c r="F1079">
        <v>0</v>
      </c>
      <c r="G1079">
        <v>0</v>
      </c>
    </row>
    <row r="1080" spans="1:7" x14ac:dyDescent="0.35">
      <c r="A1080">
        <v>220301</v>
      </c>
      <c r="B1080" t="str">
        <f t="shared" si="16"/>
        <v>17.5-62.5</v>
      </c>
      <c r="C1080" s="45">
        <v>17.5</v>
      </c>
      <c r="D1080" s="45">
        <v>-62.5</v>
      </c>
      <c r="E1080">
        <v>0</v>
      </c>
      <c r="F1080">
        <v>0</v>
      </c>
      <c r="G1080">
        <v>0</v>
      </c>
    </row>
    <row r="1081" spans="1:7" x14ac:dyDescent="0.35">
      <c r="A1081">
        <v>221022</v>
      </c>
      <c r="B1081" t="str">
        <f t="shared" si="16"/>
        <v>17.5-63</v>
      </c>
      <c r="C1081" s="45">
        <v>17.5</v>
      </c>
      <c r="D1081" s="45">
        <v>-63</v>
      </c>
      <c r="E1081">
        <v>0</v>
      </c>
      <c r="F1081">
        <v>0</v>
      </c>
      <c r="G1081">
        <v>0</v>
      </c>
    </row>
    <row r="1082" spans="1:7" x14ac:dyDescent="0.35">
      <c r="A1082">
        <v>221743</v>
      </c>
      <c r="B1082" t="str">
        <f t="shared" si="16"/>
        <v>17.5-63.5</v>
      </c>
      <c r="C1082" s="45">
        <v>17.5</v>
      </c>
      <c r="D1082" s="45">
        <v>-63.5</v>
      </c>
      <c r="E1082">
        <v>0</v>
      </c>
      <c r="F1082">
        <v>0</v>
      </c>
      <c r="G1082">
        <v>0</v>
      </c>
    </row>
    <row r="1083" spans="1:7" x14ac:dyDescent="0.35">
      <c r="A1083">
        <v>222464</v>
      </c>
      <c r="B1083" t="str">
        <f t="shared" si="16"/>
        <v>17.5-64</v>
      </c>
      <c r="C1083" s="45">
        <v>17.5</v>
      </c>
      <c r="D1083" s="45">
        <v>-64</v>
      </c>
      <c r="E1083">
        <v>0</v>
      </c>
      <c r="F1083">
        <v>0</v>
      </c>
      <c r="G1083">
        <v>0</v>
      </c>
    </row>
    <row r="1084" spans="1:7" x14ac:dyDescent="0.35">
      <c r="A1084">
        <v>223185</v>
      </c>
      <c r="B1084" t="str">
        <f t="shared" si="16"/>
        <v>17.5-64.5</v>
      </c>
      <c r="C1084" s="45">
        <v>17.5</v>
      </c>
      <c r="D1084" s="45">
        <v>-64.5</v>
      </c>
      <c r="E1084">
        <v>0</v>
      </c>
      <c r="F1084">
        <v>0</v>
      </c>
      <c r="G1084">
        <v>0</v>
      </c>
    </row>
    <row r="1085" spans="1:7" x14ac:dyDescent="0.35">
      <c r="A1085">
        <v>223906</v>
      </c>
      <c r="B1085" t="str">
        <f t="shared" si="16"/>
        <v>17.5-65</v>
      </c>
      <c r="C1085" s="45">
        <v>17.5</v>
      </c>
      <c r="D1085" s="45">
        <v>-65</v>
      </c>
      <c r="E1085">
        <v>0</v>
      </c>
      <c r="F1085">
        <v>0</v>
      </c>
      <c r="G1085">
        <v>0</v>
      </c>
    </row>
    <row r="1086" spans="1:7" x14ac:dyDescent="0.35">
      <c r="A1086">
        <v>224627</v>
      </c>
      <c r="B1086" t="str">
        <f t="shared" si="16"/>
        <v>17.5-65.5</v>
      </c>
      <c r="C1086" s="45">
        <v>17.5</v>
      </c>
      <c r="D1086" s="45">
        <v>-65.5</v>
      </c>
      <c r="E1086">
        <v>0</v>
      </c>
      <c r="F1086">
        <v>0</v>
      </c>
      <c r="G1086">
        <v>0</v>
      </c>
    </row>
    <row r="1087" spans="1:7" x14ac:dyDescent="0.35">
      <c r="A1087">
        <v>225348</v>
      </c>
      <c r="B1087" t="str">
        <f t="shared" si="16"/>
        <v>17.5-66</v>
      </c>
      <c r="C1087" s="45">
        <v>17.5</v>
      </c>
      <c r="D1087" s="45">
        <v>-66</v>
      </c>
      <c r="E1087">
        <v>0</v>
      </c>
      <c r="F1087">
        <v>0</v>
      </c>
      <c r="G1087">
        <v>0</v>
      </c>
    </row>
    <row r="1088" spans="1:7" x14ac:dyDescent="0.35">
      <c r="A1088">
        <v>226069</v>
      </c>
      <c r="B1088" t="str">
        <f t="shared" si="16"/>
        <v>17.5-66.5</v>
      </c>
      <c r="C1088" s="45">
        <v>17.5</v>
      </c>
      <c r="D1088" s="45">
        <v>-66.5</v>
      </c>
      <c r="E1088">
        <v>0</v>
      </c>
      <c r="F1088">
        <v>0</v>
      </c>
      <c r="G1088">
        <v>0</v>
      </c>
    </row>
    <row r="1089" spans="1:7" x14ac:dyDescent="0.35">
      <c r="A1089">
        <v>226790</v>
      </c>
      <c r="B1089" t="str">
        <f t="shared" si="16"/>
        <v>17.5-67</v>
      </c>
      <c r="C1089" s="45">
        <v>17.5</v>
      </c>
      <c r="D1089" s="45">
        <v>-67</v>
      </c>
      <c r="E1089">
        <v>0</v>
      </c>
      <c r="F1089">
        <v>0</v>
      </c>
      <c r="G1089">
        <v>0</v>
      </c>
    </row>
    <row r="1090" spans="1:7" x14ac:dyDescent="0.35">
      <c r="A1090">
        <v>227511</v>
      </c>
      <c r="B1090" t="str">
        <f t="shared" ref="B1090:B1153" si="17">+C1090&amp;D1090</f>
        <v>17.5-67.5</v>
      </c>
      <c r="C1090" s="45">
        <v>17.5</v>
      </c>
      <c r="D1090" s="45">
        <v>-67.5</v>
      </c>
      <c r="E1090">
        <v>0</v>
      </c>
      <c r="F1090">
        <v>0</v>
      </c>
      <c r="G1090">
        <v>0</v>
      </c>
    </row>
    <row r="1091" spans="1:7" x14ac:dyDescent="0.35">
      <c r="A1091">
        <v>228232</v>
      </c>
      <c r="B1091" t="str">
        <f t="shared" si="17"/>
        <v>17.5-68</v>
      </c>
      <c r="C1091" s="45">
        <v>17.5</v>
      </c>
      <c r="D1091" s="45">
        <v>-68</v>
      </c>
      <c r="E1091">
        <v>0</v>
      </c>
      <c r="F1091">
        <v>0</v>
      </c>
      <c r="G1091">
        <v>0</v>
      </c>
    </row>
    <row r="1092" spans="1:7" x14ac:dyDescent="0.35">
      <c r="A1092">
        <v>228953</v>
      </c>
      <c r="B1092" t="str">
        <f t="shared" si="17"/>
        <v>17.5-68.5</v>
      </c>
      <c r="C1092" s="45">
        <v>17.5</v>
      </c>
      <c r="D1092" s="45">
        <v>-68.5</v>
      </c>
      <c r="E1092">
        <v>0</v>
      </c>
      <c r="F1092">
        <v>0</v>
      </c>
      <c r="G1092">
        <v>0</v>
      </c>
    </row>
    <row r="1093" spans="1:7" x14ac:dyDescent="0.35">
      <c r="A1093">
        <v>229674</v>
      </c>
      <c r="B1093" t="str">
        <f t="shared" si="17"/>
        <v>17.5-69</v>
      </c>
      <c r="C1093" s="45">
        <v>17.5</v>
      </c>
      <c r="D1093" s="45">
        <v>-69</v>
      </c>
      <c r="E1093">
        <v>0</v>
      </c>
      <c r="F1093">
        <v>0</v>
      </c>
      <c r="G1093">
        <v>0</v>
      </c>
    </row>
    <row r="1094" spans="1:7" x14ac:dyDescent="0.35">
      <c r="A1094">
        <v>230395</v>
      </c>
      <c r="B1094" t="str">
        <f t="shared" si="17"/>
        <v>17.5-69.5</v>
      </c>
      <c r="C1094" s="45">
        <v>17.5</v>
      </c>
      <c r="D1094" s="45">
        <v>-69.5</v>
      </c>
      <c r="E1094">
        <v>0</v>
      </c>
      <c r="F1094">
        <v>0</v>
      </c>
      <c r="G1094">
        <v>0</v>
      </c>
    </row>
    <row r="1095" spans="1:7" x14ac:dyDescent="0.35">
      <c r="A1095">
        <v>231116</v>
      </c>
      <c r="B1095" t="str">
        <f t="shared" si="17"/>
        <v>17.5-70</v>
      </c>
      <c r="C1095" s="45">
        <v>17.5</v>
      </c>
      <c r="D1095" s="45">
        <v>-70</v>
      </c>
      <c r="E1095">
        <v>0</v>
      </c>
      <c r="F1095">
        <v>0</v>
      </c>
      <c r="G1095">
        <v>0</v>
      </c>
    </row>
    <row r="1096" spans="1:7" x14ac:dyDescent="0.35">
      <c r="A1096">
        <v>231837</v>
      </c>
      <c r="B1096" t="str">
        <f t="shared" si="17"/>
        <v>17.5-70.5</v>
      </c>
      <c r="C1096" s="45">
        <v>17.5</v>
      </c>
      <c r="D1096" s="45">
        <v>-70.5</v>
      </c>
      <c r="E1096">
        <v>0</v>
      </c>
      <c r="F1096">
        <v>0</v>
      </c>
      <c r="G1096">
        <v>0</v>
      </c>
    </row>
    <row r="1097" spans="1:7" x14ac:dyDescent="0.35">
      <c r="A1097">
        <v>232558</v>
      </c>
      <c r="B1097" t="str">
        <f t="shared" si="17"/>
        <v>17.5-71</v>
      </c>
      <c r="C1097" s="45">
        <v>17.5</v>
      </c>
      <c r="D1097" s="45">
        <v>-71</v>
      </c>
      <c r="E1097">
        <v>0</v>
      </c>
      <c r="F1097">
        <v>0</v>
      </c>
      <c r="G1097">
        <v>0</v>
      </c>
    </row>
    <row r="1098" spans="1:7" x14ac:dyDescent="0.35">
      <c r="A1098">
        <v>233279</v>
      </c>
      <c r="B1098" t="str">
        <f t="shared" si="17"/>
        <v>17.5-71.5</v>
      </c>
      <c r="C1098" s="45">
        <v>17.5</v>
      </c>
      <c r="D1098" s="45">
        <v>-71.5</v>
      </c>
      <c r="E1098">
        <v>0</v>
      </c>
      <c r="F1098">
        <v>0</v>
      </c>
      <c r="G1098">
        <v>0</v>
      </c>
    </row>
    <row r="1099" spans="1:7" x14ac:dyDescent="0.35">
      <c r="A1099">
        <v>234000</v>
      </c>
      <c r="B1099" t="str">
        <f t="shared" si="17"/>
        <v>17.5-72</v>
      </c>
      <c r="C1099" s="45">
        <v>17.5</v>
      </c>
      <c r="D1099" s="45">
        <v>-72</v>
      </c>
      <c r="E1099">
        <v>0</v>
      </c>
      <c r="F1099">
        <v>0</v>
      </c>
      <c r="G1099">
        <v>0</v>
      </c>
    </row>
    <row r="1100" spans="1:7" x14ac:dyDescent="0.35">
      <c r="A1100">
        <v>234721</v>
      </c>
      <c r="B1100" t="str">
        <f t="shared" si="17"/>
        <v>17.5-72.5</v>
      </c>
      <c r="C1100" s="45">
        <v>17.5</v>
      </c>
      <c r="D1100" s="45">
        <v>-72.5</v>
      </c>
      <c r="E1100">
        <v>0</v>
      </c>
      <c r="F1100">
        <v>0</v>
      </c>
      <c r="G1100">
        <v>0</v>
      </c>
    </row>
    <row r="1101" spans="1:7" x14ac:dyDescent="0.35">
      <c r="A1101">
        <v>235442</v>
      </c>
      <c r="B1101" t="str">
        <f t="shared" si="17"/>
        <v>17.5-73</v>
      </c>
      <c r="C1101" s="45">
        <v>17.5</v>
      </c>
      <c r="D1101" s="45">
        <v>-73</v>
      </c>
      <c r="E1101">
        <v>0</v>
      </c>
      <c r="F1101">
        <v>0</v>
      </c>
      <c r="G1101">
        <v>0</v>
      </c>
    </row>
    <row r="1102" spans="1:7" x14ac:dyDescent="0.35">
      <c r="A1102">
        <v>236163</v>
      </c>
      <c r="B1102" t="str">
        <f t="shared" si="17"/>
        <v>17.5-73.5</v>
      </c>
      <c r="C1102" s="45">
        <v>17.5</v>
      </c>
      <c r="D1102" s="45">
        <v>-73.5</v>
      </c>
      <c r="E1102">
        <v>0</v>
      </c>
      <c r="F1102">
        <v>0</v>
      </c>
      <c r="G1102">
        <v>0</v>
      </c>
    </row>
    <row r="1103" spans="1:7" x14ac:dyDescent="0.35">
      <c r="A1103">
        <v>236884</v>
      </c>
      <c r="B1103" t="str">
        <f t="shared" si="17"/>
        <v>17.5-74</v>
      </c>
      <c r="C1103" s="45">
        <v>17.5</v>
      </c>
      <c r="D1103" s="45">
        <v>-74</v>
      </c>
      <c r="E1103">
        <v>0</v>
      </c>
      <c r="F1103">
        <v>0</v>
      </c>
      <c r="G1103">
        <v>0</v>
      </c>
    </row>
    <row r="1104" spans="1:7" x14ac:dyDescent="0.35">
      <c r="A1104">
        <v>237605</v>
      </c>
      <c r="B1104" t="str">
        <f t="shared" si="17"/>
        <v>17.5-74.5</v>
      </c>
      <c r="C1104" s="45">
        <v>17.5</v>
      </c>
      <c r="D1104" s="45">
        <v>-74.5</v>
      </c>
      <c r="E1104">
        <v>0</v>
      </c>
      <c r="F1104">
        <v>0</v>
      </c>
      <c r="G1104">
        <v>0</v>
      </c>
    </row>
    <row r="1105" spans="1:7" x14ac:dyDescent="0.35">
      <c r="A1105">
        <v>238326</v>
      </c>
      <c r="B1105" t="str">
        <f t="shared" si="17"/>
        <v>17.5-75</v>
      </c>
      <c r="C1105" s="45">
        <v>17.5</v>
      </c>
      <c r="D1105" s="45">
        <v>-75</v>
      </c>
      <c r="E1105">
        <v>0</v>
      </c>
      <c r="F1105">
        <v>0</v>
      </c>
      <c r="G1105">
        <v>0</v>
      </c>
    </row>
    <row r="1106" spans="1:7" x14ac:dyDescent="0.35">
      <c r="A1106">
        <v>239047</v>
      </c>
      <c r="B1106" t="str">
        <f t="shared" si="17"/>
        <v>17.5-75.5</v>
      </c>
      <c r="C1106" s="45">
        <v>17.5</v>
      </c>
      <c r="D1106" s="45">
        <v>-75.5</v>
      </c>
      <c r="E1106">
        <v>0</v>
      </c>
      <c r="F1106">
        <v>0</v>
      </c>
      <c r="G1106">
        <v>0</v>
      </c>
    </row>
    <row r="1107" spans="1:7" x14ac:dyDescent="0.35">
      <c r="A1107">
        <v>239768</v>
      </c>
      <c r="B1107" t="str">
        <f t="shared" si="17"/>
        <v>17.5-76</v>
      </c>
      <c r="C1107" s="45">
        <v>17.5</v>
      </c>
      <c r="D1107" s="45">
        <v>-76</v>
      </c>
      <c r="E1107">
        <v>0</v>
      </c>
      <c r="F1107">
        <v>0</v>
      </c>
      <c r="G1107">
        <v>0</v>
      </c>
    </row>
    <row r="1108" spans="1:7" x14ac:dyDescent="0.35">
      <c r="A1108">
        <v>240489</v>
      </c>
      <c r="B1108" t="str">
        <f t="shared" si="17"/>
        <v>17.5-76.5</v>
      </c>
      <c r="C1108" s="45">
        <v>17.5</v>
      </c>
      <c r="D1108" s="45">
        <v>-76.5</v>
      </c>
      <c r="E1108">
        <v>0</v>
      </c>
      <c r="F1108">
        <v>0</v>
      </c>
      <c r="G1108">
        <v>0</v>
      </c>
    </row>
    <row r="1109" spans="1:7" x14ac:dyDescent="0.35">
      <c r="A1109">
        <v>241210</v>
      </c>
      <c r="B1109" t="str">
        <f t="shared" si="17"/>
        <v>17.5-77</v>
      </c>
      <c r="C1109" s="45">
        <v>17.5</v>
      </c>
      <c r="D1109" s="45">
        <v>-77</v>
      </c>
      <c r="E1109">
        <v>0</v>
      </c>
      <c r="F1109">
        <v>0</v>
      </c>
      <c r="G1109">
        <v>0</v>
      </c>
    </row>
    <row r="1110" spans="1:7" x14ac:dyDescent="0.35">
      <c r="A1110">
        <v>241931</v>
      </c>
      <c r="B1110" t="str">
        <f t="shared" si="17"/>
        <v>17.5-77.5</v>
      </c>
      <c r="C1110" s="45">
        <v>17.5</v>
      </c>
      <c r="D1110" s="45">
        <v>-77.5</v>
      </c>
      <c r="E1110">
        <v>0</v>
      </c>
      <c r="F1110">
        <v>0</v>
      </c>
      <c r="G1110">
        <v>0</v>
      </c>
    </row>
    <row r="1111" spans="1:7" x14ac:dyDescent="0.35">
      <c r="A1111">
        <v>242652</v>
      </c>
      <c r="B1111" t="str">
        <f t="shared" si="17"/>
        <v>17.5-78</v>
      </c>
      <c r="C1111" s="45">
        <v>17.5</v>
      </c>
      <c r="D1111" s="45">
        <v>-78</v>
      </c>
      <c r="E1111">
        <v>0</v>
      </c>
      <c r="F1111">
        <v>0</v>
      </c>
      <c r="G1111">
        <v>0</v>
      </c>
    </row>
    <row r="1112" spans="1:7" x14ac:dyDescent="0.35">
      <c r="A1112">
        <v>243373</v>
      </c>
      <c r="B1112" t="str">
        <f t="shared" si="17"/>
        <v>17.5-78.5</v>
      </c>
      <c r="C1112" s="45">
        <v>17.5</v>
      </c>
      <c r="D1112" s="45">
        <v>-78.5</v>
      </c>
      <c r="E1112">
        <v>0</v>
      </c>
      <c r="F1112">
        <v>0</v>
      </c>
      <c r="G1112">
        <v>0</v>
      </c>
    </row>
    <row r="1113" spans="1:7" x14ac:dyDescent="0.35">
      <c r="A1113">
        <v>244094</v>
      </c>
      <c r="B1113" t="str">
        <f t="shared" si="17"/>
        <v>17.5-79</v>
      </c>
      <c r="C1113" s="45">
        <v>17.5</v>
      </c>
      <c r="D1113" s="45">
        <v>-79</v>
      </c>
      <c r="E1113">
        <v>0</v>
      </c>
      <c r="F1113">
        <v>0</v>
      </c>
      <c r="G1113">
        <v>0</v>
      </c>
    </row>
    <row r="1114" spans="1:7" x14ac:dyDescent="0.35">
      <c r="A1114">
        <v>244815</v>
      </c>
      <c r="B1114" t="str">
        <f t="shared" si="17"/>
        <v>17.5-79.5</v>
      </c>
      <c r="C1114" s="45">
        <v>17.5</v>
      </c>
      <c r="D1114" s="45">
        <v>-79.5</v>
      </c>
      <c r="E1114">
        <v>0</v>
      </c>
      <c r="F1114">
        <v>0</v>
      </c>
      <c r="G1114">
        <v>0</v>
      </c>
    </row>
    <row r="1115" spans="1:7" x14ac:dyDescent="0.35">
      <c r="A1115">
        <v>245536</v>
      </c>
      <c r="B1115" t="str">
        <f t="shared" si="17"/>
        <v>17.5-80</v>
      </c>
      <c r="C1115" s="45">
        <v>17.5</v>
      </c>
      <c r="D1115" s="45">
        <v>-80</v>
      </c>
      <c r="E1115">
        <v>0</v>
      </c>
      <c r="F1115">
        <v>0</v>
      </c>
      <c r="G1115">
        <v>0</v>
      </c>
    </row>
    <row r="1116" spans="1:7" x14ac:dyDescent="0.35">
      <c r="A1116">
        <v>246257</v>
      </c>
      <c r="B1116" t="str">
        <f t="shared" si="17"/>
        <v>17.5-80.5</v>
      </c>
      <c r="C1116" s="45">
        <v>17.5</v>
      </c>
      <c r="D1116" s="45">
        <v>-80.5</v>
      </c>
      <c r="E1116">
        <v>0</v>
      </c>
      <c r="F1116">
        <v>0</v>
      </c>
      <c r="G1116">
        <v>0</v>
      </c>
    </row>
    <row r="1117" spans="1:7" x14ac:dyDescent="0.35">
      <c r="A1117">
        <v>246978</v>
      </c>
      <c r="B1117" t="str">
        <f t="shared" si="17"/>
        <v>17.5-81</v>
      </c>
      <c r="C1117" s="45">
        <v>17.5</v>
      </c>
      <c r="D1117" s="45">
        <v>-81</v>
      </c>
      <c r="E1117">
        <v>0</v>
      </c>
      <c r="F1117">
        <v>0</v>
      </c>
      <c r="G1117">
        <v>0</v>
      </c>
    </row>
    <row r="1118" spans="1:7" x14ac:dyDescent="0.35">
      <c r="A1118">
        <v>247699</v>
      </c>
      <c r="B1118" t="str">
        <f t="shared" si="17"/>
        <v>17.5-81.5</v>
      </c>
      <c r="C1118" s="45">
        <v>17.5</v>
      </c>
      <c r="D1118" s="45">
        <v>-81.5</v>
      </c>
      <c r="E1118">
        <v>0</v>
      </c>
      <c r="F1118">
        <v>0</v>
      </c>
      <c r="G1118">
        <v>0</v>
      </c>
    </row>
    <row r="1119" spans="1:7" x14ac:dyDescent="0.35">
      <c r="A1119">
        <v>248420</v>
      </c>
      <c r="B1119" t="str">
        <f t="shared" si="17"/>
        <v>17.5-82</v>
      </c>
      <c r="C1119" s="45">
        <v>17.5</v>
      </c>
      <c r="D1119" s="45">
        <v>-82</v>
      </c>
      <c r="E1119">
        <v>0</v>
      </c>
      <c r="F1119">
        <v>0</v>
      </c>
      <c r="G1119">
        <v>0</v>
      </c>
    </row>
    <row r="1120" spans="1:7" x14ac:dyDescent="0.35">
      <c r="A1120">
        <v>249141</v>
      </c>
      <c r="B1120" t="str">
        <f t="shared" si="17"/>
        <v>17.5-82.5</v>
      </c>
      <c r="C1120" s="45">
        <v>17.5</v>
      </c>
      <c r="D1120" s="45">
        <v>-82.5</v>
      </c>
      <c r="E1120">
        <v>0</v>
      </c>
      <c r="F1120">
        <v>0</v>
      </c>
      <c r="G1120">
        <v>0</v>
      </c>
    </row>
    <row r="1121" spans="1:7" x14ac:dyDescent="0.35">
      <c r="A1121">
        <v>249862</v>
      </c>
      <c r="B1121" t="str">
        <f t="shared" si="17"/>
        <v>17.5-83</v>
      </c>
      <c r="C1121" s="45">
        <v>17.5</v>
      </c>
      <c r="D1121" s="45">
        <v>-83</v>
      </c>
      <c r="E1121">
        <v>0</v>
      </c>
      <c r="F1121">
        <v>0</v>
      </c>
      <c r="G1121">
        <v>0</v>
      </c>
    </row>
    <row r="1122" spans="1:7" x14ac:dyDescent="0.35">
      <c r="A1122">
        <v>250583</v>
      </c>
      <c r="B1122" t="str">
        <f t="shared" si="17"/>
        <v>17.5-83.5</v>
      </c>
      <c r="C1122" s="45">
        <v>17.5</v>
      </c>
      <c r="D1122" s="45">
        <v>-83.5</v>
      </c>
      <c r="E1122">
        <v>0</v>
      </c>
      <c r="F1122">
        <v>0</v>
      </c>
      <c r="G1122">
        <v>0</v>
      </c>
    </row>
    <row r="1123" spans="1:7" x14ac:dyDescent="0.35">
      <c r="A1123">
        <v>251304</v>
      </c>
      <c r="B1123" t="str">
        <f t="shared" si="17"/>
        <v>17.5-84</v>
      </c>
      <c r="C1123" s="45">
        <v>17.5</v>
      </c>
      <c r="D1123" s="45">
        <v>-84</v>
      </c>
      <c r="E1123">
        <v>0</v>
      </c>
      <c r="F1123">
        <v>0</v>
      </c>
      <c r="G1123">
        <v>0</v>
      </c>
    </row>
    <row r="1124" spans="1:7" x14ac:dyDescent="0.35">
      <c r="A1124">
        <v>252025</v>
      </c>
      <c r="B1124" t="str">
        <f t="shared" si="17"/>
        <v>17.5-84.5</v>
      </c>
      <c r="C1124" s="45">
        <v>17.5</v>
      </c>
      <c r="D1124" s="45">
        <v>-84.5</v>
      </c>
      <c r="E1124">
        <v>0</v>
      </c>
      <c r="F1124">
        <v>0</v>
      </c>
      <c r="G1124">
        <v>0</v>
      </c>
    </row>
    <row r="1125" spans="1:7" x14ac:dyDescent="0.35">
      <c r="A1125">
        <v>252746</v>
      </c>
      <c r="B1125" t="str">
        <f t="shared" si="17"/>
        <v>17.5-85</v>
      </c>
      <c r="C1125" s="45">
        <v>17.5</v>
      </c>
      <c r="D1125" s="45">
        <v>-85</v>
      </c>
      <c r="E1125">
        <v>0</v>
      </c>
      <c r="F1125">
        <v>0</v>
      </c>
      <c r="G1125">
        <v>0</v>
      </c>
    </row>
    <row r="1126" spans="1:7" x14ac:dyDescent="0.35">
      <c r="A1126">
        <v>253467</v>
      </c>
      <c r="B1126" t="str">
        <f t="shared" si="17"/>
        <v>17.5-85.5</v>
      </c>
      <c r="C1126" s="45">
        <v>17.5</v>
      </c>
      <c r="D1126" s="45">
        <v>-85.5</v>
      </c>
      <c r="E1126">
        <v>0</v>
      </c>
      <c r="F1126">
        <v>0</v>
      </c>
      <c r="G1126">
        <v>0</v>
      </c>
    </row>
    <row r="1127" spans="1:7" x14ac:dyDescent="0.35">
      <c r="A1127">
        <v>254188</v>
      </c>
      <c r="B1127" t="str">
        <f t="shared" si="17"/>
        <v>17.5-86</v>
      </c>
      <c r="C1127" s="45">
        <v>17.5</v>
      </c>
      <c r="D1127" s="45">
        <v>-86</v>
      </c>
      <c r="E1127">
        <v>0</v>
      </c>
      <c r="F1127">
        <v>0</v>
      </c>
      <c r="G1127">
        <v>0</v>
      </c>
    </row>
    <row r="1128" spans="1:7" x14ac:dyDescent="0.35">
      <c r="A1128">
        <v>254909</v>
      </c>
      <c r="B1128" t="str">
        <f t="shared" si="17"/>
        <v>17.5-86.5</v>
      </c>
      <c r="C1128" s="45">
        <v>17.5</v>
      </c>
      <c r="D1128" s="45">
        <v>-86.5</v>
      </c>
      <c r="E1128">
        <v>0</v>
      </c>
      <c r="F1128">
        <v>0</v>
      </c>
      <c r="G1128">
        <v>0</v>
      </c>
    </row>
    <row r="1129" spans="1:7" x14ac:dyDescent="0.35">
      <c r="A1129">
        <v>255630</v>
      </c>
      <c r="B1129" t="str">
        <f t="shared" si="17"/>
        <v>17.5-87</v>
      </c>
      <c r="C1129" s="45">
        <v>17.5</v>
      </c>
      <c r="D1129" s="45">
        <v>-87</v>
      </c>
      <c r="E1129">
        <v>0</v>
      </c>
      <c r="F1129">
        <v>0</v>
      </c>
      <c r="G1129">
        <v>0</v>
      </c>
    </row>
    <row r="1130" spans="1:7" x14ac:dyDescent="0.35">
      <c r="A1130">
        <v>256351</v>
      </c>
      <c r="B1130" t="str">
        <f t="shared" si="17"/>
        <v>17.5-87.5</v>
      </c>
      <c r="C1130" s="45">
        <v>17.5</v>
      </c>
      <c r="D1130" s="45">
        <v>-87.5</v>
      </c>
      <c r="E1130">
        <v>0</v>
      </c>
      <c r="F1130">
        <v>0</v>
      </c>
      <c r="G1130">
        <v>0</v>
      </c>
    </row>
    <row r="1131" spans="1:7" x14ac:dyDescent="0.35">
      <c r="A1131">
        <v>257072</v>
      </c>
      <c r="B1131" t="str">
        <f t="shared" si="17"/>
        <v>17.5-88</v>
      </c>
      <c r="C1131" s="45">
        <v>17.5</v>
      </c>
      <c r="D1131" s="45">
        <v>-88</v>
      </c>
      <c r="E1131">
        <v>0</v>
      </c>
      <c r="F1131">
        <v>0</v>
      </c>
      <c r="G1131">
        <v>0</v>
      </c>
    </row>
    <row r="1132" spans="1:7" x14ac:dyDescent="0.35">
      <c r="A1132">
        <v>257793</v>
      </c>
      <c r="B1132" t="str">
        <f t="shared" si="17"/>
        <v>17.5-88.5</v>
      </c>
      <c r="C1132" s="45">
        <v>17.5</v>
      </c>
      <c r="D1132" s="45">
        <v>-88.5</v>
      </c>
      <c r="E1132">
        <v>0</v>
      </c>
      <c r="F1132">
        <v>0</v>
      </c>
      <c r="G1132">
        <v>0</v>
      </c>
    </row>
    <row r="1133" spans="1:7" x14ac:dyDescent="0.35">
      <c r="A1133">
        <v>258514</v>
      </c>
      <c r="B1133" t="str">
        <f t="shared" si="17"/>
        <v>17.5-89</v>
      </c>
      <c r="C1133" s="45">
        <v>17.5</v>
      </c>
      <c r="D1133" s="45">
        <v>-89</v>
      </c>
      <c r="E1133">
        <v>0</v>
      </c>
      <c r="F1133">
        <v>0</v>
      </c>
      <c r="G1133">
        <v>0</v>
      </c>
    </row>
    <row r="1134" spans="1:7" x14ac:dyDescent="0.35">
      <c r="A1134">
        <v>259235</v>
      </c>
      <c r="B1134" t="str">
        <f t="shared" si="17"/>
        <v>17.5-89.5</v>
      </c>
      <c r="C1134" s="45">
        <v>17.5</v>
      </c>
      <c r="D1134" s="45">
        <v>-89.5</v>
      </c>
      <c r="E1134">
        <v>0</v>
      </c>
      <c r="F1134">
        <v>0</v>
      </c>
      <c r="G1134">
        <v>0</v>
      </c>
    </row>
    <row r="1135" spans="1:7" x14ac:dyDescent="0.35">
      <c r="A1135">
        <v>259956</v>
      </c>
      <c r="B1135" t="str">
        <f t="shared" si="17"/>
        <v>17.5-90</v>
      </c>
      <c r="C1135" s="45">
        <v>17.5</v>
      </c>
      <c r="D1135" s="45">
        <v>-90</v>
      </c>
      <c r="E1135">
        <v>0</v>
      </c>
      <c r="F1135">
        <v>0</v>
      </c>
      <c r="G1135">
        <v>0</v>
      </c>
    </row>
    <row r="1136" spans="1:7" x14ac:dyDescent="0.35">
      <c r="A1136">
        <v>215255</v>
      </c>
      <c r="B1136" t="str">
        <f t="shared" si="17"/>
        <v>18-59</v>
      </c>
      <c r="C1136" s="45">
        <v>18</v>
      </c>
      <c r="D1136" s="45">
        <v>-59</v>
      </c>
      <c r="E1136">
        <v>0</v>
      </c>
      <c r="F1136">
        <v>0</v>
      </c>
      <c r="G1136">
        <v>0</v>
      </c>
    </row>
    <row r="1137" spans="1:7" x14ac:dyDescent="0.35">
      <c r="A1137">
        <v>215976</v>
      </c>
      <c r="B1137" t="str">
        <f t="shared" si="17"/>
        <v>18-59.5</v>
      </c>
      <c r="C1137" s="45">
        <v>18</v>
      </c>
      <c r="D1137" s="45">
        <v>-59.5</v>
      </c>
      <c r="E1137">
        <v>0</v>
      </c>
      <c r="F1137">
        <v>0</v>
      </c>
      <c r="G1137">
        <v>0</v>
      </c>
    </row>
    <row r="1138" spans="1:7" x14ac:dyDescent="0.35">
      <c r="A1138">
        <v>216697</v>
      </c>
      <c r="B1138" t="str">
        <f t="shared" si="17"/>
        <v>18-60</v>
      </c>
      <c r="C1138" s="45">
        <v>18</v>
      </c>
      <c r="D1138" s="45">
        <v>-60</v>
      </c>
      <c r="E1138">
        <v>0</v>
      </c>
      <c r="F1138">
        <v>0</v>
      </c>
      <c r="G1138">
        <v>0</v>
      </c>
    </row>
    <row r="1139" spans="1:7" x14ac:dyDescent="0.35">
      <c r="A1139">
        <v>217418</v>
      </c>
      <c r="B1139" t="str">
        <f t="shared" si="17"/>
        <v>18-60.5</v>
      </c>
      <c r="C1139" s="45">
        <v>18</v>
      </c>
      <c r="D1139" s="45">
        <v>-60.5</v>
      </c>
      <c r="E1139">
        <v>0</v>
      </c>
      <c r="F1139">
        <v>0</v>
      </c>
      <c r="G1139">
        <v>0</v>
      </c>
    </row>
    <row r="1140" spans="1:7" x14ac:dyDescent="0.35">
      <c r="A1140">
        <v>218139</v>
      </c>
      <c r="B1140" t="str">
        <f t="shared" si="17"/>
        <v>18-61</v>
      </c>
      <c r="C1140" s="45">
        <v>18</v>
      </c>
      <c r="D1140" s="45">
        <v>-61</v>
      </c>
      <c r="E1140">
        <v>0</v>
      </c>
      <c r="F1140">
        <v>0</v>
      </c>
      <c r="G1140">
        <v>0</v>
      </c>
    </row>
    <row r="1141" spans="1:7" x14ac:dyDescent="0.35">
      <c r="A1141">
        <v>218860</v>
      </c>
      <c r="B1141" t="str">
        <f t="shared" si="17"/>
        <v>18-61.5</v>
      </c>
      <c r="C1141" s="45">
        <v>18</v>
      </c>
      <c r="D1141" s="45">
        <v>-61.5</v>
      </c>
      <c r="E1141">
        <v>0</v>
      </c>
      <c r="F1141">
        <v>0</v>
      </c>
      <c r="G1141">
        <v>0</v>
      </c>
    </row>
    <row r="1142" spans="1:7" x14ac:dyDescent="0.35">
      <c r="A1142">
        <v>219581</v>
      </c>
      <c r="B1142" t="str">
        <f t="shared" si="17"/>
        <v>18-62</v>
      </c>
      <c r="C1142" s="45">
        <v>18</v>
      </c>
      <c r="D1142" s="45">
        <v>-62</v>
      </c>
      <c r="E1142">
        <v>0</v>
      </c>
      <c r="F1142">
        <v>0</v>
      </c>
      <c r="G1142">
        <v>0</v>
      </c>
    </row>
    <row r="1143" spans="1:7" x14ac:dyDescent="0.35">
      <c r="A1143">
        <v>220302</v>
      </c>
      <c r="B1143" t="str">
        <f t="shared" si="17"/>
        <v>18-62.5</v>
      </c>
      <c r="C1143" s="45">
        <v>18</v>
      </c>
      <c r="D1143" s="45">
        <v>-62.5</v>
      </c>
      <c r="E1143">
        <v>0</v>
      </c>
      <c r="F1143">
        <v>0</v>
      </c>
      <c r="G1143">
        <v>0</v>
      </c>
    </row>
    <row r="1144" spans="1:7" x14ac:dyDescent="0.35">
      <c r="A1144">
        <v>221023</v>
      </c>
      <c r="B1144" t="str">
        <f t="shared" si="17"/>
        <v>18-63</v>
      </c>
      <c r="C1144" s="45">
        <v>18</v>
      </c>
      <c r="D1144" s="45">
        <v>-63</v>
      </c>
      <c r="E1144">
        <v>0</v>
      </c>
      <c r="F1144">
        <v>0</v>
      </c>
      <c r="G1144">
        <v>0</v>
      </c>
    </row>
    <row r="1145" spans="1:7" x14ac:dyDescent="0.35">
      <c r="A1145">
        <v>221744</v>
      </c>
      <c r="B1145" t="str">
        <f t="shared" si="17"/>
        <v>18-63.5</v>
      </c>
      <c r="C1145" s="45">
        <v>18</v>
      </c>
      <c r="D1145" s="45">
        <v>-63.5</v>
      </c>
      <c r="E1145">
        <v>0</v>
      </c>
      <c r="F1145">
        <v>0</v>
      </c>
      <c r="G1145">
        <v>0</v>
      </c>
    </row>
    <row r="1146" spans="1:7" x14ac:dyDescent="0.35">
      <c r="A1146">
        <v>222465</v>
      </c>
      <c r="B1146" t="str">
        <f t="shared" si="17"/>
        <v>18-64</v>
      </c>
      <c r="C1146" s="45">
        <v>18</v>
      </c>
      <c r="D1146" s="45">
        <v>-64</v>
      </c>
      <c r="E1146">
        <v>0</v>
      </c>
      <c r="F1146">
        <v>0</v>
      </c>
      <c r="G1146">
        <v>0</v>
      </c>
    </row>
    <row r="1147" spans="1:7" x14ac:dyDescent="0.35">
      <c r="A1147">
        <v>223186</v>
      </c>
      <c r="B1147" t="str">
        <f t="shared" si="17"/>
        <v>18-64.5</v>
      </c>
      <c r="C1147" s="45">
        <v>18</v>
      </c>
      <c r="D1147" s="45">
        <v>-64.5</v>
      </c>
      <c r="E1147">
        <v>0</v>
      </c>
      <c r="F1147">
        <v>0</v>
      </c>
      <c r="G1147">
        <v>0</v>
      </c>
    </row>
    <row r="1148" spans="1:7" x14ac:dyDescent="0.35">
      <c r="A1148">
        <v>223907</v>
      </c>
      <c r="B1148" t="str">
        <f t="shared" si="17"/>
        <v>18-65</v>
      </c>
      <c r="C1148" s="45">
        <v>18</v>
      </c>
      <c r="D1148" s="45">
        <v>-65</v>
      </c>
      <c r="E1148">
        <v>0</v>
      </c>
      <c r="F1148">
        <v>0</v>
      </c>
      <c r="G1148">
        <v>0</v>
      </c>
    </row>
    <row r="1149" spans="1:7" x14ac:dyDescent="0.35">
      <c r="A1149">
        <v>224628</v>
      </c>
      <c r="B1149" t="str">
        <f t="shared" si="17"/>
        <v>18-65.5</v>
      </c>
      <c r="C1149" s="45">
        <v>18</v>
      </c>
      <c r="D1149" s="45">
        <v>-65.5</v>
      </c>
      <c r="E1149">
        <v>0</v>
      </c>
      <c r="F1149">
        <v>0</v>
      </c>
      <c r="G1149">
        <v>0</v>
      </c>
    </row>
    <row r="1150" spans="1:7" x14ac:dyDescent="0.35">
      <c r="A1150">
        <v>225349</v>
      </c>
      <c r="B1150" t="str">
        <f t="shared" si="17"/>
        <v>18-66</v>
      </c>
      <c r="C1150" s="45">
        <v>18</v>
      </c>
      <c r="D1150" s="45">
        <v>-66</v>
      </c>
      <c r="E1150">
        <v>0</v>
      </c>
      <c r="F1150">
        <v>0</v>
      </c>
      <c r="G1150">
        <v>0</v>
      </c>
    </row>
    <row r="1151" spans="1:7" x14ac:dyDescent="0.35">
      <c r="A1151">
        <v>226070</v>
      </c>
      <c r="B1151" t="str">
        <f t="shared" si="17"/>
        <v>18-66.5</v>
      </c>
      <c r="C1151" s="45">
        <v>18</v>
      </c>
      <c r="D1151" s="45">
        <v>-66.5</v>
      </c>
      <c r="E1151">
        <v>0</v>
      </c>
      <c r="F1151">
        <v>0</v>
      </c>
      <c r="G1151">
        <v>0</v>
      </c>
    </row>
    <row r="1152" spans="1:7" x14ac:dyDescent="0.35">
      <c r="A1152">
        <v>226791</v>
      </c>
      <c r="B1152" t="str">
        <f t="shared" si="17"/>
        <v>18-67</v>
      </c>
      <c r="C1152" s="45">
        <v>18</v>
      </c>
      <c r="D1152" s="45">
        <v>-67</v>
      </c>
      <c r="E1152">
        <v>0</v>
      </c>
      <c r="F1152">
        <v>0</v>
      </c>
      <c r="G1152">
        <v>0</v>
      </c>
    </row>
    <row r="1153" spans="1:7" x14ac:dyDescent="0.35">
      <c r="A1153">
        <v>227512</v>
      </c>
      <c r="B1153" t="str">
        <f t="shared" si="17"/>
        <v>18-67.5</v>
      </c>
      <c r="C1153" s="45">
        <v>18</v>
      </c>
      <c r="D1153" s="45">
        <v>-67.5</v>
      </c>
      <c r="E1153">
        <v>0</v>
      </c>
      <c r="F1153">
        <v>0</v>
      </c>
      <c r="G1153">
        <v>0</v>
      </c>
    </row>
    <row r="1154" spans="1:7" x14ac:dyDescent="0.35">
      <c r="A1154">
        <v>228233</v>
      </c>
      <c r="B1154" t="str">
        <f t="shared" ref="B1154:B1217" si="18">+C1154&amp;D1154</f>
        <v>18-68</v>
      </c>
      <c r="C1154" s="45">
        <v>18</v>
      </c>
      <c r="D1154" s="45">
        <v>-68</v>
      </c>
      <c r="E1154">
        <v>0</v>
      </c>
      <c r="F1154">
        <v>0</v>
      </c>
      <c r="G1154">
        <v>0</v>
      </c>
    </row>
    <row r="1155" spans="1:7" x14ac:dyDescent="0.35">
      <c r="A1155">
        <v>228954</v>
      </c>
      <c r="B1155" t="str">
        <f t="shared" si="18"/>
        <v>18-68.5</v>
      </c>
      <c r="C1155" s="45">
        <v>18</v>
      </c>
      <c r="D1155" s="45">
        <v>-68.5</v>
      </c>
      <c r="E1155">
        <v>0</v>
      </c>
      <c r="F1155">
        <v>0</v>
      </c>
      <c r="G1155">
        <v>0</v>
      </c>
    </row>
    <row r="1156" spans="1:7" x14ac:dyDescent="0.35">
      <c r="A1156">
        <v>229675</v>
      </c>
      <c r="B1156" t="str">
        <f t="shared" si="18"/>
        <v>18-69</v>
      </c>
      <c r="C1156" s="45">
        <v>18</v>
      </c>
      <c r="D1156" s="45">
        <v>-69</v>
      </c>
      <c r="E1156">
        <v>0</v>
      </c>
      <c r="F1156">
        <v>0</v>
      </c>
      <c r="G1156">
        <v>0</v>
      </c>
    </row>
    <row r="1157" spans="1:7" x14ac:dyDescent="0.35">
      <c r="A1157">
        <v>230396</v>
      </c>
      <c r="B1157" t="str">
        <f t="shared" si="18"/>
        <v>18-69.5</v>
      </c>
      <c r="C1157" s="45">
        <v>18</v>
      </c>
      <c r="D1157" s="45">
        <v>-69.5</v>
      </c>
      <c r="E1157">
        <v>0</v>
      </c>
      <c r="F1157">
        <v>0</v>
      </c>
      <c r="G1157">
        <v>0</v>
      </c>
    </row>
    <row r="1158" spans="1:7" x14ac:dyDescent="0.35">
      <c r="A1158">
        <v>231117</v>
      </c>
      <c r="B1158" t="str">
        <f t="shared" si="18"/>
        <v>18-70</v>
      </c>
      <c r="C1158" s="45">
        <v>18</v>
      </c>
      <c r="D1158" s="45">
        <v>-70</v>
      </c>
      <c r="E1158">
        <v>0</v>
      </c>
      <c r="F1158">
        <v>0</v>
      </c>
      <c r="G1158">
        <v>0</v>
      </c>
    </row>
    <row r="1159" spans="1:7" x14ac:dyDescent="0.35">
      <c r="A1159">
        <v>231838</v>
      </c>
      <c r="B1159" t="str">
        <f t="shared" si="18"/>
        <v>18-70.5</v>
      </c>
      <c r="C1159" s="45">
        <v>18</v>
      </c>
      <c r="D1159" s="45">
        <v>-70.5</v>
      </c>
      <c r="E1159">
        <v>0</v>
      </c>
      <c r="F1159">
        <v>0</v>
      </c>
      <c r="G1159">
        <v>0</v>
      </c>
    </row>
    <row r="1160" spans="1:7" x14ac:dyDescent="0.35">
      <c r="A1160">
        <v>232559</v>
      </c>
      <c r="B1160" t="str">
        <f t="shared" si="18"/>
        <v>18-71</v>
      </c>
      <c r="C1160" s="45">
        <v>18</v>
      </c>
      <c r="D1160" s="45">
        <v>-71</v>
      </c>
      <c r="E1160">
        <v>0</v>
      </c>
      <c r="F1160">
        <v>0</v>
      </c>
      <c r="G1160">
        <v>0</v>
      </c>
    </row>
    <row r="1161" spans="1:7" x14ac:dyDescent="0.35">
      <c r="A1161">
        <v>233280</v>
      </c>
      <c r="B1161" t="str">
        <f t="shared" si="18"/>
        <v>18-71.5</v>
      </c>
      <c r="C1161" s="45">
        <v>18</v>
      </c>
      <c r="D1161" s="45">
        <v>-71.5</v>
      </c>
      <c r="E1161">
        <v>0</v>
      </c>
      <c r="F1161">
        <v>0</v>
      </c>
      <c r="G1161">
        <v>0</v>
      </c>
    </row>
    <row r="1162" spans="1:7" x14ac:dyDescent="0.35">
      <c r="A1162">
        <v>234001</v>
      </c>
      <c r="B1162" t="str">
        <f t="shared" si="18"/>
        <v>18-72</v>
      </c>
      <c r="C1162" s="45">
        <v>18</v>
      </c>
      <c r="D1162" s="45">
        <v>-72</v>
      </c>
      <c r="E1162">
        <v>0</v>
      </c>
      <c r="F1162">
        <v>0</v>
      </c>
      <c r="G1162">
        <v>0</v>
      </c>
    </row>
    <row r="1163" spans="1:7" x14ac:dyDescent="0.35">
      <c r="A1163">
        <v>234722</v>
      </c>
      <c r="B1163" t="str">
        <f t="shared" si="18"/>
        <v>18-72.5</v>
      </c>
      <c r="C1163" s="45">
        <v>18</v>
      </c>
      <c r="D1163" s="45">
        <v>-72.5</v>
      </c>
      <c r="E1163">
        <v>0</v>
      </c>
      <c r="F1163">
        <v>0</v>
      </c>
      <c r="G1163">
        <v>0</v>
      </c>
    </row>
    <row r="1164" spans="1:7" x14ac:dyDescent="0.35">
      <c r="A1164">
        <v>235443</v>
      </c>
      <c r="B1164" t="str">
        <f t="shared" si="18"/>
        <v>18-73</v>
      </c>
      <c r="C1164" s="45">
        <v>18</v>
      </c>
      <c r="D1164" s="45">
        <v>-73</v>
      </c>
      <c r="E1164">
        <v>0</v>
      </c>
      <c r="F1164">
        <v>0</v>
      </c>
      <c r="G1164">
        <v>0</v>
      </c>
    </row>
    <row r="1165" spans="1:7" x14ac:dyDescent="0.35">
      <c r="A1165">
        <v>236164</v>
      </c>
      <c r="B1165" t="str">
        <f t="shared" si="18"/>
        <v>18-73.5</v>
      </c>
      <c r="C1165" s="45">
        <v>18</v>
      </c>
      <c r="D1165" s="45">
        <v>-73.5</v>
      </c>
      <c r="E1165">
        <v>0</v>
      </c>
      <c r="F1165">
        <v>0</v>
      </c>
      <c r="G1165">
        <v>0</v>
      </c>
    </row>
    <row r="1166" spans="1:7" x14ac:dyDescent="0.35">
      <c r="A1166">
        <v>236885</v>
      </c>
      <c r="B1166" t="str">
        <f t="shared" si="18"/>
        <v>18-74</v>
      </c>
      <c r="C1166" s="45">
        <v>18</v>
      </c>
      <c r="D1166" s="45">
        <v>-74</v>
      </c>
      <c r="E1166">
        <v>0</v>
      </c>
      <c r="F1166">
        <v>0</v>
      </c>
      <c r="G1166">
        <v>0</v>
      </c>
    </row>
    <row r="1167" spans="1:7" x14ac:dyDescent="0.35">
      <c r="A1167">
        <v>237606</v>
      </c>
      <c r="B1167" t="str">
        <f t="shared" si="18"/>
        <v>18-74.5</v>
      </c>
      <c r="C1167" s="45">
        <v>18</v>
      </c>
      <c r="D1167" s="45">
        <v>-74.5</v>
      </c>
      <c r="E1167">
        <v>0</v>
      </c>
      <c r="F1167">
        <v>0</v>
      </c>
      <c r="G1167">
        <v>0</v>
      </c>
    </row>
    <row r="1168" spans="1:7" x14ac:dyDescent="0.35">
      <c r="A1168">
        <v>238327</v>
      </c>
      <c r="B1168" t="str">
        <f t="shared" si="18"/>
        <v>18-75</v>
      </c>
      <c r="C1168" s="45">
        <v>18</v>
      </c>
      <c r="D1168" s="45">
        <v>-75</v>
      </c>
      <c r="E1168">
        <v>0</v>
      </c>
      <c r="F1168">
        <v>0</v>
      </c>
      <c r="G1168">
        <v>0</v>
      </c>
    </row>
    <row r="1169" spans="1:7" x14ac:dyDescent="0.35">
      <c r="A1169">
        <v>239048</v>
      </c>
      <c r="B1169" t="str">
        <f t="shared" si="18"/>
        <v>18-75.5</v>
      </c>
      <c r="C1169" s="45">
        <v>18</v>
      </c>
      <c r="D1169" s="45">
        <v>-75.5</v>
      </c>
      <c r="E1169">
        <v>0</v>
      </c>
      <c r="F1169">
        <v>0</v>
      </c>
      <c r="G1169">
        <v>0</v>
      </c>
    </row>
    <row r="1170" spans="1:7" x14ac:dyDescent="0.35">
      <c r="A1170">
        <v>239769</v>
      </c>
      <c r="B1170" t="str">
        <f t="shared" si="18"/>
        <v>18-76</v>
      </c>
      <c r="C1170" s="45">
        <v>18</v>
      </c>
      <c r="D1170" s="45">
        <v>-76</v>
      </c>
      <c r="E1170">
        <v>0</v>
      </c>
      <c r="F1170">
        <v>0</v>
      </c>
      <c r="G1170">
        <v>0</v>
      </c>
    </row>
    <row r="1171" spans="1:7" x14ac:dyDescent="0.35">
      <c r="A1171">
        <v>240490</v>
      </c>
      <c r="B1171" t="str">
        <f t="shared" si="18"/>
        <v>18-76.5</v>
      </c>
      <c r="C1171" s="45">
        <v>18</v>
      </c>
      <c r="D1171" s="45">
        <v>-76.5</v>
      </c>
      <c r="E1171">
        <v>0</v>
      </c>
      <c r="F1171">
        <v>0</v>
      </c>
      <c r="G1171">
        <v>0</v>
      </c>
    </row>
    <row r="1172" spans="1:7" x14ac:dyDescent="0.35">
      <c r="A1172">
        <v>241211</v>
      </c>
      <c r="B1172" t="str">
        <f t="shared" si="18"/>
        <v>18-77</v>
      </c>
      <c r="C1172" s="45">
        <v>18</v>
      </c>
      <c r="D1172" s="45">
        <v>-77</v>
      </c>
      <c r="E1172">
        <v>0</v>
      </c>
      <c r="F1172">
        <v>0</v>
      </c>
      <c r="G1172">
        <v>0</v>
      </c>
    </row>
    <row r="1173" spans="1:7" x14ac:dyDescent="0.35">
      <c r="A1173">
        <v>241932</v>
      </c>
      <c r="B1173" t="str">
        <f t="shared" si="18"/>
        <v>18-77.5</v>
      </c>
      <c r="C1173" s="45">
        <v>18</v>
      </c>
      <c r="D1173" s="45">
        <v>-77.5</v>
      </c>
      <c r="E1173">
        <v>0</v>
      </c>
      <c r="F1173">
        <v>0</v>
      </c>
      <c r="G1173">
        <v>0</v>
      </c>
    </row>
    <row r="1174" spans="1:7" x14ac:dyDescent="0.35">
      <c r="A1174">
        <v>242653</v>
      </c>
      <c r="B1174" t="str">
        <f t="shared" si="18"/>
        <v>18-78</v>
      </c>
      <c r="C1174" s="45">
        <v>18</v>
      </c>
      <c r="D1174" s="45">
        <v>-78</v>
      </c>
      <c r="E1174">
        <v>0</v>
      </c>
      <c r="F1174">
        <v>0</v>
      </c>
      <c r="G1174">
        <v>0</v>
      </c>
    </row>
    <row r="1175" spans="1:7" x14ac:dyDescent="0.35">
      <c r="A1175">
        <v>243374</v>
      </c>
      <c r="B1175" t="str">
        <f t="shared" si="18"/>
        <v>18-78.5</v>
      </c>
      <c r="C1175" s="45">
        <v>18</v>
      </c>
      <c r="D1175" s="45">
        <v>-78.5</v>
      </c>
      <c r="E1175">
        <v>0</v>
      </c>
      <c r="F1175">
        <v>0</v>
      </c>
      <c r="G1175">
        <v>0</v>
      </c>
    </row>
    <row r="1176" spans="1:7" x14ac:dyDescent="0.35">
      <c r="A1176">
        <v>244095</v>
      </c>
      <c r="B1176" t="str">
        <f t="shared" si="18"/>
        <v>18-79</v>
      </c>
      <c r="C1176" s="45">
        <v>18</v>
      </c>
      <c r="D1176" s="45">
        <v>-79</v>
      </c>
      <c r="E1176">
        <v>0</v>
      </c>
      <c r="F1176">
        <v>0</v>
      </c>
      <c r="G1176">
        <v>0</v>
      </c>
    </row>
    <row r="1177" spans="1:7" x14ac:dyDescent="0.35">
      <c r="A1177">
        <v>244816</v>
      </c>
      <c r="B1177" t="str">
        <f t="shared" si="18"/>
        <v>18-79.5</v>
      </c>
      <c r="C1177" s="45">
        <v>18</v>
      </c>
      <c r="D1177" s="45">
        <v>-79.5</v>
      </c>
      <c r="E1177">
        <v>0</v>
      </c>
      <c r="F1177">
        <v>0</v>
      </c>
      <c r="G1177">
        <v>0</v>
      </c>
    </row>
    <row r="1178" spans="1:7" x14ac:dyDescent="0.35">
      <c r="A1178">
        <v>245537</v>
      </c>
      <c r="B1178" t="str">
        <f t="shared" si="18"/>
        <v>18-80</v>
      </c>
      <c r="C1178" s="45">
        <v>18</v>
      </c>
      <c r="D1178" s="45">
        <v>-80</v>
      </c>
      <c r="E1178">
        <v>0</v>
      </c>
      <c r="F1178">
        <v>0</v>
      </c>
      <c r="G1178">
        <v>0</v>
      </c>
    </row>
    <row r="1179" spans="1:7" x14ac:dyDescent="0.35">
      <c r="A1179">
        <v>246258</v>
      </c>
      <c r="B1179" t="str">
        <f t="shared" si="18"/>
        <v>18-80.5</v>
      </c>
      <c r="C1179" s="45">
        <v>18</v>
      </c>
      <c r="D1179" s="45">
        <v>-80.5</v>
      </c>
      <c r="E1179">
        <v>0</v>
      </c>
      <c r="F1179">
        <v>0</v>
      </c>
      <c r="G1179">
        <v>0</v>
      </c>
    </row>
    <row r="1180" spans="1:7" x14ac:dyDescent="0.35">
      <c r="A1180">
        <v>246979</v>
      </c>
      <c r="B1180" t="str">
        <f t="shared" si="18"/>
        <v>18-81</v>
      </c>
      <c r="C1180" s="45">
        <v>18</v>
      </c>
      <c r="D1180" s="45">
        <v>-81</v>
      </c>
      <c r="E1180">
        <v>0</v>
      </c>
      <c r="F1180">
        <v>0</v>
      </c>
      <c r="G1180">
        <v>0</v>
      </c>
    </row>
    <row r="1181" spans="1:7" x14ac:dyDescent="0.35">
      <c r="A1181">
        <v>247700</v>
      </c>
      <c r="B1181" t="str">
        <f t="shared" si="18"/>
        <v>18-81.5</v>
      </c>
      <c r="C1181" s="45">
        <v>18</v>
      </c>
      <c r="D1181" s="45">
        <v>-81.5</v>
      </c>
      <c r="E1181">
        <v>0</v>
      </c>
      <c r="F1181">
        <v>0</v>
      </c>
      <c r="G1181">
        <v>0</v>
      </c>
    </row>
    <row r="1182" spans="1:7" x14ac:dyDescent="0.35">
      <c r="A1182">
        <v>248421</v>
      </c>
      <c r="B1182" t="str">
        <f t="shared" si="18"/>
        <v>18-82</v>
      </c>
      <c r="C1182" s="45">
        <v>18</v>
      </c>
      <c r="D1182" s="45">
        <v>-82</v>
      </c>
      <c r="E1182">
        <v>0</v>
      </c>
      <c r="F1182">
        <v>0</v>
      </c>
      <c r="G1182">
        <v>0</v>
      </c>
    </row>
    <row r="1183" spans="1:7" x14ac:dyDescent="0.35">
      <c r="A1183">
        <v>249142</v>
      </c>
      <c r="B1183" t="str">
        <f t="shared" si="18"/>
        <v>18-82.5</v>
      </c>
      <c r="C1183" s="45">
        <v>18</v>
      </c>
      <c r="D1183" s="45">
        <v>-82.5</v>
      </c>
      <c r="E1183">
        <v>0</v>
      </c>
      <c r="F1183">
        <v>0</v>
      </c>
      <c r="G1183">
        <v>0</v>
      </c>
    </row>
    <row r="1184" spans="1:7" x14ac:dyDescent="0.35">
      <c r="A1184">
        <v>249863</v>
      </c>
      <c r="B1184" t="str">
        <f t="shared" si="18"/>
        <v>18-83</v>
      </c>
      <c r="C1184" s="45">
        <v>18</v>
      </c>
      <c r="D1184" s="45">
        <v>-83</v>
      </c>
      <c r="E1184">
        <v>0</v>
      </c>
      <c r="F1184">
        <v>0</v>
      </c>
      <c r="G1184">
        <v>0</v>
      </c>
    </row>
    <row r="1185" spans="1:7" x14ac:dyDescent="0.35">
      <c r="A1185">
        <v>250584</v>
      </c>
      <c r="B1185" t="str">
        <f t="shared" si="18"/>
        <v>18-83.5</v>
      </c>
      <c r="C1185" s="45">
        <v>18</v>
      </c>
      <c r="D1185" s="45">
        <v>-83.5</v>
      </c>
      <c r="E1185">
        <v>0</v>
      </c>
      <c r="F1185">
        <v>0</v>
      </c>
      <c r="G1185">
        <v>0</v>
      </c>
    </row>
    <row r="1186" spans="1:7" x14ac:dyDescent="0.35">
      <c r="A1186">
        <v>251305</v>
      </c>
      <c r="B1186" t="str">
        <f t="shared" si="18"/>
        <v>18-84</v>
      </c>
      <c r="C1186" s="45">
        <v>18</v>
      </c>
      <c r="D1186" s="45">
        <v>-84</v>
      </c>
      <c r="E1186">
        <v>0</v>
      </c>
      <c r="F1186">
        <v>0</v>
      </c>
      <c r="G1186">
        <v>0</v>
      </c>
    </row>
    <row r="1187" spans="1:7" x14ac:dyDescent="0.35">
      <c r="A1187">
        <v>252026</v>
      </c>
      <c r="B1187" t="str">
        <f t="shared" si="18"/>
        <v>18-84.5</v>
      </c>
      <c r="C1187" s="45">
        <v>18</v>
      </c>
      <c r="D1187" s="45">
        <v>-84.5</v>
      </c>
      <c r="E1187">
        <v>0</v>
      </c>
      <c r="F1187">
        <v>0</v>
      </c>
      <c r="G1187">
        <v>0</v>
      </c>
    </row>
    <row r="1188" spans="1:7" x14ac:dyDescent="0.35">
      <c r="A1188">
        <v>252747</v>
      </c>
      <c r="B1188" t="str">
        <f t="shared" si="18"/>
        <v>18-85</v>
      </c>
      <c r="C1188" s="45">
        <v>18</v>
      </c>
      <c r="D1188" s="45">
        <v>-85</v>
      </c>
      <c r="E1188">
        <v>0</v>
      </c>
      <c r="F1188">
        <v>0</v>
      </c>
      <c r="G1188">
        <v>0</v>
      </c>
    </row>
    <row r="1189" spans="1:7" x14ac:dyDescent="0.35">
      <c r="A1189">
        <v>253468</v>
      </c>
      <c r="B1189" t="str">
        <f t="shared" si="18"/>
        <v>18-85.5</v>
      </c>
      <c r="C1189" s="45">
        <v>18</v>
      </c>
      <c r="D1189" s="45">
        <v>-85.5</v>
      </c>
      <c r="E1189">
        <v>0</v>
      </c>
      <c r="F1189">
        <v>0</v>
      </c>
      <c r="G1189">
        <v>0</v>
      </c>
    </row>
    <row r="1190" spans="1:7" x14ac:dyDescent="0.35">
      <c r="A1190">
        <v>254189</v>
      </c>
      <c r="B1190" t="str">
        <f t="shared" si="18"/>
        <v>18-86</v>
      </c>
      <c r="C1190" s="45">
        <v>18</v>
      </c>
      <c r="D1190" s="45">
        <v>-86</v>
      </c>
      <c r="E1190">
        <v>0</v>
      </c>
      <c r="F1190">
        <v>0</v>
      </c>
      <c r="G1190">
        <v>0</v>
      </c>
    </row>
    <row r="1191" spans="1:7" x14ac:dyDescent="0.35">
      <c r="A1191">
        <v>254910</v>
      </c>
      <c r="B1191" t="str">
        <f t="shared" si="18"/>
        <v>18-86.5</v>
      </c>
      <c r="C1191" s="45">
        <v>18</v>
      </c>
      <c r="D1191" s="45">
        <v>-86.5</v>
      </c>
      <c r="E1191">
        <v>0</v>
      </c>
      <c r="F1191">
        <v>0</v>
      </c>
      <c r="G1191">
        <v>0</v>
      </c>
    </row>
    <row r="1192" spans="1:7" x14ac:dyDescent="0.35">
      <c r="A1192">
        <v>255631</v>
      </c>
      <c r="B1192" t="str">
        <f t="shared" si="18"/>
        <v>18-87</v>
      </c>
      <c r="C1192" s="45">
        <v>18</v>
      </c>
      <c r="D1192" s="45">
        <v>-87</v>
      </c>
      <c r="E1192">
        <v>0</v>
      </c>
      <c r="F1192">
        <v>0</v>
      </c>
      <c r="G1192">
        <v>0</v>
      </c>
    </row>
    <row r="1193" spans="1:7" x14ac:dyDescent="0.35">
      <c r="A1193">
        <v>256352</v>
      </c>
      <c r="B1193" t="str">
        <f t="shared" si="18"/>
        <v>18-87.5</v>
      </c>
      <c r="C1193" s="45">
        <v>18</v>
      </c>
      <c r="D1193" s="45">
        <v>-87.5</v>
      </c>
      <c r="E1193">
        <v>0</v>
      </c>
      <c r="F1193">
        <v>0</v>
      </c>
      <c r="G1193">
        <v>0</v>
      </c>
    </row>
    <row r="1194" spans="1:7" x14ac:dyDescent="0.35">
      <c r="A1194">
        <v>257073</v>
      </c>
      <c r="B1194" t="str">
        <f t="shared" si="18"/>
        <v>18-88</v>
      </c>
      <c r="C1194" s="45">
        <v>18</v>
      </c>
      <c r="D1194" s="45">
        <v>-88</v>
      </c>
      <c r="E1194">
        <v>0</v>
      </c>
      <c r="F1194">
        <v>0</v>
      </c>
      <c r="G1194">
        <v>0</v>
      </c>
    </row>
    <row r="1195" spans="1:7" x14ac:dyDescent="0.35">
      <c r="A1195">
        <v>257794</v>
      </c>
      <c r="B1195" t="str">
        <f t="shared" si="18"/>
        <v>18-88.5</v>
      </c>
      <c r="C1195" s="45">
        <v>18</v>
      </c>
      <c r="D1195" s="45">
        <v>-88.5</v>
      </c>
      <c r="E1195">
        <v>0</v>
      </c>
      <c r="F1195">
        <v>0</v>
      </c>
      <c r="G1195">
        <v>0</v>
      </c>
    </row>
    <row r="1196" spans="1:7" x14ac:dyDescent="0.35">
      <c r="A1196">
        <v>258515</v>
      </c>
      <c r="B1196" t="str">
        <f t="shared" si="18"/>
        <v>18-89</v>
      </c>
      <c r="C1196" s="45">
        <v>18</v>
      </c>
      <c r="D1196" s="45">
        <v>-89</v>
      </c>
      <c r="E1196">
        <v>0</v>
      </c>
      <c r="F1196">
        <v>0</v>
      </c>
      <c r="G1196">
        <v>0</v>
      </c>
    </row>
    <row r="1197" spans="1:7" x14ac:dyDescent="0.35">
      <c r="A1197">
        <v>259236</v>
      </c>
      <c r="B1197" t="str">
        <f t="shared" si="18"/>
        <v>18-89.5</v>
      </c>
      <c r="C1197" s="45">
        <v>18</v>
      </c>
      <c r="D1197" s="45">
        <v>-89.5</v>
      </c>
      <c r="E1197">
        <v>0</v>
      </c>
      <c r="F1197">
        <v>0</v>
      </c>
      <c r="G1197">
        <v>0</v>
      </c>
    </row>
    <row r="1198" spans="1:7" x14ac:dyDescent="0.35">
      <c r="A1198">
        <v>259957</v>
      </c>
      <c r="B1198" t="str">
        <f t="shared" si="18"/>
        <v>18-90</v>
      </c>
      <c r="C1198" s="45">
        <v>18</v>
      </c>
      <c r="D1198" s="45">
        <v>-90</v>
      </c>
      <c r="E1198">
        <v>0</v>
      </c>
      <c r="F1198">
        <v>0</v>
      </c>
      <c r="G1198">
        <v>0</v>
      </c>
    </row>
    <row r="1199" spans="1:7" x14ac:dyDescent="0.35">
      <c r="A1199">
        <v>215256</v>
      </c>
      <c r="B1199" t="str">
        <f t="shared" si="18"/>
        <v>18.5-59</v>
      </c>
      <c r="C1199" s="45">
        <v>18.5</v>
      </c>
      <c r="D1199" s="45">
        <v>-59</v>
      </c>
      <c r="E1199">
        <v>0</v>
      </c>
      <c r="F1199">
        <v>0</v>
      </c>
      <c r="G1199">
        <v>0</v>
      </c>
    </row>
    <row r="1200" spans="1:7" x14ac:dyDescent="0.35">
      <c r="A1200">
        <v>215977</v>
      </c>
      <c r="B1200" t="str">
        <f t="shared" si="18"/>
        <v>18.5-59.5</v>
      </c>
      <c r="C1200" s="45">
        <v>18.5</v>
      </c>
      <c r="D1200" s="45">
        <v>-59.5</v>
      </c>
      <c r="E1200">
        <v>0</v>
      </c>
      <c r="F1200">
        <v>0</v>
      </c>
      <c r="G1200">
        <v>0</v>
      </c>
    </row>
    <row r="1201" spans="1:7" x14ac:dyDescent="0.35">
      <c r="A1201">
        <v>216698</v>
      </c>
      <c r="B1201" t="str">
        <f t="shared" si="18"/>
        <v>18.5-60</v>
      </c>
      <c r="C1201" s="45">
        <v>18.5</v>
      </c>
      <c r="D1201" s="45">
        <v>-60</v>
      </c>
      <c r="E1201">
        <v>0</v>
      </c>
      <c r="F1201">
        <v>0</v>
      </c>
      <c r="G1201">
        <v>0</v>
      </c>
    </row>
    <row r="1202" spans="1:7" x14ac:dyDescent="0.35">
      <c r="A1202">
        <v>217419</v>
      </c>
      <c r="B1202" t="str">
        <f t="shared" si="18"/>
        <v>18.5-60.5</v>
      </c>
      <c r="C1202" s="45">
        <v>18.5</v>
      </c>
      <c r="D1202" s="45">
        <v>-60.5</v>
      </c>
      <c r="E1202">
        <v>0</v>
      </c>
      <c r="F1202">
        <v>0</v>
      </c>
      <c r="G1202">
        <v>0</v>
      </c>
    </row>
    <row r="1203" spans="1:7" x14ac:dyDescent="0.35">
      <c r="A1203">
        <v>218140</v>
      </c>
      <c r="B1203" t="str">
        <f t="shared" si="18"/>
        <v>18.5-61</v>
      </c>
      <c r="C1203" s="45">
        <v>18.5</v>
      </c>
      <c r="D1203" s="45">
        <v>-61</v>
      </c>
      <c r="E1203">
        <v>0</v>
      </c>
      <c r="F1203">
        <v>0</v>
      </c>
      <c r="G1203">
        <v>0</v>
      </c>
    </row>
    <row r="1204" spans="1:7" x14ac:dyDescent="0.35">
      <c r="A1204">
        <v>218861</v>
      </c>
      <c r="B1204" t="str">
        <f t="shared" si="18"/>
        <v>18.5-61.5</v>
      </c>
      <c r="C1204" s="45">
        <v>18.5</v>
      </c>
      <c r="D1204" s="45">
        <v>-61.5</v>
      </c>
      <c r="E1204">
        <v>0</v>
      </c>
      <c r="F1204">
        <v>0</v>
      </c>
      <c r="G1204">
        <v>0</v>
      </c>
    </row>
    <row r="1205" spans="1:7" x14ac:dyDescent="0.35">
      <c r="A1205">
        <v>219582</v>
      </c>
      <c r="B1205" t="str">
        <f t="shared" si="18"/>
        <v>18.5-62</v>
      </c>
      <c r="C1205" s="45">
        <v>18.5</v>
      </c>
      <c r="D1205" s="45">
        <v>-62</v>
      </c>
      <c r="E1205">
        <v>0</v>
      </c>
      <c r="F1205">
        <v>0</v>
      </c>
      <c r="G1205">
        <v>0</v>
      </c>
    </row>
    <row r="1206" spans="1:7" x14ac:dyDescent="0.35">
      <c r="A1206">
        <v>220303</v>
      </c>
      <c r="B1206" t="str">
        <f t="shared" si="18"/>
        <v>18.5-62.5</v>
      </c>
      <c r="C1206" s="45">
        <v>18.5</v>
      </c>
      <c r="D1206" s="45">
        <v>-62.5</v>
      </c>
      <c r="E1206">
        <v>0</v>
      </c>
      <c r="F1206">
        <v>0</v>
      </c>
      <c r="G1206">
        <v>0</v>
      </c>
    </row>
    <row r="1207" spans="1:7" x14ac:dyDescent="0.35">
      <c r="A1207">
        <v>221024</v>
      </c>
      <c r="B1207" t="str">
        <f t="shared" si="18"/>
        <v>18.5-63</v>
      </c>
      <c r="C1207" s="45">
        <v>18.5</v>
      </c>
      <c r="D1207" s="45">
        <v>-63</v>
      </c>
      <c r="E1207">
        <v>0</v>
      </c>
      <c r="F1207">
        <v>0</v>
      </c>
      <c r="G1207">
        <v>0</v>
      </c>
    </row>
    <row r="1208" spans="1:7" x14ac:dyDescent="0.35">
      <c r="A1208">
        <v>221745</v>
      </c>
      <c r="B1208" t="str">
        <f t="shared" si="18"/>
        <v>18.5-63.5</v>
      </c>
      <c r="C1208" s="45">
        <v>18.5</v>
      </c>
      <c r="D1208" s="45">
        <v>-63.5</v>
      </c>
      <c r="E1208">
        <v>0</v>
      </c>
      <c r="F1208">
        <v>0</v>
      </c>
      <c r="G1208">
        <v>0</v>
      </c>
    </row>
    <row r="1209" spans="1:7" x14ac:dyDescent="0.35">
      <c r="A1209">
        <v>222466</v>
      </c>
      <c r="B1209" t="str">
        <f t="shared" si="18"/>
        <v>18.5-64</v>
      </c>
      <c r="C1209" s="45">
        <v>18.5</v>
      </c>
      <c r="D1209" s="45">
        <v>-64</v>
      </c>
      <c r="E1209">
        <v>0</v>
      </c>
      <c r="F1209">
        <v>0</v>
      </c>
      <c r="G1209">
        <v>0</v>
      </c>
    </row>
    <row r="1210" spans="1:7" x14ac:dyDescent="0.35">
      <c r="A1210">
        <v>223187</v>
      </c>
      <c r="B1210" t="str">
        <f t="shared" si="18"/>
        <v>18.5-64.5</v>
      </c>
      <c r="C1210" s="45">
        <v>18.5</v>
      </c>
      <c r="D1210" s="45">
        <v>-64.5</v>
      </c>
      <c r="E1210">
        <v>0</v>
      </c>
      <c r="F1210">
        <v>0</v>
      </c>
      <c r="G1210">
        <v>0</v>
      </c>
    </row>
    <row r="1211" spans="1:7" x14ac:dyDescent="0.35">
      <c r="A1211">
        <v>223908</v>
      </c>
      <c r="B1211" t="str">
        <f t="shared" si="18"/>
        <v>18.5-65</v>
      </c>
      <c r="C1211" s="45">
        <v>18.5</v>
      </c>
      <c r="D1211" s="45">
        <v>-65</v>
      </c>
      <c r="E1211">
        <v>0</v>
      </c>
      <c r="F1211">
        <v>0</v>
      </c>
      <c r="G1211">
        <v>0</v>
      </c>
    </row>
    <row r="1212" spans="1:7" x14ac:dyDescent="0.35">
      <c r="A1212">
        <v>224629</v>
      </c>
      <c r="B1212" t="str">
        <f t="shared" si="18"/>
        <v>18.5-65.5</v>
      </c>
      <c r="C1212" s="45">
        <v>18.5</v>
      </c>
      <c r="D1212" s="45">
        <v>-65.5</v>
      </c>
      <c r="E1212">
        <v>0</v>
      </c>
      <c r="F1212">
        <v>0</v>
      </c>
      <c r="G1212">
        <v>0</v>
      </c>
    </row>
    <row r="1213" spans="1:7" x14ac:dyDescent="0.35">
      <c r="A1213">
        <v>225350</v>
      </c>
      <c r="B1213" t="str">
        <f t="shared" si="18"/>
        <v>18.5-66</v>
      </c>
      <c r="C1213" s="45">
        <v>18.5</v>
      </c>
      <c r="D1213" s="45">
        <v>-66</v>
      </c>
      <c r="E1213">
        <v>0</v>
      </c>
      <c r="F1213">
        <v>0</v>
      </c>
      <c r="G1213">
        <v>0</v>
      </c>
    </row>
    <row r="1214" spans="1:7" x14ac:dyDescent="0.35">
      <c r="A1214">
        <v>226071</v>
      </c>
      <c r="B1214" t="str">
        <f t="shared" si="18"/>
        <v>18.5-66.5</v>
      </c>
      <c r="C1214" s="45">
        <v>18.5</v>
      </c>
      <c r="D1214" s="45">
        <v>-66.5</v>
      </c>
      <c r="E1214">
        <v>0</v>
      </c>
      <c r="F1214">
        <v>0</v>
      </c>
      <c r="G1214">
        <v>0</v>
      </c>
    </row>
    <row r="1215" spans="1:7" x14ac:dyDescent="0.35">
      <c r="A1215">
        <v>226792</v>
      </c>
      <c r="B1215" t="str">
        <f t="shared" si="18"/>
        <v>18.5-67</v>
      </c>
      <c r="C1215" s="45">
        <v>18.5</v>
      </c>
      <c r="D1215" s="45">
        <v>-67</v>
      </c>
      <c r="E1215">
        <v>0</v>
      </c>
      <c r="F1215">
        <v>0</v>
      </c>
      <c r="G1215">
        <v>0</v>
      </c>
    </row>
    <row r="1216" spans="1:7" x14ac:dyDescent="0.35">
      <c r="A1216">
        <v>227513</v>
      </c>
      <c r="B1216" t="str">
        <f t="shared" si="18"/>
        <v>18.5-67.5</v>
      </c>
      <c r="C1216" s="45">
        <v>18.5</v>
      </c>
      <c r="D1216" s="45">
        <v>-67.5</v>
      </c>
      <c r="E1216">
        <v>0</v>
      </c>
      <c r="F1216">
        <v>0</v>
      </c>
      <c r="G1216">
        <v>0</v>
      </c>
    </row>
    <row r="1217" spans="1:7" x14ac:dyDescent="0.35">
      <c r="A1217">
        <v>228234</v>
      </c>
      <c r="B1217" t="str">
        <f t="shared" si="18"/>
        <v>18.5-68</v>
      </c>
      <c r="C1217" s="45">
        <v>18.5</v>
      </c>
      <c r="D1217" s="45">
        <v>-68</v>
      </c>
      <c r="E1217">
        <v>0</v>
      </c>
      <c r="F1217">
        <v>0</v>
      </c>
      <c r="G1217">
        <v>0</v>
      </c>
    </row>
    <row r="1218" spans="1:7" x14ac:dyDescent="0.35">
      <c r="A1218">
        <v>228955</v>
      </c>
      <c r="B1218" t="str">
        <f t="shared" ref="B1218:B1281" si="19">+C1218&amp;D1218</f>
        <v>18.5-68.5</v>
      </c>
      <c r="C1218" s="45">
        <v>18.5</v>
      </c>
      <c r="D1218" s="45">
        <v>-68.5</v>
      </c>
      <c r="E1218">
        <v>0</v>
      </c>
      <c r="F1218">
        <v>0</v>
      </c>
      <c r="G1218">
        <v>0</v>
      </c>
    </row>
    <row r="1219" spans="1:7" x14ac:dyDescent="0.35">
      <c r="A1219">
        <v>229676</v>
      </c>
      <c r="B1219" t="str">
        <f t="shared" si="19"/>
        <v>18.5-69</v>
      </c>
      <c r="C1219" s="45">
        <v>18.5</v>
      </c>
      <c r="D1219" s="45">
        <v>-69</v>
      </c>
      <c r="E1219">
        <v>0</v>
      </c>
      <c r="F1219">
        <v>0</v>
      </c>
      <c r="G1219">
        <v>0</v>
      </c>
    </row>
    <row r="1220" spans="1:7" x14ac:dyDescent="0.35">
      <c r="A1220">
        <v>230397</v>
      </c>
      <c r="B1220" t="str">
        <f t="shared" si="19"/>
        <v>18.5-69.5</v>
      </c>
      <c r="C1220" s="45">
        <v>18.5</v>
      </c>
      <c r="D1220" s="45">
        <v>-69.5</v>
      </c>
      <c r="E1220">
        <v>0</v>
      </c>
      <c r="F1220">
        <v>0</v>
      </c>
      <c r="G1220">
        <v>0</v>
      </c>
    </row>
    <row r="1221" spans="1:7" x14ac:dyDescent="0.35">
      <c r="A1221">
        <v>231118</v>
      </c>
      <c r="B1221" t="str">
        <f t="shared" si="19"/>
        <v>18.5-70</v>
      </c>
      <c r="C1221" s="45">
        <v>18.5</v>
      </c>
      <c r="D1221" s="45">
        <v>-70</v>
      </c>
      <c r="E1221">
        <v>0</v>
      </c>
      <c r="F1221">
        <v>0</v>
      </c>
      <c r="G1221">
        <v>0</v>
      </c>
    </row>
    <row r="1222" spans="1:7" x14ac:dyDescent="0.35">
      <c r="A1222">
        <v>231839</v>
      </c>
      <c r="B1222" t="str">
        <f t="shared" si="19"/>
        <v>18.5-70.5</v>
      </c>
      <c r="C1222" s="45">
        <v>18.5</v>
      </c>
      <c r="D1222" s="45">
        <v>-70.5</v>
      </c>
      <c r="E1222">
        <v>0</v>
      </c>
      <c r="F1222">
        <v>0</v>
      </c>
      <c r="G1222">
        <v>0</v>
      </c>
    </row>
    <row r="1223" spans="1:7" x14ac:dyDescent="0.35">
      <c r="A1223">
        <v>232560</v>
      </c>
      <c r="B1223" t="str">
        <f t="shared" si="19"/>
        <v>18.5-71</v>
      </c>
      <c r="C1223" s="45">
        <v>18.5</v>
      </c>
      <c r="D1223" s="45">
        <v>-71</v>
      </c>
      <c r="E1223">
        <v>0</v>
      </c>
      <c r="F1223">
        <v>0</v>
      </c>
      <c r="G1223">
        <v>0</v>
      </c>
    </row>
    <row r="1224" spans="1:7" x14ac:dyDescent="0.35">
      <c r="A1224">
        <v>233281</v>
      </c>
      <c r="B1224" t="str">
        <f t="shared" si="19"/>
        <v>18.5-71.5</v>
      </c>
      <c r="C1224" s="45">
        <v>18.5</v>
      </c>
      <c r="D1224" s="45">
        <v>-71.5</v>
      </c>
      <c r="E1224">
        <v>0</v>
      </c>
      <c r="F1224">
        <v>0</v>
      </c>
      <c r="G1224">
        <v>0</v>
      </c>
    </row>
    <row r="1225" spans="1:7" x14ac:dyDescent="0.35">
      <c r="A1225">
        <v>234002</v>
      </c>
      <c r="B1225" t="str">
        <f t="shared" si="19"/>
        <v>18.5-72</v>
      </c>
      <c r="C1225" s="45">
        <v>18.5</v>
      </c>
      <c r="D1225" s="45">
        <v>-72</v>
      </c>
      <c r="E1225">
        <v>0</v>
      </c>
      <c r="F1225">
        <v>0</v>
      </c>
      <c r="G1225">
        <v>0</v>
      </c>
    </row>
    <row r="1226" spans="1:7" x14ac:dyDescent="0.35">
      <c r="A1226">
        <v>234723</v>
      </c>
      <c r="B1226" t="str">
        <f t="shared" si="19"/>
        <v>18.5-72.5</v>
      </c>
      <c r="C1226" s="45">
        <v>18.5</v>
      </c>
      <c r="D1226" s="45">
        <v>-72.5</v>
      </c>
      <c r="E1226">
        <v>0</v>
      </c>
      <c r="F1226">
        <v>0</v>
      </c>
      <c r="G1226">
        <v>0</v>
      </c>
    </row>
    <row r="1227" spans="1:7" x14ac:dyDescent="0.35">
      <c r="A1227">
        <v>235444</v>
      </c>
      <c r="B1227" t="str">
        <f t="shared" si="19"/>
        <v>18.5-73</v>
      </c>
      <c r="C1227" s="45">
        <v>18.5</v>
      </c>
      <c r="D1227" s="45">
        <v>-73</v>
      </c>
      <c r="E1227">
        <v>0</v>
      </c>
      <c r="F1227">
        <v>0</v>
      </c>
      <c r="G1227">
        <v>0</v>
      </c>
    </row>
    <row r="1228" spans="1:7" x14ac:dyDescent="0.35">
      <c r="A1228">
        <v>236165</v>
      </c>
      <c r="B1228" t="str">
        <f t="shared" si="19"/>
        <v>18.5-73.5</v>
      </c>
      <c r="C1228" s="45">
        <v>18.5</v>
      </c>
      <c r="D1228" s="45">
        <v>-73.5</v>
      </c>
      <c r="E1228">
        <v>0</v>
      </c>
      <c r="F1228">
        <v>0</v>
      </c>
      <c r="G1228">
        <v>0</v>
      </c>
    </row>
    <row r="1229" spans="1:7" x14ac:dyDescent="0.35">
      <c r="A1229">
        <v>236886</v>
      </c>
      <c r="B1229" t="str">
        <f t="shared" si="19"/>
        <v>18.5-74</v>
      </c>
      <c r="C1229" s="45">
        <v>18.5</v>
      </c>
      <c r="D1229" s="45">
        <v>-74</v>
      </c>
      <c r="E1229">
        <v>0</v>
      </c>
      <c r="F1229">
        <v>0</v>
      </c>
      <c r="G1229">
        <v>0</v>
      </c>
    </row>
    <row r="1230" spans="1:7" x14ac:dyDescent="0.35">
      <c r="A1230">
        <v>237607</v>
      </c>
      <c r="B1230" t="str">
        <f t="shared" si="19"/>
        <v>18.5-74.5</v>
      </c>
      <c r="C1230" s="45">
        <v>18.5</v>
      </c>
      <c r="D1230" s="45">
        <v>-74.5</v>
      </c>
      <c r="E1230">
        <v>0</v>
      </c>
      <c r="F1230">
        <v>0</v>
      </c>
      <c r="G1230">
        <v>0</v>
      </c>
    </row>
    <row r="1231" spans="1:7" x14ac:dyDescent="0.35">
      <c r="A1231">
        <v>238328</v>
      </c>
      <c r="B1231" t="str">
        <f t="shared" si="19"/>
        <v>18.5-75</v>
      </c>
      <c r="C1231" s="45">
        <v>18.5</v>
      </c>
      <c r="D1231" s="45">
        <v>-75</v>
      </c>
      <c r="E1231">
        <v>0</v>
      </c>
      <c r="F1231">
        <v>0</v>
      </c>
      <c r="G1231">
        <v>0</v>
      </c>
    </row>
    <row r="1232" spans="1:7" x14ac:dyDescent="0.35">
      <c r="A1232">
        <v>239049</v>
      </c>
      <c r="B1232" t="str">
        <f t="shared" si="19"/>
        <v>18.5-75.5</v>
      </c>
      <c r="C1232" s="45">
        <v>18.5</v>
      </c>
      <c r="D1232" s="45">
        <v>-75.5</v>
      </c>
      <c r="E1232">
        <v>0</v>
      </c>
      <c r="F1232">
        <v>0</v>
      </c>
      <c r="G1232">
        <v>0</v>
      </c>
    </row>
    <row r="1233" spans="1:7" x14ac:dyDescent="0.35">
      <c r="A1233">
        <v>239770</v>
      </c>
      <c r="B1233" t="str">
        <f t="shared" si="19"/>
        <v>18.5-76</v>
      </c>
      <c r="C1233" s="45">
        <v>18.5</v>
      </c>
      <c r="D1233" s="45">
        <v>-76</v>
      </c>
      <c r="E1233">
        <v>0</v>
      </c>
      <c r="F1233">
        <v>0</v>
      </c>
      <c r="G1233">
        <v>0</v>
      </c>
    </row>
    <row r="1234" spans="1:7" x14ac:dyDescent="0.35">
      <c r="A1234">
        <v>240491</v>
      </c>
      <c r="B1234" t="str">
        <f t="shared" si="19"/>
        <v>18.5-76.5</v>
      </c>
      <c r="C1234" s="45">
        <v>18.5</v>
      </c>
      <c r="D1234" s="45">
        <v>-76.5</v>
      </c>
      <c r="E1234">
        <v>0</v>
      </c>
      <c r="F1234">
        <v>0</v>
      </c>
      <c r="G1234">
        <v>0</v>
      </c>
    </row>
    <row r="1235" spans="1:7" x14ac:dyDescent="0.35">
      <c r="A1235">
        <v>241212</v>
      </c>
      <c r="B1235" t="str">
        <f t="shared" si="19"/>
        <v>18.5-77</v>
      </c>
      <c r="C1235" s="45">
        <v>18.5</v>
      </c>
      <c r="D1235" s="45">
        <v>-77</v>
      </c>
      <c r="E1235">
        <v>0</v>
      </c>
      <c r="F1235">
        <v>0</v>
      </c>
      <c r="G1235">
        <v>0</v>
      </c>
    </row>
    <row r="1236" spans="1:7" x14ac:dyDescent="0.35">
      <c r="A1236">
        <v>241933</v>
      </c>
      <c r="B1236" t="str">
        <f t="shared" si="19"/>
        <v>18.5-77.5</v>
      </c>
      <c r="C1236" s="45">
        <v>18.5</v>
      </c>
      <c r="D1236" s="45">
        <v>-77.5</v>
      </c>
      <c r="E1236">
        <v>0</v>
      </c>
      <c r="F1236">
        <v>0</v>
      </c>
      <c r="G1236">
        <v>0</v>
      </c>
    </row>
    <row r="1237" spans="1:7" x14ac:dyDescent="0.35">
      <c r="A1237">
        <v>242654</v>
      </c>
      <c r="B1237" t="str">
        <f t="shared" si="19"/>
        <v>18.5-78</v>
      </c>
      <c r="C1237" s="45">
        <v>18.5</v>
      </c>
      <c r="D1237" s="45">
        <v>-78</v>
      </c>
      <c r="E1237">
        <v>0</v>
      </c>
      <c r="F1237">
        <v>0</v>
      </c>
      <c r="G1237">
        <v>0</v>
      </c>
    </row>
    <row r="1238" spans="1:7" x14ac:dyDescent="0.35">
      <c r="A1238">
        <v>243375</v>
      </c>
      <c r="B1238" t="str">
        <f t="shared" si="19"/>
        <v>18.5-78.5</v>
      </c>
      <c r="C1238" s="45">
        <v>18.5</v>
      </c>
      <c r="D1238" s="45">
        <v>-78.5</v>
      </c>
      <c r="E1238">
        <v>0</v>
      </c>
      <c r="F1238">
        <v>0</v>
      </c>
      <c r="G1238">
        <v>0</v>
      </c>
    </row>
    <row r="1239" spans="1:7" x14ac:dyDescent="0.35">
      <c r="A1239">
        <v>244096</v>
      </c>
      <c r="B1239" t="str">
        <f t="shared" si="19"/>
        <v>18.5-79</v>
      </c>
      <c r="C1239" s="45">
        <v>18.5</v>
      </c>
      <c r="D1239" s="45">
        <v>-79</v>
      </c>
      <c r="E1239">
        <v>0</v>
      </c>
      <c r="F1239">
        <v>0</v>
      </c>
      <c r="G1239">
        <v>0</v>
      </c>
    </row>
    <row r="1240" spans="1:7" x14ac:dyDescent="0.35">
      <c r="A1240">
        <v>244817</v>
      </c>
      <c r="B1240" t="str">
        <f t="shared" si="19"/>
        <v>18.5-79.5</v>
      </c>
      <c r="C1240" s="45">
        <v>18.5</v>
      </c>
      <c r="D1240" s="45">
        <v>-79.5</v>
      </c>
      <c r="E1240">
        <v>0</v>
      </c>
      <c r="F1240">
        <v>0</v>
      </c>
      <c r="G1240">
        <v>0</v>
      </c>
    </row>
    <row r="1241" spans="1:7" x14ac:dyDescent="0.35">
      <c r="A1241">
        <v>245538</v>
      </c>
      <c r="B1241" t="str">
        <f t="shared" si="19"/>
        <v>18.5-80</v>
      </c>
      <c r="C1241" s="45">
        <v>18.5</v>
      </c>
      <c r="D1241" s="45">
        <v>-80</v>
      </c>
      <c r="E1241">
        <v>0</v>
      </c>
      <c r="F1241">
        <v>0</v>
      </c>
      <c r="G1241">
        <v>0</v>
      </c>
    </row>
    <row r="1242" spans="1:7" x14ac:dyDescent="0.35">
      <c r="A1242">
        <v>246259</v>
      </c>
      <c r="B1242" t="str">
        <f t="shared" si="19"/>
        <v>18.5-80.5</v>
      </c>
      <c r="C1242" s="45">
        <v>18.5</v>
      </c>
      <c r="D1242" s="45">
        <v>-80.5</v>
      </c>
      <c r="E1242">
        <v>0</v>
      </c>
      <c r="F1242">
        <v>0</v>
      </c>
      <c r="G1242">
        <v>0</v>
      </c>
    </row>
    <row r="1243" spans="1:7" x14ac:dyDescent="0.35">
      <c r="A1243">
        <v>246980</v>
      </c>
      <c r="B1243" t="str">
        <f t="shared" si="19"/>
        <v>18.5-81</v>
      </c>
      <c r="C1243" s="45">
        <v>18.5</v>
      </c>
      <c r="D1243" s="45">
        <v>-81</v>
      </c>
      <c r="E1243">
        <v>0</v>
      </c>
      <c r="F1243">
        <v>0</v>
      </c>
      <c r="G1243">
        <v>0</v>
      </c>
    </row>
    <row r="1244" spans="1:7" x14ac:dyDescent="0.35">
      <c r="A1244">
        <v>247701</v>
      </c>
      <c r="B1244" t="str">
        <f t="shared" si="19"/>
        <v>18.5-81.5</v>
      </c>
      <c r="C1244" s="45">
        <v>18.5</v>
      </c>
      <c r="D1244" s="45">
        <v>-81.5</v>
      </c>
      <c r="E1244">
        <v>0</v>
      </c>
      <c r="F1244">
        <v>0</v>
      </c>
      <c r="G1244">
        <v>0</v>
      </c>
    </row>
    <row r="1245" spans="1:7" x14ac:dyDescent="0.35">
      <c r="A1245">
        <v>248422</v>
      </c>
      <c r="B1245" t="str">
        <f t="shared" si="19"/>
        <v>18.5-82</v>
      </c>
      <c r="C1245" s="45">
        <v>18.5</v>
      </c>
      <c r="D1245" s="45">
        <v>-82</v>
      </c>
      <c r="E1245">
        <v>0</v>
      </c>
      <c r="F1245">
        <v>0</v>
      </c>
      <c r="G1245">
        <v>0</v>
      </c>
    </row>
    <row r="1246" spans="1:7" x14ac:dyDescent="0.35">
      <c r="A1246">
        <v>249143</v>
      </c>
      <c r="B1246" t="str">
        <f t="shared" si="19"/>
        <v>18.5-82.5</v>
      </c>
      <c r="C1246" s="45">
        <v>18.5</v>
      </c>
      <c r="D1246" s="45">
        <v>-82.5</v>
      </c>
      <c r="E1246">
        <v>0</v>
      </c>
      <c r="F1246">
        <v>0</v>
      </c>
      <c r="G1246">
        <v>0</v>
      </c>
    </row>
    <row r="1247" spans="1:7" x14ac:dyDescent="0.35">
      <c r="A1247">
        <v>249864</v>
      </c>
      <c r="B1247" t="str">
        <f t="shared" si="19"/>
        <v>18.5-83</v>
      </c>
      <c r="C1247" s="45">
        <v>18.5</v>
      </c>
      <c r="D1247" s="45">
        <v>-83</v>
      </c>
      <c r="E1247">
        <v>0</v>
      </c>
      <c r="F1247">
        <v>0</v>
      </c>
      <c r="G1247">
        <v>0</v>
      </c>
    </row>
    <row r="1248" spans="1:7" x14ac:dyDescent="0.35">
      <c r="A1248">
        <v>250585</v>
      </c>
      <c r="B1248" t="str">
        <f t="shared" si="19"/>
        <v>18.5-83.5</v>
      </c>
      <c r="C1248" s="45">
        <v>18.5</v>
      </c>
      <c r="D1248" s="45">
        <v>-83.5</v>
      </c>
      <c r="E1248">
        <v>0</v>
      </c>
      <c r="F1248">
        <v>0</v>
      </c>
      <c r="G1248">
        <v>0</v>
      </c>
    </row>
    <row r="1249" spans="1:7" x14ac:dyDescent="0.35">
      <c r="A1249">
        <v>251306</v>
      </c>
      <c r="B1249" t="str">
        <f t="shared" si="19"/>
        <v>18.5-84</v>
      </c>
      <c r="C1249" s="45">
        <v>18.5</v>
      </c>
      <c r="D1249" s="45">
        <v>-84</v>
      </c>
      <c r="E1249">
        <v>0</v>
      </c>
      <c r="F1249">
        <v>0</v>
      </c>
      <c r="G1249">
        <v>0</v>
      </c>
    </row>
    <row r="1250" spans="1:7" x14ac:dyDescent="0.35">
      <c r="A1250">
        <v>252027</v>
      </c>
      <c r="B1250" t="str">
        <f t="shared" si="19"/>
        <v>18.5-84.5</v>
      </c>
      <c r="C1250" s="45">
        <v>18.5</v>
      </c>
      <c r="D1250" s="45">
        <v>-84.5</v>
      </c>
      <c r="E1250">
        <v>0</v>
      </c>
      <c r="F1250">
        <v>0</v>
      </c>
      <c r="G1250">
        <v>0</v>
      </c>
    </row>
    <row r="1251" spans="1:7" x14ac:dyDescent="0.35">
      <c r="A1251">
        <v>252748</v>
      </c>
      <c r="B1251" t="str">
        <f t="shared" si="19"/>
        <v>18.5-85</v>
      </c>
      <c r="C1251" s="45">
        <v>18.5</v>
      </c>
      <c r="D1251" s="45">
        <v>-85</v>
      </c>
      <c r="E1251">
        <v>0</v>
      </c>
      <c r="F1251">
        <v>0</v>
      </c>
      <c r="G1251">
        <v>0</v>
      </c>
    </row>
    <row r="1252" spans="1:7" x14ac:dyDescent="0.35">
      <c r="A1252">
        <v>253469</v>
      </c>
      <c r="B1252" t="str">
        <f t="shared" si="19"/>
        <v>18.5-85.5</v>
      </c>
      <c r="C1252" s="45">
        <v>18.5</v>
      </c>
      <c r="D1252" s="45">
        <v>-85.5</v>
      </c>
      <c r="E1252">
        <v>0</v>
      </c>
      <c r="F1252">
        <v>0</v>
      </c>
      <c r="G1252">
        <v>0</v>
      </c>
    </row>
    <row r="1253" spans="1:7" x14ac:dyDescent="0.35">
      <c r="A1253">
        <v>254190</v>
      </c>
      <c r="B1253" t="str">
        <f t="shared" si="19"/>
        <v>18.5-86</v>
      </c>
      <c r="C1253" s="45">
        <v>18.5</v>
      </c>
      <c r="D1253" s="45">
        <v>-86</v>
      </c>
      <c r="E1253">
        <v>0</v>
      </c>
      <c r="F1253">
        <v>0</v>
      </c>
      <c r="G1253">
        <v>0</v>
      </c>
    </row>
    <row r="1254" spans="1:7" x14ac:dyDescent="0.35">
      <c r="A1254">
        <v>254911</v>
      </c>
      <c r="B1254" t="str">
        <f t="shared" si="19"/>
        <v>18.5-86.5</v>
      </c>
      <c r="C1254" s="45">
        <v>18.5</v>
      </c>
      <c r="D1254" s="45">
        <v>-86.5</v>
      </c>
      <c r="E1254">
        <v>0</v>
      </c>
      <c r="F1254">
        <v>0</v>
      </c>
      <c r="G1254">
        <v>0</v>
      </c>
    </row>
    <row r="1255" spans="1:7" x14ac:dyDescent="0.35">
      <c r="A1255">
        <v>255632</v>
      </c>
      <c r="B1255" t="str">
        <f t="shared" si="19"/>
        <v>18.5-87</v>
      </c>
      <c r="C1255" s="45">
        <v>18.5</v>
      </c>
      <c r="D1255" s="45">
        <v>-87</v>
      </c>
      <c r="E1255">
        <v>0</v>
      </c>
      <c r="F1255">
        <v>0</v>
      </c>
      <c r="G1255">
        <v>0</v>
      </c>
    </row>
    <row r="1256" spans="1:7" x14ac:dyDescent="0.35">
      <c r="A1256">
        <v>256353</v>
      </c>
      <c r="B1256" t="str">
        <f t="shared" si="19"/>
        <v>18.5-87.5</v>
      </c>
      <c r="C1256" s="45">
        <v>18.5</v>
      </c>
      <c r="D1256" s="45">
        <v>-87.5</v>
      </c>
      <c r="E1256">
        <v>0</v>
      </c>
      <c r="F1256">
        <v>0</v>
      </c>
      <c r="G1256">
        <v>0</v>
      </c>
    </row>
    <row r="1257" spans="1:7" x14ac:dyDescent="0.35">
      <c r="A1257">
        <v>257074</v>
      </c>
      <c r="B1257" t="str">
        <f t="shared" si="19"/>
        <v>18.5-88</v>
      </c>
      <c r="C1257" s="45">
        <v>18.5</v>
      </c>
      <c r="D1257" s="45">
        <v>-88</v>
      </c>
      <c r="E1257">
        <v>0</v>
      </c>
      <c r="F1257">
        <v>0</v>
      </c>
      <c r="G1257">
        <v>0</v>
      </c>
    </row>
    <row r="1258" spans="1:7" x14ac:dyDescent="0.35">
      <c r="A1258">
        <v>257795</v>
      </c>
      <c r="B1258" t="str">
        <f t="shared" si="19"/>
        <v>18.5-88.5</v>
      </c>
      <c r="C1258" s="45">
        <v>18.5</v>
      </c>
      <c r="D1258" s="45">
        <v>-88.5</v>
      </c>
      <c r="E1258">
        <v>0</v>
      </c>
      <c r="F1258">
        <v>0</v>
      </c>
      <c r="G1258">
        <v>0</v>
      </c>
    </row>
    <row r="1259" spans="1:7" x14ac:dyDescent="0.35">
      <c r="A1259">
        <v>258516</v>
      </c>
      <c r="B1259" t="str">
        <f t="shared" si="19"/>
        <v>18.5-89</v>
      </c>
      <c r="C1259" s="45">
        <v>18.5</v>
      </c>
      <c r="D1259" s="45">
        <v>-89</v>
      </c>
      <c r="E1259">
        <v>0</v>
      </c>
      <c r="F1259">
        <v>0</v>
      </c>
      <c r="G1259">
        <v>0</v>
      </c>
    </row>
    <row r="1260" spans="1:7" x14ac:dyDescent="0.35">
      <c r="A1260">
        <v>259237</v>
      </c>
      <c r="B1260" t="str">
        <f t="shared" si="19"/>
        <v>18.5-89.5</v>
      </c>
      <c r="C1260" s="45">
        <v>18.5</v>
      </c>
      <c r="D1260" s="45">
        <v>-89.5</v>
      </c>
      <c r="E1260">
        <v>0</v>
      </c>
      <c r="F1260">
        <v>0</v>
      </c>
      <c r="G1260">
        <v>0</v>
      </c>
    </row>
    <row r="1261" spans="1:7" x14ac:dyDescent="0.35">
      <c r="A1261">
        <v>259958</v>
      </c>
      <c r="B1261" t="str">
        <f t="shared" si="19"/>
        <v>18.5-90</v>
      </c>
      <c r="C1261" s="45">
        <v>18.5</v>
      </c>
      <c r="D1261" s="45">
        <v>-90</v>
      </c>
      <c r="E1261">
        <v>0</v>
      </c>
      <c r="F1261">
        <v>0</v>
      </c>
      <c r="G1261">
        <v>0</v>
      </c>
    </row>
    <row r="1262" spans="1:7" x14ac:dyDescent="0.35">
      <c r="A1262">
        <v>215257</v>
      </c>
      <c r="B1262" t="str">
        <f t="shared" si="19"/>
        <v>19-59</v>
      </c>
      <c r="C1262" s="45">
        <v>19</v>
      </c>
      <c r="D1262" s="45">
        <v>-59</v>
      </c>
      <c r="E1262">
        <v>0</v>
      </c>
      <c r="F1262">
        <v>0</v>
      </c>
      <c r="G1262">
        <v>0</v>
      </c>
    </row>
    <row r="1263" spans="1:7" x14ac:dyDescent="0.35">
      <c r="A1263">
        <v>215978</v>
      </c>
      <c r="B1263" t="str">
        <f t="shared" si="19"/>
        <v>19-59.5</v>
      </c>
      <c r="C1263" s="45">
        <v>19</v>
      </c>
      <c r="D1263" s="45">
        <v>-59.5</v>
      </c>
      <c r="E1263">
        <v>0</v>
      </c>
      <c r="F1263">
        <v>0</v>
      </c>
      <c r="G1263">
        <v>0</v>
      </c>
    </row>
    <row r="1264" spans="1:7" x14ac:dyDescent="0.35">
      <c r="A1264">
        <v>216699</v>
      </c>
      <c r="B1264" t="str">
        <f t="shared" si="19"/>
        <v>19-60</v>
      </c>
      <c r="C1264" s="45">
        <v>19</v>
      </c>
      <c r="D1264" s="45">
        <v>-60</v>
      </c>
      <c r="E1264">
        <v>0</v>
      </c>
      <c r="F1264">
        <v>0</v>
      </c>
      <c r="G1264">
        <v>0</v>
      </c>
    </row>
    <row r="1265" spans="1:7" x14ac:dyDescent="0.35">
      <c r="A1265">
        <v>217420</v>
      </c>
      <c r="B1265" t="str">
        <f t="shared" si="19"/>
        <v>19-60.5</v>
      </c>
      <c r="C1265" s="45">
        <v>19</v>
      </c>
      <c r="D1265" s="45">
        <v>-60.5</v>
      </c>
      <c r="E1265">
        <v>0</v>
      </c>
      <c r="F1265">
        <v>0</v>
      </c>
      <c r="G1265">
        <v>0</v>
      </c>
    </row>
    <row r="1266" spans="1:7" x14ac:dyDescent="0.35">
      <c r="A1266">
        <v>218141</v>
      </c>
      <c r="B1266" t="str">
        <f t="shared" si="19"/>
        <v>19-61</v>
      </c>
      <c r="C1266" s="45">
        <v>19</v>
      </c>
      <c r="D1266" s="45">
        <v>-61</v>
      </c>
      <c r="E1266">
        <v>0</v>
      </c>
      <c r="F1266">
        <v>0</v>
      </c>
      <c r="G1266">
        <v>0</v>
      </c>
    </row>
    <row r="1267" spans="1:7" x14ac:dyDescent="0.35">
      <c r="A1267">
        <v>218862</v>
      </c>
      <c r="B1267" t="str">
        <f t="shared" si="19"/>
        <v>19-61.5</v>
      </c>
      <c r="C1267" s="45">
        <v>19</v>
      </c>
      <c r="D1267" s="45">
        <v>-61.5</v>
      </c>
      <c r="E1267">
        <v>0</v>
      </c>
      <c r="F1267">
        <v>0</v>
      </c>
      <c r="G1267">
        <v>0</v>
      </c>
    </row>
    <row r="1268" spans="1:7" x14ac:dyDescent="0.35">
      <c r="A1268">
        <v>219583</v>
      </c>
      <c r="B1268" t="str">
        <f t="shared" si="19"/>
        <v>19-62</v>
      </c>
      <c r="C1268" s="45">
        <v>19</v>
      </c>
      <c r="D1268" s="45">
        <v>-62</v>
      </c>
      <c r="E1268">
        <v>0</v>
      </c>
      <c r="F1268">
        <v>0</v>
      </c>
      <c r="G1268">
        <v>0</v>
      </c>
    </row>
    <row r="1269" spans="1:7" x14ac:dyDescent="0.35">
      <c r="A1269">
        <v>220304</v>
      </c>
      <c r="B1269" t="str">
        <f t="shared" si="19"/>
        <v>19-62.5</v>
      </c>
      <c r="C1269" s="45">
        <v>19</v>
      </c>
      <c r="D1269" s="45">
        <v>-62.5</v>
      </c>
      <c r="E1269">
        <v>0</v>
      </c>
      <c r="F1269">
        <v>0</v>
      </c>
      <c r="G1269">
        <v>0</v>
      </c>
    </row>
    <row r="1270" spans="1:7" x14ac:dyDescent="0.35">
      <c r="A1270">
        <v>221025</v>
      </c>
      <c r="B1270" t="str">
        <f t="shared" si="19"/>
        <v>19-63</v>
      </c>
      <c r="C1270" s="45">
        <v>19</v>
      </c>
      <c r="D1270" s="45">
        <v>-63</v>
      </c>
      <c r="E1270">
        <v>0</v>
      </c>
      <c r="F1270">
        <v>0</v>
      </c>
      <c r="G1270">
        <v>0</v>
      </c>
    </row>
    <row r="1271" spans="1:7" x14ac:dyDescent="0.35">
      <c r="A1271">
        <v>221746</v>
      </c>
      <c r="B1271" t="str">
        <f t="shared" si="19"/>
        <v>19-63.5</v>
      </c>
      <c r="C1271" s="45">
        <v>19</v>
      </c>
      <c r="D1271" s="45">
        <v>-63.5</v>
      </c>
      <c r="E1271">
        <v>0</v>
      </c>
      <c r="F1271">
        <v>0</v>
      </c>
      <c r="G1271">
        <v>0</v>
      </c>
    </row>
    <row r="1272" spans="1:7" x14ac:dyDescent="0.35">
      <c r="A1272">
        <v>222467</v>
      </c>
      <c r="B1272" t="str">
        <f t="shared" si="19"/>
        <v>19-64</v>
      </c>
      <c r="C1272" s="45">
        <v>19</v>
      </c>
      <c r="D1272" s="45">
        <v>-64</v>
      </c>
      <c r="E1272">
        <v>0</v>
      </c>
      <c r="F1272">
        <v>0</v>
      </c>
      <c r="G1272">
        <v>0</v>
      </c>
    </row>
    <row r="1273" spans="1:7" x14ac:dyDescent="0.35">
      <c r="A1273">
        <v>223188</v>
      </c>
      <c r="B1273" t="str">
        <f t="shared" si="19"/>
        <v>19-64.5</v>
      </c>
      <c r="C1273" s="45">
        <v>19</v>
      </c>
      <c r="D1273" s="45">
        <v>-64.5</v>
      </c>
      <c r="E1273">
        <v>0</v>
      </c>
      <c r="F1273">
        <v>0</v>
      </c>
      <c r="G1273">
        <v>0</v>
      </c>
    </row>
    <row r="1274" spans="1:7" x14ac:dyDescent="0.35">
      <c r="A1274">
        <v>223909</v>
      </c>
      <c r="B1274" t="str">
        <f t="shared" si="19"/>
        <v>19-65</v>
      </c>
      <c r="C1274" s="45">
        <v>19</v>
      </c>
      <c r="D1274" s="45">
        <v>-65</v>
      </c>
      <c r="E1274">
        <v>0</v>
      </c>
      <c r="F1274">
        <v>0</v>
      </c>
      <c r="G1274">
        <v>0</v>
      </c>
    </row>
    <row r="1275" spans="1:7" x14ac:dyDescent="0.35">
      <c r="A1275">
        <v>224630</v>
      </c>
      <c r="B1275" t="str">
        <f t="shared" si="19"/>
        <v>19-65.5</v>
      </c>
      <c r="C1275" s="45">
        <v>19</v>
      </c>
      <c r="D1275" s="45">
        <v>-65.5</v>
      </c>
      <c r="E1275">
        <v>0</v>
      </c>
      <c r="F1275">
        <v>0</v>
      </c>
      <c r="G1275">
        <v>0</v>
      </c>
    </row>
    <row r="1276" spans="1:7" x14ac:dyDescent="0.35">
      <c r="A1276">
        <v>225351</v>
      </c>
      <c r="B1276" t="str">
        <f t="shared" si="19"/>
        <v>19-66</v>
      </c>
      <c r="C1276" s="45">
        <v>19</v>
      </c>
      <c r="D1276" s="45">
        <v>-66</v>
      </c>
      <c r="E1276">
        <v>0</v>
      </c>
      <c r="F1276">
        <v>0</v>
      </c>
      <c r="G1276">
        <v>0</v>
      </c>
    </row>
    <row r="1277" spans="1:7" x14ac:dyDescent="0.35">
      <c r="A1277">
        <v>226072</v>
      </c>
      <c r="B1277" t="str">
        <f t="shared" si="19"/>
        <v>19-66.5</v>
      </c>
      <c r="C1277" s="45">
        <v>19</v>
      </c>
      <c r="D1277" s="45">
        <v>-66.5</v>
      </c>
      <c r="E1277">
        <v>0</v>
      </c>
      <c r="F1277">
        <v>0</v>
      </c>
      <c r="G1277">
        <v>0</v>
      </c>
    </row>
    <row r="1278" spans="1:7" x14ac:dyDescent="0.35">
      <c r="A1278">
        <v>226793</v>
      </c>
      <c r="B1278" t="str">
        <f t="shared" si="19"/>
        <v>19-67</v>
      </c>
      <c r="C1278" s="45">
        <v>19</v>
      </c>
      <c r="D1278" s="45">
        <v>-67</v>
      </c>
      <c r="E1278">
        <v>0</v>
      </c>
      <c r="F1278">
        <v>0</v>
      </c>
      <c r="G1278">
        <v>0</v>
      </c>
    </row>
    <row r="1279" spans="1:7" x14ac:dyDescent="0.35">
      <c r="A1279">
        <v>227514</v>
      </c>
      <c r="B1279" t="str">
        <f t="shared" si="19"/>
        <v>19-67.5</v>
      </c>
      <c r="C1279" s="45">
        <v>19</v>
      </c>
      <c r="D1279" s="45">
        <v>-67.5</v>
      </c>
      <c r="E1279">
        <v>0</v>
      </c>
      <c r="F1279">
        <v>0</v>
      </c>
      <c r="G1279">
        <v>0</v>
      </c>
    </row>
    <row r="1280" spans="1:7" x14ac:dyDescent="0.35">
      <c r="A1280">
        <v>228235</v>
      </c>
      <c r="B1280" t="str">
        <f t="shared" si="19"/>
        <v>19-68</v>
      </c>
      <c r="C1280" s="45">
        <v>19</v>
      </c>
      <c r="D1280" s="45">
        <v>-68</v>
      </c>
      <c r="E1280">
        <v>0</v>
      </c>
      <c r="F1280">
        <v>0</v>
      </c>
      <c r="G1280">
        <v>0</v>
      </c>
    </row>
    <row r="1281" spans="1:7" x14ac:dyDescent="0.35">
      <c r="A1281">
        <v>228956</v>
      </c>
      <c r="B1281" t="str">
        <f t="shared" si="19"/>
        <v>19-68.5</v>
      </c>
      <c r="C1281" s="45">
        <v>19</v>
      </c>
      <c r="D1281" s="45">
        <v>-68.5</v>
      </c>
      <c r="E1281">
        <v>0</v>
      </c>
      <c r="F1281">
        <v>0</v>
      </c>
      <c r="G1281">
        <v>0</v>
      </c>
    </row>
    <row r="1282" spans="1:7" x14ac:dyDescent="0.35">
      <c r="A1282">
        <v>229677</v>
      </c>
      <c r="B1282" t="str">
        <f t="shared" ref="B1282:B1345" si="20">+C1282&amp;D1282</f>
        <v>19-69</v>
      </c>
      <c r="C1282" s="45">
        <v>19</v>
      </c>
      <c r="D1282" s="45">
        <v>-69</v>
      </c>
      <c r="E1282">
        <v>0</v>
      </c>
      <c r="F1282">
        <v>0</v>
      </c>
      <c r="G1282">
        <v>0</v>
      </c>
    </row>
    <row r="1283" spans="1:7" x14ac:dyDescent="0.35">
      <c r="A1283">
        <v>230398</v>
      </c>
      <c r="B1283" t="str">
        <f t="shared" si="20"/>
        <v>19-69.5</v>
      </c>
      <c r="C1283" s="45">
        <v>19</v>
      </c>
      <c r="D1283" s="45">
        <v>-69.5</v>
      </c>
      <c r="E1283">
        <v>0</v>
      </c>
      <c r="F1283">
        <v>0</v>
      </c>
      <c r="G1283">
        <v>0</v>
      </c>
    </row>
    <row r="1284" spans="1:7" x14ac:dyDescent="0.35">
      <c r="A1284">
        <v>231119</v>
      </c>
      <c r="B1284" t="str">
        <f t="shared" si="20"/>
        <v>19-70</v>
      </c>
      <c r="C1284" s="45">
        <v>19</v>
      </c>
      <c r="D1284" s="45">
        <v>-70</v>
      </c>
      <c r="E1284">
        <v>0</v>
      </c>
      <c r="F1284">
        <v>0</v>
      </c>
      <c r="G1284">
        <v>0</v>
      </c>
    </row>
    <row r="1285" spans="1:7" x14ac:dyDescent="0.35">
      <c r="A1285">
        <v>231840</v>
      </c>
      <c r="B1285" t="str">
        <f t="shared" si="20"/>
        <v>19-70.5</v>
      </c>
      <c r="C1285" s="45">
        <v>19</v>
      </c>
      <c r="D1285" s="45">
        <v>-70.5</v>
      </c>
      <c r="E1285">
        <v>0</v>
      </c>
      <c r="F1285">
        <v>0</v>
      </c>
      <c r="G1285">
        <v>0</v>
      </c>
    </row>
    <row r="1286" spans="1:7" x14ac:dyDescent="0.35">
      <c r="A1286">
        <v>232561</v>
      </c>
      <c r="B1286" t="str">
        <f t="shared" si="20"/>
        <v>19-71</v>
      </c>
      <c r="C1286" s="45">
        <v>19</v>
      </c>
      <c r="D1286" s="45">
        <v>-71</v>
      </c>
      <c r="E1286">
        <v>0</v>
      </c>
      <c r="F1286">
        <v>0</v>
      </c>
      <c r="G1286">
        <v>0</v>
      </c>
    </row>
    <row r="1287" spans="1:7" x14ac:dyDescent="0.35">
      <c r="A1287">
        <v>233282</v>
      </c>
      <c r="B1287" t="str">
        <f t="shared" si="20"/>
        <v>19-71.5</v>
      </c>
      <c r="C1287" s="45">
        <v>19</v>
      </c>
      <c r="D1287" s="45">
        <v>-71.5</v>
      </c>
      <c r="E1287">
        <v>0</v>
      </c>
      <c r="F1287">
        <v>0</v>
      </c>
      <c r="G1287">
        <v>0</v>
      </c>
    </row>
    <row r="1288" spans="1:7" x14ac:dyDescent="0.35">
      <c r="A1288">
        <v>234003</v>
      </c>
      <c r="B1288" t="str">
        <f t="shared" si="20"/>
        <v>19-72</v>
      </c>
      <c r="C1288" s="45">
        <v>19</v>
      </c>
      <c r="D1288" s="45">
        <v>-72</v>
      </c>
      <c r="E1288">
        <v>0</v>
      </c>
      <c r="F1288">
        <v>0</v>
      </c>
      <c r="G1288">
        <v>0</v>
      </c>
    </row>
    <row r="1289" spans="1:7" x14ac:dyDescent="0.35">
      <c r="A1289">
        <v>234724</v>
      </c>
      <c r="B1289" t="str">
        <f t="shared" si="20"/>
        <v>19-72.5</v>
      </c>
      <c r="C1289" s="45">
        <v>19</v>
      </c>
      <c r="D1289" s="45">
        <v>-72.5</v>
      </c>
      <c r="E1289">
        <v>0</v>
      </c>
      <c r="F1289">
        <v>0</v>
      </c>
      <c r="G1289">
        <v>0</v>
      </c>
    </row>
    <row r="1290" spans="1:7" x14ac:dyDescent="0.35">
      <c r="A1290">
        <v>235445</v>
      </c>
      <c r="B1290" t="str">
        <f t="shared" si="20"/>
        <v>19-73</v>
      </c>
      <c r="C1290" s="45">
        <v>19</v>
      </c>
      <c r="D1290" s="45">
        <v>-73</v>
      </c>
      <c r="E1290">
        <v>0</v>
      </c>
      <c r="F1290">
        <v>0</v>
      </c>
      <c r="G1290">
        <v>0</v>
      </c>
    </row>
    <row r="1291" spans="1:7" x14ac:dyDescent="0.35">
      <c r="A1291">
        <v>236166</v>
      </c>
      <c r="B1291" t="str">
        <f t="shared" si="20"/>
        <v>19-73.5</v>
      </c>
      <c r="C1291" s="45">
        <v>19</v>
      </c>
      <c r="D1291" s="45">
        <v>-73.5</v>
      </c>
      <c r="E1291">
        <v>0</v>
      </c>
      <c r="F1291">
        <v>0</v>
      </c>
      <c r="G1291">
        <v>0</v>
      </c>
    </row>
    <row r="1292" spans="1:7" x14ac:dyDescent="0.35">
      <c r="A1292">
        <v>236887</v>
      </c>
      <c r="B1292" t="str">
        <f t="shared" si="20"/>
        <v>19-74</v>
      </c>
      <c r="C1292" s="45">
        <v>19</v>
      </c>
      <c r="D1292" s="45">
        <v>-74</v>
      </c>
      <c r="E1292">
        <v>0</v>
      </c>
      <c r="F1292">
        <v>0</v>
      </c>
      <c r="G1292">
        <v>0</v>
      </c>
    </row>
    <row r="1293" spans="1:7" x14ac:dyDescent="0.35">
      <c r="A1293">
        <v>237608</v>
      </c>
      <c r="B1293" t="str">
        <f t="shared" si="20"/>
        <v>19-74.5</v>
      </c>
      <c r="C1293" s="45">
        <v>19</v>
      </c>
      <c r="D1293" s="45">
        <v>-74.5</v>
      </c>
      <c r="E1293">
        <v>0</v>
      </c>
      <c r="F1293">
        <v>0</v>
      </c>
      <c r="G1293">
        <v>0</v>
      </c>
    </row>
    <row r="1294" spans="1:7" x14ac:dyDescent="0.35">
      <c r="A1294">
        <v>238329</v>
      </c>
      <c r="B1294" t="str">
        <f t="shared" si="20"/>
        <v>19-75</v>
      </c>
      <c r="C1294" s="45">
        <v>19</v>
      </c>
      <c r="D1294" s="45">
        <v>-75</v>
      </c>
      <c r="E1294">
        <v>0</v>
      </c>
      <c r="F1294">
        <v>0</v>
      </c>
      <c r="G1294">
        <v>0</v>
      </c>
    </row>
    <row r="1295" spans="1:7" x14ac:dyDescent="0.35">
      <c r="A1295">
        <v>239050</v>
      </c>
      <c r="B1295" t="str">
        <f t="shared" si="20"/>
        <v>19-75.5</v>
      </c>
      <c r="C1295" s="45">
        <v>19</v>
      </c>
      <c r="D1295" s="45">
        <v>-75.5</v>
      </c>
      <c r="E1295">
        <v>0</v>
      </c>
      <c r="F1295">
        <v>0</v>
      </c>
      <c r="G1295">
        <v>0</v>
      </c>
    </row>
    <row r="1296" spans="1:7" x14ac:dyDescent="0.35">
      <c r="A1296">
        <v>239771</v>
      </c>
      <c r="B1296" t="str">
        <f t="shared" si="20"/>
        <v>19-76</v>
      </c>
      <c r="C1296" s="45">
        <v>19</v>
      </c>
      <c r="D1296" s="45">
        <v>-76</v>
      </c>
      <c r="E1296">
        <v>0</v>
      </c>
      <c r="F1296">
        <v>0</v>
      </c>
      <c r="G1296">
        <v>0</v>
      </c>
    </row>
    <row r="1297" spans="1:7" x14ac:dyDescent="0.35">
      <c r="A1297">
        <v>240492</v>
      </c>
      <c r="B1297" t="str">
        <f t="shared" si="20"/>
        <v>19-76.5</v>
      </c>
      <c r="C1297" s="45">
        <v>19</v>
      </c>
      <c r="D1297" s="45">
        <v>-76.5</v>
      </c>
      <c r="E1297">
        <v>0</v>
      </c>
      <c r="F1297">
        <v>0</v>
      </c>
      <c r="G1297">
        <v>0</v>
      </c>
    </row>
    <row r="1298" spans="1:7" x14ac:dyDescent="0.35">
      <c r="A1298">
        <v>241213</v>
      </c>
      <c r="B1298" t="str">
        <f t="shared" si="20"/>
        <v>19-77</v>
      </c>
      <c r="C1298" s="45">
        <v>19</v>
      </c>
      <c r="D1298" s="45">
        <v>-77</v>
      </c>
      <c r="E1298">
        <v>0</v>
      </c>
      <c r="F1298">
        <v>0</v>
      </c>
      <c r="G1298">
        <v>0</v>
      </c>
    </row>
    <row r="1299" spans="1:7" x14ac:dyDescent="0.35">
      <c r="A1299">
        <v>241934</v>
      </c>
      <c r="B1299" t="str">
        <f t="shared" si="20"/>
        <v>19-77.5</v>
      </c>
      <c r="C1299" s="45">
        <v>19</v>
      </c>
      <c r="D1299" s="45">
        <v>-77.5</v>
      </c>
      <c r="E1299">
        <v>0</v>
      </c>
      <c r="F1299">
        <v>0</v>
      </c>
      <c r="G1299">
        <v>0</v>
      </c>
    </row>
    <row r="1300" spans="1:7" x14ac:dyDescent="0.35">
      <c r="A1300">
        <v>242655</v>
      </c>
      <c r="B1300" t="str">
        <f t="shared" si="20"/>
        <v>19-78</v>
      </c>
      <c r="C1300" s="45">
        <v>19</v>
      </c>
      <c r="D1300" s="45">
        <v>-78</v>
      </c>
      <c r="E1300">
        <v>0</v>
      </c>
      <c r="F1300">
        <v>0</v>
      </c>
      <c r="G1300">
        <v>0</v>
      </c>
    </row>
    <row r="1301" spans="1:7" x14ac:dyDescent="0.35">
      <c r="A1301">
        <v>243376</v>
      </c>
      <c r="B1301" t="str">
        <f t="shared" si="20"/>
        <v>19-78.5</v>
      </c>
      <c r="C1301" s="45">
        <v>19</v>
      </c>
      <c r="D1301" s="45">
        <v>-78.5</v>
      </c>
      <c r="E1301">
        <v>0</v>
      </c>
      <c r="F1301">
        <v>0</v>
      </c>
      <c r="G1301">
        <v>0</v>
      </c>
    </row>
    <row r="1302" spans="1:7" x14ac:dyDescent="0.35">
      <c r="A1302">
        <v>244097</v>
      </c>
      <c r="B1302" t="str">
        <f t="shared" si="20"/>
        <v>19-79</v>
      </c>
      <c r="C1302" s="45">
        <v>19</v>
      </c>
      <c r="D1302" s="45">
        <v>-79</v>
      </c>
      <c r="E1302">
        <v>0</v>
      </c>
      <c r="F1302">
        <v>0</v>
      </c>
      <c r="G1302">
        <v>0</v>
      </c>
    </row>
    <row r="1303" spans="1:7" x14ac:dyDescent="0.35">
      <c r="A1303">
        <v>244818</v>
      </c>
      <c r="B1303" t="str">
        <f t="shared" si="20"/>
        <v>19-79.5</v>
      </c>
      <c r="C1303" s="45">
        <v>19</v>
      </c>
      <c r="D1303" s="45">
        <v>-79.5</v>
      </c>
      <c r="E1303">
        <v>0</v>
      </c>
      <c r="F1303">
        <v>0</v>
      </c>
      <c r="G1303">
        <v>0</v>
      </c>
    </row>
    <row r="1304" spans="1:7" x14ac:dyDescent="0.35">
      <c r="A1304">
        <v>245539</v>
      </c>
      <c r="B1304" t="str">
        <f t="shared" si="20"/>
        <v>19-80</v>
      </c>
      <c r="C1304" s="45">
        <v>19</v>
      </c>
      <c r="D1304" s="45">
        <v>-80</v>
      </c>
      <c r="E1304">
        <v>0</v>
      </c>
      <c r="F1304">
        <v>0</v>
      </c>
      <c r="G1304">
        <v>0</v>
      </c>
    </row>
    <row r="1305" spans="1:7" x14ac:dyDescent="0.35">
      <c r="A1305">
        <v>246260</v>
      </c>
      <c r="B1305" t="str">
        <f t="shared" si="20"/>
        <v>19-80.5</v>
      </c>
      <c r="C1305" s="45">
        <v>19</v>
      </c>
      <c r="D1305" s="45">
        <v>-80.5</v>
      </c>
      <c r="E1305">
        <v>0</v>
      </c>
      <c r="F1305">
        <v>0</v>
      </c>
      <c r="G1305">
        <v>0</v>
      </c>
    </row>
    <row r="1306" spans="1:7" x14ac:dyDescent="0.35">
      <c r="A1306">
        <v>246981</v>
      </c>
      <c r="B1306" t="str">
        <f t="shared" si="20"/>
        <v>19-81</v>
      </c>
      <c r="C1306" s="45">
        <v>19</v>
      </c>
      <c r="D1306" s="45">
        <v>-81</v>
      </c>
      <c r="E1306">
        <v>0</v>
      </c>
      <c r="F1306">
        <v>0</v>
      </c>
      <c r="G1306">
        <v>0</v>
      </c>
    </row>
    <row r="1307" spans="1:7" x14ac:dyDescent="0.35">
      <c r="A1307">
        <v>247702</v>
      </c>
      <c r="B1307" t="str">
        <f t="shared" si="20"/>
        <v>19-81.5</v>
      </c>
      <c r="C1307" s="45">
        <v>19</v>
      </c>
      <c r="D1307" s="45">
        <v>-81.5</v>
      </c>
      <c r="E1307">
        <v>0</v>
      </c>
      <c r="F1307">
        <v>0</v>
      </c>
      <c r="G1307">
        <v>0</v>
      </c>
    </row>
    <row r="1308" spans="1:7" x14ac:dyDescent="0.35">
      <c r="A1308">
        <v>248423</v>
      </c>
      <c r="B1308" t="str">
        <f t="shared" si="20"/>
        <v>19-82</v>
      </c>
      <c r="C1308" s="45">
        <v>19</v>
      </c>
      <c r="D1308" s="45">
        <v>-82</v>
      </c>
      <c r="E1308">
        <v>0</v>
      </c>
      <c r="F1308">
        <v>0</v>
      </c>
      <c r="G1308">
        <v>0</v>
      </c>
    </row>
    <row r="1309" spans="1:7" x14ac:dyDescent="0.35">
      <c r="A1309">
        <v>249144</v>
      </c>
      <c r="B1309" t="str">
        <f t="shared" si="20"/>
        <v>19-82.5</v>
      </c>
      <c r="C1309" s="45">
        <v>19</v>
      </c>
      <c r="D1309" s="45">
        <v>-82.5</v>
      </c>
      <c r="E1309">
        <v>0</v>
      </c>
      <c r="F1309">
        <v>0</v>
      </c>
      <c r="G1309">
        <v>0</v>
      </c>
    </row>
    <row r="1310" spans="1:7" x14ac:dyDescent="0.35">
      <c r="A1310">
        <v>249865</v>
      </c>
      <c r="B1310" t="str">
        <f t="shared" si="20"/>
        <v>19-83</v>
      </c>
      <c r="C1310" s="45">
        <v>19</v>
      </c>
      <c r="D1310" s="45">
        <v>-83</v>
      </c>
      <c r="E1310">
        <v>0</v>
      </c>
      <c r="F1310">
        <v>0</v>
      </c>
      <c r="G1310">
        <v>0</v>
      </c>
    </row>
    <row r="1311" spans="1:7" x14ac:dyDescent="0.35">
      <c r="A1311">
        <v>250586</v>
      </c>
      <c r="B1311" t="str">
        <f t="shared" si="20"/>
        <v>19-83.5</v>
      </c>
      <c r="C1311" s="45">
        <v>19</v>
      </c>
      <c r="D1311" s="45">
        <v>-83.5</v>
      </c>
      <c r="E1311">
        <v>0</v>
      </c>
      <c r="F1311">
        <v>0</v>
      </c>
      <c r="G1311">
        <v>0</v>
      </c>
    </row>
    <row r="1312" spans="1:7" x14ac:dyDescent="0.35">
      <c r="A1312">
        <v>251307</v>
      </c>
      <c r="B1312" t="str">
        <f t="shared" si="20"/>
        <v>19-84</v>
      </c>
      <c r="C1312" s="45">
        <v>19</v>
      </c>
      <c r="D1312" s="45">
        <v>-84</v>
      </c>
      <c r="E1312">
        <v>0</v>
      </c>
      <c r="F1312">
        <v>0</v>
      </c>
      <c r="G1312">
        <v>0</v>
      </c>
    </row>
    <row r="1313" spans="1:7" x14ac:dyDescent="0.35">
      <c r="A1313">
        <v>252028</v>
      </c>
      <c r="B1313" t="str">
        <f t="shared" si="20"/>
        <v>19-84.5</v>
      </c>
      <c r="C1313" s="45">
        <v>19</v>
      </c>
      <c r="D1313" s="45">
        <v>-84.5</v>
      </c>
      <c r="E1313">
        <v>0</v>
      </c>
      <c r="F1313">
        <v>0</v>
      </c>
      <c r="G1313">
        <v>0</v>
      </c>
    </row>
    <row r="1314" spans="1:7" x14ac:dyDescent="0.35">
      <c r="A1314">
        <v>252749</v>
      </c>
      <c r="B1314" t="str">
        <f t="shared" si="20"/>
        <v>19-85</v>
      </c>
      <c r="C1314" s="45">
        <v>19</v>
      </c>
      <c r="D1314" s="45">
        <v>-85</v>
      </c>
      <c r="E1314">
        <v>0</v>
      </c>
      <c r="F1314">
        <v>0</v>
      </c>
      <c r="G1314">
        <v>0</v>
      </c>
    </row>
    <row r="1315" spans="1:7" x14ac:dyDescent="0.35">
      <c r="A1315">
        <v>253470</v>
      </c>
      <c r="B1315" t="str">
        <f t="shared" si="20"/>
        <v>19-85.5</v>
      </c>
      <c r="C1315" s="45">
        <v>19</v>
      </c>
      <c r="D1315" s="45">
        <v>-85.5</v>
      </c>
      <c r="E1315">
        <v>0</v>
      </c>
      <c r="F1315">
        <v>0</v>
      </c>
      <c r="G1315">
        <v>0</v>
      </c>
    </row>
    <row r="1316" spans="1:7" x14ac:dyDescent="0.35">
      <c r="A1316">
        <v>254191</v>
      </c>
      <c r="B1316" t="str">
        <f t="shared" si="20"/>
        <v>19-86</v>
      </c>
      <c r="C1316" s="45">
        <v>19</v>
      </c>
      <c r="D1316" s="45">
        <v>-86</v>
      </c>
      <c r="E1316">
        <v>0</v>
      </c>
      <c r="F1316">
        <v>0</v>
      </c>
      <c r="G1316">
        <v>0</v>
      </c>
    </row>
    <row r="1317" spans="1:7" x14ac:dyDescent="0.35">
      <c r="A1317">
        <v>254912</v>
      </c>
      <c r="B1317" t="str">
        <f t="shared" si="20"/>
        <v>19-86.5</v>
      </c>
      <c r="C1317" s="45">
        <v>19</v>
      </c>
      <c r="D1317" s="45">
        <v>-86.5</v>
      </c>
      <c r="E1317">
        <v>0</v>
      </c>
      <c r="F1317">
        <v>0</v>
      </c>
      <c r="G1317">
        <v>0</v>
      </c>
    </row>
    <row r="1318" spans="1:7" x14ac:dyDescent="0.35">
      <c r="A1318">
        <v>255633</v>
      </c>
      <c r="B1318" t="str">
        <f t="shared" si="20"/>
        <v>19-87</v>
      </c>
      <c r="C1318" s="45">
        <v>19</v>
      </c>
      <c r="D1318" s="45">
        <v>-87</v>
      </c>
      <c r="E1318">
        <v>0</v>
      </c>
      <c r="F1318">
        <v>0</v>
      </c>
      <c r="G1318">
        <v>0</v>
      </c>
    </row>
    <row r="1319" spans="1:7" x14ac:dyDescent="0.35">
      <c r="A1319">
        <v>256354</v>
      </c>
      <c r="B1319" t="str">
        <f t="shared" si="20"/>
        <v>19-87.5</v>
      </c>
      <c r="C1319" s="45">
        <v>19</v>
      </c>
      <c r="D1319" s="45">
        <v>-87.5</v>
      </c>
      <c r="E1319">
        <v>0</v>
      </c>
      <c r="F1319">
        <v>0</v>
      </c>
      <c r="G1319">
        <v>0</v>
      </c>
    </row>
    <row r="1320" spans="1:7" x14ac:dyDescent="0.35">
      <c r="A1320">
        <v>257075</v>
      </c>
      <c r="B1320" t="str">
        <f t="shared" si="20"/>
        <v>19-88</v>
      </c>
      <c r="C1320" s="45">
        <v>19</v>
      </c>
      <c r="D1320" s="45">
        <v>-88</v>
      </c>
      <c r="E1320">
        <v>0</v>
      </c>
      <c r="F1320">
        <v>0</v>
      </c>
      <c r="G1320">
        <v>0</v>
      </c>
    </row>
    <row r="1321" spans="1:7" x14ac:dyDescent="0.35">
      <c r="A1321">
        <v>257796</v>
      </c>
      <c r="B1321" t="str">
        <f t="shared" si="20"/>
        <v>19-88.5</v>
      </c>
      <c r="C1321" s="45">
        <v>19</v>
      </c>
      <c r="D1321" s="45">
        <v>-88.5</v>
      </c>
      <c r="E1321">
        <v>0</v>
      </c>
      <c r="F1321">
        <v>0</v>
      </c>
      <c r="G1321">
        <v>0</v>
      </c>
    </row>
    <row r="1322" spans="1:7" x14ac:dyDescent="0.35">
      <c r="A1322">
        <v>258517</v>
      </c>
      <c r="B1322" t="str">
        <f t="shared" si="20"/>
        <v>19-89</v>
      </c>
      <c r="C1322" s="45">
        <v>19</v>
      </c>
      <c r="D1322" s="45">
        <v>-89</v>
      </c>
      <c r="E1322">
        <v>0</v>
      </c>
      <c r="F1322">
        <v>0</v>
      </c>
      <c r="G1322">
        <v>0</v>
      </c>
    </row>
    <row r="1323" spans="1:7" x14ac:dyDescent="0.35">
      <c r="A1323">
        <v>259238</v>
      </c>
      <c r="B1323" t="str">
        <f t="shared" si="20"/>
        <v>19-89.5</v>
      </c>
      <c r="C1323" s="45">
        <v>19</v>
      </c>
      <c r="D1323" s="45">
        <v>-89.5</v>
      </c>
      <c r="E1323">
        <v>0</v>
      </c>
      <c r="F1323">
        <v>0</v>
      </c>
      <c r="G1323">
        <v>0</v>
      </c>
    </row>
    <row r="1324" spans="1:7" x14ac:dyDescent="0.35">
      <c r="A1324">
        <v>259959</v>
      </c>
      <c r="B1324" t="str">
        <f t="shared" si="20"/>
        <v>19-90</v>
      </c>
      <c r="C1324" s="45">
        <v>19</v>
      </c>
      <c r="D1324" s="45">
        <v>-90</v>
      </c>
      <c r="E1324">
        <v>0</v>
      </c>
      <c r="F1324">
        <v>0</v>
      </c>
      <c r="G1324">
        <v>0</v>
      </c>
    </row>
    <row r="1325" spans="1:7" x14ac:dyDescent="0.35">
      <c r="A1325">
        <v>215258</v>
      </c>
      <c r="B1325" t="str">
        <f t="shared" si="20"/>
        <v>19.5-59</v>
      </c>
      <c r="C1325" s="45">
        <v>19.5</v>
      </c>
      <c r="D1325" s="45">
        <v>-59</v>
      </c>
      <c r="E1325">
        <v>0</v>
      </c>
      <c r="F1325">
        <v>0</v>
      </c>
      <c r="G1325">
        <v>0</v>
      </c>
    </row>
    <row r="1326" spans="1:7" x14ac:dyDescent="0.35">
      <c r="A1326">
        <v>215979</v>
      </c>
      <c r="B1326" t="str">
        <f t="shared" si="20"/>
        <v>19.5-59.5</v>
      </c>
      <c r="C1326" s="45">
        <v>19.5</v>
      </c>
      <c r="D1326" s="45">
        <v>-59.5</v>
      </c>
      <c r="E1326">
        <v>0</v>
      </c>
      <c r="F1326">
        <v>0</v>
      </c>
      <c r="G1326">
        <v>0</v>
      </c>
    </row>
    <row r="1327" spans="1:7" x14ac:dyDescent="0.35">
      <c r="A1327">
        <v>216700</v>
      </c>
      <c r="B1327" t="str">
        <f t="shared" si="20"/>
        <v>19.5-60</v>
      </c>
      <c r="C1327" s="45">
        <v>19.5</v>
      </c>
      <c r="D1327" s="45">
        <v>-60</v>
      </c>
      <c r="E1327">
        <v>0</v>
      </c>
      <c r="F1327">
        <v>0</v>
      </c>
      <c r="G1327">
        <v>0</v>
      </c>
    </row>
    <row r="1328" spans="1:7" x14ac:dyDescent="0.35">
      <c r="A1328">
        <v>217421</v>
      </c>
      <c r="B1328" t="str">
        <f t="shared" si="20"/>
        <v>19.5-60.5</v>
      </c>
      <c r="C1328" s="45">
        <v>19.5</v>
      </c>
      <c r="D1328" s="45">
        <v>-60.5</v>
      </c>
      <c r="E1328">
        <v>0</v>
      </c>
      <c r="F1328">
        <v>0</v>
      </c>
      <c r="G1328">
        <v>0</v>
      </c>
    </row>
    <row r="1329" spans="1:7" x14ac:dyDescent="0.35">
      <c r="A1329">
        <v>218142</v>
      </c>
      <c r="B1329" t="str">
        <f t="shared" si="20"/>
        <v>19.5-61</v>
      </c>
      <c r="C1329" s="45">
        <v>19.5</v>
      </c>
      <c r="D1329" s="45">
        <v>-61</v>
      </c>
      <c r="E1329">
        <v>0</v>
      </c>
      <c r="F1329">
        <v>0</v>
      </c>
      <c r="G1329">
        <v>0</v>
      </c>
    </row>
    <row r="1330" spans="1:7" x14ac:dyDescent="0.35">
      <c r="A1330">
        <v>218863</v>
      </c>
      <c r="B1330" t="str">
        <f t="shared" si="20"/>
        <v>19.5-61.5</v>
      </c>
      <c r="C1330" s="45">
        <v>19.5</v>
      </c>
      <c r="D1330" s="45">
        <v>-61.5</v>
      </c>
      <c r="E1330">
        <v>0</v>
      </c>
      <c r="F1330">
        <v>0</v>
      </c>
      <c r="G1330">
        <v>0</v>
      </c>
    </row>
    <row r="1331" spans="1:7" x14ac:dyDescent="0.35">
      <c r="A1331">
        <v>219584</v>
      </c>
      <c r="B1331" t="str">
        <f t="shared" si="20"/>
        <v>19.5-62</v>
      </c>
      <c r="C1331" s="45">
        <v>19.5</v>
      </c>
      <c r="D1331" s="45">
        <v>-62</v>
      </c>
      <c r="E1331">
        <v>0</v>
      </c>
      <c r="F1331">
        <v>0</v>
      </c>
      <c r="G1331">
        <v>0</v>
      </c>
    </row>
    <row r="1332" spans="1:7" x14ac:dyDescent="0.35">
      <c r="A1332">
        <v>220305</v>
      </c>
      <c r="B1332" t="str">
        <f t="shared" si="20"/>
        <v>19.5-62.5</v>
      </c>
      <c r="C1332" s="45">
        <v>19.5</v>
      </c>
      <c r="D1332" s="45">
        <v>-62.5</v>
      </c>
      <c r="E1332">
        <v>0</v>
      </c>
      <c r="F1332">
        <v>0</v>
      </c>
      <c r="G1332">
        <v>0</v>
      </c>
    </row>
    <row r="1333" spans="1:7" x14ac:dyDescent="0.35">
      <c r="A1333">
        <v>221026</v>
      </c>
      <c r="B1333" t="str">
        <f t="shared" si="20"/>
        <v>19.5-63</v>
      </c>
      <c r="C1333" s="45">
        <v>19.5</v>
      </c>
      <c r="D1333" s="45">
        <v>-63</v>
      </c>
      <c r="E1333">
        <v>0</v>
      </c>
      <c r="F1333">
        <v>0</v>
      </c>
      <c r="G1333">
        <v>0</v>
      </c>
    </row>
    <row r="1334" spans="1:7" x14ac:dyDescent="0.35">
      <c r="A1334">
        <v>221747</v>
      </c>
      <c r="B1334" t="str">
        <f t="shared" si="20"/>
        <v>19.5-63.5</v>
      </c>
      <c r="C1334" s="45">
        <v>19.5</v>
      </c>
      <c r="D1334" s="45">
        <v>-63.5</v>
      </c>
      <c r="E1334">
        <v>0</v>
      </c>
      <c r="F1334">
        <v>0</v>
      </c>
      <c r="G1334">
        <v>0</v>
      </c>
    </row>
    <row r="1335" spans="1:7" x14ac:dyDescent="0.35">
      <c r="A1335">
        <v>222468</v>
      </c>
      <c r="B1335" t="str">
        <f t="shared" si="20"/>
        <v>19.5-64</v>
      </c>
      <c r="C1335" s="45">
        <v>19.5</v>
      </c>
      <c r="D1335" s="45">
        <v>-64</v>
      </c>
      <c r="E1335">
        <v>0</v>
      </c>
      <c r="F1335">
        <v>0</v>
      </c>
      <c r="G1335">
        <v>0</v>
      </c>
    </row>
    <row r="1336" spans="1:7" x14ac:dyDescent="0.35">
      <c r="A1336">
        <v>223189</v>
      </c>
      <c r="B1336" t="str">
        <f t="shared" si="20"/>
        <v>19.5-64.5</v>
      </c>
      <c r="C1336" s="45">
        <v>19.5</v>
      </c>
      <c r="D1336" s="45">
        <v>-64.5</v>
      </c>
      <c r="E1336">
        <v>0</v>
      </c>
      <c r="F1336">
        <v>0</v>
      </c>
      <c r="G1336">
        <v>0</v>
      </c>
    </row>
    <row r="1337" spans="1:7" x14ac:dyDescent="0.35">
      <c r="A1337">
        <v>223910</v>
      </c>
      <c r="B1337" t="str">
        <f t="shared" si="20"/>
        <v>19.5-65</v>
      </c>
      <c r="C1337" s="45">
        <v>19.5</v>
      </c>
      <c r="D1337" s="45">
        <v>-65</v>
      </c>
      <c r="E1337">
        <v>0</v>
      </c>
      <c r="F1337">
        <v>0</v>
      </c>
      <c r="G1337">
        <v>0</v>
      </c>
    </row>
    <row r="1338" spans="1:7" x14ac:dyDescent="0.35">
      <c r="A1338">
        <v>224631</v>
      </c>
      <c r="B1338" t="str">
        <f t="shared" si="20"/>
        <v>19.5-65.5</v>
      </c>
      <c r="C1338" s="45">
        <v>19.5</v>
      </c>
      <c r="D1338" s="45">
        <v>-65.5</v>
      </c>
      <c r="E1338">
        <v>0</v>
      </c>
      <c r="F1338">
        <v>0</v>
      </c>
      <c r="G1338">
        <v>0</v>
      </c>
    </row>
    <row r="1339" spans="1:7" x14ac:dyDescent="0.35">
      <c r="A1339">
        <v>225352</v>
      </c>
      <c r="B1339" t="str">
        <f t="shared" si="20"/>
        <v>19.5-66</v>
      </c>
      <c r="C1339" s="45">
        <v>19.5</v>
      </c>
      <c r="D1339" s="45">
        <v>-66</v>
      </c>
      <c r="E1339">
        <v>0</v>
      </c>
      <c r="F1339">
        <v>0</v>
      </c>
      <c r="G1339">
        <v>0</v>
      </c>
    </row>
    <row r="1340" spans="1:7" x14ac:dyDescent="0.35">
      <c r="A1340">
        <v>226073</v>
      </c>
      <c r="B1340" t="str">
        <f t="shared" si="20"/>
        <v>19.5-66.5</v>
      </c>
      <c r="C1340" s="45">
        <v>19.5</v>
      </c>
      <c r="D1340" s="45">
        <v>-66.5</v>
      </c>
      <c r="E1340">
        <v>0</v>
      </c>
      <c r="F1340">
        <v>0</v>
      </c>
      <c r="G1340">
        <v>0</v>
      </c>
    </row>
    <row r="1341" spans="1:7" x14ac:dyDescent="0.35">
      <c r="A1341">
        <v>226794</v>
      </c>
      <c r="B1341" t="str">
        <f t="shared" si="20"/>
        <v>19.5-67</v>
      </c>
      <c r="C1341" s="45">
        <v>19.5</v>
      </c>
      <c r="D1341" s="45">
        <v>-67</v>
      </c>
      <c r="E1341">
        <v>0</v>
      </c>
      <c r="F1341">
        <v>0</v>
      </c>
      <c r="G1341">
        <v>0</v>
      </c>
    </row>
    <row r="1342" spans="1:7" x14ac:dyDescent="0.35">
      <c r="A1342">
        <v>227515</v>
      </c>
      <c r="B1342" t="str">
        <f t="shared" si="20"/>
        <v>19.5-67.5</v>
      </c>
      <c r="C1342" s="45">
        <v>19.5</v>
      </c>
      <c r="D1342" s="45">
        <v>-67.5</v>
      </c>
      <c r="E1342">
        <v>0</v>
      </c>
      <c r="F1342">
        <v>0</v>
      </c>
      <c r="G1342">
        <v>0</v>
      </c>
    </row>
    <row r="1343" spans="1:7" x14ac:dyDescent="0.35">
      <c r="A1343">
        <v>228236</v>
      </c>
      <c r="B1343" t="str">
        <f t="shared" si="20"/>
        <v>19.5-68</v>
      </c>
      <c r="C1343" s="45">
        <v>19.5</v>
      </c>
      <c r="D1343" s="45">
        <v>-68</v>
      </c>
      <c r="E1343">
        <v>0</v>
      </c>
      <c r="F1343">
        <v>0</v>
      </c>
      <c r="G1343">
        <v>0</v>
      </c>
    </row>
    <row r="1344" spans="1:7" x14ac:dyDescent="0.35">
      <c r="A1344">
        <v>228957</v>
      </c>
      <c r="B1344" t="str">
        <f t="shared" si="20"/>
        <v>19.5-68.5</v>
      </c>
      <c r="C1344" s="45">
        <v>19.5</v>
      </c>
      <c r="D1344" s="45">
        <v>-68.5</v>
      </c>
      <c r="E1344">
        <v>0</v>
      </c>
      <c r="F1344">
        <v>0</v>
      </c>
      <c r="G1344">
        <v>0</v>
      </c>
    </row>
    <row r="1345" spans="1:7" x14ac:dyDescent="0.35">
      <c r="A1345">
        <v>229678</v>
      </c>
      <c r="B1345" t="str">
        <f t="shared" si="20"/>
        <v>19.5-69</v>
      </c>
      <c r="C1345" s="45">
        <v>19.5</v>
      </c>
      <c r="D1345" s="45">
        <v>-69</v>
      </c>
      <c r="E1345">
        <v>0</v>
      </c>
      <c r="F1345">
        <v>0</v>
      </c>
      <c r="G1345">
        <v>0</v>
      </c>
    </row>
    <row r="1346" spans="1:7" x14ac:dyDescent="0.35">
      <c r="A1346">
        <v>230399</v>
      </c>
      <c r="B1346" t="str">
        <f t="shared" ref="B1346:B1409" si="21">+C1346&amp;D1346</f>
        <v>19.5-69.5</v>
      </c>
      <c r="C1346" s="45">
        <v>19.5</v>
      </c>
      <c r="D1346" s="45">
        <v>-69.5</v>
      </c>
      <c r="E1346">
        <v>0</v>
      </c>
      <c r="F1346">
        <v>0</v>
      </c>
      <c r="G1346">
        <v>0</v>
      </c>
    </row>
    <row r="1347" spans="1:7" x14ac:dyDescent="0.35">
      <c r="A1347">
        <v>231120</v>
      </c>
      <c r="B1347" t="str">
        <f t="shared" si="21"/>
        <v>19.5-70</v>
      </c>
      <c r="C1347" s="45">
        <v>19.5</v>
      </c>
      <c r="D1347" s="45">
        <v>-70</v>
      </c>
      <c r="E1347">
        <v>0</v>
      </c>
      <c r="F1347">
        <v>0</v>
      </c>
      <c r="G1347">
        <v>0</v>
      </c>
    </row>
    <row r="1348" spans="1:7" x14ac:dyDescent="0.35">
      <c r="A1348">
        <v>231841</v>
      </c>
      <c r="B1348" t="str">
        <f t="shared" si="21"/>
        <v>19.5-70.5</v>
      </c>
      <c r="C1348" s="45">
        <v>19.5</v>
      </c>
      <c r="D1348" s="45">
        <v>-70.5</v>
      </c>
      <c r="E1348">
        <v>0</v>
      </c>
      <c r="F1348">
        <v>0</v>
      </c>
      <c r="G1348">
        <v>0</v>
      </c>
    </row>
    <row r="1349" spans="1:7" x14ac:dyDescent="0.35">
      <c r="A1349">
        <v>232562</v>
      </c>
      <c r="B1349" t="str">
        <f t="shared" si="21"/>
        <v>19.5-71</v>
      </c>
      <c r="C1349" s="45">
        <v>19.5</v>
      </c>
      <c r="D1349" s="45">
        <v>-71</v>
      </c>
      <c r="E1349">
        <v>0</v>
      </c>
      <c r="F1349">
        <v>0</v>
      </c>
      <c r="G1349">
        <v>0</v>
      </c>
    </row>
    <row r="1350" spans="1:7" x14ac:dyDescent="0.35">
      <c r="A1350">
        <v>233283</v>
      </c>
      <c r="B1350" t="str">
        <f t="shared" si="21"/>
        <v>19.5-71.5</v>
      </c>
      <c r="C1350" s="45">
        <v>19.5</v>
      </c>
      <c r="D1350" s="45">
        <v>-71.5</v>
      </c>
      <c r="E1350">
        <v>0</v>
      </c>
      <c r="F1350">
        <v>0</v>
      </c>
      <c r="G1350">
        <v>0</v>
      </c>
    </row>
    <row r="1351" spans="1:7" x14ac:dyDescent="0.35">
      <c r="A1351">
        <v>234004</v>
      </c>
      <c r="B1351" t="str">
        <f t="shared" si="21"/>
        <v>19.5-72</v>
      </c>
      <c r="C1351" s="45">
        <v>19.5</v>
      </c>
      <c r="D1351" s="45">
        <v>-72</v>
      </c>
      <c r="E1351">
        <v>0</v>
      </c>
      <c r="F1351">
        <v>0</v>
      </c>
      <c r="G1351">
        <v>0</v>
      </c>
    </row>
    <row r="1352" spans="1:7" x14ac:dyDescent="0.35">
      <c r="A1352">
        <v>234725</v>
      </c>
      <c r="B1352" t="str">
        <f t="shared" si="21"/>
        <v>19.5-72.5</v>
      </c>
      <c r="C1352" s="45">
        <v>19.5</v>
      </c>
      <c r="D1352" s="45">
        <v>-72.5</v>
      </c>
      <c r="E1352">
        <v>0</v>
      </c>
      <c r="F1352">
        <v>0</v>
      </c>
      <c r="G1352">
        <v>0</v>
      </c>
    </row>
    <row r="1353" spans="1:7" x14ac:dyDescent="0.35">
      <c r="A1353">
        <v>235446</v>
      </c>
      <c r="B1353" t="str">
        <f t="shared" si="21"/>
        <v>19.5-73</v>
      </c>
      <c r="C1353" s="45">
        <v>19.5</v>
      </c>
      <c r="D1353" s="45">
        <v>-73</v>
      </c>
      <c r="E1353">
        <v>0</v>
      </c>
      <c r="F1353">
        <v>0</v>
      </c>
      <c r="G1353">
        <v>0</v>
      </c>
    </row>
    <row r="1354" spans="1:7" x14ac:dyDescent="0.35">
      <c r="A1354">
        <v>236167</v>
      </c>
      <c r="B1354" t="str">
        <f t="shared" si="21"/>
        <v>19.5-73.5</v>
      </c>
      <c r="C1354" s="45">
        <v>19.5</v>
      </c>
      <c r="D1354" s="45">
        <v>-73.5</v>
      </c>
      <c r="E1354">
        <v>0</v>
      </c>
      <c r="F1354">
        <v>0</v>
      </c>
      <c r="G1354">
        <v>0</v>
      </c>
    </row>
    <row r="1355" spans="1:7" x14ac:dyDescent="0.35">
      <c r="A1355">
        <v>236888</v>
      </c>
      <c r="B1355" t="str">
        <f t="shared" si="21"/>
        <v>19.5-74</v>
      </c>
      <c r="C1355" s="45">
        <v>19.5</v>
      </c>
      <c r="D1355" s="45">
        <v>-74</v>
      </c>
      <c r="E1355">
        <v>0</v>
      </c>
      <c r="F1355">
        <v>0</v>
      </c>
      <c r="G1355">
        <v>0</v>
      </c>
    </row>
    <row r="1356" spans="1:7" x14ac:dyDescent="0.35">
      <c r="A1356">
        <v>237609</v>
      </c>
      <c r="B1356" t="str">
        <f t="shared" si="21"/>
        <v>19.5-74.5</v>
      </c>
      <c r="C1356" s="45">
        <v>19.5</v>
      </c>
      <c r="D1356" s="45">
        <v>-74.5</v>
      </c>
      <c r="E1356">
        <v>0</v>
      </c>
      <c r="F1356">
        <v>0</v>
      </c>
      <c r="G1356">
        <v>0</v>
      </c>
    </row>
    <row r="1357" spans="1:7" x14ac:dyDescent="0.35">
      <c r="A1357">
        <v>238330</v>
      </c>
      <c r="B1357" t="str">
        <f t="shared" si="21"/>
        <v>19.5-75</v>
      </c>
      <c r="C1357" s="45">
        <v>19.5</v>
      </c>
      <c r="D1357" s="45">
        <v>-75</v>
      </c>
      <c r="E1357">
        <v>0</v>
      </c>
      <c r="F1357">
        <v>0</v>
      </c>
      <c r="G1357">
        <v>0</v>
      </c>
    </row>
    <row r="1358" spans="1:7" x14ac:dyDescent="0.35">
      <c r="A1358">
        <v>239051</v>
      </c>
      <c r="B1358" t="str">
        <f t="shared" si="21"/>
        <v>19.5-75.5</v>
      </c>
      <c r="C1358" s="45">
        <v>19.5</v>
      </c>
      <c r="D1358" s="45">
        <v>-75.5</v>
      </c>
      <c r="E1358">
        <v>0</v>
      </c>
      <c r="F1358">
        <v>0</v>
      </c>
      <c r="G1358">
        <v>0</v>
      </c>
    </row>
    <row r="1359" spans="1:7" x14ac:dyDescent="0.35">
      <c r="A1359">
        <v>239772</v>
      </c>
      <c r="B1359" t="str">
        <f t="shared" si="21"/>
        <v>19.5-76</v>
      </c>
      <c r="C1359" s="45">
        <v>19.5</v>
      </c>
      <c r="D1359" s="45">
        <v>-76</v>
      </c>
      <c r="E1359">
        <v>0</v>
      </c>
      <c r="F1359">
        <v>0</v>
      </c>
      <c r="G1359">
        <v>0</v>
      </c>
    </row>
    <row r="1360" spans="1:7" x14ac:dyDescent="0.35">
      <c r="A1360">
        <v>240493</v>
      </c>
      <c r="B1360" t="str">
        <f t="shared" si="21"/>
        <v>19.5-76.5</v>
      </c>
      <c r="C1360" s="45">
        <v>19.5</v>
      </c>
      <c r="D1360" s="45">
        <v>-76.5</v>
      </c>
      <c r="E1360">
        <v>0</v>
      </c>
      <c r="F1360">
        <v>0</v>
      </c>
      <c r="G1360">
        <v>0</v>
      </c>
    </row>
    <row r="1361" spans="1:7" x14ac:dyDescent="0.35">
      <c r="A1361">
        <v>241214</v>
      </c>
      <c r="B1361" t="str">
        <f t="shared" si="21"/>
        <v>19.5-77</v>
      </c>
      <c r="C1361" s="45">
        <v>19.5</v>
      </c>
      <c r="D1361" s="45">
        <v>-77</v>
      </c>
      <c r="E1361">
        <v>0</v>
      </c>
      <c r="F1361">
        <v>0</v>
      </c>
      <c r="G1361">
        <v>0</v>
      </c>
    </row>
    <row r="1362" spans="1:7" x14ac:dyDescent="0.35">
      <c r="A1362">
        <v>241935</v>
      </c>
      <c r="B1362" t="str">
        <f t="shared" si="21"/>
        <v>19.5-77.5</v>
      </c>
      <c r="C1362" s="45">
        <v>19.5</v>
      </c>
      <c r="D1362" s="45">
        <v>-77.5</v>
      </c>
      <c r="E1362">
        <v>0</v>
      </c>
      <c r="F1362">
        <v>0</v>
      </c>
      <c r="G1362">
        <v>0</v>
      </c>
    </row>
    <row r="1363" spans="1:7" x14ac:dyDescent="0.35">
      <c r="A1363">
        <v>242656</v>
      </c>
      <c r="B1363" t="str">
        <f t="shared" si="21"/>
        <v>19.5-78</v>
      </c>
      <c r="C1363" s="45">
        <v>19.5</v>
      </c>
      <c r="D1363" s="45">
        <v>-78</v>
      </c>
      <c r="E1363">
        <v>0</v>
      </c>
      <c r="F1363">
        <v>0</v>
      </c>
      <c r="G1363">
        <v>0</v>
      </c>
    </row>
    <row r="1364" spans="1:7" x14ac:dyDescent="0.35">
      <c r="A1364">
        <v>243377</v>
      </c>
      <c r="B1364" t="str">
        <f t="shared" si="21"/>
        <v>19.5-78.5</v>
      </c>
      <c r="C1364" s="45">
        <v>19.5</v>
      </c>
      <c r="D1364" s="45">
        <v>-78.5</v>
      </c>
      <c r="E1364">
        <v>0</v>
      </c>
      <c r="F1364">
        <v>0</v>
      </c>
      <c r="G1364">
        <v>0</v>
      </c>
    </row>
    <row r="1365" spans="1:7" x14ac:dyDescent="0.35">
      <c r="A1365">
        <v>244098</v>
      </c>
      <c r="B1365" t="str">
        <f t="shared" si="21"/>
        <v>19.5-79</v>
      </c>
      <c r="C1365" s="45">
        <v>19.5</v>
      </c>
      <c r="D1365" s="45">
        <v>-79</v>
      </c>
      <c r="E1365">
        <v>0</v>
      </c>
      <c r="F1365">
        <v>0</v>
      </c>
      <c r="G1365">
        <v>0</v>
      </c>
    </row>
    <row r="1366" spans="1:7" x14ac:dyDescent="0.35">
      <c r="A1366">
        <v>244819</v>
      </c>
      <c r="B1366" t="str">
        <f t="shared" si="21"/>
        <v>19.5-79.5</v>
      </c>
      <c r="C1366" s="45">
        <v>19.5</v>
      </c>
      <c r="D1366" s="45">
        <v>-79.5</v>
      </c>
      <c r="E1366">
        <v>0</v>
      </c>
      <c r="F1366">
        <v>0</v>
      </c>
      <c r="G1366">
        <v>0</v>
      </c>
    </row>
    <row r="1367" spans="1:7" x14ac:dyDescent="0.35">
      <c r="A1367">
        <v>245540</v>
      </c>
      <c r="B1367" t="str">
        <f t="shared" si="21"/>
        <v>19.5-80</v>
      </c>
      <c r="C1367" s="45">
        <v>19.5</v>
      </c>
      <c r="D1367" s="45">
        <v>-80</v>
      </c>
      <c r="E1367">
        <v>0</v>
      </c>
      <c r="F1367">
        <v>0</v>
      </c>
      <c r="G1367">
        <v>0</v>
      </c>
    </row>
    <row r="1368" spans="1:7" x14ac:dyDescent="0.35">
      <c r="A1368">
        <v>246261</v>
      </c>
      <c r="B1368" t="str">
        <f t="shared" si="21"/>
        <v>19.5-80.5</v>
      </c>
      <c r="C1368" s="45">
        <v>19.5</v>
      </c>
      <c r="D1368" s="45">
        <v>-80.5</v>
      </c>
      <c r="E1368">
        <v>0</v>
      </c>
      <c r="F1368">
        <v>0</v>
      </c>
      <c r="G1368">
        <v>0</v>
      </c>
    </row>
    <row r="1369" spans="1:7" x14ac:dyDescent="0.35">
      <c r="A1369">
        <v>246982</v>
      </c>
      <c r="B1369" t="str">
        <f t="shared" si="21"/>
        <v>19.5-81</v>
      </c>
      <c r="C1369" s="45">
        <v>19.5</v>
      </c>
      <c r="D1369" s="45">
        <v>-81</v>
      </c>
      <c r="E1369">
        <v>0</v>
      </c>
      <c r="F1369">
        <v>0</v>
      </c>
      <c r="G1369">
        <v>0</v>
      </c>
    </row>
    <row r="1370" spans="1:7" x14ac:dyDescent="0.35">
      <c r="A1370">
        <v>247703</v>
      </c>
      <c r="B1370" t="str">
        <f t="shared" si="21"/>
        <v>19.5-81.5</v>
      </c>
      <c r="C1370" s="45">
        <v>19.5</v>
      </c>
      <c r="D1370" s="45">
        <v>-81.5</v>
      </c>
      <c r="E1370">
        <v>0</v>
      </c>
      <c r="F1370">
        <v>0</v>
      </c>
      <c r="G1370">
        <v>0</v>
      </c>
    </row>
    <row r="1371" spans="1:7" x14ac:dyDescent="0.35">
      <c r="A1371">
        <v>248424</v>
      </c>
      <c r="B1371" t="str">
        <f t="shared" si="21"/>
        <v>19.5-82</v>
      </c>
      <c r="C1371" s="45">
        <v>19.5</v>
      </c>
      <c r="D1371" s="45">
        <v>-82</v>
      </c>
      <c r="E1371">
        <v>0</v>
      </c>
      <c r="F1371">
        <v>0</v>
      </c>
      <c r="G1371">
        <v>0</v>
      </c>
    </row>
    <row r="1372" spans="1:7" x14ac:dyDescent="0.35">
      <c r="A1372">
        <v>249145</v>
      </c>
      <c r="B1372" t="str">
        <f t="shared" si="21"/>
        <v>19.5-82.5</v>
      </c>
      <c r="C1372" s="45">
        <v>19.5</v>
      </c>
      <c r="D1372" s="45">
        <v>-82.5</v>
      </c>
      <c r="E1372">
        <v>0</v>
      </c>
      <c r="F1372">
        <v>0</v>
      </c>
      <c r="G1372">
        <v>0</v>
      </c>
    </row>
    <row r="1373" spans="1:7" x14ac:dyDescent="0.35">
      <c r="A1373">
        <v>249866</v>
      </c>
      <c r="B1373" t="str">
        <f t="shared" si="21"/>
        <v>19.5-83</v>
      </c>
      <c r="C1373" s="45">
        <v>19.5</v>
      </c>
      <c r="D1373" s="45">
        <v>-83</v>
      </c>
      <c r="E1373">
        <v>0</v>
      </c>
      <c r="F1373">
        <v>0</v>
      </c>
      <c r="G1373">
        <v>0</v>
      </c>
    </row>
    <row r="1374" spans="1:7" x14ac:dyDescent="0.35">
      <c r="A1374">
        <v>250587</v>
      </c>
      <c r="B1374" t="str">
        <f t="shared" si="21"/>
        <v>19.5-83.5</v>
      </c>
      <c r="C1374" s="45">
        <v>19.5</v>
      </c>
      <c r="D1374" s="45">
        <v>-83.5</v>
      </c>
      <c r="E1374">
        <v>0</v>
      </c>
      <c r="F1374">
        <v>0</v>
      </c>
      <c r="G1374">
        <v>0</v>
      </c>
    </row>
    <row r="1375" spans="1:7" x14ac:dyDescent="0.35">
      <c r="A1375">
        <v>251308</v>
      </c>
      <c r="B1375" t="str">
        <f t="shared" si="21"/>
        <v>19.5-84</v>
      </c>
      <c r="C1375" s="45">
        <v>19.5</v>
      </c>
      <c r="D1375" s="45">
        <v>-84</v>
      </c>
      <c r="E1375">
        <v>0</v>
      </c>
      <c r="F1375">
        <v>0</v>
      </c>
      <c r="G1375">
        <v>0</v>
      </c>
    </row>
    <row r="1376" spans="1:7" x14ac:dyDescent="0.35">
      <c r="A1376">
        <v>252029</v>
      </c>
      <c r="B1376" t="str">
        <f t="shared" si="21"/>
        <v>19.5-84.5</v>
      </c>
      <c r="C1376" s="45">
        <v>19.5</v>
      </c>
      <c r="D1376" s="45">
        <v>-84.5</v>
      </c>
      <c r="E1376">
        <v>0</v>
      </c>
      <c r="F1376">
        <v>0</v>
      </c>
      <c r="G1376">
        <v>0</v>
      </c>
    </row>
    <row r="1377" spans="1:7" x14ac:dyDescent="0.35">
      <c r="A1377">
        <v>252750</v>
      </c>
      <c r="B1377" t="str">
        <f t="shared" si="21"/>
        <v>19.5-85</v>
      </c>
      <c r="C1377" s="45">
        <v>19.5</v>
      </c>
      <c r="D1377" s="45">
        <v>-85</v>
      </c>
      <c r="E1377">
        <v>0</v>
      </c>
      <c r="F1377">
        <v>0</v>
      </c>
      <c r="G1377">
        <v>0</v>
      </c>
    </row>
    <row r="1378" spans="1:7" x14ac:dyDescent="0.35">
      <c r="A1378">
        <v>253471</v>
      </c>
      <c r="B1378" t="str">
        <f t="shared" si="21"/>
        <v>19.5-85.5</v>
      </c>
      <c r="C1378" s="45">
        <v>19.5</v>
      </c>
      <c r="D1378" s="45">
        <v>-85.5</v>
      </c>
      <c r="E1378">
        <v>0</v>
      </c>
      <c r="F1378">
        <v>0</v>
      </c>
      <c r="G1378">
        <v>0</v>
      </c>
    </row>
    <row r="1379" spans="1:7" x14ac:dyDescent="0.35">
      <c r="A1379">
        <v>254192</v>
      </c>
      <c r="B1379" t="str">
        <f t="shared" si="21"/>
        <v>19.5-86</v>
      </c>
      <c r="C1379" s="45">
        <v>19.5</v>
      </c>
      <c r="D1379" s="45">
        <v>-86</v>
      </c>
      <c r="E1379">
        <v>0</v>
      </c>
      <c r="F1379">
        <v>0</v>
      </c>
      <c r="G1379">
        <v>0</v>
      </c>
    </row>
    <row r="1380" spans="1:7" x14ac:dyDescent="0.35">
      <c r="A1380">
        <v>254913</v>
      </c>
      <c r="B1380" t="str">
        <f t="shared" si="21"/>
        <v>19.5-86.5</v>
      </c>
      <c r="C1380" s="45">
        <v>19.5</v>
      </c>
      <c r="D1380" s="45">
        <v>-86.5</v>
      </c>
      <c r="E1380">
        <v>0</v>
      </c>
      <c r="F1380">
        <v>0</v>
      </c>
      <c r="G1380">
        <v>0</v>
      </c>
    </row>
    <row r="1381" spans="1:7" x14ac:dyDescent="0.35">
      <c r="A1381">
        <v>255634</v>
      </c>
      <c r="B1381" t="str">
        <f t="shared" si="21"/>
        <v>19.5-87</v>
      </c>
      <c r="C1381" s="45">
        <v>19.5</v>
      </c>
      <c r="D1381" s="45">
        <v>-87</v>
      </c>
      <c r="E1381">
        <v>0</v>
      </c>
      <c r="F1381">
        <v>0</v>
      </c>
      <c r="G1381">
        <v>0</v>
      </c>
    </row>
    <row r="1382" spans="1:7" x14ac:dyDescent="0.35">
      <c r="A1382">
        <v>256355</v>
      </c>
      <c r="B1382" t="str">
        <f t="shared" si="21"/>
        <v>19.5-87.5</v>
      </c>
      <c r="C1382" s="45">
        <v>19.5</v>
      </c>
      <c r="D1382" s="45">
        <v>-87.5</v>
      </c>
      <c r="E1382">
        <v>0</v>
      </c>
      <c r="F1382">
        <v>0</v>
      </c>
      <c r="G1382">
        <v>0</v>
      </c>
    </row>
    <row r="1383" spans="1:7" x14ac:dyDescent="0.35">
      <c r="A1383">
        <v>257076</v>
      </c>
      <c r="B1383" t="str">
        <f t="shared" si="21"/>
        <v>19.5-88</v>
      </c>
      <c r="C1383" s="45">
        <v>19.5</v>
      </c>
      <c r="D1383" s="45">
        <v>-88</v>
      </c>
      <c r="E1383">
        <v>0</v>
      </c>
      <c r="F1383">
        <v>0</v>
      </c>
      <c r="G1383">
        <v>0</v>
      </c>
    </row>
    <row r="1384" spans="1:7" x14ac:dyDescent="0.35">
      <c r="A1384">
        <v>257797</v>
      </c>
      <c r="B1384" t="str">
        <f t="shared" si="21"/>
        <v>19.5-88.5</v>
      </c>
      <c r="C1384" s="45">
        <v>19.5</v>
      </c>
      <c r="D1384" s="45">
        <v>-88.5</v>
      </c>
      <c r="E1384">
        <v>0</v>
      </c>
      <c r="F1384">
        <v>0</v>
      </c>
      <c r="G1384">
        <v>0</v>
      </c>
    </row>
    <row r="1385" spans="1:7" x14ac:dyDescent="0.35">
      <c r="A1385">
        <v>258518</v>
      </c>
      <c r="B1385" t="str">
        <f t="shared" si="21"/>
        <v>19.5-89</v>
      </c>
      <c r="C1385" s="45">
        <v>19.5</v>
      </c>
      <c r="D1385" s="45">
        <v>-89</v>
      </c>
      <c r="E1385">
        <v>0</v>
      </c>
      <c r="F1385">
        <v>0</v>
      </c>
      <c r="G1385">
        <v>0</v>
      </c>
    </row>
    <row r="1386" spans="1:7" x14ac:dyDescent="0.35">
      <c r="A1386">
        <v>259239</v>
      </c>
      <c r="B1386" t="str">
        <f t="shared" si="21"/>
        <v>19.5-89.5</v>
      </c>
      <c r="C1386" s="45">
        <v>19.5</v>
      </c>
      <c r="D1386" s="45">
        <v>-89.5</v>
      </c>
      <c r="E1386">
        <v>0</v>
      </c>
      <c r="F1386">
        <v>0</v>
      </c>
      <c r="G1386">
        <v>0</v>
      </c>
    </row>
    <row r="1387" spans="1:7" x14ac:dyDescent="0.35">
      <c r="A1387">
        <v>259960</v>
      </c>
      <c r="B1387" t="str">
        <f t="shared" si="21"/>
        <v>19.5-90</v>
      </c>
      <c r="C1387" s="45">
        <v>19.5</v>
      </c>
      <c r="D1387" s="45">
        <v>-90</v>
      </c>
      <c r="E1387">
        <v>0</v>
      </c>
      <c r="F1387">
        <v>0</v>
      </c>
      <c r="G1387">
        <v>0</v>
      </c>
    </row>
    <row r="1388" spans="1:7" x14ac:dyDescent="0.35">
      <c r="A1388">
        <v>215259</v>
      </c>
      <c r="B1388" t="str">
        <f t="shared" si="21"/>
        <v>20-59</v>
      </c>
      <c r="C1388" s="45">
        <v>20</v>
      </c>
      <c r="D1388" s="45">
        <v>-59</v>
      </c>
      <c r="E1388">
        <v>0</v>
      </c>
      <c r="F1388">
        <v>0</v>
      </c>
      <c r="G1388">
        <v>0</v>
      </c>
    </row>
    <row r="1389" spans="1:7" x14ac:dyDescent="0.35">
      <c r="A1389">
        <v>215980</v>
      </c>
      <c r="B1389" t="str">
        <f t="shared" si="21"/>
        <v>20-59.5</v>
      </c>
      <c r="C1389" s="45">
        <v>20</v>
      </c>
      <c r="D1389" s="45">
        <v>-59.5</v>
      </c>
      <c r="E1389">
        <v>0</v>
      </c>
      <c r="F1389">
        <v>0</v>
      </c>
      <c r="G1389">
        <v>0</v>
      </c>
    </row>
    <row r="1390" spans="1:7" x14ac:dyDescent="0.35">
      <c r="A1390">
        <v>216701</v>
      </c>
      <c r="B1390" t="str">
        <f t="shared" si="21"/>
        <v>20-60</v>
      </c>
      <c r="C1390" s="45">
        <v>20</v>
      </c>
      <c r="D1390" s="45">
        <v>-60</v>
      </c>
      <c r="E1390">
        <v>0</v>
      </c>
      <c r="F1390">
        <v>0</v>
      </c>
      <c r="G1390">
        <v>0</v>
      </c>
    </row>
    <row r="1391" spans="1:7" x14ac:dyDescent="0.35">
      <c r="A1391">
        <v>217422</v>
      </c>
      <c r="B1391" t="str">
        <f t="shared" si="21"/>
        <v>20-60.5</v>
      </c>
      <c r="C1391" s="45">
        <v>20</v>
      </c>
      <c r="D1391" s="45">
        <v>-60.5</v>
      </c>
      <c r="E1391">
        <v>0</v>
      </c>
      <c r="F1391">
        <v>0</v>
      </c>
      <c r="G1391">
        <v>0</v>
      </c>
    </row>
    <row r="1392" spans="1:7" x14ac:dyDescent="0.35">
      <c r="A1392">
        <v>218143</v>
      </c>
      <c r="B1392" t="str">
        <f t="shared" si="21"/>
        <v>20-61</v>
      </c>
      <c r="C1392" s="45">
        <v>20</v>
      </c>
      <c r="D1392" s="45">
        <v>-61</v>
      </c>
      <c r="E1392">
        <v>0</v>
      </c>
      <c r="F1392">
        <v>0</v>
      </c>
      <c r="G1392">
        <v>0</v>
      </c>
    </row>
    <row r="1393" spans="1:7" x14ac:dyDescent="0.35">
      <c r="A1393">
        <v>218864</v>
      </c>
      <c r="B1393" t="str">
        <f t="shared" si="21"/>
        <v>20-61.5</v>
      </c>
      <c r="C1393" s="45">
        <v>20</v>
      </c>
      <c r="D1393" s="45">
        <v>-61.5</v>
      </c>
      <c r="E1393">
        <v>0</v>
      </c>
      <c r="F1393">
        <v>0</v>
      </c>
      <c r="G1393">
        <v>0</v>
      </c>
    </row>
    <row r="1394" spans="1:7" x14ac:dyDescent="0.35">
      <c r="A1394">
        <v>219585</v>
      </c>
      <c r="B1394" t="str">
        <f t="shared" si="21"/>
        <v>20-62</v>
      </c>
      <c r="C1394" s="45">
        <v>20</v>
      </c>
      <c r="D1394" s="45">
        <v>-62</v>
      </c>
      <c r="E1394">
        <v>0</v>
      </c>
      <c r="F1394">
        <v>0</v>
      </c>
      <c r="G1394">
        <v>0</v>
      </c>
    </row>
    <row r="1395" spans="1:7" x14ac:dyDescent="0.35">
      <c r="A1395">
        <v>220306</v>
      </c>
      <c r="B1395" t="str">
        <f t="shared" si="21"/>
        <v>20-62.5</v>
      </c>
      <c r="C1395" s="45">
        <v>20</v>
      </c>
      <c r="D1395" s="45">
        <v>-62.5</v>
      </c>
      <c r="E1395">
        <v>0</v>
      </c>
      <c r="F1395">
        <v>0</v>
      </c>
      <c r="G1395">
        <v>0</v>
      </c>
    </row>
    <row r="1396" spans="1:7" x14ac:dyDescent="0.35">
      <c r="A1396">
        <v>221027</v>
      </c>
      <c r="B1396" t="str">
        <f t="shared" si="21"/>
        <v>20-63</v>
      </c>
      <c r="C1396" s="45">
        <v>20</v>
      </c>
      <c r="D1396" s="45">
        <v>-63</v>
      </c>
      <c r="E1396">
        <v>0</v>
      </c>
      <c r="F1396">
        <v>0</v>
      </c>
      <c r="G1396">
        <v>0</v>
      </c>
    </row>
    <row r="1397" spans="1:7" x14ac:dyDescent="0.35">
      <c r="A1397">
        <v>221748</v>
      </c>
      <c r="B1397" t="str">
        <f t="shared" si="21"/>
        <v>20-63.5</v>
      </c>
      <c r="C1397" s="45">
        <v>20</v>
      </c>
      <c r="D1397" s="45">
        <v>-63.5</v>
      </c>
      <c r="E1397">
        <v>0</v>
      </c>
      <c r="F1397">
        <v>0</v>
      </c>
      <c r="G1397">
        <v>0</v>
      </c>
    </row>
    <row r="1398" spans="1:7" x14ac:dyDescent="0.35">
      <c r="A1398">
        <v>222469</v>
      </c>
      <c r="B1398" t="str">
        <f t="shared" si="21"/>
        <v>20-64</v>
      </c>
      <c r="C1398" s="45">
        <v>20</v>
      </c>
      <c r="D1398" s="45">
        <v>-64</v>
      </c>
      <c r="E1398">
        <v>0</v>
      </c>
      <c r="F1398">
        <v>0</v>
      </c>
      <c r="G1398">
        <v>0</v>
      </c>
    </row>
    <row r="1399" spans="1:7" x14ac:dyDescent="0.35">
      <c r="A1399">
        <v>223190</v>
      </c>
      <c r="B1399" t="str">
        <f t="shared" si="21"/>
        <v>20-64.5</v>
      </c>
      <c r="C1399" s="45">
        <v>20</v>
      </c>
      <c r="D1399" s="45">
        <v>-64.5</v>
      </c>
      <c r="E1399">
        <v>0</v>
      </c>
      <c r="F1399">
        <v>0</v>
      </c>
      <c r="G1399">
        <v>0</v>
      </c>
    </row>
    <row r="1400" spans="1:7" x14ac:dyDescent="0.35">
      <c r="A1400">
        <v>223911</v>
      </c>
      <c r="B1400" t="str">
        <f t="shared" si="21"/>
        <v>20-65</v>
      </c>
      <c r="C1400" s="45">
        <v>20</v>
      </c>
      <c r="D1400" s="45">
        <v>-65</v>
      </c>
      <c r="E1400">
        <v>0</v>
      </c>
      <c r="F1400">
        <v>0</v>
      </c>
      <c r="G1400">
        <v>0</v>
      </c>
    </row>
    <row r="1401" spans="1:7" x14ac:dyDescent="0.35">
      <c r="A1401">
        <v>224632</v>
      </c>
      <c r="B1401" t="str">
        <f t="shared" si="21"/>
        <v>20-65.5</v>
      </c>
      <c r="C1401" s="45">
        <v>20</v>
      </c>
      <c r="D1401" s="45">
        <v>-65.5</v>
      </c>
      <c r="E1401">
        <v>0</v>
      </c>
      <c r="F1401">
        <v>0</v>
      </c>
      <c r="G1401">
        <v>0</v>
      </c>
    </row>
    <row r="1402" spans="1:7" x14ac:dyDescent="0.35">
      <c r="A1402">
        <v>225353</v>
      </c>
      <c r="B1402" t="str">
        <f t="shared" si="21"/>
        <v>20-66</v>
      </c>
      <c r="C1402" s="45">
        <v>20</v>
      </c>
      <c r="D1402" s="45">
        <v>-66</v>
      </c>
      <c r="E1402">
        <v>0</v>
      </c>
      <c r="F1402">
        <v>0</v>
      </c>
      <c r="G1402">
        <v>0</v>
      </c>
    </row>
    <row r="1403" spans="1:7" x14ac:dyDescent="0.35">
      <c r="A1403">
        <v>226074</v>
      </c>
      <c r="B1403" t="str">
        <f t="shared" si="21"/>
        <v>20-66.5</v>
      </c>
      <c r="C1403" s="45">
        <v>20</v>
      </c>
      <c r="D1403" s="45">
        <v>-66.5</v>
      </c>
      <c r="E1403">
        <v>0</v>
      </c>
      <c r="F1403">
        <v>0</v>
      </c>
      <c r="G1403">
        <v>0</v>
      </c>
    </row>
    <row r="1404" spans="1:7" x14ac:dyDescent="0.35">
      <c r="A1404">
        <v>226795</v>
      </c>
      <c r="B1404" t="str">
        <f t="shared" si="21"/>
        <v>20-67</v>
      </c>
      <c r="C1404" s="45">
        <v>20</v>
      </c>
      <c r="D1404" s="45">
        <v>-67</v>
      </c>
      <c r="E1404">
        <v>0</v>
      </c>
      <c r="F1404">
        <v>0</v>
      </c>
      <c r="G1404">
        <v>0</v>
      </c>
    </row>
    <row r="1405" spans="1:7" x14ac:dyDescent="0.35">
      <c r="A1405">
        <v>227516</v>
      </c>
      <c r="B1405" t="str">
        <f t="shared" si="21"/>
        <v>20-67.5</v>
      </c>
      <c r="C1405" s="45">
        <v>20</v>
      </c>
      <c r="D1405" s="45">
        <v>-67.5</v>
      </c>
      <c r="E1405">
        <v>0</v>
      </c>
      <c r="F1405">
        <v>0</v>
      </c>
      <c r="G1405">
        <v>0</v>
      </c>
    </row>
    <row r="1406" spans="1:7" x14ac:dyDescent="0.35">
      <c r="A1406">
        <v>228237</v>
      </c>
      <c r="B1406" t="str">
        <f t="shared" si="21"/>
        <v>20-68</v>
      </c>
      <c r="C1406" s="45">
        <v>20</v>
      </c>
      <c r="D1406" s="45">
        <v>-68</v>
      </c>
      <c r="E1406">
        <v>0</v>
      </c>
      <c r="F1406">
        <v>0</v>
      </c>
      <c r="G1406">
        <v>0</v>
      </c>
    </row>
    <row r="1407" spans="1:7" x14ac:dyDescent="0.35">
      <c r="A1407">
        <v>228958</v>
      </c>
      <c r="B1407" t="str">
        <f t="shared" si="21"/>
        <v>20-68.5</v>
      </c>
      <c r="C1407" s="45">
        <v>20</v>
      </c>
      <c r="D1407" s="45">
        <v>-68.5</v>
      </c>
      <c r="E1407">
        <v>0</v>
      </c>
      <c r="F1407">
        <v>0</v>
      </c>
      <c r="G1407">
        <v>0</v>
      </c>
    </row>
    <row r="1408" spans="1:7" x14ac:dyDescent="0.35">
      <c r="A1408">
        <v>229679</v>
      </c>
      <c r="B1408" t="str">
        <f t="shared" si="21"/>
        <v>20-69</v>
      </c>
      <c r="C1408" s="45">
        <v>20</v>
      </c>
      <c r="D1408" s="45">
        <v>-69</v>
      </c>
      <c r="E1408">
        <v>0</v>
      </c>
      <c r="F1408">
        <v>0</v>
      </c>
      <c r="G1408">
        <v>0</v>
      </c>
    </row>
    <row r="1409" spans="1:7" x14ac:dyDescent="0.35">
      <c r="A1409">
        <v>230400</v>
      </c>
      <c r="B1409" t="str">
        <f t="shared" si="21"/>
        <v>20-69.5</v>
      </c>
      <c r="C1409" s="45">
        <v>20</v>
      </c>
      <c r="D1409" s="45">
        <v>-69.5</v>
      </c>
      <c r="E1409">
        <v>0</v>
      </c>
      <c r="F1409">
        <v>0</v>
      </c>
      <c r="G1409">
        <v>0</v>
      </c>
    </row>
    <row r="1410" spans="1:7" x14ac:dyDescent="0.35">
      <c r="A1410">
        <v>231121</v>
      </c>
      <c r="B1410" t="str">
        <f t="shared" ref="B1410:B1473" si="22">+C1410&amp;D1410</f>
        <v>20-70</v>
      </c>
      <c r="C1410" s="45">
        <v>20</v>
      </c>
      <c r="D1410" s="45">
        <v>-70</v>
      </c>
      <c r="E1410">
        <v>0</v>
      </c>
      <c r="F1410">
        <v>0</v>
      </c>
      <c r="G1410">
        <v>0</v>
      </c>
    </row>
    <row r="1411" spans="1:7" x14ac:dyDescent="0.35">
      <c r="A1411">
        <v>231842</v>
      </c>
      <c r="B1411" t="str">
        <f t="shared" si="22"/>
        <v>20-70.5</v>
      </c>
      <c r="C1411" s="45">
        <v>20</v>
      </c>
      <c r="D1411" s="45">
        <v>-70.5</v>
      </c>
      <c r="E1411">
        <v>0</v>
      </c>
      <c r="F1411">
        <v>0</v>
      </c>
      <c r="G1411">
        <v>0</v>
      </c>
    </row>
    <row r="1412" spans="1:7" x14ac:dyDescent="0.35">
      <c r="A1412">
        <v>232563</v>
      </c>
      <c r="B1412" t="str">
        <f t="shared" si="22"/>
        <v>20-71</v>
      </c>
      <c r="C1412" s="45">
        <v>20</v>
      </c>
      <c r="D1412" s="45">
        <v>-71</v>
      </c>
      <c r="E1412">
        <v>0</v>
      </c>
      <c r="F1412">
        <v>0</v>
      </c>
      <c r="G1412">
        <v>0</v>
      </c>
    </row>
    <row r="1413" spans="1:7" x14ac:dyDescent="0.35">
      <c r="A1413">
        <v>233284</v>
      </c>
      <c r="B1413" t="str">
        <f t="shared" si="22"/>
        <v>20-71.5</v>
      </c>
      <c r="C1413" s="45">
        <v>20</v>
      </c>
      <c r="D1413" s="45">
        <v>-71.5</v>
      </c>
      <c r="E1413">
        <v>0</v>
      </c>
      <c r="F1413">
        <v>0</v>
      </c>
      <c r="G1413">
        <v>0</v>
      </c>
    </row>
    <row r="1414" spans="1:7" x14ac:dyDescent="0.35">
      <c r="A1414">
        <v>234005</v>
      </c>
      <c r="B1414" t="str">
        <f t="shared" si="22"/>
        <v>20-72</v>
      </c>
      <c r="C1414" s="45">
        <v>20</v>
      </c>
      <c r="D1414" s="45">
        <v>-72</v>
      </c>
      <c r="E1414">
        <v>0</v>
      </c>
      <c r="F1414">
        <v>0</v>
      </c>
      <c r="G1414">
        <v>0</v>
      </c>
    </row>
    <row r="1415" spans="1:7" x14ac:dyDescent="0.35">
      <c r="A1415">
        <v>234726</v>
      </c>
      <c r="B1415" t="str">
        <f t="shared" si="22"/>
        <v>20-72.5</v>
      </c>
      <c r="C1415" s="45">
        <v>20</v>
      </c>
      <c r="D1415" s="45">
        <v>-72.5</v>
      </c>
      <c r="E1415">
        <v>0</v>
      </c>
      <c r="F1415">
        <v>0</v>
      </c>
      <c r="G1415">
        <v>0</v>
      </c>
    </row>
    <row r="1416" spans="1:7" x14ac:dyDescent="0.35">
      <c r="A1416">
        <v>235447</v>
      </c>
      <c r="B1416" t="str">
        <f t="shared" si="22"/>
        <v>20-73</v>
      </c>
      <c r="C1416" s="45">
        <v>20</v>
      </c>
      <c r="D1416" s="45">
        <v>-73</v>
      </c>
      <c r="E1416">
        <v>0</v>
      </c>
      <c r="F1416">
        <v>0</v>
      </c>
      <c r="G1416">
        <v>0</v>
      </c>
    </row>
    <row r="1417" spans="1:7" x14ac:dyDescent="0.35">
      <c r="A1417">
        <v>236168</v>
      </c>
      <c r="B1417" t="str">
        <f t="shared" si="22"/>
        <v>20-73.5</v>
      </c>
      <c r="C1417" s="45">
        <v>20</v>
      </c>
      <c r="D1417" s="45">
        <v>-73.5</v>
      </c>
      <c r="E1417">
        <v>0</v>
      </c>
      <c r="F1417">
        <v>0</v>
      </c>
      <c r="G1417">
        <v>0</v>
      </c>
    </row>
    <row r="1418" spans="1:7" x14ac:dyDescent="0.35">
      <c r="A1418">
        <v>236889</v>
      </c>
      <c r="B1418" t="str">
        <f t="shared" si="22"/>
        <v>20-74</v>
      </c>
      <c r="C1418" s="45">
        <v>20</v>
      </c>
      <c r="D1418" s="45">
        <v>-74</v>
      </c>
      <c r="E1418">
        <v>0</v>
      </c>
      <c r="F1418">
        <v>0</v>
      </c>
      <c r="G1418">
        <v>0</v>
      </c>
    </row>
    <row r="1419" spans="1:7" x14ac:dyDescent="0.35">
      <c r="A1419">
        <v>237610</v>
      </c>
      <c r="B1419" t="str">
        <f t="shared" si="22"/>
        <v>20-74.5</v>
      </c>
      <c r="C1419" s="45">
        <v>20</v>
      </c>
      <c r="D1419" s="45">
        <v>-74.5</v>
      </c>
      <c r="E1419">
        <v>0</v>
      </c>
      <c r="F1419">
        <v>0</v>
      </c>
      <c r="G1419">
        <v>0</v>
      </c>
    </row>
    <row r="1420" spans="1:7" x14ac:dyDescent="0.35">
      <c r="A1420">
        <v>238331</v>
      </c>
      <c r="B1420" t="str">
        <f t="shared" si="22"/>
        <v>20-75</v>
      </c>
      <c r="C1420" s="45">
        <v>20</v>
      </c>
      <c r="D1420" s="45">
        <v>-75</v>
      </c>
      <c r="E1420">
        <v>0</v>
      </c>
      <c r="F1420">
        <v>0</v>
      </c>
      <c r="G1420">
        <v>0</v>
      </c>
    </row>
    <row r="1421" spans="1:7" x14ac:dyDescent="0.35">
      <c r="A1421">
        <v>239052</v>
      </c>
      <c r="B1421" t="str">
        <f t="shared" si="22"/>
        <v>20-75.5</v>
      </c>
      <c r="C1421" s="45">
        <v>20</v>
      </c>
      <c r="D1421" s="45">
        <v>-75.5</v>
      </c>
      <c r="E1421">
        <v>0</v>
      </c>
      <c r="F1421">
        <v>0</v>
      </c>
      <c r="G1421">
        <v>0</v>
      </c>
    </row>
    <row r="1422" spans="1:7" x14ac:dyDescent="0.35">
      <c r="A1422">
        <v>239773</v>
      </c>
      <c r="B1422" t="str">
        <f t="shared" si="22"/>
        <v>20-76</v>
      </c>
      <c r="C1422" s="45">
        <v>20</v>
      </c>
      <c r="D1422" s="45">
        <v>-76</v>
      </c>
      <c r="E1422">
        <v>0</v>
      </c>
      <c r="F1422">
        <v>0</v>
      </c>
      <c r="G1422">
        <v>0</v>
      </c>
    </row>
    <row r="1423" spans="1:7" x14ac:dyDescent="0.35">
      <c r="A1423">
        <v>240494</v>
      </c>
      <c r="B1423" t="str">
        <f t="shared" si="22"/>
        <v>20-76.5</v>
      </c>
      <c r="C1423" s="45">
        <v>20</v>
      </c>
      <c r="D1423" s="45">
        <v>-76.5</v>
      </c>
      <c r="E1423">
        <v>0</v>
      </c>
      <c r="F1423">
        <v>0</v>
      </c>
      <c r="G1423">
        <v>0</v>
      </c>
    </row>
    <row r="1424" spans="1:7" x14ac:dyDescent="0.35">
      <c r="A1424">
        <v>241215</v>
      </c>
      <c r="B1424" t="str">
        <f t="shared" si="22"/>
        <v>20-77</v>
      </c>
      <c r="C1424" s="45">
        <v>20</v>
      </c>
      <c r="D1424" s="45">
        <v>-77</v>
      </c>
      <c r="E1424">
        <v>0</v>
      </c>
      <c r="F1424">
        <v>0</v>
      </c>
      <c r="G1424">
        <v>0</v>
      </c>
    </row>
    <row r="1425" spans="1:7" x14ac:dyDescent="0.35">
      <c r="A1425">
        <v>241936</v>
      </c>
      <c r="B1425" t="str">
        <f t="shared" si="22"/>
        <v>20-77.5</v>
      </c>
      <c r="C1425" s="45">
        <v>20</v>
      </c>
      <c r="D1425" s="45">
        <v>-77.5</v>
      </c>
      <c r="E1425">
        <v>0</v>
      </c>
      <c r="F1425">
        <v>0</v>
      </c>
      <c r="G1425">
        <v>0</v>
      </c>
    </row>
    <row r="1426" spans="1:7" x14ac:dyDescent="0.35">
      <c r="A1426">
        <v>242657</v>
      </c>
      <c r="B1426" t="str">
        <f t="shared" si="22"/>
        <v>20-78</v>
      </c>
      <c r="C1426" s="45">
        <v>20</v>
      </c>
      <c r="D1426" s="45">
        <v>-78</v>
      </c>
      <c r="E1426">
        <v>0</v>
      </c>
      <c r="F1426">
        <v>0</v>
      </c>
      <c r="G1426">
        <v>0</v>
      </c>
    </row>
    <row r="1427" spans="1:7" x14ac:dyDescent="0.35">
      <c r="A1427">
        <v>243378</v>
      </c>
      <c r="B1427" t="str">
        <f t="shared" si="22"/>
        <v>20-78.5</v>
      </c>
      <c r="C1427" s="45">
        <v>20</v>
      </c>
      <c r="D1427" s="45">
        <v>-78.5</v>
      </c>
      <c r="E1427">
        <v>0</v>
      </c>
      <c r="F1427">
        <v>0</v>
      </c>
      <c r="G1427">
        <v>0</v>
      </c>
    </row>
    <row r="1428" spans="1:7" x14ac:dyDescent="0.35">
      <c r="A1428">
        <v>244099</v>
      </c>
      <c r="B1428" t="str">
        <f t="shared" si="22"/>
        <v>20-79</v>
      </c>
      <c r="C1428" s="45">
        <v>20</v>
      </c>
      <c r="D1428" s="45">
        <v>-79</v>
      </c>
      <c r="E1428">
        <v>0</v>
      </c>
      <c r="F1428">
        <v>0</v>
      </c>
      <c r="G1428">
        <v>0</v>
      </c>
    </row>
    <row r="1429" spans="1:7" x14ac:dyDescent="0.35">
      <c r="A1429">
        <v>244820</v>
      </c>
      <c r="B1429" t="str">
        <f t="shared" si="22"/>
        <v>20-79.5</v>
      </c>
      <c r="C1429" s="45">
        <v>20</v>
      </c>
      <c r="D1429" s="45">
        <v>-79.5</v>
      </c>
      <c r="E1429">
        <v>0</v>
      </c>
      <c r="F1429">
        <v>0</v>
      </c>
      <c r="G1429">
        <v>0</v>
      </c>
    </row>
    <row r="1430" spans="1:7" x14ac:dyDescent="0.35">
      <c r="A1430">
        <v>245541</v>
      </c>
      <c r="B1430" t="str">
        <f t="shared" si="22"/>
        <v>20-80</v>
      </c>
      <c r="C1430" s="45">
        <v>20</v>
      </c>
      <c r="D1430" s="45">
        <v>-80</v>
      </c>
      <c r="E1430">
        <v>0</v>
      </c>
      <c r="F1430">
        <v>0</v>
      </c>
      <c r="G1430">
        <v>0</v>
      </c>
    </row>
    <row r="1431" spans="1:7" x14ac:dyDescent="0.35">
      <c r="A1431">
        <v>246262</v>
      </c>
      <c r="B1431" t="str">
        <f t="shared" si="22"/>
        <v>20-80.5</v>
      </c>
      <c r="C1431" s="45">
        <v>20</v>
      </c>
      <c r="D1431" s="45">
        <v>-80.5</v>
      </c>
      <c r="E1431">
        <v>0</v>
      </c>
      <c r="F1431">
        <v>0</v>
      </c>
      <c r="G1431">
        <v>0</v>
      </c>
    </row>
    <row r="1432" spans="1:7" x14ac:dyDescent="0.35">
      <c r="A1432">
        <v>246983</v>
      </c>
      <c r="B1432" t="str">
        <f t="shared" si="22"/>
        <v>20-81</v>
      </c>
      <c r="C1432" s="45">
        <v>20</v>
      </c>
      <c r="D1432" s="45">
        <v>-81</v>
      </c>
      <c r="E1432">
        <v>0</v>
      </c>
      <c r="F1432">
        <v>0</v>
      </c>
      <c r="G1432">
        <v>0</v>
      </c>
    </row>
    <row r="1433" spans="1:7" x14ac:dyDescent="0.35">
      <c r="A1433">
        <v>247704</v>
      </c>
      <c r="B1433" t="str">
        <f t="shared" si="22"/>
        <v>20-81.5</v>
      </c>
      <c r="C1433" s="45">
        <v>20</v>
      </c>
      <c r="D1433" s="45">
        <v>-81.5</v>
      </c>
      <c r="E1433">
        <v>0</v>
      </c>
      <c r="F1433">
        <v>0</v>
      </c>
      <c r="G1433">
        <v>0</v>
      </c>
    </row>
    <row r="1434" spans="1:7" x14ac:dyDescent="0.35">
      <c r="A1434">
        <v>248425</v>
      </c>
      <c r="B1434" t="str">
        <f t="shared" si="22"/>
        <v>20-82</v>
      </c>
      <c r="C1434" s="45">
        <v>20</v>
      </c>
      <c r="D1434" s="45">
        <v>-82</v>
      </c>
      <c r="E1434">
        <v>0</v>
      </c>
      <c r="F1434">
        <v>0</v>
      </c>
      <c r="G1434">
        <v>0</v>
      </c>
    </row>
    <row r="1435" spans="1:7" x14ac:dyDescent="0.35">
      <c r="A1435">
        <v>249146</v>
      </c>
      <c r="B1435" t="str">
        <f t="shared" si="22"/>
        <v>20-82.5</v>
      </c>
      <c r="C1435" s="45">
        <v>20</v>
      </c>
      <c r="D1435" s="45">
        <v>-82.5</v>
      </c>
      <c r="E1435">
        <v>0</v>
      </c>
      <c r="F1435">
        <v>0</v>
      </c>
      <c r="G1435">
        <v>0</v>
      </c>
    </row>
    <row r="1436" spans="1:7" x14ac:dyDescent="0.35">
      <c r="A1436">
        <v>249867</v>
      </c>
      <c r="B1436" t="str">
        <f t="shared" si="22"/>
        <v>20-83</v>
      </c>
      <c r="C1436" s="45">
        <v>20</v>
      </c>
      <c r="D1436" s="45">
        <v>-83</v>
      </c>
      <c r="E1436">
        <v>0</v>
      </c>
      <c r="F1436">
        <v>0</v>
      </c>
      <c r="G1436">
        <v>0</v>
      </c>
    </row>
    <row r="1437" spans="1:7" x14ac:dyDescent="0.35">
      <c r="A1437">
        <v>250588</v>
      </c>
      <c r="B1437" t="str">
        <f t="shared" si="22"/>
        <v>20-83.5</v>
      </c>
      <c r="C1437" s="45">
        <v>20</v>
      </c>
      <c r="D1437" s="45">
        <v>-83.5</v>
      </c>
      <c r="E1437">
        <v>0</v>
      </c>
      <c r="F1437">
        <v>0</v>
      </c>
      <c r="G1437">
        <v>0</v>
      </c>
    </row>
    <row r="1438" spans="1:7" x14ac:dyDescent="0.35">
      <c r="A1438">
        <v>251309</v>
      </c>
      <c r="B1438" t="str">
        <f t="shared" si="22"/>
        <v>20-84</v>
      </c>
      <c r="C1438" s="45">
        <v>20</v>
      </c>
      <c r="D1438" s="45">
        <v>-84</v>
      </c>
      <c r="E1438">
        <v>0</v>
      </c>
      <c r="F1438">
        <v>0</v>
      </c>
      <c r="G1438">
        <v>0</v>
      </c>
    </row>
    <row r="1439" spans="1:7" x14ac:dyDescent="0.35">
      <c r="A1439">
        <v>252030</v>
      </c>
      <c r="B1439" t="str">
        <f t="shared" si="22"/>
        <v>20-84.5</v>
      </c>
      <c r="C1439" s="45">
        <v>20</v>
      </c>
      <c r="D1439" s="45">
        <v>-84.5</v>
      </c>
      <c r="E1439">
        <v>0</v>
      </c>
      <c r="F1439">
        <v>0</v>
      </c>
      <c r="G1439">
        <v>0</v>
      </c>
    </row>
    <row r="1440" spans="1:7" x14ac:dyDescent="0.35">
      <c r="A1440">
        <v>252751</v>
      </c>
      <c r="B1440" t="str">
        <f t="shared" si="22"/>
        <v>20-85</v>
      </c>
      <c r="C1440" s="45">
        <v>20</v>
      </c>
      <c r="D1440" s="45">
        <v>-85</v>
      </c>
      <c r="E1440">
        <v>0</v>
      </c>
      <c r="F1440">
        <v>0</v>
      </c>
      <c r="G1440">
        <v>0</v>
      </c>
    </row>
    <row r="1441" spans="1:7" x14ac:dyDescent="0.35">
      <c r="A1441">
        <v>253472</v>
      </c>
      <c r="B1441" t="str">
        <f t="shared" si="22"/>
        <v>20-85.5</v>
      </c>
      <c r="C1441" s="45">
        <v>20</v>
      </c>
      <c r="D1441" s="45">
        <v>-85.5</v>
      </c>
      <c r="E1441">
        <v>0</v>
      </c>
      <c r="F1441">
        <v>0</v>
      </c>
      <c r="G1441">
        <v>0</v>
      </c>
    </row>
    <row r="1442" spans="1:7" x14ac:dyDescent="0.35">
      <c r="A1442">
        <v>254193</v>
      </c>
      <c r="B1442" t="str">
        <f t="shared" si="22"/>
        <v>20-86</v>
      </c>
      <c r="C1442" s="45">
        <v>20</v>
      </c>
      <c r="D1442" s="45">
        <v>-86</v>
      </c>
      <c r="E1442">
        <v>0</v>
      </c>
      <c r="F1442">
        <v>0</v>
      </c>
      <c r="G1442">
        <v>0</v>
      </c>
    </row>
    <row r="1443" spans="1:7" x14ac:dyDescent="0.35">
      <c r="A1443">
        <v>254914</v>
      </c>
      <c r="B1443" t="str">
        <f t="shared" si="22"/>
        <v>20-86.5</v>
      </c>
      <c r="C1443" s="45">
        <v>20</v>
      </c>
      <c r="D1443" s="45">
        <v>-86.5</v>
      </c>
      <c r="E1443">
        <v>0</v>
      </c>
      <c r="F1443">
        <v>0</v>
      </c>
      <c r="G1443">
        <v>0</v>
      </c>
    </row>
    <row r="1444" spans="1:7" x14ac:dyDescent="0.35">
      <c r="A1444">
        <v>255635</v>
      </c>
      <c r="B1444" t="str">
        <f t="shared" si="22"/>
        <v>20-87</v>
      </c>
      <c r="C1444" s="45">
        <v>20</v>
      </c>
      <c r="D1444" s="45">
        <v>-87</v>
      </c>
      <c r="E1444">
        <v>0</v>
      </c>
      <c r="F1444">
        <v>0</v>
      </c>
      <c r="G1444">
        <v>0</v>
      </c>
    </row>
    <row r="1445" spans="1:7" x14ac:dyDescent="0.35">
      <c r="A1445">
        <v>256356</v>
      </c>
      <c r="B1445" t="str">
        <f t="shared" si="22"/>
        <v>20-87.5</v>
      </c>
      <c r="C1445" s="45">
        <v>20</v>
      </c>
      <c r="D1445" s="45">
        <v>-87.5</v>
      </c>
      <c r="E1445">
        <v>0</v>
      </c>
      <c r="F1445">
        <v>0</v>
      </c>
      <c r="G1445">
        <v>0</v>
      </c>
    </row>
    <row r="1446" spans="1:7" x14ac:dyDescent="0.35">
      <c r="A1446">
        <v>257077</v>
      </c>
      <c r="B1446" t="str">
        <f t="shared" si="22"/>
        <v>20-88</v>
      </c>
      <c r="C1446" s="45">
        <v>20</v>
      </c>
      <c r="D1446" s="45">
        <v>-88</v>
      </c>
      <c r="E1446">
        <v>0</v>
      </c>
      <c r="F1446">
        <v>0</v>
      </c>
      <c r="G1446">
        <v>0</v>
      </c>
    </row>
    <row r="1447" spans="1:7" x14ac:dyDescent="0.35">
      <c r="A1447">
        <v>257798</v>
      </c>
      <c r="B1447" t="str">
        <f t="shared" si="22"/>
        <v>20-88.5</v>
      </c>
      <c r="C1447" s="45">
        <v>20</v>
      </c>
      <c r="D1447" s="45">
        <v>-88.5</v>
      </c>
      <c r="E1447">
        <v>0</v>
      </c>
      <c r="F1447">
        <v>0</v>
      </c>
      <c r="G1447">
        <v>0</v>
      </c>
    </row>
    <row r="1448" spans="1:7" x14ac:dyDescent="0.35">
      <c r="A1448">
        <v>258519</v>
      </c>
      <c r="B1448" t="str">
        <f t="shared" si="22"/>
        <v>20-89</v>
      </c>
      <c r="C1448" s="45">
        <v>20</v>
      </c>
      <c r="D1448" s="45">
        <v>-89</v>
      </c>
      <c r="E1448">
        <v>0</v>
      </c>
      <c r="F1448">
        <v>0</v>
      </c>
      <c r="G1448">
        <v>0</v>
      </c>
    </row>
    <row r="1449" spans="1:7" x14ac:dyDescent="0.35">
      <c r="A1449">
        <v>259240</v>
      </c>
      <c r="B1449" t="str">
        <f t="shared" si="22"/>
        <v>20-89.5</v>
      </c>
      <c r="C1449" s="45">
        <v>20</v>
      </c>
      <c r="D1449" s="45">
        <v>-89.5</v>
      </c>
      <c r="E1449">
        <v>0</v>
      </c>
      <c r="F1449">
        <v>0</v>
      </c>
      <c r="G1449">
        <v>0</v>
      </c>
    </row>
    <row r="1450" spans="1:7" x14ac:dyDescent="0.35">
      <c r="A1450">
        <v>259961</v>
      </c>
      <c r="B1450" t="str">
        <f t="shared" si="22"/>
        <v>20-90</v>
      </c>
      <c r="C1450" s="45">
        <v>20</v>
      </c>
      <c r="D1450" s="45">
        <v>-90</v>
      </c>
      <c r="E1450">
        <v>0</v>
      </c>
      <c r="F1450">
        <v>0</v>
      </c>
      <c r="G1450">
        <v>0</v>
      </c>
    </row>
    <row r="1451" spans="1:7" x14ac:dyDescent="0.35">
      <c r="A1451">
        <v>215260</v>
      </c>
      <c r="B1451" t="str">
        <f t="shared" si="22"/>
        <v>20.5-59</v>
      </c>
      <c r="C1451" s="45">
        <v>20.5</v>
      </c>
      <c r="D1451" s="45">
        <v>-59</v>
      </c>
      <c r="E1451">
        <v>0</v>
      </c>
      <c r="F1451">
        <v>0</v>
      </c>
      <c r="G1451">
        <v>0</v>
      </c>
    </row>
    <row r="1452" spans="1:7" x14ac:dyDescent="0.35">
      <c r="A1452">
        <v>215981</v>
      </c>
      <c r="B1452" t="str">
        <f t="shared" si="22"/>
        <v>20.5-59.5</v>
      </c>
      <c r="C1452" s="45">
        <v>20.5</v>
      </c>
      <c r="D1452" s="45">
        <v>-59.5</v>
      </c>
      <c r="E1452">
        <v>0</v>
      </c>
      <c r="F1452">
        <v>0</v>
      </c>
      <c r="G1452">
        <v>0</v>
      </c>
    </row>
    <row r="1453" spans="1:7" x14ac:dyDescent="0.35">
      <c r="A1453">
        <v>216702</v>
      </c>
      <c r="B1453" t="str">
        <f t="shared" si="22"/>
        <v>20.5-60</v>
      </c>
      <c r="C1453" s="45">
        <v>20.5</v>
      </c>
      <c r="D1453" s="45">
        <v>-60</v>
      </c>
      <c r="E1453">
        <v>0</v>
      </c>
      <c r="F1453">
        <v>0</v>
      </c>
      <c r="G1453">
        <v>0</v>
      </c>
    </row>
    <row r="1454" spans="1:7" x14ac:dyDescent="0.35">
      <c r="A1454">
        <v>217423</v>
      </c>
      <c r="B1454" t="str">
        <f t="shared" si="22"/>
        <v>20.5-60.5</v>
      </c>
      <c r="C1454" s="45">
        <v>20.5</v>
      </c>
      <c r="D1454" s="45">
        <v>-60.5</v>
      </c>
      <c r="E1454">
        <v>0</v>
      </c>
      <c r="F1454">
        <v>0</v>
      </c>
      <c r="G1454">
        <v>0</v>
      </c>
    </row>
    <row r="1455" spans="1:7" x14ac:dyDescent="0.35">
      <c r="A1455">
        <v>218144</v>
      </c>
      <c r="B1455" t="str">
        <f t="shared" si="22"/>
        <v>20.5-61</v>
      </c>
      <c r="C1455" s="45">
        <v>20.5</v>
      </c>
      <c r="D1455" s="45">
        <v>-61</v>
      </c>
      <c r="E1455">
        <v>0</v>
      </c>
      <c r="F1455">
        <v>0</v>
      </c>
      <c r="G1455">
        <v>0</v>
      </c>
    </row>
    <row r="1456" spans="1:7" x14ac:dyDescent="0.35">
      <c r="A1456">
        <v>218865</v>
      </c>
      <c r="B1456" t="str">
        <f t="shared" si="22"/>
        <v>20.5-61.5</v>
      </c>
      <c r="C1456" s="45">
        <v>20.5</v>
      </c>
      <c r="D1456" s="45">
        <v>-61.5</v>
      </c>
      <c r="E1456">
        <v>0</v>
      </c>
      <c r="F1456">
        <v>0</v>
      </c>
      <c r="G1456">
        <v>0</v>
      </c>
    </row>
    <row r="1457" spans="1:7" x14ac:dyDescent="0.35">
      <c r="A1457">
        <v>219586</v>
      </c>
      <c r="B1457" t="str">
        <f t="shared" si="22"/>
        <v>20.5-62</v>
      </c>
      <c r="C1457" s="45">
        <v>20.5</v>
      </c>
      <c r="D1457" s="45">
        <v>-62</v>
      </c>
      <c r="E1457">
        <v>0</v>
      </c>
      <c r="F1457">
        <v>0</v>
      </c>
      <c r="G1457">
        <v>0</v>
      </c>
    </row>
    <row r="1458" spans="1:7" x14ac:dyDescent="0.35">
      <c r="A1458">
        <v>220307</v>
      </c>
      <c r="B1458" t="str">
        <f t="shared" si="22"/>
        <v>20.5-62.5</v>
      </c>
      <c r="C1458" s="45">
        <v>20.5</v>
      </c>
      <c r="D1458" s="45">
        <v>-62.5</v>
      </c>
      <c r="E1458">
        <v>0</v>
      </c>
      <c r="F1458">
        <v>0</v>
      </c>
      <c r="G1458">
        <v>0</v>
      </c>
    </row>
    <row r="1459" spans="1:7" x14ac:dyDescent="0.35">
      <c r="A1459">
        <v>221028</v>
      </c>
      <c r="B1459" t="str">
        <f t="shared" si="22"/>
        <v>20.5-63</v>
      </c>
      <c r="C1459" s="45">
        <v>20.5</v>
      </c>
      <c r="D1459" s="45">
        <v>-63</v>
      </c>
      <c r="E1459">
        <v>0</v>
      </c>
      <c r="F1459">
        <v>0</v>
      </c>
      <c r="G1459">
        <v>0</v>
      </c>
    </row>
    <row r="1460" spans="1:7" x14ac:dyDescent="0.35">
      <c r="A1460">
        <v>221749</v>
      </c>
      <c r="B1460" t="str">
        <f t="shared" si="22"/>
        <v>20.5-63.5</v>
      </c>
      <c r="C1460" s="45">
        <v>20.5</v>
      </c>
      <c r="D1460" s="45">
        <v>-63.5</v>
      </c>
      <c r="E1460">
        <v>0</v>
      </c>
      <c r="F1460">
        <v>0</v>
      </c>
      <c r="G1460">
        <v>0</v>
      </c>
    </row>
    <row r="1461" spans="1:7" x14ac:dyDescent="0.35">
      <c r="A1461">
        <v>222470</v>
      </c>
      <c r="B1461" t="str">
        <f t="shared" si="22"/>
        <v>20.5-64</v>
      </c>
      <c r="C1461" s="45">
        <v>20.5</v>
      </c>
      <c r="D1461" s="45">
        <v>-64</v>
      </c>
      <c r="E1461">
        <v>0</v>
      </c>
      <c r="F1461">
        <v>0</v>
      </c>
      <c r="G1461">
        <v>0</v>
      </c>
    </row>
    <row r="1462" spans="1:7" x14ac:dyDescent="0.35">
      <c r="A1462">
        <v>223191</v>
      </c>
      <c r="B1462" t="str">
        <f t="shared" si="22"/>
        <v>20.5-64.5</v>
      </c>
      <c r="C1462" s="45">
        <v>20.5</v>
      </c>
      <c r="D1462" s="45">
        <v>-64.5</v>
      </c>
      <c r="E1462">
        <v>0</v>
      </c>
      <c r="F1462">
        <v>0</v>
      </c>
      <c r="G1462">
        <v>0</v>
      </c>
    </row>
    <row r="1463" spans="1:7" x14ac:dyDescent="0.35">
      <c r="A1463">
        <v>223912</v>
      </c>
      <c r="B1463" t="str">
        <f t="shared" si="22"/>
        <v>20.5-65</v>
      </c>
      <c r="C1463" s="45">
        <v>20.5</v>
      </c>
      <c r="D1463" s="45">
        <v>-65</v>
      </c>
      <c r="E1463">
        <v>0</v>
      </c>
      <c r="F1463">
        <v>0</v>
      </c>
      <c r="G1463">
        <v>0</v>
      </c>
    </row>
    <row r="1464" spans="1:7" x14ac:dyDescent="0.35">
      <c r="A1464">
        <v>224633</v>
      </c>
      <c r="B1464" t="str">
        <f t="shared" si="22"/>
        <v>20.5-65.5</v>
      </c>
      <c r="C1464" s="45">
        <v>20.5</v>
      </c>
      <c r="D1464" s="45">
        <v>-65.5</v>
      </c>
      <c r="E1464">
        <v>0</v>
      </c>
      <c r="F1464">
        <v>0</v>
      </c>
      <c r="G1464">
        <v>0</v>
      </c>
    </row>
    <row r="1465" spans="1:7" x14ac:dyDescent="0.35">
      <c r="A1465">
        <v>225354</v>
      </c>
      <c r="B1465" t="str">
        <f t="shared" si="22"/>
        <v>20.5-66</v>
      </c>
      <c r="C1465" s="45">
        <v>20.5</v>
      </c>
      <c r="D1465" s="45">
        <v>-66</v>
      </c>
      <c r="E1465">
        <v>0</v>
      </c>
      <c r="F1465">
        <v>0</v>
      </c>
      <c r="G1465">
        <v>0</v>
      </c>
    </row>
    <row r="1466" spans="1:7" x14ac:dyDescent="0.35">
      <c r="A1466">
        <v>226075</v>
      </c>
      <c r="B1466" t="str">
        <f t="shared" si="22"/>
        <v>20.5-66.5</v>
      </c>
      <c r="C1466" s="45">
        <v>20.5</v>
      </c>
      <c r="D1466" s="45">
        <v>-66.5</v>
      </c>
      <c r="E1466">
        <v>0</v>
      </c>
      <c r="F1466">
        <v>0</v>
      </c>
      <c r="G1466">
        <v>0</v>
      </c>
    </row>
    <row r="1467" spans="1:7" x14ac:dyDescent="0.35">
      <c r="A1467">
        <v>226796</v>
      </c>
      <c r="B1467" t="str">
        <f t="shared" si="22"/>
        <v>20.5-67</v>
      </c>
      <c r="C1467" s="45">
        <v>20.5</v>
      </c>
      <c r="D1467" s="45">
        <v>-67</v>
      </c>
      <c r="E1467">
        <v>0</v>
      </c>
      <c r="F1467">
        <v>0</v>
      </c>
      <c r="G1467">
        <v>0</v>
      </c>
    </row>
    <row r="1468" spans="1:7" x14ac:dyDescent="0.35">
      <c r="A1468">
        <v>227517</v>
      </c>
      <c r="B1468" t="str">
        <f t="shared" si="22"/>
        <v>20.5-67.5</v>
      </c>
      <c r="C1468" s="45">
        <v>20.5</v>
      </c>
      <c r="D1468" s="45">
        <v>-67.5</v>
      </c>
      <c r="E1468">
        <v>0</v>
      </c>
      <c r="F1468">
        <v>0</v>
      </c>
      <c r="G1468">
        <v>0</v>
      </c>
    </row>
    <row r="1469" spans="1:7" x14ac:dyDescent="0.35">
      <c r="A1469">
        <v>228238</v>
      </c>
      <c r="B1469" t="str">
        <f t="shared" si="22"/>
        <v>20.5-68</v>
      </c>
      <c r="C1469" s="45">
        <v>20.5</v>
      </c>
      <c r="D1469" s="45">
        <v>-68</v>
      </c>
      <c r="E1469">
        <v>0</v>
      </c>
      <c r="F1469">
        <v>0</v>
      </c>
      <c r="G1469">
        <v>0</v>
      </c>
    </row>
    <row r="1470" spans="1:7" x14ac:dyDescent="0.35">
      <c r="A1470">
        <v>228959</v>
      </c>
      <c r="B1470" t="str">
        <f t="shared" si="22"/>
        <v>20.5-68.5</v>
      </c>
      <c r="C1470" s="45">
        <v>20.5</v>
      </c>
      <c r="D1470" s="45">
        <v>-68.5</v>
      </c>
      <c r="E1470">
        <v>0</v>
      </c>
      <c r="F1470">
        <v>0</v>
      </c>
      <c r="G1470">
        <v>0</v>
      </c>
    </row>
    <row r="1471" spans="1:7" x14ac:dyDescent="0.35">
      <c r="A1471">
        <v>229680</v>
      </c>
      <c r="B1471" t="str">
        <f t="shared" si="22"/>
        <v>20.5-69</v>
      </c>
      <c r="C1471" s="45">
        <v>20.5</v>
      </c>
      <c r="D1471" s="45">
        <v>-69</v>
      </c>
      <c r="E1471">
        <v>0</v>
      </c>
      <c r="F1471">
        <v>0</v>
      </c>
      <c r="G1471">
        <v>0</v>
      </c>
    </row>
    <row r="1472" spans="1:7" x14ac:dyDescent="0.35">
      <c r="A1472">
        <v>230401</v>
      </c>
      <c r="B1472" t="str">
        <f t="shared" si="22"/>
        <v>20.5-69.5</v>
      </c>
      <c r="C1472" s="45">
        <v>20.5</v>
      </c>
      <c r="D1472" s="45">
        <v>-69.5</v>
      </c>
      <c r="E1472">
        <v>0</v>
      </c>
      <c r="F1472">
        <v>0</v>
      </c>
      <c r="G1472">
        <v>0</v>
      </c>
    </row>
    <row r="1473" spans="1:7" x14ac:dyDescent="0.35">
      <c r="A1473">
        <v>231122</v>
      </c>
      <c r="B1473" t="str">
        <f t="shared" si="22"/>
        <v>20.5-70</v>
      </c>
      <c r="C1473" s="45">
        <v>20.5</v>
      </c>
      <c r="D1473" s="45">
        <v>-70</v>
      </c>
      <c r="E1473">
        <v>0</v>
      </c>
      <c r="F1473">
        <v>0</v>
      </c>
      <c r="G1473">
        <v>0</v>
      </c>
    </row>
    <row r="1474" spans="1:7" x14ac:dyDescent="0.35">
      <c r="A1474">
        <v>231843</v>
      </c>
      <c r="B1474" t="str">
        <f t="shared" ref="B1474:B1537" si="23">+C1474&amp;D1474</f>
        <v>20.5-70.5</v>
      </c>
      <c r="C1474" s="45">
        <v>20.5</v>
      </c>
      <c r="D1474" s="45">
        <v>-70.5</v>
      </c>
      <c r="E1474">
        <v>0</v>
      </c>
      <c r="F1474">
        <v>0</v>
      </c>
      <c r="G1474">
        <v>0</v>
      </c>
    </row>
    <row r="1475" spans="1:7" x14ac:dyDescent="0.35">
      <c r="A1475">
        <v>232564</v>
      </c>
      <c r="B1475" t="str">
        <f t="shared" si="23"/>
        <v>20.5-71</v>
      </c>
      <c r="C1475" s="45">
        <v>20.5</v>
      </c>
      <c r="D1475" s="45">
        <v>-71</v>
      </c>
      <c r="E1475">
        <v>0</v>
      </c>
      <c r="F1475">
        <v>0</v>
      </c>
      <c r="G1475">
        <v>0</v>
      </c>
    </row>
    <row r="1476" spans="1:7" x14ac:dyDescent="0.35">
      <c r="A1476">
        <v>233285</v>
      </c>
      <c r="B1476" t="str">
        <f t="shared" si="23"/>
        <v>20.5-71.5</v>
      </c>
      <c r="C1476" s="45">
        <v>20.5</v>
      </c>
      <c r="D1476" s="45">
        <v>-71.5</v>
      </c>
      <c r="E1476">
        <v>0</v>
      </c>
      <c r="F1476">
        <v>0</v>
      </c>
      <c r="G1476">
        <v>0</v>
      </c>
    </row>
    <row r="1477" spans="1:7" x14ac:dyDescent="0.35">
      <c r="A1477">
        <v>234006</v>
      </c>
      <c r="B1477" t="str">
        <f t="shared" si="23"/>
        <v>20.5-72</v>
      </c>
      <c r="C1477" s="45">
        <v>20.5</v>
      </c>
      <c r="D1477" s="45">
        <v>-72</v>
      </c>
      <c r="E1477">
        <v>0</v>
      </c>
      <c r="F1477">
        <v>0</v>
      </c>
      <c r="G1477">
        <v>0</v>
      </c>
    </row>
    <row r="1478" spans="1:7" x14ac:dyDescent="0.35">
      <c r="A1478">
        <v>234727</v>
      </c>
      <c r="B1478" t="str">
        <f t="shared" si="23"/>
        <v>20.5-72.5</v>
      </c>
      <c r="C1478" s="45">
        <v>20.5</v>
      </c>
      <c r="D1478" s="45">
        <v>-72.5</v>
      </c>
      <c r="E1478">
        <v>0</v>
      </c>
      <c r="F1478">
        <v>0</v>
      </c>
      <c r="G1478">
        <v>0</v>
      </c>
    </row>
    <row r="1479" spans="1:7" x14ac:dyDescent="0.35">
      <c r="A1479">
        <v>235448</v>
      </c>
      <c r="B1479" t="str">
        <f t="shared" si="23"/>
        <v>20.5-73</v>
      </c>
      <c r="C1479" s="45">
        <v>20.5</v>
      </c>
      <c r="D1479" s="45">
        <v>-73</v>
      </c>
      <c r="E1479">
        <v>0</v>
      </c>
      <c r="F1479">
        <v>0</v>
      </c>
      <c r="G1479">
        <v>0</v>
      </c>
    </row>
    <row r="1480" spans="1:7" x14ac:dyDescent="0.35">
      <c r="A1480">
        <v>236169</v>
      </c>
      <c r="B1480" t="str">
        <f t="shared" si="23"/>
        <v>20.5-73.5</v>
      </c>
      <c r="C1480" s="45">
        <v>20.5</v>
      </c>
      <c r="D1480" s="45">
        <v>-73.5</v>
      </c>
      <c r="E1480">
        <v>0</v>
      </c>
      <c r="F1480">
        <v>0</v>
      </c>
      <c r="G1480">
        <v>0</v>
      </c>
    </row>
    <row r="1481" spans="1:7" x14ac:dyDescent="0.35">
      <c r="A1481">
        <v>236890</v>
      </c>
      <c r="B1481" t="str">
        <f t="shared" si="23"/>
        <v>20.5-74</v>
      </c>
      <c r="C1481" s="45">
        <v>20.5</v>
      </c>
      <c r="D1481" s="45">
        <v>-74</v>
      </c>
      <c r="E1481">
        <v>0</v>
      </c>
      <c r="F1481">
        <v>0</v>
      </c>
      <c r="G1481">
        <v>0</v>
      </c>
    </row>
    <row r="1482" spans="1:7" x14ac:dyDescent="0.35">
      <c r="A1482">
        <v>237611</v>
      </c>
      <c r="B1482" t="str">
        <f t="shared" si="23"/>
        <v>20.5-74.5</v>
      </c>
      <c r="C1482" s="45">
        <v>20.5</v>
      </c>
      <c r="D1482" s="45">
        <v>-74.5</v>
      </c>
      <c r="E1482">
        <v>0</v>
      </c>
      <c r="F1482">
        <v>0</v>
      </c>
      <c r="G1482">
        <v>0</v>
      </c>
    </row>
    <row r="1483" spans="1:7" x14ac:dyDescent="0.35">
      <c r="A1483">
        <v>238332</v>
      </c>
      <c r="B1483" t="str">
        <f t="shared" si="23"/>
        <v>20.5-75</v>
      </c>
      <c r="C1483" s="45">
        <v>20.5</v>
      </c>
      <c r="D1483" s="45">
        <v>-75</v>
      </c>
      <c r="E1483">
        <v>0</v>
      </c>
      <c r="F1483">
        <v>0</v>
      </c>
      <c r="G1483">
        <v>0</v>
      </c>
    </row>
    <row r="1484" spans="1:7" x14ac:dyDescent="0.35">
      <c r="A1484">
        <v>239053</v>
      </c>
      <c r="B1484" t="str">
        <f t="shared" si="23"/>
        <v>20.5-75.5</v>
      </c>
      <c r="C1484" s="45">
        <v>20.5</v>
      </c>
      <c r="D1484" s="45">
        <v>-75.5</v>
      </c>
      <c r="E1484">
        <v>0</v>
      </c>
      <c r="F1484">
        <v>0</v>
      </c>
      <c r="G1484">
        <v>0</v>
      </c>
    </row>
    <row r="1485" spans="1:7" x14ac:dyDescent="0.35">
      <c r="A1485">
        <v>239774</v>
      </c>
      <c r="B1485" t="str">
        <f t="shared" si="23"/>
        <v>20.5-76</v>
      </c>
      <c r="C1485" s="45">
        <v>20.5</v>
      </c>
      <c r="D1485" s="45">
        <v>-76</v>
      </c>
      <c r="E1485">
        <v>0</v>
      </c>
      <c r="F1485">
        <v>0</v>
      </c>
      <c r="G1485">
        <v>0</v>
      </c>
    </row>
    <row r="1486" spans="1:7" x14ac:dyDescent="0.35">
      <c r="A1486">
        <v>240495</v>
      </c>
      <c r="B1486" t="str">
        <f t="shared" si="23"/>
        <v>20.5-76.5</v>
      </c>
      <c r="C1486" s="45">
        <v>20.5</v>
      </c>
      <c r="D1486" s="45">
        <v>-76.5</v>
      </c>
      <c r="E1486">
        <v>0</v>
      </c>
      <c r="F1486">
        <v>0</v>
      </c>
      <c r="G1486">
        <v>0</v>
      </c>
    </row>
    <row r="1487" spans="1:7" x14ac:dyDescent="0.35">
      <c r="A1487">
        <v>241216</v>
      </c>
      <c r="B1487" t="str">
        <f t="shared" si="23"/>
        <v>20.5-77</v>
      </c>
      <c r="C1487" s="45">
        <v>20.5</v>
      </c>
      <c r="D1487" s="45">
        <v>-77</v>
      </c>
      <c r="E1487">
        <v>0</v>
      </c>
      <c r="F1487">
        <v>0</v>
      </c>
      <c r="G1487">
        <v>0</v>
      </c>
    </row>
    <row r="1488" spans="1:7" x14ac:dyDescent="0.35">
      <c r="A1488">
        <v>241937</v>
      </c>
      <c r="B1488" t="str">
        <f t="shared" si="23"/>
        <v>20.5-77.5</v>
      </c>
      <c r="C1488" s="45">
        <v>20.5</v>
      </c>
      <c r="D1488" s="45">
        <v>-77.5</v>
      </c>
      <c r="E1488">
        <v>0</v>
      </c>
      <c r="F1488">
        <v>0</v>
      </c>
      <c r="G1488">
        <v>0</v>
      </c>
    </row>
    <row r="1489" spans="1:7" x14ac:dyDescent="0.35">
      <c r="A1489">
        <v>242658</v>
      </c>
      <c r="B1489" t="str">
        <f t="shared" si="23"/>
        <v>20.5-78</v>
      </c>
      <c r="C1489" s="45">
        <v>20.5</v>
      </c>
      <c r="D1489" s="45">
        <v>-78</v>
      </c>
      <c r="E1489">
        <v>0</v>
      </c>
      <c r="F1489">
        <v>0</v>
      </c>
      <c r="G1489">
        <v>0</v>
      </c>
    </row>
    <row r="1490" spans="1:7" x14ac:dyDescent="0.35">
      <c r="A1490">
        <v>243379</v>
      </c>
      <c r="B1490" t="str">
        <f t="shared" si="23"/>
        <v>20.5-78.5</v>
      </c>
      <c r="C1490" s="45">
        <v>20.5</v>
      </c>
      <c r="D1490" s="45">
        <v>-78.5</v>
      </c>
      <c r="E1490">
        <v>0</v>
      </c>
      <c r="F1490">
        <v>0</v>
      </c>
      <c r="G1490">
        <v>0</v>
      </c>
    </row>
    <row r="1491" spans="1:7" x14ac:dyDescent="0.35">
      <c r="A1491">
        <v>244100</v>
      </c>
      <c r="B1491" t="str">
        <f t="shared" si="23"/>
        <v>20.5-79</v>
      </c>
      <c r="C1491" s="45">
        <v>20.5</v>
      </c>
      <c r="D1491" s="45">
        <v>-79</v>
      </c>
      <c r="E1491">
        <v>0</v>
      </c>
      <c r="F1491">
        <v>0</v>
      </c>
      <c r="G1491">
        <v>0</v>
      </c>
    </row>
    <row r="1492" spans="1:7" x14ac:dyDescent="0.35">
      <c r="A1492">
        <v>244821</v>
      </c>
      <c r="B1492" t="str">
        <f t="shared" si="23"/>
        <v>20.5-79.5</v>
      </c>
      <c r="C1492" s="45">
        <v>20.5</v>
      </c>
      <c r="D1492" s="45">
        <v>-79.5</v>
      </c>
      <c r="E1492">
        <v>0</v>
      </c>
      <c r="F1492">
        <v>0</v>
      </c>
      <c r="G1492">
        <v>0</v>
      </c>
    </row>
    <row r="1493" spans="1:7" x14ac:dyDescent="0.35">
      <c r="A1493">
        <v>245542</v>
      </c>
      <c r="B1493" t="str">
        <f t="shared" si="23"/>
        <v>20.5-80</v>
      </c>
      <c r="C1493" s="45">
        <v>20.5</v>
      </c>
      <c r="D1493" s="45">
        <v>-80</v>
      </c>
      <c r="E1493">
        <v>0</v>
      </c>
      <c r="F1493">
        <v>0</v>
      </c>
      <c r="G1493">
        <v>0</v>
      </c>
    </row>
    <row r="1494" spans="1:7" x14ac:dyDescent="0.35">
      <c r="A1494">
        <v>246263</v>
      </c>
      <c r="B1494" t="str">
        <f t="shared" si="23"/>
        <v>20.5-80.5</v>
      </c>
      <c r="C1494" s="45">
        <v>20.5</v>
      </c>
      <c r="D1494" s="45">
        <v>-80.5</v>
      </c>
      <c r="E1494">
        <v>0</v>
      </c>
      <c r="F1494">
        <v>0</v>
      </c>
      <c r="G1494">
        <v>0</v>
      </c>
    </row>
    <row r="1495" spans="1:7" x14ac:dyDescent="0.35">
      <c r="A1495">
        <v>246984</v>
      </c>
      <c r="B1495" t="str">
        <f t="shared" si="23"/>
        <v>20.5-81</v>
      </c>
      <c r="C1495" s="45">
        <v>20.5</v>
      </c>
      <c r="D1495" s="45">
        <v>-81</v>
      </c>
      <c r="E1495">
        <v>0</v>
      </c>
      <c r="F1495">
        <v>0</v>
      </c>
      <c r="G1495">
        <v>0</v>
      </c>
    </row>
    <row r="1496" spans="1:7" x14ac:dyDescent="0.35">
      <c r="A1496">
        <v>247705</v>
      </c>
      <c r="B1496" t="str">
        <f t="shared" si="23"/>
        <v>20.5-81.5</v>
      </c>
      <c r="C1496" s="45">
        <v>20.5</v>
      </c>
      <c r="D1496" s="45">
        <v>-81.5</v>
      </c>
      <c r="E1496">
        <v>0</v>
      </c>
      <c r="F1496">
        <v>0</v>
      </c>
      <c r="G1496">
        <v>0</v>
      </c>
    </row>
    <row r="1497" spans="1:7" x14ac:dyDescent="0.35">
      <c r="A1497">
        <v>248426</v>
      </c>
      <c r="B1497" t="str">
        <f t="shared" si="23"/>
        <v>20.5-82</v>
      </c>
      <c r="C1497" s="45">
        <v>20.5</v>
      </c>
      <c r="D1497" s="45">
        <v>-82</v>
      </c>
      <c r="E1497">
        <v>0</v>
      </c>
      <c r="F1497">
        <v>0</v>
      </c>
      <c r="G1497">
        <v>0</v>
      </c>
    </row>
    <row r="1498" spans="1:7" x14ac:dyDescent="0.35">
      <c r="A1498">
        <v>249147</v>
      </c>
      <c r="B1498" t="str">
        <f t="shared" si="23"/>
        <v>20.5-82.5</v>
      </c>
      <c r="C1498" s="45">
        <v>20.5</v>
      </c>
      <c r="D1498" s="45">
        <v>-82.5</v>
      </c>
      <c r="E1498">
        <v>0</v>
      </c>
      <c r="F1498">
        <v>0</v>
      </c>
      <c r="G1498">
        <v>0</v>
      </c>
    </row>
    <row r="1499" spans="1:7" x14ac:dyDescent="0.35">
      <c r="A1499">
        <v>249868</v>
      </c>
      <c r="B1499" t="str">
        <f t="shared" si="23"/>
        <v>20.5-83</v>
      </c>
      <c r="C1499" s="45">
        <v>20.5</v>
      </c>
      <c r="D1499" s="45">
        <v>-83</v>
      </c>
      <c r="E1499">
        <v>0</v>
      </c>
      <c r="F1499">
        <v>0</v>
      </c>
      <c r="G1499">
        <v>0</v>
      </c>
    </row>
    <row r="1500" spans="1:7" x14ac:dyDescent="0.35">
      <c r="A1500">
        <v>250589</v>
      </c>
      <c r="B1500" t="str">
        <f t="shared" si="23"/>
        <v>20.5-83.5</v>
      </c>
      <c r="C1500" s="45">
        <v>20.5</v>
      </c>
      <c r="D1500" s="45">
        <v>-83.5</v>
      </c>
      <c r="E1500">
        <v>0</v>
      </c>
      <c r="F1500">
        <v>0</v>
      </c>
      <c r="G1500">
        <v>0</v>
      </c>
    </row>
    <row r="1501" spans="1:7" x14ac:dyDescent="0.35">
      <c r="A1501">
        <v>251310</v>
      </c>
      <c r="B1501" t="str">
        <f t="shared" si="23"/>
        <v>20.5-84</v>
      </c>
      <c r="C1501" s="45">
        <v>20.5</v>
      </c>
      <c r="D1501" s="45">
        <v>-84</v>
      </c>
      <c r="E1501">
        <v>0</v>
      </c>
      <c r="F1501">
        <v>0</v>
      </c>
      <c r="G1501">
        <v>0</v>
      </c>
    </row>
    <row r="1502" spans="1:7" x14ac:dyDescent="0.35">
      <c r="A1502">
        <v>252031</v>
      </c>
      <c r="B1502" t="str">
        <f t="shared" si="23"/>
        <v>20.5-84.5</v>
      </c>
      <c r="C1502" s="45">
        <v>20.5</v>
      </c>
      <c r="D1502" s="45">
        <v>-84.5</v>
      </c>
      <c r="E1502">
        <v>0</v>
      </c>
      <c r="F1502">
        <v>0</v>
      </c>
      <c r="G1502">
        <v>0</v>
      </c>
    </row>
    <row r="1503" spans="1:7" x14ac:dyDescent="0.35">
      <c r="A1503">
        <v>252752</v>
      </c>
      <c r="B1503" t="str">
        <f t="shared" si="23"/>
        <v>20.5-85</v>
      </c>
      <c r="C1503" s="45">
        <v>20.5</v>
      </c>
      <c r="D1503" s="45">
        <v>-85</v>
      </c>
      <c r="E1503">
        <v>0</v>
      </c>
      <c r="F1503">
        <v>0</v>
      </c>
      <c r="G1503">
        <v>0</v>
      </c>
    </row>
    <row r="1504" spans="1:7" x14ac:dyDescent="0.35">
      <c r="A1504">
        <v>253473</v>
      </c>
      <c r="B1504" t="str">
        <f t="shared" si="23"/>
        <v>20.5-85.5</v>
      </c>
      <c r="C1504" s="45">
        <v>20.5</v>
      </c>
      <c r="D1504" s="45">
        <v>-85.5</v>
      </c>
      <c r="E1504">
        <v>0</v>
      </c>
      <c r="F1504">
        <v>0</v>
      </c>
      <c r="G1504">
        <v>0</v>
      </c>
    </row>
    <row r="1505" spans="1:7" x14ac:dyDescent="0.35">
      <c r="A1505">
        <v>254194</v>
      </c>
      <c r="B1505" t="str">
        <f t="shared" si="23"/>
        <v>20.5-86</v>
      </c>
      <c r="C1505" s="45">
        <v>20.5</v>
      </c>
      <c r="D1505" s="45">
        <v>-86</v>
      </c>
      <c r="E1505">
        <v>0</v>
      </c>
      <c r="F1505">
        <v>0</v>
      </c>
      <c r="G1505">
        <v>0</v>
      </c>
    </row>
    <row r="1506" spans="1:7" x14ac:dyDescent="0.35">
      <c r="A1506">
        <v>254915</v>
      </c>
      <c r="B1506" t="str">
        <f t="shared" si="23"/>
        <v>20.5-86.5</v>
      </c>
      <c r="C1506" s="45">
        <v>20.5</v>
      </c>
      <c r="D1506" s="45">
        <v>-86.5</v>
      </c>
      <c r="E1506">
        <v>0</v>
      </c>
      <c r="F1506">
        <v>0</v>
      </c>
      <c r="G1506">
        <v>0</v>
      </c>
    </row>
    <row r="1507" spans="1:7" x14ac:dyDescent="0.35">
      <c r="A1507">
        <v>255636</v>
      </c>
      <c r="B1507" t="str">
        <f t="shared" si="23"/>
        <v>20.5-87</v>
      </c>
      <c r="C1507" s="45">
        <v>20.5</v>
      </c>
      <c r="D1507" s="45">
        <v>-87</v>
      </c>
      <c r="E1507">
        <v>0</v>
      </c>
      <c r="F1507">
        <v>0</v>
      </c>
      <c r="G1507">
        <v>0</v>
      </c>
    </row>
    <row r="1508" spans="1:7" x14ac:dyDescent="0.35">
      <c r="A1508">
        <v>256357</v>
      </c>
      <c r="B1508" t="str">
        <f t="shared" si="23"/>
        <v>20.5-87.5</v>
      </c>
      <c r="C1508" s="45">
        <v>20.5</v>
      </c>
      <c r="D1508" s="45">
        <v>-87.5</v>
      </c>
      <c r="E1508">
        <v>0</v>
      </c>
      <c r="F1508">
        <v>0</v>
      </c>
      <c r="G1508">
        <v>0</v>
      </c>
    </row>
    <row r="1509" spans="1:7" x14ac:dyDescent="0.35">
      <c r="A1509">
        <v>257078</v>
      </c>
      <c r="B1509" t="str">
        <f t="shared" si="23"/>
        <v>20.5-88</v>
      </c>
      <c r="C1509" s="45">
        <v>20.5</v>
      </c>
      <c r="D1509" s="45">
        <v>-88</v>
      </c>
      <c r="E1509">
        <v>0</v>
      </c>
      <c r="F1509">
        <v>0</v>
      </c>
      <c r="G1509">
        <v>0</v>
      </c>
    </row>
    <row r="1510" spans="1:7" x14ac:dyDescent="0.35">
      <c r="A1510">
        <v>257799</v>
      </c>
      <c r="B1510" t="str">
        <f t="shared" si="23"/>
        <v>20.5-88.5</v>
      </c>
      <c r="C1510" s="45">
        <v>20.5</v>
      </c>
      <c r="D1510" s="45">
        <v>-88.5</v>
      </c>
      <c r="E1510">
        <v>0</v>
      </c>
      <c r="F1510">
        <v>0</v>
      </c>
      <c r="G1510">
        <v>0</v>
      </c>
    </row>
    <row r="1511" spans="1:7" x14ac:dyDescent="0.35">
      <c r="A1511">
        <v>258520</v>
      </c>
      <c r="B1511" t="str">
        <f t="shared" si="23"/>
        <v>20.5-89</v>
      </c>
      <c r="C1511" s="45">
        <v>20.5</v>
      </c>
      <c r="D1511" s="45">
        <v>-89</v>
      </c>
      <c r="E1511">
        <v>0</v>
      </c>
      <c r="F1511">
        <v>0</v>
      </c>
      <c r="G1511">
        <v>0</v>
      </c>
    </row>
    <row r="1512" spans="1:7" x14ac:dyDescent="0.35">
      <c r="A1512">
        <v>259241</v>
      </c>
      <c r="B1512" t="str">
        <f t="shared" si="23"/>
        <v>20.5-89.5</v>
      </c>
      <c r="C1512" s="45">
        <v>20.5</v>
      </c>
      <c r="D1512" s="45">
        <v>-89.5</v>
      </c>
      <c r="E1512">
        <v>0</v>
      </c>
      <c r="F1512">
        <v>0</v>
      </c>
      <c r="G1512">
        <v>0</v>
      </c>
    </row>
    <row r="1513" spans="1:7" x14ac:dyDescent="0.35">
      <c r="A1513">
        <v>259962</v>
      </c>
      <c r="B1513" t="str">
        <f t="shared" si="23"/>
        <v>20.5-90</v>
      </c>
      <c r="C1513" s="45">
        <v>20.5</v>
      </c>
      <c r="D1513" s="45">
        <v>-90</v>
      </c>
      <c r="E1513">
        <v>0</v>
      </c>
      <c r="F1513">
        <v>0</v>
      </c>
      <c r="G1513">
        <v>0</v>
      </c>
    </row>
    <row r="1514" spans="1:7" x14ac:dyDescent="0.35">
      <c r="A1514">
        <v>215261</v>
      </c>
      <c r="B1514" t="str">
        <f t="shared" si="23"/>
        <v>21-59</v>
      </c>
      <c r="C1514" s="45">
        <v>21</v>
      </c>
      <c r="D1514" s="45">
        <v>-59</v>
      </c>
      <c r="E1514">
        <v>0</v>
      </c>
      <c r="F1514">
        <v>0</v>
      </c>
      <c r="G1514">
        <v>0</v>
      </c>
    </row>
    <row r="1515" spans="1:7" x14ac:dyDescent="0.35">
      <c r="A1515">
        <v>215982</v>
      </c>
      <c r="B1515" t="str">
        <f t="shared" si="23"/>
        <v>21-59.5</v>
      </c>
      <c r="C1515" s="45">
        <v>21</v>
      </c>
      <c r="D1515" s="45">
        <v>-59.5</v>
      </c>
      <c r="E1515">
        <v>0</v>
      </c>
      <c r="F1515">
        <v>0</v>
      </c>
      <c r="G1515">
        <v>0</v>
      </c>
    </row>
    <row r="1516" spans="1:7" x14ac:dyDescent="0.35">
      <c r="A1516">
        <v>216703</v>
      </c>
      <c r="B1516" t="str">
        <f t="shared" si="23"/>
        <v>21-60</v>
      </c>
      <c r="C1516" s="45">
        <v>21</v>
      </c>
      <c r="D1516" s="45">
        <v>-60</v>
      </c>
      <c r="E1516">
        <v>0</v>
      </c>
      <c r="F1516">
        <v>0</v>
      </c>
      <c r="G1516">
        <v>0</v>
      </c>
    </row>
    <row r="1517" spans="1:7" x14ac:dyDescent="0.35">
      <c r="A1517">
        <v>217424</v>
      </c>
      <c r="B1517" t="str">
        <f t="shared" si="23"/>
        <v>21-60.5</v>
      </c>
      <c r="C1517" s="45">
        <v>21</v>
      </c>
      <c r="D1517" s="45">
        <v>-60.5</v>
      </c>
      <c r="E1517">
        <v>0</v>
      </c>
      <c r="F1517">
        <v>0</v>
      </c>
      <c r="G1517">
        <v>0</v>
      </c>
    </row>
    <row r="1518" spans="1:7" x14ac:dyDescent="0.35">
      <c r="A1518">
        <v>218145</v>
      </c>
      <c r="B1518" t="str">
        <f t="shared" si="23"/>
        <v>21-61</v>
      </c>
      <c r="C1518" s="45">
        <v>21</v>
      </c>
      <c r="D1518" s="45">
        <v>-61</v>
      </c>
      <c r="E1518">
        <v>0</v>
      </c>
      <c r="F1518">
        <v>0</v>
      </c>
      <c r="G1518">
        <v>0</v>
      </c>
    </row>
    <row r="1519" spans="1:7" x14ac:dyDescent="0.35">
      <c r="A1519">
        <v>218866</v>
      </c>
      <c r="B1519" t="str">
        <f t="shared" si="23"/>
        <v>21-61.5</v>
      </c>
      <c r="C1519" s="45">
        <v>21</v>
      </c>
      <c r="D1519" s="45">
        <v>-61.5</v>
      </c>
      <c r="E1519">
        <v>0</v>
      </c>
      <c r="F1519">
        <v>0</v>
      </c>
      <c r="G1519">
        <v>0</v>
      </c>
    </row>
    <row r="1520" spans="1:7" x14ac:dyDescent="0.35">
      <c r="A1520">
        <v>219587</v>
      </c>
      <c r="B1520" t="str">
        <f t="shared" si="23"/>
        <v>21-62</v>
      </c>
      <c r="C1520" s="45">
        <v>21</v>
      </c>
      <c r="D1520" s="45">
        <v>-62</v>
      </c>
      <c r="E1520">
        <v>0</v>
      </c>
      <c r="F1520">
        <v>0</v>
      </c>
      <c r="G1520">
        <v>0</v>
      </c>
    </row>
    <row r="1521" spans="1:7" x14ac:dyDescent="0.35">
      <c r="A1521">
        <v>220308</v>
      </c>
      <c r="B1521" t="str">
        <f t="shared" si="23"/>
        <v>21-62.5</v>
      </c>
      <c r="C1521" s="45">
        <v>21</v>
      </c>
      <c r="D1521" s="45">
        <v>-62.5</v>
      </c>
      <c r="E1521">
        <v>0</v>
      </c>
      <c r="F1521">
        <v>0</v>
      </c>
      <c r="G1521">
        <v>0</v>
      </c>
    </row>
    <row r="1522" spans="1:7" x14ac:dyDescent="0.35">
      <c r="A1522">
        <v>221029</v>
      </c>
      <c r="B1522" t="str">
        <f t="shared" si="23"/>
        <v>21-63</v>
      </c>
      <c r="C1522" s="45">
        <v>21</v>
      </c>
      <c r="D1522" s="45">
        <v>-63</v>
      </c>
      <c r="E1522">
        <v>0</v>
      </c>
      <c r="F1522">
        <v>0</v>
      </c>
      <c r="G1522">
        <v>0</v>
      </c>
    </row>
    <row r="1523" spans="1:7" x14ac:dyDescent="0.35">
      <c r="A1523">
        <v>221750</v>
      </c>
      <c r="B1523" t="str">
        <f t="shared" si="23"/>
        <v>21-63.5</v>
      </c>
      <c r="C1523" s="45">
        <v>21</v>
      </c>
      <c r="D1523" s="45">
        <v>-63.5</v>
      </c>
      <c r="E1523">
        <v>0</v>
      </c>
      <c r="F1523">
        <v>0</v>
      </c>
      <c r="G1523">
        <v>0</v>
      </c>
    </row>
    <row r="1524" spans="1:7" x14ac:dyDescent="0.35">
      <c r="A1524">
        <v>222471</v>
      </c>
      <c r="B1524" t="str">
        <f t="shared" si="23"/>
        <v>21-64</v>
      </c>
      <c r="C1524" s="45">
        <v>21</v>
      </c>
      <c r="D1524" s="45">
        <v>-64</v>
      </c>
      <c r="E1524">
        <v>0</v>
      </c>
      <c r="F1524">
        <v>0</v>
      </c>
      <c r="G1524">
        <v>0</v>
      </c>
    </row>
    <row r="1525" spans="1:7" x14ac:dyDescent="0.35">
      <c r="A1525">
        <v>223192</v>
      </c>
      <c r="B1525" t="str">
        <f t="shared" si="23"/>
        <v>21-64.5</v>
      </c>
      <c r="C1525" s="45">
        <v>21</v>
      </c>
      <c r="D1525" s="45">
        <v>-64.5</v>
      </c>
      <c r="E1525">
        <v>0</v>
      </c>
      <c r="F1525">
        <v>0</v>
      </c>
      <c r="G1525">
        <v>0</v>
      </c>
    </row>
    <row r="1526" spans="1:7" x14ac:dyDescent="0.35">
      <c r="A1526">
        <v>223913</v>
      </c>
      <c r="B1526" t="str">
        <f t="shared" si="23"/>
        <v>21-65</v>
      </c>
      <c r="C1526" s="45">
        <v>21</v>
      </c>
      <c r="D1526" s="45">
        <v>-65</v>
      </c>
      <c r="E1526">
        <v>0</v>
      </c>
      <c r="F1526">
        <v>0</v>
      </c>
      <c r="G1526">
        <v>0</v>
      </c>
    </row>
    <row r="1527" spans="1:7" x14ac:dyDescent="0.35">
      <c r="A1527">
        <v>224634</v>
      </c>
      <c r="B1527" t="str">
        <f t="shared" si="23"/>
        <v>21-65.5</v>
      </c>
      <c r="C1527" s="45">
        <v>21</v>
      </c>
      <c r="D1527" s="45">
        <v>-65.5</v>
      </c>
      <c r="E1527">
        <v>0</v>
      </c>
      <c r="F1527">
        <v>0</v>
      </c>
      <c r="G1527">
        <v>0</v>
      </c>
    </row>
    <row r="1528" spans="1:7" x14ac:dyDescent="0.35">
      <c r="A1528">
        <v>225355</v>
      </c>
      <c r="B1528" t="str">
        <f t="shared" si="23"/>
        <v>21-66</v>
      </c>
      <c r="C1528" s="45">
        <v>21</v>
      </c>
      <c r="D1528" s="45">
        <v>-66</v>
      </c>
      <c r="E1528">
        <v>0</v>
      </c>
      <c r="F1528">
        <v>0</v>
      </c>
      <c r="G1528">
        <v>0</v>
      </c>
    </row>
    <row r="1529" spans="1:7" x14ac:dyDescent="0.35">
      <c r="A1529">
        <v>226076</v>
      </c>
      <c r="B1529" t="str">
        <f t="shared" si="23"/>
        <v>21-66.5</v>
      </c>
      <c r="C1529" s="45">
        <v>21</v>
      </c>
      <c r="D1529" s="45">
        <v>-66.5</v>
      </c>
      <c r="E1529">
        <v>0</v>
      </c>
      <c r="F1529">
        <v>0</v>
      </c>
      <c r="G1529">
        <v>0</v>
      </c>
    </row>
    <row r="1530" spans="1:7" x14ac:dyDescent="0.35">
      <c r="A1530">
        <v>226797</v>
      </c>
      <c r="B1530" t="str">
        <f t="shared" si="23"/>
        <v>21-67</v>
      </c>
      <c r="C1530" s="45">
        <v>21</v>
      </c>
      <c r="D1530" s="45">
        <v>-67</v>
      </c>
      <c r="E1530">
        <v>0</v>
      </c>
      <c r="F1530">
        <v>0</v>
      </c>
      <c r="G1530">
        <v>0</v>
      </c>
    </row>
    <row r="1531" spans="1:7" x14ac:dyDescent="0.35">
      <c r="A1531">
        <v>227518</v>
      </c>
      <c r="B1531" t="str">
        <f t="shared" si="23"/>
        <v>21-67.5</v>
      </c>
      <c r="C1531" s="45">
        <v>21</v>
      </c>
      <c r="D1531" s="45">
        <v>-67.5</v>
      </c>
      <c r="E1531">
        <v>0</v>
      </c>
      <c r="F1531">
        <v>0</v>
      </c>
      <c r="G1531">
        <v>0</v>
      </c>
    </row>
    <row r="1532" spans="1:7" x14ac:dyDescent="0.35">
      <c r="A1532">
        <v>228239</v>
      </c>
      <c r="B1532" t="str">
        <f t="shared" si="23"/>
        <v>21-68</v>
      </c>
      <c r="C1532" s="45">
        <v>21</v>
      </c>
      <c r="D1532" s="45">
        <v>-68</v>
      </c>
      <c r="E1532">
        <v>0</v>
      </c>
      <c r="F1532">
        <v>0</v>
      </c>
      <c r="G1532">
        <v>0</v>
      </c>
    </row>
    <row r="1533" spans="1:7" x14ac:dyDescent="0.35">
      <c r="A1533">
        <v>228960</v>
      </c>
      <c r="B1533" t="str">
        <f t="shared" si="23"/>
        <v>21-68.5</v>
      </c>
      <c r="C1533" s="45">
        <v>21</v>
      </c>
      <c r="D1533" s="45">
        <v>-68.5</v>
      </c>
      <c r="E1533">
        <v>0</v>
      </c>
      <c r="F1533">
        <v>0</v>
      </c>
      <c r="G1533">
        <v>0</v>
      </c>
    </row>
    <row r="1534" spans="1:7" x14ac:dyDescent="0.35">
      <c r="A1534">
        <v>229681</v>
      </c>
      <c r="B1534" t="str">
        <f t="shared" si="23"/>
        <v>21-69</v>
      </c>
      <c r="C1534" s="45">
        <v>21</v>
      </c>
      <c r="D1534" s="45">
        <v>-69</v>
      </c>
      <c r="E1534">
        <v>0</v>
      </c>
      <c r="F1534">
        <v>0</v>
      </c>
      <c r="G1534">
        <v>0</v>
      </c>
    </row>
    <row r="1535" spans="1:7" x14ac:dyDescent="0.35">
      <c r="A1535">
        <v>230402</v>
      </c>
      <c r="B1535" t="str">
        <f t="shared" si="23"/>
        <v>21-69.5</v>
      </c>
      <c r="C1535" s="45">
        <v>21</v>
      </c>
      <c r="D1535" s="45">
        <v>-69.5</v>
      </c>
      <c r="E1535">
        <v>0</v>
      </c>
      <c r="F1535">
        <v>0</v>
      </c>
      <c r="G1535">
        <v>0</v>
      </c>
    </row>
    <row r="1536" spans="1:7" x14ac:dyDescent="0.35">
      <c r="A1536">
        <v>231123</v>
      </c>
      <c r="B1536" t="str">
        <f t="shared" si="23"/>
        <v>21-70</v>
      </c>
      <c r="C1536" s="45">
        <v>21</v>
      </c>
      <c r="D1536" s="45">
        <v>-70</v>
      </c>
      <c r="E1536">
        <v>0</v>
      </c>
      <c r="F1536">
        <v>0</v>
      </c>
      <c r="G1536">
        <v>0</v>
      </c>
    </row>
    <row r="1537" spans="1:7" x14ac:dyDescent="0.35">
      <c r="A1537">
        <v>231844</v>
      </c>
      <c r="B1537" t="str">
        <f t="shared" si="23"/>
        <v>21-70.5</v>
      </c>
      <c r="C1537" s="45">
        <v>21</v>
      </c>
      <c r="D1537" s="45">
        <v>-70.5</v>
      </c>
      <c r="E1537">
        <v>0</v>
      </c>
      <c r="F1537">
        <v>0</v>
      </c>
      <c r="G1537">
        <v>0</v>
      </c>
    </row>
    <row r="1538" spans="1:7" x14ac:dyDescent="0.35">
      <c r="A1538">
        <v>232565</v>
      </c>
      <c r="B1538" t="str">
        <f t="shared" ref="B1538:B1601" si="24">+C1538&amp;D1538</f>
        <v>21-71</v>
      </c>
      <c r="C1538" s="45">
        <v>21</v>
      </c>
      <c r="D1538" s="45">
        <v>-71</v>
      </c>
      <c r="E1538">
        <v>0</v>
      </c>
      <c r="F1538">
        <v>0</v>
      </c>
      <c r="G1538">
        <v>0</v>
      </c>
    </row>
    <row r="1539" spans="1:7" x14ac:dyDescent="0.35">
      <c r="A1539">
        <v>233286</v>
      </c>
      <c r="B1539" t="str">
        <f t="shared" si="24"/>
        <v>21-71.5</v>
      </c>
      <c r="C1539" s="45">
        <v>21</v>
      </c>
      <c r="D1539" s="45">
        <v>-71.5</v>
      </c>
      <c r="E1539">
        <v>0</v>
      </c>
      <c r="F1539">
        <v>0</v>
      </c>
      <c r="G1539">
        <v>0</v>
      </c>
    </row>
    <row r="1540" spans="1:7" x14ac:dyDescent="0.35">
      <c r="A1540">
        <v>234007</v>
      </c>
      <c r="B1540" t="str">
        <f t="shared" si="24"/>
        <v>21-72</v>
      </c>
      <c r="C1540" s="45">
        <v>21</v>
      </c>
      <c r="D1540" s="45">
        <v>-72</v>
      </c>
      <c r="E1540">
        <v>0</v>
      </c>
      <c r="F1540">
        <v>0</v>
      </c>
      <c r="G1540">
        <v>0</v>
      </c>
    </row>
    <row r="1541" spans="1:7" x14ac:dyDescent="0.35">
      <c r="A1541">
        <v>234728</v>
      </c>
      <c r="B1541" t="str">
        <f t="shared" si="24"/>
        <v>21-72.5</v>
      </c>
      <c r="C1541" s="45">
        <v>21</v>
      </c>
      <c r="D1541" s="45">
        <v>-72.5</v>
      </c>
      <c r="E1541">
        <v>0</v>
      </c>
      <c r="F1541">
        <v>0</v>
      </c>
      <c r="G1541">
        <v>0</v>
      </c>
    </row>
    <row r="1542" spans="1:7" x14ac:dyDescent="0.35">
      <c r="A1542">
        <v>235449</v>
      </c>
      <c r="B1542" t="str">
        <f t="shared" si="24"/>
        <v>21-73</v>
      </c>
      <c r="C1542" s="45">
        <v>21</v>
      </c>
      <c r="D1542" s="45">
        <v>-73</v>
      </c>
      <c r="E1542">
        <v>0</v>
      </c>
      <c r="F1542">
        <v>0</v>
      </c>
      <c r="G1542">
        <v>0</v>
      </c>
    </row>
    <row r="1543" spans="1:7" x14ac:dyDescent="0.35">
      <c r="A1543">
        <v>236170</v>
      </c>
      <c r="B1543" t="str">
        <f t="shared" si="24"/>
        <v>21-73.5</v>
      </c>
      <c r="C1543" s="45">
        <v>21</v>
      </c>
      <c r="D1543" s="45">
        <v>-73.5</v>
      </c>
      <c r="E1543">
        <v>0</v>
      </c>
      <c r="F1543">
        <v>0</v>
      </c>
      <c r="G1543">
        <v>0</v>
      </c>
    </row>
    <row r="1544" spans="1:7" x14ac:dyDescent="0.35">
      <c r="A1544">
        <v>236891</v>
      </c>
      <c r="B1544" t="str">
        <f t="shared" si="24"/>
        <v>21-74</v>
      </c>
      <c r="C1544" s="45">
        <v>21</v>
      </c>
      <c r="D1544" s="45">
        <v>-74</v>
      </c>
      <c r="E1544">
        <v>0</v>
      </c>
      <c r="F1544">
        <v>0</v>
      </c>
      <c r="G1544">
        <v>0</v>
      </c>
    </row>
    <row r="1545" spans="1:7" x14ac:dyDescent="0.35">
      <c r="A1545">
        <v>237612</v>
      </c>
      <c r="B1545" t="str">
        <f t="shared" si="24"/>
        <v>21-74.5</v>
      </c>
      <c r="C1545" s="45">
        <v>21</v>
      </c>
      <c r="D1545" s="45">
        <v>-74.5</v>
      </c>
      <c r="E1545">
        <v>0</v>
      </c>
      <c r="F1545">
        <v>0</v>
      </c>
      <c r="G1545">
        <v>0</v>
      </c>
    </row>
    <row r="1546" spans="1:7" x14ac:dyDescent="0.35">
      <c r="A1546">
        <v>238333</v>
      </c>
      <c r="B1546" t="str">
        <f t="shared" si="24"/>
        <v>21-75</v>
      </c>
      <c r="C1546" s="45">
        <v>21</v>
      </c>
      <c r="D1546" s="45">
        <v>-75</v>
      </c>
      <c r="E1546">
        <v>0</v>
      </c>
      <c r="F1546">
        <v>0</v>
      </c>
      <c r="G1546">
        <v>0</v>
      </c>
    </row>
    <row r="1547" spans="1:7" x14ac:dyDescent="0.35">
      <c r="A1547">
        <v>239054</v>
      </c>
      <c r="B1547" t="str">
        <f t="shared" si="24"/>
        <v>21-75.5</v>
      </c>
      <c r="C1547" s="45">
        <v>21</v>
      </c>
      <c r="D1547" s="45">
        <v>-75.5</v>
      </c>
      <c r="E1547">
        <v>0</v>
      </c>
      <c r="F1547">
        <v>0</v>
      </c>
      <c r="G1547">
        <v>0</v>
      </c>
    </row>
    <row r="1548" spans="1:7" x14ac:dyDescent="0.35">
      <c r="A1548">
        <v>239775</v>
      </c>
      <c r="B1548" t="str">
        <f t="shared" si="24"/>
        <v>21-76</v>
      </c>
      <c r="C1548" s="45">
        <v>21</v>
      </c>
      <c r="D1548" s="45">
        <v>-76</v>
      </c>
      <c r="E1548">
        <v>0</v>
      </c>
      <c r="F1548">
        <v>0</v>
      </c>
      <c r="G1548">
        <v>0</v>
      </c>
    </row>
    <row r="1549" spans="1:7" x14ac:dyDescent="0.35">
      <c r="A1549">
        <v>240496</v>
      </c>
      <c r="B1549" t="str">
        <f t="shared" si="24"/>
        <v>21-76.5</v>
      </c>
      <c r="C1549" s="45">
        <v>21</v>
      </c>
      <c r="D1549" s="45">
        <v>-76.5</v>
      </c>
      <c r="E1549">
        <v>0</v>
      </c>
      <c r="F1549">
        <v>0</v>
      </c>
      <c r="G1549">
        <v>0</v>
      </c>
    </row>
    <row r="1550" spans="1:7" x14ac:dyDescent="0.35">
      <c r="A1550">
        <v>241217</v>
      </c>
      <c r="B1550" t="str">
        <f t="shared" si="24"/>
        <v>21-77</v>
      </c>
      <c r="C1550" s="45">
        <v>21</v>
      </c>
      <c r="D1550" s="45">
        <v>-77</v>
      </c>
      <c r="E1550">
        <v>0</v>
      </c>
      <c r="F1550">
        <v>0</v>
      </c>
      <c r="G1550">
        <v>0</v>
      </c>
    </row>
    <row r="1551" spans="1:7" x14ac:dyDescent="0.35">
      <c r="A1551">
        <v>241938</v>
      </c>
      <c r="B1551" t="str">
        <f t="shared" si="24"/>
        <v>21-77.5</v>
      </c>
      <c r="C1551" s="45">
        <v>21</v>
      </c>
      <c r="D1551" s="45">
        <v>-77.5</v>
      </c>
      <c r="E1551">
        <v>0</v>
      </c>
      <c r="F1551">
        <v>0</v>
      </c>
      <c r="G1551">
        <v>0</v>
      </c>
    </row>
    <row r="1552" spans="1:7" x14ac:dyDescent="0.35">
      <c r="A1552">
        <v>242659</v>
      </c>
      <c r="B1552" t="str">
        <f t="shared" si="24"/>
        <v>21-78</v>
      </c>
      <c r="C1552" s="45">
        <v>21</v>
      </c>
      <c r="D1552" s="45">
        <v>-78</v>
      </c>
      <c r="E1552">
        <v>0</v>
      </c>
      <c r="F1552">
        <v>0</v>
      </c>
      <c r="G1552">
        <v>0</v>
      </c>
    </row>
    <row r="1553" spans="1:7" x14ac:dyDescent="0.35">
      <c r="A1553">
        <v>243380</v>
      </c>
      <c r="B1553" t="str">
        <f t="shared" si="24"/>
        <v>21-78.5</v>
      </c>
      <c r="C1553" s="45">
        <v>21</v>
      </c>
      <c r="D1553" s="45">
        <v>-78.5</v>
      </c>
      <c r="E1553">
        <v>0</v>
      </c>
      <c r="F1553">
        <v>0</v>
      </c>
      <c r="G1553">
        <v>0</v>
      </c>
    </row>
    <row r="1554" spans="1:7" x14ac:dyDescent="0.35">
      <c r="A1554">
        <v>244101</v>
      </c>
      <c r="B1554" t="str">
        <f t="shared" si="24"/>
        <v>21-79</v>
      </c>
      <c r="C1554" s="45">
        <v>21</v>
      </c>
      <c r="D1554" s="45">
        <v>-79</v>
      </c>
      <c r="E1554">
        <v>0</v>
      </c>
      <c r="F1554">
        <v>0</v>
      </c>
      <c r="G1554">
        <v>0</v>
      </c>
    </row>
    <row r="1555" spans="1:7" x14ac:dyDescent="0.35">
      <c r="A1555">
        <v>244822</v>
      </c>
      <c r="B1555" t="str">
        <f t="shared" si="24"/>
        <v>21-79.5</v>
      </c>
      <c r="C1555" s="45">
        <v>21</v>
      </c>
      <c r="D1555" s="45">
        <v>-79.5</v>
      </c>
      <c r="E1555">
        <v>0</v>
      </c>
      <c r="F1555">
        <v>0</v>
      </c>
      <c r="G1555">
        <v>0</v>
      </c>
    </row>
    <row r="1556" spans="1:7" x14ac:dyDescent="0.35">
      <c r="A1556">
        <v>245543</v>
      </c>
      <c r="B1556" t="str">
        <f t="shared" si="24"/>
        <v>21-80</v>
      </c>
      <c r="C1556" s="45">
        <v>21</v>
      </c>
      <c r="D1556" s="45">
        <v>-80</v>
      </c>
      <c r="E1556">
        <v>0</v>
      </c>
      <c r="F1556">
        <v>0</v>
      </c>
      <c r="G1556">
        <v>0</v>
      </c>
    </row>
    <row r="1557" spans="1:7" x14ac:dyDescent="0.35">
      <c r="A1557">
        <v>246264</v>
      </c>
      <c r="B1557" t="str">
        <f t="shared" si="24"/>
        <v>21-80.5</v>
      </c>
      <c r="C1557" s="45">
        <v>21</v>
      </c>
      <c r="D1557" s="45">
        <v>-80.5</v>
      </c>
      <c r="E1557">
        <v>0</v>
      </c>
      <c r="F1557">
        <v>0</v>
      </c>
      <c r="G1557">
        <v>0</v>
      </c>
    </row>
    <row r="1558" spans="1:7" x14ac:dyDescent="0.35">
      <c r="A1558">
        <v>246985</v>
      </c>
      <c r="B1558" t="str">
        <f t="shared" si="24"/>
        <v>21-81</v>
      </c>
      <c r="C1558" s="45">
        <v>21</v>
      </c>
      <c r="D1558" s="45">
        <v>-81</v>
      </c>
      <c r="E1558">
        <v>0</v>
      </c>
      <c r="F1558">
        <v>0</v>
      </c>
      <c r="G1558">
        <v>0</v>
      </c>
    </row>
    <row r="1559" spans="1:7" x14ac:dyDescent="0.35">
      <c r="A1559">
        <v>247706</v>
      </c>
      <c r="B1559" t="str">
        <f t="shared" si="24"/>
        <v>21-81.5</v>
      </c>
      <c r="C1559" s="45">
        <v>21</v>
      </c>
      <c r="D1559" s="45">
        <v>-81.5</v>
      </c>
      <c r="E1559">
        <v>0</v>
      </c>
      <c r="F1559">
        <v>0</v>
      </c>
      <c r="G1559">
        <v>0</v>
      </c>
    </row>
    <row r="1560" spans="1:7" x14ac:dyDescent="0.35">
      <c r="A1560">
        <v>248427</v>
      </c>
      <c r="B1560" t="str">
        <f t="shared" si="24"/>
        <v>21-82</v>
      </c>
      <c r="C1560" s="45">
        <v>21</v>
      </c>
      <c r="D1560" s="45">
        <v>-82</v>
      </c>
      <c r="E1560">
        <v>0</v>
      </c>
      <c r="F1560">
        <v>0</v>
      </c>
      <c r="G1560">
        <v>0</v>
      </c>
    </row>
    <row r="1561" spans="1:7" x14ac:dyDescent="0.35">
      <c r="A1561">
        <v>249148</v>
      </c>
      <c r="B1561" t="str">
        <f t="shared" si="24"/>
        <v>21-82.5</v>
      </c>
      <c r="C1561" s="45">
        <v>21</v>
      </c>
      <c r="D1561" s="45">
        <v>-82.5</v>
      </c>
      <c r="E1561">
        <v>0</v>
      </c>
      <c r="F1561">
        <v>0</v>
      </c>
      <c r="G1561">
        <v>0</v>
      </c>
    </row>
    <row r="1562" spans="1:7" x14ac:dyDescent="0.35">
      <c r="A1562">
        <v>249869</v>
      </c>
      <c r="B1562" t="str">
        <f t="shared" si="24"/>
        <v>21-83</v>
      </c>
      <c r="C1562" s="45">
        <v>21</v>
      </c>
      <c r="D1562" s="45">
        <v>-83</v>
      </c>
      <c r="E1562">
        <v>0</v>
      </c>
      <c r="F1562">
        <v>0</v>
      </c>
      <c r="G1562">
        <v>0</v>
      </c>
    </row>
    <row r="1563" spans="1:7" x14ac:dyDescent="0.35">
      <c r="A1563">
        <v>250590</v>
      </c>
      <c r="B1563" t="str">
        <f t="shared" si="24"/>
        <v>21-83.5</v>
      </c>
      <c r="C1563" s="45">
        <v>21</v>
      </c>
      <c r="D1563" s="45">
        <v>-83.5</v>
      </c>
      <c r="E1563">
        <v>0</v>
      </c>
      <c r="F1563">
        <v>0</v>
      </c>
      <c r="G1563">
        <v>0</v>
      </c>
    </row>
    <row r="1564" spans="1:7" x14ac:dyDescent="0.35">
      <c r="A1564">
        <v>251311</v>
      </c>
      <c r="B1564" t="str">
        <f t="shared" si="24"/>
        <v>21-84</v>
      </c>
      <c r="C1564" s="45">
        <v>21</v>
      </c>
      <c r="D1564" s="45">
        <v>-84</v>
      </c>
      <c r="E1564">
        <v>0</v>
      </c>
      <c r="F1564">
        <v>0</v>
      </c>
      <c r="G1564">
        <v>0</v>
      </c>
    </row>
    <row r="1565" spans="1:7" x14ac:dyDescent="0.35">
      <c r="A1565">
        <v>252032</v>
      </c>
      <c r="B1565" t="str">
        <f t="shared" si="24"/>
        <v>21-84.5</v>
      </c>
      <c r="C1565" s="45">
        <v>21</v>
      </c>
      <c r="D1565" s="45">
        <v>-84.5</v>
      </c>
      <c r="E1565">
        <v>0</v>
      </c>
      <c r="F1565">
        <v>0</v>
      </c>
      <c r="G1565">
        <v>0</v>
      </c>
    </row>
    <row r="1566" spans="1:7" x14ac:dyDescent="0.35">
      <c r="A1566">
        <v>252753</v>
      </c>
      <c r="B1566" t="str">
        <f t="shared" si="24"/>
        <v>21-85</v>
      </c>
      <c r="C1566" s="45">
        <v>21</v>
      </c>
      <c r="D1566" s="45">
        <v>-85</v>
      </c>
      <c r="E1566">
        <v>0</v>
      </c>
      <c r="F1566">
        <v>0</v>
      </c>
      <c r="G1566">
        <v>0</v>
      </c>
    </row>
    <row r="1567" spans="1:7" x14ac:dyDescent="0.35">
      <c r="A1567">
        <v>253474</v>
      </c>
      <c r="B1567" t="str">
        <f t="shared" si="24"/>
        <v>21-85.5</v>
      </c>
      <c r="C1567" s="45">
        <v>21</v>
      </c>
      <c r="D1567" s="45">
        <v>-85.5</v>
      </c>
      <c r="E1567">
        <v>0</v>
      </c>
      <c r="F1567">
        <v>0</v>
      </c>
      <c r="G1567">
        <v>0</v>
      </c>
    </row>
    <row r="1568" spans="1:7" x14ac:dyDescent="0.35">
      <c r="A1568">
        <v>254195</v>
      </c>
      <c r="B1568" t="str">
        <f t="shared" si="24"/>
        <v>21-86</v>
      </c>
      <c r="C1568" s="45">
        <v>21</v>
      </c>
      <c r="D1568" s="45">
        <v>-86</v>
      </c>
      <c r="E1568">
        <v>0</v>
      </c>
      <c r="F1568">
        <v>0</v>
      </c>
      <c r="G1568">
        <v>0</v>
      </c>
    </row>
    <row r="1569" spans="1:7" x14ac:dyDescent="0.35">
      <c r="A1569">
        <v>254916</v>
      </c>
      <c r="B1569" t="str">
        <f t="shared" si="24"/>
        <v>21-86.5</v>
      </c>
      <c r="C1569" s="45">
        <v>21</v>
      </c>
      <c r="D1569" s="45">
        <v>-86.5</v>
      </c>
      <c r="E1569">
        <v>0</v>
      </c>
      <c r="F1569">
        <v>0</v>
      </c>
      <c r="G1569">
        <v>0</v>
      </c>
    </row>
    <row r="1570" spans="1:7" x14ac:dyDescent="0.35">
      <c r="A1570">
        <v>255637</v>
      </c>
      <c r="B1570" t="str">
        <f t="shared" si="24"/>
        <v>21-87</v>
      </c>
      <c r="C1570" s="45">
        <v>21</v>
      </c>
      <c r="D1570" s="45">
        <v>-87</v>
      </c>
      <c r="E1570">
        <v>0</v>
      </c>
      <c r="F1570">
        <v>0</v>
      </c>
      <c r="G1570">
        <v>0</v>
      </c>
    </row>
    <row r="1571" spans="1:7" x14ac:dyDescent="0.35">
      <c r="A1571">
        <v>256358</v>
      </c>
      <c r="B1571" t="str">
        <f t="shared" si="24"/>
        <v>21-87.5</v>
      </c>
      <c r="C1571" s="45">
        <v>21</v>
      </c>
      <c r="D1571" s="45">
        <v>-87.5</v>
      </c>
      <c r="E1571">
        <v>0</v>
      </c>
      <c r="F1571">
        <v>0</v>
      </c>
      <c r="G1571">
        <v>0</v>
      </c>
    </row>
    <row r="1572" spans="1:7" x14ac:dyDescent="0.35">
      <c r="A1572">
        <v>257079</v>
      </c>
      <c r="B1572" t="str">
        <f t="shared" si="24"/>
        <v>21-88</v>
      </c>
      <c r="C1572" s="45">
        <v>21</v>
      </c>
      <c r="D1572" s="45">
        <v>-88</v>
      </c>
      <c r="E1572">
        <v>0</v>
      </c>
      <c r="F1572">
        <v>0</v>
      </c>
      <c r="G1572">
        <v>0</v>
      </c>
    </row>
    <row r="1573" spans="1:7" x14ac:dyDescent="0.35">
      <c r="A1573">
        <v>257800</v>
      </c>
      <c r="B1573" t="str">
        <f t="shared" si="24"/>
        <v>21-88.5</v>
      </c>
      <c r="C1573" s="45">
        <v>21</v>
      </c>
      <c r="D1573" s="45">
        <v>-88.5</v>
      </c>
      <c r="E1573">
        <v>0</v>
      </c>
      <c r="F1573">
        <v>0</v>
      </c>
      <c r="G1573">
        <v>0</v>
      </c>
    </row>
    <row r="1574" spans="1:7" x14ac:dyDescent="0.35">
      <c r="A1574">
        <v>258521</v>
      </c>
      <c r="B1574" t="str">
        <f t="shared" si="24"/>
        <v>21-89</v>
      </c>
      <c r="C1574" s="45">
        <v>21</v>
      </c>
      <c r="D1574" s="45">
        <v>-89</v>
      </c>
      <c r="E1574">
        <v>0</v>
      </c>
      <c r="F1574">
        <v>0</v>
      </c>
      <c r="G1574">
        <v>0</v>
      </c>
    </row>
    <row r="1575" spans="1:7" x14ac:dyDescent="0.35">
      <c r="A1575">
        <v>259242</v>
      </c>
      <c r="B1575" t="str">
        <f t="shared" si="24"/>
        <v>21-89.5</v>
      </c>
      <c r="C1575" s="45">
        <v>21</v>
      </c>
      <c r="D1575" s="45">
        <v>-89.5</v>
      </c>
      <c r="E1575">
        <v>0</v>
      </c>
      <c r="F1575">
        <v>0</v>
      </c>
      <c r="G1575">
        <v>0</v>
      </c>
    </row>
    <row r="1576" spans="1:7" x14ac:dyDescent="0.35">
      <c r="A1576">
        <v>259963</v>
      </c>
      <c r="B1576" t="str">
        <f t="shared" si="24"/>
        <v>21-90</v>
      </c>
      <c r="C1576" s="45">
        <v>21</v>
      </c>
      <c r="D1576" s="45">
        <v>-90</v>
      </c>
      <c r="E1576">
        <v>0</v>
      </c>
      <c r="F1576">
        <v>0</v>
      </c>
      <c r="G1576">
        <v>0</v>
      </c>
    </row>
    <row r="1577" spans="1:7" x14ac:dyDescent="0.35">
      <c r="A1577">
        <v>215262</v>
      </c>
      <c r="B1577" t="str">
        <f t="shared" si="24"/>
        <v>21.5-59</v>
      </c>
      <c r="C1577" s="45">
        <v>21.5</v>
      </c>
      <c r="D1577" s="45">
        <v>-59</v>
      </c>
      <c r="E1577">
        <v>0</v>
      </c>
      <c r="F1577">
        <v>0</v>
      </c>
      <c r="G1577">
        <v>0</v>
      </c>
    </row>
    <row r="1578" spans="1:7" x14ac:dyDescent="0.35">
      <c r="A1578">
        <v>215983</v>
      </c>
      <c r="B1578" t="str">
        <f t="shared" si="24"/>
        <v>21.5-59.5</v>
      </c>
      <c r="C1578" s="45">
        <v>21.5</v>
      </c>
      <c r="D1578" s="45">
        <v>-59.5</v>
      </c>
      <c r="E1578">
        <v>0</v>
      </c>
      <c r="F1578">
        <v>0</v>
      </c>
      <c r="G1578">
        <v>0</v>
      </c>
    </row>
    <row r="1579" spans="1:7" x14ac:dyDescent="0.35">
      <c r="A1579">
        <v>216704</v>
      </c>
      <c r="B1579" t="str">
        <f t="shared" si="24"/>
        <v>21.5-60</v>
      </c>
      <c r="C1579" s="45">
        <v>21.5</v>
      </c>
      <c r="D1579" s="45">
        <v>-60</v>
      </c>
      <c r="E1579">
        <v>0</v>
      </c>
      <c r="F1579">
        <v>0</v>
      </c>
      <c r="G1579">
        <v>0</v>
      </c>
    </row>
    <row r="1580" spans="1:7" x14ac:dyDescent="0.35">
      <c r="A1580">
        <v>217425</v>
      </c>
      <c r="B1580" t="str">
        <f t="shared" si="24"/>
        <v>21.5-60.5</v>
      </c>
      <c r="C1580" s="45">
        <v>21.5</v>
      </c>
      <c r="D1580" s="45">
        <v>-60.5</v>
      </c>
      <c r="E1580">
        <v>0</v>
      </c>
      <c r="F1580">
        <v>0</v>
      </c>
      <c r="G1580">
        <v>0</v>
      </c>
    </row>
    <row r="1581" spans="1:7" x14ac:dyDescent="0.35">
      <c r="A1581">
        <v>218146</v>
      </c>
      <c r="B1581" t="str">
        <f t="shared" si="24"/>
        <v>21.5-61</v>
      </c>
      <c r="C1581" s="45">
        <v>21.5</v>
      </c>
      <c r="D1581" s="45">
        <v>-61</v>
      </c>
      <c r="E1581">
        <v>0</v>
      </c>
      <c r="F1581">
        <v>0</v>
      </c>
      <c r="G1581">
        <v>0</v>
      </c>
    </row>
    <row r="1582" spans="1:7" x14ac:dyDescent="0.35">
      <c r="A1582">
        <v>218867</v>
      </c>
      <c r="B1582" t="str">
        <f t="shared" si="24"/>
        <v>21.5-61.5</v>
      </c>
      <c r="C1582" s="45">
        <v>21.5</v>
      </c>
      <c r="D1582" s="45">
        <v>-61.5</v>
      </c>
      <c r="E1582">
        <v>0</v>
      </c>
      <c r="F1582">
        <v>0</v>
      </c>
      <c r="G1582">
        <v>0</v>
      </c>
    </row>
    <row r="1583" spans="1:7" x14ac:dyDescent="0.35">
      <c r="A1583">
        <v>219588</v>
      </c>
      <c r="B1583" t="str">
        <f t="shared" si="24"/>
        <v>21.5-62</v>
      </c>
      <c r="C1583" s="45">
        <v>21.5</v>
      </c>
      <c r="D1583" s="45">
        <v>-62</v>
      </c>
      <c r="E1583">
        <v>0</v>
      </c>
      <c r="F1583">
        <v>0</v>
      </c>
      <c r="G1583">
        <v>0</v>
      </c>
    </row>
    <row r="1584" spans="1:7" x14ac:dyDescent="0.35">
      <c r="A1584">
        <v>220309</v>
      </c>
      <c r="B1584" t="str">
        <f t="shared" si="24"/>
        <v>21.5-62.5</v>
      </c>
      <c r="C1584" s="45">
        <v>21.5</v>
      </c>
      <c r="D1584" s="45">
        <v>-62.5</v>
      </c>
      <c r="E1584">
        <v>0</v>
      </c>
      <c r="F1584">
        <v>0</v>
      </c>
      <c r="G1584">
        <v>0</v>
      </c>
    </row>
    <row r="1585" spans="1:7" x14ac:dyDescent="0.35">
      <c r="A1585">
        <v>221030</v>
      </c>
      <c r="B1585" t="str">
        <f t="shared" si="24"/>
        <v>21.5-63</v>
      </c>
      <c r="C1585" s="45">
        <v>21.5</v>
      </c>
      <c r="D1585" s="45">
        <v>-63</v>
      </c>
      <c r="E1585">
        <v>0</v>
      </c>
      <c r="F1585">
        <v>0</v>
      </c>
      <c r="G1585">
        <v>0</v>
      </c>
    </row>
    <row r="1586" spans="1:7" x14ac:dyDescent="0.35">
      <c r="A1586">
        <v>221751</v>
      </c>
      <c r="B1586" t="str">
        <f t="shared" si="24"/>
        <v>21.5-63.5</v>
      </c>
      <c r="C1586" s="45">
        <v>21.5</v>
      </c>
      <c r="D1586" s="45">
        <v>-63.5</v>
      </c>
      <c r="E1586">
        <v>0</v>
      </c>
      <c r="F1586">
        <v>0</v>
      </c>
      <c r="G1586">
        <v>0</v>
      </c>
    </row>
    <row r="1587" spans="1:7" x14ac:dyDescent="0.35">
      <c r="A1587">
        <v>222472</v>
      </c>
      <c r="B1587" t="str">
        <f t="shared" si="24"/>
        <v>21.5-64</v>
      </c>
      <c r="C1587" s="45">
        <v>21.5</v>
      </c>
      <c r="D1587" s="45">
        <v>-64</v>
      </c>
      <c r="E1587">
        <v>0</v>
      </c>
      <c r="F1587">
        <v>0</v>
      </c>
      <c r="G1587">
        <v>0</v>
      </c>
    </row>
    <row r="1588" spans="1:7" x14ac:dyDescent="0.35">
      <c r="A1588">
        <v>223193</v>
      </c>
      <c r="B1588" t="str">
        <f t="shared" si="24"/>
        <v>21.5-64.5</v>
      </c>
      <c r="C1588" s="45">
        <v>21.5</v>
      </c>
      <c r="D1588" s="45">
        <v>-64.5</v>
      </c>
      <c r="E1588">
        <v>0</v>
      </c>
      <c r="F1588">
        <v>0</v>
      </c>
      <c r="G1588">
        <v>0</v>
      </c>
    </row>
    <row r="1589" spans="1:7" x14ac:dyDescent="0.35">
      <c r="A1589">
        <v>223914</v>
      </c>
      <c r="B1589" t="str">
        <f t="shared" si="24"/>
        <v>21.5-65</v>
      </c>
      <c r="C1589" s="45">
        <v>21.5</v>
      </c>
      <c r="D1589" s="45">
        <v>-65</v>
      </c>
      <c r="E1589">
        <v>0</v>
      </c>
      <c r="F1589">
        <v>0</v>
      </c>
      <c r="G1589">
        <v>0</v>
      </c>
    </row>
    <row r="1590" spans="1:7" x14ac:dyDescent="0.35">
      <c r="A1590">
        <v>224635</v>
      </c>
      <c r="B1590" t="str">
        <f t="shared" si="24"/>
        <v>21.5-65.5</v>
      </c>
      <c r="C1590" s="45">
        <v>21.5</v>
      </c>
      <c r="D1590" s="45">
        <v>-65.5</v>
      </c>
      <c r="E1590">
        <v>0</v>
      </c>
      <c r="F1590">
        <v>0</v>
      </c>
      <c r="G1590">
        <v>0</v>
      </c>
    </row>
    <row r="1591" spans="1:7" x14ac:dyDescent="0.35">
      <c r="A1591">
        <v>225356</v>
      </c>
      <c r="B1591" t="str">
        <f t="shared" si="24"/>
        <v>21.5-66</v>
      </c>
      <c r="C1591" s="45">
        <v>21.5</v>
      </c>
      <c r="D1591" s="45">
        <v>-66</v>
      </c>
      <c r="E1591">
        <v>0</v>
      </c>
      <c r="F1591">
        <v>0</v>
      </c>
      <c r="G1591">
        <v>0</v>
      </c>
    </row>
    <row r="1592" spans="1:7" x14ac:dyDescent="0.35">
      <c r="A1592">
        <v>226077</v>
      </c>
      <c r="B1592" t="str">
        <f t="shared" si="24"/>
        <v>21.5-66.5</v>
      </c>
      <c r="C1592" s="45">
        <v>21.5</v>
      </c>
      <c r="D1592" s="45">
        <v>-66.5</v>
      </c>
      <c r="E1592">
        <v>0</v>
      </c>
      <c r="F1592">
        <v>0</v>
      </c>
      <c r="G1592">
        <v>0</v>
      </c>
    </row>
    <row r="1593" spans="1:7" x14ac:dyDescent="0.35">
      <c r="A1593">
        <v>226798</v>
      </c>
      <c r="B1593" t="str">
        <f t="shared" si="24"/>
        <v>21.5-67</v>
      </c>
      <c r="C1593" s="45">
        <v>21.5</v>
      </c>
      <c r="D1593" s="45">
        <v>-67</v>
      </c>
      <c r="E1593">
        <v>0</v>
      </c>
      <c r="F1593">
        <v>0</v>
      </c>
      <c r="G1593">
        <v>0</v>
      </c>
    </row>
    <row r="1594" spans="1:7" x14ac:dyDescent="0.35">
      <c r="A1594">
        <v>227519</v>
      </c>
      <c r="B1594" t="str">
        <f t="shared" si="24"/>
        <v>21.5-67.5</v>
      </c>
      <c r="C1594" s="45">
        <v>21.5</v>
      </c>
      <c r="D1594" s="45">
        <v>-67.5</v>
      </c>
      <c r="E1594">
        <v>0</v>
      </c>
      <c r="F1594">
        <v>0</v>
      </c>
      <c r="G1594">
        <v>0</v>
      </c>
    </row>
    <row r="1595" spans="1:7" x14ac:dyDescent="0.35">
      <c r="A1595">
        <v>228240</v>
      </c>
      <c r="B1595" t="str">
        <f t="shared" si="24"/>
        <v>21.5-68</v>
      </c>
      <c r="C1595" s="45">
        <v>21.5</v>
      </c>
      <c r="D1595" s="45">
        <v>-68</v>
      </c>
      <c r="E1595">
        <v>0</v>
      </c>
      <c r="F1595">
        <v>0</v>
      </c>
      <c r="G1595">
        <v>0</v>
      </c>
    </row>
    <row r="1596" spans="1:7" x14ac:dyDescent="0.35">
      <c r="A1596">
        <v>228961</v>
      </c>
      <c r="B1596" t="str">
        <f t="shared" si="24"/>
        <v>21.5-68.5</v>
      </c>
      <c r="C1596" s="45">
        <v>21.5</v>
      </c>
      <c r="D1596" s="45">
        <v>-68.5</v>
      </c>
      <c r="E1596">
        <v>0</v>
      </c>
      <c r="F1596">
        <v>0</v>
      </c>
      <c r="G1596">
        <v>0</v>
      </c>
    </row>
    <row r="1597" spans="1:7" x14ac:dyDescent="0.35">
      <c r="A1597">
        <v>229682</v>
      </c>
      <c r="B1597" t="str">
        <f t="shared" si="24"/>
        <v>21.5-69</v>
      </c>
      <c r="C1597" s="45">
        <v>21.5</v>
      </c>
      <c r="D1597" s="45">
        <v>-69</v>
      </c>
      <c r="E1597">
        <v>0</v>
      </c>
      <c r="F1597">
        <v>0</v>
      </c>
      <c r="G1597">
        <v>0</v>
      </c>
    </row>
    <row r="1598" spans="1:7" x14ac:dyDescent="0.35">
      <c r="A1598">
        <v>230403</v>
      </c>
      <c r="B1598" t="str">
        <f t="shared" si="24"/>
        <v>21.5-69.5</v>
      </c>
      <c r="C1598" s="45">
        <v>21.5</v>
      </c>
      <c r="D1598" s="45">
        <v>-69.5</v>
      </c>
      <c r="E1598">
        <v>0</v>
      </c>
      <c r="F1598">
        <v>0</v>
      </c>
      <c r="G1598">
        <v>0</v>
      </c>
    </row>
    <row r="1599" spans="1:7" x14ac:dyDescent="0.35">
      <c r="A1599">
        <v>231124</v>
      </c>
      <c r="B1599" t="str">
        <f t="shared" si="24"/>
        <v>21.5-70</v>
      </c>
      <c r="C1599" s="45">
        <v>21.5</v>
      </c>
      <c r="D1599" s="45">
        <v>-70</v>
      </c>
      <c r="E1599">
        <v>0</v>
      </c>
      <c r="F1599">
        <v>0</v>
      </c>
      <c r="G1599">
        <v>0</v>
      </c>
    </row>
    <row r="1600" spans="1:7" x14ac:dyDescent="0.35">
      <c r="A1600">
        <v>231845</v>
      </c>
      <c r="B1600" t="str">
        <f t="shared" si="24"/>
        <v>21.5-70.5</v>
      </c>
      <c r="C1600" s="45">
        <v>21.5</v>
      </c>
      <c r="D1600" s="45">
        <v>-70.5</v>
      </c>
      <c r="E1600">
        <v>0</v>
      </c>
      <c r="F1600">
        <v>0</v>
      </c>
      <c r="G1600">
        <v>0</v>
      </c>
    </row>
    <row r="1601" spans="1:7" x14ac:dyDescent="0.35">
      <c r="A1601">
        <v>232566</v>
      </c>
      <c r="B1601" t="str">
        <f t="shared" si="24"/>
        <v>21.5-71</v>
      </c>
      <c r="C1601" s="45">
        <v>21.5</v>
      </c>
      <c r="D1601" s="45">
        <v>-71</v>
      </c>
      <c r="E1601">
        <v>0</v>
      </c>
      <c r="F1601">
        <v>0</v>
      </c>
      <c r="G1601">
        <v>0</v>
      </c>
    </row>
    <row r="1602" spans="1:7" x14ac:dyDescent="0.35">
      <c r="A1602">
        <v>233287</v>
      </c>
      <c r="B1602" t="str">
        <f t="shared" ref="B1602:B1665" si="25">+C1602&amp;D1602</f>
        <v>21.5-71.5</v>
      </c>
      <c r="C1602" s="45">
        <v>21.5</v>
      </c>
      <c r="D1602" s="45">
        <v>-71.5</v>
      </c>
      <c r="E1602">
        <v>0</v>
      </c>
      <c r="F1602">
        <v>0</v>
      </c>
      <c r="G1602">
        <v>0</v>
      </c>
    </row>
    <row r="1603" spans="1:7" x14ac:dyDescent="0.35">
      <c r="A1603">
        <v>234008</v>
      </c>
      <c r="B1603" t="str">
        <f t="shared" si="25"/>
        <v>21.5-72</v>
      </c>
      <c r="C1603" s="45">
        <v>21.5</v>
      </c>
      <c r="D1603" s="45">
        <v>-72</v>
      </c>
      <c r="E1603">
        <v>0</v>
      </c>
      <c r="F1603">
        <v>0</v>
      </c>
      <c r="G1603">
        <v>0</v>
      </c>
    </row>
    <row r="1604" spans="1:7" x14ac:dyDescent="0.35">
      <c r="A1604">
        <v>234729</v>
      </c>
      <c r="B1604" t="str">
        <f t="shared" si="25"/>
        <v>21.5-72.5</v>
      </c>
      <c r="C1604" s="45">
        <v>21.5</v>
      </c>
      <c r="D1604" s="45">
        <v>-72.5</v>
      </c>
      <c r="E1604">
        <v>0</v>
      </c>
      <c r="F1604">
        <v>0</v>
      </c>
      <c r="G1604">
        <v>0</v>
      </c>
    </row>
    <row r="1605" spans="1:7" x14ac:dyDescent="0.35">
      <c r="A1605">
        <v>235450</v>
      </c>
      <c r="B1605" t="str">
        <f t="shared" si="25"/>
        <v>21.5-73</v>
      </c>
      <c r="C1605" s="45">
        <v>21.5</v>
      </c>
      <c r="D1605" s="45">
        <v>-73</v>
      </c>
      <c r="E1605">
        <v>0</v>
      </c>
      <c r="F1605">
        <v>0</v>
      </c>
      <c r="G1605">
        <v>0</v>
      </c>
    </row>
    <row r="1606" spans="1:7" x14ac:dyDescent="0.35">
      <c r="A1606">
        <v>236171</v>
      </c>
      <c r="B1606" t="str">
        <f t="shared" si="25"/>
        <v>21.5-73.5</v>
      </c>
      <c r="C1606" s="45">
        <v>21.5</v>
      </c>
      <c r="D1606" s="45">
        <v>-73.5</v>
      </c>
      <c r="E1606">
        <v>0</v>
      </c>
      <c r="F1606">
        <v>0</v>
      </c>
      <c r="G1606">
        <v>0</v>
      </c>
    </row>
    <row r="1607" spans="1:7" x14ac:dyDescent="0.35">
      <c r="A1607">
        <v>236892</v>
      </c>
      <c r="B1607" t="str">
        <f t="shared" si="25"/>
        <v>21.5-74</v>
      </c>
      <c r="C1607" s="45">
        <v>21.5</v>
      </c>
      <c r="D1607" s="45">
        <v>-74</v>
      </c>
      <c r="E1607">
        <v>0</v>
      </c>
      <c r="F1607">
        <v>0</v>
      </c>
      <c r="G1607">
        <v>0</v>
      </c>
    </row>
    <row r="1608" spans="1:7" x14ac:dyDescent="0.35">
      <c r="A1608">
        <v>237613</v>
      </c>
      <c r="B1608" t="str">
        <f t="shared" si="25"/>
        <v>21.5-74.5</v>
      </c>
      <c r="C1608" s="45">
        <v>21.5</v>
      </c>
      <c r="D1608" s="45">
        <v>-74.5</v>
      </c>
      <c r="E1608">
        <v>0</v>
      </c>
      <c r="F1608">
        <v>0</v>
      </c>
      <c r="G1608">
        <v>0</v>
      </c>
    </row>
    <row r="1609" spans="1:7" x14ac:dyDescent="0.35">
      <c r="A1609">
        <v>238334</v>
      </c>
      <c r="B1609" t="str">
        <f t="shared" si="25"/>
        <v>21.5-75</v>
      </c>
      <c r="C1609" s="45">
        <v>21.5</v>
      </c>
      <c r="D1609" s="45">
        <v>-75</v>
      </c>
      <c r="E1609">
        <v>0</v>
      </c>
      <c r="F1609">
        <v>0</v>
      </c>
      <c r="G1609">
        <v>0</v>
      </c>
    </row>
    <row r="1610" spans="1:7" x14ac:dyDescent="0.35">
      <c r="A1610">
        <v>239055</v>
      </c>
      <c r="B1610" t="str">
        <f t="shared" si="25"/>
        <v>21.5-75.5</v>
      </c>
      <c r="C1610" s="45">
        <v>21.5</v>
      </c>
      <c r="D1610" s="45">
        <v>-75.5</v>
      </c>
      <c r="E1610">
        <v>0</v>
      </c>
      <c r="F1610">
        <v>0</v>
      </c>
      <c r="G1610">
        <v>0</v>
      </c>
    </row>
    <row r="1611" spans="1:7" x14ac:dyDescent="0.35">
      <c r="A1611">
        <v>239776</v>
      </c>
      <c r="B1611" t="str">
        <f t="shared" si="25"/>
        <v>21.5-76</v>
      </c>
      <c r="C1611" s="45">
        <v>21.5</v>
      </c>
      <c r="D1611" s="45">
        <v>-76</v>
      </c>
      <c r="E1611">
        <v>0</v>
      </c>
      <c r="F1611">
        <v>0</v>
      </c>
      <c r="G1611">
        <v>0</v>
      </c>
    </row>
    <row r="1612" spans="1:7" x14ac:dyDescent="0.35">
      <c r="A1612">
        <v>240497</v>
      </c>
      <c r="B1612" t="str">
        <f t="shared" si="25"/>
        <v>21.5-76.5</v>
      </c>
      <c r="C1612" s="45">
        <v>21.5</v>
      </c>
      <c r="D1612" s="45">
        <v>-76.5</v>
      </c>
      <c r="E1612">
        <v>0</v>
      </c>
      <c r="F1612">
        <v>0</v>
      </c>
      <c r="G1612">
        <v>0</v>
      </c>
    </row>
    <row r="1613" spans="1:7" x14ac:dyDescent="0.35">
      <c r="A1613">
        <v>241218</v>
      </c>
      <c r="B1613" t="str">
        <f t="shared" si="25"/>
        <v>21.5-77</v>
      </c>
      <c r="C1613" s="45">
        <v>21.5</v>
      </c>
      <c r="D1613" s="45">
        <v>-77</v>
      </c>
      <c r="E1613">
        <v>0</v>
      </c>
      <c r="F1613">
        <v>0</v>
      </c>
      <c r="G1613">
        <v>0</v>
      </c>
    </row>
    <row r="1614" spans="1:7" x14ac:dyDescent="0.35">
      <c r="A1614">
        <v>241939</v>
      </c>
      <c r="B1614" t="str">
        <f t="shared" si="25"/>
        <v>21.5-77.5</v>
      </c>
      <c r="C1614" s="45">
        <v>21.5</v>
      </c>
      <c r="D1614" s="45">
        <v>-77.5</v>
      </c>
      <c r="E1614">
        <v>0</v>
      </c>
      <c r="F1614">
        <v>0</v>
      </c>
      <c r="G1614">
        <v>0</v>
      </c>
    </row>
    <row r="1615" spans="1:7" x14ac:dyDescent="0.35">
      <c r="A1615">
        <v>242660</v>
      </c>
      <c r="B1615" t="str">
        <f t="shared" si="25"/>
        <v>21.5-78</v>
      </c>
      <c r="C1615" s="45">
        <v>21.5</v>
      </c>
      <c r="D1615" s="45">
        <v>-78</v>
      </c>
      <c r="E1615">
        <v>0</v>
      </c>
      <c r="F1615">
        <v>0</v>
      </c>
      <c r="G1615">
        <v>0</v>
      </c>
    </row>
    <row r="1616" spans="1:7" x14ac:dyDescent="0.35">
      <c r="A1616">
        <v>243381</v>
      </c>
      <c r="B1616" t="str">
        <f t="shared" si="25"/>
        <v>21.5-78.5</v>
      </c>
      <c r="C1616" s="45">
        <v>21.5</v>
      </c>
      <c r="D1616" s="45">
        <v>-78.5</v>
      </c>
      <c r="E1616">
        <v>0</v>
      </c>
      <c r="F1616">
        <v>0</v>
      </c>
      <c r="G1616">
        <v>0</v>
      </c>
    </row>
    <row r="1617" spans="1:7" x14ac:dyDescent="0.35">
      <c r="A1617">
        <v>244102</v>
      </c>
      <c r="B1617" t="str">
        <f t="shared" si="25"/>
        <v>21.5-79</v>
      </c>
      <c r="C1617" s="45">
        <v>21.5</v>
      </c>
      <c r="D1617" s="45">
        <v>-79</v>
      </c>
      <c r="E1617">
        <v>0</v>
      </c>
      <c r="F1617">
        <v>0</v>
      </c>
      <c r="G1617">
        <v>0</v>
      </c>
    </row>
    <row r="1618" spans="1:7" x14ac:dyDescent="0.35">
      <c r="A1618">
        <v>244823</v>
      </c>
      <c r="B1618" t="str">
        <f t="shared" si="25"/>
        <v>21.5-79.5</v>
      </c>
      <c r="C1618" s="45">
        <v>21.5</v>
      </c>
      <c r="D1618" s="45">
        <v>-79.5</v>
      </c>
      <c r="E1618">
        <v>0</v>
      </c>
      <c r="F1618">
        <v>0</v>
      </c>
      <c r="G1618">
        <v>0</v>
      </c>
    </row>
    <row r="1619" spans="1:7" x14ac:dyDescent="0.35">
      <c r="A1619">
        <v>245544</v>
      </c>
      <c r="B1619" t="str">
        <f t="shared" si="25"/>
        <v>21.5-80</v>
      </c>
      <c r="C1619" s="45">
        <v>21.5</v>
      </c>
      <c r="D1619" s="45">
        <v>-80</v>
      </c>
      <c r="E1619">
        <v>0</v>
      </c>
      <c r="F1619">
        <v>0</v>
      </c>
      <c r="G1619">
        <v>0</v>
      </c>
    </row>
    <row r="1620" spans="1:7" x14ac:dyDescent="0.35">
      <c r="A1620">
        <v>246265</v>
      </c>
      <c r="B1620" t="str">
        <f t="shared" si="25"/>
        <v>21.5-80.5</v>
      </c>
      <c r="C1620" s="45">
        <v>21.5</v>
      </c>
      <c r="D1620" s="45">
        <v>-80.5</v>
      </c>
      <c r="E1620">
        <v>0</v>
      </c>
      <c r="F1620">
        <v>0</v>
      </c>
      <c r="G1620">
        <v>0</v>
      </c>
    </row>
    <row r="1621" spans="1:7" x14ac:dyDescent="0.35">
      <c r="A1621">
        <v>246986</v>
      </c>
      <c r="B1621" t="str">
        <f t="shared" si="25"/>
        <v>21.5-81</v>
      </c>
      <c r="C1621" s="45">
        <v>21.5</v>
      </c>
      <c r="D1621" s="45">
        <v>-81</v>
      </c>
      <c r="E1621">
        <v>0</v>
      </c>
      <c r="F1621">
        <v>0</v>
      </c>
      <c r="G1621">
        <v>0</v>
      </c>
    </row>
    <row r="1622" spans="1:7" x14ac:dyDescent="0.35">
      <c r="A1622">
        <v>247707</v>
      </c>
      <c r="B1622" t="str">
        <f t="shared" si="25"/>
        <v>21.5-81.5</v>
      </c>
      <c r="C1622" s="45">
        <v>21.5</v>
      </c>
      <c r="D1622" s="45">
        <v>-81.5</v>
      </c>
      <c r="E1622">
        <v>0</v>
      </c>
      <c r="F1622">
        <v>0</v>
      </c>
      <c r="G1622">
        <v>0</v>
      </c>
    </row>
    <row r="1623" spans="1:7" x14ac:dyDescent="0.35">
      <c r="A1623">
        <v>248428</v>
      </c>
      <c r="B1623" t="str">
        <f t="shared" si="25"/>
        <v>21.5-82</v>
      </c>
      <c r="C1623" s="45">
        <v>21.5</v>
      </c>
      <c r="D1623" s="45">
        <v>-82</v>
      </c>
      <c r="E1623">
        <v>0</v>
      </c>
      <c r="F1623">
        <v>0</v>
      </c>
      <c r="G1623">
        <v>0</v>
      </c>
    </row>
    <row r="1624" spans="1:7" x14ac:dyDescent="0.35">
      <c r="A1624">
        <v>249149</v>
      </c>
      <c r="B1624" t="str">
        <f t="shared" si="25"/>
        <v>21.5-82.5</v>
      </c>
      <c r="C1624" s="45">
        <v>21.5</v>
      </c>
      <c r="D1624" s="45">
        <v>-82.5</v>
      </c>
      <c r="E1624">
        <v>0</v>
      </c>
      <c r="F1624">
        <v>0</v>
      </c>
      <c r="G1624">
        <v>0</v>
      </c>
    </row>
    <row r="1625" spans="1:7" x14ac:dyDescent="0.35">
      <c r="A1625">
        <v>249870</v>
      </c>
      <c r="B1625" t="str">
        <f t="shared" si="25"/>
        <v>21.5-83</v>
      </c>
      <c r="C1625" s="45">
        <v>21.5</v>
      </c>
      <c r="D1625" s="45">
        <v>-83</v>
      </c>
      <c r="E1625">
        <v>0</v>
      </c>
      <c r="F1625">
        <v>0</v>
      </c>
      <c r="G1625">
        <v>0</v>
      </c>
    </row>
    <row r="1626" spans="1:7" x14ac:dyDescent="0.35">
      <c r="A1626">
        <v>250591</v>
      </c>
      <c r="B1626" t="str">
        <f t="shared" si="25"/>
        <v>21.5-83.5</v>
      </c>
      <c r="C1626" s="45">
        <v>21.5</v>
      </c>
      <c r="D1626" s="45">
        <v>-83.5</v>
      </c>
      <c r="E1626">
        <v>0</v>
      </c>
      <c r="F1626">
        <v>0</v>
      </c>
      <c r="G1626">
        <v>0</v>
      </c>
    </row>
    <row r="1627" spans="1:7" x14ac:dyDescent="0.35">
      <c r="A1627">
        <v>251312</v>
      </c>
      <c r="B1627" t="str">
        <f t="shared" si="25"/>
        <v>21.5-84</v>
      </c>
      <c r="C1627" s="45">
        <v>21.5</v>
      </c>
      <c r="D1627" s="45">
        <v>-84</v>
      </c>
      <c r="E1627">
        <v>0</v>
      </c>
      <c r="F1627">
        <v>0</v>
      </c>
      <c r="G1627">
        <v>0</v>
      </c>
    </row>
    <row r="1628" spans="1:7" x14ac:dyDescent="0.35">
      <c r="A1628">
        <v>252033</v>
      </c>
      <c r="B1628" t="str">
        <f t="shared" si="25"/>
        <v>21.5-84.5</v>
      </c>
      <c r="C1628" s="45">
        <v>21.5</v>
      </c>
      <c r="D1628" s="45">
        <v>-84.5</v>
      </c>
      <c r="E1628">
        <v>0</v>
      </c>
      <c r="F1628">
        <v>0</v>
      </c>
      <c r="G1628">
        <v>0</v>
      </c>
    </row>
    <row r="1629" spans="1:7" x14ac:dyDescent="0.35">
      <c r="A1629">
        <v>252754</v>
      </c>
      <c r="B1629" t="str">
        <f t="shared" si="25"/>
        <v>21.5-85</v>
      </c>
      <c r="C1629" s="45">
        <v>21.5</v>
      </c>
      <c r="D1629" s="45">
        <v>-85</v>
      </c>
      <c r="E1629">
        <v>0</v>
      </c>
      <c r="F1629">
        <v>0</v>
      </c>
      <c r="G1629">
        <v>0</v>
      </c>
    </row>
    <row r="1630" spans="1:7" x14ac:dyDescent="0.35">
      <c r="A1630">
        <v>253475</v>
      </c>
      <c r="B1630" t="str">
        <f t="shared" si="25"/>
        <v>21.5-85.5</v>
      </c>
      <c r="C1630" s="45">
        <v>21.5</v>
      </c>
      <c r="D1630" s="45">
        <v>-85.5</v>
      </c>
      <c r="E1630">
        <v>0</v>
      </c>
      <c r="F1630">
        <v>0</v>
      </c>
      <c r="G1630">
        <v>0</v>
      </c>
    </row>
    <row r="1631" spans="1:7" x14ac:dyDescent="0.35">
      <c r="A1631">
        <v>254196</v>
      </c>
      <c r="B1631" t="str">
        <f t="shared" si="25"/>
        <v>21.5-86</v>
      </c>
      <c r="C1631" s="45">
        <v>21.5</v>
      </c>
      <c r="D1631" s="45">
        <v>-86</v>
      </c>
      <c r="E1631">
        <v>0</v>
      </c>
      <c r="F1631">
        <v>0</v>
      </c>
      <c r="G1631">
        <v>0</v>
      </c>
    </row>
    <row r="1632" spans="1:7" x14ac:dyDescent="0.35">
      <c r="A1632">
        <v>254917</v>
      </c>
      <c r="B1632" t="str">
        <f t="shared" si="25"/>
        <v>21.5-86.5</v>
      </c>
      <c r="C1632" s="45">
        <v>21.5</v>
      </c>
      <c r="D1632" s="45">
        <v>-86.5</v>
      </c>
      <c r="E1632">
        <v>0</v>
      </c>
      <c r="F1632">
        <v>0</v>
      </c>
      <c r="G1632">
        <v>0</v>
      </c>
    </row>
    <row r="1633" spans="1:7" x14ac:dyDescent="0.35">
      <c r="A1633">
        <v>255638</v>
      </c>
      <c r="B1633" t="str">
        <f t="shared" si="25"/>
        <v>21.5-87</v>
      </c>
      <c r="C1633" s="45">
        <v>21.5</v>
      </c>
      <c r="D1633" s="45">
        <v>-87</v>
      </c>
      <c r="E1633">
        <v>0</v>
      </c>
      <c r="F1633">
        <v>0</v>
      </c>
      <c r="G1633">
        <v>0</v>
      </c>
    </row>
    <row r="1634" spans="1:7" x14ac:dyDescent="0.35">
      <c r="A1634">
        <v>256359</v>
      </c>
      <c r="B1634" t="str">
        <f t="shared" si="25"/>
        <v>21.5-87.5</v>
      </c>
      <c r="C1634" s="45">
        <v>21.5</v>
      </c>
      <c r="D1634" s="45">
        <v>-87.5</v>
      </c>
      <c r="E1634">
        <v>0</v>
      </c>
      <c r="F1634">
        <v>0</v>
      </c>
      <c r="G1634">
        <v>0</v>
      </c>
    </row>
    <row r="1635" spans="1:7" x14ac:dyDescent="0.35">
      <c r="A1635">
        <v>257080</v>
      </c>
      <c r="B1635" t="str">
        <f t="shared" si="25"/>
        <v>21.5-88</v>
      </c>
      <c r="C1635" s="45">
        <v>21.5</v>
      </c>
      <c r="D1635" s="45">
        <v>-88</v>
      </c>
      <c r="E1635">
        <v>0</v>
      </c>
      <c r="F1635">
        <v>0</v>
      </c>
      <c r="G1635">
        <v>0</v>
      </c>
    </row>
    <row r="1636" spans="1:7" x14ac:dyDescent="0.35">
      <c r="A1636">
        <v>257801</v>
      </c>
      <c r="B1636" t="str">
        <f t="shared" si="25"/>
        <v>21.5-88.5</v>
      </c>
      <c r="C1636" s="45">
        <v>21.5</v>
      </c>
      <c r="D1636" s="45">
        <v>-88.5</v>
      </c>
      <c r="E1636">
        <v>0</v>
      </c>
      <c r="F1636">
        <v>0</v>
      </c>
      <c r="G1636">
        <v>0</v>
      </c>
    </row>
    <row r="1637" spans="1:7" x14ac:dyDescent="0.35">
      <c r="A1637">
        <v>258522</v>
      </c>
      <c r="B1637" t="str">
        <f t="shared" si="25"/>
        <v>21.5-89</v>
      </c>
      <c r="C1637" s="45">
        <v>21.5</v>
      </c>
      <c r="D1637" s="45">
        <v>-89</v>
      </c>
      <c r="E1637">
        <v>0</v>
      </c>
      <c r="F1637">
        <v>0</v>
      </c>
      <c r="G1637">
        <v>0</v>
      </c>
    </row>
    <row r="1638" spans="1:7" x14ac:dyDescent="0.35">
      <c r="A1638">
        <v>259243</v>
      </c>
      <c r="B1638" t="str">
        <f t="shared" si="25"/>
        <v>21.5-89.5</v>
      </c>
      <c r="C1638" s="45">
        <v>21.5</v>
      </c>
      <c r="D1638" s="45">
        <v>-89.5</v>
      </c>
      <c r="E1638">
        <v>0</v>
      </c>
      <c r="F1638">
        <v>0</v>
      </c>
      <c r="G1638">
        <v>0</v>
      </c>
    </row>
    <row r="1639" spans="1:7" x14ac:dyDescent="0.35">
      <c r="A1639">
        <v>259964</v>
      </c>
      <c r="B1639" t="str">
        <f t="shared" si="25"/>
        <v>21.5-90</v>
      </c>
      <c r="C1639" s="45">
        <v>21.5</v>
      </c>
      <c r="D1639" s="45">
        <v>-90</v>
      </c>
      <c r="E1639">
        <v>0</v>
      </c>
      <c r="F1639">
        <v>0</v>
      </c>
      <c r="G1639">
        <v>0</v>
      </c>
    </row>
    <row r="1640" spans="1:7" x14ac:dyDescent="0.35">
      <c r="A1640">
        <v>215263</v>
      </c>
      <c r="B1640" t="str">
        <f t="shared" si="25"/>
        <v>22-59</v>
      </c>
      <c r="C1640" s="45">
        <v>22</v>
      </c>
      <c r="D1640" s="45">
        <v>-59</v>
      </c>
      <c r="E1640">
        <v>0</v>
      </c>
      <c r="F1640">
        <v>0</v>
      </c>
      <c r="G1640">
        <v>0</v>
      </c>
    </row>
    <row r="1641" spans="1:7" x14ac:dyDescent="0.35">
      <c r="A1641">
        <v>215984</v>
      </c>
      <c r="B1641" t="str">
        <f t="shared" si="25"/>
        <v>22-59.5</v>
      </c>
      <c r="C1641" s="45">
        <v>22</v>
      </c>
      <c r="D1641" s="45">
        <v>-59.5</v>
      </c>
      <c r="E1641">
        <v>0</v>
      </c>
      <c r="F1641">
        <v>0</v>
      </c>
      <c r="G1641">
        <v>0</v>
      </c>
    </row>
    <row r="1642" spans="1:7" x14ac:dyDescent="0.35">
      <c r="A1642">
        <v>216705</v>
      </c>
      <c r="B1642" t="str">
        <f t="shared" si="25"/>
        <v>22-60</v>
      </c>
      <c r="C1642" s="45">
        <v>22</v>
      </c>
      <c r="D1642" s="45">
        <v>-60</v>
      </c>
      <c r="E1642">
        <v>0</v>
      </c>
      <c r="F1642">
        <v>0</v>
      </c>
      <c r="G1642">
        <v>0</v>
      </c>
    </row>
    <row r="1643" spans="1:7" x14ac:dyDescent="0.35">
      <c r="A1643">
        <v>217426</v>
      </c>
      <c r="B1643" t="str">
        <f t="shared" si="25"/>
        <v>22-60.5</v>
      </c>
      <c r="C1643" s="45">
        <v>22</v>
      </c>
      <c r="D1643" s="45">
        <v>-60.5</v>
      </c>
      <c r="E1643">
        <v>0</v>
      </c>
      <c r="F1643">
        <v>0</v>
      </c>
      <c r="G1643">
        <v>0</v>
      </c>
    </row>
    <row r="1644" spans="1:7" x14ac:dyDescent="0.35">
      <c r="A1644">
        <v>218147</v>
      </c>
      <c r="B1644" t="str">
        <f t="shared" si="25"/>
        <v>22-61</v>
      </c>
      <c r="C1644" s="45">
        <v>22</v>
      </c>
      <c r="D1644" s="45">
        <v>-61</v>
      </c>
      <c r="E1644">
        <v>0</v>
      </c>
      <c r="F1644">
        <v>0</v>
      </c>
      <c r="G1644">
        <v>0</v>
      </c>
    </row>
    <row r="1645" spans="1:7" x14ac:dyDescent="0.35">
      <c r="A1645">
        <v>218868</v>
      </c>
      <c r="B1645" t="str">
        <f t="shared" si="25"/>
        <v>22-61.5</v>
      </c>
      <c r="C1645" s="45">
        <v>22</v>
      </c>
      <c r="D1645" s="45">
        <v>-61.5</v>
      </c>
      <c r="E1645">
        <v>0</v>
      </c>
      <c r="F1645">
        <v>0</v>
      </c>
      <c r="G1645">
        <v>0</v>
      </c>
    </row>
    <row r="1646" spans="1:7" x14ac:dyDescent="0.35">
      <c r="A1646">
        <v>219589</v>
      </c>
      <c r="B1646" t="str">
        <f t="shared" si="25"/>
        <v>22-62</v>
      </c>
      <c r="C1646" s="45">
        <v>22</v>
      </c>
      <c r="D1646" s="45">
        <v>-62</v>
      </c>
      <c r="E1646">
        <v>0</v>
      </c>
      <c r="F1646">
        <v>0</v>
      </c>
      <c r="G1646">
        <v>0</v>
      </c>
    </row>
    <row r="1647" spans="1:7" x14ac:dyDescent="0.35">
      <c r="A1647">
        <v>220310</v>
      </c>
      <c r="B1647" t="str">
        <f t="shared" si="25"/>
        <v>22-62.5</v>
      </c>
      <c r="C1647" s="45">
        <v>22</v>
      </c>
      <c r="D1647" s="45">
        <v>-62.5</v>
      </c>
      <c r="E1647">
        <v>0</v>
      </c>
      <c r="F1647">
        <v>0</v>
      </c>
      <c r="G1647">
        <v>0</v>
      </c>
    </row>
    <row r="1648" spans="1:7" x14ac:dyDescent="0.35">
      <c r="A1648">
        <v>221031</v>
      </c>
      <c r="B1648" t="str">
        <f t="shared" si="25"/>
        <v>22-63</v>
      </c>
      <c r="C1648" s="45">
        <v>22</v>
      </c>
      <c r="D1648" s="45">
        <v>-63</v>
      </c>
      <c r="E1648">
        <v>0</v>
      </c>
      <c r="F1648">
        <v>0</v>
      </c>
      <c r="G1648">
        <v>0</v>
      </c>
    </row>
    <row r="1649" spans="1:7" x14ac:dyDescent="0.35">
      <c r="A1649">
        <v>221752</v>
      </c>
      <c r="B1649" t="str">
        <f t="shared" si="25"/>
        <v>22-63.5</v>
      </c>
      <c r="C1649" s="45">
        <v>22</v>
      </c>
      <c r="D1649" s="45">
        <v>-63.5</v>
      </c>
      <c r="E1649">
        <v>0</v>
      </c>
      <c r="F1649">
        <v>0</v>
      </c>
      <c r="G1649">
        <v>0</v>
      </c>
    </row>
    <row r="1650" spans="1:7" x14ac:dyDescent="0.35">
      <c r="A1650">
        <v>222473</v>
      </c>
      <c r="B1650" t="str">
        <f t="shared" si="25"/>
        <v>22-64</v>
      </c>
      <c r="C1650" s="45">
        <v>22</v>
      </c>
      <c r="D1650" s="45">
        <v>-64</v>
      </c>
      <c r="E1650">
        <v>0</v>
      </c>
      <c r="F1650">
        <v>0</v>
      </c>
      <c r="G1650">
        <v>0</v>
      </c>
    </row>
    <row r="1651" spans="1:7" x14ac:dyDescent="0.35">
      <c r="A1651">
        <v>223194</v>
      </c>
      <c r="B1651" t="str">
        <f t="shared" si="25"/>
        <v>22-64.5</v>
      </c>
      <c r="C1651" s="45">
        <v>22</v>
      </c>
      <c r="D1651" s="45">
        <v>-64.5</v>
      </c>
      <c r="E1651">
        <v>0</v>
      </c>
      <c r="F1651">
        <v>0</v>
      </c>
      <c r="G1651">
        <v>0</v>
      </c>
    </row>
    <row r="1652" spans="1:7" x14ac:dyDescent="0.35">
      <c r="A1652">
        <v>223915</v>
      </c>
      <c r="B1652" t="str">
        <f t="shared" si="25"/>
        <v>22-65</v>
      </c>
      <c r="C1652" s="45">
        <v>22</v>
      </c>
      <c r="D1652" s="45">
        <v>-65</v>
      </c>
      <c r="E1652">
        <v>0</v>
      </c>
      <c r="F1652">
        <v>0</v>
      </c>
      <c r="G1652">
        <v>0</v>
      </c>
    </row>
    <row r="1653" spans="1:7" x14ac:dyDescent="0.35">
      <c r="A1653">
        <v>224636</v>
      </c>
      <c r="B1653" t="str">
        <f t="shared" si="25"/>
        <v>22-65.5</v>
      </c>
      <c r="C1653" s="45">
        <v>22</v>
      </c>
      <c r="D1653" s="45">
        <v>-65.5</v>
      </c>
      <c r="E1653">
        <v>0</v>
      </c>
      <c r="F1653">
        <v>0</v>
      </c>
      <c r="G1653">
        <v>0</v>
      </c>
    </row>
    <row r="1654" spans="1:7" x14ac:dyDescent="0.35">
      <c r="A1654">
        <v>225357</v>
      </c>
      <c r="B1654" t="str">
        <f t="shared" si="25"/>
        <v>22-66</v>
      </c>
      <c r="C1654" s="45">
        <v>22</v>
      </c>
      <c r="D1654" s="45">
        <v>-66</v>
      </c>
      <c r="E1654">
        <v>0</v>
      </c>
      <c r="F1654">
        <v>0</v>
      </c>
      <c r="G1654">
        <v>0</v>
      </c>
    </row>
    <row r="1655" spans="1:7" x14ac:dyDescent="0.35">
      <c r="A1655">
        <v>226078</v>
      </c>
      <c r="B1655" t="str">
        <f t="shared" si="25"/>
        <v>22-66.5</v>
      </c>
      <c r="C1655" s="45">
        <v>22</v>
      </c>
      <c r="D1655" s="45">
        <v>-66.5</v>
      </c>
      <c r="E1655">
        <v>0</v>
      </c>
      <c r="F1655">
        <v>0</v>
      </c>
      <c r="G1655">
        <v>0</v>
      </c>
    </row>
    <row r="1656" spans="1:7" x14ac:dyDescent="0.35">
      <c r="A1656">
        <v>226799</v>
      </c>
      <c r="B1656" t="str">
        <f t="shared" si="25"/>
        <v>22-67</v>
      </c>
      <c r="C1656" s="45">
        <v>22</v>
      </c>
      <c r="D1656" s="45">
        <v>-67</v>
      </c>
      <c r="E1656">
        <v>0</v>
      </c>
      <c r="F1656">
        <v>0</v>
      </c>
      <c r="G1656">
        <v>0</v>
      </c>
    </row>
    <row r="1657" spans="1:7" x14ac:dyDescent="0.35">
      <c r="A1657">
        <v>227520</v>
      </c>
      <c r="B1657" t="str">
        <f t="shared" si="25"/>
        <v>22-67.5</v>
      </c>
      <c r="C1657" s="45">
        <v>22</v>
      </c>
      <c r="D1657" s="45">
        <v>-67.5</v>
      </c>
      <c r="E1657">
        <v>0</v>
      </c>
      <c r="F1657">
        <v>0</v>
      </c>
      <c r="G1657">
        <v>0</v>
      </c>
    </row>
    <row r="1658" spans="1:7" x14ac:dyDescent="0.35">
      <c r="A1658">
        <v>228241</v>
      </c>
      <c r="B1658" t="str">
        <f t="shared" si="25"/>
        <v>22-68</v>
      </c>
      <c r="C1658" s="45">
        <v>22</v>
      </c>
      <c r="D1658" s="45">
        <v>-68</v>
      </c>
      <c r="E1658">
        <v>0</v>
      </c>
      <c r="F1658">
        <v>0</v>
      </c>
      <c r="G1658">
        <v>0</v>
      </c>
    </row>
    <row r="1659" spans="1:7" x14ac:dyDescent="0.35">
      <c r="A1659">
        <v>228962</v>
      </c>
      <c r="B1659" t="str">
        <f t="shared" si="25"/>
        <v>22-68.5</v>
      </c>
      <c r="C1659" s="45">
        <v>22</v>
      </c>
      <c r="D1659" s="45">
        <v>-68.5</v>
      </c>
      <c r="E1659">
        <v>0</v>
      </c>
      <c r="F1659">
        <v>0</v>
      </c>
      <c r="G1659">
        <v>0</v>
      </c>
    </row>
    <row r="1660" spans="1:7" x14ac:dyDescent="0.35">
      <c r="A1660">
        <v>229683</v>
      </c>
      <c r="B1660" t="str">
        <f t="shared" si="25"/>
        <v>22-69</v>
      </c>
      <c r="C1660" s="45">
        <v>22</v>
      </c>
      <c r="D1660" s="45">
        <v>-69</v>
      </c>
      <c r="E1660">
        <v>0</v>
      </c>
      <c r="F1660">
        <v>0</v>
      </c>
      <c r="G1660">
        <v>0</v>
      </c>
    </row>
    <row r="1661" spans="1:7" x14ac:dyDescent="0.35">
      <c r="A1661">
        <v>230404</v>
      </c>
      <c r="B1661" t="str">
        <f t="shared" si="25"/>
        <v>22-69.5</v>
      </c>
      <c r="C1661" s="45">
        <v>22</v>
      </c>
      <c r="D1661" s="45">
        <v>-69.5</v>
      </c>
      <c r="E1661">
        <v>0</v>
      </c>
      <c r="F1661">
        <v>0</v>
      </c>
      <c r="G1661">
        <v>0</v>
      </c>
    </row>
    <row r="1662" spans="1:7" x14ac:dyDescent="0.35">
      <c r="A1662">
        <v>231125</v>
      </c>
      <c r="B1662" t="str">
        <f t="shared" si="25"/>
        <v>22-70</v>
      </c>
      <c r="C1662" s="45">
        <v>22</v>
      </c>
      <c r="D1662" s="45">
        <v>-70</v>
      </c>
      <c r="E1662">
        <v>0</v>
      </c>
      <c r="F1662">
        <v>0</v>
      </c>
      <c r="G1662">
        <v>0</v>
      </c>
    </row>
    <row r="1663" spans="1:7" x14ac:dyDescent="0.35">
      <c r="A1663">
        <v>231846</v>
      </c>
      <c r="B1663" t="str">
        <f t="shared" si="25"/>
        <v>22-70.5</v>
      </c>
      <c r="C1663" s="45">
        <v>22</v>
      </c>
      <c r="D1663" s="45">
        <v>-70.5</v>
      </c>
      <c r="E1663">
        <v>0</v>
      </c>
      <c r="F1663">
        <v>0</v>
      </c>
      <c r="G1663">
        <v>0</v>
      </c>
    </row>
    <row r="1664" spans="1:7" x14ac:dyDescent="0.35">
      <c r="A1664">
        <v>232567</v>
      </c>
      <c r="B1664" t="str">
        <f t="shared" si="25"/>
        <v>22-71</v>
      </c>
      <c r="C1664" s="45">
        <v>22</v>
      </c>
      <c r="D1664" s="45">
        <v>-71</v>
      </c>
      <c r="E1664">
        <v>0</v>
      </c>
      <c r="F1664">
        <v>0</v>
      </c>
      <c r="G1664">
        <v>0</v>
      </c>
    </row>
    <row r="1665" spans="1:7" x14ac:dyDescent="0.35">
      <c r="A1665">
        <v>233288</v>
      </c>
      <c r="B1665" t="str">
        <f t="shared" si="25"/>
        <v>22-71.5</v>
      </c>
      <c r="C1665" s="45">
        <v>22</v>
      </c>
      <c r="D1665" s="45">
        <v>-71.5</v>
      </c>
      <c r="E1665">
        <v>0</v>
      </c>
      <c r="F1665">
        <v>0</v>
      </c>
      <c r="G1665">
        <v>0</v>
      </c>
    </row>
    <row r="1666" spans="1:7" x14ac:dyDescent="0.35">
      <c r="A1666">
        <v>234009</v>
      </c>
      <c r="B1666" t="str">
        <f t="shared" ref="B1666:B1729" si="26">+C1666&amp;D1666</f>
        <v>22-72</v>
      </c>
      <c r="C1666" s="45">
        <v>22</v>
      </c>
      <c r="D1666" s="45">
        <v>-72</v>
      </c>
      <c r="E1666">
        <v>0</v>
      </c>
      <c r="F1666">
        <v>0</v>
      </c>
      <c r="G1666">
        <v>0</v>
      </c>
    </row>
    <row r="1667" spans="1:7" x14ac:dyDescent="0.35">
      <c r="A1667">
        <v>234730</v>
      </c>
      <c r="B1667" t="str">
        <f t="shared" si="26"/>
        <v>22-72.5</v>
      </c>
      <c r="C1667" s="45">
        <v>22</v>
      </c>
      <c r="D1667" s="45">
        <v>-72.5</v>
      </c>
      <c r="E1667">
        <v>0</v>
      </c>
      <c r="F1667">
        <v>0</v>
      </c>
      <c r="G1667">
        <v>0</v>
      </c>
    </row>
    <row r="1668" spans="1:7" x14ac:dyDescent="0.35">
      <c r="A1668">
        <v>235451</v>
      </c>
      <c r="B1668" t="str">
        <f t="shared" si="26"/>
        <v>22-73</v>
      </c>
      <c r="C1668" s="45">
        <v>22</v>
      </c>
      <c r="D1668" s="45">
        <v>-73</v>
      </c>
      <c r="E1668">
        <v>0</v>
      </c>
      <c r="F1668">
        <v>0</v>
      </c>
      <c r="G1668">
        <v>0</v>
      </c>
    </row>
    <row r="1669" spans="1:7" x14ac:dyDescent="0.35">
      <c r="A1669">
        <v>236172</v>
      </c>
      <c r="B1669" t="str">
        <f t="shared" si="26"/>
        <v>22-73.5</v>
      </c>
      <c r="C1669" s="45">
        <v>22</v>
      </c>
      <c r="D1669" s="45">
        <v>-73.5</v>
      </c>
      <c r="E1669">
        <v>0</v>
      </c>
      <c r="F1669">
        <v>0</v>
      </c>
      <c r="G1669">
        <v>0</v>
      </c>
    </row>
    <row r="1670" spans="1:7" x14ac:dyDescent="0.35">
      <c r="A1670">
        <v>236893</v>
      </c>
      <c r="B1670" t="str">
        <f t="shared" si="26"/>
        <v>22-74</v>
      </c>
      <c r="C1670" s="45">
        <v>22</v>
      </c>
      <c r="D1670" s="45">
        <v>-74</v>
      </c>
      <c r="E1670">
        <v>0</v>
      </c>
      <c r="F1670">
        <v>0</v>
      </c>
      <c r="G1670">
        <v>0</v>
      </c>
    </row>
    <row r="1671" spans="1:7" x14ac:dyDescent="0.35">
      <c r="A1671">
        <v>237614</v>
      </c>
      <c r="B1671" t="str">
        <f t="shared" si="26"/>
        <v>22-74.5</v>
      </c>
      <c r="C1671" s="45">
        <v>22</v>
      </c>
      <c r="D1671" s="45">
        <v>-74.5</v>
      </c>
      <c r="E1671">
        <v>0</v>
      </c>
      <c r="F1671">
        <v>0</v>
      </c>
      <c r="G1671">
        <v>0</v>
      </c>
    </row>
    <row r="1672" spans="1:7" x14ac:dyDescent="0.35">
      <c r="A1672">
        <v>238335</v>
      </c>
      <c r="B1672" t="str">
        <f t="shared" si="26"/>
        <v>22-75</v>
      </c>
      <c r="C1672" s="45">
        <v>22</v>
      </c>
      <c r="D1672" s="45">
        <v>-75</v>
      </c>
      <c r="E1672">
        <v>0</v>
      </c>
      <c r="F1672">
        <v>0</v>
      </c>
      <c r="G1672">
        <v>0</v>
      </c>
    </row>
    <row r="1673" spans="1:7" x14ac:dyDescent="0.35">
      <c r="A1673">
        <v>239056</v>
      </c>
      <c r="B1673" t="str">
        <f t="shared" si="26"/>
        <v>22-75.5</v>
      </c>
      <c r="C1673" s="45">
        <v>22</v>
      </c>
      <c r="D1673" s="45">
        <v>-75.5</v>
      </c>
      <c r="E1673">
        <v>0</v>
      </c>
      <c r="F1673">
        <v>0</v>
      </c>
      <c r="G1673">
        <v>0</v>
      </c>
    </row>
    <row r="1674" spans="1:7" x14ac:dyDescent="0.35">
      <c r="A1674">
        <v>239777</v>
      </c>
      <c r="B1674" t="str">
        <f t="shared" si="26"/>
        <v>22-76</v>
      </c>
      <c r="C1674" s="45">
        <v>22</v>
      </c>
      <c r="D1674" s="45">
        <v>-76</v>
      </c>
      <c r="E1674">
        <v>0</v>
      </c>
      <c r="F1674">
        <v>0</v>
      </c>
      <c r="G1674">
        <v>0</v>
      </c>
    </row>
    <row r="1675" spans="1:7" x14ac:dyDescent="0.35">
      <c r="A1675">
        <v>240498</v>
      </c>
      <c r="B1675" t="str">
        <f t="shared" si="26"/>
        <v>22-76.5</v>
      </c>
      <c r="C1675" s="45">
        <v>22</v>
      </c>
      <c r="D1675" s="45">
        <v>-76.5</v>
      </c>
      <c r="E1675">
        <v>0</v>
      </c>
      <c r="F1675">
        <v>0</v>
      </c>
      <c r="G1675">
        <v>0</v>
      </c>
    </row>
    <row r="1676" spans="1:7" x14ac:dyDescent="0.35">
      <c r="A1676">
        <v>241219</v>
      </c>
      <c r="B1676" t="str">
        <f t="shared" si="26"/>
        <v>22-77</v>
      </c>
      <c r="C1676" s="45">
        <v>22</v>
      </c>
      <c r="D1676" s="45">
        <v>-77</v>
      </c>
      <c r="E1676">
        <v>0</v>
      </c>
      <c r="F1676">
        <v>0</v>
      </c>
      <c r="G1676">
        <v>0</v>
      </c>
    </row>
    <row r="1677" spans="1:7" x14ac:dyDescent="0.35">
      <c r="A1677">
        <v>241940</v>
      </c>
      <c r="B1677" t="str">
        <f t="shared" si="26"/>
        <v>22-77.5</v>
      </c>
      <c r="C1677" s="45">
        <v>22</v>
      </c>
      <c r="D1677" s="45">
        <v>-77.5</v>
      </c>
      <c r="E1677">
        <v>0</v>
      </c>
      <c r="F1677">
        <v>0</v>
      </c>
      <c r="G1677">
        <v>0</v>
      </c>
    </row>
    <row r="1678" spans="1:7" x14ac:dyDescent="0.35">
      <c r="A1678">
        <v>242661</v>
      </c>
      <c r="B1678" t="str">
        <f t="shared" si="26"/>
        <v>22-78</v>
      </c>
      <c r="C1678" s="45">
        <v>22</v>
      </c>
      <c r="D1678" s="45">
        <v>-78</v>
      </c>
      <c r="E1678">
        <v>0</v>
      </c>
      <c r="F1678">
        <v>0</v>
      </c>
      <c r="G1678">
        <v>0</v>
      </c>
    </row>
    <row r="1679" spans="1:7" x14ac:dyDescent="0.35">
      <c r="A1679">
        <v>243382</v>
      </c>
      <c r="B1679" t="str">
        <f t="shared" si="26"/>
        <v>22-78.5</v>
      </c>
      <c r="C1679" s="45">
        <v>22</v>
      </c>
      <c r="D1679" s="45">
        <v>-78.5</v>
      </c>
      <c r="E1679">
        <v>0</v>
      </c>
      <c r="F1679">
        <v>0</v>
      </c>
      <c r="G1679">
        <v>0</v>
      </c>
    </row>
    <row r="1680" spans="1:7" x14ac:dyDescent="0.35">
      <c r="A1680">
        <v>244103</v>
      </c>
      <c r="B1680" t="str">
        <f t="shared" si="26"/>
        <v>22-79</v>
      </c>
      <c r="C1680" s="45">
        <v>22</v>
      </c>
      <c r="D1680" s="45">
        <v>-79</v>
      </c>
      <c r="E1680">
        <v>0</v>
      </c>
      <c r="F1680">
        <v>0</v>
      </c>
      <c r="G1680">
        <v>0</v>
      </c>
    </row>
    <row r="1681" spans="1:7" x14ac:dyDescent="0.35">
      <c r="A1681">
        <v>244824</v>
      </c>
      <c r="B1681" t="str">
        <f t="shared" si="26"/>
        <v>22-79.5</v>
      </c>
      <c r="C1681" s="45">
        <v>22</v>
      </c>
      <c r="D1681" s="45">
        <v>-79.5</v>
      </c>
      <c r="E1681">
        <v>0</v>
      </c>
      <c r="F1681">
        <v>0</v>
      </c>
      <c r="G1681">
        <v>0</v>
      </c>
    </row>
    <row r="1682" spans="1:7" x14ac:dyDescent="0.35">
      <c r="A1682">
        <v>245545</v>
      </c>
      <c r="B1682" t="str">
        <f t="shared" si="26"/>
        <v>22-80</v>
      </c>
      <c r="C1682" s="45">
        <v>22</v>
      </c>
      <c r="D1682" s="45">
        <v>-80</v>
      </c>
      <c r="E1682">
        <v>0</v>
      </c>
      <c r="F1682">
        <v>0</v>
      </c>
      <c r="G1682">
        <v>0</v>
      </c>
    </row>
    <row r="1683" spans="1:7" x14ac:dyDescent="0.35">
      <c r="A1683">
        <v>246266</v>
      </c>
      <c r="B1683" t="str">
        <f t="shared" si="26"/>
        <v>22-80.5</v>
      </c>
      <c r="C1683" s="45">
        <v>22</v>
      </c>
      <c r="D1683" s="45">
        <v>-80.5</v>
      </c>
      <c r="E1683">
        <v>0</v>
      </c>
      <c r="F1683">
        <v>0</v>
      </c>
      <c r="G1683">
        <v>0</v>
      </c>
    </row>
    <row r="1684" spans="1:7" x14ac:dyDescent="0.35">
      <c r="A1684">
        <v>246987</v>
      </c>
      <c r="B1684" t="str">
        <f t="shared" si="26"/>
        <v>22-81</v>
      </c>
      <c r="C1684" s="45">
        <v>22</v>
      </c>
      <c r="D1684" s="45">
        <v>-81</v>
      </c>
      <c r="E1684">
        <v>0</v>
      </c>
      <c r="F1684">
        <v>0</v>
      </c>
      <c r="G1684">
        <v>0</v>
      </c>
    </row>
    <row r="1685" spans="1:7" x14ac:dyDescent="0.35">
      <c r="A1685">
        <v>247708</v>
      </c>
      <c r="B1685" t="str">
        <f t="shared" si="26"/>
        <v>22-81.5</v>
      </c>
      <c r="C1685" s="45">
        <v>22</v>
      </c>
      <c r="D1685" s="45">
        <v>-81.5</v>
      </c>
      <c r="E1685">
        <v>0</v>
      </c>
      <c r="F1685">
        <v>0</v>
      </c>
      <c r="G1685">
        <v>0</v>
      </c>
    </row>
    <row r="1686" spans="1:7" x14ac:dyDescent="0.35">
      <c r="A1686">
        <v>248429</v>
      </c>
      <c r="B1686" t="str">
        <f t="shared" si="26"/>
        <v>22-82</v>
      </c>
      <c r="C1686" s="45">
        <v>22</v>
      </c>
      <c r="D1686" s="45">
        <v>-82</v>
      </c>
      <c r="E1686">
        <v>0</v>
      </c>
      <c r="F1686">
        <v>0</v>
      </c>
      <c r="G1686">
        <v>0</v>
      </c>
    </row>
    <row r="1687" spans="1:7" x14ac:dyDescent="0.35">
      <c r="A1687">
        <v>249150</v>
      </c>
      <c r="B1687" t="str">
        <f t="shared" si="26"/>
        <v>22-82.5</v>
      </c>
      <c r="C1687" s="45">
        <v>22</v>
      </c>
      <c r="D1687" s="45">
        <v>-82.5</v>
      </c>
      <c r="E1687">
        <v>0</v>
      </c>
      <c r="F1687">
        <v>0</v>
      </c>
      <c r="G1687">
        <v>0</v>
      </c>
    </row>
    <row r="1688" spans="1:7" x14ac:dyDescent="0.35">
      <c r="A1688">
        <v>249871</v>
      </c>
      <c r="B1688" t="str">
        <f t="shared" si="26"/>
        <v>22-83</v>
      </c>
      <c r="C1688" s="45">
        <v>22</v>
      </c>
      <c r="D1688" s="45">
        <v>-83</v>
      </c>
      <c r="E1688">
        <v>0</v>
      </c>
      <c r="F1688">
        <v>0</v>
      </c>
      <c r="G1688">
        <v>0</v>
      </c>
    </row>
    <row r="1689" spans="1:7" x14ac:dyDescent="0.35">
      <c r="A1689">
        <v>250592</v>
      </c>
      <c r="B1689" t="str">
        <f t="shared" si="26"/>
        <v>22-83.5</v>
      </c>
      <c r="C1689" s="45">
        <v>22</v>
      </c>
      <c r="D1689" s="45">
        <v>-83.5</v>
      </c>
      <c r="E1689">
        <v>0</v>
      </c>
      <c r="F1689">
        <v>0</v>
      </c>
      <c r="G1689">
        <v>0</v>
      </c>
    </row>
    <row r="1690" spans="1:7" x14ac:dyDescent="0.35">
      <c r="A1690">
        <v>251313</v>
      </c>
      <c r="B1690" t="str">
        <f t="shared" si="26"/>
        <v>22-84</v>
      </c>
      <c r="C1690" s="45">
        <v>22</v>
      </c>
      <c r="D1690" s="45">
        <v>-84</v>
      </c>
      <c r="E1690">
        <v>0</v>
      </c>
      <c r="F1690">
        <v>0</v>
      </c>
      <c r="G1690">
        <v>0</v>
      </c>
    </row>
    <row r="1691" spans="1:7" x14ac:dyDescent="0.35">
      <c r="A1691">
        <v>252034</v>
      </c>
      <c r="B1691" t="str">
        <f t="shared" si="26"/>
        <v>22-84.5</v>
      </c>
      <c r="C1691" s="45">
        <v>22</v>
      </c>
      <c r="D1691" s="45">
        <v>-84.5</v>
      </c>
      <c r="E1691">
        <v>0</v>
      </c>
      <c r="F1691">
        <v>0</v>
      </c>
      <c r="G1691">
        <v>0</v>
      </c>
    </row>
    <row r="1692" spans="1:7" x14ac:dyDescent="0.35">
      <c r="A1692">
        <v>252755</v>
      </c>
      <c r="B1692" t="str">
        <f t="shared" si="26"/>
        <v>22-85</v>
      </c>
      <c r="C1692" s="45">
        <v>22</v>
      </c>
      <c r="D1692" s="45">
        <v>-85</v>
      </c>
      <c r="E1692">
        <v>0</v>
      </c>
      <c r="F1692">
        <v>0</v>
      </c>
      <c r="G1692">
        <v>0</v>
      </c>
    </row>
    <row r="1693" spans="1:7" x14ac:dyDescent="0.35">
      <c r="A1693">
        <v>253476</v>
      </c>
      <c r="B1693" t="str">
        <f t="shared" si="26"/>
        <v>22-85.5</v>
      </c>
      <c r="C1693" s="45">
        <v>22</v>
      </c>
      <c r="D1693" s="45">
        <v>-85.5</v>
      </c>
      <c r="E1693">
        <v>0</v>
      </c>
      <c r="F1693">
        <v>0</v>
      </c>
      <c r="G1693">
        <v>0</v>
      </c>
    </row>
    <row r="1694" spans="1:7" x14ac:dyDescent="0.35">
      <c r="A1694">
        <v>254197</v>
      </c>
      <c r="B1694" t="str">
        <f t="shared" si="26"/>
        <v>22-86</v>
      </c>
      <c r="C1694" s="45">
        <v>22</v>
      </c>
      <c r="D1694" s="45">
        <v>-86</v>
      </c>
      <c r="E1694">
        <v>0</v>
      </c>
      <c r="F1694">
        <v>0</v>
      </c>
      <c r="G1694">
        <v>0</v>
      </c>
    </row>
    <row r="1695" spans="1:7" x14ac:dyDescent="0.35">
      <c r="A1695">
        <v>254918</v>
      </c>
      <c r="B1695" t="str">
        <f t="shared" si="26"/>
        <v>22-86.5</v>
      </c>
      <c r="C1695" s="45">
        <v>22</v>
      </c>
      <c r="D1695" s="45">
        <v>-86.5</v>
      </c>
      <c r="E1695">
        <v>0</v>
      </c>
      <c r="F1695">
        <v>0</v>
      </c>
      <c r="G1695">
        <v>0</v>
      </c>
    </row>
    <row r="1696" spans="1:7" x14ac:dyDescent="0.35">
      <c r="A1696">
        <v>255639</v>
      </c>
      <c r="B1696" t="str">
        <f t="shared" si="26"/>
        <v>22-87</v>
      </c>
      <c r="C1696" s="45">
        <v>22</v>
      </c>
      <c r="D1696" s="45">
        <v>-87</v>
      </c>
      <c r="E1696">
        <v>0</v>
      </c>
      <c r="F1696">
        <v>0</v>
      </c>
      <c r="G1696">
        <v>0</v>
      </c>
    </row>
    <row r="1697" spans="1:7" x14ac:dyDescent="0.35">
      <c r="A1697">
        <v>256360</v>
      </c>
      <c r="B1697" t="str">
        <f t="shared" si="26"/>
        <v>22-87.5</v>
      </c>
      <c r="C1697" s="45">
        <v>22</v>
      </c>
      <c r="D1697" s="45">
        <v>-87.5</v>
      </c>
      <c r="E1697">
        <v>0</v>
      </c>
      <c r="F1697">
        <v>0</v>
      </c>
      <c r="G1697">
        <v>0</v>
      </c>
    </row>
    <row r="1698" spans="1:7" x14ac:dyDescent="0.35">
      <c r="A1698">
        <v>257081</v>
      </c>
      <c r="B1698" t="str">
        <f t="shared" si="26"/>
        <v>22-88</v>
      </c>
      <c r="C1698" s="45">
        <v>22</v>
      </c>
      <c r="D1698" s="45">
        <v>-88</v>
      </c>
      <c r="E1698">
        <v>0</v>
      </c>
      <c r="F1698">
        <v>0</v>
      </c>
      <c r="G1698">
        <v>0</v>
      </c>
    </row>
    <row r="1699" spans="1:7" x14ac:dyDescent="0.35">
      <c r="A1699">
        <v>257802</v>
      </c>
      <c r="B1699" t="str">
        <f t="shared" si="26"/>
        <v>22-88.5</v>
      </c>
      <c r="C1699" s="45">
        <v>22</v>
      </c>
      <c r="D1699" s="45">
        <v>-88.5</v>
      </c>
      <c r="E1699">
        <v>0</v>
      </c>
      <c r="F1699">
        <v>0</v>
      </c>
      <c r="G1699">
        <v>0</v>
      </c>
    </row>
    <row r="1700" spans="1:7" x14ac:dyDescent="0.35">
      <c r="A1700">
        <v>258523</v>
      </c>
      <c r="B1700" t="str">
        <f t="shared" si="26"/>
        <v>22-89</v>
      </c>
      <c r="C1700" s="45">
        <v>22</v>
      </c>
      <c r="D1700" s="45">
        <v>-89</v>
      </c>
      <c r="E1700">
        <v>0</v>
      </c>
      <c r="F1700">
        <v>0</v>
      </c>
      <c r="G1700">
        <v>0</v>
      </c>
    </row>
    <row r="1701" spans="1:7" x14ac:dyDescent="0.35">
      <c r="A1701">
        <v>259244</v>
      </c>
      <c r="B1701" t="str">
        <f t="shared" si="26"/>
        <v>22-89.5</v>
      </c>
      <c r="C1701" s="45">
        <v>22</v>
      </c>
      <c r="D1701" s="45">
        <v>-89.5</v>
      </c>
      <c r="E1701">
        <v>0</v>
      </c>
      <c r="F1701">
        <v>0</v>
      </c>
      <c r="G1701">
        <v>0</v>
      </c>
    </row>
    <row r="1702" spans="1:7" x14ac:dyDescent="0.35">
      <c r="A1702">
        <v>259965</v>
      </c>
      <c r="B1702" t="str">
        <f t="shared" si="26"/>
        <v>22-90</v>
      </c>
      <c r="C1702" s="45">
        <v>22</v>
      </c>
      <c r="D1702" s="45">
        <v>-90</v>
      </c>
      <c r="E1702">
        <v>0</v>
      </c>
      <c r="F1702">
        <v>0</v>
      </c>
      <c r="G1702">
        <v>0</v>
      </c>
    </row>
    <row r="1703" spans="1:7" x14ac:dyDescent="0.35">
      <c r="A1703">
        <v>215264</v>
      </c>
      <c r="B1703" t="str">
        <f t="shared" si="26"/>
        <v>22.5-59</v>
      </c>
      <c r="C1703" s="45">
        <v>22.5</v>
      </c>
      <c r="D1703" s="45">
        <v>-59</v>
      </c>
      <c r="E1703">
        <v>0</v>
      </c>
      <c r="F1703">
        <v>0</v>
      </c>
      <c r="G1703">
        <v>0</v>
      </c>
    </row>
    <row r="1704" spans="1:7" x14ac:dyDescent="0.35">
      <c r="A1704">
        <v>215985</v>
      </c>
      <c r="B1704" t="str">
        <f t="shared" si="26"/>
        <v>22.5-59.5</v>
      </c>
      <c r="C1704" s="45">
        <v>22.5</v>
      </c>
      <c r="D1704" s="45">
        <v>-59.5</v>
      </c>
      <c r="E1704">
        <v>0</v>
      </c>
      <c r="F1704">
        <v>0</v>
      </c>
      <c r="G1704">
        <v>0</v>
      </c>
    </row>
    <row r="1705" spans="1:7" x14ac:dyDescent="0.35">
      <c r="A1705">
        <v>216706</v>
      </c>
      <c r="B1705" t="str">
        <f t="shared" si="26"/>
        <v>22.5-60</v>
      </c>
      <c r="C1705" s="45">
        <v>22.5</v>
      </c>
      <c r="D1705" s="45">
        <v>-60</v>
      </c>
      <c r="E1705">
        <v>0</v>
      </c>
      <c r="F1705">
        <v>0</v>
      </c>
      <c r="G1705">
        <v>0</v>
      </c>
    </row>
    <row r="1706" spans="1:7" x14ac:dyDescent="0.35">
      <c r="A1706">
        <v>217427</v>
      </c>
      <c r="B1706" t="str">
        <f t="shared" si="26"/>
        <v>22.5-60.5</v>
      </c>
      <c r="C1706" s="45">
        <v>22.5</v>
      </c>
      <c r="D1706" s="45">
        <v>-60.5</v>
      </c>
      <c r="E1706">
        <v>0</v>
      </c>
      <c r="F1706">
        <v>0</v>
      </c>
      <c r="G1706">
        <v>0</v>
      </c>
    </row>
    <row r="1707" spans="1:7" x14ac:dyDescent="0.35">
      <c r="A1707">
        <v>218148</v>
      </c>
      <c r="B1707" t="str">
        <f t="shared" si="26"/>
        <v>22.5-61</v>
      </c>
      <c r="C1707" s="45">
        <v>22.5</v>
      </c>
      <c r="D1707" s="45">
        <v>-61</v>
      </c>
      <c r="E1707">
        <v>0</v>
      </c>
      <c r="F1707">
        <v>0</v>
      </c>
      <c r="G1707">
        <v>0</v>
      </c>
    </row>
    <row r="1708" spans="1:7" x14ac:dyDescent="0.35">
      <c r="A1708">
        <v>218869</v>
      </c>
      <c r="B1708" t="str">
        <f t="shared" si="26"/>
        <v>22.5-61.5</v>
      </c>
      <c r="C1708" s="45">
        <v>22.5</v>
      </c>
      <c r="D1708" s="45">
        <v>-61.5</v>
      </c>
      <c r="E1708">
        <v>0</v>
      </c>
      <c r="F1708">
        <v>0</v>
      </c>
      <c r="G1708">
        <v>0</v>
      </c>
    </row>
    <row r="1709" spans="1:7" x14ac:dyDescent="0.35">
      <c r="A1709">
        <v>219590</v>
      </c>
      <c r="B1709" t="str">
        <f t="shared" si="26"/>
        <v>22.5-62</v>
      </c>
      <c r="C1709" s="45">
        <v>22.5</v>
      </c>
      <c r="D1709" s="45">
        <v>-62</v>
      </c>
      <c r="E1709">
        <v>0</v>
      </c>
      <c r="F1709">
        <v>0</v>
      </c>
      <c r="G1709">
        <v>0</v>
      </c>
    </row>
    <row r="1710" spans="1:7" x14ac:dyDescent="0.35">
      <c r="A1710">
        <v>220311</v>
      </c>
      <c r="B1710" t="str">
        <f t="shared" si="26"/>
        <v>22.5-62.5</v>
      </c>
      <c r="C1710" s="45">
        <v>22.5</v>
      </c>
      <c r="D1710" s="45">
        <v>-62.5</v>
      </c>
      <c r="E1710">
        <v>0</v>
      </c>
      <c r="F1710">
        <v>0</v>
      </c>
      <c r="G1710">
        <v>0</v>
      </c>
    </row>
    <row r="1711" spans="1:7" x14ac:dyDescent="0.35">
      <c r="A1711">
        <v>221032</v>
      </c>
      <c r="B1711" t="str">
        <f t="shared" si="26"/>
        <v>22.5-63</v>
      </c>
      <c r="C1711" s="45">
        <v>22.5</v>
      </c>
      <c r="D1711" s="45">
        <v>-63</v>
      </c>
      <c r="E1711">
        <v>0</v>
      </c>
      <c r="F1711">
        <v>0</v>
      </c>
      <c r="G1711">
        <v>0</v>
      </c>
    </row>
    <row r="1712" spans="1:7" x14ac:dyDescent="0.35">
      <c r="A1712">
        <v>221753</v>
      </c>
      <c r="B1712" t="str">
        <f t="shared" si="26"/>
        <v>22.5-63.5</v>
      </c>
      <c r="C1712" s="45">
        <v>22.5</v>
      </c>
      <c r="D1712" s="45">
        <v>-63.5</v>
      </c>
      <c r="E1712">
        <v>0</v>
      </c>
      <c r="F1712">
        <v>0</v>
      </c>
      <c r="G1712">
        <v>0</v>
      </c>
    </row>
    <row r="1713" spans="1:7" x14ac:dyDescent="0.35">
      <c r="A1713">
        <v>222474</v>
      </c>
      <c r="B1713" t="str">
        <f t="shared" si="26"/>
        <v>22.5-64</v>
      </c>
      <c r="C1713" s="45">
        <v>22.5</v>
      </c>
      <c r="D1713" s="45">
        <v>-64</v>
      </c>
      <c r="E1713">
        <v>0</v>
      </c>
      <c r="F1713">
        <v>0</v>
      </c>
      <c r="G1713">
        <v>0</v>
      </c>
    </row>
    <row r="1714" spans="1:7" x14ac:dyDescent="0.35">
      <c r="A1714">
        <v>223195</v>
      </c>
      <c r="B1714" t="str">
        <f t="shared" si="26"/>
        <v>22.5-64.5</v>
      </c>
      <c r="C1714" s="45">
        <v>22.5</v>
      </c>
      <c r="D1714" s="45">
        <v>-64.5</v>
      </c>
      <c r="E1714">
        <v>0</v>
      </c>
      <c r="F1714">
        <v>0</v>
      </c>
      <c r="G1714">
        <v>0</v>
      </c>
    </row>
    <row r="1715" spans="1:7" x14ac:dyDescent="0.35">
      <c r="A1715">
        <v>223916</v>
      </c>
      <c r="B1715" t="str">
        <f t="shared" si="26"/>
        <v>22.5-65</v>
      </c>
      <c r="C1715" s="45">
        <v>22.5</v>
      </c>
      <c r="D1715" s="45">
        <v>-65</v>
      </c>
      <c r="E1715">
        <v>0</v>
      </c>
      <c r="F1715">
        <v>0</v>
      </c>
      <c r="G1715">
        <v>0</v>
      </c>
    </row>
    <row r="1716" spans="1:7" x14ac:dyDescent="0.35">
      <c r="A1716">
        <v>224637</v>
      </c>
      <c r="B1716" t="str">
        <f t="shared" si="26"/>
        <v>22.5-65.5</v>
      </c>
      <c r="C1716" s="45">
        <v>22.5</v>
      </c>
      <c r="D1716" s="45">
        <v>-65.5</v>
      </c>
      <c r="E1716">
        <v>0</v>
      </c>
      <c r="F1716">
        <v>0</v>
      </c>
      <c r="G1716">
        <v>0</v>
      </c>
    </row>
    <row r="1717" spans="1:7" x14ac:dyDescent="0.35">
      <c r="A1717">
        <v>225358</v>
      </c>
      <c r="B1717" t="str">
        <f t="shared" si="26"/>
        <v>22.5-66</v>
      </c>
      <c r="C1717" s="45">
        <v>22.5</v>
      </c>
      <c r="D1717" s="45">
        <v>-66</v>
      </c>
      <c r="E1717">
        <v>0</v>
      </c>
      <c r="F1717">
        <v>0</v>
      </c>
      <c r="G1717">
        <v>0</v>
      </c>
    </row>
    <row r="1718" spans="1:7" x14ac:dyDescent="0.35">
      <c r="A1718">
        <v>226079</v>
      </c>
      <c r="B1718" t="str">
        <f t="shared" si="26"/>
        <v>22.5-66.5</v>
      </c>
      <c r="C1718" s="45">
        <v>22.5</v>
      </c>
      <c r="D1718" s="45">
        <v>-66.5</v>
      </c>
      <c r="E1718">
        <v>0</v>
      </c>
      <c r="F1718">
        <v>0</v>
      </c>
      <c r="G1718">
        <v>0</v>
      </c>
    </row>
    <row r="1719" spans="1:7" x14ac:dyDescent="0.35">
      <c r="A1719">
        <v>226800</v>
      </c>
      <c r="B1719" t="str">
        <f t="shared" si="26"/>
        <v>22.5-67</v>
      </c>
      <c r="C1719" s="45">
        <v>22.5</v>
      </c>
      <c r="D1719" s="45">
        <v>-67</v>
      </c>
      <c r="E1719">
        <v>0</v>
      </c>
      <c r="F1719">
        <v>0</v>
      </c>
      <c r="G1719">
        <v>0</v>
      </c>
    </row>
    <row r="1720" spans="1:7" x14ac:dyDescent="0.35">
      <c r="A1720">
        <v>227521</v>
      </c>
      <c r="B1720" t="str">
        <f t="shared" si="26"/>
        <v>22.5-67.5</v>
      </c>
      <c r="C1720" s="45">
        <v>22.5</v>
      </c>
      <c r="D1720" s="45">
        <v>-67.5</v>
      </c>
      <c r="E1720">
        <v>0</v>
      </c>
      <c r="F1720">
        <v>0</v>
      </c>
      <c r="G1720">
        <v>0</v>
      </c>
    </row>
    <row r="1721" spans="1:7" x14ac:dyDescent="0.35">
      <c r="A1721">
        <v>228242</v>
      </c>
      <c r="B1721" t="str">
        <f t="shared" si="26"/>
        <v>22.5-68</v>
      </c>
      <c r="C1721" s="45">
        <v>22.5</v>
      </c>
      <c r="D1721" s="45">
        <v>-68</v>
      </c>
      <c r="E1721">
        <v>0</v>
      </c>
      <c r="F1721">
        <v>0</v>
      </c>
      <c r="G1721">
        <v>0</v>
      </c>
    </row>
    <row r="1722" spans="1:7" x14ac:dyDescent="0.35">
      <c r="A1722">
        <v>228963</v>
      </c>
      <c r="B1722" t="str">
        <f t="shared" si="26"/>
        <v>22.5-68.5</v>
      </c>
      <c r="C1722" s="45">
        <v>22.5</v>
      </c>
      <c r="D1722" s="45">
        <v>-68.5</v>
      </c>
      <c r="E1722">
        <v>0</v>
      </c>
      <c r="F1722">
        <v>0</v>
      </c>
      <c r="G1722">
        <v>0</v>
      </c>
    </row>
    <row r="1723" spans="1:7" x14ac:dyDescent="0.35">
      <c r="A1723">
        <v>229684</v>
      </c>
      <c r="B1723" t="str">
        <f t="shared" si="26"/>
        <v>22.5-69</v>
      </c>
      <c r="C1723" s="45">
        <v>22.5</v>
      </c>
      <c r="D1723" s="45">
        <v>-69</v>
      </c>
      <c r="E1723">
        <v>0</v>
      </c>
      <c r="F1723">
        <v>0</v>
      </c>
      <c r="G1723">
        <v>0</v>
      </c>
    </row>
    <row r="1724" spans="1:7" x14ac:dyDescent="0.35">
      <c r="A1724">
        <v>230405</v>
      </c>
      <c r="B1724" t="str">
        <f t="shared" si="26"/>
        <v>22.5-69.5</v>
      </c>
      <c r="C1724" s="45">
        <v>22.5</v>
      </c>
      <c r="D1724" s="45">
        <v>-69.5</v>
      </c>
      <c r="E1724">
        <v>0</v>
      </c>
      <c r="F1724">
        <v>0</v>
      </c>
      <c r="G1724">
        <v>0</v>
      </c>
    </row>
    <row r="1725" spans="1:7" x14ac:dyDescent="0.35">
      <c r="A1725">
        <v>231126</v>
      </c>
      <c r="B1725" t="str">
        <f t="shared" si="26"/>
        <v>22.5-70</v>
      </c>
      <c r="C1725" s="45">
        <v>22.5</v>
      </c>
      <c r="D1725" s="45">
        <v>-70</v>
      </c>
      <c r="E1725">
        <v>0</v>
      </c>
      <c r="F1725">
        <v>0</v>
      </c>
      <c r="G1725">
        <v>0</v>
      </c>
    </row>
    <row r="1726" spans="1:7" x14ac:dyDescent="0.35">
      <c r="A1726">
        <v>231847</v>
      </c>
      <c r="B1726" t="str">
        <f t="shared" si="26"/>
        <v>22.5-70.5</v>
      </c>
      <c r="C1726" s="45">
        <v>22.5</v>
      </c>
      <c r="D1726" s="45">
        <v>-70.5</v>
      </c>
      <c r="E1726">
        <v>0</v>
      </c>
      <c r="F1726">
        <v>0</v>
      </c>
      <c r="G1726">
        <v>0</v>
      </c>
    </row>
    <row r="1727" spans="1:7" x14ac:dyDescent="0.35">
      <c r="A1727">
        <v>232568</v>
      </c>
      <c r="B1727" t="str">
        <f t="shared" si="26"/>
        <v>22.5-71</v>
      </c>
      <c r="C1727" s="45">
        <v>22.5</v>
      </c>
      <c r="D1727" s="45">
        <v>-71</v>
      </c>
      <c r="E1727">
        <v>0</v>
      </c>
      <c r="F1727">
        <v>0</v>
      </c>
      <c r="G1727">
        <v>0</v>
      </c>
    </row>
    <row r="1728" spans="1:7" x14ac:dyDescent="0.35">
      <c r="A1728">
        <v>233289</v>
      </c>
      <c r="B1728" t="str">
        <f t="shared" si="26"/>
        <v>22.5-71.5</v>
      </c>
      <c r="C1728" s="45">
        <v>22.5</v>
      </c>
      <c r="D1728" s="45">
        <v>-71.5</v>
      </c>
      <c r="E1728">
        <v>0</v>
      </c>
      <c r="F1728">
        <v>0</v>
      </c>
      <c r="G1728">
        <v>0</v>
      </c>
    </row>
    <row r="1729" spans="1:7" x14ac:dyDescent="0.35">
      <c r="A1729">
        <v>234010</v>
      </c>
      <c r="B1729" t="str">
        <f t="shared" si="26"/>
        <v>22.5-72</v>
      </c>
      <c r="C1729" s="45">
        <v>22.5</v>
      </c>
      <c r="D1729" s="45">
        <v>-72</v>
      </c>
      <c r="E1729">
        <v>0</v>
      </c>
      <c r="F1729">
        <v>0</v>
      </c>
      <c r="G1729">
        <v>0</v>
      </c>
    </row>
    <row r="1730" spans="1:7" x14ac:dyDescent="0.35">
      <c r="A1730">
        <v>234731</v>
      </c>
      <c r="B1730" t="str">
        <f t="shared" ref="B1730:B1793" si="27">+C1730&amp;D1730</f>
        <v>22.5-72.5</v>
      </c>
      <c r="C1730" s="45">
        <v>22.5</v>
      </c>
      <c r="D1730" s="45">
        <v>-72.5</v>
      </c>
      <c r="E1730">
        <v>0</v>
      </c>
      <c r="F1730">
        <v>0</v>
      </c>
      <c r="G1730">
        <v>0</v>
      </c>
    </row>
    <row r="1731" spans="1:7" x14ac:dyDescent="0.35">
      <c r="A1731">
        <v>235452</v>
      </c>
      <c r="B1731" t="str">
        <f t="shared" si="27"/>
        <v>22.5-73</v>
      </c>
      <c r="C1731" s="45">
        <v>22.5</v>
      </c>
      <c r="D1731" s="45">
        <v>-73</v>
      </c>
      <c r="E1731">
        <v>0</v>
      </c>
      <c r="F1731">
        <v>0</v>
      </c>
      <c r="G1731">
        <v>0</v>
      </c>
    </row>
    <row r="1732" spans="1:7" x14ac:dyDescent="0.35">
      <c r="A1732">
        <v>236173</v>
      </c>
      <c r="B1732" t="str">
        <f t="shared" si="27"/>
        <v>22.5-73.5</v>
      </c>
      <c r="C1732" s="45">
        <v>22.5</v>
      </c>
      <c r="D1732" s="45">
        <v>-73.5</v>
      </c>
      <c r="E1732">
        <v>0</v>
      </c>
      <c r="F1732">
        <v>0</v>
      </c>
      <c r="G1732">
        <v>0</v>
      </c>
    </row>
    <row r="1733" spans="1:7" x14ac:dyDescent="0.35">
      <c r="A1733">
        <v>236894</v>
      </c>
      <c r="B1733" t="str">
        <f t="shared" si="27"/>
        <v>22.5-74</v>
      </c>
      <c r="C1733" s="45">
        <v>22.5</v>
      </c>
      <c r="D1733" s="45">
        <v>-74</v>
      </c>
      <c r="E1733">
        <v>0</v>
      </c>
      <c r="F1733">
        <v>0</v>
      </c>
      <c r="G1733">
        <v>0</v>
      </c>
    </row>
    <row r="1734" spans="1:7" x14ac:dyDescent="0.35">
      <c r="A1734">
        <v>237615</v>
      </c>
      <c r="B1734" t="str">
        <f t="shared" si="27"/>
        <v>22.5-74.5</v>
      </c>
      <c r="C1734" s="45">
        <v>22.5</v>
      </c>
      <c r="D1734" s="45">
        <v>-74.5</v>
      </c>
      <c r="E1734">
        <v>0</v>
      </c>
      <c r="F1734">
        <v>0</v>
      </c>
      <c r="G1734">
        <v>0</v>
      </c>
    </row>
    <row r="1735" spans="1:7" x14ac:dyDescent="0.35">
      <c r="A1735">
        <v>238336</v>
      </c>
      <c r="B1735" t="str">
        <f t="shared" si="27"/>
        <v>22.5-75</v>
      </c>
      <c r="C1735" s="45">
        <v>22.5</v>
      </c>
      <c r="D1735" s="45">
        <v>-75</v>
      </c>
      <c r="E1735">
        <v>0</v>
      </c>
      <c r="F1735">
        <v>0</v>
      </c>
      <c r="G1735">
        <v>0</v>
      </c>
    </row>
    <row r="1736" spans="1:7" x14ac:dyDescent="0.35">
      <c r="A1736">
        <v>239057</v>
      </c>
      <c r="B1736" t="str">
        <f t="shared" si="27"/>
        <v>22.5-75.5</v>
      </c>
      <c r="C1736" s="45">
        <v>22.5</v>
      </c>
      <c r="D1736" s="45">
        <v>-75.5</v>
      </c>
      <c r="E1736">
        <v>0</v>
      </c>
      <c r="F1736">
        <v>0</v>
      </c>
      <c r="G1736">
        <v>0</v>
      </c>
    </row>
    <row r="1737" spans="1:7" x14ac:dyDescent="0.35">
      <c r="A1737">
        <v>239778</v>
      </c>
      <c r="B1737" t="str">
        <f t="shared" si="27"/>
        <v>22.5-76</v>
      </c>
      <c r="C1737" s="45">
        <v>22.5</v>
      </c>
      <c r="D1737" s="45">
        <v>-76</v>
      </c>
      <c r="E1737">
        <v>0</v>
      </c>
      <c r="F1737">
        <v>0</v>
      </c>
      <c r="G1737">
        <v>0</v>
      </c>
    </row>
    <row r="1738" spans="1:7" x14ac:dyDescent="0.35">
      <c r="A1738">
        <v>240499</v>
      </c>
      <c r="B1738" t="str">
        <f t="shared" si="27"/>
        <v>22.5-76.5</v>
      </c>
      <c r="C1738" s="45">
        <v>22.5</v>
      </c>
      <c r="D1738" s="45">
        <v>-76.5</v>
      </c>
      <c r="E1738">
        <v>0</v>
      </c>
      <c r="F1738">
        <v>0</v>
      </c>
      <c r="G1738">
        <v>0</v>
      </c>
    </row>
    <row r="1739" spans="1:7" x14ac:dyDescent="0.35">
      <c r="A1739">
        <v>241220</v>
      </c>
      <c r="B1739" t="str">
        <f t="shared" si="27"/>
        <v>22.5-77</v>
      </c>
      <c r="C1739" s="45">
        <v>22.5</v>
      </c>
      <c r="D1739" s="45">
        <v>-77</v>
      </c>
      <c r="E1739">
        <v>0</v>
      </c>
      <c r="F1739">
        <v>0</v>
      </c>
      <c r="G1739">
        <v>0</v>
      </c>
    </row>
    <row r="1740" spans="1:7" x14ac:dyDescent="0.35">
      <c r="A1740">
        <v>241941</v>
      </c>
      <c r="B1740" t="str">
        <f t="shared" si="27"/>
        <v>22.5-77.5</v>
      </c>
      <c r="C1740" s="45">
        <v>22.5</v>
      </c>
      <c r="D1740" s="45">
        <v>-77.5</v>
      </c>
      <c r="E1740">
        <v>0</v>
      </c>
      <c r="F1740">
        <v>0</v>
      </c>
      <c r="G1740">
        <v>0</v>
      </c>
    </row>
    <row r="1741" spans="1:7" x14ac:dyDescent="0.35">
      <c r="A1741">
        <v>242662</v>
      </c>
      <c r="B1741" t="str">
        <f t="shared" si="27"/>
        <v>22.5-78</v>
      </c>
      <c r="C1741" s="45">
        <v>22.5</v>
      </c>
      <c r="D1741" s="45">
        <v>-78</v>
      </c>
      <c r="E1741">
        <v>0</v>
      </c>
      <c r="F1741">
        <v>0</v>
      </c>
      <c r="G1741">
        <v>0</v>
      </c>
    </row>
    <row r="1742" spans="1:7" x14ac:dyDescent="0.35">
      <c r="A1742">
        <v>243383</v>
      </c>
      <c r="B1742" t="str">
        <f t="shared" si="27"/>
        <v>22.5-78.5</v>
      </c>
      <c r="C1742" s="45">
        <v>22.5</v>
      </c>
      <c r="D1742" s="45">
        <v>-78.5</v>
      </c>
      <c r="E1742">
        <v>0</v>
      </c>
      <c r="F1742">
        <v>0</v>
      </c>
      <c r="G1742">
        <v>0</v>
      </c>
    </row>
    <row r="1743" spans="1:7" x14ac:dyDescent="0.35">
      <c r="A1743">
        <v>244104</v>
      </c>
      <c r="B1743" t="str">
        <f t="shared" si="27"/>
        <v>22.5-79</v>
      </c>
      <c r="C1743" s="45">
        <v>22.5</v>
      </c>
      <c r="D1743" s="45">
        <v>-79</v>
      </c>
      <c r="E1743">
        <v>0</v>
      </c>
      <c r="F1743">
        <v>0</v>
      </c>
      <c r="G1743">
        <v>0</v>
      </c>
    </row>
    <row r="1744" spans="1:7" x14ac:dyDescent="0.35">
      <c r="A1744">
        <v>244825</v>
      </c>
      <c r="B1744" t="str">
        <f t="shared" si="27"/>
        <v>22.5-79.5</v>
      </c>
      <c r="C1744" s="45">
        <v>22.5</v>
      </c>
      <c r="D1744" s="45">
        <v>-79.5</v>
      </c>
      <c r="E1744">
        <v>0</v>
      </c>
      <c r="F1744">
        <v>0</v>
      </c>
      <c r="G1744">
        <v>0</v>
      </c>
    </row>
    <row r="1745" spans="1:7" x14ac:dyDescent="0.35">
      <c r="A1745">
        <v>245546</v>
      </c>
      <c r="B1745" t="str">
        <f t="shared" si="27"/>
        <v>22.5-80</v>
      </c>
      <c r="C1745" s="45">
        <v>22.5</v>
      </c>
      <c r="D1745" s="45">
        <v>-80</v>
      </c>
      <c r="E1745">
        <v>0</v>
      </c>
      <c r="F1745">
        <v>0</v>
      </c>
      <c r="G1745">
        <v>0</v>
      </c>
    </row>
    <row r="1746" spans="1:7" x14ac:dyDescent="0.35">
      <c r="A1746">
        <v>246267</v>
      </c>
      <c r="B1746" t="str">
        <f t="shared" si="27"/>
        <v>22.5-80.5</v>
      </c>
      <c r="C1746" s="45">
        <v>22.5</v>
      </c>
      <c r="D1746" s="45">
        <v>-80.5</v>
      </c>
      <c r="E1746">
        <v>0</v>
      </c>
      <c r="F1746">
        <v>0</v>
      </c>
      <c r="G1746">
        <v>0</v>
      </c>
    </row>
    <row r="1747" spans="1:7" x14ac:dyDescent="0.35">
      <c r="A1747">
        <v>246988</v>
      </c>
      <c r="B1747" t="str">
        <f t="shared" si="27"/>
        <v>22.5-81</v>
      </c>
      <c r="C1747" s="45">
        <v>22.5</v>
      </c>
      <c r="D1747" s="45">
        <v>-81</v>
      </c>
      <c r="E1747">
        <v>0</v>
      </c>
      <c r="F1747">
        <v>0</v>
      </c>
      <c r="G1747">
        <v>0</v>
      </c>
    </row>
    <row r="1748" spans="1:7" x14ac:dyDescent="0.35">
      <c r="A1748">
        <v>247709</v>
      </c>
      <c r="B1748" t="str">
        <f t="shared" si="27"/>
        <v>22.5-81.5</v>
      </c>
      <c r="C1748" s="45">
        <v>22.5</v>
      </c>
      <c r="D1748" s="45">
        <v>-81.5</v>
      </c>
      <c r="E1748">
        <v>0</v>
      </c>
      <c r="F1748">
        <v>0</v>
      </c>
      <c r="G1748">
        <v>0</v>
      </c>
    </row>
    <row r="1749" spans="1:7" x14ac:dyDescent="0.35">
      <c r="A1749">
        <v>248430</v>
      </c>
      <c r="B1749" t="str">
        <f t="shared" si="27"/>
        <v>22.5-82</v>
      </c>
      <c r="C1749" s="45">
        <v>22.5</v>
      </c>
      <c r="D1749" s="45">
        <v>-82</v>
      </c>
      <c r="E1749">
        <v>0</v>
      </c>
      <c r="F1749">
        <v>0</v>
      </c>
      <c r="G1749">
        <v>0</v>
      </c>
    </row>
    <row r="1750" spans="1:7" x14ac:dyDescent="0.35">
      <c r="A1750">
        <v>249151</v>
      </c>
      <c r="B1750" t="str">
        <f t="shared" si="27"/>
        <v>22.5-82.5</v>
      </c>
      <c r="C1750" s="45">
        <v>22.5</v>
      </c>
      <c r="D1750" s="45">
        <v>-82.5</v>
      </c>
      <c r="E1750">
        <v>0</v>
      </c>
      <c r="F1750">
        <v>0</v>
      </c>
      <c r="G1750">
        <v>0</v>
      </c>
    </row>
    <row r="1751" spans="1:7" x14ac:dyDescent="0.35">
      <c r="A1751">
        <v>249872</v>
      </c>
      <c r="B1751" t="str">
        <f t="shared" si="27"/>
        <v>22.5-83</v>
      </c>
      <c r="C1751" s="45">
        <v>22.5</v>
      </c>
      <c r="D1751" s="45">
        <v>-83</v>
      </c>
      <c r="E1751">
        <v>0</v>
      </c>
      <c r="F1751">
        <v>0</v>
      </c>
      <c r="G1751">
        <v>0</v>
      </c>
    </row>
    <row r="1752" spans="1:7" x14ac:dyDescent="0.35">
      <c r="A1752">
        <v>250593</v>
      </c>
      <c r="B1752" t="str">
        <f t="shared" si="27"/>
        <v>22.5-83.5</v>
      </c>
      <c r="C1752" s="45">
        <v>22.5</v>
      </c>
      <c r="D1752" s="45">
        <v>-83.5</v>
      </c>
      <c r="E1752">
        <v>0</v>
      </c>
      <c r="F1752">
        <v>0</v>
      </c>
      <c r="G1752">
        <v>0</v>
      </c>
    </row>
    <row r="1753" spans="1:7" x14ac:dyDescent="0.35">
      <c r="A1753">
        <v>251314</v>
      </c>
      <c r="B1753" t="str">
        <f t="shared" si="27"/>
        <v>22.5-84</v>
      </c>
      <c r="C1753" s="45">
        <v>22.5</v>
      </c>
      <c r="D1753" s="45">
        <v>-84</v>
      </c>
      <c r="E1753">
        <v>0</v>
      </c>
      <c r="F1753">
        <v>0</v>
      </c>
      <c r="G1753">
        <v>0</v>
      </c>
    </row>
    <row r="1754" spans="1:7" x14ac:dyDescent="0.35">
      <c r="A1754">
        <v>252035</v>
      </c>
      <c r="B1754" t="str">
        <f t="shared" si="27"/>
        <v>22.5-84.5</v>
      </c>
      <c r="C1754" s="45">
        <v>22.5</v>
      </c>
      <c r="D1754" s="45">
        <v>-84.5</v>
      </c>
      <c r="E1754">
        <v>0</v>
      </c>
      <c r="F1754">
        <v>0</v>
      </c>
      <c r="G1754">
        <v>0</v>
      </c>
    </row>
    <row r="1755" spans="1:7" x14ac:dyDescent="0.35">
      <c r="A1755">
        <v>252756</v>
      </c>
      <c r="B1755" t="str">
        <f t="shared" si="27"/>
        <v>22.5-85</v>
      </c>
      <c r="C1755" s="45">
        <v>22.5</v>
      </c>
      <c r="D1755" s="45">
        <v>-85</v>
      </c>
      <c r="E1755">
        <v>0</v>
      </c>
      <c r="F1755">
        <v>0</v>
      </c>
      <c r="G1755">
        <v>0</v>
      </c>
    </row>
    <row r="1756" spans="1:7" x14ac:dyDescent="0.35">
      <c r="A1756">
        <v>253477</v>
      </c>
      <c r="B1756" t="str">
        <f t="shared" si="27"/>
        <v>22.5-85.5</v>
      </c>
      <c r="C1756" s="45">
        <v>22.5</v>
      </c>
      <c r="D1756" s="45">
        <v>-85.5</v>
      </c>
      <c r="E1756">
        <v>0</v>
      </c>
      <c r="F1756">
        <v>0</v>
      </c>
      <c r="G1756">
        <v>0</v>
      </c>
    </row>
    <row r="1757" spans="1:7" x14ac:dyDescent="0.35">
      <c r="A1757">
        <v>254198</v>
      </c>
      <c r="B1757" t="str">
        <f t="shared" si="27"/>
        <v>22.5-86</v>
      </c>
      <c r="C1757" s="45">
        <v>22.5</v>
      </c>
      <c r="D1757" s="45">
        <v>-86</v>
      </c>
      <c r="E1757">
        <v>0</v>
      </c>
      <c r="F1757">
        <v>0</v>
      </c>
      <c r="G1757">
        <v>0</v>
      </c>
    </row>
    <row r="1758" spans="1:7" x14ac:dyDescent="0.35">
      <c r="A1758">
        <v>254919</v>
      </c>
      <c r="B1758" t="str">
        <f t="shared" si="27"/>
        <v>22.5-86.5</v>
      </c>
      <c r="C1758" s="45">
        <v>22.5</v>
      </c>
      <c r="D1758" s="45">
        <v>-86.5</v>
      </c>
      <c r="E1758">
        <v>0</v>
      </c>
      <c r="F1758">
        <v>0</v>
      </c>
      <c r="G1758">
        <v>0</v>
      </c>
    </row>
    <row r="1759" spans="1:7" x14ac:dyDescent="0.35">
      <c r="A1759">
        <v>255640</v>
      </c>
      <c r="B1759" t="str">
        <f t="shared" si="27"/>
        <v>22.5-87</v>
      </c>
      <c r="C1759" s="45">
        <v>22.5</v>
      </c>
      <c r="D1759" s="45">
        <v>-87</v>
      </c>
      <c r="E1759">
        <v>0</v>
      </c>
      <c r="F1759">
        <v>0</v>
      </c>
      <c r="G1759">
        <v>0</v>
      </c>
    </row>
    <row r="1760" spans="1:7" x14ac:dyDescent="0.35">
      <c r="A1760">
        <v>256361</v>
      </c>
      <c r="B1760" t="str">
        <f t="shared" si="27"/>
        <v>22.5-87.5</v>
      </c>
      <c r="C1760" s="45">
        <v>22.5</v>
      </c>
      <c r="D1760" s="45">
        <v>-87.5</v>
      </c>
      <c r="E1760">
        <v>0</v>
      </c>
      <c r="F1760">
        <v>0</v>
      </c>
      <c r="G1760">
        <v>0</v>
      </c>
    </row>
    <row r="1761" spans="1:7" x14ac:dyDescent="0.35">
      <c r="A1761">
        <v>257082</v>
      </c>
      <c r="B1761" t="str">
        <f t="shared" si="27"/>
        <v>22.5-88</v>
      </c>
      <c r="C1761" s="45">
        <v>22.5</v>
      </c>
      <c r="D1761" s="45">
        <v>-88</v>
      </c>
      <c r="E1761">
        <v>0</v>
      </c>
      <c r="F1761">
        <v>0</v>
      </c>
      <c r="G1761">
        <v>0</v>
      </c>
    </row>
    <row r="1762" spans="1:7" x14ac:dyDescent="0.35">
      <c r="A1762">
        <v>257803</v>
      </c>
      <c r="B1762" t="str">
        <f t="shared" si="27"/>
        <v>22.5-88.5</v>
      </c>
      <c r="C1762" s="45">
        <v>22.5</v>
      </c>
      <c r="D1762" s="45">
        <v>-88.5</v>
      </c>
      <c r="E1762">
        <v>0</v>
      </c>
      <c r="F1762">
        <v>0</v>
      </c>
      <c r="G1762">
        <v>0</v>
      </c>
    </row>
    <row r="1763" spans="1:7" x14ac:dyDescent="0.35">
      <c r="A1763">
        <v>258524</v>
      </c>
      <c r="B1763" t="str">
        <f t="shared" si="27"/>
        <v>22.5-89</v>
      </c>
      <c r="C1763" s="45">
        <v>22.5</v>
      </c>
      <c r="D1763" s="45">
        <v>-89</v>
      </c>
      <c r="E1763">
        <v>0</v>
      </c>
      <c r="F1763">
        <v>0</v>
      </c>
      <c r="G1763">
        <v>0</v>
      </c>
    </row>
    <row r="1764" spans="1:7" x14ac:dyDescent="0.35">
      <c r="A1764">
        <v>259245</v>
      </c>
      <c r="B1764" t="str">
        <f t="shared" si="27"/>
        <v>22.5-89.5</v>
      </c>
      <c r="C1764" s="45">
        <v>22.5</v>
      </c>
      <c r="D1764" s="45">
        <v>-89.5</v>
      </c>
      <c r="E1764">
        <v>0</v>
      </c>
      <c r="F1764">
        <v>0</v>
      </c>
      <c r="G1764">
        <v>0</v>
      </c>
    </row>
    <row r="1765" spans="1:7" x14ac:dyDescent="0.35">
      <c r="A1765">
        <v>259966</v>
      </c>
      <c r="B1765" t="str">
        <f t="shared" si="27"/>
        <v>22.5-90</v>
      </c>
      <c r="C1765" s="45">
        <v>22.5</v>
      </c>
      <c r="D1765" s="45">
        <v>-90</v>
      </c>
      <c r="E1765">
        <v>0</v>
      </c>
      <c r="F1765">
        <v>0</v>
      </c>
      <c r="G1765">
        <v>0</v>
      </c>
    </row>
    <row r="1766" spans="1:7" x14ac:dyDescent="0.35">
      <c r="A1766">
        <v>215265</v>
      </c>
      <c r="B1766" t="str">
        <f t="shared" si="27"/>
        <v>23-59</v>
      </c>
      <c r="C1766" s="45">
        <v>23</v>
      </c>
      <c r="D1766" s="45">
        <v>-59</v>
      </c>
      <c r="E1766">
        <v>0</v>
      </c>
      <c r="F1766">
        <v>0</v>
      </c>
      <c r="G1766">
        <v>0</v>
      </c>
    </row>
    <row r="1767" spans="1:7" x14ac:dyDescent="0.35">
      <c r="A1767">
        <v>215986</v>
      </c>
      <c r="B1767" t="str">
        <f t="shared" si="27"/>
        <v>23-59.5</v>
      </c>
      <c r="C1767" s="45">
        <v>23</v>
      </c>
      <c r="D1767" s="45">
        <v>-59.5</v>
      </c>
      <c r="E1767">
        <v>0</v>
      </c>
      <c r="F1767">
        <v>0</v>
      </c>
      <c r="G1767">
        <v>0</v>
      </c>
    </row>
    <row r="1768" spans="1:7" x14ac:dyDescent="0.35">
      <c r="A1768">
        <v>216707</v>
      </c>
      <c r="B1768" t="str">
        <f t="shared" si="27"/>
        <v>23-60</v>
      </c>
      <c r="C1768" s="45">
        <v>23</v>
      </c>
      <c r="D1768" s="45">
        <v>-60</v>
      </c>
      <c r="E1768">
        <v>0</v>
      </c>
      <c r="F1768">
        <v>0</v>
      </c>
      <c r="G1768">
        <v>0</v>
      </c>
    </row>
    <row r="1769" spans="1:7" x14ac:dyDescent="0.35">
      <c r="A1769">
        <v>217428</v>
      </c>
      <c r="B1769" t="str">
        <f t="shared" si="27"/>
        <v>23-60.5</v>
      </c>
      <c r="C1769" s="45">
        <v>23</v>
      </c>
      <c r="D1769" s="45">
        <v>-60.5</v>
      </c>
      <c r="E1769">
        <v>0</v>
      </c>
      <c r="F1769">
        <v>0</v>
      </c>
      <c r="G1769">
        <v>0</v>
      </c>
    </row>
    <row r="1770" spans="1:7" x14ac:dyDescent="0.35">
      <c r="A1770">
        <v>218149</v>
      </c>
      <c r="B1770" t="str">
        <f t="shared" si="27"/>
        <v>23-61</v>
      </c>
      <c r="C1770" s="45">
        <v>23</v>
      </c>
      <c r="D1770" s="45">
        <v>-61</v>
      </c>
      <c r="E1770">
        <v>0</v>
      </c>
      <c r="F1770">
        <v>0</v>
      </c>
      <c r="G1770">
        <v>0</v>
      </c>
    </row>
    <row r="1771" spans="1:7" x14ac:dyDescent="0.35">
      <c r="A1771">
        <v>218870</v>
      </c>
      <c r="B1771" t="str">
        <f t="shared" si="27"/>
        <v>23-61.5</v>
      </c>
      <c r="C1771" s="45">
        <v>23</v>
      </c>
      <c r="D1771" s="45">
        <v>-61.5</v>
      </c>
      <c r="E1771">
        <v>0</v>
      </c>
      <c r="F1771">
        <v>0</v>
      </c>
      <c r="G1771">
        <v>0</v>
      </c>
    </row>
    <row r="1772" spans="1:7" x14ac:dyDescent="0.35">
      <c r="A1772">
        <v>219591</v>
      </c>
      <c r="B1772" t="str">
        <f t="shared" si="27"/>
        <v>23-62</v>
      </c>
      <c r="C1772" s="45">
        <v>23</v>
      </c>
      <c r="D1772" s="45">
        <v>-62</v>
      </c>
      <c r="E1772">
        <v>0</v>
      </c>
      <c r="F1772">
        <v>0</v>
      </c>
      <c r="G1772">
        <v>0</v>
      </c>
    </row>
    <row r="1773" spans="1:7" x14ac:dyDescent="0.35">
      <c r="A1773">
        <v>220312</v>
      </c>
      <c r="B1773" t="str">
        <f t="shared" si="27"/>
        <v>23-62.5</v>
      </c>
      <c r="C1773" s="45">
        <v>23</v>
      </c>
      <c r="D1773" s="45">
        <v>-62.5</v>
      </c>
      <c r="E1773">
        <v>0</v>
      </c>
      <c r="F1773">
        <v>0</v>
      </c>
      <c r="G1773">
        <v>0</v>
      </c>
    </row>
    <row r="1774" spans="1:7" x14ac:dyDescent="0.35">
      <c r="A1774">
        <v>221033</v>
      </c>
      <c r="B1774" t="str">
        <f t="shared" si="27"/>
        <v>23-63</v>
      </c>
      <c r="C1774" s="45">
        <v>23</v>
      </c>
      <c r="D1774" s="45">
        <v>-63</v>
      </c>
      <c r="E1774">
        <v>0</v>
      </c>
      <c r="F1774">
        <v>0</v>
      </c>
      <c r="G1774">
        <v>0</v>
      </c>
    </row>
    <row r="1775" spans="1:7" x14ac:dyDescent="0.35">
      <c r="A1775">
        <v>221754</v>
      </c>
      <c r="B1775" t="str">
        <f t="shared" si="27"/>
        <v>23-63.5</v>
      </c>
      <c r="C1775" s="45">
        <v>23</v>
      </c>
      <c r="D1775" s="45">
        <v>-63.5</v>
      </c>
      <c r="E1775">
        <v>0</v>
      </c>
      <c r="F1775">
        <v>0</v>
      </c>
      <c r="G1775">
        <v>0</v>
      </c>
    </row>
    <row r="1776" spans="1:7" x14ac:dyDescent="0.35">
      <c r="A1776">
        <v>222475</v>
      </c>
      <c r="B1776" t="str">
        <f t="shared" si="27"/>
        <v>23-64</v>
      </c>
      <c r="C1776" s="45">
        <v>23</v>
      </c>
      <c r="D1776" s="45">
        <v>-64</v>
      </c>
      <c r="E1776">
        <v>0</v>
      </c>
      <c r="F1776">
        <v>0</v>
      </c>
      <c r="G1776">
        <v>0</v>
      </c>
    </row>
    <row r="1777" spans="1:7" x14ac:dyDescent="0.35">
      <c r="A1777">
        <v>223196</v>
      </c>
      <c r="B1777" t="str">
        <f t="shared" si="27"/>
        <v>23-64.5</v>
      </c>
      <c r="C1777" s="45">
        <v>23</v>
      </c>
      <c r="D1777" s="45">
        <v>-64.5</v>
      </c>
      <c r="E1777">
        <v>0</v>
      </c>
      <c r="F1777">
        <v>0</v>
      </c>
      <c r="G1777">
        <v>0</v>
      </c>
    </row>
    <row r="1778" spans="1:7" x14ac:dyDescent="0.35">
      <c r="A1778">
        <v>223917</v>
      </c>
      <c r="B1778" t="str">
        <f t="shared" si="27"/>
        <v>23-65</v>
      </c>
      <c r="C1778" s="45">
        <v>23</v>
      </c>
      <c r="D1778" s="45">
        <v>-65</v>
      </c>
      <c r="E1778">
        <v>0</v>
      </c>
      <c r="F1778">
        <v>0</v>
      </c>
      <c r="G1778">
        <v>0</v>
      </c>
    </row>
    <row r="1779" spans="1:7" x14ac:dyDescent="0.35">
      <c r="A1779">
        <v>224638</v>
      </c>
      <c r="B1779" t="str">
        <f t="shared" si="27"/>
        <v>23-65.5</v>
      </c>
      <c r="C1779" s="45">
        <v>23</v>
      </c>
      <c r="D1779" s="45">
        <v>-65.5</v>
      </c>
      <c r="E1779">
        <v>0</v>
      </c>
      <c r="F1779">
        <v>0</v>
      </c>
      <c r="G1779">
        <v>0</v>
      </c>
    </row>
    <row r="1780" spans="1:7" x14ac:dyDescent="0.35">
      <c r="A1780">
        <v>225359</v>
      </c>
      <c r="B1780" t="str">
        <f t="shared" si="27"/>
        <v>23-66</v>
      </c>
      <c r="C1780" s="45">
        <v>23</v>
      </c>
      <c r="D1780" s="45">
        <v>-66</v>
      </c>
      <c r="E1780">
        <v>0</v>
      </c>
      <c r="F1780">
        <v>0</v>
      </c>
      <c r="G1780">
        <v>0</v>
      </c>
    </row>
    <row r="1781" spans="1:7" x14ac:dyDescent="0.35">
      <c r="A1781">
        <v>226080</v>
      </c>
      <c r="B1781" t="str">
        <f t="shared" si="27"/>
        <v>23-66.5</v>
      </c>
      <c r="C1781" s="45">
        <v>23</v>
      </c>
      <c r="D1781" s="45">
        <v>-66.5</v>
      </c>
      <c r="E1781">
        <v>0</v>
      </c>
      <c r="F1781">
        <v>0</v>
      </c>
      <c r="G1781">
        <v>0</v>
      </c>
    </row>
    <row r="1782" spans="1:7" x14ac:dyDescent="0.35">
      <c r="A1782">
        <v>226801</v>
      </c>
      <c r="B1782" t="str">
        <f t="shared" si="27"/>
        <v>23-67</v>
      </c>
      <c r="C1782" s="45">
        <v>23</v>
      </c>
      <c r="D1782" s="45">
        <v>-67</v>
      </c>
      <c r="E1782">
        <v>0</v>
      </c>
      <c r="F1782">
        <v>0</v>
      </c>
      <c r="G1782">
        <v>0</v>
      </c>
    </row>
    <row r="1783" spans="1:7" x14ac:dyDescent="0.35">
      <c r="A1783">
        <v>227522</v>
      </c>
      <c r="B1783" t="str">
        <f t="shared" si="27"/>
        <v>23-67.5</v>
      </c>
      <c r="C1783" s="45">
        <v>23</v>
      </c>
      <c r="D1783" s="45">
        <v>-67.5</v>
      </c>
      <c r="E1783">
        <v>0</v>
      </c>
      <c r="F1783">
        <v>0</v>
      </c>
      <c r="G1783">
        <v>0</v>
      </c>
    </row>
    <row r="1784" spans="1:7" x14ac:dyDescent="0.35">
      <c r="A1784">
        <v>228243</v>
      </c>
      <c r="B1784" t="str">
        <f t="shared" si="27"/>
        <v>23-68</v>
      </c>
      <c r="C1784" s="45">
        <v>23</v>
      </c>
      <c r="D1784" s="45">
        <v>-68</v>
      </c>
      <c r="E1784">
        <v>0</v>
      </c>
      <c r="F1784">
        <v>0</v>
      </c>
      <c r="G1784">
        <v>0</v>
      </c>
    </row>
    <row r="1785" spans="1:7" x14ac:dyDescent="0.35">
      <c r="A1785">
        <v>228964</v>
      </c>
      <c r="B1785" t="str">
        <f t="shared" si="27"/>
        <v>23-68.5</v>
      </c>
      <c r="C1785" s="45">
        <v>23</v>
      </c>
      <c r="D1785" s="45">
        <v>-68.5</v>
      </c>
      <c r="E1785">
        <v>0</v>
      </c>
      <c r="F1785">
        <v>0</v>
      </c>
      <c r="G1785">
        <v>0</v>
      </c>
    </row>
    <row r="1786" spans="1:7" x14ac:dyDescent="0.35">
      <c r="A1786">
        <v>229685</v>
      </c>
      <c r="B1786" t="str">
        <f t="shared" si="27"/>
        <v>23-69</v>
      </c>
      <c r="C1786" s="45">
        <v>23</v>
      </c>
      <c r="D1786" s="45">
        <v>-69</v>
      </c>
      <c r="E1786">
        <v>0</v>
      </c>
      <c r="F1786">
        <v>0</v>
      </c>
      <c r="G1786">
        <v>0</v>
      </c>
    </row>
    <row r="1787" spans="1:7" x14ac:dyDescent="0.35">
      <c r="A1787">
        <v>230406</v>
      </c>
      <c r="B1787" t="str">
        <f t="shared" si="27"/>
        <v>23-69.5</v>
      </c>
      <c r="C1787" s="45">
        <v>23</v>
      </c>
      <c r="D1787" s="45">
        <v>-69.5</v>
      </c>
      <c r="E1787">
        <v>0</v>
      </c>
      <c r="F1787">
        <v>0</v>
      </c>
      <c r="G1787">
        <v>0</v>
      </c>
    </row>
    <row r="1788" spans="1:7" x14ac:dyDescent="0.35">
      <c r="A1788">
        <v>231127</v>
      </c>
      <c r="B1788" t="str">
        <f t="shared" si="27"/>
        <v>23-70</v>
      </c>
      <c r="C1788" s="45">
        <v>23</v>
      </c>
      <c r="D1788" s="45">
        <v>-70</v>
      </c>
      <c r="E1788">
        <v>0</v>
      </c>
      <c r="F1788">
        <v>0</v>
      </c>
      <c r="G1788">
        <v>0</v>
      </c>
    </row>
    <row r="1789" spans="1:7" x14ac:dyDescent="0.35">
      <c r="A1789">
        <v>231848</v>
      </c>
      <c r="B1789" t="str">
        <f t="shared" si="27"/>
        <v>23-70.5</v>
      </c>
      <c r="C1789" s="45">
        <v>23</v>
      </c>
      <c r="D1789" s="45">
        <v>-70.5</v>
      </c>
      <c r="E1789">
        <v>0</v>
      </c>
      <c r="F1789">
        <v>0</v>
      </c>
      <c r="G1789">
        <v>0</v>
      </c>
    </row>
    <row r="1790" spans="1:7" x14ac:dyDescent="0.35">
      <c r="A1790">
        <v>232569</v>
      </c>
      <c r="B1790" t="str">
        <f t="shared" si="27"/>
        <v>23-71</v>
      </c>
      <c r="C1790" s="45">
        <v>23</v>
      </c>
      <c r="D1790" s="45">
        <v>-71</v>
      </c>
      <c r="E1790">
        <v>0</v>
      </c>
      <c r="F1790">
        <v>0</v>
      </c>
      <c r="G1790">
        <v>0</v>
      </c>
    </row>
    <row r="1791" spans="1:7" x14ac:dyDescent="0.35">
      <c r="A1791">
        <v>233290</v>
      </c>
      <c r="B1791" t="str">
        <f t="shared" si="27"/>
        <v>23-71.5</v>
      </c>
      <c r="C1791" s="45">
        <v>23</v>
      </c>
      <c r="D1791" s="45">
        <v>-71.5</v>
      </c>
      <c r="E1791">
        <v>0</v>
      </c>
      <c r="F1791">
        <v>0</v>
      </c>
      <c r="G1791">
        <v>0</v>
      </c>
    </row>
    <row r="1792" spans="1:7" x14ac:dyDescent="0.35">
      <c r="A1792">
        <v>234011</v>
      </c>
      <c r="B1792" t="str">
        <f t="shared" si="27"/>
        <v>23-72</v>
      </c>
      <c r="C1792" s="45">
        <v>23</v>
      </c>
      <c r="D1792" s="45">
        <v>-72</v>
      </c>
      <c r="E1792">
        <v>0</v>
      </c>
      <c r="F1792">
        <v>0</v>
      </c>
      <c r="G1792">
        <v>0</v>
      </c>
    </row>
    <row r="1793" spans="1:7" x14ac:dyDescent="0.35">
      <c r="A1793">
        <v>234732</v>
      </c>
      <c r="B1793" t="str">
        <f t="shared" si="27"/>
        <v>23-72.5</v>
      </c>
      <c r="C1793" s="45">
        <v>23</v>
      </c>
      <c r="D1793" s="45">
        <v>-72.5</v>
      </c>
      <c r="E1793">
        <v>0</v>
      </c>
      <c r="F1793">
        <v>0</v>
      </c>
      <c r="G1793">
        <v>0</v>
      </c>
    </row>
    <row r="1794" spans="1:7" x14ac:dyDescent="0.35">
      <c r="A1794">
        <v>235453</v>
      </c>
      <c r="B1794" t="str">
        <f t="shared" ref="B1794:B1857" si="28">+C1794&amp;D1794</f>
        <v>23-73</v>
      </c>
      <c r="C1794" s="45">
        <v>23</v>
      </c>
      <c r="D1794" s="45">
        <v>-73</v>
      </c>
      <c r="E1794">
        <v>0</v>
      </c>
      <c r="F1794">
        <v>0</v>
      </c>
      <c r="G1794">
        <v>0</v>
      </c>
    </row>
    <row r="1795" spans="1:7" x14ac:dyDescent="0.35">
      <c r="A1795">
        <v>236174</v>
      </c>
      <c r="B1795" t="str">
        <f t="shared" si="28"/>
        <v>23-73.5</v>
      </c>
      <c r="C1795" s="45">
        <v>23</v>
      </c>
      <c r="D1795" s="45">
        <v>-73.5</v>
      </c>
      <c r="E1795">
        <v>0</v>
      </c>
      <c r="F1795">
        <v>0</v>
      </c>
      <c r="G1795">
        <v>0</v>
      </c>
    </row>
    <row r="1796" spans="1:7" x14ac:dyDescent="0.35">
      <c r="A1796">
        <v>236895</v>
      </c>
      <c r="B1796" t="str">
        <f t="shared" si="28"/>
        <v>23-74</v>
      </c>
      <c r="C1796" s="45">
        <v>23</v>
      </c>
      <c r="D1796" s="45">
        <v>-74</v>
      </c>
      <c r="E1796">
        <v>0</v>
      </c>
      <c r="F1796">
        <v>0</v>
      </c>
      <c r="G1796">
        <v>0</v>
      </c>
    </row>
    <row r="1797" spans="1:7" x14ac:dyDescent="0.35">
      <c r="A1797">
        <v>237616</v>
      </c>
      <c r="B1797" t="str">
        <f t="shared" si="28"/>
        <v>23-74.5</v>
      </c>
      <c r="C1797" s="45">
        <v>23</v>
      </c>
      <c r="D1797" s="45">
        <v>-74.5</v>
      </c>
      <c r="E1797">
        <v>0</v>
      </c>
      <c r="F1797">
        <v>0</v>
      </c>
      <c r="G1797">
        <v>0</v>
      </c>
    </row>
    <row r="1798" spans="1:7" x14ac:dyDescent="0.35">
      <c r="A1798">
        <v>238337</v>
      </c>
      <c r="B1798" t="str">
        <f t="shared" si="28"/>
        <v>23-75</v>
      </c>
      <c r="C1798" s="45">
        <v>23</v>
      </c>
      <c r="D1798" s="45">
        <v>-75</v>
      </c>
      <c r="E1798">
        <v>0</v>
      </c>
      <c r="F1798">
        <v>0</v>
      </c>
      <c r="G1798">
        <v>0</v>
      </c>
    </row>
    <row r="1799" spans="1:7" x14ac:dyDescent="0.35">
      <c r="A1799">
        <v>239058</v>
      </c>
      <c r="B1799" t="str">
        <f t="shared" si="28"/>
        <v>23-75.5</v>
      </c>
      <c r="C1799" s="45">
        <v>23</v>
      </c>
      <c r="D1799" s="45">
        <v>-75.5</v>
      </c>
      <c r="E1799">
        <v>0</v>
      </c>
      <c r="F1799">
        <v>0</v>
      </c>
      <c r="G1799">
        <v>0</v>
      </c>
    </row>
    <row r="1800" spans="1:7" x14ac:dyDescent="0.35">
      <c r="A1800">
        <v>239779</v>
      </c>
      <c r="B1800" t="str">
        <f t="shared" si="28"/>
        <v>23-76</v>
      </c>
      <c r="C1800" s="45">
        <v>23</v>
      </c>
      <c r="D1800" s="45">
        <v>-76</v>
      </c>
      <c r="E1800">
        <v>0</v>
      </c>
      <c r="F1800">
        <v>0</v>
      </c>
      <c r="G1800">
        <v>0</v>
      </c>
    </row>
    <row r="1801" spans="1:7" x14ac:dyDescent="0.35">
      <c r="A1801">
        <v>240500</v>
      </c>
      <c r="B1801" t="str">
        <f t="shared" si="28"/>
        <v>23-76.5</v>
      </c>
      <c r="C1801" s="45">
        <v>23</v>
      </c>
      <c r="D1801" s="45">
        <v>-76.5</v>
      </c>
      <c r="E1801">
        <v>0</v>
      </c>
      <c r="F1801">
        <v>0</v>
      </c>
      <c r="G1801">
        <v>0</v>
      </c>
    </row>
    <row r="1802" spans="1:7" x14ac:dyDescent="0.35">
      <c r="A1802">
        <v>241221</v>
      </c>
      <c r="B1802" t="str">
        <f t="shared" si="28"/>
        <v>23-77</v>
      </c>
      <c r="C1802" s="45">
        <v>23</v>
      </c>
      <c r="D1802" s="45">
        <v>-77</v>
      </c>
      <c r="E1802">
        <v>0</v>
      </c>
      <c r="F1802">
        <v>0</v>
      </c>
      <c r="G1802">
        <v>0</v>
      </c>
    </row>
    <row r="1803" spans="1:7" x14ac:dyDescent="0.35">
      <c r="A1803">
        <v>241942</v>
      </c>
      <c r="B1803" t="str">
        <f t="shared" si="28"/>
        <v>23-77.5</v>
      </c>
      <c r="C1803" s="45">
        <v>23</v>
      </c>
      <c r="D1803" s="45">
        <v>-77.5</v>
      </c>
      <c r="E1803">
        <v>0</v>
      </c>
      <c r="F1803">
        <v>0</v>
      </c>
      <c r="G1803">
        <v>0</v>
      </c>
    </row>
    <row r="1804" spans="1:7" x14ac:dyDescent="0.35">
      <c r="A1804">
        <v>242663</v>
      </c>
      <c r="B1804" t="str">
        <f t="shared" si="28"/>
        <v>23-78</v>
      </c>
      <c r="C1804" s="45">
        <v>23</v>
      </c>
      <c r="D1804" s="45">
        <v>-78</v>
      </c>
      <c r="E1804">
        <v>0</v>
      </c>
      <c r="F1804">
        <v>0</v>
      </c>
      <c r="G1804">
        <v>0</v>
      </c>
    </row>
    <row r="1805" spans="1:7" x14ac:dyDescent="0.35">
      <c r="A1805">
        <v>243384</v>
      </c>
      <c r="B1805" t="str">
        <f t="shared" si="28"/>
        <v>23-78.5</v>
      </c>
      <c r="C1805" s="45">
        <v>23</v>
      </c>
      <c r="D1805" s="45">
        <v>-78.5</v>
      </c>
      <c r="E1805">
        <v>0</v>
      </c>
      <c r="F1805">
        <v>0</v>
      </c>
      <c r="G1805">
        <v>0</v>
      </c>
    </row>
    <row r="1806" spans="1:7" x14ac:dyDescent="0.35">
      <c r="A1806">
        <v>244105</v>
      </c>
      <c r="B1806" t="str">
        <f t="shared" si="28"/>
        <v>23-79</v>
      </c>
      <c r="C1806" s="45">
        <v>23</v>
      </c>
      <c r="D1806" s="45">
        <v>-79</v>
      </c>
      <c r="E1806">
        <v>0</v>
      </c>
      <c r="F1806">
        <v>0</v>
      </c>
      <c r="G1806">
        <v>0</v>
      </c>
    </row>
    <row r="1807" spans="1:7" x14ac:dyDescent="0.35">
      <c r="A1807">
        <v>244826</v>
      </c>
      <c r="B1807" t="str">
        <f t="shared" si="28"/>
        <v>23-79.5</v>
      </c>
      <c r="C1807" s="45">
        <v>23</v>
      </c>
      <c r="D1807" s="45">
        <v>-79.5</v>
      </c>
      <c r="E1807">
        <v>0</v>
      </c>
      <c r="F1807">
        <v>0</v>
      </c>
      <c r="G1807">
        <v>0</v>
      </c>
    </row>
    <row r="1808" spans="1:7" x14ac:dyDescent="0.35">
      <c r="A1808">
        <v>245547</v>
      </c>
      <c r="B1808" t="str">
        <f t="shared" si="28"/>
        <v>23-80</v>
      </c>
      <c r="C1808" s="45">
        <v>23</v>
      </c>
      <c r="D1808" s="45">
        <v>-80</v>
      </c>
      <c r="E1808">
        <v>0</v>
      </c>
      <c r="F1808">
        <v>0</v>
      </c>
      <c r="G1808">
        <v>0</v>
      </c>
    </row>
    <row r="1809" spans="1:7" x14ac:dyDescent="0.35">
      <c r="A1809">
        <v>246268</v>
      </c>
      <c r="B1809" t="str">
        <f t="shared" si="28"/>
        <v>23-80.5</v>
      </c>
      <c r="C1809" s="45">
        <v>23</v>
      </c>
      <c r="D1809" s="45">
        <v>-80.5</v>
      </c>
      <c r="E1809">
        <v>0</v>
      </c>
      <c r="F1809">
        <v>0</v>
      </c>
      <c r="G1809">
        <v>0</v>
      </c>
    </row>
    <row r="1810" spans="1:7" x14ac:dyDescent="0.35">
      <c r="A1810">
        <v>246989</v>
      </c>
      <c r="B1810" t="str">
        <f t="shared" si="28"/>
        <v>23-81</v>
      </c>
      <c r="C1810" s="45">
        <v>23</v>
      </c>
      <c r="D1810" s="45">
        <v>-81</v>
      </c>
      <c r="E1810">
        <v>0</v>
      </c>
      <c r="F1810">
        <v>0</v>
      </c>
      <c r="G1810">
        <v>0</v>
      </c>
    </row>
    <row r="1811" spans="1:7" x14ac:dyDescent="0.35">
      <c r="A1811">
        <v>247710</v>
      </c>
      <c r="B1811" t="str">
        <f t="shared" si="28"/>
        <v>23-81.5</v>
      </c>
      <c r="C1811" s="45">
        <v>23</v>
      </c>
      <c r="D1811" s="45">
        <v>-81.5</v>
      </c>
      <c r="E1811">
        <v>0</v>
      </c>
      <c r="F1811">
        <v>0</v>
      </c>
      <c r="G1811">
        <v>0</v>
      </c>
    </row>
    <row r="1812" spans="1:7" x14ac:dyDescent="0.35">
      <c r="A1812">
        <v>248431</v>
      </c>
      <c r="B1812" t="str">
        <f t="shared" si="28"/>
        <v>23-82</v>
      </c>
      <c r="C1812" s="45">
        <v>23</v>
      </c>
      <c r="D1812" s="45">
        <v>-82</v>
      </c>
      <c r="E1812">
        <v>0</v>
      </c>
      <c r="F1812">
        <v>0</v>
      </c>
      <c r="G1812">
        <v>0</v>
      </c>
    </row>
    <row r="1813" spans="1:7" x14ac:dyDescent="0.35">
      <c r="A1813">
        <v>249152</v>
      </c>
      <c r="B1813" t="str">
        <f t="shared" si="28"/>
        <v>23-82.5</v>
      </c>
      <c r="C1813" s="45">
        <v>23</v>
      </c>
      <c r="D1813" s="45">
        <v>-82.5</v>
      </c>
      <c r="E1813">
        <v>0</v>
      </c>
      <c r="F1813">
        <v>0</v>
      </c>
      <c r="G1813">
        <v>0</v>
      </c>
    </row>
    <row r="1814" spans="1:7" x14ac:dyDescent="0.35">
      <c r="A1814">
        <v>249873</v>
      </c>
      <c r="B1814" t="str">
        <f t="shared" si="28"/>
        <v>23-83</v>
      </c>
      <c r="C1814" s="45">
        <v>23</v>
      </c>
      <c r="D1814" s="45">
        <v>-83</v>
      </c>
      <c r="E1814">
        <v>0</v>
      </c>
      <c r="F1814">
        <v>0</v>
      </c>
      <c r="G1814">
        <v>0</v>
      </c>
    </row>
    <row r="1815" spans="1:7" x14ac:dyDescent="0.35">
      <c r="A1815">
        <v>250594</v>
      </c>
      <c r="B1815" t="str">
        <f t="shared" si="28"/>
        <v>23-83.5</v>
      </c>
      <c r="C1815" s="45">
        <v>23</v>
      </c>
      <c r="D1815" s="45">
        <v>-83.5</v>
      </c>
      <c r="E1815">
        <v>0</v>
      </c>
      <c r="F1815">
        <v>0</v>
      </c>
      <c r="G1815">
        <v>0</v>
      </c>
    </row>
    <row r="1816" spans="1:7" x14ac:dyDescent="0.35">
      <c r="A1816">
        <v>251315</v>
      </c>
      <c r="B1816" t="str">
        <f t="shared" si="28"/>
        <v>23-84</v>
      </c>
      <c r="C1816" s="45">
        <v>23</v>
      </c>
      <c r="D1816" s="45">
        <v>-84</v>
      </c>
      <c r="E1816">
        <v>0</v>
      </c>
      <c r="F1816">
        <v>0</v>
      </c>
      <c r="G1816">
        <v>0</v>
      </c>
    </row>
    <row r="1817" spans="1:7" x14ac:dyDescent="0.35">
      <c r="A1817">
        <v>252036</v>
      </c>
      <c r="B1817" t="str">
        <f t="shared" si="28"/>
        <v>23-84.5</v>
      </c>
      <c r="C1817" s="45">
        <v>23</v>
      </c>
      <c r="D1817" s="45">
        <v>-84.5</v>
      </c>
      <c r="E1817">
        <v>0</v>
      </c>
      <c r="F1817">
        <v>0</v>
      </c>
      <c r="G1817">
        <v>0</v>
      </c>
    </row>
    <row r="1818" spans="1:7" x14ac:dyDescent="0.35">
      <c r="A1818">
        <v>252757</v>
      </c>
      <c r="B1818" t="str">
        <f t="shared" si="28"/>
        <v>23-85</v>
      </c>
      <c r="C1818" s="45">
        <v>23</v>
      </c>
      <c r="D1818" s="45">
        <v>-85</v>
      </c>
      <c r="E1818">
        <v>0</v>
      </c>
      <c r="F1818">
        <v>0</v>
      </c>
      <c r="G1818">
        <v>0</v>
      </c>
    </row>
    <row r="1819" spans="1:7" x14ac:dyDescent="0.35">
      <c r="A1819">
        <v>253478</v>
      </c>
      <c r="B1819" t="str">
        <f t="shared" si="28"/>
        <v>23-85.5</v>
      </c>
      <c r="C1819" s="45">
        <v>23</v>
      </c>
      <c r="D1819" s="45">
        <v>-85.5</v>
      </c>
      <c r="E1819">
        <v>0</v>
      </c>
      <c r="F1819">
        <v>0</v>
      </c>
      <c r="G1819">
        <v>0</v>
      </c>
    </row>
    <row r="1820" spans="1:7" x14ac:dyDescent="0.35">
      <c r="A1820">
        <v>254199</v>
      </c>
      <c r="B1820" t="str">
        <f t="shared" si="28"/>
        <v>23-86</v>
      </c>
      <c r="C1820" s="45">
        <v>23</v>
      </c>
      <c r="D1820" s="45">
        <v>-86</v>
      </c>
      <c r="E1820">
        <v>0</v>
      </c>
      <c r="F1820">
        <v>0</v>
      </c>
      <c r="G1820">
        <v>0</v>
      </c>
    </row>
    <row r="1821" spans="1:7" x14ac:dyDescent="0.35">
      <c r="A1821">
        <v>254920</v>
      </c>
      <c r="B1821" t="str">
        <f t="shared" si="28"/>
        <v>23-86.5</v>
      </c>
      <c r="C1821" s="45">
        <v>23</v>
      </c>
      <c r="D1821" s="45">
        <v>-86.5</v>
      </c>
      <c r="E1821">
        <v>0</v>
      </c>
      <c r="F1821">
        <v>0</v>
      </c>
      <c r="G1821">
        <v>0</v>
      </c>
    </row>
    <row r="1822" spans="1:7" x14ac:dyDescent="0.35">
      <c r="A1822">
        <v>255641</v>
      </c>
      <c r="B1822" t="str">
        <f t="shared" si="28"/>
        <v>23-87</v>
      </c>
      <c r="C1822" s="45">
        <v>23</v>
      </c>
      <c r="D1822" s="45">
        <v>-87</v>
      </c>
      <c r="E1822">
        <v>0</v>
      </c>
      <c r="F1822">
        <v>0</v>
      </c>
      <c r="G1822">
        <v>0</v>
      </c>
    </row>
    <row r="1823" spans="1:7" x14ac:dyDescent="0.35">
      <c r="A1823">
        <v>256362</v>
      </c>
      <c r="B1823" t="str">
        <f t="shared" si="28"/>
        <v>23-87.5</v>
      </c>
      <c r="C1823" s="45">
        <v>23</v>
      </c>
      <c r="D1823" s="45">
        <v>-87.5</v>
      </c>
      <c r="E1823">
        <v>0</v>
      </c>
      <c r="F1823">
        <v>0</v>
      </c>
      <c r="G1823">
        <v>0</v>
      </c>
    </row>
    <row r="1824" spans="1:7" x14ac:dyDescent="0.35">
      <c r="A1824">
        <v>257083</v>
      </c>
      <c r="B1824" t="str">
        <f t="shared" si="28"/>
        <v>23-88</v>
      </c>
      <c r="C1824" s="45">
        <v>23</v>
      </c>
      <c r="D1824" s="45">
        <v>-88</v>
      </c>
      <c r="E1824">
        <v>0</v>
      </c>
      <c r="F1824">
        <v>0</v>
      </c>
      <c r="G1824">
        <v>0</v>
      </c>
    </row>
    <row r="1825" spans="1:7" x14ac:dyDescent="0.35">
      <c r="A1825">
        <v>257804</v>
      </c>
      <c r="B1825" t="str">
        <f t="shared" si="28"/>
        <v>23-88.5</v>
      </c>
      <c r="C1825" s="45">
        <v>23</v>
      </c>
      <c r="D1825" s="45">
        <v>-88.5</v>
      </c>
      <c r="E1825">
        <v>0</v>
      </c>
      <c r="F1825">
        <v>0</v>
      </c>
      <c r="G1825">
        <v>0</v>
      </c>
    </row>
    <row r="1826" spans="1:7" x14ac:dyDescent="0.35">
      <c r="A1826">
        <v>258525</v>
      </c>
      <c r="B1826" t="str">
        <f t="shared" si="28"/>
        <v>23-89</v>
      </c>
      <c r="C1826" s="45">
        <v>23</v>
      </c>
      <c r="D1826" s="45">
        <v>-89</v>
      </c>
      <c r="E1826">
        <v>0</v>
      </c>
      <c r="F1826">
        <v>0</v>
      </c>
      <c r="G1826">
        <v>0</v>
      </c>
    </row>
    <row r="1827" spans="1:7" x14ac:dyDescent="0.35">
      <c r="A1827">
        <v>259246</v>
      </c>
      <c r="B1827" t="str">
        <f t="shared" si="28"/>
        <v>23-89.5</v>
      </c>
      <c r="C1827" s="45">
        <v>23</v>
      </c>
      <c r="D1827" s="45">
        <v>-89.5</v>
      </c>
      <c r="E1827">
        <v>0</v>
      </c>
      <c r="F1827">
        <v>0</v>
      </c>
      <c r="G1827">
        <v>0</v>
      </c>
    </row>
    <row r="1828" spans="1:7" x14ac:dyDescent="0.35">
      <c r="A1828">
        <v>259967</v>
      </c>
      <c r="B1828" t="str">
        <f t="shared" si="28"/>
        <v>23-90</v>
      </c>
      <c r="C1828" s="45">
        <v>23</v>
      </c>
      <c r="D1828" s="45">
        <v>-90</v>
      </c>
      <c r="E1828">
        <v>0</v>
      </c>
      <c r="F1828">
        <v>0</v>
      </c>
      <c r="G1828">
        <v>0</v>
      </c>
    </row>
    <row r="1829" spans="1:7" x14ac:dyDescent="0.35">
      <c r="A1829">
        <v>215266</v>
      </c>
      <c r="B1829" t="str">
        <f t="shared" si="28"/>
        <v>23.5-59</v>
      </c>
      <c r="C1829" s="45">
        <v>23.5</v>
      </c>
      <c r="D1829" s="45">
        <v>-59</v>
      </c>
      <c r="E1829">
        <v>0</v>
      </c>
      <c r="F1829">
        <v>0</v>
      </c>
      <c r="G1829">
        <v>0</v>
      </c>
    </row>
    <row r="1830" spans="1:7" x14ac:dyDescent="0.35">
      <c r="A1830">
        <v>215987</v>
      </c>
      <c r="B1830" t="str">
        <f t="shared" si="28"/>
        <v>23.5-59.5</v>
      </c>
      <c r="C1830" s="45">
        <v>23.5</v>
      </c>
      <c r="D1830" s="45">
        <v>-59.5</v>
      </c>
      <c r="E1830">
        <v>0</v>
      </c>
      <c r="F1830">
        <v>0</v>
      </c>
      <c r="G1830">
        <v>0</v>
      </c>
    </row>
    <row r="1831" spans="1:7" x14ac:dyDescent="0.35">
      <c r="A1831">
        <v>216708</v>
      </c>
      <c r="B1831" t="str">
        <f t="shared" si="28"/>
        <v>23.5-60</v>
      </c>
      <c r="C1831" s="45">
        <v>23.5</v>
      </c>
      <c r="D1831" s="45">
        <v>-60</v>
      </c>
      <c r="E1831">
        <v>0</v>
      </c>
      <c r="F1831">
        <v>0</v>
      </c>
      <c r="G1831">
        <v>0</v>
      </c>
    </row>
    <row r="1832" spans="1:7" x14ac:dyDescent="0.35">
      <c r="A1832">
        <v>217429</v>
      </c>
      <c r="B1832" t="str">
        <f t="shared" si="28"/>
        <v>23.5-60.5</v>
      </c>
      <c r="C1832" s="45">
        <v>23.5</v>
      </c>
      <c r="D1832" s="45">
        <v>-60.5</v>
      </c>
      <c r="E1832">
        <v>0</v>
      </c>
      <c r="F1832">
        <v>0</v>
      </c>
      <c r="G1832">
        <v>0</v>
      </c>
    </row>
    <row r="1833" spans="1:7" x14ac:dyDescent="0.35">
      <c r="A1833">
        <v>218150</v>
      </c>
      <c r="B1833" t="str">
        <f t="shared" si="28"/>
        <v>23.5-61</v>
      </c>
      <c r="C1833" s="45">
        <v>23.5</v>
      </c>
      <c r="D1833" s="45">
        <v>-61</v>
      </c>
      <c r="E1833">
        <v>0</v>
      </c>
      <c r="F1833">
        <v>0</v>
      </c>
      <c r="G1833">
        <v>0</v>
      </c>
    </row>
    <row r="1834" spans="1:7" x14ac:dyDescent="0.35">
      <c r="A1834">
        <v>218871</v>
      </c>
      <c r="B1834" t="str">
        <f t="shared" si="28"/>
        <v>23.5-61.5</v>
      </c>
      <c r="C1834" s="45">
        <v>23.5</v>
      </c>
      <c r="D1834" s="45">
        <v>-61.5</v>
      </c>
      <c r="E1834">
        <v>0</v>
      </c>
      <c r="F1834">
        <v>0</v>
      </c>
      <c r="G1834">
        <v>0</v>
      </c>
    </row>
    <row r="1835" spans="1:7" x14ac:dyDescent="0.35">
      <c r="A1835">
        <v>219592</v>
      </c>
      <c r="B1835" t="str">
        <f t="shared" si="28"/>
        <v>23.5-62</v>
      </c>
      <c r="C1835" s="45">
        <v>23.5</v>
      </c>
      <c r="D1835" s="45">
        <v>-62</v>
      </c>
      <c r="E1835">
        <v>0</v>
      </c>
      <c r="F1835">
        <v>0</v>
      </c>
      <c r="G1835">
        <v>0</v>
      </c>
    </row>
    <row r="1836" spans="1:7" x14ac:dyDescent="0.35">
      <c r="A1836">
        <v>220313</v>
      </c>
      <c r="B1836" t="str">
        <f t="shared" si="28"/>
        <v>23.5-62.5</v>
      </c>
      <c r="C1836" s="45">
        <v>23.5</v>
      </c>
      <c r="D1836" s="45">
        <v>-62.5</v>
      </c>
      <c r="E1836">
        <v>0</v>
      </c>
      <c r="F1836">
        <v>0</v>
      </c>
      <c r="G1836">
        <v>0</v>
      </c>
    </row>
    <row r="1837" spans="1:7" x14ac:dyDescent="0.35">
      <c r="A1837">
        <v>221034</v>
      </c>
      <c r="B1837" t="str">
        <f t="shared" si="28"/>
        <v>23.5-63</v>
      </c>
      <c r="C1837" s="45">
        <v>23.5</v>
      </c>
      <c r="D1837" s="45">
        <v>-63</v>
      </c>
      <c r="E1837">
        <v>0</v>
      </c>
      <c r="F1837">
        <v>0</v>
      </c>
      <c r="G1837">
        <v>0</v>
      </c>
    </row>
    <row r="1838" spans="1:7" x14ac:dyDescent="0.35">
      <c r="A1838">
        <v>221755</v>
      </c>
      <c r="B1838" t="str">
        <f t="shared" si="28"/>
        <v>23.5-63.5</v>
      </c>
      <c r="C1838" s="45">
        <v>23.5</v>
      </c>
      <c r="D1838" s="45">
        <v>-63.5</v>
      </c>
      <c r="E1838">
        <v>0</v>
      </c>
      <c r="F1838">
        <v>0</v>
      </c>
      <c r="G1838">
        <v>0</v>
      </c>
    </row>
    <row r="1839" spans="1:7" x14ac:dyDescent="0.35">
      <c r="A1839">
        <v>222476</v>
      </c>
      <c r="B1839" t="str">
        <f t="shared" si="28"/>
        <v>23.5-64</v>
      </c>
      <c r="C1839" s="45">
        <v>23.5</v>
      </c>
      <c r="D1839" s="45">
        <v>-64</v>
      </c>
      <c r="E1839">
        <v>0</v>
      </c>
      <c r="F1839">
        <v>0</v>
      </c>
      <c r="G1839">
        <v>0</v>
      </c>
    </row>
    <row r="1840" spans="1:7" x14ac:dyDescent="0.35">
      <c r="A1840">
        <v>223197</v>
      </c>
      <c r="B1840" t="str">
        <f t="shared" si="28"/>
        <v>23.5-64.5</v>
      </c>
      <c r="C1840" s="45">
        <v>23.5</v>
      </c>
      <c r="D1840" s="45">
        <v>-64.5</v>
      </c>
      <c r="E1840">
        <v>0</v>
      </c>
      <c r="F1840">
        <v>0</v>
      </c>
      <c r="G1840">
        <v>0</v>
      </c>
    </row>
    <row r="1841" spans="1:7" x14ac:dyDescent="0.35">
      <c r="A1841">
        <v>223918</v>
      </c>
      <c r="B1841" t="str">
        <f t="shared" si="28"/>
        <v>23.5-65</v>
      </c>
      <c r="C1841" s="45">
        <v>23.5</v>
      </c>
      <c r="D1841" s="45">
        <v>-65</v>
      </c>
      <c r="E1841">
        <v>0</v>
      </c>
      <c r="F1841">
        <v>0</v>
      </c>
      <c r="G1841">
        <v>0</v>
      </c>
    </row>
    <row r="1842" spans="1:7" x14ac:dyDescent="0.35">
      <c r="A1842">
        <v>224639</v>
      </c>
      <c r="B1842" t="str">
        <f t="shared" si="28"/>
        <v>23.5-65.5</v>
      </c>
      <c r="C1842" s="45">
        <v>23.5</v>
      </c>
      <c r="D1842" s="45">
        <v>-65.5</v>
      </c>
      <c r="E1842">
        <v>0</v>
      </c>
      <c r="F1842">
        <v>0</v>
      </c>
      <c r="G1842">
        <v>0</v>
      </c>
    </row>
    <row r="1843" spans="1:7" x14ac:dyDescent="0.35">
      <c r="A1843">
        <v>225360</v>
      </c>
      <c r="B1843" t="str">
        <f t="shared" si="28"/>
        <v>23.5-66</v>
      </c>
      <c r="C1843" s="45">
        <v>23.5</v>
      </c>
      <c r="D1843" s="45">
        <v>-66</v>
      </c>
      <c r="E1843">
        <v>0</v>
      </c>
      <c r="F1843">
        <v>0</v>
      </c>
      <c r="G1843">
        <v>0</v>
      </c>
    </row>
    <row r="1844" spans="1:7" x14ac:dyDescent="0.35">
      <c r="A1844">
        <v>226081</v>
      </c>
      <c r="B1844" t="str">
        <f t="shared" si="28"/>
        <v>23.5-66.5</v>
      </c>
      <c r="C1844" s="45">
        <v>23.5</v>
      </c>
      <c r="D1844" s="45">
        <v>-66.5</v>
      </c>
      <c r="E1844">
        <v>0</v>
      </c>
      <c r="F1844">
        <v>0</v>
      </c>
      <c r="G1844">
        <v>0</v>
      </c>
    </row>
    <row r="1845" spans="1:7" x14ac:dyDescent="0.35">
      <c r="A1845">
        <v>226802</v>
      </c>
      <c r="B1845" t="str">
        <f t="shared" si="28"/>
        <v>23.5-67</v>
      </c>
      <c r="C1845" s="45">
        <v>23.5</v>
      </c>
      <c r="D1845" s="45">
        <v>-67</v>
      </c>
      <c r="E1845">
        <v>0</v>
      </c>
      <c r="F1845">
        <v>0</v>
      </c>
      <c r="G1845">
        <v>0</v>
      </c>
    </row>
    <row r="1846" spans="1:7" x14ac:dyDescent="0.35">
      <c r="A1846">
        <v>227523</v>
      </c>
      <c r="B1846" t="str">
        <f t="shared" si="28"/>
        <v>23.5-67.5</v>
      </c>
      <c r="C1846" s="45">
        <v>23.5</v>
      </c>
      <c r="D1846" s="45">
        <v>-67.5</v>
      </c>
      <c r="E1846">
        <v>0</v>
      </c>
      <c r="F1846">
        <v>0</v>
      </c>
      <c r="G1846">
        <v>0</v>
      </c>
    </row>
    <row r="1847" spans="1:7" x14ac:dyDescent="0.35">
      <c r="A1847">
        <v>228244</v>
      </c>
      <c r="B1847" t="str">
        <f t="shared" si="28"/>
        <v>23.5-68</v>
      </c>
      <c r="C1847" s="45">
        <v>23.5</v>
      </c>
      <c r="D1847" s="45">
        <v>-68</v>
      </c>
      <c r="E1847">
        <v>0</v>
      </c>
      <c r="F1847">
        <v>0</v>
      </c>
      <c r="G1847">
        <v>0</v>
      </c>
    </row>
    <row r="1848" spans="1:7" x14ac:dyDescent="0.35">
      <c r="A1848">
        <v>228965</v>
      </c>
      <c r="B1848" t="str">
        <f t="shared" si="28"/>
        <v>23.5-68.5</v>
      </c>
      <c r="C1848" s="45">
        <v>23.5</v>
      </c>
      <c r="D1848" s="45">
        <v>-68.5</v>
      </c>
      <c r="E1848">
        <v>0</v>
      </c>
      <c r="F1848">
        <v>0</v>
      </c>
      <c r="G1848">
        <v>0</v>
      </c>
    </row>
    <row r="1849" spans="1:7" x14ac:dyDescent="0.35">
      <c r="A1849">
        <v>229686</v>
      </c>
      <c r="B1849" t="str">
        <f t="shared" si="28"/>
        <v>23.5-69</v>
      </c>
      <c r="C1849" s="45">
        <v>23.5</v>
      </c>
      <c r="D1849" s="45">
        <v>-69</v>
      </c>
      <c r="E1849">
        <v>0</v>
      </c>
      <c r="F1849">
        <v>0</v>
      </c>
      <c r="G1849">
        <v>0</v>
      </c>
    </row>
    <row r="1850" spans="1:7" x14ac:dyDescent="0.35">
      <c r="A1850">
        <v>230407</v>
      </c>
      <c r="B1850" t="str">
        <f t="shared" si="28"/>
        <v>23.5-69.5</v>
      </c>
      <c r="C1850" s="45">
        <v>23.5</v>
      </c>
      <c r="D1850" s="45">
        <v>-69.5</v>
      </c>
      <c r="E1850">
        <v>0</v>
      </c>
      <c r="F1850">
        <v>0</v>
      </c>
      <c r="G1850">
        <v>0</v>
      </c>
    </row>
    <row r="1851" spans="1:7" x14ac:dyDescent="0.35">
      <c r="A1851">
        <v>231128</v>
      </c>
      <c r="B1851" t="str">
        <f t="shared" si="28"/>
        <v>23.5-70</v>
      </c>
      <c r="C1851" s="45">
        <v>23.5</v>
      </c>
      <c r="D1851" s="45">
        <v>-70</v>
      </c>
      <c r="E1851">
        <v>0</v>
      </c>
      <c r="F1851">
        <v>0</v>
      </c>
      <c r="G1851">
        <v>0</v>
      </c>
    </row>
    <row r="1852" spans="1:7" x14ac:dyDescent="0.35">
      <c r="A1852">
        <v>231849</v>
      </c>
      <c r="B1852" t="str">
        <f t="shared" si="28"/>
        <v>23.5-70.5</v>
      </c>
      <c r="C1852" s="45">
        <v>23.5</v>
      </c>
      <c r="D1852" s="45">
        <v>-70.5</v>
      </c>
      <c r="E1852">
        <v>0</v>
      </c>
      <c r="F1852">
        <v>0</v>
      </c>
      <c r="G1852">
        <v>0</v>
      </c>
    </row>
    <row r="1853" spans="1:7" x14ac:dyDescent="0.35">
      <c r="A1853">
        <v>232570</v>
      </c>
      <c r="B1853" t="str">
        <f t="shared" si="28"/>
        <v>23.5-71</v>
      </c>
      <c r="C1853" s="45">
        <v>23.5</v>
      </c>
      <c r="D1853" s="45">
        <v>-71</v>
      </c>
      <c r="E1853">
        <v>0</v>
      </c>
      <c r="F1853">
        <v>0</v>
      </c>
      <c r="G1853">
        <v>0</v>
      </c>
    </row>
    <row r="1854" spans="1:7" x14ac:dyDescent="0.35">
      <c r="A1854">
        <v>233291</v>
      </c>
      <c r="B1854" t="str">
        <f t="shared" si="28"/>
        <v>23.5-71.5</v>
      </c>
      <c r="C1854" s="45">
        <v>23.5</v>
      </c>
      <c r="D1854" s="45">
        <v>-71.5</v>
      </c>
      <c r="E1854">
        <v>0</v>
      </c>
      <c r="F1854">
        <v>0</v>
      </c>
      <c r="G1854">
        <v>0</v>
      </c>
    </row>
    <row r="1855" spans="1:7" x14ac:dyDescent="0.35">
      <c r="A1855">
        <v>234012</v>
      </c>
      <c r="B1855" t="str">
        <f t="shared" si="28"/>
        <v>23.5-72</v>
      </c>
      <c r="C1855" s="45">
        <v>23.5</v>
      </c>
      <c r="D1855" s="45">
        <v>-72</v>
      </c>
      <c r="E1855">
        <v>0</v>
      </c>
      <c r="F1855">
        <v>0</v>
      </c>
      <c r="G1855">
        <v>0</v>
      </c>
    </row>
    <row r="1856" spans="1:7" x14ac:dyDescent="0.35">
      <c r="A1856">
        <v>234733</v>
      </c>
      <c r="B1856" t="str">
        <f t="shared" si="28"/>
        <v>23.5-72.5</v>
      </c>
      <c r="C1856" s="45">
        <v>23.5</v>
      </c>
      <c r="D1856" s="45">
        <v>-72.5</v>
      </c>
      <c r="E1856">
        <v>0</v>
      </c>
      <c r="F1856">
        <v>0</v>
      </c>
      <c r="G1856">
        <v>0</v>
      </c>
    </row>
    <row r="1857" spans="1:7" x14ac:dyDescent="0.35">
      <c r="A1857">
        <v>235454</v>
      </c>
      <c r="B1857" t="str">
        <f t="shared" si="28"/>
        <v>23.5-73</v>
      </c>
      <c r="C1857" s="45">
        <v>23.5</v>
      </c>
      <c r="D1857" s="45">
        <v>-73</v>
      </c>
      <c r="E1857">
        <v>0</v>
      </c>
      <c r="F1857">
        <v>0</v>
      </c>
      <c r="G1857">
        <v>0</v>
      </c>
    </row>
    <row r="1858" spans="1:7" x14ac:dyDescent="0.35">
      <c r="A1858">
        <v>236175</v>
      </c>
      <c r="B1858" t="str">
        <f t="shared" ref="B1858:B1921" si="29">+C1858&amp;D1858</f>
        <v>23.5-73.5</v>
      </c>
      <c r="C1858" s="45">
        <v>23.5</v>
      </c>
      <c r="D1858" s="45">
        <v>-73.5</v>
      </c>
      <c r="E1858">
        <v>0</v>
      </c>
      <c r="F1858">
        <v>0</v>
      </c>
      <c r="G1858">
        <v>0</v>
      </c>
    </row>
    <row r="1859" spans="1:7" x14ac:dyDescent="0.35">
      <c r="A1859">
        <v>236896</v>
      </c>
      <c r="B1859" t="str">
        <f t="shared" si="29"/>
        <v>23.5-74</v>
      </c>
      <c r="C1859" s="45">
        <v>23.5</v>
      </c>
      <c r="D1859" s="45">
        <v>-74</v>
      </c>
      <c r="E1859">
        <v>0</v>
      </c>
      <c r="F1859">
        <v>0</v>
      </c>
      <c r="G1859">
        <v>0</v>
      </c>
    </row>
    <row r="1860" spans="1:7" x14ac:dyDescent="0.35">
      <c r="A1860">
        <v>237617</v>
      </c>
      <c r="B1860" t="str">
        <f t="shared" si="29"/>
        <v>23.5-74.5</v>
      </c>
      <c r="C1860" s="45">
        <v>23.5</v>
      </c>
      <c r="D1860" s="45">
        <v>-74.5</v>
      </c>
      <c r="E1860">
        <v>0</v>
      </c>
      <c r="F1860">
        <v>0</v>
      </c>
      <c r="G1860">
        <v>0</v>
      </c>
    </row>
    <row r="1861" spans="1:7" x14ac:dyDescent="0.35">
      <c r="A1861">
        <v>238338</v>
      </c>
      <c r="B1861" t="str">
        <f t="shared" si="29"/>
        <v>23.5-75</v>
      </c>
      <c r="C1861" s="45">
        <v>23.5</v>
      </c>
      <c r="D1861" s="45">
        <v>-75</v>
      </c>
      <c r="E1861">
        <v>0</v>
      </c>
      <c r="F1861">
        <v>0</v>
      </c>
      <c r="G1861">
        <v>0</v>
      </c>
    </row>
    <row r="1862" spans="1:7" x14ac:dyDescent="0.35">
      <c r="A1862">
        <v>239059</v>
      </c>
      <c r="B1862" t="str">
        <f t="shared" si="29"/>
        <v>23.5-75.5</v>
      </c>
      <c r="C1862" s="45">
        <v>23.5</v>
      </c>
      <c r="D1862" s="45">
        <v>-75.5</v>
      </c>
      <c r="E1862">
        <v>0</v>
      </c>
      <c r="F1862">
        <v>0</v>
      </c>
      <c r="G1862">
        <v>0</v>
      </c>
    </row>
    <row r="1863" spans="1:7" x14ac:dyDescent="0.35">
      <c r="A1863">
        <v>239780</v>
      </c>
      <c r="B1863" t="str">
        <f t="shared" si="29"/>
        <v>23.5-76</v>
      </c>
      <c r="C1863" s="45">
        <v>23.5</v>
      </c>
      <c r="D1863" s="45">
        <v>-76</v>
      </c>
      <c r="E1863">
        <v>0</v>
      </c>
      <c r="F1863">
        <v>0</v>
      </c>
      <c r="G1863">
        <v>0</v>
      </c>
    </row>
    <row r="1864" spans="1:7" x14ac:dyDescent="0.35">
      <c r="A1864">
        <v>240501</v>
      </c>
      <c r="B1864" t="str">
        <f t="shared" si="29"/>
        <v>23.5-76.5</v>
      </c>
      <c r="C1864" s="45">
        <v>23.5</v>
      </c>
      <c r="D1864" s="45">
        <v>-76.5</v>
      </c>
      <c r="E1864">
        <v>0</v>
      </c>
      <c r="F1864">
        <v>0</v>
      </c>
      <c r="G1864">
        <v>0</v>
      </c>
    </row>
    <row r="1865" spans="1:7" x14ac:dyDescent="0.35">
      <c r="A1865">
        <v>241222</v>
      </c>
      <c r="B1865" t="str">
        <f t="shared" si="29"/>
        <v>23.5-77</v>
      </c>
      <c r="C1865" s="45">
        <v>23.5</v>
      </c>
      <c r="D1865" s="45">
        <v>-77</v>
      </c>
      <c r="E1865">
        <v>0</v>
      </c>
      <c r="F1865">
        <v>0</v>
      </c>
      <c r="G1865">
        <v>0</v>
      </c>
    </row>
    <row r="1866" spans="1:7" x14ac:dyDescent="0.35">
      <c r="A1866">
        <v>241943</v>
      </c>
      <c r="B1866" t="str">
        <f t="shared" si="29"/>
        <v>23.5-77.5</v>
      </c>
      <c r="C1866" s="45">
        <v>23.5</v>
      </c>
      <c r="D1866" s="45">
        <v>-77.5</v>
      </c>
      <c r="E1866">
        <v>0</v>
      </c>
      <c r="F1866">
        <v>0</v>
      </c>
      <c r="G1866">
        <v>0</v>
      </c>
    </row>
    <row r="1867" spans="1:7" x14ac:dyDescent="0.35">
      <c r="A1867">
        <v>242664</v>
      </c>
      <c r="B1867" t="str">
        <f t="shared" si="29"/>
        <v>23.5-78</v>
      </c>
      <c r="C1867" s="45">
        <v>23.5</v>
      </c>
      <c r="D1867" s="45">
        <v>-78</v>
      </c>
      <c r="E1867">
        <v>0</v>
      </c>
      <c r="F1867">
        <v>0</v>
      </c>
      <c r="G1867">
        <v>0</v>
      </c>
    </row>
    <row r="1868" spans="1:7" x14ac:dyDescent="0.35">
      <c r="A1868">
        <v>243385</v>
      </c>
      <c r="B1868" t="str">
        <f t="shared" si="29"/>
        <v>23.5-78.5</v>
      </c>
      <c r="C1868" s="45">
        <v>23.5</v>
      </c>
      <c r="D1868" s="45">
        <v>-78.5</v>
      </c>
      <c r="E1868">
        <v>0</v>
      </c>
      <c r="F1868">
        <v>0</v>
      </c>
      <c r="G1868">
        <v>0</v>
      </c>
    </row>
    <row r="1869" spans="1:7" x14ac:dyDescent="0.35">
      <c r="A1869">
        <v>244106</v>
      </c>
      <c r="B1869" t="str">
        <f t="shared" si="29"/>
        <v>23.5-79</v>
      </c>
      <c r="C1869" s="45">
        <v>23.5</v>
      </c>
      <c r="D1869" s="45">
        <v>-79</v>
      </c>
      <c r="E1869">
        <v>0</v>
      </c>
      <c r="F1869">
        <v>0</v>
      </c>
      <c r="G1869">
        <v>0</v>
      </c>
    </row>
    <row r="1870" spans="1:7" x14ac:dyDescent="0.35">
      <c r="A1870">
        <v>244827</v>
      </c>
      <c r="B1870" t="str">
        <f t="shared" si="29"/>
        <v>23.5-79.5</v>
      </c>
      <c r="C1870" s="45">
        <v>23.5</v>
      </c>
      <c r="D1870" s="45">
        <v>-79.5</v>
      </c>
      <c r="E1870">
        <v>0</v>
      </c>
      <c r="F1870">
        <v>0</v>
      </c>
      <c r="G1870">
        <v>0</v>
      </c>
    </row>
    <row r="1871" spans="1:7" x14ac:dyDescent="0.35">
      <c r="A1871">
        <v>245548</v>
      </c>
      <c r="B1871" t="str">
        <f t="shared" si="29"/>
        <v>23.5-80</v>
      </c>
      <c r="C1871" s="45">
        <v>23.5</v>
      </c>
      <c r="D1871" s="45">
        <v>-80</v>
      </c>
      <c r="E1871">
        <v>0</v>
      </c>
      <c r="F1871">
        <v>0</v>
      </c>
      <c r="G1871">
        <v>0</v>
      </c>
    </row>
    <row r="1872" spans="1:7" x14ac:dyDescent="0.35">
      <c r="A1872">
        <v>246269</v>
      </c>
      <c r="B1872" t="str">
        <f t="shared" si="29"/>
        <v>23.5-80.5</v>
      </c>
      <c r="C1872" s="45">
        <v>23.5</v>
      </c>
      <c r="D1872" s="45">
        <v>-80.5</v>
      </c>
      <c r="E1872">
        <v>0</v>
      </c>
      <c r="F1872">
        <v>0</v>
      </c>
      <c r="G1872">
        <v>0</v>
      </c>
    </row>
    <row r="1873" spans="1:7" x14ac:dyDescent="0.35">
      <c r="A1873">
        <v>246990</v>
      </c>
      <c r="B1873" t="str">
        <f t="shared" si="29"/>
        <v>23.5-81</v>
      </c>
      <c r="C1873" s="45">
        <v>23.5</v>
      </c>
      <c r="D1873" s="45">
        <v>-81</v>
      </c>
      <c r="E1873">
        <v>0</v>
      </c>
      <c r="F1873">
        <v>0</v>
      </c>
      <c r="G1873">
        <v>0</v>
      </c>
    </row>
    <row r="1874" spans="1:7" x14ac:dyDescent="0.35">
      <c r="A1874">
        <v>247711</v>
      </c>
      <c r="B1874" t="str">
        <f t="shared" si="29"/>
        <v>23.5-81.5</v>
      </c>
      <c r="C1874" s="45">
        <v>23.5</v>
      </c>
      <c r="D1874" s="45">
        <v>-81.5</v>
      </c>
      <c r="E1874">
        <v>0</v>
      </c>
      <c r="F1874">
        <v>0</v>
      </c>
      <c r="G1874">
        <v>0</v>
      </c>
    </row>
    <row r="1875" spans="1:7" x14ac:dyDescent="0.35">
      <c r="A1875">
        <v>248432</v>
      </c>
      <c r="B1875" t="str">
        <f t="shared" si="29"/>
        <v>23.5-82</v>
      </c>
      <c r="C1875" s="45">
        <v>23.5</v>
      </c>
      <c r="D1875" s="45">
        <v>-82</v>
      </c>
      <c r="E1875">
        <v>0</v>
      </c>
      <c r="F1875">
        <v>0</v>
      </c>
      <c r="G1875">
        <v>0</v>
      </c>
    </row>
    <row r="1876" spans="1:7" x14ac:dyDescent="0.35">
      <c r="A1876">
        <v>249153</v>
      </c>
      <c r="B1876" t="str">
        <f t="shared" si="29"/>
        <v>23.5-82.5</v>
      </c>
      <c r="C1876" s="45">
        <v>23.5</v>
      </c>
      <c r="D1876" s="45">
        <v>-82.5</v>
      </c>
      <c r="E1876">
        <v>0</v>
      </c>
      <c r="F1876">
        <v>0</v>
      </c>
      <c r="G1876">
        <v>0</v>
      </c>
    </row>
    <row r="1877" spans="1:7" x14ac:dyDescent="0.35">
      <c r="A1877">
        <v>249874</v>
      </c>
      <c r="B1877" t="str">
        <f t="shared" si="29"/>
        <v>23.5-83</v>
      </c>
      <c r="C1877" s="45">
        <v>23.5</v>
      </c>
      <c r="D1877" s="45">
        <v>-83</v>
      </c>
      <c r="E1877">
        <v>0</v>
      </c>
      <c r="F1877">
        <v>0</v>
      </c>
      <c r="G1877">
        <v>0</v>
      </c>
    </row>
    <row r="1878" spans="1:7" x14ac:dyDescent="0.35">
      <c r="A1878">
        <v>250595</v>
      </c>
      <c r="B1878" t="str">
        <f t="shared" si="29"/>
        <v>23.5-83.5</v>
      </c>
      <c r="C1878" s="45">
        <v>23.5</v>
      </c>
      <c r="D1878" s="45">
        <v>-83.5</v>
      </c>
      <c r="E1878">
        <v>0</v>
      </c>
      <c r="F1878">
        <v>0</v>
      </c>
      <c r="G1878">
        <v>0</v>
      </c>
    </row>
    <row r="1879" spans="1:7" x14ac:dyDescent="0.35">
      <c r="A1879">
        <v>251316</v>
      </c>
      <c r="B1879" t="str">
        <f t="shared" si="29"/>
        <v>23.5-84</v>
      </c>
      <c r="C1879" s="45">
        <v>23.5</v>
      </c>
      <c r="D1879" s="45">
        <v>-84</v>
      </c>
      <c r="E1879">
        <v>0</v>
      </c>
      <c r="F1879">
        <v>0</v>
      </c>
      <c r="G1879">
        <v>0</v>
      </c>
    </row>
    <row r="1880" spans="1:7" x14ac:dyDescent="0.35">
      <c r="A1880">
        <v>252037</v>
      </c>
      <c r="B1880" t="str">
        <f t="shared" si="29"/>
        <v>23.5-84.5</v>
      </c>
      <c r="C1880" s="45">
        <v>23.5</v>
      </c>
      <c r="D1880" s="45">
        <v>-84.5</v>
      </c>
      <c r="E1880">
        <v>0</v>
      </c>
      <c r="F1880">
        <v>0</v>
      </c>
      <c r="G1880">
        <v>0</v>
      </c>
    </row>
    <row r="1881" spans="1:7" x14ac:dyDescent="0.35">
      <c r="A1881">
        <v>252758</v>
      </c>
      <c r="B1881" t="str">
        <f t="shared" si="29"/>
        <v>23.5-85</v>
      </c>
      <c r="C1881" s="45">
        <v>23.5</v>
      </c>
      <c r="D1881" s="45">
        <v>-85</v>
      </c>
      <c r="E1881">
        <v>0</v>
      </c>
      <c r="F1881">
        <v>0</v>
      </c>
      <c r="G1881">
        <v>0</v>
      </c>
    </row>
    <row r="1882" spans="1:7" x14ac:dyDescent="0.35">
      <c r="A1882">
        <v>253479</v>
      </c>
      <c r="B1882" t="str">
        <f t="shared" si="29"/>
        <v>23.5-85.5</v>
      </c>
      <c r="C1882" s="45">
        <v>23.5</v>
      </c>
      <c r="D1882" s="45">
        <v>-85.5</v>
      </c>
      <c r="E1882">
        <v>0</v>
      </c>
      <c r="F1882">
        <v>0</v>
      </c>
      <c r="G1882">
        <v>0</v>
      </c>
    </row>
    <row r="1883" spans="1:7" x14ac:dyDescent="0.35">
      <c r="A1883">
        <v>254200</v>
      </c>
      <c r="B1883" t="str">
        <f t="shared" si="29"/>
        <v>23.5-86</v>
      </c>
      <c r="C1883" s="45">
        <v>23.5</v>
      </c>
      <c r="D1883" s="45">
        <v>-86</v>
      </c>
      <c r="E1883">
        <v>0</v>
      </c>
      <c r="F1883">
        <v>0</v>
      </c>
      <c r="G1883">
        <v>0</v>
      </c>
    </row>
    <row r="1884" spans="1:7" x14ac:dyDescent="0.35">
      <c r="A1884">
        <v>254921</v>
      </c>
      <c r="B1884" t="str">
        <f t="shared" si="29"/>
        <v>23.5-86.5</v>
      </c>
      <c r="C1884" s="45">
        <v>23.5</v>
      </c>
      <c r="D1884" s="45">
        <v>-86.5</v>
      </c>
      <c r="E1884">
        <v>0</v>
      </c>
      <c r="F1884">
        <v>0</v>
      </c>
      <c r="G1884">
        <v>0</v>
      </c>
    </row>
    <row r="1885" spans="1:7" x14ac:dyDescent="0.35">
      <c r="A1885">
        <v>255642</v>
      </c>
      <c r="B1885" t="str">
        <f t="shared" si="29"/>
        <v>23.5-87</v>
      </c>
      <c r="C1885" s="45">
        <v>23.5</v>
      </c>
      <c r="D1885" s="45">
        <v>-87</v>
      </c>
      <c r="E1885">
        <v>0</v>
      </c>
      <c r="F1885">
        <v>0</v>
      </c>
      <c r="G1885">
        <v>0</v>
      </c>
    </row>
    <row r="1886" spans="1:7" x14ac:dyDescent="0.35">
      <c r="A1886">
        <v>256363</v>
      </c>
      <c r="B1886" t="str">
        <f t="shared" si="29"/>
        <v>23.5-87.5</v>
      </c>
      <c r="C1886" s="45">
        <v>23.5</v>
      </c>
      <c r="D1886" s="45">
        <v>-87.5</v>
      </c>
      <c r="E1886">
        <v>0</v>
      </c>
      <c r="F1886">
        <v>0</v>
      </c>
      <c r="G1886">
        <v>0</v>
      </c>
    </row>
    <row r="1887" spans="1:7" x14ac:dyDescent="0.35">
      <c r="A1887">
        <v>257084</v>
      </c>
      <c r="B1887" t="str">
        <f t="shared" si="29"/>
        <v>23.5-88</v>
      </c>
      <c r="C1887" s="45">
        <v>23.5</v>
      </c>
      <c r="D1887" s="45">
        <v>-88</v>
      </c>
      <c r="E1887">
        <v>0</v>
      </c>
      <c r="F1887">
        <v>0</v>
      </c>
      <c r="G1887">
        <v>0</v>
      </c>
    </row>
    <row r="1888" spans="1:7" x14ac:dyDescent="0.35">
      <c r="A1888">
        <v>257805</v>
      </c>
      <c r="B1888" t="str">
        <f t="shared" si="29"/>
        <v>23.5-88.5</v>
      </c>
      <c r="C1888" s="45">
        <v>23.5</v>
      </c>
      <c r="D1888" s="45">
        <v>-88.5</v>
      </c>
      <c r="E1888">
        <v>0</v>
      </c>
      <c r="F1888">
        <v>0</v>
      </c>
      <c r="G1888">
        <v>0</v>
      </c>
    </row>
    <row r="1889" spans="1:7" x14ac:dyDescent="0.35">
      <c r="A1889">
        <v>258526</v>
      </c>
      <c r="B1889" t="str">
        <f t="shared" si="29"/>
        <v>23.5-89</v>
      </c>
      <c r="C1889" s="45">
        <v>23.5</v>
      </c>
      <c r="D1889" s="45">
        <v>-89</v>
      </c>
      <c r="E1889">
        <v>0</v>
      </c>
      <c r="F1889">
        <v>0</v>
      </c>
      <c r="G1889">
        <v>0</v>
      </c>
    </row>
    <row r="1890" spans="1:7" x14ac:dyDescent="0.35">
      <c r="A1890">
        <v>259247</v>
      </c>
      <c r="B1890" t="str">
        <f t="shared" si="29"/>
        <v>23.5-89.5</v>
      </c>
      <c r="C1890" s="45">
        <v>23.5</v>
      </c>
      <c r="D1890" s="45">
        <v>-89.5</v>
      </c>
      <c r="E1890">
        <v>0</v>
      </c>
      <c r="F1890">
        <v>0</v>
      </c>
      <c r="G1890">
        <v>0</v>
      </c>
    </row>
    <row r="1891" spans="1:7" x14ac:dyDescent="0.35">
      <c r="A1891">
        <v>259968</v>
      </c>
      <c r="B1891" t="str">
        <f t="shared" si="29"/>
        <v>23.5-90</v>
      </c>
      <c r="C1891" s="45">
        <v>23.5</v>
      </c>
      <c r="D1891" s="45">
        <v>-90</v>
      </c>
      <c r="E1891">
        <v>0</v>
      </c>
      <c r="F1891">
        <v>0</v>
      </c>
      <c r="G1891">
        <v>0</v>
      </c>
    </row>
    <row r="1892" spans="1:7" x14ac:dyDescent="0.35">
      <c r="A1892">
        <v>215267</v>
      </c>
      <c r="B1892" t="str">
        <f t="shared" si="29"/>
        <v>24-59</v>
      </c>
      <c r="C1892" s="45">
        <v>24</v>
      </c>
      <c r="D1892" s="45">
        <v>-59</v>
      </c>
      <c r="E1892">
        <v>0</v>
      </c>
      <c r="F1892">
        <v>0</v>
      </c>
      <c r="G1892">
        <v>0</v>
      </c>
    </row>
    <row r="1893" spans="1:7" x14ac:dyDescent="0.35">
      <c r="A1893">
        <v>215988</v>
      </c>
      <c r="B1893" t="str">
        <f t="shared" si="29"/>
        <v>24-59.5</v>
      </c>
      <c r="C1893" s="45">
        <v>24</v>
      </c>
      <c r="D1893" s="45">
        <v>-59.5</v>
      </c>
      <c r="E1893">
        <v>0</v>
      </c>
      <c r="F1893">
        <v>0</v>
      </c>
      <c r="G1893">
        <v>0</v>
      </c>
    </row>
    <row r="1894" spans="1:7" x14ac:dyDescent="0.35">
      <c r="A1894">
        <v>216709</v>
      </c>
      <c r="B1894" t="str">
        <f t="shared" si="29"/>
        <v>24-60</v>
      </c>
      <c r="C1894" s="45">
        <v>24</v>
      </c>
      <c r="D1894" s="45">
        <v>-60</v>
      </c>
      <c r="E1894">
        <v>0</v>
      </c>
      <c r="F1894">
        <v>0</v>
      </c>
      <c r="G1894">
        <v>0</v>
      </c>
    </row>
    <row r="1895" spans="1:7" x14ac:dyDescent="0.35">
      <c r="A1895">
        <v>217430</v>
      </c>
      <c r="B1895" t="str">
        <f t="shared" si="29"/>
        <v>24-60.5</v>
      </c>
      <c r="C1895" s="45">
        <v>24</v>
      </c>
      <c r="D1895" s="45">
        <v>-60.5</v>
      </c>
      <c r="E1895">
        <v>0</v>
      </c>
      <c r="F1895">
        <v>0</v>
      </c>
      <c r="G1895">
        <v>0</v>
      </c>
    </row>
    <row r="1896" spans="1:7" x14ac:dyDescent="0.35">
      <c r="A1896">
        <v>218151</v>
      </c>
      <c r="B1896" t="str">
        <f t="shared" si="29"/>
        <v>24-61</v>
      </c>
      <c r="C1896" s="45">
        <v>24</v>
      </c>
      <c r="D1896" s="45">
        <v>-61</v>
      </c>
      <c r="E1896">
        <v>0</v>
      </c>
      <c r="F1896">
        <v>0</v>
      </c>
      <c r="G1896">
        <v>0</v>
      </c>
    </row>
    <row r="1897" spans="1:7" x14ac:dyDescent="0.35">
      <c r="A1897">
        <v>218872</v>
      </c>
      <c r="B1897" t="str">
        <f t="shared" si="29"/>
        <v>24-61.5</v>
      </c>
      <c r="C1897" s="45">
        <v>24</v>
      </c>
      <c r="D1897" s="45">
        <v>-61.5</v>
      </c>
      <c r="E1897">
        <v>0</v>
      </c>
      <c r="F1897">
        <v>0</v>
      </c>
      <c r="G1897">
        <v>0</v>
      </c>
    </row>
    <row r="1898" spans="1:7" x14ac:dyDescent="0.35">
      <c r="A1898">
        <v>219593</v>
      </c>
      <c r="B1898" t="str">
        <f t="shared" si="29"/>
        <v>24-62</v>
      </c>
      <c r="C1898" s="45">
        <v>24</v>
      </c>
      <c r="D1898" s="45">
        <v>-62</v>
      </c>
      <c r="E1898">
        <v>0</v>
      </c>
      <c r="F1898">
        <v>0</v>
      </c>
      <c r="G1898">
        <v>0</v>
      </c>
    </row>
    <row r="1899" spans="1:7" x14ac:dyDescent="0.35">
      <c r="A1899">
        <v>220314</v>
      </c>
      <c r="B1899" t="str">
        <f t="shared" si="29"/>
        <v>24-62.5</v>
      </c>
      <c r="C1899" s="45">
        <v>24</v>
      </c>
      <c r="D1899" s="45">
        <v>-62.5</v>
      </c>
      <c r="E1899">
        <v>0</v>
      </c>
      <c r="F1899">
        <v>0</v>
      </c>
      <c r="G1899">
        <v>0</v>
      </c>
    </row>
    <row r="1900" spans="1:7" x14ac:dyDescent="0.35">
      <c r="A1900">
        <v>221035</v>
      </c>
      <c r="B1900" t="str">
        <f t="shared" si="29"/>
        <v>24-63</v>
      </c>
      <c r="C1900" s="45">
        <v>24</v>
      </c>
      <c r="D1900" s="45">
        <v>-63</v>
      </c>
      <c r="E1900">
        <v>0</v>
      </c>
      <c r="F1900">
        <v>0</v>
      </c>
      <c r="G1900">
        <v>0</v>
      </c>
    </row>
    <row r="1901" spans="1:7" x14ac:dyDescent="0.35">
      <c r="A1901">
        <v>221756</v>
      </c>
      <c r="B1901" t="str">
        <f t="shared" si="29"/>
        <v>24-63.5</v>
      </c>
      <c r="C1901" s="45">
        <v>24</v>
      </c>
      <c r="D1901" s="45">
        <v>-63.5</v>
      </c>
      <c r="E1901">
        <v>0</v>
      </c>
      <c r="F1901">
        <v>0</v>
      </c>
      <c r="G1901">
        <v>0</v>
      </c>
    </row>
    <row r="1902" spans="1:7" x14ac:dyDescent="0.35">
      <c r="A1902">
        <v>222477</v>
      </c>
      <c r="B1902" t="str">
        <f t="shared" si="29"/>
        <v>24-64</v>
      </c>
      <c r="C1902" s="45">
        <v>24</v>
      </c>
      <c r="D1902" s="45">
        <v>-64</v>
      </c>
      <c r="E1902">
        <v>0</v>
      </c>
      <c r="F1902">
        <v>0</v>
      </c>
      <c r="G1902">
        <v>0</v>
      </c>
    </row>
    <row r="1903" spans="1:7" x14ac:dyDescent="0.35">
      <c r="A1903">
        <v>223198</v>
      </c>
      <c r="B1903" t="str">
        <f t="shared" si="29"/>
        <v>24-64.5</v>
      </c>
      <c r="C1903" s="45">
        <v>24</v>
      </c>
      <c r="D1903" s="45">
        <v>-64.5</v>
      </c>
      <c r="E1903">
        <v>0</v>
      </c>
      <c r="F1903">
        <v>0</v>
      </c>
      <c r="G1903">
        <v>0</v>
      </c>
    </row>
    <row r="1904" spans="1:7" x14ac:dyDescent="0.35">
      <c r="A1904">
        <v>223919</v>
      </c>
      <c r="B1904" t="str">
        <f t="shared" si="29"/>
        <v>24-65</v>
      </c>
      <c r="C1904" s="45">
        <v>24</v>
      </c>
      <c r="D1904" s="45">
        <v>-65</v>
      </c>
      <c r="E1904">
        <v>0</v>
      </c>
      <c r="F1904">
        <v>0</v>
      </c>
      <c r="G1904">
        <v>0</v>
      </c>
    </row>
    <row r="1905" spans="1:7" x14ac:dyDescent="0.35">
      <c r="A1905">
        <v>224640</v>
      </c>
      <c r="B1905" t="str">
        <f t="shared" si="29"/>
        <v>24-65.5</v>
      </c>
      <c r="C1905" s="45">
        <v>24</v>
      </c>
      <c r="D1905" s="45">
        <v>-65.5</v>
      </c>
      <c r="E1905">
        <v>0</v>
      </c>
      <c r="F1905">
        <v>0</v>
      </c>
      <c r="G1905">
        <v>0</v>
      </c>
    </row>
    <row r="1906" spans="1:7" x14ac:dyDescent="0.35">
      <c r="A1906">
        <v>225361</v>
      </c>
      <c r="B1906" t="str">
        <f t="shared" si="29"/>
        <v>24-66</v>
      </c>
      <c r="C1906" s="45">
        <v>24</v>
      </c>
      <c r="D1906" s="45">
        <v>-66</v>
      </c>
      <c r="E1906">
        <v>0</v>
      </c>
      <c r="F1906">
        <v>0</v>
      </c>
      <c r="G1906">
        <v>0</v>
      </c>
    </row>
    <row r="1907" spans="1:7" x14ac:dyDescent="0.35">
      <c r="A1907">
        <v>226082</v>
      </c>
      <c r="B1907" t="str">
        <f t="shared" si="29"/>
        <v>24-66.5</v>
      </c>
      <c r="C1907" s="45">
        <v>24</v>
      </c>
      <c r="D1907" s="45">
        <v>-66.5</v>
      </c>
      <c r="E1907">
        <v>0</v>
      </c>
      <c r="F1907">
        <v>0</v>
      </c>
      <c r="G1907">
        <v>0</v>
      </c>
    </row>
    <row r="1908" spans="1:7" x14ac:dyDescent="0.35">
      <c r="A1908">
        <v>226803</v>
      </c>
      <c r="B1908" t="str">
        <f t="shared" si="29"/>
        <v>24-67</v>
      </c>
      <c r="C1908" s="45">
        <v>24</v>
      </c>
      <c r="D1908" s="45">
        <v>-67</v>
      </c>
      <c r="E1908">
        <v>0</v>
      </c>
      <c r="F1908">
        <v>0</v>
      </c>
      <c r="G1908">
        <v>0</v>
      </c>
    </row>
    <row r="1909" spans="1:7" x14ac:dyDescent="0.35">
      <c r="A1909">
        <v>227524</v>
      </c>
      <c r="B1909" t="str">
        <f t="shared" si="29"/>
        <v>24-67.5</v>
      </c>
      <c r="C1909" s="45">
        <v>24</v>
      </c>
      <c r="D1909" s="45">
        <v>-67.5</v>
      </c>
      <c r="E1909">
        <v>0</v>
      </c>
      <c r="F1909">
        <v>0</v>
      </c>
      <c r="G1909">
        <v>0</v>
      </c>
    </row>
    <row r="1910" spans="1:7" x14ac:dyDescent="0.35">
      <c r="A1910">
        <v>228245</v>
      </c>
      <c r="B1910" t="str">
        <f t="shared" si="29"/>
        <v>24-68</v>
      </c>
      <c r="C1910" s="45">
        <v>24</v>
      </c>
      <c r="D1910" s="45">
        <v>-68</v>
      </c>
      <c r="E1910">
        <v>0</v>
      </c>
      <c r="F1910">
        <v>0</v>
      </c>
      <c r="G1910">
        <v>0</v>
      </c>
    </row>
    <row r="1911" spans="1:7" x14ac:dyDescent="0.35">
      <c r="A1911">
        <v>228966</v>
      </c>
      <c r="B1911" t="str">
        <f t="shared" si="29"/>
        <v>24-68.5</v>
      </c>
      <c r="C1911" s="45">
        <v>24</v>
      </c>
      <c r="D1911" s="45">
        <v>-68.5</v>
      </c>
      <c r="E1911">
        <v>0</v>
      </c>
      <c r="F1911">
        <v>0</v>
      </c>
      <c r="G1911">
        <v>0</v>
      </c>
    </row>
    <row r="1912" spans="1:7" x14ac:dyDescent="0.35">
      <c r="A1912">
        <v>229687</v>
      </c>
      <c r="B1912" t="str">
        <f t="shared" si="29"/>
        <v>24-69</v>
      </c>
      <c r="C1912" s="45">
        <v>24</v>
      </c>
      <c r="D1912" s="45">
        <v>-69</v>
      </c>
      <c r="E1912">
        <v>0</v>
      </c>
      <c r="F1912">
        <v>0</v>
      </c>
      <c r="G1912">
        <v>0</v>
      </c>
    </row>
    <row r="1913" spans="1:7" x14ac:dyDescent="0.35">
      <c r="A1913">
        <v>230408</v>
      </c>
      <c r="B1913" t="str">
        <f t="shared" si="29"/>
        <v>24-69.5</v>
      </c>
      <c r="C1913" s="45">
        <v>24</v>
      </c>
      <c r="D1913" s="45">
        <v>-69.5</v>
      </c>
      <c r="E1913">
        <v>0</v>
      </c>
      <c r="F1913">
        <v>0</v>
      </c>
      <c r="G1913">
        <v>0</v>
      </c>
    </row>
    <row r="1914" spans="1:7" x14ac:dyDescent="0.35">
      <c r="A1914">
        <v>231129</v>
      </c>
      <c r="B1914" t="str">
        <f t="shared" si="29"/>
        <v>24-70</v>
      </c>
      <c r="C1914" s="45">
        <v>24</v>
      </c>
      <c r="D1914" s="45">
        <v>-70</v>
      </c>
      <c r="E1914">
        <v>0</v>
      </c>
      <c r="F1914">
        <v>0</v>
      </c>
      <c r="G1914">
        <v>0</v>
      </c>
    </row>
    <row r="1915" spans="1:7" x14ac:dyDescent="0.35">
      <c r="A1915">
        <v>231850</v>
      </c>
      <c r="B1915" t="str">
        <f t="shared" si="29"/>
        <v>24-70.5</v>
      </c>
      <c r="C1915" s="45">
        <v>24</v>
      </c>
      <c r="D1915" s="45">
        <v>-70.5</v>
      </c>
      <c r="E1915">
        <v>0</v>
      </c>
      <c r="F1915">
        <v>0</v>
      </c>
      <c r="G1915">
        <v>0</v>
      </c>
    </row>
    <row r="1916" spans="1:7" x14ac:dyDescent="0.35">
      <c r="A1916">
        <v>232571</v>
      </c>
      <c r="B1916" t="str">
        <f t="shared" si="29"/>
        <v>24-71</v>
      </c>
      <c r="C1916" s="45">
        <v>24</v>
      </c>
      <c r="D1916" s="45">
        <v>-71</v>
      </c>
      <c r="E1916">
        <v>0</v>
      </c>
      <c r="F1916">
        <v>0</v>
      </c>
      <c r="G1916">
        <v>0</v>
      </c>
    </row>
    <row r="1917" spans="1:7" x14ac:dyDescent="0.35">
      <c r="A1917">
        <v>233292</v>
      </c>
      <c r="B1917" t="str">
        <f t="shared" si="29"/>
        <v>24-71.5</v>
      </c>
      <c r="C1917" s="45">
        <v>24</v>
      </c>
      <c r="D1917" s="45">
        <v>-71.5</v>
      </c>
      <c r="E1917">
        <v>0</v>
      </c>
      <c r="F1917">
        <v>0</v>
      </c>
      <c r="G1917">
        <v>0</v>
      </c>
    </row>
    <row r="1918" spans="1:7" x14ac:dyDescent="0.35">
      <c r="A1918">
        <v>234013</v>
      </c>
      <c r="B1918" t="str">
        <f t="shared" si="29"/>
        <v>24-72</v>
      </c>
      <c r="C1918" s="45">
        <v>24</v>
      </c>
      <c r="D1918" s="45">
        <v>-72</v>
      </c>
      <c r="E1918">
        <v>0</v>
      </c>
      <c r="F1918">
        <v>0</v>
      </c>
      <c r="G1918">
        <v>0</v>
      </c>
    </row>
    <row r="1919" spans="1:7" x14ac:dyDescent="0.35">
      <c r="A1919">
        <v>234734</v>
      </c>
      <c r="B1919" t="str">
        <f t="shared" si="29"/>
        <v>24-72.5</v>
      </c>
      <c r="C1919" s="45">
        <v>24</v>
      </c>
      <c r="D1919" s="45">
        <v>-72.5</v>
      </c>
      <c r="E1919">
        <v>0</v>
      </c>
      <c r="F1919">
        <v>0</v>
      </c>
      <c r="G1919">
        <v>0</v>
      </c>
    </row>
    <row r="1920" spans="1:7" x14ac:dyDescent="0.35">
      <c r="A1920">
        <v>235455</v>
      </c>
      <c r="B1920" t="str">
        <f t="shared" si="29"/>
        <v>24-73</v>
      </c>
      <c r="C1920" s="45">
        <v>24</v>
      </c>
      <c r="D1920" s="45">
        <v>-73</v>
      </c>
      <c r="E1920">
        <v>0</v>
      </c>
      <c r="F1920">
        <v>0</v>
      </c>
      <c r="G1920">
        <v>0</v>
      </c>
    </row>
    <row r="1921" spans="1:7" x14ac:dyDescent="0.35">
      <c r="A1921">
        <v>236176</v>
      </c>
      <c r="B1921" t="str">
        <f t="shared" si="29"/>
        <v>24-73.5</v>
      </c>
      <c r="C1921" s="45">
        <v>24</v>
      </c>
      <c r="D1921" s="45">
        <v>-73.5</v>
      </c>
      <c r="E1921">
        <v>0</v>
      </c>
      <c r="F1921">
        <v>0</v>
      </c>
      <c r="G1921">
        <v>0</v>
      </c>
    </row>
    <row r="1922" spans="1:7" x14ac:dyDescent="0.35">
      <c r="A1922">
        <v>236897</v>
      </c>
      <c r="B1922" t="str">
        <f t="shared" ref="B1922:B1985" si="30">+C1922&amp;D1922</f>
        <v>24-74</v>
      </c>
      <c r="C1922" s="45">
        <v>24</v>
      </c>
      <c r="D1922" s="45">
        <v>-74</v>
      </c>
      <c r="E1922">
        <v>0</v>
      </c>
      <c r="F1922">
        <v>0</v>
      </c>
      <c r="G1922">
        <v>0</v>
      </c>
    </row>
    <row r="1923" spans="1:7" x14ac:dyDescent="0.35">
      <c r="A1923">
        <v>237618</v>
      </c>
      <c r="B1923" t="str">
        <f t="shared" si="30"/>
        <v>24-74.5</v>
      </c>
      <c r="C1923" s="45">
        <v>24</v>
      </c>
      <c r="D1923" s="45">
        <v>-74.5</v>
      </c>
      <c r="E1923">
        <v>0</v>
      </c>
      <c r="F1923">
        <v>0</v>
      </c>
      <c r="G1923">
        <v>0</v>
      </c>
    </row>
    <row r="1924" spans="1:7" x14ac:dyDescent="0.35">
      <c r="A1924">
        <v>238339</v>
      </c>
      <c r="B1924" t="str">
        <f t="shared" si="30"/>
        <v>24-75</v>
      </c>
      <c r="C1924" s="45">
        <v>24</v>
      </c>
      <c r="D1924" s="45">
        <v>-75</v>
      </c>
      <c r="E1924">
        <v>0</v>
      </c>
      <c r="F1924">
        <v>0</v>
      </c>
      <c r="G1924">
        <v>0</v>
      </c>
    </row>
    <row r="1925" spans="1:7" x14ac:dyDescent="0.35">
      <c r="A1925">
        <v>239060</v>
      </c>
      <c r="B1925" t="str">
        <f t="shared" si="30"/>
        <v>24-75.5</v>
      </c>
      <c r="C1925" s="45">
        <v>24</v>
      </c>
      <c r="D1925" s="45">
        <v>-75.5</v>
      </c>
      <c r="E1925">
        <v>0</v>
      </c>
      <c r="F1925">
        <v>0</v>
      </c>
      <c r="G1925">
        <v>0</v>
      </c>
    </row>
    <row r="1926" spans="1:7" x14ac:dyDescent="0.35">
      <c r="A1926">
        <v>239781</v>
      </c>
      <c r="B1926" t="str">
        <f t="shared" si="30"/>
        <v>24-76</v>
      </c>
      <c r="C1926" s="45">
        <v>24</v>
      </c>
      <c r="D1926" s="45">
        <v>-76</v>
      </c>
      <c r="E1926">
        <v>0</v>
      </c>
      <c r="F1926">
        <v>0</v>
      </c>
      <c r="G1926">
        <v>0</v>
      </c>
    </row>
    <row r="1927" spans="1:7" x14ac:dyDescent="0.35">
      <c r="A1927">
        <v>240502</v>
      </c>
      <c r="B1927" t="str">
        <f t="shared" si="30"/>
        <v>24-76.5</v>
      </c>
      <c r="C1927" s="45">
        <v>24</v>
      </c>
      <c r="D1927" s="45">
        <v>-76.5</v>
      </c>
      <c r="E1927">
        <v>0</v>
      </c>
      <c r="F1927">
        <v>0</v>
      </c>
      <c r="G1927">
        <v>0</v>
      </c>
    </row>
    <row r="1928" spans="1:7" x14ac:dyDescent="0.35">
      <c r="A1928">
        <v>241223</v>
      </c>
      <c r="B1928" t="str">
        <f t="shared" si="30"/>
        <v>24-77</v>
      </c>
      <c r="C1928" s="45">
        <v>24</v>
      </c>
      <c r="D1928" s="45">
        <v>-77</v>
      </c>
      <c r="E1928">
        <v>0</v>
      </c>
      <c r="F1928">
        <v>0</v>
      </c>
      <c r="G1928">
        <v>0</v>
      </c>
    </row>
    <row r="1929" spans="1:7" x14ac:dyDescent="0.35">
      <c r="A1929">
        <v>241944</v>
      </c>
      <c r="B1929" t="str">
        <f t="shared" si="30"/>
        <v>24-77.5</v>
      </c>
      <c r="C1929" s="45">
        <v>24</v>
      </c>
      <c r="D1929" s="45">
        <v>-77.5</v>
      </c>
      <c r="E1929">
        <v>0</v>
      </c>
      <c r="F1929">
        <v>0</v>
      </c>
      <c r="G1929">
        <v>0</v>
      </c>
    </row>
    <row r="1930" spans="1:7" x14ac:dyDescent="0.35">
      <c r="A1930">
        <v>242665</v>
      </c>
      <c r="B1930" t="str">
        <f t="shared" si="30"/>
        <v>24-78</v>
      </c>
      <c r="C1930" s="45">
        <v>24</v>
      </c>
      <c r="D1930" s="45">
        <v>-78</v>
      </c>
      <c r="E1930">
        <v>0</v>
      </c>
      <c r="F1930">
        <v>0</v>
      </c>
      <c r="G1930">
        <v>0</v>
      </c>
    </row>
    <row r="1931" spans="1:7" x14ac:dyDescent="0.35">
      <c r="A1931">
        <v>243386</v>
      </c>
      <c r="B1931" t="str">
        <f t="shared" si="30"/>
        <v>24-78.5</v>
      </c>
      <c r="C1931" s="45">
        <v>24</v>
      </c>
      <c r="D1931" s="45">
        <v>-78.5</v>
      </c>
      <c r="E1931">
        <v>0</v>
      </c>
      <c r="F1931">
        <v>0</v>
      </c>
      <c r="G1931">
        <v>0</v>
      </c>
    </row>
    <row r="1932" spans="1:7" x14ac:dyDescent="0.35">
      <c r="A1932">
        <v>244107</v>
      </c>
      <c r="B1932" t="str">
        <f t="shared" si="30"/>
        <v>24-79</v>
      </c>
      <c r="C1932" s="45">
        <v>24</v>
      </c>
      <c r="D1932" s="45">
        <v>-79</v>
      </c>
      <c r="E1932">
        <v>0</v>
      </c>
      <c r="F1932">
        <v>0</v>
      </c>
      <c r="G1932">
        <v>0</v>
      </c>
    </row>
    <row r="1933" spans="1:7" x14ac:dyDescent="0.35">
      <c r="A1933">
        <v>244828</v>
      </c>
      <c r="B1933" t="str">
        <f t="shared" si="30"/>
        <v>24-79.5</v>
      </c>
      <c r="C1933" s="45">
        <v>24</v>
      </c>
      <c r="D1933" s="45">
        <v>-79.5</v>
      </c>
      <c r="E1933">
        <v>0</v>
      </c>
      <c r="F1933">
        <v>0</v>
      </c>
      <c r="G1933">
        <v>0</v>
      </c>
    </row>
    <row r="1934" spans="1:7" x14ac:dyDescent="0.35">
      <c r="A1934">
        <v>245549</v>
      </c>
      <c r="B1934" t="str">
        <f t="shared" si="30"/>
        <v>24-80</v>
      </c>
      <c r="C1934" s="45">
        <v>24</v>
      </c>
      <c r="D1934" s="45">
        <v>-80</v>
      </c>
      <c r="E1934">
        <v>0</v>
      </c>
      <c r="F1934">
        <v>0</v>
      </c>
      <c r="G1934">
        <v>0</v>
      </c>
    </row>
    <row r="1935" spans="1:7" x14ac:dyDescent="0.35">
      <c r="A1935">
        <v>246270</v>
      </c>
      <c r="B1935" t="str">
        <f t="shared" si="30"/>
        <v>24-80.5</v>
      </c>
      <c r="C1935" s="45">
        <v>24</v>
      </c>
      <c r="D1935" s="45">
        <v>-80.5</v>
      </c>
      <c r="E1935">
        <v>0</v>
      </c>
      <c r="F1935">
        <v>0</v>
      </c>
      <c r="G1935">
        <v>0</v>
      </c>
    </row>
    <row r="1936" spans="1:7" x14ac:dyDescent="0.35">
      <c r="A1936">
        <v>246991</v>
      </c>
      <c r="B1936" t="str">
        <f t="shared" si="30"/>
        <v>24-81</v>
      </c>
      <c r="C1936" s="45">
        <v>24</v>
      </c>
      <c r="D1936" s="45">
        <v>-81</v>
      </c>
      <c r="E1936">
        <v>0</v>
      </c>
      <c r="F1936">
        <v>0</v>
      </c>
      <c r="G1936">
        <v>0</v>
      </c>
    </row>
    <row r="1937" spans="1:7" x14ac:dyDescent="0.35">
      <c r="A1937">
        <v>247712</v>
      </c>
      <c r="B1937" t="str">
        <f t="shared" si="30"/>
        <v>24-81.5</v>
      </c>
      <c r="C1937" s="45">
        <v>24</v>
      </c>
      <c r="D1937" s="45">
        <v>-81.5</v>
      </c>
      <c r="E1937">
        <v>0</v>
      </c>
      <c r="F1937">
        <v>0</v>
      </c>
      <c r="G1937">
        <v>0</v>
      </c>
    </row>
    <row r="1938" spans="1:7" x14ac:dyDescent="0.35">
      <c r="A1938">
        <v>248433</v>
      </c>
      <c r="B1938" t="str">
        <f t="shared" si="30"/>
        <v>24-82</v>
      </c>
      <c r="C1938" s="45">
        <v>24</v>
      </c>
      <c r="D1938" s="45">
        <v>-82</v>
      </c>
      <c r="E1938">
        <v>0</v>
      </c>
      <c r="F1938">
        <v>0</v>
      </c>
      <c r="G1938">
        <v>0</v>
      </c>
    </row>
    <row r="1939" spans="1:7" x14ac:dyDescent="0.35">
      <c r="A1939">
        <v>249154</v>
      </c>
      <c r="B1939" t="str">
        <f t="shared" si="30"/>
        <v>24-82.5</v>
      </c>
      <c r="C1939" s="45">
        <v>24</v>
      </c>
      <c r="D1939" s="45">
        <v>-82.5</v>
      </c>
      <c r="E1939">
        <v>0</v>
      </c>
      <c r="F1939">
        <v>0</v>
      </c>
      <c r="G1939">
        <v>0</v>
      </c>
    </row>
    <row r="1940" spans="1:7" x14ac:dyDescent="0.35">
      <c r="A1940">
        <v>249875</v>
      </c>
      <c r="B1940" t="str">
        <f t="shared" si="30"/>
        <v>24-83</v>
      </c>
      <c r="C1940" s="45">
        <v>24</v>
      </c>
      <c r="D1940" s="45">
        <v>-83</v>
      </c>
      <c r="E1940">
        <v>0</v>
      </c>
      <c r="F1940">
        <v>0</v>
      </c>
      <c r="G1940">
        <v>0</v>
      </c>
    </row>
    <row r="1941" spans="1:7" x14ac:dyDescent="0.35">
      <c r="A1941">
        <v>250596</v>
      </c>
      <c r="B1941" t="str">
        <f t="shared" si="30"/>
        <v>24-83.5</v>
      </c>
      <c r="C1941" s="45">
        <v>24</v>
      </c>
      <c r="D1941" s="45">
        <v>-83.5</v>
      </c>
      <c r="E1941">
        <v>0</v>
      </c>
      <c r="F1941">
        <v>0</v>
      </c>
      <c r="G1941">
        <v>0</v>
      </c>
    </row>
    <row r="1942" spans="1:7" x14ac:dyDescent="0.35">
      <c r="A1942">
        <v>251317</v>
      </c>
      <c r="B1942" t="str">
        <f t="shared" si="30"/>
        <v>24-84</v>
      </c>
      <c r="C1942" s="45">
        <v>24</v>
      </c>
      <c r="D1942" s="45">
        <v>-84</v>
      </c>
      <c r="E1942">
        <v>0</v>
      </c>
      <c r="F1942">
        <v>0</v>
      </c>
      <c r="G1942">
        <v>0</v>
      </c>
    </row>
    <row r="1943" spans="1:7" x14ac:dyDescent="0.35">
      <c r="A1943">
        <v>252038</v>
      </c>
      <c r="B1943" t="str">
        <f t="shared" si="30"/>
        <v>24-84.5</v>
      </c>
      <c r="C1943" s="45">
        <v>24</v>
      </c>
      <c r="D1943" s="45">
        <v>-84.5</v>
      </c>
      <c r="E1943">
        <v>0</v>
      </c>
      <c r="F1943">
        <v>0</v>
      </c>
      <c r="G1943">
        <v>0</v>
      </c>
    </row>
    <row r="1944" spans="1:7" x14ac:dyDescent="0.35">
      <c r="A1944">
        <v>252759</v>
      </c>
      <c r="B1944" t="str">
        <f t="shared" si="30"/>
        <v>24-85</v>
      </c>
      <c r="C1944" s="45">
        <v>24</v>
      </c>
      <c r="D1944" s="45">
        <v>-85</v>
      </c>
      <c r="E1944">
        <v>0</v>
      </c>
      <c r="F1944">
        <v>0</v>
      </c>
      <c r="G1944">
        <v>0</v>
      </c>
    </row>
    <row r="1945" spans="1:7" x14ac:dyDescent="0.35">
      <c r="A1945">
        <v>253480</v>
      </c>
      <c r="B1945" t="str">
        <f t="shared" si="30"/>
        <v>24-85.5</v>
      </c>
      <c r="C1945" s="45">
        <v>24</v>
      </c>
      <c r="D1945" s="45">
        <v>-85.5</v>
      </c>
      <c r="E1945">
        <v>0</v>
      </c>
      <c r="F1945">
        <v>0</v>
      </c>
      <c r="G1945">
        <v>0</v>
      </c>
    </row>
    <row r="1946" spans="1:7" x14ac:dyDescent="0.35">
      <c r="A1946">
        <v>254201</v>
      </c>
      <c r="B1946" t="str">
        <f t="shared" si="30"/>
        <v>24-86</v>
      </c>
      <c r="C1946" s="45">
        <v>24</v>
      </c>
      <c r="D1946" s="45">
        <v>-86</v>
      </c>
      <c r="E1946">
        <v>0</v>
      </c>
      <c r="F1946">
        <v>0</v>
      </c>
      <c r="G1946">
        <v>0</v>
      </c>
    </row>
    <row r="1947" spans="1:7" x14ac:dyDescent="0.35">
      <c r="A1947">
        <v>254922</v>
      </c>
      <c r="B1947" t="str">
        <f t="shared" si="30"/>
        <v>24-86.5</v>
      </c>
      <c r="C1947" s="45">
        <v>24</v>
      </c>
      <c r="D1947" s="45">
        <v>-86.5</v>
      </c>
      <c r="E1947">
        <v>0</v>
      </c>
      <c r="F1947">
        <v>0</v>
      </c>
      <c r="G1947">
        <v>0</v>
      </c>
    </row>
    <row r="1948" spans="1:7" x14ac:dyDescent="0.35">
      <c r="A1948">
        <v>255643</v>
      </c>
      <c r="B1948" t="str">
        <f t="shared" si="30"/>
        <v>24-87</v>
      </c>
      <c r="C1948" s="45">
        <v>24</v>
      </c>
      <c r="D1948" s="45">
        <v>-87</v>
      </c>
      <c r="E1948">
        <v>0</v>
      </c>
      <c r="F1948">
        <v>0</v>
      </c>
      <c r="G1948">
        <v>0</v>
      </c>
    </row>
    <row r="1949" spans="1:7" x14ac:dyDescent="0.35">
      <c r="A1949">
        <v>256364</v>
      </c>
      <c r="B1949" t="str">
        <f t="shared" si="30"/>
        <v>24-87.5</v>
      </c>
      <c r="C1949" s="45">
        <v>24</v>
      </c>
      <c r="D1949" s="45">
        <v>-87.5</v>
      </c>
      <c r="E1949">
        <v>0</v>
      </c>
      <c r="F1949">
        <v>0</v>
      </c>
      <c r="G1949">
        <v>0</v>
      </c>
    </row>
    <row r="1950" spans="1:7" x14ac:dyDescent="0.35">
      <c r="A1950">
        <v>257085</v>
      </c>
      <c r="B1950" t="str">
        <f t="shared" si="30"/>
        <v>24-88</v>
      </c>
      <c r="C1950" s="45">
        <v>24</v>
      </c>
      <c r="D1950" s="45">
        <v>-88</v>
      </c>
      <c r="E1950">
        <v>0</v>
      </c>
      <c r="F1950">
        <v>0</v>
      </c>
      <c r="G1950">
        <v>0</v>
      </c>
    </row>
    <row r="1951" spans="1:7" x14ac:dyDescent="0.35">
      <c r="A1951">
        <v>257806</v>
      </c>
      <c r="B1951" t="str">
        <f t="shared" si="30"/>
        <v>24-88.5</v>
      </c>
      <c r="C1951" s="45">
        <v>24</v>
      </c>
      <c r="D1951" s="45">
        <v>-88.5</v>
      </c>
      <c r="E1951">
        <v>0</v>
      </c>
      <c r="F1951">
        <v>0</v>
      </c>
      <c r="G1951">
        <v>0</v>
      </c>
    </row>
    <row r="1952" spans="1:7" x14ac:dyDescent="0.35">
      <c r="A1952">
        <v>258527</v>
      </c>
      <c r="B1952" t="str">
        <f t="shared" si="30"/>
        <v>24-89</v>
      </c>
      <c r="C1952" s="45">
        <v>24</v>
      </c>
      <c r="D1952" s="45">
        <v>-89</v>
      </c>
      <c r="E1952">
        <v>0</v>
      </c>
      <c r="F1952">
        <v>0</v>
      </c>
      <c r="G1952">
        <v>0</v>
      </c>
    </row>
    <row r="1953" spans="1:7" x14ac:dyDescent="0.35">
      <c r="A1953">
        <v>259248</v>
      </c>
      <c r="B1953" t="str">
        <f t="shared" si="30"/>
        <v>24-89.5</v>
      </c>
      <c r="C1953" s="45">
        <v>24</v>
      </c>
      <c r="D1953" s="45">
        <v>-89.5</v>
      </c>
      <c r="E1953">
        <v>0</v>
      </c>
      <c r="F1953">
        <v>0</v>
      </c>
      <c r="G1953">
        <v>0</v>
      </c>
    </row>
    <row r="1954" spans="1:7" x14ac:dyDescent="0.35">
      <c r="A1954">
        <v>259969</v>
      </c>
      <c r="B1954" t="str">
        <f t="shared" si="30"/>
        <v>24-90</v>
      </c>
      <c r="C1954" s="45">
        <v>24</v>
      </c>
      <c r="D1954" s="45">
        <v>-90</v>
      </c>
      <c r="E1954">
        <v>0</v>
      </c>
      <c r="F1954">
        <v>0</v>
      </c>
      <c r="G1954">
        <v>0</v>
      </c>
    </row>
    <row r="1955" spans="1:7" x14ac:dyDescent="0.35">
      <c r="A1955">
        <v>215268</v>
      </c>
      <c r="B1955" t="str">
        <f t="shared" si="30"/>
        <v>24.5-59</v>
      </c>
      <c r="C1955" s="45">
        <v>24.5</v>
      </c>
      <c r="D1955" s="45">
        <v>-59</v>
      </c>
      <c r="E1955">
        <v>0</v>
      </c>
      <c r="F1955">
        <v>0</v>
      </c>
      <c r="G1955">
        <v>0</v>
      </c>
    </row>
    <row r="1956" spans="1:7" x14ac:dyDescent="0.35">
      <c r="A1956">
        <v>215989</v>
      </c>
      <c r="B1956" t="str">
        <f t="shared" si="30"/>
        <v>24.5-59.5</v>
      </c>
      <c r="C1956" s="45">
        <v>24.5</v>
      </c>
      <c r="D1956" s="45">
        <v>-59.5</v>
      </c>
      <c r="E1956">
        <v>0</v>
      </c>
      <c r="F1956">
        <v>0</v>
      </c>
      <c r="G1956">
        <v>0</v>
      </c>
    </row>
    <row r="1957" spans="1:7" x14ac:dyDescent="0.35">
      <c r="A1957">
        <v>216710</v>
      </c>
      <c r="B1957" t="str">
        <f t="shared" si="30"/>
        <v>24.5-60</v>
      </c>
      <c r="C1957" s="45">
        <v>24.5</v>
      </c>
      <c r="D1957" s="45">
        <v>-60</v>
      </c>
      <c r="E1957">
        <v>0</v>
      </c>
      <c r="F1957">
        <v>0</v>
      </c>
      <c r="G1957">
        <v>0</v>
      </c>
    </row>
    <row r="1958" spans="1:7" x14ac:dyDescent="0.35">
      <c r="A1958">
        <v>217431</v>
      </c>
      <c r="B1958" t="str">
        <f t="shared" si="30"/>
        <v>24.5-60.5</v>
      </c>
      <c r="C1958" s="45">
        <v>24.5</v>
      </c>
      <c r="D1958" s="45">
        <v>-60.5</v>
      </c>
      <c r="E1958">
        <v>0</v>
      </c>
      <c r="F1958">
        <v>0</v>
      </c>
      <c r="G1958">
        <v>0</v>
      </c>
    </row>
    <row r="1959" spans="1:7" x14ac:dyDescent="0.35">
      <c r="A1959">
        <v>218152</v>
      </c>
      <c r="B1959" t="str">
        <f t="shared" si="30"/>
        <v>24.5-61</v>
      </c>
      <c r="C1959" s="45">
        <v>24.5</v>
      </c>
      <c r="D1959" s="45">
        <v>-61</v>
      </c>
      <c r="E1959">
        <v>0</v>
      </c>
      <c r="F1959">
        <v>0</v>
      </c>
      <c r="G1959">
        <v>0</v>
      </c>
    </row>
    <row r="1960" spans="1:7" x14ac:dyDescent="0.35">
      <c r="A1960">
        <v>218873</v>
      </c>
      <c r="B1960" t="str">
        <f t="shared" si="30"/>
        <v>24.5-61.5</v>
      </c>
      <c r="C1960" s="45">
        <v>24.5</v>
      </c>
      <c r="D1960" s="45">
        <v>-61.5</v>
      </c>
      <c r="E1960">
        <v>0</v>
      </c>
      <c r="F1960">
        <v>0</v>
      </c>
      <c r="G1960">
        <v>0</v>
      </c>
    </row>
    <row r="1961" spans="1:7" x14ac:dyDescent="0.35">
      <c r="A1961">
        <v>219594</v>
      </c>
      <c r="B1961" t="str">
        <f t="shared" si="30"/>
        <v>24.5-62</v>
      </c>
      <c r="C1961" s="45">
        <v>24.5</v>
      </c>
      <c r="D1961" s="45">
        <v>-62</v>
      </c>
      <c r="E1961">
        <v>0</v>
      </c>
      <c r="F1961">
        <v>0</v>
      </c>
      <c r="G1961">
        <v>0</v>
      </c>
    </row>
    <row r="1962" spans="1:7" x14ac:dyDescent="0.35">
      <c r="A1962">
        <v>220315</v>
      </c>
      <c r="B1962" t="str">
        <f t="shared" si="30"/>
        <v>24.5-62.5</v>
      </c>
      <c r="C1962" s="45">
        <v>24.5</v>
      </c>
      <c r="D1962" s="45">
        <v>-62.5</v>
      </c>
      <c r="E1962">
        <v>0</v>
      </c>
      <c r="F1962">
        <v>0</v>
      </c>
      <c r="G1962">
        <v>0</v>
      </c>
    </row>
    <row r="1963" spans="1:7" x14ac:dyDescent="0.35">
      <c r="A1963">
        <v>221036</v>
      </c>
      <c r="B1963" t="str">
        <f t="shared" si="30"/>
        <v>24.5-63</v>
      </c>
      <c r="C1963" s="45">
        <v>24.5</v>
      </c>
      <c r="D1963" s="45">
        <v>-63</v>
      </c>
      <c r="E1963">
        <v>0</v>
      </c>
      <c r="F1963">
        <v>0</v>
      </c>
      <c r="G1963">
        <v>0</v>
      </c>
    </row>
    <row r="1964" spans="1:7" x14ac:dyDescent="0.35">
      <c r="A1964">
        <v>221757</v>
      </c>
      <c r="B1964" t="str">
        <f t="shared" si="30"/>
        <v>24.5-63.5</v>
      </c>
      <c r="C1964" s="45">
        <v>24.5</v>
      </c>
      <c r="D1964" s="45">
        <v>-63.5</v>
      </c>
      <c r="E1964">
        <v>0</v>
      </c>
      <c r="F1964">
        <v>0</v>
      </c>
      <c r="G1964">
        <v>0</v>
      </c>
    </row>
    <row r="1965" spans="1:7" x14ac:dyDescent="0.35">
      <c r="A1965">
        <v>222478</v>
      </c>
      <c r="B1965" t="str">
        <f t="shared" si="30"/>
        <v>24.5-64</v>
      </c>
      <c r="C1965" s="45">
        <v>24.5</v>
      </c>
      <c r="D1965" s="45">
        <v>-64</v>
      </c>
      <c r="E1965">
        <v>0</v>
      </c>
      <c r="F1965">
        <v>0</v>
      </c>
      <c r="G1965">
        <v>0</v>
      </c>
    </row>
    <row r="1966" spans="1:7" x14ac:dyDescent="0.35">
      <c r="A1966">
        <v>223199</v>
      </c>
      <c r="B1966" t="str">
        <f t="shared" si="30"/>
        <v>24.5-64.5</v>
      </c>
      <c r="C1966" s="45">
        <v>24.5</v>
      </c>
      <c r="D1966" s="45">
        <v>-64.5</v>
      </c>
      <c r="E1966">
        <v>0</v>
      </c>
      <c r="F1966">
        <v>0</v>
      </c>
      <c r="G1966">
        <v>0</v>
      </c>
    </row>
    <row r="1967" spans="1:7" x14ac:dyDescent="0.35">
      <c r="A1967">
        <v>223920</v>
      </c>
      <c r="B1967" t="str">
        <f t="shared" si="30"/>
        <v>24.5-65</v>
      </c>
      <c r="C1967" s="45">
        <v>24.5</v>
      </c>
      <c r="D1967" s="45">
        <v>-65</v>
      </c>
      <c r="E1967">
        <v>0</v>
      </c>
      <c r="F1967">
        <v>0</v>
      </c>
      <c r="G1967">
        <v>0</v>
      </c>
    </row>
    <row r="1968" spans="1:7" x14ac:dyDescent="0.35">
      <c r="A1968">
        <v>224641</v>
      </c>
      <c r="B1968" t="str">
        <f t="shared" si="30"/>
        <v>24.5-65.5</v>
      </c>
      <c r="C1968" s="45">
        <v>24.5</v>
      </c>
      <c r="D1968" s="45">
        <v>-65.5</v>
      </c>
      <c r="E1968">
        <v>0</v>
      </c>
      <c r="F1968">
        <v>0</v>
      </c>
      <c r="G1968">
        <v>0</v>
      </c>
    </row>
    <row r="1969" spans="1:7" x14ac:dyDescent="0.35">
      <c r="A1969">
        <v>225362</v>
      </c>
      <c r="B1969" t="str">
        <f t="shared" si="30"/>
        <v>24.5-66</v>
      </c>
      <c r="C1969" s="45">
        <v>24.5</v>
      </c>
      <c r="D1969" s="45">
        <v>-66</v>
      </c>
      <c r="E1969">
        <v>0</v>
      </c>
      <c r="F1969">
        <v>0</v>
      </c>
      <c r="G1969">
        <v>0</v>
      </c>
    </row>
    <row r="1970" spans="1:7" x14ac:dyDescent="0.35">
      <c r="A1970">
        <v>226083</v>
      </c>
      <c r="B1970" t="str">
        <f t="shared" si="30"/>
        <v>24.5-66.5</v>
      </c>
      <c r="C1970" s="45">
        <v>24.5</v>
      </c>
      <c r="D1970" s="45">
        <v>-66.5</v>
      </c>
      <c r="E1970">
        <v>0</v>
      </c>
      <c r="F1970">
        <v>0</v>
      </c>
      <c r="G1970">
        <v>0</v>
      </c>
    </row>
    <row r="1971" spans="1:7" x14ac:dyDescent="0.35">
      <c r="A1971">
        <v>226804</v>
      </c>
      <c r="B1971" t="str">
        <f t="shared" si="30"/>
        <v>24.5-67</v>
      </c>
      <c r="C1971" s="45">
        <v>24.5</v>
      </c>
      <c r="D1971" s="45">
        <v>-67</v>
      </c>
      <c r="E1971">
        <v>0</v>
      </c>
      <c r="F1971">
        <v>0</v>
      </c>
      <c r="G1971">
        <v>0</v>
      </c>
    </row>
    <row r="1972" spans="1:7" x14ac:dyDescent="0.35">
      <c r="A1972">
        <v>227525</v>
      </c>
      <c r="B1972" t="str">
        <f t="shared" si="30"/>
        <v>24.5-67.5</v>
      </c>
      <c r="C1972" s="45">
        <v>24.5</v>
      </c>
      <c r="D1972" s="45">
        <v>-67.5</v>
      </c>
      <c r="E1972">
        <v>0</v>
      </c>
      <c r="F1972">
        <v>0</v>
      </c>
      <c r="G1972">
        <v>0</v>
      </c>
    </row>
    <row r="1973" spans="1:7" x14ac:dyDescent="0.35">
      <c r="A1973">
        <v>228246</v>
      </c>
      <c r="B1973" t="str">
        <f t="shared" si="30"/>
        <v>24.5-68</v>
      </c>
      <c r="C1973" s="45">
        <v>24.5</v>
      </c>
      <c r="D1973" s="45">
        <v>-68</v>
      </c>
      <c r="E1973">
        <v>0</v>
      </c>
      <c r="F1973">
        <v>0</v>
      </c>
      <c r="G1973">
        <v>0</v>
      </c>
    </row>
    <row r="1974" spans="1:7" x14ac:dyDescent="0.35">
      <c r="A1974">
        <v>228967</v>
      </c>
      <c r="B1974" t="str">
        <f t="shared" si="30"/>
        <v>24.5-68.5</v>
      </c>
      <c r="C1974" s="45">
        <v>24.5</v>
      </c>
      <c r="D1974" s="45">
        <v>-68.5</v>
      </c>
      <c r="E1974">
        <v>0</v>
      </c>
      <c r="F1974">
        <v>0</v>
      </c>
      <c r="G1974">
        <v>0</v>
      </c>
    </row>
    <row r="1975" spans="1:7" x14ac:dyDescent="0.35">
      <c r="A1975">
        <v>229688</v>
      </c>
      <c r="B1975" t="str">
        <f t="shared" si="30"/>
        <v>24.5-69</v>
      </c>
      <c r="C1975" s="45">
        <v>24.5</v>
      </c>
      <c r="D1975" s="45">
        <v>-69</v>
      </c>
      <c r="E1975">
        <v>0</v>
      </c>
      <c r="F1975">
        <v>0</v>
      </c>
      <c r="G1975">
        <v>0</v>
      </c>
    </row>
    <row r="1976" spans="1:7" x14ac:dyDescent="0.35">
      <c r="A1976">
        <v>230409</v>
      </c>
      <c r="B1976" t="str">
        <f t="shared" si="30"/>
        <v>24.5-69.5</v>
      </c>
      <c r="C1976" s="45">
        <v>24.5</v>
      </c>
      <c r="D1976" s="45">
        <v>-69.5</v>
      </c>
      <c r="E1976">
        <v>0</v>
      </c>
      <c r="F1976">
        <v>0</v>
      </c>
      <c r="G1976">
        <v>0</v>
      </c>
    </row>
    <row r="1977" spans="1:7" x14ac:dyDescent="0.35">
      <c r="A1977">
        <v>231130</v>
      </c>
      <c r="B1977" t="str">
        <f t="shared" si="30"/>
        <v>24.5-70</v>
      </c>
      <c r="C1977" s="45">
        <v>24.5</v>
      </c>
      <c r="D1977" s="45">
        <v>-70</v>
      </c>
      <c r="E1977">
        <v>0</v>
      </c>
      <c r="F1977">
        <v>0</v>
      </c>
      <c r="G1977">
        <v>0</v>
      </c>
    </row>
    <row r="1978" spans="1:7" x14ac:dyDescent="0.35">
      <c r="A1978">
        <v>231851</v>
      </c>
      <c r="B1978" t="str">
        <f t="shared" si="30"/>
        <v>24.5-70.5</v>
      </c>
      <c r="C1978" s="45">
        <v>24.5</v>
      </c>
      <c r="D1978" s="45">
        <v>-70.5</v>
      </c>
      <c r="E1978">
        <v>0</v>
      </c>
      <c r="F1978">
        <v>0</v>
      </c>
      <c r="G1978">
        <v>0</v>
      </c>
    </row>
    <row r="1979" spans="1:7" x14ac:dyDescent="0.35">
      <c r="A1979">
        <v>232572</v>
      </c>
      <c r="B1979" t="str">
        <f t="shared" si="30"/>
        <v>24.5-71</v>
      </c>
      <c r="C1979" s="45">
        <v>24.5</v>
      </c>
      <c r="D1979" s="45">
        <v>-71</v>
      </c>
      <c r="E1979">
        <v>0</v>
      </c>
      <c r="F1979">
        <v>0</v>
      </c>
      <c r="G1979">
        <v>0</v>
      </c>
    </row>
    <row r="1980" spans="1:7" x14ac:dyDescent="0.35">
      <c r="A1980">
        <v>233293</v>
      </c>
      <c r="B1980" t="str">
        <f t="shared" si="30"/>
        <v>24.5-71.5</v>
      </c>
      <c r="C1980" s="45">
        <v>24.5</v>
      </c>
      <c r="D1980" s="45">
        <v>-71.5</v>
      </c>
      <c r="E1980">
        <v>0</v>
      </c>
      <c r="F1980">
        <v>0</v>
      </c>
      <c r="G1980">
        <v>0</v>
      </c>
    </row>
    <row r="1981" spans="1:7" x14ac:dyDescent="0.35">
      <c r="A1981">
        <v>234014</v>
      </c>
      <c r="B1981" t="str">
        <f t="shared" si="30"/>
        <v>24.5-72</v>
      </c>
      <c r="C1981" s="45">
        <v>24.5</v>
      </c>
      <c r="D1981" s="45">
        <v>-72</v>
      </c>
      <c r="E1981">
        <v>0</v>
      </c>
      <c r="F1981">
        <v>0</v>
      </c>
      <c r="G1981">
        <v>0</v>
      </c>
    </row>
    <row r="1982" spans="1:7" x14ac:dyDescent="0.35">
      <c r="A1982">
        <v>234735</v>
      </c>
      <c r="B1982" t="str">
        <f t="shared" si="30"/>
        <v>24.5-72.5</v>
      </c>
      <c r="C1982" s="45">
        <v>24.5</v>
      </c>
      <c r="D1982" s="45">
        <v>-72.5</v>
      </c>
      <c r="E1982">
        <v>0</v>
      </c>
      <c r="F1982">
        <v>0</v>
      </c>
      <c r="G1982">
        <v>0</v>
      </c>
    </row>
    <row r="1983" spans="1:7" x14ac:dyDescent="0.35">
      <c r="A1983">
        <v>235456</v>
      </c>
      <c r="B1983" t="str">
        <f t="shared" si="30"/>
        <v>24.5-73</v>
      </c>
      <c r="C1983" s="45">
        <v>24.5</v>
      </c>
      <c r="D1983" s="45">
        <v>-73</v>
      </c>
      <c r="E1983">
        <v>0</v>
      </c>
      <c r="F1983">
        <v>0</v>
      </c>
      <c r="G1983">
        <v>0</v>
      </c>
    </row>
    <row r="1984" spans="1:7" x14ac:dyDescent="0.35">
      <c r="A1984">
        <v>236177</v>
      </c>
      <c r="B1984" t="str">
        <f t="shared" si="30"/>
        <v>24.5-73.5</v>
      </c>
      <c r="C1984" s="45">
        <v>24.5</v>
      </c>
      <c r="D1984" s="45">
        <v>-73.5</v>
      </c>
      <c r="E1984">
        <v>0</v>
      </c>
      <c r="F1984">
        <v>0</v>
      </c>
      <c r="G1984">
        <v>0</v>
      </c>
    </row>
    <row r="1985" spans="1:7" x14ac:dyDescent="0.35">
      <c r="A1985">
        <v>236898</v>
      </c>
      <c r="B1985" t="str">
        <f t="shared" si="30"/>
        <v>24.5-74</v>
      </c>
      <c r="C1985" s="45">
        <v>24.5</v>
      </c>
      <c r="D1985" s="45">
        <v>-74</v>
      </c>
      <c r="E1985">
        <v>0</v>
      </c>
      <c r="F1985">
        <v>0</v>
      </c>
      <c r="G1985">
        <v>0</v>
      </c>
    </row>
    <row r="1986" spans="1:7" x14ac:dyDescent="0.35">
      <c r="A1986">
        <v>237619</v>
      </c>
      <c r="B1986" t="str">
        <f t="shared" ref="B1986:B2049" si="31">+C1986&amp;D1986</f>
        <v>24.5-74.5</v>
      </c>
      <c r="C1986" s="45">
        <v>24.5</v>
      </c>
      <c r="D1986" s="45">
        <v>-74.5</v>
      </c>
      <c r="E1986">
        <v>0</v>
      </c>
      <c r="F1986">
        <v>0</v>
      </c>
      <c r="G1986">
        <v>0</v>
      </c>
    </row>
    <row r="1987" spans="1:7" x14ac:dyDescent="0.35">
      <c r="A1987">
        <v>238340</v>
      </c>
      <c r="B1987" t="str">
        <f t="shared" si="31"/>
        <v>24.5-75</v>
      </c>
      <c r="C1987" s="45">
        <v>24.5</v>
      </c>
      <c r="D1987" s="45">
        <v>-75</v>
      </c>
      <c r="E1987">
        <v>0</v>
      </c>
      <c r="F1987">
        <v>0</v>
      </c>
      <c r="G1987">
        <v>0</v>
      </c>
    </row>
    <row r="1988" spans="1:7" x14ac:dyDescent="0.35">
      <c r="A1988">
        <v>239061</v>
      </c>
      <c r="B1988" t="str">
        <f t="shared" si="31"/>
        <v>24.5-75.5</v>
      </c>
      <c r="C1988" s="45">
        <v>24.5</v>
      </c>
      <c r="D1988" s="45">
        <v>-75.5</v>
      </c>
      <c r="E1988">
        <v>0</v>
      </c>
      <c r="F1988">
        <v>0</v>
      </c>
      <c r="G1988">
        <v>0</v>
      </c>
    </row>
    <row r="1989" spans="1:7" x14ac:dyDescent="0.35">
      <c r="A1989">
        <v>239782</v>
      </c>
      <c r="B1989" t="str">
        <f t="shared" si="31"/>
        <v>24.5-76</v>
      </c>
      <c r="C1989" s="45">
        <v>24.5</v>
      </c>
      <c r="D1989" s="45">
        <v>-76</v>
      </c>
      <c r="E1989">
        <v>0</v>
      </c>
      <c r="F1989">
        <v>0</v>
      </c>
      <c r="G1989">
        <v>0</v>
      </c>
    </row>
    <row r="1990" spans="1:7" x14ac:dyDescent="0.35">
      <c r="A1990">
        <v>240503</v>
      </c>
      <c r="B1990" t="str">
        <f t="shared" si="31"/>
        <v>24.5-76.5</v>
      </c>
      <c r="C1990" s="45">
        <v>24.5</v>
      </c>
      <c r="D1990" s="45">
        <v>-76.5</v>
      </c>
      <c r="E1990">
        <v>0</v>
      </c>
      <c r="F1990">
        <v>0</v>
      </c>
      <c r="G1990">
        <v>0</v>
      </c>
    </row>
    <row r="1991" spans="1:7" x14ac:dyDescent="0.35">
      <c r="A1991">
        <v>241224</v>
      </c>
      <c r="B1991" t="str">
        <f t="shared" si="31"/>
        <v>24.5-77</v>
      </c>
      <c r="C1991" s="45">
        <v>24.5</v>
      </c>
      <c r="D1991" s="45">
        <v>-77</v>
      </c>
      <c r="E1991">
        <v>0</v>
      </c>
      <c r="F1991">
        <v>0</v>
      </c>
      <c r="G1991">
        <v>0</v>
      </c>
    </row>
    <row r="1992" spans="1:7" x14ac:dyDescent="0.35">
      <c r="A1992">
        <v>241945</v>
      </c>
      <c r="B1992" t="str">
        <f t="shared" si="31"/>
        <v>24.5-77.5</v>
      </c>
      <c r="C1992" s="45">
        <v>24.5</v>
      </c>
      <c r="D1992" s="45">
        <v>-77.5</v>
      </c>
      <c r="E1992">
        <v>0</v>
      </c>
      <c r="F1992">
        <v>0</v>
      </c>
      <c r="G1992">
        <v>0</v>
      </c>
    </row>
    <row r="1993" spans="1:7" x14ac:dyDescent="0.35">
      <c r="A1993">
        <v>242666</v>
      </c>
      <c r="B1993" t="str">
        <f t="shared" si="31"/>
        <v>24.5-78</v>
      </c>
      <c r="C1993" s="45">
        <v>24.5</v>
      </c>
      <c r="D1993" s="45">
        <v>-78</v>
      </c>
      <c r="E1993">
        <v>0</v>
      </c>
      <c r="F1993">
        <v>0</v>
      </c>
      <c r="G1993">
        <v>0</v>
      </c>
    </row>
    <row r="1994" spans="1:7" x14ac:dyDescent="0.35">
      <c r="A1994">
        <v>243387</v>
      </c>
      <c r="B1994" t="str">
        <f t="shared" si="31"/>
        <v>24.5-78.5</v>
      </c>
      <c r="C1994" s="45">
        <v>24.5</v>
      </c>
      <c r="D1994" s="45">
        <v>-78.5</v>
      </c>
      <c r="E1994">
        <v>0</v>
      </c>
      <c r="F1994">
        <v>0</v>
      </c>
      <c r="G1994">
        <v>0</v>
      </c>
    </row>
    <row r="1995" spans="1:7" x14ac:dyDescent="0.35">
      <c r="A1995">
        <v>244108</v>
      </c>
      <c r="B1995" t="str">
        <f t="shared" si="31"/>
        <v>24.5-79</v>
      </c>
      <c r="C1995" s="45">
        <v>24.5</v>
      </c>
      <c r="D1995" s="45">
        <v>-79</v>
      </c>
      <c r="E1995">
        <v>0</v>
      </c>
      <c r="F1995">
        <v>0</v>
      </c>
      <c r="G1995">
        <v>0</v>
      </c>
    </row>
    <row r="1996" spans="1:7" x14ac:dyDescent="0.35">
      <c r="A1996">
        <v>244829</v>
      </c>
      <c r="B1996" t="str">
        <f t="shared" si="31"/>
        <v>24.5-79.5</v>
      </c>
      <c r="C1996" s="45">
        <v>24.5</v>
      </c>
      <c r="D1996" s="45">
        <v>-79.5</v>
      </c>
      <c r="E1996">
        <v>0</v>
      </c>
      <c r="F1996">
        <v>0</v>
      </c>
      <c r="G1996">
        <v>0</v>
      </c>
    </row>
    <row r="1997" spans="1:7" x14ac:dyDescent="0.35">
      <c r="A1997">
        <v>245550</v>
      </c>
      <c r="B1997" t="str">
        <f t="shared" si="31"/>
        <v>24.5-80</v>
      </c>
      <c r="C1997" s="45">
        <v>24.5</v>
      </c>
      <c r="D1997" s="45">
        <v>-80</v>
      </c>
      <c r="E1997">
        <v>0</v>
      </c>
      <c r="F1997">
        <v>0</v>
      </c>
      <c r="G1997">
        <v>0</v>
      </c>
    </row>
    <row r="1998" spans="1:7" x14ac:dyDescent="0.35">
      <c r="A1998">
        <v>246271</v>
      </c>
      <c r="B1998" t="str">
        <f t="shared" si="31"/>
        <v>24.5-80.5</v>
      </c>
      <c r="C1998" s="45">
        <v>24.5</v>
      </c>
      <c r="D1998" s="45">
        <v>-80.5</v>
      </c>
      <c r="E1998">
        <v>0</v>
      </c>
      <c r="F1998">
        <v>0</v>
      </c>
      <c r="G1998">
        <v>0</v>
      </c>
    </row>
    <row r="1999" spans="1:7" x14ac:dyDescent="0.35">
      <c r="A1999">
        <v>246992</v>
      </c>
      <c r="B1999" t="str">
        <f t="shared" si="31"/>
        <v>24.5-81</v>
      </c>
      <c r="C1999" s="45">
        <v>24.5</v>
      </c>
      <c r="D1999" s="45">
        <v>-81</v>
      </c>
      <c r="E1999">
        <v>0</v>
      </c>
      <c r="F1999">
        <v>0</v>
      </c>
      <c r="G1999">
        <v>0</v>
      </c>
    </row>
    <row r="2000" spans="1:7" x14ac:dyDescent="0.35">
      <c r="A2000">
        <v>247713</v>
      </c>
      <c r="B2000" t="str">
        <f t="shared" si="31"/>
        <v>24.5-81.5</v>
      </c>
      <c r="C2000" s="45">
        <v>24.5</v>
      </c>
      <c r="D2000" s="45">
        <v>-81.5</v>
      </c>
      <c r="E2000">
        <v>0</v>
      </c>
      <c r="F2000">
        <v>0</v>
      </c>
      <c r="G2000">
        <v>0</v>
      </c>
    </row>
    <row r="2001" spans="1:7" x14ac:dyDescent="0.35">
      <c r="A2001">
        <v>248434</v>
      </c>
      <c r="B2001" t="str">
        <f t="shared" si="31"/>
        <v>24.5-82</v>
      </c>
      <c r="C2001" s="45">
        <v>24.5</v>
      </c>
      <c r="D2001" s="45">
        <v>-82</v>
      </c>
      <c r="E2001">
        <v>0</v>
      </c>
      <c r="F2001">
        <v>0</v>
      </c>
      <c r="G2001">
        <v>0</v>
      </c>
    </row>
    <row r="2002" spans="1:7" x14ac:dyDescent="0.35">
      <c r="A2002">
        <v>249155</v>
      </c>
      <c r="B2002" t="str">
        <f t="shared" si="31"/>
        <v>24.5-82.5</v>
      </c>
      <c r="C2002" s="45">
        <v>24.5</v>
      </c>
      <c r="D2002" s="45">
        <v>-82.5</v>
      </c>
      <c r="E2002">
        <v>0</v>
      </c>
      <c r="F2002">
        <v>0</v>
      </c>
      <c r="G2002">
        <v>0</v>
      </c>
    </row>
    <row r="2003" spans="1:7" x14ac:dyDescent="0.35">
      <c r="A2003">
        <v>249876</v>
      </c>
      <c r="B2003" t="str">
        <f t="shared" si="31"/>
        <v>24.5-83</v>
      </c>
      <c r="C2003" s="45">
        <v>24.5</v>
      </c>
      <c r="D2003" s="45">
        <v>-83</v>
      </c>
      <c r="E2003">
        <v>0</v>
      </c>
      <c r="F2003">
        <v>0</v>
      </c>
      <c r="G2003">
        <v>0</v>
      </c>
    </row>
    <row r="2004" spans="1:7" x14ac:dyDescent="0.35">
      <c r="A2004">
        <v>250597</v>
      </c>
      <c r="B2004" t="str">
        <f t="shared" si="31"/>
        <v>24.5-83.5</v>
      </c>
      <c r="C2004" s="45">
        <v>24.5</v>
      </c>
      <c r="D2004" s="45">
        <v>-83.5</v>
      </c>
      <c r="E2004">
        <v>0</v>
      </c>
      <c r="F2004">
        <v>0</v>
      </c>
      <c r="G2004">
        <v>0</v>
      </c>
    </row>
    <row r="2005" spans="1:7" x14ac:dyDescent="0.35">
      <c r="A2005">
        <v>251318</v>
      </c>
      <c r="B2005" t="str">
        <f t="shared" si="31"/>
        <v>24.5-84</v>
      </c>
      <c r="C2005" s="45">
        <v>24.5</v>
      </c>
      <c r="D2005" s="45">
        <v>-84</v>
      </c>
      <c r="E2005">
        <v>0</v>
      </c>
      <c r="F2005">
        <v>0</v>
      </c>
      <c r="G2005">
        <v>0</v>
      </c>
    </row>
    <row r="2006" spans="1:7" x14ac:dyDescent="0.35">
      <c r="A2006">
        <v>252039</v>
      </c>
      <c r="B2006" t="str">
        <f t="shared" si="31"/>
        <v>24.5-84.5</v>
      </c>
      <c r="C2006" s="45">
        <v>24.5</v>
      </c>
      <c r="D2006" s="45">
        <v>-84.5</v>
      </c>
      <c r="E2006">
        <v>0</v>
      </c>
      <c r="F2006">
        <v>0</v>
      </c>
      <c r="G2006">
        <v>0</v>
      </c>
    </row>
    <row r="2007" spans="1:7" x14ac:dyDescent="0.35">
      <c r="A2007">
        <v>252760</v>
      </c>
      <c r="B2007" t="str">
        <f t="shared" si="31"/>
        <v>24.5-85</v>
      </c>
      <c r="C2007" s="45">
        <v>24.5</v>
      </c>
      <c r="D2007" s="45">
        <v>-85</v>
      </c>
      <c r="E2007">
        <v>0</v>
      </c>
      <c r="F2007">
        <v>0</v>
      </c>
      <c r="G2007">
        <v>0</v>
      </c>
    </row>
    <row r="2008" spans="1:7" x14ac:dyDescent="0.35">
      <c r="A2008">
        <v>253481</v>
      </c>
      <c r="B2008" t="str">
        <f t="shared" si="31"/>
        <v>24.5-85.5</v>
      </c>
      <c r="C2008" s="45">
        <v>24.5</v>
      </c>
      <c r="D2008" s="45">
        <v>-85.5</v>
      </c>
      <c r="E2008">
        <v>0</v>
      </c>
      <c r="F2008">
        <v>0</v>
      </c>
      <c r="G2008">
        <v>0</v>
      </c>
    </row>
    <row r="2009" spans="1:7" x14ac:dyDescent="0.35">
      <c r="A2009">
        <v>254202</v>
      </c>
      <c r="B2009" t="str">
        <f t="shared" si="31"/>
        <v>24.5-86</v>
      </c>
      <c r="C2009" s="45">
        <v>24.5</v>
      </c>
      <c r="D2009" s="45">
        <v>-86</v>
      </c>
      <c r="E2009">
        <v>0</v>
      </c>
      <c r="F2009">
        <v>0</v>
      </c>
      <c r="G2009">
        <v>0</v>
      </c>
    </row>
    <row r="2010" spans="1:7" x14ac:dyDescent="0.35">
      <c r="A2010">
        <v>254923</v>
      </c>
      <c r="B2010" t="str">
        <f t="shared" si="31"/>
        <v>24.5-86.5</v>
      </c>
      <c r="C2010" s="45">
        <v>24.5</v>
      </c>
      <c r="D2010" s="45">
        <v>-86.5</v>
      </c>
      <c r="E2010">
        <v>0</v>
      </c>
      <c r="F2010">
        <v>0</v>
      </c>
      <c r="G2010">
        <v>0</v>
      </c>
    </row>
    <row r="2011" spans="1:7" x14ac:dyDescent="0.35">
      <c r="A2011">
        <v>255644</v>
      </c>
      <c r="B2011" t="str">
        <f t="shared" si="31"/>
        <v>24.5-87</v>
      </c>
      <c r="C2011" s="45">
        <v>24.5</v>
      </c>
      <c r="D2011" s="45">
        <v>-87</v>
      </c>
      <c r="E2011">
        <v>0</v>
      </c>
      <c r="F2011">
        <v>0</v>
      </c>
      <c r="G2011">
        <v>0</v>
      </c>
    </row>
    <row r="2012" spans="1:7" x14ac:dyDescent="0.35">
      <c r="A2012">
        <v>256365</v>
      </c>
      <c r="B2012" t="str">
        <f t="shared" si="31"/>
        <v>24.5-87.5</v>
      </c>
      <c r="C2012" s="45">
        <v>24.5</v>
      </c>
      <c r="D2012" s="45">
        <v>-87.5</v>
      </c>
      <c r="E2012">
        <v>0</v>
      </c>
      <c r="F2012">
        <v>0</v>
      </c>
      <c r="G2012">
        <v>0</v>
      </c>
    </row>
    <row r="2013" spans="1:7" x14ac:dyDescent="0.35">
      <c r="A2013">
        <v>257086</v>
      </c>
      <c r="B2013" t="str">
        <f t="shared" si="31"/>
        <v>24.5-88</v>
      </c>
      <c r="C2013" s="45">
        <v>24.5</v>
      </c>
      <c r="D2013" s="45">
        <v>-88</v>
      </c>
      <c r="E2013">
        <v>0</v>
      </c>
      <c r="F2013">
        <v>0</v>
      </c>
      <c r="G2013">
        <v>0</v>
      </c>
    </row>
    <row r="2014" spans="1:7" x14ac:dyDescent="0.35">
      <c r="A2014">
        <v>257807</v>
      </c>
      <c r="B2014" t="str">
        <f t="shared" si="31"/>
        <v>24.5-88.5</v>
      </c>
      <c r="C2014" s="45">
        <v>24.5</v>
      </c>
      <c r="D2014" s="45">
        <v>-88.5</v>
      </c>
      <c r="E2014">
        <v>0</v>
      </c>
      <c r="F2014">
        <v>0</v>
      </c>
      <c r="G2014">
        <v>0</v>
      </c>
    </row>
    <row r="2015" spans="1:7" x14ac:dyDescent="0.35">
      <c r="A2015">
        <v>258528</v>
      </c>
      <c r="B2015" t="str">
        <f t="shared" si="31"/>
        <v>24.5-89</v>
      </c>
      <c r="C2015" s="45">
        <v>24.5</v>
      </c>
      <c r="D2015" s="45">
        <v>-89</v>
      </c>
      <c r="E2015">
        <v>0</v>
      </c>
      <c r="F2015">
        <v>0</v>
      </c>
      <c r="G2015">
        <v>0</v>
      </c>
    </row>
    <row r="2016" spans="1:7" x14ac:dyDescent="0.35">
      <c r="A2016">
        <v>259249</v>
      </c>
      <c r="B2016" t="str">
        <f t="shared" si="31"/>
        <v>24.5-89.5</v>
      </c>
      <c r="C2016" s="45">
        <v>24.5</v>
      </c>
      <c r="D2016" s="45">
        <v>-89.5</v>
      </c>
      <c r="E2016">
        <v>0</v>
      </c>
      <c r="F2016">
        <v>0</v>
      </c>
      <c r="G2016">
        <v>0</v>
      </c>
    </row>
    <row r="2017" spans="1:7" x14ac:dyDescent="0.35">
      <c r="A2017">
        <v>259970</v>
      </c>
      <c r="B2017" t="str">
        <f t="shared" si="31"/>
        <v>24.5-90</v>
      </c>
      <c r="C2017" s="45">
        <v>24.5</v>
      </c>
      <c r="D2017" s="45">
        <v>-90</v>
      </c>
      <c r="E2017">
        <v>0</v>
      </c>
      <c r="F2017">
        <v>0</v>
      </c>
      <c r="G2017">
        <v>0</v>
      </c>
    </row>
    <row r="2018" spans="1:7" x14ac:dyDescent="0.35">
      <c r="A2018">
        <v>215269</v>
      </c>
      <c r="B2018" t="str">
        <f t="shared" si="31"/>
        <v>25-59</v>
      </c>
      <c r="C2018" s="45">
        <v>25</v>
      </c>
      <c r="D2018" s="45">
        <v>-59</v>
      </c>
      <c r="E2018">
        <v>0</v>
      </c>
      <c r="F2018">
        <v>0</v>
      </c>
      <c r="G2018">
        <v>0</v>
      </c>
    </row>
    <row r="2019" spans="1:7" x14ac:dyDescent="0.35">
      <c r="A2019">
        <v>215990</v>
      </c>
      <c r="B2019" t="str">
        <f t="shared" si="31"/>
        <v>25-59.5</v>
      </c>
      <c r="C2019" s="45">
        <v>25</v>
      </c>
      <c r="D2019" s="45">
        <v>-59.5</v>
      </c>
      <c r="E2019">
        <v>0</v>
      </c>
      <c r="F2019">
        <v>0</v>
      </c>
      <c r="G2019">
        <v>0</v>
      </c>
    </row>
    <row r="2020" spans="1:7" x14ac:dyDescent="0.35">
      <c r="A2020">
        <v>216711</v>
      </c>
      <c r="B2020" t="str">
        <f t="shared" si="31"/>
        <v>25-60</v>
      </c>
      <c r="C2020" s="45">
        <v>25</v>
      </c>
      <c r="D2020" s="45">
        <v>-60</v>
      </c>
      <c r="E2020">
        <v>0</v>
      </c>
      <c r="F2020">
        <v>0</v>
      </c>
      <c r="G2020">
        <v>0</v>
      </c>
    </row>
    <row r="2021" spans="1:7" x14ac:dyDescent="0.35">
      <c r="A2021">
        <v>217432</v>
      </c>
      <c r="B2021" t="str">
        <f t="shared" si="31"/>
        <v>25-60.5</v>
      </c>
      <c r="C2021" s="45">
        <v>25</v>
      </c>
      <c r="D2021" s="45">
        <v>-60.5</v>
      </c>
      <c r="E2021">
        <v>0</v>
      </c>
      <c r="F2021">
        <v>0</v>
      </c>
      <c r="G2021">
        <v>0</v>
      </c>
    </row>
    <row r="2022" spans="1:7" x14ac:dyDescent="0.35">
      <c r="A2022">
        <v>218153</v>
      </c>
      <c r="B2022" t="str">
        <f t="shared" si="31"/>
        <v>25-61</v>
      </c>
      <c r="C2022" s="45">
        <v>25</v>
      </c>
      <c r="D2022" s="45">
        <v>-61</v>
      </c>
      <c r="E2022">
        <v>0</v>
      </c>
      <c r="F2022">
        <v>0</v>
      </c>
      <c r="G2022">
        <v>0</v>
      </c>
    </row>
    <row r="2023" spans="1:7" x14ac:dyDescent="0.35">
      <c r="A2023">
        <v>218874</v>
      </c>
      <c r="B2023" t="str">
        <f t="shared" si="31"/>
        <v>25-61.5</v>
      </c>
      <c r="C2023" s="45">
        <v>25</v>
      </c>
      <c r="D2023" s="45">
        <v>-61.5</v>
      </c>
      <c r="E2023">
        <v>0</v>
      </c>
      <c r="F2023">
        <v>0</v>
      </c>
      <c r="G2023">
        <v>0</v>
      </c>
    </row>
    <row r="2024" spans="1:7" x14ac:dyDescent="0.35">
      <c r="A2024">
        <v>219595</v>
      </c>
      <c r="B2024" t="str">
        <f t="shared" si="31"/>
        <v>25-62</v>
      </c>
      <c r="C2024" s="45">
        <v>25</v>
      </c>
      <c r="D2024" s="45">
        <v>-62</v>
      </c>
      <c r="E2024">
        <v>0</v>
      </c>
      <c r="F2024">
        <v>0</v>
      </c>
      <c r="G2024">
        <v>0</v>
      </c>
    </row>
    <row r="2025" spans="1:7" x14ac:dyDescent="0.35">
      <c r="A2025">
        <v>220316</v>
      </c>
      <c r="B2025" t="str">
        <f t="shared" si="31"/>
        <v>25-62.5</v>
      </c>
      <c r="C2025" s="45">
        <v>25</v>
      </c>
      <c r="D2025" s="45">
        <v>-62.5</v>
      </c>
      <c r="E2025">
        <v>0</v>
      </c>
      <c r="F2025">
        <v>0</v>
      </c>
      <c r="G2025">
        <v>0</v>
      </c>
    </row>
    <row r="2026" spans="1:7" x14ac:dyDescent="0.35">
      <c r="A2026">
        <v>221037</v>
      </c>
      <c r="B2026" t="str">
        <f t="shared" si="31"/>
        <v>25-63</v>
      </c>
      <c r="C2026" s="45">
        <v>25</v>
      </c>
      <c r="D2026" s="45">
        <v>-63</v>
      </c>
      <c r="E2026">
        <v>0</v>
      </c>
      <c r="F2026">
        <v>0</v>
      </c>
      <c r="G2026">
        <v>0</v>
      </c>
    </row>
    <row r="2027" spans="1:7" x14ac:dyDescent="0.35">
      <c r="A2027">
        <v>221758</v>
      </c>
      <c r="B2027" t="str">
        <f t="shared" si="31"/>
        <v>25-63.5</v>
      </c>
      <c r="C2027" s="45">
        <v>25</v>
      </c>
      <c r="D2027" s="45">
        <v>-63.5</v>
      </c>
      <c r="E2027">
        <v>0</v>
      </c>
      <c r="F2027">
        <v>0</v>
      </c>
      <c r="G2027">
        <v>0</v>
      </c>
    </row>
    <row r="2028" spans="1:7" x14ac:dyDescent="0.35">
      <c r="A2028">
        <v>222479</v>
      </c>
      <c r="B2028" t="str">
        <f t="shared" si="31"/>
        <v>25-64</v>
      </c>
      <c r="C2028" s="45">
        <v>25</v>
      </c>
      <c r="D2028" s="45">
        <v>-64</v>
      </c>
      <c r="E2028">
        <v>0</v>
      </c>
      <c r="F2028">
        <v>0</v>
      </c>
      <c r="G2028">
        <v>0</v>
      </c>
    </row>
    <row r="2029" spans="1:7" x14ac:dyDescent="0.35">
      <c r="A2029">
        <v>223200</v>
      </c>
      <c r="B2029" t="str">
        <f t="shared" si="31"/>
        <v>25-64.5</v>
      </c>
      <c r="C2029" s="45">
        <v>25</v>
      </c>
      <c r="D2029" s="45">
        <v>-64.5</v>
      </c>
      <c r="E2029">
        <v>0</v>
      </c>
      <c r="F2029">
        <v>0</v>
      </c>
      <c r="G2029">
        <v>0</v>
      </c>
    </row>
    <row r="2030" spans="1:7" x14ac:dyDescent="0.35">
      <c r="A2030">
        <v>223921</v>
      </c>
      <c r="B2030" t="str">
        <f t="shared" si="31"/>
        <v>25-65</v>
      </c>
      <c r="C2030" s="45">
        <v>25</v>
      </c>
      <c r="D2030" s="45">
        <v>-65</v>
      </c>
      <c r="E2030">
        <v>0</v>
      </c>
      <c r="F2030">
        <v>0</v>
      </c>
      <c r="G2030">
        <v>0</v>
      </c>
    </row>
    <row r="2031" spans="1:7" x14ac:dyDescent="0.35">
      <c r="A2031">
        <v>224642</v>
      </c>
      <c r="B2031" t="str">
        <f t="shared" si="31"/>
        <v>25-65.5</v>
      </c>
      <c r="C2031" s="45">
        <v>25</v>
      </c>
      <c r="D2031" s="45">
        <v>-65.5</v>
      </c>
      <c r="E2031">
        <v>0</v>
      </c>
      <c r="F2031">
        <v>0</v>
      </c>
      <c r="G2031">
        <v>0</v>
      </c>
    </row>
    <row r="2032" spans="1:7" x14ac:dyDescent="0.35">
      <c r="A2032">
        <v>225363</v>
      </c>
      <c r="B2032" t="str">
        <f t="shared" si="31"/>
        <v>25-66</v>
      </c>
      <c r="C2032" s="45">
        <v>25</v>
      </c>
      <c r="D2032" s="45">
        <v>-66</v>
      </c>
      <c r="E2032">
        <v>0</v>
      </c>
      <c r="F2032">
        <v>0</v>
      </c>
      <c r="G2032">
        <v>0</v>
      </c>
    </row>
    <row r="2033" spans="1:7" x14ac:dyDescent="0.35">
      <c r="A2033">
        <v>226084</v>
      </c>
      <c r="B2033" t="str">
        <f t="shared" si="31"/>
        <v>25-66.5</v>
      </c>
      <c r="C2033" s="45">
        <v>25</v>
      </c>
      <c r="D2033" s="45">
        <v>-66.5</v>
      </c>
      <c r="E2033">
        <v>0</v>
      </c>
      <c r="F2033">
        <v>0</v>
      </c>
      <c r="G2033">
        <v>0</v>
      </c>
    </row>
    <row r="2034" spans="1:7" x14ac:dyDescent="0.35">
      <c r="A2034">
        <v>226805</v>
      </c>
      <c r="B2034" t="str">
        <f t="shared" si="31"/>
        <v>25-67</v>
      </c>
      <c r="C2034" s="45">
        <v>25</v>
      </c>
      <c r="D2034" s="45">
        <v>-67</v>
      </c>
      <c r="E2034">
        <v>0</v>
      </c>
      <c r="F2034">
        <v>0</v>
      </c>
      <c r="G2034">
        <v>0</v>
      </c>
    </row>
    <row r="2035" spans="1:7" x14ac:dyDescent="0.35">
      <c r="A2035">
        <v>227526</v>
      </c>
      <c r="B2035" t="str">
        <f t="shared" si="31"/>
        <v>25-67.5</v>
      </c>
      <c r="C2035" s="45">
        <v>25</v>
      </c>
      <c r="D2035" s="45">
        <v>-67.5</v>
      </c>
      <c r="E2035">
        <v>0</v>
      </c>
      <c r="F2035">
        <v>0</v>
      </c>
      <c r="G2035">
        <v>0</v>
      </c>
    </row>
    <row r="2036" spans="1:7" x14ac:dyDescent="0.35">
      <c r="A2036">
        <v>228247</v>
      </c>
      <c r="B2036" t="str">
        <f t="shared" si="31"/>
        <v>25-68</v>
      </c>
      <c r="C2036" s="45">
        <v>25</v>
      </c>
      <c r="D2036" s="45">
        <v>-68</v>
      </c>
      <c r="E2036">
        <v>0</v>
      </c>
      <c r="F2036">
        <v>0</v>
      </c>
      <c r="G2036">
        <v>0</v>
      </c>
    </row>
    <row r="2037" spans="1:7" x14ac:dyDescent="0.35">
      <c r="A2037">
        <v>228968</v>
      </c>
      <c r="B2037" t="str">
        <f t="shared" si="31"/>
        <v>25-68.5</v>
      </c>
      <c r="C2037" s="45">
        <v>25</v>
      </c>
      <c r="D2037" s="45">
        <v>-68.5</v>
      </c>
      <c r="E2037">
        <v>0</v>
      </c>
      <c r="F2037">
        <v>0</v>
      </c>
      <c r="G2037">
        <v>0</v>
      </c>
    </row>
    <row r="2038" spans="1:7" x14ac:dyDescent="0.35">
      <c r="A2038">
        <v>229689</v>
      </c>
      <c r="B2038" t="str">
        <f t="shared" si="31"/>
        <v>25-69</v>
      </c>
      <c r="C2038" s="45">
        <v>25</v>
      </c>
      <c r="D2038" s="45">
        <v>-69</v>
      </c>
      <c r="E2038">
        <v>0</v>
      </c>
      <c r="F2038">
        <v>0</v>
      </c>
      <c r="G2038">
        <v>0</v>
      </c>
    </row>
    <row r="2039" spans="1:7" x14ac:dyDescent="0.35">
      <c r="A2039">
        <v>230410</v>
      </c>
      <c r="B2039" t="str">
        <f t="shared" si="31"/>
        <v>25-69.5</v>
      </c>
      <c r="C2039" s="45">
        <v>25</v>
      </c>
      <c r="D2039" s="45">
        <v>-69.5</v>
      </c>
      <c r="E2039">
        <v>0</v>
      </c>
      <c r="F2039">
        <v>0</v>
      </c>
      <c r="G2039">
        <v>0</v>
      </c>
    </row>
    <row r="2040" spans="1:7" x14ac:dyDescent="0.35">
      <c r="A2040">
        <v>231131</v>
      </c>
      <c r="B2040" t="str">
        <f t="shared" si="31"/>
        <v>25-70</v>
      </c>
      <c r="C2040" s="45">
        <v>25</v>
      </c>
      <c r="D2040" s="45">
        <v>-70</v>
      </c>
      <c r="E2040">
        <v>0</v>
      </c>
      <c r="F2040">
        <v>0</v>
      </c>
      <c r="G2040">
        <v>0</v>
      </c>
    </row>
    <row r="2041" spans="1:7" x14ac:dyDescent="0.35">
      <c r="A2041">
        <v>231852</v>
      </c>
      <c r="B2041" t="str">
        <f t="shared" si="31"/>
        <v>25-70.5</v>
      </c>
      <c r="C2041" s="45">
        <v>25</v>
      </c>
      <c r="D2041" s="45">
        <v>-70.5</v>
      </c>
      <c r="E2041">
        <v>0</v>
      </c>
      <c r="F2041">
        <v>0</v>
      </c>
      <c r="G2041">
        <v>0</v>
      </c>
    </row>
    <row r="2042" spans="1:7" x14ac:dyDescent="0.35">
      <c r="A2042">
        <v>232573</v>
      </c>
      <c r="B2042" t="str">
        <f t="shared" si="31"/>
        <v>25-71</v>
      </c>
      <c r="C2042" s="45">
        <v>25</v>
      </c>
      <c r="D2042" s="45">
        <v>-71</v>
      </c>
      <c r="E2042">
        <v>0</v>
      </c>
      <c r="F2042">
        <v>0</v>
      </c>
      <c r="G2042">
        <v>0</v>
      </c>
    </row>
    <row r="2043" spans="1:7" x14ac:dyDescent="0.35">
      <c r="A2043">
        <v>233294</v>
      </c>
      <c r="B2043" t="str">
        <f t="shared" si="31"/>
        <v>25-71.5</v>
      </c>
      <c r="C2043" s="45">
        <v>25</v>
      </c>
      <c r="D2043" s="45">
        <v>-71.5</v>
      </c>
      <c r="E2043">
        <v>0</v>
      </c>
      <c r="F2043">
        <v>0</v>
      </c>
      <c r="G2043">
        <v>0</v>
      </c>
    </row>
    <row r="2044" spans="1:7" x14ac:dyDescent="0.35">
      <c r="A2044">
        <v>234015</v>
      </c>
      <c r="B2044" t="str">
        <f t="shared" si="31"/>
        <v>25-72</v>
      </c>
      <c r="C2044" s="45">
        <v>25</v>
      </c>
      <c r="D2044" s="45">
        <v>-72</v>
      </c>
      <c r="E2044">
        <v>0</v>
      </c>
      <c r="F2044">
        <v>0</v>
      </c>
      <c r="G2044">
        <v>0</v>
      </c>
    </row>
    <row r="2045" spans="1:7" x14ac:dyDescent="0.35">
      <c r="A2045">
        <v>234736</v>
      </c>
      <c r="B2045" t="str">
        <f t="shared" si="31"/>
        <v>25-72.5</v>
      </c>
      <c r="C2045" s="45">
        <v>25</v>
      </c>
      <c r="D2045" s="45">
        <v>-72.5</v>
      </c>
      <c r="E2045">
        <v>0</v>
      </c>
      <c r="F2045">
        <v>0</v>
      </c>
      <c r="G2045">
        <v>0</v>
      </c>
    </row>
    <row r="2046" spans="1:7" x14ac:dyDescent="0.35">
      <c r="A2046">
        <v>235457</v>
      </c>
      <c r="B2046" t="str">
        <f t="shared" si="31"/>
        <v>25-73</v>
      </c>
      <c r="C2046" s="45">
        <v>25</v>
      </c>
      <c r="D2046" s="45">
        <v>-73</v>
      </c>
      <c r="E2046">
        <v>0</v>
      </c>
      <c r="F2046">
        <v>0</v>
      </c>
      <c r="G2046">
        <v>0</v>
      </c>
    </row>
    <row r="2047" spans="1:7" x14ac:dyDescent="0.35">
      <c r="A2047">
        <v>236178</v>
      </c>
      <c r="B2047" t="str">
        <f t="shared" si="31"/>
        <v>25-73.5</v>
      </c>
      <c r="C2047" s="45">
        <v>25</v>
      </c>
      <c r="D2047" s="45">
        <v>-73.5</v>
      </c>
      <c r="E2047">
        <v>0</v>
      </c>
      <c r="F2047">
        <v>0</v>
      </c>
      <c r="G2047">
        <v>0</v>
      </c>
    </row>
    <row r="2048" spans="1:7" x14ac:dyDescent="0.35">
      <c r="A2048">
        <v>236899</v>
      </c>
      <c r="B2048" t="str">
        <f t="shared" si="31"/>
        <v>25-74</v>
      </c>
      <c r="C2048" s="45">
        <v>25</v>
      </c>
      <c r="D2048" s="45">
        <v>-74</v>
      </c>
      <c r="E2048">
        <v>0</v>
      </c>
      <c r="F2048">
        <v>0</v>
      </c>
      <c r="G2048">
        <v>0</v>
      </c>
    </row>
    <row r="2049" spans="1:7" x14ac:dyDescent="0.35">
      <c r="A2049">
        <v>237620</v>
      </c>
      <c r="B2049" t="str">
        <f t="shared" si="31"/>
        <v>25-74.5</v>
      </c>
      <c r="C2049" s="45">
        <v>25</v>
      </c>
      <c r="D2049" s="45">
        <v>-74.5</v>
      </c>
      <c r="E2049">
        <v>0</v>
      </c>
      <c r="F2049">
        <v>0</v>
      </c>
      <c r="G2049">
        <v>0</v>
      </c>
    </row>
    <row r="2050" spans="1:7" x14ac:dyDescent="0.35">
      <c r="A2050">
        <v>238341</v>
      </c>
      <c r="B2050" t="str">
        <f t="shared" ref="B2050:B2113" si="32">+C2050&amp;D2050</f>
        <v>25-75</v>
      </c>
      <c r="C2050" s="45">
        <v>25</v>
      </c>
      <c r="D2050" s="45">
        <v>-75</v>
      </c>
      <c r="E2050">
        <v>0</v>
      </c>
      <c r="F2050">
        <v>0</v>
      </c>
      <c r="G2050">
        <v>0</v>
      </c>
    </row>
    <row r="2051" spans="1:7" x14ac:dyDescent="0.35">
      <c r="A2051">
        <v>239062</v>
      </c>
      <c r="B2051" t="str">
        <f t="shared" si="32"/>
        <v>25-75.5</v>
      </c>
      <c r="C2051" s="45">
        <v>25</v>
      </c>
      <c r="D2051" s="45">
        <v>-75.5</v>
      </c>
      <c r="E2051">
        <v>0</v>
      </c>
      <c r="F2051">
        <v>0</v>
      </c>
      <c r="G2051">
        <v>0</v>
      </c>
    </row>
    <row r="2052" spans="1:7" x14ac:dyDescent="0.35">
      <c r="A2052">
        <v>239783</v>
      </c>
      <c r="B2052" t="str">
        <f t="shared" si="32"/>
        <v>25-76</v>
      </c>
      <c r="C2052" s="45">
        <v>25</v>
      </c>
      <c r="D2052" s="45">
        <v>-76</v>
      </c>
      <c r="E2052">
        <v>0</v>
      </c>
      <c r="F2052">
        <v>0</v>
      </c>
      <c r="G2052">
        <v>0</v>
      </c>
    </row>
    <row r="2053" spans="1:7" x14ac:dyDescent="0.35">
      <c r="A2053">
        <v>240504</v>
      </c>
      <c r="B2053" t="str">
        <f t="shared" si="32"/>
        <v>25-76.5</v>
      </c>
      <c r="C2053" s="45">
        <v>25</v>
      </c>
      <c r="D2053" s="45">
        <v>-76.5</v>
      </c>
      <c r="E2053">
        <v>0</v>
      </c>
      <c r="F2053">
        <v>0</v>
      </c>
      <c r="G2053">
        <v>0</v>
      </c>
    </row>
    <row r="2054" spans="1:7" x14ac:dyDescent="0.35">
      <c r="A2054">
        <v>241225</v>
      </c>
      <c r="B2054" t="str">
        <f t="shared" si="32"/>
        <v>25-77</v>
      </c>
      <c r="C2054" s="45">
        <v>25</v>
      </c>
      <c r="D2054" s="45">
        <v>-77</v>
      </c>
      <c r="E2054">
        <v>0</v>
      </c>
      <c r="F2054">
        <v>0</v>
      </c>
      <c r="G2054">
        <v>0</v>
      </c>
    </row>
    <row r="2055" spans="1:7" x14ac:dyDescent="0.35">
      <c r="A2055">
        <v>241946</v>
      </c>
      <c r="B2055" t="str">
        <f t="shared" si="32"/>
        <v>25-77.5</v>
      </c>
      <c r="C2055" s="45">
        <v>25</v>
      </c>
      <c r="D2055" s="45">
        <v>-77.5</v>
      </c>
      <c r="E2055">
        <v>0</v>
      </c>
      <c r="F2055">
        <v>0</v>
      </c>
      <c r="G2055">
        <v>0</v>
      </c>
    </row>
    <row r="2056" spans="1:7" x14ac:dyDescent="0.35">
      <c r="A2056">
        <v>242667</v>
      </c>
      <c r="B2056" t="str">
        <f t="shared" si="32"/>
        <v>25-78</v>
      </c>
      <c r="C2056" s="45">
        <v>25</v>
      </c>
      <c r="D2056" s="45">
        <v>-78</v>
      </c>
      <c r="E2056">
        <v>0</v>
      </c>
      <c r="F2056">
        <v>0</v>
      </c>
      <c r="G2056">
        <v>0</v>
      </c>
    </row>
    <row r="2057" spans="1:7" x14ac:dyDescent="0.35">
      <c r="A2057">
        <v>243388</v>
      </c>
      <c r="B2057" t="str">
        <f t="shared" si="32"/>
        <v>25-78.5</v>
      </c>
      <c r="C2057" s="45">
        <v>25</v>
      </c>
      <c r="D2057" s="45">
        <v>-78.5</v>
      </c>
      <c r="E2057">
        <v>0</v>
      </c>
      <c r="F2057">
        <v>0</v>
      </c>
      <c r="G2057">
        <v>0</v>
      </c>
    </row>
    <row r="2058" spans="1:7" x14ac:dyDescent="0.35">
      <c r="A2058">
        <v>244109</v>
      </c>
      <c r="B2058" t="str">
        <f t="shared" si="32"/>
        <v>25-79</v>
      </c>
      <c r="C2058" s="45">
        <v>25</v>
      </c>
      <c r="D2058" s="45">
        <v>-79</v>
      </c>
      <c r="E2058">
        <v>0</v>
      </c>
      <c r="F2058">
        <v>0</v>
      </c>
      <c r="G2058">
        <v>0</v>
      </c>
    </row>
    <row r="2059" spans="1:7" x14ac:dyDescent="0.35">
      <c r="A2059">
        <v>244830</v>
      </c>
      <c r="B2059" t="str">
        <f t="shared" si="32"/>
        <v>25-79.5</v>
      </c>
      <c r="C2059" s="45">
        <v>25</v>
      </c>
      <c r="D2059" s="45">
        <v>-79.5</v>
      </c>
      <c r="E2059">
        <v>0</v>
      </c>
      <c r="F2059">
        <v>0</v>
      </c>
      <c r="G2059">
        <v>0</v>
      </c>
    </row>
    <row r="2060" spans="1:7" x14ac:dyDescent="0.35">
      <c r="A2060">
        <v>245551</v>
      </c>
      <c r="B2060" t="str">
        <f t="shared" si="32"/>
        <v>25-80</v>
      </c>
      <c r="C2060" s="45">
        <v>25</v>
      </c>
      <c r="D2060" s="45">
        <v>-80</v>
      </c>
      <c r="E2060">
        <v>0</v>
      </c>
      <c r="F2060">
        <v>0</v>
      </c>
      <c r="G2060">
        <v>0</v>
      </c>
    </row>
    <row r="2061" spans="1:7" x14ac:dyDescent="0.35">
      <c r="A2061">
        <v>246272</v>
      </c>
      <c r="B2061" t="str">
        <f t="shared" si="32"/>
        <v>25-80.5</v>
      </c>
      <c r="C2061" s="45">
        <v>25</v>
      </c>
      <c r="D2061" s="45">
        <v>-80.5</v>
      </c>
      <c r="E2061">
        <v>0</v>
      </c>
      <c r="F2061">
        <v>0</v>
      </c>
      <c r="G2061">
        <v>0</v>
      </c>
    </row>
    <row r="2062" spans="1:7" x14ac:dyDescent="0.35">
      <c r="A2062">
        <v>246993</v>
      </c>
      <c r="B2062" t="str">
        <f t="shared" si="32"/>
        <v>25-81</v>
      </c>
      <c r="C2062" s="45">
        <v>25</v>
      </c>
      <c r="D2062" s="45">
        <v>-81</v>
      </c>
      <c r="E2062">
        <v>0</v>
      </c>
      <c r="F2062">
        <v>0</v>
      </c>
      <c r="G2062">
        <v>0</v>
      </c>
    </row>
    <row r="2063" spans="1:7" x14ac:dyDescent="0.35">
      <c r="A2063">
        <v>247714</v>
      </c>
      <c r="B2063" t="str">
        <f t="shared" si="32"/>
        <v>25-81.5</v>
      </c>
      <c r="C2063" s="45">
        <v>25</v>
      </c>
      <c r="D2063" s="45">
        <v>-81.5</v>
      </c>
      <c r="E2063">
        <v>0</v>
      </c>
      <c r="F2063">
        <v>0</v>
      </c>
      <c r="G2063">
        <v>0</v>
      </c>
    </row>
    <row r="2064" spans="1:7" x14ac:dyDescent="0.35">
      <c r="A2064">
        <v>248435</v>
      </c>
      <c r="B2064" t="str">
        <f t="shared" si="32"/>
        <v>25-82</v>
      </c>
      <c r="C2064" s="45">
        <v>25</v>
      </c>
      <c r="D2064" s="45">
        <v>-82</v>
      </c>
      <c r="E2064">
        <v>0</v>
      </c>
      <c r="F2064">
        <v>0</v>
      </c>
      <c r="G2064">
        <v>0</v>
      </c>
    </row>
    <row r="2065" spans="1:7" x14ac:dyDescent="0.35">
      <c r="A2065">
        <v>249156</v>
      </c>
      <c r="B2065" t="str">
        <f t="shared" si="32"/>
        <v>25-82.5</v>
      </c>
      <c r="C2065" s="45">
        <v>25</v>
      </c>
      <c r="D2065" s="45">
        <v>-82.5</v>
      </c>
      <c r="E2065">
        <v>0</v>
      </c>
      <c r="F2065">
        <v>0</v>
      </c>
      <c r="G2065">
        <v>0</v>
      </c>
    </row>
    <row r="2066" spans="1:7" x14ac:dyDescent="0.35">
      <c r="A2066">
        <v>249877</v>
      </c>
      <c r="B2066" t="str">
        <f t="shared" si="32"/>
        <v>25-83</v>
      </c>
      <c r="C2066" s="45">
        <v>25</v>
      </c>
      <c r="D2066" s="45">
        <v>-83</v>
      </c>
      <c r="E2066">
        <v>0</v>
      </c>
      <c r="F2066">
        <v>0</v>
      </c>
      <c r="G2066">
        <v>0</v>
      </c>
    </row>
    <row r="2067" spans="1:7" x14ac:dyDescent="0.35">
      <c r="A2067">
        <v>250598</v>
      </c>
      <c r="B2067" t="str">
        <f t="shared" si="32"/>
        <v>25-83.5</v>
      </c>
      <c r="C2067" s="45">
        <v>25</v>
      </c>
      <c r="D2067" s="45">
        <v>-83.5</v>
      </c>
      <c r="E2067">
        <v>0</v>
      </c>
      <c r="F2067">
        <v>0</v>
      </c>
      <c r="G2067">
        <v>0</v>
      </c>
    </row>
    <row r="2068" spans="1:7" x14ac:dyDescent="0.35">
      <c r="A2068">
        <v>251319</v>
      </c>
      <c r="B2068" t="str">
        <f t="shared" si="32"/>
        <v>25-84</v>
      </c>
      <c r="C2068" s="45">
        <v>25</v>
      </c>
      <c r="D2068" s="45">
        <v>-84</v>
      </c>
      <c r="E2068">
        <v>0</v>
      </c>
      <c r="F2068">
        <v>0</v>
      </c>
      <c r="G2068">
        <v>0</v>
      </c>
    </row>
    <row r="2069" spans="1:7" x14ac:dyDescent="0.35">
      <c r="A2069">
        <v>252040</v>
      </c>
      <c r="B2069" t="str">
        <f t="shared" si="32"/>
        <v>25-84.5</v>
      </c>
      <c r="C2069" s="45">
        <v>25</v>
      </c>
      <c r="D2069" s="45">
        <v>-84.5</v>
      </c>
      <c r="E2069">
        <v>0</v>
      </c>
      <c r="F2069">
        <v>0</v>
      </c>
      <c r="G2069">
        <v>0</v>
      </c>
    </row>
    <row r="2070" spans="1:7" x14ac:dyDescent="0.35">
      <c r="A2070">
        <v>252761</v>
      </c>
      <c r="B2070" t="str">
        <f t="shared" si="32"/>
        <v>25-85</v>
      </c>
      <c r="C2070" s="45">
        <v>25</v>
      </c>
      <c r="D2070" s="45">
        <v>-85</v>
      </c>
      <c r="E2070">
        <v>0</v>
      </c>
      <c r="F2070">
        <v>0</v>
      </c>
      <c r="G2070">
        <v>0</v>
      </c>
    </row>
    <row r="2071" spans="1:7" x14ac:dyDescent="0.35">
      <c r="A2071">
        <v>253482</v>
      </c>
      <c r="B2071" t="str">
        <f t="shared" si="32"/>
        <v>25-85.5</v>
      </c>
      <c r="C2071" s="45">
        <v>25</v>
      </c>
      <c r="D2071" s="45">
        <v>-85.5</v>
      </c>
      <c r="E2071">
        <v>0</v>
      </c>
      <c r="F2071">
        <v>0</v>
      </c>
      <c r="G2071">
        <v>0</v>
      </c>
    </row>
    <row r="2072" spans="1:7" x14ac:dyDescent="0.35">
      <c r="A2072">
        <v>254203</v>
      </c>
      <c r="B2072" t="str">
        <f t="shared" si="32"/>
        <v>25-86</v>
      </c>
      <c r="C2072" s="45">
        <v>25</v>
      </c>
      <c r="D2072" s="45">
        <v>-86</v>
      </c>
      <c r="E2072">
        <v>0</v>
      </c>
      <c r="F2072">
        <v>0</v>
      </c>
      <c r="G2072">
        <v>0</v>
      </c>
    </row>
    <row r="2073" spans="1:7" x14ac:dyDescent="0.35">
      <c r="A2073">
        <v>254924</v>
      </c>
      <c r="B2073" t="str">
        <f t="shared" si="32"/>
        <v>25-86.5</v>
      </c>
      <c r="C2073" s="45">
        <v>25</v>
      </c>
      <c r="D2073" s="45">
        <v>-86.5</v>
      </c>
      <c r="E2073">
        <v>0</v>
      </c>
      <c r="F2073">
        <v>0</v>
      </c>
      <c r="G2073">
        <v>0</v>
      </c>
    </row>
    <row r="2074" spans="1:7" x14ac:dyDescent="0.35">
      <c r="A2074">
        <v>255645</v>
      </c>
      <c r="B2074" t="str">
        <f t="shared" si="32"/>
        <v>25-87</v>
      </c>
      <c r="C2074" s="45">
        <v>25</v>
      </c>
      <c r="D2074" s="45">
        <v>-87</v>
      </c>
      <c r="E2074">
        <v>0</v>
      </c>
      <c r="F2074">
        <v>0</v>
      </c>
      <c r="G2074">
        <v>0</v>
      </c>
    </row>
    <row r="2075" spans="1:7" x14ac:dyDescent="0.35">
      <c r="A2075">
        <v>256366</v>
      </c>
      <c r="B2075" t="str">
        <f t="shared" si="32"/>
        <v>25-87.5</v>
      </c>
      <c r="C2075" s="45">
        <v>25</v>
      </c>
      <c r="D2075" s="45">
        <v>-87.5</v>
      </c>
      <c r="E2075">
        <v>0</v>
      </c>
      <c r="F2075">
        <v>0</v>
      </c>
      <c r="G2075">
        <v>0</v>
      </c>
    </row>
    <row r="2076" spans="1:7" x14ac:dyDescent="0.35">
      <c r="A2076">
        <v>257087</v>
      </c>
      <c r="B2076" t="str">
        <f t="shared" si="32"/>
        <v>25-88</v>
      </c>
      <c r="C2076" s="45">
        <v>25</v>
      </c>
      <c r="D2076" s="45">
        <v>-88</v>
      </c>
      <c r="E2076">
        <v>0</v>
      </c>
      <c r="F2076">
        <v>0</v>
      </c>
      <c r="G2076">
        <v>0</v>
      </c>
    </row>
    <row r="2077" spans="1:7" x14ac:dyDescent="0.35">
      <c r="A2077">
        <v>257808</v>
      </c>
      <c r="B2077" t="str">
        <f t="shared" si="32"/>
        <v>25-88.5</v>
      </c>
      <c r="C2077" s="45">
        <v>25</v>
      </c>
      <c r="D2077" s="45">
        <v>-88.5</v>
      </c>
      <c r="E2077">
        <v>0</v>
      </c>
      <c r="F2077">
        <v>0</v>
      </c>
      <c r="G2077">
        <v>0</v>
      </c>
    </row>
    <row r="2078" spans="1:7" x14ac:dyDescent="0.35">
      <c r="A2078">
        <v>258529</v>
      </c>
      <c r="B2078" t="str">
        <f t="shared" si="32"/>
        <v>25-89</v>
      </c>
      <c r="C2078" s="45">
        <v>25</v>
      </c>
      <c r="D2078" s="45">
        <v>-89</v>
      </c>
      <c r="E2078">
        <v>0</v>
      </c>
      <c r="F2078">
        <v>0</v>
      </c>
      <c r="G2078">
        <v>0</v>
      </c>
    </row>
    <row r="2079" spans="1:7" x14ac:dyDescent="0.35">
      <c r="A2079">
        <v>259250</v>
      </c>
      <c r="B2079" t="str">
        <f t="shared" si="32"/>
        <v>25-89.5</v>
      </c>
      <c r="C2079" s="45">
        <v>25</v>
      </c>
      <c r="D2079" s="45">
        <v>-89.5</v>
      </c>
      <c r="E2079">
        <v>0</v>
      </c>
      <c r="F2079">
        <v>0</v>
      </c>
      <c r="G2079">
        <v>0</v>
      </c>
    </row>
    <row r="2080" spans="1:7" x14ac:dyDescent="0.35">
      <c r="A2080">
        <v>259971</v>
      </c>
      <c r="B2080" t="str">
        <f t="shared" si="32"/>
        <v>25-90</v>
      </c>
      <c r="C2080" s="45">
        <v>25</v>
      </c>
      <c r="D2080" s="45">
        <v>-90</v>
      </c>
      <c r="E2080">
        <v>0</v>
      </c>
      <c r="F2080">
        <v>0</v>
      </c>
      <c r="G2080">
        <v>0</v>
      </c>
    </row>
    <row r="2081" spans="1:7" x14ac:dyDescent="0.35">
      <c r="A2081">
        <v>215270</v>
      </c>
      <c r="B2081" t="str">
        <f t="shared" si="32"/>
        <v>25.5-59</v>
      </c>
      <c r="C2081" s="45">
        <v>25.5</v>
      </c>
      <c r="D2081" s="45">
        <v>-59</v>
      </c>
      <c r="E2081">
        <v>0</v>
      </c>
      <c r="F2081">
        <v>0</v>
      </c>
      <c r="G2081">
        <v>0</v>
      </c>
    </row>
    <row r="2082" spans="1:7" x14ac:dyDescent="0.35">
      <c r="A2082">
        <v>215991</v>
      </c>
      <c r="B2082" t="str">
        <f t="shared" si="32"/>
        <v>25.5-59.5</v>
      </c>
      <c r="C2082" s="45">
        <v>25.5</v>
      </c>
      <c r="D2082" s="45">
        <v>-59.5</v>
      </c>
      <c r="E2082">
        <v>0</v>
      </c>
      <c r="F2082">
        <v>0</v>
      </c>
      <c r="G2082">
        <v>0</v>
      </c>
    </row>
    <row r="2083" spans="1:7" x14ac:dyDescent="0.35">
      <c r="A2083">
        <v>216712</v>
      </c>
      <c r="B2083" t="str">
        <f t="shared" si="32"/>
        <v>25.5-60</v>
      </c>
      <c r="C2083" s="45">
        <v>25.5</v>
      </c>
      <c r="D2083" s="45">
        <v>-60</v>
      </c>
      <c r="E2083">
        <v>0</v>
      </c>
      <c r="F2083">
        <v>0</v>
      </c>
      <c r="G2083">
        <v>0</v>
      </c>
    </row>
    <row r="2084" spans="1:7" x14ac:dyDescent="0.35">
      <c r="A2084">
        <v>217433</v>
      </c>
      <c r="B2084" t="str">
        <f t="shared" si="32"/>
        <v>25.5-60.5</v>
      </c>
      <c r="C2084" s="45">
        <v>25.5</v>
      </c>
      <c r="D2084" s="45">
        <v>-60.5</v>
      </c>
      <c r="E2084">
        <v>0</v>
      </c>
      <c r="F2084">
        <v>0</v>
      </c>
      <c r="G2084">
        <v>0</v>
      </c>
    </row>
    <row r="2085" spans="1:7" x14ac:dyDescent="0.35">
      <c r="A2085">
        <v>218154</v>
      </c>
      <c r="B2085" t="str">
        <f t="shared" si="32"/>
        <v>25.5-61</v>
      </c>
      <c r="C2085" s="45">
        <v>25.5</v>
      </c>
      <c r="D2085" s="45">
        <v>-61</v>
      </c>
      <c r="E2085">
        <v>0</v>
      </c>
      <c r="F2085">
        <v>0</v>
      </c>
      <c r="G2085">
        <v>0</v>
      </c>
    </row>
    <row r="2086" spans="1:7" x14ac:dyDescent="0.35">
      <c r="A2086">
        <v>218875</v>
      </c>
      <c r="B2086" t="str">
        <f t="shared" si="32"/>
        <v>25.5-61.5</v>
      </c>
      <c r="C2086" s="45">
        <v>25.5</v>
      </c>
      <c r="D2086" s="45">
        <v>-61.5</v>
      </c>
      <c r="E2086">
        <v>0</v>
      </c>
      <c r="F2086">
        <v>0</v>
      </c>
      <c r="G2086">
        <v>0</v>
      </c>
    </row>
    <row r="2087" spans="1:7" x14ac:dyDescent="0.35">
      <c r="A2087">
        <v>219596</v>
      </c>
      <c r="B2087" t="str">
        <f t="shared" si="32"/>
        <v>25.5-62</v>
      </c>
      <c r="C2087" s="45">
        <v>25.5</v>
      </c>
      <c r="D2087" s="45">
        <v>-62</v>
      </c>
      <c r="E2087">
        <v>0</v>
      </c>
      <c r="F2087">
        <v>0</v>
      </c>
      <c r="G2087">
        <v>0</v>
      </c>
    </row>
    <row r="2088" spans="1:7" x14ac:dyDescent="0.35">
      <c r="A2088">
        <v>220317</v>
      </c>
      <c r="B2088" t="str">
        <f t="shared" si="32"/>
        <v>25.5-62.5</v>
      </c>
      <c r="C2088" s="45">
        <v>25.5</v>
      </c>
      <c r="D2088" s="45">
        <v>-62.5</v>
      </c>
      <c r="E2088">
        <v>0</v>
      </c>
      <c r="F2088">
        <v>0</v>
      </c>
      <c r="G2088">
        <v>0</v>
      </c>
    </row>
    <row r="2089" spans="1:7" x14ac:dyDescent="0.35">
      <c r="A2089">
        <v>221038</v>
      </c>
      <c r="B2089" t="str">
        <f t="shared" si="32"/>
        <v>25.5-63</v>
      </c>
      <c r="C2089" s="45">
        <v>25.5</v>
      </c>
      <c r="D2089" s="45">
        <v>-63</v>
      </c>
      <c r="E2089">
        <v>0</v>
      </c>
      <c r="F2089">
        <v>0</v>
      </c>
      <c r="G2089">
        <v>0</v>
      </c>
    </row>
    <row r="2090" spans="1:7" x14ac:dyDescent="0.35">
      <c r="A2090">
        <v>221759</v>
      </c>
      <c r="B2090" t="str">
        <f t="shared" si="32"/>
        <v>25.5-63.5</v>
      </c>
      <c r="C2090" s="45">
        <v>25.5</v>
      </c>
      <c r="D2090" s="45">
        <v>-63.5</v>
      </c>
      <c r="E2090">
        <v>0</v>
      </c>
      <c r="F2090">
        <v>0</v>
      </c>
      <c r="G2090">
        <v>0</v>
      </c>
    </row>
    <row r="2091" spans="1:7" x14ac:dyDescent="0.35">
      <c r="A2091">
        <v>222480</v>
      </c>
      <c r="B2091" t="str">
        <f t="shared" si="32"/>
        <v>25.5-64</v>
      </c>
      <c r="C2091" s="45">
        <v>25.5</v>
      </c>
      <c r="D2091" s="45">
        <v>-64</v>
      </c>
      <c r="E2091">
        <v>0</v>
      </c>
      <c r="F2091">
        <v>0</v>
      </c>
      <c r="G2091">
        <v>0</v>
      </c>
    </row>
    <row r="2092" spans="1:7" x14ac:dyDescent="0.35">
      <c r="A2092">
        <v>223201</v>
      </c>
      <c r="B2092" t="str">
        <f t="shared" si="32"/>
        <v>25.5-64.5</v>
      </c>
      <c r="C2092" s="45">
        <v>25.5</v>
      </c>
      <c r="D2092" s="45">
        <v>-64.5</v>
      </c>
      <c r="E2092">
        <v>0</v>
      </c>
      <c r="F2092">
        <v>0</v>
      </c>
      <c r="G2092">
        <v>0</v>
      </c>
    </row>
    <row r="2093" spans="1:7" x14ac:dyDescent="0.35">
      <c r="A2093">
        <v>223922</v>
      </c>
      <c r="B2093" t="str">
        <f t="shared" si="32"/>
        <v>25.5-65</v>
      </c>
      <c r="C2093" s="45">
        <v>25.5</v>
      </c>
      <c r="D2093" s="45">
        <v>-65</v>
      </c>
      <c r="E2093">
        <v>0</v>
      </c>
      <c r="F2093">
        <v>0</v>
      </c>
      <c r="G2093">
        <v>0</v>
      </c>
    </row>
    <row r="2094" spans="1:7" x14ac:dyDescent="0.35">
      <c r="A2094">
        <v>224643</v>
      </c>
      <c r="B2094" t="str">
        <f t="shared" si="32"/>
        <v>25.5-65.5</v>
      </c>
      <c r="C2094" s="45">
        <v>25.5</v>
      </c>
      <c r="D2094" s="45">
        <v>-65.5</v>
      </c>
      <c r="E2094">
        <v>0</v>
      </c>
      <c r="F2094">
        <v>0</v>
      </c>
      <c r="G2094">
        <v>0</v>
      </c>
    </row>
    <row r="2095" spans="1:7" x14ac:dyDescent="0.35">
      <c r="A2095">
        <v>225364</v>
      </c>
      <c r="B2095" t="str">
        <f t="shared" si="32"/>
        <v>25.5-66</v>
      </c>
      <c r="C2095" s="45">
        <v>25.5</v>
      </c>
      <c r="D2095" s="45">
        <v>-66</v>
      </c>
      <c r="E2095">
        <v>0</v>
      </c>
      <c r="F2095">
        <v>0</v>
      </c>
      <c r="G2095">
        <v>0</v>
      </c>
    </row>
    <row r="2096" spans="1:7" x14ac:dyDescent="0.35">
      <c r="A2096">
        <v>226085</v>
      </c>
      <c r="B2096" t="str">
        <f t="shared" si="32"/>
        <v>25.5-66.5</v>
      </c>
      <c r="C2096" s="45">
        <v>25.5</v>
      </c>
      <c r="D2096" s="45">
        <v>-66.5</v>
      </c>
      <c r="E2096">
        <v>0</v>
      </c>
      <c r="F2096">
        <v>0</v>
      </c>
      <c r="G2096">
        <v>0</v>
      </c>
    </row>
    <row r="2097" spans="1:7" x14ac:dyDescent="0.35">
      <c r="A2097">
        <v>226806</v>
      </c>
      <c r="B2097" t="str">
        <f t="shared" si="32"/>
        <v>25.5-67</v>
      </c>
      <c r="C2097" s="45">
        <v>25.5</v>
      </c>
      <c r="D2097" s="45">
        <v>-67</v>
      </c>
      <c r="E2097">
        <v>0</v>
      </c>
      <c r="F2097">
        <v>0</v>
      </c>
      <c r="G2097">
        <v>0</v>
      </c>
    </row>
    <row r="2098" spans="1:7" x14ac:dyDescent="0.35">
      <c r="A2098">
        <v>227527</v>
      </c>
      <c r="B2098" t="str">
        <f t="shared" si="32"/>
        <v>25.5-67.5</v>
      </c>
      <c r="C2098" s="45">
        <v>25.5</v>
      </c>
      <c r="D2098" s="45">
        <v>-67.5</v>
      </c>
      <c r="E2098">
        <v>0</v>
      </c>
      <c r="F2098">
        <v>0</v>
      </c>
      <c r="G2098">
        <v>0</v>
      </c>
    </row>
    <row r="2099" spans="1:7" x14ac:dyDescent="0.35">
      <c r="A2099">
        <v>228248</v>
      </c>
      <c r="B2099" t="str">
        <f t="shared" si="32"/>
        <v>25.5-68</v>
      </c>
      <c r="C2099" s="45">
        <v>25.5</v>
      </c>
      <c r="D2099" s="45">
        <v>-68</v>
      </c>
      <c r="E2099">
        <v>0</v>
      </c>
      <c r="F2099">
        <v>0</v>
      </c>
      <c r="G2099">
        <v>0</v>
      </c>
    </row>
    <row r="2100" spans="1:7" x14ac:dyDescent="0.35">
      <c r="A2100">
        <v>228969</v>
      </c>
      <c r="B2100" t="str">
        <f t="shared" si="32"/>
        <v>25.5-68.5</v>
      </c>
      <c r="C2100" s="45">
        <v>25.5</v>
      </c>
      <c r="D2100" s="45">
        <v>-68.5</v>
      </c>
      <c r="E2100">
        <v>0</v>
      </c>
      <c r="F2100">
        <v>0</v>
      </c>
      <c r="G2100">
        <v>0</v>
      </c>
    </row>
    <row r="2101" spans="1:7" x14ac:dyDescent="0.35">
      <c r="A2101">
        <v>229690</v>
      </c>
      <c r="B2101" t="str">
        <f t="shared" si="32"/>
        <v>25.5-69</v>
      </c>
      <c r="C2101" s="45">
        <v>25.5</v>
      </c>
      <c r="D2101" s="45">
        <v>-69</v>
      </c>
      <c r="E2101">
        <v>0</v>
      </c>
      <c r="F2101">
        <v>0</v>
      </c>
      <c r="G2101">
        <v>0</v>
      </c>
    </row>
    <row r="2102" spans="1:7" x14ac:dyDescent="0.35">
      <c r="A2102">
        <v>230411</v>
      </c>
      <c r="B2102" t="str">
        <f t="shared" si="32"/>
        <v>25.5-69.5</v>
      </c>
      <c r="C2102" s="45">
        <v>25.5</v>
      </c>
      <c r="D2102" s="45">
        <v>-69.5</v>
      </c>
      <c r="E2102">
        <v>0</v>
      </c>
      <c r="F2102">
        <v>0</v>
      </c>
      <c r="G2102">
        <v>0</v>
      </c>
    </row>
    <row r="2103" spans="1:7" x14ac:dyDescent="0.35">
      <c r="A2103">
        <v>231132</v>
      </c>
      <c r="B2103" t="str">
        <f t="shared" si="32"/>
        <v>25.5-70</v>
      </c>
      <c r="C2103" s="45">
        <v>25.5</v>
      </c>
      <c r="D2103" s="45">
        <v>-70</v>
      </c>
      <c r="E2103">
        <v>0</v>
      </c>
      <c r="F2103">
        <v>0</v>
      </c>
      <c r="G2103">
        <v>0</v>
      </c>
    </row>
    <row r="2104" spans="1:7" x14ac:dyDescent="0.35">
      <c r="A2104">
        <v>231853</v>
      </c>
      <c r="B2104" t="str">
        <f t="shared" si="32"/>
        <v>25.5-70.5</v>
      </c>
      <c r="C2104" s="45">
        <v>25.5</v>
      </c>
      <c r="D2104" s="45">
        <v>-70.5</v>
      </c>
      <c r="E2104">
        <v>0</v>
      </c>
      <c r="F2104">
        <v>0</v>
      </c>
      <c r="G2104">
        <v>0</v>
      </c>
    </row>
    <row r="2105" spans="1:7" x14ac:dyDescent="0.35">
      <c r="A2105">
        <v>232574</v>
      </c>
      <c r="B2105" t="str">
        <f t="shared" si="32"/>
        <v>25.5-71</v>
      </c>
      <c r="C2105" s="45">
        <v>25.5</v>
      </c>
      <c r="D2105" s="45">
        <v>-71</v>
      </c>
      <c r="E2105">
        <v>0</v>
      </c>
      <c r="F2105">
        <v>0</v>
      </c>
      <c r="G2105">
        <v>0</v>
      </c>
    </row>
    <row r="2106" spans="1:7" x14ac:dyDescent="0.35">
      <c r="A2106">
        <v>233295</v>
      </c>
      <c r="B2106" t="str">
        <f t="shared" si="32"/>
        <v>25.5-71.5</v>
      </c>
      <c r="C2106" s="45">
        <v>25.5</v>
      </c>
      <c r="D2106" s="45">
        <v>-71.5</v>
      </c>
      <c r="E2106">
        <v>0</v>
      </c>
      <c r="F2106">
        <v>0</v>
      </c>
      <c r="G2106">
        <v>0</v>
      </c>
    </row>
    <row r="2107" spans="1:7" x14ac:dyDescent="0.35">
      <c r="A2107">
        <v>234016</v>
      </c>
      <c r="B2107" t="str">
        <f t="shared" si="32"/>
        <v>25.5-72</v>
      </c>
      <c r="C2107" s="45">
        <v>25.5</v>
      </c>
      <c r="D2107" s="45">
        <v>-72</v>
      </c>
      <c r="E2107">
        <v>0</v>
      </c>
      <c r="F2107">
        <v>0</v>
      </c>
      <c r="G2107">
        <v>0</v>
      </c>
    </row>
    <row r="2108" spans="1:7" x14ac:dyDescent="0.35">
      <c r="A2108">
        <v>234737</v>
      </c>
      <c r="B2108" t="str">
        <f t="shared" si="32"/>
        <v>25.5-72.5</v>
      </c>
      <c r="C2108" s="45">
        <v>25.5</v>
      </c>
      <c r="D2108" s="45">
        <v>-72.5</v>
      </c>
      <c r="E2108">
        <v>0</v>
      </c>
      <c r="F2108">
        <v>0</v>
      </c>
      <c r="G2108">
        <v>0</v>
      </c>
    </row>
    <row r="2109" spans="1:7" x14ac:dyDescent="0.35">
      <c r="A2109">
        <v>235458</v>
      </c>
      <c r="B2109" t="str">
        <f t="shared" si="32"/>
        <v>25.5-73</v>
      </c>
      <c r="C2109" s="45">
        <v>25.5</v>
      </c>
      <c r="D2109" s="45">
        <v>-73</v>
      </c>
      <c r="E2109">
        <v>0</v>
      </c>
      <c r="F2109">
        <v>0</v>
      </c>
      <c r="G2109">
        <v>0</v>
      </c>
    </row>
    <row r="2110" spans="1:7" x14ac:dyDescent="0.35">
      <c r="A2110">
        <v>236179</v>
      </c>
      <c r="B2110" t="str">
        <f t="shared" si="32"/>
        <v>25.5-73.5</v>
      </c>
      <c r="C2110" s="45">
        <v>25.5</v>
      </c>
      <c r="D2110" s="45">
        <v>-73.5</v>
      </c>
      <c r="E2110">
        <v>0</v>
      </c>
      <c r="F2110">
        <v>0</v>
      </c>
      <c r="G2110">
        <v>0</v>
      </c>
    </row>
    <row r="2111" spans="1:7" x14ac:dyDescent="0.35">
      <c r="A2111">
        <v>236900</v>
      </c>
      <c r="B2111" t="str">
        <f t="shared" si="32"/>
        <v>25.5-74</v>
      </c>
      <c r="C2111" s="45">
        <v>25.5</v>
      </c>
      <c r="D2111" s="45">
        <v>-74</v>
      </c>
      <c r="E2111">
        <v>0</v>
      </c>
      <c r="F2111">
        <v>0</v>
      </c>
      <c r="G2111">
        <v>0</v>
      </c>
    </row>
    <row r="2112" spans="1:7" x14ac:dyDescent="0.35">
      <c r="A2112">
        <v>237621</v>
      </c>
      <c r="B2112" t="str">
        <f t="shared" si="32"/>
        <v>25.5-74.5</v>
      </c>
      <c r="C2112" s="45">
        <v>25.5</v>
      </c>
      <c r="D2112" s="45">
        <v>-74.5</v>
      </c>
      <c r="E2112">
        <v>0</v>
      </c>
      <c r="F2112">
        <v>0</v>
      </c>
      <c r="G2112">
        <v>0</v>
      </c>
    </row>
    <row r="2113" spans="1:7" x14ac:dyDescent="0.35">
      <c r="A2113">
        <v>238342</v>
      </c>
      <c r="B2113" t="str">
        <f t="shared" si="32"/>
        <v>25.5-75</v>
      </c>
      <c r="C2113" s="45">
        <v>25.5</v>
      </c>
      <c r="D2113" s="45">
        <v>-75</v>
      </c>
      <c r="E2113">
        <v>0</v>
      </c>
      <c r="F2113">
        <v>0</v>
      </c>
      <c r="G2113">
        <v>0</v>
      </c>
    </row>
    <row r="2114" spans="1:7" x14ac:dyDescent="0.35">
      <c r="A2114">
        <v>239063</v>
      </c>
      <c r="B2114" t="str">
        <f t="shared" ref="B2114:B2177" si="33">+C2114&amp;D2114</f>
        <v>25.5-75.5</v>
      </c>
      <c r="C2114" s="45">
        <v>25.5</v>
      </c>
      <c r="D2114" s="45">
        <v>-75.5</v>
      </c>
      <c r="E2114">
        <v>0</v>
      </c>
      <c r="F2114">
        <v>0</v>
      </c>
      <c r="G2114">
        <v>0</v>
      </c>
    </row>
    <row r="2115" spans="1:7" x14ac:dyDescent="0.35">
      <c r="A2115">
        <v>239784</v>
      </c>
      <c r="B2115" t="str">
        <f t="shared" si="33"/>
        <v>25.5-76</v>
      </c>
      <c r="C2115" s="45">
        <v>25.5</v>
      </c>
      <c r="D2115" s="45">
        <v>-76</v>
      </c>
      <c r="E2115">
        <v>0</v>
      </c>
      <c r="F2115">
        <v>0</v>
      </c>
      <c r="G2115">
        <v>0</v>
      </c>
    </row>
    <row r="2116" spans="1:7" x14ac:dyDescent="0.35">
      <c r="A2116">
        <v>240505</v>
      </c>
      <c r="B2116" t="str">
        <f t="shared" si="33"/>
        <v>25.5-76.5</v>
      </c>
      <c r="C2116" s="45">
        <v>25.5</v>
      </c>
      <c r="D2116" s="45">
        <v>-76.5</v>
      </c>
      <c r="E2116">
        <v>0</v>
      </c>
      <c r="F2116">
        <v>0</v>
      </c>
      <c r="G2116">
        <v>0</v>
      </c>
    </row>
    <row r="2117" spans="1:7" x14ac:dyDescent="0.35">
      <c r="A2117">
        <v>241226</v>
      </c>
      <c r="B2117" t="str">
        <f t="shared" si="33"/>
        <v>25.5-77</v>
      </c>
      <c r="C2117" s="45">
        <v>25.5</v>
      </c>
      <c r="D2117" s="45">
        <v>-77</v>
      </c>
      <c r="E2117">
        <v>0</v>
      </c>
      <c r="F2117">
        <v>0</v>
      </c>
      <c r="G2117">
        <v>0</v>
      </c>
    </row>
    <row r="2118" spans="1:7" x14ac:dyDescent="0.35">
      <c r="A2118">
        <v>241947</v>
      </c>
      <c r="B2118" t="str">
        <f t="shared" si="33"/>
        <v>25.5-77.5</v>
      </c>
      <c r="C2118" s="45">
        <v>25.5</v>
      </c>
      <c r="D2118" s="45">
        <v>-77.5</v>
      </c>
      <c r="E2118">
        <v>0</v>
      </c>
      <c r="F2118">
        <v>0</v>
      </c>
      <c r="G2118">
        <v>0</v>
      </c>
    </row>
    <row r="2119" spans="1:7" x14ac:dyDescent="0.35">
      <c r="A2119">
        <v>242668</v>
      </c>
      <c r="B2119" t="str">
        <f t="shared" si="33"/>
        <v>25.5-78</v>
      </c>
      <c r="C2119" s="45">
        <v>25.5</v>
      </c>
      <c r="D2119" s="45">
        <v>-78</v>
      </c>
      <c r="E2119">
        <v>0</v>
      </c>
      <c r="F2119">
        <v>0</v>
      </c>
      <c r="G2119">
        <v>0</v>
      </c>
    </row>
    <row r="2120" spans="1:7" x14ac:dyDescent="0.35">
      <c r="A2120">
        <v>243389</v>
      </c>
      <c r="B2120" t="str">
        <f t="shared" si="33"/>
        <v>25.5-78.5</v>
      </c>
      <c r="C2120" s="45">
        <v>25.5</v>
      </c>
      <c r="D2120" s="45">
        <v>-78.5</v>
      </c>
      <c r="E2120">
        <v>0</v>
      </c>
      <c r="F2120">
        <v>0</v>
      </c>
      <c r="G2120">
        <v>0</v>
      </c>
    </row>
    <row r="2121" spans="1:7" x14ac:dyDescent="0.35">
      <c r="A2121">
        <v>244110</v>
      </c>
      <c r="B2121" t="str">
        <f t="shared" si="33"/>
        <v>25.5-79</v>
      </c>
      <c r="C2121" s="45">
        <v>25.5</v>
      </c>
      <c r="D2121" s="45">
        <v>-79</v>
      </c>
      <c r="E2121">
        <v>0</v>
      </c>
      <c r="F2121">
        <v>0</v>
      </c>
      <c r="G2121">
        <v>0</v>
      </c>
    </row>
    <row r="2122" spans="1:7" x14ac:dyDescent="0.35">
      <c r="A2122">
        <v>244831</v>
      </c>
      <c r="B2122" t="str">
        <f t="shared" si="33"/>
        <v>25.5-79.5</v>
      </c>
      <c r="C2122" s="45">
        <v>25.5</v>
      </c>
      <c r="D2122" s="45">
        <v>-79.5</v>
      </c>
      <c r="E2122">
        <v>0</v>
      </c>
      <c r="F2122">
        <v>0</v>
      </c>
      <c r="G2122">
        <v>0</v>
      </c>
    </row>
    <row r="2123" spans="1:7" x14ac:dyDescent="0.35">
      <c r="A2123">
        <v>245552</v>
      </c>
      <c r="B2123" t="str">
        <f t="shared" si="33"/>
        <v>25.5-80</v>
      </c>
      <c r="C2123" s="45">
        <v>25.5</v>
      </c>
      <c r="D2123" s="45">
        <v>-80</v>
      </c>
      <c r="E2123">
        <v>0</v>
      </c>
      <c r="F2123">
        <v>0</v>
      </c>
      <c r="G2123">
        <v>0</v>
      </c>
    </row>
    <row r="2124" spans="1:7" x14ac:dyDescent="0.35">
      <c r="A2124">
        <v>246273</v>
      </c>
      <c r="B2124" t="str">
        <f t="shared" si="33"/>
        <v>25.5-80.5</v>
      </c>
      <c r="C2124" s="45">
        <v>25.5</v>
      </c>
      <c r="D2124" s="45">
        <v>-80.5</v>
      </c>
      <c r="E2124">
        <v>0</v>
      </c>
      <c r="F2124">
        <v>0</v>
      </c>
      <c r="G2124">
        <v>0</v>
      </c>
    </row>
    <row r="2125" spans="1:7" x14ac:dyDescent="0.35">
      <c r="A2125">
        <v>246994</v>
      </c>
      <c r="B2125" t="str">
        <f t="shared" si="33"/>
        <v>25.5-81</v>
      </c>
      <c r="C2125" s="45">
        <v>25.5</v>
      </c>
      <c r="D2125" s="45">
        <v>-81</v>
      </c>
      <c r="E2125">
        <v>0</v>
      </c>
      <c r="F2125">
        <v>0</v>
      </c>
      <c r="G2125">
        <v>0</v>
      </c>
    </row>
    <row r="2126" spans="1:7" x14ac:dyDescent="0.35">
      <c r="A2126">
        <v>247715</v>
      </c>
      <c r="B2126" t="str">
        <f t="shared" si="33"/>
        <v>25.5-81.5</v>
      </c>
      <c r="C2126" s="45">
        <v>25.5</v>
      </c>
      <c r="D2126" s="45">
        <v>-81.5</v>
      </c>
      <c r="E2126">
        <v>0</v>
      </c>
      <c r="F2126">
        <v>0</v>
      </c>
      <c r="G2126">
        <v>0</v>
      </c>
    </row>
    <row r="2127" spans="1:7" x14ac:dyDescent="0.35">
      <c r="A2127">
        <v>248436</v>
      </c>
      <c r="B2127" t="str">
        <f t="shared" si="33"/>
        <v>25.5-82</v>
      </c>
      <c r="C2127" s="45">
        <v>25.5</v>
      </c>
      <c r="D2127" s="45">
        <v>-82</v>
      </c>
      <c r="E2127">
        <v>0</v>
      </c>
      <c r="F2127">
        <v>0</v>
      </c>
      <c r="G2127">
        <v>0</v>
      </c>
    </row>
    <row r="2128" spans="1:7" x14ac:dyDescent="0.35">
      <c r="A2128">
        <v>249157</v>
      </c>
      <c r="B2128" t="str">
        <f t="shared" si="33"/>
        <v>25.5-82.5</v>
      </c>
      <c r="C2128" s="45">
        <v>25.5</v>
      </c>
      <c r="D2128" s="45">
        <v>-82.5</v>
      </c>
      <c r="E2128">
        <v>0</v>
      </c>
      <c r="F2128">
        <v>0</v>
      </c>
      <c r="G2128">
        <v>0</v>
      </c>
    </row>
    <row r="2129" spans="1:7" x14ac:dyDescent="0.35">
      <c r="A2129">
        <v>249878</v>
      </c>
      <c r="B2129" t="str">
        <f t="shared" si="33"/>
        <v>25.5-83</v>
      </c>
      <c r="C2129" s="45">
        <v>25.5</v>
      </c>
      <c r="D2129" s="45">
        <v>-83</v>
      </c>
      <c r="E2129">
        <v>0</v>
      </c>
      <c r="F2129">
        <v>0</v>
      </c>
      <c r="G2129">
        <v>0</v>
      </c>
    </row>
    <row r="2130" spans="1:7" x14ac:dyDescent="0.35">
      <c r="A2130">
        <v>250599</v>
      </c>
      <c r="B2130" t="str">
        <f t="shared" si="33"/>
        <v>25.5-83.5</v>
      </c>
      <c r="C2130" s="45">
        <v>25.5</v>
      </c>
      <c r="D2130" s="45">
        <v>-83.5</v>
      </c>
      <c r="E2130">
        <v>0</v>
      </c>
      <c r="F2130">
        <v>0</v>
      </c>
      <c r="G2130">
        <v>0</v>
      </c>
    </row>
    <row r="2131" spans="1:7" x14ac:dyDescent="0.35">
      <c r="A2131">
        <v>251320</v>
      </c>
      <c r="B2131" t="str">
        <f t="shared" si="33"/>
        <v>25.5-84</v>
      </c>
      <c r="C2131" s="45">
        <v>25.5</v>
      </c>
      <c r="D2131" s="45">
        <v>-84</v>
      </c>
      <c r="E2131">
        <v>0</v>
      </c>
      <c r="F2131">
        <v>0</v>
      </c>
      <c r="G2131">
        <v>0</v>
      </c>
    </row>
    <row r="2132" spans="1:7" x14ac:dyDescent="0.35">
      <c r="A2132">
        <v>252041</v>
      </c>
      <c r="B2132" t="str">
        <f t="shared" si="33"/>
        <v>25.5-84.5</v>
      </c>
      <c r="C2132" s="45">
        <v>25.5</v>
      </c>
      <c r="D2132" s="45">
        <v>-84.5</v>
      </c>
      <c r="E2132">
        <v>0</v>
      </c>
      <c r="F2132">
        <v>0</v>
      </c>
      <c r="G2132">
        <v>0</v>
      </c>
    </row>
    <row r="2133" spans="1:7" x14ac:dyDescent="0.35">
      <c r="A2133">
        <v>252762</v>
      </c>
      <c r="B2133" t="str">
        <f t="shared" si="33"/>
        <v>25.5-85</v>
      </c>
      <c r="C2133" s="45">
        <v>25.5</v>
      </c>
      <c r="D2133" s="45">
        <v>-85</v>
      </c>
      <c r="E2133">
        <v>0</v>
      </c>
      <c r="F2133">
        <v>0</v>
      </c>
      <c r="G2133">
        <v>0</v>
      </c>
    </row>
    <row r="2134" spans="1:7" x14ac:dyDescent="0.35">
      <c r="A2134">
        <v>253483</v>
      </c>
      <c r="B2134" t="str">
        <f t="shared" si="33"/>
        <v>25.5-85.5</v>
      </c>
      <c r="C2134" s="45">
        <v>25.5</v>
      </c>
      <c r="D2134" s="45">
        <v>-85.5</v>
      </c>
      <c r="E2134">
        <v>0</v>
      </c>
      <c r="F2134">
        <v>0</v>
      </c>
      <c r="G2134">
        <v>0</v>
      </c>
    </row>
    <row r="2135" spans="1:7" x14ac:dyDescent="0.35">
      <c r="A2135">
        <v>254204</v>
      </c>
      <c r="B2135" t="str">
        <f t="shared" si="33"/>
        <v>25.5-86</v>
      </c>
      <c r="C2135" s="45">
        <v>25.5</v>
      </c>
      <c r="D2135" s="45">
        <v>-86</v>
      </c>
      <c r="E2135">
        <v>0</v>
      </c>
      <c r="F2135">
        <v>0</v>
      </c>
      <c r="G2135">
        <v>0</v>
      </c>
    </row>
    <row r="2136" spans="1:7" x14ac:dyDescent="0.35">
      <c r="A2136">
        <v>254925</v>
      </c>
      <c r="B2136" t="str">
        <f t="shared" si="33"/>
        <v>25.5-86.5</v>
      </c>
      <c r="C2136" s="45">
        <v>25.5</v>
      </c>
      <c r="D2136" s="45">
        <v>-86.5</v>
      </c>
      <c r="E2136">
        <v>0</v>
      </c>
      <c r="F2136">
        <v>0</v>
      </c>
      <c r="G2136">
        <v>0</v>
      </c>
    </row>
    <row r="2137" spans="1:7" x14ac:dyDescent="0.35">
      <c r="A2137">
        <v>255646</v>
      </c>
      <c r="B2137" t="str">
        <f t="shared" si="33"/>
        <v>25.5-87</v>
      </c>
      <c r="C2137" s="45">
        <v>25.5</v>
      </c>
      <c r="D2137" s="45">
        <v>-87</v>
      </c>
      <c r="E2137">
        <v>0</v>
      </c>
      <c r="F2137">
        <v>0</v>
      </c>
      <c r="G2137">
        <v>0</v>
      </c>
    </row>
    <row r="2138" spans="1:7" x14ac:dyDescent="0.35">
      <c r="A2138">
        <v>256367</v>
      </c>
      <c r="B2138" t="str">
        <f t="shared" si="33"/>
        <v>25.5-87.5</v>
      </c>
      <c r="C2138" s="45">
        <v>25.5</v>
      </c>
      <c r="D2138" s="45">
        <v>-87.5</v>
      </c>
      <c r="E2138">
        <v>0</v>
      </c>
      <c r="F2138">
        <v>0</v>
      </c>
      <c r="G2138">
        <v>0</v>
      </c>
    </row>
    <row r="2139" spans="1:7" x14ac:dyDescent="0.35">
      <c r="A2139">
        <v>257088</v>
      </c>
      <c r="B2139" t="str">
        <f t="shared" si="33"/>
        <v>25.5-88</v>
      </c>
      <c r="C2139" s="45">
        <v>25.5</v>
      </c>
      <c r="D2139" s="45">
        <v>-88</v>
      </c>
      <c r="E2139">
        <v>0</v>
      </c>
      <c r="F2139">
        <v>0</v>
      </c>
      <c r="G2139">
        <v>0</v>
      </c>
    </row>
    <row r="2140" spans="1:7" x14ac:dyDescent="0.35">
      <c r="A2140">
        <v>257809</v>
      </c>
      <c r="B2140" t="str">
        <f t="shared" si="33"/>
        <v>25.5-88.5</v>
      </c>
      <c r="C2140" s="45">
        <v>25.5</v>
      </c>
      <c r="D2140" s="45">
        <v>-88.5</v>
      </c>
      <c r="E2140">
        <v>0</v>
      </c>
      <c r="F2140">
        <v>0</v>
      </c>
      <c r="G2140">
        <v>0</v>
      </c>
    </row>
    <row r="2141" spans="1:7" x14ac:dyDescent="0.35">
      <c r="A2141">
        <v>258530</v>
      </c>
      <c r="B2141" t="str">
        <f t="shared" si="33"/>
        <v>25.5-89</v>
      </c>
      <c r="C2141" s="45">
        <v>25.5</v>
      </c>
      <c r="D2141" s="45">
        <v>-89</v>
      </c>
      <c r="E2141">
        <v>0</v>
      </c>
      <c r="F2141">
        <v>0</v>
      </c>
      <c r="G2141">
        <v>0</v>
      </c>
    </row>
    <row r="2142" spans="1:7" x14ac:dyDescent="0.35">
      <c r="A2142">
        <v>259251</v>
      </c>
      <c r="B2142" t="str">
        <f t="shared" si="33"/>
        <v>25.5-89.5</v>
      </c>
      <c r="C2142" s="45">
        <v>25.5</v>
      </c>
      <c r="D2142" s="45">
        <v>-89.5</v>
      </c>
      <c r="E2142">
        <v>0</v>
      </c>
      <c r="F2142">
        <v>0</v>
      </c>
      <c r="G2142">
        <v>0</v>
      </c>
    </row>
    <row r="2143" spans="1:7" x14ac:dyDescent="0.35">
      <c r="A2143">
        <v>259972</v>
      </c>
      <c r="B2143" t="str">
        <f t="shared" si="33"/>
        <v>25.5-90</v>
      </c>
      <c r="C2143" s="45">
        <v>25.5</v>
      </c>
      <c r="D2143" s="45">
        <v>-90</v>
      </c>
      <c r="E2143">
        <v>0</v>
      </c>
      <c r="F2143">
        <v>0</v>
      </c>
      <c r="G2143">
        <v>0</v>
      </c>
    </row>
    <row r="2144" spans="1:7" x14ac:dyDescent="0.35">
      <c r="A2144">
        <v>215271</v>
      </c>
      <c r="B2144" t="str">
        <f t="shared" si="33"/>
        <v>26-59</v>
      </c>
      <c r="C2144" s="45">
        <v>26</v>
      </c>
      <c r="D2144" s="45">
        <v>-59</v>
      </c>
      <c r="E2144">
        <v>0</v>
      </c>
      <c r="F2144">
        <v>0</v>
      </c>
      <c r="G2144">
        <v>0</v>
      </c>
    </row>
    <row r="2145" spans="1:7" x14ac:dyDescent="0.35">
      <c r="A2145">
        <v>215992</v>
      </c>
      <c r="B2145" t="str">
        <f t="shared" si="33"/>
        <v>26-59.5</v>
      </c>
      <c r="C2145" s="45">
        <v>26</v>
      </c>
      <c r="D2145" s="45">
        <v>-59.5</v>
      </c>
      <c r="E2145">
        <v>0</v>
      </c>
      <c r="F2145">
        <v>0</v>
      </c>
      <c r="G2145">
        <v>0</v>
      </c>
    </row>
    <row r="2146" spans="1:7" x14ac:dyDescent="0.35">
      <c r="A2146">
        <v>216713</v>
      </c>
      <c r="B2146" t="str">
        <f t="shared" si="33"/>
        <v>26-60</v>
      </c>
      <c r="C2146" s="45">
        <v>26</v>
      </c>
      <c r="D2146" s="45">
        <v>-60</v>
      </c>
      <c r="E2146">
        <v>0</v>
      </c>
      <c r="F2146">
        <v>0</v>
      </c>
      <c r="G2146">
        <v>0</v>
      </c>
    </row>
    <row r="2147" spans="1:7" x14ac:dyDescent="0.35">
      <c r="A2147">
        <v>217434</v>
      </c>
      <c r="B2147" t="str">
        <f t="shared" si="33"/>
        <v>26-60.5</v>
      </c>
      <c r="C2147" s="45">
        <v>26</v>
      </c>
      <c r="D2147" s="45">
        <v>-60.5</v>
      </c>
      <c r="E2147">
        <v>0</v>
      </c>
      <c r="F2147">
        <v>0</v>
      </c>
      <c r="G2147">
        <v>0</v>
      </c>
    </row>
    <row r="2148" spans="1:7" x14ac:dyDescent="0.35">
      <c r="A2148">
        <v>218155</v>
      </c>
      <c r="B2148" t="str">
        <f t="shared" si="33"/>
        <v>26-61</v>
      </c>
      <c r="C2148" s="45">
        <v>26</v>
      </c>
      <c r="D2148" s="45">
        <v>-61</v>
      </c>
      <c r="E2148">
        <v>0</v>
      </c>
      <c r="F2148">
        <v>0</v>
      </c>
      <c r="G2148">
        <v>0</v>
      </c>
    </row>
    <row r="2149" spans="1:7" x14ac:dyDescent="0.35">
      <c r="A2149">
        <v>218876</v>
      </c>
      <c r="B2149" t="str">
        <f t="shared" si="33"/>
        <v>26-61.5</v>
      </c>
      <c r="C2149" s="45">
        <v>26</v>
      </c>
      <c r="D2149" s="45">
        <v>-61.5</v>
      </c>
      <c r="E2149">
        <v>0</v>
      </c>
      <c r="F2149">
        <v>0</v>
      </c>
      <c r="G2149">
        <v>0</v>
      </c>
    </row>
    <row r="2150" spans="1:7" x14ac:dyDescent="0.35">
      <c r="A2150">
        <v>219597</v>
      </c>
      <c r="B2150" t="str">
        <f t="shared" si="33"/>
        <v>26-62</v>
      </c>
      <c r="C2150" s="45">
        <v>26</v>
      </c>
      <c r="D2150" s="45">
        <v>-62</v>
      </c>
      <c r="E2150">
        <v>0</v>
      </c>
      <c r="F2150">
        <v>0</v>
      </c>
      <c r="G2150">
        <v>0</v>
      </c>
    </row>
    <row r="2151" spans="1:7" x14ac:dyDescent="0.35">
      <c r="A2151">
        <v>220318</v>
      </c>
      <c r="B2151" t="str">
        <f t="shared" si="33"/>
        <v>26-62.5</v>
      </c>
      <c r="C2151" s="45">
        <v>26</v>
      </c>
      <c r="D2151" s="45">
        <v>-62.5</v>
      </c>
      <c r="E2151">
        <v>0</v>
      </c>
      <c r="F2151">
        <v>0</v>
      </c>
      <c r="G2151">
        <v>0</v>
      </c>
    </row>
    <row r="2152" spans="1:7" x14ac:dyDescent="0.35">
      <c r="A2152">
        <v>221039</v>
      </c>
      <c r="B2152" t="str">
        <f t="shared" si="33"/>
        <v>26-63</v>
      </c>
      <c r="C2152" s="45">
        <v>26</v>
      </c>
      <c r="D2152" s="45">
        <v>-63</v>
      </c>
      <c r="E2152">
        <v>0</v>
      </c>
      <c r="F2152">
        <v>0</v>
      </c>
      <c r="G2152">
        <v>0</v>
      </c>
    </row>
    <row r="2153" spans="1:7" x14ac:dyDescent="0.35">
      <c r="A2153">
        <v>221760</v>
      </c>
      <c r="B2153" t="str">
        <f t="shared" si="33"/>
        <v>26-63.5</v>
      </c>
      <c r="C2153" s="45">
        <v>26</v>
      </c>
      <c r="D2153" s="45">
        <v>-63.5</v>
      </c>
      <c r="E2153">
        <v>0</v>
      </c>
      <c r="F2153">
        <v>0</v>
      </c>
      <c r="G2153">
        <v>0</v>
      </c>
    </row>
    <row r="2154" spans="1:7" x14ac:dyDescent="0.35">
      <c r="A2154">
        <v>222481</v>
      </c>
      <c r="B2154" t="str">
        <f t="shared" si="33"/>
        <v>26-64</v>
      </c>
      <c r="C2154" s="45">
        <v>26</v>
      </c>
      <c r="D2154" s="45">
        <v>-64</v>
      </c>
      <c r="E2154">
        <v>0</v>
      </c>
      <c r="F2154">
        <v>0</v>
      </c>
      <c r="G2154">
        <v>0</v>
      </c>
    </row>
    <row r="2155" spans="1:7" x14ac:dyDescent="0.35">
      <c r="A2155">
        <v>223202</v>
      </c>
      <c r="B2155" t="str">
        <f t="shared" si="33"/>
        <v>26-64.5</v>
      </c>
      <c r="C2155" s="45">
        <v>26</v>
      </c>
      <c r="D2155" s="45">
        <v>-64.5</v>
      </c>
      <c r="E2155">
        <v>0</v>
      </c>
      <c r="F2155">
        <v>0</v>
      </c>
      <c r="G2155">
        <v>0</v>
      </c>
    </row>
    <row r="2156" spans="1:7" x14ac:dyDescent="0.35">
      <c r="A2156">
        <v>223923</v>
      </c>
      <c r="B2156" t="str">
        <f t="shared" si="33"/>
        <v>26-65</v>
      </c>
      <c r="C2156" s="45">
        <v>26</v>
      </c>
      <c r="D2156" s="45">
        <v>-65</v>
      </c>
      <c r="E2156">
        <v>0</v>
      </c>
      <c r="F2156">
        <v>0</v>
      </c>
      <c r="G2156">
        <v>0</v>
      </c>
    </row>
    <row r="2157" spans="1:7" x14ac:dyDescent="0.35">
      <c r="A2157">
        <v>224644</v>
      </c>
      <c r="B2157" t="str">
        <f t="shared" si="33"/>
        <v>26-65.5</v>
      </c>
      <c r="C2157" s="45">
        <v>26</v>
      </c>
      <c r="D2157" s="45">
        <v>-65.5</v>
      </c>
      <c r="E2157">
        <v>0</v>
      </c>
      <c r="F2157">
        <v>0</v>
      </c>
      <c r="G2157">
        <v>0</v>
      </c>
    </row>
    <row r="2158" spans="1:7" x14ac:dyDescent="0.35">
      <c r="A2158">
        <v>225365</v>
      </c>
      <c r="B2158" t="str">
        <f t="shared" si="33"/>
        <v>26-66</v>
      </c>
      <c r="C2158" s="45">
        <v>26</v>
      </c>
      <c r="D2158" s="45">
        <v>-66</v>
      </c>
      <c r="E2158">
        <v>0</v>
      </c>
      <c r="F2158">
        <v>0</v>
      </c>
      <c r="G2158">
        <v>0</v>
      </c>
    </row>
    <row r="2159" spans="1:7" x14ac:dyDescent="0.35">
      <c r="A2159">
        <v>226086</v>
      </c>
      <c r="B2159" t="str">
        <f t="shared" si="33"/>
        <v>26-66.5</v>
      </c>
      <c r="C2159" s="45">
        <v>26</v>
      </c>
      <c r="D2159" s="45">
        <v>-66.5</v>
      </c>
      <c r="E2159">
        <v>0</v>
      </c>
      <c r="F2159">
        <v>0</v>
      </c>
      <c r="G2159">
        <v>0</v>
      </c>
    </row>
    <row r="2160" spans="1:7" x14ac:dyDescent="0.35">
      <c r="A2160">
        <v>226807</v>
      </c>
      <c r="B2160" t="str">
        <f t="shared" si="33"/>
        <v>26-67</v>
      </c>
      <c r="C2160" s="45">
        <v>26</v>
      </c>
      <c r="D2160" s="45">
        <v>-67</v>
      </c>
      <c r="E2160">
        <v>0</v>
      </c>
      <c r="F2160">
        <v>0</v>
      </c>
      <c r="G2160">
        <v>0</v>
      </c>
    </row>
    <row r="2161" spans="1:7" x14ac:dyDescent="0.35">
      <c r="A2161">
        <v>227528</v>
      </c>
      <c r="B2161" t="str">
        <f t="shared" si="33"/>
        <v>26-67.5</v>
      </c>
      <c r="C2161" s="45">
        <v>26</v>
      </c>
      <c r="D2161" s="45">
        <v>-67.5</v>
      </c>
      <c r="E2161">
        <v>0</v>
      </c>
      <c r="F2161">
        <v>0</v>
      </c>
      <c r="G2161">
        <v>0</v>
      </c>
    </row>
    <row r="2162" spans="1:7" x14ac:dyDescent="0.35">
      <c r="A2162">
        <v>228249</v>
      </c>
      <c r="B2162" t="str">
        <f t="shared" si="33"/>
        <v>26-68</v>
      </c>
      <c r="C2162" s="45">
        <v>26</v>
      </c>
      <c r="D2162" s="45">
        <v>-68</v>
      </c>
      <c r="E2162">
        <v>0</v>
      </c>
      <c r="F2162">
        <v>0</v>
      </c>
      <c r="G2162">
        <v>0</v>
      </c>
    </row>
    <row r="2163" spans="1:7" x14ac:dyDescent="0.35">
      <c r="A2163">
        <v>228970</v>
      </c>
      <c r="B2163" t="str">
        <f t="shared" si="33"/>
        <v>26-68.5</v>
      </c>
      <c r="C2163" s="45">
        <v>26</v>
      </c>
      <c r="D2163" s="45">
        <v>-68.5</v>
      </c>
      <c r="E2163">
        <v>0</v>
      </c>
      <c r="F2163">
        <v>0</v>
      </c>
      <c r="G2163">
        <v>0</v>
      </c>
    </row>
    <row r="2164" spans="1:7" x14ac:dyDescent="0.35">
      <c r="A2164">
        <v>229691</v>
      </c>
      <c r="B2164" t="str">
        <f t="shared" si="33"/>
        <v>26-69</v>
      </c>
      <c r="C2164" s="45">
        <v>26</v>
      </c>
      <c r="D2164" s="45">
        <v>-69</v>
      </c>
      <c r="E2164">
        <v>0</v>
      </c>
      <c r="F2164">
        <v>0</v>
      </c>
      <c r="G2164">
        <v>0</v>
      </c>
    </row>
    <row r="2165" spans="1:7" x14ac:dyDescent="0.35">
      <c r="A2165">
        <v>230412</v>
      </c>
      <c r="B2165" t="str">
        <f t="shared" si="33"/>
        <v>26-69.5</v>
      </c>
      <c r="C2165" s="45">
        <v>26</v>
      </c>
      <c r="D2165" s="45">
        <v>-69.5</v>
      </c>
      <c r="E2165">
        <v>0</v>
      </c>
      <c r="F2165">
        <v>0</v>
      </c>
      <c r="G2165">
        <v>0</v>
      </c>
    </row>
    <row r="2166" spans="1:7" x14ac:dyDescent="0.35">
      <c r="A2166">
        <v>231133</v>
      </c>
      <c r="B2166" t="str">
        <f t="shared" si="33"/>
        <v>26-70</v>
      </c>
      <c r="C2166" s="45">
        <v>26</v>
      </c>
      <c r="D2166" s="45">
        <v>-70</v>
      </c>
      <c r="E2166">
        <v>0</v>
      </c>
      <c r="F2166">
        <v>0</v>
      </c>
      <c r="G2166">
        <v>0</v>
      </c>
    </row>
    <row r="2167" spans="1:7" x14ac:dyDescent="0.35">
      <c r="A2167">
        <v>231854</v>
      </c>
      <c r="B2167" t="str">
        <f t="shared" si="33"/>
        <v>26-70.5</v>
      </c>
      <c r="C2167" s="45">
        <v>26</v>
      </c>
      <c r="D2167" s="45">
        <v>-70.5</v>
      </c>
      <c r="E2167">
        <v>0</v>
      </c>
      <c r="F2167">
        <v>0</v>
      </c>
      <c r="G2167">
        <v>0</v>
      </c>
    </row>
    <row r="2168" spans="1:7" x14ac:dyDescent="0.35">
      <c r="A2168">
        <v>232575</v>
      </c>
      <c r="B2168" t="str">
        <f t="shared" si="33"/>
        <v>26-71</v>
      </c>
      <c r="C2168" s="45">
        <v>26</v>
      </c>
      <c r="D2168" s="45">
        <v>-71</v>
      </c>
      <c r="E2168">
        <v>0</v>
      </c>
      <c r="F2168">
        <v>0</v>
      </c>
      <c r="G2168">
        <v>0</v>
      </c>
    </row>
    <row r="2169" spans="1:7" x14ac:dyDescent="0.35">
      <c r="A2169">
        <v>233296</v>
      </c>
      <c r="B2169" t="str">
        <f t="shared" si="33"/>
        <v>26-71.5</v>
      </c>
      <c r="C2169" s="45">
        <v>26</v>
      </c>
      <c r="D2169" s="45">
        <v>-71.5</v>
      </c>
      <c r="E2169">
        <v>0</v>
      </c>
      <c r="F2169">
        <v>0</v>
      </c>
      <c r="G2169">
        <v>0</v>
      </c>
    </row>
    <row r="2170" spans="1:7" x14ac:dyDescent="0.35">
      <c r="A2170">
        <v>234017</v>
      </c>
      <c r="B2170" t="str">
        <f t="shared" si="33"/>
        <v>26-72</v>
      </c>
      <c r="C2170" s="45">
        <v>26</v>
      </c>
      <c r="D2170" s="45">
        <v>-72</v>
      </c>
      <c r="E2170">
        <v>0</v>
      </c>
      <c r="F2170">
        <v>0</v>
      </c>
      <c r="G2170">
        <v>0</v>
      </c>
    </row>
    <row r="2171" spans="1:7" x14ac:dyDescent="0.35">
      <c r="A2171">
        <v>234738</v>
      </c>
      <c r="B2171" t="str">
        <f t="shared" si="33"/>
        <v>26-72.5</v>
      </c>
      <c r="C2171" s="45">
        <v>26</v>
      </c>
      <c r="D2171" s="45">
        <v>-72.5</v>
      </c>
      <c r="E2171">
        <v>0</v>
      </c>
      <c r="F2171">
        <v>0</v>
      </c>
      <c r="G2171">
        <v>0</v>
      </c>
    </row>
    <row r="2172" spans="1:7" x14ac:dyDescent="0.35">
      <c r="A2172">
        <v>235459</v>
      </c>
      <c r="B2172" t="str">
        <f t="shared" si="33"/>
        <v>26-73</v>
      </c>
      <c r="C2172" s="45">
        <v>26</v>
      </c>
      <c r="D2172" s="45">
        <v>-73</v>
      </c>
      <c r="E2172">
        <v>0</v>
      </c>
      <c r="F2172">
        <v>0</v>
      </c>
      <c r="G2172">
        <v>0</v>
      </c>
    </row>
    <row r="2173" spans="1:7" x14ac:dyDescent="0.35">
      <c r="A2173">
        <v>236180</v>
      </c>
      <c r="B2173" t="str">
        <f t="shared" si="33"/>
        <v>26-73.5</v>
      </c>
      <c r="C2173" s="45">
        <v>26</v>
      </c>
      <c r="D2173" s="45">
        <v>-73.5</v>
      </c>
      <c r="E2173">
        <v>0</v>
      </c>
      <c r="F2173">
        <v>0</v>
      </c>
      <c r="G2173">
        <v>0</v>
      </c>
    </row>
    <row r="2174" spans="1:7" x14ac:dyDescent="0.35">
      <c r="A2174">
        <v>236901</v>
      </c>
      <c r="B2174" t="str">
        <f t="shared" si="33"/>
        <v>26-74</v>
      </c>
      <c r="C2174" s="45">
        <v>26</v>
      </c>
      <c r="D2174" s="45">
        <v>-74</v>
      </c>
      <c r="E2174">
        <v>0</v>
      </c>
      <c r="F2174">
        <v>0</v>
      </c>
      <c r="G2174">
        <v>0</v>
      </c>
    </row>
    <row r="2175" spans="1:7" x14ac:dyDescent="0.35">
      <c r="A2175">
        <v>237622</v>
      </c>
      <c r="B2175" t="str">
        <f t="shared" si="33"/>
        <v>26-74.5</v>
      </c>
      <c r="C2175" s="45">
        <v>26</v>
      </c>
      <c r="D2175" s="45">
        <v>-74.5</v>
      </c>
      <c r="E2175">
        <v>0</v>
      </c>
      <c r="F2175">
        <v>0</v>
      </c>
      <c r="G2175">
        <v>0</v>
      </c>
    </row>
    <row r="2176" spans="1:7" x14ac:dyDescent="0.35">
      <c r="A2176">
        <v>238343</v>
      </c>
      <c r="B2176" t="str">
        <f t="shared" si="33"/>
        <v>26-75</v>
      </c>
      <c r="C2176" s="45">
        <v>26</v>
      </c>
      <c r="D2176" s="45">
        <v>-75</v>
      </c>
      <c r="E2176">
        <v>0</v>
      </c>
      <c r="F2176">
        <v>0</v>
      </c>
      <c r="G2176">
        <v>0</v>
      </c>
    </row>
    <row r="2177" spans="1:7" x14ac:dyDescent="0.35">
      <c r="A2177">
        <v>239064</v>
      </c>
      <c r="B2177" t="str">
        <f t="shared" si="33"/>
        <v>26-75.5</v>
      </c>
      <c r="C2177" s="45">
        <v>26</v>
      </c>
      <c r="D2177" s="45">
        <v>-75.5</v>
      </c>
      <c r="E2177">
        <v>0</v>
      </c>
      <c r="F2177">
        <v>0</v>
      </c>
      <c r="G2177">
        <v>0</v>
      </c>
    </row>
    <row r="2178" spans="1:7" x14ac:dyDescent="0.35">
      <c r="A2178">
        <v>239785</v>
      </c>
      <c r="B2178" t="str">
        <f t="shared" ref="B2178:B2241" si="34">+C2178&amp;D2178</f>
        <v>26-76</v>
      </c>
      <c r="C2178" s="45">
        <v>26</v>
      </c>
      <c r="D2178" s="45">
        <v>-76</v>
      </c>
      <c r="E2178">
        <v>0</v>
      </c>
      <c r="F2178">
        <v>0</v>
      </c>
      <c r="G2178">
        <v>0</v>
      </c>
    </row>
    <row r="2179" spans="1:7" x14ac:dyDescent="0.35">
      <c r="A2179">
        <v>240506</v>
      </c>
      <c r="B2179" t="str">
        <f t="shared" si="34"/>
        <v>26-76.5</v>
      </c>
      <c r="C2179" s="45">
        <v>26</v>
      </c>
      <c r="D2179" s="45">
        <v>-76.5</v>
      </c>
      <c r="E2179">
        <v>0</v>
      </c>
      <c r="F2179">
        <v>0</v>
      </c>
      <c r="G2179">
        <v>0</v>
      </c>
    </row>
    <row r="2180" spans="1:7" x14ac:dyDescent="0.35">
      <c r="A2180">
        <v>241227</v>
      </c>
      <c r="B2180" t="str">
        <f t="shared" si="34"/>
        <v>26-77</v>
      </c>
      <c r="C2180" s="45">
        <v>26</v>
      </c>
      <c r="D2180" s="45">
        <v>-77</v>
      </c>
      <c r="E2180">
        <v>0</v>
      </c>
      <c r="F2180">
        <v>0</v>
      </c>
      <c r="G2180">
        <v>0</v>
      </c>
    </row>
    <row r="2181" spans="1:7" x14ac:dyDescent="0.35">
      <c r="A2181">
        <v>241948</v>
      </c>
      <c r="B2181" t="str">
        <f t="shared" si="34"/>
        <v>26-77.5</v>
      </c>
      <c r="C2181" s="45">
        <v>26</v>
      </c>
      <c r="D2181" s="45">
        <v>-77.5</v>
      </c>
      <c r="E2181">
        <v>0</v>
      </c>
      <c r="F2181">
        <v>0</v>
      </c>
      <c r="G2181">
        <v>0</v>
      </c>
    </row>
    <row r="2182" spans="1:7" x14ac:dyDescent="0.35">
      <c r="A2182">
        <v>242669</v>
      </c>
      <c r="B2182" t="str">
        <f t="shared" si="34"/>
        <v>26-78</v>
      </c>
      <c r="C2182" s="45">
        <v>26</v>
      </c>
      <c r="D2182" s="45">
        <v>-78</v>
      </c>
      <c r="E2182">
        <v>0</v>
      </c>
      <c r="F2182">
        <v>0</v>
      </c>
      <c r="G2182">
        <v>0</v>
      </c>
    </row>
    <row r="2183" spans="1:7" x14ac:dyDescent="0.35">
      <c r="A2183">
        <v>243390</v>
      </c>
      <c r="B2183" t="str">
        <f t="shared" si="34"/>
        <v>26-78.5</v>
      </c>
      <c r="C2183" s="45">
        <v>26</v>
      </c>
      <c r="D2183" s="45">
        <v>-78.5</v>
      </c>
      <c r="E2183">
        <v>0</v>
      </c>
      <c r="F2183">
        <v>0</v>
      </c>
      <c r="G2183">
        <v>0</v>
      </c>
    </row>
    <row r="2184" spans="1:7" x14ac:dyDescent="0.35">
      <c r="A2184">
        <v>244111</v>
      </c>
      <c r="B2184" t="str">
        <f t="shared" si="34"/>
        <v>26-79</v>
      </c>
      <c r="C2184" s="45">
        <v>26</v>
      </c>
      <c r="D2184" s="45">
        <v>-79</v>
      </c>
      <c r="E2184">
        <v>0</v>
      </c>
      <c r="F2184">
        <v>0</v>
      </c>
      <c r="G2184">
        <v>0</v>
      </c>
    </row>
    <row r="2185" spans="1:7" x14ac:dyDescent="0.35">
      <c r="A2185">
        <v>244832</v>
      </c>
      <c r="B2185" t="str">
        <f t="shared" si="34"/>
        <v>26-79.5</v>
      </c>
      <c r="C2185" s="45">
        <v>26</v>
      </c>
      <c r="D2185" s="45">
        <v>-79.5</v>
      </c>
      <c r="E2185">
        <v>0</v>
      </c>
      <c r="F2185">
        <v>0</v>
      </c>
      <c r="G2185">
        <v>0</v>
      </c>
    </row>
    <row r="2186" spans="1:7" x14ac:dyDescent="0.35">
      <c r="A2186">
        <v>245553</v>
      </c>
      <c r="B2186" t="str">
        <f t="shared" si="34"/>
        <v>26-80</v>
      </c>
      <c r="C2186" s="45">
        <v>26</v>
      </c>
      <c r="D2186" s="45">
        <v>-80</v>
      </c>
      <c r="E2186">
        <v>0</v>
      </c>
      <c r="F2186">
        <v>0</v>
      </c>
      <c r="G2186">
        <v>0</v>
      </c>
    </row>
    <row r="2187" spans="1:7" x14ac:dyDescent="0.35">
      <c r="A2187">
        <v>246274</v>
      </c>
      <c r="B2187" t="str">
        <f t="shared" si="34"/>
        <v>26-80.5</v>
      </c>
      <c r="C2187" s="45">
        <v>26</v>
      </c>
      <c r="D2187" s="45">
        <v>-80.5</v>
      </c>
      <c r="E2187">
        <v>0</v>
      </c>
      <c r="F2187">
        <v>0</v>
      </c>
      <c r="G2187">
        <v>0</v>
      </c>
    </row>
    <row r="2188" spans="1:7" x14ac:dyDescent="0.35">
      <c r="A2188">
        <v>246995</v>
      </c>
      <c r="B2188" t="str">
        <f t="shared" si="34"/>
        <v>26-81</v>
      </c>
      <c r="C2188" s="45">
        <v>26</v>
      </c>
      <c r="D2188" s="45">
        <v>-81</v>
      </c>
      <c r="E2188">
        <v>0</v>
      </c>
      <c r="F2188">
        <v>0</v>
      </c>
      <c r="G2188">
        <v>0</v>
      </c>
    </row>
    <row r="2189" spans="1:7" x14ac:dyDescent="0.35">
      <c r="A2189">
        <v>247716</v>
      </c>
      <c r="B2189" t="str">
        <f t="shared" si="34"/>
        <v>26-81.5</v>
      </c>
      <c r="C2189" s="45">
        <v>26</v>
      </c>
      <c r="D2189" s="45">
        <v>-81.5</v>
      </c>
      <c r="E2189">
        <v>0</v>
      </c>
      <c r="F2189">
        <v>0</v>
      </c>
      <c r="G2189">
        <v>0</v>
      </c>
    </row>
    <row r="2190" spans="1:7" x14ac:dyDescent="0.35">
      <c r="A2190">
        <v>248437</v>
      </c>
      <c r="B2190" t="str">
        <f t="shared" si="34"/>
        <v>26-82</v>
      </c>
      <c r="C2190" s="45">
        <v>26</v>
      </c>
      <c r="D2190" s="45">
        <v>-82</v>
      </c>
      <c r="E2190">
        <v>0</v>
      </c>
      <c r="F2190">
        <v>0</v>
      </c>
      <c r="G2190">
        <v>0</v>
      </c>
    </row>
    <row r="2191" spans="1:7" x14ac:dyDescent="0.35">
      <c r="A2191">
        <v>249158</v>
      </c>
      <c r="B2191" t="str">
        <f t="shared" si="34"/>
        <v>26-82.5</v>
      </c>
      <c r="C2191" s="45">
        <v>26</v>
      </c>
      <c r="D2191" s="45">
        <v>-82.5</v>
      </c>
      <c r="E2191">
        <v>0</v>
      </c>
      <c r="F2191">
        <v>0</v>
      </c>
      <c r="G2191">
        <v>0</v>
      </c>
    </row>
    <row r="2192" spans="1:7" x14ac:dyDescent="0.35">
      <c r="A2192">
        <v>249879</v>
      </c>
      <c r="B2192" t="str">
        <f t="shared" si="34"/>
        <v>26-83</v>
      </c>
      <c r="C2192" s="45">
        <v>26</v>
      </c>
      <c r="D2192" s="45">
        <v>-83</v>
      </c>
      <c r="E2192">
        <v>0</v>
      </c>
      <c r="F2192">
        <v>0</v>
      </c>
      <c r="G2192">
        <v>0</v>
      </c>
    </row>
    <row r="2193" spans="1:7" x14ac:dyDescent="0.35">
      <c r="A2193">
        <v>250600</v>
      </c>
      <c r="B2193" t="str">
        <f t="shared" si="34"/>
        <v>26-83.5</v>
      </c>
      <c r="C2193" s="45">
        <v>26</v>
      </c>
      <c r="D2193" s="45">
        <v>-83.5</v>
      </c>
      <c r="E2193">
        <v>0</v>
      </c>
      <c r="F2193">
        <v>0</v>
      </c>
      <c r="G2193">
        <v>0</v>
      </c>
    </row>
    <row r="2194" spans="1:7" x14ac:dyDescent="0.35">
      <c r="A2194">
        <v>251321</v>
      </c>
      <c r="B2194" t="str">
        <f t="shared" si="34"/>
        <v>26-84</v>
      </c>
      <c r="C2194" s="45">
        <v>26</v>
      </c>
      <c r="D2194" s="45">
        <v>-84</v>
      </c>
      <c r="E2194">
        <v>0</v>
      </c>
      <c r="F2194">
        <v>0</v>
      </c>
      <c r="G2194">
        <v>0</v>
      </c>
    </row>
    <row r="2195" spans="1:7" x14ac:dyDescent="0.35">
      <c r="A2195">
        <v>252042</v>
      </c>
      <c r="B2195" t="str">
        <f t="shared" si="34"/>
        <v>26-84.5</v>
      </c>
      <c r="C2195" s="45">
        <v>26</v>
      </c>
      <c r="D2195" s="45">
        <v>-84.5</v>
      </c>
      <c r="E2195">
        <v>0</v>
      </c>
      <c r="F2195">
        <v>0</v>
      </c>
      <c r="G2195">
        <v>0</v>
      </c>
    </row>
    <row r="2196" spans="1:7" x14ac:dyDescent="0.35">
      <c r="A2196">
        <v>252763</v>
      </c>
      <c r="B2196" t="str">
        <f t="shared" si="34"/>
        <v>26-85</v>
      </c>
      <c r="C2196" s="45">
        <v>26</v>
      </c>
      <c r="D2196" s="45">
        <v>-85</v>
      </c>
      <c r="E2196">
        <v>0</v>
      </c>
      <c r="F2196">
        <v>0</v>
      </c>
      <c r="G2196">
        <v>0</v>
      </c>
    </row>
    <row r="2197" spans="1:7" x14ac:dyDescent="0.35">
      <c r="A2197">
        <v>253484</v>
      </c>
      <c r="B2197" t="str">
        <f t="shared" si="34"/>
        <v>26-85.5</v>
      </c>
      <c r="C2197" s="45">
        <v>26</v>
      </c>
      <c r="D2197" s="45">
        <v>-85.5</v>
      </c>
      <c r="E2197">
        <v>0</v>
      </c>
      <c r="F2197">
        <v>0</v>
      </c>
      <c r="G2197">
        <v>0</v>
      </c>
    </row>
    <row r="2198" spans="1:7" x14ac:dyDescent="0.35">
      <c r="A2198">
        <v>254205</v>
      </c>
      <c r="B2198" t="str">
        <f t="shared" si="34"/>
        <v>26-86</v>
      </c>
      <c r="C2198" s="45">
        <v>26</v>
      </c>
      <c r="D2198" s="45">
        <v>-86</v>
      </c>
      <c r="E2198">
        <v>0</v>
      </c>
      <c r="F2198">
        <v>0</v>
      </c>
      <c r="G2198">
        <v>0</v>
      </c>
    </row>
    <row r="2199" spans="1:7" x14ac:dyDescent="0.35">
      <c r="A2199">
        <v>254926</v>
      </c>
      <c r="B2199" t="str">
        <f t="shared" si="34"/>
        <v>26-86.5</v>
      </c>
      <c r="C2199" s="45">
        <v>26</v>
      </c>
      <c r="D2199" s="45">
        <v>-86.5</v>
      </c>
      <c r="E2199">
        <v>0</v>
      </c>
      <c r="F2199">
        <v>0</v>
      </c>
      <c r="G2199">
        <v>0</v>
      </c>
    </row>
    <row r="2200" spans="1:7" x14ac:dyDescent="0.35">
      <c r="A2200">
        <v>255647</v>
      </c>
      <c r="B2200" t="str">
        <f t="shared" si="34"/>
        <v>26-87</v>
      </c>
      <c r="C2200" s="45">
        <v>26</v>
      </c>
      <c r="D2200" s="45">
        <v>-87</v>
      </c>
      <c r="E2200">
        <v>0</v>
      </c>
      <c r="F2200">
        <v>0</v>
      </c>
      <c r="G2200">
        <v>0</v>
      </c>
    </row>
    <row r="2201" spans="1:7" x14ac:dyDescent="0.35">
      <c r="A2201">
        <v>256368</v>
      </c>
      <c r="B2201" t="str">
        <f t="shared" si="34"/>
        <v>26-87.5</v>
      </c>
      <c r="C2201" s="45">
        <v>26</v>
      </c>
      <c r="D2201" s="45">
        <v>-87.5</v>
      </c>
      <c r="E2201">
        <v>0</v>
      </c>
      <c r="F2201">
        <v>0</v>
      </c>
      <c r="G2201">
        <v>0</v>
      </c>
    </row>
    <row r="2202" spans="1:7" x14ac:dyDescent="0.35">
      <c r="A2202">
        <v>257089</v>
      </c>
      <c r="B2202" t="str">
        <f t="shared" si="34"/>
        <v>26-88</v>
      </c>
      <c r="C2202" s="45">
        <v>26</v>
      </c>
      <c r="D2202" s="45">
        <v>-88</v>
      </c>
      <c r="E2202">
        <v>0</v>
      </c>
      <c r="F2202">
        <v>0</v>
      </c>
      <c r="G2202">
        <v>0</v>
      </c>
    </row>
    <row r="2203" spans="1:7" x14ac:dyDescent="0.35">
      <c r="A2203">
        <v>257810</v>
      </c>
      <c r="B2203" t="str">
        <f t="shared" si="34"/>
        <v>26-88.5</v>
      </c>
      <c r="C2203" s="45">
        <v>26</v>
      </c>
      <c r="D2203" s="45">
        <v>-88.5</v>
      </c>
      <c r="E2203">
        <v>0</v>
      </c>
      <c r="F2203">
        <v>0</v>
      </c>
      <c r="G2203">
        <v>0</v>
      </c>
    </row>
    <row r="2204" spans="1:7" x14ac:dyDescent="0.35">
      <c r="A2204">
        <v>258531</v>
      </c>
      <c r="B2204" t="str">
        <f t="shared" si="34"/>
        <v>26-89</v>
      </c>
      <c r="C2204" s="45">
        <v>26</v>
      </c>
      <c r="D2204" s="45">
        <v>-89</v>
      </c>
      <c r="E2204">
        <v>0</v>
      </c>
      <c r="F2204">
        <v>0</v>
      </c>
      <c r="G2204">
        <v>0</v>
      </c>
    </row>
    <row r="2205" spans="1:7" x14ac:dyDescent="0.35">
      <c r="A2205">
        <v>259252</v>
      </c>
      <c r="B2205" t="str">
        <f t="shared" si="34"/>
        <v>26-89.5</v>
      </c>
      <c r="C2205" s="45">
        <v>26</v>
      </c>
      <c r="D2205" s="45">
        <v>-89.5</v>
      </c>
      <c r="E2205">
        <v>0</v>
      </c>
      <c r="F2205">
        <v>0</v>
      </c>
      <c r="G2205">
        <v>0</v>
      </c>
    </row>
    <row r="2206" spans="1:7" x14ac:dyDescent="0.35">
      <c r="A2206">
        <v>259973</v>
      </c>
      <c r="B2206" t="str">
        <f t="shared" si="34"/>
        <v>26-90</v>
      </c>
      <c r="C2206" s="45">
        <v>26</v>
      </c>
      <c r="D2206" s="45">
        <v>-90</v>
      </c>
      <c r="E2206">
        <v>0</v>
      </c>
      <c r="F2206">
        <v>0</v>
      </c>
      <c r="G2206">
        <v>0</v>
      </c>
    </row>
    <row r="2207" spans="1:7" x14ac:dyDescent="0.35">
      <c r="A2207">
        <v>215272</v>
      </c>
      <c r="B2207" t="str">
        <f t="shared" si="34"/>
        <v>26.5-59</v>
      </c>
      <c r="C2207" s="45">
        <v>26.5</v>
      </c>
      <c r="D2207" s="45">
        <v>-59</v>
      </c>
      <c r="E2207">
        <v>0</v>
      </c>
      <c r="F2207">
        <v>0</v>
      </c>
      <c r="G2207">
        <v>0</v>
      </c>
    </row>
    <row r="2208" spans="1:7" x14ac:dyDescent="0.35">
      <c r="A2208">
        <v>215993</v>
      </c>
      <c r="B2208" t="str">
        <f t="shared" si="34"/>
        <v>26.5-59.5</v>
      </c>
      <c r="C2208" s="45">
        <v>26.5</v>
      </c>
      <c r="D2208" s="45">
        <v>-59.5</v>
      </c>
      <c r="E2208">
        <v>0</v>
      </c>
      <c r="F2208">
        <v>0</v>
      </c>
      <c r="G2208">
        <v>0</v>
      </c>
    </row>
    <row r="2209" spans="1:7" x14ac:dyDescent="0.35">
      <c r="A2209">
        <v>216714</v>
      </c>
      <c r="B2209" t="str">
        <f t="shared" si="34"/>
        <v>26.5-60</v>
      </c>
      <c r="C2209" s="45">
        <v>26.5</v>
      </c>
      <c r="D2209" s="45">
        <v>-60</v>
      </c>
      <c r="E2209">
        <v>0</v>
      </c>
      <c r="F2209">
        <v>0</v>
      </c>
      <c r="G2209">
        <v>0</v>
      </c>
    </row>
    <row r="2210" spans="1:7" x14ac:dyDescent="0.35">
      <c r="A2210">
        <v>217435</v>
      </c>
      <c r="B2210" t="str">
        <f t="shared" si="34"/>
        <v>26.5-60.5</v>
      </c>
      <c r="C2210" s="45">
        <v>26.5</v>
      </c>
      <c r="D2210" s="45">
        <v>-60.5</v>
      </c>
      <c r="E2210">
        <v>0</v>
      </c>
      <c r="F2210">
        <v>0</v>
      </c>
      <c r="G2210">
        <v>0</v>
      </c>
    </row>
    <row r="2211" spans="1:7" x14ac:dyDescent="0.35">
      <c r="A2211">
        <v>218156</v>
      </c>
      <c r="B2211" t="str">
        <f t="shared" si="34"/>
        <v>26.5-61</v>
      </c>
      <c r="C2211" s="45">
        <v>26.5</v>
      </c>
      <c r="D2211" s="45">
        <v>-61</v>
      </c>
      <c r="E2211">
        <v>0</v>
      </c>
      <c r="F2211">
        <v>0</v>
      </c>
      <c r="G2211">
        <v>0</v>
      </c>
    </row>
    <row r="2212" spans="1:7" x14ac:dyDescent="0.35">
      <c r="A2212">
        <v>218877</v>
      </c>
      <c r="B2212" t="str">
        <f t="shared" si="34"/>
        <v>26.5-61.5</v>
      </c>
      <c r="C2212" s="45">
        <v>26.5</v>
      </c>
      <c r="D2212" s="45">
        <v>-61.5</v>
      </c>
      <c r="E2212">
        <v>0</v>
      </c>
      <c r="F2212">
        <v>0</v>
      </c>
      <c r="G2212">
        <v>0</v>
      </c>
    </row>
    <row r="2213" spans="1:7" x14ac:dyDescent="0.35">
      <c r="A2213">
        <v>219598</v>
      </c>
      <c r="B2213" t="str">
        <f t="shared" si="34"/>
        <v>26.5-62</v>
      </c>
      <c r="C2213" s="45">
        <v>26.5</v>
      </c>
      <c r="D2213" s="45">
        <v>-62</v>
      </c>
      <c r="E2213">
        <v>0</v>
      </c>
      <c r="F2213">
        <v>0</v>
      </c>
      <c r="G2213">
        <v>0</v>
      </c>
    </row>
    <row r="2214" spans="1:7" x14ac:dyDescent="0.35">
      <c r="A2214">
        <v>220319</v>
      </c>
      <c r="B2214" t="str">
        <f t="shared" si="34"/>
        <v>26.5-62.5</v>
      </c>
      <c r="C2214" s="45">
        <v>26.5</v>
      </c>
      <c r="D2214" s="45">
        <v>-62.5</v>
      </c>
      <c r="E2214">
        <v>0</v>
      </c>
      <c r="F2214">
        <v>0</v>
      </c>
      <c r="G2214">
        <v>0</v>
      </c>
    </row>
    <row r="2215" spans="1:7" x14ac:dyDescent="0.35">
      <c r="A2215">
        <v>221040</v>
      </c>
      <c r="B2215" t="str">
        <f t="shared" si="34"/>
        <v>26.5-63</v>
      </c>
      <c r="C2215" s="45">
        <v>26.5</v>
      </c>
      <c r="D2215" s="45">
        <v>-63</v>
      </c>
      <c r="E2215">
        <v>0</v>
      </c>
      <c r="F2215">
        <v>0</v>
      </c>
      <c r="G2215">
        <v>0</v>
      </c>
    </row>
    <row r="2216" spans="1:7" x14ac:dyDescent="0.35">
      <c r="A2216">
        <v>221761</v>
      </c>
      <c r="B2216" t="str">
        <f t="shared" si="34"/>
        <v>26.5-63.5</v>
      </c>
      <c r="C2216" s="45">
        <v>26.5</v>
      </c>
      <c r="D2216" s="45">
        <v>-63.5</v>
      </c>
      <c r="E2216">
        <v>0</v>
      </c>
      <c r="F2216">
        <v>0</v>
      </c>
      <c r="G2216">
        <v>0</v>
      </c>
    </row>
    <row r="2217" spans="1:7" x14ac:dyDescent="0.35">
      <c r="A2217">
        <v>222482</v>
      </c>
      <c r="B2217" t="str">
        <f t="shared" si="34"/>
        <v>26.5-64</v>
      </c>
      <c r="C2217" s="45">
        <v>26.5</v>
      </c>
      <c r="D2217" s="45">
        <v>-64</v>
      </c>
      <c r="E2217">
        <v>0</v>
      </c>
      <c r="F2217">
        <v>0</v>
      </c>
      <c r="G2217">
        <v>0</v>
      </c>
    </row>
    <row r="2218" spans="1:7" x14ac:dyDescent="0.35">
      <c r="A2218">
        <v>223203</v>
      </c>
      <c r="B2218" t="str">
        <f t="shared" si="34"/>
        <v>26.5-64.5</v>
      </c>
      <c r="C2218" s="45">
        <v>26.5</v>
      </c>
      <c r="D2218" s="45">
        <v>-64.5</v>
      </c>
      <c r="E2218">
        <v>0</v>
      </c>
      <c r="F2218">
        <v>0</v>
      </c>
      <c r="G2218">
        <v>0</v>
      </c>
    </row>
    <row r="2219" spans="1:7" x14ac:dyDescent="0.35">
      <c r="A2219">
        <v>223924</v>
      </c>
      <c r="B2219" t="str">
        <f t="shared" si="34"/>
        <v>26.5-65</v>
      </c>
      <c r="C2219" s="45">
        <v>26.5</v>
      </c>
      <c r="D2219" s="45">
        <v>-65</v>
      </c>
      <c r="E2219">
        <v>0</v>
      </c>
      <c r="F2219">
        <v>0</v>
      </c>
      <c r="G2219">
        <v>0</v>
      </c>
    </row>
    <row r="2220" spans="1:7" x14ac:dyDescent="0.35">
      <c r="A2220">
        <v>224645</v>
      </c>
      <c r="B2220" t="str">
        <f t="shared" si="34"/>
        <v>26.5-65.5</v>
      </c>
      <c r="C2220" s="45">
        <v>26.5</v>
      </c>
      <c r="D2220" s="45">
        <v>-65.5</v>
      </c>
      <c r="E2220">
        <v>0</v>
      </c>
      <c r="F2220">
        <v>0</v>
      </c>
      <c r="G2220">
        <v>0</v>
      </c>
    </row>
    <row r="2221" spans="1:7" x14ac:dyDescent="0.35">
      <c r="A2221">
        <v>225366</v>
      </c>
      <c r="B2221" t="str">
        <f t="shared" si="34"/>
        <v>26.5-66</v>
      </c>
      <c r="C2221" s="45">
        <v>26.5</v>
      </c>
      <c r="D2221" s="45">
        <v>-66</v>
      </c>
      <c r="E2221">
        <v>0</v>
      </c>
      <c r="F2221">
        <v>0</v>
      </c>
      <c r="G2221">
        <v>0</v>
      </c>
    </row>
    <row r="2222" spans="1:7" x14ac:dyDescent="0.35">
      <c r="A2222">
        <v>226087</v>
      </c>
      <c r="B2222" t="str">
        <f t="shared" si="34"/>
        <v>26.5-66.5</v>
      </c>
      <c r="C2222" s="45">
        <v>26.5</v>
      </c>
      <c r="D2222" s="45">
        <v>-66.5</v>
      </c>
      <c r="E2222">
        <v>0</v>
      </c>
      <c r="F2222">
        <v>0</v>
      </c>
      <c r="G2222">
        <v>0</v>
      </c>
    </row>
    <row r="2223" spans="1:7" x14ac:dyDescent="0.35">
      <c r="A2223">
        <v>226808</v>
      </c>
      <c r="B2223" t="str">
        <f t="shared" si="34"/>
        <v>26.5-67</v>
      </c>
      <c r="C2223" s="45">
        <v>26.5</v>
      </c>
      <c r="D2223" s="45">
        <v>-67</v>
      </c>
      <c r="E2223">
        <v>0</v>
      </c>
      <c r="F2223">
        <v>0</v>
      </c>
      <c r="G2223">
        <v>0</v>
      </c>
    </row>
    <row r="2224" spans="1:7" x14ac:dyDescent="0.35">
      <c r="A2224">
        <v>227529</v>
      </c>
      <c r="B2224" t="str">
        <f t="shared" si="34"/>
        <v>26.5-67.5</v>
      </c>
      <c r="C2224" s="45">
        <v>26.5</v>
      </c>
      <c r="D2224" s="45">
        <v>-67.5</v>
      </c>
      <c r="E2224">
        <v>0</v>
      </c>
      <c r="F2224">
        <v>0</v>
      </c>
      <c r="G2224">
        <v>0</v>
      </c>
    </row>
    <row r="2225" spans="1:7" x14ac:dyDescent="0.35">
      <c r="A2225">
        <v>228250</v>
      </c>
      <c r="B2225" t="str">
        <f t="shared" si="34"/>
        <v>26.5-68</v>
      </c>
      <c r="C2225" s="45">
        <v>26.5</v>
      </c>
      <c r="D2225" s="45">
        <v>-68</v>
      </c>
      <c r="E2225">
        <v>0</v>
      </c>
      <c r="F2225">
        <v>0</v>
      </c>
      <c r="G2225">
        <v>0</v>
      </c>
    </row>
    <row r="2226" spans="1:7" x14ac:dyDescent="0.35">
      <c r="A2226">
        <v>228971</v>
      </c>
      <c r="B2226" t="str">
        <f t="shared" si="34"/>
        <v>26.5-68.5</v>
      </c>
      <c r="C2226" s="45">
        <v>26.5</v>
      </c>
      <c r="D2226" s="45">
        <v>-68.5</v>
      </c>
      <c r="E2226">
        <v>0</v>
      </c>
      <c r="F2226">
        <v>0</v>
      </c>
      <c r="G2226">
        <v>0</v>
      </c>
    </row>
    <row r="2227" spans="1:7" x14ac:dyDescent="0.35">
      <c r="A2227">
        <v>229692</v>
      </c>
      <c r="B2227" t="str">
        <f t="shared" si="34"/>
        <v>26.5-69</v>
      </c>
      <c r="C2227" s="45">
        <v>26.5</v>
      </c>
      <c r="D2227" s="45">
        <v>-69</v>
      </c>
      <c r="E2227">
        <v>0</v>
      </c>
      <c r="F2227">
        <v>0</v>
      </c>
      <c r="G2227">
        <v>0</v>
      </c>
    </row>
    <row r="2228" spans="1:7" x14ac:dyDescent="0.35">
      <c r="A2228">
        <v>230413</v>
      </c>
      <c r="B2228" t="str">
        <f t="shared" si="34"/>
        <v>26.5-69.5</v>
      </c>
      <c r="C2228" s="45">
        <v>26.5</v>
      </c>
      <c r="D2228" s="45">
        <v>-69.5</v>
      </c>
      <c r="E2228">
        <v>0</v>
      </c>
      <c r="F2228">
        <v>0</v>
      </c>
      <c r="G2228">
        <v>0</v>
      </c>
    </row>
    <row r="2229" spans="1:7" x14ac:dyDescent="0.35">
      <c r="A2229">
        <v>231134</v>
      </c>
      <c r="B2229" t="str">
        <f t="shared" si="34"/>
        <v>26.5-70</v>
      </c>
      <c r="C2229" s="45">
        <v>26.5</v>
      </c>
      <c r="D2229" s="45">
        <v>-70</v>
      </c>
      <c r="E2229">
        <v>0</v>
      </c>
      <c r="F2229">
        <v>0</v>
      </c>
      <c r="G2229">
        <v>0</v>
      </c>
    </row>
    <row r="2230" spans="1:7" x14ac:dyDescent="0.35">
      <c r="A2230">
        <v>231855</v>
      </c>
      <c r="B2230" t="str">
        <f t="shared" si="34"/>
        <v>26.5-70.5</v>
      </c>
      <c r="C2230" s="45">
        <v>26.5</v>
      </c>
      <c r="D2230" s="45">
        <v>-70.5</v>
      </c>
      <c r="E2230">
        <v>0</v>
      </c>
      <c r="F2230">
        <v>0</v>
      </c>
      <c r="G2230">
        <v>0</v>
      </c>
    </row>
    <row r="2231" spans="1:7" x14ac:dyDescent="0.35">
      <c r="A2231">
        <v>232576</v>
      </c>
      <c r="B2231" t="str">
        <f t="shared" si="34"/>
        <v>26.5-71</v>
      </c>
      <c r="C2231" s="45">
        <v>26.5</v>
      </c>
      <c r="D2231" s="45">
        <v>-71</v>
      </c>
      <c r="E2231">
        <v>0</v>
      </c>
      <c r="F2231">
        <v>0</v>
      </c>
      <c r="G2231">
        <v>0</v>
      </c>
    </row>
    <row r="2232" spans="1:7" x14ac:dyDescent="0.35">
      <c r="A2232">
        <v>233297</v>
      </c>
      <c r="B2232" t="str">
        <f t="shared" si="34"/>
        <v>26.5-71.5</v>
      </c>
      <c r="C2232" s="45">
        <v>26.5</v>
      </c>
      <c r="D2232" s="45">
        <v>-71.5</v>
      </c>
      <c r="E2232">
        <v>0</v>
      </c>
      <c r="F2232">
        <v>0</v>
      </c>
      <c r="G2232">
        <v>0</v>
      </c>
    </row>
    <row r="2233" spans="1:7" x14ac:dyDescent="0.35">
      <c r="A2233">
        <v>234018</v>
      </c>
      <c r="B2233" t="str">
        <f t="shared" si="34"/>
        <v>26.5-72</v>
      </c>
      <c r="C2233" s="45">
        <v>26.5</v>
      </c>
      <c r="D2233" s="45">
        <v>-72</v>
      </c>
      <c r="E2233">
        <v>0</v>
      </c>
      <c r="F2233">
        <v>0</v>
      </c>
      <c r="G2233">
        <v>0</v>
      </c>
    </row>
    <row r="2234" spans="1:7" x14ac:dyDescent="0.35">
      <c r="A2234">
        <v>234739</v>
      </c>
      <c r="B2234" t="str">
        <f t="shared" si="34"/>
        <v>26.5-72.5</v>
      </c>
      <c r="C2234" s="45">
        <v>26.5</v>
      </c>
      <c r="D2234" s="45">
        <v>-72.5</v>
      </c>
      <c r="E2234">
        <v>0</v>
      </c>
      <c r="F2234">
        <v>0</v>
      </c>
      <c r="G2234">
        <v>0</v>
      </c>
    </row>
    <row r="2235" spans="1:7" x14ac:dyDescent="0.35">
      <c r="A2235">
        <v>235460</v>
      </c>
      <c r="B2235" t="str">
        <f t="shared" si="34"/>
        <v>26.5-73</v>
      </c>
      <c r="C2235" s="45">
        <v>26.5</v>
      </c>
      <c r="D2235" s="45">
        <v>-73</v>
      </c>
      <c r="E2235">
        <v>0</v>
      </c>
      <c r="F2235">
        <v>0</v>
      </c>
      <c r="G2235">
        <v>0</v>
      </c>
    </row>
    <row r="2236" spans="1:7" x14ac:dyDescent="0.35">
      <c r="A2236">
        <v>236181</v>
      </c>
      <c r="B2236" t="str">
        <f t="shared" si="34"/>
        <v>26.5-73.5</v>
      </c>
      <c r="C2236" s="45">
        <v>26.5</v>
      </c>
      <c r="D2236" s="45">
        <v>-73.5</v>
      </c>
      <c r="E2236">
        <v>0</v>
      </c>
      <c r="F2236">
        <v>0</v>
      </c>
      <c r="G2236">
        <v>0</v>
      </c>
    </row>
    <row r="2237" spans="1:7" x14ac:dyDescent="0.35">
      <c r="A2237">
        <v>236902</v>
      </c>
      <c r="B2237" t="str">
        <f t="shared" si="34"/>
        <v>26.5-74</v>
      </c>
      <c r="C2237" s="45">
        <v>26.5</v>
      </c>
      <c r="D2237" s="45">
        <v>-74</v>
      </c>
      <c r="E2237">
        <v>0</v>
      </c>
      <c r="F2237">
        <v>0</v>
      </c>
      <c r="G2237">
        <v>0</v>
      </c>
    </row>
    <row r="2238" spans="1:7" x14ac:dyDescent="0.35">
      <c r="A2238">
        <v>237623</v>
      </c>
      <c r="B2238" t="str">
        <f t="shared" si="34"/>
        <v>26.5-74.5</v>
      </c>
      <c r="C2238" s="45">
        <v>26.5</v>
      </c>
      <c r="D2238" s="45">
        <v>-74.5</v>
      </c>
      <c r="E2238">
        <v>0</v>
      </c>
      <c r="F2238">
        <v>0</v>
      </c>
      <c r="G2238">
        <v>0</v>
      </c>
    </row>
    <row r="2239" spans="1:7" x14ac:dyDescent="0.35">
      <c r="A2239">
        <v>238344</v>
      </c>
      <c r="B2239" t="str">
        <f t="shared" si="34"/>
        <v>26.5-75</v>
      </c>
      <c r="C2239" s="45">
        <v>26.5</v>
      </c>
      <c r="D2239" s="45">
        <v>-75</v>
      </c>
      <c r="E2239">
        <v>0</v>
      </c>
      <c r="F2239">
        <v>0</v>
      </c>
      <c r="G2239">
        <v>0</v>
      </c>
    </row>
    <row r="2240" spans="1:7" x14ac:dyDescent="0.35">
      <c r="A2240">
        <v>239065</v>
      </c>
      <c r="B2240" t="str">
        <f t="shared" si="34"/>
        <v>26.5-75.5</v>
      </c>
      <c r="C2240" s="45">
        <v>26.5</v>
      </c>
      <c r="D2240" s="45">
        <v>-75.5</v>
      </c>
      <c r="E2240">
        <v>0</v>
      </c>
      <c r="F2240">
        <v>0</v>
      </c>
      <c r="G2240">
        <v>0</v>
      </c>
    </row>
    <row r="2241" spans="1:7" x14ac:dyDescent="0.35">
      <c r="A2241">
        <v>239786</v>
      </c>
      <c r="B2241" t="str">
        <f t="shared" si="34"/>
        <v>26.5-76</v>
      </c>
      <c r="C2241" s="45">
        <v>26.5</v>
      </c>
      <c r="D2241" s="45">
        <v>-76</v>
      </c>
      <c r="E2241">
        <v>0</v>
      </c>
      <c r="F2241">
        <v>0</v>
      </c>
      <c r="G2241">
        <v>0</v>
      </c>
    </row>
    <row r="2242" spans="1:7" x14ac:dyDescent="0.35">
      <c r="A2242">
        <v>240507</v>
      </c>
      <c r="B2242" t="str">
        <f t="shared" ref="B2242:B2305" si="35">+C2242&amp;D2242</f>
        <v>26.5-76.5</v>
      </c>
      <c r="C2242" s="45">
        <v>26.5</v>
      </c>
      <c r="D2242" s="45">
        <v>-76.5</v>
      </c>
      <c r="E2242">
        <v>0</v>
      </c>
      <c r="F2242">
        <v>0</v>
      </c>
      <c r="G2242">
        <v>0</v>
      </c>
    </row>
    <row r="2243" spans="1:7" x14ac:dyDescent="0.35">
      <c r="A2243">
        <v>241228</v>
      </c>
      <c r="B2243" t="str">
        <f t="shared" si="35"/>
        <v>26.5-77</v>
      </c>
      <c r="C2243" s="45">
        <v>26.5</v>
      </c>
      <c r="D2243" s="45">
        <v>-77</v>
      </c>
      <c r="E2243">
        <v>0</v>
      </c>
      <c r="F2243">
        <v>0</v>
      </c>
      <c r="G2243">
        <v>0</v>
      </c>
    </row>
    <row r="2244" spans="1:7" x14ac:dyDescent="0.35">
      <c r="A2244">
        <v>241949</v>
      </c>
      <c r="B2244" t="str">
        <f t="shared" si="35"/>
        <v>26.5-77.5</v>
      </c>
      <c r="C2244" s="45">
        <v>26.5</v>
      </c>
      <c r="D2244" s="45">
        <v>-77.5</v>
      </c>
      <c r="E2244">
        <v>0</v>
      </c>
      <c r="F2244">
        <v>0</v>
      </c>
      <c r="G2244">
        <v>0</v>
      </c>
    </row>
    <row r="2245" spans="1:7" x14ac:dyDescent="0.35">
      <c r="A2245">
        <v>242670</v>
      </c>
      <c r="B2245" t="str">
        <f t="shared" si="35"/>
        <v>26.5-78</v>
      </c>
      <c r="C2245" s="45">
        <v>26.5</v>
      </c>
      <c r="D2245" s="45">
        <v>-78</v>
      </c>
      <c r="E2245">
        <v>0</v>
      </c>
      <c r="F2245">
        <v>0</v>
      </c>
      <c r="G2245">
        <v>0</v>
      </c>
    </row>
    <row r="2246" spans="1:7" x14ac:dyDescent="0.35">
      <c r="A2246">
        <v>243391</v>
      </c>
      <c r="B2246" t="str">
        <f t="shared" si="35"/>
        <v>26.5-78.5</v>
      </c>
      <c r="C2246" s="45">
        <v>26.5</v>
      </c>
      <c r="D2246" s="45">
        <v>-78.5</v>
      </c>
      <c r="E2246">
        <v>0</v>
      </c>
      <c r="F2246">
        <v>0</v>
      </c>
      <c r="G2246">
        <v>0</v>
      </c>
    </row>
    <row r="2247" spans="1:7" x14ac:dyDescent="0.35">
      <c r="A2247">
        <v>244112</v>
      </c>
      <c r="B2247" t="str">
        <f t="shared" si="35"/>
        <v>26.5-79</v>
      </c>
      <c r="C2247" s="45">
        <v>26.5</v>
      </c>
      <c r="D2247" s="45">
        <v>-79</v>
      </c>
      <c r="E2247">
        <v>0</v>
      </c>
      <c r="F2247">
        <v>0</v>
      </c>
      <c r="G2247">
        <v>0</v>
      </c>
    </row>
    <row r="2248" spans="1:7" x14ac:dyDescent="0.35">
      <c r="A2248">
        <v>244833</v>
      </c>
      <c r="B2248" t="str">
        <f t="shared" si="35"/>
        <v>26.5-79.5</v>
      </c>
      <c r="C2248" s="45">
        <v>26.5</v>
      </c>
      <c r="D2248" s="45">
        <v>-79.5</v>
      </c>
      <c r="E2248">
        <v>0</v>
      </c>
      <c r="F2248">
        <v>0</v>
      </c>
      <c r="G2248">
        <v>0</v>
      </c>
    </row>
    <row r="2249" spans="1:7" x14ac:dyDescent="0.35">
      <c r="A2249">
        <v>245554</v>
      </c>
      <c r="B2249" t="str">
        <f t="shared" si="35"/>
        <v>26.5-80</v>
      </c>
      <c r="C2249" s="45">
        <v>26.5</v>
      </c>
      <c r="D2249" s="45">
        <v>-80</v>
      </c>
      <c r="E2249">
        <v>0</v>
      </c>
      <c r="F2249">
        <v>0</v>
      </c>
      <c r="G2249">
        <v>0</v>
      </c>
    </row>
    <row r="2250" spans="1:7" x14ac:dyDescent="0.35">
      <c r="A2250">
        <v>246275</v>
      </c>
      <c r="B2250" t="str">
        <f t="shared" si="35"/>
        <v>26.5-80.5</v>
      </c>
      <c r="C2250" s="45">
        <v>26.5</v>
      </c>
      <c r="D2250" s="45">
        <v>-80.5</v>
      </c>
      <c r="E2250">
        <v>0</v>
      </c>
      <c r="F2250">
        <v>0</v>
      </c>
      <c r="G2250">
        <v>0</v>
      </c>
    </row>
    <row r="2251" spans="1:7" x14ac:dyDescent="0.35">
      <c r="A2251">
        <v>246996</v>
      </c>
      <c r="B2251" t="str">
        <f t="shared" si="35"/>
        <v>26.5-81</v>
      </c>
      <c r="C2251" s="45">
        <v>26.5</v>
      </c>
      <c r="D2251" s="45">
        <v>-81</v>
      </c>
      <c r="E2251">
        <v>0</v>
      </c>
      <c r="F2251">
        <v>0</v>
      </c>
      <c r="G2251">
        <v>0</v>
      </c>
    </row>
    <row r="2252" spans="1:7" x14ac:dyDescent="0.35">
      <c r="A2252">
        <v>247717</v>
      </c>
      <c r="B2252" t="str">
        <f t="shared" si="35"/>
        <v>26.5-81.5</v>
      </c>
      <c r="C2252" s="45">
        <v>26.5</v>
      </c>
      <c r="D2252" s="45">
        <v>-81.5</v>
      </c>
      <c r="E2252">
        <v>0</v>
      </c>
      <c r="F2252">
        <v>0</v>
      </c>
      <c r="G2252">
        <v>0</v>
      </c>
    </row>
    <row r="2253" spans="1:7" x14ac:dyDescent="0.35">
      <c r="A2253">
        <v>248438</v>
      </c>
      <c r="B2253" t="str">
        <f t="shared" si="35"/>
        <v>26.5-82</v>
      </c>
      <c r="C2253" s="45">
        <v>26.5</v>
      </c>
      <c r="D2253" s="45">
        <v>-82</v>
      </c>
      <c r="E2253">
        <v>0</v>
      </c>
      <c r="F2253">
        <v>0</v>
      </c>
      <c r="G2253">
        <v>0</v>
      </c>
    </row>
    <row r="2254" spans="1:7" x14ac:dyDescent="0.35">
      <c r="A2254">
        <v>249159</v>
      </c>
      <c r="B2254" t="str">
        <f t="shared" si="35"/>
        <v>26.5-82.5</v>
      </c>
      <c r="C2254" s="45">
        <v>26.5</v>
      </c>
      <c r="D2254" s="45">
        <v>-82.5</v>
      </c>
      <c r="E2254">
        <v>0</v>
      </c>
      <c r="F2254">
        <v>0</v>
      </c>
      <c r="G2254">
        <v>0</v>
      </c>
    </row>
    <row r="2255" spans="1:7" x14ac:dyDescent="0.35">
      <c r="A2255">
        <v>249880</v>
      </c>
      <c r="B2255" t="str">
        <f t="shared" si="35"/>
        <v>26.5-83</v>
      </c>
      <c r="C2255" s="45">
        <v>26.5</v>
      </c>
      <c r="D2255" s="45">
        <v>-83</v>
      </c>
      <c r="E2255">
        <v>0</v>
      </c>
      <c r="F2255">
        <v>0</v>
      </c>
      <c r="G2255">
        <v>0</v>
      </c>
    </row>
    <row r="2256" spans="1:7" x14ac:dyDescent="0.35">
      <c r="A2256">
        <v>250601</v>
      </c>
      <c r="B2256" t="str">
        <f t="shared" si="35"/>
        <v>26.5-83.5</v>
      </c>
      <c r="C2256" s="45">
        <v>26.5</v>
      </c>
      <c r="D2256" s="45">
        <v>-83.5</v>
      </c>
      <c r="E2256">
        <v>0</v>
      </c>
      <c r="F2256">
        <v>0</v>
      </c>
      <c r="G2256">
        <v>0</v>
      </c>
    </row>
    <row r="2257" spans="1:7" x14ac:dyDescent="0.35">
      <c r="A2257">
        <v>251322</v>
      </c>
      <c r="B2257" t="str">
        <f t="shared" si="35"/>
        <v>26.5-84</v>
      </c>
      <c r="C2257" s="45">
        <v>26.5</v>
      </c>
      <c r="D2257" s="45">
        <v>-84</v>
      </c>
      <c r="E2257">
        <v>0</v>
      </c>
      <c r="F2257">
        <v>0</v>
      </c>
      <c r="G2257">
        <v>0</v>
      </c>
    </row>
    <row r="2258" spans="1:7" x14ac:dyDescent="0.35">
      <c r="A2258">
        <v>252043</v>
      </c>
      <c r="B2258" t="str">
        <f t="shared" si="35"/>
        <v>26.5-84.5</v>
      </c>
      <c r="C2258" s="45">
        <v>26.5</v>
      </c>
      <c r="D2258" s="45">
        <v>-84.5</v>
      </c>
      <c r="E2258">
        <v>0</v>
      </c>
      <c r="F2258">
        <v>0</v>
      </c>
      <c r="G2258">
        <v>0</v>
      </c>
    </row>
    <row r="2259" spans="1:7" x14ac:dyDescent="0.35">
      <c r="A2259">
        <v>252764</v>
      </c>
      <c r="B2259" t="str">
        <f t="shared" si="35"/>
        <v>26.5-85</v>
      </c>
      <c r="C2259" s="45">
        <v>26.5</v>
      </c>
      <c r="D2259" s="45">
        <v>-85</v>
      </c>
      <c r="E2259">
        <v>0</v>
      </c>
      <c r="F2259">
        <v>0</v>
      </c>
      <c r="G2259">
        <v>0</v>
      </c>
    </row>
    <row r="2260" spans="1:7" x14ac:dyDescent="0.35">
      <c r="A2260">
        <v>253485</v>
      </c>
      <c r="B2260" t="str">
        <f t="shared" si="35"/>
        <v>26.5-85.5</v>
      </c>
      <c r="C2260" s="45">
        <v>26.5</v>
      </c>
      <c r="D2260" s="45">
        <v>-85.5</v>
      </c>
      <c r="E2260">
        <v>0</v>
      </c>
      <c r="F2260">
        <v>0</v>
      </c>
      <c r="G2260">
        <v>0</v>
      </c>
    </row>
    <row r="2261" spans="1:7" x14ac:dyDescent="0.35">
      <c r="A2261">
        <v>254206</v>
      </c>
      <c r="B2261" t="str">
        <f t="shared" si="35"/>
        <v>26.5-86</v>
      </c>
      <c r="C2261" s="45">
        <v>26.5</v>
      </c>
      <c r="D2261" s="45">
        <v>-86</v>
      </c>
      <c r="E2261">
        <v>0</v>
      </c>
      <c r="F2261">
        <v>0</v>
      </c>
      <c r="G2261">
        <v>0</v>
      </c>
    </row>
    <row r="2262" spans="1:7" x14ac:dyDescent="0.35">
      <c r="A2262">
        <v>254927</v>
      </c>
      <c r="B2262" t="str">
        <f t="shared" si="35"/>
        <v>26.5-86.5</v>
      </c>
      <c r="C2262" s="45">
        <v>26.5</v>
      </c>
      <c r="D2262" s="45">
        <v>-86.5</v>
      </c>
      <c r="E2262">
        <v>0</v>
      </c>
      <c r="F2262">
        <v>0</v>
      </c>
      <c r="G2262">
        <v>0</v>
      </c>
    </row>
    <row r="2263" spans="1:7" x14ac:dyDescent="0.35">
      <c r="A2263">
        <v>255648</v>
      </c>
      <c r="B2263" t="str">
        <f t="shared" si="35"/>
        <v>26.5-87</v>
      </c>
      <c r="C2263" s="45">
        <v>26.5</v>
      </c>
      <c r="D2263" s="45">
        <v>-87</v>
      </c>
      <c r="E2263">
        <v>0</v>
      </c>
      <c r="F2263">
        <v>0</v>
      </c>
      <c r="G2263">
        <v>0</v>
      </c>
    </row>
    <row r="2264" spans="1:7" x14ac:dyDescent="0.35">
      <c r="A2264">
        <v>256369</v>
      </c>
      <c r="B2264" t="str">
        <f t="shared" si="35"/>
        <v>26.5-87.5</v>
      </c>
      <c r="C2264" s="45">
        <v>26.5</v>
      </c>
      <c r="D2264" s="45">
        <v>-87.5</v>
      </c>
      <c r="E2264">
        <v>0</v>
      </c>
      <c r="F2264">
        <v>0</v>
      </c>
      <c r="G2264">
        <v>0</v>
      </c>
    </row>
    <row r="2265" spans="1:7" x14ac:dyDescent="0.35">
      <c r="A2265">
        <v>257090</v>
      </c>
      <c r="B2265" t="str">
        <f t="shared" si="35"/>
        <v>26.5-88</v>
      </c>
      <c r="C2265" s="45">
        <v>26.5</v>
      </c>
      <c r="D2265" s="45">
        <v>-88</v>
      </c>
      <c r="E2265">
        <v>0</v>
      </c>
      <c r="F2265">
        <v>0</v>
      </c>
      <c r="G2265">
        <v>0</v>
      </c>
    </row>
    <row r="2266" spans="1:7" x14ac:dyDescent="0.35">
      <c r="A2266">
        <v>257811</v>
      </c>
      <c r="B2266" t="str">
        <f t="shared" si="35"/>
        <v>26.5-88.5</v>
      </c>
      <c r="C2266" s="45">
        <v>26.5</v>
      </c>
      <c r="D2266" s="45">
        <v>-88.5</v>
      </c>
      <c r="E2266">
        <v>0</v>
      </c>
      <c r="F2266">
        <v>0</v>
      </c>
      <c r="G2266">
        <v>0</v>
      </c>
    </row>
    <row r="2267" spans="1:7" x14ac:dyDescent="0.35">
      <c r="A2267">
        <v>258532</v>
      </c>
      <c r="B2267" t="str">
        <f t="shared" si="35"/>
        <v>26.5-89</v>
      </c>
      <c r="C2267" s="45">
        <v>26.5</v>
      </c>
      <c r="D2267" s="45">
        <v>-89</v>
      </c>
      <c r="E2267">
        <v>0</v>
      </c>
      <c r="F2267">
        <v>0</v>
      </c>
      <c r="G2267">
        <v>0</v>
      </c>
    </row>
    <row r="2268" spans="1:7" x14ac:dyDescent="0.35">
      <c r="A2268">
        <v>259253</v>
      </c>
      <c r="B2268" t="str">
        <f t="shared" si="35"/>
        <v>26.5-89.5</v>
      </c>
      <c r="C2268" s="45">
        <v>26.5</v>
      </c>
      <c r="D2268" s="45">
        <v>-89.5</v>
      </c>
      <c r="E2268">
        <v>0</v>
      </c>
      <c r="F2268">
        <v>0</v>
      </c>
      <c r="G2268">
        <v>0</v>
      </c>
    </row>
    <row r="2269" spans="1:7" x14ac:dyDescent="0.35">
      <c r="A2269">
        <v>259974</v>
      </c>
      <c r="B2269" t="str">
        <f t="shared" si="35"/>
        <v>26.5-90</v>
      </c>
      <c r="C2269" s="45">
        <v>26.5</v>
      </c>
      <c r="D2269" s="45">
        <v>-90</v>
      </c>
      <c r="E2269">
        <v>0</v>
      </c>
      <c r="F2269">
        <v>0</v>
      </c>
      <c r="G2269">
        <v>0</v>
      </c>
    </row>
    <row r="2270" spans="1:7" x14ac:dyDescent="0.35">
      <c r="A2270">
        <v>215273</v>
      </c>
      <c r="B2270" t="str">
        <f t="shared" si="35"/>
        <v>27-59</v>
      </c>
      <c r="C2270" s="45">
        <v>27</v>
      </c>
      <c r="D2270" s="45">
        <v>-59</v>
      </c>
      <c r="E2270">
        <v>0</v>
      </c>
      <c r="F2270">
        <v>0</v>
      </c>
      <c r="G2270">
        <v>0</v>
      </c>
    </row>
    <row r="2271" spans="1:7" x14ac:dyDescent="0.35">
      <c r="A2271">
        <v>215994</v>
      </c>
      <c r="B2271" t="str">
        <f t="shared" si="35"/>
        <v>27-59.5</v>
      </c>
      <c r="C2271" s="45">
        <v>27</v>
      </c>
      <c r="D2271" s="45">
        <v>-59.5</v>
      </c>
      <c r="E2271">
        <v>0</v>
      </c>
      <c r="F2271">
        <v>0</v>
      </c>
      <c r="G2271">
        <v>0</v>
      </c>
    </row>
    <row r="2272" spans="1:7" x14ac:dyDescent="0.35">
      <c r="A2272">
        <v>216715</v>
      </c>
      <c r="B2272" t="str">
        <f t="shared" si="35"/>
        <v>27-60</v>
      </c>
      <c r="C2272" s="45">
        <v>27</v>
      </c>
      <c r="D2272" s="45">
        <v>-60</v>
      </c>
      <c r="E2272">
        <v>0</v>
      </c>
      <c r="F2272">
        <v>0</v>
      </c>
      <c r="G2272">
        <v>0</v>
      </c>
    </row>
    <row r="2273" spans="1:7" x14ac:dyDescent="0.35">
      <c r="A2273">
        <v>217436</v>
      </c>
      <c r="B2273" t="str">
        <f t="shared" si="35"/>
        <v>27-60.5</v>
      </c>
      <c r="C2273" s="45">
        <v>27</v>
      </c>
      <c r="D2273" s="45">
        <v>-60.5</v>
      </c>
      <c r="E2273">
        <v>0</v>
      </c>
      <c r="F2273">
        <v>0</v>
      </c>
      <c r="G2273">
        <v>0</v>
      </c>
    </row>
    <row r="2274" spans="1:7" x14ac:dyDescent="0.35">
      <c r="A2274">
        <v>218157</v>
      </c>
      <c r="B2274" t="str">
        <f t="shared" si="35"/>
        <v>27-61</v>
      </c>
      <c r="C2274" s="45">
        <v>27</v>
      </c>
      <c r="D2274" s="45">
        <v>-61</v>
      </c>
      <c r="E2274">
        <v>0</v>
      </c>
      <c r="F2274">
        <v>0</v>
      </c>
      <c r="G2274">
        <v>0</v>
      </c>
    </row>
    <row r="2275" spans="1:7" x14ac:dyDescent="0.35">
      <c r="A2275">
        <v>218878</v>
      </c>
      <c r="B2275" t="str">
        <f t="shared" si="35"/>
        <v>27-61.5</v>
      </c>
      <c r="C2275" s="45">
        <v>27</v>
      </c>
      <c r="D2275" s="45">
        <v>-61.5</v>
      </c>
      <c r="E2275">
        <v>0</v>
      </c>
      <c r="F2275">
        <v>0</v>
      </c>
      <c r="G2275">
        <v>0</v>
      </c>
    </row>
    <row r="2276" spans="1:7" x14ac:dyDescent="0.35">
      <c r="A2276">
        <v>219599</v>
      </c>
      <c r="B2276" t="str">
        <f t="shared" si="35"/>
        <v>27-62</v>
      </c>
      <c r="C2276" s="45">
        <v>27</v>
      </c>
      <c r="D2276" s="45">
        <v>-62</v>
      </c>
      <c r="E2276">
        <v>0</v>
      </c>
      <c r="F2276">
        <v>0</v>
      </c>
      <c r="G2276">
        <v>0</v>
      </c>
    </row>
    <row r="2277" spans="1:7" x14ac:dyDescent="0.35">
      <c r="A2277">
        <v>220320</v>
      </c>
      <c r="B2277" t="str">
        <f t="shared" si="35"/>
        <v>27-62.5</v>
      </c>
      <c r="C2277" s="45">
        <v>27</v>
      </c>
      <c r="D2277" s="45">
        <v>-62.5</v>
      </c>
      <c r="E2277">
        <v>0</v>
      </c>
      <c r="F2277">
        <v>0</v>
      </c>
      <c r="G2277">
        <v>0</v>
      </c>
    </row>
    <row r="2278" spans="1:7" x14ac:dyDescent="0.35">
      <c r="A2278">
        <v>221041</v>
      </c>
      <c r="B2278" t="str">
        <f t="shared" si="35"/>
        <v>27-63</v>
      </c>
      <c r="C2278" s="45">
        <v>27</v>
      </c>
      <c r="D2278" s="45">
        <v>-63</v>
      </c>
      <c r="E2278">
        <v>0</v>
      </c>
      <c r="F2278">
        <v>0</v>
      </c>
      <c r="G2278">
        <v>0</v>
      </c>
    </row>
    <row r="2279" spans="1:7" x14ac:dyDescent="0.35">
      <c r="A2279">
        <v>221762</v>
      </c>
      <c r="B2279" t="str">
        <f t="shared" si="35"/>
        <v>27-63.5</v>
      </c>
      <c r="C2279" s="45">
        <v>27</v>
      </c>
      <c r="D2279" s="45">
        <v>-63.5</v>
      </c>
      <c r="E2279">
        <v>0</v>
      </c>
      <c r="F2279">
        <v>0</v>
      </c>
      <c r="G2279">
        <v>0</v>
      </c>
    </row>
    <row r="2280" spans="1:7" x14ac:dyDescent="0.35">
      <c r="A2280">
        <v>222483</v>
      </c>
      <c r="B2280" t="str">
        <f t="shared" si="35"/>
        <v>27-64</v>
      </c>
      <c r="C2280" s="45">
        <v>27</v>
      </c>
      <c r="D2280" s="45">
        <v>-64</v>
      </c>
      <c r="E2280">
        <v>0</v>
      </c>
      <c r="F2280">
        <v>0</v>
      </c>
      <c r="G2280">
        <v>0</v>
      </c>
    </row>
    <row r="2281" spans="1:7" x14ac:dyDescent="0.35">
      <c r="A2281">
        <v>223204</v>
      </c>
      <c r="B2281" t="str">
        <f t="shared" si="35"/>
        <v>27-64.5</v>
      </c>
      <c r="C2281" s="45">
        <v>27</v>
      </c>
      <c r="D2281" s="45">
        <v>-64.5</v>
      </c>
      <c r="E2281">
        <v>0</v>
      </c>
      <c r="F2281">
        <v>0</v>
      </c>
      <c r="G2281">
        <v>0</v>
      </c>
    </row>
    <row r="2282" spans="1:7" x14ac:dyDescent="0.35">
      <c r="A2282">
        <v>223925</v>
      </c>
      <c r="B2282" t="str">
        <f t="shared" si="35"/>
        <v>27-65</v>
      </c>
      <c r="C2282" s="45">
        <v>27</v>
      </c>
      <c r="D2282" s="45">
        <v>-65</v>
      </c>
      <c r="E2282">
        <v>0</v>
      </c>
      <c r="F2282">
        <v>0</v>
      </c>
      <c r="G2282">
        <v>0</v>
      </c>
    </row>
    <row r="2283" spans="1:7" x14ac:dyDescent="0.35">
      <c r="A2283">
        <v>224646</v>
      </c>
      <c r="B2283" t="str">
        <f t="shared" si="35"/>
        <v>27-65.5</v>
      </c>
      <c r="C2283" s="45">
        <v>27</v>
      </c>
      <c r="D2283" s="45">
        <v>-65.5</v>
      </c>
      <c r="E2283">
        <v>0</v>
      </c>
      <c r="F2283">
        <v>0</v>
      </c>
      <c r="G2283">
        <v>0</v>
      </c>
    </row>
    <row r="2284" spans="1:7" x14ac:dyDescent="0.35">
      <c r="A2284">
        <v>225367</v>
      </c>
      <c r="B2284" t="str">
        <f t="shared" si="35"/>
        <v>27-66</v>
      </c>
      <c r="C2284" s="45">
        <v>27</v>
      </c>
      <c r="D2284" s="45">
        <v>-66</v>
      </c>
      <c r="E2284">
        <v>0</v>
      </c>
      <c r="F2284">
        <v>0</v>
      </c>
      <c r="G2284">
        <v>0</v>
      </c>
    </row>
    <row r="2285" spans="1:7" x14ac:dyDescent="0.35">
      <c r="A2285">
        <v>226088</v>
      </c>
      <c r="B2285" t="str">
        <f t="shared" si="35"/>
        <v>27-66.5</v>
      </c>
      <c r="C2285" s="45">
        <v>27</v>
      </c>
      <c r="D2285" s="45">
        <v>-66.5</v>
      </c>
      <c r="E2285">
        <v>0</v>
      </c>
      <c r="F2285">
        <v>0</v>
      </c>
      <c r="G2285">
        <v>0</v>
      </c>
    </row>
    <row r="2286" spans="1:7" x14ac:dyDescent="0.35">
      <c r="A2286">
        <v>226809</v>
      </c>
      <c r="B2286" t="str">
        <f t="shared" si="35"/>
        <v>27-67</v>
      </c>
      <c r="C2286" s="45">
        <v>27</v>
      </c>
      <c r="D2286" s="45">
        <v>-67</v>
      </c>
      <c r="E2286">
        <v>0</v>
      </c>
      <c r="F2286">
        <v>0</v>
      </c>
      <c r="G2286">
        <v>0</v>
      </c>
    </row>
    <row r="2287" spans="1:7" x14ac:dyDescent="0.35">
      <c r="A2287">
        <v>227530</v>
      </c>
      <c r="B2287" t="str">
        <f t="shared" si="35"/>
        <v>27-67.5</v>
      </c>
      <c r="C2287" s="45">
        <v>27</v>
      </c>
      <c r="D2287" s="45">
        <v>-67.5</v>
      </c>
      <c r="E2287">
        <v>0</v>
      </c>
      <c r="F2287">
        <v>0</v>
      </c>
      <c r="G2287">
        <v>0</v>
      </c>
    </row>
    <row r="2288" spans="1:7" x14ac:dyDescent="0.35">
      <c r="A2288">
        <v>228251</v>
      </c>
      <c r="B2288" t="str">
        <f t="shared" si="35"/>
        <v>27-68</v>
      </c>
      <c r="C2288" s="45">
        <v>27</v>
      </c>
      <c r="D2288" s="45">
        <v>-68</v>
      </c>
      <c r="E2288">
        <v>0</v>
      </c>
      <c r="F2288">
        <v>0</v>
      </c>
      <c r="G2288">
        <v>0</v>
      </c>
    </row>
    <row r="2289" spans="1:7" x14ac:dyDescent="0.35">
      <c r="A2289">
        <v>228972</v>
      </c>
      <c r="B2289" t="str">
        <f t="shared" si="35"/>
        <v>27-68.5</v>
      </c>
      <c r="C2289" s="45">
        <v>27</v>
      </c>
      <c r="D2289" s="45">
        <v>-68.5</v>
      </c>
      <c r="E2289">
        <v>0</v>
      </c>
      <c r="F2289">
        <v>0</v>
      </c>
      <c r="G2289">
        <v>0</v>
      </c>
    </row>
    <row r="2290" spans="1:7" x14ac:dyDescent="0.35">
      <c r="A2290">
        <v>229693</v>
      </c>
      <c r="B2290" t="str">
        <f t="shared" si="35"/>
        <v>27-69</v>
      </c>
      <c r="C2290" s="45">
        <v>27</v>
      </c>
      <c r="D2290" s="45">
        <v>-69</v>
      </c>
      <c r="E2290">
        <v>0</v>
      </c>
      <c r="F2290">
        <v>0</v>
      </c>
      <c r="G2290">
        <v>0</v>
      </c>
    </row>
    <row r="2291" spans="1:7" x14ac:dyDescent="0.35">
      <c r="A2291">
        <v>230414</v>
      </c>
      <c r="B2291" t="str">
        <f t="shared" si="35"/>
        <v>27-69.5</v>
      </c>
      <c r="C2291" s="45">
        <v>27</v>
      </c>
      <c r="D2291" s="45">
        <v>-69.5</v>
      </c>
      <c r="E2291">
        <v>0</v>
      </c>
      <c r="F2291">
        <v>0</v>
      </c>
      <c r="G2291">
        <v>0</v>
      </c>
    </row>
    <row r="2292" spans="1:7" x14ac:dyDescent="0.35">
      <c r="A2292">
        <v>231135</v>
      </c>
      <c r="B2292" t="str">
        <f t="shared" si="35"/>
        <v>27-70</v>
      </c>
      <c r="C2292" s="45">
        <v>27</v>
      </c>
      <c r="D2292" s="45">
        <v>-70</v>
      </c>
      <c r="E2292">
        <v>0</v>
      </c>
      <c r="F2292">
        <v>0</v>
      </c>
      <c r="G2292">
        <v>0</v>
      </c>
    </row>
    <row r="2293" spans="1:7" x14ac:dyDescent="0.35">
      <c r="A2293">
        <v>231856</v>
      </c>
      <c r="B2293" t="str">
        <f t="shared" si="35"/>
        <v>27-70.5</v>
      </c>
      <c r="C2293" s="45">
        <v>27</v>
      </c>
      <c r="D2293" s="45">
        <v>-70.5</v>
      </c>
      <c r="E2293">
        <v>0</v>
      </c>
      <c r="F2293">
        <v>0</v>
      </c>
      <c r="G2293">
        <v>0</v>
      </c>
    </row>
    <row r="2294" spans="1:7" x14ac:dyDescent="0.35">
      <c r="A2294">
        <v>232577</v>
      </c>
      <c r="B2294" t="str">
        <f t="shared" si="35"/>
        <v>27-71</v>
      </c>
      <c r="C2294" s="45">
        <v>27</v>
      </c>
      <c r="D2294" s="45">
        <v>-71</v>
      </c>
      <c r="E2294">
        <v>0</v>
      </c>
      <c r="F2294">
        <v>0</v>
      </c>
      <c r="G2294">
        <v>0</v>
      </c>
    </row>
    <row r="2295" spans="1:7" x14ac:dyDescent="0.35">
      <c r="A2295">
        <v>233298</v>
      </c>
      <c r="B2295" t="str">
        <f t="shared" si="35"/>
        <v>27-71.5</v>
      </c>
      <c r="C2295" s="45">
        <v>27</v>
      </c>
      <c r="D2295" s="45">
        <v>-71.5</v>
      </c>
      <c r="E2295">
        <v>0</v>
      </c>
      <c r="F2295">
        <v>0</v>
      </c>
      <c r="G2295">
        <v>0</v>
      </c>
    </row>
    <row r="2296" spans="1:7" x14ac:dyDescent="0.35">
      <c r="A2296">
        <v>234019</v>
      </c>
      <c r="B2296" t="str">
        <f t="shared" si="35"/>
        <v>27-72</v>
      </c>
      <c r="C2296" s="45">
        <v>27</v>
      </c>
      <c r="D2296" s="45">
        <v>-72</v>
      </c>
      <c r="E2296">
        <v>0</v>
      </c>
      <c r="F2296">
        <v>0</v>
      </c>
      <c r="G2296">
        <v>0</v>
      </c>
    </row>
    <row r="2297" spans="1:7" x14ac:dyDescent="0.35">
      <c r="A2297">
        <v>234740</v>
      </c>
      <c r="B2297" t="str">
        <f t="shared" si="35"/>
        <v>27-72.5</v>
      </c>
      <c r="C2297" s="45">
        <v>27</v>
      </c>
      <c r="D2297" s="45">
        <v>-72.5</v>
      </c>
      <c r="E2297">
        <v>0</v>
      </c>
      <c r="F2297">
        <v>0</v>
      </c>
      <c r="G2297">
        <v>0</v>
      </c>
    </row>
    <row r="2298" spans="1:7" x14ac:dyDescent="0.35">
      <c r="A2298">
        <v>235461</v>
      </c>
      <c r="B2298" t="str">
        <f t="shared" si="35"/>
        <v>27-73</v>
      </c>
      <c r="C2298" s="45">
        <v>27</v>
      </c>
      <c r="D2298" s="45">
        <v>-73</v>
      </c>
      <c r="E2298">
        <v>0</v>
      </c>
      <c r="F2298">
        <v>0</v>
      </c>
      <c r="G2298">
        <v>0</v>
      </c>
    </row>
    <row r="2299" spans="1:7" x14ac:dyDescent="0.35">
      <c r="A2299">
        <v>236182</v>
      </c>
      <c r="B2299" t="str">
        <f t="shared" si="35"/>
        <v>27-73.5</v>
      </c>
      <c r="C2299" s="45">
        <v>27</v>
      </c>
      <c r="D2299" s="45">
        <v>-73.5</v>
      </c>
      <c r="E2299">
        <v>0</v>
      </c>
      <c r="F2299">
        <v>0</v>
      </c>
      <c r="G2299">
        <v>0</v>
      </c>
    </row>
    <row r="2300" spans="1:7" x14ac:dyDescent="0.35">
      <c r="A2300">
        <v>236903</v>
      </c>
      <c r="B2300" t="str">
        <f t="shared" si="35"/>
        <v>27-74</v>
      </c>
      <c r="C2300" s="45">
        <v>27</v>
      </c>
      <c r="D2300" s="45">
        <v>-74</v>
      </c>
      <c r="E2300">
        <v>0</v>
      </c>
      <c r="F2300">
        <v>0</v>
      </c>
      <c r="G2300">
        <v>0</v>
      </c>
    </row>
    <row r="2301" spans="1:7" x14ac:dyDescent="0.35">
      <c r="A2301">
        <v>237624</v>
      </c>
      <c r="B2301" t="str">
        <f t="shared" si="35"/>
        <v>27-74.5</v>
      </c>
      <c r="C2301" s="45">
        <v>27</v>
      </c>
      <c r="D2301" s="45">
        <v>-74.5</v>
      </c>
      <c r="E2301">
        <v>0</v>
      </c>
      <c r="F2301">
        <v>0</v>
      </c>
      <c r="G2301">
        <v>0</v>
      </c>
    </row>
    <row r="2302" spans="1:7" x14ac:dyDescent="0.35">
      <c r="A2302">
        <v>238345</v>
      </c>
      <c r="B2302" t="str">
        <f t="shared" si="35"/>
        <v>27-75</v>
      </c>
      <c r="C2302" s="45">
        <v>27</v>
      </c>
      <c r="D2302" s="45">
        <v>-75</v>
      </c>
      <c r="E2302">
        <v>0</v>
      </c>
      <c r="F2302">
        <v>0</v>
      </c>
      <c r="G2302">
        <v>0</v>
      </c>
    </row>
    <row r="2303" spans="1:7" x14ac:dyDescent="0.35">
      <c r="A2303">
        <v>239066</v>
      </c>
      <c r="B2303" t="str">
        <f t="shared" si="35"/>
        <v>27-75.5</v>
      </c>
      <c r="C2303" s="45">
        <v>27</v>
      </c>
      <c r="D2303" s="45">
        <v>-75.5</v>
      </c>
      <c r="E2303">
        <v>0</v>
      </c>
      <c r="F2303">
        <v>0</v>
      </c>
      <c r="G2303">
        <v>0</v>
      </c>
    </row>
    <row r="2304" spans="1:7" x14ac:dyDescent="0.35">
      <c r="A2304">
        <v>239787</v>
      </c>
      <c r="B2304" t="str">
        <f t="shared" si="35"/>
        <v>27-76</v>
      </c>
      <c r="C2304" s="45">
        <v>27</v>
      </c>
      <c r="D2304" s="45">
        <v>-76</v>
      </c>
      <c r="E2304">
        <v>0</v>
      </c>
      <c r="F2304">
        <v>0</v>
      </c>
      <c r="G2304">
        <v>0</v>
      </c>
    </row>
    <row r="2305" spans="1:7" x14ac:dyDescent="0.35">
      <c r="A2305">
        <v>240508</v>
      </c>
      <c r="B2305" t="str">
        <f t="shared" si="35"/>
        <v>27-76.5</v>
      </c>
      <c r="C2305" s="45">
        <v>27</v>
      </c>
      <c r="D2305" s="45">
        <v>-76.5</v>
      </c>
      <c r="E2305">
        <v>0</v>
      </c>
      <c r="F2305">
        <v>0</v>
      </c>
      <c r="G2305">
        <v>0</v>
      </c>
    </row>
    <row r="2306" spans="1:7" x14ac:dyDescent="0.35">
      <c r="A2306">
        <v>241229</v>
      </c>
      <c r="B2306" t="str">
        <f t="shared" ref="B2306:B2369" si="36">+C2306&amp;D2306</f>
        <v>27-77</v>
      </c>
      <c r="C2306" s="45">
        <v>27</v>
      </c>
      <c r="D2306" s="45">
        <v>-77</v>
      </c>
      <c r="E2306">
        <v>0</v>
      </c>
      <c r="F2306">
        <v>0</v>
      </c>
      <c r="G2306">
        <v>0</v>
      </c>
    </row>
    <row r="2307" spans="1:7" x14ac:dyDescent="0.35">
      <c r="A2307">
        <v>241950</v>
      </c>
      <c r="B2307" t="str">
        <f t="shared" si="36"/>
        <v>27-77.5</v>
      </c>
      <c r="C2307" s="45">
        <v>27</v>
      </c>
      <c r="D2307" s="45">
        <v>-77.5</v>
      </c>
      <c r="E2307">
        <v>0</v>
      </c>
      <c r="F2307">
        <v>0</v>
      </c>
      <c r="G2307">
        <v>0</v>
      </c>
    </row>
    <row r="2308" spans="1:7" x14ac:dyDescent="0.35">
      <c r="A2308">
        <v>242671</v>
      </c>
      <c r="B2308" t="str">
        <f t="shared" si="36"/>
        <v>27-78</v>
      </c>
      <c r="C2308" s="45">
        <v>27</v>
      </c>
      <c r="D2308" s="45">
        <v>-78</v>
      </c>
      <c r="E2308">
        <v>0</v>
      </c>
      <c r="F2308">
        <v>0</v>
      </c>
      <c r="G2308">
        <v>0</v>
      </c>
    </row>
    <row r="2309" spans="1:7" x14ac:dyDescent="0.35">
      <c r="A2309">
        <v>243392</v>
      </c>
      <c r="B2309" t="str">
        <f t="shared" si="36"/>
        <v>27-78.5</v>
      </c>
      <c r="C2309" s="45">
        <v>27</v>
      </c>
      <c r="D2309" s="45">
        <v>-78.5</v>
      </c>
      <c r="E2309">
        <v>0</v>
      </c>
      <c r="F2309">
        <v>0</v>
      </c>
      <c r="G2309">
        <v>0</v>
      </c>
    </row>
    <row r="2310" spans="1:7" x14ac:dyDescent="0.35">
      <c r="A2310">
        <v>244113</v>
      </c>
      <c r="B2310" t="str">
        <f t="shared" si="36"/>
        <v>27-79</v>
      </c>
      <c r="C2310" s="45">
        <v>27</v>
      </c>
      <c r="D2310" s="45">
        <v>-79</v>
      </c>
      <c r="E2310">
        <v>0</v>
      </c>
      <c r="F2310">
        <v>0</v>
      </c>
      <c r="G2310">
        <v>0</v>
      </c>
    </row>
    <row r="2311" spans="1:7" x14ac:dyDescent="0.35">
      <c r="A2311">
        <v>244834</v>
      </c>
      <c r="B2311" t="str">
        <f t="shared" si="36"/>
        <v>27-79.5</v>
      </c>
      <c r="C2311" s="45">
        <v>27</v>
      </c>
      <c r="D2311" s="45">
        <v>-79.5</v>
      </c>
      <c r="E2311">
        <v>0</v>
      </c>
      <c r="F2311">
        <v>0</v>
      </c>
      <c r="G2311">
        <v>0</v>
      </c>
    </row>
    <row r="2312" spans="1:7" x14ac:dyDescent="0.35">
      <c r="A2312">
        <v>245555</v>
      </c>
      <c r="B2312" t="str">
        <f t="shared" si="36"/>
        <v>27-80</v>
      </c>
      <c r="C2312" s="45">
        <v>27</v>
      </c>
      <c r="D2312" s="45">
        <v>-80</v>
      </c>
      <c r="E2312">
        <v>0</v>
      </c>
      <c r="F2312">
        <v>0</v>
      </c>
      <c r="G2312">
        <v>0</v>
      </c>
    </row>
    <row r="2313" spans="1:7" x14ac:dyDescent="0.35">
      <c r="A2313">
        <v>246276</v>
      </c>
      <c r="B2313" t="str">
        <f t="shared" si="36"/>
        <v>27-80.5</v>
      </c>
      <c r="C2313" s="45">
        <v>27</v>
      </c>
      <c r="D2313" s="45">
        <v>-80.5</v>
      </c>
      <c r="E2313">
        <v>0</v>
      </c>
      <c r="F2313">
        <v>0</v>
      </c>
      <c r="G2313">
        <v>0</v>
      </c>
    </row>
    <row r="2314" spans="1:7" x14ac:dyDescent="0.35">
      <c r="A2314">
        <v>246997</v>
      </c>
      <c r="B2314" t="str">
        <f t="shared" si="36"/>
        <v>27-81</v>
      </c>
      <c r="C2314" s="45">
        <v>27</v>
      </c>
      <c r="D2314" s="45">
        <v>-81</v>
      </c>
      <c r="E2314">
        <v>0</v>
      </c>
      <c r="F2314">
        <v>0</v>
      </c>
      <c r="G2314">
        <v>0</v>
      </c>
    </row>
    <row r="2315" spans="1:7" x14ac:dyDescent="0.35">
      <c r="A2315">
        <v>247718</v>
      </c>
      <c r="B2315" t="str">
        <f t="shared" si="36"/>
        <v>27-81.5</v>
      </c>
      <c r="C2315" s="45">
        <v>27</v>
      </c>
      <c r="D2315" s="45">
        <v>-81.5</v>
      </c>
      <c r="E2315">
        <v>0</v>
      </c>
      <c r="F2315">
        <v>0</v>
      </c>
      <c r="G2315">
        <v>0</v>
      </c>
    </row>
    <row r="2316" spans="1:7" x14ac:dyDescent="0.35">
      <c r="A2316">
        <v>248439</v>
      </c>
      <c r="B2316" t="str">
        <f t="shared" si="36"/>
        <v>27-82</v>
      </c>
      <c r="C2316" s="45">
        <v>27</v>
      </c>
      <c r="D2316" s="45">
        <v>-82</v>
      </c>
      <c r="E2316">
        <v>0</v>
      </c>
      <c r="F2316">
        <v>0</v>
      </c>
      <c r="G2316">
        <v>0</v>
      </c>
    </row>
    <row r="2317" spans="1:7" x14ac:dyDescent="0.35">
      <c r="A2317">
        <v>249160</v>
      </c>
      <c r="B2317" t="str">
        <f t="shared" si="36"/>
        <v>27-82.5</v>
      </c>
      <c r="C2317" s="45">
        <v>27</v>
      </c>
      <c r="D2317" s="45">
        <v>-82.5</v>
      </c>
      <c r="E2317">
        <v>0</v>
      </c>
      <c r="F2317">
        <v>0</v>
      </c>
      <c r="G2317">
        <v>0</v>
      </c>
    </row>
    <row r="2318" spans="1:7" x14ac:dyDescent="0.35">
      <c r="A2318">
        <v>249881</v>
      </c>
      <c r="B2318" t="str">
        <f t="shared" si="36"/>
        <v>27-83</v>
      </c>
      <c r="C2318" s="45">
        <v>27</v>
      </c>
      <c r="D2318" s="45">
        <v>-83</v>
      </c>
      <c r="E2318">
        <v>0</v>
      </c>
      <c r="F2318">
        <v>0</v>
      </c>
      <c r="G2318">
        <v>0</v>
      </c>
    </row>
    <row r="2319" spans="1:7" x14ac:dyDescent="0.35">
      <c r="A2319">
        <v>250602</v>
      </c>
      <c r="B2319" t="str">
        <f t="shared" si="36"/>
        <v>27-83.5</v>
      </c>
      <c r="C2319" s="45">
        <v>27</v>
      </c>
      <c r="D2319" s="45">
        <v>-83.5</v>
      </c>
      <c r="E2319">
        <v>0</v>
      </c>
      <c r="F2319">
        <v>0</v>
      </c>
      <c r="G2319">
        <v>0</v>
      </c>
    </row>
    <row r="2320" spans="1:7" x14ac:dyDescent="0.35">
      <c r="A2320">
        <v>251323</v>
      </c>
      <c r="B2320" t="str">
        <f t="shared" si="36"/>
        <v>27-84</v>
      </c>
      <c r="C2320" s="45">
        <v>27</v>
      </c>
      <c r="D2320" s="45">
        <v>-84</v>
      </c>
      <c r="E2320">
        <v>0</v>
      </c>
      <c r="F2320">
        <v>0</v>
      </c>
      <c r="G2320">
        <v>0</v>
      </c>
    </row>
    <row r="2321" spans="1:7" x14ac:dyDescent="0.35">
      <c r="A2321">
        <v>252044</v>
      </c>
      <c r="B2321" t="str">
        <f t="shared" si="36"/>
        <v>27-84.5</v>
      </c>
      <c r="C2321" s="45">
        <v>27</v>
      </c>
      <c r="D2321" s="45">
        <v>-84.5</v>
      </c>
      <c r="E2321">
        <v>0</v>
      </c>
      <c r="F2321">
        <v>0</v>
      </c>
      <c r="G2321">
        <v>0</v>
      </c>
    </row>
    <row r="2322" spans="1:7" x14ac:dyDescent="0.35">
      <c r="A2322">
        <v>252765</v>
      </c>
      <c r="B2322" t="str">
        <f t="shared" si="36"/>
        <v>27-85</v>
      </c>
      <c r="C2322" s="45">
        <v>27</v>
      </c>
      <c r="D2322" s="45">
        <v>-85</v>
      </c>
      <c r="E2322">
        <v>0</v>
      </c>
      <c r="F2322">
        <v>0</v>
      </c>
      <c r="G2322">
        <v>0</v>
      </c>
    </row>
    <row r="2323" spans="1:7" x14ac:dyDescent="0.35">
      <c r="A2323">
        <v>253486</v>
      </c>
      <c r="B2323" t="str">
        <f t="shared" si="36"/>
        <v>27-85.5</v>
      </c>
      <c r="C2323" s="45">
        <v>27</v>
      </c>
      <c r="D2323" s="45">
        <v>-85.5</v>
      </c>
      <c r="E2323">
        <v>0</v>
      </c>
      <c r="F2323">
        <v>0</v>
      </c>
      <c r="G2323">
        <v>0</v>
      </c>
    </row>
    <row r="2324" spans="1:7" x14ac:dyDescent="0.35">
      <c r="A2324">
        <v>254207</v>
      </c>
      <c r="B2324" t="str">
        <f t="shared" si="36"/>
        <v>27-86</v>
      </c>
      <c r="C2324" s="45">
        <v>27</v>
      </c>
      <c r="D2324" s="45">
        <v>-86</v>
      </c>
      <c r="E2324">
        <v>0</v>
      </c>
      <c r="F2324">
        <v>0</v>
      </c>
      <c r="G2324">
        <v>0</v>
      </c>
    </row>
    <row r="2325" spans="1:7" x14ac:dyDescent="0.35">
      <c r="A2325">
        <v>254928</v>
      </c>
      <c r="B2325" t="str">
        <f t="shared" si="36"/>
        <v>27-86.5</v>
      </c>
      <c r="C2325" s="45">
        <v>27</v>
      </c>
      <c r="D2325" s="45">
        <v>-86.5</v>
      </c>
      <c r="E2325">
        <v>0</v>
      </c>
      <c r="F2325">
        <v>0</v>
      </c>
      <c r="G2325">
        <v>0</v>
      </c>
    </row>
    <row r="2326" spans="1:7" x14ac:dyDescent="0.35">
      <c r="A2326">
        <v>255649</v>
      </c>
      <c r="B2326" t="str">
        <f t="shared" si="36"/>
        <v>27-87</v>
      </c>
      <c r="C2326" s="45">
        <v>27</v>
      </c>
      <c r="D2326" s="45">
        <v>-87</v>
      </c>
      <c r="E2326">
        <v>0</v>
      </c>
      <c r="F2326">
        <v>0</v>
      </c>
      <c r="G2326">
        <v>0</v>
      </c>
    </row>
    <row r="2327" spans="1:7" x14ac:dyDescent="0.35">
      <c r="A2327">
        <v>256370</v>
      </c>
      <c r="B2327" t="str">
        <f t="shared" si="36"/>
        <v>27-87.5</v>
      </c>
      <c r="C2327" s="45">
        <v>27</v>
      </c>
      <c r="D2327" s="45">
        <v>-87.5</v>
      </c>
      <c r="E2327">
        <v>0</v>
      </c>
      <c r="F2327">
        <v>0</v>
      </c>
      <c r="G2327">
        <v>0</v>
      </c>
    </row>
    <row r="2328" spans="1:7" x14ac:dyDescent="0.35">
      <c r="A2328">
        <v>257091</v>
      </c>
      <c r="B2328" t="str">
        <f t="shared" si="36"/>
        <v>27-88</v>
      </c>
      <c r="C2328" s="45">
        <v>27</v>
      </c>
      <c r="D2328" s="45">
        <v>-88</v>
      </c>
      <c r="E2328">
        <v>0</v>
      </c>
      <c r="F2328">
        <v>0</v>
      </c>
      <c r="G2328">
        <v>0</v>
      </c>
    </row>
    <row r="2329" spans="1:7" x14ac:dyDescent="0.35">
      <c r="A2329">
        <v>257812</v>
      </c>
      <c r="B2329" t="str">
        <f t="shared" si="36"/>
        <v>27-88.5</v>
      </c>
      <c r="C2329" s="45">
        <v>27</v>
      </c>
      <c r="D2329" s="45">
        <v>-88.5</v>
      </c>
      <c r="E2329">
        <v>0</v>
      </c>
      <c r="F2329">
        <v>0</v>
      </c>
      <c r="G2329">
        <v>0</v>
      </c>
    </row>
    <row r="2330" spans="1:7" x14ac:dyDescent="0.35">
      <c r="A2330">
        <v>258533</v>
      </c>
      <c r="B2330" t="str">
        <f t="shared" si="36"/>
        <v>27-89</v>
      </c>
      <c r="C2330" s="45">
        <v>27</v>
      </c>
      <c r="D2330" s="45">
        <v>-89</v>
      </c>
      <c r="E2330">
        <v>0</v>
      </c>
      <c r="F2330">
        <v>0</v>
      </c>
      <c r="G2330">
        <v>0</v>
      </c>
    </row>
    <row r="2331" spans="1:7" x14ac:dyDescent="0.35">
      <c r="A2331">
        <v>259254</v>
      </c>
      <c r="B2331" t="str">
        <f t="shared" si="36"/>
        <v>27-89.5</v>
      </c>
      <c r="C2331" s="45">
        <v>27</v>
      </c>
      <c r="D2331" s="45">
        <v>-89.5</v>
      </c>
      <c r="E2331">
        <v>0</v>
      </c>
      <c r="F2331">
        <v>0</v>
      </c>
      <c r="G2331">
        <v>0</v>
      </c>
    </row>
    <row r="2332" spans="1:7" x14ac:dyDescent="0.35">
      <c r="A2332">
        <v>259975</v>
      </c>
      <c r="B2332" t="str">
        <f t="shared" si="36"/>
        <v>27-90</v>
      </c>
      <c r="C2332" s="45">
        <v>27</v>
      </c>
      <c r="D2332" s="45">
        <v>-90</v>
      </c>
      <c r="E2332">
        <v>0</v>
      </c>
      <c r="F2332">
        <v>0</v>
      </c>
      <c r="G2332">
        <v>0</v>
      </c>
    </row>
    <row r="2333" spans="1:7" x14ac:dyDescent="0.35">
      <c r="A2333">
        <v>215274</v>
      </c>
      <c r="B2333" t="str">
        <f t="shared" si="36"/>
        <v>27.5-59</v>
      </c>
      <c r="C2333" s="45">
        <v>27.5</v>
      </c>
      <c r="D2333" s="45">
        <v>-59</v>
      </c>
      <c r="E2333">
        <v>0</v>
      </c>
      <c r="F2333">
        <v>0</v>
      </c>
      <c r="G2333">
        <v>0</v>
      </c>
    </row>
    <row r="2334" spans="1:7" x14ac:dyDescent="0.35">
      <c r="A2334">
        <v>215995</v>
      </c>
      <c r="B2334" t="str">
        <f t="shared" si="36"/>
        <v>27.5-59.5</v>
      </c>
      <c r="C2334" s="45">
        <v>27.5</v>
      </c>
      <c r="D2334" s="45">
        <v>-59.5</v>
      </c>
      <c r="E2334">
        <v>0</v>
      </c>
      <c r="F2334">
        <v>0</v>
      </c>
      <c r="G2334">
        <v>0</v>
      </c>
    </row>
    <row r="2335" spans="1:7" x14ac:dyDescent="0.35">
      <c r="A2335">
        <v>216716</v>
      </c>
      <c r="B2335" t="str">
        <f t="shared" si="36"/>
        <v>27.5-60</v>
      </c>
      <c r="C2335" s="45">
        <v>27.5</v>
      </c>
      <c r="D2335" s="45">
        <v>-60</v>
      </c>
      <c r="E2335">
        <v>0</v>
      </c>
      <c r="F2335">
        <v>0</v>
      </c>
      <c r="G2335">
        <v>0</v>
      </c>
    </row>
    <row r="2336" spans="1:7" x14ac:dyDescent="0.35">
      <c r="A2336">
        <v>217437</v>
      </c>
      <c r="B2336" t="str">
        <f t="shared" si="36"/>
        <v>27.5-60.5</v>
      </c>
      <c r="C2336" s="45">
        <v>27.5</v>
      </c>
      <c r="D2336" s="45">
        <v>-60.5</v>
      </c>
      <c r="E2336">
        <v>0</v>
      </c>
      <c r="F2336">
        <v>0</v>
      </c>
      <c r="G2336">
        <v>0</v>
      </c>
    </row>
    <row r="2337" spans="1:7" x14ac:dyDescent="0.35">
      <c r="A2337">
        <v>218158</v>
      </c>
      <c r="B2337" t="str">
        <f t="shared" si="36"/>
        <v>27.5-61</v>
      </c>
      <c r="C2337" s="45">
        <v>27.5</v>
      </c>
      <c r="D2337" s="45">
        <v>-61</v>
      </c>
      <c r="E2337">
        <v>0</v>
      </c>
      <c r="F2337">
        <v>0</v>
      </c>
      <c r="G2337">
        <v>0</v>
      </c>
    </row>
    <row r="2338" spans="1:7" x14ac:dyDescent="0.35">
      <c r="A2338">
        <v>218879</v>
      </c>
      <c r="B2338" t="str">
        <f t="shared" si="36"/>
        <v>27.5-61.5</v>
      </c>
      <c r="C2338" s="45">
        <v>27.5</v>
      </c>
      <c r="D2338" s="45">
        <v>-61.5</v>
      </c>
      <c r="E2338">
        <v>0</v>
      </c>
      <c r="F2338">
        <v>0</v>
      </c>
      <c r="G2338">
        <v>0</v>
      </c>
    </row>
    <row r="2339" spans="1:7" x14ac:dyDescent="0.35">
      <c r="A2339">
        <v>219600</v>
      </c>
      <c r="B2339" t="str">
        <f t="shared" si="36"/>
        <v>27.5-62</v>
      </c>
      <c r="C2339" s="45">
        <v>27.5</v>
      </c>
      <c r="D2339" s="45">
        <v>-62</v>
      </c>
      <c r="E2339">
        <v>0</v>
      </c>
      <c r="F2339">
        <v>0</v>
      </c>
      <c r="G2339">
        <v>0</v>
      </c>
    </row>
    <row r="2340" spans="1:7" x14ac:dyDescent="0.35">
      <c r="A2340">
        <v>220321</v>
      </c>
      <c r="B2340" t="str">
        <f t="shared" si="36"/>
        <v>27.5-62.5</v>
      </c>
      <c r="C2340" s="45">
        <v>27.5</v>
      </c>
      <c r="D2340" s="45">
        <v>-62.5</v>
      </c>
      <c r="E2340">
        <v>0</v>
      </c>
      <c r="F2340">
        <v>0</v>
      </c>
      <c r="G2340">
        <v>0</v>
      </c>
    </row>
    <row r="2341" spans="1:7" x14ac:dyDescent="0.35">
      <c r="A2341">
        <v>221042</v>
      </c>
      <c r="B2341" t="str">
        <f t="shared" si="36"/>
        <v>27.5-63</v>
      </c>
      <c r="C2341" s="45">
        <v>27.5</v>
      </c>
      <c r="D2341" s="45">
        <v>-63</v>
      </c>
      <c r="E2341">
        <v>0</v>
      </c>
      <c r="F2341">
        <v>0</v>
      </c>
      <c r="G2341">
        <v>0</v>
      </c>
    </row>
    <row r="2342" spans="1:7" x14ac:dyDescent="0.35">
      <c r="A2342">
        <v>221763</v>
      </c>
      <c r="B2342" t="str">
        <f t="shared" si="36"/>
        <v>27.5-63.5</v>
      </c>
      <c r="C2342" s="45">
        <v>27.5</v>
      </c>
      <c r="D2342" s="45">
        <v>-63.5</v>
      </c>
      <c r="E2342">
        <v>0</v>
      </c>
      <c r="F2342">
        <v>0</v>
      </c>
      <c r="G2342">
        <v>0</v>
      </c>
    </row>
    <row r="2343" spans="1:7" x14ac:dyDescent="0.35">
      <c r="A2343">
        <v>222484</v>
      </c>
      <c r="B2343" t="str">
        <f t="shared" si="36"/>
        <v>27.5-64</v>
      </c>
      <c r="C2343" s="45">
        <v>27.5</v>
      </c>
      <c r="D2343" s="45">
        <v>-64</v>
      </c>
      <c r="E2343">
        <v>0</v>
      </c>
      <c r="F2343">
        <v>0</v>
      </c>
      <c r="G2343">
        <v>0</v>
      </c>
    </row>
    <row r="2344" spans="1:7" x14ac:dyDescent="0.35">
      <c r="A2344">
        <v>223205</v>
      </c>
      <c r="B2344" t="str">
        <f t="shared" si="36"/>
        <v>27.5-64.5</v>
      </c>
      <c r="C2344" s="45">
        <v>27.5</v>
      </c>
      <c r="D2344" s="45">
        <v>-64.5</v>
      </c>
      <c r="E2344">
        <v>0</v>
      </c>
      <c r="F2344">
        <v>0</v>
      </c>
      <c r="G2344">
        <v>0</v>
      </c>
    </row>
    <row r="2345" spans="1:7" x14ac:dyDescent="0.35">
      <c r="A2345">
        <v>223926</v>
      </c>
      <c r="B2345" t="str">
        <f t="shared" si="36"/>
        <v>27.5-65</v>
      </c>
      <c r="C2345" s="45">
        <v>27.5</v>
      </c>
      <c r="D2345" s="45">
        <v>-65</v>
      </c>
      <c r="E2345">
        <v>0</v>
      </c>
      <c r="F2345">
        <v>0</v>
      </c>
      <c r="G2345">
        <v>0</v>
      </c>
    </row>
    <row r="2346" spans="1:7" x14ac:dyDescent="0.35">
      <c r="A2346">
        <v>224647</v>
      </c>
      <c r="B2346" t="str">
        <f t="shared" si="36"/>
        <v>27.5-65.5</v>
      </c>
      <c r="C2346" s="45">
        <v>27.5</v>
      </c>
      <c r="D2346" s="45">
        <v>-65.5</v>
      </c>
      <c r="E2346">
        <v>0</v>
      </c>
      <c r="F2346">
        <v>0</v>
      </c>
      <c r="G2346">
        <v>0</v>
      </c>
    </row>
    <row r="2347" spans="1:7" x14ac:dyDescent="0.35">
      <c r="A2347">
        <v>225368</v>
      </c>
      <c r="B2347" t="str">
        <f t="shared" si="36"/>
        <v>27.5-66</v>
      </c>
      <c r="C2347" s="45">
        <v>27.5</v>
      </c>
      <c r="D2347" s="45">
        <v>-66</v>
      </c>
      <c r="E2347">
        <v>0</v>
      </c>
      <c r="F2347">
        <v>0</v>
      </c>
      <c r="G2347">
        <v>0</v>
      </c>
    </row>
    <row r="2348" spans="1:7" x14ac:dyDescent="0.35">
      <c r="A2348">
        <v>226089</v>
      </c>
      <c r="B2348" t="str">
        <f t="shared" si="36"/>
        <v>27.5-66.5</v>
      </c>
      <c r="C2348" s="45">
        <v>27.5</v>
      </c>
      <c r="D2348" s="45">
        <v>-66.5</v>
      </c>
      <c r="E2348">
        <v>0</v>
      </c>
      <c r="F2348">
        <v>0</v>
      </c>
      <c r="G2348">
        <v>0</v>
      </c>
    </row>
    <row r="2349" spans="1:7" x14ac:dyDescent="0.35">
      <c r="A2349">
        <v>226810</v>
      </c>
      <c r="B2349" t="str">
        <f t="shared" si="36"/>
        <v>27.5-67</v>
      </c>
      <c r="C2349" s="45">
        <v>27.5</v>
      </c>
      <c r="D2349" s="45">
        <v>-67</v>
      </c>
      <c r="E2349">
        <v>0</v>
      </c>
      <c r="F2349">
        <v>0</v>
      </c>
      <c r="G2349">
        <v>0</v>
      </c>
    </row>
    <row r="2350" spans="1:7" x14ac:dyDescent="0.35">
      <c r="A2350">
        <v>227531</v>
      </c>
      <c r="B2350" t="str">
        <f t="shared" si="36"/>
        <v>27.5-67.5</v>
      </c>
      <c r="C2350" s="45">
        <v>27.5</v>
      </c>
      <c r="D2350" s="45">
        <v>-67.5</v>
      </c>
      <c r="E2350">
        <v>0</v>
      </c>
      <c r="F2350">
        <v>0</v>
      </c>
      <c r="G2350">
        <v>0</v>
      </c>
    </row>
    <row r="2351" spans="1:7" x14ac:dyDescent="0.35">
      <c r="A2351">
        <v>228252</v>
      </c>
      <c r="B2351" t="str">
        <f t="shared" si="36"/>
        <v>27.5-68</v>
      </c>
      <c r="C2351" s="45">
        <v>27.5</v>
      </c>
      <c r="D2351" s="45">
        <v>-68</v>
      </c>
      <c r="E2351">
        <v>0</v>
      </c>
      <c r="F2351">
        <v>0</v>
      </c>
      <c r="G2351">
        <v>0</v>
      </c>
    </row>
    <row r="2352" spans="1:7" x14ac:dyDescent="0.35">
      <c r="A2352">
        <v>228973</v>
      </c>
      <c r="B2352" t="str">
        <f t="shared" si="36"/>
        <v>27.5-68.5</v>
      </c>
      <c r="C2352" s="45">
        <v>27.5</v>
      </c>
      <c r="D2352" s="45">
        <v>-68.5</v>
      </c>
      <c r="E2352">
        <v>0</v>
      </c>
      <c r="F2352">
        <v>0</v>
      </c>
      <c r="G2352">
        <v>0</v>
      </c>
    </row>
    <row r="2353" spans="1:7" x14ac:dyDescent="0.35">
      <c r="A2353">
        <v>229694</v>
      </c>
      <c r="B2353" t="str">
        <f t="shared" si="36"/>
        <v>27.5-69</v>
      </c>
      <c r="C2353" s="45">
        <v>27.5</v>
      </c>
      <c r="D2353" s="45">
        <v>-69</v>
      </c>
      <c r="E2353">
        <v>0</v>
      </c>
      <c r="F2353">
        <v>0</v>
      </c>
      <c r="G2353">
        <v>0</v>
      </c>
    </row>
    <row r="2354" spans="1:7" x14ac:dyDescent="0.35">
      <c r="A2354">
        <v>230415</v>
      </c>
      <c r="B2354" t="str">
        <f t="shared" si="36"/>
        <v>27.5-69.5</v>
      </c>
      <c r="C2354" s="45">
        <v>27.5</v>
      </c>
      <c r="D2354" s="45">
        <v>-69.5</v>
      </c>
      <c r="E2354">
        <v>0</v>
      </c>
      <c r="F2354">
        <v>0</v>
      </c>
      <c r="G2354">
        <v>0</v>
      </c>
    </row>
    <row r="2355" spans="1:7" x14ac:dyDescent="0.35">
      <c r="A2355">
        <v>231136</v>
      </c>
      <c r="B2355" t="str">
        <f t="shared" si="36"/>
        <v>27.5-70</v>
      </c>
      <c r="C2355" s="45">
        <v>27.5</v>
      </c>
      <c r="D2355" s="45">
        <v>-70</v>
      </c>
      <c r="E2355">
        <v>0</v>
      </c>
      <c r="F2355">
        <v>0</v>
      </c>
      <c r="G2355">
        <v>0</v>
      </c>
    </row>
    <row r="2356" spans="1:7" x14ac:dyDescent="0.35">
      <c r="A2356">
        <v>231857</v>
      </c>
      <c r="B2356" t="str">
        <f t="shared" si="36"/>
        <v>27.5-70.5</v>
      </c>
      <c r="C2356" s="45">
        <v>27.5</v>
      </c>
      <c r="D2356" s="45">
        <v>-70.5</v>
      </c>
      <c r="E2356">
        <v>0</v>
      </c>
      <c r="F2356">
        <v>0</v>
      </c>
      <c r="G2356">
        <v>0</v>
      </c>
    </row>
    <row r="2357" spans="1:7" x14ac:dyDescent="0.35">
      <c r="A2357">
        <v>232578</v>
      </c>
      <c r="B2357" t="str">
        <f t="shared" si="36"/>
        <v>27.5-71</v>
      </c>
      <c r="C2357" s="45">
        <v>27.5</v>
      </c>
      <c r="D2357" s="45">
        <v>-71</v>
      </c>
      <c r="E2357">
        <v>0</v>
      </c>
      <c r="F2357">
        <v>0</v>
      </c>
      <c r="G2357">
        <v>0</v>
      </c>
    </row>
    <row r="2358" spans="1:7" x14ac:dyDescent="0.35">
      <c r="A2358">
        <v>233299</v>
      </c>
      <c r="B2358" t="str">
        <f t="shared" si="36"/>
        <v>27.5-71.5</v>
      </c>
      <c r="C2358" s="45">
        <v>27.5</v>
      </c>
      <c r="D2358" s="45">
        <v>-71.5</v>
      </c>
      <c r="E2358">
        <v>0</v>
      </c>
      <c r="F2358">
        <v>0</v>
      </c>
      <c r="G2358">
        <v>0</v>
      </c>
    </row>
    <row r="2359" spans="1:7" x14ac:dyDescent="0.35">
      <c r="A2359">
        <v>234020</v>
      </c>
      <c r="B2359" t="str">
        <f t="shared" si="36"/>
        <v>27.5-72</v>
      </c>
      <c r="C2359" s="45">
        <v>27.5</v>
      </c>
      <c r="D2359" s="45">
        <v>-72</v>
      </c>
      <c r="E2359">
        <v>0</v>
      </c>
      <c r="F2359">
        <v>0</v>
      </c>
      <c r="G2359">
        <v>0</v>
      </c>
    </row>
    <row r="2360" spans="1:7" x14ac:dyDescent="0.35">
      <c r="A2360">
        <v>234741</v>
      </c>
      <c r="B2360" t="str">
        <f t="shared" si="36"/>
        <v>27.5-72.5</v>
      </c>
      <c r="C2360" s="45">
        <v>27.5</v>
      </c>
      <c r="D2360" s="45">
        <v>-72.5</v>
      </c>
      <c r="E2360">
        <v>0</v>
      </c>
      <c r="F2360">
        <v>0</v>
      </c>
      <c r="G2360">
        <v>0</v>
      </c>
    </row>
    <row r="2361" spans="1:7" x14ac:dyDescent="0.35">
      <c r="A2361">
        <v>235462</v>
      </c>
      <c r="B2361" t="str">
        <f t="shared" si="36"/>
        <v>27.5-73</v>
      </c>
      <c r="C2361" s="45">
        <v>27.5</v>
      </c>
      <c r="D2361" s="45">
        <v>-73</v>
      </c>
      <c r="E2361">
        <v>0</v>
      </c>
      <c r="F2361">
        <v>0</v>
      </c>
      <c r="G2361">
        <v>0</v>
      </c>
    </row>
    <row r="2362" spans="1:7" x14ac:dyDescent="0.35">
      <c r="A2362">
        <v>236183</v>
      </c>
      <c r="B2362" t="str">
        <f t="shared" si="36"/>
        <v>27.5-73.5</v>
      </c>
      <c r="C2362" s="45">
        <v>27.5</v>
      </c>
      <c r="D2362" s="45">
        <v>-73.5</v>
      </c>
      <c r="E2362">
        <v>0</v>
      </c>
      <c r="F2362">
        <v>0</v>
      </c>
      <c r="G2362">
        <v>0</v>
      </c>
    </row>
    <row r="2363" spans="1:7" x14ac:dyDescent="0.35">
      <c r="A2363">
        <v>236904</v>
      </c>
      <c r="B2363" t="str">
        <f t="shared" si="36"/>
        <v>27.5-74</v>
      </c>
      <c r="C2363" s="45">
        <v>27.5</v>
      </c>
      <c r="D2363" s="45">
        <v>-74</v>
      </c>
      <c r="E2363">
        <v>0</v>
      </c>
      <c r="F2363">
        <v>0</v>
      </c>
      <c r="G2363">
        <v>0</v>
      </c>
    </row>
    <row r="2364" spans="1:7" x14ac:dyDescent="0.35">
      <c r="A2364">
        <v>237625</v>
      </c>
      <c r="B2364" t="str">
        <f t="shared" si="36"/>
        <v>27.5-74.5</v>
      </c>
      <c r="C2364" s="45">
        <v>27.5</v>
      </c>
      <c r="D2364" s="45">
        <v>-74.5</v>
      </c>
      <c r="E2364">
        <v>0</v>
      </c>
      <c r="F2364">
        <v>0</v>
      </c>
      <c r="G2364">
        <v>0</v>
      </c>
    </row>
    <row r="2365" spans="1:7" x14ac:dyDescent="0.35">
      <c r="A2365">
        <v>238346</v>
      </c>
      <c r="B2365" t="str">
        <f t="shared" si="36"/>
        <v>27.5-75</v>
      </c>
      <c r="C2365" s="45">
        <v>27.5</v>
      </c>
      <c r="D2365" s="45">
        <v>-75</v>
      </c>
      <c r="E2365">
        <v>0</v>
      </c>
      <c r="F2365">
        <v>0</v>
      </c>
      <c r="G2365">
        <v>0</v>
      </c>
    </row>
    <row r="2366" spans="1:7" x14ac:dyDescent="0.35">
      <c r="A2366">
        <v>239067</v>
      </c>
      <c r="B2366" t="str">
        <f t="shared" si="36"/>
        <v>27.5-75.5</v>
      </c>
      <c r="C2366" s="45">
        <v>27.5</v>
      </c>
      <c r="D2366" s="45">
        <v>-75.5</v>
      </c>
      <c r="E2366">
        <v>0</v>
      </c>
      <c r="F2366">
        <v>0</v>
      </c>
      <c r="G2366">
        <v>0</v>
      </c>
    </row>
    <row r="2367" spans="1:7" x14ac:dyDescent="0.35">
      <c r="A2367">
        <v>239788</v>
      </c>
      <c r="B2367" t="str">
        <f t="shared" si="36"/>
        <v>27.5-76</v>
      </c>
      <c r="C2367" s="45">
        <v>27.5</v>
      </c>
      <c r="D2367" s="45">
        <v>-76</v>
      </c>
      <c r="E2367">
        <v>0</v>
      </c>
      <c r="F2367">
        <v>0</v>
      </c>
      <c r="G2367">
        <v>0</v>
      </c>
    </row>
    <row r="2368" spans="1:7" x14ac:dyDescent="0.35">
      <c r="A2368">
        <v>240509</v>
      </c>
      <c r="B2368" t="str">
        <f t="shared" si="36"/>
        <v>27.5-76.5</v>
      </c>
      <c r="C2368" s="45">
        <v>27.5</v>
      </c>
      <c r="D2368" s="45">
        <v>-76.5</v>
      </c>
      <c r="E2368">
        <v>0</v>
      </c>
      <c r="F2368">
        <v>0</v>
      </c>
      <c r="G2368">
        <v>0</v>
      </c>
    </row>
    <row r="2369" spans="1:7" x14ac:dyDescent="0.35">
      <c r="A2369">
        <v>241230</v>
      </c>
      <c r="B2369" t="str">
        <f t="shared" si="36"/>
        <v>27.5-77</v>
      </c>
      <c r="C2369" s="45">
        <v>27.5</v>
      </c>
      <c r="D2369" s="45">
        <v>-77</v>
      </c>
      <c r="E2369">
        <v>0</v>
      </c>
      <c r="F2369">
        <v>0</v>
      </c>
      <c r="G2369">
        <v>0</v>
      </c>
    </row>
    <row r="2370" spans="1:7" x14ac:dyDescent="0.35">
      <c r="A2370">
        <v>241951</v>
      </c>
      <c r="B2370" t="str">
        <f t="shared" ref="B2370:B2433" si="37">+C2370&amp;D2370</f>
        <v>27.5-77.5</v>
      </c>
      <c r="C2370" s="45">
        <v>27.5</v>
      </c>
      <c r="D2370" s="45">
        <v>-77.5</v>
      </c>
      <c r="E2370">
        <v>0</v>
      </c>
      <c r="F2370">
        <v>0</v>
      </c>
      <c r="G2370">
        <v>0</v>
      </c>
    </row>
    <row r="2371" spans="1:7" x14ac:dyDescent="0.35">
      <c r="A2371">
        <v>242672</v>
      </c>
      <c r="B2371" t="str">
        <f t="shared" si="37"/>
        <v>27.5-78</v>
      </c>
      <c r="C2371" s="45">
        <v>27.5</v>
      </c>
      <c r="D2371" s="45">
        <v>-78</v>
      </c>
      <c r="E2371">
        <v>0</v>
      </c>
      <c r="F2371">
        <v>0</v>
      </c>
      <c r="G2371">
        <v>0</v>
      </c>
    </row>
    <row r="2372" spans="1:7" x14ac:dyDescent="0.35">
      <c r="A2372">
        <v>243393</v>
      </c>
      <c r="B2372" t="str">
        <f t="shared" si="37"/>
        <v>27.5-78.5</v>
      </c>
      <c r="C2372" s="45">
        <v>27.5</v>
      </c>
      <c r="D2372" s="45">
        <v>-78.5</v>
      </c>
      <c r="E2372">
        <v>0</v>
      </c>
      <c r="F2372">
        <v>0</v>
      </c>
      <c r="G2372">
        <v>0</v>
      </c>
    </row>
    <row r="2373" spans="1:7" x14ac:dyDescent="0.35">
      <c r="A2373">
        <v>244114</v>
      </c>
      <c r="B2373" t="str">
        <f t="shared" si="37"/>
        <v>27.5-79</v>
      </c>
      <c r="C2373" s="45">
        <v>27.5</v>
      </c>
      <c r="D2373" s="45">
        <v>-79</v>
      </c>
      <c r="E2373">
        <v>0</v>
      </c>
      <c r="F2373">
        <v>0</v>
      </c>
      <c r="G2373">
        <v>0</v>
      </c>
    </row>
    <row r="2374" spans="1:7" x14ac:dyDescent="0.35">
      <c r="A2374">
        <v>244835</v>
      </c>
      <c r="B2374" t="str">
        <f t="shared" si="37"/>
        <v>27.5-79.5</v>
      </c>
      <c r="C2374" s="45">
        <v>27.5</v>
      </c>
      <c r="D2374" s="45">
        <v>-79.5</v>
      </c>
      <c r="E2374">
        <v>0</v>
      </c>
      <c r="F2374">
        <v>0</v>
      </c>
      <c r="G2374">
        <v>0</v>
      </c>
    </row>
    <row r="2375" spans="1:7" x14ac:dyDescent="0.35">
      <c r="A2375">
        <v>245556</v>
      </c>
      <c r="B2375" t="str">
        <f t="shared" si="37"/>
        <v>27.5-80</v>
      </c>
      <c r="C2375" s="45">
        <v>27.5</v>
      </c>
      <c r="D2375" s="45">
        <v>-80</v>
      </c>
      <c r="E2375">
        <v>0</v>
      </c>
      <c r="F2375">
        <v>0</v>
      </c>
      <c r="G2375">
        <v>0</v>
      </c>
    </row>
    <row r="2376" spans="1:7" x14ac:dyDescent="0.35">
      <c r="A2376">
        <v>246277</v>
      </c>
      <c r="B2376" t="str">
        <f t="shared" si="37"/>
        <v>27.5-80.5</v>
      </c>
      <c r="C2376" s="45">
        <v>27.5</v>
      </c>
      <c r="D2376" s="45">
        <v>-80.5</v>
      </c>
      <c r="E2376">
        <v>0</v>
      </c>
      <c r="F2376">
        <v>0</v>
      </c>
      <c r="G2376">
        <v>0</v>
      </c>
    </row>
    <row r="2377" spans="1:7" x14ac:dyDescent="0.35">
      <c r="A2377">
        <v>246998</v>
      </c>
      <c r="B2377" t="str">
        <f t="shared" si="37"/>
        <v>27.5-81</v>
      </c>
      <c r="C2377" s="45">
        <v>27.5</v>
      </c>
      <c r="D2377" s="45">
        <v>-81</v>
      </c>
      <c r="E2377">
        <v>0</v>
      </c>
      <c r="F2377">
        <v>0</v>
      </c>
      <c r="G2377">
        <v>0</v>
      </c>
    </row>
    <row r="2378" spans="1:7" x14ac:dyDescent="0.35">
      <c r="A2378">
        <v>247719</v>
      </c>
      <c r="B2378" t="str">
        <f t="shared" si="37"/>
        <v>27.5-81.5</v>
      </c>
      <c r="C2378" s="45">
        <v>27.5</v>
      </c>
      <c r="D2378" s="45">
        <v>-81.5</v>
      </c>
      <c r="E2378">
        <v>0</v>
      </c>
      <c r="F2378">
        <v>0</v>
      </c>
      <c r="G2378">
        <v>0</v>
      </c>
    </row>
    <row r="2379" spans="1:7" x14ac:dyDescent="0.35">
      <c r="A2379">
        <v>248440</v>
      </c>
      <c r="B2379" t="str">
        <f t="shared" si="37"/>
        <v>27.5-82</v>
      </c>
      <c r="C2379" s="45">
        <v>27.5</v>
      </c>
      <c r="D2379" s="45">
        <v>-82</v>
      </c>
      <c r="E2379">
        <v>0</v>
      </c>
      <c r="F2379">
        <v>0</v>
      </c>
      <c r="G2379">
        <v>0</v>
      </c>
    </row>
    <row r="2380" spans="1:7" x14ac:dyDescent="0.35">
      <c r="A2380">
        <v>249161</v>
      </c>
      <c r="B2380" t="str">
        <f t="shared" si="37"/>
        <v>27.5-82.5</v>
      </c>
      <c r="C2380" s="45">
        <v>27.5</v>
      </c>
      <c r="D2380" s="45">
        <v>-82.5</v>
      </c>
      <c r="E2380">
        <v>0</v>
      </c>
      <c r="F2380">
        <v>0</v>
      </c>
      <c r="G2380">
        <v>0</v>
      </c>
    </row>
    <row r="2381" spans="1:7" x14ac:dyDescent="0.35">
      <c r="A2381">
        <v>249882</v>
      </c>
      <c r="B2381" t="str">
        <f t="shared" si="37"/>
        <v>27.5-83</v>
      </c>
      <c r="C2381" s="45">
        <v>27.5</v>
      </c>
      <c r="D2381" s="45">
        <v>-83</v>
      </c>
      <c r="E2381">
        <v>0</v>
      </c>
      <c r="F2381">
        <v>0</v>
      </c>
      <c r="G2381">
        <v>0</v>
      </c>
    </row>
    <row r="2382" spans="1:7" x14ac:dyDescent="0.35">
      <c r="A2382">
        <v>250603</v>
      </c>
      <c r="B2382" t="str">
        <f t="shared" si="37"/>
        <v>27.5-83.5</v>
      </c>
      <c r="C2382" s="45">
        <v>27.5</v>
      </c>
      <c r="D2382" s="45">
        <v>-83.5</v>
      </c>
      <c r="E2382">
        <v>0</v>
      </c>
      <c r="F2382">
        <v>0</v>
      </c>
      <c r="G2382">
        <v>0</v>
      </c>
    </row>
    <row r="2383" spans="1:7" x14ac:dyDescent="0.35">
      <c r="A2383">
        <v>251324</v>
      </c>
      <c r="B2383" t="str">
        <f t="shared" si="37"/>
        <v>27.5-84</v>
      </c>
      <c r="C2383" s="45">
        <v>27.5</v>
      </c>
      <c r="D2383" s="45">
        <v>-84</v>
      </c>
      <c r="E2383">
        <v>0</v>
      </c>
      <c r="F2383">
        <v>0</v>
      </c>
      <c r="G2383">
        <v>0</v>
      </c>
    </row>
    <row r="2384" spans="1:7" x14ac:dyDescent="0.35">
      <c r="A2384">
        <v>252045</v>
      </c>
      <c r="B2384" t="str">
        <f t="shared" si="37"/>
        <v>27.5-84.5</v>
      </c>
      <c r="C2384" s="45">
        <v>27.5</v>
      </c>
      <c r="D2384" s="45">
        <v>-84.5</v>
      </c>
      <c r="E2384">
        <v>0</v>
      </c>
      <c r="F2384">
        <v>0</v>
      </c>
      <c r="G2384">
        <v>0</v>
      </c>
    </row>
    <row r="2385" spans="1:7" x14ac:dyDescent="0.35">
      <c r="A2385">
        <v>252766</v>
      </c>
      <c r="B2385" t="str">
        <f t="shared" si="37"/>
        <v>27.5-85</v>
      </c>
      <c r="C2385" s="45">
        <v>27.5</v>
      </c>
      <c r="D2385" s="45">
        <v>-85</v>
      </c>
      <c r="E2385">
        <v>0</v>
      </c>
      <c r="F2385">
        <v>0</v>
      </c>
      <c r="G2385">
        <v>0</v>
      </c>
    </row>
    <row r="2386" spans="1:7" x14ac:dyDescent="0.35">
      <c r="A2386">
        <v>253487</v>
      </c>
      <c r="B2386" t="str">
        <f t="shared" si="37"/>
        <v>27.5-85.5</v>
      </c>
      <c r="C2386" s="45">
        <v>27.5</v>
      </c>
      <c r="D2386" s="45">
        <v>-85.5</v>
      </c>
      <c r="E2386">
        <v>0</v>
      </c>
      <c r="F2386">
        <v>0</v>
      </c>
      <c r="G2386">
        <v>0</v>
      </c>
    </row>
    <row r="2387" spans="1:7" x14ac:dyDescent="0.35">
      <c r="A2387">
        <v>254208</v>
      </c>
      <c r="B2387" t="str">
        <f t="shared" si="37"/>
        <v>27.5-86</v>
      </c>
      <c r="C2387" s="45">
        <v>27.5</v>
      </c>
      <c r="D2387" s="45">
        <v>-86</v>
      </c>
      <c r="E2387">
        <v>0</v>
      </c>
      <c r="F2387">
        <v>0</v>
      </c>
      <c r="G2387">
        <v>0</v>
      </c>
    </row>
    <row r="2388" spans="1:7" x14ac:dyDescent="0.35">
      <c r="A2388">
        <v>254929</v>
      </c>
      <c r="B2388" t="str">
        <f t="shared" si="37"/>
        <v>27.5-86.5</v>
      </c>
      <c r="C2388" s="45">
        <v>27.5</v>
      </c>
      <c r="D2388" s="45">
        <v>-86.5</v>
      </c>
      <c r="E2388">
        <v>0</v>
      </c>
      <c r="F2388">
        <v>0</v>
      </c>
      <c r="G2388">
        <v>0</v>
      </c>
    </row>
    <row r="2389" spans="1:7" x14ac:dyDescent="0.35">
      <c r="A2389">
        <v>255650</v>
      </c>
      <c r="B2389" t="str">
        <f t="shared" si="37"/>
        <v>27.5-87</v>
      </c>
      <c r="C2389" s="45">
        <v>27.5</v>
      </c>
      <c r="D2389" s="45">
        <v>-87</v>
      </c>
      <c r="E2389">
        <v>0</v>
      </c>
      <c r="F2389">
        <v>0</v>
      </c>
      <c r="G2389">
        <v>0</v>
      </c>
    </row>
    <row r="2390" spans="1:7" x14ac:dyDescent="0.35">
      <c r="A2390">
        <v>256371</v>
      </c>
      <c r="B2390" t="str">
        <f t="shared" si="37"/>
        <v>27.5-87.5</v>
      </c>
      <c r="C2390" s="45">
        <v>27.5</v>
      </c>
      <c r="D2390" s="45">
        <v>-87.5</v>
      </c>
      <c r="E2390">
        <v>0</v>
      </c>
      <c r="F2390">
        <v>0</v>
      </c>
      <c r="G2390">
        <v>0</v>
      </c>
    </row>
    <row r="2391" spans="1:7" x14ac:dyDescent="0.35">
      <c r="A2391">
        <v>257092</v>
      </c>
      <c r="B2391" t="str">
        <f t="shared" si="37"/>
        <v>27.5-88</v>
      </c>
      <c r="C2391" s="45">
        <v>27.5</v>
      </c>
      <c r="D2391" s="45">
        <v>-88</v>
      </c>
      <c r="E2391">
        <v>0</v>
      </c>
      <c r="F2391">
        <v>0</v>
      </c>
      <c r="G2391">
        <v>0</v>
      </c>
    </row>
    <row r="2392" spans="1:7" x14ac:dyDescent="0.35">
      <c r="A2392">
        <v>257813</v>
      </c>
      <c r="B2392" t="str">
        <f t="shared" si="37"/>
        <v>27.5-88.5</v>
      </c>
      <c r="C2392" s="45">
        <v>27.5</v>
      </c>
      <c r="D2392" s="45">
        <v>-88.5</v>
      </c>
      <c r="E2392">
        <v>0</v>
      </c>
      <c r="F2392">
        <v>0</v>
      </c>
      <c r="G2392">
        <v>0</v>
      </c>
    </row>
    <row r="2393" spans="1:7" x14ac:dyDescent="0.35">
      <c r="A2393">
        <v>258534</v>
      </c>
      <c r="B2393" t="str">
        <f t="shared" si="37"/>
        <v>27.5-89</v>
      </c>
      <c r="C2393" s="45">
        <v>27.5</v>
      </c>
      <c r="D2393" s="45">
        <v>-89</v>
      </c>
      <c r="E2393">
        <v>0</v>
      </c>
      <c r="F2393">
        <v>0</v>
      </c>
      <c r="G2393">
        <v>0</v>
      </c>
    </row>
    <row r="2394" spans="1:7" x14ac:dyDescent="0.35">
      <c r="A2394">
        <v>259255</v>
      </c>
      <c r="B2394" t="str">
        <f t="shared" si="37"/>
        <v>27.5-89.5</v>
      </c>
      <c r="C2394" s="45">
        <v>27.5</v>
      </c>
      <c r="D2394" s="45">
        <v>-89.5</v>
      </c>
      <c r="E2394">
        <v>0</v>
      </c>
      <c r="F2394">
        <v>0</v>
      </c>
      <c r="G2394">
        <v>0</v>
      </c>
    </row>
    <row r="2395" spans="1:7" x14ac:dyDescent="0.35">
      <c r="A2395">
        <v>259976</v>
      </c>
      <c r="B2395" t="str">
        <f t="shared" si="37"/>
        <v>27.5-90</v>
      </c>
      <c r="C2395" s="45">
        <v>27.5</v>
      </c>
      <c r="D2395" s="45">
        <v>-90</v>
      </c>
      <c r="E2395">
        <v>0</v>
      </c>
      <c r="F2395">
        <v>0</v>
      </c>
      <c r="G2395">
        <v>0</v>
      </c>
    </row>
    <row r="2396" spans="1:7" x14ac:dyDescent="0.35">
      <c r="A2396">
        <v>215275</v>
      </c>
      <c r="B2396" t="str">
        <f t="shared" si="37"/>
        <v>28-59</v>
      </c>
      <c r="C2396" s="45">
        <v>28</v>
      </c>
      <c r="D2396" s="45">
        <v>-59</v>
      </c>
      <c r="E2396">
        <v>0</v>
      </c>
      <c r="F2396">
        <v>0</v>
      </c>
      <c r="G2396">
        <v>0</v>
      </c>
    </row>
    <row r="2397" spans="1:7" x14ac:dyDescent="0.35">
      <c r="A2397">
        <v>215996</v>
      </c>
      <c r="B2397" t="str">
        <f t="shared" si="37"/>
        <v>28-59.5</v>
      </c>
      <c r="C2397" s="45">
        <v>28</v>
      </c>
      <c r="D2397" s="45">
        <v>-59.5</v>
      </c>
      <c r="E2397">
        <v>0</v>
      </c>
      <c r="F2397">
        <v>0</v>
      </c>
      <c r="G2397">
        <v>0</v>
      </c>
    </row>
    <row r="2398" spans="1:7" x14ac:dyDescent="0.35">
      <c r="A2398">
        <v>216717</v>
      </c>
      <c r="B2398" t="str">
        <f t="shared" si="37"/>
        <v>28-60</v>
      </c>
      <c r="C2398" s="45">
        <v>28</v>
      </c>
      <c r="D2398" s="45">
        <v>-60</v>
      </c>
      <c r="E2398">
        <v>0</v>
      </c>
      <c r="F2398">
        <v>0</v>
      </c>
      <c r="G2398">
        <v>0</v>
      </c>
    </row>
    <row r="2399" spans="1:7" x14ac:dyDescent="0.35">
      <c r="A2399">
        <v>217438</v>
      </c>
      <c r="B2399" t="str">
        <f t="shared" si="37"/>
        <v>28-60.5</v>
      </c>
      <c r="C2399" s="45">
        <v>28</v>
      </c>
      <c r="D2399" s="45">
        <v>-60.5</v>
      </c>
      <c r="E2399">
        <v>0</v>
      </c>
      <c r="F2399">
        <v>0</v>
      </c>
      <c r="G2399">
        <v>0</v>
      </c>
    </row>
    <row r="2400" spans="1:7" x14ac:dyDescent="0.35">
      <c r="A2400">
        <v>218159</v>
      </c>
      <c r="B2400" t="str">
        <f t="shared" si="37"/>
        <v>28-61</v>
      </c>
      <c r="C2400" s="45">
        <v>28</v>
      </c>
      <c r="D2400" s="45">
        <v>-61</v>
      </c>
      <c r="E2400">
        <v>0</v>
      </c>
      <c r="F2400">
        <v>0</v>
      </c>
      <c r="G2400">
        <v>0</v>
      </c>
    </row>
    <row r="2401" spans="1:7" x14ac:dyDescent="0.35">
      <c r="A2401">
        <v>218880</v>
      </c>
      <c r="B2401" t="str">
        <f t="shared" si="37"/>
        <v>28-61.5</v>
      </c>
      <c r="C2401" s="45">
        <v>28</v>
      </c>
      <c r="D2401" s="45">
        <v>-61.5</v>
      </c>
      <c r="E2401">
        <v>0</v>
      </c>
      <c r="F2401">
        <v>0</v>
      </c>
      <c r="G2401">
        <v>0</v>
      </c>
    </row>
    <row r="2402" spans="1:7" x14ac:dyDescent="0.35">
      <c r="A2402">
        <v>219601</v>
      </c>
      <c r="B2402" t="str">
        <f t="shared" si="37"/>
        <v>28-62</v>
      </c>
      <c r="C2402" s="45">
        <v>28</v>
      </c>
      <c r="D2402" s="45">
        <v>-62</v>
      </c>
      <c r="E2402">
        <v>0</v>
      </c>
      <c r="F2402">
        <v>0</v>
      </c>
      <c r="G2402">
        <v>0</v>
      </c>
    </row>
    <row r="2403" spans="1:7" x14ac:dyDescent="0.35">
      <c r="A2403">
        <v>220322</v>
      </c>
      <c r="B2403" t="str">
        <f t="shared" si="37"/>
        <v>28-62.5</v>
      </c>
      <c r="C2403" s="45">
        <v>28</v>
      </c>
      <c r="D2403" s="45">
        <v>-62.5</v>
      </c>
      <c r="E2403">
        <v>0</v>
      </c>
      <c r="F2403">
        <v>0</v>
      </c>
      <c r="G2403">
        <v>0</v>
      </c>
    </row>
    <row r="2404" spans="1:7" x14ac:dyDescent="0.35">
      <c r="A2404">
        <v>221043</v>
      </c>
      <c r="B2404" t="str">
        <f t="shared" si="37"/>
        <v>28-63</v>
      </c>
      <c r="C2404" s="45">
        <v>28</v>
      </c>
      <c r="D2404" s="45">
        <v>-63</v>
      </c>
      <c r="E2404">
        <v>0</v>
      </c>
      <c r="F2404">
        <v>0</v>
      </c>
      <c r="G2404">
        <v>0</v>
      </c>
    </row>
    <row r="2405" spans="1:7" x14ac:dyDescent="0.35">
      <c r="A2405">
        <v>221764</v>
      </c>
      <c r="B2405" t="str">
        <f t="shared" si="37"/>
        <v>28-63.5</v>
      </c>
      <c r="C2405" s="45">
        <v>28</v>
      </c>
      <c r="D2405" s="45">
        <v>-63.5</v>
      </c>
      <c r="E2405">
        <v>0</v>
      </c>
      <c r="F2405">
        <v>0</v>
      </c>
      <c r="G2405">
        <v>0</v>
      </c>
    </row>
    <row r="2406" spans="1:7" x14ac:dyDescent="0.35">
      <c r="A2406">
        <v>222485</v>
      </c>
      <c r="B2406" t="str">
        <f t="shared" si="37"/>
        <v>28-64</v>
      </c>
      <c r="C2406" s="45">
        <v>28</v>
      </c>
      <c r="D2406" s="45">
        <v>-64</v>
      </c>
      <c r="E2406">
        <v>0</v>
      </c>
      <c r="F2406">
        <v>0</v>
      </c>
      <c r="G2406">
        <v>0</v>
      </c>
    </row>
    <row r="2407" spans="1:7" x14ac:dyDescent="0.35">
      <c r="A2407">
        <v>223206</v>
      </c>
      <c r="B2407" t="str">
        <f t="shared" si="37"/>
        <v>28-64.5</v>
      </c>
      <c r="C2407" s="45">
        <v>28</v>
      </c>
      <c r="D2407" s="45">
        <v>-64.5</v>
      </c>
      <c r="E2407">
        <v>0</v>
      </c>
      <c r="F2407">
        <v>0</v>
      </c>
      <c r="G2407">
        <v>0</v>
      </c>
    </row>
    <row r="2408" spans="1:7" x14ac:dyDescent="0.35">
      <c r="A2408">
        <v>223927</v>
      </c>
      <c r="B2408" t="str">
        <f t="shared" si="37"/>
        <v>28-65</v>
      </c>
      <c r="C2408" s="45">
        <v>28</v>
      </c>
      <c r="D2408" s="45">
        <v>-65</v>
      </c>
      <c r="E2408">
        <v>0</v>
      </c>
      <c r="F2408">
        <v>0</v>
      </c>
      <c r="G2408">
        <v>0</v>
      </c>
    </row>
    <row r="2409" spans="1:7" x14ac:dyDescent="0.35">
      <c r="A2409">
        <v>224648</v>
      </c>
      <c r="B2409" t="str">
        <f t="shared" si="37"/>
        <v>28-65.5</v>
      </c>
      <c r="C2409" s="45">
        <v>28</v>
      </c>
      <c r="D2409" s="45">
        <v>-65.5</v>
      </c>
      <c r="E2409">
        <v>0</v>
      </c>
      <c r="F2409">
        <v>0</v>
      </c>
      <c r="G2409">
        <v>0</v>
      </c>
    </row>
    <row r="2410" spans="1:7" x14ac:dyDescent="0.35">
      <c r="A2410">
        <v>225369</v>
      </c>
      <c r="B2410" t="str">
        <f t="shared" si="37"/>
        <v>28-66</v>
      </c>
      <c r="C2410" s="45">
        <v>28</v>
      </c>
      <c r="D2410" s="45">
        <v>-66</v>
      </c>
      <c r="E2410">
        <v>0</v>
      </c>
      <c r="F2410">
        <v>0</v>
      </c>
      <c r="G2410">
        <v>0</v>
      </c>
    </row>
    <row r="2411" spans="1:7" x14ac:dyDescent="0.35">
      <c r="A2411">
        <v>226090</v>
      </c>
      <c r="B2411" t="str">
        <f t="shared" si="37"/>
        <v>28-66.5</v>
      </c>
      <c r="C2411" s="45">
        <v>28</v>
      </c>
      <c r="D2411" s="45">
        <v>-66.5</v>
      </c>
      <c r="E2411">
        <v>0</v>
      </c>
      <c r="F2411">
        <v>0</v>
      </c>
      <c r="G2411">
        <v>0</v>
      </c>
    </row>
    <row r="2412" spans="1:7" x14ac:dyDescent="0.35">
      <c r="A2412">
        <v>226811</v>
      </c>
      <c r="B2412" t="str">
        <f t="shared" si="37"/>
        <v>28-67</v>
      </c>
      <c r="C2412" s="45">
        <v>28</v>
      </c>
      <c r="D2412" s="45">
        <v>-67</v>
      </c>
      <c r="E2412">
        <v>0</v>
      </c>
      <c r="F2412">
        <v>0</v>
      </c>
      <c r="G2412">
        <v>0</v>
      </c>
    </row>
    <row r="2413" spans="1:7" x14ac:dyDescent="0.35">
      <c r="A2413">
        <v>227532</v>
      </c>
      <c r="B2413" t="str">
        <f t="shared" si="37"/>
        <v>28-67.5</v>
      </c>
      <c r="C2413" s="45">
        <v>28</v>
      </c>
      <c r="D2413" s="45">
        <v>-67.5</v>
      </c>
      <c r="E2413">
        <v>0</v>
      </c>
      <c r="F2413">
        <v>0</v>
      </c>
      <c r="G2413">
        <v>0</v>
      </c>
    </row>
    <row r="2414" spans="1:7" x14ac:dyDescent="0.35">
      <c r="A2414">
        <v>228253</v>
      </c>
      <c r="B2414" t="str">
        <f t="shared" si="37"/>
        <v>28-68</v>
      </c>
      <c r="C2414" s="45">
        <v>28</v>
      </c>
      <c r="D2414" s="45">
        <v>-68</v>
      </c>
      <c r="E2414">
        <v>0</v>
      </c>
      <c r="F2414">
        <v>0</v>
      </c>
      <c r="G2414">
        <v>0</v>
      </c>
    </row>
    <row r="2415" spans="1:7" x14ac:dyDescent="0.35">
      <c r="A2415">
        <v>228974</v>
      </c>
      <c r="B2415" t="str">
        <f t="shared" si="37"/>
        <v>28-68.5</v>
      </c>
      <c r="C2415" s="45">
        <v>28</v>
      </c>
      <c r="D2415" s="45">
        <v>-68.5</v>
      </c>
      <c r="E2415">
        <v>0</v>
      </c>
      <c r="F2415">
        <v>0</v>
      </c>
      <c r="G2415">
        <v>0</v>
      </c>
    </row>
    <row r="2416" spans="1:7" x14ac:dyDescent="0.35">
      <c r="A2416">
        <v>229695</v>
      </c>
      <c r="B2416" t="str">
        <f t="shared" si="37"/>
        <v>28-69</v>
      </c>
      <c r="C2416" s="45">
        <v>28</v>
      </c>
      <c r="D2416" s="45">
        <v>-69</v>
      </c>
      <c r="E2416">
        <v>0</v>
      </c>
      <c r="F2416">
        <v>0</v>
      </c>
      <c r="G2416">
        <v>0</v>
      </c>
    </row>
    <row r="2417" spans="1:7" x14ac:dyDescent="0.35">
      <c r="A2417">
        <v>230416</v>
      </c>
      <c r="B2417" t="str">
        <f t="shared" si="37"/>
        <v>28-69.5</v>
      </c>
      <c r="C2417" s="45">
        <v>28</v>
      </c>
      <c r="D2417" s="45">
        <v>-69.5</v>
      </c>
      <c r="E2417">
        <v>0</v>
      </c>
      <c r="F2417">
        <v>0</v>
      </c>
      <c r="G2417">
        <v>0</v>
      </c>
    </row>
    <row r="2418" spans="1:7" x14ac:dyDescent="0.35">
      <c r="A2418">
        <v>231137</v>
      </c>
      <c r="B2418" t="str">
        <f t="shared" si="37"/>
        <v>28-70</v>
      </c>
      <c r="C2418" s="45">
        <v>28</v>
      </c>
      <c r="D2418" s="45">
        <v>-70</v>
      </c>
      <c r="E2418">
        <v>0</v>
      </c>
      <c r="F2418">
        <v>0</v>
      </c>
      <c r="G2418">
        <v>0</v>
      </c>
    </row>
    <row r="2419" spans="1:7" x14ac:dyDescent="0.35">
      <c r="A2419">
        <v>231858</v>
      </c>
      <c r="B2419" t="str">
        <f t="shared" si="37"/>
        <v>28-70.5</v>
      </c>
      <c r="C2419" s="45">
        <v>28</v>
      </c>
      <c r="D2419" s="45">
        <v>-70.5</v>
      </c>
      <c r="E2419">
        <v>0</v>
      </c>
      <c r="F2419">
        <v>0</v>
      </c>
      <c r="G2419">
        <v>0</v>
      </c>
    </row>
    <row r="2420" spans="1:7" x14ac:dyDescent="0.35">
      <c r="A2420">
        <v>232579</v>
      </c>
      <c r="B2420" t="str">
        <f t="shared" si="37"/>
        <v>28-71</v>
      </c>
      <c r="C2420" s="45">
        <v>28</v>
      </c>
      <c r="D2420" s="45">
        <v>-71</v>
      </c>
      <c r="E2420">
        <v>0</v>
      </c>
      <c r="F2420">
        <v>0</v>
      </c>
      <c r="G2420">
        <v>0</v>
      </c>
    </row>
    <row r="2421" spans="1:7" x14ac:dyDescent="0.35">
      <c r="A2421">
        <v>233300</v>
      </c>
      <c r="B2421" t="str">
        <f t="shared" si="37"/>
        <v>28-71.5</v>
      </c>
      <c r="C2421" s="45">
        <v>28</v>
      </c>
      <c r="D2421" s="45">
        <v>-71.5</v>
      </c>
      <c r="E2421">
        <v>0</v>
      </c>
      <c r="F2421">
        <v>0</v>
      </c>
      <c r="G2421">
        <v>0</v>
      </c>
    </row>
    <row r="2422" spans="1:7" x14ac:dyDescent="0.35">
      <c r="A2422">
        <v>234021</v>
      </c>
      <c r="B2422" t="str">
        <f t="shared" si="37"/>
        <v>28-72</v>
      </c>
      <c r="C2422" s="45">
        <v>28</v>
      </c>
      <c r="D2422" s="45">
        <v>-72</v>
      </c>
      <c r="E2422">
        <v>0</v>
      </c>
      <c r="F2422">
        <v>0</v>
      </c>
      <c r="G2422">
        <v>0</v>
      </c>
    </row>
    <row r="2423" spans="1:7" x14ac:dyDescent="0.35">
      <c r="A2423">
        <v>234742</v>
      </c>
      <c r="B2423" t="str">
        <f t="shared" si="37"/>
        <v>28-72.5</v>
      </c>
      <c r="C2423" s="45">
        <v>28</v>
      </c>
      <c r="D2423" s="45">
        <v>-72.5</v>
      </c>
      <c r="E2423">
        <v>0</v>
      </c>
      <c r="F2423">
        <v>0</v>
      </c>
      <c r="G2423">
        <v>0</v>
      </c>
    </row>
    <row r="2424" spans="1:7" x14ac:dyDescent="0.35">
      <c r="A2424">
        <v>235463</v>
      </c>
      <c r="B2424" t="str">
        <f t="shared" si="37"/>
        <v>28-73</v>
      </c>
      <c r="C2424" s="45">
        <v>28</v>
      </c>
      <c r="D2424" s="45">
        <v>-73</v>
      </c>
      <c r="E2424">
        <v>0</v>
      </c>
      <c r="F2424">
        <v>0</v>
      </c>
      <c r="G2424">
        <v>0</v>
      </c>
    </row>
    <row r="2425" spans="1:7" x14ac:dyDescent="0.35">
      <c r="A2425">
        <v>236184</v>
      </c>
      <c r="B2425" t="str">
        <f t="shared" si="37"/>
        <v>28-73.5</v>
      </c>
      <c r="C2425" s="45">
        <v>28</v>
      </c>
      <c r="D2425" s="45">
        <v>-73.5</v>
      </c>
      <c r="E2425">
        <v>0</v>
      </c>
      <c r="F2425">
        <v>0</v>
      </c>
      <c r="G2425">
        <v>0</v>
      </c>
    </row>
    <row r="2426" spans="1:7" x14ac:dyDescent="0.35">
      <c r="A2426">
        <v>236905</v>
      </c>
      <c r="B2426" t="str">
        <f t="shared" si="37"/>
        <v>28-74</v>
      </c>
      <c r="C2426" s="45">
        <v>28</v>
      </c>
      <c r="D2426" s="45">
        <v>-74</v>
      </c>
      <c r="E2426">
        <v>0</v>
      </c>
      <c r="F2426">
        <v>0</v>
      </c>
      <c r="G2426">
        <v>0</v>
      </c>
    </row>
    <row r="2427" spans="1:7" x14ac:dyDescent="0.35">
      <c r="A2427">
        <v>237626</v>
      </c>
      <c r="B2427" t="str">
        <f t="shared" si="37"/>
        <v>28-74.5</v>
      </c>
      <c r="C2427" s="45">
        <v>28</v>
      </c>
      <c r="D2427" s="45">
        <v>-74.5</v>
      </c>
      <c r="E2427">
        <v>0</v>
      </c>
      <c r="F2427">
        <v>0</v>
      </c>
      <c r="G2427">
        <v>0</v>
      </c>
    </row>
    <row r="2428" spans="1:7" x14ac:dyDescent="0.35">
      <c r="A2428">
        <v>238347</v>
      </c>
      <c r="B2428" t="str">
        <f t="shared" si="37"/>
        <v>28-75</v>
      </c>
      <c r="C2428" s="45">
        <v>28</v>
      </c>
      <c r="D2428" s="45">
        <v>-75</v>
      </c>
      <c r="E2428">
        <v>0</v>
      </c>
      <c r="F2428">
        <v>0</v>
      </c>
      <c r="G2428">
        <v>0</v>
      </c>
    </row>
    <row r="2429" spans="1:7" x14ac:dyDescent="0.35">
      <c r="A2429">
        <v>239068</v>
      </c>
      <c r="B2429" t="str">
        <f t="shared" si="37"/>
        <v>28-75.5</v>
      </c>
      <c r="C2429" s="45">
        <v>28</v>
      </c>
      <c r="D2429" s="45">
        <v>-75.5</v>
      </c>
      <c r="E2429">
        <v>0</v>
      </c>
      <c r="F2429">
        <v>0</v>
      </c>
      <c r="G2429">
        <v>0</v>
      </c>
    </row>
    <row r="2430" spans="1:7" x14ac:dyDescent="0.35">
      <c r="A2430">
        <v>239789</v>
      </c>
      <c r="B2430" t="str">
        <f t="shared" si="37"/>
        <v>28-76</v>
      </c>
      <c r="C2430" s="45">
        <v>28</v>
      </c>
      <c r="D2430" s="45">
        <v>-76</v>
      </c>
      <c r="E2430">
        <v>0</v>
      </c>
      <c r="F2430">
        <v>0</v>
      </c>
      <c r="G2430">
        <v>0</v>
      </c>
    </row>
    <row r="2431" spans="1:7" x14ac:dyDescent="0.35">
      <c r="A2431">
        <v>240510</v>
      </c>
      <c r="B2431" t="str">
        <f t="shared" si="37"/>
        <v>28-76.5</v>
      </c>
      <c r="C2431" s="45">
        <v>28</v>
      </c>
      <c r="D2431" s="45">
        <v>-76.5</v>
      </c>
      <c r="E2431">
        <v>0</v>
      </c>
      <c r="F2431">
        <v>0</v>
      </c>
      <c r="G2431">
        <v>0</v>
      </c>
    </row>
    <row r="2432" spans="1:7" x14ac:dyDescent="0.35">
      <c r="A2432">
        <v>241231</v>
      </c>
      <c r="B2432" t="str">
        <f t="shared" si="37"/>
        <v>28-77</v>
      </c>
      <c r="C2432" s="45">
        <v>28</v>
      </c>
      <c r="D2432" s="45">
        <v>-77</v>
      </c>
      <c r="E2432">
        <v>0</v>
      </c>
      <c r="F2432">
        <v>0</v>
      </c>
      <c r="G2432">
        <v>0</v>
      </c>
    </row>
    <row r="2433" spans="1:7" x14ac:dyDescent="0.35">
      <c r="A2433">
        <v>241952</v>
      </c>
      <c r="B2433" t="str">
        <f t="shared" si="37"/>
        <v>28-77.5</v>
      </c>
      <c r="C2433" s="45">
        <v>28</v>
      </c>
      <c r="D2433" s="45">
        <v>-77.5</v>
      </c>
      <c r="E2433">
        <v>0</v>
      </c>
      <c r="F2433">
        <v>0</v>
      </c>
      <c r="G2433">
        <v>0</v>
      </c>
    </row>
    <row r="2434" spans="1:7" x14ac:dyDescent="0.35">
      <c r="A2434">
        <v>242673</v>
      </c>
      <c r="B2434" t="str">
        <f t="shared" ref="B2434:B2497" si="38">+C2434&amp;D2434</f>
        <v>28-78</v>
      </c>
      <c r="C2434" s="45">
        <v>28</v>
      </c>
      <c r="D2434" s="45">
        <v>-78</v>
      </c>
      <c r="E2434">
        <v>0</v>
      </c>
      <c r="F2434">
        <v>0</v>
      </c>
      <c r="G2434">
        <v>0</v>
      </c>
    </row>
    <row r="2435" spans="1:7" x14ac:dyDescent="0.35">
      <c r="A2435">
        <v>243394</v>
      </c>
      <c r="B2435" t="str">
        <f t="shared" si="38"/>
        <v>28-78.5</v>
      </c>
      <c r="C2435" s="45">
        <v>28</v>
      </c>
      <c r="D2435" s="45">
        <v>-78.5</v>
      </c>
      <c r="E2435">
        <v>0</v>
      </c>
      <c r="F2435">
        <v>0</v>
      </c>
      <c r="G2435">
        <v>0</v>
      </c>
    </row>
    <row r="2436" spans="1:7" x14ac:dyDescent="0.35">
      <c r="A2436">
        <v>244115</v>
      </c>
      <c r="B2436" t="str">
        <f t="shared" si="38"/>
        <v>28-79</v>
      </c>
      <c r="C2436" s="45">
        <v>28</v>
      </c>
      <c r="D2436" s="45">
        <v>-79</v>
      </c>
      <c r="E2436">
        <v>0</v>
      </c>
      <c r="F2436">
        <v>0</v>
      </c>
      <c r="G2436">
        <v>0</v>
      </c>
    </row>
    <row r="2437" spans="1:7" x14ac:dyDescent="0.35">
      <c r="A2437">
        <v>244836</v>
      </c>
      <c r="B2437" t="str">
        <f t="shared" si="38"/>
        <v>28-79.5</v>
      </c>
      <c r="C2437" s="45">
        <v>28</v>
      </c>
      <c r="D2437" s="45">
        <v>-79.5</v>
      </c>
      <c r="E2437">
        <v>0</v>
      </c>
      <c r="F2437">
        <v>0</v>
      </c>
      <c r="G2437">
        <v>0</v>
      </c>
    </row>
    <row r="2438" spans="1:7" x14ac:dyDescent="0.35">
      <c r="A2438">
        <v>245557</v>
      </c>
      <c r="B2438" t="str">
        <f t="shared" si="38"/>
        <v>28-80</v>
      </c>
      <c r="C2438" s="45">
        <v>28</v>
      </c>
      <c r="D2438" s="45">
        <v>-80</v>
      </c>
      <c r="E2438">
        <v>0</v>
      </c>
      <c r="F2438">
        <v>0</v>
      </c>
      <c r="G2438">
        <v>0</v>
      </c>
    </row>
    <row r="2439" spans="1:7" x14ac:dyDescent="0.35">
      <c r="A2439">
        <v>246278</v>
      </c>
      <c r="B2439" t="str">
        <f t="shared" si="38"/>
        <v>28-80.5</v>
      </c>
      <c r="C2439" s="45">
        <v>28</v>
      </c>
      <c r="D2439" s="45">
        <v>-80.5</v>
      </c>
      <c r="E2439">
        <v>0</v>
      </c>
      <c r="F2439">
        <v>0</v>
      </c>
      <c r="G2439">
        <v>0</v>
      </c>
    </row>
    <row r="2440" spans="1:7" x14ac:dyDescent="0.35">
      <c r="A2440">
        <v>246999</v>
      </c>
      <c r="B2440" t="str">
        <f t="shared" si="38"/>
        <v>28-81</v>
      </c>
      <c r="C2440" s="45">
        <v>28</v>
      </c>
      <c r="D2440" s="45">
        <v>-81</v>
      </c>
      <c r="E2440">
        <v>0</v>
      </c>
      <c r="F2440">
        <v>0</v>
      </c>
      <c r="G2440">
        <v>0</v>
      </c>
    </row>
    <row r="2441" spans="1:7" x14ac:dyDescent="0.35">
      <c r="A2441">
        <v>247720</v>
      </c>
      <c r="B2441" t="str">
        <f t="shared" si="38"/>
        <v>28-81.5</v>
      </c>
      <c r="C2441" s="45">
        <v>28</v>
      </c>
      <c r="D2441" s="45">
        <v>-81.5</v>
      </c>
      <c r="E2441">
        <v>0</v>
      </c>
      <c r="F2441">
        <v>0</v>
      </c>
      <c r="G2441">
        <v>0</v>
      </c>
    </row>
    <row r="2442" spans="1:7" x14ac:dyDescent="0.35">
      <c r="A2442">
        <v>248441</v>
      </c>
      <c r="B2442" t="str">
        <f t="shared" si="38"/>
        <v>28-82</v>
      </c>
      <c r="C2442" s="45">
        <v>28</v>
      </c>
      <c r="D2442" s="45">
        <v>-82</v>
      </c>
      <c r="E2442">
        <v>0</v>
      </c>
      <c r="F2442">
        <v>0</v>
      </c>
      <c r="G2442">
        <v>0</v>
      </c>
    </row>
    <row r="2443" spans="1:7" x14ac:dyDescent="0.35">
      <c r="A2443">
        <v>249162</v>
      </c>
      <c r="B2443" t="str">
        <f t="shared" si="38"/>
        <v>28-82.5</v>
      </c>
      <c r="C2443" s="45">
        <v>28</v>
      </c>
      <c r="D2443" s="45">
        <v>-82.5</v>
      </c>
      <c r="E2443">
        <v>0</v>
      </c>
      <c r="F2443">
        <v>0</v>
      </c>
      <c r="G2443">
        <v>0</v>
      </c>
    </row>
    <row r="2444" spans="1:7" x14ac:dyDescent="0.35">
      <c r="A2444">
        <v>249883</v>
      </c>
      <c r="B2444" t="str">
        <f t="shared" si="38"/>
        <v>28-83</v>
      </c>
      <c r="C2444" s="45">
        <v>28</v>
      </c>
      <c r="D2444" s="45">
        <v>-83</v>
      </c>
      <c r="E2444">
        <v>0</v>
      </c>
      <c r="F2444">
        <v>0</v>
      </c>
      <c r="G2444">
        <v>0</v>
      </c>
    </row>
    <row r="2445" spans="1:7" x14ac:dyDescent="0.35">
      <c r="A2445">
        <v>250604</v>
      </c>
      <c r="B2445" t="str">
        <f t="shared" si="38"/>
        <v>28-83.5</v>
      </c>
      <c r="C2445" s="45">
        <v>28</v>
      </c>
      <c r="D2445" s="45">
        <v>-83.5</v>
      </c>
      <c r="E2445">
        <v>0</v>
      </c>
      <c r="F2445">
        <v>0</v>
      </c>
      <c r="G2445">
        <v>0</v>
      </c>
    </row>
    <row r="2446" spans="1:7" x14ac:dyDescent="0.35">
      <c r="A2446">
        <v>251325</v>
      </c>
      <c r="B2446" t="str">
        <f t="shared" si="38"/>
        <v>28-84</v>
      </c>
      <c r="C2446" s="45">
        <v>28</v>
      </c>
      <c r="D2446" s="45">
        <v>-84</v>
      </c>
      <c r="E2446">
        <v>0</v>
      </c>
      <c r="F2446">
        <v>0</v>
      </c>
      <c r="G2446">
        <v>0</v>
      </c>
    </row>
    <row r="2447" spans="1:7" x14ac:dyDescent="0.35">
      <c r="A2447">
        <v>252046</v>
      </c>
      <c r="B2447" t="str">
        <f t="shared" si="38"/>
        <v>28-84.5</v>
      </c>
      <c r="C2447" s="45">
        <v>28</v>
      </c>
      <c r="D2447" s="45">
        <v>-84.5</v>
      </c>
      <c r="E2447">
        <v>0</v>
      </c>
      <c r="F2447">
        <v>0</v>
      </c>
      <c r="G2447">
        <v>0</v>
      </c>
    </row>
    <row r="2448" spans="1:7" x14ac:dyDescent="0.35">
      <c r="A2448">
        <v>252767</v>
      </c>
      <c r="B2448" t="str">
        <f t="shared" si="38"/>
        <v>28-85</v>
      </c>
      <c r="C2448" s="45">
        <v>28</v>
      </c>
      <c r="D2448" s="45">
        <v>-85</v>
      </c>
      <c r="E2448">
        <v>0</v>
      </c>
      <c r="F2448">
        <v>0</v>
      </c>
      <c r="G2448">
        <v>0</v>
      </c>
    </row>
    <row r="2449" spans="1:7" x14ac:dyDescent="0.35">
      <c r="A2449">
        <v>253488</v>
      </c>
      <c r="B2449" t="str">
        <f t="shared" si="38"/>
        <v>28-85.5</v>
      </c>
      <c r="C2449" s="45">
        <v>28</v>
      </c>
      <c r="D2449" s="45">
        <v>-85.5</v>
      </c>
      <c r="E2449">
        <v>0</v>
      </c>
      <c r="F2449">
        <v>0</v>
      </c>
      <c r="G2449">
        <v>0</v>
      </c>
    </row>
    <row r="2450" spans="1:7" x14ac:dyDescent="0.35">
      <c r="A2450">
        <v>254209</v>
      </c>
      <c r="B2450" t="str">
        <f t="shared" si="38"/>
        <v>28-86</v>
      </c>
      <c r="C2450" s="45">
        <v>28</v>
      </c>
      <c r="D2450" s="45">
        <v>-86</v>
      </c>
      <c r="E2450">
        <v>0</v>
      </c>
      <c r="F2450">
        <v>0</v>
      </c>
      <c r="G2450">
        <v>0</v>
      </c>
    </row>
    <row r="2451" spans="1:7" x14ac:dyDescent="0.35">
      <c r="A2451">
        <v>254930</v>
      </c>
      <c r="B2451" t="str">
        <f t="shared" si="38"/>
        <v>28-86.5</v>
      </c>
      <c r="C2451" s="45">
        <v>28</v>
      </c>
      <c r="D2451" s="45">
        <v>-86.5</v>
      </c>
      <c r="E2451">
        <v>0</v>
      </c>
      <c r="F2451">
        <v>0</v>
      </c>
      <c r="G2451">
        <v>0</v>
      </c>
    </row>
    <row r="2452" spans="1:7" x14ac:dyDescent="0.35">
      <c r="A2452">
        <v>255651</v>
      </c>
      <c r="B2452" t="str">
        <f t="shared" si="38"/>
        <v>28-87</v>
      </c>
      <c r="C2452" s="45">
        <v>28</v>
      </c>
      <c r="D2452" s="45">
        <v>-87</v>
      </c>
      <c r="E2452">
        <v>0</v>
      </c>
      <c r="F2452">
        <v>0</v>
      </c>
      <c r="G2452">
        <v>0</v>
      </c>
    </row>
    <row r="2453" spans="1:7" x14ac:dyDescent="0.35">
      <c r="A2453">
        <v>256372</v>
      </c>
      <c r="B2453" t="str">
        <f t="shared" si="38"/>
        <v>28-87.5</v>
      </c>
      <c r="C2453" s="45">
        <v>28</v>
      </c>
      <c r="D2453" s="45">
        <v>-87.5</v>
      </c>
      <c r="E2453">
        <v>0</v>
      </c>
      <c r="F2453">
        <v>0</v>
      </c>
      <c r="G2453">
        <v>0</v>
      </c>
    </row>
    <row r="2454" spans="1:7" x14ac:dyDescent="0.35">
      <c r="A2454">
        <v>257093</v>
      </c>
      <c r="B2454" t="str">
        <f t="shared" si="38"/>
        <v>28-88</v>
      </c>
      <c r="C2454" s="45">
        <v>28</v>
      </c>
      <c r="D2454" s="45">
        <v>-88</v>
      </c>
      <c r="E2454">
        <v>0</v>
      </c>
      <c r="F2454">
        <v>0</v>
      </c>
      <c r="G2454">
        <v>0</v>
      </c>
    </row>
    <row r="2455" spans="1:7" x14ac:dyDescent="0.35">
      <c r="A2455">
        <v>257814</v>
      </c>
      <c r="B2455" t="str">
        <f t="shared" si="38"/>
        <v>28-88.5</v>
      </c>
      <c r="C2455" s="45">
        <v>28</v>
      </c>
      <c r="D2455" s="45">
        <v>-88.5</v>
      </c>
      <c r="E2455">
        <v>0</v>
      </c>
      <c r="F2455">
        <v>0</v>
      </c>
      <c r="G2455">
        <v>0</v>
      </c>
    </row>
    <row r="2456" spans="1:7" x14ac:dyDescent="0.35">
      <c r="A2456">
        <v>258535</v>
      </c>
      <c r="B2456" t="str">
        <f t="shared" si="38"/>
        <v>28-89</v>
      </c>
      <c r="C2456" s="45">
        <v>28</v>
      </c>
      <c r="D2456" s="45">
        <v>-89</v>
      </c>
      <c r="E2456">
        <v>0</v>
      </c>
      <c r="F2456">
        <v>0</v>
      </c>
      <c r="G2456">
        <v>0</v>
      </c>
    </row>
    <row r="2457" spans="1:7" x14ac:dyDescent="0.35">
      <c r="A2457">
        <v>259256</v>
      </c>
      <c r="B2457" t="str">
        <f t="shared" si="38"/>
        <v>28-89.5</v>
      </c>
      <c r="C2457" s="45">
        <v>28</v>
      </c>
      <c r="D2457" s="45">
        <v>-89.5</v>
      </c>
      <c r="E2457">
        <v>0</v>
      </c>
      <c r="F2457">
        <v>0</v>
      </c>
      <c r="G2457">
        <v>0</v>
      </c>
    </row>
    <row r="2458" spans="1:7" x14ac:dyDescent="0.35">
      <c r="A2458">
        <v>259977</v>
      </c>
      <c r="B2458" t="str">
        <f t="shared" si="38"/>
        <v>28-90</v>
      </c>
      <c r="C2458" s="45">
        <v>28</v>
      </c>
      <c r="D2458" s="45">
        <v>-90</v>
      </c>
      <c r="E2458">
        <v>0</v>
      </c>
      <c r="F2458">
        <v>0</v>
      </c>
      <c r="G2458">
        <v>0</v>
      </c>
    </row>
    <row r="2459" spans="1:7" x14ac:dyDescent="0.35">
      <c r="A2459">
        <v>215276</v>
      </c>
      <c r="B2459" t="str">
        <f t="shared" si="38"/>
        <v>28.5-59</v>
      </c>
      <c r="C2459" s="45">
        <v>28.5</v>
      </c>
      <c r="D2459" s="45">
        <v>-59</v>
      </c>
      <c r="E2459">
        <v>0</v>
      </c>
      <c r="F2459">
        <v>0</v>
      </c>
      <c r="G2459">
        <v>0</v>
      </c>
    </row>
    <row r="2460" spans="1:7" x14ac:dyDescent="0.35">
      <c r="A2460">
        <v>215997</v>
      </c>
      <c r="B2460" t="str">
        <f t="shared" si="38"/>
        <v>28.5-59.5</v>
      </c>
      <c r="C2460" s="45">
        <v>28.5</v>
      </c>
      <c r="D2460" s="45">
        <v>-59.5</v>
      </c>
      <c r="E2460">
        <v>0</v>
      </c>
      <c r="F2460">
        <v>0</v>
      </c>
      <c r="G2460">
        <v>0</v>
      </c>
    </row>
    <row r="2461" spans="1:7" x14ac:dyDescent="0.35">
      <c r="A2461">
        <v>216718</v>
      </c>
      <c r="B2461" t="str">
        <f t="shared" si="38"/>
        <v>28.5-60</v>
      </c>
      <c r="C2461" s="45">
        <v>28.5</v>
      </c>
      <c r="D2461" s="45">
        <v>-60</v>
      </c>
      <c r="E2461">
        <v>0</v>
      </c>
      <c r="F2461">
        <v>0</v>
      </c>
      <c r="G2461">
        <v>0</v>
      </c>
    </row>
    <row r="2462" spans="1:7" x14ac:dyDescent="0.35">
      <c r="A2462">
        <v>217439</v>
      </c>
      <c r="B2462" t="str">
        <f t="shared" si="38"/>
        <v>28.5-60.5</v>
      </c>
      <c r="C2462" s="45">
        <v>28.5</v>
      </c>
      <c r="D2462" s="45">
        <v>-60.5</v>
      </c>
      <c r="E2462">
        <v>0</v>
      </c>
      <c r="F2462">
        <v>0</v>
      </c>
      <c r="G2462">
        <v>0</v>
      </c>
    </row>
    <row r="2463" spans="1:7" x14ac:dyDescent="0.35">
      <c r="A2463">
        <v>218160</v>
      </c>
      <c r="B2463" t="str">
        <f t="shared" si="38"/>
        <v>28.5-61</v>
      </c>
      <c r="C2463" s="45">
        <v>28.5</v>
      </c>
      <c r="D2463" s="45">
        <v>-61</v>
      </c>
      <c r="E2463">
        <v>0</v>
      </c>
      <c r="F2463">
        <v>0</v>
      </c>
      <c r="G2463">
        <v>0</v>
      </c>
    </row>
    <row r="2464" spans="1:7" x14ac:dyDescent="0.35">
      <c r="A2464">
        <v>218881</v>
      </c>
      <c r="B2464" t="str">
        <f t="shared" si="38"/>
        <v>28.5-61.5</v>
      </c>
      <c r="C2464" s="45">
        <v>28.5</v>
      </c>
      <c r="D2464" s="45">
        <v>-61.5</v>
      </c>
      <c r="E2464">
        <v>0</v>
      </c>
      <c r="F2464">
        <v>0</v>
      </c>
      <c r="G2464">
        <v>0</v>
      </c>
    </row>
    <row r="2465" spans="1:7" x14ac:dyDescent="0.35">
      <c r="A2465">
        <v>219602</v>
      </c>
      <c r="B2465" t="str">
        <f t="shared" si="38"/>
        <v>28.5-62</v>
      </c>
      <c r="C2465" s="45">
        <v>28.5</v>
      </c>
      <c r="D2465" s="45">
        <v>-62</v>
      </c>
      <c r="E2465">
        <v>0</v>
      </c>
      <c r="F2465">
        <v>0</v>
      </c>
      <c r="G2465">
        <v>0</v>
      </c>
    </row>
    <row r="2466" spans="1:7" x14ac:dyDescent="0.35">
      <c r="A2466">
        <v>220323</v>
      </c>
      <c r="B2466" t="str">
        <f t="shared" si="38"/>
        <v>28.5-62.5</v>
      </c>
      <c r="C2466" s="45">
        <v>28.5</v>
      </c>
      <c r="D2466" s="45">
        <v>-62.5</v>
      </c>
      <c r="E2466">
        <v>0</v>
      </c>
      <c r="F2466">
        <v>0</v>
      </c>
      <c r="G2466">
        <v>0</v>
      </c>
    </row>
    <row r="2467" spans="1:7" x14ac:dyDescent="0.35">
      <c r="A2467">
        <v>221044</v>
      </c>
      <c r="B2467" t="str">
        <f t="shared" si="38"/>
        <v>28.5-63</v>
      </c>
      <c r="C2467" s="45">
        <v>28.5</v>
      </c>
      <c r="D2467" s="45">
        <v>-63</v>
      </c>
      <c r="E2467">
        <v>0</v>
      </c>
      <c r="F2467">
        <v>0</v>
      </c>
      <c r="G2467">
        <v>0</v>
      </c>
    </row>
    <row r="2468" spans="1:7" x14ac:dyDescent="0.35">
      <c r="A2468">
        <v>221765</v>
      </c>
      <c r="B2468" t="str">
        <f t="shared" si="38"/>
        <v>28.5-63.5</v>
      </c>
      <c r="C2468" s="45">
        <v>28.5</v>
      </c>
      <c r="D2468" s="45">
        <v>-63.5</v>
      </c>
      <c r="E2468">
        <v>0</v>
      </c>
      <c r="F2468">
        <v>0</v>
      </c>
      <c r="G2468">
        <v>0</v>
      </c>
    </row>
    <row r="2469" spans="1:7" x14ac:dyDescent="0.35">
      <c r="A2469">
        <v>222486</v>
      </c>
      <c r="B2469" t="str">
        <f t="shared" si="38"/>
        <v>28.5-64</v>
      </c>
      <c r="C2469" s="45">
        <v>28.5</v>
      </c>
      <c r="D2469" s="45">
        <v>-64</v>
      </c>
      <c r="E2469">
        <v>0</v>
      </c>
      <c r="F2469">
        <v>0</v>
      </c>
      <c r="G2469">
        <v>0</v>
      </c>
    </row>
    <row r="2470" spans="1:7" x14ac:dyDescent="0.35">
      <c r="A2470">
        <v>223207</v>
      </c>
      <c r="B2470" t="str">
        <f t="shared" si="38"/>
        <v>28.5-64.5</v>
      </c>
      <c r="C2470" s="45">
        <v>28.5</v>
      </c>
      <c r="D2470" s="45">
        <v>-64.5</v>
      </c>
      <c r="E2470">
        <v>0</v>
      </c>
      <c r="F2470">
        <v>0</v>
      </c>
      <c r="G2470">
        <v>0</v>
      </c>
    </row>
    <row r="2471" spans="1:7" x14ac:dyDescent="0.35">
      <c r="A2471">
        <v>223928</v>
      </c>
      <c r="B2471" t="str">
        <f t="shared" si="38"/>
        <v>28.5-65</v>
      </c>
      <c r="C2471" s="45">
        <v>28.5</v>
      </c>
      <c r="D2471" s="45">
        <v>-65</v>
      </c>
      <c r="E2471">
        <v>0</v>
      </c>
      <c r="F2471">
        <v>0</v>
      </c>
      <c r="G2471">
        <v>0</v>
      </c>
    </row>
    <row r="2472" spans="1:7" x14ac:dyDescent="0.35">
      <c r="A2472">
        <v>224649</v>
      </c>
      <c r="B2472" t="str">
        <f t="shared" si="38"/>
        <v>28.5-65.5</v>
      </c>
      <c r="C2472" s="45">
        <v>28.5</v>
      </c>
      <c r="D2472" s="45">
        <v>-65.5</v>
      </c>
      <c r="E2472">
        <v>0</v>
      </c>
      <c r="F2472">
        <v>0</v>
      </c>
      <c r="G2472">
        <v>0</v>
      </c>
    </row>
    <row r="2473" spans="1:7" x14ac:dyDescent="0.35">
      <c r="A2473">
        <v>225370</v>
      </c>
      <c r="B2473" t="str">
        <f t="shared" si="38"/>
        <v>28.5-66</v>
      </c>
      <c r="C2473" s="45">
        <v>28.5</v>
      </c>
      <c r="D2473" s="45">
        <v>-66</v>
      </c>
      <c r="E2473">
        <v>0</v>
      </c>
      <c r="F2473">
        <v>0</v>
      </c>
      <c r="G2473">
        <v>0</v>
      </c>
    </row>
    <row r="2474" spans="1:7" x14ac:dyDescent="0.35">
      <c r="A2474">
        <v>226091</v>
      </c>
      <c r="B2474" t="str">
        <f t="shared" si="38"/>
        <v>28.5-66.5</v>
      </c>
      <c r="C2474" s="45">
        <v>28.5</v>
      </c>
      <c r="D2474" s="45">
        <v>-66.5</v>
      </c>
      <c r="E2474">
        <v>0</v>
      </c>
      <c r="F2474">
        <v>0</v>
      </c>
      <c r="G2474">
        <v>0</v>
      </c>
    </row>
    <row r="2475" spans="1:7" x14ac:dyDescent="0.35">
      <c r="A2475">
        <v>226812</v>
      </c>
      <c r="B2475" t="str">
        <f t="shared" si="38"/>
        <v>28.5-67</v>
      </c>
      <c r="C2475" s="45">
        <v>28.5</v>
      </c>
      <c r="D2475" s="45">
        <v>-67</v>
      </c>
      <c r="E2475">
        <v>0</v>
      </c>
      <c r="F2475">
        <v>0</v>
      </c>
      <c r="G2475">
        <v>0</v>
      </c>
    </row>
    <row r="2476" spans="1:7" x14ac:dyDescent="0.35">
      <c r="A2476">
        <v>227533</v>
      </c>
      <c r="B2476" t="str">
        <f t="shared" si="38"/>
        <v>28.5-67.5</v>
      </c>
      <c r="C2476" s="45">
        <v>28.5</v>
      </c>
      <c r="D2476" s="45">
        <v>-67.5</v>
      </c>
      <c r="E2476">
        <v>0</v>
      </c>
      <c r="F2476">
        <v>0</v>
      </c>
      <c r="G2476">
        <v>0</v>
      </c>
    </row>
    <row r="2477" spans="1:7" x14ac:dyDescent="0.35">
      <c r="A2477">
        <v>228254</v>
      </c>
      <c r="B2477" t="str">
        <f t="shared" si="38"/>
        <v>28.5-68</v>
      </c>
      <c r="C2477" s="45">
        <v>28.5</v>
      </c>
      <c r="D2477" s="45">
        <v>-68</v>
      </c>
      <c r="E2477">
        <v>0</v>
      </c>
      <c r="F2477">
        <v>0</v>
      </c>
      <c r="G2477">
        <v>0</v>
      </c>
    </row>
    <row r="2478" spans="1:7" x14ac:dyDescent="0.35">
      <c r="A2478">
        <v>228975</v>
      </c>
      <c r="B2478" t="str">
        <f t="shared" si="38"/>
        <v>28.5-68.5</v>
      </c>
      <c r="C2478" s="45">
        <v>28.5</v>
      </c>
      <c r="D2478" s="45">
        <v>-68.5</v>
      </c>
      <c r="E2478">
        <v>0</v>
      </c>
      <c r="F2478">
        <v>0</v>
      </c>
      <c r="G2478">
        <v>0</v>
      </c>
    </row>
    <row r="2479" spans="1:7" x14ac:dyDescent="0.35">
      <c r="A2479">
        <v>229696</v>
      </c>
      <c r="B2479" t="str">
        <f t="shared" si="38"/>
        <v>28.5-69</v>
      </c>
      <c r="C2479" s="45">
        <v>28.5</v>
      </c>
      <c r="D2479" s="45">
        <v>-69</v>
      </c>
      <c r="E2479">
        <v>0</v>
      </c>
      <c r="F2479">
        <v>0</v>
      </c>
      <c r="G2479">
        <v>0</v>
      </c>
    </row>
    <row r="2480" spans="1:7" x14ac:dyDescent="0.35">
      <c r="A2480">
        <v>230417</v>
      </c>
      <c r="B2480" t="str">
        <f t="shared" si="38"/>
        <v>28.5-69.5</v>
      </c>
      <c r="C2480" s="45">
        <v>28.5</v>
      </c>
      <c r="D2480" s="45">
        <v>-69.5</v>
      </c>
      <c r="E2480">
        <v>0</v>
      </c>
      <c r="F2480">
        <v>0</v>
      </c>
      <c r="G2480">
        <v>0</v>
      </c>
    </row>
    <row r="2481" spans="1:7" x14ac:dyDescent="0.35">
      <c r="A2481">
        <v>231138</v>
      </c>
      <c r="B2481" t="str">
        <f t="shared" si="38"/>
        <v>28.5-70</v>
      </c>
      <c r="C2481" s="45">
        <v>28.5</v>
      </c>
      <c r="D2481" s="45">
        <v>-70</v>
      </c>
      <c r="E2481">
        <v>0</v>
      </c>
      <c r="F2481">
        <v>0</v>
      </c>
      <c r="G2481">
        <v>0</v>
      </c>
    </row>
    <row r="2482" spans="1:7" x14ac:dyDescent="0.35">
      <c r="A2482">
        <v>231859</v>
      </c>
      <c r="B2482" t="str">
        <f t="shared" si="38"/>
        <v>28.5-70.5</v>
      </c>
      <c r="C2482" s="45">
        <v>28.5</v>
      </c>
      <c r="D2482" s="45">
        <v>-70.5</v>
      </c>
      <c r="E2482">
        <v>0</v>
      </c>
      <c r="F2482">
        <v>0</v>
      </c>
      <c r="G2482">
        <v>0</v>
      </c>
    </row>
    <row r="2483" spans="1:7" x14ac:dyDescent="0.35">
      <c r="A2483">
        <v>232580</v>
      </c>
      <c r="B2483" t="str">
        <f t="shared" si="38"/>
        <v>28.5-71</v>
      </c>
      <c r="C2483" s="45">
        <v>28.5</v>
      </c>
      <c r="D2483" s="45">
        <v>-71</v>
      </c>
      <c r="E2483">
        <v>0</v>
      </c>
      <c r="F2483">
        <v>0</v>
      </c>
      <c r="G2483">
        <v>0</v>
      </c>
    </row>
    <row r="2484" spans="1:7" x14ac:dyDescent="0.35">
      <c r="A2484">
        <v>233301</v>
      </c>
      <c r="B2484" t="str">
        <f t="shared" si="38"/>
        <v>28.5-71.5</v>
      </c>
      <c r="C2484" s="45">
        <v>28.5</v>
      </c>
      <c r="D2484" s="45">
        <v>-71.5</v>
      </c>
      <c r="E2484">
        <v>0</v>
      </c>
      <c r="F2484">
        <v>0</v>
      </c>
      <c r="G2484">
        <v>0</v>
      </c>
    </row>
    <row r="2485" spans="1:7" x14ac:dyDescent="0.35">
      <c r="A2485">
        <v>234022</v>
      </c>
      <c r="B2485" t="str">
        <f t="shared" si="38"/>
        <v>28.5-72</v>
      </c>
      <c r="C2485" s="45">
        <v>28.5</v>
      </c>
      <c r="D2485" s="45">
        <v>-72</v>
      </c>
      <c r="E2485">
        <v>0</v>
      </c>
      <c r="F2485">
        <v>0</v>
      </c>
      <c r="G2485">
        <v>0</v>
      </c>
    </row>
    <row r="2486" spans="1:7" x14ac:dyDescent="0.35">
      <c r="A2486">
        <v>234743</v>
      </c>
      <c r="B2486" t="str">
        <f t="shared" si="38"/>
        <v>28.5-72.5</v>
      </c>
      <c r="C2486" s="45">
        <v>28.5</v>
      </c>
      <c r="D2486" s="45">
        <v>-72.5</v>
      </c>
      <c r="E2486">
        <v>0</v>
      </c>
      <c r="F2486">
        <v>0</v>
      </c>
      <c r="G2486">
        <v>0</v>
      </c>
    </row>
    <row r="2487" spans="1:7" x14ac:dyDescent="0.35">
      <c r="A2487">
        <v>235464</v>
      </c>
      <c r="B2487" t="str">
        <f t="shared" si="38"/>
        <v>28.5-73</v>
      </c>
      <c r="C2487" s="45">
        <v>28.5</v>
      </c>
      <c r="D2487" s="45">
        <v>-73</v>
      </c>
      <c r="E2487">
        <v>0</v>
      </c>
      <c r="F2487">
        <v>0</v>
      </c>
      <c r="G2487">
        <v>0</v>
      </c>
    </row>
    <row r="2488" spans="1:7" x14ac:dyDescent="0.35">
      <c r="A2488">
        <v>236185</v>
      </c>
      <c r="B2488" t="str">
        <f t="shared" si="38"/>
        <v>28.5-73.5</v>
      </c>
      <c r="C2488" s="45">
        <v>28.5</v>
      </c>
      <c r="D2488" s="45">
        <v>-73.5</v>
      </c>
      <c r="E2488">
        <v>0</v>
      </c>
      <c r="F2488">
        <v>0</v>
      </c>
      <c r="G2488">
        <v>0</v>
      </c>
    </row>
    <row r="2489" spans="1:7" x14ac:dyDescent="0.35">
      <c r="A2489">
        <v>236906</v>
      </c>
      <c r="B2489" t="str">
        <f t="shared" si="38"/>
        <v>28.5-74</v>
      </c>
      <c r="C2489" s="45">
        <v>28.5</v>
      </c>
      <c r="D2489" s="45">
        <v>-74</v>
      </c>
      <c r="E2489">
        <v>0</v>
      </c>
      <c r="F2489">
        <v>0</v>
      </c>
      <c r="G2489">
        <v>0</v>
      </c>
    </row>
    <row r="2490" spans="1:7" x14ac:dyDescent="0.35">
      <c r="A2490">
        <v>237627</v>
      </c>
      <c r="B2490" t="str">
        <f t="shared" si="38"/>
        <v>28.5-74.5</v>
      </c>
      <c r="C2490" s="45">
        <v>28.5</v>
      </c>
      <c r="D2490" s="45">
        <v>-74.5</v>
      </c>
      <c r="E2490">
        <v>0</v>
      </c>
      <c r="F2490">
        <v>0</v>
      </c>
      <c r="G2490">
        <v>0</v>
      </c>
    </row>
    <row r="2491" spans="1:7" x14ac:dyDescent="0.35">
      <c r="A2491">
        <v>238348</v>
      </c>
      <c r="B2491" t="str">
        <f t="shared" si="38"/>
        <v>28.5-75</v>
      </c>
      <c r="C2491" s="45">
        <v>28.5</v>
      </c>
      <c r="D2491" s="45">
        <v>-75</v>
      </c>
      <c r="E2491">
        <v>0</v>
      </c>
      <c r="F2491">
        <v>0</v>
      </c>
      <c r="G2491">
        <v>0</v>
      </c>
    </row>
    <row r="2492" spans="1:7" x14ac:dyDescent="0.35">
      <c r="A2492">
        <v>239069</v>
      </c>
      <c r="B2492" t="str">
        <f t="shared" si="38"/>
        <v>28.5-75.5</v>
      </c>
      <c r="C2492" s="45">
        <v>28.5</v>
      </c>
      <c r="D2492" s="45">
        <v>-75.5</v>
      </c>
      <c r="E2492">
        <v>0</v>
      </c>
      <c r="F2492">
        <v>0</v>
      </c>
      <c r="G2492">
        <v>0</v>
      </c>
    </row>
    <row r="2493" spans="1:7" x14ac:dyDescent="0.35">
      <c r="A2493">
        <v>239790</v>
      </c>
      <c r="B2493" t="str">
        <f t="shared" si="38"/>
        <v>28.5-76</v>
      </c>
      <c r="C2493" s="45">
        <v>28.5</v>
      </c>
      <c r="D2493" s="45">
        <v>-76</v>
      </c>
      <c r="E2493">
        <v>0</v>
      </c>
      <c r="F2493">
        <v>0</v>
      </c>
      <c r="G2493">
        <v>0</v>
      </c>
    </row>
    <row r="2494" spans="1:7" x14ac:dyDescent="0.35">
      <c r="A2494">
        <v>240511</v>
      </c>
      <c r="B2494" t="str">
        <f t="shared" si="38"/>
        <v>28.5-76.5</v>
      </c>
      <c r="C2494" s="45">
        <v>28.5</v>
      </c>
      <c r="D2494" s="45">
        <v>-76.5</v>
      </c>
      <c r="E2494">
        <v>0</v>
      </c>
      <c r="F2494">
        <v>0</v>
      </c>
      <c r="G2494">
        <v>0</v>
      </c>
    </row>
    <row r="2495" spans="1:7" x14ac:dyDescent="0.35">
      <c r="A2495">
        <v>241232</v>
      </c>
      <c r="B2495" t="str">
        <f t="shared" si="38"/>
        <v>28.5-77</v>
      </c>
      <c r="C2495" s="45">
        <v>28.5</v>
      </c>
      <c r="D2495" s="45">
        <v>-77</v>
      </c>
      <c r="E2495">
        <v>0</v>
      </c>
      <c r="F2495">
        <v>0</v>
      </c>
      <c r="G2495">
        <v>0</v>
      </c>
    </row>
    <row r="2496" spans="1:7" x14ac:dyDescent="0.35">
      <c r="A2496">
        <v>241953</v>
      </c>
      <c r="B2496" t="str">
        <f t="shared" si="38"/>
        <v>28.5-77.5</v>
      </c>
      <c r="C2496" s="45">
        <v>28.5</v>
      </c>
      <c r="D2496" s="45">
        <v>-77.5</v>
      </c>
      <c r="E2496">
        <v>0</v>
      </c>
      <c r="F2496">
        <v>0</v>
      </c>
      <c r="G2496">
        <v>0</v>
      </c>
    </row>
    <row r="2497" spans="1:7" x14ac:dyDescent="0.35">
      <c r="A2497">
        <v>242674</v>
      </c>
      <c r="B2497" t="str">
        <f t="shared" si="38"/>
        <v>28.5-78</v>
      </c>
      <c r="C2497" s="45">
        <v>28.5</v>
      </c>
      <c r="D2497" s="45">
        <v>-78</v>
      </c>
      <c r="E2497">
        <v>0</v>
      </c>
      <c r="F2497">
        <v>0</v>
      </c>
      <c r="G2497">
        <v>0</v>
      </c>
    </row>
    <row r="2498" spans="1:7" x14ac:dyDescent="0.35">
      <c r="A2498">
        <v>243395</v>
      </c>
      <c r="B2498" t="str">
        <f t="shared" ref="B2498:B2561" si="39">+C2498&amp;D2498</f>
        <v>28.5-78.5</v>
      </c>
      <c r="C2498" s="45">
        <v>28.5</v>
      </c>
      <c r="D2498" s="45">
        <v>-78.5</v>
      </c>
      <c r="E2498">
        <v>0</v>
      </c>
      <c r="F2498">
        <v>0</v>
      </c>
      <c r="G2498">
        <v>0</v>
      </c>
    </row>
    <row r="2499" spans="1:7" x14ac:dyDescent="0.35">
      <c r="A2499">
        <v>244116</v>
      </c>
      <c r="B2499" t="str">
        <f t="shared" si="39"/>
        <v>28.5-79</v>
      </c>
      <c r="C2499" s="45">
        <v>28.5</v>
      </c>
      <c r="D2499" s="45">
        <v>-79</v>
      </c>
      <c r="E2499">
        <v>0</v>
      </c>
      <c r="F2499">
        <v>0</v>
      </c>
      <c r="G2499">
        <v>0</v>
      </c>
    </row>
    <row r="2500" spans="1:7" x14ac:dyDescent="0.35">
      <c r="A2500">
        <v>244837</v>
      </c>
      <c r="B2500" t="str">
        <f t="shared" si="39"/>
        <v>28.5-79.5</v>
      </c>
      <c r="C2500" s="45">
        <v>28.5</v>
      </c>
      <c r="D2500" s="45">
        <v>-79.5</v>
      </c>
      <c r="E2500">
        <v>0</v>
      </c>
      <c r="F2500">
        <v>0</v>
      </c>
      <c r="G2500">
        <v>0</v>
      </c>
    </row>
    <row r="2501" spans="1:7" x14ac:dyDescent="0.35">
      <c r="A2501">
        <v>245558</v>
      </c>
      <c r="B2501" t="str">
        <f t="shared" si="39"/>
        <v>28.5-80</v>
      </c>
      <c r="C2501" s="45">
        <v>28.5</v>
      </c>
      <c r="D2501" s="45">
        <v>-80</v>
      </c>
      <c r="E2501">
        <v>0</v>
      </c>
      <c r="F2501">
        <v>0</v>
      </c>
      <c r="G2501">
        <v>0</v>
      </c>
    </row>
    <row r="2502" spans="1:7" x14ac:dyDescent="0.35">
      <c r="A2502">
        <v>246279</v>
      </c>
      <c r="B2502" t="str">
        <f t="shared" si="39"/>
        <v>28.5-80.5</v>
      </c>
      <c r="C2502" s="45">
        <v>28.5</v>
      </c>
      <c r="D2502" s="45">
        <v>-80.5</v>
      </c>
      <c r="E2502">
        <v>0</v>
      </c>
      <c r="F2502">
        <v>0</v>
      </c>
      <c r="G2502">
        <v>0</v>
      </c>
    </row>
    <row r="2503" spans="1:7" x14ac:dyDescent="0.35">
      <c r="A2503">
        <v>247000</v>
      </c>
      <c r="B2503" t="str">
        <f t="shared" si="39"/>
        <v>28.5-81</v>
      </c>
      <c r="C2503" s="45">
        <v>28.5</v>
      </c>
      <c r="D2503" s="45">
        <v>-81</v>
      </c>
      <c r="E2503">
        <v>0</v>
      </c>
      <c r="F2503">
        <v>0</v>
      </c>
      <c r="G2503">
        <v>0</v>
      </c>
    </row>
    <row r="2504" spans="1:7" x14ac:dyDescent="0.35">
      <c r="A2504">
        <v>247721</v>
      </c>
      <c r="B2504" t="str">
        <f t="shared" si="39"/>
        <v>28.5-81.5</v>
      </c>
      <c r="C2504" s="45">
        <v>28.5</v>
      </c>
      <c r="D2504" s="45">
        <v>-81.5</v>
      </c>
      <c r="E2504">
        <v>0</v>
      </c>
      <c r="F2504">
        <v>0</v>
      </c>
      <c r="G2504">
        <v>0</v>
      </c>
    </row>
    <row r="2505" spans="1:7" x14ac:dyDescent="0.35">
      <c r="A2505">
        <v>248442</v>
      </c>
      <c r="B2505" t="str">
        <f t="shared" si="39"/>
        <v>28.5-82</v>
      </c>
      <c r="C2505" s="45">
        <v>28.5</v>
      </c>
      <c r="D2505" s="45">
        <v>-82</v>
      </c>
      <c r="E2505">
        <v>0</v>
      </c>
      <c r="F2505">
        <v>0</v>
      </c>
      <c r="G2505">
        <v>0</v>
      </c>
    </row>
    <row r="2506" spans="1:7" x14ac:dyDescent="0.35">
      <c r="A2506">
        <v>249163</v>
      </c>
      <c r="B2506" t="str">
        <f t="shared" si="39"/>
        <v>28.5-82.5</v>
      </c>
      <c r="C2506" s="45">
        <v>28.5</v>
      </c>
      <c r="D2506" s="45">
        <v>-82.5</v>
      </c>
      <c r="E2506">
        <v>0</v>
      </c>
      <c r="F2506">
        <v>0</v>
      </c>
      <c r="G2506">
        <v>0</v>
      </c>
    </row>
    <row r="2507" spans="1:7" x14ac:dyDescent="0.35">
      <c r="A2507">
        <v>249884</v>
      </c>
      <c r="B2507" t="str">
        <f t="shared" si="39"/>
        <v>28.5-83</v>
      </c>
      <c r="C2507" s="45">
        <v>28.5</v>
      </c>
      <c r="D2507" s="45">
        <v>-83</v>
      </c>
      <c r="E2507">
        <v>0</v>
      </c>
      <c r="F2507">
        <v>0</v>
      </c>
      <c r="G2507">
        <v>0</v>
      </c>
    </row>
    <row r="2508" spans="1:7" x14ac:dyDescent="0.35">
      <c r="A2508">
        <v>250605</v>
      </c>
      <c r="B2508" t="str">
        <f t="shared" si="39"/>
        <v>28.5-83.5</v>
      </c>
      <c r="C2508" s="45">
        <v>28.5</v>
      </c>
      <c r="D2508" s="45">
        <v>-83.5</v>
      </c>
      <c r="E2508">
        <v>0</v>
      </c>
      <c r="F2508">
        <v>0</v>
      </c>
      <c r="G2508">
        <v>0</v>
      </c>
    </row>
    <row r="2509" spans="1:7" x14ac:dyDescent="0.35">
      <c r="A2509">
        <v>251326</v>
      </c>
      <c r="B2509" t="str">
        <f t="shared" si="39"/>
        <v>28.5-84</v>
      </c>
      <c r="C2509" s="45">
        <v>28.5</v>
      </c>
      <c r="D2509" s="45">
        <v>-84</v>
      </c>
      <c r="E2509">
        <v>0</v>
      </c>
      <c r="F2509">
        <v>0</v>
      </c>
      <c r="G2509">
        <v>0</v>
      </c>
    </row>
    <row r="2510" spans="1:7" x14ac:dyDescent="0.35">
      <c r="A2510">
        <v>252047</v>
      </c>
      <c r="B2510" t="str">
        <f t="shared" si="39"/>
        <v>28.5-84.5</v>
      </c>
      <c r="C2510" s="45">
        <v>28.5</v>
      </c>
      <c r="D2510" s="45">
        <v>-84.5</v>
      </c>
      <c r="E2510">
        <v>0</v>
      </c>
      <c r="F2510">
        <v>0</v>
      </c>
      <c r="G2510">
        <v>0</v>
      </c>
    </row>
    <row r="2511" spans="1:7" x14ac:dyDescent="0.35">
      <c r="A2511">
        <v>252768</v>
      </c>
      <c r="B2511" t="str">
        <f t="shared" si="39"/>
        <v>28.5-85</v>
      </c>
      <c r="C2511" s="45">
        <v>28.5</v>
      </c>
      <c r="D2511" s="45">
        <v>-85</v>
      </c>
      <c r="E2511">
        <v>0</v>
      </c>
      <c r="F2511">
        <v>0</v>
      </c>
      <c r="G2511">
        <v>0</v>
      </c>
    </row>
    <row r="2512" spans="1:7" x14ac:dyDescent="0.35">
      <c r="A2512">
        <v>253489</v>
      </c>
      <c r="B2512" t="str">
        <f t="shared" si="39"/>
        <v>28.5-85.5</v>
      </c>
      <c r="C2512" s="45">
        <v>28.5</v>
      </c>
      <c r="D2512" s="45">
        <v>-85.5</v>
      </c>
      <c r="E2512">
        <v>0</v>
      </c>
      <c r="F2512">
        <v>0</v>
      </c>
      <c r="G2512">
        <v>0</v>
      </c>
    </row>
    <row r="2513" spans="1:7" x14ac:dyDescent="0.35">
      <c r="A2513">
        <v>254210</v>
      </c>
      <c r="B2513" t="str">
        <f t="shared" si="39"/>
        <v>28.5-86</v>
      </c>
      <c r="C2513" s="45">
        <v>28.5</v>
      </c>
      <c r="D2513" s="45">
        <v>-86</v>
      </c>
      <c r="E2513">
        <v>0</v>
      </c>
      <c r="F2513">
        <v>0</v>
      </c>
      <c r="G2513">
        <v>0</v>
      </c>
    </row>
    <row r="2514" spans="1:7" x14ac:dyDescent="0.35">
      <c r="A2514">
        <v>254931</v>
      </c>
      <c r="B2514" t="str">
        <f t="shared" si="39"/>
        <v>28.5-86.5</v>
      </c>
      <c r="C2514" s="45">
        <v>28.5</v>
      </c>
      <c r="D2514" s="45">
        <v>-86.5</v>
      </c>
      <c r="E2514">
        <v>0</v>
      </c>
      <c r="F2514">
        <v>0</v>
      </c>
      <c r="G2514">
        <v>0</v>
      </c>
    </row>
    <row r="2515" spans="1:7" x14ac:dyDescent="0.35">
      <c r="A2515">
        <v>255652</v>
      </c>
      <c r="B2515" t="str">
        <f t="shared" si="39"/>
        <v>28.5-87</v>
      </c>
      <c r="C2515" s="45">
        <v>28.5</v>
      </c>
      <c r="D2515" s="45">
        <v>-87</v>
      </c>
      <c r="E2515">
        <v>0</v>
      </c>
      <c r="F2515">
        <v>0</v>
      </c>
      <c r="G2515">
        <v>0</v>
      </c>
    </row>
    <row r="2516" spans="1:7" x14ac:dyDescent="0.35">
      <c r="A2516">
        <v>256373</v>
      </c>
      <c r="B2516" t="str">
        <f t="shared" si="39"/>
        <v>28.5-87.5</v>
      </c>
      <c r="C2516" s="45">
        <v>28.5</v>
      </c>
      <c r="D2516" s="45">
        <v>-87.5</v>
      </c>
      <c r="E2516">
        <v>0</v>
      </c>
      <c r="F2516">
        <v>0</v>
      </c>
      <c r="G2516">
        <v>0</v>
      </c>
    </row>
    <row r="2517" spans="1:7" x14ac:dyDescent="0.35">
      <c r="A2517">
        <v>257094</v>
      </c>
      <c r="B2517" t="str">
        <f t="shared" si="39"/>
        <v>28.5-88</v>
      </c>
      <c r="C2517" s="45">
        <v>28.5</v>
      </c>
      <c r="D2517" s="45">
        <v>-88</v>
      </c>
      <c r="E2517">
        <v>0</v>
      </c>
      <c r="F2517">
        <v>0</v>
      </c>
      <c r="G2517">
        <v>0</v>
      </c>
    </row>
    <row r="2518" spans="1:7" x14ac:dyDescent="0.35">
      <c r="A2518">
        <v>257815</v>
      </c>
      <c r="B2518" t="str">
        <f t="shared" si="39"/>
        <v>28.5-88.5</v>
      </c>
      <c r="C2518" s="45">
        <v>28.5</v>
      </c>
      <c r="D2518" s="45">
        <v>-88.5</v>
      </c>
      <c r="E2518">
        <v>0</v>
      </c>
      <c r="F2518">
        <v>0</v>
      </c>
      <c r="G2518">
        <v>0</v>
      </c>
    </row>
    <row r="2519" spans="1:7" x14ac:dyDescent="0.35">
      <c r="A2519">
        <v>258536</v>
      </c>
      <c r="B2519" t="str">
        <f t="shared" si="39"/>
        <v>28.5-89</v>
      </c>
      <c r="C2519" s="45">
        <v>28.5</v>
      </c>
      <c r="D2519" s="45">
        <v>-89</v>
      </c>
      <c r="E2519">
        <v>0</v>
      </c>
      <c r="F2519">
        <v>0</v>
      </c>
      <c r="G2519">
        <v>0</v>
      </c>
    </row>
    <row r="2520" spans="1:7" x14ac:dyDescent="0.35">
      <c r="A2520">
        <v>259257</v>
      </c>
      <c r="B2520" t="str">
        <f t="shared" si="39"/>
        <v>28.5-89.5</v>
      </c>
      <c r="C2520" s="45">
        <v>28.5</v>
      </c>
      <c r="D2520" s="45">
        <v>-89.5</v>
      </c>
      <c r="E2520">
        <v>0</v>
      </c>
      <c r="F2520">
        <v>0</v>
      </c>
      <c r="G2520">
        <v>0</v>
      </c>
    </row>
    <row r="2521" spans="1:7" x14ac:dyDescent="0.35">
      <c r="A2521">
        <v>259978</v>
      </c>
      <c r="B2521" t="str">
        <f t="shared" si="39"/>
        <v>28.5-90</v>
      </c>
      <c r="C2521" s="45">
        <v>28.5</v>
      </c>
      <c r="D2521" s="45">
        <v>-90</v>
      </c>
      <c r="E2521">
        <v>0</v>
      </c>
      <c r="F2521">
        <v>0</v>
      </c>
      <c r="G2521">
        <v>0</v>
      </c>
    </row>
    <row r="2522" spans="1:7" x14ac:dyDescent="0.35">
      <c r="A2522">
        <v>215277</v>
      </c>
      <c r="B2522" t="str">
        <f t="shared" si="39"/>
        <v>29-59</v>
      </c>
      <c r="C2522" s="45">
        <v>29</v>
      </c>
      <c r="D2522" s="45">
        <v>-59</v>
      </c>
      <c r="E2522">
        <v>0</v>
      </c>
      <c r="F2522">
        <v>0</v>
      </c>
      <c r="G2522">
        <v>0</v>
      </c>
    </row>
    <row r="2523" spans="1:7" x14ac:dyDescent="0.35">
      <c r="A2523">
        <v>215998</v>
      </c>
      <c r="B2523" t="str">
        <f t="shared" si="39"/>
        <v>29-59.5</v>
      </c>
      <c r="C2523" s="45">
        <v>29</v>
      </c>
      <c r="D2523" s="45">
        <v>-59.5</v>
      </c>
      <c r="E2523">
        <v>0</v>
      </c>
      <c r="F2523">
        <v>0</v>
      </c>
      <c r="G2523">
        <v>0</v>
      </c>
    </row>
    <row r="2524" spans="1:7" x14ac:dyDescent="0.35">
      <c r="A2524">
        <v>216719</v>
      </c>
      <c r="B2524" t="str">
        <f t="shared" si="39"/>
        <v>29-60</v>
      </c>
      <c r="C2524" s="45">
        <v>29</v>
      </c>
      <c r="D2524" s="45">
        <v>-60</v>
      </c>
      <c r="E2524">
        <v>0</v>
      </c>
      <c r="F2524">
        <v>0</v>
      </c>
      <c r="G2524">
        <v>0</v>
      </c>
    </row>
    <row r="2525" spans="1:7" x14ac:dyDescent="0.35">
      <c r="A2525">
        <v>217440</v>
      </c>
      <c r="B2525" t="str">
        <f t="shared" si="39"/>
        <v>29-60.5</v>
      </c>
      <c r="C2525" s="45">
        <v>29</v>
      </c>
      <c r="D2525" s="45">
        <v>-60.5</v>
      </c>
      <c r="E2525">
        <v>0</v>
      </c>
      <c r="F2525">
        <v>0</v>
      </c>
      <c r="G2525">
        <v>0</v>
      </c>
    </row>
    <row r="2526" spans="1:7" x14ac:dyDescent="0.35">
      <c r="A2526">
        <v>218161</v>
      </c>
      <c r="B2526" t="str">
        <f t="shared" si="39"/>
        <v>29-61</v>
      </c>
      <c r="C2526" s="45">
        <v>29</v>
      </c>
      <c r="D2526" s="45">
        <v>-61</v>
      </c>
      <c r="E2526">
        <v>0</v>
      </c>
      <c r="F2526">
        <v>0</v>
      </c>
      <c r="G2526">
        <v>0</v>
      </c>
    </row>
    <row r="2527" spans="1:7" x14ac:dyDescent="0.35">
      <c r="A2527">
        <v>218882</v>
      </c>
      <c r="B2527" t="str">
        <f t="shared" si="39"/>
        <v>29-61.5</v>
      </c>
      <c r="C2527" s="45">
        <v>29</v>
      </c>
      <c r="D2527" s="45">
        <v>-61.5</v>
      </c>
      <c r="E2527">
        <v>0</v>
      </c>
      <c r="F2527">
        <v>0</v>
      </c>
      <c r="G2527">
        <v>0</v>
      </c>
    </row>
    <row r="2528" spans="1:7" x14ac:dyDescent="0.35">
      <c r="A2528">
        <v>219603</v>
      </c>
      <c r="B2528" t="str">
        <f t="shared" si="39"/>
        <v>29-62</v>
      </c>
      <c r="C2528" s="45">
        <v>29</v>
      </c>
      <c r="D2528" s="45">
        <v>-62</v>
      </c>
      <c r="E2528">
        <v>0</v>
      </c>
      <c r="F2528">
        <v>0</v>
      </c>
      <c r="G2528">
        <v>0</v>
      </c>
    </row>
    <row r="2529" spans="1:7" x14ac:dyDescent="0.35">
      <c r="A2529">
        <v>220324</v>
      </c>
      <c r="B2529" t="str">
        <f t="shared" si="39"/>
        <v>29-62.5</v>
      </c>
      <c r="C2529" s="45">
        <v>29</v>
      </c>
      <c r="D2529" s="45">
        <v>-62.5</v>
      </c>
      <c r="E2529">
        <v>0</v>
      </c>
      <c r="F2529">
        <v>0</v>
      </c>
      <c r="G2529">
        <v>0</v>
      </c>
    </row>
    <row r="2530" spans="1:7" x14ac:dyDescent="0.35">
      <c r="A2530">
        <v>221045</v>
      </c>
      <c r="B2530" t="str">
        <f t="shared" si="39"/>
        <v>29-63</v>
      </c>
      <c r="C2530" s="45">
        <v>29</v>
      </c>
      <c r="D2530" s="45">
        <v>-63</v>
      </c>
      <c r="E2530">
        <v>0</v>
      </c>
      <c r="F2530">
        <v>0</v>
      </c>
      <c r="G2530">
        <v>0</v>
      </c>
    </row>
    <row r="2531" spans="1:7" x14ac:dyDescent="0.35">
      <c r="A2531">
        <v>221766</v>
      </c>
      <c r="B2531" t="str">
        <f t="shared" si="39"/>
        <v>29-63.5</v>
      </c>
      <c r="C2531" s="45">
        <v>29</v>
      </c>
      <c r="D2531" s="45">
        <v>-63.5</v>
      </c>
      <c r="E2531">
        <v>0</v>
      </c>
      <c r="F2531">
        <v>0</v>
      </c>
      <c r="G2531">
        <v>0</v>
      </c>
    </row>
    <row r="2532" spans="1:7" x14ac:dyDescent="0.35">
      <c r="A2532">
        <v>222487</v>
      </c>
      <c r="B2532" t="str">
        <f t="shared" si="39"/>
        <v>29-64</v>
      </c>
      <c r="C2532" s="45">
        <v>29</v>
      </c>
      <c r="D2532" s="45">
        <v>-64</v>
      </c>
      <c r="E2532">
        <v>0</v>
      </c>
      <c r="F2532">
        <v>0</v>
      </c>
      <c r="G2532">
        <v>0</v>
      </c>
    </row>
    <row r="2533" spans="1:7" x14ac:dyDescent="0.35">
      <c r="A2533">
        <v>223208</v>
      </c>
      <c r="B2533" t="str">
        <f t="shared" si="39"/>
        <v>29-64.5</v>
      </c>
      <c r="C2533" s="45">
        <v>29</v>
      </c>
      <c r="D2533" s="45">
        <v>-64.5</v>
      </c>
      <c r="E2533">
        <v>0</v>
      </c>
      <c r="F2533">
        <v>0</v>
      </c>
      <c r="G2533">
        <v>0</v>
      </c>
    </row>
    <row r="2534" spans="1:7" x14ac:dyDescent="0.35">
      <c r="A2534">
        <v>223929</v>
      </c>
      <c r="B2534" t="str">
        <f t="shared" si="39"/>
        <v>29-65</v>
      </c>
      <c r="C2534" s="45">
        <v>29</v>
      </c>
      <c r="D2534" s="45">
        <v>-65</v>
      </c>
      <c r="E2534">
        <v>0</v>
      </c>
      <c r="F2534">
        <v>0</v>
      </c>
      <c r="G2534">
        <v>0</v>
      </c>
    </row>
    <row r="2535" spans="1:7" x14ac:dyDescent="0.35">
      <c r="A2535">
        <v>224650</v>
      </c>
      <c r="B2535" t="str">
        <f t="shared" si="39"/>
        <v>29-65.5</v>
      </c>
      <c r="C2535" s="45">
        <v>29</v>
      </c>
      <c r="D2535" s="45">
        <v>-65.5</v>
      </c>
      <c r="E2535">
        <v>0</v>
      </c>
      <c r="F2535">
        <v>0</v>
      </c>
      <c r="G2535">
        <v>0</v>
      </c>
    </row>
    <row r="2536" spans="1:7" x14ac:dyDescent="0.35">
      <c r="A2536">
        <v>225371</v>
      </c>
      <c r="B2536" t="str">
        <f t="shared" si="39"/>
        <v>29-66</v>
      </c>
      <c r="C2536" s="45">
        <v>29</v>
      </c>
      <c r="D2536" s="45">
        <v>-66</v>
      </c>
      <c r="E2536">
        <v>0</v>
      </c>
      <c r="F2536">
        <v>0</v>
      </c>
      <c r="G2536">
        <v>0</v>
      </c>
    </row>
    <row r="2537" spans="1:7" x14ac:dyDescent="0.35">
      <c r="A2537">
        <v>226092</v>
      </c>
      <c r="B2537" t="str">
        <f t="shared" si="39"/>
        <v>29-66.5</v>
      </c>
      <c r="C2537" s="45">
        <v>29</v>
      </c>
      <c r="D2537" s="45">
        <v>-66.5</v>
      </c>
      <c r="E2537">
        <v>0</v>
      </c>
      <c r="F2537">
        <v>0</v>
      </c>
      <c r="G2537">
        <v>0</v>
      </c>
    </row>
    <row r="2538" spans="1:7" x14ac:dyDescent="0.35">
      <c r="A2538">
        <v>226813</v>
      </c>
      <c r="B2538" t="str">
        <f t="shared" si="39"/>
        <v>29-67</v>
      </c>
      <c r="C2538" s="45">
        <v>29</v>
      </c>
      <c r="D2538" s="45">
        <v>-67</v>
      </c>
      <c r="E2538">
        <v>0</v>
      </c>
      <c r="F2538">
        <v>0</v>
      </c>
      <c r="G2538">
        <v>0</v>
      </c>
    </row>
    <row r="2539" spans="1:7" x14ac:dyDescent="0.35">
      <c r="A2539">
        <v>227534</v>
      </c>
      <c r="B2539" t="str">
        <f t="shared" si="39"/>
        <v>29-67.5</v>
      </c>
      <c r="C2539" s="45">
        <v>29</v>
      </c>
      <c r="D2539" s="45">
        <v>-67.5</v>
      </c>
      <c r="E2539">
        <v>0</v>
      </c>
      <c r="F2539">
        <v>0</v>
      </c>
      <c r="G2539">
        <v>0</v>
      </c>
    </row>
    <row r="2540" spans="1:7" x14ac:dyDescent="0.35">
      <c r="A2540">
        <v>228255</v>
      </c>
      <c r="B2540" t="str">
        <f t="shared" si="39"/>
        <v>29-68</v>
      </c>
      <c r="C2540" s="45">
        <v>29</v>
      </c>
      <c r="D2540" s="45">
        <v>-68</v>
      </c>
      <c r="E2540">
        <v>0</v>
      </c>
      <c r="F2540">
        <v>0</v>
      </c>
      <c r="G2540">
        <v>0</v>
      </c>
    </row>
    <row r="2541" spans="1:7" x14ac:dyDescent="0.35">
      <c r="A2541">
        <v>228976</v>
      </c>
      <c r="B2541" t="str">
        <f t="shared" si="39"/>
        <v>29-68.5</v>
      </c>
      <c r="C2541" s="45">
        <v>29</v>
      </c>
      <c r="D2541" s="45">
        <v>-68.5</v>
      </c>
      <c r="E2541">
        <v>0</v>
      </c>
      <c r="F2541">
        <v>0</v>
      </c>
      <c r="G2541">
        <v>0</v>
      </c>
    </row>
    <row r="2542" spans="1:7" x14ac:dyDescent="0.35">
      <c r="A2542">
        <v>229697</v>
      </c>
      <c r="B2542" t="str">
        <f t="shared" si="39"/>
        <v>29-69</v>
      </c>
      <c r="C2542" s="45">
        <v>29</v>
      </c>
      <c r="D2542" s="45">
        <v>-69</v>
      </c>
      <c r="E2542">
        <v>0</v>
      </c>
      <c r="F2542">
        <v>0</v>
      </c>
      <c r="G2542">
        <v>0</v>
      </c>
    </row>
    <row r="2543" spans="1:7" x14ac:dyDescent="0.35">
      <c r="A2543">
        <v>230418</v>
      </c>
      <c r="B2543" t="str">
        <f t="shared" si="39"/>
        <v>29-69.5</v>
      </c>
      <c r="C2543" s="45">
        <v>29</v>
      </c>
      <c r="D2543" s="45">
        <v>-69.5</v>
      </c>
      <c r="E2543">
        <v>0</v>
      </c>
      <c r="F2543">
        <v>0</v>
      </c>
      <c r="G2543">
        <v>0</v>
      </c>
    </row>
    <row r="2544" spans="1:7" x14ac:dyDescent="0.35">
      <c r="A2544">
        <v>231139</v>
      </c>
      <c r="B2544" t="str">
        <f t="shared" si="39"/>
        <v>29-70</v>
      </c>
      <c r="C2544" s="45">
        <v>29</v>
      </c>
      <c r="D2544" s="45">
        <v>-70</v>
      </c>
      <c r="E2544">
        <v>0</v>
      </c>
      <c r="F2544">
        <v>0</v>
      </c>
      <c r="G2544">
        <v>0</v>
      </c>
    </row>
    <row r="2545" spans="1:7" x14ac:dyDescent="0.35">
      <c r="A2545">
        <v>231860</v>
      </c>
      <c r="B2545" t="str">
        <f t="shared" si="39"/>
        <v>29-70.5</v>
      </c>
      <c r="C2545" s="45">
        <v>29</v>
      </c>
      <c r="D2545" s="45">
        <v>-70.5</v>
      </c>
      <c r="E2545">
        <v>0</v>
      </c>
      <c r="F2545">
        <v>0</v>
      </c>
      <c r="G2545">
        <v>0</v>
      </c>
    </row>
    <row r="2546" spans="1:7" x14ac:dyDescent="0.35">
      <c r="A2546">
        <v>232581</v>
      </c>
      <c r="B2546" t="str">
        <f t="shared" si="39"/>
        <v>29-71</v>
      </c>
      <c r="C2546" s="45">
        <v>29</v>
      </c>
      <c r="D2546" s="45">
        <v>-71</v>
      </c>
      <c r="E2546">
        <v>0</v>
      </c>
      <c r="F2546">
        <v>0</v>
      </c>
      <c r="G2546">
        <v>0</v>
      </c>
    </row>
    <row r="2547" spans="1:7" x14ac:dyDescent="0.35">
      <c r="A2547">
        <v>233302</v>
      </c>
      <c r="B2547" t="str">
        <f t="shared" si="39"/>
        <v>29-71.5</v>
      </c>
      <c r="C2547" s="45">
        <v>29</v>
      </c>
      <c r="D2547" s="45">
        <v>-71.5</v>
      </c>
      <c r="E2547">
        <v>0</v>
      </c>
      <c r="F2547">
        <v>0</v>
      </c>
      <c r="G2547">
        <v>0</v>
      </c>
    </row>
    <row r="2548" spans="1:7" x14ac:dyDescent="0.35">
      <c r="A2548">
        <v>234023</v>
      </c>
      <c r="B2548" t="str">
        <f t="shared" si="39"/>
        <v>29-72</v>
      </c>
      <c r="C2548" s="45">
        <v>29</v>
      </c>
      <c r="D2548" s="45">
        <v>-72</v>
      </c>
      <c r="E2548">
        <v>0</v>
      </c>
      <c r="F2548">
        <v>0</v>
      </c>
      <c r="G2548">
        <v>0</v>
      </c>
    </row>
    <row r="2549" spans="1:7" x14ac:dyDescent="0.35">
      <c r="A2549">
        <v>234744</v>
      </c>
      <c r="B2549" t="str">
        <f t="shared" si="39"/>
        <v>29-72.5</v>
      </c>
      <c r="C2549" s="45">
        <v>29</v>
      </c>
      <c r="D2549" s="45">
        <v>-72.5</v>
      </c>
      <c r="E2549">
        <v>0</v>
      </c>
      <c r="F2549">
        <v>0</v>
      </c>
      <c r="G2549">
        <v>0</v>
      </c>
    </row>
    <row r="2550" spans="1:7" x14ac:dyDescent="0.35">
      <c r="A2550">
        <v>235465</v>
      </c>
      <c r="B2550" t="str">
        <f t="shared" si="39"/>
        <v>29-73</v>
      </c>
      <c r="C2550" s="45">
        <v>29</v>
      </c>
      <c r="D2550" s="45">
        <v>-73</v>
      </c>
      <c r="E2550">
        <v>0</v>
      </c>
      <c r="F2550">
        <v>0</v>
      </c>
      <c r="G2550">
        <v>0</v>
      </c>
    </row>
    <row r="2551" spans="1:7" x14ac:dyDescent="0.35">
      <c r="A2551">
        <v>236186</v>
      </c>
      <c r="B2551" t="str">
        <f t="shared" si="39"/>
        <v>29-73.5</v>
      </c>
      <c r="C2551" s="45">
        <v>29</v>
      </c>
      <c r="D2551" s="45">
        <v>-73.5</v>
      </c>
      <c r="E2551">
        <v>0</v>
      </c>
      <c r="F2551">
        <v>0</v>
      </c>
      <c r="G2551">
        <v>0</v>
      </c>
    </row>
    <row r="2552" spans="1:7" x14ac:dyDescent="0.35">
      <c r="A2552">
        <v>236907</v>
      </c>
      <c r="B2552" t="str">
        <f t="shared" si="39"/>
        <v>29-74</v>
      </c>
      <c r="C2552" s="45">
        <v>29</v>
      </c>
      <c r="D2552" s="45">
        <v>-74</v>
      </c>
      <c r="E2552">
        <v>0</v>
      </c>
      <c r="F2552">
        <v>0</v>
      </c>
      <c r="G2552">
        <v>0</v>
      </c>
    </row>
    <row r="2553" spans="1:7" x14ac:dyDescent="0.35">
      <c r="A2553">
        <v>237628</v>
      </c>
      <c r="B2553" t="str">
        <f t="shared" si="39"/>
        <v>29-74.5</v>
      </c>
      <c r="C2553" s="45">
        <v>29</v>
      </c>
      <c r="D2553" s="45">
        <v>-74.5</v>
      </c>
      <c r="E2553">
        <v>0</v>
      </c>
      <c r="F2553">
        <v>0</v>
      </c>
      <c r="G2553">
        <v>0</v>
      </c>
    </row>
    <row r="2554" spans="1:7" x14ac:dyDescent="0.35">
      <c r="A2554">
        <v>238349</v>
      </c>
      <c r="B2554" t="str">
        <f t="shared" si="39"/>
        <v>29-75</v>
      </c>
      <c r="C2554" s="45">
        <v>29</v>
      </c>
      <c r="D2554" s="45">
        <v>-75</v>
      </c>
      <c r="E2554">
        <v>0</v>
      </c>
      <c r="F2554">
        <v>0</v>
      </c>
      <c r="G2554">
        <v>0</v>
      </c>
    </row>
    <row r="2555" spans="1:7" x14ac:dyDescent="0.35">
      <c r="A2555">
        <v>239070</v>
      </c>
      <c r="B2555" t="str">
        <f t="shared" si="39"/>
        <v>29-75.5</v>
      </c>
      <c r="C2555" s="45">
        <v>29</v>
      </c>
      <c r="D2555" s="45">
        <v>-75.5</v>
      </c>
      <c r="E2555">
        <v>0</v>
      </c>
      <c r="F2555">
        <v>0</v>
      </c>
      <c r="G2555">
        <v>0</v>
      </c>
    </row>
    <row r="2556" spans="1:7" x14ac:dyDescent="0.35">
      <c r="A2556">
        <v>239791</v>
      </c>
      <c r="B2556" t="str">
        <f t="shared" si="39"/>
        <v>29-76</v>
      </c>
      <c r="C2556" s="45">
        <v>29</v>
      </c>
      <c r="D2556" s="45">
        <v>-76</v>
      </c>
      <c r="E2556">
        <v>0</v>
      </c>
      <c r="F2556">
        <v>0</v>
      </c>
      <c r="G2556">
        <v>0</v>
      </c>
    </row>
    <row r="2557" spans="1:7" x14ac:dyDescent="0.35">
      <c r="A2557">
        <v>240512</v>
      </c>
      <c r="B2557" t="str">
        <f t="shared" si="39"/>
        <v>29-76.5</v>
      </c>
      <c r="C2557" s="45">
        <v>29</v>
      </c>
      <c r="D2557" s="45">
        <v>-76.5</v>
      </c>
      <c r="E2557">
        <v>0</v>
      </c>
      <c r="F2557">
        <v>0</v>
      </c>
      <c r="G2557">
        <v>0</v>
      </c>
    </row>
    <row r="2558" spans="1:7" x14ac:dyDescent="0.35">
      <c r="A2558">
        <v>241233</v>
      </c>
      <c r="B2558" t="str">
        <f t="shared" si="39"/>
        <v>29-77</v>
      </c>
      <c r="C2558" s="45">
        <v>29</v>
      </c>
      <c r="D2558" s="45">
        <v>-77</v>
      </c>
      <c r="E2558">
        <v>0</v>
      </c>
      <c r="F2558">
        <v>0</v>
      </c>
      <c r="G2558">
        <v>0</v>
      </c>
    </row>
    <row r="2559" spans="1:7" x14ac:dyDescent="0.35">
      <c r="A2559">
        <v>241954</v>
      </c>
      <c r="B2559" t="str">
        <f t="shared" si="39"/>
        <v>29-77.5</v>
      </c>
      <c r="C2559" s="45">
        <v>29</v>
      </c>
      <c r="D2559" s="45">
        <v>-77.5</v>
      </c>
      <c r="E2559">
        <v>0</v>
      </c>
      <c r="F2559">
        <v>0</v>
      </c>
      <c r="G2559">
        <v>0</v>
      </c>
    </row>
    <row r="2560" spans="1:7" x14ac:dyDescent="0.35">
      <c r="A2560">
        <v>242675</v>
      </c>
      <c r="B2560" t="str">
        <f t="shared" si="39"/>
        <v>29-78</v>
      </c>
      <c r="C2560" s="45">
        <v>29</v>
      </c>
      <c r="D2560" s="45">
        <v>-78</v>
      </c>
      <c r="E2560">
        <v>0</v>
      </c>
      <c r="F2560">
        <v>0</v>
      </c>
      <c r="G2560">
        <v>0</v>
      </c>
    </row>
    <row r="2561" spans="1:7" x14ac:dyDescent="0.35">
      <c r="A2561">
        <v>243396</v>
      </c>
      <c r="B2561" t="str">
        <f t="shared" si="39"/>
        <v>29-78.5</v>
      </c>
      <c r="C2561" s="45">
        <v>29</v>
      </c>
      <c r="D2561" s="45">
        <v>-78.5</v>
      </c>
      <c r="E2561">
        <v>0</v>
      </c>
      <c r="F2561">
        <v>0</v>
      </c>
      <c r="G2561">
        <v>0</v>
      </c>
    </row>
    <row r="2562" spans="1:7" x14ac:dyDescent="0.35">
      <c r="A2562">
        <v>244117</v>
      </c>
      <c r="B2562" t="str">
        <f t="shared" ref="B2562:B2625" si="40">+C2562&amp;D2562</f>
        <v>29-79</v>
      </c>
      <c r="C2562" s="45">
        <v>29</v>
      </c>
      <c r="D2562" s="45">
        <v>-79</v>
      </c>
      <c r="E2562">
        <v>0</v>
      </c>
      <c r="F2562">
        <v>0</v>
      </c>
      <c r="G2562">
        <v>0</v>
      </c>
    </row>
    <row r="2563" spans="1:7" x14ac:dyDescent="0.35">
      <c r="A2563">
        <v>244838</v>
      </c>
      <c r="B2563" t="str">
        <f t="shared" si="40"/>
        <v>29-79.5</v>
      </c>
      <c r="C2563" s="45">
        <v>29</v>
      </c>
      <c r="D2563" s="45">
        <v>-79.5</v>
      </c>
      <c r="E2563">
        <v>0</v>
      </c>
      <c r="F2563">
        <v>0</v>
      </c>
      <c r="G2563">
        <v>0</v>
      </c>
    </row>
    <row r="2564" spans="1:7" x14ac:dyDescent="0.35">
      <c r="A2564">
        <v>245559</v>
      </c>
      <c r="B2564" t="str">
        <f t="shared" si="40"/>
        <v>29-80</v>
      </c>
      <c r="C2564" s="45">
        <v>29</v>
      </c>
      <c r="D2564" s="45">
        <v>-80</v>
      </c>
      <c r="E2564">
        <v>0</v>
      </c>
      <c r="F2564">
        <v>0</v>
      </c>
      <c r="G2564">
        <v>0</v>
      </c>
    </row>
    <row r="2565" spans="1:7" x14ac:dyDescent="0.35">
      <c r="A2565">
        <v>246280</v>
      </c>
      <c r="B2565" t="str">
        <f t="shared" si="40"/>
        <v>29-80.5</v>
      </c>
      <c r="C2565" s="45">
        <v>29</v>
      </c>
      <c r="D2565" s="45">
        <v>-80.5</v>
      </c>
      <c r="E2565">
        <v>0</v>
      </c>
      <c r="F2565">
        <v>0</v>
      </c>
      <c r="G2565">
        <v>0</v>
      </c>
    </row>
    <row r="2566" spans="1:7" x14ac:dyDescent="0.35">
      <c r="A2566">
        <v>247001</v>
      </c>
      <c r="B2566" t="str">
        <f t="shared" si="40"/>
        <v>29-81</v>
      </c>
      <c r="C2566" s="45">
        <v>29</v>
      </c>
      <c r="D2566" s="45">
        <v>-81</v>
      </c>
      <c r="E2566">
        <v>0</v>
      </c>
      <c r="F2566">
        <v>0</v>
      </c>
      <c r="G2566">
        <v>0</v>
      </c>
    </row>
    <row r="2567" spans="1:7" x14ac:dyDescent="0.35">
      <c r="A2567">
        <v>247722</v>
      </c>
      <c r="B2567" t="str">
        <f t="shared" si="40"/>
        <v>29-81.5</v>
      </c>
      <c r="C2567" s="45">
        <v>29</v>
      </c>
      <c r="D2567" s="45">
        <v>-81.5</v>
      </c>
      <c r="E2567">
        <v>0</v>
      </c>
      <c r="F2567">
        <v>0</v>
      </c>
      <c r="G2567">
        <v>0</v>
      </c>
    </row>
    <row r="2568" spans="1:7" x14ac:dyDescent="0.35">
      <c r="A2568">
        <v>248443</v>
      </c>
      <c r="B2568" t="str">
        <f t="shared" si="40"/>
        <v>29-82</v>
      </c>
      <c r="C2568" s="45">
        <v>29</v>
      </c>
      <c r="D2568" s="45">
        <v>-82</v>
      </c>
      <c r="E2568">
        <v>0</v>
      </c>
      <c r="F2568">
        <v>0</v>
      </c>
      <c r="G2568">
        <v>0</v>
      </c>
    </row>
    <row r="2569" spans="1:7" x14ac:dyDescent="0.35">
      <c r="A2569">
        <v>249164</v>
      </c>
      <c r="B2569" t="str">
        <f t="shared" si="40"/>
        <v>29-82.5</v>
      </c>
      <c r="C2569" s="45">
        <v>29</v>
      </c>
      <c r="D2569" s="45">
        <v>-82.5</v>
      </c>
      <c r="E2569">
        <v>0</v>
      </c>
      <c r="F2569">
        <v>0</v>
      </c>
      <c r="G2569">
        <v>0</v>
      </c>
    </row>
    <row r="2570" spans="1:7" x14ac:dyDescent="0.35">
      <c r="A2570">
        <v>249885</v>
      </c>
      <c r="B2570" t="str">
        <f t="shared" si="40"/>
        <v>29-83</v>
      </c>
      <c r="C2570" s="45">
        <v>29</v>
      </c>
      <c r="D2570" s="45">
        <v>-83</v>
      </c>
      <c r="E2570">
        <v>0</v>
      </c>
      <c r="F2570">
        <v>0</v>
      </c>
      <c r="G2570">
        <v>0</v>
      </c>
    </row>
    <row r="2571" spans="1:7" x14ac:dyDescent="0.35">
      <c r="A2571">
        <v>250606</v>
      </c>
      <c r="B2571" t="str">
        <f t="shared" si="40"/>
        <v>29-83.5</v>
      </c>
      <c r="C2571" s="45">
        <v>29</v>
      </c>
      <c r="D2571" s="45">
        <v>-83.5</v>
      </c>
      <c r="E2571">
        <v>0</v>
      </c>
      <c r="F2571">
        <v>0</v>
      </c>
      <c r="G2571">
        <v>0</v>
      </c>
    </row>
    <row r="2572" spans="1:7" x14ac:dyDescent="0.35">
      <c r="A2572">
        <v>251327</v>
      </c>
      <c r="B2572" t="str">
        <f t="shared" si="40"/>
        <v>29-84</v>
      </c>
      <c r="C2572" s="45">
        <v>29</v>
      </c>
      <c r="D2572" s="45">
        <v>-84</v>
      </c>
      <c r="E2572">
        <v>0</v>
      </c>
      <c r="F2572">
        <v>0</v>
      </c>
      <c r="G2572">
        <v>0</v>
      </c>
    </row>
    <row r="2573" spans="1:7" x14ac:dyDescent="0.35">
      <c r="A2573">
        <v>252048</v>
      </c>
      <c r="B2573" t="str">
        <f t="shared" si="40"/>
        <v>29-84.5</v>
      </c>
      <c r="C2573" s="45">
        <v>29</v>
      </c>
      <c r="D2573" s="45">
        <v>-84.5</v>
      </c>
      <c r="E2573">
        <v>0</v>
      </c>
      <c r="F2573">
        <v>0</v>
      </c>
      <c r="G2573">
        <v>0</v>
      </c>
    </row>
    <row r="2574" spans="1:7" x14ac:dyDescent="0.35">
      <c r="A2574">
        <v>252769</v>
      </c>
      <c r="B2574" t="str">
        <f t="shared" si="40"/>
        <v>29-85</v>
      </c>
      <c r="C2574" s="45">
        <v>29</v>
      </c>
      <c r="D2574" s="45">
        <v>-85</v>
      </c>
      <c r="E2574">
        <v>0</v>
      </c>
      <c r="F2574">
        <v>0</v>
      </c>
      <c r="G2574">
        <v>0</v>
      </c>
    </row>
    <row r="2575" spans="1:7" x14ac:dyDescent="0.35">
      <c r="A2575">
        <v>253490</v>
      </c>
      <c r="B2575" t="str">
        <f t="shared" si="40"/>
        <v>29-85.5</v>
      </c>
      <c r="C2575" s="45">
        <v>29</v>
      </c>
      <c r="D2575" s="45">
        <v>-85.5</v>
      </c>
      <c r="E2575">
        <v>0</v>
      </c>
      <c r="F2575">
        <v>0</v>
      </c>
      <c r="G2575">
        <v>0</v>
      </c>
    </row>
    <row r="2576" spans="1:7" x14ac:dyDescent="0.35">
      <c r="A2576">
        <v>254211</v>
      </c>
      <c r="B2576" t="str">
        <f t="shared" si="40"/>
        <v>29-86</v>
      </c>
      <c r="C2576" s="45">
        <v>29</v>
      </c>
      <c r="D2576" s="45">
        <v>-86</v>
      </c>
      <c r="E2576">
        <v>0</v>
      </c>
      <c r="F2576">
        <v>0</v>
      </c>
      <c r="G2576">
        <v>0</v>
      </c>
    </row>
    <row r="2577" spans="1:7" x14ac:dyDescent="0.35">
      <c r="A2577">
        <v>254932</v>
      </c>
      <c r="B2577" t="str">
        <f t="shared" si="40"/>
        <v>29-86.5</v>
      </c>
      <c r="C2577" s="45">
        <v>29</v>
      </c>
      <c r="D2577" s="45">
        <v>-86.5</v>
      </c>
      <c r="E2577">
        <v>0</v>
      </c>
      <c r="F2577">
        <v>0</v>
      </c>
      <c r="G2577">
        <v>0</v>
      </c>
    </row>
    <row r="2578" spans="1:7" x14ac:dyDescent="0.35">
      <c r="A2578">
        <v>255653</v>
      </c>
      <c r="B2578" t="str">
        <f t="shared" si="40"/>
        <v>29-87</v>
      </c>
      <c r="C2578" s="45">
        <v>29</v>
      </c>
      <c r="D2578" s="45">
        <v>-87</v>
      </c>
      <c r="E2578">
        <v>0</v>
      </c>
      <c r="F2578">
        <v>0</v>
      </c>
      <c r="G2578">
        <v>0</v>
      </c>
    </row>
    <row r="2579" spans="1:7" x14ac:dyDescent="0.35">
      <c r="A2579">
        <v>256374</v>
      </c>
      <c r="B2579" t="str">
        <f t="shared" si="40"/>
        <v>29-87.5</v>
      </c>
      <c r="C2579" s="45">
        <v>29</v>
      </c>
      <c r="D2579" s="45">
        <v>-87.5</v>
      </c>
      <c r="E2579">
        <v>0</v>
      </c>
      <c r="F2579">
        <v>0</v>
      </c>
      <c r="G2579">
        <v>0</v>
      </c>
    </row>
    <row r="2580" spans="1:7" x14ac:dyDescent="0.35">
      <c r="A2580">
        <v>257095</v>
      </c>
      <c r="B2580" t="str">
        <f t="shared" si="40"/>
        <v>29-88</v>
      </c>
      <c r="C2580" s="45">
        <v>29</v>
      </c>
      <c r="D2580" s="45">
        <v>-88</v>
      </c>
      <c r="E2580">
        <v>0</v>
      </c>
      <c r="F2580">
        <v>0</v>
      </c>
      <c r="G2580">
        <v>0</v>
      </c>
    </row>
    <row r="2581" spans="1:7" x14ac:dyDescent="0.35">
      <c r="A2581">
        <v>257816</v>
      </c>
      <c r="B2581" t="str">
        <f t="shared" si="40"/>
        <v>29-88.5</v>
      </c>
      <c r="C2581" s="45">
        <v>29</v>
      </c>
      <c r="D2581" s="45">
        <v>-88.5</v>
      </c>
      <c r="E2581">
        <v>0</v>
      </c>
      <c r="F2581">
        <v>0</v>
      </c>
      <c r="G2581">
        <v>0</v>
      </c>
    </row>
    <row r="2582" spans="1:7" x14ac:dyDescent="0.35">
      <c r="A2582">
        <v>258537</v>
      </c>
      <c r="B2582" t="str">
        <f t="shared" si="40"/>
        <v>29-89</v>
      </c>
      <c r="C2582" s="45">
        <v>29</v>
      </c>
      <c r="D2582" s="45">
        <v>-89</v>
      </c>
      <c r="E2582">
        <v>0</v>
      </c>
      <c r="F2582">
        <v>0</v>
      </c>
      <c r="G2582">
        <v>0</v>
      </c>
    </row>
    <row r="2583" spans="1:7" x14ac:dyDescent="0.35">
      <c r="A2583">
        <v>259258</v>
      </c>
      <c r="B2583" t="str">
        <f t="shared" si="40"/>
        <v>29-89.5</v>
      </c>
      <c r="C2583" s="45">
        <v>29</v>
      </c>
      <c r="D2583" s="45">
        <v>-89.5</v>
      </c>
      <c r="E2583">
        <v>0</v>
      </c>
      <c r="F2583">
        <v>0</v>
      </c>
      <c r="G2583">
        <v>0</v>
      </c>
    </row>
    <row r="2584" spans="1:7" x14ac:dyDescent="0.35">
      <c r="A2584">
        <v>259979</v>
      </c>
      <c r="B2584" t="str">
        <f t="shared" si="40"/>
        <v>29-90</v>
      </c>
      <c r="C2584" s="45">
        <v>29</v>
      </c>
      <c r="D2584" s="45">
        <v>-90</v>
      </c>
      <c r="E2584">
        <v>0</v>
      </c>
      <c r="F2584">
        <v>0</v>
      </c>
      <c r="G2584">
        <v>0</v>
      </c>
    </row>
    <row r="2585" spans="1:7" x14ac:dyDescent="0.35">
      <c r="A2585">
        <v>215278</v>
      </c>
      <c r="B2585" t="str">
        <f t="shared" si="40"/>
        <v>29.5-59</v>
      </c>
      <c r="C2585" s="45">
        <v>29.5</v>
      </c>
      <c r="D2585" s="45">
        <v>-59</v>
      </c>
      <c r="E2585">
        <v>0</v>
      </c>
      <c r="F2585">
        <v>0</v>
      </c>
      <c r="G2585">
        <v>0</v>
      </c>
    </row>
    <row r="2586" spans="1:7" x14ac:dyDescent="0.35">
      <c r="A2586">
        <v>215999</v>
      </c>
      <c r="B2586" t="str">
        <f t="shared" si="40"/>
        <v>29.5-59.5</v>
      </c>
      <c r="C2586" s="45">
        <v>29.5</v>
      </c>
      <c r="D2586" s="45">
        <v>-59.5</v>
      </c>
      <c r="E2586">
        <v>0</v>
      </c>
      <c r="F2586">
        <v>0</v>
      </c>
      <c r="G2586">
        <v>0</v>
      </c>
    </row>
    <row r="2587" spans="1:7" x14ac:dyDescent="0.35">
      <c r="A2587">
        <v>216720</v>
      </c>
      <c r="B2587" t="str">
        <f t="shared" si="40"/>
        <v>29.5-60</v>
      </c>
      <c r="C2587" s="45">
        <v>29.5</v>
      </c>
      <c r="D2587" s="45">
        <v>-60</v>
      </c>
      <c r="E2587">
        <v>0</v>
      </c>
      <c r="F2587">
        <v>0</v>
      </c>
      <c r="G2587">
        <v>0</v>
      </c>
    </row>
    <row r="2588" spans="1:7" x14ac:dyDescent="0.35">
      <c r="A2588">
        <v>217441</v>
      </c>
      <c r="B2588" t="str">
        <f t="shared" si="40"/>
        <v>29.5-60.5</v>
      </c>
      <c r="C2588" s="45">
        <v>29.5</v>
      </c>
      <c r="D2588" s="45">
        <v>-60.5</v>
      </c>
      <c r="E2588">
        <v>0</v>
      </c>
      <c r="F2588">
        <v>0</v>
      </c>
      <c r="G2588">
        <v>0</v>
      </c>
    </row>
    <row r="2589" spans="1:7" x14ac:dyDescent="0.35">
      <c r="A2589">
        <v>218162</v>
      </c>
      <c r="B2589" t="str">
        <f t="shared" si="40"/>
        <v>29.5-61</v>
      </c>
      <c r="C2589" s="45">
        <v>29.5</v>
      </c>
      <c r="D2589" s="45">
        <v>-61</v>
      </c>
      <c r="E2589">
        <v>0</v>
      </c>
      <c r="F2589">
        <v>0</v>
      </c>
      <c r="G2589">
        <v>0</v>
      </c>
    </row>
    <row r="2590" spans="1:7" x14ac:dyDescent="0.35">
      <c r="A2590">
        <v>218883</v>
      </c>
      <c r="B2590" t="str">
        <f t="shared" si="40"/>
        <v>29.5-61.5</v>
      </c>
      <c r="C2590" s="45">
        <v>29.5</v>
      </c>
      <c r="D2590" s="45">
        <v>-61.5</v>
      </c>
      <c r="E2590">
        <v>0</v>
      </c>
      <c r="F2590">
        <v>0</v>
      </c>
      <c r="G2590">
        <v>0</v>
      </c>
    </row>
    <row r="2591" spans="1:7" x14ac:dyDescent="0.35">
      <c r="A2591">
        <v>219604</v>
      </c>
      <c r="B2591" t="str">
        <f t="shared" si="40"/>
        <v>29.5-62</v>
      </c>
      <c r="C2591" s="45">
        <v>29.5</v>
      </c>
      <c r="D2591" s="45">
        <v>-62</v>
      </c>
      <c r="E2591">
        <v>0</v>
      </c>
      <c r="F2591">
        <v>0</v>
      </c>
      <c r="G2591">
        <v>0</v>
      </c>
    </row>
    <row r="2592" spans="1:7" x14ac:dyDescent="0.35">
      <c r="A2592">
        <v>220325</v>
      </c>
      <c r="B2592" t="str">
        <f t="shared" si="40"/>
        <v>29.5-62.5</v>
      </c>
      <c r="C2592" s="45">
        <v>29.5</v>
      </c>
      <c r="D2592" s="45">
        <v>-62.5</v>
      </c>
      <c r="E2592">
        <v>0</v>
      </c>
      <c r="F2592">
        <v>0</v>
      </c>
      <c r="G2592">
        <v>0</v>
      </c>
    </row>
    <row r="2593" spans="1:7" x14ac:dyDescent="0.35">
      <c r="A2593">
        <v>221046</v>
      </c>
      <c r="B2593" t="str">
        <f t="shared" si="40"/>
        <v>29.5-63</v>
      </c>
      <c r="C2593" s="45">
        <v>29.5</v>
      </c>
      <c r="D2593" s="45">
        <v>-63</v>
      </c>
      <c r="E2593">
        <v>0</v>
      </c>
      <c r="F2593">
        <v>0</v>
      </c>
      <c r="G2593">
        <v>0</v>
      </c>
    </row>
    <row r="2594" spans="1:7" x14ac:dyDescent="0.35">
      <c r="A2594">
        <v>221767</v>
      </c>
      <c r="B2594" t="str">
        <f t="shared" si="40"/>
        <v>29.5-63.5</v>
      </c>
      <c r="C2594" s="45">
        <v>29.5</v>
      </c>
      <c r="D2594" s="45">
        <v>-63.5</v>
      </c>
      <c r="E2594">
        <v>0</v>
      </c>
      <c r="F2594">
        <v>0</v>
      </c>
      <c r="G2594">
        <v>0</v>
      </c>
    </row>
    <row r="2595" spans="1:7" x14ac:dyDescent="0.35">
      <c r="A2595">
        <v>222488</v>
      </c>
      <c r="B2595" t="str">
        <f t="shared" si="40"/>
        <v>29.5-64</v>
      </c>
      <c r="C2595" s="45">
        <v>29.5</v>
      </c>
      <c r="D2595" s="45">
        <v>-64</v>
      </c>
      <c r="E2595">
        <v>0</v>
      </c>
      <c r="F2595">
        <v>0</v>
      </c>
      <c r="G2595">
        <v>0</v>
      </c>
    </row>
    <row r="2596" spans="1:7" x14ac:dyDescent="0.35">
      <c r="A2596">
        <v>223209</v>
      </c>
      <c r="B2596" t="str">
        <f t="shared" si="40"/>
        <v>29.5-64.5</v>
      </c>
      <c r="C2596" s="45">
        <v>29.5</v>
      </c>
      <c r="D2596" s="45">
        <v>-64.5</v>
      </c>
      <c r="E2596">
        <v>0</v>
      </c>
      <c r="F2596">
        <v>0</v>
      </c>
      <c r="G2596">
        <v>0</v>
      </c>
    </row>
    <row r="2597" spans="1:7" x14ac:dyDescent="0.35">
      <c r="A2597">
        <v>223930</v>
      </c>
      <c r="B2597" t="str">
        <f t="shared" si="40"/>
        <v>29.5-65</v>
      </c>
      <c r="C2597" s="45">
        <v>29.5</v>
      </c>
      <c r="D2597" s="45">
        <v>-65</v>
      </c>
      <c r="E2597">
        <v>0</v>
      </c>
      <c r="F2597">
        <v>0</v>
      </c>
      <c r="G2597">
        <v>0</v>
      </c>
    </row>
    <row r="2598" spans="1:7" x14ac:dyDescent="0.35">
      <c r="A2598">
        <v>224651</v>
      </c>
      <c r="B2598" t="str">
        <f t="shared" si="40"/>
        <v>29.5-65.5</v>
      </c>
      <c r="C2598" s="45">
        <v>29.5</v>
      </c>
      <c r="D2598" s="45">
        <v>-65.5</v>
      </c>
      <c r="E2598">
        <v>0</v>
      </c>
      <c r="F2598">
        <v>0</v>
      </c>
      <c r="G2598">
        <v>0</v>
      </c>
    </row>
    <row r="2599" spans="1:7" x14ac:dyDescent="0.35">
      <c r="A2599">
        <v>225372</v>
      </c>
      <c r="B2599" t="str">
        <f t="shared" si="40"/>
        <v>29.5-66</v>
      </c>
      <c r="C2599" s="45">
        <v>29.5</v>
      </c>
      <c r="D2599" s="45">
        <v>-66</v>
      </c>
      <c r="E2599">
        <v>0</v>
      </c>
      <c r="F2599">
        <v>0</v>
      </c>
      <c r="G2599">
        <v>0</v>
      </c>
    </row>
    <row r="2600" spans="1:7" x14ac:dyDescent="0.35">
      <c r="A2600">
        <v>226093</v>
      </c>
      <c r="B2600" t="str">
        <f t="shared" si="40"/>
        <v>29.5-66.5</v>
      </c>
      <c r="C2600" s="45">
        <v>29.5</v>
      </c>
      <c r="D2600" s="45">
        <v>-66.5</v>
      </c>
      <c r="E2600">
        <v>0</v>
      </c>
      <c r="F2600">
        <v>0</v>
      </c>
      <c r="G2600">
        <v>0</v>
      </c>
    </row>
    <row r="2601" spans="1:7" x14ac:dyDescent="0.35">
      <c r="A2601">
        <v>226814</v>
      </c>
      <c r="B2601" t="str">
        <f t="shared" si="40"/>
        <v>29.5-67</v>
      </c>
      <c r="C2601" s="45">
        <v>29.5</v>
      </c>
      <c r="D2601" s="45">
        <v>-67</v>
      </c>
      <c r="E2601">
        <v>0</v>
      </c>
      <c r="F2601">
        <v>0</v>
      </c>
      <c r="G2601">
        <v>0</v>
      </c>
    </row>
    <row r="2602" spans="1:7" x14ac:dyDescent="0.35">
      <c r="A2602">
        <v>227535</v>
      </c>
      <c r="B2602" t="str">
        <f t="shared" si="40"/>
        <v>29.5-67.5</v>
      </c>
      <c r="C2602" s="45">
        <v>29.5</v>
      </c>
      <c r="D2602" s="45">
        <v>-67.5</v>
      </c>
      <c r="E2602">
        <v>0</v>
      </c>
      <c r="F2602">
        <v>0</v>
      </c>
      <c r="G2602">
        <v>0</v>
      </c>
    </row>
    <row r="2603" spans="1:7" x14ac:dyDescent="0.35">
      <c r="A2603">
        <v>228256</v>
      </c>
      <c r="B2603" t="str">
        <f t="shared" si="40"/>
        <v>29.5-68</v>
      </c>
      <c r="C2603" s="45">
        <v>29.5</v>
      </c>
      <c r="D2603" s="45">
        <v>-68</v>
      </c>
      <c r="E2603">
        <v>0</v>
      </c>
      <c r="F2603">
        <v>0</v>
      </c>
      <c r="G2603">
        <v>0</v>
      </c>
    </row>
    <row r="2604" spans="1:7" x14ac:dyDescent="0.35">
      <c r="A2604">
        <v>228977</v>
      </c>
      <c r="B2604" t="str">
        <f t="shared" si="40"/>
        <v>29.5-68.5</v>
      </c>
      <c r="C2604" s="45">
        <v>29.5</v>
      </c>
      <c r="D2604" s="45">
        <v>-68.5</v>
      </c>
      <c r="E2604">
        <v>0</v>
      </c>
      <c r="F2604">
        <v>0</v>
      </c>
      <c r="G2604">
        <v>0</v>
      </c>
    </row>
    <row r="2605" spans="1:7" x14ac:dyDescent="0.35">
      <c r="A2605">
        <v>229698</v>
      </c>
      <c r="B2605" t="str">
        <f t="shared" si="40"/>
        <v>29.5-69</v>
      </c>
      <c r="C2605" s="45">
        <v>29.5</v>
      </c>
      <c r="D2605" s="45">
        <v>-69</v>
      </c>
      <c r="E2605">
        <v>0</v>
      </c>
      <c r="F2605">
        <v>0</v>
      </c>
      <c r="G2605">
        <v>0</v>
      </c>
    </row>
    <row r="2606" spans="1:7" x14ac:dyDescent="0.35">
      <c r="A2606">
        <v>230419</v>
      </c>
      <c r="B2606" t="str">
        <f t="shared" si="40"/>
        <v>29.5-69.5</v>
      </c>
      <c r="C2606" s="45">
        <v>29.5</v>
      </c>
      <c r="D2606" s="45">
        <v>-69.5</v>
      </c>
      <c r="E2606">
        <v>0</v>
      </c>
      <c r="F2606">
        <v>0</v>
      </c>
      <c r="G2606">
        <v>0</v>
      </c>
    </row>
    <row r="2607" spans="1:7" x14ac:dyDescent="0.35">
      <c r="A2607">
        <v>231140</v>
      </c>
      <c r="B2607" t="str">
        <f t="shared" si="40"/>
        <v>29.5-70</v>
      </c>
      <c r="C2607" s="45">
        <v>29.5</v>
      </c>
      <c r="D2607" s="45">
        <v>-70</v>
      </c>
      <c r="E2607">
        <v>0</v>
      </c>
      <c r="F2607">
        <v>0</v>
      </c>
      <c r="G2607">
        <v>0</v>
      </c>
    </row>
    <row r="2608" spans="1:7" x14ac:dyDescent="0.35">
      <c r="A2608">
        <v>231861</v>
      </c>
      <c r="B2608" t="str">
        <f t="shared" si="40"/>
        <v>29.5-70.5</v>
      </c>
      <c r="C2608" s="45">
        <v>29.5</v>
      </c>
      <c r="D2608" s="45">
        <v>-70.5</v>
      </c>
      <c r="E2608">
        <v>0</v>
      </c>
      <c r="F2608">
        <v>0</v>
      </c>
      <c r="G2608">
        <v>0</v>
      </c>
    </row>
    <row r="2609" spans="1:7" x14ac:dyDescent="0.35">
      <c r="A2609">
        <v>232582</v>
      </c>
      <c r="B2609" t="str">
        <f t="shared" si="40"/>
        <v>29.5-71</v>
      </c>
      <c r="C2609" s="45">
        <v>29.5</v>
      </c>
      <c r="D2609" s="45">
        <v>-71</v>
      </c>
      <c r="E2609">
        <v>0</v>
      </c>
      <c r="F2609">
        <v>0</v>
      </c>
      <c r="G2609">
        <v>0</v>
      </c>
    </row>
    <row r="2610" spans="1:7" x14ac:dyDescent="0.35">
      <c r="A2610">
        <v>233303</v>
      </c>
      <c r="B2610" t="str">
        <f t="shared" si="40"/>
        <v>29.5-71.5</v>
      </c>
      <c r="C2610" s="45">
        <v>29.5</v>
      </c>
      <c r="D2610" s="45">
        <v>-71.5</v>
      </c>
      <c r="E2610">
        <v>0</v>
      </c>
      <c r="F2610">
        <v>0</v>
      </c>
      <c r="G2610">
        <v>0</v>
      </c>
    </row>
    <row r="2611" spans="1:7" x14ac:dyDescent="0.35">
      <c r="A2611">
        <v>234024</v>
      </c>
      <c r="B2611" t="str">
        <f t="shared" si="40"/>
        <v>29.5-72</v>
      </c>
      <c r="C2611" s="45">
        <v>29.5</v>
      </c>
      <c r="D2611" s="45">
        <v>-72</v>
      </c>
      <c r="E2611">
        <v>0</v>
      </c>
      <c r="F2611">
        <v>0</v>
      </c>
      <c r="G2611">
        <v>0</v>
      </c>
    </row>
    <row r="2612" spans="1:7" x14ac:dyDescent="0.35">
      <c r="A2612">
        <v>234745</v>
      </c>
      <c r="B2612" t="str">
        <f t="shared" si="40"/>
        <v>29.5-72.5</v>
      </c>
      <c r="C2612" s="45">
        <v>29.5</v>
      </c>
      <c r="D2612" s="45">
        <v>-72.5</v>
      </c>
      <c r="E2612">
        <v>0</v>
      </c>
      <c r="F2612">
        <v>0</v>
      </c>
      <c r="G2612">
        <v>0</v>
      </c>
    </row>
    <row r="2613" spans="1:7" x14ac:dyDescent="0.35">
      <c r="A2613">
        <v>235466</v>
      </c>
      <c r="B2613" t="str">
        <f t="shared" si="40"/>
        <v>29.5-73</v>
      </c>
      <c r="C2613" s="45">
        <v>29.5</v>
      </c>
      <c r="D2613" s="45">
        <v>-73</v>
      </c>
      <c r="E2613">
        <v>0</v>
      </c>
      <c r="F2613">
        <v>0</v>
      </c>
      <c r="G2613">
        <v>0</v>
      </c>
    </row>
    <row r="2614" spans="1:7" x14ac:dyDescent="0.35">
      <c r="A2614">
        <v>236187</v>
      </c>
      <c r="B2614" t="str">
        <f t="shared" si="40"/>
        <v>29.5-73.5</v>
      </c>
      <c r="C2614" s="45">
        <v>29.5</v>
      </c>
      <c r="D2614" s="45">
        <v>-73.5</v>
      </c>
      <c r="E2614">
        <v>0</v>
      </c>
      <c r="F2614">
        <v>0</v>
      </c>
      <c r="G2614">
        <v>0</v>
      </c>
    </row>
    <row r="2615" spans="1:7" x14ac:dyDescent="0.35">
      <c r="A2615">
        <v>236908</v>
      </c>
      <c r="B2615" t="str">
        <f t="shared" si="40"/>
        <v>29.5-74</v>
      </c>
      <c r="C2615" s="45">
        <v>29.5</v>
      </c>
      <c r="D2615" s="45">
        <v>-74</v>
      </c>
      <c r="E2615">
        <v>0</v>
      </c>
      <c r="F2615">
        <v>0</v>
      </c>
      <c r="G2615">
        <v>0</v>
      </c>
    </row>
    <row r="2616" spans="1:7" x14ac:dyDescent="0.35">
      <c r="A2616">
        <v>237629</v>
      </c>
      <c r="B2616" t="str">
        <f t="shared" si="40"/>
        <v>29.5-74.5</v>
      </c>
      <c r="C2616" s="45">
        <v>29.5</v>
      </c>
      <c r="D2616" s="45">
        <v>-74.5</v>
      </c>
      <c r="E2616">
        <v>0</v>
      </c>
      <c r="F2616">
        <v>0</v>
      </c>
      <c r="G2616">
        <v>0</v>
      </c>
    </row>
    <row r="2617" spans="1:7" x14ac:dyDescent="0.35">
      <c r="A2617">
        <v>238350</v>
      </c>
      <c r="B2617" t="str">
        <f t="shared" si="40"/>
        <v>29.5-75</v>
      </c>
      <c r="C2617" s="45">
        <v>29.5</v>
      </c>
      <c r="D2617" s="45">
        <v>-75</v>
      </c>
      <c r="E2617">
        <v>0</v>
      </c>
      <c r="F2617">
        <v>0</v>
      </c>
      <c r="G2617">
        <v>0</v>
      </c>
    </row>
    <row r="2618" spans="1:7" x14ac:dyDescent="0.35">
      <c r="A2618">
        <v>239071</v>
      </c>
      <c r="B2618" t="str">
        <f t="shared" si="40"/>
        <v>29.5-75.5</v>
      </c>
      <c r="C2618" s="45">
        <v>29.5</v>
      </c>
      <c r="D2618" s="45">
        <v>-75.5</v>
      </c>
      <c r="E2618">
        <v>0</v>
      </c>
      <c r="F2618">
        <v>0</v>
      </c>
      <c r="G2618">
        <v>0</v>
      </c>
    </row>
    <row r="2619" spans="1:7" x14ac:dyDescent="0.35">
      <c r="A2619">
        <v>239792</v>
      </c>
      <c r="B2619" t="str">
        <f t="shared" si="40"/>
        <v>29.5-76</v>
      </c>
      <c r="C2619" s="45">
        <v>29.5</v>
      </c>
      <c r="D2619" s="45">
        <v>-76</v>
      </c>
      <c r="E2619">
        <v>0</v>
      </c>
      <c r="F2619">
        <v>0</v>
      </c>
      <c r="G2619">
        <v>0</v>
      </c>
    </row>
    <row r="2620" spans="1:7" x14ac:dyDescent="0.35">
      <c r="A2620">
        <v>240513</v>
      </c>
      <c r="B2620" t="str">
        <f t="shared" si="40"/>
        <v>29.5-76.5</v>
      </c>
      <c r="C2620" s="45">
        <v>29.5</v>
      </c>
      <c r="D2620" s="45">
        <v>-76.5</v>
      </c>
      <c r="E2620">
        <v>0</v>
      </c>
      <c r="F2620">
        <v>0</v>
      </c>
      <c r="G2620">
        <v>0</v>
      </c>
    </row>
    <row r="2621" spans="1:7" x14ac:dyDescent="0.35">
      <c r="A2621">
        <v>241234</v>
      </c>
      <c r="B2621" t="str">
        <f t="shared" si="40"/>
        <v>29.5-77</v>
      </c>
      <c r="C2621" s="45">
        <v>29.5</v>
      </c>
      <c r="D2621" s="45">
        <v>-77</v>
      </c>
      <c r="E2621">
        <v>0</v>
      </c>
      <c r="F2621">
        <v>0</v>
      </c>
      <c r="G2621">
        <v>0</v>
      </c>
    </row>
    <row r="2622" spans="1:7" x14ac:dyDescent="0.35">
      <c r="A2622">
        <v>241955</v>
      </c>
      <c r="B2622" t="str">
        <f t="shared" si="40"/>
        <v>29.5-77.5</v>
      </c>
      <c r="C2622" s="45">
        <v>29.5</v>
      </c>
      <c r="D2622" s="45">
        <v>-77.5</v>
      </c>
      <c r="E2622">
        <v>0</v>
      </c>
      <c r="F2622">
        <v>0</v>
      </c>
      <c r="G2622">
        <v>0</v>
      </c>
    </row>
    <row r="2623" spans="1:7" x14ac:dyDescent="0.35">
      <c r="A2623">
        <v>242676</v>
      </c>
      <c r="B2623" t="str">
        <f t="shared" si="40"/>
        <v>29.5-78</v>
      </c>
      <c r="C2623" s="45">
        <v>29.5</v>
      </c>
      <c r="D2623" s="45">
        <v>-78</v>
      </c>
      <c r="E2623">
        <v>0</v>
      </c>
      <c r="F2623">
        <v>0</v>
      </c>
      <c r="G2623">
        <v>0</v>
      </c>
    </row>
    <row r="2624" spans="1:7" x14ac:dyDescent="0.35">
      <c r="A2624">
        <v>243397</v>
      </c>
      <c r="B2624" t="str">
        <f t="shared" si="40"/>
        <v>29.5-78.5</v>
      </c>
      <c r="C2624" s="45">
        <v>29.5</v>
      </c>
      <c r="D2624" s="45">
        <v>-78.5</v>
      </c>
      <c r="E2624">
        <v>0</v>
      </c>
      <c r="F2624">
        <v>0</v>
      </c>
      <c r="G2624">
        <v>0</v>
      </c>
    </row>
    <row r="2625" spans="1:7" x14ac:dyDescent="0.35">
      <c r="A2625">
        <v>244118</v>
      </c>
      <c r="B2625" t="str">
        <f t="shared" si="40"/>
        <v>29.5-79</v>
      </c>
      <c r="C2625" s="45">
        <v>29.5</v>
      </c>
      <c r="D2625" s="45">
        <v>-79</v>
      </c>
      <c r="E2625">
        <v>0</v>
      </c>
      <c r="F2625">
        <v>0</v>
      </c>
      <c r="G2625">
        <v>0</v>
      </c>
    </row>
    <row r="2626" spans="1:7" x14ac:dyDescent="0.35">
      <c r="A2626">
        <v>244839</v>
      </c>
      <c r="B2626" t="str">
        <f t="shared" ref="B2626:B2689" si="41">+C2626&amp;D2626</f>
        <v>29.5-79.5</v>
      </c>
      <c r="C2626" s="45">
        <v>29.5</v>
      </c>
      <c r="D2626" s="45">
        <v>-79.5</v>
      </c>
      <c r="E2626">
        <v>0</v>
      </c>
      <c r="F2626">
        <v>0</v>
      </c>
      <c r="G2626">
        <v>0</v>
      </c>
    </row>
    <row r="2627" spans="1:7" x14ac:dyDescent="0.35">
      <c r="A2627">
        <v>245560</v>
      </c>
      <c r="B2627" t="str">
        <f t="shared" si="41"/>
        <v>29.5-80</v>
      </c>
      <c r="C2627" s="45">
        <v>29.5</v>
      </c>
      <c r="D2627" s="45">
        <v>-80</v>
      </c>
      <c r="E2627">
        <v>0</v>
      </c>
      <c r="F2627">
        <v>0</v>
      </c>
      <c r="G2627">
        <v>0</v>
      </c>
    </row>
    <row r="2628" spans="1:7" x14ac:dyDescent="0.35">
      <c r="A2628">
        <v>246281</v>
      </c>
      <c r="B2628" t="str">
        <f t="shared" si="41"/>
        <v>29.5-80.5</v>
      </c>
      <c r="C2628" s="45">
        <v>29.5</v>
      </c>
      <c r="D2628" s="45">
        <v>-80.5</v>
      </c>
      <c r="E2628">
        <v>0</v>
      </c>
      <c r="F2628">
        <v>0</v>
      </c>
      <c r="G2628">
        <v>0</v>
      </c>
    </row>
    <row r="2629" spans="1:7" x14ac:dyDescent="0.35">
      <c r="A2629">
        <v>247002</v>
      </c>
      <c r="B2629" t="str">
        <f t="shared" si="41"/>
        <v>29.5-81</v>
      </c>
      <c r="C2629" s="45">
        <v>29.5</v>
      </c>
      <c r="D2629" s="45">
        <v>-81</v>
      </c>
      <c r="E2629">
        <v>0</v>
      </c>
      <c r="F2629">
        <v>0</v>
      </c>
      <c r="G2629">
        <v>0</v>
      </c>
    </row>
    <row r="2630" spans="1:7" x14ac:dyDescent="0.35">
      <c r="A2630">
        <v>247723</v>
      </c>
      <c r="B2630" t="str">
        <f t="shared" si="41"/>
        <v>29.5-81.5</v>
      </c>
      <c r="C2630" s="45">
        <v>29.5</v>
      </c>
      <c r="D2630" s="45">
        <v>-81.5</v>
      </c>
      <c r="E2630">
        <v>0</v>
      </c>
      <c r="F2630">
        <v>0</v>
      </c>
      <c r="G2630">
        <v>0</v>
      </c>
    </row>
    <row r="2631" spans="1:7" x14ac:dyDescent="0.35">
      <c r="A2631">
        <v>248444</v>
      </c>
      <c r="B2631" t="str">
        <f t="shared" si="41"/>
        <v>29.5-82</v>
      </c>
      <c r="C2631" s="45">
        <v>29.5</v>
      </c>
      <c r="D2631" s="45">
        <v>-82</v>
      </c>
      <c r="E2631">
        <v>0</v>
      </c>
      <c r="F2631">
        <v>0</v>
      </c>
      <c r="G2631">
        <v>0</v>
      </c>
    </row>
    <row r="2632" spans="1:7" x14ac:dyDescent="0.35">
      <c r="A2632">
        <v>249165</v>
      </c>
      <c r="B2632" t="str">
        <f t="shared" si="41"/>
        <v>29.5-82.5</v>
      </c>
      <c r="C2632" s="45">
        <v>29.5</v>
      </c>
      <c r="D2632" s="45">
        <v>-82.5</v>
      </c>
      <c r="E2632">
        <v>0</v>
      </c>
      <c r="F2632">
        <v>0</v>
      </c>
      <c r="G2632">
        <v>0</v>
      </c>
    </row>
    <row r="2633" spans="1:7" x14ac:dyDescent="0.35">
      <c r="A2633">
        <v>249886</v>
      </c>
      <c r="B2633" t="str">
        <f t="shared" si="41"/>
        <v>29.5-83</v>
      </c>
      <c r="C2633" s="45">
        <v>29.5</v>
      </c>
      <c r="D2633" s="45">
        <v>-83</v>
      </c>
      <c r="E2633">
        <v>0</v>
      </c>
      <c r="F2633">
        <v>0</v>
      </c>
      <c r="G2633">
        <v>0</v>
      </c>
    </row>
    <row r="2634" spans="1:7" x14ac:dyDescent="0.35">
      <c r="A2634">
        <v>250607</v>
      </c>
      <c r="B2634" t="str">
        <f t="shared" si="41"/>
        <v>29.5-83.5</v>
      </c>
      <c r="C2634" s="45">
        <v>29.5</v>
      </c>
      <c r="D2634" s="45">
        <v>-83.5</v>
      </c>
      <c r="E2634">
        <v>0</v>
      </c>
      <c r="F2634">
        <v>0</v>
      </c>
      <c r="G2634">
        <v>0</v>
      </c>
    </row>
    <row r="2635" spans="1:7" x14ac:dyDescent="0.35">
      <c r="A2635">
        <v>251328</v>
      </c>
      <c r="B2635" t="str">
        <f t="shared" si="41"/>
        <v>29.5-84</v>
      </c>
      <c r="C2635" s="45">
        <v>29.5</v>
      </c>
      <c r="D2635" s="45">
        <v>-84</v>
      </c>
      <c r="E2635">
        <v>0</v>
      </c>
      <c r="F2635">
        <v>0</v>
      </c>
      <c r="G2635">
        <v>0</v>
      </c>
    </row>
    <row r="2636" spans="1:7" x14ac:dyDescent="0.35">
      <c r="A2636">
        <v>252049</v>
      </c>
      <c r="B2636" t="str">
        <f t="shared" si="41"/>
        <v>29.5-84.5</v>
      </c>
      <c r="C2636" s="45">
        <v>29.5</v>
      </c>
      <c r="D2636" s="45">
        <v>-84.5</v>
      </c>
      <c r="E2636">
        <v>0</v>
      </c>
      <c r="F2636">
        <v>0</v>
      </c>
      <c r="G2636">
        <v>0</v>
      </c>
    </row>
    <row r="2637" spans="1:7" x14ac:dyDescent="0.35">
      <c r="A2637">
        <v>252770</v>
      </c>
      <c r="B2637" t="str">
        <f t="shared" si="41"/>
        <v>29.5-85</v>
      </c>
      <c r="C2637" s="45">
        <v>29.5</v>
      </c>
      <c r="D2637" s="45">
        <v>-85</v>
      </c>
      <c r="E2637">
        <v>0</v>
      </c>
      <c r="F2637">
        <v>0</v>
      </c>
      <c r="G2637">
        <v>0</v>
      </c>
    </row>
    <row r="2638" spans="1:7" x14ac:dyDescent="0.35">
      <c r="A2638">
        <v>253491</v>
      </c>
      <c r="B2638" t="str">
        <f t="shared" si="41"/>
        <v>29.5-85.5</v>
      </c>
      <c r="C2638" s="45">
        <v>29.5</v>
      </c>
      <c r="D2638" s="45">
        <v>-85.5</v>
      </c>
      <c r="E2638">
        <v>0</v>
      </c>
      <c r="F2638">
        <v>0</v>
      </c>
      <c r="G2638">
        <v>0</v>
      </c>
    </row>
    <row r="2639" spans="1:7" x14ac:dyDescent="0.35">
      <c r="A2639">
        <v>254212</v>
      </c>
      <c r="B2639" t="str">
        <f t="shared" si="41"/>
        <v>29.5-86</v>
      </c>
      <c r="C2639" s="45">
        <v>29.5</v>
      </c>
      <c r="D2639" s="45">
        <v>-86</v>
      </c>
      <c r="E2639">
        <v>0</v>
      </c>
      <c r="F2639">
        <v>0</v>
      </c>
      <c r="G2639">
        <v>0</v>
      </c>
    </row>
    <row r="2640" spans="1:7" x14ac:dyDescent="0.35">
      <c r="A2640">
        <v>254933</v>
      </c>
      <c r="B2640" t="str">
        <f t="shared" si="41"/>
        <v>29.5-86.5</v>
      </c>
      <c r="C2640" s="45">
        <v>29.5</v>
      </c>
      <c r="D2640" s="45">
        <v>-86.5</v>
      </c>
      <c r="E2640">
        <v>0</v>
      </c>
      <c r="F2640">
        <v>0</v>
      </c>
      <c r="G2640">
        <v>0</v>
      </c>
    </row>
    <row r="2641" spans="1:7" x14ac:dyDescent="0.35">
      <c r="A2641">
        <v>255654</v>
      </c>
      <c r="B2641" t="str">
        <f t="shared" si="41"/>
        <v>29.5-87</v>
      </c>
      <c r="C2641" s="45">
        <v>29.5</v>
      </c>
      <c r="D2641" s="45">
        <v>-87</v>
      </c>
      <c r="E2641">
        <v>0</v>
      </c>
      <c r="F2641">
        <v>0</v>
      </c>
      <c r="G2641">
        <v>0</v>
      </c>
    </row>
    <row r="2642" spans="1:7" x14ac:dyDescent="0.35">
      <c r="A2642">
        <v>256375</v>
      </c>
      <c r="B2642" t="str">
        <f t="shared" si="41"/>
        <v>29.5-87.5</v>
      </c>
      <c r="C2642" s="45">
        <v>29.5</v>
      </c>
      <c r="D2642" s="45">
        <v>-87.5</v>
      </c>
      <c r="E2642">
        <v>0</v>
      </c>
      <c r="F2642">
        <v>0</v>
      </c>
      <c r="G2642">
        <v>0</v>
      </c>
    </row>
    <row r="2643" spans="1:7" x14ac:dyDescent="0.35">
      <c r="A2643">
        <v>257096</v>
      </c>
      <c r="B2643" t="str">
        <f t="shared" si="41"/>
        <v>29.5-88</v>
      </c>
      <c r="C2643" s="45">
        <v>29.5</v>
      </c>
      <c r="D2643" s="45">
        <v>-88</v>
      </c>
      <c r="E2643">
        <v>0</v>
      </c>
      <c r="F2643">
        <v>0</v>
      </c>
      <c r="G2643">
        <v>0</v>
      </c>
    </row>
    <row r="2644" spans="1:7" x14ac:dyDescent="0.35">
      <c r="A2644">
        <v>257817</v>
      </c>
      <c r="B2644" t="str">
        <f t="shared" si="41"/>
        <v>29.5-88.5</v>
      </c>
      <c r="C2644" s="45">
        <v>29.5</v>
      </c>
      <c r="D2644" s="45">
        <v>-88.5</v>
      </c>
      <c r="E2644">
        <v>0</v>
      </c>
      <c r="F2644">
        <v>0</v>
      </c>
      <c r="G2644">
        <v>0</v>
      </c>
    </row>
    <row r="2645" spans="1:7" x14ac:dyDescent="0.35">
      <c r="A2645">
        <v>258538</v>
      </c>
      <c r="B2645" t="str">
        <f t="shared" si="41"/>
        <v>29.5-89</v>
      </c>
      <c r="C2645" s="45">
        <v>29.5</v>
      </c>
      <c r="D2645" s="45">
        <v>-89</v>
      </c>
      <c r="E2645">
        <v>0</v>
      </c>
      <c r="F2645">
        <v>0</v>
      </c>
      <c r="G2645">
        <v>0</v>
      </c>
    </row>
    <row r="2646" spans="1:7" x14ac:dyDescent="0.35">
      <c r="A2646">
        <v>259259</v>
      </c>
      <c r="B2646" t="str">
        <f t="shared" si="41"/>
        <v>29.5-89.5</v>
      </c>
      <c r="C2646" s="45">
        <v>29.5</v>
      </c>
      <c r="D2646" s="45">
        <v>-89.5</v>
      </c>
      <c r="E2646">
        <v>0</v>
      </c>
      <c r="F2646">
        <v>0</v>
      </c>
      <c r="G2646">
        <v>0</v>
      </c>
    </row>
    <row r="2647" spans="1:7" x14ac:dyDescent="0.35">
      <c r="A2647">
        <v>259980</v>
      </c>
      <c r="B2647" t="str">
        <f t="shared" si="41"/>
        <v>29.5-90</v>
      </c>
      <c r="C2647" s="45">
        <v>29.5</v>
      </c>
      <c r="D2647" s="45">
        <v>-90</v>
      </c>
      <c r="E2647">
        <v>0</v>
      </c>
      <c r="F2647">
        <v>0</v>
      </c>
      <c r="G2647">
        <v>0</v>
      </c>
    </row>
    <row r="2648" spans="1:7" x14ac:dyDescent="0.35">
      <c r="A2648">
        <v>215279</v>
      </c>
      <c r="B2648" t="str">
        <f t="shared" si="41"/>
        <v>30-59</v>
      </c>
      <c r="C2648" s="45">
        <v>30</v>
      </c>
      <c r="D2648" s="45">
        <v>-59</v>
      </c>
      <c r="E2648">
        <v>0</v>
      </c>
      <c r="F2648">
        <v>0</v>
      </c>
      <c r="G2648">
        <v>0</v>
      </c>
    </row>
    <row r="2649" spans="1:7" x14ac:dyDescent="0.35">
      <c r="A2649">
        <v>216000</v>
      </c>
      <c r="B2649" t="str">
        <f t="shared" si="41"/>
        <v>30-59.5</v>
      </c>
      <c r="C2649" s="45">
        <v>30</v>
      </c>
      <c r="D2649" s="45">
        <v>-59.5</v>
      </c>
      <c r="E2649">
        <v>0</v>
      </c>
      <c r="F2649">
        <v>0</v>
      </c>
      <c r="G2649">
        <v>0</v>
      </c>
    </row>
    <row r="2650" spans="1:7" x14ac:dyDescent="0.35">
      <c r="A2650">
        <v>216721</v>
      </c>
      <c r="B2650" t="str">
        <f t="shared" si="41"/>
        <v>30-60</v>
      </c>
      <c r="C2650" s="45">
        <v>30</v>
      </c>
      <c r="D2650" s="45">
        <v>-60</v>
      </c>
      <c r="E2650">
        <v>0</v>
      </c>
      <c r="F2650">
        <v>0</v>
      </c>
      <c r="G2650">
        <v>0</v>
      </c>
    </row>
    <row r="2651" spans="1:7" x14ac:dyDescent="0.35">
      <c r="A2651">
        <v>217442</v>
      </c>
      <c r="B2651" t="str">
        <f t="shared" si="41"/>
        <v>30-60.5</v>
      </c>
      <c r="C2651" s="45">
        <v>30</v>
      </c>
      <c r="D2651" s="45">
        <v>-60.5</v>
      </c>
      <c r="E2651">
        <v>0</v>
      </c>
      <c r="F2651">
        <v>0</v>
      </c>
      <c r="G2651">
        <v>0</v>
      </c>
    </row>
    <row r="2652" spans="1:7" x14ac:dyDescent="0.35">
      <c r="A2652">
        <v>218163</v>
      </c>
      <c r="B2652" t="str">
        <f t="shared" si="41"/>
        <v>30-61</v>
      </c>
      <c r="C2652" s="45">
        <v>30</v>
      </c>
      <c r="D2652" s="45">
        <v>-61</v>
      </c>
      <c r="E2652">
        <v>0</v>
      </c>
      <c r="F2652">
        <v>0</v>
      </c>
      <c r="G2652">
        <v>0</v>
      </c>
    </row>
    <row r="2653" spans="1:7" x14ac:dyDescent="0.35">
      <c r="A2653">
        <v>218884</v>
      </c>
      <c r="B2653" t="str">
        <f t="shared" si="41"/>
        <v>30-61.5</v>
      </c>
      <c r="C2653" s="45">
        <v>30</v>
      </c>
      <c r="D2653" s="45">
        <v>-61.5</v>
      </c>
      <c r="E2653">
        <v>0</v>
      </c>
      <c r="F2653">
        <v>0</v>
      </c>
      <c r="G2653">
        <v>0</v>
      </c>
    </row>
    <row r="2654" spans="1:7" x14ac:dyDescent="0.35">
      <c r="A2654">
        <v>219605</v>
      </c>
      <c r="B2654" t="str">
        <f t="shared" si="41"/>
        <v>30-62</v>
      </c>
      <c r="C2654" s="45">
        <v>30</v>
      </c>
      <c r="D2654" s="45">
        <v>-62</v>
      </c>
      <c r="E2654">
        <v>0</v>
      </c>
      <c r="F2654">
        <v>0</v>
      </c>
      <c r="G2654">
        <v>0</v>
      </c>
    </row>
    <row r="2655" spans="1:7" x14ac:dyDescent="0.35">
      <c r="A2655">
        <v>220326</v>
      </c>
      <c r="B2655" t="str">
        <f t="shared" si="41"/>
        <v>30-62.5</v>
      </c>
      <c r="C2655" s="45">
        <v>30</v>
      </c>
      <c r="D2655" s="45">
        <v>-62.5</v>
      </c>
      <c r="E2655">
        <v>0</v>
      </c>
      <c r="F2655">
        <v>0</v>
      </c>
      <c r="G2655">
        <v>0</v>
      </c>
    </row>
    <row r="2656" spans="1:7" x14ac:dyDescent="0.35">
      <c r="A2656">
        <v>221047</v>
      </c>
      <c r="B2656" t="str">
        <f t="shared" si="41"/>
        <v>30-63</v>
      </c>
      <c r="C2656" s="45">
        <v>30</v>
      </c>
      <c r="D2656" s="45">
        <v>-63</v>
      </c>
      <c r="E2656">
        <v>0</v>
      </c>
      <c r="F2656">
        <v>0</v>
      </c>
      <c r="G2656">
        <v>0</v>
      </c>
    </row>
    <row r="2657" spans="1:7" x14ac:dyDescent="0.35">
      <c r="A2657">
        <v>221768</v>
      </c>
      <c r="B2657" t="str">
        <f t="shared" si="41"/>
        <v>30-63.5</v>
      </c>
      <c r="C2657" s="45">
        <v>30</v>
      </c>
      <c r="D2657" s="45">
        <v>-63.5</v>
      </c>
      <c r="E2657">
        <v>0</v>
      </c>
      <c r="F2657">
        <v>0</v>
      </c>
      <c r="G2657">
        <v>0</v>
      </c>
    </row>
    <row r="2658" spans="1:7" x14ac:dyDescent="0.35">
      <c r="A2658">
        <v>222489</v>
      </c>
      <c r="B2658" t="str">
        <f t="shared" si="41"/>
        <v>30-64</v>
      </c>
      <c r="C2658" s="45">
        <v>30</v>
      </c>
      <c r="D2658" s="45">
        <v>-64</v>
      </c>
      <c r="E2658">
        <v>0</v>
      </c>
      <c r="F2658">
        <v>0</v>
      </c>
      <c r="G2658">
        <v>0</v>
      </c>
    </row>
    <row r="2659" spans="1:7" x14ac:dyDescent="0.35">
      <c r="A2659">
        <v>223210</v>
      </c>
      <c r="B2659" t="str">
        <f t="shared" si="41"/>
        <v>30-64.5</v>
      </c>
      <c r="C2659" s="45">
        <v>30</v>
      </c>
      <c r="D2659" s="45">
        <v>-64.5</v>
      </c>
      <c r="E2659">
        <v>0</v>
      </c>
      <c r="F2659">
        <v>0</v>
      </c>
      <c r="G2659">
        <v>0</v>
      </c>
    </row>
    <row r="2660" spans="1:7" x14ac:dyDescent="0.35">
      <c r="A2660">
        <v>223931</v>
      </c>
      <c r="B2660" t="str">
        <f t="shared" si="41"/>
        <v>30-65</v>
      </c>
      <c r="C2660" s="45">
        <v>30</v>
      </c>
      <c r="D2660" s="45">
        <v>-65</v>
      </c>
      <c r="E2660">
        <v>0</v>
      </c>
      <c r="F2660">
        <v>0</v>
      </c>
      <c r="G2660">
        <v>0</v>
      </c>
    </row>
    <row r="2661" spans="1:7" x14ac:dyDescent="0.35">
      <c r="A2661">
        <v>224652</v>
      </c>
      <c r="B2661" t="str">
        <f t="shared" si="41"/>
        <v>30-65.5</v>
      </c>
      <c r="C2661" s="45">
        <v>30</v>
      </c>
      <c r="D2661" s="45">
        <v>-65.5</v>
      </c>
      <c r="E2661">
        <v>0</v>
      </c>
      <c r="F2661">
        <v>0</v>
      </c>
      <c r="G2661">
        <v>0</v>
      </c>
    </row>
    <row r="2662" spans="1:7" x14ac:dyDescent="0.35">
      <c r="A2662">
        <v>225373</v>
      </c>
      <c r="B2662" t="str">
        <f t="shared" si="41"/>
        <v>30-66</v>
      </c>
      <c r="C2662" s="45">
        <v>30</v>
      </c>
      <c r="D2662" s="45">
        <v>-66</v>
      </c>
      <c r="E2662">
        <v>0</v>
      </c>
      <c r="F2662">
        <v>0</v>
      </c>
      <c r="G2662">
        <v>0</v>
      </c>
    </row>
    <row r="2663" spans="1:7" x14ac:dyDescent="0.35">
      <c r="A2663">
        <v>226094</v>
      </c>
      <c r="B2663" t="str">
        <f t="shared" si="41"/>
        <v>30-66.5</v>
      </c>
      <c r="C2663" s="45">
        <v>30</v>
      </c>
      <c r="D2663" s="45">
        <v>-66.5</v>
      </c>
      <c r="E2663">
        <v>0</v>
      </c>
      <c r="F2663">
        <v>0</v>
      </c>
      <c r="G2663">
        <v>0</v>
      </c>
    </row>
    <row r="2664" spans="1:7" x14ac:dyDescent="0.35">
      <c r="A2664">
        <v>226815</v>
      </c>
      <c r="B2664" t="str">
        <f t="shared" si="41"/>
        <v>30-67</v>
      </c>
      <c r="C2664" s="45">
        <v>30</v>
      </c>
      <c r="D2664" s="45">
        <v>-67</v>
      </c>
      <c r="E2664">
        <v>0</v>
      </c>
      <c r="F2664">
        <v>0</v>
      </c>
      <c r="G2664">
        <v>0</v>
      </c>
    </row>
    <row r="2665" spans="1:7" x14ac:dyDescent="0.35">
      <c r="A2665">
        <v>227536</v>
      </c>
      <c r="B2665" t="str">
        <f t="shared" si="41"/>
        <v>30-67.5</v>
      </c>
      <c r="C2665" s="45">
        <v>30</v>
      </c>
      <c r="D2665" s="45">
        <v>-67.5</v>
      </c>
      <c r="E2665">
        <v>0</v>
      </c>
      <c r="F2665">
        <v>0</v>
      </c>
      <c r="G2665">
        <v>0</v>
      </c>
    </row>
    <row r="2666" spans="1:7" x14ac:dyDescent="0.35">
      <c r="A2666">
        <v>228257</v>
      </c>
      <c r="B2666" t="str">
        <f t="shared" si="41"/>
        <v>30-68</v>
      </c>
      <c r="C2666" s="45">
        <v>30</v>
      </c>
      <c r="D2666" s="45">
        <v>-68</v>
      </c>
      <c r="E2666">
        <v>0</v>
      </c>
      <c r="F2666">
        <v>0</v>
      </c>
      <c r="G2666">
        <v>0</v>
      </c>
    </row>
    <row r="2667" spans="1:7" x14ac:dyDescent="0.35">
      <c r="A2667">
        <v>228978</v>
      </c>
      <c r="B2667" t="str">
        <f t="shared" si="41"/>
        <v>30-68.5</v>
      </c>
      <c r="C2667" s="45">
        <v>30</v>
      </c>
      <c r="D2667" s="45">
        <v>-68.5</v>
      </c>
      <c r="E2667">
        <v>0</v>
      </c>
      <c r="F2667">
        <v>0</v>
      </c>
      <c r="G2667">
        <v>0</v>
      </c>
    </row>
    <row r="2668" spans="1:7" x14ac:dyDescent="0.35">
      <c r="A2668">
        <v>229699</v>
      </c>
      <c r="B2668" t="str">
        <f t="shared" si="41"/>
        <v>30-69</v>
      </c>
      <c r="C2668" s="45">
        <v>30</v>
      </c>
      <c r="D2668" s="45">
        <v>-69</v>
      </c>
      <c r="E2668">
        <v>0</v>
      </c>
      <c r="F2668">
        <v>0</v>
      </c>
      <c r="G2668">
        <v>0</v>
      </c>
    </row>
    <row r="2669" spans="1:7" x14ac:dyDescent="0.35">
      <c r="A2669">
        <v>230420</v>
      </c>
      <c r="B2669" t="str">
        <f t="shared" si="41"/>
        <v>30-69.5</v>
      </c>
      <c r="C2669" s="45">
        <v>30</v>
      </c>
      <c r="D2669" s="45">
        <v>-69.5</v>
      </c>
      <c r="E2669">
        <v>0</v>
      </c>
      <c r="F2669">
        <v>0</v>
      </c>
      <c r="G2669">
        <v>0</v>
      </c>
    </row>
    <row r="2670" spans="1:7" x14ac:dyDescent="0.35">
      <c r="A2670">
        <v>231141</v>
      </c>
      <c r="B2670" t="str">
        <f t="shared" si="41"/>
        <v>30-70</v>
      </c>
      <c r="C2670" s="45">
        <v>30</v>
      </c>
      <c r="D2670" s="45">
        <v>-70</v>
      </c>
      <c r="E2670">
        <v>0</v>
      </c>
      <c r="F2670">
        <v>0</v>
      </c>
      <c r="G2670">
        <v>0</v>
      </c>
    </row>
    <row r="2671" spans="1:7" x14ac:dyDescent="0.35">
      <c r="A2671">
        <v>231862</v>
      </c>
      <c r="B2671" t="str">
        <f t="shared" si="41"/>
        <v>30-70.5</v>
      </c>
      <c r="C2671" s="45">
        <v>30</v>
      </c>
      <c r="D2671" s="45">
        <v>-70.5</v>
      </c>
      <c r="E2671">
        <v>0</v>
      </c>
      <c r="F2671">
        <v>0</v>
      </c>
      <c r="G2671">
        <v>0</v>
      </c>
    </row>
    <row r="2672" spans="1:7" x14ac:dyDescent="0.35">
      <c r="A2672">
        <v>232583</v>
      </c>
      <c r="B2672" t="str">
        <f t="shared" si="41"/>
        <v>30-71</v>
      </c>
      <c r="C2672" s="45">
        <v>30</v>
      </c>
      <c r="D2672" s="45">
        <v>-71</v>
      </c>
      <c r="E2672">
        <v>0</v>
      </c>
      <c r="F2672">
        <v>0</v>
      </c>
      <c r="G2672">
        <v>0</v>
      </c>
    </row>
    <row r="2673" spans="1:7" x14ac:dyDescent="0.35">
      <c r="A2673">
        <v>233304</v>
      </c>
      <c r="B2673" t="str">
        <f t="shared" si="41"/>
        <v>30-71.5</v>
      </c>
      <c r="C2673" s="45">
        <v>30</v>
      </c>
      <c r="D2673" s="45">
        <v>-71.5</v>
      </c>
      <c r="E2673">
        <v>0</v>
      </c>
      <c r="F2673">
        <v>0</v>
      </c>
      <c r="G2673">
        <v>0</v>
      </c>
    </row>
    <row r="2674" spans="1:7" x14ac:dyDescent="0.35">
      <c r="A2674">
        <v>234025</v>
      </c>
      <c r="B2674" t="str">
        <f t="shared" si="41"/>
        <v>30-72</v>
      </c>
      <c r="C2674" s="45">
        <v>30</v>
      </c>
      <c r="D2674" s="45">
        <v>-72</v>
      </c>
      <c r="E2674">
        <v>0</v>
      </c>
      <c r="F2674">
        <v>0</v>
      </c>
      <c r="G2674">
        <v>0</v>
      </c>
    </row>
    <row r="2675" spans="1:7" x14ac:dyDescent="0.35">
      <c r="A2675">
        <v>234746</v>
      </c>
      <c r="B2675" t="str">
        <f t="shared" si="41"/>
        <v>30-72.5</v>
      </c>
      <c r="C2675" s="45">
        <v>30</v>
      </c>
      <c r="D2675" s="45">
        <v>-72.5</v>
      </c>
      <c r="E2675">
        <v>0</v>
      </c>
      <c r="F2675">
        <v>0</v>
      </c>
      <c r="G2675">
        <v>0</v>
      </c>
    </row>
    <row r="2676" spans="1:7" x14ac:dyDescent="0.35">
      <c r="A2676">
        <v>235467</v>
      </c>
      <c r="B2676" t="str">
        <f t="shared" si="41"/>
        <v>30-73</v>
      </c>
      <c r="C2676" s="45">
        <v>30</v>
      </c>
      <c r="D2676" s="45">
        <v>-73</v>
      </c>
      <c r="E2676">
        <v>0</v>
      </c>
      <c r="F2676">
        <v>0</v>
      </c>
      <c r="G2676">
        <v>0</v>
      </c>
    </row>
    <row r="2677" spans="1:7" x14ac:dyDescent="0.35">
      <c r="A2677">
        <v>236188</v>
      </c>
      <c r="B2677" t="str">
        <f t="shared" si="41"/>
        <v>30-73.5</v>
      </c>
      <c r="C2677" s="45">
        <v>30</v>
      </c>
      <c r="D2677" s="45">
        <v>-73.5</v>
      </c>
      <c r="E2677">
        <v>0</v>
      </c>
      <c r="F2677">
        <v>0</v>
      </c>
      <c r="G2677">
        <v>0</v>
      </c>
    </row>
    <row r="2678" spans="1:7" x14ac:dyDescent="0.35">
      <c r="A2678">
        <v>236909</v>
      </c>
      <c r="B2678" t="str">
        <f t="shared" si="41"/>
        <v>30-74</v>
      </c>
      <c r="C2678" s="45">
        <v>30</v>
      </c>
      <c r="D2678" s="45">
        <v>-74</v>
      </c>
      <c r="E2678">
        <v>0</v>
      </c>
      <c r="F2678">
        <v>0</v>
      </c>
      <c r="G2678">
        <v>0</v>
      </c>
    </row>
    <row r="2679" spans="1:7" x14ac:dyDescent="0.35">
      <c r="A2679">
        <v>237630</v>
      </c>
      <c r="B2679" t="str">
        <f t="shared" si="41"/>
        <v>30-74.5</v>
      </c>
      <c r="C2679" s="45">
        <v>30</v>
      </c>
      <c r="D2679" s="45">
        <v>-74.5</v>
      </c>
      <c r="E2679">
        <v>0</v>
      </c>
      <c r="F2679">
        <v>0</v>
      </c>
      <c r="G2679">
        <v>0</v>
      </c>
    </row>
    <row r="2680" spans="1:7" x14ac:dyDescent="0.35">
      <c r="A2680">
        <v>238351</v>
      </c>
      <c r="B2680" t="str">
        <f t="shared" si="41"/>
        <v>30-75</v>
      </c>
      <c r="C2680" s="45">
        <v>30</v>
      </c>
      <c r="D2680" s="45">
        <v>-75</v>
      </c>
      <c r="E2680">
        <v>0</v>
      </c>
      <c r="F2680">
        <v>0</v>
      </c>
      <c r="G2680">
        <v>0</v>
      </c>
    </row>
    <row r="2681" spans="1:7" x14ac:dyDescent="0.35">
      <c r="A2681">
        <v>239072</v>
      </c>
      <c r="B2681" t="str">
        <f t="shared" si="41"/>
        <v>30-75.5</v>
      </c>
      <c r="C2681" s="45">
        <v>30</v>
      </c>
      <c r="D2681" s="45">
        <v>-75.5</v>
      </c>
      <c r="E2681">
        <v>0</v>
      </c>
      <c r="F2681">
        <v>0</v>
      </c>
      <c r="G2681">
        <v>0</v>
      </c>
    </row>
    <row r="2682" spans="1:7" x14ac:dyDescent="0.35">
      <c r="A2682">
        <v>239793</v>
      </c>
      <c r="B2682" t="str">
        <f t="shared" si="41"/>
        <v>30-76</v>
      </c>
      <c r="C2682" s="45">
        <v>30</v>
      </c>
      <c r="D2682" s="45">
        <v>-76</v>
      </c>
      <c r="E2682">
        <v>0</v>
      </c>
      <c r="F2682">
        <v>0</v>
      </c>
      <c r="G2682">
        <v>0</v>
      </c>
    </row>
    <row r="2683" spans="1:7" x14ac:dyDescent="0.35">
      <c r="A2683">
        <v>240514</v>
      </c>
      <c r="B2683" t="str">
        <f t="shared" si="41"/>
        <v>30-76.5</v>
      </c>
      <c r="C2683" s="45">
        <v>30</v>
      </c>
      <c r="D2683" s="45">
        <v>-76.5</v>
      </c>
      <c r="E2683">
        <v>0</v>
      </c>
      <c r="F2683">
        <v>0</v>
      </c>
      <c r="G2683">
        <v>0</v>
      </c>
    </row>
    <row r="2684" spans="1:7" x14ac:dyDescent="0.35">
      <c r="A2684">
        <v>241235</v>
      </c>
      <c r="B2684" t="str">
        <f t="shared" si="41"/>
        <v>30-77</v>
      </c>
      <c r="C2684" s="45">
        <v>30</v>
      </c>
      <c r="D2684" s="45">
        <v>-77</v>
      </c>
      <c r="E2684">
        <v>0</v>
      </c>
      <c r="F2684">
        <v>0</v>
      </c>
      <c r="G2684">
        <v>0</v>
      </c>
    </row>
    <row r="2685" spans="1:7" x14ac:dyDescent="0.35">
      <c r="A2685">
        <v>241956</v>
      </c>
      <c r="B2685" t="str">
        <f t="shared" si="41"/>
        <v>30-77.5</v>
      </c>
      <c r="C2685" s="45">
        <v>30</v>
      </c>
      <c r="D2685" s="45">
        <v>-77.5</v>
      </c>
      <c r="E2685">
        <v>0</v>
      </c>
      <c r="F2685">
        <v>0</v>
      </c>
      <c r="G2685">
        <v>0</v>
      </c>
    </row>
    <row r="2686" spans="1:7" x14ac:dyDescent="0.35">
      <c r="A2686">
        <v>242677</v>
      </c>
      <c r="B2686" t="str">
        <f t="shared" si="41"/>
        <v>30-78</v>
      </c>
      <c r="C2686" s="45">
        <v>30</v>
      </c>
      <c r="D2686" s="45">
        <v>-78</v>
      </c>
      <c r="E2686">
        <v>0</v>
      </c>
      <c r="F2686">
        <v>0</v>
      </c>
      <c r="G2686">
        <v>0</v>
      </c>
    </row>
    <row r="2687" spans="1:7" x14ac:dyDescent="0.35">
      <c r="A2687">
        <v>243398</v>
      </c>
      <c r="B2687" t="str">
        <f t="shared" si="41"/>
        <v>30-78.5</v>
      </c>
      <c r="C2687" s="45">
        <v>30</v>
      </c>
      <c r="D2687" s="45">
        <v>-78.5</v>
      </c>
      <c r="E2687">
        <v>0</v>
      </c>
      <c r="F2687">
        <v>0</v>
      </c>
      <c r="G2687">
        <v>0</v>
      </c>
    </row>
    <row r="2688" spans="1:7" x14ac:dyDescent="0.35">
      <c r="A2688">
        <v>244119</v>
      </c>
      <c r="B2688" t="str">
        <f t="shared" si="41"/>
        <v>30-79</v>
      </c>
      <c r="C2688" s="45">
        <v>30</v>
      </c>
      <c r="D2688" s="45">
        <v>-79</v>
      </c>
      <c r="E2688">
        <v>0</v>
      </c>
      <c r="F2688">
        <v>0</v>
      </c>
      <c r="G2688">
        <v>0</v>
      </c>
    </row>
    <row r="2689" spans="1:7" x14ac:dyDescent="0.35">
      <c r="A2689">
        <v>244840</v>
      </c>
      <c r="B2689" t="str">
        <f t="shared" si="41"/>
        <v>30-79.5</v>
      </c>
      <c r="C2689" s="45">
        <v>30</v>
      </c>
      <c r="D2689" s="45">
        <v>-79.5</v>
      </c>
      <c r="E2689">
        <v>0</v>
      </c>
      <c r="F2689">
        <v>0</v>
      </c>
      <c r="G2689">
        <v>0</v>
      </c>
    </row>
    <row r="2690" spans="1:7" x14ac:dyDescent="0.35">
      <c r="A2690">
        <v>245561</v>
      </c>
      <c r="B2690" t="str">
        <f t="shared" ref="B2690:B2753" si="42">+C2690&amp;D2690</f>
        <v>30-80</v>
      </c>
      <c r="C2690" s="45">
        <v>30</v>
      </c>
      <c r="D2690" s="45">
        <v>-80</v>
      </c>
      <c r="E2690">
        <v>0</v>
      </c>
      <c r="F2690">
        <v>0</v>
      </c>
      <c r="G2690">
        <v>0</v>
      </c>
    </row>
    <row r="2691" spans="1:7" x14ac:dyDescent="0.35">
      <c r="A2691">
        <v>246282</v>
      </c>
      <c r="B2691" t="str">
        <f t="shared" si="42"/>
        <v>30-80.5</v>
      </c>
      <c r="C2691" s="45">
        <v>30</v>
      </c>
      <c r="D2691" s="45">
        <v>-80.5</v>
      </c>
      <c r="E2691">
        <v>0</v>
      </c>
      <c r="F2691">
        <v>0</v>
      </c>
      <c r="G2691">
        <v>0</v>
      </c>
    </row>
    <row r="2692" spans="1:7" x14ac:dyDescent="0.35">
      <c r="A2692">
        <v>247003</v>
      </c>
      <c r="B2692" t="str">
        <f t="shared" si="42"/>
        <v>30-81</v>
      </c>
      <c r="C2692" s="45">
        <v>30</v>
      </c>
      <c r="D2692" s="45">
        <v>-81</v>
      </c>
      <c r="E2692">
        <v>0</v>
      </c>
      <c r="F2692">
        <v>0</v>
      </c>
      <c r="G2692">
        <v>0</v>
      </c>
    </row>
    <row r="2693" spans="1:7" x14ac:dyDescent="0.35">
      <c r="A2693">
        <v>247724</v>
      </c>
      <c r="B2693" t="str">
        <f t="shared" si="42"/>
        <v>30-81.5</v>
      </c>
      <c r="C2693" s="45">
        <v>30</v>
      </c>
      <c r="D2693" s="45">
        <v>-81.5</v>
      </c>
      <c r="E2693">
        <v>0</v>
      </c>
      <c r="F2693">
        <v>0</v>
      </c>
      <c r="G2693">
        <v>0</v>
      </c>
    </row>
    <row r="2694" spans="1:7" x14ac:dyDescent="0.35">
      <c r="A2694">
        <v>248445</v>
      </c>
      <c r="B2694" t="str">
        <f t="shared" si="42"/>
        <v>30-82</v>
      </c>
      <c r="C2694" s="45">
        <v>30</v>
      </c>
      <c r="D2694" s="45">
        <v>-82</v>
      </c>
      <c r="E2694">
        <v>0</v>
      </c>
      <c r="F2694">
        <v>0</v>
      </c>
      <c r="G2694">
        <v>0</v>
      </c>
    </row>
    <row r="2695" spans="1:7" x14ac:dyDescent="0.35">
      <c r="A2695">
        <v>249166</v>
      </c>
      <c r="B2695" t="str">
        <f t="shared" si="42"/>
        <v>30-82.5</v>
      </c>
      <c r="C2695" s="45">
        <v>30</v>
      </c>
      <c r="D2695" s="45">
        <v>-82.5</v>
      </c>
      <c r="E2695">
        <v>0</v>
      </c>
      <c r="F2695">
        <v>0</v>
      </c>
      <c r="G2695">
        <v>0</v>
      </c>
    </row>
    <row r="2696" spans="1:7" x14ac:dyDescent="0.35">
      <c r="A2696">
        <v>249887</v>
      </c>
      <c r="B2696" t="str">
        <f t="shared" si="42"/>
        <v>30-83</v>
      </c>
      <c r="C2696" s="45">
        <v>30</v>
      </c>
      <c r="D2696" s="45">
        <v>-83</v>
      </c>
      <c r="E2696">
        <v>0</v>
      </c>
      <c r="F2696">
        <v>0</v>
      </c>
      <c r="G2696">
        <v>0</v>
      </c>
    </row>
    <row r="2697" spans="1:7" x14ac:dyDescent="0.35">
      <c r="A2697">
        <v>250608</v>
      </c>
      <c r="B2697" t="str">
        <f t="shared" si="42"/>
        <v>30-83.5</v>
      </c>
      <c r="C2697" s="45">
        <v>30</v>
      </c>
      <c r="D2697" s="45">
        <v>-83.5</v>
      </c>
      <c r="E2697">
        <v>0</v>
      </c>
      <c r="F2697">
        <v>0</v>
      </c>
      <c r="G2697">
        <v>0</v>
      </c>
    </row>
    <row r="2698" spans="1:7" x14ac:dyDescent="0.35">
      <c r="A2698">
        <v>251329</v>
      </c>
      <c r="B2698" t="str">
        <f t="shared" si="42"/>
        <v>30-84</v>
      </c>
      <c r="C2698" s="45">
        <v>30</v>
      </c>
      <c r="D2698" s="45">
        <v>-84</v>
      </c>
      <c r="E2698">
        <v>0</v>
      </c>
      <c r="F2698">
        <v>0</v>
      </c>
      <c r="G2698">
        <v>0</v>
      </c>
    </row>
    <row r="2699" spans="1:7" x14ac:dyDescent="0.35">
      <c r="A2699">
        <v>252050</v>
      </c>
      <c r="B2699" t="str">
        <f t="shared" si="42"/>
        <v>30-84.5</v>
      </c>
      <c r="C2699" s="45">
        <v>30</v>
      </c>
      <c r="D2699" s="45">
        <v>-84.5</v>
      </c>
      <c r="E2699">
        <v>0</v>
      </c>
      <c r="F2699">
        <v>0</v>
      </c>
      <c r="G2699">
        <v>0</v>
      </c>
    </row>
    <row r="2700" spans="1:7" x14ac:dyDescent="0.35">
      <c r="A2700">
        <v>252771</v>
      </c>
      <c r="B2700" t="str">
        <f t="shared" si="42"/>
        <v>30-85</v>
      </c>
      <c r="C2700" s="45">
        <v>30</v>
      </c>
      <c r="D2700" s="45">
        <v>-85</v>
      </c>
      <c r="E2700">
        <v>0</v>
      </c>
      <c r="F2700">
        <v>0</v>
      </c>
      <c r="G2700">
        <v>0</v>
      </c>
    </row>
    <row r="2701" spans="1:7" x14ac:dyDescent="0.35">
      <c r="A2701">
        <v>253492</v>
      </c>
      <c r="B2701" t="str">
        <f t="shared" si="42"/>
        <v>30-85.5</v>
      </c>
      <c r="C2701" s="45">
        <v>30</v>
      </c>
      <c r="D2701" s="45">
        <v>-85.5</v>
      </c>
      <c r="E2701">
        <v>0</v>
      </c>
      <c r="F2701">
        <v>0</v>
      </c>
      <c r="G2701">
        <v>0</v>
      </c>
    </row>
    <row r="2702" spans="1:7" x14ac:dyDescent="0.35">
      <c r="A2702">
        <v>254213</v>
      </c>
      <c r="B2702" t="str">
        <f t="shared" si="42"/>
        <v>30-86</v>
      </c>
      <c r="C2702" s="45">
        <v>30</v>
      </c>
      <c r="D2702" s="45">
        <v>-86</v>
      </c>
      <c r="E2702">
        <v>0</v>
      </c>
      <c r="F2702">
        <v>0</v>
      </c>
      <c r="G2702">
        <v>0</v>
      </c>
    </row>
    <row r="2703" spans="1:7" x14ac:dyDescent="0.35">
      <c r="A2703">
        <v>254934</v>
      </c>
      <c r="B2703" t="str">
        <f t="shared" si="42"/>
        <v>30-86.5</v>
      </c>
      <c r="C2703" s="45">
        <v>30</v>
      </c>
      <c r="D2703" s="45">
        <v>-86.5</v>
      </c>
      <c r="E2703">
        <v>0</v>
      </c>
      <c r="F2703">
        <v>0</v>
      </c>
      <c r="G2703">
        <v>0</v>
      </c>
    </row>
    <row r="2704" spans="1:7" x14ac:dyDescent="0.35">
      <c r="A2704">
        <v>255655</v>
      </c>
      <c r="B2704" t="str">
        <f t="shared" si="42"/>
        <v>30-87</v>
      </c>
      <c r="C2704" s="45">
        <v>30</v>
      </c>
      <c r="D2704" s="45">
        <v>-87</v>
      </c>
      <c r="E2704">
        <v>0</v>
      </c>
      <c r="F2704">
        <v>0</v>
      </c>
      <c r="G2704">
        <v>0</v>
      </c>
    </row>
    <row r="2705" spans="1:7" x14ac:dyDescent="0.35">
      <c r="A2705">
        <v>256376</v>
      </c>
      <c r="B2705" t="str">
        <f t="shared" si="42"/>
        <v>30-87.5</v>
      </c>
      <c r="C2705" s="45">
        <v>30</v>
      </c>
      <c r="D2705" s="45">
        <v>-87.5</v>
      </c>
      <c r="E2705">
        <v>0</v>
      </c>
      <c r="F2705">
        <v>0</v>
      </c>
      <c r="G2705">
        <v>0</v>
      </c>
    </row>
    <row r="2706" spans="1:7" x14ac:dyDescent="0.35">
      <c r="A2706">
        <v>257097</v>
      </c>
      <c r="B2706" t="str">
        <f t="shared" si="42"/>
        <v>30-88</v>
      </c>
      <c r="C2706" s="45">
        <v>30</v>
      </c>
      <c r="D2706" s="45">
        <v>-88</v>
      </c>
      <c r="E2706">
        <v>0</v>
      </c>
      <c r="F2706">
        <v>0</v>
      </c>
      <c r="G2706">
        <v>0</v>
      </c>
    </row>
    <row r="2707" spans="1:7" x14ac:dyDescent="0.35">
      <c r="A2707">
        <v>257818</v>
      </c>
      <c r="B2707" t="str">
        <f t="shared" si="42"/>
        <v>30-88.5</v>
      </c>
      <c r="C2707" s="45">
        <v>30</v>
      </c>
      <c r="D2707" s="45">
        <v>-88.5</v>
      </c>
      <c r="E2707">
        <v>0</v>
      </c>
      <c r="F2707">
        <v>0</v>
      </c>
      <c r="G2707">
        <v>0</v>
      </c>
    </row>
    <row r="2708" spans="1:7" x14ac:dyDescent="0.35">
      <c r="A2708">
        <v>258539</v>
      </c>
      <c r="B2708" t="str">
        <f t="shared" si="42"/>
        <v>30-89</v>
      </c>
      <c r="C2708" s="45">
        <v>30</v>
      </c>
      <c r="D2708" s="45">
        <v>-89</v>
      </c>
      <c r="E2708">
        <v>0</v>
      </c>
      <c r="F2708">
        <v>0</v>
      </c>
      <c r="G2708">
        <v>0</v>
      </c>
    </row>
    <row r="2709" spans="1:7" x14ac:dyDescent="0.35">
      <c r="A2709">
        <v>259260</v>
      </c>
      <c r="B2709" t="str">
        <f t="shared" si="42"/>
        <v>30-89.5</v>
      </c>
      <c r="C2709" s="45">
        <v>30</v>
      </c>
      <c r="D2709" s="45">
        <v>-89.5</v>
      </c>
      <c r="E2709">
        <v>0</v>
      </c>
      <c r="F2709">
        <v>0</v>
      </c>
      <c r="G2709">
        <v>0</v>
      </c>
    </row>
    <row r="2710" spans="1:7" x14ac:dyDescent="0.35">
      <c r="A2710">
        <v>259981</v>
      </c>
      <c r="B2710" t="str">
        <f t="shared" si="42"/>
        <v>30-90</v>
      </c>
      <c r="C2710" s="45">
        <v>30</v>
      </c>
      <c r="D2710" s="45">
        <v>-90</v>
      </c>
      <c r="E2710">
        <v>0</v>
      </c>
      <c r="F2710">
        <v>0</v>
      </c>
      <c r="G2710">
        <v>0</v>
      </c>
    </row>
    <row r="2711" spans="1:7" x14ac:dyDescent="0.35">
      <c r="A2711">
        <v>212338</v>
      </c>
      <c r="B2711" t="str">
        <f t="shared" si="42"/>
        <v>1.5-57</v>
      </c>
      <c r="C2711" s="45">
        <v>1.5</v>
      </c>
      <c r="D2711" s="45">
        <v>-57</v>
      </c>
      <c r="E2711">
        <v>0</v>
      </c>
      <c r="F2711">
        <v>0</v>
      </c>
      <c r="G2711">
        <v>0</v>
      </c>
    </row>
    <row r="2712" spans="1:7" x14ac:dyDescent="0.35">
      <c r="A2712">
        <v>212339</v>
      </c>
      <c r="B2712" t="str">
        <f t="shared" si="42"/>
        <v>2-57</v>
      </c>
      <c r="C2712" s="45">
        <v>2</v>
      </c>
      <c r="D2712" s="45">
        <v>-57</v>
      </c>
      <c r="E2712">
        <v>0</v>
      </c>
      <c r="F2712">
        <v>0</v>
      </c>
      <c r="G2712">
        <v>0</v>
      </c>
    </row>
    <row r="2713" spans="1:7" x14ac:dyDescent="0.35">
      <c r="A2713">
        <v>212340</v>
      </c>
      <c r="B2713" t="str">
        <f t="shared" si="42"/>
        <v>2.5-57</v>
      </c>
      <c r="C2713" s="45">
        <v>2.5</v>
      </c>
      <c r="D2713" s="45">
        <v>-57</v>
      </c>
      <c r="E2713">
        <v>0</v>
      </c>
      <c r="F2713">
        <v>0</v>
      </c>
      <c r="G2713">
        <v>0</v>
      </c>
    </row>
    <row r="2714" spans="1:7" x14ac:dyDescent="0.35">
      <c r="A2714">
        <v>212341</v>
      </c>
      <c r="B2714" t="str">
        <f t="shared" si="42"/>
        <v>3-57</v>
      </c>
      <c r="C2714" s="45">
        <v>3</v>
      </c>
      <c r="D2714" s="45">
        <v>-57</v>
      </c>
      <c r="E2714">
        <v>0</v>
      </c>
      <c r="F2714">
        <v>0</v>
      </c>
      <c r="G2714">
        <v>0</v>
      </c>
    </row>
    <row r="2715" spans="1:7" x14ac:dyDescent="0.35">
      <c r="A2715">
        <v>212342</v>
      </c>
      <c r="B2715" t="str">
        <f t="shared" si="42"/>
        <v>3.5-57</v>
      </c>
      <c r="C2715" s="45">
        <v>3.5</v>
      </c>
      <c r="D2715" s="45">
        <v>-57</v>
      </c>
      <c r="E2715">
        <v>0</v>
      </c>
      <c r="F2715">
        <v>0</v>
      </c>
      <c r="G2715">
        <v>0</v>
      </c>
    </row>
    <row r="2716" spans="1:7" x14ac:dyDescent="0.35">
      <c r="A2716">
        <v>212343</v>
      </c>
      <c r="B2716" t="str">
        <f t="shared" si="42"/>
        <v>4-57</v>
      </c>
      <c r="C2716" s="45">
        <v>4</v>
      </c>
      <c r="D2716" s="45">
        <v>-57</v>
      </c>
      <c r="E2716">
        <v>0</v>
      </c>
      <c r="F2716">
        <v>0</v>
      </c>
      <c r="G2716">
        <v>0</v>
      </c>
    </row>
    <row r="2717" spans="1:7" x14ac:dyDescent="0.35">
      <c r="A2717">
        <v>212344</v>
      </c>
      <c r="B2717" t="str">
        <f t="shared" si="42"/>
        <v>4.5-57</v>
      </c>
      <c r="C2717" s="45">
        <v>4.5</v>
      </c>
      <c r="D2717" s="45">
        <v>-57</v>
      </c>
      <c r="E2717">
        <v>0</v>
      </c>
      <c r="F2717">
        <v>0</v>
      </c>
      <c r="G2717">
        <v>0</v>
      </c>
    </row>
    <row r="2718" spans="1:7" x14ac:dyDescent="0.35">
      <c r="A2718">
        <v>212345</v>
      </c>
      <c r="B2718" t="str">
        <f t="shared" si="42"/>
        <v>5-57</v>
      </c>
      <c r="C2718" s="45">
        <v>5</v>
      </c>
      <c r="D2718" s="45">
        <v>-57</v>
      </c>
      <c r="E2718">
        <v>0</v>
      </c>
      <c r="F2718">
        <v>0</v>
      </c>
      <c r="G2718">
        <v>0</v>
      </c>
    </row>
    <row r="2719" spans="1:7" x14ac:dyDescent="0.35">
      <c r="A2719">
        <v>212346</v>
      </c>
      <c r="B2719" t="str">
        <f t="shared" si="42"/>
        <v>5.5-57</v>
      </c>
      <c r="C2719" s="45">
        <v>5.5</v>
      </c>
      <c r="D2719" s="45">
        <v>-57</v>
      </c>
      <c r="E2719">
        <v>0</v>
      </c>
      <c r="F2719">
        <v>0</v>
      </c>
      <c r="G2719">
        <v>0</v>
      </c>
    </row>
    <row r="2720" spans="1:7" x14ac:dyDescent="0.35">
      <c r="A2720">
        <v>212347</v>
      </c>
      <c r="B2720" t="str">
        <f t="shared" si="42"/>
        <v>6-57</v>
      </c>
      <c r="C2720" s="45">
        <v>6</v>
      </c>
      <c r="D2720" s="45">
        <v>-57</v>
      </c>
      <c r="E2720">
        <v>0</v>
      </c>
      <c r="F2720">
        <v>0</v>
      </c>
      <c r="G2720">
        <v>0</v>
      </c>
    </row>
    <row r="2721" spans="1:7" x14ac:dyDescent="0.35">
      <c r="A2721">
        <v>212348</v>
      </c>
      <c r="B2721" t="str">
        <f t="shared" si="42"/>
        <v>6.5-57</v>
      </c>
      <c r="C2721" s="45">
        <v>6.5</v>
      </c>
      <c r="D2721" s="45">
        <v>-57</v>
      </c>
      <c r="E2721">
        <v>0</v>
      </c>
      <c r="F2721">
        <v>0</v>
      </c>
      <c r="G2721">
        <v>0</v>
      </c>
    </row>
    <row r="2722" spans="1:7" x14ac:dyDescent="0.35">
      <c r="A2722">
        <v>212349</v>
      </c>
      <c r="B2722" t="str">
        <f t="shared" si="42"/>
        <v>7-57</v>
      </c>
      <c r="C2722" s="45">
        <v>7</v>
      </c>
      <c r="D2722" s="45">
        <v>-57</v>
      </c>
      <c r="E2722">
        <v>0</v>
      </c>
      <c r="F2722">
        <v>0</v>
      </c>
      <c r="G2722">
        <v>0</v>
      </c>
    </row>
    <row r="2723" spans="1:7" x14ac:dyDescent="0.35">
      <c r="A2723">
        <v>212350</v>
      </c>
      <c r="B2723" t="str">
        <f t="shared" si="42"/>
        <v>7.5-57</v>
      </c>
      <c r="C2723" s="45">
        <v>7.5</v>
      </c>
      <c r="D2723" s="45">
        <v>-57</v>
      </c>
      <c r="E2723">
        <v>0</v>
      </c>
      <c r="F2723">
        <v>0</v>
      </c>
      <c r="G2723">
        <v>0</v>
      </c>
    </row>
    <row r="2724" spans="1:7" x14ac:dyDescent="0.35">
      <c r="A2724">
        <v>212351</v>
      </c>
      <c r="B2724" t="str">
        <f t="shared" si="42"/>
        <v>8-57</v>
      </c>
      <c r="C2724" s="45">
        <v>8</v>
      </c>
      <c r="D2724" s="45">
        <v>-57</v>
      </c>
      <c r="E2724">
        <v>0</v>
      </c>
      <c r="F2724">
        <v>0</v>
      </c>
      <c r="G2724">
        <v>0</v>
      </c>
    </row>
    <row r="2725" spans="1:7" x14ac:dyDescent="0.35">
      <c r="A2725">
        <v>213059</v>
      </c>
      <c r="B2725" t="str">
        <f t="shared" si="42"/>
        <v>1.5-57.5</v>
      </c>
      <c r="C2725" s="45">
        <v>1.5</v>
      </c>
      <c r="D2725" s="45">
        <v>-57.5</v>
      </c>
      <c r="E2725">
        <v>0</v>
      </c>
      <c r="F2725">
        <v>0</v>
      </c>
      <c r="G2725">
        <v>0</v>
      </c>
    </row>
    <row r="2726" spans="1:7" x14ac:dyDescent="0.35">
      <c r="A2726">
        <v>213060</v>
      </c>
      <c r="B2726" t="str">
        <f t="shared" si="42"/>
        <v>2-57.5</v>
      </c>
      <c r="C2726" s="45">
        <v>2</v>
      </c>
      <c r="D2726" s="45">
        <v>-57.5</v>
      </c>
      <c r="E2726">
        <v>0</v>
      </c>
      <c r="F2726">
        <v>0</v>
      </c>
      <c r="G2726">
        <v>0</v>
      </c>
    </row>
    <row r="2727" spans="1:7" x14ac:dyDescent="0.35">
      <c r="A2727">
        <v>213061</v>
      </c>
      <c r="B2727" t="str">
        <f t="shared" si="42"/>
        <v>2.5-57.5</v>
      </c>
      <c r="C2727" s="45">
        <v>2.5</v>
      </c>
      <c r="D2727" s="45">
        <v>-57.5</v>
      </c>
      <c r="E2727">
        <v>0</v>
      </c>
      <c r="F2727">
        <v>0</v>
      </c>
      <c r="G2727">
        <v>0</v>
      </c>
    </row>
    <row r="2728" spans="1:7" x14ac:dyDescent="0.35">
      <c r="A2728">
        <v>213062</v>
      </c>
      <c r="B2728" t="str">
        <f t="shared" si="42"/>
        <v>3-57.5</v>
      </c>
      <c r="C2728" s="45">
        <v>3</v>
      </c>
      <c r="D2728" s="45">
        <v>-57.5</v>
      </c>
      <c r="E2728">
        <v>0</v>
      </c>
      <c r="F2728">
        <v>0</v>
      </c>
      <c r="G2728">
        <v>0</v>
      </c>
    </row>
    <row r="2729" spans="1:7" x14ac:dyDescent="0.35">
      <c r="A2729">
        <v>213063</v>
      </c>
      <c r="B2729" t="str">
        <f t="shared" si="42"/>
        <v>3.5-57.5</v>
      </c>
      <c r="C2729" s="45">
        <v>3.5</v>
      </c>
      <c r="D2729" s="45">
        <v>-57.5</v>
      </c>
      <c r="E2729">
        <v>0</v>
      </c>
      <c r="F2729">
        <v>0</v>
      </c>
      <c r="G2729">
        <v>0</v>
      </c>
    </row>
    <row r="2730" spans="1:7" x14ac:dyDescent="0.35">
      <c r="A2730">
        <v>213064</v>
      </c>
      <c r="B2730" t="str">
        <f t="shared" si="42"/>
        <v>4-57.5</v>
      </c>
      <c r="C2730" s="45">
        <v>4</v>
      </c>
      <c r="D2730" s="45">
        <v>-57.5</v>
      </c>
      <c r="E2730">
        <v>0</v>
      </c>
      <c r="F2730">
        <v>0</v>
      </c>
      <c r="G2730">
        <v>0</v>
      </c>
    </row>
    <row r="2731" spans="1:7" x14ac:dyDescent="0.35">
      <c r="A2731">
        <v>213065</v>
      </c>
      <c r="B2731" t="str">
        <f t="shared" si="42"/>
        <v>4.5-57.5</v>
      </c>
      <c r="C2731" s="45">
        <v>4.5</v>
      </c>
      <c r="D2731" s="45">
        <v>-57.5</v>
      </c>
      <c r="E2731">
        <v>0</v>
      </c>
      <c r="F2731">
        <v>0</v>
      </c>
      <c r="G2731">
        <v>0</v>
      </c>
    </row>
    <row r="2732" spans="1:7" x14ac:dyDescent="0.35">
      <c r="A2732">
        <v>213066</v>
      </c>
      <c r="B2732" t="str">
        <f t="shared" si="42"/>
        <v>5-57.5</v>
      </c>
      <c r="C2732" s="45">
        <v>5</v>
      </c>
      <c r="D2732" s="45">
        <v>-57.5</v>
      </c>
      <c r="E2732">
        <v>0</v>
      </c>
      <c r="F2732">
        <v>0</v>
      </c>
      <c r="G2732">
        <v>0</v>
      </c>
    </row>
    <row r="2733" spans="1:7" x14ac:dyDescent="0.35">
      <c r="A2733">
        <v>213067</v>
      </c>
      <c r="B2733" t="str">
        <f t="shared" si="42"/>
        <v>5.5-57.5</v>
      </c>
      <c r="C2733" s="45">
        <v>5.5</v>
      </c>
      <c r="D2733" s="45">
        <v>-57.5</v>
      </c>
      <c r="E2733">
        <v>0</v>
      </c>
      <c r="F2733">
        <v>0</v>
      </c>
      <c r="G2733">
        <v>0</v>
      </c>
    </row>
    <row r="2734" spans="1:7" x14ac:dyDescent="0.35">
      <c r="A2734">
        <v>213068</v>
      </c>
      <c r="B2734" t="str">
        <f t="shared" si="42"/>
        <v>6-57.5</v>
      </c>
      <c r="C2734" s="45">
        <v>6</v>
      </c>
      <c r="D2734" s="45">
        <v>-57.5</v>
      </c>
      <c r="E2734">
        <v>0</v>
      </c>
      <c r="F2734">
        <v>0</v>
      </c>
      <c r="G2734">
        <v>0</v>
      </c>
    </row>
    <row r="2735" spans="1:7" x14ac:dyDescent="0.35">
      <c r="A2735">
        <v>213069</v>
      </c>
      <c r="B2735" t="str">
        <f t="shared" si="42"/>
        <v>6.5-57.5</v>
      </c>
      <c r="C2735" s="45">
        <v>6.5</v>
      </c>
      <c r="D2735" s="45">
        <v>-57.5</v>
      </c>
      <c r="E2735">
        <v>0</v>
      </c>
      <c r="F2735">
        <v>0</v>
      </c>
      <c r="G2735">
        <v>0</v>
      </c>
    </row>
    <row r="2736" spans="1:7" x14ac:dyDescent="0.35">
      <c r="A2736">
        <v>213070</v>
      </c>
      <c r="B2736" t="str">
        <f t="shared" si="42"/>
        <v>7-57.5</v>
      </c>
      <c r="C2736" s="45">
        <v>7</v>
      </c>
      <c r="D2736" s="45">
        <v>-57.5</v>
      </c>
      <c r="E2736">
        <v>0</v>
      </c>
      <c r="F2736">
        <v>0</v>
      </c>
      <c r="G2736">
        <v>0</v>
      </c>
    </row>
    <row r="2737" spans="1:7" x14ac:dyDescent="0.35">
      <c r="A2737">
        <v>213071</v>
      </c>
      <c r="B2737" t="str">
        <f t="shared" si="42"/>
        <v>7.5-57.5</v>
      </c>
      <c r="C2737" s="45">
        <v>7.5</v>
      </c>
      <c r="D2737" s="45">
        <v>-57.5</v>
      </c>
      <c r="E2737">
        <v>0</v>
      </c>
      <c r="F2737">
        <v>0</v>
      </c>
      <c r="G2737">
        <v>0</v>
      </c>
    </row>
    <row r="2738" spans="1:7" x14ac:dyDescent="0.35">
      <c r="A2738">
        <v>213072</v>
      </c>
      <c r="B2738" t="str">
        <f t="shared" si="42"/>
        <v>8-57.5</v>
      </c>
      <c r="C2738" s="45">
        <v>8</v>
      </c>
      <c r="D2738" s="45">
        <v>-57.5</v>
      </c>
      <c r="E2738">
        <v>0</v>
      </c>
      <c r="F2738">
        <v>0</v>
      </c>
      <c r="G2738">
        <v>0</v>
      </c>
    </row>
    <row r="2739" spans="1:7" x14ac:dyDescent="0.35">
      <c r="A2739">
        <v>213780</v>
      </c>
      <c r="B2739" t="str">
        <f t="shared" si="42"/>
        <v>1.5-58</v>
      </c>
      <c r="C2739" s="45">
        <v>1.5</v>
      </c>
      <c r="D2739" s="45">
        <v>-58</v>
      </c>
      <c r="E2739">
        <v>0</v>
      </c>
      <c r="F2739">
        <v>0</v>
      </c>
      <c r="G2739">
        <v>0</v>
      </c>
    </row>
    <row r="2740" spans="1:7" x14ac:dyDescent="0.35">
      <c r="A2740">
        <v>213781</v>
      </c>
      <c r="B2740" t="str">
        <f t="shared" si="42"/>
        <v>2-58</v>
      </c>
      <c r="C2740" s="45">
        <v>2</v>
      </c>
      <c r="D2740" s="45">
        <v>-58</v>
      </c>
      <c r="E2740">
        <v>0</v>
      </c>
      <c r="F2740">
        <v>0</v>
      </c>
      <c r="G2740">
        <v>0</v>
      </c>
    </row>
    <row r="2741" spans="1:7" x14ac:dyDescent="0.35">
      <c r="A2741">
        <v>213782</v>
      </c>
      <c r="B2741" t="str">
        <f t="shared" si="42"/>
        <v>2.5-58</v>
      </c>
      <c r="C2741" s="45">
        <v>2.5</v>
      </c>
      <c r="D2741" s="45">
        <v>-58</v>
      </c>
      <c r="E2741">
        <v>0</v>
      </c>
      <c r="F2741">
        <v>0</v>
      </c>
      <c r="G2741">
        <v>0</v>
      </c>
    </row>
    <row r="2742" spans="1:7" x14ac:dyDescent="0.35">
      <c r="A2742">
        <v>213783</v>
      </c>
      <c r="B2742" t="str">
        <f t="shared" si="42"/>
        <v>3-58</v>
      </c>
      <c r="C2742" s="45">
        <v>3</v>
      </c>
      <c r="D2742" s="45">
        <v>-58</v>
      </c>
      <c r="E2742">
        <v>0</v>
      </c>
      <c r="F2742">
        <v>0</v>
      </c>
      <c r="G2742">
        <v>0</v>
      </c>
    </row>
    <row r="2743" spans="1:7" x14ac:dyDescent="0.35">
      <c r="A2743">
        <v>213784</v>
      </c>
      <c r="B2743" t="str">
        <f t="shared" si="42"/>
        <v>3.5-58</v>
      </c>
      <c r="C2743" s="45">
        <v>3.5</v>
      </c>
      <c r="D2743" s="45">
        <v>-58</v>
      </c>
      <c r="E2743">
        <v>0</v>
      </c>
      <c r="F2743">
        <v>0</v>
      </c>
      <c r="G2743">
        <v>0</v>
      </c>
    </row>
    <row r="2744" spans="1:7" x14ac:dyDescent="0.35">
      <c r="A2744">
        <v>213785</v>
      </c>
      <c r="B2744" t="str">
        <f t="shared" si="42"/>
        <v>4-58</v>
      </c>
      <c r="C2744" s="45">
        <v>4</v>
      </c>
      <c r="D2744" s="45">
        <v>-58</v>
      </c>
      <c r="E2744">
        <v>0</v>
      </c>
      <c r="F2744">
        <v>0</v>
      </c>
      <c r="G2744">
        <v>0</v>
      </c>
    </row>
    <row r="2745" spans="1:7" x14ac:dyDescent="0.35">
      <c r="A2745">
        <v>213786</v>
      </c>
      <c r="B2745" t="str">
        <f t="shared" si="42"/>
        <v>4.5-58</v>
      </c>
      <c r="C2745" s="45">
        <v>4.5</v>
      </c>
      <c r="D2745" s="45">
        <v>-58</v>
      </c>
      <c r="E2745">
        <v>0</v>
      </c>
      <c r="F2745">
        <v>0</v>
      </c>
      <c r="G2745">
        <v>0</v>
      </c>
    </row>
    <row r="2746" spans="1:7" x14ac:dyDescent="0.35">
      <c r="A2746">
        <v>213787</v>
      </c>
      <c r="B2746" t="str">
        <f t="shared" si="42"/>
        <v>5-58</v>
      </c>
      <c r="C2746" s="45">
        <v>5</v>
      </c>
      <c r="D2746" s="45">
        <v>-58</v>
      </c>
      <c r="E2746">
        <v>0</v>
      </c>
      <c r="F2746">
        <v>0</v>
      </c>
      <c r="G2746">
        <v>0</v>
      </c>
    </row>
    <row r="2747" spans="1:7" x14ac:dyDescent="0.35">
      <c r="A2747">
        <v>213788</v>
      </c>
      <c r="B2747" t="str">
        <f t="shared" si="42"/>
        <v>5.5-58</v>
      </c>
      <c r="C2747" s="45">
        <v>5.5</v>
      </c>
      <c r="D2747" s="45">
        <v>-58</v>
      </c>
      <c r="E2747">
        <v>0</v>
      </c>
      <c r="F2747">
        <v>0</v>
      </c>
      <c r="G2747">
        <v>0</v>
      </c>
    </row>
    <row r="2748" spans="1:7" x14ac:dyDescent="0.35">
      <c r="A2748">
        <v>213789</v>
      </c>
      <c r="B2748" t="str">
        <f t="shared" si="42"/>
        <v>6-58</v>
      </c>
      <c r="C2748" s="45">
        <v>6</v>
      </c>
      <c r="D2748" s="45">
        <v>-58</v>
      </c>
      <c r="E2748">
        <v>0</v>
      </c>
      <c r="F2748">
        <v>0</v>
      </c>
      <c r="G2748">
        <v>0</v>
      </c>
    </row>
    <row r="2749" spans="1:7" x14ac:dyDescent="0.35">
      <c r="A2749">
        <v>213790</v>
      </c>
      <c r="B2749" t="str">
        <f t="shared" si="42"/>
        <v>6.5-58</v>
      </c>
      <c r="C2749" s="45">
        <v>6.5</v>
      </c>
      <c r="D2749" s="45">
        <v>-58</v>
      </c>
      <c r="E2749">
        <v>0</v>
      </c>
      <c r="F2749">
        <v>0</v>
      </c>
      <c r="G2749">
        <v>0</v>
      </c>
    </row>
    <row r="2750" spans="1:7" x14ac:dyDescent="0.35">
      <c r="A2750">
        <v>213791</v>
      </c>
      <c r="B2750" t="str">
        <f t="shared" si="42"/>
        <v>7-58</v>
      </c>
      <c r="C2750" s="45">
        <v>7</v>
      </c>
      <c r="D2750" s="45">
        <v>-58</v>
      </c>
      <c r="E2750">
        <v>0</v>
      </c>
      <c r="F2750">
        <v>0</v>
      </c>
      <c r="G2750">
        <v>0</v>
      </c>
    </row>
    <row r="2751" spans="1:7" x14ac:dyDescent="0.35">
      <c r="A2751">
        <v>213792</v>
      </c>
      <c r="B2751" t="str">
        <f t="shared" si="42"/>
        <v>7.5-58</v>
      </c>
      <c r="C2751" s="45">
        <v>7.5</v>
      </c>
      <c r="D2751" s="45">
        <v>-58</v>
      </c>
      <c r="E2751">
        <v>0</v>
      </c>
      <c r="F2751">
        <v>0</v>
      </c>
      <c r="G2751">
        <v>0</v>
      </c>
    </row>
    <row r="2752" spans="1:7" x14ac:dyDescent="0.35">
      <c r="A2752">
        <v>213793</v>
      </c>
      <c r="B2752" t="str">
        <f t="shared" si="42"/>
        <v>8-58</v>
      </c>
      <c r="C2752" s="45">
        <v>8</v>
      </c>
      <c r="D2752" s="45">
        <v>-58</v>
      </c>
      <c r="E2752">
        <v>0</v>
      </c>
      <c r="F2752">
        <v>0</v>
      </c>
      <c r="G2752">
        <v>0</v>
      </c>
    </row>
    <row r="2753" spans="1:7" x14ac:dyDescent="0.35">
      <c r="A2753">
        <v>214501</v>
      </c>
      <c r="B2753" t="str">
        <f t="shared" si="42"/>
        <v>1.5-58.5</v>
      </c>
      <c r="C2753" s="45">
        <v>1.5</v>
      </c>
      <c r="D2753" s="45">
        <v>-58.5</v>
      </c>
      <c r="E2753">
        <v>0</v>
      </c>
      <c r="F2753">
        <v>0</v>
      </c>
      <c r="G2753">
        <v>0</v>
      </c>
    </row>
    <row r="2754" spans="1:7" x14ac:dyDescent="0.35">
      <c r="A2754">
        <v>214502</v>
      </c>
      <c r="B2754" t="str">
        <f t="shared" ref="B2754:B2817" si="43">+C2754&amp;D2754</f>
        <v>2-58.5</v>
      </c>
      <c r="C2754" s="45">
        <v>2</v>
      </c>
      <c r="D2754" s="45">
        <v>-58.5</v>
      </c>
      <c r="E2754">
        <v>0</v>
      </c>
      <c r="F2754">
        <v>0</v>
      </c>
      <c r="G2754">
        <v>0</v>
      </c>
    </row>
    <row r="2755" spans="1:7" x14ac:dyDescent="0.35">
      <c r="A2755">
        <v>214503</v>
      </c>
      <c r="B2755" t="str">
        <f t="shared" si="43"/>
        <v>2.5-58.5</v>
      </c>
      <c r="C2755" s="45">
        <v>2.5</v>
      </c>
      <c r="D2755" s="45">
        <v>-58.5</v>
      </c>
      <c r="E2755">
        <v>0</v>
      </c>
      <c r="F2755">
        <v>0</v>
      </c>
      <c r="G2755">
        <v>0</v>
      </c>
    </row>
    <row r="2756" spans="1:7" x14ac:dyDescent="0.35">
      <c r="A2756">
        <v>214504</v>
      </c>
      <c r="B2756" t="str">
        <f t="shared" si="43"/>
        <v>3-58.5</v>
      </c>
      <c r="C2756" s="45">
        <v>3</v>
      </c>
      <c r="D2756" s="45">
        <v>-58.5</v>
      </c>
      <c r="E2756">
        <v>0</v>
      </c>
      <c r="F2756">
        <v>0</v>
      </c>
      <c r="G2756">
        <v>0</v>
      </c>
    </row>
    <row r="2757" spans="1:7" x14ac:dyDescent="0.35">
      <c r="A2757">
        <v>214505</v>
      </c>
      <c r="B2757" t="str">
        <f t="shared" si="43"/>
        <v>3.5-58.5</v>
      </c>
      <c r="C2757" s="45">
        <v>3.5</v>
      </c>
      <c r="D2757" s="45">
        <v>-58.5</v>
      </c>
      <c r="E2757">
        <v>0</v>
      </c>
      <c r="F2757">
        <v>0</v>
      </c>
      <c r="G2757">
        <v>0</v>
      </c>
    </row>
    <row r="2758" spans="1:7" x14ac:dyDescent="0.35">
      <c r="A2758">
        <v>214506</v>
      </c>
      <c r="B2758" t="str">
        <f t="shared" si="43"/>
        <v>4-58.5</v>
      </c>
      <c r="C2758" s="45">
        <v>4</v>
      </c>
      <c r="D2758" s="45">
        <v>-58.5</v>
      </c>
      <c r="E2758">
        <v>0</v>
      </c>
      <c r="F2758">
        <v>0</v>
      </c>
      <c r="G2758">
        <v>0</v>
      </c>
    </row>
    <row r="2759" spans="1:7" x14ac:dyDescent="0.35">
      <c r="A2759">
        <v>214507</v>
      </c>
      <c r="B2759" t="str">
        <f t="shared" si="43"/>
        <v>4.5-58.5</v>
      </c>
      <c r="C2759" s="45">
        <v>4.5</v>
      </c>
      <c r="D2759" s="45">
        <v>-58.5</v>
      </c>
      <c r="E2759">
        <v>0</v>
      </c>
      <c r="F2759">
        <v>0</v>
      </c>
      <c r="G2759">
        <v>0</v>
      </c>
    </row>
    <row r="2760" spans="1:7" x14ac:dyDescent="0.35">
      <c r="A2760">
        <v>214508</v>
      </c>
      <c r="B2760" t="str">
        <f t="shared" si="43"/>
        <v>5-58.5</v>
      </c>
      <c r="C2760" s="45">
        <v>5</v>
      </c>
      <c r="D2760" s="45">
        <v>-58.5</v>
      </c>
      <c r="E2760">
        <v>0</v>
      </c>
      <c r="F2760">
        <v>0</v>
      </c>
      <c r="G2760">
        <v>0</v>
      </c>
    </row>
    <row r="2761" spans="1:7" x14ac:dyDescent="0.35">
      <c r="A2761">
        <v>214509</v>
      </c>
      <c r="B2761" t="str">
        <f t="shared" si="43"/>
        <v>5.5-58.5</v>
      </c>
      <c r="C2761" s="45">
        <v>5.5</v>
      </c>
      <c r="D2761" s="45">
        <v>-58.5</v>
      </c>
      <c r="E2761">
        <v>0</v>
      </c>
      <c r="F2761">
        <v>0</v>
      </c>
      <c r="G2761">
        <v>0</v>
      </c>
    </row>
    <row r="2762" spans="1:7" x14ac:dyDescent="0.35">
      <c r="A2762">
        <v>214510</v>
      </c>
      <c r="B2762" t="str">
        <f t="shared" si="43"/>
        <v>6-58.5</v>
      </c>
      <c r="C2762" s="45">
        <v>6</v>
      </c>
      <c r="D2762" s="45">
        <v>-58.5</v>
      </c>
      <c r="E2762">
        <v>0</v>
      </c>
      <c r="F2762">
        <v>0</v>
      </c>
      <c r="G2762">
        <v>0</v>
      </c>
    </row>
    <row r="2763" spans="1:7" x14ac:dyDescent="0.35">
      <c r="A2763">
        <v>214511</v>
      </c>
      <c r="B2763" t="str">
        <f t="shared" si="43"/>
        <v>6.5-58.5</v>
      </c>
      <c r="C2763" s="45">
        <v>6.5</v>
      </c>
      <c r="D2763" s="45">
        <v>-58.5</v>
      </c>
      <c r="E2763">
        <v>0</v>
      </c>
      <c r="F2763">
        <v>0</v>
      </c>
      <c r="G2763">
        <v>0</v>
      </c>
    </row>
    <row r="2764" spans="1:7" x14ac:dyDescent="0.35">
      <c r="A2764">
        <v>214512</v>
      </c>
      <c r="B2764" t="str">
        <f t="shared" si="43"/>
        <v>7-58.5</v>
      </c>
      <c r="C2764" s="45">
        <v>7</v>
      </c>
      <c r="D2764" s="45">
        <v>-58.5</v>
      </c>
      <c r="E2764">
        <v>0</v>
      </c>
      <c r="F2764">
        <v>0</v>
      </c>
      <c r="G2764">
        <v>0</v>
      </c>
    </row>
    <row r="2765" spans="1:7" x14ac:dyDescent="0.35">
      <c r="A2765">
        <v>214513</v>
      </c>
      <c r="B2765" t="str">
        <f t="shared" si="43"/>
        <v>7.5-58.5</v>
      </c>
      <c r="C2765" s="45">
        <v>7.5</v>
      </c>
      <c r="D2765" s="45">
        <v>-58.5</v>
      </c>
      <c r="E2765">
        <v>0</v>
      </c>
      <c r="F2765">
        <v>0</v>
      </c>
      <c r="G2765">
        <v>0</v>
      </c>
    </row>
    <row r="2766" spans="1:7" x14ac:dyDescent="0.35">
      <c r="A2766">
        <v>214514</v>
      </c>
      <c r="B2766" t="str">
        <f t="shared" si="43"/>
        <v>8-58.5</v>
      </c>
      <c r="C2766" s="45">
        <v>8</v>
      </c>
      <c r="D2766" s="45">
        <v>-58.5</v>
      </c>
      <c r="E2766">
        <v>0</v>
      </c>
      <c r="F2766">
        <v>0</v>
      </c>
      <c r="G2766">
        <v>0</v>
      </c>
    </row>
    <row r="2767" spans="1:7" x14ac:dyDescent="0.35">
      <c r="A2767">
        <v>215222</v>
      </c>
      <c r="B2767" t="str">
        <f t="shared" si="43"/>
        <v>1.5-59</v>
      </c>
      <c r="C2767" s="45">
        <v>1.5</v>
      </c>
      <c r="D2767" s="45">
        <v>-59</v>
      </c>
      <c r="E2767">
        <v>0</v>
      </c>
      <c r="F2767">
        <v>0</v>
      </c>
      <c r="G2767">
        <v>0</v>
      </c>
    </row>
    <row r="2768" spans="1:7" x14ac:dyDescent="0.35">
      <c r="A2768">
        <v>215223</v>
      </c>
      <c r="B2768" t="str">
        <f t="shared" si="43"/>
        <v>2-59</v>
      </c>
      <c r="C2768" s="45">
        <v>2</v>
      </c>
      <c r="D2768" s="45">
        <v>-59</v>
      </c>
      <c r="E2768">
        <v>0</v>
      </c>
      <c r="F2768">
        <v>0</v>
      </c>
      <c r="G2768">
        <v>0</v>
      </c>
    </row>
    <row r="2769" spans="1:7" x14ac:dyDescent="0.35">
      <c r="A2769">
        <v>215224</v>
      </c>
      <c r="B2769" t="str">
        <f t="shared" si="43"/>
        <v>2.5-59</v>
      </c>
      <c r="C2769" s="45">
        <v>2.5</v>
      </c>
      <c r="D2769" s="45">
        <v>-59</v>
      </c>
      <c r="E2769">
        <v>0</v>
      </c>
      <c r="F2769">
        <v>0</v>
      </c>
      <c r="G2769">
        <v>0</v>
      </c>
    </row>
    <row r="2770" spans="1:7" x14ac:dyDescent="0.35">
      <c r="A2770">
        <v>215225</v>
      </c>
      <c r="B2770" t="str">
        <f t="shared" si="43"/>
        <v>3-59</v>
      </c>
      <c r="C2770" s="45">
        <v>3</v>
      </c>
      <c r="D2770" s="45">
        <v>-59</v>
      </c>
      <c r="E2770">
        <v>0</v>
      </c>
      <c r="F2770">
        <v>0</v>
      </c>
      <c r="G2770">
        <v>0</v>
      </c>
    </row>
    <row r="2771" spans="1:7" x14ac:dyDescent="0.35">
      <c r="A2771">
        <v>215226</v>
      </c>
      <c r="B2771" t="str">
        <f t="shared" si="43"/>
        <v>3.5-59</v>
      </c>
      <c r="C2771" s="45">
        <v>3.5</v>
      </c>
      <c r="D2771" s="45">
        <v>-59</v>
      </c>
      <c r="E2771">
        <v>0</v>
      </c>
      <c r="F2771">
        <v>0</v>
      </c>
      <c r="G2771">
        <v>0</v>
      </c>
    </row>
    <row r="2772" spans="1:7" x14ac:dyDescent="0.35">
      <c r="A2772">
        <v>215227</v>
      </c>
      <c r="B2772" t="str">
        <f t="shared" si="43"/>
        <v>4-59</v>
      </c>
      <c r="C2772" s="45">
        <v>4</v>
      </c>
      <c r="D2772" s="45">
        <v>-59</v>
      </c>
      <c r="E2772">
        <v>0</v>
      </c>
      <c r="F2772">
        <v>0</v>
      </c>
      <c r="G2772">
        <v>0</v>
      </c>
    </row>
    <row r="2773" spans="1:7" x14ac:dyDescent="0.35">
      <c r="A2773">
        <v>215228</v>
      </c>
      <c r="B2773" t="str">
        <f t="shared" si="43"/>
        <v>4.5-59</v>
      </c>
      <c r="C2773" s="45">
        <v>4.5</v>
      </c>
      <c r="D2773" s="45">
        <v>-59</v>
      </c>
      <c r="E2773">
        <v>0</v>
      </c>
      <c r="F2773">
        <v>0</v>
      </c>
      <c r="G2773">
        <v>0</v>
      </c>
    </row>
    <row r="2774" spans="1:7" x14ac:dyDescent="0.35">
      <c r="A2774">
        <v>215229</v>
      </c>
      <c r="B2774" t="str">
        <f t="shared" si="43"/>
        <v>5-59</v>
      </c>
      <c r="C2774" s="45">
        <v>5</v>
      </c>
      <c r="D2774" s="45">
        <v>-59</v>
      </c>
      <c r="E2774">
        <v>0</v>
      </c>
      <c r="F2774">
        <v>0</v>
      </c>
      <c r="G2774">
        <v>0</v>
      </c>
    </row>
    <row r="2775" spans="1:7" x14ac:dyDescent="0.35">
      <c r="A2775">
        <v>215230</v>
      </c>
      <c r="B2775" t="str">
        <f t="shared" si="43"/>
        <v>5.5-59</v>
      </c>
      <c r="C2775" s="45">
        <v>5.5</v>
      </c>
      <c r="D2775" s="45">
        <v>-59</v>
      </c>
      <c r="E2775">
        <v>0</v>
      </c>
      <c r="F2775">
        <v>0</v>
      </c>
      <c r="G2775">
        <v>0</v>
      </c>
    </row>
    <row r="2776" spans="1:7" x14ac:dyDescent="0.35">
      <c r="A2776">
        <v>215231</v>
      </c>
      <c r="B2776" t="str">
        <f t="shared" si="43"/>
        <v>6-59</v>
      </c>
      <c r="C2776" s="45">
        <v>6</v>
      </c>
      <c r="D2776" s="45">
        <v>-59</v>
      </c>
      <c r="E2776">
        <v>0</v>
      </c>
      <c r="F2776">
        <v>0</v>
      </c>
      <c r="G2776">
        <v>0</v>
      </c>
    </row>
    <row r="2777" spans="1:7" x14ac:dyDescent="0.35">
      <c r="A2777">
        <v>215232</v>
      </c>
      <c r="B2777" t="str">
        <f t="shared" si="43"/>
        <v>6.5-59</v>
      </c>
      <c r="C2777" s="45">
        <v>6.5</v>
      </c>
      <c r="D2777" s="45">
        <v>-59</v>
      </c>
      <c r="E2777">
        <v>0</v>
      </c>
      <c r="F2777">
        <v>0</v>
      </c>
      <c r="G2777">
        <v>0</v>
      </c>
    </row>
    <row r="2778" spans="1:7" x14ac:dyDescent="0.35">
      <c r="A2778">
        <v>215233</v>
      </c>
      <c r="B2778" t="str">
        <f t="shared" si="43"/>
        <v>7-59</v>
      </c>
      <c r="C2778" s="45">
        <v>7</v>
      </c>
      <c r="D2778" s="45">
        <v>-59</v>
      </c>
      <c r="E2778">
        <v>0</v>
      </c>
      <c r="F2778">
        <v>0</v>
      </c>
      <c r="G2778">
        <v>0</v>
      </c>
    </row>
    <row r="2779" spans="1:7" x14ac:dyDescent="0.35">
      <c r="A2779">
        <v>215234</v>
      </c>
      <c r="B2779" t="str">
        <f t="shared" si="43"/>
        <v>7.5-59</v>
      </c>
      <c r="C2779" s="45">
        <v>7.5</v>
      </c>
      <c r="D2779" s="45">
        <v>-59</v>
      </c>
      <c r="E2779">
        <v>0</v>
      </c>
      <c r="F2779">
        <v>0</v>
      </c>
      <c r="G2779">
        <v>0</v>
      </c>
    </row>
    <row r="2780" spans="1:7" x14ac:dyDescent="0.35">
      <c r="A2780">
        <v>215235</v>
      </c>
      <c r="B2780" t="str">
        <f t="shared" si="43"/>
        <v>8-59</v>
      </c>
      <c r="C2780" s="45">
        <v>8</v>
      </c>
      <c r="D2780" s="45">
        <v>-59</v>
      </c>
      <c r="E2780">
        <v>0</v>
      </c>
      <c r="F2780">
        <v>0</v>
      </c>
      <c r="G2780">
        <v>0</v>
      </c>
    </row>
    <row r="2781" spans="1:7" x14ac:dyDescent="0.35">
      <c r="A2781">
        <v>215943</v>
      </c>
      <c r="B2781" t="str">
        <f t="shared" si="43"/>
        <v>1.5-59.5</v>
      </c>
      <c r="C2781" s="45">
        <v>1.5</v>
      </c>
      <c r="D2781" s="45">
        <v>-59.5</v>
      </c>
      <c r="E2781">
        <v>0</v>
      </c>
      <c r="F2781">
        <v>0</v>
      </c>
      <c r="G2781">
        <v>0</v>
      </c>
    </row>
    <row r="2782" spans="1:7" x14ac:dyDescent="0.35">
      <c r="A2782">
        <v>215944</v>
      </c>
      <c r="B2782" t="str">
        <f t="shared" si="43"/>
        <v>2-59.5</v>
      </c>
      <c r="C2782" s="45">
        <v>2</v>
      </c>
      <c r="D2782" s="45">
        <v>-59.5</v>
      </c>
      <c r="E2782">
        <v>0</v>
      </c>
      <c r="F2782">
        <v>0</v>
      </c>
      <c r="G2782">
        <v>0</v>
      </c>
    </row>
    <row r="2783" spans="1:7" x14ac:dyDescent="0.35">
      <c r="A2783">
        <v>215945</v>
      </c>
      <c r="B2783" t="str">
        <f t="shared" si="43"/>
        <v>2.5-59.5</v>
      </c>
      <c r="C2783" s="45">
        <v>2.5</v>
      </c>
      <c r="D2783" s="45">
        <v>-59.5</v>
      </c>
      <c r="E2783">
        <v>0</v>
      </c>
      <c r="F2783">
        <v>0</v>
      </c>
      <c r="G2783">
        <v>0</v>
      </c>
    </row>
    <row r="2784" spans="1:7" x14ac:dyDescent="0.35">
      <c r="A2784">
        <v>215946</v>
      </c>
      <c r="B2784" t="str">
        <f t="shared" si="43"/>
        <v>3-59.5</v>
      </c>
      <c r="C2784" s="45">
        <v>3</v>
      </c>
      <c r="D2784" s="45">
        <v>-59.5</v>
      </c>
      <c r="E2784">
        <v>0</v>
      </c>
      <c r="F2784">
        <v>0</v>
      </c>
      <c r="G2784">
        <v>0</v>
      </c>
    </row>
    <row r="2785" spans="1:7" x14ac:dyDescent="0.35">
      <c r="A2785">
        <v>215947</v>
      </c>
      <c r="B2785" t="str">
        <f t="shared" si="43"/>
        <v>3.5-59.5</v>
      </c>
      <c r="C2785" s="45">
        <v>3.5</v>
      </c>
      <c r="D2785" s="45">
        <v>-59.5</v>
      </c>
      <c r="E2785">
        <v>0</v>
      </c>
      <c r="F2785">
        <v>0</v>
      </c>
      <c r="G2785">
        <v>0</v>
      </c>
    </row>
    <row r="2786" spans="1:7" x14ac:dyDescent="0.35">
      <c r="A2786">
        <v>215948</v>
      </c>
      <c r="B2786" t="str">
        <f t="shared" si="43"/>
        <v>4-59.5</v>
      </c>
      <c r="C2786" s="45">
        <v>4</v>
      </c>
      <c r="D2786" s="45">
        <v>-59.5</v>
      </c>
      <c r="E2786">
        <v>0</v>
      </c>
      <c r="F2786">
        <v>0</v>
      </c>
      <c r="G2786">
        <v>0</v>
      </c>
    </row>
    <row r="2787" spans="1:7" x14ac:dyDescent="0.35">
      <c r="A2787">
        <v>215949</v>
      </c>
      <c r="B2787" t="str">
        <f t="shared" si="43"/>
        <v>4.5-59.5</v>
      </c>
      <c r="C2787" s="45">
        <v>4.5</v>
      </c>
      <c r="D2787" s="45">
        <v>-59.5</v>
      </c>
      <c r="E2787">
        <v>0</v>
      </c>
      <c r="F2787">
        <v>0</v>
      </c>
      <c r="G2787">
        <v>0</v>
      </c>
    </row>
    <row r="2788" spans="1:7" x14ac:dyDescent="0.35">
      <c r="A2788">
        <v>215950</v>
      </c>
      <c r="B2788" t="str">
        <f t="shared" si="43"/>
        <v>5-59.5</v>
      </c>
      <c r="C2788" s="45">
        <v>5</v>
      </c>
      <c r="D2788" s="45">
        <v>-59.5</v>
      </c>
      <c r="E2788">
        <v>0</v>
      </c>
      <c r="F2788">
        <v>0</v>
      </c>
      <c r="G2788">
        <v>0</v>
      </c>
    </row>
    <row r="2789" spans="1:7" x14ac:dyDescent="0.35">
      <c r="A2789">
        <v>215951</v>
      </c>
      <c r="B2789" t="str">
        <f t="shared" si="43"/>
        <v>5.5-59.5</v>
      </c>
      <c r="C2789" s="45">
        <v>5.5</v>
      </c>
      <c r="D2789" s="45">
        <v>-59.5</v>
      </c>
      <c r="E2789">
        <v>0</v>
      </c>
      <c r="F2789">
        <v>0</v>
      </c>
      <c r="G2789">
        <v>0</v>
      </c>
    </row>
    <row r="2790" spans="1:7" x14ac:dyDescent="0.35">
      <c r="A2790">
        <v>215952</v>
      </c>
      <c r="B2790" t="str">
        <f t="shared" si="43"/>
        <v>6-59.5</v>
      </c>
      <c r="C2790" s="45">
        <v>6</v>
      </c>
      <c r="D2790" s="45">
        <v>-59.5</v>
      </c>
      <c r="E2790">
        <v>0</v>
      </c>
      <c r="F2790">
        <v>0</v>
      </c>
      <c r="G2790">
        <v>0</v>
      </c>
    </row>
    <row r="2791" spans="1:7" x14ac:dyDescent="0.35">
      <c r="A2791">
        <v>215953</v>
      </c>
      <c r="B2791" t="str">
        <f t="shared" si="43"/>
        <v>6.5-59.5</v>
      </c>
      <c r="C2791" s="45">
        <v>6.5</v>
      </c>
      <c r="D2791" s="45">
        <v>-59.5</v>
      </c>
      <c r="E2791">
        <v>0</v>
      </c>
      <c r="F2791">
        <v>0</v>
      </c>
      <c r="G2791">
        <v>0</v>
      </c>
    </row>
    <row r="2792" spans="1:7" x14ac:dyDescent="0.35">
      <c r="A2792">
        <v>215954</v>
      </c>
      <c r="B2792" t="str">
        <f t="shared" si="43"/>
        <v>7-59.5</v>
      </c>
      <c r="C2792" s="45">
        <v>7</v>
      </c>
      <c r="D2792" s="45">
        <v>-59.5</v>
      </c>
      <c r="E2792">
        <v>0</v>
      </c>
      <c r="F2792">
        <v>0</v>
      </c>
      <c r="G2792">
        <v>0</v>
      </c>
    </row>
    <row r="2793" spans="1:7" x14ac:dyDescent="0.35">
      <c r="A2793">
        <v>215955</v>
      </c>
      <c r="B2793" t="str">
        <f t="shared" si="43"/>
        <v>7.5-59.5</v>
      </c>
      <c r="C2793" s="45">
        <v>7.5</v>
      </c>
      <c r="D2793" s="45">
        <v>-59.5</v>
      </c>
      <c r="E2793">
        <v>0</v>
      </c>
      <c r="F2793">
        <v>0</v>
      </c>
      <c r="G2793">
        <v>0</v>
      </c>
    </row>
    <row r="2794" spans="1:7" x14ac:dyDescent="0.35">
      <c r="A2794">
        <v>215956</v>
      </c>
      <c r="B2794" t="str">
        <f t="shared" si="43"/>
        <v>8-59.5</v>
      </c>
      <c r="C2794" s="45">
        <v>8</v>
      </c>
      <c r="D2794" s="45">
        <v>-59.5</v>
      </c>
      <c r="E2794">
        <v>0</v>
      </c>
      <c r="F2794">
        <v>0</v>
      </c>
      <c r="G2794">
        <v>0</v>
      </c>
    </row>
    <row r="2795" spans="1:7" x14ac:dyDescent="0.35">
      <c r="A2795">
        <v>216664</v>
      </c>
      <c r="B2795" t="str">
        <f t="shared" si="43"/>
        <v>1.5-60</v>
      </c>
      <c r="C2795" s="45">
        <v>1.5</v>
      </c>
      <c r="D2795" s="45">
        <v>-60</v>
      </c>
      <c r="E2795">
        <v>0</v>
      </c>
      <c r="F2795">
        <v>0</v>
      </c>
      <c r="G2795">
        <v>0</v>
      </c>
    </row>
    <row r="2796" spans="1:7" x14ac:dyDescent="0.35">
      <c r="A2796">
        <v>216665</v>
      </c>
      <c r="B2796" t="str">
        <f t="shared" si="43"/>
        <v>2-60</v>
      </c>
      <c r="C2796" s="45">
        <v>2</v>
      </c>
      <c r="D2796" s="45">
        <v>-60</v>
      </c>
      <c r="E2796">
        <v>0</v>
      </c>
      <c r="F2796">
        <v>0</v>
      </c>
      <c r="G2796">
        <v>0</v>
      </c>
    </row>
    <row r="2797" spans="1:7" x14ac:dyDescent="0.35">
      <c r="A2797">
        <v>216666</v>
      </c>
      <c r="B2797" t="str">
        <f t="shared" si="43"/>
        <v>2.5-60</v>
      </c>
      <c r="C2797" s="45">
        <v>2.5</v>
      </c>
      <c r="D2797" s="45">
        <v>-60</v>
      </c>
      <c r="E2797">
        <v>0</v>
      </c>
      <c r="F2797">
        <v>0</v>
      </c>
      <c r="G2797">
        <v>0</v>
      </c>
    </row>
    <row r="2798" spans="1:7" x14ac:dyDescent="0.35">
      <c r="A2798">
        <v>216667</v>
      </c>
      <c r="B2798" t="str">
        <f t="shared" si="43"/>
        <v>3-60</v>
      </c>
      <c r="C2798" s="45">
        <v>3</v>
      </c>
      <c r="D2798" s="45">
        <v>-60</v>
      </c>
      <c r="E2798">
        <v>0</v>
      </c>
      <c r="F2798">
        <v>0</v>
      </c>
      <c r="G2798">
        <v>0</v>
      </c>
    </row>
    <row r="2799" spans="1:7" x14ac:dyDescent="0.35">
      <c r="A2799">
        <v>216668</v>
      </c>
      <c r="B2799" t="str">
        <f t="shared" si="43"/>
        <v>3.5-60</v>
      </c>
      <c r="C2799" s="45">
        <v>3.5</v>
      </c>
      <c r="D2799" s="45">
        <v>-60</v>
      </c>
      <c r="E2799">
        <v>0</v>
      </c>
      <c r="F2799">
        <v>0</v>
      </c>
      <c r="G2799">
        <v>0</v>
      </c>
    </row>
    <row r="2800" spans="1:7" x14ac:dyDescent="0.35">
      <c r="A2800">
        <v>216669</v>
      </c>
      <c r="B2800" t="str">
        <f t="shared" si="43"/>
        <v>4-60</v>
      </c>
      <c r="C2800" s="45">
        <v>4</v>
      </c>
      <c r="D2800" s="45">
        <v>-60</v>
      </c>
      <c r="E2800">
        <v>0</v>
      </c>
      <c r="F2800">
        <v>0</v>
      </c>
      <c r="G2800">
        <v>0</v>
      </c>
    </row>
    <row r="2801" spans="1:7" x14ac:dyDescent="0.35">
      <c r="A2801">
        <v>216670</v>
      </c>
      <c r="B2801" t="str">
        <f t="shared" si="43"/>
        <v>4.5-60</v>
      </c>
      <c r="C2801" s="45">
        <v>4.5</v>
      </c>
      <c r="D2801" s="45">
        <v>-60</v>
      </c>
      <c r="E2801">
        <v>0</v>
      </c>
      <c r="F2801">
        <v>0</v>
      </c>
      <c r="G2801">
        <v>0</v>
      </c>
    </row>
    <row r="2802" spans="1:7" x14ac:dyDescent="0.35">
      <c r="A2802">
        <v>216671</v>
      </c>
      <c r="B2802" t="str">
        <f t="shared" si="43"/>
        <v>5-60</v>
      </c>
      <c r="C2802" s="45">
        <v>5</v>
      </c>
      <c r="D2802" s="45">
        <v>-60</v>
      </c>
      <c r="E2802">
        <v>0</v>
      </c>
      <c r="F2802">
        <v>0</v>
      </c>
      <c r="G2802">
        <v>0</v>
      </c>
    </row>
    <row r="2803" spans="1:7" x14ac:dyDescent="0.35">
      <c r="A2803">
        <v>216672</v>
      </c>
      <c r="B2803" t="str">
        <f t="shared" si="43"/>
        <v>5.5-60</v>
      </c>
      <c r="C2803" s="45">
        <v>5.5</v>
      </c>
      <c r="D2803" s="45">
        <v>-60</v>
      </c>
      <c r="E2803">
        <v>0</v>
      </c>
      <c r="F2803">
        <v>0</v>
      </c>
      <c r="G2803">
        <v>0</v>
      </c>
    </row>
    <row r="2804" spans="1:7" x14ac:dyDescent="0.35">
      <c r="A2804">
        <v>216673</v>
      </c>
      <c r="B2804" t="str">
        <f t="shared" si="43"/>
        <v>6-60</v>
      </c>
      <c r="C2804" s="45">
        <v>6</v>
      </c>
      <c r="D2804" s="45">
        <v>-60</v>
      </c>
      <c r="E2804">
        <v>0</v>
      </c>
      <c r="F2804">
        <v>0</v>
      </c>
      <c r="G2804">
        <v>0</v>
      </c>
    </row>
    <row r="2805" spans="1:7" x14ac:dyDescent="0.35">
      <c r="A2805">
        <v>216674</v>
      </c>
      <c r="B2805" t="str">
        <f t="shared" si="43"/>
        <v>6.5-60</v>
      </c>
      <c r="C2805" s="45">
        <v>6.5</v>
      </c>
      <c r="D2805" s="45">
        <v>-60</v>
      </c>
      <c r="E2805">
        <v>0</v>
      </c>
      <c r="F2805">
        <v>0</v>
      </c>
      <c r="G2805">
        <v>0</v>
      </c>
    </row>
    <row r="2806" spans="1:7" x14ac:dyDescent="0.35">
      <c r="A2806">
        <v>216675</v>
      </c>
      <c r="B2806" t="str">
        <f t="shared" si="43"/>
        <v>7-60</v>
      </c>
      <c r="C2806" s="45">
        <v>7</v>
      </c>
      <c r="D2806" s="45">
        <v>-60</v>
      </c>
      <c r="E2806">
        <v>0</v>
      </c>
      <c r="F2806">
        <v>0</v>
      </c>
      <c r="G2806">
        <v>0</v>
      </c>
    </row>
    <row r="2807" spans="1:7" x14ac:dyDescent="0.35">
      <c r="A2807">
        <v>216676</v>
      </c>
      <c r="B2807" t="str">
        <f t="shared" si="43"/>
        <v>7.5-60</v>
      </c>
      <c r="C2807" s="45">
        <v>7.5</v>
      </c>
      <c r="D2807" s="45">
        <v>-60</v>
      </c>
      <c r="E2807">
        <v>0</v>
      </c>
      <c r="F2807">
        <v>0</v>
      </c>
      <c r="G2807">
        <v>0</v>
      </c>
    </row>
    <row r="2808" spans="1:7" x14ac:dyDescent="0.35">
      <c r="A2808">
        <v>216677</v>
      </c>
      <c r="B2808" t="str">
        <f t="shared" si="43"/>
        <v>8-60</v>
      </c>
      <c r="C2808" s="45">
        <v>8</v>
      </c>
      <c r="D2808" s="45">
        <v>-60</v>
      </c>
      <c r="E2808">
        <v>0</v>
      </c>
      <c r="F2808">
        <v>0</v>
      </c>
      <c r="G2808">
        <v>0</v>
      </c>
    </row>
    <row r="2809" spans="1:7" x14ac:dyDescent="0.35">
      <c r="A2809">
        <v>217385</v>
      </c>
      <c r="B2809" t="str">
        <f t="shared" si="43"/>
        <v>1.5-60.5</v>
      </c>
      <c r="C2809" s="45">
        <v>1.5</v>
      </c>
      <c r="D2809" s="45">
        <v>-60.5</v>
      </c>
      <c r="E2809">
        <v>0</v>
      </c>
      <c r="F2809">
        <v>0</v>
      </c>
      <c r="G2809">
        <v>0</v>
      </c>
    </row>
    <row r="2810" spans="1:7" x14ac:dyDescent="0.35">
      <c r="A2810">
        <v>217386</v>
      </c>
      <c r="B2810" t="str">
        <f t="shared" si="43"/>
        <v>2-60.5</v>
      </c>
      <c r="C2810" s="45">
        <v>2</v>
      </c>
      <c r="D2810" s="45">
        <v>-60.5</v>
      </c>
      <c r="E2810">
        <v>0</v>
      </c>
      <c r="F2810">
        <v>0</v>
      </c>
      <c r="G2810">
        <v>0</v>
      </c>
    </row>
    <row r="2811" spans="1:7" x14ac:dyDescent="0.35">
      <c r="A2811">
        <v>217387</v>
      </c>
      <c r="B2811" t="str">
        <f t="shared" si="43"/>
        <v>2.5-60.5</v>
      </c>
      <c r="C2811" s="45">
        <v>2.5</v>
      </c>
      <c r="D2811" s="45">
        <v>-60.5</v>
      </c>
      <c r="E2811">
        <v>0</v>
      </c>
      <c r="F2811">
        <v>0</v>
      </c>
      <c r="G2811">
        <v>0</v>
      </c>
    </row>
    <row r="2812" spans="1:7" x14ac:dyDescent="0.35">
      <c r="A2812">
        <v>217388</v>
      </c>
      <c r="B2812" t="str">
        <f t="shared" si="43"/>
        <v>3-60.5</v>
      </c>
      <c r="C2812" s="45">
        <v>3</v>
      </c>
      <c r="D2812" s="45">
        <v>-60.5</v>
      </c>
      <c r="E2812">
        <v>0</v>
      </c>
      <c r="F2812">
        <v>0</v>
      </c>
      <c r="G2812">
        <v>0</v>
      </c>
    </row>
    <row r="2813" spans="1:7" x14ac:dyDescent="0.35">
      <c r="A2813">
        <v>217389</v>
      </c>
      <c r="B2813" t="str">
        <f t="shared" si="43"/>
        <v>3.5-60.5</v>
      </c>
      <c r="C2813" s="45">
        <v>3.5</v>
      </c>
      <c r="D2813" s="45">
        <v>-60.5</v>
      </c>
      <c r="E2813">
        <v>0</v>
      </c>
      <c r="F2813">
        <v>0</v>
      </c>
      <c r="G2813">
        <v>0</v>
      </c>
    </row>
    <row r="2814" spans="1:7" x14ac:dyDescent="0.35">
      <c r="A2814">
        <v>217390</v>
      </c>
      <c r="B2814" t="str">
        <f t="shared" si="43"/>
        <v>4-60.5</v>
      </c>
      <c r="C2814" s="45">
        <v>4</v>
      </c>
      <c r="D2814" s="45">
        <v>-60.5</v>
      </c>
      <c r="E2814">
        <v>0</v>
      </c>
      <c r="F2814">
        <v>0</v>
      </c>
      <c r="G2814">
        <v>0</v>
      </c>
    </row>
    <row r="2815" spans="1:7" x14ac:dyDescent="0.35">
      <c r="A2815">
        <v>217391</v>
      </c>
      <c r="B2815" t="str">
        <f t="shared" si="43"/>
        <v>4.5-60.5</v>
      </c>
      <c r="C2815" s="45">
        <v>4.5</v>
      </c>
      <c r="D2815" s="45">
        <v>-60.5</v>
      </c>
      <c r="E2815">
        <v>0</v>
      </c>
      <c r="F2815">
        <v>0</v>
      </c>
      <c r="G2815">
        <v>0</v>
      </c>
    </row>
    <row r="2816" spans="1:7" x14ac:dyDescent="0.35">
      <c r="A2816">
        <v>217392</v>
      </c>
      <c r="B2816" t="str">
        <f t="shared" si="43"/>
        <v>5-60.5</v>
      </c>
      <c r="C2816" s="45">
        <v>5</v>
      </c>
      <c r="D2816" s="45">
        <v>-60.5</v>
      </c>
      <c r="E2816">
        <v>0</v>
      </c>
      <c r="F2816">
        <v>0</v>
      </c>
      <c r="G2816">
        <v>0</v>
      </c>
    </row>
    <row r="2817" spans="1:7" x14ac:dyDescent="0.35">
      <c r="A2817">
        <v>217393</v>
      </c>
      <c r="B2817" t="str">
        <f t="shared" si="43"/>
        <v>5.5-60.5</v>
      </c>
      <c r="C2817" s="45">
        <v>5.5</v>
      </c>
      <c r="D2817" s="45">
        <v>-60.5</v>
      </c>
      <c r="E2817">
        <v>0</v>
      </c>
      <c r="F2817">
        <v>0</v>
      </c>
      <c r="G2817">
        <v>0</v>
      </c>
    </row>
    <row r="2818" spans="1:7" x14ac:dyDescent="0.35">
      <c r="A2818">
        <v>217394</v>
      </c>
      <c r="B2818" t="str">
        <f t="shared" ref="B2818:B2854" si="44">+C2818&amp;D2818</f>
        <v>6-60.5</v>
      </c>
      <c r="C2818" s="45">
        <v>6</v>
      </c>
      <c r="D2818" s="45">
        <v>-60.5</v>
      </c>
      <c r="E2818">
        <v>0</v>
      </c>
      <c r="F2818">
        <v>0</v>
      </c>
      <c r="G2818">
        <v>0</v>
      </c>
    </row>
    <row r="2819" spans="1:7" x14ac:dyDescent="0.35">
      <c r="A2819">
        <v>217395</v>
      </c>
      <c r="B2819" t="str">
        <f t="shared" si="44"/>
        <v>6.5-60.5</v>
      </c>
      <c r="C2819" s="45">
        <v>6.5</v>
      </c>
      <c r="D2819" s="45">
        <v>-60.5</v>
      </c>
      <c r="E2819">
        <v>0</v>
      </c>
      <c r="F2819">
        <v>0</v>
      </c>
      <c r="G2819">
        <v>0</v>
      </c>
    </row>
    <row r="2820" spans="1:7" x14ac:dyDescent="0.35">
      <c r="A2820">
        <v>217396</v>
      </c>
      <c r="B2820" t="str">
        <f t="shared" si="44"/>
        <v>7-60.5</v>
      </c>
      <c r="C2820" s="45">
        <v>7</v>
      </c>
      <c r="D2820" s="45">
        <v>-60.5</v>
      </c>
      <c r="E2820">
        <v>0</v>
      </c>
      <c r="F2820">
        <v>0</v>
      </c>
      <c r="G2820">
        <v>0</v>
      </c>
    </row>
    <row r="2821" spans="1:7" x14ac:dyDescent="0.35">
      <c r="A2821">
        <v>217397</v>
      </c>
      <c r="B2821" t="str">
        <f t="shared" si="44"/>
        <v>7.5-60.5</v>
      </c>
      <c r="C2821" s="45">
        <v>7.5</v>
      </c>
      <c r="D2821" s="45">
        <v>-60.5</v>
      </c>
      <c r="E2821">
        <v>0</v>
      </c>
      <c r="F2821">
        <v>0</v>
      </c>
      <c r="G2821">
        <v>0</v>
      </c>
    </row>
    <row r="2822" spans="1:7" x14ac:dyDescent="0.35">
      <c r="A2822">
        <v>217398</v>
      </c>
      <c r="B2822" t="str">
        <f t="shared" si="44"/>
        <v>8-60.5</v>
      </c>
      <c r="C2822" s="45">
        <v>8</v>
      </c>
      <c r="D2822" s="45">
        <v>-60.5</v>
      </c>
      <c r="E2822">
        <v>0</v>
      </c>
      <c r="F2822">
        <v>0</v>
      </c>
      <c r="G2822">
        <v>0</v>
      </c>
    </row>
    <row r="2823" spans="1:7" x14ac:dyDescent="0.35">
      <c r="A2823">
        <v>218106</v>
      </c>
      <c r="B2823" t="str">
        <f t="shared" si="44"/>
        <v>1.5-61</v>
      </c>
      <c r="C2823" s="45">
        <v>1.5</v>
      </c>
      <c r="D2823" s="45">
        <v>-61</v>
      </c>
      <c r="E2823">
        <v>0</v>
      </c>
      <c r="F2823">
        <v>0</v>
      </c>
      <c r="G2823">
        <v>0</v>
      </c>
    </row>
    <row r="2824" spans="1:7" x14ac:dyDescent="0.35">
      <c r="A2824">
        <v>218107</v>
      </c>
      <c r="B2824" t="str">
        <f t="shared" si="44"/>
        <v>2-61</v>
      </c>
      <c r="C2824" s="45">
        <v>2</v>
      </c>
      <c r="D2824" s="45">
        <v>-61</v>
      </c>
      <c r="E2824">
        <v>0</v>
      </c>
      <c r="F2824">
        <v>0</v>
      </c>
      <c r="G2824">
        <v>0</v>
      </c>
    </row>
    <row r="2825" spans="1:7" x14ac:dyDescent="0.35">
      <c r="A2825">
        <v>218108</v>
      </c>
      <c r="B2825" t="str">
        <f t="shared" si="44"/>
        <v>2.5-61</v>
      </c>
      <c r="C2825" s="45">
        <v>2.5</v>
      </c>
      <c r="D2825" s="45">
        <v>-61</v>
      </c>
      <c r="E2825">
        <v>0</v>
      </c>
      <c r="F2825">
        <v>0</v>
      </c>
      <c r="G2825">
        <v>0</v>
      </c>
    </row>
    <row r="2826" spans="1:7" x14ac:dyDescent="0.35">
      <c r="A2826">
        <v>218109</v>
      </c>
      <c r="B2826" t="str">
        <f t="shared" si="44"/>
        <v>3-61</v>
      </c>
      <c r="C2826" s="45">
        <v>3</v>
      </c>
      <c r="D2826" s="45">
        <v>-61</v>
      </c>
      <c r="E2826">
        <v>0</v>
      </c>
      <c r="F2826">
        <v>0</v>
      </c>
      <c r="G2826">
        <v>0</v>
      </c>
    </row>
    <row r="2827" spans="1:7" x14ac:dyDescent="0.35">
      <c r="A2827">
        <v>218110</v>
      </c>
      <c r="B2827" t="str">
        <f t="shared" si="44"/>
        <v>3.5-61</v>
      </c>
      <c r="C2827" s="45">
        <v>3.5</v>
      </c>
      <c r="D2827" s="45">
        <v>-61</v>
      </c>
      <c r="E2827">
        <v>0</v>
      </c>
      <c r="F2827">
        <v>0</v>
      </c>
      <c r="G2827">
        <v>0</v>
      </c>
    </row>
    <row r="2828" spans="1:7" x14ac:dyDescent="0.35">
      <c r="A2828">
        <v>218111</v>
      </c>
      <c r="B2828" t="str">
        <f t="shared" si="44"/>
        <v>4-61</v>
      </c>
      <c r="C2828" s="45">
        <v>4</v>
      </c>
      <c r="D2828" s="45">
        <v>-61</v>
      </c>
      <c r="E2828">
        <v>0</v>
      </c>
      <c r="F2828">
        <v>0</v>
      </c>
      <c r="G2828">
        <v>0</v>
      </c>
    </row>
    <row r="2829" spans="1:7" x14ac:dyDescent="0.35">
      <c r="A2829">
        <v>218112</v>
      </c>
      <c r="B2829" t="str">
        <f t="shared" si="44"/>
        <v>4.5-61</v>
      </c>
      <c r="C2829" s="45">
        <v>4.5</v>
      </c>
      <c r="D2829" s="45">
        <v>-61</v>
      </c>
      <c r="E2829">
        <v>0</v>
      </c>
      <c r="F2829">
        <v>0</v>
      </c>
      <c r="G2829">
        <v>0</v>
      </c>
    </row>
    <row r="2830" spans="1:7" x14ac:dyDescent="0.35">
      <c r="A2830">
        <v>218113</v>
      </c>
      <c r="B2830" t="str">
        <f t="shared" si="44"/>
        <v>5-61</v>
      </c>
      <c r="C2830" s="45">
        <v>5</v>
      </c>
      <c r="D2830" s="45">
        <v>-61</v>
      </c>
      <c r="E2830">
        <v>0</v>
      </c>
      <c r="F2830">
        <v>0</v>
      </c>
      <c r="G2830">
        <v>0</v>
      </c>
    </row>
    <row r="2831" spans="1:7" x14ac:dyDescent="0.35">
      <c r="A2831">
        <v>218114</v>
      </c>
      <c r="B2831" t="str">
        <f t="shared" si="44"/>
        <v>5.5-61</v>
      </c>
      <c r="C2831" s="45">
        <v>5.5</v>
      </c>
      <c r="D2831" s="45">
        <v>-61</v>
      </c>
      <c r="E2831">
        <v>0</v>
      </c>
      <c r="F2831">
        <v>0</v>
      </c>
      <c r="G2831">
        <v>0</v>
      </c>
    </row>
    <row r="2832" spans="1:7" x14ac:dyDescent="0.35">
      <c r="A2832">
        <v>218115</v>
      </c>
      <c r="B2832" t="str">
        <f t="shared" si="44"/>
        <v>6-61</v>
      </c>
      <c r="C2832" s="45">
        <v>6</v>
      </c>
      <c r="D2832" s="45">
        <v>-61</v>
      </c>
      <c r="E2832">
        <v>0</v>
      </c>
      <c r="F2832">
        <v>0</v>
      </c>
      <c r="G2832">
        <v>0</v>
      </c>
    </row>
    <row r="2833" spans="1:7" x14ac:dyDescent="0.35">
      <c r="A2833">
        <v>218116</v>
      </c>
      <c r="B2833" t="str">
        <f t="shared" si="44"/>
        <v>6.5-61</v>
      </c>
      <c r="C2833" s="45">
        <v>6.5</v>
      </c>
      <c r="D2833" s="45">
        <v>-61</v>
      </c>
      <c r="E2833">
        <v>0</v>
      </c>
      <c r="F2833">
        <v>0</v>
      </c>
      <c r="G2833">
        <v>0</v>
      </c>
    </row>
    <row r="2834" spans="1:7" x14ac:dyDescent="0.35">
      <c r="A2834">
        <v>218117</v>
      </c>
      <c r="B2834" t="str">
        <f t="shared" si="44"/>
        <v>7-61</v>
      </c>
      <c r="C2834" s="45">
        <v>7</v>
      </c>
      <c r="D2834" s="45">
        <v>-61</v>
      </c>
      <c r="E2834">
        <v>0</v>
      </c>
      <c r="F2834">
        <v>0</v>
      </c>
      <c r="G2834">
        <v>0</v>
      </c>
    </row>
    <row r="2835" spans="1:7" x14ac:dyDescent="0.35">
      <c r="A2835">
        <v>218118</v>
      </c>
      <c r="B2835" t="str">
        <f t="shared" si="44"/>
        <v>7.5-61</v>
      </c>
      <c r="C2835" s="45">
        <v>7.5</v>
      </c>
      <c r="D2835" s="45">
        <v>-61</v>
      </c>
      <c r="E2835">
        <v>0</v>
      </c>
      <c r="F2835">
        <v>0</v>
      </c>
      <c r="G2835">
        <v>0</v>
      </c>
    </row>
    <row r="2836" spans="1:7" x14ac:dyDescent="0.35">
      <c r="A2836">
        <v>218119</v>
      </c>
      <c r="B2836" t="str">
        <f t="shared" si="44"/>
        <v>8-61</v>
      </c>
      <c r="C2836" s="45">
        <v>8</v>
      </c>
      <c r="D2836" s="45">
        <v>-61</v>
      </c>
      <c r="E2836">
        <v>0</v>
      </c>
      <c r="F2836">
        <v>0</v>
      </c>
      <c r="G2836">
        <v>0</v>
      </c>
    </row>
    <row r="2837" spans="1:7" x14ac:dyDescent="0.35">
      <c r="A2837">
        <v>257069</v>
      </c>
      <c r="B2837" t="str">
        <f t="shared" si="44"/>
        <v>16-88</v>
      </c>
      <c r="C2837" s="45">
        <v>16</v>
      </c>
      <c r="D2837" s="45">
        <v>-88</v>
      </c>
      <c r="E2837">
        <v>0</v>
      </c>
      <c r="F2837">
        <v>0</v>
      </c>
      <c r="G2837">
        <v>0</v>
      </c>
    </row>
    <row r="2838" spans="1:7" x14ac:dyDescent="0.35">
      <c r="A2838">
        <v>257070</v>
      </c>
      <c r="B2838" t="str">
        <f t="shared" si="44"/>
        <v>16.5-88</v>
      </c>
      <c r="C2838" s="45">
        <v>16.5</v>
      </c>
      <c r="D2838" s="45">
        <v>-88</v>
      </c>
      <c r="E2838">
        <v>0</v>
      </c>
      <c r="F2838">
        <v>0</v>
      </c>
      <c r="G2838">
        <v>0</v>
      </c>
    </row>
    <row r="2839" spans="1:7" x14ac:dyDescent="0.35">
      <c r="A2839">
        <v>257071</v>
      </c>
      <c r="B2839" t="str">
        <f t="shared" si="44"/>
        <v>17-88</v>
      </c>
      <c r="C2839" s="45">
        <v>17</v>
      </c>
      <c r="D2839" s="45">
        <v>-88</v>
      </c>
      <c r="E2839">
        <v>0</v>
      </c>
      <c r="F2839">
        <v>0</v>
      </c>
      <c r="G2839">
        <v>0</v>
      </c>
    </row>
    <row r="2840" spans="1:7" x14ac:dyDescent="0.35">
      <c r="A2840">
        <v>257072</v>
      </c>
      <c r="B2840" t="str">
        <f t="shared" si="44"/>
        <v>17.5-88</v>
      </c>
      <c r="C2840" s="45">
        <v>17.5</v>
      </c>
      <c r="D2840" s="45">
        <v>-88</v>
      </c>
      <c r="E2840">
        <v>0</v>
      </c>
      <c r="F2840">
        <v>0</v>
      </c>
      <c r="G2840">
        <v>0</v>
      </c>
    </row>
    <row r="2841" spans="1:7" x14ac:dyDescent="0.35">
      <c r="A2841">
        <v>257073</v>
      </c>
      <c r="B2841" t="str">
        <f t="shared" si="44"/>
        <v>18-88</v>
      </c>
      <c r="C2841" s="45">
        <v>18</v>
      </c>
      <c r="D2841" s="45">
        <v>-88</v>
      </c>
      <c r="E2841">
        <v>0</v>
      </c>
      <c r="F2841">
        <v>0</v>
      </c>
      <c r="G2841">
        <v>0</v>
      </c>
    </row>
    <row r="2842" spans="1:7" x14ac:dyDescent="0.35">
      <c r="A2842">
        <v>257074</v>
      </c>
      <c r="B2842" t="str">
        <f t="shared" si="44"/>
        <v>18.5-88</v>
      </c>
      <c r="C2842" s="45">
        <v>18.5</v>
      </c>
      <c r="D2842" s="45">
        <v>-88</v>
      </c>
      <c r="E2842">
        <v>0</v>
      </c>
      <c r="F2842">
        <v>0</v>
      </c>
      <c r="G2842">
        <v>0</v>
      </c>
    </row>
    <row r="2843" spans="1:7" x14ac:dyDescent="0.35">
      <c r="A2843">
        <v>257790</v>
      </c>
      <c r="B2843" t="str">
        <f>+C2843&amp;D2843</f>
        <v>16-88.5</v>
      </c>
      <c r="C2843" s="45">
        <v>16</v>
      </c>
      <c r="D2843" s="45">
        <v>-88.5</v>
      </c>
      <c r="E2843">
        <v>0</v>
      </c>
      <c r="F2843">
        <v>0</v>
      </c>
      <c r="G2843">
        <v>0</v>
      </c>
    </row>
    <row r="2844" spans="1:7" x14ac:dyDescent="0.35">
      <c r="A2844">
        <v>257791</v>
      </c>
      <c r="B2844" t="str">
        <f t="shared" si="44"/>
        <v>16.5-88.5</v>
      </c>
      <c r="C2844" s="45">
        <v>16.5</v>
      </c>
      <c r="D2844" s="45">
        <v>-88.5</v>
      </c>
      <c r="E2844">
        <v>0</v>
      </c>
      <c r="F2844">
        <v>0</v>
      </c>
      <c r="G2844">
        <v>0</v>
      </c>
    </row>
    <row r="2845" spans="1:7" x14ac:dyDescent="0.35">
      <c r="A2845">
        <v>257792</v>
      </c>
      <c r="B2845" t="str">
        <f t="shared" si="44"/>
        <v>17-88.5</v>
      </c>
      <c r="C2845" s="45">
        <v>17</v>
      </c>
      <c r="D2845" s="45">
        <v>-88.5</v>
      </c>
      <c r="E2845">
        <v>0</v>
      </c>
      <c r="F2845">
        <v>0</v>
      </c>
      <c r="G2845">
        <v>0</v>
      </c>
    </row>
    <row r="2846" spans="1:7" x14ac:dyDescent="0.35">
      <c r="A2846">
        <v>257793</v>
      </c>
      <c r="B2846" t="str">
        <f t="shared" si="44"/>
        <v>17.5-88.5</v>
      </c>
      <c r="C2846" s="45">
        <v>17.5</v>
      </c>
      <c r="D2846" s="45">
        <v>-88.5</v>
      </c>
      <c r="E2846">
        <v>0</v>
      </c>
      <c r="F2846">
        <v>0</v>
      </c>
      <c r="G2846">
        <v>0</v>
      </c>
    </row>
    <row r="2847" spans="1:7" x14ac:dyDescent="0.35">
      <c r="A2847">
        <v>257794</v>
      </c>
      <c r="B2847" t="str">
        <f t="shared" si="44"/>
        <v>18-88.5</v>
      </c>
      <c r="C2847" s="45">
        <v>18</v>
      </c>
      <c r="D2847" s="45">
        <v>-88.5</v>
      </c>
      <c r="E2847">
        <v>0</v>
      </c>
      <c r="F2847">
        <v>0</v>
      </c>
      <c r="G2847">
        <v>0</v>
      </c>
    </row>
    <row r="2848" spans="1:7" x14ac:dyDescent="0.35">
      <c r="A2848">
        <v>257795</v>
      </c>
      <c r="B2848" t="str">
        <f t="shared" si="44"/>
        <v>18.5-88.5</v>
      </c>
      <c r="C2848" s="45">
        <v>18.5</v>
      </c>
      <c r="D2848" s="45">
        <v>-88.5</v>
      </c>
      <c r="E2848">
        <v>0</v>
      </c>
      <c r="F2848">
        <v>0</v>
      </c>
      <c r="G2848">
        <v>0</v>
      </c>
    </row>
    <row r="2849" spans="1:7" x14ac:dyDescent="0.35">
      <c r="A2849">
        <v>258511</v>
      </c>
      <c r="B2849" t="str">
        <f t="shared" si="44"/>
        <v>16-89</v>
      </c>
      <c r="C2849" s="45">
        <v>16</v>
      </c>
      <c r="D2849" s="45">
        <v>-89</v>
      </c>
      <c r="E2849">
        <v>0</v>
      </c>
      <c r="F2849">
        <v>0</v>
      </c>
      <c r="G2849">
        <v>0</v>
      </c>
    </row>
    <row r="2850" spans="1:7" x14ac:dyDescent="0.35">
      <c r="A2850">
        <v>258512</v>
      </c>
      <c r="B2850" t="str">
        <f t="shared" si="44"/>
        <v>16.5-89</v>
      </c>
      <c r="C2850" s="45">
        <v>16.5</v>
      </c>
      <c r="D2850" s="45">
        <v>-89</v>
      </c>
      <c r="E2850">
        <v>0</v>
      </c>
      <c r="F2850">
        <v>0</v>
      </c>
      <c r="G2850">
        <v>0</v>
      </c>
    </row>
    <row r="2851" spans="1:7" x14ac:dyDescent="0.35">
      <c r="A2851">
        <v>258513</v>
      </c>
      <c r="B2851" t="str">
        <f t="shared" si="44"/>
        <v>17-89</v>
      </c>
      <c r="C2851" s="45">
        <v>17</v>
      </c>
      <c r="D2851" s="45">
        <v>-89</v>
      </c>
      <c r="E2851">
        <v>0</v>
      </c>
      <c r="F2851">
        <v>0</v>
      </c>
      <c r="G2851">
        <v>0</v>
      </c>
    </row>
    <row r="2852" spans="1:7" x14ac:dyDescent="0.35">
      <c r="A2852">
        <v>258514</v>
      </c>
      <c r="B2852" t="str">
        <f t="shared" si="44"/>
        <v>17.5-89</v>
      </c>
      <c r="C2852" s="45">
        <v>17.5</v>
      </c>
      <c r="D2852" s="45">
        <v>-89</v>
      </c>
      <c r="E2852">
        <v>0</v>
      </c>
      <c r="F2852">
        <v>0</v>
      </c>
      <c r="G2852">
        <v>0</v>
      </c>
    </row>
    <row r="2853" spans="1:7" x14ac:dyDescent="0.35">
      <c r="A2853">
        <v>258515</v>
      </c>
      <c r="B2853" t="str">
        <f t="shared" si="44"/>
        <v>18-89</v>
      </c>
      <c r="C2853" s="45">
        <v>18</v>
      </c>
      <c r="D2853" s="45">
        <v>-89</v>
      </c>
      <c r="E2853">
        <v>0</v>
      </c>
      <c r="F2853">
        <v>0</v>
      </c>
      <c r="G2853">
        <v>0</v>
      </c>
    </row>
    <row r="2854" spans="1:7" x14ac:dyDescent="0.35">
      <c r="A2854">
        <v>258516</v>
      </c>
      <c r="B2854" t="str">
        <f t="shared" si="44"/>
        <v>18.5-89</v>
      </c>
      <c r="C2854" s="45">
        <v>18.5</v>
      </c>
      <c r="D2854" s="45">
        <v>-89</v>
      </c>
      <c r="E2854">
        <v>0</v>
      </c>
      <c r="F2854">
        <v>0</v>
      </c>
      <c r="G2854">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0000"/>
  </sheetPr>
  <dimension ref="A1:P2878"/>
  <sheetViews>
    <sheetView workbookViewId="0">
      <selection activeCell="I5" sqref="I5"/>
    </sheetView>
  </sheetViews>
  <sheetFormatPr defaultColWidth="8.81640625" defaultRowHeight="14.5" x14ac:dyDescent="0.35"/>
  <cols>
    <col min="1" max="1" width="12.1796875" bestFit="1" customWidth="1"/>
    <col min="2" max="2" width="10.81640625" bestFit="1" customWidth="1"/>
    <col min="3" max="3" width="14.6328125" customWidth="1"/>
    <col min="4" max="6" width="12" bestFit="1" customWidth="1"/>
    <col min="7" max="8" width="12.6328125" bestFit="1" customWidth="1"/>
    <col min="9" max="9" width="10.1796875" style="10" bestFit="1" customWidth="1"/>
    <col min="11" max="11" width="17.1796875" bestFit="1" customWidth="1"/>
    <col min="15" max="15" width="9.1796875" bestFit="1" customWidth="1"/>
  </cols>
  <sheetData>
    <row r="1" spans="1:16" x14ac:dyDescent="0.35">
      <c r="D1" s="4">
        <f>1/250</f>
        <v>4.0000000000000001E-3</v>
      </c>
      <c r="E1" s="4">
        <f>1/475</f>
        <v>2.1052631578947368E-3</v>
      </c>
      <c r="F1" s="4">
        <f>1/975</f>
        <v>1.0256410256410256E-3</v>
      </c>
      <c r="G1" s="4">
        <f>1/1500</f>
        <v>6.6666666666666664E-4</v>
      </c>
      <c r="H1" s="4">
        <f>1/2475</f>
        <v>4.0404040404040404E-4</v>
      </c>
      <c r="L1" s="4"/>
      <c r="M1" s="4"/>
      <c r="N1" s="4"/>
      <c r="O1" s="4"/>
      <c r="P1" s="4"/>
    </row>
    <row r="2" spans="1:16" x14ac:dyDescent="0.35">
      <c r="C2">
        <f>MIN(C4:C2368)</f>
        <v>10.700543159941491</v>
      </c>
      <c r="D2" t="s">
        <v>3</v>
      </c>
      <c r="E2" t="s">
        <v>4</v>
      </c>
      <c r="F2" t="s">
        <v>5</v>
      </c>
      <c r="G2" t="s">
        <v>6</v>
      </c>
      <c r="H2" t="s">
        <v>7</v>
      </c>
    </row>
    <row r="3" spans="1:16" x14ac:dyDescent="0.35">
      <c r="A3" s="1" t="s">
        <v>0</v>
      </c>
      <c r="B3" t="s">
        <v>1</v>
      </c>
      <c r="C3" t="s">
        <v>23</v>
      </c>
      <c r="D3" t="s">
        <v>2</v>
      </c>
      <c r="E3" t="s">
        <v>2</v>
      </c>
      <c r="F3" t="s">
        <v>2</v>
      </c>
      <c r="G3" t="s">
        <v>2</v>
      </c>
      <c r="H3" t="s">
        <v>2</v>
      </c>
      <c r="I3" s="10" t="s">
        <v>22</v>
      </c>
    </row>
    <row r="4" spans="1:16" x14ac:dyDescent="0.35">
      <c r="A4">
        <v>-90</v>
      </c>
      <c r="B4">
        <v>9</v>
      </c>
      <c r="C4">
        <f>ASIN(SQRT((SIN(RADIANS(PARAMETERS!$D$8-B4)/2)*SIN(RADIANS(PARAMETERS!$D$8-B4)/2))+(COS(RADIANS(B4))*COS(RADIANS(PARAMETERS!$D$8))*SIN(RADIANS(PARAMETERS!$D$9-A4)/2)*SIN(RADIANS(PARAMETERS!$D$9-A4)/2))))*2*3958.756</f>
        <v>2029.6198907936182</v>
      </c>
      <c r="D4">
        <v>8.3719158172606996</v>
      </c>
      <c r="E4">
        <v>10.73198223114</v>
      </c>
      <c r="F4">
        <v>13.318311691284</v>
      </c>
      <c r="G4">
        <v>14.992606163025</v>
      </c>
      <c r="H4">
        <v>17.227502822876001</v>
      </c>
      <c r="I4" s="10">
        <f>IFERROR(EXP(TREND(LN($D$1:$H$1),LN(D4:H4),LN(Calculations!$B$2))),0)</f>
        <v>7.2914566978241199E-5</v>
      </c>
    </row>
    <row r="5" spans="1:16" x14ac:dyDescent="0.35">
      <c r="A5">
        <v>-89.5</v>
      </c>
      <c r="B5">
        <v>9</v>
      </c>
      <c r="C5">
        <f>ASIN(SQRT((SIN(RADIANS(PARAMETERS!$D$8-B5)/2)*SIN(RADIANS(PARAMETERS!$D$8-B5)/2))+(COS(RADIANS(B5))*COS(RADIANS(PARAMETERS!$D$8))*SIN(RADIANS(PARAMETERS!$D$9-A5)/2)*SIN(RADIANS(PARAMETERS!$D$9-A5)/2))))*2*3958.756</f>
        <v>1996.7554252694454</v>
      </c>
      <c r="D5">
        <v>9.9857568740844993</v>
      </c>
      <c r="E5">
        <v>12.553133964539001</v>
      </c>
      <c r="F5">
        <v>15.437114715576</v>
      </c>
      <c r="G5">
        <v>17.506280899048001</v>
      </c>
      <c r="H5">
        <v>20.290546417236001</v>
      </c>
      <c r="I5" s="10">
        <f>IFERROR(EXP(TREND(LN($D$1:$H$1),LN(D5:H5),LN(Calculations!$B$2))),0)</f>
        <v>1.1559570380795521E-4</v>
      </c>
    </row>
    <row r="6" spans="1:16" x14ac:dyDescent="0.35">
      <c r="A6">
        <v>-89</v>
      </c>
      <c r="B6">
        <v>9</v>
      </c>
      <c r="C6">
        <f>ASIN(SQRT((SIN(RADIANS(PARAMETERS!$D$8-B6)/2)*SIN(RADIANS(PARAMETERS!$D$8-B6)/2))+(COS(RADIANS(B6))*COS(RADIANS(PARAMETERS!$D$8))*SIN(RADIANS(PARAMETERS!$D$9-A6)/2)*SIN(RADIANS(PARAMETERS!$D$9-A6)/2))))*2*3958.756</f>
        <v>1963.917293710909</v>
      </c>
      <c r="D6">
        <v>12.064101219176999</v>
      </c>
      <c r="E6">
        <v>14.593521118164</v>
      </c>
      <c r="F6">
        <v>18.227733612061002</v>
      </c>
      <c r="G6">
        <v>20.867540359496999</v>
      </c>
      <c r="H6">
        <v>24.456523895263999</v>
      </c>
      <c r="I6" s="10">
        <f>IFERROR(EXP(TREND(LN($D$1:$H$1),LN(D6:H6),LN(Calculations!$B$2))),0)</f>
        <v>2.0610115865956095E-4</v>
      </c>
    </row>
    <row r="7" spans="1:16" x14ac:dyDescent="0.35">
      <c r="A7">
        <v>-88.5</v>
      </c>
      <c r="B7">
        <v>9</v>
      </c>
      <c r="C7">
        <f>ASIN(SQRT((SIN(RADIANS(PARAMETERS!$D$8-B7)/2)*SIN(RADIANS(PARAMETERS!$D$8-B7)/2))+(COS(RADIANS(B7))*COS(RADIANS(PARAMETERS!$D$8))*SIN(RADIANS(PARAMETERS!$D$9-A7)/2)*SIN(RADIANS(PARAMETERS!$D$9-A7)/2))))*2*3958.756</f>
        <v>1931.1069698359743</v>
      </c>
      <c r="D7">
        <v>14.041387557983001</v>
      </c>
      <c r="E7">
        <v>17.301742553711001</v>
      </c>
      <c r="F7">
        <v>22.081344604491999</v>
      </c>
      <c r="G7">
        <v>25.612916946411001</v>
      </c>
      <c r="H7">
        <v>29.216861724853999</v>
      </c>
      <c r="I7" s="10">
        <f>IFERROR(EXP(TREND(LN($D$1:$H$1),LN(D7:H7),LN(Calculations!$B$2))),0)</f>
        <v>3.9118684106239694E-4</v>
      </c>
    </row>
    <row r="8" spans="1:16" x14ac:dyDescent="0.35">
      <c r="A8">
        <v>-88</v>
      </c>
      <c r="B8">
        <v>9</v>
      </c>
      <c r="C8">
        <f>ASIN(SQRT((SIN(RADIANS(PARAMETERS!$D$8-B8)/2)*SIN(RADIANS(PARAMETERS!$D$8-B8)/2))+(COS(RADIANS(B8))*COS(RADIANS(PARAMETERS!$D$8))*SIN(RADIANS(PARAMETERS!$D$9-A8)/2)*SIN(RADIANS(PARAMETERS!$D$9-A8)/2))))*2*3958.756</f>
        <v>1898.3260252189705</v>
      </c>
      <c r="D8">
        <v>16.805459976196001</v>
      </c>
      <c r="E8">
        <v>21.28625869751</v>
      </c>
      <c r="F8">
        <v>27.399396896361999</v>
      </c>
      <c r="G8">
        <v>30.909996032715</v>
      </c>
      <c r="H8">
        <v>35.607006072997997</v>
      </c>
      <c r="I8" s="10">
        <f>IFERROR(EXP(TREND(LN($D$1:$H$1),LN(D8:H8),LN(Calculations!$B$2))),0)</f>
        <v>7.237470044955121E-4</v>
      </c>
    </row>
    <row r="9" spans="1:16" x14ac:dyDescent="0.35">
      <c r="A9">
        <v>-87.5</v>
      </c>
      <c r="B9">
        <v>9</v>
      </c>
      <c r="C9">
        <f>ASIN(SQRT((SIN(RADIANS(PARAMETERS!$D$8-B9)/2)*SIN(RADIANS(PARAMETERS!$D$8-B9)/2))+(COS(RADIANS(B9))*COS(RADIANS(PARAMETERS!$D$8))*SIN(RADIANS(PARAMETERS!$D$9-A9)/2)*SIN(RADIANS(PARAMETERS!$D$9-A9)/2))))*2*3958.756</f>
        <v>1865.5761376854805</v>
      </c>
      <c r="D9">
        <v>21.12303352356</v>
      </c>
      <c r="E9">
        <v>27.259084701538001</v>
      </c>
      <c r="F9">
        <v>34.00093460083</v>
      </c>
      <c r="G9">
        <v>38.892757415771001</v>
      </c>
      <c r="H9">
        <v>45.537475585937997</v>
      </c>
      <c r="I9" s="10">
        <f>IFERROR(EXP(TREND(LN($D$1:$H$1),LN(D9:H9),LN(Calculations!$B$2))),0)</f>
        <v>1.4669817002470984E-3</v>
      </c>
    </row>
    <row r="10" spans="1:16" x14ac:dyDescent="0.35">
      <c r="A10">
        <v>-87</v>
      </c>
      <c r="B10">
        <v>9</v>
      </c>
      <c r="C10">
        <f>ASIN(SQRT((SIN(RADIANS(PARAMETERS!$D$8-B10)/2)*SIN(RADIANS(PARAMETERS!$D$8-B10)/2))+(COS(RADIANS(B10))*COS(RADIANS(PARAMETERS!$D$8))*SIN(RADIANS(PARAMETERS!$D$9-A10)/2)*SIN(RADIANS(PARAMETERS!$D$9-A10)/2))))*2*3958.756</f>
        <v>1832.8591005676446</v>
      </c>
      <c r="D10">
        <v>27.81972694397</v>
      </c>
      <c r="E10">
        <v>34.535472869872997</v>
      </c>
      <c r="F10">
        <v>44.460834503173999</v>
      </c>
      <c r="G10">
        <v>51.845146179198998</v>
      </c>
      <c r="H10">
        <v>61.197734832763999</v>
      </c>
      <c r="I10" s="10">
        <f>IFERROR(EXP(TREND(LN($D$1:$H$1),LN(D10:H10),LN(Calculations!$B$2))),0)</f>
        <v>3.1989281130233808E-3</v>
      </c>
    </row>
    <row r="11" spans="1:16" x14ac:dyDescent="0.35">
      <c r="A11">
        <v>-86.5</v>
      </c>
      <c r="B11">
        <v>9</v>
      </c>
      <c r="C11">
        <f>ASIN(SQRT((SIN(RADIANS(PARAMETERS!$D$8-B11)/2)*SIN(RADIANS(PARAMETERS!$D$8-B11)/2))+(COS(RADIANS(B11))*COS(RADIANS(PARAMETERS!$D$8))*SIN(RADIANS(PARAMETERS!$D$9-A11)/2)*SIN(RADIANS(PARAMETERS!$D$9-A11)/2))))*2*3958.756</f>
        <v>1800.1768329226788</v>
      </c>
      <c r="D11">
        <v>36.693904876708999</v>
      </c>
      <c r="E11">
        <v>47.74267578125</v>
      </c>
      <c r="F11">
        <v>63.260589599608998</v>
      </c>
      <c r="G11">
        <v>72.977523803710994</v>
      </c>
      <c r="H11">
        <v>86.298873901367003</v>
      </c>
      <c r="I11" s="10">
        <f>IFERROR(EXP(TREND(LN($D$1:$H$1),LN(D11:H11),LN(Calculations!$B$2))),0)</f>
        <v>7.1086590802072989E-3</v>
      </c>
    </row>
    <row r="12" spans="1:16" x14ac:dyDescent="0.35">
      <c r="A12">
        <v>-86</v>
      </c>
      <c r="B12">
        <v>9</v>
      </c>
      <c r="C12">
        <f>ASIN(SQRT((SIN(RADIANS(PARAMETERS!$D$8-B12)/2)*SIN(RADIANS(PARAMETERS!$D$8-B12)/2))+(COS(RADIANS(B12))*COS(RADIANS(PARAMETERS!$D$8))*SIN(RADIANS(PARAMETERS!$D$9-A12)/2)*SIN(RADIANS(PARAMETERS!$D$9-A12)/2))))*2*3958.756</f>
        <v>1767.5313908313401</v>
      </c>
      <c r="D12">
        <v>59.45682144165</v>
      </c>
      <c r="E12">
        <v>78.581550598145</v>
      </c>
      <c r="F12">
        <v>108.84696960449</v>
      </c>
      <c r="G12">
        <v>132.50749206543</v>
      </c>
      <c r="H12">
        <v>162.73251342773</v>
      </c>
      <c r="I12" s="10">
        <f>IFERROR(EXP(TREND(LN($D$1:$H$1),LN(D12:H12),LN(Calculations!$B$2))),0)</f>
        <v>1.8739076116056477E-2</v>
      </c>
    </row>
    <row r="13" spans="1:16" x14ac:dyDescent="0.35">
      <c r="A13">
        <v>-85.5</v>
      </c>
      <c r="B13">
        <v>9</v>
      </c>
      <c r="C13">
        <f>ASIN(SQRT((SIN(RADIANS(PARAMETERS!$D$8-B13)/2)*SIN(RADIANS(PARAMETERS!$D$8-B13)/2))+(COS(RADIANS(B13))*COS(RADIANS(PARAMETERS!$D$8))*SIN(RADIANS(PARAMETERS!$D$9-A13)/2)*SIN(RADIANS(PARAMETERS!$D$9-A13)/2))))*2*3958.756</f>
        <v>1734.9249799091735</v>
      </c>
      <c r="D13">
        <v>85.091384887695</v>
      </c>
      <c r="E13">
        <v>117.08602142334</v>
      </c>
      <c r="F13">
        <v>161.99810791016</v>
      </c>
      <c r="G13">
        <v>194.87983703613</v>
      </c>
      <c r="H13">
        <v>242.06942749023</v>
      </c>
      <c r="I13" s="10">
        <f>IFERROR(EXP(TREND(LN($D$1:$H$1),LN(D13:H13),LN(Calculations!$B$2))),0)</f>
        <v>4.0786038874261514E-2</v>
      </c>
    </row>
    <row r="14" spans="1:16" x14ac:dyDescent="0.35">
      <c r="A14">
        <v>-85</v>
      </c>
      <c r="B14">
        <v>9</v>
      </c>
      <c r="C14">
        <f>ASIN(SQRT((SIN(RADIANS(PARAMETERS!$D$8-B14)/2)*SIN(RADIANS(PARAMETERS!$D$8-B14)/2))+(COS(RADIANS(B14))*COS(RADIANS(PARAMETERS!$D$8))*SIN(RADIANS(PARAMETERS!$D$9-A14)/2)*SIN(RADIANS(PARAMETERS!$D$9-A14)/2))))*2*3958.756</f>
        <v>1702.359969181897</v>
      </c>
      <c r="D14">
        <v>122.70435333252</v>
      </c>
      <c r="E14">
        <v>163.14401245117</v>
      </c>
      <c r="F14">
        <v>222.63035583496</v>
      </c>
      <c r="G14">
        <v>268.96997070313</v>
      </c>
      <c r="H14">
        <v>326.44848632813</v>
      </c>
      <c r="I14" s="10">
        <f>IFERROR(EXP(TREND(LN($D$1:$H$1),LN(D14:H14),LN(Calculations!$B$2))),0)</f>
        <v>0.10800421394136665</v>
      </c>
    </row>
    <row r="15" spans="1:16" x14ac:dyDescent="0.35">
      <c r="A15">
        <v>-84.5</v>
      </c>
      <c r="B15">
        <v>9</v>
      </c>
      <c r="C15">
        <f>ASIN(SQRT((SIN(RADIANS(PARAMETERS!$D$8-B15)/2)*SIN(RADIANS(PARAMETERS!$D$8-B15)/2))+(COS(RADIANS(B15))*COS(RADIANS(PARAMETERS!$D$8))*SIN(RADIANS(PARAMETERS!$D$9-A15)/2)*SIN(RADIANS(PARAMETERS!$D$9-A15)/2))))*2*3958.756</f>
        <v>1669.8389064977034</v>
      </c>
      <c r="D15">
        <v>165.21266174316</v>
      </c>
      <c r="E15">
        <v>221.80166625977</v>
      </c>
      <c r="F15">
        <v>308.7653503418</v>
      </c>
      <c r="G15">
        <v>362.75094604492</v>
      </c>
      <c r="H15">
        <v>438.2507019043</v>
      </c>
      <c r="I15" s="10">
        <f>IFERROR(EXP(TREND(LN($D$1:$H$1),LN(D15:H15),LN(Calculations!$B$2))),0)</f>
        <v>0.22048036774985255</v>
      </c>
    </row>
    <row r="16" spans="1:16" x14ac:dyDescent="0.35">
      <c r="A16">
        <v>-84</v>
      </c>
      <c r="B16">
        <v>9</v>
      </c>
      <c r="C16">
        <f>ASIN(SQRT((SIN(RADIANS(PARAMETERS!$D$8-B16)/2)*SIN(RADIANS(PARAMETERS!$D$8-B16)/2))+(COS(RADIANS(B16))*COS(RADIANS(PARAMETERS!$D$8))*SIN(RADIANS(PARAMETERS!$D$9-A16)/2)*SIN(RADIANS(PARAMETERS!$D$9-A16)/2))))*2*3958.756</f>
        <v>1637.3645356740622</v>
      </c>
      <c r="D16">
        <v>176.80317687988</v>
      </c>
      <c r="E16">
        <v>235.06135559082</v>
      </c>
      <c r="F16">
        <v>319.52938842773</v>
      </c>
      <c r="G16">
        <v>372.19384765625</v>
      </c>
      <c r="H16">
        <v>445.16018676758</v>
      </c>
      <c r="I16" s="10">
        <f>IFERROR(EXP(TREND(LN($D$1:$H$1),LN(D16:H16),LN(Calculations!$B$2))),0)</f>
        <v>0.33168078432123116</v>
      </c>
    </row>
    <row r="17" spans="1:9" x14ac:dyDescent="0.35">
      <c r="A17">
        <v>-83.5</v>
      </c>
      <c r="B17">
        <v>9</v>
      </c>
      <c r="C17">
        <f>ASIN(SQRT((SIN(RADIANS(PARAMETERS!$D$8-B17)/2)*SIN(RADIANS(PARAMETERS!$D$8-B17)/2))+(COS(RADIANS(B17))*COS(RADIANS(PARAMETERS!$D$8))*SIN(RADIANS(PARAMETERS!$D$9-A17)/2)*SIN(RADIANS(PARAMETERS!$D$9-A17)/2))))*2*3958.756</f>
        <v>1604.9398156052835</v>
      </c>
      <c r="D17">
        <v>168.04685974121</v>
      </c>
      <c r="E17">
        <v>219.52593994141</v>
      </c>
      <c r="F17">
        <v>298.85531616211</v>
      </c>
      <c r="G17">
        <v>345.44613647461</v>
      </c>
      <c r="H17">
        <v>409.45816040039</v>
      </c>
      <c r="I17" s="10">
        <f>IFERROR(EXP(TREND(LN($D$1:$H$1),LN(D17:H17),LN(Calculations!$B$2))),0)</f>
        <v>0.3319285164154282</v>
      </c>
    </row>
    <row r="18" spans="1:9" x14ac:dyDescent="0.35">
      <c r="A18">
        <v>-83</v>
      </c>
      <c r="B18">
        <v>9</v>
      </c>
      <c r="C18">
        <f>ASIN(SQRT((SIN(RADIANS(PARAMETERS!$D$8-B18)/2)*SIN(RADIANS(PARAMETERS!$D$8-B18)/2))+(COS(RADIANS(B18))*COS(RADIANS(PARAMETERS!$D$8))*SIN(RADIANS(PARAMETERS!$D$9-A18)/2)*SIN(RADIANS(PARAMETERS!$D$9-A18)/2))))*2*3958.756</f>
        <v>1572.567941590489</v>
      </c>
      <c r="D18">
        <v>147.18814086914</v>
      </c>
      <c r="E18">
        <v>185.95199584961</v>
      </c>
      <c r="F18">
        <v>244.34857177734</v>
      </c>
      <c r="G18">
        <v>288.50384521484</v>
      </c>
      <c r="H18">
        <v>336.14865112305</v>
      </c>
      <c r="I18" s="10">
        <f>IFERROR(EXP(TREND(LN($D$1:$H$1),LN(D18:H18),LN(Calculations!$B$2))),0)</f>
        <v>0.3119553775350779</v>
      </c>
    </row>
    <row r="19" spans="1:9" x14ac:dyDescent="0.35">
      <c r="A19">
        <v>-82.5</v>
      </c>
      <c r="B19">
        <v>9</v>
      </c>
      <c r="C19">
        <f>ASIN(SQRT((SIN(RADIANS(PARAMETERS!$D$8-B19)/2)*SIN(RADIANS(PARAMETERS!$D$8-B19)/2))+(COS(RADIANS(B19))*COS(RADIANS(PARAMETERS!$D$8))*SIN(RADIANS(PARAMETERS!$D$9-A19)/2)*SIN(RADIANS(PARAMETERS!$D$9-A19)/2))))*2*3958.756</f>
        <v>1540.2523691803658</v>
      </c>
      <c r="D19">
        <v>131.58030700684</v>
      </c>
      <c r="E19">
        <v>165.45697021484</v>
      </c>
      <c r="F19">
        <v>216.23097229004</v>
      </c>
      <c r="G19">
        <v>254.45704650879</v>
      </c>
      <c r="H19">
        <v>304.96694946289</v>
      </c>
      <c r="I19" s="10">
        <f>IFERROR(EXP(TREND(LN($D$1:$H$1),LN(D19:H19),LN(Calculations!$B$2))),0)</f>
        <v>0.22016835690178319</v>
      </c>
    </row>
    <row r="20" spans="1:9" x14ac:dyDescent="0.35">
      <c r="A20">
        <v>-82</v>
      </c>
      <c r="B20">
        <v>9</v>
      </c>
      <c r="C20">
        <f>ASIN(SQRT((SIN(RADIANS(PARAMETERS!$D$8-B20)/2)*SIN(RADIANS(PARAMETERS!$D$8-B20)/2))+(COS(RADIANS(B20))*COS(RADIANS(PARAMETERS!$D$8))*SIN(RADIANS(PARAMETERS!$D$9-A20)/2)*SIN(RADIANS(PARAMETERS!$D$9-A20)/2))))*2*3958.756</f>
        <v>1507.9968408861944</v>
      </c>
      <c r="D20">
        <v>104.30124664307</v>
      </c>
      <c r="E20">
        <v>139.86305236816</v>
      </c>
      <c r="F20">
        <v>184.6123046875</v>
      </c>
      <c r="G20">
        <v>218.56855773926</v>
      </c>
      <c r="H20">
        <v>266.45825195313</v>
      </c>
      <c r="I20" s="10">
        <f>IFERROR(EXP(TREND(LN($D$1:$H$1),LN(D20:H20),LN(Calculations!$B$2))),0)</f>
        <v>8.9121752180687089E-2</v>
      </c>
    </row>
    <row r="21" spans="1:9" x14ac:dyDescent="0.35">
      <c r="A21">
        <v>-81.5</v>
      </c>
      <c r="B21">
        <v>9</v>
      </c>
      <c r="C21">
        <f>ASIN(SQRT((SIN(RADIANS(PARAMETERS!$D$8-B21)/2)*SIN(RADIANS(PARAMETERS!$D$8-B21)/2))+(COS(RADIANS(B21))*COS(RADIANS(PARAMETERS!$D$8))*SIN(RADIANS(PARAMETERS!$D$9-A21)/2)*SIN(RADIANS(PARAMETERS!$D$9-A21)/2))))*2*3958.756</f>
        <v>1475.8054161472758</v>
      </c>
      <c r="D21">
        <v>75.511505126952997</v>
      </c>
      <c r="E21">
        <v>101.33796691895</v>
      </c>
      <c r="F21">
        <v>141.4128112793</v>
      </c>
      <c r="G21">
        <v>169.9517364502</v>
      </c>
      <c r="H21">
        <v>210.86555480957</v>
      </c>
      <c r="I21" s="10">
        <f>IFERROR(EXP(TREND(LN($D$1:$H$1),LN(D21:H21),LN(Calculations!$B$2))),0)</f>
        <v>3.1582851107162892E-2</v>
      </c>
    </row>
    <row r="22" spans="1:9" x14ac:dyDescent="0.35">
      <c r="A22">
        <v>-81</v>
      </c>
      <c r="B22">
        <v>9</v>
      </c>
      <c r="C22">
        <f>ASIN(SQRT((SIN(RADIANS(PARAMETERS!$D$8-B22)/2)*SIN(RADIANS(PARAMETERS!$D$8-B22)/2))+(COS(RADIANS(B22))*COS(RADIANS(PARAMETERS!$D$8))*SIN(RADIANS(PARAMETERS!$D$9-A22)/2)*SIN(RADIANS(PARAMETERS!$D$9-A22)/2))))*2*3958.756</f>
        <v>1443.6825050142604</v>
      </c>
      <c r="D22">
        <v>54.519180297852003</v>
      </c>
      <c r="E22">
        <v>72.690803527832003</v>
      </c>
      <c r="F22">
        <v>100.06771850586</v>
      </c>
      <c r="G22">
        <v>121.54175567627</v>
      </c>
      <c r="H22">
        <v>151.07730102539</v>
      </c>
      <c r="I22" s="10">
        <f>IFERROR(EXP(TREND(LN($D$1:$H$1),LN(D22:H22),LN(Calculations!$B$2))),0)</f>
        <v>1.5345488795158988E-2</v>
      </c>
    </row>
    <row r="23" spans="1:9" x14ac:dyDescent="0.35">
      <c r="A23">
        <v>-80.5</v>
      </c>
      <c r="B23">
        <v>9</v>
      </c>
      <c r="C23">
        <f>ASIN(SQRT((SIN(RADIANS(PARAMETERS!$D$8-B23)/2)*SIN(RADIANS(PARAMETERS!$D$8-B23)/2))+(COS(RADIANS(B23))*COS(RADIANS(PARAMETERS!$D$8))*SIN(RADIANS(PARAMETERS!$D$9-A23)/2)*SIN(RADIANS(PARAMETERS!$D$9-A23)/2))))*2*3958.756</f>
        <v>1411.6329060776766</v>
      </c>
      <c r="D23">
        <v>49.784622192382997</v>
      </c>
      <c r="E23">
        <v>67.076118469237997</v>
      </c>
      <c r="F23">
        <v>91.140678405762003</v>
      </c>
      <c r="G23">
        <v>109.82341003418</v>
      </c>
      <c r="H23">
        <v>136.05073547363</v>
      </c>
      <c r="I23" s="10">
        <f>IFERROR(EXP(TREND(LN($D$1:$H$1),LN(D23:H23),LN(Calculations!$B$2))),0)</f>
        <v>1.2975894058543254E-2</v>
      </c>
    </row>
    <row r="24" spans="1:9" x14ac:dyDescent="0.35">
      <c r="A24">
        <v>-80</v>
      </c>
      <c r="B24">
        <v>9</v>
      </c>
      <c r="C24">
        <f>ASIN(SQRT((SIN(RADIANS(PARAMETERS!$D$8-B24)/2)*SIN(RADIANS(PARAMETERS!$D$8-B24)/2))+(COS(RADIANS(B24))*COS(RADIANS(PARAMETERS!$D$8))*SIN(RADIANS(PARAMETERS!$D$9-A24)/2)*SIN(RADIANS(PARAMETERS!$D$9-A24)/2))))*2*3958.756</f>
        <v>1379.6618492549444</v>
      </c>
      <c r="D24">
        <v>58.871971130371001</v>
      </c>
      <c r="E24">
        <v>76.535202026367003</v>
      </c>
      <c r="F24">
        <v>103.98845672607</v>
      </c>
      <c r="G24">
        <v>125.30123901367</v>
      </c>
      <c r="H24">
        <v>150.66848754883</v>
      </c>
      <c r="I24" s="10">
        <f>IFERROR(EXP(TREND(LN($D$1:$H$1),LN(D24:H24),LN(Calculations!$B$2))),0)</f>
        <v>2.0397291712794963E-2</v>
      </c>
    </row>
    <row r="25" spans="1:9" x14ac:dyDescent="0.35">
      <c r="A25">
        <v>-79.5</v>
      </c>
      <c r="B25">
        <v>9</v>
      </c>
      <c r="C25">
        <f>ASIN(SQRT((SIN(RADIANS(PARAMETERS!$D$8-B25)/2)*SIN(RADIANS(PARAMETERS!$D$8-B25)/2))+(COS(RADIANS(B25))*COS(RADIANS(PARAMETERS!$D$8))*SIN(RADIANS(PARAMETERS!$D$9-A25)/2)*SIN(RADIANS(PARAMETERS!$D$9-A25)/2))))*2*3958.756</f>
        <v>1347.7750441474896</v>
      </c>
      <c r="D25">
        <v>69.779808044434006</v>
      </c>
      <c r="E25">
        <v>91.708084106445</v>
      </c>
      <c r="F25">
        <v>126.19776153564</v>
      </c>
      <c r="G25">
        <v>147.73547363281</v>
      </c>
      <c r="H25">
        <v>175.91404724121</v>
      </c>
      <c r="I25" s="10">
        <f>IFERROR(EXP(TREND(LN($D$1:$H$1),LN(D25:H25),LN(Calculations!$B$2))),0)</f>
        <v>3.2443601902530504E-2</v>
      </c>
    </row>
    <row r="26" spans="1:9" x14ac:dyDescent="0.35">
      <c r="A26">
        <v>-79</v>
      </c>
      <c r="B26">
        <v>9</v>
      </c>
      <c r="C26">
        <f>ASIN(SQRT((SIN(RADIANS(PARAMETERS!$D$8-B26)/2)*SIN(RADIANS(PARAMETERS!$D$8-B26)/2))+(COS(RADIANS(B26))*COS(RADIANS(PARAMETERS!$D$8))*SIN(RADIANS(PARAMETERS!$D$9-A26)/2)*SIN(RADIANS(PARAMETERS!$D$9-A26)/2))))*2*3958.756</f>
        <v>1315.9787347948338</v>
      </c>
      <c r="D26">
        <v>80.791412353515994</v>
      </c>
      <c r="E26">
        <v>107.39862060547</v>
      </c>
      <c r="F26">
        <v>144.67041015625</v>
      </c>
      <c r="G26">
        <v>168.05241394043</v>
      </c>
      <c r="H26">
        <v>200.35104370117</v>
      </c>
      <c r="I26" s="10">
        <f>IFERROR(EXP(TREND(LN($D$1:$H$1),LN(D26:H26),LN(Calculations!$B$2))),0)</f>
        <v>5.0416199582672232E-2</v>
      </c>
    </row>
    <row r="27" spans="1:9" x14ac:dyDescent="0.35">
      <c r="A27">
        <v>-78.5</v>
      </c>
      <c r="B27">
        <v>9</v>
      </c>
      <c r="C27">
        <f>ASIN(SQRT((SIN(RADIANS(PARAMETERS!$D$8-B27)/2)*SIN(RADIANS(PARAMETERS!$D$8-B27)/2))+(COS(RADIANS(B27))*COS(RADIANS(PARAMETERS!$D$8))*SIN(RADIANS(PARAMETERS!$D$9-A27)/2)*SIN(RADIANS(PARAMETERS!$D$9-A27)/2))))*2*3958.756</f>
        <v>1284.2797617876226</v>
      </c>
      <c r="D27">
        <v>89.96900177002</v>
      </c>
      <c r="E27">
        <v>120.57996368408</v>
      </c>
      <c r="F27">
        <v>158.00856018066</v>
      </c>
      <c r="G27">
        <v>183.65414428711</v>
      </c>
      <c r="H27">
        <v>219.10229492188</v>
      </c>
      <c r="I27" s="10">
        <f>IFERROR(EXP(TREND(LN($D$1:$H$1),LN(D27:H27),LN(Calculations!$B$2))),0)</f>
        <v>7.247444685243716E-2</v>
      </c>
    </row>
    <row r="28" spans="1:9" x14ac:dyDescent="0.35">
      <c r="A28">
        <v>-78</v>
      </c>
      <c r="B28">
        <v>9</v>
      </c>
      <c r="C28">
        <f>ASIN(SQRT((SIN(RADIANS(PARAMETERS!$D$8-B28)/2)*SIN(RADIANS(PARAMETERS!$D$8-B28)/2))+(COS(RADIANS(B28))*COS(RADIANS(PARAMETERS!$D$8))*SIN(RADIANS(PARAMETERS!$D$9-A28)/2)*SIN(RADIANS(PARAMETERS!$D$9-A28)/2))))*2*3958.756</f>
        <v>1252.6856328599058</v>
      </c>
      <c r="D28">
        <v>96.310218811035</v>
      </c>
      <c r="E28">
        <v>129.86785888672</v>
      </c>
      <c r="F28">
        <v>166.97491455078</v>
      </c>
      <c r="G28">
        <v>194.24877929688</v>
      </c>
      <c r="H28">
        <v>231.98426818848</v>
      </c>
      <c r="I28" s="10">
        <f>IFERROR(EXP(TREND(LN($D$1:$H$1),LN(D28:H28),LN(Calculations!$B$2))),0)</f>
        <v>9.2066390992996849E-2</v>
      </c>
    </row>
    <row r="29" spans="1:9" x14ac:dyDescent="0.35">
      <c r="A29">
        <v>-77.5</v>
      </c>
      <c r="B29">
        <v>9</v>
      </c>
      <c r="C29">
        <f>ASIN(SQRT((SIN(RADIANS(PARAMETERS!$D$8-B29)/2)*SIN(RADIANS(PARAMETERS!$D$8-B29)/2))+(COS(RADIANS(B29))*COS(RADIANS(PARAMETERS!$D$8))*SIN(RADIANS(PARAMETERS!$D$9-A29)/2)*SIN(RADIANS(PARAMETERS!$D$9-A29)/2))))*2*3958.756</f>
        <v>1221.2046032665216</v>
      </c>
      <c r="D29">
        <v>99.083824157715</v>
      </c>
      <c r="E29">
        <v>133.59739685059</v>
      </c>
      <c r="F29">
        <v>172.6683807373</v>
      </c>
      <c r="G29">
        <v>201.82684326172</v>
      </c>
      <c r="H29">
        <v>242.37911987305</v>
      </c>
      <c r="I29" s="10">
        <f>IFERROR(EXP(TREND(LN($D$1:$H$1),LN(D29:H29),LN(Calculations!$B$2))),0)</f>
        <v>9.3375923466369401E-2</v>
      </c>
    </row>
    <row r="30" spans="1:9" x14ac:dyDescent="0.35">
      <c r="A30">
        <v>-77</v>
      </c>
      <c r="B30">
        <v>9</v>
      </c>
      <c r="C30">
        <f>ASIN(SQRT((SIN(RADIANS(PARAMETERS!$D$8-B30)/2)*SIN(RADIANS(PARAMETERS!$D$8-B30)/2))+(COS(RADIANS(B30))*COS(RADIANS(PARAMETERS!$D$8))*SIN(RADIANS(PARAMETERS!$D$9-A30)/2)*SIN(RADIANS(PARAMETERS!$D$9-A30)/2))))*2*3958.756</f>
        <v>1189.845767468581</v>
      </c>
      <c r="D30">
        <v>93.724128723145</v>
      </c>
      <c r="E30">
        <v>127.91848754883</v>
      </c>
      <c r="F30">
        <v>169.73237609863</v>
      </c>
      <c r="G30">
        <v>200.89280700684</v>
      </c>
      <c r="H30">
        <v>244.82536315918</v>
      </c>
      <c r="I30" s="10">
        <f>IFERROR(EXP(TREND(LN($D$1:$H$1),LN(D30:H30),LN(Calculations!$B$2))),0)</f>
        <v>6.5057020575758087E-2</v>
      </c>
    </row>
    <row r="31" spans="1:9" x14ac:dyDescent="0.35">
      <c r="A31">
        <v>-76.5</v>
      </c>
      <c r="B31">
        <v>9</v>
      </c>
      <c r="C31">
        <f>ASIN(SQRT((SIN(RADIANS(PARAMETERS!$D$8-B31)/2)*SIN(RADIANS(PARAMETERS!$D$8-B31)/2))+(COS(RADIANS(B31))*COS(RADIANS(PARAMETERS!$D$8))*SIN(RADIANS(PARAMETERS!$D$9-A31)/2)*SIN(RADIANS(PARAMETERS!$D$9-A31)/2))))*2*3958.756</f>
        <v>1158.6191639037434</v>
      </c>
      <c r="D31">
        <v>82.814315795897997</v>
      </c>
      <c r="E31">
        <v>113.18100738525</v>
      </c>
      <c r="F31">
        <v>156.79110717773</v>
      </c>
      <c r="G31">
        <v>188.14990234375</v>
      </c>
      <c r="H31">
        <v>233.03240966797</v>
      </c>
      <c r="I31" s="10">
        <f>IFERROR(EXP(TREND(LN($D$1:$H$1),LN(D31:H31),LN(Calculations!$B$2))),0)</f>
        <v>3.9091728675061728E-2</v>
      </c>
    </row>
    <row r="32" spans="1:9" x14ac:dyDescent="0.35">
      <c r="A32">
        <v>-76</v>
      </c>
      <c r="B32">
        <v>9</v>
      </c>
      <c r="C32">
        <f>ASIN(SQRT((SIN(RADIANS(PARAMETERS!$D$8-B32)/2)*SIN(RADIANS(PARAMETERS!$D$8-B32)/2))+(COS(RADIANS(B32))*COS(RADIANS(PARAMETERS!$D$8))*SIN(RADIANS(PARAMETERS!$D$9-A32)/2)*SIN(RADIANS(PARAMETERS!$D$9-A32)/2))))*2*3958.756</f>
        <v>1127.5358949135345</v>
      </c>
      <c r="D32">
        <v>75.519599914550994</v>
      </c>
      <c r="E32">
        <v>103.16352081299</v>
      </c>
      <c r="F32">
        <v>145.49401855469</v>
      </c>
      <c r="G32">
        <v>175.09898376465</v>
      </c>
      <c r="H32">
        <v>217.60537719727</v>
      </c>
      <c r="I32" s="10">
        <f>IFERROR(EXP(TREND(LN($D$1:$H$1),LN(D32:H32),LN(Calculations!$B$2))),0)</f>
        <v>3.0032204469959918E-2</v>
      </c>
    </row>
    <row r="33" spans="1:9" x14ac:dyDescent="0.35">
      <c r="A33">
        <v>-75.5</v>
      </c>
      <c r="B33">
        <v>9</v>
      </c>
      <c r="C33">
        <f>ASIN(SQRT((SIN(RADIANS(PARAMETERS!$D$8-B33)/2)*SIN(RADIANS(PARAMETERS!$D$8-B33)/2))+(COS(RADIANS(B33))*COS(RADIANS(PARAMETERS!$D$8))*SIN(RADIANS(PARAMETERS!$D$9-A33)/2)*SIN(RADIANS(PARAMETERS!$D$9-A33)/2))))*2*3958.756</f>
        <v>1096.6082642429162</v>
      </c>
      <c r="D33">
        <v>75.860206604004006</v>
      </c>
      <c r="E33">
        <v>104.9864654541</v>
      </c>
      <c r="F33">
        <v>149.92799377441</v>
      </c>
      <c r="G33">
        <v>182.54765319824</v>
      </c>
      <c r="H33">
        <v>229.98199462891</v>
      </c>
      <c r="I33" s="10">
        <f>IFERROR(EXP(TREND(LN($D$1:$H$1),LN(D33:H33),LN(Calculations!$B$2))),0)</f>
        <v>2.7646135036584675E-2</v>
      </c>
    </row>
    <row r="34" spans="1:9" x14ac:dyDescent="0.35">
      <c r="A34">
        <v>-75</v>
      </c>
      <c r="B34">
        <v>9</v>
      </c>
      <c r="C34">
        <f>ASIN(SQRT((SIN(RADIANS(PARAMETERS!$D$8-B34)/2)*SIN(RADIANS(PARAMETERS!$D$8-B34)/2))+(COS(RADIANS(B34))*COS(RADIANS(PARAMETERS!$D$8))*SIN(RADIANS(PARAMETERS!$D$9-A34)/2)*SIN(RADIANS(PARAMETERS!$D$9-A34)/2))))*2*3958.756</f>
        <v>1065.8499349229826</v>
      </c>
      <c r="D34">
        <v>79.18236541748</v>
      </c>
      <c r="E34">
        <v>110.82781982422</v>
      </c>
      <c r="F34">
        <v>158.68751525879</v>
      </c>
      <c r="G34">
        <v>194.40980529785</v>
      </c>
      <c r="H34">
        <v>246.70765686035</v>
      </c>
      <c r="I34" s="10">
        <f>IFERROR(EXP(TREND(LN($D$1:$H$1),LN(D34:H34),LN(Calculations!$B$2))),0)</f>
        <v>2.8950675285092327E-2</v>
      </c>
    </row>
    <row r="35" spans="1:9" x14ac:dyDescent="0.35">
      <c r="A35">
        <v>-74.5</v>
      </c>
      <c r="B35">
        <v>9</v>
      </c>
      <c r="C35">
        <f>ASIN(SQRT((SIN(RADIANS(PARAMETERS!$D$8-B35)/2)*SIN(RADIANS(PARAMETERS!$D$8-B35)/2))+(COS(RADIANS(B35))*COS(RADIANS(PARAMETERS!$D$8))*SIN(RADIANS(PARAMETERS!$D$9-A35)/2)*SIN(RADIANS(PARAMETERS!$D$9-A35)/2))))*2*3958.756</f>
        <v>1035.2761108005182</v>
      </c>
      <c r="D35">
        <v>79.476913452147997</v>
      </c>
      <c r="E35">
        <v>111.30927276611</v>
      </c>
      <c r="F35">
        <v>159.08351135254</v>
      </c>
      <c r="G35">
        <v>194.60205078125</v>
      </c>
      <c r="H35">
        <v>246.51617431641</v>
      </c>
      <c r="I35" s="10">
        <f>IFERROR(EXP(TREND(LN($D$1:$H$1),LN(D35:H35),LN(Calculations!$B$2))),0)</f>
        <v>2.9464955382995154E-2</v>
      </c>
    </row>
    <row r="36" spans="1:9" x14ac:dyDescent="0.35">
      <c r="A36">
        <v>-74</v>
      </c>
      <c r="B36">
        <v>9</v>
      </c>
      <c r="C36">
        <f>ASIN(SQRT((SIN(RADIANS(PARAMETERS!$D$8-B36)/2)*SIN(RADIANS(PARAMETERS!$D$8-B36)/2))+(COS(RADIANS(B36))*COS(RADIANS(PARAMETERS!$D$8))*SIN(RADIANS(PARAMETERS!$D$9-A36)/2)*SIN(RADIANS(PARAMETERS!$D$9-A36)/2))))*2*3958.756</f>
        <v>1004.9037454905842</v>
      </c>
      <c r="D36">
        <v>76.264984130859006</v>
      </c>
      <c r="E36">
        <v>106.09117889404</v>
      </c>
      <c r="F36">
        <v>151.59692382813</v>
      </c>
      <c r="G36">
        <v>184.4156036377</v>
      </c>
      <c r="H36">
        <v>232.09297180176</v>
      </c>
      <c r="I36" s="10">
        <f>IFERROR(EXP(TREND(LN($D$1:$H$1),LN(D36:H36),LN(Calculations!$B$2))),0)</f>
        <v>2.7899247065476335E-2</v>
      </c>
    </row>
    <row r="37" spans="1:9" x14ac:dyDescent="0.35">
      <c r="A37">
        <v>-73.5</v>
      </c>
      <c r="B37">
        <v>9</v>
      </c>
      <c r="C37">
        <f>ASIN(SQRT((SIN(RADIANS(PARAMETERS!$D$8-B37)/2)*SIN(RADIANS(PARAMETERS!$D$8-B37)/2))+(COS(RADIANS(B37))*COS(RADIANS(PARAMETERS!$D$8))*SIN(RADIANS(PARAMETERS!$D$9-A37)/2)*SIN(RADIANS(PARAMETERS!$D$9-A37)/2))))*2*3958.756</f>
        <v>974.75178309903868</v>
      </c>
      <c r="D37">
        <v>76.66633605957</v>
      </c>
      <c r="E37">
        <v>107.63411712646</v>
      </c>
      <c r="F37">
        <v>155.26988220215</v>
      </c>
      <c r="G37">
        <v>190.58470153809</v>
      </c>
      <c r="H37">
        <v>242.39352416992</v>
      </c>
      <c r="I37" s="10">
        <f>IFERROR(EXP(TREND(LN($D$1:$H$1),LN(D37:H37),LN(Calculations!$B$2))),0)</f>
        <v>2.6416770018123068E-2</v>
      </c>
    </row>
    <row r="38" spans="1:9" x14ac:dyDescent="0.35">
      <c r="A38">
        <v>-73</v>
      </c>
      <c r="B38">
        <v>9</v>
      </c>
      <c r="C38">
        <f>ASIN(SQRT((SIN(RADIANS(PARAMETERS!$D$8-B38)/2)*SIN(RADIANS(PARAMETERS!$D$8-B38)/2))+(COS(RADIANS(B38))*COS(RADIANS(PARAMETERS!$D$8))*SIN(RADIANS(PARAMETERS!$D$9-A38)/2)*SIN(RADIANS(PARAMETERS!$D$9-A38)/2))))*2*3958.756</f>
        <v>944.84143568287107</v>
      </c>
      <c r="D38">
        <v>80.205757141112997</v>
      </c>
      <c r="E38">
        <v>114.60595703125</v>
      </c>
      <c r="F38">
        <v>166.95066833496</v>
      </c>
      <c r="G38">
        <v>207.42684936523</v>
      </c>
      <c r="H38">
        <v>267.60165405273</v>
      </c>
      <c r="I38" s="10">
        <f>IFERROR(EXP(TREND(LN($D$1:$H$1),LN(D38:H38),LN(Calculations!$B$2))),0)</f>
        <v>2.6588526068931549E-2</v>
      </c>
    </row>
    <row r="39" spans="1:9" x14ac:dyDescent="0.35">
      <c r="A39">
        <v>-72.5</v>
      </c>
      <c r="B39">
        <v>9</v>
      </c>
      <c r="C39">
        <f>ASIN(SQRT((SIN(RADIANS(PARAMETERS!$D$8-B39)/2)*SIN(RADIANS(PARAMETERS!$D$8-B39)/2))+(COS(RADIANS(B39))*COS(RADIANS(PARAMETERS!$D$8))*SIN(RADIANS(PARAMETERS!$D$9-A39)/2)*SIN(RADIANS(PARAMETERS!$D$9-A39)/2))))*2*3958.756</f>
        <v>915.19650306852145</v>
      </c>
      <c r="D39">
        <v>89.300224304199006</v>
      </c>
      <c r="E39">
        <v>131.10792541504</v>
      </c>
      <c r="F39">
        <v>191.59762573242</v>
      </c>
      <c r="G39">
        <v>241.32548522949</v>
      </c>
      <c r="H39">
        <v>314.1701965332</v>
      </c>
      <c r="I39" s="10">
        <f>IFERROR(EXP(TREND(LN($D$1:$H$1),LN(D39:H39),LN(Calculations!$B$2))),0)</f>
        <v>3.0290515209511263E-2</v>
      </c>
    </row>
    <row r="40" spans="1:9" x14ac:dyDescent="0.35">
      <c r="A40">
        <v>-72</v>
      </c>
      <c r="B40">
        <v>9</v>
      </c>
      <c r="C40">
        <f>ASIN(SQRT((SIN(RADIANS(PARAMETERS!$D$8-B40)/2)*SIN(RADIANS(PARAMETERS!$D$8-B40)/2))+(COS(RADIANS(B40))*COS(RADIANS(PARAMETERS!$D$8))*SIN(RADIANS(PARAMETERS!$D$9-A40)/2)*SIN(RADIANS(PARAMETERS!$D$9-A40)/2))))*2*3958.756</f>
        <v>885.84374129547098</v>
      </c>
      <c r="D40">
        <v>105.2279586792</v>
      </c>
      <c r="E40">
        <v>154.28704833984</v>
      </c>
      <c r="F40">
        <v>230.63632202148</v>
      </c>
      <c r="G40">
        <v>294.52624511719</v>
      </c>
      <c r="H40">
        <v>379.93673706055</v>
      </c>
      <c r="I40" s="10">
        <f>IFERROR(EXP(TREND(LN($D$1:$H$1),LN(D40:H40),LN(Calculations!$B$2))),0)</f>
        <v>3.8155962469945168E-2</v>
      </c>
    </row>
    <row r="41" spans="1:9" x14ac:dyDescent="0.35">
      <c r="A41">
        <v>-71.5</v>
      </c>
      <c r="B41">
        <v>9</v>
      </c>
      <c r="C41">
        <f>ASIN(SQRT((SIN(RADIANS(PARAMETERS!$D$8-B41)/2)*SIN(RADIANS(PARAMETERS!$D$8-B41)/2))+(COS(RADIANS(B41))*COS(RADIANS(PARAMETERS!$D$8))*SIN(RADIANS(PARAMETERS!$D$9-A41)/2)*SIN(RADIANS(PARAMETERS!$D$9-A41)/2))))*2*3958.756</f>
        <v>856.81328653058199</v>
      </c>
      <c r="D41">
        <v>126.67974853516</v>
      </c>
      <c r="E41">
        <v>183.12515258789</v>
      </c>
      <c r="F41">
        <v>279.42639160156</v>
      </c>
      <c r="G41">
        <v>352.09149169922</v>
      </c>
      <c r="H41">
        <v>457.96752929688</v>
      </c>
      <c r="I41" s="10">
        <f>IFERROR(EXP(TREND(LN($D$1:$H$1),LN(D41:H41),LN(Calculations!$B$2))),0)</f>
        <v>5.2171976150720403E-2</v>
      </c>
    </row>
    <row r="42" spans="1:9" x14ac:dyDescent="0.35">
      <c r="A42">
        <v>-71</v>
      </c>
      <c r="B42">
        <v>9</v>
      </c>
      <c r="C42">
        <f>ASIN(SQRT((SIN(RADIANS(PARAMETERS!$D$8-B42)/2)*SIN(RADIANS(PARAMETERS!$D$8-B42)/2))+(COS(RADIANS(B42))*COS(RADIANS(PARAMETERS!$D$8))*SIN(RADIANS(PARAMETERS!$D$9-A42)/2)*SIN(RADIANS(PARAMETERS!$D$9-A42)/2))))*2*3958.756</f>
        <v>828.13914170282555</v>
      </c>
      <c r="D42">
        <v>148.064453125</v>
      </c>
      <c r="E42">
        <v>216.40664672852</v>
      </c>
      <c r="F42">
        <v>331.08813476563</v>
      </c>
      <c r="G42">
        <v>417.85354614258</v>
      </c>
      <c r="H42">
        <v>549.07452392578</v>
      </c>
      <c r="I42" s="10">
        <f>IFERROR(EXP(TREND(LN($D$1:$H$1),LN(D42:H42),LN(Calculations!$B$2))),0)</f>
        <v>6.5799331253315704E-2</v>
      </c>
    </row>
    <row r="43" spans="1:9" x14ac:dyDescent="0.35">
      <c r="A43">
        <v>-70.5</v>
      </c>
      <c r="B43">
        <v>9</v>
      </c>
      <c r="C43">
        <f>ASIN(SQRT((SIN(RADIANS(PARAMETERS!$D$8-B43)/2)*SIN(RADIANS(PARAMETERS!$D$8-B43)/2))+(COS(RADIANS(B43))*COS(RADIANS(PARAMETERS!$D$8))*SIN(RADIANS(PARAMETERS!$D$9-A43)/2)*SIN(RADIANS(PARAMETERS!$D$9-A43)/2))))*2*3958.756</f>
        <v>799.85973317145113</v>
      </c>
      <c r="D43">
        <v>157.26792907715</v>
      </c>
      <c r="E43">
        <v>231.00503540039</v>
      </c>
      <c r="F43">
        <v>351.4778137207</v>
      </c>
      <c r="G43">
        <v>443.98867797852</v>
      </c>
      <c r="H43">
        <v>584.03753662109</v>
      </c>
      <c r="I43" s="10">
        <f>IFERROR(EXP(TREND(LN($D$1:$H$1),LN(D43:H43),LN(Calculations!$B$2))),0)</f>
        <v>7.3449434801262786E-2</v>
      </c>
    </row>
    <row r="44" spans="1:9" x14ac:dyDescent="0.35">
      <c r="A44">
        <v>-70</v>
      </c>
      <c r="B44">
        <v>9</v>
      </c>
      <c r="C44">
        <f>ASIN(SQRT((SIN(RADIANS(PARAMETERS!$D$8-B44)/2)*SIN(RADIANS(PARAMETERS!$D$8-B44)/2))+(COS(RADIANS(B44))*COS(RADIANS(PARAMETERS!$D$8))*SIN(RADIANS(PARAMETERS!$D$9-A44)/2)*SIN(RADIANS(PARAMETERS!$D$9-A44)/2))))*2*3958.756</f>
        <v>772.01854420707787</v>
      </c>
      <c r="D44">
        <v>152.9402923584</v>
      </c>
      <c r="E44">
        <v>225.10974121094</v>
      </c>
      <c r="F44">
        <v>344.88763427734</v>
      </c>
      <c r="G44">
        <v>436.9606628418</v>
      </c>
      <c r="H44">
        <v>576.80072021484</v>
      </c>
      <c r="I44" s="10">
        <f>IFERROR(EXP(TREND(LN($D$1:$H$1),LN(D44:H44),LN(Calculations!$B$2))),0)</f>
        <v>6.7446890732439785E-2</v>
      </c>
    </row>
    <row r="45" spans="1:9" x14ac:dyDescent="0.35">
      <c r="A45">
        <v>-69.5</v>
      </c>
      <c r="B45">
        <v>9</v>
      </c>
      <c r="C45">
        <f>ASIN(SQRT((SIN(RADIANS(PARAMETERS!$D$8-B45)/2)*SIN(RADIANS(PARAMETERS!$D$8-B45)/2))+(COS(RADIANS(B45))*COS(RADIANS(PARAMETERS!$D$8))*SIN(RADIANS(PARAMETERS!$D$9-A45)/2)*SIN(RADIANS(PARAMETERS!$D$9-A45)/2))))*2*3958.756</f>
        <v>744.66483055156721</v>
      </c>
      <c r="D45">
        <v>123.21762084961</v>
      </c>
      <c r="E45">
        <v>180.26329040527</v>
      </c>
      <c r="F45">
        <v>277.74392700195</v>
      </c>
      <c r="G45">
        <v>352.45837402344</v>
      </c>
      <c r="H45">
        <v>462.04052734375</v>
      </c>
      <c r="I45" s="10">
        <f>IFERROR(EXP(TREND(LN($D$1:$H$1),LN(D45:H45),LN(Calculations!$B$2))),0)</f>
        <v>4.645420316157256E-2</v>
      </c>
    </row>
    <row r="46" spans="1:9" x14ac:dyDescent="0.35">
      <c r="A46">
        <v>-69</v>
      </c>
      <c r="B46">
        <v>9</v>
      </c>
      <c r="C46">
        <f>ASIN(SQRT((SIN(RADIANS(PARAMETERS!$D$8-B46)/2)*SIN(RADIANS(PARAMETERS!$D$8-B46)/2))+(COS(RADIANS(B46))*COS(RADIANS(PARAMETERS!$D$8))*SIN(RADIANS(PARAMETERS!$D$9-A46)/2)*SIN(RADIANS(PARAMETERS!$D$9-A46)/2))))*2*3958.756</f>
        <v>717.85442027175407</v>
      </c>
      <c r="D46">
        <v>86.333908081055</v>
      </c>
      <c r="E46">
        <v>125.83294677734</v>
      </c>
      <c r="F46">
        <v>183.32496643066</v>
      </c>
      <c r="G46">
        <v>229.56936645508</v>
      </c>
      <c r="H46">
        <v>298.42477416992</v>
      </c>
      <c r="I46" s="10">
        <f>IFERROR(EXP(TREND(LN($D$1:$H$1),LN(D46:H46),LN(Calculations!$B$2))),0)</f>
        <v>2.9240240416011611E-2</v>
      </c>
    </row>
    <row r="47" spans="1:9" x14ac:dyDescent="0.35">
      <c r="A47">
        <v>-68.5</v>
      </c>
      <c r="B47">
        <v>9</v>
      </c>
      <c r="C47">
        <f>ASIN(SQRT((SIN(RADIANS(PARAMETERS!$D$8-B47)/2)*SIN(RADIANS(PARAMETERS!$D$8-B47)/2))+(COS(RADIANS(B47))*COS(RADIANS(PARAMETERS!$D$8))*SIN(RADIANS(PARAMETERS!$D$9-A47)/2)*SIN(RADIANS(PARAMETERS!$D$9-A47)/2))))*2*3958.756</f>
        <v>691.65059474898942</v>
      </c>
      <c r="D47">
        <v>56.22713470459</v>
      </c>
      <c r="E47">
        <v>76.711235046387003</v>
      </c>
      <c r="F47">
        <v>109.14950561523</v>
      </c>
      <c r="G47">
        <v>134.56323242188</v>
      </c>
      <c r="H47">
        <v>166.0987701416</v>
      </c>
      <c r="I47" s="10">
        <f>IFERROR(EXP(TREND(LN($D$1:$H$1),LN(D47:H47),LN(Calculations!$B$2))),0)</f>
        <v>1.5100825416356798E-2</v>
      </c>
    </row>
    <row r="48" spans="1:9" x14ac:dyDescent="0.35">
      <c r="A48">
        <v>-68</v>
      </c>
      <c r="B48">
        <v>9</v>
      </c>
      <c r="C48">
        <f>ASIN(SQRT((SIN(RADIANS(PARAMETERS!$D$8-B48)/2)*SIN(RADIANS(PARAMETERS!$D$8-B48)/2))+(COS(RADIANS(B48))*COS(RADIANS(PARAMETERS!$D$8))*SIN(RADIANS(PARAMETERS!$D$9-A48)/2)*SIN(RADIANS(PARAMETERS!$D$9-A48)/2))))*2*3958.756</f>
        <v>666.12503888575736</v>
      </c>
      <c r="D48">
        <v>38.055118560791001</v>
      </c>
      <c r="E48">
        <v>52.685218811035</v>
      </c>
      <c r="F48">
        <v>71.912124633789006</v>
      </c>
      <c r="G48">
        <v>85.626335144042997</v>
      </c>
      <c r="H48">
        <v>105.0888671875</v>
      </c>
      <c r="I48" s="10">
        <f>IFERROR(EXP(TREND(LN($D$1:$H$1),LN(D48:H48),LN(Calculations!$B$2))),0)</f>
        <v>7.1809637882070208E-3</v>
      </c>
    </row>
    <row r="49" spans="1:9" x14ac:dyDescent="0.35">
      <c r="A49">
        <v>-67.5</v>
      </c>
      <c r="B49">
        <v>9</v>
      </c>
      <c r="C49">
        <f>ASIN(SQRT((SIN(RADIANS(PARAMETERS!$D$8-B49)/2)*SIN(RADIANS(PARAMETERS!$D$8-B49)/2))+(COS(RADIANS(B49))*COS(RADIANS(PARAMETERS!$D$8))*SIN(RADIANS(PARAMETERS!$D$9-A49)/2)*SIN(RADIANS(PARAMETERS!$D$9-A49)/2))))*2*3958.756</f>
        <v>641.35883509052417</v>
      </c>
      <c r="D49">
        <v>31.149793624878001</v>
      </c>
      <c r="E49">
        <v>41.99182510376</v>
      </c>
      <c r="F49">
        <v>59.190124511718999</v>
      </c>
      <c r="G49">
        <v>69.55143737793</v>
      </c>
      <c r="H49">
        <v>84.044700622559006</v>
      </c>
      <c r="I49" s="10">
        <f>IFERROR(EXP(TREND(LN($D$1:$H$1),LN(D49:H49),LN(Calculations!$B$2))),0)</f>
        <v>4.5050352269803105E-3</v>
      </c>
    </row>
    <row r="50" spans="1:9" x14ac:dyDescent="0.35">
      <c r="A50">
        <v>-67</v>
      </c>
      <c r="B50">
        <v>9</v>
      </c>
      <c r="C50">
        <f>ASIN(SQRT((SIN(RADIANS(PARAMETERS!$D$8-B50)/2)*SIN(RADIANS(PARAMETERS!$D$8-B50)/2))+(COS(RADIANS(B50))*COS(RADIANS(PARAMETERS!$D$8))*SIN(RADIANS(PARAMETERS!$D$9-A50)/2)*SIN(RADIANS(PARAMETERS!$D$9-A50)/2))))*2*3958.756</f>
        <v>617.44345568799952</v>
      </c>
      <c r="D50">
        <v>27.256807327271002</v>
      </c>
      <c r="E50">
        <v>36.461311340332003</v>
      </c>
      <c r="F50">
        <v>51.22095489502</v>
      </c>
      <c r="G50">
        <v>61.949375152587997</v>
      </c>
      <c r="H50">
        <v>75.087455749512003</v>
      </c>
      <c r="I50" s="10">
        <f>IFERROR(EXP(TREND(LN($D$1:$H$1),LN(D50:H50),LN(Calculations!$B$2))),0)</f>
        <v>3.2744886035084467E-3</v>
      </c>
    </row>
    <row r="51" spans="1:9" x14ac:dyDescent="0.35">
      <c r="A51">
        <v>-66.5</v>
      </c>
      <c r="B51">
        <v>9</v>
      </c>
      <c r="C51">
        <f>ASIN(SQRT((SIN(RADIANS(PARAMETERS!$D$8-B51)/2)*SIN(RADIANS(PARAMETERS!$D$8-B51)/2))+(COS(RADIANS(B51))*COS(RADIANS(PARAMETERS!$D$8))*SIN(RADIANS(PARAMETERS!$D$9-A51)/2)*SIN(RADIANS(PARAMETERS!$D$9-A51)/2))))*2*3958.756</f>
        <v>594.48168039320626</v>
      </c>
      <c r="D51">
        <v>24.113101959228999</v>
      </c>
      <c r="E51">
        <v>32.472671508788999</v>
      </c>
      <c r="F51">
        <v>44.857559204102003</v>
      </c>
      <c r="G51">
        <v>54.598579406737997</v>
      </c>
      <c r="H51">
        <v>66.481552124022997</v>
      </c>
      <c r="I51" s="10">
        <f>IFERROR(EXP(TREND(LN($D$1:$H$1),LN(D51:H51),LN(Calculations!$B$2))),0)</f>
        <v>2.4923040987318121E-3</v>
      </c>
    </row>
    <row r="52" spans="1:9" x14ac:dyDescent="0.35">
      <c r="A52">
        <v>-66</v>
      </c>
      <c r="B52">
        <v>9</v>
      </c>
      <c r="C52">
        <f>ASIN(SQRT((SIN(RADIANS(PARAMETERS!$D$8-B52)/2)*SIN(RADIANS(PARAMETERS!$D$8-B52)/2))+(COS(RADIANS(B52))*COS(RADIANS(PARAMETERS!$D$8))*SIN(RADIANS(PARAMETERS!$D$9-A52)/2)*SIN(RADIANS(PARAMETERS!$D$9-A52)/2))))*2*3958.756</f>
        <v>572.58832809380374</v>
      </c>
      <c r="D52">
        <v>22.795255661011002</v>
      </c>
      <c r="E52">
        <v>30.607137680053999</v>
      </c>
      <c r="F52">
        <v>41.16056060791</v>
      </c>
      <c r="G52">
        <v>49.28736114502</v>
      </c>
      <c r="H52">
        <v>60.171516418457003</v>
      </c>
      <c r="I52" s="10">
        <f>IFERROR(EXP(TREND(LN($D$1:$H$1),LN(D52:H52),LN(Calculations!$B$2))),0)</f>
        <v>2.143743708803126E-3</v>
      </c>
    </row>
    <row r="53" spans="1:9" x14ac:dyDescent="0.35">
      <c r="A53">
        <v>-65.5</v>
      </c>
      <c r="B53">
        <v>9</v>
      </c>
      <c r="C53">
        <f>ASIN(SQRT((SIN(RADIANS(PARAMETERS!$D$8-B53)/2)*SIN(RADIANS(PARAMETERS!$D$8-B53)/2))+(COS(RADIANS(B53))*COS(RADIANS(PARAMETERS!$D$8))*SIN(RADIANS(PARAMETERS!$D$9-A53)/2)*SIN(RADIANS(PARAMETERS!$D$9-A53)/2))))*2*3958.756</f>
        <v>551.89064545633005</v>
      </c>
      <c r="D53">
        <v>24.902862548828001</v>
      </c>
      <c r="E53">
        <v>32.400699615478999</v>
      </c>
      <c r="F53">
        <v>43.410339355468999</v>
      </c>
      <c r="G53">
        <v>51.863555908202997</v>
      </c>
      <c r="H53">
        <v>62.314987182617003</v>
      </c>
      <c r="I53" s="10">
        <f>IFERROR(EXP(TREND(LN($D$1:$H$1),LN(D53:H53),LN(Calculations!$B$2))),0)</f>
        <v>2.5431805309987796E-3</v>
      </c>
    </row>
    <row r="54" spans="1:9" x14ac:dyDescent="0.35">
      <c r="A54">
        <v>-65</v>
      </c>
      <c r="B54">
        <v>9</v>
      </c>
      <c r="C54">
        <f>ASIN(SQRT((SIN(RADIANS(PARAMETERS!$D$8-B54)/2)*SIN(RADIANS(PARAMETERS!$D$8-B54)/2))+(COS(RADIANS(B54))*COS(RADIANS(PARAMETERS!$D$8))*SIN(RADIANS(PARAMETERS!$D$9-A54)/2)*SIN(RADIANS(PARAMETERS!$D$9-A54)/2))))*2*3958.756</f>
        <v>532.52814175183892</v>
      </c>
      <c r="D54">
        <v>28.724367141723999</v>
      </c>
      <c r="E54">
        <v>37.191062927246001</v>
      </c>
      <c r="F54">
        <v>50.29224395752</v>
      </c>
      <c r="G54">
        <v>59.758388519287003</v>
      </c>
      <c r="H54">
        <v>69.660133361815994</v>
      </c>
      <c r="I54" s="10">
        <f>IFERROR(EXP(TREND(LN($D$1:$H$1),LN(D54:H54),LN(Calculations!$B$2))),0)</f>
        <v>3.6523661310151989E-3</v>
      </c>
    </row>
    <row r="55" spans="1:9" x14ac:dyDescent="0.35">
      <c r="A55">
        <v>-64.5</v>
      </c>
      <c r="B55">
        <v>9</v>
      </c>
      <c r="C55">
        <f>ASIN(SQRT((SIN(RADIANS(PARAMETERS!$D$8-B55)/2)*SIN(RADIANS(PARAMETERS!$D$8-B55)/2))+(COS(RADIANS(B55))*COS(RADIANS(PARAMETERS!$D$8))*SIN(RADIANS(PARAMETERS!$D$9-A55)/2)*SIN(RADIANS(PARAMETERS!$D$9-A55)/2))))*2*3958.756</f>
        <v>514.65160782063913</v>
      </c>
      <c r="D55">
        <v>34.622528076172003</v>
      </c>
      <c r="E55">
        <v>45.925228118896001</v>
      </c>
      <c r="F55">
        <v>61.960819244385</v>
      </c>
      <c r="G55">
        <v>70.95922088623</v>
      </c>
      <c r="H55">
        <v>83.197822570800994</v>
      </c>
      <c r="I55" s="10">
        <f>IFERROR(EXP(TREND(LN($D$1:$H$1),LN(D55:H55),LN(Calculations!$B$2))),0)</f>
        <v>6.1245007256116122E-3</v>
      </c>
    </row>
    <row r="56" spans="1:9" x14ac:dyDescent="0.35">
      <c r="A56">
        <v>-64</v>
      </c>
      <c r="B56">
        <v>9</v>
      </c>
      <c r="C56">
        <f>ASIN(SQRT((SIN(RADIANS(PARAMETERS!$D$8-B56)/2)*SIN(RADIANS(PARAMETERS!$D$8-B56)/2))+(COS(RADIANS(B56))*COS(RADIANS(PARAMETERS!$D$8))*SIN(RADIANS(PARAMETERS!$D$9-A56)/2)*SIN(RADIANS(PARAMETERS!$D$9-A56)/2))))*2*3958.756</f>
        <v>498.4210228306826</v>
      </c>
      <c r="D56">
        <v>43.954158782958999</v>
      </c>
      <c r="E56">
        <v>59.924468994141002</v>
      </c>
      <c r="F56">
        <v>76.820892333984006</v>
      </c>
      <c r="G56">
        <v>89.349578857422003</v>
      </c>
      <c r="H56">
        <v>106.67988586426</v>
      </c>
      <c r="I56" s="10">
        <f>IFERROR(EXP(TREND(LN($D$1:$H$1),LN(D56:H56),LN(Calculations!$B$2))),0)</f>
        <v>1.1671685137468517E-2</v>
      </c>
    </row>
    <row r="57" spans="1:9" x14ac:dyDescent="0.35">
      <c r="A57">
        <v>-63.5</v>
      </c>
      <c r="B57">
        <v>9</v>
      </c>
      <c r="C57">
        <f>ASIN(SQRT((SIN(RADIANS(PARAMETERS!$D$8-B57)/2)*SIN(RADIANS(PARAMETERS!$D$8-B57)/2))+(COS(RADIANS(B57))*COS(RADIANS(PARAMETERS!$D$8))*SIN(RADIANS(PARAMETERS!$D$9-A57)/2)*SIN(RADIANS(PARAMETERS!$D$9-A57)/2))))*2*3958.756</f>
        <v>484.00205993667959</v>
      </c>
      <c r="D57">
        <v>56.167617797852003</v>
      </c>
      <c r="E57">
        <v>72.505767822265994</v>
      </c>
      <c r="F57">
        <v>96.305488586425994</v>
      </c>
      <c r="G57">
        <v>114.45453643799</v>
      </c>
      <c r="H57">
        <v>137.67835998535</v>
      </c>
      <c r="I57" s="10">
        <f>IFERROR(EXP(TREND(LN($D$1:$H$1),LN(D57:H57),LN(Calculations!$B$2))),0)</f>
        <v>1.9889941306641668E-2</v>
      </c>
    </row>
    <row r="58" spans="1:9" x14ac:dyDescent="0.35">
      <c r="A58">
        <v>-63</v>
      </c>
      <c r="B58">
        <v>9</v>
      </c>
      <c r="C58">
        <f>ASIN(SQRT((SIN(RADIANS(PARAMETERS!$D$8-B58)/2)*SIN(RADIANS(PARAMETERS!$D$8-B58)/2))+(COS(RADIANS(B58))*COS(RADIANS(PARAMETERS!$D$8))*SIN(RADIANS(PARAMETERS!$D$9-A58)/2)*SIN(RADIANS(PARAMETERS!$D$9-A58)/2))))*2*3958.756</f>
        <v>471.5609824917571</v>
      </c>
      <c r="D58">
        <v>60.072868347167997</v>
      </c>
      <c r="E58">
        <v>76.614517211914006</v>
      </c>
      <c r="F58">
        <v>101.79238128662</v>
      </c>
      <c r="G58">
        <v>120.99674224854</v>
      </c>
      <c r="H58">
        <v>143.79522705078</v>
      </c>
      <c r="I58" s="10">
        <f>IFERROR(EXP(TREND(LN($D$1:$H$1),LN(D58:H58),LN(Calculations!$B$2))),0)</f>
        <v>2.4357363325380563E-2</v>
      </c>
    </row>
    <row r="59" spans="1:9" x14ac:dyDescent="0.35">
      <c r="A59">
        <v>-62.5</v>
      </c>
      <c r="B59">
        <v>9</v>
      </c>
      <c r="C59">
        <f>ASIN(SQRT((SIN(RADIANS(PARAMETERS!$D$8-B59)/2)*SIN(RADIANS(PARAMETERS!$D$8-B59)/2))+(COS(RADIANS(B59))*COS(RADIANS(PARAMETERS!$D$8))*SIN(RADIANS(PARAMETERS!$D$9-A59)/2)*SIN(RADIANS(PARAMETERS!$D$9-A59)/2))))*2*3958.756</f>
        <v>461.25790553177586</v>
      </c>
      <c r="D59">
        <v>62.837059020996001</v>
      </c>
      <c r="E59">
        <v>80.875259399414006</v>
      </c>
      <c r="F59">
        <v>108.60615539551</v>
      </c>
      <c r="G59">
        <v>129.93667602539</v>
      </c>
      <c r="H59">
        <v>153.84840393066</v>
      </c>
      <c r="I59" s="10">
        <f>IFERROR(EXP(TREND(LN($D$1:$H$1),LN(D59:H59),LN(Calculations!$B$2))),0)</f>
        <v>2.6029413375286352E-2</v>
      </c>
    </row>
    <row r="60" spans="1:9" x14ac:dyDescent="0.35">
      <c r="A60">
        <v>-62</v>
      </c>
      <c r="B60">
        <v>9</v>
      </c>
      <c r="C60">
        <f>ASIN(SQRT((SIN(RADIANS(PARAMETERS!$D$8-B60)/2)*SIN(RADIANS(PARAMETERS!$D$8-B60)/2))+(COS(RADIANS(B60))*COS(RADIANS(PARAMETERS!$D$8))*SIN(RADIANS(PARAMETERS!$D$9-A60)/2)*SIN(RADIANS(PARAMETERS!$D$9-A60)/2))))*2*3958.756</f>
        <v>453.23869281492722</v>
      </c>
      <c r="D60">
        <v>65.815162658690994</v>
      </c>
      <c r="E60">
        <v>85.606903076172003</v>
      </c>
      <c r="F60">
        <v>116.38619995117</v>
      </c>
      <c r="G60">
        <v>138.23942565918</v>
      </c>
      <c r="H60">
        <v>164.16004943848</v>
      </c>
      <c r="I60" s="10">
        <f>IFERROR(EXP(TREND(LN($D$1:$H$1),LN(D60:H60),LN(Calculations!$B$2))),0)</f>
        <v>2.8382432747226929E-2</v>
      </c>
    </row>
    <row r="61" spans="1:9" x14ac:dyDescent="0.35">
      <c r="A61">
        <v>-61.5</v>
      </c>
      <c r="B61">
        <v>9</v>
      </c>
      <c r="C61">
        <f>ASIN(SQRT((SIN(RADIANS(PARAMETERS!$D$8-B61)/2)*SIN(RADIANS(PARAMETERS!$D$8-B61)/2))+(COS(RADIANS(B61))*COS(RADIANS(PARAMETERS!$D$8))*SIN(RADIANS(PARAMETERS!$D$9-A61)/2)*SIN(RADIANS(PARAMETERS!$D$9-A61)/2))))*2*3958.756</f>
        <v>447.62613545807807</v>
      </c>
      <c r="D61">
        <v>65.407203674315994</v>
      </c>
      <c r="E61">
        <v>84.972244262695</v>
      </c>
      <c r="F61">
        <v>115.35839080811</v>
      </c>
      <c r="G61">
        <v>137.14991760254</v>
      </c>
      <c r="H61">
        <v>162.56797790527</v>
      </c>
      <c r="I61" s="10">
        <f>IFERROR(EXP(TREND(LN($D$1:$H$1),LN(D61:H61),LN(Calculations!$B$2))),0)</f>
        <v>2.8114205754775211E-2</v>
      </c>
    </row>
    <row r="62" spans="1:9" x14ac:dyDescent="0.35">
      <c r="A62">
        <v>-61</v>
      </c>
      <c r="B62">
        <v>9</v>
      </c>
      <c r="C62">
        <f>ASIN(SQRT((SIN(RADIANS(PARAMETERS!$D$8-B62)/2)*SIN(RADIANS(PARAMETERS!$D$8-B62)/2))+(COS(RADIANS(B62))*COS(RADIANS(PARAMETERS!$D$8))*SIN(RADIANS(PARAMETERS!$D$9-A62)/2)*SIN(RADIANS(PARAMETERS!$D$9-A62)/2))))*2*3958.756</f>
        <v>444.5114241735759</v>
      </c>
      <c r="D62">
        <v>65.214019775390994</v>
      </c>
      <c r="E62">
        <v>84.824913024902003</v>
      </c>
      <c r="F62">
        <v>115.32293701172</v>
      </c>
      <c r="G62">
        <v>137.20195007324</v>
      </c>
      <c r="H62">
        <v>162.72386169434</v>
      </c>
      <c r="I62" s="10">
        <f>IFERROR(EXP(TREND(LN($D$1:$H$1),LN(D62:H62),LN(Calculations!$B$2))),0)</f>
        <v>2.7679662490578891E-2</v>
      </c>
    </row>
    <row r="63" spans="1:9" x14ac:dyDescent="0.35">
      <c r="A63">
        <v>-60.5</v>
      </c>
      <c r="B63">
        <v>9</v>
      </c>
      <c r="C63">
        <f>ASIN(SQRT((SIN(RADIANS(PARAMETERS!$D$8-B63)/2)*SIN(RADIANS(PARAMETERS!$D$8-B63)/2))+(COS(RADIANS(B63))*COS(RADIANS(PARAMETERS!$D$8))*SIN(RADIANS(PARAMETERS!$D$9-A63)/2)*SIN(RADIANS(PARAMETERS!$D$9-A63)/2))))*2*3958.756</f>
        <v>443.94714711676113</v>
      </c>
      <c r="D63">
        <v>60.181125640868999</v>
      </c>
      <c r="E63">
        <v>77.950736999512003</v>
      </c>
      <c r="F63">
        <v>105.45894622803</v>
      </c>
      <c r="G63">
        <v>126.74240112305</v>
      </c>
      <c r="H63">
        <v>151.26510620117</v>
      </c>
      <c r="I63" s="10">
        <f>IFERROR(EXP(TREND(LN($D$1:$H$1),LN(D63:H63),LN(Calculations!$B$2))),0)</f>
        <v>2.2213117822511674E-2</v>
      </c>
    </row>
    <row r="64" spans="1:9" x14ac:dyDescent="0.35">
      <c r="A64">
        <v>-60</v>
      </c>
      <c r="B64">
        <v>9</v>
      </c>
      <c r="C64">
        <f>ASIN(SQRT((SIN(RADIANS(PARAMETERS!$D$8-B64)/2)*SIN(RADIANS(PARAMETERS!$D$8-B64)/2))+(COS(RADIANS(B64))*COS(RADIANS(PARAMETERS!$D$8))*SIN(RADIANS(PARAMETERS!$D$9-A64)/2)*SIN(RADIANS(PARAMETERS!$D$9-A64)/2))))*2*3958.756</f>
        <v>445.9429879517869</v>
      </c>
      <c r="D64">
        <v>42.128997802733998</v>
      </c>
      <c r="E64">
        <v>57.71061706543</v>
      </c>
      <c r="F64">
        <v>75.837478637695</v>
      </c>
      <c r="G64">
        <v>89.43766784668</v>
      </c>
      <c r="H64">
        <v>108.53713226318</v>
      </c>
      <c r="I64" s="10">
        <f>IFERROR(EXP(TREND(LN($D$1:$H$1),LN(D64:H64),LN(Calculations!$B$2))),0)</f>
        <v>9.7016995646765809E-3</v>
      </c>
    </row>
    <row r="65" spans="1:9" x14ac:dyDescent="0.35">
      <c r="A65">
        <v>-59.5</v>
      </c>
      <c r="B65">
        <v>9</v>
      </c>
      <c r="C65">
        <f>ASIN(SQRT((SIN(RADIANS(PARAMETERS!$D$8-B65)/2)*SIN(RADIANS(PARAMETERS!$D$8-B65)/2))+(COS(RADIANS(B65))*COS(RADIANS(PARAMETERS!$D$8))*SIN(RADIANS(PARAMETERS!$D$9-A65)/2)*SIN(RADIANS(PARAMETERS!$D$9-A65)/2))))*2*3958.756</f>
        <v>450.46491243294156</v>
      </c>
      <c r="D65">
        <v>28.842876434326001</v>
      </c>
      <c r="E65">
        <v>37.643207550048999</v>
      </c>
      <c r="F65">
        <v>51.379642486572003</v>
      </c>
      <c r="G65">
        <v>61.166515350342003</v>
      </c>
      <c r="H65">
        <v>72.624824523925994</v>
      </c>
      <c r="I65" s="10">
        <f>IFERROR(EXP(TREND(LN($D$1:$H$1),LN(D65:H65),LN(Calculations!$B$2))),0)</f>
        <v>3.6903624272357238E-3</v>
      </c>
    </row>
    <row r="66" spans="1:9" x14ac:dyDescent="0.35">
      <c r="A66">
        <v>-59</v>
      </c>
      <c r="B66">
        <v>9</v>
      </c>
      <c r="C66">
        <f>ASIN(SQRT((SIN(RADIANS(PARAMETERS!$D$8-B66)/2)*SIN(RADIANS(PARAMETERS!$D$8-B66)/2))+(COS(RADIANS(B66))*COS(RADIANS(PARAMETERS!$D$8))*SIN(RADIANS(PARAMETERS!$D$9-A66)/2)*SIN(RADIANS(PARAMETERS!$D$9-A66)/2))))*2*3958.756</f>
        <v>457.43799798797846</v>
      </c>
      <c r="D66">
        <v>19.0426902771</v>
      </c>
      <c r="E66">
        <v>26.195665359496999</v>
      </c>
      <c r="F66">
        <v>34.741031646728999</v>
      </c>
      <c r="G66">
        <v>41.249633789062997</v>
      </c>
      <c r="H66">
        <v>50.457843780517997</v>
      </c>
      <c r="I66" s="10">
        <f>IFERROR(EXP(TREND(LN($D$1:$H$1),LN(D66:H66),LN(Calculations!$B$2))),0)</f>
        <v>1.4283301220820307E-3</v>
      </c>
    </row>
    <row r="67" spans="1:9" x14ac:dyDescent="0.35">
      <c r="A67">
        <v>-90</v>
      </c>
      <c r="B67">
        <v>9.5</v>
      </c>
      <c r="C67">
        <f>ASIN(SQRT((SIN(RADIANS(PARAMETERS!$D$8-B67)/2)*SIN(RADIANS(PARAMETERS!$D$8-B67)/2))+(COS(RADIANS(B67))*COS(RADIANS(PARAMETERS!$D$8))*SIN(RADIANS(PARAMETERS!$D$9-A67)/2)*SIN(RADIANS(PARAMETERS!$D$9-A67)/2))))*2*3958.756</f>
        <v>2020.6257879132672</v>
      </c>
      <c r="D67">
        <v>11.113450050354</v>
      </c>
      <c r="E67">
        <v>13.49534702301</v>
      </c>
      <c r="F67">
        <v>16.692838668823001</v>
      </c>
      <c r="G67">
        <v>18.997570037841999</v>
      </c>
      <c r="H67">
        <v>22.110832214355</v>
      </c>
      <c r="I67" s="10">
        <f>IFERROR(EXP(TREND(LN($D$1:$H$1),LN(D67:H67),LN(Calculations!$B$2))),0)</f>
        <v>1.4540230526098231E-4</v>
      </c>
    </row>
    <row r="68" spans="1:9" x14ac:dyDescent="0.35">
      <c r="A68">
        <v>-89.5</v>
      </c>
      <c r="B68">
        <v>9.5</v>
      </c>
      <c r="C68">
        <f>ASIN(SQRT((SIN(RADIANS(PARAMETERS!$D$8-B68)/2)*SIN(RADIANS(PARAMETERS!$D$8-B68)/2))+(COS(RADIANS(B68))*COS(RADIANS(PARAMETERS!$D$8))*SIN(RADIANS(PARAMETERS!$D$9-A68)/2)*SIN(RADIANS(PARAMETERS!$D$9-A68)/2))))*2*3958.756</f>
        <v>1987.6729466621423</v>
      </c>
      <c r="D68">
        <v>12.948347091675</v>
      </c>
      <c r="E68">
        <v>15.765383720398001</v>
      </c>
      <c r="F68">
        <v>19.841636657715</v>
      </c>
      <c r="G68">
        <v>22.82040977478</v>
      </c>
      <c r="H68">
        <v>26.622417449951001</v>
      </c>
      <c r="I68" s="10">
        <f>IFERROR(EXP(TREND(LN($D$1:$H$1),LN(D68:H68),LN(Calculations!$B$2))),0)</f>
        <v>2.7767332675689279E-4</v>
      </c>
    </row>
    <row r="69" spans="1:9" x14ac:dyDescent="0.35">
      <c r="A69">
        <v>-89</v>
      </c>
      <c r="B69">
        <v>9.5</v>
      </c>
      <c r="C69">
        <f>ASIN(SQRT((SIN(RADIANS(PARAMETERS!$D$8-B69)/2)*SIN(RADIANS(PARAMETERS!$D$8-B69)/2))+(COS(RADIANS(B69))*COS(RADIANS(PARAMETERS!$D$8))*SIN(RADIANS(PARAMETERS!$D$9-A69)/2)*SIN(RADIANS(PARAMETERS!$D$9-A69)/2))))*2*3958.756</f>
        <v>1954.7424449750381</v>
      </c>
      <c r="D69">
        <v>15.265568733215</v>
      </c>
      <c r="E69">
        <v>18.993455886841002</v>
      </c>
      <c r="F69">
        <v>24.516548156738001</v>
      </c>
      <c r="G69">
        <v>27.857486724853999</v>
      </c>
      <c r="H69">
        <v>31.856271743773998</v>
      </c>
      <c r="I69" s="10">
        <f>IFERROR(EXP(TREND(LN($D$1:$H$1),LN(D69:H69),LN(Calculations!$B$2))),0)</f>
        <v>5.174341497149981E-4</v>
      </c>
    </row>
    <row r="70" spans="1:9" x14ac:dyDescent="0.35">
      <c r="A70">
        <v>-88.5</v>
      </c>
      <c r="B70">
        <v>9.5</v>
      </c>
      <c r="C70">
        <f>ASIN(SQRT((SIN(RADIANS(PARAMETERS!$D$8-B70)/2)*SIN(RADIANS(PARAMETERS!$D$8-B70)/2))+(COS(RADIANS(B70))*COS(RADIANS(PARAMETERS!$D$8))*SIN(RADIANS(PARAMETERS!$D$9-A70)/2)*SIN(RADIANS(PARAMETERS!$D$9-A70)/2))))*2*3958.756</f>
        <v>1921.8355670321246</v>
      </c>
      <c r="D70">
        <v>18.670677185058999</v>
      </c>
      <c r="E70">
        <v>24.032560348511002</v>
      </c>
      <c r="F70">
        <v>30.157705307006999</v>
      </c>
      <c r="G70">
        <v>34.173679351807003</v>
      </c>
      <c r="H70">
        <v>39.573028564452997</v>
      </c>
      <c r="I70" s="10">
        <f>IFERROR(EXP(TREND(LN($D$1:$H$1),LN(D70:H70),LN(Calculations!$B$2))),0)</f>
        <v>9.9499352022918265E-4</v>
      </c>
    </row>
    <row r="71" spans="1:9" x14ac:dyDescent="0.35">
      <c r="A71">
        <v>-88</v>
      </c>
      <c r="B71">
        <v>9.5</v>
      </c>
      <c r="C71">
        <f>ASIN(SQRT((SIN(RADIANS(PARAMETERS!$D$8-B71)/2)*SIN(RADIANS(PARAMETERS!$D$8-B71)/2))+(COS(RADIANS(B71))*COS(RADIANS(PARAMETERS!$D$8))*SIN(RADIANS(PARAMETERS!$D$9-A71)/2)*SIN(RADIANS(PARAMETERS!$D$9-A71)/2))))*2*3958.756</f>
        <v>1888.9536826743044</v>
      </c>
      <c r="D71">
        <v>24.562391281128001</v>
      </c>
      <c r="E71">
        <v>30.463340759276999</v>
      </c>
      <c r="F71">
        <v>38.348949432372997</v>
      </c>
      <c r="G71">
        <v>44.112545013427997</v>
      </c>
      <c r="H71">
        <v>51.989364624022997</v>
      </c>
      <c r="I71" s="10">
        <f>IFERROR(EXP(TREND(LN($D$1:$H$1),LN(D71:H71),LN(Calculations!$B$2))),0)</f>
        <v>2.1812785611984311E-3</v>
      </c>
    </row>
    <row r="72" spans="1:9" x14ac:dyDescent="0.35">
      <c r="A72">
        <v>-87.5</v>
      </c>
      <c r="B72">
        <v>9.5</v>
      </c>
      <c r="C72">
        <f>ASIN(SQRT((SIN(RADIANS(PARAMETERS!$D$8-B72)/2)*SIN(RADIANS(PARAMETERS!$D$8-B72)/2))+(COS(RADIANS(B72))*COS(RADIANS(PARAMETERS!$D$8))*SIN(RADIANS(PARAMETERS!$D$9-A72)/2)*SIN(RADIANS(PARAMETERS!$D$9-A72)/2))))*2*3958.756</f>
        <v>1856.0982548492177</v>
      </c>
      <c r="D72">
        <v>32.226581573486001</v>
      </c>
      <c r="E72">
        <v>40.696956634521001</v>
      </c>
      <c r="F72">
        <v>53.451541900635</v>
      </c>
      <c r="G72">
        <v>61.939914703368999</v>
      </c>
      <c r="H72">
        <v>72.012741088867003</v>
      </c>
      <c r="I72" s="10">
        <f>IFERROR(EXP(TREND(LN($D$1:$H$1),LN(D72:H72),LN(Calculations!$B$2))),0)</f>
        <v>4.9847545807330321E-3</v>
      </c>
    </row>
    <row r="73" spans="1:9" x14ac:dyDescent="0.35">
      <c r="A73">
        <v>-87</v>
      </c>
      <c r="B73">
        <v>9.5</v>
      </c>
      <c r="C73">
        <f>ASIN(SQRT((SIN(RADIANS(PARAMETERS!$D$8-B73)/2)*SIN(RADIANS(PARAMETERS!$D$8-B73)/2))+(COS(RADIANS(B73))*COS(RADIANS(PARAMETERS!$D$8))*SIN(RADIANS(PARAMETERS!$D$9-A73)/2)*SIN(RADIANS(PARAMETERS!$D$9-A73)/2))))*2*3958.756</f>
        <v>1823.2708478322211</v>
      </c>
      <c r="D73">
        <v>47.968963623047003</v>
      </c>
      <c r="E73">
        <v>63.795635223388999</v>
      </c>
      <c r="F73">
        <v>84.24787902832</v>
      </c>
      <c r="G73">
        <v>99.773223876952997</v>
      </c>
      <c r="H73">
        <v>121.6761932373</v>
      </c>
      <c r="I73" s="10">
        <f>IFERROR(EXP(TREND(LN($D$1:$H$1),LN(D73:H73),LN(Calculations!$B$2))),0)</f>
        <v>1.3168093584815983E-2</v>
      </c>
    </row>
    <row r="74" spans="1:9" x14ac:dyDescent="0.35">
      <c r="A74">
        <v>-86.5</v>
      </c>
      <c r="B74">
        <v>9.5</v>
      </c>
      <c r="C74">
        <f>ASIN(SQRT((SIN(RADIANS(PARAMETERS!$D$8-B74)/2)*SIN(RADIANS(PARAMETERS!$D$8-B74)/2))+(COS(RADIANS(B74))*COS(RADIANS(PARAMETERS!$D$8))*SIN(RADIANS(PARAMETERS!$D$9-A74)/2)*SIN(RADIANS(PARAMETERS!$D$9-A74)/2))))*2*3958.756</f>
        <v>1790.4731363166879</v>
      </c>
      <c r="D74">
        <v>73.056571960449006</v>
      </c>
      <c r="E74">
        <v>97.746719360352003</v>
      </c>
      <c r="F74">
        <v>136.25009155273</v>
      </c>
      <c r="G74">
        <v>161.75933837891</v>
      </c>
      <c r="H74">
        <v>197.84515380859</v>
      </c>
      <c r="I74" s="10">
        <f>IFERROR(EXP(TREND(LN($D$1:$H$1),LN(D74:H74),LN(Calculations!$B$2))),0)</f>
        <v>3.1281315270790477E-2</v>
      </c>
    </row>
    <row r="75" spans="1:9" x14ac:dyDescent="0.35">
      <c r="A75">
        <v>-86</v>
      </c>
      <c r="B75">
        <v>9.5</v>
      </c>
      <c r="C75">
        <f>ASIN(SQRT((SIN(RADIANS(PARAMETERS!$D$8-B75)/2)*SIN(RADIANS(PARAMETERS!$D$8-B75)/2))+(COS(RADIANS(B75))*COS(RADIANS(PARAMETERS!$D$8))*SIN(RADIANS(PARAMETERS!$D$9-A75)/2)*SIN(RADIANS(PARAMETERS!$D$9-A75)/2))))*2*3958.756</f>
        <v>1757.7069154811184</v>
      </c>
      <c r="D75">
        <v>112.47571563721</v>
      </c>
      <c r="E75">
        <v>157.287109375</v>
      </c>
      <c r="F75">
        <v>224.44738769531</v>
      </c>
      <c r="G75">
        <v>278.63693237305</v>
      </c>
      <c r="H75">
        <v>350.00741577148</v>
      </c>
      <c r="I75" s="10">
        <f>IFERROR(EXP(TREND(LN($D$1:$H$1),LN(D75:H75),LN(Calculations!$B$2))),0)</f>
        <v>5.8332456419069319E-2</v>
      </c>
    </row>
    <row r="76" spans="1:9" x14ac:dyDescent="0.35">
      <c r="A76">
        <v>-85.5</v>
      </c>
      <c r="B76">
        <v>9.5</v>
      </c>
      <c r="C76">
        <f>ASIN(SQRT((SIN(RADIANS(PARAMETERS!$D$8-B76)/2)*SIN(RADIANS(PARAMETERS!$D$8-B76)/2))+(COS(RADIANS(B76))*COS(RADIANS(PARAMETERS!$D$8))*SIN(RADIANS(PARAMETERS!$D$9-A76)/2)*SIN(RADIANS(PARAMETERS!$D$9-A76)/2))))*2*3958.756</f>
        <v>1724.9741121557061</v>
      </c>
      <c r="D76">
        <v>124.31742095947</v>
      </c>
      <c r="E76">
        <v>167.67437744141</v>
      </c>
      <c r="F76">
        <v>234.20550537109</v>
      </c>
      <c r="G76">
        <v>286.9921875</v>
      </c>
      <c r="H76">
        <v>352.45822143555</v>
      </c>
      <c r="I76" s="10">
        <f>IFERROR(EXP(TREND(LN($D$1:$H$1),LN(D76:H76),LN(Calculations!$B$2))),0)</f>
        <v>9.0094595510347403E-2</v>
      </c>
    </row>
    <row r="77" spans="1:9" x14ac:dyDescent="0.35">
      <c r="A77">
        <v>-85</v>
      </c>
      <c r="B77">
        <v>9.5</v>
      </c>
      <c r="C77">
        <f>ASIN(SQRT((SIN(RADIANS(PARAMETERS!$D$8-B77)/2)*SIN(RADIANS(PARAMETERS!$D$8-B77)/2))+(COS(RADIANS(B77))*COS(RADIANS(PARAMETERS!$D$8))*SIN(RADIANS(PARAMETERS!$D$9-A77)/2)*SIN(RADIANS(PARAMETERS!$D$9-A77)/2))))*2*3958.756</f>
        <v>1692.2767972285683</v>
      </c>
      <c r="D77">
        <v>145.5329284668</v>
      </c>
      <c r="E77">
        <v>194.07092285156</v>
      </c>
      <c r="F77">
        <v>271.63723754883</v>
      </c>
      <c r="G77">
        <v>325.27209472656</v>
      </c>
      <c r="H77">
        <v>394.00903320313</v>
      </c>
      <c r="I77" s="10">
        <f>IFERROR(EXP(TREND(LN($D$1:$H$1),LN(D77:H77),LN(Calculations!$B$2))),0)</f>
        <v>0.14808831660411642</v>
      </c>
    </row>
    <row r="78" spans="1:9" x14ac:dyDescent="0.35">
      <c r="A78">
        <v>-84.5</v>
      </c>
      <c r="B78">
        <v>9.5</v>
      </c>
      <c r="C78">
        <f>ASIN(SQRT((SIN(RADIANS(PARAMETERS!$D$8-B78)/2)*SIN(RADIANS(PARAMETERS!$D$8-B78)/2))+(COS(RADIANS(B78))*COS(RADIANS(PARAMETERS!$D$8))*SIN(RADIANS(PARAMETERS!$D$9-A78)/2)*SIN(RADIANS(PARAMETERS!$D$9-A78)/2))))*2*3958.756</f>
        <v>1659.6171994522379</v>
      </c>
      <c r="D78">
        <v>141.03747558594</v>
      </c>
      <c r="E78">
        <v>178.65026855469</v>
      </c>
      <c r="F78">
        <v>235.47549438477</v>
      </c>
      <c r="G78">
        <v>278.54690551758</v>
      </c>
      <c r="H78">
        <v>328.04046630859</v>
      </c>
      <c r="I78" s="10">
        <f>IFERROR(EXP(TREND(LN($D$1:$H$1),LN(D78:H78),LN(Calculations!$B$2))),0)</f>
        <v>0.25580690204021844</v>
      </c>
    </row>
    <row r="79" spans="1:9" x14ac:dyDescent="0.35">
      <c r="A79">
        <v>-84</v>
      </c>
      <c r="B79">
        <v>9.5</v>
      </c>
      <c r="C79">
        <f>ASIN(SQRT((SIN(RADIANS(PARAMETERS!$D$8-B79)/2)*SIN(RADIANS(PARAMETERS!$D$8-B79)/2))+(COS(RADIANS(B79))*COS(RADIANS(PARAMETERS!$D$8))*SIN(RADIANS(PARAMETERS!$D$9-A79)/2)*SIN(RADIANS(PARAMETERS!$D$9-A79)/2))))*2*3958.756</f>
        <v>1626.9977208347043</v>
      </c>
      <c r="D79">
        <v>145.41334533691</v>
      </c>
      <c r="E79">
        <v>184.17651367188</v>
      </c>
      <c r="F79">
        <v>242.73393249512</v>
      </c>
      <c r="G79">
        <v>287.11459350586</v>
      </c>
      <c r="H79">
        <v>335.46228027344</v>
      </c>
      <c r="I79" s="10">
        <f>IFERROR(EXP(TREND(LN($D$1:$H$1),LN(D79:H79),LN(Calculations!$B$2))),0)</f>
        <v>0.28684841722519228</v>
      </c>
    </row>
    <row r="80" spans="1:9" x14ac:dyDescent="0.35">
      <c r="A80">
        <v>-83.5</v>
      </c>
      <c r="B80">
        <v>9.5</v>
      </c>
      <c r="C80">
        <f>ASIN(SQRT((SIN(RADIANS(PARAMETERS!$D$8-B80)/2)*SIN(RADIANS(PARAMETERS!$D$8-B80)/2))+(COS(RADIANS(B80))*COS(RADIANS(PARAMETERS!$D$8))*SIN(RADIANS(PARAMETERS!$D$9-A80)/2)*SIN(RADIANS(PARAMETERS!$D$9-A80)/2))))*2*3958.756</f>
        <v>1594.4209538268797</v>
      </c>
      <c r="D80">
        <v>143.50177001953</v>
      </c>
      <c r="E80">
        <v>181.51533508301</v>
      </c>
      <c r="F80">
        <v>238.85765075684</v>
      </c>
      <c r="G80">
        <v>282.26443481445</v>
      </c>
      <c r="H80">
        <v>330.77227783203</v>
      </c>
      <c r="I80" s="10">
        <f>IFERROR(EXP(TREND(LN($D$1:$H$1),LN(D80:H80),LN(Calculations!$B$2))),0)</f>
        <v>0.27919802049557874</v>
      </c>
    </row>
    <row r="81" spans="1:9" x14ac:dyDescent="0.35">
      <c r="A81">
        <v>-83</v>
      </c>
      <c r="B81">
        <v>9.5</v>
      </c>
      <c r="C81">
        <f>ASIN(SQRT((SIN(RADIANS(PARAMETERS!$D$8-B81)/2)*SIN(RADIANS(PARAMETERS!$D$8-B81)/2))+(COS(RADIANS(B81))*COS(RADIANS(PARAMETERS!$D$8))*SIN(RADIANS(PARAMETERS!$D$9-A81)/2)*SIN(RADIANS(PARAMETERS!$D$9-A81)/2))))*2*3958.756</f>
        <v>1561.8897005505812</v>
      </c>
      <c r="D81">
        <v>144.20721435547</v>
      </c>
      <c r="E81">
        <v>183.82313537598</v>
      </c>
      <c r="F81">
        <v>244.08882141113</v>
      </c>
      <c r="G81">
        <v>290.03491210938</v>
      </c>
      <c r="H81">
        <v>339.41708374023</v>
      </c>
      <c r="I81" s="10">
        <f>IFERROR(EXP(TREND(LN($D$1:$H$1),LN(D81:H81),LN(Calculations!$B$2))),0)</f>
        <v>0.25317706329953138</v>
      </c>
    </row>
    <row r="82" spans="1:9" x14ac:dyDescent="0.35">
      <c r="A82">
        <v>-82.5</v>
      </c>
      <c r="B82">
        <v>9.5</v>
      </c>
      <c r="C82">
        <f>ASIN(SQRT((SIN(RADIANS(PARAMETERS!$D$8-B82)/2)*SIN(RADIANS(PARAMETERS!$D$8-B82)/2))+(COS(RADIANS(B82))*COS(RADIANS(PARAMETERS!$D$8))*SIN(RADIANS(PARAMETERS!$D$9-A82)/2)*SIN(RADIANS(PARAMETERS!$D$9-A82)/2))))*2*3958.756</f>
        <v>1529.4069943487566</v>
      </c>
      <c r="D82">
        <v>165.26689147949</v>
      </c>
      <c r="E82">
        <v>232.22253417969</v>
      </c>
      <c r="F82">
        <v>339.54641723633</v>
      </c>
      <c r="G82">
        <v>420.92013549805</v>
      </c>
      <c r="H82">
        <v>541.59912109375</v>
      </c>
      <c r="I82" s="10">
        <f>IFERROR(EXP(TREND(LN($D$1:$H$1),LN(D82:H82),LN(Calculations!$B$2))),0)</f>
        <v>0.10864366277606403</v>
      </c>
    </row>
    <row r="83" spans="1:9" x14ac:dyDescent="0.35">
      <c r="A83">
        <v>-82</v>
      </c>
      <c r="B83">
        <v>9.5</v>
      </c>
      <c r="C83">
        <f>ASIN(SQRT((SIN(RADIANS(PARAMETERS!$D$8-B83)/2)*SIN(RADIANS(PARAMETERS!$D$8-B83)/2))+(COS(RADIANS(B83))*COS(RADIANS(PARAMETERS!$D$8))*SIN(RADIANS(PARAMETERS!$D$9-A83)/2)*SIN(RADIANS(PARAMETERS!$D$9-A83)/2))))*2*3958.756</f>
        <v>1496.9761239837962</v>
      </c>
      <c r="D83">
        <v>121.46369934082</v>
      </c>
      <c r="E83">
        <v>168.33018493652</v>
      </c>
      <c r="F83">
        <v>242.07844543457</v>
      </c>
      <c r="G83">
        <v>301.32327270508</v>
      </c>
      <c r="H83">
        <v>381.19458007813</v>
      </c>
      <c r="I83" s="10">
        <f>IFERROR(EXP(TREND(LN($D$1:$H$1),LN(D83:H83),LN(Calculations!$B$2))),0)</f>
        <v>6.5733921513277047E-2</v>
      </c>
    </row>
    <row r="84" spans="1:9" x14ac:dyDescent="0.35">
      <c r="A84">
        <v>-81.5</v>
      </c>
      <c r="B84">
        <v>9.5</v>
      </c>
      <c r="C84">
        <f>ASIN(SQRT((SIN(RADIANS(PARAMETERS!$D$8-B84)/2)*SIN(RADIANS(PARAMETERS!$D$8-B84)/2))+(COS(RADIANS(B84))*COS(RADIANS(PARAMETERS!$D$8))*SIN(RADIANS(PARAMETERS!$D$9-A84)/2)*SIN(RADIANS(PARAMETERS!$D$9-A84)/2))))*2*3958.756</f>
        <v>1464.600660861526</v>
      </c>
      <c r="D84">
        <v>81.477478027344006</v>
      </c>
      <c r="E84">
        <v>114.90292358398</v>
      </c>
      <c r="F84">
        <v>166.71090698242</v>
      </c>
      <c r="G84">
        <v>207.25032043457</v>
      </c>
      <c r="H84">
        <v>267.55773925781</v>
      </c>
      <c r="I84" s="10">
        <f>IFERROR(EXP(TREND(LN($D$1:$H$1),LN(D84:H84),LN(Calculations!$B$2))),0)</f>
        <v>2.7836503246759511E-2</v>
      </c>
    </row>
    <row r="85" spans="1:9" x14ac:dyDescent="0.35">
      <c r="A85">
        <v>-81</v>
      </c>
      <c r="B85">
        <v>9.5</v>
      </c>
      <c r="C85">
        <f>ASIN(SQRT((SIN(RADIANS(PARAMETERS!$D$8-B85)/2)*SIN(RADIANS(PARAMETERS!$D$8-B85)/2))+(COS(RADIANS(B85))*COS(RADIANS(PARAMETERS!$D$8))*SIN(RADIANS(PARAMETERS!$D$9-A85)/2)*SIN(RADIANS(PARAMETERS!$D$9-A85)/2))))*2*3958.756</f>
        <v>1432.2844897193318</v>
      </c>
      <c r="D85">
        <v>53.330562591552997</v>
      </c>
      <c r="E85">
        <v>70.815490722655994</v>
      </c>
      <c r="F85">
        <v>95.95378112793</v>
      </c>
      <c r="G85">
        <v>115.42729187012</v>
      </c>
      <c r="H85">
        <v>140.94778442383</v>
      </c>
      <c r="I85" s="10">
        <f>IFERROR(EXP(TREND(LN($D$1:$H$1),LN(D85:H85),LN(Calculations!$B$2))),0)</f>
        <v>1.5722091342152043E-2</v>
      </c>
    </row>
    <row r="86" spans="1:9" x14ac:dyDescent="0.35">
      <c r="A86">
        <v>-80.5</v>
      </c>
      <c r="B86">
        <v>9.5</v>
      </c>
      <c r="C86">
        <f>ASIN(SQRT((SIN(RADIANS(PARAMETERS!$D$8-B86)/2)*SIN(RADIANS(PARAMETERS!$D$8-B86)/2))+(COS(RADIANS(B86))*COS(RADIANS(PARAMETERS!$D$8))*SIN(RADIANS(PARAMETERS!$D$9-A86)/2)*SIN(RADIANS(PARAMETERS!$D$9-A86)/2))))*2*3958.756</f>
        <v>1400.0318432885442</v>
      </c>
      <c r="D86">
        <v>53.255088806152003</v>
      </c>
      <c r="E86">
        <v>70.785545349120994</v>
      </c>
      <c r="F86">
        <v>95.887168884277003</v>
      </c>
      <c r="G86">
        <v>115.32811737061</v>
      </c>
      <c r="H86">
        <v>140.68011474609</v>
      </c>
      <c r="I86" s="10">
        <f>IFERROR(EXP(TREND(LN($D$1:$H$1),LN(D86:H86),LN(Calculations!$B$2))),0)</f>
        <v>1.5700211146718681E-2</v>
      </c>
    </row>
    <row r="87" spans="1:9" x14ac:dyDescent="0.35">
      <c r="A87">
        <v>-80</v>
      </c>
      <c r="B87">
        <v>9.5</v>
      </c>
      <c r="C87">
        <f>ASIN(SQRT((SIN(RADIANS(PARAMETERS!$D$8-B87)/2)*SIN(RADIANS(PARAMETERS!$D$8-B87)/2))+(COS(RADIANS(B87))*COS(RADIANS(PARAMETERS!$D$8))*SIN(RADIANS(PARAMETERS!$D$9-A87)/2)*SIN(RADIANS(PARAMETERS!$D$9-A87)/2))))*2*3958.756</f>
        <v>1367.8473415257865</v>
      </c>
      <c r="D87">
        <v>66.365753173827997</v>
      </c>
      <c r="E87">
        <v>87.467308044434006</v>
      </c>
      <c r="F87">
        <v>120.75901794434</v>
      </c>
      <c r="G87">
        <v>143.00569152832</v>
      </c>
      <c r="H87">
        <v>170.47941589355</v>
      </c>
      <c r="I87" s="10">
        <f>IFERROR(EXP(TREND(LN($D$1:$H$1),LN(D87:H87),LN(Calculations!$B$2))),0)</f>
        <v>2.7426561295403343E-2</v>
      </c>
    </row>
    <row r="88" spans="1:9" x14ac:dyDescent="0.35">
      <c r="A88">
        <v>-79.5</v>
      </c>
      <c r="B88">
        <v>9.5</v>
      </c>
      <c r="C88">
        <f>ASIN(SQRT((SIN(RADIANS(PARAMETERS!$D$8-B88)/2)*SIN(RADIANS(PARAMETERS!$D$8-B88)/2))+(COS(RADIANS(B88))*COS(RADIANS(PARAMETERS!$D$8))*SIN(RADIANS(PARAMETERS!$D$9-A88)/2)*SIN(RADIANS(PARAMETERS!$D$9-A88)/2))))*2*3958.756</f>
        <v>1335.7360361079104</v>
      </c>
      <c r="D88">
        <v>78.826400756835994</v>
      </c>
      <c r="E88">
        <v>105.24540710449</v>
      </c>
      <c r="F88">
        <v>142.94250488281</v>
      </c>
      <c r="G88">
        <v>166.19778442383</v>
      </c>
      <c r="H88">
        <v>198.35359191895</v>
      </c>
      <c r="I88" s="10">
        <f>IFERROR(EXP(TREND(LN($D$1:$H$1),LN(D88:H88),LN(Calculations!$B$2))),0)</f>
        <v>4.5461964200997282E-2</v>
      </c>
    </row>
    <row r="89" spans="1:9" x14ac:dyDescent="0.35">
      <c r="A89">
        <v>-79</v>
      </c>
      <c r="B89">
        <v>9.5</v>
      </c>
      <c r="C89">
        <f>ASIN(SQRT((SIN(RADIANS(PARAMETERS!$D$8-B89)/2)*SIN(RADIANS(PARAMETERS!$D$8-B89)/2))+(COS(RADIANS(B89))*COS(RADIANS(PARAMETERS!$D$8))*SIN(RADIANS(PARAMETERS!$D$9-A89)/2)*SIN(RADIANS(PARAMETERS!$D$9-A89)/2))))*2*3958.756</f>
        <v>1303.70346100344</v>
      </c>
      <c r="D89">
        <v>90.147850036620994</v>
      </c>
      <c r="E89">
        <v>121.99419403076</v>
      </c>
      <c r="F89">
        <v>160.08984375</v>
      </c>
      <c r="G89">
        <v>186.50007629395</v>
      </c>
      <c r="H89">
        <v>223.0965423584</v>
      </c>
      <c r="I89" s="10">
        <f>IFERROR(EXP(TREND(LN($D$1:$H$1),LN(D89:H89),LN(Calculations!$B$2))),0)</f>
        <v>6.9783678784154493E-2</v>
      </c>
    </row>
    <row r="90" spans="1:9" x14ac:dyDescent="0.35">
      <c r="A90">
        <v>-78.5</v>
      </c>
      <c r="B90">
        <v>9.5</v>
      </c>
      <c r="C90">
        <f>ASIN(SQRT((SIN(RADIANS(PARAMETERS!$D$8-B90)/2)*SIN(RADIANS(PARAMETERS!$D$8-B90)/2))+(COS(RADIANS(B90))*COS(RADIANS(PARAMETERS!$D$8))*SIN(RADIANS(PARAMETERS!$D$9-A90)/2)*SIN(RADIANS(PARAMETERS!$D$9-A90)/2))))*2*3958.756</f>
        <v>1271.7556900735769</v>
      </c>
      <c r="D90">
        <v>96.792381286620994</v>
      </c>
      <c r="E90">
        <v>131.65444946289</v>
      </c>
      <c r="F90">
        <v>169.42752075195</v>
      </c>
      <c r="G90">
        <v>197.52171325684</v>
      </c>
      <c r="H90">
        <v>236.4825592041</v>
      </c>
      <c r="I90" s="10">
        <f>IFERROR(EXP(TREND(LN($D$1:$H$1),LN(D90:H90),LN(Calculations!$B$2))),0)</f>
        <v>8.9406117839588808E-2</v>
      </c>
    </row>
    <row r="91" spans="1:9" x14ac:dyDescent="0.35">
      <c r="A91">
        <v>-78</v>
      </c>
      <c r="B91">
        <v>9.5</v>
      </c>
      <c r="C91">
        <f>ASIN(SQRT((SIN(RADIANS(PARAMETERS!$D$8-B91)/2)*SIN(RADIANS(PARAMETERS!$D$8-B91)/2))+(COS(RADIANS(B91))*COS(RADIANS(PARAMETERS!$D$8))*SIN(RADIANS(PARAMETERS!$D$9-A91)/2)*SIN(RADIANS(PARAMETERS!$D$9-A91)/2))))*2*3958.756</f>
        <v>1239.8994028221111</v>
      </c>
      <c r="D91">
        <v>97.745918273925994</v>
      </c>
      <c r="E91">
        <v>132.46589660645</v>
      </c>
      <c r="F91">
        <v>170.30526733398</v>
      </c>
      <c r="G91">
        <v>198.42701721191</v>
      </c>
      <c r="H91">
        <v>237.40077209473</v>
      </c>
      <c r="I91" s="10">
        <f>IFERROR(EXP(TREND(LN($D$1:$H$1),LN(D91:H91),LN(Calculations!$B$2))),0)</f>
        <v>9.339830035613278E-2</v>
      </c>
    </row>
    <row r="92" spans="1:9" x14ac:dyDescent="0.35">
      <c r="A92">
        <v>-77.5</v>
      </c>
      <c r="B92">
        <v>9.5</v>
      </c>
      <c r="C92">
        <f>ASIN(SQRT((SIN(RADIANS(PARAMETERS!$D$8-B92)/2)*SIN(RADIANS(PARAMETERS!$D$8-B92)/2))+(COS(RADIANS(B92))*COS(RADIANS(PARAMETERS!$D$8))*SIN(RADIANS(PARAMETERS!$D$9-A92)/2)*SIN(RADIANS(PARAMETERS!$D$9-A92)/2))))*2*3958.756</f>
        <v>1208.1419596109802</v>
      </c>
      <c r="D92">
        <v>92.833343505859006</v>
      </c>
      <c r="E92">
        <v>125.47653961182</v>
      </c>
      <c r="F92">
        <v>163.07893371582</v>
      </c>
      <c r="G92">
        <v>189.80177307129</v>
      </c>
      <c r="H92">
        <v>226.79306030273</v>
      </c>
      <c r="I92" s="10">
        <f>IFERROR(EXP(TREND(LN($D$1:$H$1),LN(D92:H92),LN(Calculations!$B$2))),0)</f>
        <v>7.9054248976805103E-2</v>
      </c>
    </row>
    <row r="93" spans="1:9" x14ac:dyDescent="0.35">
      <c r="A93">
        <v>-77</v>
      </c>
      <c r="B93">
        <v>9.5</v>
      </c>
      <c r="C93">
        <f>ASIN(SQRT((SIN(RADIANS(PARAMETERS!$D$8-B93)/2)*SIN(RADIANS(PARAMETERS!$D$8-B93)/2))+(COS(RADIANS(B93))*COS(RADIANS(PARAMETERS!$D$8))*SIN(RADIANS(PARAMETERS!$D$9-A93)/2)*SIN(RADIANS(PARAMETERS!$D$9-A93)/2))))*2*3958.756</f>
        <v>1176.4914878927013</v>
      </c>
      <c r="D93">
        <v>83.690994262695</v>
      </c>
      <c r="E93">
        <v>112.07604980469</v>
      </c>
      <c r="F93">
        <v>150.02961730957</v>
      </c>
      <c r="G93">
        <v>174.64582824707</v>
      </c>
      <c r="H93">
        <v>208.72772216797</v>
      </c>
      <c r="I93" s="10">
        <f>IFERROR(EXP(TREND(LN($D$1:$H$1),LN(D93:H93),LN(Calculations!$B$2))),0)</f>
        <v>5.4930208935800737E-2</v>
      </c>
    </row>
    <row r="94" spans="1:9" x14ac:dyDescent="0.35">
      <c r="A94">
        <v>-76.5</v>
      </c>
      <c r="B94">
        <v>9.5</v>
      </c>
      <c r="C94">
        <f>ASIN(SQRT((SIN(RADIANS(PARAMETERS!$D$8-B94)/2)*SIN(RADIANS(PARAMETERS!$D$8-B94)/2))+(COS(RADIANS(B94))*COS(RADIANS(PARAMETERS!$D$8))*SIN(RADIANS(PARAMETERS!$D$9-A94)/2)*SIN(RADIANS(PARAMETERS!$D$9-A94)/2))))*2*3958.756</f>
        <v>1144.9569812894317</v>
      </c>
      <c r="D94">
        <v>71.955070495605</v>
      </c>
      <c r="E94">
        <v>95.109214782715</v>
      </c>
      <c r="F94">
        <v>131.58276367188</v>
      </c>
      <c r="G94">
        <v>152.99005126953</v>
      </c>
      <c r="H94">
        <v>182.59060668945</v>
      </c>
      <c r="I94" s="10">
        <f>IFERROR(EXP(TREND(LN($D$1:$H$1),LN(D94:H94),LN(Calculations!$B$2))),0)</f>
        <v>3.468739745789385E-2</v>
      </c>
    </row>
    <row r="95" spans="1:9" x14ac:dyDescent="0.35">
      <c r="A95">
        <v>-76</v>
      </c>
      <c r="B95">
        <v>9.5</v>
      </c>
      <c r="C95">
        <f>ASIN(SQRT((SIN(RADIANS(PARAMETERS!$D$8-B95)/2)*SIN(RADIANS(PARAMETERS!$D$8-B95)/2))+(COS(RADIANS(B95))*COS(RADIANS(PARAMETERS!$D$8))*SIN(RADIANS(PARAMETERS!$D$9-A95)/2)*SIN(RADIANS(PARAMETERS!$D$9-A95)/2))))*2*3958.756</f>
        <v>1113.5484136790417</v>
      </c>
      <c r="D95">
        <v>64.787055969237997</v>
      </c>
      <c r="E95">
        <v>85.1650390625</v>
      </c>
      <c r="F95">
        <v>117.22403717041</v>
      </c>
      <c r="G95">
        <v>139.82275390625</v>
      </c>
      <c r="H95">
        <v>167.13487243652</v>
      </c>
      <c r="I95" s="10">
        <f>IFERROR(EXP(TREND(LN($D$1:$H$1),LN(D95:H95),LN(Calculations!$B$2))),0)</f>
        <v>2.5553807765523785E-2</v>
      </c>
    </row>
    <row r="96" spans="1:9" x14ac:dyDescent="0.35">
      <c r="A96">
        <v>-75.5</v>
      </c>
      <c r="B96">
        <v>9.5</v>
      </c>
      <c r="C96">
        <f>ASIN(SQRT((SIN(RADIANS(PARAMETERS!$D$8-B96)/2)*SIN(RADIANS(PARAMETERS!$D$8-B96)/2))+(COS(RADIANS(B96))*COS(RADIANS(PARAMETERS!$D$8))*SIN(RADIANS(PARAMETERS!$D$9-A96)/2)*SIN(RADIANS(PARAMETERS!$D$9-A96)/2))))*2*3958.756</f>
        <v>1082.2768708405497</v>
      </c>
      <c r="D96">
        <v>64.683906555175994</v>
      </c>
      <c r="E96">
        <v>85.646217346190994</v>
      </c>
      <c r="F96">
        <v>118.88591766357</v>
      </c>
      <c r="G96">
        <v>142.16761779785</v>
      </c>
      <c r="H96">
        <v>171.36697387695</v>
      </c>
      <c r="I96" s="10">
        <f>IFERROR(EXP(TREND(LN($D$1:$H$1),LN(D96:H96),LN(Calculations!$B$2))),0)</f>
        <v>2.4265142928899964E-2</v>
      </c>
    </row>
    <row r="97" spans="1:9" x14ac:dyDescent="0.35">
      <c r="A97">
        <v>-75</v>
      </c>
      <c r="B97">
        <v>9.5</v>
      </c>
      <c r="C97">
        <f>ASIN(SQRT((SIN(RADIANS(PARAMETERS!$D$8-B97)/2)*SIN(RADIANS(PARAMETERS!$D$8-B97)/2))+(COS(RADIANS(B97))*COS(RADIANS(PARAMETERS!$D$8))*SIN(RADIANS(PARAMETERS!$D$9-A97)/2)*SIN(RADIANS(PARAMETERS!$D$9-A97)/2))))*2*3958.756</f>
        <v>1051.1547026748665</v>
      </c>
      <c r="D97">
        <v>69.340049743652003</v>
      </c>
      <c r="E97">
        <v>92.957443237305</v>
      </c>
      <c r="F97">
        <v>130.91848754883</v>
      </c>
      <c r="G97">
        <v>154.48474121094</v>
      </c>
      <c r="H97">
        <v>187.55966186523</v>
      </c>
      <c r="I97" s="10">
        <f>IFERROR(EXP(TREND(LN($D$1:$H$1),LN(D97:H97),LN(Calculations!$B$2))),0)</f>
        <v>2.7735371742166903E-2</v>
      </c>
    </row>
    <row r="98" spans="1:9" x14ac:dyDescent="0.35">
      <c r="A98">
        <v>-74.5</v>
      </c>
      <c r="B98">
        <v>9.5</v>
      </c>
      <c r="C98">
        <f>ASIN(SQRT((SIN(RADIANS(PARAMETERS!$D$8-B98)/2)*SIN(RADIANS(PARAMETERS!$D$8-B98)/2))+(COS(RADIANS(B98))*COS(RADIANS(PARAMETERS!$D$8))*SIN(RADIANS(PARAMETERS!$D$9-A98)/2)*SIN(RADIANS(PARAMETERS!$D$9-A98)/2))))*2*3958.756</f>
        <v>1020.1956995630687</v>
      </c>
      <c r="D98">
        <v>72.65958404541</v>
      </c>
      <c r="E98">
        <v>98.210418701172003</v>
      </c>
      <c r="F98">
        <v>137.8602142334</v>
      </c>
      <c r="G98">
        <v>163.52743530273</v>
      </c>
      <c r="H98">
        <v>199.80194091797</v>
      </c>
      <c r="I98" s="10">
        <f>IFERROR(EXP(TREND(LN($D$1:$H$1),LN(D98:H98),LN(Calculations!$B$2))),0)</f>
        <v>3.0130075066313617E-2</v>
      </c>
    </row>
    <row r="99" spans="1:9" x14ac:dyDescent="0.35">
      <c r="A99">
        <v>-74</v>
      </c>
      <c r="B99">
        <v>9.5</v>
      </c>
      <c r="C99">
        <f>ASIN(SQRT((SIN(RADIANS(PARAMETERS!$D$8-B99)/2)*SIN(RADIANS(PARAMETERS!$D$8-B99)/2))+(COS(RADIANS(B99))*COS(RADIANS(PARAMETERS!$D$8))*SIN(RADIANS(PARAMETERS!$D$9-A99)/2)*SIN(RADIANS(PARAMETERS!$D$9-A99)/2))))*2*3958.756</f>
        <v>989.41529706467327</v>
      </c>
      <c r="D99">
        <v>74.029861450195</v>
      </c>
      <c r="E99">
        <v>100.81057739258</v>
      </c>
      <c r="F99">
        <v>142.00988769531</v>
      </c>
      <c r="G99">
        <v>169.87213134766</v>
      </c>
      <c r="H99">
        <v>209.61207580566</v>
      </c>
      <c r="I99" s="10">
        <f>IFERROR(EXP(TREND(LN($D$1:$H$1),LN(D99:H99),LN(Calculations!$B$2))),0)</f>
        <v>2.9732652840236733E-2</v>
      </c>
    </row>
    <row r="100" spans="1:9" x14ac:dyDescent="0.35">
      <c r="A100">
        <v>-73.5</v>
      </c>
      <c r="B100">
        <v>9.5</v>
      </c>
      <c r="C100">
        <f>ASIN(SQRT((SIN(RADIANS(PARAMETERS!$D$8-B100)/2)*SIN(RADIANS(PARAMETERS!$D$8-B100)/2))+(COS(RADIANS(B100))*COS(RADIANS(PARAMETERS!$D$8))*SIN(RADIANS(PARAMETERS!$D$9-A100)/2)*SIN(RADIANS(PARAMETERS!$D$9-A100)/2))))*2*3958.756</f>
        <v>958.83081390282302</v>
      </c>
      <c r="D100">
        <v>75.124565124512003</v>
      </c>
      <c r="E100">
        <v>103.78479766846</v>
      </c>
      <c r="F100">
        <v>148.18626403809</v>
      </c>
      <c r="G100">
        <v>180.20243835449</v>
      </c>
      <c r="H100">
        <v>226.69590759277</v>
      </c>
      <c r="I100" s="10">
        <f>IFERROR(EXP(TREND(LN($D$1:$H$1),LN(D100:H100),LN(Calculations!$B$2))),0)</f>
        <v>2.7286730154423056E-2</v>
      </c>
    </row>
    <row r="101" spans="1:9" x14ac:dyDescent="0.35">
      <c r="A101">
        <v>-73</v>
      </c>
      <c r="B101">
        <v>9.5</v>
      </c>
      <c r="C101">
        <f>ASIN(SQRT((SIN(RADIANS(PARAMETERS!$D$8-B101)/2)*SIN(RADIANS(PARAMETERS!$D$8-B101)/2))+(COS(RADIANS(B101))*COS(RADIANS(PARAMETERS!$D$8))*SIN(RADIANS(PARAMETERS!$D$9-A101)/2)*SIN(RADIANS(PARAMETERS!$D$9-A101)/2))))*2*3958.756</f>
        <v>928.46172903911236</v>
      </c>
      <c r="D101">
        <v>75.985260009765994</v>
      </c>
      <c r="E101">
        <v>106.65919494629</v>
      </c>
      <c r="F101">
        <v>154.73631286621</v>
      </c>
      <c r="G101">
        <v>190.9867401123</v>
      </c>
      <c r="H101">
        <v>244.4917755127</v>
      </c>
      <c r="I101" s="10">
        <f>IFERROR(EXP(TREND(LN($D$1:$H$1),LN(D101:H101),LN(Calculations!$B$2))),0)</f>
        <v>2.5093076778418291E-2</v>
      </c>
    </row>
    <row r="102" spans="1:9" x14ac:dyDescent="0.35">
      <c r="A102">
        <v>-72.5</v>
      </c>
      <c r="B102">
        <v>9.5</v>
      </c>
      <c r="C102">
        <f>ASIN(SQRT((SIN(RADIANS(PARAMETERS!$D$8-B102)/2)*SIN(RADIANS(PARAMETERS!$D$8-B102)/2))+(COS(RADIANS(B102))*COS(RADIANS(PARAMETERS!$D$8))*SIN(RADIANS(PARAMETERS!$D$9-A102)/2)*SIN(RADIANS(PARAMETERS!$D$9-A102)/2))))*2*3958.756</f>
        <v>898.33000460848643</v>
      </c>
      <c r="D102">
        <v>79.321281433105</v>
      </c>
      <c r="E102">
        <v>113.98215484619</v>
      </c>
      <c r="F102">
        <v>167.95585632324</v>
      </c>
      <c r="G102">
        <v>210.35151672363</v>
      </c>
      <c r="H102">
        <v>273.93371582031</v>
      </c>
      <c r="I102" s="10">
        <f>IFERROR(EXP(TREND(LN($D$1:$H$1),LN(D102:H102),LN(Calculations!$B$2))),0)</f>
        <v>2.4602424327020891E-2</v>
      </c>
    </row>
    <row r="103" spans="1:9" x14ac:dyDescent="0.35">
      <c r="A103">
        <v>-72</v>
      </c>
      <c r="B103">
        <v>9.5</v>
      </c>
      <c r="C103">
        <f>ASIN(SQRT((SIN(RADIANS(PARAMETERS!$D$8-B103)/2)*SIN(RADIANS(PARAMETERS!$D$8-B103)/2))+(COS(RADIANS(B103))*COS(RADIANS(PARAMETERS!$D$8))*SIN(RADIANS(PARAMETERS!$D$9-A103)/2)*SIN(RADIANS(PARAMETERS!$D$9-A103)/2))))*2*3958.756</f>
        <v>868.46046255233819</v>
      </c>
      <c r="D103">
        <v>86.554779052734006</v>
      </c>
      <c r="E103">
        <v>127.02667999268</v>
      </c>
      <c r="F103">
        <v>187.66621398926</v>
      </c>
      <c r="G103">
        <v>237.32112121582</v>
      </c>
      <c r="H103">
        <v>311.07095336914</v>
      </c>
      <c r="I103" s="10">
        <f>IFERROR(EXP(TREND(LN($D$1:$H$1),LN(D103:H103),LN(Calculations!$B$2))),0)</f>
        <v>2.7495975710147374E-2</v>
      </c>
    </row>
    <row r="104" spans="1:9" x14ac:dyDescent="0.35">
      <c r="A104">
        <v>-71.5</v>
      </c>
      <c r="B104">
        <v>9.5</v>
      </c>
      <c r="C104">
        <f>ASIN(SQRT((SIN(RADIANS(PARAMETERS!$D$8-B104)/2)*SIN(RADIANS(PARAMETERS!$D$8-B104)/2))+(COS(RADIANS(B104))*COS(RADIANS(PARAMETERS!$D$8))*SIN(RADIANS(PARAMETERS!$D$9-A104)/2)*SIN(RADIANS(PARAMETERS!$D$9-A104)/2))))*2*3958.756</f>
        <v>838.88122392189996</v>
      </c>
      <c r="D104">
        <v>109.60157012939</v>
      </c>
      <c r="E104">
        <v>161.10949707031</v>
      </c>
      <c r="F104">
        <v>244.3050994873</v>
      </c>
      <c r="G104">
        <v>312.71444702148</v>
      </c>
      <c r="H104">
        <v>408.59701538086</v>
      </c>
      <c r="I104" s="10">
        <f>IFERROR(EXP(TREND(LN($D$1:$H$1),LN(D104:H104),LN(Calculations!$B$2))),0)</f>
        <v>3.8609002055561399E-2</v>
      </c>
    </row>
    <row r="105" spans="1:9" x14ac:dyDescent="0.35">
      <c r="A105">
        <v>-71</v>
      </c>
      <c r="B105">
        <v>9.5</v>
      </c>
      <c r="C105">
        <f>ASIN(SQRT((SIN(RADIANS(PARAMETERS!$D$8-B105)/2)*SIN(RADIANS(PARAMETERS!$D$8-B105)/2))+(COS(RADIANS(B105))*COS(RADIANS(PARAMETERS!$D$8))*SIN(RADIANS(PARAMETERS!$D$9-A105)/2)*SIN(RADIANS(PARAMETERS!$D$9-A105)/2))))*2*3958.756</f>
        <v>809.62422095432964</v>
      </c>
      <c r="D105">
        <v>148.90937805176</v>
      </c>
      <c r="E105">
        <v>218.7225189209</v>
      </c>
      <c r="F105">
        <v>337.33792114258</v>
      </c>
      <c r="G105">
        <v>430.59121704102</v>
      </c>
      <c r="H105">
        <v>573.38311767578</v>
      </c>
      <c r="I105" s="10">
        <f>IFERROR(EXP(TREND(LN($D$1:$H$1),LN(D105:H105),LN(Calculations!$B$2))),0)</f>
        <v>6.1230687760944875E-2</v>
      </c>
    </row>
    <row r="106" spans="1:9" x14ac:dyDescent="0.35">
      <c r="A106">
        <v>-70.5</v>
      </c>
      <c r="B106">
        <v>9.5</v>
      </c>
      <c r="C106">
        <f>ASIN(SQRT((SIN(RADIANS(PARAMETERS!$D$8-B106)/2)*SIN(RADIANS(PARAMETERS!$D$8-B106)/2))+(COS(RADIANS(B106))*COS(RADIANS(PARAMETERS!$D$8))*SIN(RADIANS(PARAMETERS!$D$9-A106)/2)*SIN(RADIANS(PARAMETERS!$D$9-A106)/2))))*2*3958.756</f>
        <v>780.72579302169481</v>
      </c>
      <c r="D106">
        <v>160.84629821777</v>
      </c>
      <c r="E106">
        <v>231.60661315918</v>
      </c>
      <c r="F106">
        <v>346.56729125977</v>
      </c>
      <c r="G106">
        <v>434.72647094727</v>
      </c>
      <c r="H106">
        <v>567.16766357422</v>
      </c>
      <c r="I106" s="10">
        <f>IFERROR(EXP(TREND(LN($D$1:$H$1),LN(D106:H106),LN(Calculations!$B$2))),0)</f>
        <v>8.5753696092376222E-2</v>
      </c>
    </row>
    <row r="107" spans="1:9" x14ac:dyDescent="0.35">
      <c r="A107">
        <v>-70</v>
      </c>
      <c r="B107">
        <v>9.5</v>
      </c>
      <c r="C107">
        <f>ASIN(SQRT((SIN(RADIANS(PARAMETERS!$D$8-B107)/2)*SIN(RADIANS(PARAMETERS!$D$8-B107)/2))+(COS(RADIANS(B107))*COS(RADIANS(PARAMETERS!$D$8))*SIN(RADIANS(PARAMETERS!$D$9-A107)/2)*SIN(RADIANS(PARAMETERS!$D$9-A107)/2))))*2*3958.756</f>
        <v>752.22737819719578</v>
      </c>
      <c r="D107">
        <v>165.78720092773</v>
      </c>
      <c r="E107">
        <v>240.03500366211</v>
      </c>
      <c r="F107">
        <v>360.35385131836</v>
      </c>
      <c r="G107">
        <v>454.6946105957</v>
      </c>
      <c r="H107">
        <v>597.33996582031</v>
      </c>
      <c r="I107" s="10">
        <f>IFERROR(EXP(TREND(LN($D$1:$H$1),LN(D107:H107),LN(Calculations!$B$2))),0)</f>
        <v>8.6097693130998382E-2</v>
      </c>
    </row>
    <row r="108" spans="1:9" x14ac:dyDescent="0.35">
      <c r="A108">
        <v>-69.5</v>
      </c>
      <c r="B108">
        <v>9.5</v>
      </c>
      <c r="C108">
        <f>ASIN(SQRT((SIN(RADIANS(PARAMETERS!$D$8-B108)/2)*SIN(RADIANS(PARAMETERS!$D$8-B108)/2))+(COS(RADIANS(B108))*COS(RADIANS(PARAMETERS!$D$8))*SIN(RADIANS(PARAMETERS!$D$9-A108)/2)*SIN(RADIANS(PARAMETERS!$D$9-A108)/2))))*2*3958.756</f>
        <v>724.17631211034848</v>
      </c>
      <c r="D108">
        <v>158.26318359375</v>
      </c>
      <c r="E108">
        <v>232.73411560059</v>
      </c>
      <c r="F108">
        <v>358.17233276367</v>
      </c>
      <c r="G108">
        <v>459.43658447266</v>
      </c>
      <c r="H108">
        <v>615.33093261719</v>
      </c>
      <c r="I108" s="10">
        <f>IFERROR(EXP(TREND(LN($D$1:$H$1),LN(D108:H108),LN(Calculations!$B$2))),0)</f>
        <v>6.6603894179935924E-2</v>
      </c>
    </row>
    <row r="109" spans="1:9" x14ac:dyDescent="0.35">
      <c r="A109">
        <v>-69</v>
      </c>
      <c r="B109">
        <v>9.5</v>
      </c>
      <c r="C109">
        <f>ASIN(SQRT((SIN(RADIANS(PARAMETERS!$D$8-B109)/2)*SIN(RADIANS(PARAMETERS!$D$8-B109)/2))+(COS(RADIANS(B109))*COS(RADIANS(PARAMETERS!$D$8))*SIN(RADIANS(PARAMETERS!$D$9-A109)/2)*SIN(RADIANS(PARAMETERS!$D$9-A109)/2))))*2*3958.756</f>
        <v>696.62674439853504</v>
      </c>
      <c r="D109">
        <v>110.28512573242</v>
      </c>
      <c r="E109">
        <v>159.02645874023</v>
      </c>
      <c r="F109">
        <v>237.4900970459</v>
      </c>
      <c r="G109">
        <v>302.72546386719</v>
      </c>
      <c r="H109">
        <v>397.60906982422</v>
      </c>
      <c r="I109" s="10">
        <f>IFERROR(EXP(TREND(LN($D$1:$H$1),LN(D109:H109),LN(Calculations!$B$2))),0)</f>
        <v>4.1203990049166341E-2</v>
      </c>
    </row>
    <row r="110" spans="1:9" x14ac:dyDescent="0.35">
      <c r="A110">
        <v>-68.5</v>
      </c>
      <c r="B110">
        <v>9.5</v>
      </c>
      <c r="C110">
        <f>ASIN(SQRT((SIN(RADIANS(PARAMETERS!$D$8-B110)/2)*SIN(RADIANS(PARAMETERS!$D$8-B110)/2))+(COS(RADIANS(B110))*COS(RADIANS(PARAMETERS!$D$8))*SIN(RADIANS(PARAMETERS!$D$9-A110)/2)*SIN(RADIANS(PARAMETERS!$D$9-A110)/2))))*2*3958.756</f>
        <v>669.64067952503035</v>
      </c>
      <c r="D110">
        <v>74.561431884765994</v>
      </c>
      <c r="E110">
        <v>102.299659729</v>
      </c>
      <c r="F110">
        <v>145.01472473145</v>
      </c>
      <c r="G110">
        <v>174.80404663086</v>
      </c>
      <c r="H110">
        <v>217.65060424805</v>
      </c>
      <c r="I110" s="10">
        <f>IFERROR(EXP(TREND(LN($D$1:$H$1),LN(D110:H110),LN(Calculations!$B$2))),0)</f>
        <v>2.8533661870209729E-2</v>
      </c>
    </row>
    <row r="111" spans="1:9" x14ac:dyDescent="0.35">
      <c r="A111">
        <v>-68</v>
      </c>
      <c r="B111">
        <v>9.5</v>
      </c>
      <c r="C111">
        <f>ASIN(SQRT((SIN(RADIANS(PARAMETERS!$D$8-B111)/2)*SIN(RADIANS(PARAMETERS!$D$8-B111)/2))+(COS(RADIANS(B111))*COS(RADIANS(PARAMETERS!$D$8))*SIN(RADIANS(PARAMETERS!$D$9-A111)/2)*SIN(RADIANS(PARAMETERS!$D$9-A111)/2))))*2*3958.756</f>
        <v>643.28914171684914</v>
      </c>
      <c r="D111">
        <v>53.208618164062997</v>
      </c>
      <c r="E111">
        <v>71.518867492675994</v>
      </c>
      <c r="F111">
        <v>97.88355255127</v>
      </c>
      <c r="G111">
        <v>118.46912384033</v>
      </c>
      <c r="H111">
        <v>144.95211791992</v>
      </c>
      <c r="I111" s="10">
        <f>IFERROR(EXP(TREND(LN($D$1:$H$1),LN(D111:H111),LN(Calculations!$B$2))),0)</f>
        <v>1.5055399943387598E-2</v>
      </c>
    </row>
    <row r="112" spans="1:9" x14ac:dyDescent="0.35">
      <c r="A112">
        <v>-67.5</v>
      </c>
      <c r="B112">
        <v>9.5</v>
      </c>
      <c r="C112">
        <f>ASIN(SQRT((SIN(RADIANS(PARAMETERS!$D$8-B112)/2)*SIN(RADIANS(PARAMETERS!$D$8-B112)/2))+(COS(RADIANS(B112))*COS(RADIANS(PARAMETERS!$D$8))*SIN(RADIANS(PARAMETERS!$D$9-A112)/2)*SIN(RADIANS(PARAMETERS!$D$9-A112)/2))))*2*3958.756</f>
        <v>617.65345141825571</v>
      </c>
      <c r="D112">
        <v>44.823677062987997</v>
      </c>
      <c r="E112">
        <v>63.181011199951001</v>
      </c>
      <c r="F112">
        <v>86.971717834472997</v>
      </c>
      <c r="G112">
        <v>105.63199615479</v>
      </c>
      <c r="H112">
        <v>132.40278625488</v>
      </c>
      <c r="I112" s="10">
        <f>IFERROR(EXP(TREND(LN($D$1:$H$1),LN(D112:H112),LN(Calculations!$B$2))),0)</f>
        <v>9.7958056844500256E-3</v>
      </c>
    </row>
    <row r="113" spans="1:9" x14ac:dyDescent="0.35">
      <c r="A113">
        <v>-67</v>
      </c>
      <c r="B113">
        <v>9.5</v>
      </c>
      <c r="C113">
        <f>ASIN(SQRT((SIN(RADIANS(PARAMETERS!$D$8-B113)/2)*SIN(RADIANS(PARAMETERS!$D$8-B113)/2))+(COS(RADIANS(B113))*COS(RADIANS(PARAMETERS!$D$8))*SIN(RADIANS(PARAMETERS!$D$9-A113)/2)*SIN(RADIANS(PARAMETERS!$D$9-A113)/2))))*2*3958.756</f>
        <v>592.82658043973913</v>
      </c>
      <c r="D113">
        <v>40.229705810547003</v>
      </c>
      <c r="E113">
        <v>58.323757171631001</v>
      </c>
      <c r="F113">
        <v>80.937767028809006</v>
      </c>
      <c r="G113">
        <v>98.788452148437997</v>
      </c>
      <c r="H113">
        <v>124.81568908691</v>
      </c>
      <c r="I113" s="10">
        <f>IFERROR(EXP(TREND(LN($D$1:$H$1),LN(D113:H113),LN(Calculations!$B$2))),0)</f>
        <v>7.66508917750166E-3</v>
      </c>
    </row>
    <row r="114" spans="1:9" x14ac:dyDescent="0.35">
      <c r="A114">
        <v>-66.5</v>
      </c>
      <c r="B114">
        <v>9.5</v>
      </c>
      <c r="C114">
        <f>ASIN(SQRT((SIN(RADIANS(PARAMETERS!$D$8-B114)/2)*SIN(RADIANS(PARAMETERS!$D$8-B114)/2))+(COS(RADIANS(B114))*COS(RADIANS(PARAMETERS!$D$8))*SIN(RADIANS(PARAMETERS!$D$9-A114)/2)*SIN(RADIANS(PARAMETERS!$D$9-A114)/2))))*2*3958.756</f>
        <v>568.91452175269455</v>
      </c>
      <c r="D114">
        <v>37.772514343262003</v>
      </c>
      <c r="E114">
        <v>55.678359985352003</v>
      </c>
      <c r="F114">
        <v>81.810440063477003</v>
      </c>
      <c r="G114">
        <v>102.93123626709</v>
      </c>
      <c r="H114">
        <v>134.06214904785</v>
      </c>
      <c r="I114" s="10">
        <f>IFERROR(EXP(TREND(LN($D$1:$H$1),LN(D114:H114),LN(Calculations!$B$2))),0)</f>
        <v>6.2606851772822828E-3</v>
      </c>
    </row>
    <row r="115" spans="1:9" x14ac:dyDescent="0.35">
      <c r="A115">
        <v>-66</v>
      </c>
      <c r="B115">
        <v>9.5</v>
      </c>
      <c r="C115">
        <f>ASIN(SQRT((SIN(RADIANS(PARAMETERS!$D$8-B115)/2)*SIN(RADIANS(PARAMETERS!$D$8-B115)/2))+(COS(RADIANS(B115))*COS(RADIANS(PARAMETERS!$D$8))*SIN(RADIANS(PARAMETERS!$D$9-A115)/2)*SIN(RADIANS(PARAMETERS!$D$9-A115)/2))))*2*3958.756</f>
        <v>546.03756416522685</v>
      </c>
      <c r="D115">
        <v>36.632236480712997</v>
      </c>
      <c r="E115">
        <v>51.88667678833</v>
      </c>
      <c r="F115">
        <v>72.170959472655994</v>
      </c>
      <c r="G115">
        <v>86.625946044922003</v>
      </c>
      <c r="H115">
        <v>107.32012176514</v>
      </c>
      <c r="I115" s="10">
        <f>IFERROR(EXP(TREND(LN($D$1:$H$1),LN(D115:H115),LN(Calculations!$B$2))),0)</f>
        <v>6.4512255064498461E-3</v>
      </c>
    </row>
    <row r="116" spans="1:9" x14ac:dyDescent="0.35">
      <c r="A116">
        <v>-65.5</v>
      </c>
      <c r="B116">
        <v>9.5</v>
      </c>
      <c r="C116">
        <f>ASIN(SQRT((SIN(RADIANS(PARAMETERS!$D$8-B116)/2)*SIN(RADIANS(PARAMETERS!$D$8-B116)/2))+(COS(RADIANS(B116))*COS(RADIANS(PARAMETERS!$D$8))*SIN(RADIANS(PARAMETERS!$D$9-A116)/2)*SIN(RADIANS(PARAMETERS!$D$9-A116)/2))))*2*3958.756</f>
        <v>524.33129905911187</v>
      </c>
      <c r="D116">
        <v>41.374340057372997</v>
      </c>
      <c r="E116">
        <v>59.016044616698998</v>
      </c>
      <c r="F116">
        <v>80.48567199707</v>
      </c>
      <c r="G116">
        <v>97.202392578125</v>
      </c>
      <c r="H116">
        <v>121.29597473145</v>
      </c>
      <c r="I116" s="10">
        <f>IFERROR(EXP(TREND(LN($D$1:$H$1),LN(D116:H116),LN(Calculations!$B$2))),0)</f>
        <v>8.4234569389522382E-3</v>
      </c>
    </row>
    <row r="117" spans="1:9" x14ac:dyDescent="0.35">
      <c r="A117">
        <v>-65</v>
      </c>
      <c r="B117">
        <v>9.5</v>
      </c>
      <c r="C117">
        <f>ASIN(SQRT((SIN(RADIANS(PARAMETERS!$D$8-B117)/2)*SIN(RADIANS(PARAMETERS!$D$8-B117)/2))+(COS(RADIANS(B117))*COS(RADIANS(PARAMETERS!$D$8))*SIN(RADIANS(PARAMETERS!$D$9-A117)/2)*SIN(RADIANS(PARAMETERS!$D$9-A117)/2))))*2*3958.756</f>
        <v>503.94710572660762</v>
      </c>
      <c r="D117">
        <v>48.716323852538999</v>
      </c>
      <c r="E117">
        <v>66.79419708252</v>
      </c>
      <c r="F117">
        <v>90.961540222167997</v>
      </c>
      <c r="G117">
        <v>109.75728607178</v>
      </c>
      <c r="H117">
        <v>135.73840332031</v>
      </c>
      <c r="I117" s="10">
        <f>IFERROR(EXP(TREND(LN($D$1:$H$1),LN(D117:H117),LN(Calculations!$B$2))),0)</f>
        <v>1.2258019504836869E-2</v>
      </c>
    </row>
    <row r="118" spans="1:9" x14ac:dyDescent="0.35">
      <c r="A118">
        <v>-64.5</v>
      </c>
      <c r="B118">
        <v>9.5</v>
      </c>
      <c r="C118">
        <f>ASIN(SQRT((SIN(RADIANS(PARAMETERS!$D$8-B118)/2)*SIN(RADIANS(PARAMETERS!$D$8-B118)/2))+(COS(RADIANS(B118))*COS(RADIANS(PARAMETERS!$D$8))*SIN(RADIANS(PARAMETERS!$D$9-A118)/2)*SIN(RADIANS(PARAMETERS!$D$9-A118)/2))))*2*3958.756</f>
        <v>485.05176950932878</v>
      </c>
      <c r="D118">
        <v>63.784633636475</v>
      </c>
      <c r="E118">
        <v>83.887878417969006</v>
      </c>
      <c r="F118">
        <v>115.53136444092</v>
      </c>
      <c r="G118">
        <v>138.12260437012</v>
      </c>
      <c r="H118">
        <v>164.54032897949</v>
      </c>
      <c r="I118" s="10">
        <f>IFERROR(EXP(TREND(LN($D$1:$H$1),LN(D118:H118),LN(Calculations!$B$2))),0)</f>
        <v>2.4567349531556211E-2</v>
      </c>
    </row>
    <row r="119" spans="1:9" x14ac:dyDescent="0.35">
      <c r="A119">
        <v>-64</v>
      </c>
      <c r="B119">
        <v>9.5</v>
      </c>
      <c r="C119">
        <f>ASIN(SQRT((SIN(RADIANS(PARAMETERS!$D$8-B119)/2)*SIN(RADIANS(PARAMETERS!$D$8-B119)/2))+(COS(RADIANS(B119))*COS(RADIANS(PARAMETERS!$D$8))*SIN(RADIANS(PARAMETERS!$D$9-A119)/2)*SIN(RADIANS(PARAMETERS!$D$9-A119)/2))))*2*3958.756</f>
        <v>467.82580008830405</v>
      </c>
      <c r="D119">
        <v>85.10090637207</v>
      </c>
      <c r="E119">
        <v>115.84080505371</v>
      </c>
      <c r="F119">
        <v>154.47621154785</v>
      </c>
      <c r="G119">
        <v>179.86175537109</v>
      </c>
      <c r="H119">
        <v>215.01727294922</v>
      </c>
      <c r="I119" s="10">
        <f>IFERROR(EXP(TREND(LN($D$1:$H$1),LN(D119:H119),LN(Calculations!$B$2))),0)</f>
        <v>5.6278396684089675E-2</v>
      </c>
    </row>
    <row r="120" spans="1:9" x14ac:dyDescent="0.35">
      <c r="A120">
        <v>-63.5</v>
      </c>
      <c r="B120">
        <v>9.5</v>
      </c>
      <c r="C120">
        <f>ASIN(SQRT((SIN(RADIANS(PARAMETERS!$D$8-B120)/2)*SIN(RADIANS(PARAMETERS!$D$8-B120)/2))+(COS(RADIANS(B120))*COS(RADIANS(PARAMETERS!$D$8))*SIN(RADIANS(PARAMETERS!$D$9-A120)/2)*SIN(RADIANS(PARAMETERS!$D$9-A120)/2))))*2*3958.756</f>
        <v>452.45996997631613</v>
      </c>
      <c r="D120">
        <v>124.14685058594</v>
      </c>
      <c r="E120">
        <v>164.07252502441</v>
      </c>
      <c r="F120">
        <v>222.34942626953</v>
      </c>
      <c r="G120">
        <v>267.49935913086</v>
      </c>
      <c r="H120">
        <v>320.94409179688</v>
      </c>
      <c r="I120" s="10">
        <f>IFERROR(EXP(TREND(LN($D$1:$H$1),LN(D120:H120),LN(Calculations!$B$2))),0)</f>
        <v>0.12211607704352158</v>
      </c>
    </row>
    <row r="121" spans="1:9" x14ac:dyDescent="0.35">
      <c r="A121">
        <v>-63</v>
      </c>
      <c r="B121">
        <v>9.5</v>
      </c>
      <c r="C121">
        <f>ASIN(SQRT((SIN(RADIANS(PARAMETERS!$D$8-B121)/2)*SIN(RADIANS(PARAMETERS!$D$8-B121)/2))+(COS(RADIANS(B121))*COS(RADIANS(PARAMETERS!$D$8))*SIN(RADIANS(PARAMETERS!$D$9-A121)/2)*SIN(RADIANS(PARAMETERS!$D$9-A121)/2))))*2*3958.756</f>
        <v>439.14963878840325</v>
      </c>
      <c r="D121">
        <v>104.66429901123</v>
      </c>
      <c r="E121">
        <v>139.71049499512</v>
      </c>
      <c r="F121">
        <v>179.31953430176</v>
      </c>
      <c r="G121">
        <v>208.71762084961</v>
      </c>
      <c r="H121">
        <v>249.41510009766</v>
      </c>
      <c r="I121" s="10">
        <f>IFERROR(EXP(TREND(LN($D$1:$H$1),LN(D121:H121),LN(Calculations!$B$2))),0)</f>
        <v>0.11839338182468395</v>
      </c>
    </row>
    <row r="122" spans="1:9" x14ac:dyDescent="0.35">
      <c r="A122">
        <v>-62.5</v>
      </c>
      <c r="B122">
        <v>9.5</v>
      </c>
      <c r="C122">
        <f>ASIN(SQRT((SIN(RADIANS(PARAMETERS!$D$8-B122)/2)*SIN(RADIANS(PARAMETERS!$D$8-B122)/2))+(COS(RADIANS(B122))*COS(RADIANS(PARAMETERS!$D$8))*SIN(RADIANS(PARAMETERS!$D$9-A122)/2)*SIN(RADIANS(PARAMETERS!$D$9-A122)/2))))*2*3958.756</f>
        <v>428.08663150492242</v>
      </c>
      <c r="D122">
        <v>86.149826049805</v>
      </c>
      <c r="E122">
        <v>113.04132843018</v>
      </c>
      <c r="F122">
        <v>148.87409973145</v>
      </c>
      <c r="G122">
        <v>172.14184570313</v>
      </c>
      <c r="H122">
        <v>204.12170410156</v>
      </c>
      <c r="I122" s="10">
        <f>IFERROR(EXP(TREND(LN($D$1:$H$1),LN(D122:H122),LN(Calculations!$B$2))),0)</f>
        <v>6.8795728866888159E-2</v>
      </c>
    </row>
    <row r="123" spans="1:9" x14ac:dyDescent="0.35">
      <c r="A123">
        <v>-62</v>
      </c>
      <c r="B123">
        <v>9.5</v>
      </c>
      <c r="C123">
        <f>ASIN(SQRT((SIN(RADIANS(PARAMETERS!$D$8-B123)/2)*SIN(RADIANS(PARAMETERS!$D$8-B123)/2))+(COS(RADIANS(B123))*COS(RADIANS(PARAMETERS!$D$8))*SIN(RADIANS(PARAMETERS!$D$9-A123)/2)*SIN(RADIANS(PARAMETERS!$D$9-A123)/2))))*2*3958.756</f>
        <v>419.44884690255037</v>
      </c>
      <c r="D123">
        <v>89.227699279785</v>
      </c>
      <c r="E123">
        <v>119.2294921875</v>
      </c>
      <c r="F123">
        <v>157.26638793945</v>
      </c>
      <c r="G123">
        <v>183.4303894043</v>
      </c>
      <c r="H123">
        <v>219.73310852051</v>
      </c>
      <c r="I123" s="10">
        <f>IFERROR(EXP(TREND(LN($D$1:$H$1),LN(D123:H123),LN(Calculations!$B$2))),0)</f>
        <v>6.7824003104830374E-2</v>
      </c>
    </row>
    <row r="124" spans="1:9" x14ac:dyDescent="0.35">
      <c r="A124">
        <v>-61.5</v>
      </c>
      <c r="B124">
        <v>9.5</v>
      </c>
      <c r="C124">
        <f>ASIN(SQRT((SIN(RADIANS(PARAMETERS!$D$8-B124)/2)*SIN(RADIANS(PARAMETERS!$D$8-B124)/2))+(COS(RADIANS(B124))*COS(RADIANS(PARAMETERS!$D$8))*SIN(RADIANS(PARAMETERS!$D$9-A124)/2)*SIN(RADIANS(PARAMETERS!$D$9-A124)/2))))*2*3958.756</f>
        <v>413.38837026175963</v>
      </c>
      <c r="D124">
        <v>84.568382263184006</v>
      </c>
      <c r="E124">
        <v>111.99532318115</v>
      </c>
      <c r="F124">
        <v>148.87284851074</v>
      </c>
      <c r="G124">
        <v>172.76455688477</v>
      </c>
      <c r="H124">
        <v>205.73197937012</v>
      </c>
      <c r="I124" s="10">
        <f>IFERROR(EXP(TREND(LN($D$1:$H$1),LN(D124:H124),LN(Calculations!$B$2))),0)</f>
        <v>6.0371218734953602E-2</v>
      </c>
    </row>
    <row r="125" spans="1:9" x14ac:dyDescent="0.35">
      <c r="A125">
        <v>-61</v>
      </c>
      <c r="B125">
        <v>9.5</v>
      </c>
      <c r="C125">
        <f>ASIN(SQRT((SIN(RADIANS(PARAMETERS!$D$8-B125)/2)*SIN(RADIANS(PARAMETERS!$D$8-B125)/2))+(COS(RADIANS(B125))*COS(RADIANS(PARAMETERS!$D$8))*SIN(RADIANS(PARAMETERS!$D$9-A125)/2)*SIN(RADIANS(PARAMETERS!$D$9-A125)/2))))*2*3958.756</f>
        <v>410.01952464305515</v>
      </c>
      <c r="D125">
        <v>85.314315795897997</v>
      </c>
      <c r="E125">
        <v>113.37718200684</v>
      </c>
      <c r="F125">
        <v>150.5651550293</v>
      </c>
      <c r="G125">
        <v>174.88623046875</v>
      </c>
      <c r="H125">
        <v>208.47918701172</v>
      </c>
      <c r="I125" s="10">
        <f>IFERROR(EXP(TREND(LN($D$1:$H$1),LN(D125:H125),LN(Calculations!$B$2))),0)</f>
        <v>6.119848405940688E-2</v>
      </c>
    </row>
    <row r="126" spans="1:9" x14ac:dyDescent="0.35">
      <c r="A126">
        <v>-60.5</v>
      </c>
      <c r="B126">
        <v>9.5</v>
      </c>
      <c r="C126">
        <f>ASIN(SQRT((SIN(RADIANS(PARAMETERS!$D$8-B126)/2)*SIN(RADIANS(PARAMETERS!$D$8-B126)/2))+(COS(RADIANS(B126))*COS(RADIANS(PARAMETERS!$D$8))*SIN(RADIANS(PARAMETERS!$D$9-A126)/2)*SIN(RADIANS(PARAMETERS!$D$9-A126)/2))))*2*3958.756</f>
        <v>409.40877229282336</v>
      </c>
      <c r="D126">
        <v>83.619155883789006</v>
      </c>
      <c r="E126">
        <v>111.37744140625</v>
      </c>
      <c r="F126">
        <v>148.94801330566</v>
      </c>
      <c r="G126">
        <v>173.30107116699</v>
      </c>
      <c r="H126">
        <v>207.00045776367</v>
      </c>
      <c r="I126" s="10">
        <f>IFERROR(EXP(TREND(LN($D$1:$H$1),LN(D126:H126),LN(Calculations!$B$2))),0)</f>
        <v>5.5730464198771631E-2</v>
      </c>
    </row>
    <row r="127" spans="1:9" x14ac:dyDescent="0.35">
      <c r="A127">
        <v>-60</v>
      </c>
      <c r="B127">
        <v>9.5</v>
      </c>
      <c r="C127">
        <f>ASIN(SQRT((SIN(RADIANS(PARAMETERS!$D$8-B127)/2)*SIN(RADIANS(PARAMETERS!$D$8-B127)/2))+(COS(RADIANS(B127))*COS(RADIANS(PARAMETERS!$D$8))*SIN(RADIANS(PARAMETERS!$D$9-A127)/2)*SIN(RADIANS(PARAMETERS!$D$9-A127)/2))))*2*3958.756</f>
        <v>411.56839429079434</v>
      </c>
      <c r="D127">
        <v>65.210227966309006</v>
      </c>
      <c r="E127">
        <v>84.67813873291</v>
      </c>
      <c r="F127">
        <v>114.89853668213</v>
      </c>
      <c r="G127">
        <v>136.67144775391</v>
      </c>
      <c r="H127">
        <v>161.86714172363</v>
      </c>
      <c r="I127" s="10">
        <f>IFERROR(EXP(TREND(LN($D$1:$H$1),LN(D127:H127),LN(Calculations!$B$2))),0)</f>
        <v>2.7961030462235005E-2</v>
      </c>
    </row>
    <row r="128" spans="1:9" x14ac:dyDescent="0.35">
      <c r="A128">
        <v>-59.5</v>
      </c>
      <c r="B128">
        <v>9.5</v>
      </c>
      <c r="C128">
        <f>ASIN(SQRT((SIN(RADIANS(PARAMETERS!$D$8-B128)/2)*SIN(RADIANS(PARAMETERS!$D$8-B128)/2))+(COS(RADIANS(B128))*COS(RADIANS(PARAMETERS!$D$8))*SIN(RADIANS(PARAMETERS!$D$9-A128)/2)*SIN(RADIANS(PARAMETERS!$D$9-A128)/2))))*2*3958.756</f>
        <v>416.45528608411928</v>
      </c>
      <c r="D128">
        <v>38.797145843506001</v>
      </c>
      <c r="E128">
        <v>52.227321624756001</v>
      </c>
      <c r="F128">
        <v>69.574981689452997</v>
      </c>
      <c r="G128">
        <v>81.483543395995994</v>
      </c>
      <c r="H128">
        <v>98.080902099609006</v>
      </c>
      <c r="I128" s="10">
        <f>IFERROR(EXP(TREND(LN($D$1:$H$1),LN(D128:H128),LN(Calculations!$B$2))),0)</f>
        <v>7.9327890897134129E-3</v>
      </c>
    </row>
    <row r="129" spans="1:9" x14ac:dyDescent="0.35">
      <c r="A129">
        <v>-59</v>
      </c>
      <c r="B129">
        <v>9.5</v>
      </c>
      <c r="C129">
        <f>ASIN(SQRT((SIN(RADIANS(PARAMETERS!$D$8-B129)/2)*SIN(RADIANS(PARAMETERS!$D$8-B129)/2))+(COS(RADIANS(B129))*COS(RADIANS(PARAMETERS!$D$8))*SIN(RADIANS(PARAMETERS!$D$9-A129)/2)*SIN(RADIANS(PARAMETERS!$D$9-A129)/2))))*2*3958.756</f>
        <v>423.97513461629745</v>
      </c>
      <c r="D129">
        <v>24.225746154785</v>
      </c>
      <c r="E129">
        <v>31.585859298706001</v>
      </c>
      <c r="F129">
        <v>42.084415435791001</v>
      </c>
      <c r="G129">
        <v>50.110004425048999</v>
      </c>
      <c r="H129">
        <v>60.760589599608998</v>
      </c>
      <c r="I129" s="10">
        <f>IFERROR(EXP(TREND(LN($D$1:$H$1),LN(D129:H129),LN(Calculations!$B$2))),0)</f>
        <v>2.3721702154657193E-3</v>
      </c>
    </row>
    <row r="130" spans="1:9" x14ac:dyDescent="0.35">
      <c r="A130">
        <v>-90</v>
      </c>
      <c r="B130">
        <v>10</v>
      </c>
      <c r="C130">
        <f>ASIN(SQRT((SIN(RADIANS(PARAMETERS!$D$8-B130)/2)*SIN(RADIANS(PARAMETERS!$D$8-B130)/2))+(COS(RADIANS(B130))*COS(RADIANS(PARAMETERS!$D$8))*SIN(RADIANS(PARAMETERS!$D$9-A130)/2)*SIN(RADIANS(PARAMETERS!$D$9-A130)/2))))*2*3958.756</f>
        <v>2012.1356128621237</v>
      </c>
      <c r="D130">
        <v>14.016457557678001</v>
      </c>
      <c r="E130">
        <v>17.204479217528998</v>
      </c>
      <c r="F130">
        <v>21.858409881591999</v>
      </c>
      <c r="G130">
        <v>25.284870147705</v>
      </c>
      <c r="H130">
        <v>28.890369415283001</v>
      </c>
      <c r="I130" s="10">
        <f>IFERROR(EXP(TREND(LN($D$1:$H$1),LN(D130:H130),LN(Calculations!$B$2))),0)</f>
        <v>3.7486594836996302E-4</v>
      </c>
    </row>
    <row r="131" spans="1:9" x14ac:dyDescent="0.35">
      <c r="A131">
        <v>-89.5</v>
      </c>
      <c r="B131">
        <v>10</v>
      </c>
      <c r="C131">
        <f>ASIN(SQRT((SIN(RADIANS(PARAMETERS!$D$8-B131)/2)*SIN(RADIANS(PARAMETERS!$D$8-B131)/2))+(COS(RADIANS(B131))*COS(RADIANS(PARAMETERS!$D$8))*SIN(RADIANS(PARAMETERS!$D$9-A131)/2)*SIN(RADIANS(PARAMETERS!$D$9-A131)/2))))*2*3958.756</f>
        <v>1979.1037072842835</v>
      </c>
      <c r="D131">
        <v>16.666181564331001</v>
      </c>
      <c r="E131">
        <v>20.97790145874</v>
      </c>
      <c r="F131">
        <v>26.981693267821999</v>
      </c>
      <c r="G131">
        <v>30.371263504028001</v>
      </c>
      <c r="H131">
        <v>34.895370483397997</v>
      </c>
      <c r="I131" s="10">
        <f>IFERROR(EXP(TREND(LN($D$1:$H$1),LN(D131:H131),LN(Calculations!$B$2))),0)</f>
        <v>6.858087319225254E-4</v>
      </c>
    </row>
    <row r="132" spans="1:9" x14ac:dyDescent="0.35">
      <c r="A132">
        <v>-89</v>
      </c>
      <c r="B132">
        <v>10</v>
      </c>
      <c r="C132">
        <f>ASIN(SQRT((SIN(RADIANS(PARAMETERS!$D$8-B132)/2)*SIN(RADIANS(PARAMETERS!$D$8-B132)/2))+(COS(RADIANS(B132))*COS(RADIANS(PARAMETERS!$D$8))*SIN(RADIANS(PARAMETERS!$D$9-A132)/2)*SIN(RADIANS(PARAMETERS!$D$9-A132)/2))))*2*3958.756</f>
        <v>1946.0903811532598</v>
      </c>
      <c r="D132">
        <v>21.008989334106001</v>
      </c>
      <c r="E132">
        <v>27.033779144286999</v>
      </c>
      <c r="F132">
        <v>33.57039642334</v>
      </c>
      <c r="G132">
        <v>38.29662322998</v>
      </c>
      <c r="H132">
        <v>44.697513580322003</v>
      </c>
      <c r="I132" s="10">
        <f>IFERROR(EXP(TREND(LN($D$1:$H$1),LN(D132:H132),LN(Calculations!$B$2))),0)</f>
        <v>1.4188771476622139E-3</v>
      </c>
    </row>
    <row r="133" spans="1:9" x14ac:dyDescent="0.35">
      <c r="A133">
        <v>-88.5</v>
      </c>
      <c r="B133">
        <v>10</v>
      </c>
      <c r="C133">
        <f>ASIN(SQRT((SIN(RADIANS(PARAMETERS!$D$8-B133)/2)*SIN(RADIANS(PARAMETERS!$D$8-B133)/2))+(COS(RADIANS(B133))*COS(RADIANS(PARAMETERS!$D$8))*SIN(RADIANS(PARAMETERS!$D$9-A133)/2)*SIN(RADIANS(PARAMETERS!$D$9-A133)/2))))*2*3958.756</f>
        <v>1913.0967377453633</v>
      </c>
      <c r="D133">
        <v>28.097778320313001</v>
      </c>
      <c r="E133">
        <v>34.738399505615</v>
      </c>
      <c r="F133">
        <v>44.509094238281001</v>
      </c>
      <c r="G133">
        <v>51.750938415527003</v>
      </c>
      <c r="H133">
        <v>61.007690429687997</v>
      </c>
      <c r="I133" s="10">
        <f>IFERROR(EXP(TREND(LN($D$1:$H$1),LN(D133:H133),LN(Calculations!$B$2))),0)</f>
        <v>3.2780219710791675E-3</v>
      </c>
    </row>
    <row r="134" spans="1:9" x14ac:dyDescent="0.35">
      <c r="A134">
        <v>-88</v>
      </c>
      <c r="B134">
        <v>10</v>
      </c>
      <c r="C134">
        <f>ASIN(SQRT((SIN(RADIANS(PARAMETERS!$D$8-B134)/2)*SIN(RADIANS(PARAMETERS!$D$8-B134)/2))+(COS(RADIANS(B134))*COS(RADIANS(PARAMETERS!$D$8))*SIN(RADIANS(PARAMETERS!$D$9-A134)/2)*SIN(RADIANS(PARAMETERS!$D$9-A134)/2))))*2*3958.756</f>
        <v>1880.1239540941162</v>
      </c>
      <c r="D134">
        <v>37.862339019775</v>
      </c>
      <c r="E134">
        <v>49.037651062012003</v>
      </c>
      <c r="F134">
        <v>64.444221496582003</v>
      </c>
      <c r="G134">
        <v>74.384140014647997</v>
      </c>
      <c r="H134">
        <v>88.019416809082003</v>
      </c>
      <c r="I134" s="10">
        <f>IFERROR(EXP(TREND(LN($D$1:$H$1),LN(D134:H134),LN(Calculations!$B$2))),0)</f>
        <v>7.7859307862043368E-3</v>
      </c>
    </row>
    <row r="135" spans="1:9" x14ac:dyDescent="0.35">
      <c r="A135">
        <v>-87.5</v>
      </c>
      <c r="B135">
        <v>10</v>
      </c>
      <c r="C135">
        <f>ASIN(SQRT((SIN(RADIANS(PARAMETERS!$D$8-B135)/2)*SIN(RADIANS(PARAMETERS!$D$8-B135)/2))+(COS(RADIANS(B135))*COS(RADIANS(PARAMETERS!$D$8))*SIN(RADIANS(PARAMETERS!$D$9-A135)/2)*SIN(RADIANS(PARAMETERS!$D$9-A135)/2))))*2*3958.756</f>
        <v>1847.173287481553</v>
      </c>
      <c r="D135">
        <v>59.12841796875</v>
      </c>
      <c r="E135">
        <v>75.760345458984006</v>
      </c>
      <c r="F135">
        <v>101.20402526855</v>
      </c>
      <c r="G135">
        <v>120.69424438477</v>
      </c>
      <c r="H135">
        <v>145.36949157715</v>
      </c>
      <c r="I135" s="10">
        <f>IFERROR(EXP(TREND(LN($D$1:$H$1),LN(D135:H135),LN(Calculations!$B$2))),0)</f>
        <v>2.2201573016681839E-2</v>
      </c>
    </row>
    <row r="136" spans="1:9" x14ac:dyDescent="0.35">
      <c r="A136">
        <v>-87</v>
      </c>
      <c r="B136">
        <v>10</v>
      </c>
      <c r="C136">
        <f>ASIN(SQRT((SIN(RADIANS(PARAMETERS!$D$8-B136)/2)*SIN(RADIANS(PARAMETERS!$D$8-B136)/2))+(COS(RADIANS(B136))*COS(RADIANS(PARAMETERS!$D$8))*SIN(RADIANS(PARAMETERS!$D$9-A136)/2)*SIN(RADIANS(PARAMETERS!$D$9-A136)/2))))*2*3958.756</f>
        <v>1814.2460826146796</v>
      </c>
      <c r="D136">
        <v>104.94597625732</v>
      </c>
      <c r="E136">
        <v>146.44111633301</v>
      </c>
      <c r="F136">
        <v>205.56091308594</v>
      </c>
      <c r="G136">
        <v>252.65010070801</v>
      </c>
      <c r="H136">
        <v>317.46011352539</v>
      </c>
      <c r="I136" s="10">
        <f>IFERROR(EXP(TREND(LN($D$1:$H$1),LN(D136:H136),LN(Calculations!$B$2))),0)</f>
        <v>5.5018690333085145E-2</v>
      </c>
    </row>
    <row r="137" spans="1:9" x14ac:dyDescent="0.35">
      <c r="A137">
        <v>-86.5</v>
      </c>
      <c r="B137">
        <v>10</v>
      </c>
      <c r="C137">
        <f>ASIN(SQRT((SIN(RADIANS(PARAMETERS!$D$8-B137)/2)*SIN(RADIANS(PARAMETERS!$D$8-B137)/2))+(COS(RADIANS(B137))*COS(RADIANS(PARAMETERS!$D$8))*SIN(RADIANS(PARAMETERS!$D$9-A137)/2)*SIN(RADIANS(PARAMETERS!$D$9-A137)/2))))*2*3958.756</f>
        <v>1781.3437795719756</v>
      </c>
      <c r="D137">
        <v>131.45307922363</v>
      </c>
      <c r="E137">
        <v>173.94451904297</v>
      </c>
      <c r="F137">
        <v>241.27661132813</v>
      </c>
      <c r="G137">
        <v>294.40673828125</v>
      </c>
      <c r="H137">
        <v>355.0517578125</v>
      </c>
      <c r="I137" s="10">
        <f>IFERROR(EXP(TREND(LN($D$1:$H$1),LN(D137:H137),LN(Calculations!$B$2))),0)</f>
        <v>0.11610320224349138</v>
      </c>
    </row>
    <row r="138" spans="1:9" x14ac:dyDescent="0.35">
      <c r="A138">
        <v>-86</v>
      </c>
      <c r="B138">
        <v>10</v>
      </c>
      <c r="C138">
        <f>ASIN(SQRT((SIN(RADIANS(PARAMETERS!$D$8-B138)/2)*SIN(RADIANS(PARAMETERS!$D$8-B138)/2))+(COS(RADIANS(B138))*COS(RADIANS(PARAMETERS!$D$8))*SIN(RADIANS(PARAMETERS!$D$9-A138)/2)*SIN(RADIANS(PARAMETERS!$D$9-A138)/2))))*2*3958.756</f>
        <v>1748.4679226168826</v>
      </c>
      <c r="D138">
        <v>150.40148925781</v>
      </c>
      <c r="E138">
        <v>205.18598937988</v>
      </c>
      <c r="F138">
        <v>294.94284057617</v>
      </c>
      <c r="G138">
        <v>354.64245605469</v>
      </c>
      <c r="H138">
        <v>440.1657409668</v>
      </c>
      <c r="I138" s="10">
        <f>IFERROR(EXP(TREND(LN($D$1:$H$1),LN(D138:H138),LN(Calculations!$B$2))),0)</f>
        <v>0.12394202955447156</v>
      </c>
    </row>
    <row r="139" spans="1:9" x14ac:dyDescent="0.35">
      <c r="A139">
        <v>-85.5</v>
      </c>
      <c r="B139">
        <v>10</v>
      </c>
      <c r="C139">
        <f>ASIN(SQRT((SIN(RADIANS(PARAMETERS!$D$8-B139)/2)*SIN(RADIANS(PARAMETERS!$D$8-B139)/2))+(COS(RADIANS(B139))*COS(RADIANS(PARAMETERS!$D$8))*SIN(RADIANS(PARAMETERS!$D$9-A139)/2)*SIN(RADIANS(PARAMETERS!$D$9-A139)/2))))*2*3958.756</f>
        <v>1715.6201699892072</v>
      </c>
      <c r="D139">
        <v>120.07950592041</v>
      </c>
      <c r="E139">
        <v>155.55142211914</v>
      </c>
      <c r="F139">
        <v>203.95106506348</v>
      </c>
      <c r="G139">
        <v>240.48373413086</v>
      </c>
      <c r="H139">
        <v>291.77862548828</v>
      </c>
      <c r="I139" s="10">
        <f>IFERROR(EXP(TREND(LN($D$1:$H$1),LN(D139:H139),LN(Calculations!$B$2))),0)</f>
        <v>0.14742952516144314</v>
      </c>
    </row>
    <row r="140" spans="1:9" x14ac:dyDescent="0.35">
      <c r="A140">
        <v>-85</v>
      </c>
      <c r="B140">
        <v>10</v>
      </c>
      <c r="C140">
        <f>ASIN(SQRT((SIN(RADIANS(PARAMETERS!$D$8-B140)/2)*SIN(RADIANS(PARAMETERS!$D$8-B140)/2))+(COS(RADIANS(B140))*COS(RADIANS(PARAMETERS!$D$8))*SIN(RADIANS(PARAMETERS!$D$9-A140)/2)*SIN(RADIANS(PARAMETERS!$D$9-A140)/2))))*2*3958.756</f>
        <v>1682.8023048016225</v>
      </c>
      <c r="D140">
        <v>116.44882965088</v>
      </c>
      <c r="E140">
        <v>150.8384552002</v>
      </c>
      <c r="F140">
        <v>195.5207824707</v>
      </c>
      <c r="G140">
        <v>228.94386291504</v>
      </c>
      <c r="H140">
        <v>275.51727294922</v>
      </c>
      <c r="I140" s="10">
        <f>IFERROR(EXP(TREND(LN($D$1:$H$1),LN(D140:H140),LN(Calculations!$B$2))),0)</f>
        <v>0.15422415318246688</v>
      </c>
    </row>
    <row r="141" spans="1:9" x14ac:dyDescent="0.35">
      <c r="A141">
        <v>-84.5</v>
      </c>
      <c r="B141">
        <v>10</v>
      </c>
      <c r="C141">
        <f>ASIN(SQRT((SIN(RADIANS(PARAMETERS!$D$8-B141)/2)*SIN(RADIANS(PARAMETERS!$D$8-B141)/2))+(COS(RADIANS(B141))*COS(RADIANS(PARAMETERS!$D$8))*SIN(RADIANS(PARAMETERS!$D$9-A141)/2)*SIN(RADIANS(PARAMETERS!$D$9-A141)/2))))*2*3958.756</f>
        <v>1650.0162471873919</v>
      </c>
      <c r="D141">
        <v>129.39274597168</v>
      </c>
      <c r="E141">
        <v>163.55320739746</v>
      </c>
      <c r="F141">
        <v>213.96940612793</v>
      </c>
      <c r="G141">
        <v>251.95783996582</v>
      </c>
      <c r="H141">
        <v>302.89343261719</v>
      </c>
      <c r="I141" s="10">
        <f>IFERROR(EXP(TREND(LN($D$1:$H$1),LN(D141:H141),LN(Calculations!$B$2))),0)</f>
        <v>0.20267694181087184</v>
      </c>
    </row>
    <row r="142" spans="1:9" x14ac:dyDescent="0.35">
      <c r="A142">
        <v>-84</v>
      </c>
      <c r="B142">
        <v>10</v>
      </c>
      <c r="C142">
        <f>ASIN(SQRT((SIN(RADIANS(PARAMETERS!$D$8-B142)/2)*SIN(RADIANS(PARAMETERS!$D$8-B142)/2))+(COS(RADIANS(B142))*COS(RADIANS(PARAMETERS!$D$8))*SIN(RADIANS(PARAMETERS!$D$9-A142)/2)*SIN(RADIANS(PARAMETERS!$D$9-A142)/2))))*2*3958.756</f>
        <v>1617.2640678675486</v>
      </c>
      <c r="D142">
        <v>134.69435119629</v>
      </c>
      <c r="E142">
        <v>170.6701965332</v>
      </c>
      <c r="F142">
        <v>225.04130554199</v>
      </c>
      <c r="G142">
        <v>266.26477050781</v>
      </c>
      <c r="H142">
        <v>317.23645019531</v>
      </c>
      <c r="I142" s="10">
        <f>IFERROR(EXP(TREND(LN($D$1:$H$1),LN(D142:H142),LN(Calculations!$B$2))),0)</f>
        <v>0.2153499003282098</v>
      </c>
    </row>
    <row r="143" spans="1:9" x14ac:dyDescent="0.35">
      <c r="A143">
        <v>-83.5</v>
      </c>
      <c r="B143">
        <v>10</v>
      </c>
      <c r="C143">
        <f>ASIN(SQRT((SIN(RADIANS(PARAMETERS!$D$8-B143)/2)*SIN(RADIANS(PARAMETERS!$D$8-B143)/2))+(COS(RADIANS(B143))*COS(RADIANS(PARAMETERS!$D$8))*SIN(RADIANS(PARAMETERS!$D$9-A143)/2)*SIN(RADIANS(PARAMETERS!$D$9-A143)/2))))*2*3958.756</f>
        <v>1584.5480033316342</v>
      </c>
      <c r="D143">
        <v>146.32493591309</v>
      </c>
      <c r="E143">
        <v>193.51780700684</v>
      </c>
      <c r="F143">
        <v>268.25518798828</v>
      </c>
      <c r="G143">
        <v>321.92294311523</v>
      </c>
      <c r="H143">
        <v>391.67071533203</v>
      </c>
      <c r="I143" s="10">
        <f>IFERROR(EXP(TREND(LN($D$1:$H$1),LN(D143:H143),LN(Calculations!$B$2))),0)</f>
        <v>0.15651946236301148</v>
      </c>
    </row>
    <row r="144" spans="1:9" x14ac:dyDescent="0.35">
      <c r="A144">
        <v>-83</v>
      </c>
      <c r="B144">
        <v>10</v>
      </c>
      <c r="C144">
        <f>ASIN(SQRT((SIN(RADIANS(PARAMETERS!$D$8-B144)/2)*SIN(RADIANS(PARAMETERS!$D$8-B144)/2))+(COS(RADIANS(B144))*COS(RADIANS(PARAMETERS!$D$8))*SIN(RADIANS(PARAMETERS!$D$9-A144)/2)*SIN(RADIANS(PARAMETERS!$D$9-A144)/2))))*2*3958.756</f>
        <v>1551.8704728564203</v>
      </c>
      <c r="D144">
        <v>169.5128326416</v>
      </c>
      <c r="E144">
        <v>239.43968200684</v>
      </c>
      <c r="F144">
        <v>350.1706237793</v>
      </c>
      <c r="G144">
        <v>434.51791381836</v>
      </c>
      <c r="H144">
        <v>559.74151611328</v>
      </c>
      <c r="I144" s="10">
        <f>IFERROR(EXP(TREND(LN($D$1:$H$1),LN(D144:H144),LN(Calculations!$B$2))),0)</f>
        <v>0.11227278377342523</v>
      </c>
    </row>
    <row r="145" spans="1:9" x14ac:dyDescent="0.35">
      <c r="A145">
        <v>-82.5</v>
      </c>
      <c r="B145">
        <v>10</v>
      </c>
      <c r="C145">
        <f>ASIN(SQRT((SIN(RADIANS(PARAMETERS!$D$8-B145)/2)*SIN(RADIANS(PARAMETERS!$D$8-B145)/2))+(COS(RADIANS(B145))*COS(RADIANS(PARAMETERS!$D$8))*SIN(RADIANS(PARAMETERS!$D$9-A145)/2)*SIN(RADIANS(PARAMETERS!$D$9-A145)/2))))*2*3958.756</f>
        <v>1519.2340976226949</v>
      </c>
      <c r="D145">
        <v>133.44540405273</v>
      </c>
      <c r="E145">
        <v>176.80740356445</v>
      </c>
      <c r="F145">
        <v>245.61535644531</v>
      </c>
      <c r="G145">
        <v>299.1533203125</v>
      </c>
      <c r="H145">
        <v>363.01498413086</v>
      </c>
      <c r="I145" s="10">
        <f>IFERROR(EXP(TREND(LN($D$1:$H$1),LN(D145:H145),LN(Calculations!$B$2))),0)</f>
        <v>0.11797957276007535</v>
      </c>
    </row>
    <row r="146" spans="1:9" x14ac:dyDescent="0.35">
      <c r="A146">
        <v>-82</v>
      </c>
      <c r="B146">
        <v>10</v>
      </c>
      <c r="C146">
        <f>ASIN(SQRT((SIN(RADIANS(PARAMETERS!$D$8-B146)/2)*SIN(RADIANS(PARAMETERS!$D$8-B146)/2))+(COS(RADIANS(B146))*COS(RADIANS(PARAMETERS!$D$8))*SIN(RADIANS(PARAMETERS!$D$9-A146)/2)*SIN(RADIANS(PARAMETERS!$D$9-A146)/2))))*2*3958.756</f>
        <v>1486.6417222321777</v>
      </c>
      <c r="D146">
        <v>94.388320922852003</v>
      </c>
      <c r="E146">
        <v>129.05221557617</v>
      </c>
      <c r="F146">
        <v>168.18669128418</v>
      </c>
      <c r="G146">
        <v>197.05902099609</v>
      </c>
      <c r="H146">
        <v>237.31834411621</v>
      </c>
      <c r="I146" s="10">
        <f>IFERROR(EXP(TREND(LN($D$1:$H$1),LN(D146:H146),LN(Calculations!$B$2))),0)</f>
        <v>7.5728831226243701E-2</v>
      </c>
    </row>
    <row r="147" spans="1:9" x14ac:dyDescent="0.35">
      <c r="A147">
        <v>-81.5</v>
      </c>
      <c r="B147">
        <v>10</v>
      </c>
      <c r="C147">
        <f>ASIN(SQRT((SIN(RADIANS(PARAMETERS!$D$8-B147)/2)*SIN(RADIANS(PARAMETERS!$D$8-B147)/2))+(COS(RADIANS(B147))*COS(RADIANS(PARAMETERS!$D$8))*SIN(RADIANS(PARAMETERS!$D$9-A147)/2)*SIN(RADIANS(PARAMETERS!$D$9-A147)/2))))*2*3958.756</f>
        <v>1454.0964389761834</v>
      </c>
      <c r="D147">
        <v>67.787666320800994</v>
      </c>
      <c r="E147">
        <v>89.357482910155994</v>
      </c>
      <c r="F147">
        <v>123.3946685791</v>
      </c>
      <c r="G147">
        <v>145.47952270508</v>
      </c>
      <c r="H147">
        <v>173.61573791504</v>
      </c>
      <c r="I147" s="10">
        <f>IFERROR(EXP(TREND(LN($D$1:$H$1),LN(D147:H147),LN(Calculations!$B$2))),0)</f>
        <v>2.9129412004582567E-2</v>
      </c>
    </row>
    <row r="148" spans="1:9" x14ac:dyDescent="0.35">
      <c r="A148">
        <v>-81</v>
      </c>
      <c r="B148">
        <v>10</v>
      </c>
      <c r="C148">
        <f>ASIN(SQRT((SIN(RADIANS(PARAMETERS!$D$8-B148)/2)*SIN(RADIANS(PARAMETERS!$D$8-B148)/2))+(COS(RADIANS(B148))*COS(RADIANS(PARAMETERS!$D$8))*SIN(RADIANS(PARAMETERS!$D$9-A148)/2)*SIN(RADIANS(PARAMETERS!$D$9-A148)/2))))*2*3958.756</f>
        <v>1421.6016152663199</v>
      </c>
      <c r="D148">
        <v>48.749156951903998</v>
      </c>
      <c r="E148">
        <v>65.684982299805</v>
      </c>
      <c r="F148">
        <v>88.002494812012003</v>
      </c>
      <c r="G148">
        <v>105.13759613037</v>
      </c>
      <c r="H148">
        <v>129.5442199707</v>
      </c>
      <c r="I148" s="10">
        <f>IFERROR(EXP(TREND(LN($D$1:$H$1),LN(D148:H148),LN(Calculations!$B$2))),0)</f>
        <v>1.2922196284626075E-2</v>
      </c>
    </row>
    <row r="149" spans="1:9" x14ac:dyDescent="0.35">
      <c r="A149">
        <v>-80.5</v>
      </c>
      <c r="B149">
        <v>10</v>
      </c>
      <c r="C149">
        <f>ASIN(SQRT((SIN(RADIANS(PARAMETERS!$D$8-B149)/2)*SIN(RADIANS(PARAMETERS!$D$8-B149)/2))+(COS(RADIANS(B149))*COS(RADIANS(PARAMETERS!$D$8))*SIN(RADIANS(PARAMETERS!$D$9-A149)/2)*SIN(RADIANS(PARAMETERS!$D$9-A149)/2))))*2*3958.756</f>
        <v>1389.1609247070389</v>
      </c>
      <c r="D149">
        <v>50.670318603516002</v>
      </c>
      <c r="E149">
        <v>68.108421325684006</v>
      </c>
      <c r="F149">
        <v>92.031318664550994</v>
      </c>
      <c r="G149">
        <v>110.52303314209</v>
      </c>
      <c r="H149">
        <v>135.75131225586</v>
      </c>
      <c r="I149" s="10">
        <f>IFERROR(EXP(TREND(LN($D$1:$H$1),LN(D149:H149),LN(Calculations!$B$2))),0)</f>
        <v>1.3886334281291617E-2</v>
      </c>
    </row>
    <row r="150" spans="1:9" x14ac:dyDescent="0.35">
      <c r="A150">
        <v>-80</v>
      </c>
      <c r="B150">
        <v>10</v>
      </c>
      <c r="C150">
        <f>ASIN(SQRT((SIN(RADIANS(PARAMETERS!$D$8-B150)/2)*SIN(RADIANS(PARAMETERS!$D$8-B150)/2))+(COS(RADIANS(B150))*COS(RADIANS(PARAMETERS!$D$8))*SIN(RADIANS(PARAMETERS!$D$9-A150)/2)*SIN(RADIANS(PARAMETERS!$D$9-A150)/2))))*2*3958.756</f>
        <v>1356.7783823725435</v>
      </c>
      <c r="D150">
        <v>64.309730529785</v>
      </c>
      <c r="E150">
        <v>84.681793212890994</v>
      </c>
      <c r="F150">
        <v>116.79120635986</v>
      </c>
      <c r="G150">
        <v>139.35218811035</v>
      </c>
      <c r="H150">
        <v>166.08171081543</v>
      </c>
      <c r="I150" s="10">
        <f>IFERROR(EXP(TREND(LN($D$1:$H$1),LN(D150:H150),LN(Calculations!$B$2))),0)</f>
        <v>2.504290000957576E-2</v>
      </c>
    </row>
    <row r="151" spans="1:9" x14ac:dyDescent="0.35">
      <c r="A151">
        <v>-79.5</v>
      </c>
      <c r="B151">
        <v>10</v>
      </c>
      <c r="C151">
        <f>ASIN(SQRT((SIN(RADIANS(PARAMETERS!$D$8-B151)/2)*SIN(RADIANS(PARAMETERS!$D$8-B151)/2))+(COS(RADIANS(B151))*COS(RADIANS(PARAMETERS!$D$8))*SIN(RADIANS(PARAMETERS!$D$9-A151)/2)*SIN(RADIANS(PARAMETERS!$D$9-A151)/2))))*2*3958.756</f>
        <v>1324.4583849490277</v>
      </c>
      <c r="D151">
        <v>75.24698638916</v>
      </c>
      <c r="E151">
        <v>100.10862731934</v>
      </c>
      <c r="F151">
        <v>137.41363525391</v>
      </c>
      <c r="G151">
        <v>159.64157104492</v>
      </c>
      <c r="H151">
        <v>190.3500213623</v>
      </c>
      <c r="I151" s="10">
        <f>IFERROR(EXP(TREND(LN($D$1:$H$1),LN(D151:H151),LN(Calculations!$B$2))),0)</f>
        <v>3.9505114561599455E-2</v>
      </c>
    </row>
    <row r="152" spans="1:9" x14ac:dyDescent="0.35">
      <c r="A152">
        <v>-79</v>
      </c>
      <c r="B152">
        <v>10</v>
      </c>
      <c r="C152">
        <f>ASIN(SQRT((SIN(RADIANS(PARAMETERS!$D$8-B152)/2)*SIN(RADIANS(PARAMETERS!$D$8-B152)/2))+(COS(RADIANS(B152))*COS(RADIANS(PARAMETERS!$D$8))*SIN(RADIANS(PARAMETERS!$D$9-A152)/2)*SIN(RADIANS(PARAMETERS!$D$9-A152)/2))))*2*3958.756</f>
        <v>1292.2057565208063</v>
      </c>
      <c r="D152">
        <v>84.540863037109006</v>
      </c>
      <c r="E152">
        <v>113.63619995117</v>
      </c>
      <c r="F152">
        <v>151.6477355957</v>
      </c>
      <c r="G152">
        <v>176.40049743652</v>
      </c>
      <c r="H152">
        <v>210.64414978027</v>
      </c>
      <c r="I152" s="10">
        <f>IFERROR(EXP(TREND(LN($D$1:$H$1),LN(D152:H152),LN(Calculations!$B$2))),0)</f>
        <v>5.6871617560805374E-2</v>
      </c>
    </row>
    <row r="153" spans="1:9" x14ac:dyDescent="0.35">
      <c r="A153">
        <v>-78.5</v>
      </c>
      <c r="B153">
        <v>10</v>
      </c>
      <c r="C153">
        <f>ASIN(SQRT((SIN(RADIANS(PARAMETERS!$D$8-B153)/2)*SIN(RADIANS(PARAMETERS!$D$8-B153)/2))+(COS(RADIANS(B153))*COS(RADIANS(PARAMETERS!$D$8))*SIN(RADIANS(PARAMETERS!$D$9-A153)/2)*SIN(RADIANS(PARAMETERS!$D$9-A153)/2))))*2*3958.756</f>
        <v>1260.025800919527</v>
      </c>
      <c r="D153">
        <v>89.021362304687997</v>
      </c>
      <c r="E153">
        <v>120.2071762085</v>
      </c>
      <c r="F153">
        <v>158.15127563477</v>
      </c>
      <c r="G153">
        <v>184.05520629883</v>
      </c>
      <c r="H153">
        <v>219.91047668457</v>
      </c>
      <c r="I153" s="10">
        <f>IFERROR(EXP(TREND(LN($D$1:$H$1),LN(D153:H153),LN(Calculations!$B$2))),0)</f>
        <v>6.7666678424373655E-2</v>
      </c>
    </row>
    <row r="154" spans="1:9" x14ac:dyDescent="0.35">
      <c r="A154">
        <v>-78</v>
      </c>
      <c r="B154">
        <v>10</v>
      </c>
      <c r="C154">
        <f>ASIN(SQRT((SIN(RADIANS(PARAMETERS!$D$8-B154)/2)*SIN(RADIANS(PARAMETERS!$D$8-B154)/2))+(COS(RADIANS(B154))*COS(RADIANS(PARAMETERS!$D$8))*SIN(RADIANS(PARAMETERS!$D$9-A154)/2)*SIN(RADIANS(PARAMETERS!$D$9-A154)/2))))*2*3958.756</f>
        <v>1227.924361724283</v>
      </c>
      <c r="D154">
        <v>87.582160949707003</v>
      </c>
      <c r="E154">
        <v>117.86072540283</v>
      </c>
      <c r="F154">
        <v>155.67909240723</v>
      </c>
      <c r="G154">
        <v>181.03889465332</v>
      </c>
      <c r="H154">
        <v>216.11152648926</v>
      </c>
      <c r="I154" s="10">
        <f>IFERROR(EXP(TREND(LN($D$1:$H$1),LN(D154:H154),LN(Calculations!$B$2))),0)</f>
        <v>6.4687589001207496E-2</v>
      </c>
    </row>
    <row r="155" spans="1:9" x14ac:dyDescent="0.35">
      <c r="A155">
        <v>-77.5</v>
      </c>
      <c r="B155">
        <v>10</v>
      </c>
      <c r="C155">
        <f>ASIN(SQRT((SIN(RADIANS(PARAMETERS!$D$8-B155)/2)*SIN(RADIANS(PARAMETERS!$D$8-B155)/2))+(COS(RADIANS(B155))*COS(RADIANS(PARAMETERS!$D$8))*SIN(RADIANS(PARAMETERS!$D$9-A155)/2)*SIN(RADIANS(PARAMETERS!$D$9-A155)/2))))*2*3958.756</f>
        <v>1195.9078912029111</v>
      </c>
      <c r="D155">
        <v>80.180236816405994</v>
      </c>
      <c r="E155">
        <v>106.67873382568</v>
      </c>
      <c r="F155">
        <v>143.9038848877</v>
      </c>
      <c r="G155">
        <v>166.95150756836</v>
      </c>
      <c r="H155">
        <v>198.74450683594</v>
      </c>
      <c r="I155" s="10">
        <f>IFERROR(EXP(TREND(LN($D$1:$H$1),LN(D155:H155),LN(Calculations!$B$2))),0)</f>
        <v>4.9510204926261341E-2</v>
      </c>
    </row>
    <row r="156" spans="1:9" x14ac:dyDescent="0.35">
      <c r="A156">
        <v>-77</v>
      </c>
      <c r="B156">
        <v>10</v>
      </c>
      <c r="C156">
        <f>ASIN(SQRT((SIN(RADIANS(PARAMETERS!$D$8-B156)/2)*SIN(RADIANS(PARAMETERS!$D$8-B156)/2))+(COS(RADIANS(B156))*COS(RADIANS(PARAMETERS!$D$8))*SIN(RADIANS(PARAMETERS!$D$9-A156)/2)*SIN(RADIANS(PARAMETERS!$D$9-A156)/2))))*2*3958.756</f>
        <v>1163.9835297283216</v>
      </c>
      <c r="D156">
        <v>70.797325134277003</v>
      </c>
      <c r="E156">
        <v>93.047088623047003</v>
      </c>
      <c r="F156">
        <v>128.04312133789</v>
      </c>
      <c r="G156">
        <v>149.06025695801</v>
      </c>
      <c r="H156">
        <v>176.97294616699</v>
      </c>
      <c r="I156" s="10">
        <f>IFERROR(EXP(TREND(LN($D$1:$H$1),LN(D156:H156),LN(Calculations!$B$2))),0)</f>
        <v>3.4355698656746168E-2</v>
      </c>
    </row>
    <row r="157" spans="1:9" x14ac:dyDescent="0.35">
      <c r="A157">
        <v>-76.5</v>
      </c>
      <c r="B157">
        <v>10</v>
      </c>
      <c r="C157">
        <f>ASIN(SQRT((SIN(RADIANS(PARAMETERS!$D$8-B157)/2)*SIN(RADIANS(PARAMETERS!$D$8-B157)/2))+(COS(RADIANS(B157))*COS(RADIANS(PARAMETERS!$D$8))*SIN(RADIANS(PARAMETERS!$D$9-A157)/2)*SIN(RADIANS(PARAMETERS!$D$9-A157)/2))))*2*3958.756</f>
        <v>1132.1591974970875</v>
      </c>
      <c r="D157">
        <v>61.84591293335</v>
      </c>
      <c r="E157">
        <v>80.251617431640994</v>
      </c>
      <c r="F157">
        <v>108.80066680908</v>
      </c>
      <c r="G157">
        <v>130.92613220215</v>
      </c>
      <c r="H157">
        <v>154.76696777344</v>
      </c>
      <c r="I157" s="10">
        <f>IFERROR(EXP(TREND(LN($D$1:$H$1),LN(D157:H157),LN(Calculations!$B$2))),0)</f>
        <v>2.3903084802975417E-2</v>
      </c>
    </row>
    <row r="158" spans="1:9" x14ac:dyDescent="0.35">
      <c r="A158">
        <v>-76</v>
      </c>
      <c r="B158">
        <v>10</v>
      </c>
      <c r="C158">
        <f>ASIN(SQRT((SIN(RADIANS(PARAMETERS!$D$8-B158)/2)*SIN(RADIANS(PARAMETERS!$D$8-B158)/2))+(COS(RADIANS(B158))*COS(RADIANS(PARAMETERS!$D$8))*SIN(RADIANS(PARAMETERS!$D$9-A158)/2)*SIN(RADIANS(PARAMETERS!$D$9-A158)/2))))*2*3958.756</f>
        <v>1100.443700731287</v>
      </c>
      <c r="D158">
        <v>58.391147613525</v>
      </c>
      <c r="E158">
        <v>75.613143920897997</v>
      </c>
      <c r="F158">
        <v>102.26625823975</v>
      </c>
      <c r="G158">
        <v>122.88332366943</v>
      </c>
      <c r="H158">
        <v>147.36972045898</v>
      </c>
      <c r="I158" s="10">
        <f>IFERROR(EXP(TREND(LN($D$1:$H$1),LN(D158:H158),LN(Calculations!$B$2))),0)</f>
        <v>2.0487525004428624E-2</v>
      </c>
    </row>
    <row r="159" spans="1:9" x14ac:dyDescent="0.35">
      <c r="A159">
        <v>-75.5</v>
      </c>
      <c r="B159">
        <v>10</v>
      </c>
      <c r="C159">
        <f>ASIN(SQRT((SIN(RADIANS(PARAMETERS!$D$8-B159)/2)*SIN(RADIANS(PARAMETERS!$D$8-B159)/2))+(COS(RADIANS(B159))*COS(RADIANS(PARAMETERS!$D$8))*SIN(RADIANS(PARAMETERS!$D$9-A159)/2)*SIN(RADIANS(PARAMETERS!$D$9-A159)/2))))*2*3958.756</f>
        <v>1068.8468549713998</v>
      </c>
      <c r="D159">
        <v>60.958312988281001</v>
      </c>
      <c r="E159">
        <v>79.609466552734006</v>
      </c>
      <c r="F159">
        <v>108.74283599854</v>
      </c>
      <c r="G159">
        <v>131.35963439941</v>
      </c>
      <c r="H159">
        <v>155.98727416992</v>
      </c>
      <c r="I159" s="10">
        <f>IFERROR(EXP(TREND(LN($D$1:$H$1),LN(D159:H159),LN(Calculations!$B$2))),0)</f>
        <v>2.2146202761551308E-2</v>
      </c>
    </row>
    <row r="160" spans="1:9" x14ac:dyDescent="0.35">
      <c r="A160">
        <v>-75</v>
      </c>
      <c r="B160">
        <v>10</v>
      </c>
      <c r="C160">
        <f>ASIN(SQRT((SIN(RADIANS(PARAMETERS!$D$8-B160)/2)*SIN(RADIANS(PARAMETERS!$D$8-B160)/2))+(COS(RADIANS(B160))*COS(RADIANS(PARAMETERS!$D$8))*SIN(RADIANS(PARAMETERS!$D$9-A160)/2)*SIN(RADIANS(PARAMETERS!$D$9-A160)/2))))*2*3958.756</f>
        <v>1037.379628583056</v>
      </c>
      <c r="D160">
        <v>65.810585021972997</v>
      </c>
      <c r="E160">
        <v>86.654914855957003</v>
      </c>
      <c r="F160">
        <v>119.50736236572</v>
      </c>
      <c r="G160">
        <v>141.74621582031</v>
      </c>
      <c r="H160">
        <v>168.73291015625</v>
      </c>
      <c r="I160" s="10">
        <f>IFERROR(EXP(TREND(LN($D$1:$H$1),LN(D160:H160),LN(Calculations!$B$2))),0)</f>
        <v>2.693751283445692E-2</v>
      </c>
    </row>
    <row r="161" spans="1:9" x14ac:dyDescent="0.35">
      <c r="A161">
        <v>-74.5</v>
      </c>
      <c r="B161">
        <v>10</v>
      </c>
      <c r="C161">
        <f>ASIN(SQRT((SIN(RADIANS(PARAMETERS!$D$8-B161)/2)*SIN(RADIANS(PARAMETERS!$D$8-B161)/2))+(COS(RADIANS(B161))*COS(RADIANS(PARAMETERS!$D$8))*SIN(RADIANS(PARAMETERS!$D$9-A161)/2)*SIN(RADIANS(PARAMETERS!$D$9-A161)/2))))*2*3958.756</f>
        <v>1006.0543102213089</v>
      </c>
      <c r="D161">
        <v>71.255142211914006</v>
      </c>
      <c r="E161">
        <v>94.6923828125</v>
      </c>
      <c r="F161">
        <v>131.76507568359</v>
      </c>
      <c r="G161">
        <v>153.40747070313</v>
      </c>
      <c r="H161">
        <v>183.37693786621</v>
      </c>
      <c r="I161" s="10">
        <f>IFERROR(EXP(TREND(LN($D$1:$H$1),LN(D161:H161),LN(Calculations!$B$2))),0)</f>
        <v>3.2847783682069476E-2</v>
      </c>
    </row>
    <row r="162" spans="1:9" x14ac:dyDescent="0.35">
      <c r="A162">
        <v>-74</v>
      </c>
      <c r="B162">
        <v>10</v>
      </c>
      <c r="C162">
        <f>ASIN(SQRT((SIN(RADIANS(PARAMETERS!$D$8-B162)/2)*SIN(RADIANS(PARAMETERS!$D$8-B162)/2))+(COS(RADIANS(B162))*COS(RADIANS(PARAMETERS!$D$8))*SIN(RADIANS(PARAMETERS!$D$9-A162)/2)*SIN(RADIANS(PARAMETERS!$D$9-A162)/2))))*2*3958.756</f>
        <v>974.88470474334588</v>
      </c>
      <c r="D162">
        <v>75.152069091797003</v>
      </c>
      <c r="E162">
        <v>100.71139526367</v>
      </c>
      <c r="F162">
        <v>139.06817626953</v>
      </c>
      <c r="G162">
        <v>162.72106933594</v>
      </c>
      <c r="H162">
        <v>195.65368652344</v>
      </c>
      <c r="I162" s="10">
        <f>IFERROR(EXP(TREND(LN($D$1:$H$1),LN(D162:H162),LN(Calculations!$B$2))),0)</f>
        <v>3.6857535136861998E-2</v>
      </c>
    </row>
    <row r="163" spans="1:9" x14ac:dyDescent="0.35">
      <c r="A163">
        <v>-73.5</v>
      </c>
      <c r="B163">
        <v>10</v>
      </c>
      <c r="C163">
        <f>ASIN(SQRT((SIN(RADIANS(PARAMETERS!$D$8-B163)/2)*SIN(RADIANS(PARAMETERS!$D$8-B163)/2))+(COS(RADIANS(B163))*COS(RADIANS(PARAMETERS!$D$8))*SIN(RADIANS(PARAMETERS!$D$9-A163)/2)*SIN(RADIANS(PARAMETERS!$D$9-A163)/2))))*2*3958.756</f>
        <v>943.88636295704907</v>
      </c>
      <c r="D163">
        <v>75.54566192627</v>
      </c>
      <c r="E163">
        <v>101.79136657715</v>
      </c>
      <c r="F163">
        <v>141.16680908203</v>
      </c>
      <c r="G163">
        <v>166.43920898438</v>
      </c>
      <c r="H163">
        <v>201.92045593262</v>
      </c>
      <c r="I163" s="10">
        <f>IFERROR(EXP(TREND(LN($D$1:$H$1),LN(D163:H163),LN(Calculations!$B$2))),0)</f>
        <v>3.5197198215061704E-2</v>
      </c>
    </row>
    <row r="164" spans="1:9" x14ac:dyDescent="0.35">
      <c r="A164">
        <v>-73</v>
      </c>
      <c r="B164">
        <v>10</v>
      </c>
      <c r="C164">
        <f>ASIN(SQRT((SIN(RADIANS(PARAMETERS!$D$8-B164)/2)*SIN(RADIANS(PARAMETERS!$D$8-B164)/2))+(COS(RADIANS(B164))*COS(RADIANS(PARAMETERS!$D$8))*SIN(RADIANS(PARAMETERS!$D$9-A164)/2)*SIN(RADIANS(PARAMETERS!$D$9-A164)/2))))*2*3958.756</f>
        <v>913.07685166302724</v>
      </c>
      <c r="D164">
        <v>74.226539611815994</v>
      </c>
      <c r="E164">
        <v>100.60478210449</v>
      </c>
      <c r="F164">
        <v>140.99903869629</v>
      </c>
      <c r="G164">
        <v>167.80694580078</v>
      </c>
      <c r="H164">
        <v>205.83117675781</v>
      </c>
      <c r="I164" s="10">
        <f>IFERROR(EXP(TREND(LN($D$1:$H$1),LN(D164:H164),LN(Calculations!$B$2))),0)</f>
        <v>3.1170539389614355E-2</v>
      </c>
    </row>
    <row r="165" spans="1:9" x14ac:dyDescent="0.35">
      <c r="A165">
        <v>-72.5</v>
      </c>
      <c r="B165">
        <v>10</v>
      </c>
      <c r="C165">
        <f>ASIN(SQRT((SIN(RADIANS(PARAMETERS!$D$8-B165)/2)*SIN(RADIANS(PARAMETERS!$D$8-B165)/2))+(COS(RADIANS(B165))*COS(RADIANS(PARAMETERS!$D$8))*SIN(RADIANS(PARAMETERS!$D$9-A165)/2)*SIN(RADIANS(PARAMETERS!$D$9-A165)/2))))*2*3958.756</f>
        <v>882.47607171561071</v>
      </c>
      <c r="D165">
        <v>72.215293884277003</v>
      </c>
      <c r="E165">
        <v>98.717361450195</v>
      </c>
      <c r="F165">
        <v>140.38766479492</v>
      </c>
      <c r="G165">
        <v>169.21383666992</v>
      </c>
      <c r="H165">
        <v>210.67172241211</v>
      </c>
      <c r="I165" s="10">
        <f>IFERROR(EXP(TREND(LN($D$1:$H$1),LN(D165:H165),LN(Calculations!$B$2))),0)</f>
        <v>2.6538057403768064E-2</v>
      </c>
    </row>
    <row r="166" spans="1:9" x14ac:dyDescent="0.35">
      <c r="A166">
        <v>-72</v>
      </c>
      <c r="B166">
        <v>10</v>
      </c>
      <c r="C166">
        <f>ASIN(SQRT((SIN(RADIANS(PARAMETERS!$D$8-B166)/2)*SIN(RADIANS(PARAMETERS!$D$8-B166)/2))+(COS(RADIANS(B166))*COS(RADIANS(PARAMETERS!$D$8))*SIN(RADIANS(PARAMETERS!$D$9-A166)/2)*SIN(RADIANS(PARAMETERS!$D$9-A166)/2))))*2*3958.756</f>
        <v>852.10663331340595</v>
      </c>
      <c r="D166">
        <v>74.005493164062997</v>
      </c>
      <c r="E166">
        <v>103.52995300293</v>
      </c>
      <c r="F166">
        <v>150.86138916016</v>
      </c>
      <c r="G166">
        <v>186.97776794434</v>
      </c>
      <c r="H166">
        <v>240.5272064209</v>
      </c>
      <c r="I166" s="10">
        <f>IFERROR(EXP(TREND(LN($D$1:$H$1),LN(D166:H166),LN(Calculations!$B$2))),0)</f>
        <v>2.3298301084900969E-2</v>
      </c>
    </row>
    <row r="167" spans="1:9" x14ac:dyDescent="0.35">
      <c r="A167">
        <v>-71.5</v>
      </c>
      <c r="B167">
        <v>10</v>
      </c>
      <c r="C167">
        <f>ASIN(SQRT((SIN(RADIANS(PARAMETERS!$D$8-B167)/2)*SIN(RADIANS(PARAMETERS!$D$8-B167)/2))+(COS(RADIANS(B167))*COS(RADIANS(PARAMETERS!$D$8))*SIN(RADIANS(PARAMETERS!$D$9-A167)/2)*SIN(RADIANS(PARAMETERS!$D$9-A167)/2))))*2*3958.756</f>
        <v>821.99429944024871</v>
      </c>
      <c r="D167">
        <v>90.293113708495994</v>
      </c>
      <c r="E167">
        <v>129.94842529297</v>
      </c>
      <c r="F167">
        <v>189.54652404785</v>
      </c>
      <c r="G167">
        <v>238.33045959473</v>
      </c>
      <c r="H167">
        <v>311.2858581543</v>
      </c>
      <c r="I167" s="10">
        <f>IFERROR(EXP(TREND(LN($D$1:$H$1),LN(D167:H167),LN(Calculations!$B$2))),0)</f>
        <v>3.1504951907207084E-2</v>
      </c>
    </row>
    <row r="168" spans="1:9" x14ac:dyDescent="0.35">
      <c r="A168">
        <v>-71</v>
      </c>
      <c r="B168">
        <v>10</v>
      </c>
      <c r="C168">
        <f>ASIN(SQRT((SIN(RADIANS(PARAMETERS!$D$8-B168)/2)*SIN(RADIANS(PARAMETERS!$D$8-B168)/2))+(COS(RADIANS(B168))*COS(RADIANS(PARAMETERS!$D$8))*SIN(RADIANS(PARAMETERS!$D$9-A168)/2)*SIN(RADIANS(PARAMETERS!$D$9-A168)/2))))*2*3958.756</f>
        <v>792.16851029658324</v>
      </c>
      <c r="D168">
        <v>127.40721893311</v>
      </c>
      <c r="E168">
        <v>176.48266601563</v>
      </c>
      <c r="F168">
        <v>256.39459228516</v>
      </c>
      <c r="G168">
        <v>321.51052856445</v>
      </c>
      <c r="H168">
        <v>418.60339355469</v>
      </c>
      <c r="I168" s="10">
        <f>IFERROR(EXP(TREND(LN($D$1:$H$1),LN(D168:H168),LN(Calculations!$B$2))),0)</f>
        <v>6.4349439583058582E-2</v>
      </c>
    </row>
    <row r="169" spans="1:9" x14ac:dyDescent="0.35">
      <c r="A169">
        <v>-70.5</v>
      </c>
      <c r="B169">
        <v>10</v>
      </c>
      <c r="C169">
        <f>ASIN(SQRT((SIN(RADIANS(PARAMETERS!$D$8-B169)/2)*SIN(RADIANS(PARAMETERS!$D$8-B169)/2))+(COS(RADIANS(B169))*COS(RADIANS(PARAMETERS!$D$8))*SIN(RADIANS(PARAMETERS!$D$9-A169)/2)*SIN(RADIANS(PARAMETERS!$D$9-A169)/2))))*2*3958.756</f>
        <v>762.66300362801667</v>
      </c>
      <c r="D169">
        <v>169.69476318359</v>
      </c>
      <c r="E169">
        <v>225.80334472656</v>
      </c>
      <c r="F169">
        <v>310.03344726563</v>
      </c>
      <c r="G169">
        <v>360.59301757813</v>
      </c>
      <c r="H169">
        <v>430.52877807617</v>
      </c>
      <c r="I169" s="10">
        <f>IFERROR(EXP(TREND(LN($D$1:$H$1),LN(D169:H169),LN(Calculations!$B$2))),0)</f>
        <v>0.28541786352716142</v>
      </c>
    </row>
    <row r="170" spans="1:9" x14ac:dyDescent="0.35">
      <c r="A170">
        <v>-70</v>
      </c>
      <c r="B170">
        <v>10</v>
      </c>
      <c r="C170">
        <f>ASIN(SQRT((SIN(RADIANS(PARAMETERS!$D$8-B170)/2)*SIN(RADIANS(PARAMETERS!$D$8-B170)/2))+(COS(RADIANS(B170))*COS(RADIANS(PARAMETERS!$D$8))*SIN(RADIANS(PARAMETERS!$D$9-A170)/2)*SIN(RADIANS(PARAMETERS!$D$9-A170)/2))))*2*3958.756</f>
        <v>733.5165479308472</v>
      </c>
      <c r="D170">
        <v>174.57926940918</v>
      </c>
      <c r="E170">
        <v>228.16525268555</v>
      </c>
      <c r="F170">
        <v>307.80072021484</v>
      </c>
      <c r="G170">
        <v>355.41650390625</v>
      </c>
      <c r="H170">
        <v>420.76254272461</v>
      </c>
      <c r="I170" s="10">
        <f>IFERROR(EXP(TREND(LN($D$1:$H$1),LN(D170:H170),LN(Calculations!$B$2))),0)</f>
        <v>0.3922750892798228</v>
      </c>
    </row>
    <row r="171" spans="1:9" x14ac:dyDescent="0.35">
      <c r="A171">
        <v>-69.5</v>
      </c>
      <c r="B171">
        <v>10</v>
      </c>
      <c r="C171">
        <f>ASIN(SQRT((SIN(RADIANS(PARAMETERS!$D$8-B171)/2)*SIN(RADIANS(PARAMETERS!$D$8-B171)/2))+(COS(RADIANS(B171))*COS(RADIANS(PARAMETERS!$D$8))*SIN(RADIANS(PARAMETERS!$D$9-A171)/2)*SIN(RADIANS(PARAMETERS!$D$9-A171)/2))))*2*3958.756</f>
        <v>704.77380731732615</v>
      </c>
      <c r="D171">
        <v>191.62953186035</v>
      </c>
      <c r="E171">
        <v>262.62713623047</v>
      </c>
      <c r="F171">
        <v>351.91015625</v>
      </c>
      <c r="G171">
        <v>411.52822875977</v>
      </c>
      <c r="H171">
        <v>494.48443603516</v>
      </c>
      <c r="I171" s="10">
        <f>IFERROR(EXP(TREND(LN($D$1:$H$1),LN(D171:H171),LN(Calculations!$B$2))),0)</f>
        <v>0.38065545879798129</v>
      </c>
    </row>
    <row r="172" spans="1:9" x14ac:dyDescent="0.35">
      <c r="A172">
        <v>-69</v>
      </c>
      <c r="B172">
        <v>10</v>
      </c>
      <c r="C172">
        <f>ASIN(SQRT((SIN(RADIANS(PARAMETERS!$D$8-B172)/2)*SIN(RADIANS(PARAMETERS!$D$8-B172)/2))+(COS(RADIANS(B172))*COS(RADIANS(PARAMETERS!$D$8))*SIN(RADIANS(PARAMETERS!$D$9-A172)/2)*SIN(RADIANS(PARAMETERS!$D$9-A172)/2))))*2*3958.756</f>
        <v>676.48635785804856</v>
      </c>
      <c r="D172">
        <v>147.69343566895</v>
      </c>
      <c r="E172">
        <v>194.08267211914</v>
      </c>
      <c r="F172">
        <v>267.03594970703</v>
      </c>
      <c r="G172">
        <v>317.60595703125</v>
      </c>
      <c r="H172">
        <v>379.24591064453</v>
      </c>
      <c r="I172" s="10">
        <f>IFERROR(EXP(TREND(LN($D$1:$H$1),LN(D172:H172),LN(Calculations!$B$2))),0)</f>
        <v>0.18653117357175553</v>
      </c>
    </row>
    <row r="173" spans="1:9" x14ac:dyDescent="0.35">
      <c r="A173">
        <v>-68.5</v>
      </c>
      <c r="B173">
        <v>10</v>
      </c>
      <c r="C173">
        <f>ASIN(SQRT((SIN(RADIANS(PARAMETERS!$D$8-B173)/2)*SIN(RADIANS(PARAMETERS!$D$8-B173)/2))+(COS(RADIANS(B173))*COS(RADIANS(PARAMETERS!$D$8))*SIN(RADIANS(PARAMETERS!$D$9-A173)/2)*SIN(RADIANS(PARAMETERS!$D$9-A173)/2))))*2*3958.756</f>
        <v>648.71387463416772</v>
      </c>
      <c r="D173">
        <v>105.94985198975</v>
      </c>
      <c r="E173">
        <v>144.95567321777</v>
      </c>
      <c r="F173">
        <v>192.80616760254</v>
      </c>
      <c r="G173">
        <v>229.33598327637</v>
      </c>
      <c r="H173">
        <v>281.1181640625</v>
      </c>
      <c r="I173" s="10">
        <f>IFERROR(EXP(TREND(LN($D$1:$H$1),LN(D173:H173),LN(Calculations!$B$2))),0)</f>
        <v>8.3128809341011092E-2</v>
      </c>
    </row>
    <row r="174" spans="1:9" x14ac:dyDescent="0.35">
      <c r="A174">
        <v>-68</v>
      </c>
      <c r="B174">
        <v>10</v>
      </c>
      <c r="C174">
        <f>ASIN(SQRT((SIN(RADIANS(PARAMETERS!$D$8-B174)/2)*SIN(RADIANS(PARAMETERS!$D$8-B174)/2))+(COS(RADIANS(B174))*COS(RADIANS(PARAMETERS!$D$8))*SIN(RADIANS(PARAMETERS!$D$9-A174)/2)*SIN(RADIANS(PARAMETERS!$D$9-A174)/2))))*2*3958.756</f>
        <v>621.52550513389986</v>
      </c>
      <c r="D174">
        <v>79.232765197754006</v>
      </c>
      <c r="E174">
        <v>111.021484375</v>
      </c>
      <c r="F174">
        <v>155.11651611328</v>
      </c>
      <c r="G174">
        <v>185.16929626465</v>
      </c>
      <c r="H174">
        <v>227.93748474121</v>
      </c>
      <c r="I174" s="10">
        <f>IFERROR(EXP(TREND(LN($D$1:$H$1),LN(D174:H174),LN(Calculations!$B$2))),0)</f>
        <v>3.4508427932748435E-2</v>
      </c>
    </row>
    <row r="175" spans="1:9" x14ac:dyDescent="0.35">
      <c r="A175">
        <v>-67.5</v>
      </c>
      <c r="B175">
        <v>10</v>
      </c>
      <c r="C175">
        <f>ASIN(SQRT((SIN(RADIANS(PARAMETERS!$D$8-B175)/2)*SIN(RADIANS(PARAMETERS!$D$8-B175)/2))+(COS(RADIANS(B175))*COS(RADIANS(PARAMETERS!$D$8))*SIN(RADIANS(PARAMETERS!$D$9-A175)/2)*SIN(RADIANS(PARAMETERS!$D$9-A175)/2))))*2*3958.756</f>
        <v>595.00143581899101</v>
      </c>
      <c r="D175">
        <v>67.690063476562997</v>
      </c>
      <c r="E175">
        <v>93.44376373291</v>
      </c>
      <c r="F175">
        <v>134.73281860352</v>
      </c>
      <c r="G175">
        <v>158.95401000977</v>
      </c>
      <c r="H175">
        <v>192.98294067383</v>
      </c>
      <c r="I175" s="10">
        <f>IFERROR(EXP(TREND(LN($D$1:$H$1),LN(D175:H175),LN(Calculations!$B$2))),0)</f>
        <v>2.4179448258652907E-2</v>
      </c>
    </row>
    <row r="176" spans="1:9" x14ac:dyDescent="0.35">
      <c r="A176">
        <v>-67</v>
      </c>
      <c r="B176">
        <v>10</v>
      </c>
      <c r="C176">
        <f>ASIN(SQRT((SIN(RADIANS(PARAMETERS!$D$8-B176)/2)*SIN(RADIANS(PARAMETERS!$D$8-B176)/2))+(COS(RADIANS(B176))*COS(RADIANS(PARAMETERS!$D$8))*SIN(RADIANS(PARAMETERS!$D$9-A176)/2)*SIN(RADIANS(PARAMETERS!$D$9-A176)/2))))*2*3958.756</f>
        <v>569.23464134800349</v>
      </c>
      <c r="D176">
        <v>64.225677490234006</v>
      </c>
      <c r="E176">
        <v>90.05835723877</v>
      </c>
      <c r="F176">
        <v>132.90081787109</v>
      </c>
      <c r="G176">
        <v>157.59442138672</v>
      </c>
      <c r="H176">
        <v>192.48081970215</v>
      </c>
      <c r="I176" s="10">
        <f>IFERROR(EXP(TREND(LN($D$1:$H$1),LN(D176:H176),LN(Calculations!$B$2))),0)</f>
        <v>1.9975360693282339E-2</v>
      </c>
    </row>
    <row r="177" spans="1:9" x14ac:dyDescent="0.35">
      <c r="A177">
        <v>-66.5</v>
      </c>
      <c r="B177">
        <v>10</v>
      </c>
      <c r="C177">
        <f>ASIN(SQRT((SIN(RADIANS(PARAMETERS!$D$8-B177)/2)*SIN(RADIANS(PARAMETERS!$D$8-B177)/2))+(COS(RADIANS(B177))*COS(RADIANS(PARAMETERS!$D$8))*SIN(RADIANS(PARAMETERS!$D$9-A177)/2)*SIN(RADIANS(PARAMETERS!$D$9-A177)/2))))*2*3958.756</f>
        <v>544.33277531795682</v>
      </c>
      <c r="D177">
        <v>58.760059356688998</v>
      </c>
      <c r="E177">
        <v>82.133483886719006</v>
      </c>
      <c r="F177">
        <v>121.45811462402</v>
      </c>
      <c r="G177">
        <v>147.83726501465</v>
      </c>
      <c r="H177">
        <v>181.99337768555</v>
      </c>
      <c r="I177" s="10">
        <f>IFERROR(EXP(TREND(LN($D$1:$H$1),LN(D177:H177),LN(Calculations!$B$2))),0)</f>
        <v>1.5749603347103028E-2</v>
      </c>
    </row>
    <row r="178" spans="1:9" x14ac:dyDescent="0.35">
      <c r="A178">
        <v>-66</v>
      </c>
      <c r="B178">
        <v>10</v>
      </c>
      <c r="C178">
        <f>ASIN(SQRT((SIN(RADIANS(PARAMETERS!$D$8-B178)/2)*SIN(RADIANS(PARAMETERS!$D$8-B178)/2))+(COS(RADIANS(B178))*COS(RADIANS(PARAMETERS!$D$8))*SIN(RADIANS(PARAMETERS!$D$9-A178)/2)*SIN(RADIANS(PARAMETERS!$D$9-A178)/2))))*2*3958.756</f>
        <v>520.42011115498053</v>
      </c>
      <c r="D178">
        <v>65.520202636719006</v>
      </c>
      <c r="E178">
        <v>91.876609802245994</v>
      </c>
      <c r="F178">
        <v>134.81036376953</v>
      </c>
      <c r="G178">
        <v>159.91630554199</v>
      </c>
      <c r="H178">
        <v>195.39918518066</v>
      </c>
      <c r="I178" s="10">
        <f>IFERROR(EXP(TREND(LN($D$1:$H$1),LN(D178:H178),LN(Calculations!$B$2))),0)</f>
        <v>2.103617216367424E-2</v>
      </c>
    </row>
    <row r="179" spans="1:9" x14ac:dyDescent="0.35">
      <c r="A179">
        <v>-65.5</v>
      </c>
      <c r="B179">
        <v>10</v>
      </c>
      <c r="C179">
        <f>ASIN(SQRT((SIN(RADIANS(PARAMETERS!$D$8-B179)/2)*SIN(RADIANS(PARAMETERS!$D$8-B179)/2))+(COS(RADIANS(B179))*COS(RADIANS(PARAMETERS!$D$8))*SIN(RADIANS(PARAMETERS!$D$9-A179)/2)*SIN(RADIANS(PARAMETERS!$D$9-A179)/2))))*2*3958.756</f>
        <v>497.63936454624888</v>
      </c>
      <c r="D179">
        <v>70.747100830077997</v>
      </c>
      <c r="E179">
        <v>97.769264221190994</v>
      </c>
      <c r="F179">
        <v>139.16625976563</v>
      </c>
      <c r="G179">
        <v>163.74917602539</v>
      </c>
      <c r="H179">
        <v>198.18634033203</v>
      </c>
      <c r="I179" s="10">
        <f>IFERROR(EXP(TREND(LN($D$1:$H$1),LN(D179:H179),LN(Calculations!$B$2))),0)</f>
        <v>2.7740189092895738E-2</v>
      </c>
    </row>
    <row r="180" spans="1:9" x14ac:dyDescent="0.35">
      <c r="A180">
        <v>-65</v>
      </c>
      <c r="B180">
        <v>10</v>
      </c>
      <c r="C180">
        <f>ASIN(SQRT((SIN(RADIANS(PARAMETERS!$D$8-B180)/2)*SIN(RADIANS(PARAMETERS!$D$8-B180)/2))+(COS(RADIANS(B180))*COS(RADIANS(PARAMETERS!$D$8))*SIN(RADIANS(PARAMETERS!$D$9-A180)/2)*SIN(RADIANS(PARAMETERS!$D$9-A180)/2))))*2*3958.756</f>
        <v>476.153117948248</v>
      </c>
      <c r="D180">
        <v>81.457160949707003</v>
      </c>
      <c r="E180">
        <v>114.31169128418</v>
      </c>
      <c r="F180">
        <v>158.28392028809</v>
      </c>
      <c r="G180">
        <v>188.63209533691</v>
      </c>
      <c r="H180">
        <v>231.74122619629</v>
      </c>
      <c r="I180" s="10">
        <f>IFERROR(EXP(TREND(LN($D$1:$H$1),LN(D180:H180),LN(Calculations!$B$2))),0)</f>
        <v>3.7804954506078924E-2</v>
      </c>
    </row>
    <row r="181" spans="1:9" x14ac:dyDescent="0.35">
      <c r="A181">
        <v>-64.5</v>
      </c>
      <c r="B181">
        <v>10</v>
      </c>
      <c r="C181">
        <f>ASIN(SQRT((SIN(RADIANS(PARAMETERS!$D$8-B181)/2)*SIN(RADIANS(PARAMETERS!$D$8-B181)/2))+(COS(RADIANS(B181))*COS(RADIANS(PARAMETERS!$D$8))*SIN(RADIANS(PARAMETERS!$D$9-A181)/2)*SIN(RADIANS(PARAMETERS!$D$9-A181)/2))))*2*3958.756</f>
        <v>456.14442191828505</v>
      </c>
      <c r="D181">
        <v>98.70442199707</v>
      </c>
      <c r="E181">
        <v>135.96159362793</v>
      </c>
      <c r="F181">
        <v>177.26504516602</v>
      </c>
      <c r="G181">
        <v>208.30305480957</v>
      </c>
      <c r="H181">
        <v>251.72033691406</v>
      </c>
      <c r="I181" s="10">
        <f>IFERROR(EXP(TREND(LN($D$1:$H$1),LN(D181:H181),LN(Calculations!$B$2))),0)</f>
        <v>8.1418079778711072E-2</v>
      </c>
    </row>
    <row r="182" spans="1:9" x14ac:dyDescent="0.35">
      <c r="A182">
        <v>-64</v>
      </c>
      <c r="B182">
        <v>10</v>
      </c>
      <c r="C182">
        <f>ASIN(SQRT((SIN(RADIANS(PARAMETERS!$D$8-B182)/2)*SIN(RADIANS(PARAMETERS!$D$8-B182)/2))+(COS(RADIANS(B182))*COS(RADIANS(PARAMETERS!$D$8))*SIN(RADIANS(PARAMETERS!$D$9-A182)/2)*SIN(RADIANS(PARAMETERS!$D$9-A182)/2))))*2*3958.756</f>
        <v>437.81597984376788</v>
      </c>
      <c r="D182">
        <v>136.62097167969</v>
      </c>
      <c r="E182">
        <v>172.63856506348</v>
      </c>
      <c r="F182">
        <v>226.9105682373</v>
      </c>
      <c r="G182">
        <v>267.95520019531</v>
      </c>
      <c r="H182">
        <v>315.68664550781</v>
      </c>
      <c r="I182" s="10">
        <f>IFERROR(EXP(TREND(LN($D$1:$H$1),LN(D182:H182),LN(Calculations!$B$2))),0)</f>
        <v>0.24299581365202325</v>
      </c>
    </row>
    <row r="183" spans="1:9" x14ac:dyDescent="0.35">
      <c r="A183">
        <v>-63.5</v>
      </c>
      <c r="B183">
        <v>10</v>
      </c>
      <c r="C183">
        <f>ASIN(SQRT((SIN(RADIANS(PARAMETERS!$D$8-B183)/2)*SIN(RADIANS(PARAMETERS!$D$8-B183)/2))+(COS(RADIANS(B183))*COS(RADIANS(PARAMETERS!$D$8))*SIN(RADIANS(PARAMETERS!$D$9-A183)/2)*SIN(RADIANS(PARAMETERS!$D$9-A183)/2))))*2*3958.756</f>
        <v>421.38717144557933</v>
      </c>
      <c r="D183">
        <v>182.18751525879</v>
      </c>
      <c r="E183">
        <v>242.53422546387</v>
      </c>
      <c r="F183">
        <v>322.70831298828</v>
      </c>
      <c r="G183">
        <v>367.98614501953</v>
      </c>
      <c r="H183">
        <v>429.27926635742</v>
      </c>
      <c r="I183" s="10">
        <f>IFERROR(EXP(TREND(LN($D$1:$H$1),LN(D183:H183),LN(Calculations!$B$2))),0)</f>
        <v>0.51231415971878924</v>
      </c>
    </row>
    <row r="184" spans="1:9" x14ac:dyDescent="0.35">
      <c r="A184">
        <v>-63</v>
      </c>
      <c r="B184">
        <v>10</v>
      </c>
      <c r="C184">
        <f>ASIN(SQRT((SIN(RADIANS(PARAMETERS!$D$8-B184)/2)*SIN(RADIANS(PARAMETERS!$D$8-B184)/2))+(COS(RADIANS(B184))*COS(RADIANS(PARAMETERS!$D$8))*SIN(RADIANS(PARAMETERS!$D$9-A184)/2)*SIN(RADIANS(PARAMETERS!$D$9-A184)/2))))*2*3958.756</f>
        <v>407.08811601470711</v>
      </c>
      <c r="D184">
        <v>132.35655212402</v>
      </c>
      <c r="E184">
        <v>161.49331665039</v>
      </c>
      <c r="F184">
        <v>203.75160217285</v>
      </c>
      <c r="G184">
        <v>234.69288635254</v>
      </c>
      <c r="H184">
        <v>277.04159545898</v>
      </c>
      <c r="I184" s="10">
        <f>IFERROR(EXP(TREND(LN($D$1:$H$1),LN(D184:H184),LN(Calculations!$B$2))),0)</f>
        <v>0.39351090401142791</v>
      </c>
    </row>
    <row r="185" spans="1:9" x14ac:dyDescent="0.35">
      <c r="A185">
        <v>-62.5</v>
      </c>
      <c r="B185">
        <v>10</v>
      </c>
      <c r="C185">
        <f>ASIN(SQRT((SIN(RADIANS(PARAMETERS!$D$8-B185)/2)*SIN(RADIANS(PARAMETERS!$D$8-B185)/2))+(COS(RADIANS(B185))*COS(RADIANS(PARAMETERS!$D$8))*SIN(RADIANS(PARAMETERS!$D$9-A185)/2)*SIN(RADIANS(PARAMETERS!$D$9-A185)/2))))*2*3958.756</f>
        <v>395.15014106758377</v>
      </c>
      <c r="D185">
        <v>94.696197509765994</v>
      </c>
      <c r="E185">
        <v>122.58322143555</v>
      </c>
      <c r="F185">
        <v>155.04638671875</v>
      </c>
      <c r="G185">
        <v>176.81687927246</v>
      </c>
      <c r="H185">
        <v>206.2908782959</v>
      </c>
      <c r="I185" s="10">
        <f>IFERROR(EXP(TREND(LN($D$1:$H$1),LN(D185:H185),LN(Calculations!$B$2))),0)</f>
        <v>0.12719950179229622</v>
      </c>
    </row>
    <row r="186" spans="1:9" x14ac:dyDescent="0.35">
      <c r="A186">
        <v>-62</v>
      </c>
      <c r="B186">
        <v>10</v>
      </c>
      <c r="C186">
        <f>ASIN(SQRT((SIN(RADIANS(PARAMETERS!$D$8-B186)/2)*SIN(RADIANS(PARAMETERS!$D$8-B186)/2))+(COS(RADIANS(B186))*COS(RADIANS(PARAMETERS!$D$8))*SIN(RADIANS(PARAMETERS!$D$9-A186)/2)*SIN(RADIANS(PARAMETERS!$D$9-A186)/2))))*2*3958.756</f>
        <v>385.79253898621755</v>
      </c>
      <c r="D186">
        <v>93.972373962402003</v>
      </c>
      <c r="E186">
        <v>122.98948669434</v>
      </c>
      <c r="F186">
        <v>157.4153137207</v>
      </c>
      <c r="G186">
        <v>181.02085876465</v>
      </c>
      <c r="H186">
        <v>213.27111816406</v>
      </c>
      <c r="I186" s="10">
        <f>IFERROR(EXP(TREND(LN($D$1:$H$1),LN(D186:H186),LN(Calculations!$B$2))),0)</f>
        <v>0.1047791280072234</v>
      </c>
    </row>
    <row r="187" spans="1:9" x14ac:dyDescent="0.35">
      <c r="A187">
        <v>-61.5</v>
      </c>
      <c r="B187">
        <v>10</v>
      </c>
      <c r="C187">
        <f>ASIN(SQRT((SIN(RADIANS(PARAMETERS!$D$8-B187)/2)*SIN(RADIANS(PARAMETERS!$D$8-B187)/2))+(COS(RADIANS(B187))*COS(RADIANS(PARAMETERS!$D$8))*SIN(RADIANS(PARAMETERS!$D$9-A187)/2)*SIN(RADIANS(PARAMETERS!$D$9-A187)/2))))*2*3958.756</f>
        <v>379.20641971555324</v>
      </c>
      <c r="D187">
        <v>97.480804443359006</v>
      </c>
      <c r="E187">
        <v>130.12599182129</v>
      </c>
      <c r="F187">
        <v>166.16331481934</v>
      </c>
      <c r="G187">
        <v>192.57205200195</v>
      </c>
      <c r="H187">
        <v>228.95950317383</v>
      </c>
      <c r="I187" s="10">
        <f>IFERROR(EXP(TREND(LN($D$1:$H$1),LN(D187:H187),LN(Calculations!$B$2))),0)</f>
        <v>0.10396216753294643</v>
      </c>
    </row>
    <row r="188" spans="1:9" x14ac:dyDescent="0.35">
      <c r="A188">
        <v>-61</v>
      </c>
      <c r="B188">
        <v>10</v>
      </c>
      <c r="C188">
        <f>ASIN(SQRT((SIN(RADIANS(PARAMETERS!$D$8-B188)/2)*SIN(RADIANS(PARAMETERS!$D$8-B188)/2))+(COS(RADIANS(B188))*COS(RADIANS(PARAMETERS!$D$8))*SIN(RADIANS(PARAMETERS!$D$9-A188)/2)*SIN(RADIANS(PARAMETERS!$D$9-A188)/2))))*2*3958.756</f>
        <v>375.53765392181231</v>
      </c>
      <c r="D188">
        <v>102.30693054199</v>
      </c>
      <c r="E188">
        <v>136.14295959473</v>
      </c>
      <c r="F188">
        <v>174.34780883789</v>
      </c>
      <c r="G188">
        <v>202.65325927734</v>
      </c>
      <c r="H188">
        <v>241.77963256836</v>
      </c>
      <c r="I188" s="10">
        <f>IFERROR(EXP(TREND(LN($D$1:$H$1),LN(D188:H188),LN(Calculations!$B$2))),0)</f>
        <v>0.11493495535327811</v>
      </c>
    </row>
    <row r="189" spans="1:9" x14ac:dyDescent="0.35">
      <c r="A189">
        <v>-60.5</v>
      </c>
      <c r="B189">
        <v>10</v>
      </c>
      <c r="C189">
        <f>ASIN(SQRT((SIN(RADIANS(PARAMETERS!$D$8-B189)/2)*SIN(RADIANS(PARAMETERS!$D$8-B189)/2))+(COS(RADIANS(B189))*COS(RADIANS(PARAMETERS!$D$8))*SIN(RADIANS(PARAMETERS!$D$9-A189)/2)*SIN(RADIANS(PARAMETERS!$D$9-A189)/2))))*2*3958.756</f>
        <v>374.87191903457193</v>
      </c>
      <c r="D189">
        <v>104.93430328369</v>
      </c>
      <c r="E189">
        <v>139.46469116211</v>
      </c>
      <c r="F189">
        <v>179.62132263184</v>
      </c>
      <c r="G189">
        <v>209.5071105957</v>
      </c>
      <c r="H189">
        <v>250.97438049316</v>
      </c>
      <c r="I189" s="10">
        <f>IFERROR(EXP(TREND(LN($D$1:$H$1),LN(D189:H189),LN(Calculations!$B$2))),0)</f>
        <v>0.11651601196377946</v>
      </c>
    </row>
    <row r="190" spans="1:9" x14ac:dyDescent="0.35">
      <c r="A190">
        <v>-60</v>
      </c>
      <c r="B190">
        <v>10</v>
      </c>
      <c r="C190">
        <f>ASIN(SQRT((SIN(RADIANS(PARAMETERS!$D$8-B190)/2)*SIN(RADIANS(PARAMETERS!$D$8-B190)/2))+(COS(RADIANS(B190))*COS(RADIANS(PARAMETERS!$D$8))*SIN(RADIANS(PARAMETERS!$D$9-A190)/2)*SIN(RADIANS(PARAMETERS!$D$9-A190)/2))))*2*3958.756</f>
        <v>377.22511728140006</v>
      </c>
      <c r="D190">
        <v>88.262718200684006</v>
      </c>
      <c r="E190">
        <v>118.30657196045</v>
      </c>
      <c r="F190">
        <v>156.24751281738</v>
      </c>
      <c r="G190">
        <v>182.0047454834</v>
      </c>
      <c r="H190">
        <v>217.69229125977</v>
      </c>
      <c r="I190" s="10">
        <f>IFERROR(EXP(TREND(LN($D$1:$H$1),LN(D190:H190),LN(Calculations!$B$2))),0)</f>
        <v>6.580114811303335E-2</v>
      </c>
    </row>
    <row r="191" spans="1:9" x14ac:dyDescent="0.35">
      <c r="A191">
        <v>-59.5</v>
      </c>
      <c r="B191">
        <v>10</v>
      </c>
      <c r="C191">
        <f>ASIN(SQRT((SIN(RADIANS(PARAMETERS!$D$8-B191)/2)*SIN(RADIANS(PARAMETERS!$D$8-B191)/2))+(COS(RADIANS(B191))*COS(RADIANS(PARAMETERS!$D$8))*SIN(RADIANS(PARAMETERS!$D$9-A191)/2)*SIN(RADIANS(PARAMETERS!$D$9-A191)/2))))*2*3958.756</f>
        <v>382.54153138525737</v>
      </c>
      <c r="D191">
        <v>53.014366149902003</v>
      </c>
      <c r="E191">
        <v>69.516555786132997</v>
      </c>
      <c r="F191">
        <v>92.312171936035</v>
      </c>
      <c r="G191">
        <v>109.69211578369</v>
      </c>
      <c r="H191">
        <v>133.61259460449</v>
      </c>
      <c r="I191" s="10">
        <f>IFERROR(EXP(TREND(LN($D$1:$H$1),LN(D191:H191),LN(Calculations!$B$2))),0)</f>
        <v>1.6711217350546679E-2</v>
      </c>
    </row>
    <row r="192" spans="1:9" x14ac:dyDescent="0.35">
      <c r="A192">
        <v>-59</v>
      </c>
      <c r="B192">
        <v>10</v>
      </c>
      <c r="C192">
        <f>ASIN(SQRT((SIN(RADIANS(PARAMETERS!$D$8-B192)/2)*SIN(RADIANS(PARAMETERS!$D$8-B192)/2))+(COS(RADIANS(B192))*COS(RADIANS(PARAMETERS!$D$8))*SIN(RADIANS(PARAMETERS!$D$9-A192)/2)*SIN(RADIANS(PARAMETERS!$D$9-A192)/2))))*2*3958.756</f>
        <v>390.7001959129924</v>
      </c>
      <c r="D192">
        <v>29.369464874268001</v>
      </c>
      <c r="E192">
        <v>38.101203918457003</v>
      </c>
      <c r="F192">
        <v>51.641571044922003</v>
      </c>
      <c r="G192">
        <v>61.237957000732003</v>
      </c>
      <c r="H192">
        <v>72.554885864257997</v>
      </c>
      <c r="I192" s="10">
        <f>IFERROR(EXP(TREND(LN($D$1:$H$1),LN(D192:H192),LN(Calculations!$B$2))),0)</f>
        <v>3.8503328927500962E-3</v>
      </c>
    </row>
    <row r="193" spans="1:9" x14ac:dyDescent="0.35">
      <c r="A193">
        <v>-90</v>
      </c>
      <c r="B193">
        <v>10.5</v>
      </c>
      <c r="C193">
        <f>ASIN(SQRT((SIN(RADIANS(PARAMETERS!$D$8-B193)/2)*SIN(RADIANS(PARAMETERS!$D$8-B193)/2))+(COS(RADIANS(B193))*COS(RADIANS(PARAMETERS!$D$8))*SIN(RADIANS(PARAMETERS!$D$9-A193)/2)*SIN(RADIANS(PARAMETERS!$D$9-A193)/2))))*2*3958.756</f>
        <v>2004.1558139030826</v>
      </c>
      <c r="D193">
        <v>18.525484085083001</v>
      </c>
      <c r="E193">
        <v>23.71635055542</v>
      </c>
      <c r="F193">
        <v>29.799255371093999</v>
      </c>
      <c r="G193">
        <v>33.725902557372997</v>
      </c>
      <c r="H193">
        <v>38.998062133788999</v>
      </c>
      <c r="I193" s="10">
        <f>IFERROR(EXP(TREND(LN($D$1:$H$1),LN(D193:H193),LN(Calculations!$B$2))),0)</f>
        <v>9.5699316349966016E-4</v>
      </c>
    </row>
    <row r="194" spans="1:9" x14ac:dyDescent="0.35">
      <c r="A194">
        <v>-89.5</v>
      </c>
      <c r="B194">
        <v>10.5</v>
      </c>
      <c r="C194">
        <f>ASIN(SQRT((SIN(RADIANS(PARAMETERS!$D$8-B194)/2)*SIN(RADIANS(PARAMETERS!$D$8-B194)/2))+(COS(RADIANS(B194))*COS(RADIANS(PARAMETERS!$D$8))*SIN(RADIANS(PARAMETERS!$D$9-A194)/2)*SIN(RADIANS(PARAMETERS!$D$9-A194)/2))))*2*3958.756</f>
        <v>1971.0544439120106</v>
      </c>
      <c r="D194">
        <v>23.921466827393001</v>
      </c>
      <c r="E194">
        <v>29.835174560546999</v>
      </c>
      <c r="F194">
        <v>37.413906097412003</v>
      </c>
      <c r="G194">
        <v>42.936340332031001</v>
      </c>
      <c r="H194">
        <v>50.464332580566001</v>
      </c>
      <c r="I194" s="10">
        <f>IFERROR(EXP(TREND(LN($D$1:$H$1),LN(D194:H194),LN(Calculations!$B$2))),0)</f>
        <v>2.0223094689419798E-3</v>
      </c>
    </row>
    <row r="195" spans="1:9" x14ac:dyDescent="0.35">
      <c r="A195">
        <v>-89</v>
      </c>
      <c r="B195">
        <v>10.5</v>
      </c>
      <c r="C195">
        <f>ASIN(SQRT((SIN(RADIANS(PARAMETERS!$D$8-B195)/2)*SIN(RADIANS(PARAMETERS!$D$8-B195)/2))+(COS(RADIANS(B195))*COS(RADIANS(PARAMETERS!$D$8))*SIN(RADIANS(PARAMETERS!$D$9-A195)/2)*SIN(RADIANS(PARAMETERS!$D$9-A195)/2))))*2*3958.756</f>
        <v>1937.9681458536022</v>
      </c>
      <c r="D195">
        <v>31.908903121948001</v>
      </c>
      <c r="E195">
        <v>40.171306610107003</v>
      </c>
      <c r="F195">
        <v>52.570804595947003</v>
      </c>
      <c r="G195">
        <v>61.139270782471002</v>
      </c>
      <c r="H195">
        <v>71.278465270995994</v>
      </c>
      <c r="I195" s="10">
        <f>IFERROR(EXP(TREND(LN($D$1:$H$1),LN(D195:H195),LN(Calculations!$B$2))),0)</f>
        <v>4.8229744409229135E-3</v>
      </c>
    </row>
    <row r="196" spans="1:9" x14ac:dyDescent="0.35">
      <c r="A196">
        <v>-88.5</v>
      </c>
      <c r="B196">
        <v>10.5</v>
      </c>
      <c r="C196">
        <f>ASIN(SQRT((SIN(RADIANS(PARAMETERS!$D$8-B196)/2)*SIN(RADIANS(PARAMETERS!$D$8-B196)/2))+(COS(RADIANS(B196))*COS(RADIANS(PARAMETERS!$D$8))*SIN(RADIANS(PARAMETERS!$D$9-A196)/2)*SIN(RADIANS(PARAMETERS!$D$9-A196)/2))))*2*3958.756</f>
        <v>1904.8978522082245</v>
      </c>
      <c r="D196">
        <v>50.195129394531001</v>
      </c>
      <c r="E196">
        <v>67.036262512207003</v>
      </c>
      <c r="F196">
        <v>90.766479492187997</v>
      </c>
      <c r="G196">
        <v>109.13861083984</v>
      </c>
      <c r="H196">
        <v>135.15791320801</v>
      </c>
      <c r="I196" s="10">
        <f>IFERROR(EXP(TREND(LN($D$1:$H$1),LN(D196:H196),LN(Calculations!$B$2))),0)</f>
        <v>1.3384869808089681E-2</v>
      </c>
    </row>
    <row r="197" spans="1:9" x14ac:dyDescent="0.35">
      <c r="A197">
        <v>-88</v>
      </c>
      <c r="B197">
        <v>10.5</v>
      </c>
      <c r="C197">
        <f>ASIN(SQRT((SIN(RADIANS(PARAMETERS!$D$8-B197)/2)*SIN(RADIANS(PARAMETERS!$D$8-B197)/2))+(COS(RADIANS(B197))*COS(RADIANS(PARAMETERS!$D$8))*SIN(RADIANS(PARAMETERS!$D$9-A197)/2)*SIN(RADIANS(PARAMETERS!$D$9-A197)/2))))*2*3958.756</f>
        <v>1871.8445577439704</v>
      </c>
      <c r="D197">
        <v>76.665367126465</v>
      </c>
      <c r="E197">
        <v>103.05480194092</v>
      </c>
      <c r="F197">
        <v>143.09901428223</v>
      </c>
      <c r="G197">
        <v>170.58116149902</v>
      </c>
      <c r="H197">
        <v>209.63050842285</v>
      </c>
      <c r="I197" s="10">
        <f>IFERROR(EXP(TREND(LN($D$1:$H$1),LN(D197:H197),LN(Calculations!$B$2))),0)</f>
        <v>3.4425835052769568E-2</v>
      </c>
    </row>
    <row r="198" spans="1:9" x14ac:dyDescent="0.35">
      <c r="A198">
        <v>-87.5</v>
      </c>
      <c r="B198">
        <v>10.5</v>
      </c>
      <c r="C198">
        <f>ASIN(SQRT((SIN(RADIANS(PARAMETERS!$D$8-B198)/2)*SIN(RADIANS(PARAMETERS!$D$8-B198)/2))+(COS(RADIANS(B198))*COS(RADIANS(PARAMETERS!$D$8))*SIN(RADIANS(PARAMETERS!$D$9-A198)/2)*SIN(RADIANS(PARAMETERS!$D$9-A198)/2))))*2*3958.756</f>
        <v>1838.80932506316</v>
      </c>
      <c r="D198">
        <v>114.91742706299</v>
      </c>
      <c r="E198">
        <v>155.73252868652</v>
      </c>
      <c r="F198">
        <v>214.34619140625</v>
      </c>
      <c r="G198">
        <v>260.31533813477</v>
      </c>
      <c r="H198">
        <v>321.03875732422</v>
      </c>
      <c r="I198" s="10">
        <f>IFERROR(EXP(TREND(LN($D$1:$H$1),LN(D198:H198),LN(Calculations!$B$2))),0)</f>
        <v>8.1328994167346264E-2</v>
      </c>
    </row>
    <row r="199" spans="1:9" x14ac:dyDescent="0.35">
      <c r="A199">
        <v>-87</v>
      </c>
      <c r="B199">
        <v>10.5</v>
      </c>
      <c r="C199">
        <f>ASIN(SQRT((SIN(RADIANS(PARAMETERS!$D$8-B199)/2)*SIN(RADIANS(PARAMETERS!$D$8-B199)/2))+(COS(RADIANS(B199))*COS(RADIANS(PARAMETERS!$D$8))*SIN(RADIANS(PARAMETERS!$D$9-A199)/2)*SIN(RADIANS(PARAMETERS!$D$9-A199)/2))))*2*3958.756</f>
        <v>1805.7932907417644</v>
      </c>
      <c r="D199">
        <v>141.07293701172</v>
      </c>
      <c r="E199">
        <v>184.56207275391</v>
      </c>
      <c r="F199">
        <v>252.62387084961</v>
      </c>
      <c r="G199">
        <v>303.63256835938</v>
      </c>
      <c r="H199">
        <v>363.08978271484</v>
      </c>
      <c r="I199" s="10">
        <f>IFERROR(EXP(TREND(LN($D$1:$H$1),LN(D199:H199),LN(Calculations!$B$2))),0)</f>
        <v>0.16419517883973353</v>
      </c>
    </row>
    <row r="200" spans="1:9" x14ac:dyDescent="0.35">
      <c r="A200">
        <v>-86.5</v>
      </c>
      <c r="B200">
        <v>10.5</v>
      </c>
      <c r="C200">
        <f>ASIN(SQRT((SIN(RADIANS(PARAMETERS!$D$8-B200)/2)*SIN(RADIANS(PARAMETERS!$D$8-B200)/2))+(COS(RADIANS(B200))*COS(RADIANS(PARAMETERS!$D$8))*SIN(RADIANS(PARAMETERS!$D$9-A200)/2)*SIN(RADIANS(PARAMETERS!$D$9-A200)/2))))*2*3958.756</f>
        <v>1772.7976721363932</v>
      </c>
      <c r="D200">
        <v>149.44537353516</v>
      </c>
      <c r="E200">
        <v>194.658203125</v>
      </c>
      <c r="F200">
        <v>265.07885742188</v>
      </c>
      <c r="G200">
        <v>314.24307250977</v>
      </c>
      <c r="H200">
        <v>373.05563354492</v>
      </c>
      <c r="I200" s="10">
        <f>IFERROR(EXP(TREND(LN($D$1:$H$1),LN(D200:H200),LN(Calculations!$B$2))),0)</f>
        <v>0.21564436401676093</v>
      </c>
    </row>
    <row r="201" spans="1:9" x14ac:dyDescent="0.35">
      <c r="A201">
        <v>-86</v>
      </c>
      <c r="B201">
        <v>10.5</v>
      </c>
      <c r="C201">
        <f>ASIN(SQRT((SIN(RADIANS(PARAMETERS!$D$8-B201)/2)*SIN(RADIANS(PARAMETERS!$D$8-B201)/2))+(COS(RADIANS(B201))*COS(RADIANS(PARAMETERS!$D$8))*SIN(RADIANS(PARAMETERS!$D$9-A201)/2)*SIN(RADIANS(PARAMETERS!$D$9-A201)/2))))*2*3958.756</f>
        <v>1739.8237749442656</v>
      </c>
      <c r="D201">
        <v>133.80862426758</v>
      </c>
      <c r="E201">
        <v>167.88296508789</v>
      </c>
      <c r="F201">
        <v>218.82876586914</v>
      </c>
      <c r="G201">
        <v>257.10504150391</v>
      </c>
      <c r="H201">
        <v>307.05313110352</v>
      </c>
      <c r="I201" s="10">
        <f>IFERROR(EXP(TREND(LN($D$1:$H$1),LN(D201:H201),LN(Calculations!$B$2))),0)</f>
        <v>0.24163220509138955</v>
      </c>
    </row>
    <row r="202" spans="1:9" x14ac:dyDescent="0.35">
      <c r="A202">
        <v>-85.5</v>
      </c>
      <c r="B202">
        <v>10.5</v>
      </c>
      <c r="C202">
        <f>ASIN(SQRT((SIN(RADIANS(PARAMETERS!$D$8-B202)/2)*SIN(RADIANS(PARAMETERS!$D$8-B202)/2))+(COS(RADIANS(B202))*COS(RADIANS(PARAMETERS!$D$8))*SIN(RADIANS(PARAMETERS!$D$9-A202)/2)*SIN(RADIANS(PARAMETERS!$D$9-A202)/2))))*2*3958.756</f>
        <v>1706.8730016141649</v>
      </c>
      <c r="D202">
        <v>124.26113891602</v>
      </c>
      <c r="E202">
        <v>158.14099121094</v>
      </c>
      <c r="F202">
        <v>205.39324951172</v>
      </c>
      <c r="G202">
        <v>240.79412841797</v>
      </c>
      <c r="H202">
        <v>290.18844604492</v>
      </c>
      <c r="I202" s="10">
        <f>IFERROR(EXP(TREND(LN($D$1:$H$1),LN(D202:H202),LN(Calculations!$B$2))),0)</f>
        <v>0.18880472472809501</v>
      </c>
    </row>
    <row r="203" spans="1:9" x14ac:dyDescent="0.35">
      <c r="A203">
        <v>-85</v>
      </c>
      <c r="B203">
        <v>10.5</v>
      </c>
      <c r="C203">
        <f>ASIN(SQRT((SIN(RADIANS(PARAMETERS!$D$8-B203)/2)*SIN(RADIANS(PARAMETERS!$D$8-B203)/2))+(COS(RADIANS(B203))*COS(RADIANS(PARAMETERS!$D$8))*SIN(RADIANS(PARAMETERS!$D$9-A203)/2)*SIN(RADIANS(PARAMETERS!$D$9-A203)/2))))*2*3958.756</f>
        <v>1673.9468607210447</v>
      </c>
      <c r="D203">
        <v>114.38287353516</v>
      </c>
      <c r="E203">
        <v>148.82527160645</v>
      </c>
      <c r="F203">
        <v>192.80561828613</v>
      </c>
      <c r="G203">
        <v>225.68939208984</v>
      </c>
      <c r="H203">
        <v>271.49462890625</v>
      </c>
      <c r="I203" s="10">
        <f>IFERROR(EXP(TREND(LN($D$1:$H$1),LN(D203:H203),LN(Calculations!$B$2))),0)</f>
        <v>0.14607873861115966</v>
      </c>
    </row>
    <row r="204" spans="1:9" x14ac:dyDescent="0.35">
      <c r="A204">
        <v>-84.5</v>
      </c>
      <c r="B204">
        <v>10.5</v>
      </c>
      <c r="C204">
        <f>ASIN(SQRT((SIN(RADIANS(PARAMETERS!$D$8-B204)/2)*SIN(RADIANS(PARAMETERS!$D$8-B204)/2))+(COS(RADIANS(B204))*COS(RADIANS(PARAMETERS!$D$8))*SIN(RADIANS(PARAMETERS!$D$9-A204)/2)*SIN(RADIANS(PARAMETERS!$D$9-A204)/2))))*2*3958.756</f>
        <v>1641.0469774340725</v>
      </c>
      <c r="D204">
        <v>112.42220306396</v>
      </c>
      <c r="E204">
        <v>148.05534362793</v>
      </c>
      <c r="F204">
        <v>193.8410949707</v>
      </c>
      <c r="G204">
        <v>228.3611907959</v>
      </c>
      <c r="H204">
        <v>276.78353881836</v>
      </c>
      <c r="I204" s="10">
        <f>IFERROR(EXP(TREND(LN($D$1:$H$1),LN(D204:H204),LN(Calculations!$B$2))),0)</f>
        <v>0.12109727294521734</v>
      </c>
    </row>
    <row r="205" spans="1:9" x14ac:dyDescent="0.35">
      <c r="A205">
        <v>-84</v>
      </c>
      <c r="B205">
        <v>10.5</v>
      </c>
      <c r="C205">
        <f>ASIN(SQRT((SIN(RADIANS(PARAMETERS!$D$8-B205)/2)*SIN(RADIANS(PARAMETERS!$D$8-B205)/2))+(COS(RADIANS(B205))*COS(RADIANS(PARAMETERS!$D$8))*SIN(RADIANS(PARAMETERS!$D$9-A205)/2)*SIN(RADIANS(PARAMETERS!$D$9-A205)/2))))*2*3958.756</f>
        <v>1608.175105228024</v>
      </c>
      <c r="D205">
        <v>137.73233032227</v>
      </c>
      <c r="E205">
        <v>187.81028747559</v>
      </c>
      <c r="F205">
        <v>269.81231689453</v>
      </c>
      <c r="G205">
        <v>330.75274658203</v>
      </c>
      <c r="H205">
        <v>414.34567260742</v>
      </c>
      <c r="I205" s="10">
        <f>IFERROR(EXP(TREND(LN($D$1:$H$1),LN(D205:H205),LN(Calculations!$B$2))),0)</f>
        <v>9.4001132359003439E-2</v>
      </c>
    </row>
    <row r="206" spans="1:9" x14ac:dyDescent="0.35">
      <c r="A206">
        <v>-83.5</v>
      </c>
      <c r="B206">
        <v>10.5</v>
      </c>
      <c r="C206">
        <f>ASIN(SQRT((SIN(RADIANS(PARAMETERS!$D$8-B206)/2)*SIN(RADIANS(PARAMETERS!$D$8-B206)/2))+(COS(RADIANS(B206))*COS(RADIANS(PARAMETERS!$D$8))*SIN(RADIANS(PARAMETERS!$D$9-A206)/2)*SIN(RADIANS(PARAMETERS!$D$9-A206)/2))))*2*3958.756</f>
        <v>1575.3331390114913</v>
      </c>
      <c r="D206">
        <v>138.67736816406</v>
      </c>
      <c r="E206">
        <v>190.22438049316</v>
      </c>
      <c r="F206">
        <v>275.18148803711</v>
      </c>
      <c r="G206">
        <v>335.85824584961</v>
      </c>
      <c r="H206">
        <v>418.58010864258</v>
      </c>
      <c r="I206" s="10">
        <f>IFERROR(EXP(TREND(LN($D$1:$H$1),LN(D206:H206),LN(Calculations!$B$2))),0)</f>
        <v>9.4566915629632486E-2</v>
      </c>
    </row>
    <row r="207" spans="1:9" x14ac:dyDescent="0.35">
      <c r="A207">
        <v>-83</v>
      </c>
      <c r="B207">
        <v>10.5</v>
      </c>
      <c r="C207">
        <f>ASIN(SQRT((SIN(RADIANS(PARAMETERS!$D$8-B207)/2)*SIN(RADIANS(PARAMETERS!$D$8-B207)/2))+(COS(RADIANS(B207))*COS(RADIANS(PARAMETERS!$D$8))*SIN(RADIANS(PARAMETERS!$D$9-A207)/2)*SIN(RADIANS(PARAMETERS!$D$9-A207)/2))))*2*3958.756</f>
        <v>1542.5231298731983</v>
      </c>
      <c r="D207">
        <v>132.59309387207</v>
      </c>
      <c r="E207">
        <v>181.99682617188</v>
      </c>
      <c r="F207">
        <v>263.47943115234</v>
      </c>
      <c r="G207">
        <v>325.57717895508</v>
      </c>
      <c r="H207">
        <v>410.64733886719</v>
      </c>
      <c r="I207" s="10">
        <f>IFERROR(EXP(TREND(LN($D$1:$H$1),LN(D207:H207),LN(Calculations!$B$2))),0)</f>
        <v>8.014802526892173E-2</v>
      </c>
    </row>
    <row r="208" spans="1:9" x14ac:dyDescent="0.35">
      <c r="A208">
        <v>-82.5</v>
      </c>
      <c r="B208">
        <v>10.5</v>
      </c>
      <c r="C208">
        <f>ASIN(SQRT((SIN(RADIANS(PARAMETERS!$D$8-B208)/2)*SIN(RADIANS(PARAMETERS!$D$8-B208)/2))+(COS(RADIANS(B208))*COS(RADIANS(PARAMETERS!$D$8))*SIN(RADIANS(PARAMETERS!$D$9-A208)/2)*SIN(RADIANS(PARAMETERS!$D$9-A208)/2))))*2*3958.756</f>
        <v>1509.747301680499</v>
      </c>
      <c r="D208">
        <v>94.853210449219006</v>
      </c>
      <c r="E208">
        <v>129.64891052246</v>
      </c>
      <c r="F208">
        <v>168.53648376465</v>
      </c>
      <c r="G208">
        <v>197.32005310059</v>
      </c>
      <c r="H208">
        <v>237.42260742188</v>
      </c>
      <c r="I208" s="10">
        <f>IFERROR(EXP(TREND(LN($D$1:$H$1),LN(D208:H208),LN(Calculations!$B$2))),0)</f>
        <v>7.7931705016184474E-2</v>
      </c>
    </row>
    <row r="209" spans="1:9" x14ac:dyDescent="0.35">
      <c r="A209">
        <v>-82</v>
      </c>
      <c r="B209">
        <v>10.5</v>
      </c>
      <c r="C209">
        <f>ASIN(SQRT((SIN(RADIANS(PARAMETERS!$D$8-B209)/2)*SIN(RADIANS(PARAMETERS!$D$8-B209)/2))+(COS(RADIANS(B209))*COS(RADIANS(PARAMETERS!$D$8))*SIN(RADIANS(PARAMETERS!$D$9-A209)/2)*SIN(RADIANS(PARAMETERS!$D$9-A209)/2))))*2*3958.756</f>
        <v>1477.0080698029842</v>
      </c>
      <c r="D209">
        <v>74.005073547362997</v>
      </c>
      <c r="E209">
        <v>97.811050415039006</v>
      </c>
      <c r="F209">
        <v>134.35313415527</v>
      </c>
      <c r="G209">
        <v>155.84007263184</v>
      </c>
      <c r="H209">
        <v>185.47373962402</v>
      </c>
      <c r="I209" s="10">
        <f>IFERROR(EXP(TREND(LN($D$1:$H$1),LN(D209:H209),LN(Calculations!$B$2))),0)</f>
        <v>3.8506741447825052E-2</v>
      </c>
    </row>
    <row r="210" spans="1:9" x14ac:dyDescent="0.35">
      <c r="A210">
        <v>-81.5</v>
      </c>
      <c r="B210">
        <v>10.5</v>
      </c>
      <c r="C210">
        <f>ASIN(SQRT((SIN(RADIANS(PARAMETERS!$D$8-B210)/2)*SIN(RADIANS(PARAMETERS!$D$8-B210)/2))+(COS(RADIANS(B210))*COS(RADIANS(PARAMETERS!$D$8))*SIN(RADIANS(PARAMETERS!$D$9-A210)/2)*SIN(RADIANS(PARAMETERS!$D$9-A210)/2))))*2*3958.756</f>
        <v>1444.3080622802131</v>
      </c>
      <c r="D210">
        <v>51.864200592041001</v>
      </c>
      <c r="E210">
        <v>68.841728210449006</v>
      </c>
      <c r="F210">
        <v>92.145729064940994</v>
      </c>
      <c r="G210">
        <v>110.02507019043</v>
      </c>
      <c r="H210">
        <v>134.53869628906</v>
      </c>
      <c r="I210" s="10">
        <f>IFERROR(EXP(TREND(LN($D$1:$H$1),LN(D210:H210),LN(Calculations!$B$2))),0)</f>
        <v>1.5257571860163816E-2</v>
      </c>
    </row>
    <row r="211" spans="1:9" x14ac:dyDescent="0.35">
      <c r="A211">
        <v>-81</v>
      </c>
      <c r="B211">
        <v>10.5</v>
      </c>
      <c r="C211">
        <f>ASIN(SQRT((SIN(RADIANS(PARAMETERS!$D$8-B211)/2)*SIN(RADIANS(PARAMETERS!$D$8-B211)/2))+(COS(RADIANS(B211))*COS(RADIANS(PARAMETERS!$D$8))*SIN(RADIANS(PARAMETERS!$D$9-A211)/2)*SIN(RADIANS(PARAMETERS!$D$9-A211)/2))))*2*3958.756</f>
        <v>1411.6501438074224</v>
      </c>
      <c r="D211">
        <v>38.987873077392997</v>
      </c>
      <c r="E211">
        <v>52.878719329833999</v>
      </c>
      <c r="F211">
        <v>71.071983337402003</v>
      </c>
      <c r="G211">
        <v>83.948799133300994</v>
      </c>
      <c r="H211">
        <v>102.06331634521</v>
      </c>
      <c r="I211" s="10">
        <f>IFERROR(EXP(TREND(LN($D$1:$H$1),LN(D211:H211),LN(Calculations!$B$2))),0)</f>
        <v>7.8091438228105438E-3</v>
      </c>
    </row>
    <row r="212" spans="1:9" x14ac:dyDescent="0.35">
      <c r="A212">
        <v>-80.5</v>
      </c>
      <c r="B212">
        <v>10.5</v>
      </c>
      <c r="C212">
        <f>ASIN(SQRT((SIN(RADIANS(PARAMETERS!$D$8-B212)/2)*SIN(RADIANS(PARAMETERS!$D$8-B212)/2))+(COS(RADIANS(B212))*COS(RADIANS(PARAMETERS!$D$8))*SIN(RADIANS(PARAMETERS!$D$9-A212)/2)*SIN(RADIANS(PARAMETERS!$D$9-A212)/2))))*2*3958.756</f>
        <v>1379.0374429785152</v>
      </c>
      <c r="D212">
        <v>40.524517059326001</v>
      </c>
      <c r="E212">
        <v>55.804172515868999</v>
      </c>
      <c r="F212">
        <v>75.092742919922003</v>
      </c>
      <c r="G212">
        <v>89.435935974120994</v>
      </c>
      <c r="H212">
        <v>109.79667663574</v>
      </c>
      <c r="I212" s="10">
        <f>IFERROR(EXP(TREND(LN($D$1:$H$1),LN(D212:H212),LN(Calculations!$B$2))),0)</f>
        <v>8.3948063288331633E-3</v>
      </c>
    </row>
    <row r="213" spans="1:9" x14ac:dyDescent="0.35">
      <c r="A213">
        <v>-80</v>
      </c>
      <c r="B213">
        <v>10.5</v>
      </c>
      <c r="C213">
        <f>ASIN(SQRT((SIN(RADIANS(PARAMETERS!$D$8-B213)/2)*SIN(RADIANS(PARAMETERS!$D$8-B213)/2))+(COS(RADIANS(B213))*COS(RADIANS(PARAMETERS!$D$8))*SIN(RADIANS(PARAMETERS!$D$9-A213)/2)*SIN(RADIANS(PARAMETERS!$D$9-A213)/2))))*2*3958.756</f>
        <v>1346.473383303937</v>
      </c>
      <c r="D213">
        <v>50.398818969727003</v>
      </c>
      <c r="E213">
        <v>68.033950805664006</v>
      </c>
      <c r="F213">
        <v>92.189628601074006</v>
      </c>
      <c r="G213">
        <v>110.90271759033</v>
      </c>
      <c r="H213">
        <v>136.29611206055</v>
      </c>
      <c r="I213" s="10">
        <f>IFERROR(EXP(TREND(LN($D$1:$H$1),LN(D213:H213),LN(Calculations!$B$2))),0)</f>
        <v>1.3578385442029909E-2</v>
      </c>
    </row>
    <row r="214" spans="1:9" x14ac:dyDescent="0.35">
      <c r="A214">
        <v>-79.5</v>
      </c>
      <c r="B214">
        <v>10.5</v>
      </c>
      <c r="C214">
        <f>ASIN(SQRT((SIN(RADIANS(PARAMETERS!$D$8-B214)/2)*SIN(RADIANS(PARAMETERS!$D$8-B214)/2))+(COS(RADIANS(B214))*COS(RADIANS(PARAMETERS!$D$8))*SIN(RADIANS(PARAMETERS!$D$9-A214)/2)*SIN(RADIANS(PARAMETERS!$D$9-A214)/2))))*2*3958.756</f>
        <v>1313.9617186149671</v>
      </c>
      <c r="D214">
        <v>60.48352432251</v>
      </c>
      <c r="E214">
        <v>78.983581542969006</v>
      </c>
      <c r="F214">
        <v>107.87860107422</v>
      </c>
      <c r="G214">
        <v>130.40344238281</v>
      </c>
      <c r="H214">
        <v>154.83714294434</v>
      </c>
      <c r="I214" s="10">
        <f>IFERROR(EXP(TREND(LN($D$1:$H$1),LN(D214:H214),LN(Calculations!$B$2))),0)</f>
        <v>2.1706439714993003E-2</v>
      </c>
    </row>
    <row r="215" spans="1:9" x14ac:dyDescent="0.35">
      <c r="A215">
        <v>-79</v>
      </c>
      <c r="B215">
        <v>10.5</v>
      </c>
      <c r="C215">
        <f>ASIN(SQRT((SIN(RADIANS(PARAMETERS!$D$8-B215)/2)*SIN(RADIANS(PARAMETERS!$D$8-B215)/2))+(COS(RADIANS(B215))*COS(RADIANS(PARAMETERS!$D$8))*SIN(RADIANS(PARAMETERS!$D$9-A215)/2)*SIN(RADIANS(PARAMETERS!$D$9-A215)/2))))*2*3958.756</f>
        <v>1281.506573578986</v>
      </c>
      <c r="D215">
        <v>66.876861572265994</v>
      </c>
      <c r="E215">
        <v>87.866638183594006</v>
      </c>
      <c r="F215">
        <v>120.86943817139</v>
      </c>
      <c r="G215">
        <v>142.72503662109</v>
      </c>
      <c r="H215">
        <v>169.47625732422</v>
      </c>
      <c r="I215" s="10">
        <f>IFERROR(EXP(TREND(LN($D$1:$H$1),LN(D215:H215),LN(Calculations!$B$2))),0)</f>
        <v>2.8730521334767192E-2</v>
      </c>
    </row>
    <row r="216" spans="1:9" x14ac:dyDescent="0.35">
      <c r="A216">
        <v>-78.5</v>
      </c>
      <c r="B216">
        <v>10.5</v>
      </c>
      <c r="C216">
        <f>ASIN(SQRT((SIN(RADIANS(PARAMETERS!$D$8-B216)/2)*SIN(RADIANS(PARAMETERS!$D$8-B216)/2))+(COS(RADIANS(B216))*COS(RADIANS(PARAMETERS!$D$8))*SIN(RADIANS(PARAMETERS!$D$9-A216)/2)*SIN(RADIANS(PARAMETERS!$D$9-A216)/2))))*2*3958.756</f>
        <v>1249.1124901865933</v>
      </c>
      <c r="D216">
        <v>69.273094177245994</v>
      </c>
      <c r="E216">
        <v>91.125846862792997</v>
      </c>
      <c r="F216">
        <v>125.53125</v>
      </c>
      <c r="G216">
        <v>146.87808227539</v>
      </c>
      <c r="H216">
        <v>174.40074157715</v>
      </c>
      <c r="I216" s="10">
        <f>IFERROR(EXP(TREND(LN($D$1:$H$1),LN(D216:H216),LN(Calculations!$B$2))),0)</f>
        <v>3.1946777148971622E-2</v>
      </c>
    </row>
    <row r="217" spans="1:9" x14ac:dyDescent="0.35">
      <c r="A217">
        <v>-78</v>
      </c>
      <c r="B217">
        <v>10.5</v>
      </c>
      <c r="C217">
        <f>ASIN(SQRT((SIN(RADIANS(PARAMETERS!$D$8-B217)/2)*SIN(RADIANS(PARAMETERS!$D$8-B217)/2))+(COS(RADIANS(B217))*COS(RADIANS(PARAMETERS!$D$8))*SIN(RADIANS(PARAMETERS!$D$9-A217)/2)*SIN(RADIANS(PARAMETERS!$D$9-A217)/2))))*2*3958.756</f>
        <v>1216.7844812363999</v>
      </c>
      <c r="D217">
        <v>66.792671203612997</v>
      </c>
      <c r="E217">
        <v>87.385581970215</v>
      </c>
      <c r="F217">
        <v>119.61510467529</v>
      </c>
      <c r="G217">
        <v>141.32452392578</v>
      </c>
      <c r="H217">
        <v>167.47317504883</v>
      </c>
      <c r="I217" s="10">
        <f>IFERROR(EXP(TREND(LN($D$1:$H$1),LN(D217:H217),LN(Calculations!$B$2))),0)</f>
        <v>2.9238424275953859E-2</v>
      </c>
    </row>
    <row r="218" spans="1:9" x14ac:dyDescent="0.35">
      <c r="A218">
        <v>-77.5</v>
      </c>
      <c r="B218">
        <v>10.5</v>
      </c>
      <c r="C218">
        <f>ASIN(SQRT((SIN(RADIANS(PARAMETERS!$D$8-B218)/2)*SIN(RADIANS(PARAMETERS!$D$8-B218)/2))+(COS(RADIANS(B218))*COS(RADIANS(PARAMETERS!$D$8))*SIN(RADIANS(PARAMETERS!$D$9-A218)/2)*SIN(RADIANS(PARAMETERS!$D$9-A218)/2))))*2*3958.756</f>
        <v>1184.5280920433265</v>
      </c>
      <c r="D218">
        <v>60.861618041992003</v>
      </c>
      <c r="E218">
        <v>78.821746826172003</v>
      </c>
      <c r="F218">
        <v>106.62086486816</v>
      </c>
      <c r="G218">
        <v>128.12678527832</v>
      </c>
      <c r="H218">
        <v>152.05609130859</v>
      </c>
      <c r="I218" s="10">
        <f>IFERROR(EXP(TREND(LN($D$1:$H$1),LN(D218:H218),LN(Calculations!$B$2))),0)</f>
        <v>2.307476613740074E-2</v>
      </c>
    </row>
    <row r="219" spans="1:9" x14ac:dyDescent="0.35">
      <c r="A219">
        <v>-77</v>
      </c>
      <c r="B219">
        <v>10.5</v>
      </c>
      <c r="C219">
        <f>ASIN(SQRT((SIN(RADIANS(PARAMETERS!$D$8-B219)/2)*SIN(RADIANS(PARAMETERS!$D$8-B219)/2))+(COS(RADIANS(B219))*COS(RADIANS(PARAMETERS!$D$8))*SIN(RADIANS(PARAMETERS!$D$9-A219)/2)*SIN(RADIANS(PARAMETERS!$D$9-A219)/2))))*2*3958.756</f>
        <v>1152.3494718395298</v>
      </c>
      <c r="D219">
        <v>53.796237945557003</v>
      </c>
      <c r="E219">
        <v>70.813720703125</v>
      </c>
      <c r="F219">
        <v>94.932678222655994</v>
      </c>
      <c r="G219">
        <v>113.45997619629</v>
      </c>
      <c r="H219">
        <v>137.9157409668</v>
      </c>
      <c r="I219" s="10">
        <f>IFERROR(EXP(TREND(LN($D$1:$H$1),LN(D219:H219),LN(Calculations!$B$2))),0)</f>
        <v>1.6797395910531695E-2</v>
      </c>
    </row>
    <row r="220" spans="1:9" x14ac:dyDescent="0.35">
      <c r="A220">
        <v>-76.5</v>
      </c>
      <c r="B220">
        <v>10.5</v>
      </c>
      <c r="C220">
        <f>ASIN(SQRT((SIN(RADIANS(PARAMETERS!$D$8-B220)/2)*SIN(RADIANS(PARAMETERS!$D$8-B220)/2))+(COS(RADIANS(B220))*COS(RADIANS(PARAMETERS!$D$8))*SIN(RADIANS(PARAMETERS!$D$9-A220)/2)*SIN(RADIANS(PARAMETERS!$D$9-A220)/2))))*2*3958.756</f>
        <v>1120.2554566336253</v>
      </c>
      <c r="D220">
        <v>50.497970581055</v>
      </c>
      <c r="E220">
        <v>67.67049407959</v>
      </c>
      <c r="F220">
        <v>90.868392944335994</v>
      </c>
      <c r="G220">
        <v>108.71131896973</v>
      </c>
      <c r="H220">
        <v>133.51953125</v>
      </c>
      <c r="I220" s="10">
        <f>IFERROR(EXP(TREND(LN($D$1:$H$1),LN(D220:H220),LN(Calculations!$B$2))),0)</f>
        <v>1.4039811989936193E-2</v>
      </c>
    </row>
    <row r="221" spans="1:9" x14ac:dyDescent="0.35">
      <c r="A221">
        <v>-76</v>
      </c>
      <c r="B221">
        <v>10.5</v>
      </c>
      <c r="C221">
        <f>ASIN(SQRT((SIN(RADIANS(PARAMETERS!$D$8-B221)/2)*SIN(RADIANS(PARAMETERS!$D$8-B221)/2))+(COS(RADIANS(B221))*COS(RADIANS(PARAMETERS!$D$8))*SIN(RADIANS(PARAMETERS!$D$9-A221)/2)*SIN(RADIANS(PARAMETERS!$D$9-A221)/2))))*2*3958.756</f>
        <v>1088.2536656562863</v>
      </c>
      <c r="D221">
        <v>50.744506835937997</v>
      </c>
      <c r="E221">
        <v>68.108489990234006</v>
      </c>
      <c r="F221">
        <v>91.808586120605</v>
      </c>
      <c r="G221">
        <v>110.09310150146</v>
      </c>
      <c r="H221">
        <v>135.14279174805</v>
      </c>
      <c r="I221" s="10">
        <f>IFERROR(EXP(TREND(LN($D$1:$H$1),LN(D221:H221),LN(Calculations!$B$2))),0)</f>
        <v>1.4048617512388114E-2</v>
      </c>
    </row>
    <row r="222" spans="1:9" x14ac:dyDescent="0.35">
      <c r="A222">
        <v>-75.5</v>
      </c>
      <c r="B222">
        <v>10.5</v>
      </c>
      <c r="C222">
        <f>ASIN(SQRT((SIN(RADIANS(PARAMETERS!$D$8-B222)/2)*SIN(RADIANS(PARAMETERS!$D$8-B222)/2))+(COS(RADIANS(B222))*COS(RADIANS(PARAMETERS!$D$8))*SIN(RADIANS(PARAMETERS!$D$9-A222)/2)*SIN(RADIANS(PARAMETERS!$D$9-A222)/2))))*2*3958.756</f>
        <v>1056.352613964048</v>
      </c>
      <c r="D222">
        <v>55.147819519042997</v>
      </c>
      <c r="E222">
        <v>72.731719970702997</v>
      </c>
      <c r="F222">
        <v>98.625289916992003</v>
      </c>
      <c r="G222">
        <v>118.69592285156</v>
      </c>
      <c r="H222">
        <v>143.7341003418</v>
      </c>
      <c r="I222" s="10">
        <f>IFERROR(EXP(TREND(LN($D$1:$H$1),LN(D222:H222),LN(Calculations!$B$2))),0)</f>
        <v>1.7238428752772459E-2</v>
      </c>
    </row>
    <row r="223" spans="1:9" x14ac:dyDescent="0.35">
      <c r="A223">
        <v>-75</v>
      </c>
      <c r="B223">
        <v>10.5</v>
      </c>
      <c r="C223">
        <f>ASIN(SQRT((SIN(RADIANS(PARAMETERS!$D$8-B223)/2)*SIN(RADIANS(PARAMETERS!$D$8-B223)/2))+(COS(RADIANS(B223))*COS(RADIANS(PARAMETERS!$D$8))*SIN(RADIANS(PARAMETERS!$D$9-A223)/2)*SIN(RADIANS(PARAMETERS!$D$9-A223)/2))))*2*3958.756</f>
        <v>1024.561844317534</v>
      </c>
      <c r="D223">
        <v>61.86950302124</v>
      </c>
      <c r="E223">
        <v>80.871032714844006</v>
      </c>
      <c r="F223">
        <v>110.58040618896</v>
      </c>
      <c r="G223">
        <v>133.11756896973</v>
      </c>
      <c r="H223">
        <v>157.94290161133</v>
      </c>
      <c r="I223" s="10">
        <f>IFERROR(EXP(TREND(LN($D$1:$H$1),LN(D223:H223),LN(Calculations!$B$2))),0)</f>
        <v>2.3111440703810392E-2</v>
      </c>
    </row>
    <row r="224" spans="1:9" x14ac:dyDescent="0.35">
      <c r="A224">
        <v>-74.5</v>
      </c>
      <c r="B224">
        <v>10.5</v>
      </c>
      <c r="C224">
        <f>ASIN(SQRT((SIN(RADIANS(PARAMETERS!$D$8-B224)/2)*SIN(RADIANS(PARAMETERS!$D$8-B224)/2))+(COS(RADIANS(B224))*COS(RADIANS(PARAMETERS!$D$8))*SIN(RADIANS(PARAMETERS!$D$9-A224)/2)*SIN(RADIANS(PARAMETERS!$D$9-A224)/2))))*2*3958.756</f>
        <v>992.89208211903087</v>
      </c>
      <c r="D224">
        <v>68.203956604004006</v>
      </c>
      <c r="E224">
        <v>89.861907958984006</v>
      </c>
      <c r="F224">
        <v>124.01978302002</v>
      </c>
      <c r="G224">
        <v>145.68176269531</v>
      </c>
      <c r="H224">
        <v>173.17361450195</v>
      </c>
      <c r="I224" s="10">
        <f>IFERROR(EXP(TREND(LN($D$1:$H$1),LN(D224:H224),LN(Calculations!$B$2))),0)</f>
        <v>3.0138280482284754E-2</v>
      </c>
    </row>
    <row r="225" spans="1:9" x14ac:dyDescent="0.35">
      <c r="A225">
        <v>-74</v>
      </c>
      <c r="B225">
        <v>10.5</v>
      </c>
      <c r="C225">
        <f>ASIN(SQRT((SIN(RADIANS(PARAMETERS!$D$8-B225)/2)*SIN(RADIANS(PARAMETERS!$D$8-B225)/2))+(COS(RADIANS(B225))*COS(RADIANS(PARAMETERS!$D$8))*SIN(RADIANS(PARAMETERS!$D$9-A225)/2)*SIN(RADIANS(PARAMETERS!$D$9-A225)/2))))*2*3958.756</f>
        <v>961.35541801645854</v>
      </c>
      <c r="D225">
        <v>72.648651123047003</v>
      </c>
      <c r="E225">
        <v>96.283172607422003</v>
      </c>
      <c r="F225">
        <v>133.0827331543</v>
      </c>
      <c r="G225">
        <v>154.40934753418</v>
      </c>
      <c r="H225">
        <v>183.83082580566</v>
      </c>
      <c r="I225" s="10">
        <f>IFERROR(EXP(TREND(LN($D$1:$H$1),LN(D225:H225),LN(Calculations!$B$2))),0)</f>
        <v>3.5875476655274179E-2</v>
      </c>
    </row>
    <row r="226" spans="1:9" x14ac:dyDescent="0.35">
      <c r="A226">
        <v>-73.5</v>
      </c>
      <c r="B226">
        <v>10.5</v>
      </c>
      <c r="C226">
        <f>ASIN(SQRT((SIN(RADIANS(PARAMETERS!$D$8-B226)/2)*SIN(RADIANS(PARAMETERS!$D$8-B226)/2))+(COS(RADIANS(B226))*COS(RADIANS(PARAMETERS!$D$8))*SIN(RADIANS(PARAMETERS!$D$9-A226)/2)*SIN(RADIANS(PARAMETERS!$D$9-A226)/2))))*2*3958.756</f>
        <v>929.96552379155514</v>
      </c>
      <c r="D226">
        <v>74.207107543945</v>
      </c>
      <c r="E226">
        <v>98.651489257812997</v>
      </c>
      <c r="F226">
        <v>135.861328125</v>
      </c>
      <c r="G226">
        <v>157.85604858398</v>
      </c>
      <c r="H226">
        <v>188.24601745605</v>
      </c>
      <c r="I226" s="10">
        <f>IFERROR(EXP(TREND(LN($D$1:$H$1),LN(D226:H226),LN(Calculations!$B$2))),0)</f>
        <v>3.7791435600225076E-2</v>
      </c>
    </row>
    <row r="227" spans="1:9" x14ac:dyDescent="0.35">
      <c r="A227">
        <v>-73</v>
      </c>
      <c r="B227">
        <v>10.5</v>
      </c>
      <c r="C227">
        <f>ASIN(SQRT((SIN(RADIANS(PARAMETERS!$D$8-B227)/2)*SIN(RADIANS(PARAMETERS!$D$8-B227)/2))+(COS(RADIANS(B227))*COS(RADIANS(PARAMETERS!$D$8))*SIN(RADIANS(PARAMETERS!$D$9-A227)/2)*SIN(RADIANS(PARAMETERS!$D$9-A227)/2))))*2*3958.756</f>
        <v>898.73790839157664</v>
      </c>
      <c r="D227">
        <v>72.405563354492003</v>
      </c>
      <c r="E227">
        <v>96.194007873535</v>
      </c>
      <c r="F227">
        <v>133.29161071777</v>
      </c>
      <c r="G227">
        <v>155.05905151367</v>
      </c>
      <c r="H227">
        <v>185.17500305176</v>
      </c>
      <c r="I227" s="10">
        <f>IFERROR(EXP(TREND(LN($D$1:$H$1),LN(D227:H227),LN(Calculations!$B$2))),0)</f>
        <v>3.4730966356774258E-2</v>
      </c>
    </row>
    <row r="228" spans="1:9" x14ac:dyDescent="0.35">
      <c r="A228">
        <v>-72.5</v>
      </c>
      <c r="B228">
        <v>10.5</v>
      </c>
      <c r="C228">
        <f>ASIN(SQRT((SIN(RADIANS(PARAMETERS!$D$8-B228)/2)*SIN(RADIANS(PARAMETERS!$D$8-B228)/2))+(COS(RADIANS(B228))*COS(RADIANS(PARAMETERS!$D$8))*SIN(RADIANS(PARAMETERS!$D$9-A228)/2)*SIN(RADIANS(PARAMETERS!$D$9-A228)/2))))*2*3958.756</f>
        <v>867.69022248506758</v>
      </c>
      <c r="D228">
        <v>68.138679504395</v>
      </c>
      <c r="E228">
        <v>90.139472961425994</v>
      </c>
      <c r="F228">
        <v>124.99160003662</v>
      </c>
      <c r="G228">
        <v>147.30168151855</v>
      </c>
      <c r="H228">
        <v>176.36410522461</v>
      </c>
      <c r="I228" s="10">
        <f>IFERROR(EXP(TREND(LN($D$1:$H$1),LN(D228:H228),LN(Calculations!$B$2))),0)</f>
        <v>2.8910041766915386E-2</v>
      </c>
    </row>
    <row r="229" spans="1:9" x14ac:dyDescent="0.35">
      <c r="A229">
        <v>-72</v>
      </c>
      <c r="B229">
        <v>10.5</v>
      </c>
      <c r="C229">
        <f>ASIN(SQRT((SIN(RADIANS(PARAMETERS!$D$8-B229)/2)*SIN(RADIANS(PARAMETERS!$D$8-B229)/2))+(COS(RADIANS(B229))*COS(RADIANS(PARAMETERS!$D$8))*SIN(RADIANS(PARAMETERS!$D$9-A229)/2)*SIN(RADIANS(PARAMETERS!$D$9-A229)/2))))*2*3958.756</f>
        <v>836.84262177825053</v>
      </c>
      <c r="D229">
        <v>66.081352233887003</v>
      </c>
      <c r="E229">
        <v>87.041610717772997</v>
      </c>
      <c r="F229">
        <v>120.08930969238</v>
      </c>
      <c r="G229">
        <v>142.82878112793</v>
      </c>
      <c r="H229">
        <v>171.40727233887</v>
      </c>
      <c r="I229" s="10">
        <f>IFERROR(EXP(TREND(LN($D$1:$H$1),LN(D229:H229),LN(Calculations!$B$2))),0)</f>
        <v>2.6593860074685473E-2</v>
      </c>
    </row>
    <row r="230" spans="1:9" x14ac:dyDescent="0.35">
      <c r="A230">
        <v>-71.5</v>
      </c>
      <c r="B230">
        <v>10.5</v>
      </c>
      <c r="C230">
        <f>ASIN(SQRT((SIN(RADIANS(PARAMETERS!$D$8-B230)/2)*SIN(RADIANS(PARAMETERS!$D$8-B230)/2))+(COS(RADIANS(B230))*COS(RADIANS(PARAMETERS!$D$8))*SIN(RADIANS(PARAMETERS!$D$9-A230)/2)*SIN(RADIANS(PARAMETERS!$D$9-A230)/2))))*2*3958.756</f>
        <v>806.2182015769863</v>
      </c>
      <c r="D230">
        <v>83.119018554687997</v>
      </c>
      <c r="E230">
        <v>114.36981201172</v>
      </c>
      <c r="F230">
        <v>155.50874328613</v>
      </c>
      <c r="G230">
        <v>183.21696472168</v>
      </c>
      <c r="H230">
        <v>222.0874786377</v>
      </c>
      <c r="I230" s="10">
        <f>IFERROR(EXP(TREND(LN($D$1:$H$1),LN(D230:H230),LN(Calculations!$B$2))),0)</f>
        <v>4.5578995470686175E-2</v>
      </c>
    </row>
    <row r="231" spans="1:9" x14ac:dyDescent="0.35">
      <c r="A231">
        <v>-71</v>
      </c>
      <c r="B231">
        <v>10.5</v>
      </c>
      <c r="C231">
        <f>ASIN(SQRT((SIN(RADIANS(PARAMETERS!$D$8-B231)/2)*SIN(RADIANS(PARAMETERS!$D$8-B231)/2))+(COS(RADIANS(B231))*COS(RADIANS(PARAMETERS!$D$8))*SIN(RADIANS(PARAMETERS!$D$9-A231)/2)*SIN(RADIANS(PARAMETERS!$D$9-A231)/2))))*2*3958.756</f>
        <v>775.84351777289271</v>
      </c>
      <c r="D231">
        <v>121.13414001465</v>
      </c>
      <c r="E231">
        <v>158.99172973633</v>
      </c>
      <c r="F231">
        <v>211.22047424316</v>
      </c>
      <c r="G231">
        <v>251.05474853516</v>
      </c>
      <c r="H231">
        <v>303.96658325195</v>
      </c>
      <c r="I231" s="10">
        <f>IFERROR(EXP(TREND(LN($D$1:$H$1),LN(D231:H231),LN(Calculations!$B$2))),0)</f>
        <v>0.13217175860202754</v>
      </c>
    </row>
    <row r="232" spans="1:9" x14ac:dyDescent="0.35">
      <c r="A232">
        <v>-70.5</v>
      </c>
      <c r="B232">
        <v>10.5</v>
      </c>
      <c r="C232">
        <f>ASIN(SQRT((SIN(RADIANS(PARAMETERS!$D$8-B232)/2)*SIN(RADIANS(PARAMETERS!$D$8-B232)/2))+(COS(RADIANS(B232))*COS(RADIANS(PARAMETERS!$D$8))*SIN(RADIANS(PARAMETERS!$D$9-A232)/2)*SIN(RADIANS(PARAMETERS!$D$9-A232)/2))))*2*3958.756</f>
        <v>745.74921260396241</v>
      </c>
      <c r="D232">
        <v>150.48739624023</v>
      </c>
      <c r="E232">
        <v>191.19987487793</v>
      </c>
      <c r="F232">
        <v>252.91220092773</v>
      </c>
      <c r="G232">
        <v>298.30606079102</v>
      </c>
      <c r="H232">
        <v>340.68405151367</v>
      </c>
      <c r="I232" s="10">
        <f>IFERROR(EXP(TREND(LN($D$1:$H$1),LN(D232:H232),LN(Calculations!$B$2))),0)</f>
        <v>0.3377801244061327</v>
      </c>
    </row>
    <row r="233" spans="1:9" x14ac:dyDescent="0.35">
      <c r="A233">
        <v>-70</v>
      </c>
      <c r="B233">
        <v>10.5</v>
      </c>
      <c r="C233">
        <f>ASIN(SQRT((SIN(RADIANS(PARAMETERS!$D$8-B233)/2)*SIN(RADIANS(PARAMETERS!$D$8-B233)/2))+(COS(RADIANS(B233))*COS(RADIANS(PARAMETERS!$D$8))*SIN(RADIANS(PARAMETERS!$D$9-A233)/2)*SIN(RADIANS(PARAMETERS!$D$9-A233)/2))))*2*3958.756</f>
        <v>715.97076717454081</v>
      </c>
      <c r="D233">
        <v>165.05339050293</v>
      </c>
      <c r="E233">
        <v>209.48486328125</v>
      </c>
      <c r="F233">
        <v>276.75677490234</v>
      </c>
      <c r="G233">
        <v>315.95309448242</v>
      </c>
      <c r="H233">
        <v>359.2737121582</v>
      </c>
      <c r="I233" s="10">
        <f>IFERROR(EXP(TREND(LN($D$1:$H$1),LN(D233:H233),LN(Calculations!$B$2))),0)</f>
        <v>0.56429973692275659</v>
      </c>
    </row>
    <row r="234" spans="1:9" x14ac:dyDescent="0.35">
      <c r="A234">
        <v>-69.5</v>
      </c>
      <c r="B234">
        <v>10.5</v>
      </c>
      <c r="C234">
        <f>ASIN(SQRT((SIN(RADIANS(PARAMETERS!$D$8-B234)/2)*SIN(RADIANS(PARAMETERS!$D$8-B234)/2))+(COS(RADIANS(B234))*COS(RADIANS(PARAMETERS!$D$8))*SIN(RADIANS(PARAMETERS!$D$9-A234)/2)*SIN(RADIANS(PARAMETERS!$D$9-A234)/2))))*2*3958.756</f>
        <v>686.54940670240569</v>
      </c>
      <c r="D234">
        <v>173.66035461426</v>
      </c>
      <c r="E234">
        <v>224.0733795166</v>
      </c>
      <c r="F234">
        <v>299.46774291992</v>
      </c>
      <c r="G234">
        <v>336.49703979492</v>
      </c>
      <c r="H234">
        <v>385.82604980469</v>
      </c>
      <c r="I234" s="10">
        <f>IFERROR(EXP(TREND(LN($D$1:$H$1),LN(D234:H234),LN(Calculations!$B$2))),0)</f>
        <v>0.59155034346897983</v>
      </c>
    </row>
    <row r="235" spans="1:9" x14ac:dyDescent="0.35">
      <c r="A235">
        <v>-69</v>
      </c>
      <c r="B235">
        <v>10.5</v>
      </c>
      <c r="C235">
        <f>ASIN(SQRT((SIN(RADIANS(PARAMETERS!$D$8-B235)/2)*SIN(RADIANS(PARAMETERS!$D$8-B235)/2))+(COS(RADIANS(B235))*COS(RADIANS(PARAMETERS!$D$8))*SIN(RADIANS(PARAMETERS!$D$9-A235)/2)*SIN(RADIANS(PARAMETERS!$D$9-A235)/2))))*2*3958.756</f>
        <v>657.53318849003108</v>
      </c>
      <c r="D235">
        <v>150.03099060059</v>
      </c>
      <c r="E235">
        <v>189.59413146973</v>
      </c>
      <c r="F235">
        <v>249.21217346191</v>
      </c>
      <c r="G235">
        <v>294.30212402344</v>
      </c>
      <c r="H235">
        <v>335.13677978516</v>
      </c>
      <c r="I235" s="10">
        <f>IFERROR(EXP(TREND(LN($D$1:$H$1),LN(D235:H235),LN(Calculations!$B$2))),0)</f>
        <v>0.35851076289173139</v>
      </c>
    </row>
    <row r="236" spans="1:9" x14ac:dyDescent="0.35">
      <c r="A236">
        <v>-68.5</v>
      </c>
      <c r="B236">
        <v>10.5</v>
      </c>
      <c r="C236">
        <f>ASIN(SQRT((SIN(RADIANS(PARAMETERS!$D$8-B236)/2)*SIN(RADIANS(PARAMETERS!$D$8-B236)/2))+(COS(RADIANS(B236))*COS(RADIANS(PARAMETERS!$D$8))*SIN(RADIANS(PARAMETERS!$D$9-A236)/2)*SIN(RADIANS(PARAMETERS!$D$9-A236)/2))))*2*3958.756</f>
        <v>628.97830605488821</v>
      </c>
      <c r="D236">
        <v>124.24283599854</v>
      </c>
      <c r="E236">
        <v>159.181640625</v>
      </c>
      <c r="F236">
        <v>207.43099975586</v>
      </c>
      <c r="G236">
        <v>243.67367553711</v>
      </c>
      <c r="H236">
        <v>294.35391235352</v>
      </c>
      <c r="I236" s="10">
        <f>IFERROR(EXP(TREND(LN($D$1:$H$1),LN(D236:H236),LN(Calculations!$B$2))),0)</f>
        <v>0.17800751213064173</v>
      </c>
    </row>
    <row r="237" spans="1:9" x14ac:dyDescent="0.35">
      <c r="A237">
        <v>-68</v>
      </c>
      <c r="B237">
        <v>10.5</v>
      </c>
      <c r="C237">
        <f>ASIN(SQRT((SIN(RADIANS(PARAMETERS!$D$8-B237)/2)*SIN(RADIANS(PARAMETERS!$D$8-B237)/2))+(COS(RADIANS(B237))*COS(RADIANS(PARAMETERS!$D$8))*SIN(RADIANS(PARAMETERS!$D$9-A237)/2)*SIN(RADIANS(PARAMETERS!$D$9-A237)/2))))*2*3958.756</f>
        <v>600.95064448209541</v>
      </c>
      <c r="D237">
        <v>98.846252441405994</v>
      </c>
      <c r="E237">
        <v>137.32907104492</v>
      </c>
      <c r="F237">
        <v>180.22560119629</v>
      </c>
      <c r="G237">
        <v>212.62812805176</v>
      </c>
      <c r="H237">
        <v>258.15191650391</v>
      </c>
      <c r="I237" s="10">
        <f>IFERROR(EXP(TREND(LN($D$1:$H$1),LN(D237:H237),LN(Calculations!$B$2))),0)</f>
        <v>7.5984438510095426E-2</v>
      </c>
    </row>
    <row r="238" spans="1:9" x14ac:dyDescent="0.35">
      <c r="A238">
        <v>-67.5</v>
      </c>
      <c r="B238">
        <v>10.5</v>
      </c>
      <c r="C238">
        <f>ASIN(SQRT((SIN(RADIANS(PARAMETERS!$D$8-B238)/2)*SIN(RADIANS(PARAMETERS!$D$8-B238)/2))+(COS(RADIANS(B238))*COS(RADIANS(PARAMETERS!$D$8))*SIN(RADIANS(PARAMETERS!$D$9-A238)/2)*SIN(RADIANS(PARAMETERS!$D$9-A238)/2))))*2*3958.756</f>
        <v>573.52761970204665</v>
      </c>
      <c r="D238">
        <v>82.735046386719006</v>
      </c>
      <c r="E238">
        <v>115.81168365479</v>
      </c>
      <c r="F238">
        <v>157.15213012695</v>
      </c>
      <c r="G238">
        <v>184.6443939209</v>
      </c>
      <c r="H238">
        <v>223.09625244141</v>
      </c>
      <c r="I238" s="10">
        <f>IFERROR(EXP(TREND(LN($D$1:$H$1),LN(D238:H238),LN(Calculations!$B$2))),0)</f>
        <v>4.4836558486191259E-2</v>
      </c>
    </row>
    <row r="239" spans="1:9" x14ac:dyDescent="0.35">
      <c r="A239">
        <v>-67</v>
      </c>
      <c r="B239">
        <v>10.5</v>
      </c>
      <c r="C239">
        <f>ASIN(SQRT((SIN(RADIANS(PARAMETERS!$D$8-B239)/2)*SIN(RADIANS(PARAMETERS!$D$8-B239)/2))+(COS(RADIANS(B239))*COS(RADIANS(PARAMETERS!$D$8))*SIN(RADIANS(PARAMETERS!$D$9-A239)/2)*SIN(RADIANS(PARAMETERS!$D$9-A239)/2))))*2*3958.756</f>
        <v>546.80032433286419</v>
      </c>
      <c r="D239">
        <v>72.158363342285</v>
      </c>
      <c r="E239">
        <v>100.05535125732</v>
      </c>
      <c r="F239">
        <v>141.53979492188</v>
      </c>
      <c r="G239">
        <v>166.05682373047</v>
      </c>
      <c r="H239">
        <v>200.29246520996</v>
      </c>
      <c r="I239" s="10">
        <f>IFERROR(EXP(TREND(LN($D$1:$H$1),LN(D239:H239),LN(Calculations!$B$2))),0)</f>
        <v>2.9707359243238137E-2</v>
      </c>
    </row>
    <row r="240" spans="1:9" x14ac:dyDescent="0.35">
      <c r="A240">
        <v>-66.5</v>
      </c>
      <c r="B240">
        <v>10.5</v>
      </c>
      <c r="C240">
        <f>ASIN(SQRT((SIN(RADIANS(PARAMETERS!$D$8-B240)/2)*SIN(RADIANS(PARAMETERS!$D$8-B240)/2))+(COS(RADIANS(B240))*COS(RADIANS(PARAMETERS!$D$8))*SIN(RADIANS(PARAMETERS!$D$9-A240)/2)*SIN(RADIANS(PARAMETERS!$D$9-A240)/2))))*2*3958.756</f>
        <v>520.87597893388158</v>
      </c>
      <c r="D240">
        <v>69.762924194335994</v>
      </c>
      <c r="E240">
        <v>97.234001159667997</v>
      </c>
      <c r="F240">
        <v>139.50695800781</v>
      </c>
      <c r="G240">
        <v>164.5453338623</v>
      </c>
      <c r="H240">
        <v>199.71276855469</v>
      </c>
      <c r="I240" s="10">
        <f>IFERROR(EXP(TREND(LN($D$1:$H$1),LN(D240:H240),LN(Calculations!$B$2))),0)</f>
        <v>2.5917048699149157E-2</v>
      </c>
    </row>
    <row r="241" spans="1:9" x14ac:dyDescent="0.35">
      <c r="A241">
        <v>-66</v>
      </c>
      <c r="B241">
        <v>10.5</v>
      </c>
      <c r="C241">
        <f>ASIN(SQRT((SIN(RADIANS(PARAMETERS!$D$8-B241)/2)*SIN(RADIANS(PARAMETERS!$D$8-B241)/2))+(COS(RADIANS(B241))*COS(RADIANS(PARAMETERS!$D$8))*SIN(RADIANS(PARAMETERS!$D$9-A241)/2)*SIN(RADIANS(PARAMETERS!$D$9-A241)/2))))*2*3958.756</f>
        <v>495.88064073180345</v>
      </c>
      <c r="D241">
        <v>78.86693572998</v>
      </c>
      <c r="E241">
        <v>110.55355834961</v>
      </c>
      <c r="F241">
        <v>152.41618347168</v>
      </c>
      <c r="G241">
        <v>179.13081359863</v>
      </c>
      <c r="H241">
        <v>216.50665283203</v>
      </c>
      <c r="I241" s="10">
        <f>IFERROR(EXP(TREND(LN($D$1:$H$1),LN(D241:H241),LN(Calculations!$B$2))),0)</f>
        <v>3.8145453938788362E-2</v>
      </c>
    </row>
    <row r="242" spans="1:9" x14ac:dyDescent="0.35">
      <c r="A242">
        <v>-65.5</v>
      </c>
      <c r="B242">
        <v>10.5</v>
      </c>
      <c r="C242">
        <f>ASIN(SQRT((SIN(RADIANS(PARAMETERS!$D$8-B242)/2)*SIN(RADIANS(PARAMETERS!$D$8-B242)/2))+(COS(RADIANS(B242))*COS(RADIANS(PARAMETERS!$D$8))*SIN(RADIANS(PARAMETERS!$D$9-A242)/2)*SIN(RADIANS(PARAMETERS!$D$9-A242)/2))))*2*3958.756</f>
        <v>471.96203892445158</v>
      </c>
      <c r="D242">
        <v>90.399269104004006</v>
      </c>
      <c r="E242">
        <v>127.64820098877</v>
      </c>
      <c r="F242">
        <v>167.62843322754</v>
      </c>
      <c r="G242">
        <v>196.75369262695</v>
      </c>
      <c r="H242">
        <v>237.44441223145</v>
      </c>
      <c r="I242" s="10">
        <f>IFERROR(EXP(TREND(LN($D$1:$H$1),LN(D242:H242),LN(Calculations!$B$2))),0)</f>
        <v>6.1067937179715003E-2</v>
      </c>
    </row>
    <row r="243" spans="1:9" x14ac:dyDescent="0.35">
      <c r="A243">
        <v>-65</v>
      </c>
      <c r="B243">
        <v>10.5</v>
      </c>
      <c r="C243">
        <f>ASIN(SQRT((SIN(RADIANS(PARAMETERS!$D$8-B243)/2)*SIN(RADIANS(PARAMETERS!$D$8-B243)/2))+(COS(RADIANS(B243))*COS(RADIANS(PARAMETERS!$D$8))*SIN(RADIANS(PARAMETERS!$D$9-A243)/2)*SIN(RADIANS(PARAMETERS!$D$9-A243)/2))))*2*3958.756</f>
        <v>449.29226994855458</v>
      </c>
      <c r="D243">
        <v>97.875160217285</v>
      </c>
      <c r="E243">
        <v>135.70208740234</v>
      </c>
      <c r="F243">
        <v>176.93147277832</v>
      </c>
      <c r="G243">
        <v>207.9144744873</v>
      </c>
      <c r="H243">
        <v>251.25556945801</v>
      </c>
      <c r="I243" s="10">
        <f>IFERROR(EXP(TREND(LN($D$1:$H$1),LN(D243:H243),LN(Calculations!$B$2))),0)</f>
        <v>7.8547495717194771E-2</v>
      </c>
    </row>
    <row r="244" spans="1:9" x14ac:dyDescent="0.35">
      <c r="A244">
        <v>-64.5</v>
      </c>
      <c r="B244">
        <v>10.5</v>
      </c>
      <c r="C244">
        <f>ASIN(SQRT((SIN(RADIANS(PARAMETERS!$D$8-B244)/2)*SIN(RADIANS(PARAMETERS!$D$8-B244)/2))+(COS(RADIANS(B244))*COS(RADIANS(PARAMETERS!$D$8))*SIN(RADIANS(PARAMETERS!$D$9-A244)/2)*SIN(RADIANS(PARAMETERS!$D$9-A244)/2))))*2*3958.756</f>
        <v>428.06988144946848</v>
      </c>
      <c r="D244">
        <v>120.05506896973</v>
      </c>
      <c r="E244">
        <v>155.1882019043</v>
      </c>
      <c r="F244">
        <v>201.24638366699</v>
      </c>
      <c r="G244">
        <v>235.71047973633</v>
      </c>
      <c r="H244">
        <v>283.7483215332</v>
      </c>
      <c r="I244" s="10">
        <f>IFERROR(EXP(TREND(LN($D$1:$H$1),LN(D244:H244),LN(Calculations!$B$2))),0)</f>
        <v>0.16751200887002787</v>
      </c>
    </row>
    <row r="245" spans="1:9" x14ac:dyDescent="0.35">
      <c r="A245">
        <v>-64</v>
      </c>
      <c r="B245">
        <v>10.5</v>
      </c>
      <c r="C245">
        <f>ASIN(SQRT((SIN(RADIANS(PARAMETERS!$D$8-B245)/2)*SIN(RADIANS(PARAMETERS!$D$8-B245)/2))+(COS(RADIANS(B245))*COS(RADIANS(PARAMETERS!$D$8))*SIN(RADIANS(PARAMETERS!$D$9-A245)/2)*SIN(RADIANS(PARAMETERS!$D$9-A245)/2))))*2*3958.756</f>
        <v>408.52059520594059</v>
      </c>
      <c r="D245">
        <v>149.92366027832</v>
      </c>
      <c r="E245">
        <v>188.44702148438</v>
      </c>
      <c r="F245">
        <v>246.16012573242</v>
      </c>
      <c r="G245">
        <v>289.59423828125</v>
      </c>
      <c r="H245">
        <v>330.31732177734</v>
      </c>
      <c r="I245" s="10">
        <f>IFERROR(EXP(TREND(LN($D$1:$H$1),LN(D245:H245),LN(Calculations!$B$2))),0)</f>
        <v>0.38989563757394213</v>
      </c>
    </row>
    <row r="246" spans="1:9" x14ac:dyDescent="0.35">
      <c r="A246">
        <v>-63.5</v>
      </c>
      <c r="B246">
        <v>10.5</v>
      </c>
      <c r="C246">
        <f>ASIN(SQRT((SIN(RADIANS(PARAMETERS!$D$8-B246)/2)*SIN(RADIANS(PARAMETERS!$D$8-B246)/2))+(COS(RADIANS(B246))*COS(RADIANS(PARAMETERS!$D$8))*SIN(RADIANS(PARAMETERS!$D$9-A246)/2)*SIN(RADIANS(PARAMETERS!$D$9-A246)/2))))*2*3958.756</f>
        <v>390.89559576691357</v>
      </c>
      <c r="D246">
        <v>188.55867004395</v>
      </c>
      <c r="E246">
        <v>245.21034240723</v>
      </c>
      <c r="F246">
        <v>318.52703857422</v>
      </c>
      <c r="G246">
        <v>357.96948242188</v>
      </c>
      <c r="H246">
        <v>410.52224731445</v>
      </c>
      <c r="I246" s="10">
        <f>IFERROR(EXP(TREND(LN($D$1:$H$1),LN(D246:H246),LN(Calculations!$B$2))),0)</f>
        <v>0.91611672977792658</v>
      </c>
    </row>
    <row r="247" spans="1:9" x14ac:dyDescent="0.35">
      <c r="A247">
        <v>-63</v>
      </c>
      <c r="B247">
        <v>10.5</v>
      </c>
      <c r="C247">
        <f>ASIN(SQRT((SIN(RADIANS(PARAMETERS!$D$8-B247)/2)*SIN(RADIANS(PARAMETERS!$D$8-B247)/2))+(COS(RADIANS(B247))*COS(RADIANS(PARAMETERS!$D$8))*SIN(RADIANS(PARAMETERS!$D$9-A247)/2)*SIN(RADIANS(PARAMETERS!$D$9-A247)/2))))*2*3958.756</f>
        <v>375.46604099284997</v>
      </c>
      <c r="D247">
        <v>169.20611572266</v>
      </c>
      <c r="E247">
        <v>211.29965209961</v>
      </c>
      <c r="F247">
        <v>273.91360473633</v>
      </c>
      <c r="G247">
        <v>311.58303833008</v>
      </c>
      <c r="H247">
        <v>351.37734985352</v>
      </c>
      <c r="I247" s="10">
        <f>IFERROR(EXP(TREND(LN($D$1:$H$1),LN(D247:H247),LN(Calculations!$B$2))),0)</f>
        <v>0.83208897612967314</v>
      </c>
    </row>
    <row r="248" spans="1:9" x14ac:dyDescent="0.35">
      <c r="A248">
        <v>-62.5</v>
      </c>
      <c r="B248">
        <v>10.5</v>
      </c>
      <c r="C248">
        <f>ASIN(SQRT((SIN(RADIANS(PARAMETERS!$D$8-B248)/2)*SIN(RADIANS(PARAMETERS!$D$8-B248)/2))+(COS(RADIANS(B248))*COS(RADIANS(PARAMETERS!$D$8))*SIN(RADIANS(PARAMETERS!$D$9-A248)/2)*SIN(RADIANS(PARAMETERS!$D$9-A248)/2))))*2*3958.756</f>
        <v>362.51243522802633</v>
      </c>
      <c r="D248">
        <v>100.3656463623</v>
      </c>
      <c r="E248">
        <v>130.48394775391</v>
      </c>
      <c r="F248">
        <v>160.91149902344</v>
      </c>
      <c r="G248">
        <v>182.64007568359</v>
      </c>
      <c r="H248">
        <v>211.90602111816</v>
      </c>
      <c r="I248" s="10">
        <f>IFERROR(EXP(TREND(LN($D$1:$H$1),LN(D248:H248),LN(Calculations!$B$2))),0)</f>
        <v>0.1825093011380492</v>
      </c>
    </row>
    <row r="249" spans="1:9" x14ac:dyDescent="0.35">
      <c r="A249">
        <v>-62</v>
      </c>
      <c r="B249">
        <v>10.5</v>
      </c>
      <c r="C249">
        <f>ASIN(SQRT((SIN(RADIANS(PARAMETERS!$D$8-B249)/2)*SIN(RADIANS(PARAMETERS!$D$8-B249)/2))+(COS(RADIANS(B249))*COS(RADIANS(PARAMETERS!$D$8))*SIN(RADIANS(PARAMETERS!$D$9-A249)/2)*SIN(RADIANS(PARAMETERS!$D$9-A249)/2))))*2*3958.756</f>
        <v>352.30804257468401</v>
      </c>
      <c r="D249">
        <v>91.490562438965</v>
      </c>
      <c r="E249">
        <v>117.88291168213</v>
      </c>
      <c r="F249">
        <v>150.80360412598</v>
      </c>
      <c r="G249">
        <v>172.24821472168</v>
      </c>
      <c r="H249">
        <v>201.33070373535</v>
      </c>
      <c r="I249" s="10">
        <f>IFERROR(EXP(TREND(LN($D$1:$H$1),LN(D249:H249),LN(Calculations!$B$2))),0)</f>
        <v>0.10795676645607301</v>
      </c>
    </row>
    <row r="250" spans="1:9" x14ac:dyDescent="0.35">
      <c r="A250">
        <v>-61.5</v>
      </c>
      <c r="B250">
        <v>10.5</v>
      </c>
      <c r="C250">
        <f>ASIN(SQRT((SIN(RADIANS(PARAMETERS!$D$8-B250)/2)*SIN(RADIANS(PARAMETERS!$D$8-B250)/2))+(COS(RADIANS(B250))*COS(RADIANS(PARAMETERS!$D$8))*SIN(RADIANS(PARAMETERS!$D$9-A250)/2)*SIN(RADIANS(PARAMETERS!$D$9-A250)/2))))*2*3958.756</f>
        <v>345.09686976025785</v>
      </c>
      <c r="D250">
        <v>98.141944885254006</v>
      </c>
      <c r="E250">
        <v>129.87030029297</v>
      </c>
      <c r="F250">
        <v>164.4832611084</v>
      </c>
      <c r="G250">
        <v>189.60873413086</v>
      </c>
      <c r="H250">
        <v>224.0266418457</v>
      </c>
      <c r="I250" s="10">
        <f>IFERROR(EXP(TREND(LN($D$1:$H$1),LN(D250:H250),LN(Calculations!$B$2))),0)</f>
        <v>0.11845983646899755</v>
      </c>
    </row>
    <row r="251" spans="1:9" x14ac:dyDescent="0.35">
      <c r="A251">
        <v>-61</v>
      </c>
      <c r="B251">
        <v>10.5</v>
      </c>
      <c r="C251">
        <f>ASIN(SQRT((SIN(RADIANS(PARAMETERS!$D$8-B251)/2)*SIN(RADIANS(PARAMETERS!$D$8-B251)/2))+(COS(RADIANS(B251))*COS(RADIANS(PARAMETERS!$D$8))*SIN(RADIANS(PARAMETERS!$D$9-A251)/2)*SIN(RADIANS(PARAMETERS!$D$9-A251)/2))))*2*3958.756</f>
        <v>341.06885377420508</v>
      </c>
      <c r="D251">
        <v>109.24975585938</v>
      </c>
      <c r="E251">
        <v>142.86245727539</v>
      </c>
      <c r="F251">
        <v>182.65217590332</v>
      </c>
      <c r="G251">
        <v>212.0934753418</v>
      </c>
      <c r="H251">
        <v>252.74551391602</v>
      </c>
      <c r="I251" s="10">
        <f>IFERROR(EXP(TREND(LN($D$1:$H$1),LN(D251:H251),LN(Calculations!$B$2))),0)</f>
        <v>0.14715936778263058</v>
      </c>
    </row>
    <row r="252" spans="1:9" x14ac:dyDescent="0.35">
      <c r="A252">
        <v>-60.5</v>
      </c>
      <c r="B252">
        <v>10.5</v>
      </c>
      <c r="C252">
        <f>ASIN(SQRT((SIN(RADIANS(PARAMETERS!$D$8-B252)/2)*SIN(RADIANS(PARAMETERS!$D$8-B252)/2))+(COS(RADIANS(B252))*COS(RADIANS(PARAMETERS!$D$8))*SIN(RADIANS(PARAMETERS!$D$9-A252)/2)*SIN(RADIANS(PARAMETERS!$D$9-A252)/2))))*2*3958.756</f>
        <v>340.33705056489481</v>
      </c>
      <c r="D252">
        <v>111.55237579346</v>
      </c>
      <c r="E252">
        <v>145.52905273438</v>
      </c>
      <c r="F252">
        <v>186.75840759277</v>
      </c>
      <c r="G252">
        <v>217.35530090332</v>
      </c>
      <c r="H252">
        <v>259.70794677734</v>
      </c>
      <c r="I252" s="10">
        <f>IFERROR(EXP(TREND(LN($D$1:$H$1),LN(D252:H252),LN(Calculations!$B$2))),0)</f>
        <v>0.15049209459641769</v>
      </c>
    </row>
    <row r="253" spans="1:9" x14ac:dyDescent="0.35">
      <c r="A253">
        <v>-60</v>
      </c>
      <c r="B253">
        <v>10.5</v>
      </c>
      <c r="C253">
        <f>ASIN(SQRT((SIN(RADIANS(PARAMETERS!$D$8-B253)/2)*SIN(RADIANS(PARAMETERS!$D$8-B253)/2))+(COS(RADIANS(B253))*COS(RADIANS(PARAMETERS!$D$8))*SIN(RADIANS(PARAMETERS!$D$9-A253)/2)*SIN(RADIANS(PARAMETERS!$D$9-A253)/2))))*2*3958.756</f>
        <v>342.92256611957026</v>
      </c>
      <c r="D253">
        <v>97.556228637695</v>
      </c>
      <c r="E253">
        <v>131.69990539551</v>
      </c>
      <c r="F253">
        <v>169.2234954834</v>
      </c>
      <c r="G253">
        <v>197.0979309082</v>
      </c>
      <c r="H253">
        <v>235.71423339844</v>
      </c>
      <c r="I253" s="10">
        <f>IFERROR(EXP(TREND(LN($D$1:$H$1),LN(D253:H253),LN(Calculations!$B$2))),0)</f>
        <v>9.4345746277837705E-2</v>
      </c>
    </row>
    <row r="254" spans="1:9" x14ac:dyDescent="0.35">
      <c r="A254">
        <v>-59.5</v>
      </c>
      <c r="B254">
        <v>10.5</v>
      </c>
      <c r="C254">
        <f>ASIN(SQRT((SIN(RADIANS(PARAMETERS!$D$8-B254)/2)*SIN(RADIANS(PARAMETERS!$D$8-B254)/2))+(COS(RADIANS(B254))*COS(RADIANS(PARAMETERS!$D$8))*SIN(RADIANS(PARAMETERS!$D$9-A254)/2)*SIN(RADIANS(PARAMETERS!$D$9-A254)/2))))*2*3958.756</f>
        <v>348.75161837346366</v>
      </c>
      <c r="D254">
        <v>61.73180770874</v>
      </c>
      <c r="E254">
        <v>79.347747802734006</v>
      </c>
      <c r="F254">
        <v>106.39041900635</v>
      </c>
      <c r="G254">
        <v>127.16622161865</v>
      </c>
      <c r="H254">
        <v>150.66481018066</v>
      </c>
      <c r="I254" s="10">
        <f>IFERROR(EXP(TREND(LN($D$1:$H$1),LN(D254:H254),LN(Calculations!$B$2))),0)</f>
        <v>2.5058271274414054E-2</v>
      </c>
    </row>
    <row r="255" spans="1:9" x14ac:dyDescent="0.35">
      <c r="A255">
        <v>-59</v>
      </c>
      <c r="B255">
        <v>10.5</v>
      </c>
      <c r="C255">
        <f>ASIN(SQRT((SIN(RADIANS(PARAMETERS!$D$8-B255)/2)*SIN(RADIANS(PARAMETERS!$D$8-B255)/2))+(COS(RADIANS(B255))*COS(RADIANS(PARAMETERS!$D$8))*SIN(RADIANS(PARAMETERS!$D$9-A255)/2)*SIN(RADIANS(PARAMETERS!$D$9-A255)/2))))*2*3958.756</f>
        <v>357.66563626519883</v>
      </c>
      <c r="D255">
        <v>33.098735809326001</v>
      </c>
      <c r="E255">
        <v>43.51012802124</v>
      </c>
      <c r="F255">
        <v>59.485595703125</v>
      </c>
      <c r="G255">
        <v>69.10472869873</v>
      </c>
      <c r="H255">
        <v>82.393112182617003</v>
      </c>
      <c r="I255" s="10">
        <f>IFERROR(EXP(TREND(LN($D$1:$H$1),LN(D255:H255),LN(Calculations!$B$2))),0)</f>
        <v>5.2714849233513805E-3</v>
      </c>
    </row>
    <row r="256" spans="1:9" x14ac:dyDescent="0.35">
      <c r="A256">
        <v>-90</v>
      </c>
      <c r="B256">
        <v>11</v>
      </c>
      <c r="C256">
        <f>ASIN(SQRT((SIN(RADIANS(PARAMETERS!$D$8-B256)/2)*SIN(RADIANS(PARAMETERS!$D$8-B256)/2))+(COS(RADIANS(B256))*COS(RADIANS(PARAMETERS!$D$8))*SIN(RADIANS(PARAMETERS!$D$9-A256)/2)*SIN(RADIANS(PARAMETERS!$D$9-A256)/2))))*2*3958.756</f>
        <v>1996.6925514231275</v>
      </c>
      <c r="D256">
        <v>27.828022003173999</v>
      </c>
      <c r="E256">
        <v>34.33012008667</v>
      </c>
      <c r="F256">
        <v>43.874324798583999</v>
      </c>
      <c r="G256">
        <v>50.934093475342003</v>
      </c>
      <c r="H256">
        <v>60.191825866698998</v>
      </c>
      <c r="I256" s="10">
        <f>IFERROR(EXP(TREND(LN($D$1:$H$1),LN(D256:H256),LN(Calculations!$B$2))),0)</f>
        <v>3.1743930402006008E-3</v>
      </c>
    </row>
    <row r="257" spans="1:9" x14ac:dyDescent="0.35">
      <c r="A257">
        <v>-89.5</v>
      </c>
      <c r="B257">
        <v>11</v>
      </c>
      <c r="C257">
        <f>ASIN(SQRT((SIN(RADIANS(PARAMETERS!$D$8-B257)/2)*SIN(RADIANS(PARAMETERS!$D$8-B257)/2))+(COS(RADIANS(B257))*COS(RADIANS(PARAMETERS!$D$8))*SIN(RADIANS(PARAMETERS!$D$9-A257)/2)*SIN(RADIANS(PARAMETERS!$D$9-A257)/2))))*2*3958.756</f>
        <v>1963.5315914220532</v>
      </c>
      <c r="D257">
        <v>36.660900115967003</v>
      </c>
      <c r="E257">
        <v>47.136165618896001</v>
      </c>
      <c r="F257">
        <v>62.211250305176002</v>
      </c>
      <c r="G257">
        <v>71.862411499022997</v>
      </c>
      <c r="H257">
        <v>85.112777709960994</v>
      </c>
      <c r="I257" s="10">
        <f>IFERROR(EXP(TREND(LN($D$1:$H$1),LN(D257:H257),LN(Calculations!$B$2))),0)</f>
        <v>7.07452367209737E-3</v>
      </c>
    </row>
    <row r="258" spans="1:9" x14ac:dyDescent="0.35">
      <c r="A258">
        <v>-89</v>
      </c>
      <c r="B258">
        <v>11</v>
      </c>
      <c r="C258">
        <f>ASIN(SQRT((SIN(RADIANS(PARAMETERS!$D$8-B258)/2)*SIN(RADIANS(PARAMETERS!$D$8-B258)/2))+(COS(RADIANS(B258))*COS(RADIANS(PARAMETERS!$D$8))*SIN(RADIANS(PARAMETERS!$D$9-A258)/2)*SIN(RADIANS(PARAMETERS!$D$9-A258)/2))))*2*3958.756</f>
        <v>1930.3824660375292</v>
      </c>
      <c r="D258">
        <v>57.410327911377003</v>
      </c>
      <c r="E258">
        <v>74.052856445312997</v>
      </c>
      <c r="F258">
        <v>99.295997619629006</v>
      </c>
      <c r="G258">
        <v>118.69008636475</v>
      </c>
      <c r="H258">
        <v>144.05516052246</v>
      </c>
      <c r="I258" s="10">
        <f>IFERROR(EXP(TREND(LN($D$1:$H$1),LN(D258:H258),LN(Calculations!$B$2))),0)</f>
        <v>1.9951841126711414E-2</v>
      </c>
    </row>
    <row r="259" spans="1:9" x14ac:dyDescent="0.35">
      <c r="A259">
        <v>-88.5</v>
      </c>
      <c r="B259">
        <v>11</v>
      </c>
      <c r="C259">
        <f>ASIN(SQRT((SIN(RADIANS(PARAMETERS!$D$8-B259)/2)*SIN(RADIANS(PARAMETERS!$D$8-B259)/2))+(COS(RADIANS(B259))*COS(RADIANS(PARAMETERS!$D$8))*SIN(RADIANS(PARAMETERS!$D$9-A259)/2)*SIN(RADIANS(PARAMETERS!$D$9-A259)/2))))*2*3958.756</f>
        <v>1897.2459485025558</v>
      </c>
      <c r="D259">
        <v>99.245178222655994</v>
      </c>
      <c r="E259">
        <v>139.21536254883</v>
      </c>
      <c r="F259">
        <v>195.90826416016</v>
      </c>
      <c r="G259">
        <v>241.15347290039</v>
      </c>
      <c r="H259">
        <v>305.92913818359</v>
      </c>
      <c r="I259" s="10">
        <f>IFERROR(EXP(TREND(LN($D$1:$H$1),LN(D259:H259),LN(Calculations!$B$2))),0)</f>
        <v>4.7209125492316005E-2</v>
      </c>
    </row>
    <row r="260" spans="1:9" x14ac:dyDescent="0.35">
      <c r="A260">
        <v>-88</v>
      </c>
      <c r="B260">
        <v>11</v>
      </c>
      <c r="C260">
        <f>ASIN(SQRT((SIN(RADIANS(PARAMETERS!$D$8-B260)/2)*SIN(RADIANS(PARAMETERS!$D$8-B260)/2))+(COS(RADIANS(B260))*COS(RADIANS(PARAMETERS!$D$8))*SIN(RADIANS(PARAMETERS!$D$9-A260)/2)*SIN(RADIANS(PARAMETERS!$D$9-A260)/2))))*2*3958.756</f>
        <v>1864.1228634445595</v>
      </c>
      <c r="D260">
        <v>128.46286010742</v>
      </c>
      <c r="E260">
        <v>169.8565826416</v>
      </c>
      <c r="F260">
        <v>233.97003173828</v>
      </c>
      <c r="G260">
        <v>284.28366088867</v>
      </c>
      <c r="H260">
        <v>345.30029296875</v>
      </c>
      <c r="I260" s="10">
        <f>IFERROR(EXP(TREND(LN($D$1:$H$1),LN(D260:H260),LN(Calculations!$B$2))),0)</f>
        <v>0.11358610560323497</v>
      </c>
    </row>
    <row r="261" spans="1:9" x14ac:dyDescent="0.35">
      <c r="A261">
        <v>-87.5</v>
      </c>
      <c r="B261">
        <v>11</v>
      </c>
      <c r="C261">
        <f>ASIN(SQRT((SIN(RADIANS(PARAMETERS!$D$8-B261)/2)*SIN(RADIANS(PARAMETERS!$D$8-B261)/2))+(COS(RADIANS(B261))*COS(RADIANS(PARAMETERS!$D$8))*SIN(RADIANS(PARAMETERS!$D$9-A261)/2)*SIN(RADIANS(PARAMETERS!$D$9-A261)/2))))*2*3958.756</f>
        <v>1831.0140915132617</v>
      </c>
      <c r="D261">
        <v>166.97943115234</v>
      </c>
      <c r="E261">
        <v>226.2451171875</v>
      </c>
      <c r="F261">
        <v>318.13000488281</v>
      </c>
      <c r="G261">
        <v>381.49240112305</v>
      </c>
      <c r="H261">
        <v>472.1116027832</v>
      </c>
      <c r="I261" s="10">
        <f>IFERROR(EXP(TREND(LN($D$1:$H$1),LN(D261:H261),LN(Calculations!$B$2))),0)</f>
        <v>0.17726321776695295</v>
      </c>
    </row>
    <row r="262" spans="1:9" x14ac:dyDescent="0.35">
      <c r="A262">
        <v>-87</v>
      </c>
      <c r="B262">
        <v>11</v>
      </c>
      <c r="C262">
        <f>ASIN(SQRT((SIN(RADIANS(PARAMETERS!$D$8-B262)/2)*SIN(RADIANS(PARAMETERS!$D$8-B262)/2))+(COS(RADIANS(B262))*COS(RADIANS(PARAMETERS!$D$8))*SIN(RADIANS(PARAMETERS!$D$9-A262)/2)*SIN(RADIANS(PARAMETERS!$D$9-A262)/2))))*2*3958.756</f>
        <v>1797.9205745089412</v>
      </c>
      <c r="D262">
        <v>175.19439697266</v>
      </c>
      <c r="E262">
        <v>235.39097595215</v>
      </c>
      <c r="F262">
        <v>325.46237182617</v>
      </c>
      <c r="G262">
        <v>386.74313354492</v>
      </c>
      <c r="H262">
        <v>473.51678466797</v>
      </c>
      <c r="I262" s="10">
        <f>IFERROR(EXP(TREND(LN($D$1:$H$1),LN(D262:H262),LN(Calculations!$B$2))),0)</f>
        <v>0.23684988481226366</v>
      </c>
    </row>
    <row r="263" spans="1:9" x14ac:dyDescent="0.35">
      <c r="A263">
        <v>-86.5</v>
      </c>
      <c r="B263">
        <v>11</v>
      </c>
      <c r="C263">
        <f>ASIN(SQRT((SIN(RADIANS(PARAMETERS!$D$8-B263)/2)*SIN(RADIANS(PARAMETERS!$D$8-B263)/2))+(COS(RADIANS(B263))*COS(RADIANS(PARAMETERS!$D$8))*SIN(RADIANS(PARAMETERS!$D$9-A263)/2)*SIN(RADIANS(PARAMETERS!$D$9-A263)/2))))*2*3958.756</f>
        <v>1764.8433210749658</v>
      </c>
      <c r="D263">
        <v>137.53953552246</v>
      </c>
      <c r="E263">
        <v>170.79998779297</v>
      </c>
      <c r="F263">
        <v>219.97463989258</v>
      </c>
      <c r="G263">
        <v>256.57131958008</v>
      </c>
      <c r="H263">
        <v>304.68170166016</v>
      </c>
      <c r="I263" s="10">
        <f>IFERROR(EXP(TREND(LN($D$1:$H$1),LN(D263:H263),LN(Calculations!$B$2))),0)</f>
        <v>0.31436403688308662</v>
      </c>
    </row>
    <row r="264" spans="1:9" x14ac:dyDescent="0.35">
      <c r="A264">
        <v>-86</v>
      </c>
      <c r="B264">
        <v>11</v>
      </c>
      <c r="C264">
        <f>ASIN(SQRT((SIN(RADIANS(PARAMETERS!$D$8-B264)/2)*SIN(RADIANS(PARAMETERS!$D$8-B264)/2))+(COS(RADIANS(B264))*COS(RADIANS(PARAMETERS!$D$8))*SIN(RADIANS(PARAMETERS!$D$9-A264)/2)*SIN(RADIANS(PARAMETERS!$D$9-A264)/2))))*2*3958.756</f>
        <v>1731.7834130278839</v>
      </c>
      <c r="D264">
        <v>142.37306213379</v>
      </c>
      <c r="E264">
        <v>179.06712341309</v>
      </c>
      <c r="F264">
        <v>234.07679748535</v>
      </c>
      <c r="G264">
        <v>275.50003051758</v>
      </c>
      <c r="H264">
        <v>324.3857421875</v>
      </c>
      <c r="I264" s="10">
        <f>IFERROR(EXP(TREND(LN($D$1:$H$1),LN(D264:H264),LN(Calculations!$B$2))),0)</f>
        <v>0.29282440529074272</v>
      </c>
    </row>
    <row r="265" spans="1:9" x14ac:dyDescent="0.35">
      <c r="A265">
        <v>-85.5</v>
      </c>
      <c r="B265">
        <v>11</v>
      </c>
      <c r="C265">
        <f>ASIN(SQRT((SIN(RADIANS(PARAMETERS!$D$8-B265)/2)*SIN(RADIANS(PARAMETERS!$D$8-B265)/2))+(COS(RADIANS(B265))*COS(RADIANS(PARAMETERS!$D$8))*SIN(RADIANS(PARAMETERS!$D$9-A265)/2)*SIN(RADIANS(PARAMETERS!$D$9-A265)/2))))*2*3958.756</f>
        <v>1698.7420124093192</v>
      </c>
      <c r="D265">
        <v>134.68971252441</v>
      </c>
      <c r="E265">
        <v>171.5297088623</v>
      </c>
      <c r="F265">
        <v>227.51504516602</v>
      </c>
      <c r="G265">
        <v>270.1608581543</v>
      </c>
      <c r="H265">
        <v>323.23162841797</v>
      </c>
      <c r="I265" s="10">
        <f>IFERROR(EXP(TREND(LN($D$1:$H$1),LN(D265:H265),LN(Calculations!$B$2))),0)</f>
        <v>0.19776574087035648</v>
      </c>
    </row>
    <row r="266" spans="1:9" x14ac:dyDescent="0.35">
      <c r="A266">
        <v>-85</v>
      </c>
      <c r="B266">
        <v>11</v>
      </c>
      <c r="C266">
        <f>ASIN(SQRT((SIN(RADIANS(PARAMETERS!$D$8-B266)/2)*SIN(RADIANS(PARAMETERS!$D$8-B266)/2))+(COS(RADIANS(B266))*COS(RADIANS(PARAMETERS!$D$8))*SIN(RADIANS(PARAMETERS!$D$9-A266)/2)*SIN(RADIANS(PARAMETERS!$D$9-A266)/2))))*2*3958.756</f>
        <v>1665.7203693567794</v>
      </c>
      <c r="D266">
        <v>124.47080993652</v>
      </c>
      <c r="E266">
        <v>165.39099121094</v>
      </c>
      <c r="F266">
        <v>227.13745117188</v>
      </c>
      <c r="G266">
        <v>275.47940063477</v>
      </c>
      <c r="H266">
        <v>338.54339599609</v>
      </c>
      <c r="I266" s="10">
        <f>IFERROR(EXP(TREND(LN($D$1:$H$1),LN(D266:H266),LN(Calculations!$B$2))),0)</f>
        <v>0.1034028074207828</v>
      </c>
    </row>
    <row r="267" spans="1:9" x14ac:dyDescent="0.35">
      <c r="A267">
        <v>-84.5</v>
      </c>
      <c r="B267">
        <v>11</v>
      </c>
      <c r="C267">
        <f>ASIN(SQRT((SIN(RADIANS(PARAMETERS!$D$8-B267)/2)*SIN(RADIANS(PARAMETERS!$D$8-B267)/2))+(COS(RADIANS(B267))*COS(RADIANS(PARAMETERS!$D$8))*SIN(RADIANS(PARAMETERS!$D$9-A267)/2)*SIN(RADIANS(PARAMETERS!$D$9-A267)/2))))*2*3958.756</f>
        <v>1632.7198309055248</v>
      </c>
      <c r="D267">
        <v>121.23778533936</v>
      </c>
      <c r="E267">
        <v>169.75706481934</v>
      </c>
      <c r="F267">
        <v>247.50099182129</v>
      </c>
      <c r="G267">
        <v>310.32592773438</v>
      </c>
      <c r="H267">
        <v>399.7214050293</v>
      </c>
      <c r="I267" s="10">
        <f>IFERROR(EXP(TREND(LN($D$1:$H$1),LN(D267:H267),LN(Calculations!$B$2))),0)</f>
        <v>5.8422196551209879E-2</v>
      </c>
    </row>
    <row r="268" spans="1:9" x14ac:dyDescent="0.35">
      <c r="A268">
        <v>-84</v>
      </c>
      <c r="B268">
        <v>11</v>
      </c>
      <c r="C268">
        <f>ASIN(SQRT((SIN(RADIANS(PARAMETERS!$D$8-B268)/2)*SIN(RADIANS(PARAMETERS!$D$8-B268)/2))+(COS(RADIANS(B268))*COS(RADIANS(PARAMETERS!$D$8))*SIN(RADIANS(PARAMETERS!$D$9-A268)/2)*SIN(RADIANS(PARAMETERS!$D$9-A268)/2))))*2*3958.756</f>
        <v>1599.7418508513658</v>
      </c>
      <c r="D268">
        <v>100.09883117676</v>
      </c>
      <c r="E268">
        <v>141.18742370605</v>
      </c>
      <c r="F268">
        <v>200.17388916016</v>
      </c>
      <c r="G268">
        <v>247.52690124512</v>
      </c>
      <c r="H268">
        <v>315.64065551758</v>
      </c>
      <c r="I268" s="10">
        <f>IFERROR(EXP(TREND(LN($D$1:$H$1),LN(D268:H268),LN(Calculations!$B$2))),0)</f>
        <v>4.5680495836754792E-2</v>
      </c>
    </row>
    <row r="269" spans="1:9" x14ac:dyDescent="0.35">
      <c r="A269">
        <v>-83.5</v>
      </c>
      <c r="B269">
        <v>11</v>
      </c>
      <c r="C269">
        <f>ASIN(SQRT((SIN(RADIANS(PARAMETERS!$D$8-B269)/2)*SIN(RADIANS(PARAMETERS!$D$8-B269)/2))+(COS(RADIANS(B269))*COS(RADIANS(PARAMETERS!$D$8))*SIN(RADIANS(PARAMETERS!$D$9-A269)/2)*SIN(RADIANS(PARAMETERS!$D$9-A269)/2))))*2*3958.756</f>
        <v>1566.7880008251229</v>
      </c>
      <c r="D269">
        <v>91.501136779785</v>
      </c>
      <c r="E269">
        <v>129.54920959473</v>
      </c>
      <c r="F269">
        <v>182.41937255859</v>
      </c>
      <c r="G269">
        <v>224.38177490234</v>
      </c>
      <c r="H269">
        <v>286.08505249023</v>
      </c>
      <c r="I269" s="10">
        <f>IFERROR(EXP(TREND(LN($D$1:$H$1),LN(D269:H269),LN(Calculations!$B$2))),0)</f>
        <v>3.9227766578329312E-2</v>
      </c>
    </row>
    <row r="270" spans="1:9" x14ac:dyDescent="0.35">
      <c r="A270">
        <v>-83</v>
      </c>
      <c r="B270">
        <v>11</v>
      </c>
      <c r="C270">
        <f>ASIN(SQRT((SIN(RADIANS(PARAMETERS!$D$8-B270)/2)*SIN(RADIANS(PARAMETERS!$D$8-B270)/2))+(COS(RADIANS(B270))*COS(RADIANS(PARAMETERS!$D$8))*SIN(RADIANS(PARAMETERS!$D$9-A270)/2)*SIN(RADIANS(PARAMETERS!$D$9-A270)/2))))*2*3958.756</f>
        <v>1533.8599827541757</v>
      </c>
      <c r="D270">
        <v>81.676315307617003</v>
      </c>
      <c r="E270">
        <v>111.08937835693</v>
      </c>
      <c r="F270">
        <v>152.18472290039</v>
      </c>
      <c r="G270">
        <v>180.09649658203</v>
      </c>
      <c r="H270">
        <v>219.44236755371</v>
      </c>
      <c r="I270" s="10">
        <f>IFERROR(EXP(TREND(LN($D$1:$H$1),LN(D270:H270),LN(Calculations!$B$2))),0)</f>
        <v>4.2425551206004969E-2</v>
      </c>
    </row>
    <row r="271" spans="1:9" x14ac:dyDescent="0.35">
      <c r="A271">
        <v>-82.5</v>
      </c>
      <c r="B271">
        <v>11</v>
      </c>
      <c r="C271">
        <f>ASIN(SQRT((SIN(RADIANS(PARAMETERS!$D$8-B271)/2)*SIN(RADIANS(PARAMETERS!$D$8-B271)/2))+(COS(RADIANS(B271))*COS(RADIANS(PARAMETERS!$D$8))*SIN(RADIANS(PARAMETERS!$D$9-A271)/2)*SIN(RADIANS(PARAMETERS!$D$9-A271)/2))))*2*3958.756</f>
        <v>1500.9596429157796</v>
      </c>
      <c r="D271">
        <v>69.308868408202997</v>
      </c>
      <c r="E271">
        <v>91.188949584960994</v>
      </c>
      <c r="F271">
        <v>125.64401245117</v>
      </c>
      <c r="G271">
        <v>147.20620727539</v>
      </c>
      <c r="H271">
        <v>175.19256591797</v>
      </c>
      <c r="I271" s="10">
        <f>IFERROR(EXP(TREND(LN($D$1:$H$1),LN(D271:H271),LN(Calculations!$B$2))),0)</f>
        <v>3.1705472193652495E-2</v>
      </c>
    </row>
    <row r="272" spans="1:9" x14ac:dyDescent="0.35">
      <c r="A272">
        <v>-82</v>
      </c>
      <c r="B272">
        <v>11</v>
      </c>
      <c r="C272">
        <f>ASIN(SQRT((SIN(RADIANS(PARAMETERS!$D$8-B272)/2)*SIN(RADIANS(PARAMETERS!$D$8-B272)/2))+(COS(RADIANS(B272))*COS(RADIANS(PARAMETERS!$D$8))*SIN(RADIANS(PARAMETERS!$D$9-A272)/2)*SIN(RADIANS(PARAMETERS!$D$9-A272)/2))))*2*3958.756</f>
        <v>1468.0889878216194</v>
      </c>
      <c r="D272">
        <v>55.224514007567997</v>
      </c>
      <c r="E272">
        <v>72.251258850097997</v>
      </c>
      <c r="F272">
        <v>97.075866699219006</v>
      </c>
      <c r="G272">
        <v>116.17875671387</v>
      </c>
      <c r="H272">
        <v>140.73574829102</v>
      </c>
      <c r="I272" s="10">
        <f>IFERROR(EXP(TREND(LN($D$1:$H$1),LN(D272:H272),LN(Calculations!$B$2))),0)</f>
        <v>1.7918046544740069E-2</v>
      </c>
    </row>
    <row r="273" spans="1:9" x14ac:dyDescent="0.35">
      <c r="A273">
        <v>-81.5</v>
      </c>
      <c r="B273">
        <v>11</v>
      </c>
      <c r="C273">
        <f>ASIN(SQRT((SIN(RADIANS(PARAMETERS!$D$8-B273)/2)*SIN(RADIANS(PARAMETERS!$D$8-B273)/2))+(COS(RADIANS(B273))*COS(RADIANS(PARAMETERS!$D$8))*SIN(RADIANS(PARAMETERS!$D$9-A273)/2)*SIN(RADIANS(PARAMETERS!$D$9-A273)/2))))*2*3958.756</f>
        <v>1435.2502022145493</v>
      </c>
      <c r="D273">
        <v>41.049247741698998</v>
      </c>
      <c r="E273">
        <v>56.189189910888999</v>
      </c>
      <c r="F273">
        <v>74.885124206542997</v>
      </c>
      <c r="G273">
        <v>88.737915039062997</v>
      </c>
      <c r="H273">
        <v>108.29398345947</v>
      </c>
      <c r="I273" s="10">
        <f>IFERROR(EXP(TREND(LN($D$1:$H$1),LN(D273:H273),LN(Calculations!$B$2))),0)</f>
        <v>8.8490312582776565E-3</v>
      </c>
    </row>
    <row r="274" spans="1:9" x14ac:dyDescent="0.35">
      <c r="A274">
        <v>-81</v>
      </c>
      <c r="B274">
        <v>11</v>
      </c>
      <c r="C274">
        <f>ASIN(SQRT((SIN(RADIANS(PARAMETERS!$D$8-B274)/2)*SIN(RADIANS(PARAMETERS!$D$8-B274)/2))+(COS(RADIANS(B274))*COS(RADIANS(PARAMETERS!$D$8))*SIN(RADIANS(PARAMETERS!$D$9-A274)/2)*SIN(RADIANS(PARAMETERS!$D$9-A274)/2))))*2*3958.756</f>
        <v>1402.4456695080785</v>
      </c>
      <c r="D274">
        <v>32.130153656006001</v>
      </c>
      <c r="E274">
        <v>42.378913879395</v>
      </c>
      <c r="F274">
        <v>58.478618621826001</v>
      </c>
      <c r="G274">
        <v>68.470672607422003</v>
      </c>
      <c r="H274">
        <v>82.393104553222997</v>
      </c>
      <c r="I274" s="10">
        <f>IFERROR(EXP(TREND(LN($D$1:$H$1),LN(D274:H274),LN(Calculations!$B$2))),0)</f>
        <v>4.8365278467718273E-3</v>
      </c>
    </row>
    <row r="275" spans="1:9" x14ac:dyDescent="0.35">
      <c r="A275">
        <v>-80.5</v>
      </c>
      <c r="B275">
        <v>11</v>
      </c>
      <c r="C275">
        <f>ASIN(SQRT((SIN(RADIANS(PARAMETERS!$D$8-B275)/2)*SIN(RADIANS(PARAMETERS!$D$8-B275)/2))+(COS(RADIANS(B275))*COS(RADIANS(PARAMETERS!$D$8))*SIN(RADIANS(PARAMETERS!$D$9-A275)/2)*SIN(RADIANS(PARAMETERS!$D$9-A275)/2))))*2*3958.756</f>
        <v>1369.6779950586788</v>
      </c>
      <c r="D275">
        <v>30.231307983398001</v>
      </c>
      <c r="E275">
        <v>39.849250793457003</v>
      </c>
      <c r="F275">
        <v>55.025733947753999</v>
      </c>
      <c r="G275">
        <v>65.204895019530994</v>
      </c>
      <c r="H275">
        <v>78.613540649414006</v>
      </c>
      <c r="I275" s="10">
        <f>IFERROR(EXP(TREND(LN($D$1:$H$1),LN(D275:H275),LN(Calculations!$B$2))),0)</f>
        <v>4.1453347460260834E-3</v>
      </c>
    </row>
    <row r="276" spans="1:9" x14ac:dyDescent="0.35">
      <c r="A276">
        <v>-80</v>
      </c>
      <c r="B276">
        <v>11</v>
      </c>
      <c r="C276">
        <f>ASIN(SQRT((SIN(RADIANS(PARAMETERS!$D$8-B276)/2)*SIN(RADIANS(PARAMETERS!$D$8-B276)/2))+(COS(RADIANS(B276))*COS(RADIANS(PARAMETERS!$D$8))*SIN(RADIANS(PARAMETERS!$D$9-A276)/2)*SIN(RADIANS(PARAMETERS!$D$9-A276)/2))))*2*3958.756</f>
        <v>1336.950032732617</v>
      </c>
      <c r="D276">
        <v>34.371871948242003</v>
      </c>
      <c r="E276">
        <v>46.6653175354</v>
      </c>
      <c r="F276">
        <v>64.835090637207003</v>
      </c>
      <c r="G276">
        <v>77.033309936522997</v>
      </c>
      <c r="H276">
        <v>94.303688049315994</v>
      </c>
      <c r="I276" s="10">
        <f>IFERROR(EXP(TREND(LN($D$1:$H$1),LN(D276:H276),LN(Calculations!$B$2))),0)</f>
        <v>5.6158692246555345E-3</v>
      </c>
    </row>
    <row r="277" spans="1:9" x14ac:dyDescent="0.35">
      <c r="A277">
        <v>-79.5</v>
      </c>
      <c r="B277">
        <v>11</v>
      </c>
      <c r="C277">
        <f>ASIN(SQRT((SIN(RADIANS(PARAMETERS!$D$8-B277)/2)*SIN(RADIANS(PARAMETERS!$D$8-B277)/2))+(COS(RADIANS(B277))*COS(RADIANS(PARAMETERS!$D$8))*SIN(RADIANS(PARAMETERS!$D$9-A277)/2)*SIN(RADIANS(PARAMETERS!$D$9-A277)/2))))*2*3958.756</f>
        <v>1304.2649153154816</v>
      </c>
      <c r="D277">
        <v>38.552337646483998</v>
      </c>
      <c r="E277">
        <v>52.916851043701001</v>
      </c>
      <c r="F277">
        <v>71.754592895507997</v>
      </c>
      <c r="G277">
        <v>85.189834594727003</v>
      </c>
      <c r="H277">
        <v>104.19581604004</v>
      </c>
      <c r="I277" s="10">
        <f>IFERROR(EXP(TREND(LN($D$1:$H$1),LN(D277:H277),LN(Calculations!$B$2))),0)</f>
        <v>7.4725258718582755E-3</v>
      </c>
    </row>
    <row r="278" spans="1:9" x14ac:dyDescent="0.35">
      <c r="A278">
        <v>-79</v>
      </c>
      <c r="B278">
        <v>11</v>
      </c>
      <c r="C278">
        <f>ASIN(SQRT((SIN(RADIANS(PARAMETERS!$D$8-B278)/2)*SIN(RADIANS(PARAMETERS!$D$8-B278)/2))+(COS(RADIANS(B278))*COS(RADIANS(PARAMETERS!$D$8))*SIN(RADIANS(PARAMETERS!$D$9-A278)/2)*SIN(RADIANS(PARAMETERS!$D$9-A278)/2))))*2*3958.756</f>
        <v>1271.6260894173208</v>
      </c>
      <c r="D278">
        <v>41.927845001221002</v>
      </c>
      <c r="E278">
        <v>58.037155151367003</v>
      </c>
      <c r="F278">
        <v>76.986083984375</v>
      </c>
      <c r="G278">
        <v>91.395011901855</v>
      </c>
      <c r="H278">
        <v>111.77699279785</v>
      </c>
      <c r="I278" s="10">
        <f>IFERROR(EXP(TREND(LN($D$1:$H$1),LN(D278:H278),LN(Calculations!$B$2))),0)</f>
        <v>9.3089492367271348E-3</v>
      </c>
    </row>
    <row r="279" spans="1:9" x14ac:dyDescent="0.35">
      <c r="A279">
        <v>-78.5</v>
      </c>
      <c r="B279">
        <v>11</v>
      </c>
      <c r="C279">
        <f>ASIN(SQRT((SIN(RADIANS(PARAMETERS!$D$8-B279)/2)*SIN(RADIANS(PARAMETERS!$D$8-B279)/2))+(COS(RADIANS(B279))*COS(RADIANS(PARAMETERS!$D$8))*SIN(RADIANS(PARAMETERS!$D$9-A279)/2)*SIN(RADIANS(PARAMETERS!$D$9-A279)/2))))*2*3958.756</f>
        <v>1239.0373556535935</v>
      </c>
      <c r="D279">
        <v>43.561790466308999</v>
      </c>
      <c r="E279">
        <v>59.886463165282997</v>
      </c>
      <c r="F279">
        <v>79.424407958984006</v>
      </c>
      <c r="G279">
        <v>94.305862426757997</v>
      </c>
      <c r="H279">
        <v>115.36016082764</v>
      </c>
      <c r="I279" s="10">
        <f>IFERROR(EXP(TREND(LN($D$1:$H$1),LN(D279:H279),LN(Calculations!$B$2))),0)</f>
        <v>1.0195777721281577E-2</v>
      </c>
    </row>
    <row r="280" spans="1:9" x14ac:dyDescent="0.35">
      <c r="A280">
        <v>-78</v>
      </c>
      <c r="B280">
        <v>11</v>
      </c>
      <c r="C280">
        <f>ASIN(SQRT((SIN(RADIANS(PARAMETERS!$D$8-B280)/2)*SIN(RADIANS(PARAMETERS!$D$8-B280)/2))+(COS(RADIANS(B280))*COS(RADIANS(PARAMETERS!$D$8))*SIN(RADIANS(PARAMETERS!$D$9-A280)/2)*SIN(RADIANS(PARAMETERS!$D$9-A280)/2))))*2*3958.756</f>
        <v>1206.5029150373509</v>
      </c>
      <c r="D280">
        <v>42.412593841552997</v>
      </c>
      <c r="E280">
        <v>58.486583709717003</v>
      </c>
      <c r="F280">
        <v>77.338516235352003</v>
      </c>
      <c r="G280">
        <v>91.663932800292997</v>
      </c>
      <c r="H280">
        <v>111.891746521</v>
      </c>
      <c r="I280" s="10">
        <f>IFERROR(EXP(TREND(LN($D$1:$H$1),LN(D280:H280),LN(Calculations!$B$2))),0)</f>
        <v>9.6464834840825076E-3</v>
      </c>
    </row>
    <row r="281" spans="1:9" x14ac:dyDescent="0.35">
      <c r="A281">
        <v>-77.5</v>
      </c>
      <c r="B281">
        <v>11</v>
      </c>
      <c r="C281">
        <f>ASIN(SQRT((SIN(RADIANS(PARAMETERS!$D$8-B281)/2)*SIN(RADIANS(PARAMETERS!$D$8-B281)/2))+(COS(RADIANS(B281))*COS(RADIANS(PARAMETERS!$D$8))*SIN(RADIANS(PARAMETERS!$D$9-A281)/2)*SIN(RADIANS(PARAMETERS!$D$9-A281)/2))))*2*3958.756</f>
        <v>1174.0274227079658</v>
      </c>
      <c r="D281">
        <v>39.565029144287003</v>
      </c>
      <c r="E281">
        <v>54.02123260498</v>
      </c>
      <c r="F281">
        <v>72.327529907227003</v>
      </c>
      <c r="G281">
        <v>85.422790527344006</v>
      </c>
      <c r="H281">
        <v>103.84248352051</v>
      </c>
      <c r="I281" s="10">
        <f>IFERROR(EXP(TREND(LN($D$1:$H$1),LN(D281:H281),LN(Calculations!$B$2))),0)</f>
        <v>8.1283258138186015E-3</v>
      </c>
    </row>
    <row r="282" spans="1:9" x14ac:dyDescent="0.35">
      <c r="A282">
        <v>-77</v>
      </c>
      <c r="B282">
        <v>11</v>
      </c>
      <c r="C282">
        <f>ASIN(SQRT((SIN(RADIANS(PARAMETERS!$D$8-B282)/2)*SIN(RADIANS(PARAMETERS!$D$8-B282)/2))+(COS(RADIANS(B282))*COS(RADIANS(PARAMETERS!$D$8))*SIN(RADIANS(PARAMETERS!$D$9-A282)/2)*SIN(RADIANS(PARAMETERS!$D$9-A282)/2))))*2*3958.756</f>
        <v>1141.6160503548822</v>
      </c>
      <c r="D282">
        <v>38.160961151122997</v>
      </c>
      <c r="E282">
        <v>52.031017303467003</v>
      </c>
      <c r="F282">
        <v>70.50276184082</v>
      </c>
      <c r="G282">
        <v>83.490936279297003</v>
      </c>
      <c r="H282">
        <v>101.81349945068</v>
      </c>
      <c r="I282" s="10">
        <f>IFERROR(EXP(TREND(LN($D$1:$H$1),LN(D282:H282),LN(Calculations!$B$2))),0)</f>
        <v>7.3314513695957404E-3</v>
      </c>
    </row>
    <row r="283" spans="1:9" x14ac:dyDescent="0.35">
      <c r="A283">
        <v>-76.5</v>
      </c>
      <c r="B283">
        <v>11</v>
      </c>
      <c r="C283">
        <f>ASIN(SQRT((SIN(RADIANS(PARAMETERS!$D$8-B283)/2)*SIN(RADIANS(PARAMETERS!$D$8-B283)/2))+(COS(RADIANS(B283))*COS(RADIANS(PARAMETERS!$D$8))*SIN(RADIANS(PARAMETERS!$D$9-A283)/2)*SIN(RADIANS(PARAMETERS!$D$9-A283)/2))))*2*3958.756</f>
        <v>1109.2745589820588</v>
      </c>
      <c r="D283">
        <v>39.580207824707003</v>
      </c>
      <c r="E283">
        <v>54.623420715332003</v>
      </c>
      <c r="F283">
        <v>74.121528625487997</v>
      </c>
      <c r="G283">
        <v>88.478935241699006</v>
      </c>
      <c r="H283">
        <v>108.91020965576</v>
      </c>
      <c r="I283" s="10">
        <f>IFERROR(EXP(TREND(LN($D$1:$H$1),LN(D283:H283),LN(Calculations!$B$2))),0)</f>
        <v>7.8481426783397652E-3</v>
      </c>
    </row>
    <row r="284" spans="1:9" x14ac:dyDescent="0.35">
      <c r="A284">
        <v>-76</v>
      </c>
      <c r="B284">
        <v>11</v>
      </c>
      <c r="C284">
        <f>ASIN(SQRT((SIN(RADIANS(PARAMETERS!$D$8-B284)/2)*SIN(RADIANS(PARAMETERS!$D$8-B284)/2))+(COS(RADIANS(B284))*COS(RADIANS(PARAMETERS!$D$8))*SIN(RADIANS(PARAMETERS!$D$9-A284)/2)*SIN(RADIANS(PARAMETERS!$D$9-A284)/2))))*2*3958.756</f>
        <v>1077.0093840137963</v>
      </c>
      <c r="D284">
        <v>41.381172180176002</v>
      </c>
      <c r="E284">
        <v>57.512928009032997</v>
      </c>
      <c r="F284">
        <v>77.364517211914006</v>
      </c>
      <c r="G284">
        <v>92.510261535645</v>
      </c>
      <c r="H284">
        <v>114.1042175293</v>
      </c>
      <c r="I284" s="10">
        <f>IFERROR(EXP(TREND(LN($D$1:$H$1),LN(D284:H284),LN(Calculations!$B$2))),0)</f>
        <v>8.7322659693677314E-3</v>
      </c>
    </row>
    <row r="285" spans="1:9" x14ac:dyDescent="0.35">
      <c r="A285">
        <v>-75.5</v>
      </c>
      <c r="B285">
        <v>11</v>
      </c>
      <c r="C285">
        <f>ASIN(SQRT((SIN(RADIANS(PARAMETERS!$D$8-B285)/2)*SIN(RADIANS(PARAMETERS!$D$8-B285)/2))+(COS(RADIANS(B285))*COS(RADIANS(PARAMETERS!$D$8))*SIN(RADIANS(PARAMETERS!$D$9-A285)/2)*SIN(RADIANS(PARAMETERS!$D$9-A285)/2))))*2*3958.756</f>
        <v>1044.8277351828808</v>
      </c>
      <c r="D285">
        <v>45.736545562743999</v>
      </c>
      <c r="E285">
        <v>62.841529846191001</v>
      </c>
      <c r="F285">
        <v>84.682304382324006</v>
      </c>
      <c r="G285">
        <v>101.52819824219</v>
      </c>
      <c r="H285">
        <v>125.61544799805</v>
      </c>
      <c r="I285" s="10">
        <f>IFERROR(EXP(TREND(LN($D$1:$H$1),LN(D285:H285),LN(Calculations!$B$2))),0)</f>
        <v>1.0883320736807763E-2</v>
      </c>
    </row>
    <row r="286" spans="1:9" x14ac:dyDescent="0.35">
      <c r="A286">
        <v>-75</v>
      </c>
      <c r="B286">
        <v>11</v>
      </c>
      <c r="C286">
        <f>ASIN(SQRT((SIN(RADIANS(PARAMETERS!$D$8-B286)/2)*SIN(RADIANS(PARAMETERS!$D$8-B286)/2))+(COS(RADIANS(B286))*COS(RADIANS(PARAMETERS!$D$8))*SIN(RADIANS(PARAMETERS!$D$9-A286)/2)*SIN(RADIANS(PARAMETERS!$D$9-A286)/2))))*2*3958.756</f>
        <v>1012.7377141897107</v>
      </c>
      <c r="D286">
        <v>53.820953369141002</v>
      </c>
      <c r="E286">
        <v>71.49080657959</v>
      </c>
      <c r="F286">
        <v>96.96533203125</v>
      </c>
      <c r="G286">
        <v>116.71480560303</v>
      </c>
      <c r="H286">
        <v>141.90258789063</v>
      </c>
      <c r="I286" s="10">
        <f>IFERROR(EXP(TREND(LN($D$1:$H$1),LN(D286:H286),LN(Calculations!$B$2))),0)</f>
        <v>1.6112015485870421E-2</v>
      </c>
    </row>
    <row r="287" spans="1:9" x14ac:dyDescent="0.35">
      <c r="A287">
        <v>-74.5</v>
      </c>
      <c r="B287">
        <v>11</v>
      </c>
      <c r="C287">
        <f>ASIN(SQRT((SIN(RADIANS(PARAMETERS!$D$8-B287)/2)*SIN(RADIANS(PARAMETERS!$D$8-B287)/2))+(COS(RADIANS(B287))*COS(RADIANS(PARAMETERS!$D$8))*SIN(RADIANS(PARAMETERS!$D$9-A287)/2)*SIN(RADIANS(PARAMETERS!$D$9-A287)/2))))*2*3958.756</f>
        <v>980.74845380453837</v>
      </c>
      <c r="D287">
        <v>62.895637512207003</v>
      </c>
      <c r="E287">
        <v>82.369300842285</v>
      </c>
      <c r="F287">
        <v>112.88039398193</v>
      </c>
      <c r="G287">
        <v>135.37142944336</v>
      </c>
      <c r="H287">
        <v>160.8023223877</v>
      </c>
      <c r="I287" s="10">
        <f>IFERROR(EXP(TREND(LN($D$1:$H$1),LN(D287:H287),LN(Calculations!$B$2))),0)</f>
        <v>2.406329719574609E-2</v>
      </c>
    </row>
    <row r="288" spans="1:9" x14ac:dyDescent="0.35">
      <c r="A288">
        <v>-74</v>
      </c>
      <c r="B288">
        <v>11</v>
      </c>
      <c r="C288">
        <f>ASIN(SQRT((SIN(RADIANS(PARAMETERS!$D$8-B288)/2)*SIN(RADIANS(PARAMETERS!$D$8-B288)/2))+(COS(RADIANS(B288))*COS(RADIANS(PARAMETERS!$D$8))*SIN(RADIANS(PARAMETERS!$D$9-A288)/2)*SIN(RADIANS(PARAMETERS!$D$9-A288)/2))))*2*3958.756</f>
        <v>948.87028294017171</v>
      </c>
      <c r="D288">
        <v>69.265953063965</v>
      </c>
      <c r="E288">
        <v>91.410690307617003</v>
      </c>
      <c r="F288">
        <v>126.39881896973</v>
      </c>
      <c r="G288">
        <v>147.91371154785</v>
      </c>
      <c r="H288">
        <v>176.01846313477</v>
      </c>
      <c r="I288" s="10">
        <f>IFERROR(EXP(TREND(LN($D$1:$H$1),LN(D288:H288),LN(Calculations!$B$2))),0)</f>
        <v>3.1325397373940994E-2</v>
      </c>
    </row>
    <row r="289" spans="1:9" x14ac:dyDescent="0.35">
      <c r="A289">
        <v>-73.5</v>
      </c>
      <c r="B289">
        <v>11</v>
      </c>
      <c r="C289">
        <f>ASIN(SQRT((SIN(RADIANS(PARAMETERS!$D$8-B289)/2)*SIN(RADIANS(PARAMETERS!$D$8-B289)/2))+(COS(RADIANS(B289))*COS(RADIANS(PARAMETERS!$D$8))*SIN(RADIANS(PARAMETERS!$D$9-A289)/2)*SIN(RADIANS(PARAMETERS!$D$9-A289)/2))))*2*3958.756</f>
        <v>917.11492329513828</v>
      </c>
      <c r="D289">
        <v>71.609764099120994</v>
      </c>
      <c r="E289">
        <v>94.693161010742003</v>
      </c>
      <c r="F289">
        <v>131.1915435791</v>
      </c>
      <c r="G289">
        <v>152.13346862793</v>
      </c>
      <c r="H289">
        <v>181.00732421875</v>
      </c>
      <c r="I289" s="10">
        <f>IFERROR(EXP(TREND(LN($D$1:$H$1),LN(D289:H289),LN(Calculations!$B$2))),0)</f>
        <v>3.4574238440340077E-2</v>
      </c>
    </row>
    <row r="290" spans="1:9" x14ac:dyDescent="0.35">
      <c r="A290">
        <v>-73</v>
      </c>
      <c r="B290">
        <v>11</v>
      </c>
      <c r="C290">
        <f>ASIN(SQRT((SIN(RADIANS(PARAMETERS!$D$8-B290)/2)*SIN(RADIANS(PARAMETERS!$D$8-B290)/2))+(COS(RADIANS(B290))*COS(RADIANS(PARAMETERS!$D$8))*SIN(RADIANS(PARAMETERS!$D$9-A290)/2)*SIN(RADIANS(PARAMETERS!$D$9-A290)/2))))*2*3958.756</f>
        <v>885.49572451516781</v>
      </c>
      <c r="D290">
        <v>69.745613098145</v>
      </c>
      <c r="E290">
        <v>91.945701599120994</v>
      </c>
      <c r="F290">
        <v>126.98048400879</v>
      </c>
      <c r="G290">
        <v>148.28384399414</v>
      </c>
      <c r="H290">
        <v>176.24633789063</v>
      </c>
      <c r="I290" s="10">
        <f>IFERROR(EXP(TREND(LN($D$1:$H$1),LN(D290:H290),LN(Calculations!$B$2))),0)</f>
        <v>3.2273571847036109E-2</v>
      </c>
    </row>
    <row r="291" spans="1:9" x14ac:dyDescent="0.35">
      <c r="A291">
        <v>-72.5</v>
      </c>
      <c r="B291">
        <v>11</v>
      </c>
      <c r="C291">
        <f>ASIN(SQRT((SIN(RADIANS(PARAMETERS!$D$8-B291)/2)*SIN(RADIANS(PARAMETERS!$D$8-B291)/2))+(COS(RADIANS(B291))*COS(RADIANS(PARAMETERS!$D$8))*SIN(RADIANS(PARAMETERS!$D$9-A291)/2)*SIN(RADIANS(PARAMETERS!$D$9-A291)/2))))*2*3958.756</f>
        <v>854.02794651645297</v>
      </c>
      <c r="D291">
        <v>65.10888671875</v>
      </c>
      <c r="E291">
        <v>85.063423156737997</v>
      </c>
      <c r="F291">
        <v>116.24607849121</v>
      </c>
      <c r="G291">
        <v>138.25071716309</v>
      </c>
      <c r="H291">
        <v>163.89915466309</v>
      </c>
      <c r="I291" s="10">
        <f>IFERROR(EXP(TREND(LN($D$1:$H$1),LN(D291:H291),LN(Calculations!$B$2))),0)</f>
        <v>2.7107533872045529E-2</v>
      </c>
    </row>
    <row r="292" spans="1:9" x14ac:dyDescent="0.35">
      <c r="A292">
        <v>-72</v>
      </c>
      <c r="B292">
        <v>11</v>
      </c>
      <c r="C292">
        <f>ASIN(SQRT((SIN(RADIANS(PARAMETERS!$D$8-B292)/2)*SIN(RADIANS(PARAMETERS!$D$8-B292)/2))+(COS(RADIANS(B292))*COS(RADIANS(PARAMETERS!$D$8))*SIN(RADIANS(PARAMETERS!$D$9-A292)/2)*SIN(RADIANS(PARAMETERS!$D$9-A292)/2))))*2*3958.756</f>
        <v>822.72909974737752</v>
      </c>
      <c r="D292">
        <v>63.141284942627003</v>
      </c>
      <c r="E292">
        <v>81.663101196289006</v>
      </c>
      <c r="F292">
        <v>110.28911590576</v>
      </c>
      <c r="G292">
        <v>132.08296203613</v>
      </c>
      <c r="H292">
        <v>155.61177062988</v>
      </c>
      <c r="I292" s="10">
        <f>IFERROR(EXP(TREND(LN($D$1:$H$1),LN(D292:H292),LN(Calculations!$B$2))),0)</f>
        <v>2.5985341296344718E-2</v>
      </c>
    </row>
    <row r="293" spans="1:9" x14ac:dyDescent="0.35">
      <c r="A293">
        <v>-71.5</v>
      </c>
      <c r="B293">
        <v>11</v>
      </c>
      <c r="C293">
        <f>ASIN(SQRT((SIN(RADIANS(PARAMETERS!$D$8-B293)/2)*SIN(RADIANS(PARAMETERS!$D$8-B293)/2))+(COS(RADIANS(B293))*COS(RADIANS(PARAMETERS!$D$8))*SIN(RADIANS(PARAMETERS!$D$9-A293)/2)*SIN(RADIANS(PARAMETERS!$D$9-A293)/2))))*2*3958.756</f>
        <v>791.6193568457594</v>
      </c>
      <c r="D293">
        <v>72.581436157227003</v>
      </c>
      <c r="E293">
        <v>96.38353729248</v>
      </c>
      <c r="F293">
        <v>133.38502502441</v>
      </c>
      <c r="G293">
        <v>154.64775085449</v>
      </c>
      <c r="H293">
        <v>183.95785522461</v>
      </c>
      <c r="I293" s="10">
        <f>IFERROR(EXP(TREND(LN($D$1:$H$1),LN(D293:H293),LN(Calculations!$B$2))),0)</f>
        <v>3.5696841678122523E-2</v>
      </c>
    </row>
    <row r="294" spans="1:9" x14ac:dyDescent="0.35">
      <c r="A294">
        <v>-71</v>
      </c>
      <c r="B294">
        <v>11</v>
      </c>
      <c r="C294">
        <f>ASIN(SQRT((SIN(RADIANS(PARAMETERS!$D$8-B294)/2)*SIN(RADIANS(PARAMETERS!$D$8-B294)/2))+(COS(RADIANS(B294))*COS(RADIANS(PARAMETERS!$D$8))*SIN(RADIANS(PARAMETERS!$D$9-A294)/2)*SIN(RADIANS(PARAMETERS!$D$9-A294)/2))))*2*3958.756</f>
        <v>760.72205250522325</v>
      </c>
      <c r="D294">
        <v>93.299942016602003</v>
      </c>
      <c r="E294">
        <v>129.49237060547</v>
      </c>
      <c r="F294">
        <v>171.03967285156</v>
      </c>
      <c r="G294">
        <v>202.17141723633</v>
      </c>
      <c r="H294">
        <v>245.99993896484</v>
      </c>
      <c r="I294" s="10">
        <f>IFERROR(EXP(TREND(LN($D$1:$H$1),LN(D294:H294),LN(Calculations!$B$2))),0)</f>
        <v>6.3907969741315643E-2</v>
      </c>
    </row>
    <row r="295" spans="1:9" x14ac:dyDescent="0.35">
      <c r="A295">
        <v>-70.5</v>
      </c>
      <c r="B295">
        <v>11</v>
      </c>
      <c r="C295">
        <f>ASIN(SQRT((SIN(RADIANS(PARAMETERS!$D$8-B295)/2)*SIN(RADIANS(PARAMETERS!$D$8-B295)/2))+(COS(RADIANS(B295))*COS(RADIANS(PARAMETERS!$D$8))*SIN(RADIANS(PARAMETERS!$D$9-A295)/2)*SIN(RADIANS(PARAMETERS!$D$9-A295)/2))))*2*3958.756</f>
        <v>730.06429254155773</v>
      </c>
      <c r="D295">
        <v>136.48466491699</v>
      </c>
      <c r="E295">
        <v>175.37646484375</v>
      </c>
      <c r="F295">
        <v>235.05949401855</v>
      </c>
      <c r="G295">
        <v>280.8981628418</v>
      </c>
      <c r="H295">
        <v>329.43774414063</v>
      </c>
      <c r="I295" s="10">
        <f>IFERROR(EXP(TREND(LN($D$1:$H$1),LN(D295:H295),LN(Calculations!$B$2))),0)</f>
        <v>0.1947327493205552</v>
      </c>
    </row>
    <row r="296" spans="1:9" x14ac:dyDescent="0.35">
      <c r="A296">
        <v>-70</v>
      </c>
      <c r="B296">
        <v>11</v>
      </c>
      <c r="C296">
        <f>ASIN(SQRT((SIN(RADIANS(PARAMETERS!$D$8-B296)/2)*SIN(RADIANS(PARAMETERS!$D$8-B296)/2))+(COS(RADIANS(B296))*COS(RADIANS(PARAMETERS!$D$8))*SIN(RADIANS(PARAMETERS!$D$9-A296)/2)*SIN(RADIANS(PARAMETERS!$D$9-A296)/2))))*2*3958.756</f>
        <v>699.6776982937746</v>
      </c>
      <c r="D296">
        <v>149.9727935791</v>
      </c>
      <c r="E296">
        <v>191.4252166748</v>
      </c>
      <c r="F296">
        <v>254.57562255859</v>
      </c>
      <c r="G296">
        <v>300.31951904297</v>
      </c>
      <c r="H296">
        <v>344.39007568359</v>
      </c>
      <c r="I296" s="10">
        <f>IFERROR(EXP(TREND(LN($D$1:$H$1),LN(D296:H296),LN(Calculations!$B$2))),0)</f>
        <v>0.31201689520381232</v>
      </c>
    </row>
    <row r="297" spans="1:9" x14ac:dyDescent="0.35">
      <c r="A297">
        <v>-69.5</v>
      </c>
      <c r="B297">
        <v>11</v>
      </c>
      <c r="C297">
        <f>ASIN(SQRT((SIN(RADIANS(PARAMETERS!$D$8-B297)/2)*SIN(RADIANS(PARAMETERS!$D$8-B297)/2))+(COS(RADIANS(B297))*COS(RADIANS(PARAMETERS!$D$8))*SIN(RADIANS(PARAMETERS!$D$9-A297)/2)*SIN(RADIANS(PARAMETERS!$D$9-A297)/2))))*2*3958.756</f>
        <v>669.59931872004518</v>
      </c>
      <c r="D297">
        <v>176.46841430664</v>
      </c>
      <c r="E297">
        <v>236.08653259277</v>
      </c>
      <c r="F297">
        <v>318.73675537109</v>
      </c>
      <c r="G297">
        <v>365.11743164063</v>
      </c>
      <c r="H297">
        <v>428.21636962891</v>
      </c>
      <c r="I297" s="10">
        <f>IFERROR(EXP(TREND(LN($D$1:$H$1),LN(D297:H297),LN(Calculations!$B$2))),0)</f>
        <v>0.39758209164849084</v>
      </c>
    </row>
    <row r="298" spans="1:9" x14ac:dyDescent="0.35">
      <c r="A298">
        <v>-69</v>
      </c>
      <c r="B298">
        <v>11</v>
      </c>
      <c r="C298">
        <f>ASIN(SQRT((SIN(RADIANS(PARAMETERS!$D$8-B298)/2)*SIN(RADIANS(PARAMETERS!$D$8-B298)/2))+(COS(RADIANS(B298))*COS(RADIANS(PARAMETERS!$D$8))*SIN(RADIANS(PARAMETERS!$D$9-A298)/2)*SIN(RADIANS(PARAMETERS!$D$9-A298)/2))))*2*3958.756</f>
        <v>639.87274987207616</v>
      </c>
      <c r="D298">
        <v>151.01936340332</v>
      </c>
      <c r="E298">
        <v>194.34941101074</v>
      </c>
      <c r="F298">
        <v>260.95428466797</v>
      </c>
      <c r="G298">
        <v>306.52893066406</v>
      </c>
      <c r="H298">
        <v>352.982421875</v>
      </c>
      <c r="I298" s="10">
        <f>IFERROR(EXP(TREND(LN($D$1:$H$1),LN(D298:H298),LN(Calculations!$B$2))),0)</f>
        <v>0.29294433976498857</v>
      </c>
    </row>
    <row r="299" spans="1:9" x14ac:dyDescent="0.35">
      <c r="A299">
        <v>-68.5</v>
      </c>
      <c r="B299">
        <v>11</v>
      </c>
      <c r="C299">
        <f>ASIN(SQRT((SIN(RADIANS(PARAMETERS!$D$8-B299)/2)*SIN(RADIANS(PARAMETERS!$D$8-B299)/2))+(COS(RADIANS(B299))*COS(RADIANS(PARAMETERS!$D$8))*SIN(RADIANS(PARAMETERS!$D$9-A299)/2)*SIN(RADIANS(PARAMETERS!$D$9-A299)/2))))*2*3958.756</f>
        <v>610.54950963858073</v>
      </c>
      <c r="D299">
        <v>133.21481323242</v>
      </c>
      <c r="E299">
        <v>170.19337463379</v>
      </c>
      <c r="F299">
        <v>226.58529663086</v>
      </c>
      <c r="G299">
        <v>269.66732788086</v>
      </c>
      <c r="H299">
        <v>318.90872192383</v>
      </c>
      <c r="I299" s="10">
        <f>IFERROR(EXP(TREND(LN($D$1:$H$1),LN(D299:H299),LN(Calculations!$B$2))),0)</f>
        <v>0.19199471325259232</v>
      </c>
    </row>
    <row r="300" spans="1:9" x14ac:dyDescent="0.35">
      <c r="A300">
        <v>-68</v>
      </c>
      <c r="B300">
        <v>11</v>
      </c>
      <c r="C300">
        <f>ASIN(SQRT((SIN(RADIANS(PARAMETERS!$D$8-B300)/2)*SIN(RADIANS(PARAMETERS!$D$8-B300)/2))+(COS(RADIANS(B300))*COS(RADIANS(PARAMETERS!$D$8))*SIN(RADIANS(PARAMETERS!$D$9-A300)/2)*SIN(RADIANS(PARAMETERS!$D$9-A300)/2))))*2*3958.756</f>
        <v>581.69072404841859</v>
      </c>
      <c r="D300">
        <v>125.16091156006</v>
      </c>
      <c r="E300">
        <v>168.77966308594</v>
      </c>
      <c r="F300">
        <v>234.86376953125</v>
      </c>
      <c r="G300">
        <v>287.14074707031</v>
      </c>
      <c r="H300">
        <v>339.90139770508</v>
      </c>
      <c r="I300" s="10">
        <f>IFERROR(EXP(TREND(LN($D$1:$H$1),LN(D300:H300),LN(Calculations!$B$2))),0)</f>
        <v>0.1025440428789548</v>
      </c>
    </row>
    <row r="301" spans="1:9" x14ac:dyDescent="0.35">
      <c r="A301">
        <v>-67.5</v>
      </c>
      <c r="B301">
        <v>11</v>
      </c>
      <c r="C301">
        <f>ASIN(SQRT((SIN(RADIANS(PARAMETERS!$D$8-B301)/2)*SIN(RADIANS(PARAMETERS!$D$8-B301)/2))+(COS(RADIANS(B301))*COS(RADIANS(PARAMETERS!$D$8))*SIN(RADIANS(PARAMETERS!$D$9-A301)/2)*SIN(RADIANS(PARAMETERS!$D$9-A301)/2))))*2*3958.756</f>
        <v>553.36918840753094</v>
      </c>
      <c r="D301">
        <v>87.602149963379006</v>
      </c>
      <c r="E301">
        <v>125.23034667969</v>
      </c>
      <c r="F301">
        <v>168.70190429688</v>
      </c>
      <c r="G301">
        <v>200.44132995605</v>
      </c>
      <c r="H301">
        <v>245.37823486328</v>
      </c>
      <c r="I301" s="10">
        <f>IFERROR(EXP(TREND(LN($D$1:$H$1),LN(D301:H301),LN(Calculations!$B$2))),0)</f>
        <v>4.7618919740622573E-2</v>
      </c>
    </row>
    <row r="302" spans="1:9" x14ac:dyDescent="0.35">
      <c r="A302">
        <v>-67</v>
      </c>
      <c r="B302">
        <v>11</v>
      </c>
      <c r="C302">
        <f>ASIN(SQRT((SIN(RADIANS(PARAMETERS!$D$8-B302)/2)*SIN(RADIANS(PARAMETERS!$D$8-B302)/2))+(COS(RADIANS(B302))*COS(RADIANS(PARAMETERS!$D$8))*SIN(RADIANS(PARAMETERS!$D$9-A302)/2)*SIN(RADIANS(PARAMETERS!$D$9-A302)/2))))*2*3958.756</f>
        <v>525.67186882037458</v>
      </c>
      <c r="D302">
        <v>69.985580444335994</v>
      </c>
      <c r="E302">
        <v>97.820083618164006</v>
      </c>
      <c r="F302">
        <v>140.62962341309</v>
      </c>
      <c r="G302">
        <v>166.70455932617</v>
      </c>
      <c r="H302">
        <v>203.52925109863</v>
      </c>
      <c r="I302" s="10">
        <f>IFERROR(EXP(TREND(LN($D$1:$H$1),LN(D302:H302),LN(Calculations!$B$2))),0)</f>
        <v>2.5404551615609613E-2</v>
      </c>
    </row>
    <row r="303" spans="1:9" x14ac:dyDescent="0.35">
      <c r="A303">
        <v>-66.5</v>
      </c>
      <c r="B303">
        <v>11</v>
      </c>
      <c r="C303">
        <f>ASIN(SQRT((SIN(RADIANS(PARAMETERS!$D$8-B303)/2)*SIN(RADIANS(PARAMETERS!$D$8-B303)/2))+(COS(RADIANS(B303))*COS(RADIANS(PARAMETERS!$D$8))*SIN(RADIANS(PARAMETERS!$D$9-A303)/2)*SIN(RADIANS(PARAMETERS!$D$9-A303)/2))))*2*3958.756</f>
        <v>498.70290098820908</v>
      </c>
      <c r="D303">
        <v>68.720161437987997</v>
      </c>
      <c r="E303">
        <v>98.331893920897997</v>
      </c>
      <c r="F303">
        <v>144.51670837402</v>
      </c>
      <c r="G303">
        <v>174.6936340332</v>
      </c>
      <c r="H303">
        <v>218.23107910156</v>
      </c>
      <c r="I303" s="10">
        <f>IFERROR(EXP(TREND(LN($D$1:$H$1),LN(D303:H303),LN(Calculations!$B$2))),0)</f>
        <v>2.1362281763106533E-2</v>
      </c>
    </row>
    <row r="304" spans="1:9" x14ac:dyDescent="0.35">
      <c r="A304">
        <v>-66</v>
      </c>
      <c r="B304">
        <v>11</v>
      </c>
      <c r="C304">
        <f>ASIN(SQRT((SIN(RADIANS(PARAMETERS!$D$8-B304)/2)*SIN(RADIANS(PARAMETERS!$D$8-B304)/2))+(COS(RADIANS(B304))*COS(RADIANS(PARAMETERS!$D$8))*SIN(RADIANS(PARAMETERS!$D$9-A304)/2)*SIN(RADIANS(PARAMETERS!$D$9-A304)/2))))*2*3958.756</f>
        <v>472.58711249141305</v>
      </c>
      <c r="D304">
        <v>81.354675292969006</v>
      </c>
      <c r="E304">
        <v>116.65411376953</v>
      </c>
      <c r="F304">
        <v>161.52314758301</v>
      </c>
      <c r="G304">
        <v>192.55987548828</v>
      </c>
      <c r="H304">
        <v>236.66398620605</v>
      </c>
      <c r="I304" s="10">
        <f>IFERROR(EXP(TREND(LN($D$1:$H$1),LN(D304:H304),LN(Calculations!$B$2))),0)</f>
        <v>3.6614480677703919E-2</v>
      </c>
    </row>
    <row r="305" spans="1:9" x14ac:dyDescent="0.35">
      <c r="A305">
        <v>-65.5</v>
      </c>
      <c r="B305">
        <v>11</v>
      </c>
      <c r="C305">
        <f>ASIN(SQRT((SIN(RADIANS(PARAMETERS!$D$8-B305)/2)*SIN(RADIANS(PARAMETERS!$D$8-B305)/2))+(COS(RADIANS(B305))*COS(RADIANS(PARAMETERS!$D$8))*SIN(RADIANS(PARAMETERS!$D$9-A305)/2)*SIN(RADIANS(PARAMETERS!$D$9-A305)/2))))*2*3958.756</f>
        <v>447.4740234794786</v>
      </c>
      <c r="D305">
        <v>96.744338989257997</v>
      </c>
      <c r="E305">
        <v>137.46752929688</v>
      </c>
      <c r="F305">
        <v>183.47987365723</v>
      </c>
      <c r="G305">
        <v>218.70245361328</v>
      </c>
      <c r="H305">
        <v>268.74645996094</v>
      </c>
      <c r="I305" s="10">
        <f>IFERROR(EXP(TREND(LN($D$1:$H$1),LN(D305:H305),LN(Calculations!$B$2))),0)</f>
        <v>6.0912587306894257E-2</v>
      </c>
    </row>
    <row r="306" spans="1:9" x14ac:dyDescent="0.35">
      <c r="A306">
        <v>-65</v>
      </c>
      <c r="B306">
        <v>11</v>
      </c>
      <c r="C306">
        <f>ASIN(SQRT((SIN(RADIANS(PARAMETERS!$D$8-B306)/2)*SIN(RADIANS(PARAMETERS!$D$8-B306)/2))+(COS(RADIANS(B306))*COS(RADIANS(PARAMETERS!$D$8))*SIN(RADIANS(PARAMETERS!$D$9-A306)/2)*SIN(RADIANS(PARAMETERS!$D$9-A306)/2))))*2*3958.756</f>
        <v>423.54214006442317</v>
      </c>
      <c r="D306">
        <v>100.00917816162</v>
      </c>
      <c r="E306">
        <v>140.98561096191</v>
      </c>
      <c r="F306">
        <v>191.42332458496</v>
      </c>
      <c r="G306">
        <v>230.55807495117</v>
      </c>
      <c r="H306">
        <v>286.79626464844</v>
      </c>
      <c r="I306" s="10">
        <f>IFERROR(EXP(TREND(LN($D$1:$H$1),LN(D306:H306),LN(Calculations!$B$2))),0)</f>
        <v>5.9120893721249144E-2</v>
      </c>
    </row>
    <row r="307" spans="1:9" x14ac:dyDescent="0.35">
      <c r="A307">
        <v>-64.5</v>
      </c>
      <c r="B307">
        <v>11</v>
      </c>
      <c r="C307">
        <f>ASIN(SQRT((SIN(RADIANS(PARAMETERS!$D$8-B307)/2)*SIN(RADIANS(PARAMETERS!$D$8-B307)/2))+(COS(RADIANS(B307))*COS(RADIANS(PARAMETERS!$D$8))*SIN(RADIANS(PARAMETERS!$D$9-A307)/2)*SIN(RADIANS(PARAMETERS!$D$9-A307)/2))))*2*3958.756</f>
        <v>401.00310536313469</v>
      </c>
      <c r="D307">
        <v>115.50381469727</v>
      </c>
      <c r="E307">
        <v>153.55256652832</v>
      </c>
      <c r="F307">
        <v>203.22010803223</v>
      </c>
      <c r="G307">
        <v>240.98742675781</v>
      </c>
      <c r="H307">
        <v>294.34591674805</v>
      </c>
      <c r="I307" s="10">
        <f>IFERROR(EXP(TREND(LN($D$1:$H$1),LN(D307:H307),LN(Calculations!$B$2))),0)</f>
        <v>0.1140508705245747</v>
      </c>
    </row>
    <row r="308" spans="1:9" x14ac:dyDescent="0.35">
      <c r="A308">
        <v>-64</v>
      </c>
      <c r="B308">
        <v>11</v>
      </c>
      <c r="C308">
        <f>ASIN(SQRT((SIN(RADIANS(PARAMETERS!$D$8-B308)/2)*SIN(RADIANS(PARAMETERS!$D$8-B308)/2))+(COS(RADIANS(B308))*COS(RADIANS(PARAMETERS!$D$8))*SIN(RADIANS(PARAMETERS!$D$9-A308)/2)*SIN(RADIANS(PARAMETERS!$D$9-A308)/2))))*2*3958.756</f>
        <v>380.10487282716349</v>
      </c>
      <c r="D308">
        <v>142.91384887695</v>
      </c>
      <c r="E308">
        <v>181.4232635498</v>
      </c>
      <c r="F308">
        <v>239.74209594727</v>
      </c>
      <c r="G308">
        <v>284.03482055664</v>
      </c>
      <c r="H308">
        <v>329.40878295898</v>
      </c>
      <c r="I308" s="10">
        <f>IFERROR(EXP(TREND(LN($D$1:$H$1),LN(D308:H308),LN(Calculations!$B$2))),0)</f>
        <v>0.27193815200607296</v>
      </c>
    </row>
    <row r="309" spans="1:9" x14ac:dyDescent="0.35">
      <c r="A309">
        <v>-63.5</v>
      </c>
      <c r="B309">
        <v>11</v>
      </c>
      <c r="C309">
        <f>ASIN(SQRT((SIN(RADIANS(PARAMETERS!$D$8-B309)/2)*SIN(RADIANS(PARAMETERS!$D$8-B309)/2))+(COS(RADIANS(B309))*COS(RADIANS(PARAMETERS!$D$8))*SIN(RADIANS(PARAMETERS!$D$9-A309)/2)*SIN(RADIANS(PARAMETERS!$D$9-A309)/2))))*2*3958.756</f>
        <v>361.13249811354638</v>
      </c>
      <c r="D309">
        <v>187.76504516602</v>
      </c>
      <c r="E309">
        <v>252.23440551758</v>
      </c>
      <c r="F309">
        <v>333.50381469727</v>
      </c>
      <c r="G309">
        <v>382.19857788086</v>
      </c>
      <c r="H309">
        <v>448.47695922852</v>
      </c>
      <c r="I309" s="10">
        <f>IFERROR(EXP(TREND(LN($D$1:$H$1),LN(D309:H309),LN(Calculations!$B$2))),0)</f>
        <v>0.52820879065614879</v>
      </c>
    </row>
    <row r="310" spans="1:9" x14ac:dyDescent="0.35">
      <c r="A310">
        <v>-63</v>
      </c>
      <c r="B310">
        <v>11</v>
      </c>
      <c r="C310">
        <f>ASIN(SQRT((SIN(RADIANS(PARAMETERS!$D$8-B310)/2)*SIN(RADIANS(PARAMETERS!$D$8-B310)/2))+(COS(RADIANS(B310))*COS(RADIANS(PARAMETERS!$D$8))*SIN(RADIANS(PARAMETERS!$D$9-A310)/2)*SIN(RADIANS(PARAMETERS!$D$9-A310)/2))))*2*3958.756</f>
        <v>344.40448205404437</v>
      </c>
      <c r="D310">
        <v>176.02520751953</v>
      </c>
      <c r="E310">
        <v>226.83195495605</v>
      </c>
      <c r="F310">
        <v>301.53302001953</v>
      </c>
      <c r="G310">
        <v>338.55392456055</v>
      </c>
      <c r="H310">
        <v>387.82992553711</v>
      </c>
      <c r="I310" s="10">
        <f>IFERROR(EXP(TREND(LN($D$1:$H$1),LN(D310:H310),LN(Calculations!$B$2))),0)</f>
        <v>0.65263534785552235</v>
      </c>
    </row>
    <row r="311" spans="1:9" x14ac:dyDescent="0.35">
      <c r="A311">
        <v>-62.5</v>
      </c>
      <c r="B311">
        <v>11</v>
      </c>
      <c r="C311">
        <f>ASIN(SQRT((SIN(RADIANS(PARAMETERS!$D$8-B311)/2)*SIN(RADIANS(PARAMETERS!$D$8-B311)/2))+(COS(RADIANS(B311))*COS(RADIANS(PARAMETERS!$D$8))*SIN(RADIANS(PARAMETERS!$D$9-A311)/2)*SIN(RADIANS(PARAMETERS!$D$9-A311)/2))))*2*3958.756</f>
        <v>330.2621075671783</v>
      </c>
      <c r="D311">
        <v>100.36227416992</v>
      </c>
      <c r="E311">
        <v>131.80319213867</v>
      </c>
      <c r="F311">
        <v>164.06910705566</v>
      </c>
      <c r="G311">
        <v>187.44342041016</v>
      </c>
      <c r="H311">
        <v>219.15090942383</v>
      </c>
      <c r="I311" s="10">
        <f>IFERROR(EXP(TREND(LN($D$1:$H$1),LN(D311:H311),LN(Calculations!$B$2))),0)</f>
        <v>0.15503596865534475</v>
      </c>
    </row>
    <row r="312" spans="1:9" x14ac:dyDescent="0.35">
      <c r="A312">
        <v>-62</v>
      </c>
      <c r="B312">
        <v>11</v>
      </c>
      <c r="C312">
        <f>ASIN(SQRT((SIN(RADIANS(PARAMETERS!$D$8-B312)/2)*SIN(RADIANS(PARAMETERS!$D$8-B312)/2))+(COS(RADIANS(B312))*COS(RADIANS(PARAMETERS!$D$8))*SIN(RADIANS(PARAMETERS!$D$9-A312)/2)*SIN(RADIANS(PARAMETERS!$D$9-A312)/2))))*2*3958.756</f>
        <v>319.04945793380398</v>
      </c>
      <c r="D312">
        <v>94.136711120605</v>
      </c>
      <c r="E312">
        <v>123.50482177734</v>
      </c>
      <c r="F312">
        <v>158.19114685059</v>
      </c>
      <c r="G312">
        <v>182.11357116699</v>
      </c>
      <c r="H312">
        <v>214.83605957031</v>
      </c>
      <c r="I312" s="10">
        <f>IFERROR(EXP(TREND(LN($D$1:$H$1),LN(D312:H312),LN(Calculations!$B$2))),0)</f>
        <v>0.10321613041267626</v>
      </c>
    </row>
    <row r="313" spans="1:9" x14ac:dyDescent="0.35">
      <c r="A313">
        <v>-61.5</v>
      </c>
      <c r="B313">
        <v>11</v>
      </c>
      <c r="C313">
        <f>ASIN(SQRT((SIN(RADIANS(PARAMETERS!$D$8-B313)/2)*SIN(RADIANS(PARAMETERS!$D$8-B313)/2))+(COS(RADIANS(B313))*COS(RADIANS(PARAMETERS!$D$8))*SIN(RADIANS(PARAMETERS!$D$9-A313)/2)*SIN(RADIANS(PARAMETERS!$D$9-A313)/2))))*2*3958.756</f>
        <v>311.0835371209219</v>
      </c>
      <c r="D313">
        <v>99.28076171875</v>
      </c>
      <c r="E313">
        <v>132.25022888184</v>
      </c>
      <c r="F313">
        <v>168.44277954102</v>
      </c>
      <c r="G313">
        <v>195.1420135498</v>
      </c>
      <c r="H313">
        <v>231.91496276855</v>
      </c>
      <c r="I313" s="10">
        <f>IFERROR(EXP(TREND(LN($D$1:$H$1),LN(D313:H313),LN(Calculations!$B$2))),0)</f>
        <v>0.11164498630107259</v>
      </c>
    </row>
    <row r="314" spans="1:9" x14ac:dyDescent="0.35">
      <c r="A314">
        <v>-61</v>
      </c>
      <c r="B314">
        <v>11</v>
      </c>
      <c r="C314">
        <f>ASIN(SQRT((SIN(RADIANS(PARAMETERS!$D$8-B314)/2)*SIN(RADIANS(PARAMETERS!$D$8-B314)/2))+(COS(RADIANS(B314))*COS(RADIANS(PARAMETERS!$D$8))*SIN(RADIANS(PARAMETERS!$D$9-A314)/2)*SIN(RADIANS(PARAMETERS!$D$9-A314)/2))))*2*3958.756</f>
        <v>306.61753229757068</v>
      </c>
      <c r="D314">
        <v>112.28778839111</v>
      </c>
      <c r="E314">
        <v>146.54656982422</v>
      </c>
      <c r="F314">
        <v>188.69166564941</v>
      </c>
      <c r="G314">
        <v>220.0506439209</v>
      </c>
      <c r="H314">
        <v>263.55429077148</v>
      </c>
      <c r="I314" s="10">
        <f>IFERROR(EXP(TREND(LN($D$1:$H$1),LN(D314:H314),LN(Calculations!$B$2))),0)</f>
        <v>0.14744605976185129</v>
      </c>
    </row>
    <row r="315" spans="1:9" x14ac:dyDescent="0.35">
      <c r="A315">
        <v>-60.5</v>
      </c>
      <c r="B315">
        <v>11</v>
      </c>
      <c r="C315">
        <f>ASIN(SQRT((SIN(RADIANS(PARAMETERS!$D$8-B315)/2)*SIN(RADIANS(PARAMETERS!$D$8-B315)/2))+(COS(RADIANS(B315))*COS(RADIANS(PARAMETERS!$D$8))*SIN(RADIANS(PARAMETERS!$D$9-A315)/2)*SIN(RADIANS(PARAMETERS!$D$9-A315)/2))))*2*3958.756</f>
        <v>305.8048393220019</v>
      </c>
      <c r="D315">
        <v>113.48334503174</v>
      </c>
      <c r="E315">
        <v>148.02952575684</v>
      </c>
      <c r="F315">
        <v>191.14599609375</v>
      </c>
      <c r="G315">
        <v>223.30026245117</v>
      </c>
      <c r="H315">
        <v>267.99179077148</v>
      </c>
      <c r="I315" s="10">
        <f>IFERROR(EXP(TREND(LN($D$1:$H$1),LN(D315:H315),LN(Calculations!$B$2))),0)</f>
        <v>0.14722683463104611</v>
      </c>
    </row>
    <row r="316" spans="1:9" x14ac:dyDescent="0.35">
      <c r="A316">
        <v>-60</v>
      </c>
      <c r="B316">
        <v>11</v>
      </c>
      <c r="C316">
        <f>ASIN(SQRT((SIN(RADIANS(PARAMETERS!$D$8-B316)/2)*SIN(RADIANS(PARAMETERS!$D$8-B316)/2))+(COS(RADIANS(B316))*COS(RADIANS(PARAMETERS!$D$8))*SIN(RADIANS(PARAMETERS!$D$9-A316)/2)*SIN(RADIANS(PARAMETERS!$D$9-A316)/2))))*2*3958.756</f>
        <v>308.67431862025705</v>
      </c>
      <c r="D316">
        <v>97.146942138672003</v>
      </c>
      <c r="E316">
        <v>131.34844970703</v>
      </c>
      <c r="F316">
        <v>168.8694152832</v>
      </c>
      <c r="G316">
        <v>196.75463867188</v>
      </c>
      <c r="H316">
        <v>235.40072631836</v>
      </c>
      <c r="I316" s="10">
        <f>IFERROR(EXP(TREND(LN($D$1:$H$1),LN(D316:H316),LN(Calculations!$B$2))),0)</f>
        <v>9.2451721833504336E-2</v>
      </c>
    </row>
    <row r="317" spans="1:9" x14ac:dyDescent="0.35">
      <c r="A317">
        <v>-59.5</v>
      </c>
      <c r="B317">
        <v>11</v>
      </c>
      <c r="C317">
        <f>ASIN(SQRT((SIN(RADIANS(PARAMETERS!$D$8-B317)/2)*SIN(RADIANS(PARAMETERS!$D$8-B317)/2))+(COS(RADIANS(B317))*COS(RADIANS(PARAMETERS!$D$8))*SIN(RADIANS(PARAMETERS!$D$9-A317)/2)*SIN(RADIANS(PARAMETERS!$D$9-A317)/2))))*2*3958.756</f>
        <v>315.12538733545273</v>
      </c>
      <c r="D317">
        <v>68.97745513916</v>
      </c>
      <c r="E317">
        <v>90.340270996094006</v>
      </c>
      <c r="F317">
        <v>123.81372833252</v>
      </c>
      <c r="G317">
        <v>145.47357177734</v>
      </c>
      <c r="H317">
        <v>173.14613342285</v>
      </c>
      <c r="I317" s="10">
        <f>IFERROR(EXP(TREND(LN($D$1:$H$1),LN(D317:H317),LN(Calculations!$B$2))),0)</f>
        <v>3.1741283304612525E-2</v>
      </c>
    </row>
    <row r="318" spans="1:9" x14ac:dyDescent="0.35">
      <c r="A318">
        <v>-59</v>
      </c>
      <c r="B318">
        <v>11</v>
      </c>
      <c r="C318">
        <f>ASIN(SQRT((SIN(RADIANS(PARAMETERS!$D$8-B318)/2)*SIN(RADIANS(PARAMETERS!$D$8-B318)/2))+(COS(RADIANS(B318))*COS(RADIANS(PARAMETERS!$D$8))*SIN(RADIANS(PARAMETERS!$D$9-A318)/2)*SIN(RADIANS(PARAMETERS!$D$9-A318)/2))))*2*3958.756</f>
        <v>324.94477683486747</v>
      </c>
      <c r="D318">
        <v>35.507392883301002</v>
      </c>
      <c r="E318">
        <v>47.241195678711001</v>
      </c>
      <c r="F318">
        <v>64.047523498535</v>
      </c>
      <c r="G318">
        <v>74.848022460937997</v>
      </c>
      <c r="H318">
        <v>89.865562438965</v>
      </c>
      <c r="I318" s="10">
        <f>IFERROR(EXP(TREND(LN($D$1:$H$1),LN(D318:H318),LN(Calculations!$B$2))),0)</f>
        <v>6.2817190833070321E-3</v>
      </c>
    </row>
    <row r="319" spans="1:9" x14ac:dyDescent="0.35">
      <c r="A319">
        <v>-90</v>
      </c>
      <c r="B319">
        <v>11.5</v>
      </c>
      <c r="C319">
        <f>ASIN(SQRT((SIN(RADIANS(PARAMETERS!$D$8-B319)/2)*SIN(RADIANS(PARAMETERS!$D$8-B319)/2))+(COS(RADIANS(B319))*COS(RADIANS(PARAMETERS!$D$8))*SIN(RADIANS(PARAMETERS!$D$9-A319)/2)*SIN(RADIANS(PARAMETERS!$D$9-A319)/2))))*2*3958.756</f>
        <v>1989.7516762766006</v>
      </c>
      <c r="D319">
        <v>48.102321624756001</v>
      </c>
      <c r="E319">
        <v>64.542175292969006</v>
      </c>
      <c r="F319">
        <v>87.724266052245994</v>
      </c>
      <c r="G319">
        <v>105.72618865967</v>
      </c>
      <c r="H319">
        <v>131.60514831543</v>
      </c>
      <c r="I319" s="10">
        <f>IFERROR(EXP(TREND(LN($D$1:$H$1),LN(D319:H319),LN(Calculations!$B$2))),0)</f>
        <v>1.1922281520060439E-2</v>
      </c>
    </row>
    <row r="320" spans="1:9" x14ac:dyDescent="0.35">
      <c r="A320">
        <v>-89.5</v>
      </c>
      <c r="B320">
        <v>11.5</v>
      </c>
      <c r="C320">
        <f>ASIN(SQRT((SIN(RADIANS(PARAMETERS!$D$8-B320)/2)*SIN(RADIANS(PARAMETERS!$D$8-B320)/2))+(COS(RADIANS(B320))*COS(RADIANS(PARAMETERS!$D$8))*SIN(RADIANS(PARAMETERS!$D$9-A320)/2)*SIN(RADIANS(PARAMETERS!$D$9-A320)/2))))*2*3958.756</f>
        <v>1956.541259387337</v>
      </c>
      <c r="D320">
        <v>68.279174804687997</v>
      </c>
      <c r="E320">
        <v>90.502868652344006</v>
      </c>
      <c r="F320">
        <v>125.78372192383</v>
      </c>
      <c r="G320">
        <v>151.14842224121</v>
      </c>
      <c r="H320">
        <v>186.57504272461</v>
      </c>
      <c r="I320" s="10">
        <f>IFERROR(EXP(TREND(LN($D$1:$H$1),LN(D320:H320),LN(Calculations!$B$2))),0)</f>
        <v>2.5970956571342938E-2</v>
      </c>
    </row>
    <row r="321" spans="1:9" x14ac:dyDescent="0.35">
      <c r="A321">
        <v>-89</v>
      </c>
      <c r="B321">
        <v>11.5</v>
      </c>
      <c r="C321">
        <f>ASIN(SQRT((SIN(RADIANS(PARAMETERS!$D$8-B321)/2)*SIN(RADIANS(PARAMETERS!$D$8-B321)/2))+(COS(RADIANS(B321))*COS(RADIANS(PARAMETERS!$D$8))*SIN(RADIANS(PARAMETERS!$D$9-A321)/2)*SIN(RADIANS(PARAMETERS!$D$9-A321)/2))))*2*3958.756</f>
        <v>1923.3397266987879</v>
      </c>
      <c r="D321">
        <v>103.3102722168</v>
      </c>
      <c r="E321">
        <v>143.39057922363</v>
      </c>
      <c r="F321">
        <v>200.86547851563</v>
      </c>
      <c r="G321">
        <v>246.57055664063</v>
      </c>
      <c r="H321">
        <v>311.23760986328</v>
      </c>
      <c r="I321" s="10">
        <f>IFERROR(EXP(TREND(LN($D$1:$H$1),LN(D321:H321),LN(Calculations!$B$2))),0)</f>
        <v>5.3668768436982331E-2</v>
      </c>
    </row>
    <row r="322" spans="1:9" x14ac:dyDescent="0.35">
      <c r="A322">
        <v>-88.5</v>
      </c>
      <c r="B322">
        <v>11.5</v>
      </c>
      <c r="C322">
        <f>ASIN(SQRT((SIN(RADIANS(PARAMETERS!$D$8-B322)/2)*SIN(RADIANS(PARAMETERS!$D$8-B322)/2))+(COS(RADIANS(B322))*COS(RADIANS(PARAMETERS!$D$8))*SIN(RADIANS(PARAMETERS!$D$9-A322)/2)*SIN(RADIANS(PARAMETERS!$D$9-A322)/2))))*2*3958.756</f>
        <v>1890.1477051333973</v>
      </c>
      <c r="D322">
        <v>135.05500793457</v>
      </c>
      <c r="E322">
        <v>178.71223449707</v>
      </c>
      <c r="F322">
        <v>247.8923034668</v>
      </c>
      <c r="G322">
        <v>301.28771972656</v>
      </c>
      <c r="H322">
        <v>366.15914916992</v>
      </c>
      <c r="I322" s="10">
        <f>IFERROR(EXP(TREND(LN($D$1:$H$1),LN(D322:H322),LN(Calculations!$B$2))),0)</f>
        <v>0.12295677011132741</v>
      </c>
    </row>
    <row r="323" spans="1:9" x14ac:dyDescent="0.35">
      <c r="A323">
        <v>-88</v>
      </c>
      <c r="B323">
        <v>11.5</v>
      </c>
      <c r="C323">
        <f>ASIN(SQRT((SIN(RADIANS(PARAMETERS!$D$8-B323)/2)*SIN(RADIANS(PARAMETERS!$D$8-B323)/2))+(COS(RADIANS(B323))*COS(RADIANS(PARAMETERS!$D$8))*SIN(RADIANS(PARAMETERS!$D$9-A323)/2)*SIN(RADIANS(PARAMETERS!$D$9-A323)/2))))*2*3958.756</f>
        <v>1856.9658628308134</v>
      </c>
      <c r="D323">
        <v>148.54534912109</v>
      </c>
      <c r="E323">
        <v>193.56285095215</v>
      </c>
      <c r="F323">
        <v>263.70971679688</v>
      </c>
      <c r="G323">
        <v>313.75689697266</v>
      </c>
      <c r="H323">
        <v>375.06796264648</v>
      </c>
      <c r="I323" s="10">
        <f>IFERROR(EXP(TREND(LN($D$1:$H$1),LN(D323:H323),LN(Calculations!$B$2))),0)</f>
        <v>0.20299088876137586</v>
      </c>
    </row>
    <row r="324" spans="1:9" x14ac:dyDescent="0.35">
      <c r="A324">
        <v>-87.5</v>
      </c>
      <c r="B324">
        <v>11.5</v>
      </c>
      <c r="C324">
        <f>ASIN(SQRT((SIN(RADIANS(PARAMETERS!$D$8-B324)/2)*SIN(RADIANS(PARAMETERS!$D$8-B324)/2))+(COS(RADIANS(B324))*COS(RADIANS(PARAMETERS!$D$8))*SIN(RADIANS(PARAMETERS!$D$9-A324)/2)*SIN(RADIANS(PARAMETERS!$D$9-A324)/2))))*2*3958.756</f>
        <v>1823.7949128997823</v>
      </c>
      <c r="D324">
        <v>140.07334899902</v>
      </c>
      <c r="E324">
        <v>174.94262695313</v>
      </c>
      <c r="F324">
        <v>226.81799316406</v>
      </c>
      <c r="G324">
        <v>265.62875366211</v>
      </c>
      <c r="H324">
        <v>314.51211547852</v>
      </c>
      <c r="I324" s="10">
        <f>IFERROR(EXP(TREND(LN($D$1:$H$1),LN(D324:H324),LN(Calculations!$B$2))),0)</f>
        <v>0.30562889616497801</v>
      </c>
    </row>
    <row r="325" spans="1:9" x14ac:dyDescent="0.35">
      <c r="A325">
        <v>-87</v>
      </c>
      <c r="B325">
        <v>11.5</v>
      </c>
      <c r="C325">
        <f>ASIN(SQRT((SIN(RADIANS(PARAMETERS!$D$8-B325)/2)*SIN(RADIANS(PARAMETERS!$D$8-B325)/2))+(COS(RADIANS(B325))*COS(RADIANS(PARAMETERS!$D$8))*SIN(RADIANS(PARAMETERS!$D$9-A325)/2)*SIN(RADIANS(PARAMETERS!$D$9-A325)/2))))*2*3958.756</f>
        <v>1790.6356175797916</v>
      </c>
      <c r="D325">
        <v>138.34280395508</v>
      </c>
      <c r="E325">
        <v>171.0771484375</v>
      </c>
      <c r="F325">
        <v>219.25270080566</v>
      </c>
      <c r="G325">
        <v>254.96688842773</v>
      </c>
      <c r="H325">
        <v>302.43899536133</v>
      </c>
      <c r="I325" s="10">
        <f>IFERROR(EXP(TREND(LN($D$1:$H$1),LN(D325:H325),LN(Calculations!$B$2))),0)</f>
        <v>0.34496483623233704</v>
      </c>
    </row>
    <row r="326" spans="1:9" x14ac:dyDescent="0.35">
      <c r="A326">
        <v>-86.5</v>
      </c>
      <c r="B326">
        <v>11.5</v>
      </c>
      <c r="C326">
        <f>ASIN(SQRT((SIN(RADIANS(PARAMETERS!$D$8-B326)/2)*SIN(RADIANS(PARAMETERS!$D$8-B326)/2))+(COS(RADIANS(B326))*COS(RADIANS(PARAMETERS!$D$8))*SIN(RADIANS(PARAMETERS!$D$9-A326)/2)*SIN(RADIANS(PARAMETERS!$D$9-A326)/2))))*2*3958.756</f>
        <v>1757.4887928654412</v>
      </c>
      <c r="D326">
        <v>137.32669067383</v>
      </c>
      <c r="E326">
        <v>170.36074829102</v>
      </c>
      <c r="F326">
        <v>219.1460723877</v>
      </c>
      <c r="G326">
        <v>255.41857910156</v>
      </c>
      <c r="H326">
        <v>303.49337768555</v>
      </c>
      <c r="I326" s="10">
        <f>IFERROR(EXP(TREND(LN($D$1:$H$1),LN(D326:H326),LN(Calculations!$B$2))),0)</f>
        <v>0.3174556265924533</v>
      </c>
    </row>
    <row r="327" spans="1:9" x14ac:dyDescent="0.35">
      <c r="A327">
        <v>-86</v>
      </c>
      <c r="B327">
        <v>11.5</v>
      </c>
      <c r="C327">
        <f>ASIN(SQRT((SIN(RADIANS(PARAMETERS!$D$8-B327)/2)*SIN(RADIANS(PARAMETERS!$D$8-B327)/2))+(COS(RADIANS(B327))*COS(RADIANS(PARAMETERS!$D$8))*SIN(RADIANS(PARAMETERS!$D$9-A327)/2)*SIN(RADIANS(PARAMETERS!$D$9-A327)/2))))*2*3958.756</f>
        <v>1724.3553136544292</v>
      </c>
      <c r="D327">
        <v>140.23254394531</v>
      </c>
      <c r="E327">
        <v>178.32629394531</v>
      </c>
      <c r="F327">
        <v>236.12417602539</v>
      </c>
      <c r="G327">
        <v>280.09103393555</v>
      </c>
      <c r="H327">
        <v>332.72351074219</v>
      </c>
      <c r="I327" s="10">
        <f>IFERROR(EXP(TREND(LN($D$1:$H$1),LN(D327:H327),LN(Calculations!$B$2))),0)</f>
        <v>0.23029814271117222</v>
      </c>
    </row>
    <row r="328" spans="1:9" x14ac:dyDescent="0.35">
      <c r="A328">
        <v>-85.5</v>
      </c>
      <c r="B328">
        <v>11.5</v>
      </c>
      <c r="C328">
        <f>ASIN(SQRT((SIN(RADIANS(PARAMETERS!$D$8-B328)/2)*SIN(RADIANS(PARAMETERS!$D$8-B328)/2))+(COS(RADIANS(B328))*COS(RADIANS(PARAMETERS!$D$8))*SIN(RADIANS(PARAMETERS!$D$9-A328)/2)*SIN(RADIANS(PARAMETERS!$D$9-A328)/2))))*2*3958.756</f>
        <v>1691.2361194892999</v>
      </c>
      <c r="D328">
        <v>152.77374267578</v>
      </c>
      <c r="E328">
        <v>210.40364074707</v>
      </c>
      <c r="F328">
        <v>304.50604248047</v>
      </c>
      <c r="G328">
        <v>371.80966186523</v>
      </c>
      <c r="H328">
        <v>469.98385620117</v>
      </c>
      <c r="I328" s="10">
        <f>IFERROR(EXP(TREND(LN($D$1:$H$1),LN(D328:H328),LN(Calculations!$B$2))),0)</f>
        <v>0.11027460723930703</v>
      </c>
    </row>
    <row r="329" spans="1:9" x14ac:dyDescent="0.35">
      <c r="A329">
        <v>-85</v>
      </c>
      <c r="B329">
        <v>11.5</v>
      </c>
      <c r="C329">
        <f>ASIN(SQRT((SIN(RADIANS(PARAMETERS!$D$8-B329)/2)*SIN(RADIANS(PARAMETERS!$D$8-B329)/2))+(COS(RADIANS(B329))*COS(RADIANS(PARAMETERS!$D$8))*SIN(RADIANS(PARAMETERS!$D$9-A329)/2)*SIN(RADIANS(PARAMETERS!$D$9-A329)/2))))*2*3958.756</f>
        <v>1658.132220973969</v>
      </c>
      <c r="D329">
        <v>116.39663696289</v>
      </c>
      <c r="E329">
        <v>160.79844665527</v>
      </c>
      <c r="F329">
        <v>228.39047241211</v>
      </c>
      <c r="G329">
        <v>282.72891235352</v>
      </c>
      <c r="H329">
        <v>354.23583984375</v>
      </c>
      <c r="I329" s="10">
        <f>IFERROR(EXP(TREND(LN($D$1:$H$1),LN(D329:H329),LN(Calculations!$B$2))),0)</f>
        <v>6.5486643846842787E-2</v>
      </c>
    </row>
    <row r="330" spans="1:9" x14ac:dyDescent="0.35">
      <c r="A330">
        <v>-84.5</v>
      </c>
      <c r="B330">
        <v>11.5</v>
      </c>
      <c r="C330">
        <f>ASIN(SQRT((SIN(RADIANS(PARAMETERS!$D$8-B330)/2)*SIN(RADIANS(PARAMETERS!$D$8-B330)/2))+(COS(RADIANS(B330))*COS(RADIANS(PARAMETERS!$D$8))*SIN(RADIANS(PARAMETERS!$D$9-A330)/2)*SIN(RADIANS(PARAMETERS!$D$9-A330)/2))))*2*3958.756</f>
        <v>1625.0447069588158</v>
      </c>
      <c r="D330">
        <v>85.470909118652003</v>
      </c>
      <c r="E330">
        <v>119.35111999512</v>
      </c>
      <c r="F330">
        <v>169.51942443848</v>
      </c>
      <c r="G330">
        <v>208.28205871582</v>
      </c>
      <c r="H330">
        <v>265.21081542969</v>
      </c>
      <c r="I330" s="10">
        <f>IFERROR(EXP(TREND(LN($D$1:$H$1),LN(D330:H330),LN(Calculations!$B$2))),0)</f>
        <v>3.4081861875898567E-2</v>
      </c>
    </row>
    <row r="331" spans="1:9" x14ac:dyDescent="0.35">
      <c r="A331">
        <v>-84</v>
      </c>
      <c r="B331">
        <v>11.5</v>
      </c>
      <c r="C331">
        <f>ASIN(SQRT((SIN(RADIANS(PARAMETERS!$D$8-B331)/2)*SIN(RADIANS(PARAMETERS!$D$8-B331)/2))+(COS(RADIANS(B331))*COS(RADIANS(PARAMETERS!$D$8))*SIN(RADIANS(PARAMETERS!$D$9-A331)/2)*SIN(RADIANS(PARAMETERS!$D$9-A331)/2))))*2*3958.756</f>
        <v>1591.9747526032081</v>
      </c>
      <c r="D331">
        <v>64.182563781737997</v>
      </c>
      <c r="E331">
        <v>85.558753967285</v>
      </c>
      <c r="F331">
        <v>119.70600891113</v>
      </c>
      <c r="G331">
        <v>144.73612976074</v>
      </c>
      <c r="H331">
        <v>178.4467010498</v>
      </c>
      <c r="I331" s="10">
        <f>IFERROR(EXP(TREND(LN($D$1:$H$1),LN(D331:H331),LN(Calculations!$B$2))),0)</f>
        <v>2.1875285139026143E-2</v>
      </c>
    </row>
    <row r="332" spans="1:9" x14ac:dyDescent="0.35">
      <c r="A332">
        <v>-83.5</v>
      </c>
      <c r="B332">
        <v>11.5</v>
      </c>
      <c r="C332">
        <f>ASIN(SQRT((SIN(RADIANS(PARAMETERS!$D$8-B332)/2)*SIN(RADIANS(PARAMETERS!$D$8-B332)/2))+(COS(RADIANS(B332))*COS(RADIANS(PARAMETERS!$D$8))*SIN(RADIANS(PARAMETERS!$D$9-A332)/2)*SIN(RADIANS(PARAMETERS!$D$9-A332)/2))))*2*3958.756</f>
        <v>1558.9236284421493</v>
      </c>
      <c r="D332">
        <v>58.299701690673999</v>
      </c>
      <c r="E332">
        <v>76.887214660645</v>
      </c>
      <c r="F332">
        <v>106.23364257813</v>
      </c>
      <c r="G332">
        <v>129.31910705566</v>
      </c>
      <c r="H332">
        <v>158.53523254395</v>
      </c>
      <c r="I332" s="10">
        <f>IFERROR(EXP(TREND(LN($D$1:$H$1),LN(D332:H332),LN(Calculations!$B$2))),0)</f>
        <v>1.8082399588838591E-2</v>
      </c>
    </row>
    <row r="333" spans="1:9" x14ac:dyDescent="0.35">
      <c r="A333">
        <v>-83</v>
      </c>
      <c r="B333">
        <v>11.5</v>
      </c>
      <c r="C333">
        <f>ASIN(SQRT((SIN(RADIANS(PARAMETERS!$D$8-B333)/2)*SIN(RADIANS(PARAMETERS!$D$8-B333)/2))+(COS(RADIANS(B333))*COS(RADIANS(PARAMETERS!$D$8))*SIN(RADIANS(PARAMETERS!$D$9-A333)/2)*SIN(RADIANS(PARAMETERS!$D$9-A333)/2))))*2*3958.756</f>
        <v>1525.8927106048818</v>
      </c>
      <c r="D333">
        <v>56.527462005615</v>
      </c>
      <c r="E333">
        <v>73.996307373047003</v>
      </c>
      <c r="F333">
        <v>100.33487701416</v>
      </c>
      <c r="G333">
        <v>120.74960327148</v>
      </c>
      <c r="H333">
        <v>146.06066894531</v>
      </c>
      <c r="I333" s="10">
        <f>IFERROR(EXP(TREND(LN($D$1:$H$1),LN(D333:H333),LN(Calculations!$B$2))),0)</f>
        <v>1.8389184613777875E-2</v>
      </c>
    </row>
    <row r="334" spans="1:9" x14ac:dyDescent="0.35">
      <c r="A334">
        <v>-82.5</v>
      </c>
      <c r="B334">
        <v>11.5</v>
      </c>
      <c r="C334">
        <f>ASIN(SQRT((SIN(RADIANS(PARAMETERS!$D$8-B334)/2)*SIN(RADIANS(PARAMETERS!$D$8-B334)/2))+(COS(RADIANS(B334))*COS(RADIANS(PARAMETERS!$D$8))*SIN(RADIANS(PARAMETERS!$D$9-A334)/2)*SIN(RADIANS(PARAMETERS!$D$9-A334)/2))))*2*3958.756</f>
        <v>1492.8834923584452</v>
      </c>
      <c r="D334">
        <v>53.448413848877003</v>
      </c>
      <c r="E334">
        <v>70.585678100585994</v>
      </c>
      <c r="F334">
        <v>94.784797668457003</v>
      </c>
      <c r="G334">
        <v>113.39811706543</v>
      </c>
      <c r="H334">
        <v>138.11201477051</v>
      </c>
      <c r="I334" s="10">
        <f>IFERROR(EXP(TREND(LN($D$1:$H$1),LN(D334:H334),LN(Calculations!$B$2))),0)</f>
        <v>1.6369713130433158E-2</v>
      </c>
    </row>
    <row r="335" spans="1:9" x14ac:dyDescent="0.35">
      <c r="A335">
        <v>-82</v>
      </c>
      <c r="B335">
        <v>11.5</v>
      </c>
      <c r="C335">
        <f>ASIN(SQRT((SIN(RADIANS(PARAMETERS!$D$8-B335)/2)*SIN(RADIANS(PARAMETERS!$D$8-B335)/2))+(COS(RADIANS(B335))*COS(RADIANS(PARAMETERS!$D$8))*SIN(RADIANS(PARAMETERS!$D$9-A335)/2)*SIN(RADIANS(PARAMETERS!$D$9-A335)/2))))*2*3958.756</f>
        <v>1459.8975971792256</v>
      </c>
      <c r="D335">
        <v>49.878475189208999</v>
      </c>
      <c r="E335">
        <v>67.016662597655994</v>
      </c>
      <c r="F335">
        <v>89.763053894042997</v>
      </c>
      <c r="G335">
        <v>107.22383117676</v>
      </c>
      <c r="H335">
        <v>131.88854980469</v>
      </c>
      <c r="I335" s="10">
        <f>IFERROR(EXP(TREND(LN($D$1:$H$1),LN(D335:H335),LN(Calculations!$B$2))),0)</f>
        <v>1.3694458528234135E-2</v>
      </c>
    </row>
    <row r="336" spans="1:9" x14ac:dyDescent="0.35">
      <c r="A336">
        <v>-81.5</v>
      </c>
      <c r="B336">
        <v>11.5</v>
      </c>
      <c r="C336">
        <f>ASIN(SQRT((SIN(RADIANS(PARAMETERS!$D$8-B336)/2)*SIN(RADIANS(PARAMETERS!$D$8-B336)/2))+(COS(RADIANS(B336))*COS(RADIANS(PARAMETERS!$D$8))*SIN(RADIANS(PARAMETERS!$D$9-A336)/2)*SIN(RADIANS(PARAMETERS!$D$9-A336)/2))))*2*3958.756</f>
        <v>1426.9367935914827</v>
      </c>
      <c r="D336">
        <v>44.493606567382997</v>
      </c>
      <c r="E336">
        <v>61.475708007812997</v>
      </c>
      <c r="F336">
        <v>82.44603729248</v>
      </c>
      <c r="G336">
        <v>98.559593200684006</v>
      </c>
      <c r="H336">
        <v>121.526512146</v>
      </c>
      <c r="I336" s="10">
        <f>IFERROR(EXP(TREND(LN($D$1:$H$1),LN(D336:H336),LN(Calculations!$B$2))),0)</f>
        <v>1.0357401816680992E-2</v>
      </c>
    </row>
    <row r="337" spans="1:9" x14ac:dyDescent="0.35">
      <c r="A337">
        <v>-81</v>
      </c>
      <c r="B337">
        <v>11.5</v>
      </c>
      <c r="C337">
        <f>ASIN(SQRT((SIN(RADIANS(PARAMETERS!$D$8-B337)/2)*SIN(RADIANS(PARAMETERS!$D$8-B337)/2))+(COS(RADIANS(B337))*COS(RADIANS(PARAMETERS!$D$8))*SIN(RADIANS(PARAMETERS!$D$9-A337)/2)*SIN(RADIANS(PARAMETERS!$D$9-A337)/2))))*2*3958.756</f>
        <v>1394.0030120550421</v>
      </c>
      <c r="D337">
        <v>34.960567474365</v>
      </c>
      <c r="E337">
        <v>47.594707489013999</v>
      </c>
      <c r="F337">
        <v>65.81420135498</v>
      </c>
      <c r="G337">
        <v>77.975631713867003</v>
      </c>
      <c r="H337">
        <v>95.140808105469006</v>
      </c>
      <c r="I337" s="10">
        <f>IFERROR(EXP(TREND(LN($D$1:$H$1),LN(D337:H337),LN(Calculations!$B$2))),0)</f>
        <v>5.8861049553182963E-3</v>
      </c>
    </row>
    <row r="338" spans="1:9" x14ac:dyDescent="0.35">
      <c r="A338">
        <v>-80.5</v>
      </c>
      <c r="B338">
        <v>11.5</v>
      </c>
      <c r="C338">
        <f>ASIN(SQRT((SIN(RADIANS(PARAMETERS!$D$8-B338)/2)*SIN(RADIANS(PARAMETERS!$D$8-B338)/2))+(COS(RADIANS(B338))*COS(RADIANS(PARAMETERS!$D$8))*SIN(RADIANS(PARAMETERS!$D$9-A338)/2)*SIN(RADIANS(PARAMETERS!$D$9-A338)/2))))*2*3958.756</f>
        <v>1361.0983642364247</v>
      </c>
      <c r="D338">
        <v>26.633214950562</v>
      </c>
      <c r="E338">
        <v>34.73819732666</v>
      </c>
      <c r="F338">
        <v>47.380859375</v>
      </c>
      <c r="G338">
        <v>57.225555419922003</v>
      </c>
      <c r="H338">
        <v>68.545257568359006</v>
      </c>
      <c r="I338" s="10">
        <f>IFERROR(EXP(TREND(LN($D$1:$H$1),LN(D338:H338),LN(Calculations!$B$2))),0)</f>
        <v>3.021863692302596E-3</v>
      </c>
    </row>
    <row r="339" spans="1:9" x14ac:dyDescent="0.35">
      <c r="A339">
        <v>-80</v>
      </c>
      <c r="B339">
        <v>11.5</v>
      </c>
      <c r="C339">
        <f>ASIN(SQRT((SIN(RADIANS(PARAMETERS!$D$8-B339)/2)*SIN(RADIANS(PARAMETERS!$D$8-B339)/2))+(COS(RADIANS(B339))*COS(RADIANS(PARAMETERS!$D$8))*SIN(RADIANS(PARAMETERS!$D$9-A339)/2)*SIN(RADIANS(PARAMETERS!$D$9-A339)/2))))*2*3958.756</f>
        <v>1328.2251650606581</v>
      </c>
      <c r="D339">
        <v>22.967105865478999</v>
      </c>
      <c r="E339">
        <v>30.510456085205</v>
      </c>
      <c r="F339">
        <v>40.828308105468999</v>
      </c>
      <c r="G339">
        <v>48.742797851562997</v>
      </c>
      <c r="H339">
        <v>59.651432037353999</v>
      </c>
      <c r="I339" s="10">
        <f>IFERROR(EXP(TREND(LN($D$1:$H$1),LN(D339:H339),LN(Calculations!$B$2))),0)</f>
        <v>2.1422062820070889E-3</v>
      </c>
    </row>
    <row r="340" spans="1:9" x14ac:dyDescent="0.35">
      <c r="A340">
        <v>-79.5</v>
      </c>
      <c r="B340">
        <v>11.5</v>
      </c>
      <c r="C340">
        <f>ASIN(SQRT((SIN(RADIANS(PARAMETERS!$D$8-B340)/2)*SIN(RADIANS(PARAMETERS!$D$8-B340)/2))+(COS(RADIANS(B340))*COS(RADIANS(PARAMETERS!$D$8))*SIN(RADIANS(PARAMETERS!$D$9-A340)/2)*SIN(RADIANS(PARAMETERS!$D$9-A340)/2))))*2*3958.756</f>
        <v>1295.3859580175092</v>
      </c>
      <c r="D340">
        <v>23.450798034668001</v>
      </c>
      <c r="E340">
        <v>31.063520431518999</v>
      </c>
      <c r="F340">
        <v>41.738784790038999</v>
      </c>
      <c r="G340">
        <v>49.953895568847997</v>
      </c>
      <c r="H340">
        <v>60.95788192749</v>
      </c>
      <c r="I340" s="10">
        <f>IFERROR(EXP(TREND(LN($D$1:$H$1),LN(D340:H340),LN(Calculations!$B$2))),0)</f>
        <v>2.2506312650069638E-3</v>
      </c>
    </row>
    <row r="341" spans="1:9" x14ac:dyDescent="0.35">
      <c r="A341">
        <v>-79</v>
      </c>
      <c r="B341">
        <v>11.5</v>
      </c>
      <c r="C341">
        <f>ASIN(SQRT((SIN(RADIANS(PARAMETERS!$D$8-B341)/2)*SIN(RADIANS(PARAMETERS!$D$8-B341)/2))+(COS(RADIANS(B341))*COS(RADIANS(PARAMETERS!$D$8))*SIN(RADIANS(PARAMETERS!$D$9-A341)/2)*SIN(RADIANS(PARAMETERS!$D$9-A341)/2))))*2*3958.756</f>
        <v>1262.5835442890234</v>
      </c>
      <c r="D341">
        <v>25.241720199585</v>
      </c>
      <c r="E341">
        <v>32.908294677733998</v>
      </c>
      <c r="F341">
        <v>44.505382537842003</v>
      </c>
      <c r="G341">
        <v>53.475658416747997</v>
      </c>
      <c r="H341">
        <v>64.496688842772997</v>
      </c>
      <c r="I341" s="10">
        <f>IFERROR(EXP(TREND(LN($D$1:$H$1),LN(D341:H341),LN(Calculations!$B$2))),0)</f>
        <v>2.6454170450458609E-3</v>
      </c>
    </row>
    <row r="342" spans="1:9" x14ac:dyDescent="0.35">
      <c r="A342">
        <v>-78.5</v>
      </c>
      <c r="B342">
        <v>11.5</v>
      </c>
      <c r="C342">
        <f>ASIN(SQRT((SIN(RADIANS(PARAMETERS!$D$8-B342)/2)*SIN(RADIANS(PARAMETERS!$D$8-B342)/2))+(COS(RADIANS(B342))*COS(RADIANS(PARAMETERS!$D$8))*SIN(RADIANS(PARAMETERS!$D$9-A342)/2)*SIN(RADIANS(PARAMETERS!$D$9-A342)/2))))*2*3958.756</f>
        <v>1229.8210163792705</v>
      </c>
      <c r="D342">
        <v>26.346158981323001</v>
      </c>
      <c r="E342">
        <v>34.191940307617003</v>
      </c>
      <c r="F342">
        <v>46.363456726073998</v>
      </c>
      <c r="G342">
        <v>55.797637939452997</v>
      </c>
      <c r="H342">
        <v>66.743850708007997</v>
      </c>
      <c r="I342" s="10">
        <f>IFERROR(EXP(TREND(LN($D$1:$H$1),LN(D342:H342),LN(Calculations!$B$2))),0)</f>
        <v>2.9258074801304722E-3</v>
      </c>
    </row>
    <row r="343" spans="1:9" x14ac:dyDescent="0.35">
      <c r="A343">
        <v>-78</v>
      </c>
      <c r="B343">
        <v>11.5</v>
      </c>
      <c r="C343">
        <f>ASIN(SQRT((SIN(RADIANS(PARAMETERS!$D$8-B343)/2)*SIN(RADIANS(PARAMETERS!$D$8-B343)/2))+(COS(RADIANS(B343))*COS(RADIANS(PARAMETERS!$D$8))*SIN(RADIANS(PARAMETERS!$D$9-A343)/2)*SIN(RADIANS(PARAMETERS!$D$9-A343)/2))))*2*3958.756</f>
        <v>1197.1017970671044</v>
      </c>
      <c r="D343">
        <v>26.724283218383999</v>
      </c>
      <c r="E343">
        <v>34.733573913573998</v>
      </c>
      <c r="F343">
        <v>47.178676605225</v>
      </c>
      <c r="G343">
        <v>56.837944030762003</v>
      </c>
      <c r="H343">
        <v>67.877738952637003</v>
      </c>
      <c r="I343" s="10">
        <f>IFERROR(EXP(TREND(LN($D$1:$H$1),LN(D343:H343),LN(Calculations!$B$2))),0)</f>
        <v>3.0356394273105001E-3</v>
      </c>
    </row>
    <row r="344" spans="1:9" x14ac:dyDescent="0.35">
      <c r="A344">
        <v>-77.5</v>
      </c>
      <c r="B344">
        <v>11.5</v>
      </c>
      <c r="C344">
        <f>ASIN(SQRT((SIN(RADIANS(PARAMETERS!$D$8-B344)/2)*SIN(RADIANS(PARAMETERS!$D$8-B344)/2))+(COS(RADIANS(B344))*COS(RADIANS(PARAMETERS!$D$8))*SIN(RADIANS(PARAMETERS!$D$9-A344)/2)*SIN(RADIANS(PARAMETERS!$D$9-A344)/2))))*2*3958.756</f>
        <v>1164.429684675307</v>
      </c>
      <c r="D344">
        <v>27.564199447631999</v>
      </c>
      <c r="E344">
        <v>36.177116394042997</v>
      </c>
      <c r="F344">
        <v>49.703788757323998</v>
      </c>
      <c r="G344">
        <v>59.889877319336001</v>
      </c>
      <c r="H344">
        <v>72.021675109862997</v>
      </c>
      <c r="I344" s="10">
        <f>IFERROR(EXP(TREND(LN($D$1:$H$1),LN(D344:H344),LN(Calculations!$B$2))),0)</f>
        <v>3.3021715732495282E-3</v>
      </c>
    </row>
    <row r="345" spans="1:9" x14ac:dyDescent="0.35">
      <c r="A345">
        <v>-77</v>
      </c>
      <c r="B345">
        <v>11.5</v>
      </c>
      <c r="C345">
        <f>ASIN(SQRT((SIN(RADIANS(PARAMETERS!$D$8-B345)/2)*SIN(RADIANS(PARAMETERS!$D$8-B345)/2))+(COS(RADIANS(B345))*COS(RADIANS(PARAMETERS!$D$8))*SIN(RADIANS(PARAMETERS!$D$9-A345)/2)*SIN(RADIANS(PARAMETERS!$D$9-A345)/2))))*2*3958.756</f>
        <v>1131.8089058630569</v>
      </c>
      <c r="D345">
        <v>29.582067489623999</v>
      </c>
      <c r="E345">
        <v>39.618789672852003</v>
      </c>
      <c r="F345">
        <v>55.733814239502003</v>
      </c>
      <c r="G345">
        <v>66.64820098877</v>
      </c>
      <c r="H345">
        <v>81.503433227539006</v>
      </c>
      <c r="I345" s="10">
        <f>IFERROR(EXP(TREND(LN($D$1:$H$1),LN(D345:H345),LN(Calculations!$B$2))),0)</f>
        <v>3.9402860755069716E-3</v>
      </c>
    </row>
    <row r="346" spans="1:9" x14ac:dyDescent="0.35">
      <c r="A346">
        <v>-76.5</v>
      </c>
      <c r="B346">
        <v>11.5</v>
      </c>
      <c r="C346">
        <f>ASIN(SQRT((SIN(RADIANS(PARAMETERS!$D$8-B346)/2)*SIN(RADIANS(PARAMETERS!$D$8-B346)/2))+(COS(RADIANS(B346))*COS(RADIANS(PARAMETERS!$D$8))*SIN(RADIANS(PARAMETERS!$D$9-A346)/2)*SIN(RADIANS(PARAMETERS!$D$9-A346)/2))))*2*3958.756</f>
        <v>1099.2441774141539</v>
      </c>
      <c r="D346">
        <v>30.966747283936002</v>
      </c>
      <c r="E346">
        <v>41.782264709472997</v>
      </c>
      <c r="F346">
        <v>59.081928253173999</v>
      </c>
      <c r="G346">
        <v>70.358596801757997</v>
      </c>
      <c r="H346">
        <v>86.364204406737997</v>
      </c>
      <c r="I346" s="10">
        <f>IFERROR(EXP(TREND(LN($D$1:$H$1),LN(D346:H346),LN(Calculations!$B$2))),0)</f>
        <v>4.3840298956722501E-3</v>
      </c>
    </row>
    <row r="347" spans="1:9" x14ac:dyDescent="0.35">
      <c r="A347">
        <v>-76</v>
      </c>
      <c r="B347">
        <v>11.5</v>
      </c>
      <c r="C347">
        <f>ASIN(SQRT((SIN(RADIANS(PARAMETERS!$D$8-B347)/2)*SIN(RADIANS(PARAMETERS!$D$8-B347)/2))+(COS(RADIANS(B347))*COS(RADIANS(PARAMETERS!$D$8))*SIN(RADIANS(PARAMETERS!$D$9-A347)/2)*SIN(RADIANS(PARAMETERS!$D$9-A347)/2))))*2*3958.756</f>
        <v>1066.740778824869</v>
      </c>
      <c r="D347">
        <v>31.881065368651999</v>
      </c>
      <c r="E347">
        <v>42.940654754638999</v>
      </c>
      <c r="F347">
        <v>60.286727905272997</v>
      </c>
      <c r="G347">
        <v>71.525093078612997</v>
      </c>
      <c r="H347">
        <v>87.411247253417997</v>
      </c>
      <c r="I347" s="10">
        <f>IFERROR(EXP(TREND(LN($D$1:$H$1),LN(D347:H347),LN(Calculations!$B$2))),0)</f>
        <v>4.7033772420338512E-3</v>
      </c>
    </row>
    <row r="348" spans="1:9" x14ac:dyDescent="0.35">
      <c r="A348">
        <v>-75.5</v>
      </c>
      <c r="B348">
        <v>11.5</v>
      </c>
      <c r="C348">
        <f>ASIN(SQRT((SIN(RADIANS(PARAMETERS!$D$8-B348)/2)*SIN(RADIANS(PARAMETERS!$D$8-B348)/2))+(COS(RADIANS(B348))*COS(RADIANS(PARAMETERS!$D$8))*SIN(RADIANS(PARAMETERS!$D$9-A348)/2)*SIN(RADIANS(PARAMETERS!$D$9-A348)/2))))*2*3958.756</f>
        <v>1034.3046379107993</v>
      </c>
      <c r="D348">
        <v>34.774219512938998</v>
      </c>
      <c r="E348">
        <v>47.11547088623</v>
      </c>
      <c r="F348">
        <v>65.120811462402003</v>
      </c>
      <c r="G348">
        <v>77.130447387695</v>
      </c>
      <c r="H348">
        <v>94.07568359375</v>
      </c>
      <c r="I348" s="10">
        <f>IFERROR(EXP(TREND(LN($D$1:$H$1),LN(D348:H348),LN(Calculations!$B$2))),0)</f>
        <v>5.8075930804202831E-3</v>
      </c>
    </row>
    <row r="349" spans="1:9" x14ac:dyDescent="0.35">
      <c r="A349">
        <v>-75</v>
      </c>
      <c r="B349">
        <v>11.5</v>
      </c>
      <c r="C349">
        <f>ASIN(SQRT((SIN(RADIANS(PARAMETERS!$D$8-B349)/2)*SIN(RADIANS(PARAMETERS!$D$8-B349)/2))+(COS(RADIANS(B349))*COS(RADIANS(PARAMETERS!$D$8))*SIN(RADIANS(PARAMETERS!$D$9-A349)/2)*SIN(RADIANS(PARAMETERS!$D$9-A349)/2))))*2*3958.756</f>
        <v>1001.9424321753223</v>
      </c>
      <c r="D349">
        <v>42.007667541503999</v>
      </c>
      <c r="E349">
        <v>58.303302764892997</v>
      </c>
      <c r="F349">
        <v>77.789566040039006</v>
      </c>
      <c r="G349">
        <v>92.702018737792997</v>
      </c>
      <c r="H349">
        <v>113.8843460083</v>
      </c>
      <c r="I349" s="10">
        <f>IFERROR(EXP(TREND(LN($D$1:$H$1),LN(D349:H349),LN(Calculations!$B$2))),0)</f>
        <v>9.1972928941831851E-3</v>
      </c>
    </row>
    <row r="350" spans="1:9" x14ac:dyDescent="0.35">
      <c r="A350">
        <v>-74.5</v>
      </c>
      <c r="B350">
        <v>11.5</v>
      </c>
      <c r="C350">
        <f>ASIN(SQRT((SIN(RADIANS(PARAMETERS!$D$8-B350)/2)*SIN(RADIANS(PARAMETERS!$D$8-B350)/2))+(COS(RADIANS(B350))*COS(RADIANS(PARAMETERS!$D$8))*SIN(RADIANS(PARAMETERS!$D$9-A350)/2)*SIN(RADIANS(PARAMETERS!$D$9-A350)/2))))*2*3958.756</f>
        <v>969.66170934388788</v>
      </c>
      <c r="D350">
        <v>54.350807189941001</v>
      </c>
      <c r="E350">
        <v>72.064392089844006</v>
      </c>
      <c r="F350">
        <v>97.860488891602003</v>
      </c>
      <c r="G350">
        <v>117.87815856934</v>
      </c>
      <c r="H350">
        <v>143.07371520996</v>
      </c>
      <c r="I350" s="10">
        <f>IFERROR(EXP(TREND(LN($D$1:$H$1),LN(D350:H350),LN(Calculations!$B$2))),0)</f>
        <v>1.6478150817505574E-2</v>
      </c>
    </row>
    <row r="351" spans="1:9" x14ac:dyDescent="0.35">
      <c r="A351">
        <v>-74</v>
      </c>
      <c r="B351">
        <v>11.5</v>
      </c>
      <c r="C351">
        <f>ASIN(SQRT((SIN(RADIANS(PARAMETERS!$D$8-B351)/2)*SIN(RADIANS(PARAMETERS!$D$8-B351)/2))+(COS(RADIANS(B351))*COS(RADIANS(PARAMETERS!$D$8))*SIN(RADIANS(PARAMETERS!$D$9-A351)/2)*SIN(RADIANS(PARAMETERS!$D$9-A351)/2))))*2*3958.756</f>
        <v>937.47103130868925</v>
      </c>
      <c r="D351">
        <v>64.703216552734006</v>
      </c>
      <c r="E351">
        <v>85.15746307373</v>
      </c>
      <c r="F351">
        <v>117.37886047363</v>
      </c>
      <c r="G351">
        <v>139.83270263672</v>
      </c>
      <c r="H351">
        <v>166.54527282715</v>
      </c>
      <c r="I351" s="10">
        <f>IFERROR(EXP(TREND(LN($D$1:$H$1),LN(D351:H351),LN(Calculations!$B$2))),0)</f>
        <v>2.5592091149260698E-2</v>
      </c>
    </row>
    <row r="352" spans="1:9" x14ac:dyDescent="0.35">
      <c r="A352">
        <v>-73.5</v>
      </c>
      <c r="B352">
        <v>11.5</v>
      </c>
      <c r="C352">
        <f>ASIN(SQRT((SIN(RADIANS(PARAMETERS!$D$8-B352)/2)*SIN(RADIANS(PARAMETERS!$D$8-B352)/2))+(COS(RADIANS(B352))*COS(RADIANS(PARAMETERS!$D$8))*SIN(RADIANS(PARAMETERS!$D$9-A352)/2)*SIN(RADIANS(PARAMETERS!$D$9-A352)/2))))*2*3958.756</f>
        <v>905.38014679993591</v>
      </c>
      <c r="D352">
        <v>68.624992370605</v>
      </c>
      <c r="E352">
        <v>90.618225097655994</v>
      </c>
      <c r="F352">
        <v>125.38938140869</v>
      </c>
      <c r="G352">
        <v>147.10487365723</v>
      </c>
      <c r="H352">
        <v>175.18209838867</v>
      </c>
      <c r="I352" s="10">
        <f>IFERROR(EXP(TREND(LN($D$1:$H$1),LN(D352:H352),LN(Calculations!$B$2))),0)</f>
        <v>3.029399193123105E-2</v>
      </c>
    </row>
    <row r="353" spans="1:9" x14ac:dyDescent="0.35">
      <c r="A353">
        <v>-73</v>
      </c>
      <c r="B353">
        <v>11.5</v>
      </c>
      <c r="C353">
        <f>ASIN(SQRT((SIN(RADIANS(PARAMETERS!$D$8-B353)/2)*SIN(RADIANS(PARAMETERS!$D$8-B353)/2))+(COS(RADIANS(B353))*COS(RADIANS(PARAMETERS!$D$8))*SIN(RADIANS(PARAMETERS!$D$9-A353)/2)*SIN(RADIANS(PARAMETERS!$D$9-A353)/2))))*2*3958.756</f>
        <v>873.40019947212591</v>
      </c>
      <c r="D353">
        <v>67.465942382812997</v>
      </c>
      <c r="E353">
        <v>88.826011657715</v>
      </c>
      <c r="F353">
        <v>122.48777770996</v>
      </c>
      <c r="G353">
        <v>144.33833312988</v>
      </c>
      <c r="H353">
        <v>171.64205932617</v>
      </c>
      <c r="I353" s="10">
        <f>IFERROR(EXP(TREND(LN($D$1:$H$1),LN(D353:H353),LN(Calculations!$B$2))),0)</f>
        <v>2.9171588196765522E-2</v>
      </c>
    </row>
    <row r="354" spans="1:9" x14ac:dyDescent="0.35">
      <c r="A354">
        <v>-72.5</v>
      </c>
      <c r="B354">
        <v>11.5</v>
      </c>
      <c r="C354">
        <f>ASIN(SQRT((SIN(RADIANS(PARAMETERS!$D$8-B354)/2)*SIN(RADIANS(PARAMETERS!$D$8-B354)/2))+(COS(RADIANS(B354))*COS(RADIANS(PARAMETERS!$D$8))*SIN(RADIANS(PARAMETERS!$D$9-A354)/2)*SIN(RADIANS(PARAMETERS!$D$9-A354)/2))))*2*3958.756</f>
        <v>841.54397985716128</v>
      </c>
      <c r="D354">
        <v>64.518478393555</v>
      </c>
      <c r="E354">
        <v>84.451362609862997</v>
      </c>
      <c r="F354">
        <v>115.66449737549</v>
      </c>
      <c r="G354">
        <v>137.90982055664</v>
      </c>
      <c r="H354">
        <v>163.87754821777</v>
      </c>
      <c r="I354" s="10">
        <f>IFERROR(EXP(TREND(LN($D$1:$H$1),LN(D354:H354),LN(Calculations!$B$2))),0)</f>
        <v>2.6020070206406929E-2</v>
      </c>
    </row>
    <row r="355" spans="1:9" x14ac:dyDescent="0.35">
      <c r="A355">
        <v>-72</v>
      </c>
      <c r="B355">
        <v>11.5</v>
      </c>
      <c r="C355">
        <f>ASIN(SQRT((SIN(RADIANS(PARAMETERS!$D$8-B355)/2)*SIN(RADIANS(PARAMETERS!$D$8-B355)/2))+(COS(RADIANS(B355))*COS(RADIANS(PARAMETERS!$D$8))*SIN(RADIANS(PARAMETERS!$D$9-A355)/2)*SIN(RADIANS(PARAMETERS!$D$9-A355)/2))))*2*3958.756</f>
        <v>809.82623190977097</v>
      </c>
      <c r="D355">
        <v>62.52836227417</v>
      </c>
      <c r="E355">
        <v>80.853775024414006</v>
      </c>
      <c r="F355">
        <v>109.16988372803</v>
      </c>
      <c r="G355">
        <v>131.0425567627</v>
      </c>
      <c r="H355">
        <v>154.46612548828</v>
      </c>
      <c r="I355" s="10">
        <f>IFERROR(EXP(TREND(LN($D$1:$H$1),LN(D355:H355),LN(Calculations!$B$2))),0)</f>
        <v>2.5195240017524483E-2</v>
      </c>
    </row>
    <row r="356" spans="1:9" x14ac:dyDescent="0.35">
      <c r="A356">
        <v>-71.5</v>
      </c>
      <c r="B356">
        <v>11.5</v>
      </c>
      <c r="C356">
        <f>ASIN(SQRT((SIN(RADIANS(PARAMETERS!$D$8-B356)/2)*SIN(RADIANS(PARAMETERS!$D$8-B356)/2))+(COS(RADIANS(B356))*COS(RADIANS(PARAMETERS!$D$8))*SIN(RADIANS(PARAMETERS!$D$9-A356)/2)*SIN(RADIANS(PARAMETERS!$D$9-A356)/2))))*2*3958.756</f>
        <v>778.26402780960234</v>
      </c>
      <c r="D356">
        <v>67.210487365722997</v>
      </c>
      <c r="E356">
        <v>87.355987548827997</v>
      </c>
      <c r="F356">
        <v>118.65968322754</v>
      </c>
      <c r="G356">
        <v>139.55938720703</v>
      </c>
      <c r="H356">
        <v>163.47941589355</v>
      </c>
      <c r="I356" s="10">
        <f>IFERROR(EXP(TREND(LN($D$1:$H$1),LN(D356:H356),LN(Calculations!$B$2))),0)</f>
        <v>3.1688193278756362E-2</v>
      </c>
    </row>
    <row r="357" spans="1:9" x14ac:dyDescent="0.35">
      <c r="A357">
        <v>-71</v>
      </c>
      <c r="B357">
        <v>11.5</v>
      </c>
      <c r="C357">
        <f>ASIN(SQRT((SIN(RADIANS(PARAMETERS!$D$8-B357)/2)*SIN(RADIANS(PARAMETERS!$D$8-B357)/2))+(COS(RADIANS(B357))*COS(RADIANS(PARAMETERS!$D$8))*SIN(RADIANS(PARAMETERS!$D$9-A357)/2)*SIN(RADIANS(PARAMETERS!$D$9-A357)/2))))*2*3958.756</f>
        <v>746.87722848933788</v>
      </c>
      <c r="D357">
        <v>76.435127258300994</v>
      </c>
      <c r="E357">
        <v>101.36460113525</v>
      </c>
      <c r="F357">
        <v>138.29873657227</v>
      </c>
      <c r="G357">
        <v>160.38557434082</v>
      </c>
      <c r="H357">
        <v>190.84013366699</v>
      </c>
      <c r="I357" s="10">
        <f>IFERROR(EXP(TREND(LN($D$1:$H$1),LN(D357:H357),LN(Calculations!$B$2))),0)</f>
        <v>4.2512444905076475E-2</v>
      </c>
    </row>
    <row r="358" spans="1:9" x14ac:dyDescent="0.35">
      <c r="A358">
        <v>-70.5</v>
      </c>
      <c r="B358">
        <v>11.5</v>
      </c>
      <c r="C358">
        <f>ASIN(SQRT((SIN(RADIANS(PARAMETERS!$D$8-B358)/2)*SIN(RADIANS(PARAMETERS!$D$8-B358)/2))+(COS(RADIANS(B358))*COS(RADIANS(PARAMETERS!$D$8))*SIN(RADIANS(PARAMETERS!$D$9-A358)/2)*SIN(RADIANS(PARAMETERS!$D$9-A358)/2))))*2*3958.756</f>
        <v>715.68905228545589</v>
      </c>
      <c r="D358">
        <v>95.355087280272997</v>
      </c>
      <c r="E358">
        <v>131.24024963379</v>
      </c>
      <c r="F358">
        <v>169.36108398438</v>
      </c>
      <c r="G358">
        <v>197.77584838867</v>
      </c>
      <c r="H358">
        <v>237.25350952148</v>
      </c>
      <c r="I358" s="10">
        <f>IFERROR(EXP(TREND(LN($D$1:$H$1),LN(D358:H358),LN(Calculations!$B$2))),0)</f>
        <v>8.1576492292229394E-2</v>
      </c>
    </row>
    <row r="359" spans="1:9" x14ac:dyDescent="0.35">
      <c r="A359">
        <v>-70</v>
      </c>
      <c r="B359">
        <v>11.5</v>
      </c>
      <c r="C359">
        <f>ASIN(SQRT((SIN(RADIANS(PARAMETERS!$D$8-B359)/2)*SIN(RADIANS(PARAMETERS!$D$8-B359)/2))+(COS(RADIANS(B359))*COS(RADIANS(PARAMETERS!$D$8))*SIN(RADIANS(PARAMETERS!$D$9-A359)/2)*SIN(RADIANS(PARAMETERS!$D$9-A359)/2))))*2*3958.756</f>
        <v>684.72678047708223</v>
      </c>
      <c r="D359">
        <v>115.96105957031</v>
      </c>
      <c r="E359">
        <v>152.09346008301</v>
      </c>
      <c r="F359">
        <v>198.06753540039</v>
      </c>
      <c r="G359">
        <v>232.58366394043</v>
      </c>
      <c r="H359">
        <v>280.82907104492</v>
      </c>
      <c r="I359" s="10">
        <f>IFERROR(EXP(TREND(LN($D$1:$H$1),LN(D359:H359),LN(Calculations!$B$2))),0)</f>
        <v>0.14008857821939949</v>
      </c>
    </row>
    <row r="360" spans="1:9" x14ac:dyDescent="0.35">
      <c r="A360">
        <v>-69.5</v>
      </c>
      <c r="B360">
        <v>11.5</v>
      </c>
      <c r="C360">
        <f>ASIN(SQRT((SIN(RADIANS(PARAMETERS!$D$8-B360)/2)*SIN(RADIANS(PARAMETERS!$D$8-B360)/2))+(COS(RADIANS(B360))*COS(RADIANS(PARAMETERS!$D$8))*SIN(RADIANS(PARAMETERS!$D$9-A360)/2)*SIN(RADIANS(PARAMETERS!$D$9-A360)/2))))*2*3958.756</f>
        <v>654.02263667036368</v>
      </c>
      <c r="D360">
        <v>132.40885925293</v>
      </c>
      <c r="E360">
        <v>170.27827453613</v>
      </c>
      <c r="F360">
        <v>228.44422912598</v>
      </c>
      <c r="G360">
        <v>273.1513671875</v>
      </c>
      <c r="H360">
        <v>323.75384521484</v>
      </c>
      <c r="I360" s="10">
        <f>IFERROR(EXP(TREND(LN($D$1:$H$1),LN(D360:H360),LN(Calculations!$B$2))),0)</f>
        <v>0.17219989071364586</v>
      </c>
    </row>
    <row r="361" spans="1:9" x14ac:dyDescent="0.35">
      <c r="A361">
        <v>-69</v>
      </c>
      <c r="B361">
        <v>11.5</v>
      </c>
      <c r="C361">
        <f>ASIN(SQRT((SIN(RADIANS(PARAMETERS!$D$8-B361)/2)*SIN(RADIANS(PARAMETERS!$D$8-B361)/2))+(COS(RADIANS(B361))*COS(RADIANS(PARAMETERS!$D$8))*SIN(RADIANS(PARAMETERS!$D$9-A361)/2)*SIN(RADIANS(PARAMETERS!$D$9-A361)/2))))*2*3958.756</f>
        <v>623.61488742290294</v>
      </c>
      <c r="D361">
        <v>121.44245910645</v>
      </c>
      <c r="E361">
        <v>158.11529541016</v>
      </c>
      <c r="F361">
        <v>208.09471130371</v>
      </c>
      <c r="G361">
        <v>245.93217468262</v>
      </c>
      <c r="H361">
        <v>297.97534179688</v>
      </c>
      <c r="I361" s="10">
        <f>IFERROR(EXP(TREND(LN($D$1:$H$1),LN(D361:H361),LN(Calculations!$B$2))),0)</f>
        <v>0.14593423020837737</v>
      </c>
    </row>
    <row r="362" spans="1:9" x14ac:dyDescent="0.35">
      <c r="A362">
        <v>-68.5</v>
      </c>
      <c r="B362">
        <v>11.5</v>
      </c>
      <c r="C362">
        <f>ASIN(SQRT((SIN(RADIANS(PARAMETERS!$D$8-B362)/2)*SIN(RADIANS(PARAMETERS!$D$8-B362)/2))+(COS(RADIANS(B362))*COS(RADIANS(PARAMETERS!$D$8))*SIN(RADIANS(PARAMETERS!$D$9-A362)/2)*SIN(RADIANS(PARAMETERS!$D$9-A362)/2))))*2*3958.756</f>
        <v>593.54922457737405</v>
      </c>
      <c r="D362">
        <v>112.09519958496</v>
      </c>
      <c r="E362">
        <v>150.42889404297</v>
      </c>
      <c r="F362">
        <v>198.40299987793</v>
      </c>
      <c r="G362">
        <v>234.78378295898</v>
      </c>
      <c r="H362">
        <v>286.0661315918</v>
      </c>
      <c r="I362" s="10">
        <f>IFERROR(EXP(TREND(LN($D$1:$H$1),LN(D362:H362),LN(Calculations!$B$2))),0)</f>
        <v>0.10701396822546067</v>
      </c>
    </row>
    <row r="363" spans="1:9" x14ac:dyDescent="0.35">
      <c r="A363">
        <v>-68</v>
      </c>
      <c r="B363">
        <v>11.5</v>
      </c>
      <c r="C363">
        <f>ASIN(SQRT((SIN(RADIANS(PARAMETERS!$D$8-B363)/2)*SIN(RADIANS(PARAMETERS!$D$8-B363)/2))+(COS(RADIANS(B363))*COS(RADIANS(PARAMETERS!$D$8))*SIN(RADIANS(PARAMETERS!$D$9-A363)/2)*SIN(RADIANS(PARAMETERS!$D$9-A363)/2))))*2*3958.756</f>
        <v>563.88050567754385</v>
      </c>
      <c r="D363">
        <v>102.03184509277</v>
      </c>
      <c r="E363">
        <v>143.90455627441</v>
      </c>
      <c r="F363">
        <v>195.17164611816</v>
      </c>
      <c r="G363">
        <v>234.91539001465</v>
      </c>
      <c r="H363">
        <v>291.98699951172</v>
      </c>
      <c r="I363" s="10">
        <f>IFERROR(EXP(TREND(LN($D$1:$H$1),LN(D363:H363),LN(Calculations!$B$2))),0)</f>
        <v>6.2200975422390933E-2</v>
      </c>
    </row>
    <row r="364" spans="1:9" x14ac:dyDescent="0.35">
      <c r="A364">
        <v>-67.5</v>
      </c>
      <c r="B364">
        <v>11.5</v>
      </c>
      <c r="C364">
        <f>ASIN(SQRT((SIN(RADIANS(PARAMETERS!$D$8-B364)/2)*SIN(RADIANS(PARAMETERS!$D$8-B364)/2))+(COS(RADIANS(B364))*COS(RADIANS(PARAMETERS!$D$8))*SIN(RADIANS(PARAMETERS!$D$9-A364)/2)*SIN(RADIANS(PARAMETERS!$D$9-A364)/2))))*2*3958.756</f>
        <v>534.6749471926322</v>
      </c>
      <c r="D364">
        <v>75.159385681152003</v>
      </c>
      <c r="E364">
        <v>104.92469787598</v>
      </c>
      <c r="F364">
        <v>147.2643737793</v>
      </c>
      <c r="G364">
        <v>173.71963500977</v>
      </c>
      <c r="H364">
        <v>210.88285827637</v>
      </c>
      <c r="I364" s="10">
        <f>IFERROR(EXP(TREND(LN($D$1:$H$1),LN(D364:H364),LN(Calculations!$B$2))),0)</f>
        <v>3.2183224505907611E-2</v>
      </c>
    </row>
    <row r="365" spans="1:9" x14ac:dyDescent="0.35">
      <c r="A365">
        <v>-67</v>
      </c>
      <c r="B365">
        <v>11.5</v>
      </c>
      <c r="C365">
        <f>ASIN(SQRT((SIN(RADIANS(PARAMETERS!$D$8-B365)/2)*SIN(RADIANS(PARAMETERS!$D$8-B365)/2))+(COS(RADIANS(B365))*COS(RADIANS(PARAMETERS!$D$8))*SIN(RADIANS(PARAMETERS!$D$9-A365)/2)*SIN(RADIANS(PARAMETERS!$D$9-A365)/2))))*2*3958.756</f>
        <v>506.01288436166578</v>
      </c>
      <c r="D365">
        <v>53.971363067627003</v>
      </c>
      <c r="E365">
        <v>73.472961425780994</v>
      </c>
      <c r="F365">
        <v>102.45540618896</v>
      </c>
      <c r="G365">
        <v>125.42036437988</v>
      </c>
      <c r="H365">
        <v>151.43486022949</v>
      </c>
      <c r="I365" s="10">
        <f>IFERROR(EXP(TREND(LN($D$1:$H$1),LN(D365:H365),LN(Calculations!$B$2))),0)</f>
        <v>1.4900093831421768E-2</v>
      </c>
    </row>
    <row r="366" spans="1:9" x14ac:dyDescent="0.35">
      <c r="A366">
        <v>-66.5</v>
      </c>
      <c r="B366">
        <v>11.5</v>
      </c>
      <c r="C366">
        <f>ASIN(SQRT((SIN(RADIANS(PARAMETERS!$D$8-B366)/2)*SIN(RADIANS(PARAMETERS!$D$8-B366)/2))+(COS(RADIANS(B366))*COS(RADIANS(PARAMETERS!$D$8))*SIN(RADIANS(PARAMETERS!$D$9-A366)/2)*SIN(RADIANS(PARAMETERS!$D$9-A366)/2))))*2*3958.756</f>
        <v>477.99222675604148</v>
      </c>
      <c r="D366">
        <v>50.944747924805</v>
      </c>
      <c r="E366">
        <v>70.646049499512003</v>
      </c>
      <c r="F366">
        <v>98.799522399902003</v>
      </c>
      <c r="G366">
        <v>121.15858459473</v>
      </c>
      <c r="H366">
        <v>148.3314666748</v>
      </c>
      <c r="I366" s="10">
        <f>IFERROR(EXP(TREND(LN($D$1:$H$1),LN(D366:H366),LN(Calculations!$B$2))),0)</f>
        <v>1.2769959026540056E-2</v>
      </c>
    </row>
    <row r="367" spans="1:9" x14ac:dyDescent="0.35">
      <c r="A367">
        <v>-66</v>
      </c>
      <c r="B367">
        <v>11.5</v>
      </c>
      <c r="C367">
        <f>ASIN(SQRT((SIN(RADIANS(PARAMETERS!$D$8-B367)/2)*SIN(RADIANS(PARAMETERS!$D$8-B367)/2))+(COS(RADIANS(B367))*COS(RADIANS(PARAMETERS!$D$8))*SIN(RADIANS(PARAMETERS!$D$9-A367)/2)*SIN(RADIANS(PARAMETERS!$D$9-A367)/2))))*2*3958.756</f>
        <v>450.73274005482483</v>
      </c>
      <c r="D367">
        <v>63.693164825438998</v>
      </c>
      <c r="E367">
        <v>87.362525939940994</v>
      </c>
      <c r="F367">
        <v>126.37036895752</v>
      </c>
      <c r="G367">
        <v>149.96797180176</v>
      </c>
      <c r="H367">
        <v>181.13815307617</v>
      </c>
      <c r="I367" s="10">
        <f>IFERROR(EXP(TREND(LN($D$1:$H$1),LN(D367:H367),LN(Calculations!$B$2))),0)</f>
        <v>2.1038631588916827E-2</v>
      </c>
    </row>
    <row r="368" spans="1:9" x14ac:dyDescent="0.35">
      <c r="A368">
        <v>-65.5</v>
      </c>
      <c r="B368">
        <v>11.5</v>
      </c>
      <c r="C368">
        <f>ASIN(SQRT((SIN(RADIANS(PARAMETERS!$D$8-B368)/2)*SIN(RADIANS(PARAMETERS!$D$8-B368)/2))+(COS(RADIANS(B368))*COS(RADIANS(PARAMETERS!$D$8))*SIN(RADIANS(PARAMETERS!$D$9-A368)/2)*SIN(RADIANS(PARAMETERS!$D$9-A368)/2))))*2*3958.756</f>
        <v>424.38125161830595</v>
      </c>
      <c r="D368">
        <v>70.640907287597997</v>
      </c>
      <c r="E368">
        <v>97.295280456542997</v>
      </c>
      <c r="F368">
        <v>138.23419189453</v>
      </c>
      <c r="G368">
        <v>162.1336517334</v>
      </c>
      <c r="H368">
        <v>195.49678039551</v>
      </c>
      <c r="I368" s="10">
        <f>IFERROR(EXP(TREND(LN($D$1:$H$1),LN(D368:H368),LN(Calculations!$B$2))),0)</f>
        <v>2.8246887852837126E-2</v>
      </c>
    </row>
    <row r="369" spans="1:9" x14ac:dyDescent="0.35">
      <c r="A369">
        <v>-65</v>
      </c>
      <c r="B369">
        <v>11.5</v>
      </c>
      <c r="C369">
        <f>ASIN(SQRT((SIN(RADIANS(PARAMETERS!$D$8-B369)/2)*SIN(RADIANS(PARAMETERS!$D$8-B369)/2))+(COS(RADIANS(B369))*COS(RADIANS(PARAMETERS!$D$8))*SIN(RADIANS(PARAMETERS!$D$9-A369)/2)*SIN(RADIANS(PARAMETERS!$D$9-A369)/2))))*2*3958.756</f>
        <v>399.11777199472084</v>
      </c>
      <c r="D369">
        <v>73.389389038085994</v>
      </c>
      <c r="E369">
        <v>101.49351501465</v>
      </c>
      <c r="F369">
        <v>143.52296447754</v>
      </c>
      <c r="G369">
        <v>170.13311767578</v>
      </c>
      <c r="H369">
        <v>207.71337890625</v>
      </c>
      <c r="I369" s="10">
        <f>IFERROR(EXP(TREND(LN($D$1:$H$1),LN(D369:H369),LN(Calculations!$B$2))),0)</f>
        <v>2.9611555756659236E-2</v>
      </c>
    </row>
    <row r="370" spans="1:9" x14ac:dyDescent="0.35">
      <c r="A370">
        <v>-64.5</v>
      </c>
      <c r="B370">
        <v>11.5</v>
      </c>
      <c r="C370">
        <f>ASIN(SQRT((SIN(RADIANS(PARAMETERS!$D$8-B370)/2)*SIN(RADIANS(PARAMETERS!$D$8-B370)/2))+(COS(RADIANS(B370))*COS(RADIANS(PARAMETERS!$D$8))*SIN(RADIANS(PARAMETERS!$D$9-A370)/2)*SIN(RADIANS(PARAMETERS!$D$9-A370)/2))))*2*3958.756</f>
        <v>375.16228074875823</v>
      </c>
      <c r="D370">
        <v>74.447731018065994</v>
      </c>
      <c r="E370">
        <v>98.620399475097997</v>
      </c>
      <c r="F370">
        <v>135.19625854492</v>
      </c>
      <c r="G370">
        <v>155.66488647461</v>
      </c>
      <c r="H370">
        <v>183.66772460938</v>
      </c>
      <c r="I370" s="10">
        <f>IFERROR(EXP(TREND(LN($D$1:$H$1),LN(D370:H370),LN(Calculations!$B$2))),0)</f>
        <v>4.0809545974533595E-2</v>
      </c>
    </row>
    <row r="371" spans="1:9" x14ac:dyDescent="0.35">
      <c r="A371">
        <v>-64</v>
      </c>
      <c r="B371">
        <v>11.5</v>
      </c>
      <c r="C371">
        <f>ASIN(SQRT((SIN(RADIANS(PARAMETERS!$D$8-B371)/2)*SIN(RADIANS(PARAMETERS!$D$8-B371)/2))+(COS(RADIANS(B371))*COS(RADIANS(PARAMETERS!$D$8))*SIN(RADIANS(PARAMETERS!$D$9-A371)/2)*SIN(RADIANS(PARAMETERS!$D$9-A371)/2))))*2*3958.756</f>
        <v>352.7814430845595</v>
      </c>
      <c r="D371">
        <v>94.599960327147997</v>
      </c>
      <c r="E371">
        <v>129.85200500488</v>
      </c>
      <c r="F371">
        <v>166.30751037598</v>
      </c>
      <c r="G371">
        <v>192.95651245117</v>
      </c>
      <c r="H371">
        <v>229.72018432617</v>
      </c>
      <c r="I371" s="10">
        <f>IFERROR(EXP(TREND(LN($D$1:$H$1),LN(D371:H371),LN(Calculations!$B$2))),0)</f>
        <v>8.7107734019727143E-2</v>
      </c>
    </row>
    <row r="372" spans="1:9" x14ac:dyDescent="0.35">
      <c r="A372">
        <v>-63.5</v>
      </c>
      <c r="B372">
        <v>11.5</v>
      </c>
      <c r="C372">
        <f>ASIN(SQRT((SIN(RADIANS(PARAMETERS!$D$8-B372)/2)*SIN(RADIANS(PARAMETERS!$D$8-B372)/2))+(COS(RADIANS(B372))*COS(RADIANS(PARAMETERS!$D$8))*SIN(RADIANS(PARAMETERS!$D$9-A372)/2)*SIN(RADIANS(PARAMETERS!$D$9-A372)/2))))*2*3958.756</f>
        <v>332.29368415058866</v>
      </c>
      <c r="D372">
        <v>126.22460174561</v>
      </c>
      <c r="E372">
        <v>163.48692321777</v>
      </c>
      <c r="F372">
        <v>217.64300537109</v>
      </c>
      <c r="G372">
        <v>259.01486206055</v>
      </c>
      <c r="H372">
        <v>310.94369506836</v>
      </c>
      <c r="I372" s="10">
        <f>IFERROR(EXP(TREND(LN($D$1:$H$1),LN(D372:H372),LN(Calculations!$B$2))),0)</f>
        <v>0.15322763926728639</v>
      </c>
    </row>
    <row r="373" spans="1:9" x14ac:dyDescent="0.35">
      <c r="A373">
        <v>-63</v>
      </c>
      <c r="B373">
        <v>11.5</v>
      </c>
      <c r="C373">
        <f>ASIN(SQRT((SIN(RADIANS(PARAMETERS!$D$8-B373)/2)*SIN(RADIANS(PARAMETERS!$D$8-B373)/2))+(COS(RADIANS(B373))*COS(RADIANS(PARAMETERS!$D$8))*SIN(RADIANS(PARAMETERS!$D$9-A373)/2)*SIN(RADIANS(PARAMETERS!$D$9-A373)/2))))*2*3958.756</f>
        <v>314.069789822269</v>
      </c>
      <c r="D373">
        <v>128.77998352051</v>
      </c>
      <c r="E373">
        <v>163.95524597168</v>
      </c>
      <c r="F373">
        <v>215.69317626953</v>
      </c>
      <c r="G373">
        <v>254.84938049316</v>
      </c>
      <c r="H373">
        <v>305.18438720703</v>
      </c>
      <c r="I373" s="10">
        <f>IFERROR(EXP(TREND(LN($D$1:$H$1),LN(D373:H373),LN(Calculations!$B$2))),0)</f>
        <v>0.18898772926030077</v>
      </c>
    </row>
    <row r="374" spans="1:9" x14ac:dyDescent="0.35">
      <c r="A374">
        <v>-62.5</v>
      </c>
      <c r="B374">
        <v>11.5</v>
      </c>
      <c r="C374">
        <f>ASIN(SQRT((SIN(RADIANS(PARAMETERS!$D$8-B374)/2)*SIN(RADIANS(PARAMETERS!$D$8-B374)/2))+(COS(RADIANS(B374))*COS(RADIANS(PARAMETERS!$D$8))*SIN(RADIANS(PARAMETERS!$D$9-A374)/2)*SIN(RADIANS(PARAMETERS!$D$9-A374)/2))))*2*3958.756</f>
        <v>298.52473336535803</v>
      </c>
      <c r="D374">
        <v>84.922050476074006</v>
      </c>
      <c r="E374">
        <v>111.35449981689</v>
      </c>
      <c r="F374">
        <v>146.45541381836</v>
      </c>
      <c r="G374">
        <v>168.33862304688</v>
      </c>
      <c r="H374">
        <v>198.22053527832</v>
      </c>
      <c r="I374" s="10">
        <f>IFERROR(EXP(TREND(LN($D$1:$H$1),LN(D374:H374),LN(Calculations!$B$2))),0)</f>
        <v>6.9608929672929254E-2</v>
      </c>
    </row>
    <row r="375" spans="1:9" x14ac:dyDescent="0.35">
      <c r="A375">
        <v>-62</v>
      </c>
      <c r="B375">
        <v>11.5</v>
      </c>
      <c r="C375">
        <f>ASIN(SQRT((SIN(RADIANS(PARAMETERS!$D$8-B375)/2)*SIN(RADIANS(PARAMETERS!$D$8-B375)/2))+(COS(RADIANS(B375))*COS(RADIANS(PARAMETERS!$D$8))*SIN(RADIANS(PARAMETERS!$D$9-A375)/2)*SIN(RADIANS(PARAMETERS!$D$9-A375)/2))))*2*3958.756</f>
        <v>286.09558299768514</v>
      </c>
      <c r="D375">
        <v>80.239631652832003</v>
      </c>
      <c r="E375">
        <v>105.05099487305</v>
      </c>
      <c r="F375">
        <v>140.83094787598</v>
      </c>
      <c r="G375">
        <v>163.17068481445</v>
      </c>
      <c r="H375">
        <v>193.94282531738</v>
      </c>
      <c r="I375" s="10">
        <f>IFERROR(EXP(TREND(LN($D$1:$H$1),LN(D375:H375),LN(Calculations!$B$2))),0)</f>
        <v>5.2630387583202674E-2</v>
      </c>
    </row>
    <row r="376" spans="1:9" x14ac:dyDescent="0.35">
      <c r="A376">
        <v>-61.5</v>
      </c>
      <c r="B376">
        <v>11.5</v>
      </c>
      <c r="C376">
        <f>ASIN(SQRT((SIN(RADIANS(PARAMETERS!$D$8-B376)/2)*SIN(RADIANS(PARAMETERS!$D$8-B376)/2))+(COS(RADIANS(B376))*COS(RADIANS(PARAMETERS!$D$8))*SIN(RADIANS(PARAMETERS!$D$9-A376)/2)*SIN(RADIANS(PARAMETERS!$D$9-A376)/2))))*2*3958.756</f>
        <v>277.20184252040627</v>
      </c>
      <c r="D376">
        <v>87.563049316405994</v>
      </c>
      <c r="E376">
        <v>116.56456756592</v>
      </c>
      <c r="F376">
        <v>153.87493896484</v>
      </c>
      <c r="G376">
        <v>178.84460449219</v>
      </c>
      <c r="H376">
        <v>213.35743713379</v>
      </c>
      <c r="I376" s="10">
        <f>IFERROR(EXP(TREND(LN($D$1:$H$1),LN(D376:H376),LN(Calculations!$B$2))),0)</f>
        <v>6.6513124192988257E-2</v>
      </c>
    </row>
    <row r="377" spans="1:9" x14ac:dyDescent="0.35">
      <c r="A377">
        <v>-61</v>
      </c>
      <c r="B377">
        <v>11.5</v>
      </c>
      <c r="C377">
        <f>ASIN(SQRT((SIN(RADIANS(PARAMETERS!$D$8-B377)/2)*SIN(RADIANS(PARAMETERS!$D$8-B377)/2))+(COS(RADIANS(B377))*COS(RADIANS(PARAMETERS!$D$8))*SIN(RADIANS(PARAMETERS!$D$9-A377)/2)*SIN(RADIANS(PARAMETERS!$D$9-A377)/2))))*2*3958.756</f>
        <v>272.19032646658746</v>
      </c>
      <c r="D377">
        <v>97.641891479492003</v>
      </c>
      <c r="E377">
        <v>131.79815673828</v>
      </c>
      <c r="F377">
        <v>169.36053466797</v>
      </c>
      <c r="G377">
        <v>197.26519775391</v>
      </c>
      <c r="H377">
        <v>235.92503356934</v>
      </c>
      <c r="I377" s="10">
        <f>IFERROR(EXP(TREND(LN($D$1:$H$1),LN(D377:H377),LN(Calculations!$B$2))),0)</f>
        <v>9.4539584635278562E-2</v>
      </c>
    </row>
    <row r="378" spans="1:9" x14ac:dyDescent="0.35">
      <c r="A378">
        <v>-60.5</v>
      </c>
      <c r="B378">
        <v>11.5</v>
      </c>
      <c r="C378">
        <f>ASIN(SQRT((SIN(RADIANS(PARAMETERS!$D$8-B378)/2)*SIN(RADIANS(PARAMETERS!$D$8-B378)/2))+(COS(RADIANS(B378))*COS(RADIANS(PARAMETERS!$D$8))*SIN(RADIANS(PARAMETERS!$D$9-A378)/2)*SIN(RADIANS(PARAMETERS!$D$9-A378)/2))))*2*3958.756</f>
        <v>271.27630007026647</v>
      </c>
      <c r="D378">
        <v>98.785697937012003</v>
      </c>
      <c r="E378">
        <v>133.18133544922</v>
      </c>
      <c r="F378">
        <v>171.38775634766</v>
      </c>
      <c r="G378">
        <v>199.80363464355</v>
      </c>
      <c r="H378">
        <v>239.20986938477</v>
      </c>
      <c r="I378" s="10">
        <f>IFERROR(EXP(TREND(LN($D$1:$H$1),LN(D378:H378),LN(Calculations!$B$2))),0)</f>
        <v>9.6455789553907989E-2</v>
      </c>
    </row>
    <row r="379" spans="1:9" x14ac:dyDescent="0.35">
      <c r="A379">
        <v>-60</v>
      </c>
      <c r="B379">
        <v>11.5</v>
      </c>
      <c r="C379">
        <f>ASIN(SQRT((SIN(RADIANS(PARAMETERS!$D$8-B379)/2)*SIN(RADIANS(PARAMETERS!$D$8-B379)/2))+(COS(RADIANS(B379))*COS(RADIANS(PARAMETERS!$D$8))*SIN(RADIANS(PARAMETERS!$D$9-A379)/2)*SIN(RADIANS(PARAMETERS!$D$9-A379)/2))))*2*3958.756</f>
        <v>274.50070132080958</v>
      </c>
      <c r="D379">
        <v>87.957695007324006</v>
      </c>
      <c r="E379">
        <v>117.76510620117</v>
      </c>
      <c r="F379">
        <v>155.46968078613</v>
      </c>
      <c r="G379">
        <v>180.88610839844</v>
      </c>
      <c r="H379">
        <v>216.05635070801</v>
      </c>
      <c r="I379" s="10">
        <f>IFERROR(EXP(TREND(LN($D$1:$H$1),LN(D379:H379),LN(Calculations!$B$2))),0)</f>
        <v>6.6004010164907409E-2</v>
      </c>
    </row>
    <row r="380" spans="1:9" x14ac:dyDescent="0.35">
      <c r="A380">
        <v>-59.5</v>
      </c>
      <c r="B380">
        <v>11.5</v>
      </c>
      <c r="C380">
        <f>ASIN(SQRT((SIN(RADIANS(PARAMETERS!$D$8-B380)/2)*SIN(RADIANS(PARAMETERS!$D$8-B380)/2))+(COS(RADIANS(B380))*COS(RADIANS(PARAMETERS!$D$8))*SIN(RADIANS(PARAMETERS!$D$9-A380)/2)*SIN(RADIANS(PARAMETERS!$D$9-A380)/2))))*2*3958.756</f>
        <v>281.72145583448838</v>
      </c>
      <c r="D380">
        <v>66.144866943359006</v>
      </c>
      <c r="E380">
        <v>86.414245605469006</v>
      </c>
      <c r="F380">
        <v>118.08785247803</v>
      </c>
      <c r="G380">
        <v>140.07153320313</v>
      </c>
      <c r="H380">
        <v>166.52880859375</v>
      </c>
      <c r="I380" s="10">
        <f>IFERROR(EXP(TREND(LN($D$1:$H$1),LN(D380:H380),LN(Calculations!$B$2))),0)</f>
        <v>2.8243312940834018E-2</v>
      </c>
    </row>
    <row r="381" spans="1:9" x14ac:dyDescent="0.35">
      <c r="A381">
        <v>-59</v>
      </c>
      <c r="B381">
        <v>11.5</v>
      </c>
      <c r="C381">
        <f>ASIN(SQRT((SIN(RADIANS(PARAMETERS!$D$8-B381)/2)*SIN(RADIANS(PARAMETERS!$D$8-B381)/2))+(COS(RADIANS(B381))*COS(RADIANS(PARAMETERS!$D$8))*SIN(RADIANS(PARAMETERS!$D$9-A381)/2)*SIN(RADIANS(PARAMETERS!$D$9-A381)/2))))*2*3958.756</f>
        <v>292.64286308522242</v>
      </c>
      <c r="D381">
        <v>35.756435394287003</v>
      </c>
      <c r="E381">
        <v>47.788215637207003</v>
      </c>
      <c r="F381">
        <v>64.875686645507997</v>
      </c>
      <c r="G381">
        <v>75.997291564940994</v>
      </c>
      <c r="H381">
        <v>91.50170135498</v>
      </c>
      <c r="I381" s="10">
        <f>IFERROR(EXP(TREND(LN($D$1:$H$1),LN(D381:H381),LN(Calculations!$B$2))),0)</f>
        <v>6.3659895582985531E-3</v>
      </c>
    </row>
    <row r="382" spans="1:9" x14ac:dyDescent="0.35">
      <c r="A382">
        <v>-90</v>
      </c>
      <c r="B382">
        <v>12</v>
      </c>
      <c r="C382">
        <f>ASIN(SQRT((SIN(RADIANS(PARAMETERS!$D$8-B382)/2)*SIN(RADIANS(PARAMETERS!$D$8-B382)/2))+(COS(RADIANS(B382))*COS(RADIANS(PARAMETERS!$D$8))*SIN(RADIANS(PARAMETERS!$D$9-A382)/2)*SIN(RADIANS(PARAMETERS!$D$9-A382)/2))))*2*3958.756</f>
        <v>1983.3387086495241</v>
      </c>
      <c r="D382">
        <v>82.540672302245994</v>
      </c>
      <c r="E382">
        <v>111.567237854</v>
      </c>
      <c r="F382">
        <v>154.15078735352</v>
      </c>
      <c r="G382">
        <v>184.91075134277</v>
      </c>
      <c r="H382">
        <v>228.91775512695</v>
      </c>
      <c r="I382" s="10">
        <f>IFERROR(EXP(TREND(LN($D$1:$H$1),LN(D382:H382),LN(Calculations!$B$2))),0)</f>
        <v>3.970117051228169E-2</v>
      </c>
    </row>
    <row r="383" spans="1:9" x14ac:dyDescent="0.35">
      <c r="A383">
        <v>-89.5</v>
      </c>
      <c r="B383">
        <v>12</v>
      </c>
      <c r="C383">
        <f>ASIN(SQRT((SIN(RADIANS(PARAMETERS!$D$8-B383)/2)*SIN(RADIANS(PARAMETERS!$D$8-B383)/2))+(COS(RADIANS(B383))*COS(RADIANS(PARAMETERS!$D$8))*SIN(RADIANS(PARAMETERS!$D$9-A383)/2)*SIN(RADIANS(PARAMETERS!$D$9-A383)/2))))*2*3958.756</f>
        <v>1950.0892092269942</v>
      </c>
      <c r="D383">
        <v>98.123336791992003</v>
      </c>
      <c r="E383">
        <v>133.20669555664</v>
      </c>
      <c r="F383">
        <v>177.92642211914</v>
      </c>
      <c r="G383">
        <v>212.17977905273</v>
      </c>
      <c r="H383">
        <v>260.87100219727</v>
      </c>
      <c r="I383" s="10">
        <f>IFERROR(EXP(TREND(LN($D$1:$H$1),LN(D383:H383),LN(Calculations!$B$2))),0)</f>
        <v>6.8058469471229496E-2</v>
      </c>
    </row>
    <row r="384" spans="1:9" x14ac:dyDescent="0.35">
      <c r="A384">
        <v>-89</v>
      </c>
      <c r="B384">
        <v>12</v>
      </c>
      <c r="C384">
        <f>ASIN(SQRT((SIN(RADIANS(PARAMETERS!$D$8-B384)/2)*SIN(RADIANS(PARAMETERS!$D$8-B384)/2))+(COS(RADIANS(B384))*COS(RADIANS(PARAMETERS!$D$8))*SIN(RADIANS(PARAMETERS!$D$9-A384)/2)*SIN(RADIANS(PARAMETERS!$D$9-A384)/2))))*2*3958.756</f>
        <v>1916.845946131039</v>
      </c>
      <c r="D384">
        <v>125.28268432617</v>
      </c>
      <c r="E384">
        <v>164.96766662598</v>
      </c>
      <c r="F384">
        <v>224.61567687988</v>
      </c>
      <c r="G384">
        <v>270.99935913086</v>
      </c>
      <c r="H384">
        <v>330.43786621094</v>
      </c>
      <c r="I384" s="10">
        <f>IFERROR(EXP(TREND(LN($D$1:$H$1),LN(D384:H384),LN(Calculations!$B$2))),0)</f>
        <v>0.11601871586051432</v>
      </c>
    </row>
    <row r="385" spans="1:9" x14ac:dyDescent="0.35">
      <c r="A385">
        <v>-88.5</v>
      </c>
      <c r="B385">
        <v>12</v>
      </c>
      <c r="C385">
        <f>ASIN(SQRT((SIN(RADIANS(PARAMETERS!$D$8-B385)/2)*SIN(RADIANS(PARAMETERS!$D$8-B385)/2))+(COS(RADIANS(B385))*COS(RADIANS(PARAMETERS!$D$8))*SIN(RADIANS(PARAMETERS!$D$9-A385)/2)*SIN(RADIANS(PARAMETERS!$D$9-A385)/2))))*2*3958.756</f>
        <v>1883.6094142267473</v>
      </c>
      <c r="D385">
        <v>137.8158416748</v>
      </c>
      <c r="E385">
        <v>176.51145935059</v>
      </c>
      <c r="F385">
        <v>235.68278503418</v>
      </c>
      <c r="G385">
        <v>280.99230957031</v>
      </c>
      <c r="H385">
        <v>336.41918945313</v>
      </c>
      <c r="I385" s="10">
        <f>IFERROR(EXP(TREND(LN($D$1:$H$1),LN(D385:H385),LN(Calculations!$B$2))),0)</f>
        <v>0.19407755574684227</v>
      </c>
    </row>
    <row r="386" spans="1:9" x14ac:dyDescent="0.35">
      <c r="A386">
        <v>-88</v>
      </c>
      <c r="B386">
        <v>12</v>
      </c>
      <c r="C386">
        <f>ASIN(SQRT((SIN(RADIANS(PARAMETERS!$D$8-B386)/2)*SIN(RADIANS(PARAMETERS!$D$8-B386)/2))+(COS(RADIANS(B386))*COS(RADIANS(PARAMETERS!$D$8))*SIN(RADIANS(PARAMETERS!$D$9-A386)/2)*SIN(RADIANS(PARAMETERS!$D$9-A386)/2))))*2*3958.756</f>
        <v>1850.3801402703559</v>
      </c>
      <c r="D386">
        <v>138.76083374023</v>
      </c>
      <c r="E386">
        <v>174.66191101074</v>
      </c>
      <c r="F386">
        <v>228.52926635742</v>
      </c>
      <c r="G386">
        <v>269.12191772461</v>
      </c>
      <c r="H386">
        <v>320.65689086914</v>
      </c>
      <c r="I386" s="10">
        <f>IFERROR(EXP(TREND(LN($D$1:$H$1),LN(D386:H386),LN(Calculations!$B$2))),0)</f>
        <v>0.25672696982537996</v>
      </c>
    </row>
    <row r="387" spans="1:9" x14ac:dyDescent="0.35">
      <c r="A387">
        <v>-87.5</v>
      </c>
      <c r="B387">
        <v>12</v>
      </c>
      <c r="C387">
        <f>ASIN(SQRT((SIN(RADIANS(PARAMETERS!$D$8-B387)/2)*SIN(RADIANS(PARAMETERS!$D$8-B387)/2))+(COS(RADIANS(B387))*COS(RADIANS(PARAMETERS!$D$8))*SIN(RADIANS(PARAMETERS!$D$9-A387)/2)*SIN(RADIANS(PARAMETERS!$D$9-A387)/2))))*2*3958.756</f>
        <v>1817.158685844106</v>
      </c>
      <c r="D387">
        <v>135.08950805664</v>
      </c>
      <c r="E387">
        <v>166.47006225586</v>
      </c>
      <c r="F387">
        <v>212.47720336914</v>
      </c>
      <c r="G387">
        <v>246.4736328125</v>
      </c>
      <c r="H387">
        <v>293.36294555664</v>
      </c>
      <c r="I387" s="10">
        <f>IFERROR(EXP(TREND(LN($D$1:$H$1),LN(D387:H387),LN(Calculations!$B$2))),0)</f>
        <v>0.33597923225168441</v>
      </c>
    </row>
    <row r="388" spans="1:9" x14ac:dyDescent="0.35">
      <c r="A388">
        <v>-87</v>
      </c>
      <c r="B388">
        <v>12</v>
      </c>
      <c r="C388">
        <f>ASIN(SQRT((SIN(RADIANS(PARAMETERS!$D$8-B388)/2)*SIN(RADIANS(PARAMETERS!$D$8-B388)/2))+(COS(RADIANS(B388))*COS(RADIANS(PARAMETERS!$D$8))*SIN(RADIANS(PARAMETERS!$D$9-A388)/2)*SIN(RADIANS(PARAMETERS!$D$9-A388)/2))))*2*3958.756</f>
        <v>1783.9456506143663</v>
      </c>
      <c r="D388">
        <v>145.67587280273</v>
      </c>
      <c r="E388">
        <v>186.21789550781</v>
      </c>
      <c r="F388">
        <v>248.0818939209</v>
      </c>
      <c r="G388">
        <v>295.36349487305</v>
      </c>
      <c r="H388">
        <v>354.29400634766</v>
      </c>
      <c r="I388" s="10">
        <f>IFERROR(EXP(TREND(LN($D$1:$H$1),LN(D388:H388),LN(Calculations!$B$2))),0)</f>
        <v>0.22793038214712941</v>
      </c>
    </row>
    <row r="389" spans="1:9" x14ac:dyDescent="0.35">
      <c r="A389">
        <v>-86.5</v>
      </c>
      <c r="B389">
        <v>12</v>
      </c>
      <c r="C389">
        <f>ASIN(SQRT((SIN(RADIANS(PARAMETERS!$D$8-B389)/2)*SIN(RADIANS(PARAMETERS!$D$8-B389)/2))+(COS(RADIANS(B389))*COS(RADIANS(PARAMETERS!$D$8))*SIN(RADIANS(PARAMETERS!$D$9-A389)/2)*SIN(RADIANS(PARAMETERS!$D$9-A389)/2))))*2*3958.756</f>
        <v>1750.7416759552752</v>
      </c>
      <c r="D389">
        <v>149.30192565918</v>
      </c>
      <c r="E389">
        <v>195.89270019531</v>
      </c>
      <c r="F389">
        <v>269.0390625</v>
      </c>
      <c r="G389">
        <v>321.99761962891</v>
      </c>
      <c r="H389">
        <v>391.82421875</v>
      </c>
      <c r="I389" s="10">
        <f>IFERROR(EXP(TREND(LN($D$1:$H$1),LN(D389:H389),LN(Calculations!$B$2))),0)</f>
        <v>0.17723589968932679</v>
      </c>
    </row>
    <row r="390" spans="1:9" x14ac:dyDescent="0.35">
      <c r="A390">
        <v>-86</v>
      </c>
      <c r="B390">
        <v>12</v>
      </c>
      <c r="C390">
        <f>ASIN(SQRT((SIN(RADIANS(PARAMETERS!$D$8-B390)/2)*SIN(RADIANS(PARAMETERS!$D$8-B390)/2))+(COS(RADIANS(B390))*COS(RADIANS(PARAMETERS!$D$8))*SIN(RADIANS(PARAMETERS!$D$9-A390)/2)*SIN(RADIANS(PARAMETERS!$D$9-A390)/2))))*2*3958.756</f>
        <v>1717.5474489865653</v>
      </c>
      <c r="D390">
        <v>151.0880279541</v>
      </c>
      <c r="E390">
        <v>206.47616577148</v>
      </c>
      <c r="F390">
        <v>297.15399169922</v>
      </c>
      <c r="G390">
        <v>361.67138671875</v>
      </c>
      <c r="H390">
        <v>455.45223999023</v>
      </c>
      <c r="I390" s="10">
        <f>IFERROR(EXP(TREND(LN($D$1:$H$1),LN(D390:H390),LN(Calculations!$B$2))),0)</f>
        <v>0.11415388786469388</v>
      </c>
    </row>
    <row r="391" spans="1:9" x14ac:dyDescent="0.35">
      <c r="A391">
        <v>-85.5</v>
      </c>
      <c r="B391">
        <v>12</v>
      </c>
      <c r="C391">
        <f>ASIN(SQRT((SIN(RADIANS(PARAMETERS!$D$8-B391)/2)*SIN(RADIANS(PARAMETERS!$D$8-B391)/2))+(COS(RADIANS(B391))*COS(RADIANS(PARAMETERS!$D$8))*SIN(RADIANS(PARAMETERS!$D$9-A391)/2)*SIN(RADIANS(PARAMETERS!$D$9-A391)/2))))*2*3958.756</f>
        <v>1684.3637070817276</v>
      </c>
      <c r="D391">
        <v>114.54094696045</v>
      </c>
      <c r="E391">
        <v>156.89004516602</v>
      </c>
      <c r="F391">
        <v>219.90386962891</v>
      </c>
      <c r="G391">
        <v>270.03652954102</v>
      </c>
      <c r="H391">
        <v>337.64450073242</v>
      </c>
      <c r="I391" s="10">
        <f>IFERROR(EXP(TREND(LN($D$1:$H$1),LN(D391:H391),LN(Calculations!$B$2))),0)</f>
        <v>6.9155261800090337E-2</v>
      </c>
    </row>
    <row r="392" spans="1:9" x14ac:dyDescent="0.35">
      <c r="A392">
        <v>-85</v>
      </c>
      <c r="B392">
        <v>12</v>
      </c>
      <c r="C392">
        <f>ASIN(SQRT((SIN(RADIANS(PARAMETERS!$D$8-B392)/2)*SIN(RADIANS(PARAMETERS!$D$8-B392)/2))+(COS(RADIANS(B392))*COS(RADIANS(PARAMETERS!$D$8))*SIN(RADIANS(PARAMETERS!$D$9-A392)/2)*SIN(RADIANS(PARAMETERS!$D$9-A392)/2))))*2*3958.756</f>
        <v>1651.1912429114832</v>
      </c>
      <c r="D392">
        <v>82.948524475097997</v>
      </c>
      <c r="E392">
        <v>113.9944152832</v>
      </c>
      <c r="F392">
        <v>160.14978027344</v>
      </c>
      <c r="G392">
        <v>194.68789672852</v>
      </c>
      <c r="H392">
        <v>244.82597351074</v>
      </c>
      <c r="I392" s="10">
        <f>IFERROR(EXP(TREND(LN($D$1:$H$1),LN(D392:H392),LN(Calculations!$B$2))),0)</f>
        <v>3.5167226004348039E-2</v>
      </c>
    </row>
    <row r="393" spans="1:9" x14ac:dyDescent="0.35">
      <c r="A393">
        <v>-84.5</v>
      </c>
      <c r="B393">
        <v>12</v>
      </c>
      <c r="C393">
        <f>ASIN(SQRT((SIN(RADIANS(PARAMETERS!$D$8-B393)/2)*SIN(RADIANS(PARAMETERS!$D$8-B393)/2))+(COS(RADIANS(B393))*COS(RADIANS(PARAMETERS!$D$8))*SIN(RADIANS(PARAMETERS!$D$9-A393)/2)*SIN(RADIANS(PARAMETERS!$D$9-A393)/2))))*2*3958.756</f>
        <v>1618.0309100979571</v>
      </c>
      <c r="D393">
        <v>58.377979278563998</v>
      </c>
      <c r="E393">
        <v>77.079574584960994</v>
      </c>
      <c r="F393">
        <v>106.64347076416</v>
      </c>
      <c r="G393">
        <v>129.92475891113</v>
      </c>
      <c r="H393">
        <v>160.34240722656</v>
      </c>
      <c r="I393" s="10">
        <f>IFERROR(EXP(TREND(LN($D$1:$H$1),LN(D393:H393),LN(Calculations!$B$2))),0)</f>
        <v>1.7868627375278587E-2</v>
      </c>
    </row>
    <row r="394" spans="1:9" x14ac:dyDescent="0.35">
      <c r="A394">
        <v>-84</v>
      </c>
      <c r="B394">
        <v>12</v>
      </c>
      <c r="C394">
        <f>ASIN(SQRT((SIN(RADIANS(PARAMETERS!$D$8-B394)/2)*SIN(RADIANS(PARAMETERS!$D$8-B394)/2))+(COS(RADIANS(B394))*COS(RADIANS(PARAMETERS!$D$8))*SIN(RADIANS(PARAMETERS!$D$9-A394)/2)*SIN(RADIANS(PARAMETERS!$D$9-A394)/2))))*2*3958.756</f>
        <v>1584.8836295672195</v>
      </c>
      <c r="D394">
        <v>42.90633392334</v>
      </c>
      <c r="E394">
        <v>58.704551696777003</v>
      </c>
      <c r="F394">
        <v>77.672065734862997</v>
      </c>
      <c r="G394">
        <v>92.091957092285</v>
      </c>
      <c r="H394">
        <v>112.46105957031</v>
      </c>
      <c r="I394" s="10">
        <f>IFERROR(EXP(TREND(LN($D$1:$H$1),LN(D394:H394),LN(Calculations!$B$2))),0)</f>
        <v>9.9083677969754452E-3</v>
      </c>
    </row>
    <row r="395" spans="1:9" x14ac:dyDescent="0.35">
      <c r="A395">
        <v>-83.5</v>
      </c>
      <c r="B395">
        <v>12</v>
      </c>
      <c r="C395">
        <f>ASIN(SQRT((SIN(RADIANS(PARAMETERS!$D$8-B395)/2)*SIN(RADIANS(PARAMETERS!$D$8-B395)/2))+(COS(RADIANS(B395))*COS(RADIANS(PARAMETERS!$D$8))*SIN(RADIANS(PARAMETERS!$D$9-A395)/2)*SIN(RADIANS(PARAMETERS!$D$9-A395)/2))))*2*3958.756</f>
        <v>1551.7503967024727</v>
      </c>
      <c r="D395">
        <v>39.86674118042</v>
      </c>
      <c r="E395">
        <v>54.507133483887003</v>
      </c>
      <c r="F395">
        <v>72.833274841309006</v>
      </c>
      <c r="G395">
        <v>86.021606445312997</v>
      </c>
      <c r="H395">
        <v>104.57256317139</v>
      </c>
      <c r="I395" s="10">
        <f>IFERROR(EXP(TREND(LN($D$1:$H$1),LN(D395:H395),LN(Calculations!$B$2))),0)</f>
        <v>8.2950819498082383E-3</v>
      </c>
    </row>
    <row r="396" spans="1:9" x14ac:dyDescent="0.35">
      <c r="A396">
        <v>-83</v>
      </c>
      <c r="B396">
        <v>12</v>
      </c>
      <c r="C396">
        <f>ASIN(SQRT((SIN(RADIANS(PARAMETERS!$D$8-B396)/2)*SIN(RADIANS(PARAMETERS!$D$8-B396)/2))+(COS(RADIANS(B396))*COS(RADIANS(PARAMETERS!$D$8))*SIN(RADIANS(PARAMETERS!$D$9-A396)/2)*SIN(RADIANS(PARAMETERS!$D$9-A396)/2))))*2*3958.756</f>
        <v>1518.6322894175023</v>
      </c>
      <c r="D396">
        <v>44.408302307128999</v>
      </c>
      <c r="E396">
        <v>61.691162109375</v>
      </c>
      <c r="F396">
        <v>83.320457458495994</v>
      </c>
      <c r="G396">
        <v>100.03302764893</v>
      </c>
      <c r="H396">
        <v>123.96559906006</v>
      </c>
      <c r="I396" s="10">
        <f>IFERROR(EXP(TREND(LN($D$1:$H$1),LN(D396:H396),LN(Calculations!$B$2))),0)</f>
        <v>1.0097931267571096E-2</v>
      </c>
    </row>
    <row r="397" spans="1:9" x14ac:dyDescent="0.35">
      <c r="A397">
        <v>-82.5</v>
      </c>
      <c r="B397">
        <v>12</v>
      </c>
      <c r="C397">
        <f>ASIN(SQRT((SIN(RADIANS(PARAMETERS!$D$8-B397)/2)*SIN(RADIANS(PARAMETERS!$D$8-B397)/2))+(COS(RADIANS(B397))*COS(RADIANS(PARAMETERS!$D$8))*SIN(RADIANS(PARAMETERS!$D$9-A397)/2)*SIN(RADIANS(PARAMETERS!$D$9-A397)/2))))*2*3958.756</f>
        <v>1485.5304772907509</v>
      </c>
      <c r="D397">
        <v>57.122814178467003</v>
      </c>
      <c r="E397">
        <v>76.344451904297003</v>
      </c>
      <c r="F397">
        <v>106.42365264893</v>
      </c>
      <c r="G397">
        <v>130.25132751465</v>
      </c>
      <c r="H397">
        <v>155.25192260742</v>
      </c>
      <c r="I397" s="10">
        <f>IFERROR(EXP(TREND(LN($D$1:$H$1),LN(D397:H397),LN(Calculations!$B$2))),0)</f>
        <v>1.7333259863623964E-2</v>
      </c>
    </row>
    <row r="398" spans="1:9" x14ac:dyDescent="0.35">
      <c r="A398">
        <v>-82</v>
      </c>
      <c r="B398">
        <v>12</v>
      </c>
      <c r="C398">
        <f>ASIN(SQRT((SIN(RADIANS(PARAMETERS!$D$8-B398)/2)*SIN(RADIANS(PARAMETERS!$D$8-B398)/2))+(COS(RADIANS(B398))*COS(RADIANS(PARAMETERS!$D$8))*SIN(RADIANS(PARAMETERS!$D$9-A398)/2)*SIN(RADIANS(PARAMETERS!$D$9-A398)/2))))*2*3958.756</f>
        <v>1452.4462319251684</v>
      </c>
      <c r="D398">
        <v>65.422889709472997</v>
      </c>
      <c r="E398">
        <v>87.901054382324006</v>
      </c>
      <c r="F398">
        <v>124.11876678467</v>
      </c>
      <c r="G398">
        <v>146.16510009766</v>
      </c>
      <c r="H398">
        <v>173.75102233887</v>
      </c>
      <c r="I398" s="10">
        <f>IFERROR(EXP(TREND(LN($D$1:$H$1),LN(D398:H398),LN(Calculations!$B$2))),0)</f>
        <v>2.5003515136973832E-2</v>
      </c>
    </row>
    <row r="399" spans="1:9" x14ac:dyDescent="0.35">
      <c r="A399">
        <v>-81.5</v>
      </c>
      <c r="B399">
        <v>12</v>
      </c>
      <c r="C399">
        <f>ASIN(SQRT((SIN(RADIANS(PARAMETERS!$D$8-B399)/2)*SIN(RADIANS(PARAMETERS!$D$8-B399)/2))+(COS(RADIANS(B399))*COS(RADIANS(PARAMETERS!$D$8))*SIN(RADIANS(PARAMETERS!$D$9-A399)/2)*SIN(RADIANS(PARAMETERS!$D$9-A399)/2))))*2*3958.756</f>
        <v>1419.3809387288345</v>
      </c>
      <c r="D399">
        <v>64.743148803710994</v>
      </c>
      <c r="E399">
        <v>87.508941650390994</v>
      </c>
      <c r="F399">
        <v>124.43039703369</v>
      </c>
      <c r="G399">
        <v>146.99075317383</v>
      </c>
      <c r="H399">
        <v>175.58683776855</v>
      </c>
      <c r="I399" s="10">
        <f>IFERROR(EXP(TREND(LN($D$1:$H$1),LN(D399:H399),LN(Calculations!$B$2))),0)</f>
        <v>2.3528235024080916E-2</v>
      </c>
    </row>
    <row r="400" spans="1:9" x14ac:dyDescent="0.35">
      <c r="A400">
        <v>-81</v>
      </c>
      <c r="B400">
        <v>12</v>
      </c>
      <c r="C400">
        <f>ASIN(SQRT((SIN(RADIANS(PARAMETERS!$D$8-B400)/2)*SIN(RADIANS(PARAMETERS!$D$8-B400)/2))+(COS(RADIANS(B400))*COS(RADIANS(PARAMETERS!$D$8))*SIN(RADIANS(PARAMETERS!$D$9-A400)/2)*SIN(RADIANS(PARAMETERS!$D$9-A400)/2))))*2*3958.756</f>
        <v>1386.3361103473003</v>
      </c>
      <c r="D400">
        <v>49.48469543457</v>
      </c>
      <c r="E400">
        <v>68.855583190917997</v>
      </c>
      <c r="F400">
        <v>95.357032775879006</v>
      </c>
      <c r="G400">
        <v>116.24251556396</v>
      </c>
      <c r="H400">
        <v>142.22132873535</v>
      </c>
      <c r="I400" s="10">
        <f>IFERROR(EXP(TREND(LN($D$1:$H$1),LN(D400:H400),LN(Calculations!$B$2))),0)</f>
        <v>1.2284414532857574E-2</v>
      </c>
    </row>
    <row r="401" spans="1:9" x14ac:dyDescent="0.35">
      <c r="A401">
        <v>-80.5</v>
      </c>
      <c r="B401">
        <v>12</v>
      </c>
      <c r="C401">
        <f>ASIN(SQRT((SIN(RADIANS(PARAMETERS!$D$8-B401)/2)*SIN(RADIANS(PARAMETERS!$D$8-B401)/2))+(COS(RADIANS(B401))*COS(RADIANS(PARAMETERS!$D$8))*SIN(RADIANS(PARAMETERS!$D$9-A401)/2)*SIN(RADIANS(PARAMETERS!$D$9-A401)/2))))*2*3958.756</f>
        <v>1353.313402022143</v>
      </c>
      <c r="D401">
        <v>30.937545776366999</v>
      </c>
      <c r="E401">
        <v>43.160995483397997</v>
      </c>
      <c r="F401">
        <v>62.311443328857003</v>
      </c>
      <c r="G401">
        <v>74.599510192870994</v>
      </c>
      <c r="H401">
        <v>92.142066955565994</v>
      </c>
      <c r="I401" s="10">
        <f>IFERROR(EXP(TREND(LN($D$1:$H$1),LN(D401:H401),LN(Calculations!$B$2))),0)</f>
        <v>4.4210039982075823E-3</v>
      </c>
    </row>
    <row r="402" spans="1:9" x14ac:dyDescent="0.35">
      <c r="A402">
        <v>-80</v>
      </c>
      <c r="B402">
        <v>12</v>
      </c>
      <c r="C402">
        <f>ASIN(SQRT((SIN(RADIANS(PARAMETERS!$D$8-B402)/2)*SIN(RADIANS(PARAMETERS!$D$8-B402)/2))+(COS(RADIANS(B402))*COS(RADIANS(PARAMETERS!$D$8))*SIN(RADIANS(PARAMETERS!$D$9-A402)/2)*SIN(RADIANS(PARAMETERS!$D$9-A402)/2))))*2*3958.756</f>
        <v>1320.3146292031195</v>
      </c>
      <c r="D402">
        <v>18.504524230956999</v>
      </c>
      <c r="E402">
        <v>25.806976318358998</v>
      </c>
      <c r="F402">
        <v>34.160953521728999</v>
      </c>
      <c r="G402">
        <v>40.514297485352003</v>
      </c>
      <c r="H402">
        <v>49.491584777832003</v>
      </c>
      <c r="I402" s="10">
        <f>IFERROR(EXP(TREND(LN($D$1:$H$1),LN(D402:H402),LN(Calculations!$B$2))),0)</f>
        <v>1.3618979086047064E-3</v>
      </c>
    </row>
    <row r="403" spans="1:9" x14ac:dyDescent="0.35">
      <c r="A403">
        <v>-79.5</v>
      </c>
      <c r="B403">
        <v>12</v>
      </c>
      <c r="C403">
        <f>ASIN(SQRT((SIN(RADIANS(PARAMETERS!$D$8-B403)/2)*SIN(RADIANS(PARAMETERS!$D$8-B403)/2))+(COS(RADIANS(B403))*COS(RADIANS(PARAMETERS!$D$8))*SIN(RADIANS(PARAMETERS!$D$9-A403)/2)*SIN(RADIANS(PARAMETERS!$D$9-A403)/2))))*2*3958.756</f>
        <v>1287.3417878058401</v>
      </c>
      <c r="D403">
        <v>15.373767852783001</v>
      </c>
      <c r="E403">
        <v>20.476959228516002</v>
      </c>
      <c r="F403">
        <v>27.845069885253999</v>
      </c>
      <c r="G403">
        <v>32.342433929442997</v>
      </c>
      <c r="H403">
        <v>38.554218292236001</v>
      </c>
      <c r="I403" s="10">
        <f>IFERROR(EXP(TREND(LN($D$1:$H$1),LN(D403:H403),LN(Calculations!$B$2))),0)</f>
        <v>7.9696060684948027E-4</v>
      </c>
    </row>
    <row r="404" spans="1:9" x14ac:dyDescent="0.35">
      <c r="A404">
        <v>-79</v>
      </c>
      <c r="B404">
        <v>12</v>
      </c>
      <c r="C404">
        <f>ASIN(SQRT((SIN(RADIANS(PARAMETERS!$D$8-B404)/2)*SIN(RADIANS(PARAMETERS!$D$8-B404)/2))+(COS(RADIANS(B404))*COS(RADIANS(PARAMETERS!$D$8))*SIN(RADIANS(PARAMETERS!$D$9-A404)/2)*SIN(RADIANS(PARAMETERS!$D$9-A404)/2))))*2*3958.756</f>
        <v>1254.3970775859229</v>
      </c>
      <c r="D404">
        <v>15.201319694519</v>
      </c>
      <c r="E404">
        <v>20.218332290648998</v>
      </c>
      <c r="F404">
        <v>27.592609405518001</v>
      </c>
      <c r="G404">
        <v>32.131660461426002</v>
      </c>
      <c r="H404">
        <v>38.41862487793</v>
      </c>
      <c r="I404" s="10">
        <f>IFERROR(EXP(TREND(LN($D$1:$H$1),LN(D404:H404),LN(Calculations!$B$2))),0)</f>
        <v>7.8291237285073886E-4</v>
      </c>
    </row>
    <row r="405" spans="1:9" x14ac:dyDescent="0.35">
      <c r="A405">
        <v>-78.5</v>
      </c>
      <c r="B405">
        <v>12</v>
      </c>
      <c r="C405">
        <f>ASIN(SQRT((SIN(RADIANS(PARAMETERS!$D$8-B405)/2)*SIN(RADIANS(PARAMETERS!$D$8-B405)/2))+(COS(RADIANS(B405))*COS(RADIANS(PARAMETERS!$D$8))*SIN(RADIANS(PARAMETERS!$D$9-A405)/2)*SIN(RADIANS(PARAMETERS!$D$9-A405)/2))))*2*3958.756</f>
        <v>1221.4829291978106</v>
      </c>
      <c r="D405">
        <v>15.951031684875</v>
      </c>
      <c r="E405">
        <v>21.500663757323998</v>
      </c>
      <c r="F405">
        <v>29.253232955933001</v>
      </c>
      <c r="G405">
        <v>34.331401824951001</v>
      </c>
      <c r="H405">
        <v>41.425060272217003</v>
      </c>
      <c r="I405" s="10">
        <f>IFERROR(EXP(TREND(LN($D$1:$H$1),LN(D405:H405),LN(Calculations!$B$2))),0)</f>
        <v>9.1719313075887753E-4</v>
      </c>
    </row>
    <row r="406" spans="1:9" x14ac:dyDescent="0.35">
      <c r="A406">
        <v>-78</v>
      </c>
      <c r="B406">
        <v>12</v>
      </c>
      <c r="C406">
        <f>ASIN(SQRT((SIN(RADIANS(PARAMETERS!$D$8-B406)/2)*SIN(RADIANS(PARAMETERS!$D$8-B406)/2))+(COS(RADIANS(B406))*COS(RADIANS(PARAMETERS!$D$8))*SIN(RADIANS(PARAMETERS!$D$9-A406)/2)*SIN(RADIANS(PARAMETERS!$D$9-A406)/2))))*2*3958.756</f>
        <v>1188.6020356265283</v>
      </c>
      <c r="D406">
        <v>17.91943359375</v>
      </c>
      <c r="E406">
        <v>24.919647216796999</v>
      </c>
      <c r="F406">
        <v>33.741970062256001</v>
      </c>
      <c r="G406">
        <v>40.372459411621001</v>
      </c>
      <c r="H406">
        <v>49.832180023192997</v>
      </c>
      <c r="I406" s="10">
        <f>IFERROR(EXP(TREND(LN($D$1:$H$1),LN(D406:H406),LN(Calculations!$B$2))),0)</f>
        <v>1.3082995168677992E-3</v>
      </c>
    </row>
    <row r="407" spans="1:9" x14ac:dyDescent="0.35">
      <c r="A407">
        <v>-77.5</v>
      </c>
      <c r="B407">
        <v>12</v>
      </c>
      <c r="C407">
        <f>ASIN(SQRT((SIN(RADIANS(PARAMETERS!$D$8-B407)/2)*SIN(RADIANS(PARAMETERS!$D$8-B407)/2))+(COS(RADIANS(B407))*COS(RADIANS(PARAMETERS!$D$8))*SIN(RADIANS(PARAMETERS!$D$9-A407)/2)*SIN(RADIANS(PARAMETERS!$D$9-A407)/2))))*2*3958.756</f>
        <v>1155.7573888297334</v>
      </c>
      <c r="D407">
        <v>21.106246948241999</v>
      </c>
      <c r="E407">
        <v>29.341791152953999</v>
      </c>
      <c r="F407">
        <v>40.714946746826001</v>
      </c>
      <c r="G407">
        <v>49.691879272461001</v>
      </c>
      <c r="H407">
        <v>62.023586273192997</v>
      </c>
      <c r="I407" s="10">
        <f>IFERROR(EXP(TREND(LN($D$1:$H$1),LN(D407:H407),LN(Calculations!$B$2))),0)</f>
        <v>1.9439968879517891E-3</v>
      </c>
    </row>
    <row r="408" spans="1:9" x14ac:dyDescent="0.35">
      <c r="A408">
        <v>-77</v>
      </c>
      <c r="B408">
        <v>12</v>
      </c>
      <c r="C408">
        <f>ASIN(SQRT((SIN(RADIANS(PARAMETERS!$D$8-B408)/2)*SIN(RADIANS(PARAMETERS!$D$8-B408)/2))+(COS(RADIANS(B408))*COS(RADIANS(PARAMETERS!$D$8))*SIN(RADIANS(PARAMETERS!$D$9-A408)/2)*SIN(RADIANS(PARAMETERS!$D$9-A408)/2))))*2*3958.756</f>
        <v>1122.9523226132108</v>
      </c>
      <c r="D408">
        <v>24.520574569701999</v>
      </c>
      <c r="E408">
        <v>33.488544464111001</v>
      </c>
      <c r="F408">
        <v>47.435863494872997</v>
      </c>
      <c r="G408">
        <v>58.541038513183999</v>
      </c>
      <c r="H408">
        <v>71.908279418945</v>
      </c>
      <c r="I408" s="10">
        <f>IFERROR(EXP(TREND(LN($D$1:$H$1),LN(D408:H408),LN(Calculations!$B$2))),0)</f>
        <v>2.6503118697660606E-3</v>
      </c>
    </row>
    <row r="409" spans="1:9" x14ac:dyDescent="0.35">
      <c r="A409">
        <v>-76.5</v>
      </c>
      <c r="B409">
        <v>12</v>
      </c>
      <c r="C409">
        <f>ASIN(SQRT((SIN(RADIANS(PARAMETERS!$D$8-B409)/2)*SIN(RADIANS(PARAMETERS!$D$8-B409)/2))+(COS(RADIANS(B409))*COS(RADIANS(PARAMETERS!$D$8))*SIN(RADIANS(PARAMETERS!$D$9-A409)/2)*SIN(RADIANS(PARAMETERS!$D$9-A409)/2))))*2*3958.756</f>
        <v>1090.1905629958032</v>
      </c>
      <c r="D409">
        <v>25.470415115356001</v>
      </c>
      <c r="E409">
        <v>34.328845977782997</v>
      </c>
      <c r="F409">
        <v>48.445343017577997</v>
      </c>
      <c r="G409">
        <v>59.440250396728999</v>
      </c>
      <c r="H409">
        <v>72.647560119629006</v>
      </c>
      <c r="I409" s="10">
        <f>IFERROR(EXP(TREND(LN($D$1:$H$1),LN(D409:H409),LN(Calculations!$B$2))),0)</f>
        <v>2.8342621684293145E-3</v>
      </c>
    </row>
    <row r="410" spans="1:9" x14ac:dyDescent="0.35">
      <c r="A410">
        <v>-76</v>
      </c>
      <c r="B410">
        <v>12</v>
      </c>
      <c r="C410">
        <f>ASIN(SQRT((SIN(RADIANS(PARAMETERS!$D$8-B410)/2)*SIN(RADIANS(PARAMETERS!$D$8-B410)/2))+(COS(RADIANS(B410))*COS(RADIANS(PARAMETERS!$D$8))*SIN(RADIANS(PARAMETERS!$D$9-A410)/2)*SIN(RADIANS(PARAMETERS!$D$9-A410)/2))))*2*3958.756</f>
        <v>1057.4762876128698</v>
      </c>
      <c r="D410">
        <v>25.764881134033001</v>
      </c>
      <c r="E410">
        <v>34.225227355957003</v>
      </c>
      <c r="F410">
        <v>47.666385650635</v>
      </c>
      <c r="G410">
        <v>58.273696899413999</v>
      </c>
      <c r="H410">
        <v>70.415954589844006</v>
      </c>
      <c r="I410" s="10">
        <f>IFERROR(EXP(TREND(LN($D$1:$H$1),LN(D410:H410),LN(Calculations!$B$2))),0)</f>
        <v>2.8589469126349032E-3</v>
      </c>
    </row>
    <row r="411" spans="1:9" x14ac:dyDescent="0.35">
      <c r="A411">
        <v>-75.5</v>
      </c>
      <c r="B411">
        <v>12</v>
      </c>
      <c r="C411">
        <f>ASIN(SQRT((SIN(RADIANS(PARAMETERS!$D$8-B411)/2)*SIN(RADIANS(PARAMETERS!$D$8-B411)/2))+(COS(RADIANS(B411))*COS(RADIANS(PARAMETERS!$D$8))*SIN(RADIANS(PARAMETERS!$D$9-A411)/2)*SIN(RADIANS(PARAMETERS!$D$9-A411)/2))))*2*3958.756</f>
        <v>1024.8141960783075</v>
      </c>
      <c r="D411">
        <v>27.787002563476999</v>
      </c>
      <c r="E411">
        <v>36.788276672362997</v>
      </c>
      <c r="F411">
        <v>51.059906005858998</v>
      </c>
      <c r="G411">
        <v>61.376537322997997</v>
      </c>
      <c r="H411">
        <v>73.645790100097997</v>
      </c>
      <c r="I411" s="10">
        <f>IFERROR(EXP(TREND(LN($D$1:$H$1),LN(D411:H411),LN(Calculations!$B$2))),0)</f>
        <v>3.3993713045191707E-3</v>
      </c>
    </row>
    <row r="412" spans="1:9" x14ac:dyDescent="0.35">
      <c r="A412">
        <v>-75</v>
      </c>
      <c r="B412">
        <v>12</v>
      </c>
      <c r="C412">
        <f>ASIN(SQRT((SIN(RADIANS(PARAMETERS!$D$8-B412)/2)*SIN(RADIANS(PARAMETERS!$D$8-B412)/2))+(COS(RADIANS(B412))*COS(RADIANS(PARAMETERS!$D$8))*SIN(RADIANS(PARAMETERS!$D$9-A412)/2)*SIN(RADIANS(PARAMETERS!$D$9-A412)/2))))*2*3958.756</f>
        <v>992.20959369708601</v>
      </c>
      <c r="D412">
        <v>34.000785827637003</v>
      </c>
      <c r="E412">
        <v>46.076457977295</v>
      </c>
      <c r="F412">
        <v>63.869979858397997</v>
      </c>
      <c r="G412">
        <v>75.379577636719006</v>
      </c>
      <c r="H412">
        <v>91.556144714355</v>
      </c>
      <c r="I412" s="10">
        <f>IFERROR(EXP(TREND(LN($D$1:$H$1),LN(D412:H412),LN(Calculations!$B$2))),0)</f>
        <v>5.5354005790378916E-3</v>
      </c>
    </row>
    <row r="413" spans="1:9" x14ac:dyDescent="0.35">
      <c r="A413">
        <v>-74.5</v>
      </c>
      <c r="B413">
        <v>12</v>
      </c>
      <c r="C413">
        <f>ASIN(SQRT((SIN(RADIANS(PARAMETERS!$D$8-B413)/2)*SIN(RADIANS(PARAMETERS!$D$8-B413)/2))+(COS(RADIANS(B413))*COS(RADIANS(PARAMETERS!$D$8))*SIN(RADIANS(PARAMETERS!$D$9-A413)/2)*SIN(RADIANS(PARAMETERS!$D$9-A413)/2))))*2*3958.756</f>
        <v>959.66849152382201</v>
      </c>
      <c r="D413">
        <v>44.884815216063998</v>
      </c>
      <c r="E413">
        <v>61.940483093262003</v>
      </c>
      <c r="F413">
        <v>83.231872558594006</v>
      </c>
      <c r="G413">
        <v>99.61735534668</v>
      </c>
      <c r="H413">
        <v>123.00221252441</v>
      </c>
      <c r="I413" s="10">
        <f>IFERROR(EXP(TREND(LN($D$1:$H$1),LN(D413:H413),LN(Calculations!$B$2))),0)</f>
        <v>1.050834929492527E-2</v>
      </c>
    </row>
    <row r="414" spans="1:9" x14ac:dyDescent="0.35">
      <c r="A414">
        <v>-74</v>
      </c>
      <c r="B414">
        <v>12</v>
      </c>
      <c r="C414">
        <f>ASIN(SQRT((SIN(RADIANS(PARAMETERS!$D$8-B414)/2)*SIN(RADIANS(PARAMETERS!$D$8-B414)/2))+(COS(RADIANS(B414))*COS(RADIANS(PARAMETERS!$D$8))*SIN(RADIANS(PARAMETERS!$D$9-A414)/2)*SIN(RADIANS(PARAMETERS!$D$9-A414)/2))))*2*3958.756</f>
        <v>927.19772653924304</v>
      </c>
      <c r="D414">
        <v>57.576038360596002</v>
      </c>
      <c r="E414">
        <v>75.45694732666</v>
      </c>
      <c r="F414">
        <v>103.12380218506</v>
      </c>
      <c r="G414">
        <v>124.7014465332</v>
      </c>
      <c r="H414">
        <v>149.92864990234</v>
      </c>
      <c r="I414" s="10">
        <f>IFERROR(EXP(TREND(LN($D$1:$H$1),LN(D414:H414),LN(Calculations!$B$2))),0)</f>
        <v>1.8844740860709096E-2</v>
      </c>
    </row>
    <row r="415" spans="1:9" x14ac:dyDescent="0.35">
      <c r="A415">
        <v>-73.5</v>
      </c>
      <c r="B415">
        <v>12</v>
      </c>
      <c r="C415">
        <f>ASIN(SQRT((SIN(RADIANS(PARAMETERS!$D$8-B415)/2)*SIN(RADIANS(PARAMETERS!$D$8-B415)/2))+(COS(RADIANS(B415))*COS(RADIANS(PARAMETERS!$D$8))*SIN(RADIANS(PARAMETERS!$D$9-A415)/2)*SIN(RADIANS(PARAMETERS!$D$9-A415)/2))))*2*3958.756</f>
        <v>894.80510672040896</v>
      </c>
      <c r="D415">
        <v>63.642776489257997</v>
      </c>
      <c r="E415">
        <v>83.764854431152003</v>
      </c>
      <c r="F415">
        <v>115.46424102783</v>
      </c>
      <c r="G415">
        <v>138.11619567871</v>
      </c>
      <c r="H415">
        <v>164.60464477539</v>
      </c>
      <c r="I415" s="10">
        <f>IFERROR(EXP(TREND(LN($D$1:$H$1),LN(D415:H415),LN(Calculations!$B$2))),0)</f>
        <v>2.4315961938851126E-2</v>
      </c>
    </row>
    <row r="416" spans="1:9" x14ac:dyDescent="0.35">
      <c r="A416">
        <v>-73</v>
      </c>
      <c r="B416">
        <v>12</v>
      </c>
      <c r="C416">
        <f>ASIN(SQRT((SIN(RADIANS(PARAMETERS!$D$8-B416)/2)*SIN(RADIANS(PARAMETERS!$D$8-B416)/2))+(COS(RADIANS(B416))*COS(RADIANS(PARAMETERS!$D$8))*SIN(RADIANS(PARAMETERS!$D$9-A416)/2)*SIN(RADIANS(PARAMETERS!$D$9-A416)/2))))*2*3958.756</f>
        <v>862.49958708654231</v>
      </c>
      <c r="D416">
        <v>63.523754119872997</v>
      </c>
      <c r="E416">
        <v>83.458877563477003</v>
      </c>
      <c r="F416">
        <v>114.80249023438</v>
      </c>
      <c r="G416">
        <v>137.37481689453</v>
      </c>
      <c r="H416">
        <v>163.53021240234</v>
      </c>
      <c r="I416" s="10">
        <f>IFERROR(EXP(TREND(LN($D$1:$H$1),LN(D416:H416),LN(Calculations!$B$2))),0)</f>
        <v>2.4396956982527515E-2</v>
      </c>
    </row>
    <row r="417" spans="1:9" x14ac:dyDescent="0.35">
      <c r="A417">
        <v>-72.5</v>
      </c>
      <c r="B417">
        <v>12</v>
      </c>
      <c r="C417">
        <f>ASIN(SQRT((SIN(RADIANS(PARAMETERS!$D$8-B417)/2)*SIN(RADIANS(PARAMETERS!$D$8-B417)/2))+(COS(RADIANS(B417))*COS(RADIANS(PARAMETERS!$D$8))*SIN(RADIANS(PARAMETERS!$D$9-A417)/2)*SIN(RADIANS(PARAMETERS!$D$9-A417)/2))))*2*3958.756</f>
        <v>830.2914845106219</v>
      </c>
      <c r="D417">
        <v>61.933490753173999</v>
      </c>
      <c r="E417">
        <v>81.000366210937997</v>
      </c>
      <c r="F417">
        <v>110.83031463623</v>
      </c>
      <c r="G417">
        <v>133.42375183105</v>
      </c>
      <c r="H417">
        <v>158.76300048828</v>
      </c>
      <c r="I417" s="10">
        <f>IFERROR(EXP(TREND(LN($D$1:$H$1),LN(D417:H417),LN(Calculations!$B$2))),0)</f>
        <v>2.3009970272548769E-2</v>
      </c>
    </row>
    <row r="418" spans="1:9" x14ac:dyDescent="0.35">
      <c r="A418">
        <v>-72</v>
      </c>
      <c r="B418">
        <v>12</v>
      </c>
      <c r="C418">
        <f>ASIN(SQRT((SIN(RADIANS(PARAMETERS!$D$8-B418)/2)*SIN(RADIANS(PARAMETERS!$D$8-B418)/2))+(COS(RADIANS(B418))*COS(RADIANS(PARAMETERS!$D$8))*SIN(RADIANS(PARAMETERS!$D$9-A418)/2)*SIN(RADIANS(PARAMETERS!$D$9-A418)/2))))*2*3958.756</f>
        <v>798.19274133407771</v>
      </c>
      <c r="D418">
        <v>61.931823730468999</v>
      </c>
      <c r="E418">
        <v>80.237869262695</v>
      </c>
      <c r="F418">
        <v>108.58403015137</v>
      </c>
      <c r="G418">
        <v>130.52073669434</v>
      </c>
      <c r="H418">
        <v>154.33375549316</v>
      </c>
      <c r="I418" s="10">
        <f>IFERROR(EXP(TREND(LN($D$1:$H$1),LN(D418:H418),LN(Calculations!$B$2))),0)</f>
        <v>2.4189378597268666E-2</v>
      </c>
    </row>
    <row r="419" spans="1:9" x14ac:dyDescent="0.35">
      <c r="A419">
        <v>-71.5</v>
      </c>
      <c r="B419">
        <v>12</v>
      </c>
      <c r="C419">
        <f>ASIN(SQRT((SIN(RADIANS(PARAMETERS!$D$8-B419)/2)*SIN(RADIANS(PARAMETERS!$D$8-B419)/2))+(COS(RADIANS(B419))*COS(RADIANS(PARAMETERS!$D$8))*SIN(RADIANS(PARAMETERS!$D$9-A419)/2)*SIN(RADIANS(PARAMETERS!$D$9-A419)/2))))*2*3958.756</f>
        <v>766.21725079399562</v>
      </c>
      <c r="D419">
        <v>67.581314086914006</v>
      </c>
      <c r="E419">
        <v>88.196533203125</v>
      </c>
      <c r="F419">
        <v>120.37295532227</v>
      </c>
      <c r="G419">
        <v>141.23237609863</v>
      </c>
      <c r="H419">
        <v>165.65101623535</v>
      </c>
      <c r="I419" s="10">
        <f>IFERROR(EXP(TREND(LN($D$1:$H$1),LN(D419:H419),LN(Calculations!$B$2))),0)</f>
        <v>3.1660046954473796E-2</v>
      </c>
    </row>
    <row r="420" spans="1:9" x14ac:dyDescent="0.35">
      <c r="A420">
        <v>-71</v>
      </c>
      <c r="B420">
        <v>12</v>
      </c>
      <c r="C420">
        <f>ASIN(SQRT((SIN(RADIANS(PARAMETERS!$D$8-B420)/2)*SIN(RADIANS(PARAMETERS!$D$8-B420)/2))+(COS(RADIANS(B420))*COS(RADIANS(PARAMETERS!$D$8))*SIN(RADIANS(PARAMETERS!$D$9-A420)/2)*SIN(RADIANS(PARAMETERS!$D$9-A420)/2))))*2*3958.756</f>
        <v>734.38126122310086</v>
      </c>
      <c r="D420">
        <v>75.279884338379006</v>
      </c>
      <c r="E420">
        <v>99.715881347655994</v>
      </c>
      <c r="F420">
        <v>136.31282043457</v>
      </c>
      <c r="G420">
        <v>157.22158813477</v>
      </c>
      <c r="H420">
        <v>185.88049316406</v>
      </c>
      <c r="I420" s="10">
        <f>IFERROR(EXP(TREND(LN($D$1:$H$1),LN(D420:H420),LN(Calculations!$B$2))),0)</f>
        <v>4.1981569162797744E-2</v>
      </c>
    </row>
    <row r="421" spans="1:9" x14ac:dyDescent="0.35">
      <c r="A421">
        <v>-70.5</v>
      </c>
      <c r="B421">
        <v>12</v>
      </c>
      <c r="C421">
        <f>ASIN(SQRT((SIN(RADIANS(PARAMETERS!$D$8-B421)/2)*SIN(RADIANS(PARAMETERS!$D$8-B421)/2))+(COS(RADIANS(B421))*COS(RADIANS(PARAMETERS!$D$8))*SIN(RADIANS(PARAMETERS!$D$9-A421)/2)*SIN(RADIANS(PARAMETERS!$D$9-A421)/2))))*2*3958.756</f>
        <v>702.70388125877457</v>
      </c>
      <c r="D421">
        <v>87.546287536620994</v>
      </c>
      <c r="E421">
        <v>119.32530212402</v>
      </c>
      <c r="F421">
        <v>157.57975769043</v>
      </c>
      <c r="G421">
        <v>183.33067321777</v>
      </c>
      <c r="H421">
        <v>218.96151733398</v>
      </c>
      <c r="I421" s="10">
        <f>IFERROR(EXP(TREND(LN($D$1:$H$1),LN(D421:H421),LN(Calculations!$B$2))),0)</f>
        <v>6.2816622855609086E-2</v>
      </c>
    </row>
    <row r="422" spans="1:9" x14ac:dyDescent="0.35">
      <c r="A422">
        <v>-70</v>
      </c>
      <c r="B422">
        <v>12</v>
      </c>
      <c r="C422">
        <f>ASIN(SQRT((SIN(RADIANS(PARAMETERS!$D$8-B422)/2)*SIN(RADIANS(PARAMETERS!$D$8-B422)/2))+(COS(RADIANS(B422))*COS(RADIANS(PARAMETERS!$D$8))*SIN(RADIANS(PARAMETERS!$D$9-A422)/2)*SIN(RADIANS(PARAMETERS!$D$9-A422)/2))))*2*3958.756</f>
        <v>671.20771536897325</v>
      </c>
      <c r="D422">
        <v>94.8662109375</v>
      </c>
      <c r="E422">
        <v>131.1852722168</v>
      </c>
      <c r="F422">
        <v>168.90312194824</v>
      </c>
      <c r="G422">
        <v>196.96667480469</v>
      </c>
      <c r="H422">
        <v>235.89717102051</v>
      </c>
      <c r="I422" s="10">
        <f>IFERROR(EXP(TREND(LN($D$1:$H$1),LN(D422:H422),LN(Calculations!$B$2))),0)</f>
        <v>8.1161619746260599E-2</v>
      </c>
    </row>
    <row r="423" spans="1:9" x14ac:dyDescent="0.35">
      <c r="A423">
        <v>-69.5</v>
      </c>
      <c r="B423">
        <v>12</v>
      </c>
      <c r="C423">
        <f>ASIN(SQRT((SIN(RADIANS(PARAMETERS!$D$8-B423)/2)*SIN(RADIANS(PARAMETERS!$D$8-B423)/2))+(COS(RADIANS(B423))*COS(RADIANS(PARAMETERS!$D$8))*SIN(RADIANS(PARAMETERS!$D$9-A423)/2)*SIN(RADIANS(PARAMETERS!$D$9-A423)/2))))*2*3958.756</f>
        <v>639.91966850398296</v>
      </c>
      <c r="D423">
        <v>96.931732177734006</v>
      </c>
      <c r="E423">
        <v>134.83213806152</v>
      </c>
      <c r="F423">
        <v>176.87115478516</v>
      </c>
      <c r="G423">
        <v>208.61494445801</v>
      </c>
      <c r="H423">
        <v>253.20027160645</v>
      </c>
      <c r="I423" s="10">
        <f>IFERROR(EXP(TREND(LN($D$1:$H$1),LN(D423:H423),LN(Calculations!$B$2))),0)</f>
        <v>7.2542791928566538E-2</v>
      </c>
    </row>
    <row r="424" spans="1:9" x14ac:dyDescent="0.35">
      <c r="A424">
        <v>-69</v>
      </c>
      <c r="B424">
        <v>12</v>
      </c>
      <c r="C424">
        <f>ASIN(SQRT((SIN(RADIANS(PARAMETERS!$D$8-B424)/2)*SIN(RADIANS(PARAMETERS!$D$8-B424)/2))+(COS(RADIANS(B424))*COS(RADIANS(PARAMETERS!$D$8))*SIN(RADIANS(PARAMETERS!$D$9-A424)/2)*SIN(RADIANS(PARAMETERS!$D$9-A424)/2))))*2*3958.756</f>
        <v>608.87197145262871</v>
      </c>
      <c r="D424">
        <v>86.085906982422003</v>
      </c>
      <c r="E424">
        <v>118.95628356934</v>
      </c>
      <c r="F424">
        <v>159.02098083496</v>
      </c>
      <c r="G424">
        <v>186.28402709961</v>
      </c>
      <c r="H424">
        <v>224.29139709473</v>
      </c>
      <c r="I424" s="10">
        <f>IFERROR(EXP(TREND(LN($D$1:$H$1),LN(D424:H424),LN(Calculations!$B$2))),0)</f>
        <v>5.3790115566939183E-2</v>
      </c>
    </row>
    <row r="425" spans="1:9" x14ac:dyDescent="0.35">
      <c r="A425">
        <v>-68.5</v>
      </c>
      <c r="B425">
        <v>12</v>
      </c>
      <c r="C425">
        <f>ASIN(SQRT((SIN(RADIANS(PARAMETERS!$D$8-B425)/2)*SIN(RADIANS(PARAMETERS!$D$8-B425)/2))+(COS(RADIANS(B425))*COS(RADIANS(PARAMETERS!$D$8))*SIN(RADIANS(PARAMETERS!$D$9-A425)/2)*SIN(RADIANS(PARAMETERS!$D$9-A425)/2))))*2*3958.756</f>
        <v>578.10349559728854</v>
      </c>
      <c r="D425">
        <v>78.707908630370994</v>
      </c>
      <c r="E425">
        <v>108.21616363525</v>
      </c>
      <c r="F425">
        <v>148.37347412109</v>
      </c>
      <c r="G425">
        <v>173.36137390137</v>
      </c>
      <c r="H425">
        <v>208.09860229492</v>
      </c>
      <c r="I425" s="10">
        <f>IFERROR(EXP(TREND(LN($D$1:$H$1),LN(D425:H425),LN(Calculations!$B$2))),0)</f>
        <v>4.0871540742132416E-2</v>
      </c>
    </row>
    <row r="426" spans="1:9" x14ac:dyDescent="0.35">
      <c r="A426">
        <v>-68</v>
      </c>
      <c r="B426">
        <v>12</v>
      </c>
      <c r="C426">
        <f>ASIN(SQRT((SIN(RADIANS(PARAMETERS!$D$8-B426)/2)*SIN(RADIANS(PARAMETERS!$D$8-B426)/2))+(COS(RADIANS(B426))*COS(RADIANS(PARAMETERS!$D$8))*SIN(RADIANS(PARAMETERS!$D$9-A426)/2)*SIN(RADIANS(PARAMETERS!$D$9-A426)/2))))*2*3958.756</f>
        <v>547.66144852740865</v>
      </c>
      <c r="D426">
        <v>71.321014404297003</v>
      </c>
      <c r="E426">
        <v>99.115509033202997</v>
      </c>
      <c r="F426">
        <v>141.14889526367</v>
      </c>
      <c r="G426">
        <v>166.49151611328</v>
      </c>
      <c r="H426">
        <v>202.08848571777</v>
      </c>
      <c r="I426" s="10">
        <f>IFERROR(EXP(TREND(LN($D$1:$H$1),LN(D426:H426),LN(Calculations!$B$2))),0)</f>
        <v>2.77639197278634E-2</v>
      </c>
    </row>
    <row r="427" spans="1:9" x14ac:dyDescent="0.35">
      <c r="A427">
        <v>-67.5</v>
      </c>
      <c r="B427">
        <v>12</v>
      </c>
      <c r="C427">
        <f>ASIN(SQRT((SIN(RADIANS(PARAMETERS!$D$8-B427)/2)*SIN(RADIANS(PARAMETERS!$D$8-B427)/2))+(COS(RADIANS(B427))*COS(RADIANS(PARAMETERS!$D$8))*SIN(RADIANS(PARAMETERS!$D$9-A427)/2)*SIN(RADIANS(PARAMETERS!$D$9-A427)/2))))*2*3958.756</f>
        <v>517.60357177766821</v>
      </c>
      <c r="D427">
        <v>56.959415435791001</v>
      </c>
      <c r="E427">
        <v>77.594619750977003</v>
      </c>
      <c r="F427">
        <v>110.48347473145</v>
      </c>
      <c r="G427">
        <v>135.31378173828</v>
      </c>
      <c r="H427">
        <v>162.44964599609</v>
      </c>
      <c r="I427" s="10">
        <f>IFERROR(EXP(TREND(LN($D$1:$H$1),LN(D427:H427),LN(Calculations!$B$2))),0)</f>
        <v>1.6230501287055416E-2</v>
      </c>
    </row>
    <row r="428" spans="1:9" x14ac:dyDescent="0.35">
      <c r="A428">
        <v>-67</v>
      </c>
      <c r="B428">
        <v>12</v>
      </c>
      <c r="C428">
        <f>ASIN(SQRT((SIN(RADIANS(PARAMETERS!$D$8-B428)/2)*SIN(RADIANS(PARAMETERS!$D$8-B428)/2))+(COS(RADIANS(B428))*COS(RADIANS(PARAMETERS!$D$8))*SIN(RADIANS(PARAMETERS!$D$9-A428)/2)*SIN(RADIANS(PARAMETERS!$D$9-A428)/2))))*2*3958.756</f>
        <v>488.00099983334076</v>
      </c>
      <c r="D428">
        <v>38.320373535156001</v>
      </c>
      <c r="E428">
        <v>54.057521820067997</v>
      </c>
      <c r="F428">
        <v>73.58553314209</v>
      </c>
      <c r="G428">
        <v>87.656967163085994</v>
      </c>
      <c r="H428">
        <v>107.63594818115</v>
      </c>
      <c r="I428" s="10">
        <f>IFERROR(EXP(TREND(LN($D$1:$H$1),LN(D428:H428),LN(Calculations!$B$2))),0)</f>
        <v>7.3280437589633915E-3</v>
      </c>
    </row>
    <row r="429" spans="1:9" x14ac:dyDescent="0.35">
      <c r="A429">
        <v>-66.5</v>
      </c>
      <c r="B429">
        <v>12</v>
      </c>
      <c r="C429">
        <f>ASIN(SQRT((SIN(RADIANS(PARAMETERS!$D$8-B429)/2)*SIN(RADIANS(PARAMETERS!$D$8-B429)/2))+(COS(RADIANS(B429))*COS(RADIANS(PARAMETERS!$D$8))*SIN(RADIANS(PARAMETERS!$D$9-A429)/2)*SIN(RADIANS(PARAMETERS!$D$9-A429)/2))))*2*3958.756</f>
        <v>458.94198499817151</v>
      </c>
      <c r="D429">
        <v>35.348823547362997</v>
      </c>
      <c r="E429">
        <v>48.915264129638999</v>
      </c>
      <c r="F429">
        <v>67.120574951172003</v>
      </c>
      <c r="G429">
        <v>78.79564666748</v>
      </c>
      <c r="H429">
        <v>95.109748840332003</v>
      </c>
      <c r="I429" s="10">
        <f>IFERROR(EXP(TREND(LN($D$1:$H$1),LN(D429:H429),LN(Calculations!$B$2))),0)</f>
        <v>6.193779633060878E-3</v>
      </c>
    </row>
    <row r="430" spans="1:9" x14ac:dyDescent="0.35">
      <c r="A430">
        <v>-66</v>
      </c>
      <c r="B430">
        <v>12</v>
      </c>
      <c r="C430">
        <f>ASIN(SQRT((SIN(RADIANS(PARAMETERS!$D$8-B430)/2)*SIN(RADIANS(PARAMETERS!$D$8-B430)/2))+(COS(RADIANS(B430))*COS(RADIANS(PARAMETERS!$D$8))*SIN(RADIANS(PARAMETERS!$D$9-A430)/2)*SIN(RADIANS(PARAMETERS!$D$9-A430)/2))))*2*3958.756</f>
        <v>430.53674104572247</v>
      </c>
      <c r="D430">
        <v>41.390918731688998</v>
      </c>
      <c r="E430">
        <v>60.012310028076001</v>
      </c>
      <c r="F430">
        <v>82.874671936035</v>
      </c>
      <c r="G430">
        <v>100.85205078125</v>
      </c>
      <c r="H430">
        <v>126.9789352417</v>
      </c>
      <c r="I430" s="10">
        <f>IFERROR(EXP(TREND(LN($D$1:$H$1),LN(D430:H430),LN(Calculations!$B$2))),0)</f>
        <v>8.2082253806984549E-3</v>
      </c>
    </row>
    <row r="431" spans="1:9" x14ac:dyDescent="0.35">
      <c r="A431">
        <v>-65.5</v>
      </c>
      <c r="B431">
        <v>12</v>
      </c>
      <c r="C431">
        <f>ASIN(SQRT((SIN(RADIANS(PARAMETERS!$D$8-B431)/2)*SIN(RADIANS(PARAMETERS!$D$8-B431)/2))+(COS(RADIANS(B431))*COS(RADIANS(PARAMETERS!$D$8))*SIN(RADIANS(PARAMETERS!$D$9-A431)/2)*SIN(RADIANS(PARAMETERS!$D$9-A431)/2))))*2*3958.756</f>
        <v>402.92369505582303</v>
      </c>
      <c r="D431">
        <v>44.076705932617003</v>
      </c>
      <c r="E431">
        <v>63.184452056885</v>
      </c>
      <c r="F431">
        <v>87.734481811522997</v>
      </c>
      <c r="G431">
        <v>107.12231445313</v>
      </c>
      <c r="H431">
        <v>134.28359985352</v>
      </c>
      <c r="I431" s="10">
        <f>IFERROR(EXP(TREND(LN($D$1:$H$1),LN(D431:H431),LN(Calculations!$B$2))),0)</f>
        <v>9.2972754424885708E-3</v>
      </c>
    </row>
    <row r="432" spans="1:9" x14ac:dyDescent="0.35">
      <c r="A432">
        <v>-65</v>
      </c>
      <c r="B432">
        <v>12</v>
      </c>
      <c r="C432">
        <f>ASIN(SQRT((SIN(RADIANS(PARAMETERS!$D$8-B432)/2)*SIN(RADIANS(PARAMETERS!$D$8-B432)/2))+(COS(RADIANS(B432))*COS(RADIANS(PARAMETERS!$D$8))*SIN(RADIANS(PARAMETERS!$D$9-A432)/2)*SIN(RADIANS(PARAMETERS!$D$9-A432)/2))))*2*3958.756</f>
        <v>376.27742501172497</v>
      </c>
      <c r="D432">
        <v>42.47847366333</v>
      </c>
      <c r="E432">
        <v>60.188121795653998</v>
      </c>
      <c r="F432">
        <v>82.083908081055</v>
      </c>
      <c r="G432">
        <v>99.132400512695</v>
      </c>
      <c r="H432">
        <v>123.70411682129</v>
      </c>
      <c r="I432" s="10">
        <f>IFERROR(EXP(TREND(LN($D$1:$H$1),LN(D432:H432),LN(Calculations!$B$2))),0)</f>
        <v>8.9153674446481677E-3</v>
      </c>
    </row>
    <row r="433" spans="1:9" x14ac:dyDescent="0.35">
      <c r="A433">
        <v>-64.5</v>
      </c>
      <c r="B433">
        <v>12</v>
      </c>
      <c r="C433">
        <f>ASIN(SQRT((SIN(RADIANS(PARAMETERS!$D$8-B433)/2)*SIN(RADIANS(PARAMETERS!$D$8-B433)/2))+(COS(RADIANS(B433))*COS(RADIANS(PARAMETERS!$D$8))*SIN(RADIANS(PARAMETERS!$D$9-A433)/2)*SIN(RADIANS(PARAMETERS!$D$9-A433)/2))))*2*3958.756</f>
        <v>350.81842067459525</v>
      </c>
      <c r="D433">
        <v>42.002216339111001</v>
      </c>
      <c r="E433">
        <v>57.82804107666</v>
      </c>
      <c r="F433">
        <v>73.848449707030994</v>
      </c>
      <c r="G433">
        <v>85.592384338379006</v>
      </c>
      <c r="H433">
        <v>101.77526855469</v>
      </c>
      <c r="I433" s="10">
        <f>IFERROR(EXP(TREND(LN($D$1:$H$1),LN(D433:H433),LN(Calculations!$B$2))),0)</f>
        <v>1.0501297775051962E-2</v>
      </c>
    </row>
    <row r="434" spans="1:9" x14ac:dyDescent="0.35">
      <c r="A434">
        <v>-64</v>
      </c>
      <c r="B434">
        <v>12</v>
      </c>
      <c r="C434">
        <f>ASIN(SQRT((SIN(RADIANS(PARAMETERS!$D$8-B434)/2)*SIN(RADIANS(PARAMETERS!$D$8-B434)/2))+(COS(RADIANS(B434))*COS(RADIANS(PARAMETERS!$D$8))*SIN(RADIANS(PARAMETERS!$D$9-A434)/2)*SIN(RADIANS(PARAMETERS!$D$9-A434)/2))))*2*3958.756</f>
        <v>326.82437902415904</v>
      </c>
      <c r="D434">
        <v>51.296367645263999</v>
      </c>
      <c r="E434">
        <v>67.284622192382997</v>
      </c>
      <c r="F434">
        <v>87.443992614745994</v>
      </c>
      <c r="G434">
        <v>102.55466461182</v>
      </c>
      <c r="H434">
        <v>123.64714813232</v>
      </c>
      <c r="I434" s="10">
        <f>IFERROR(EXP(TREND(LN($D$1:$H$1),LN(D434:H434),LN(Calculations!$B$2))),0)</f>
        <v>1.6840912219654919E-2</v>
      </c>
    </row>
    <row r="435" spans="1:9" x14ac:dyDescent="0.35">
      <c r="A435">
        <v>-63.5</v>
      </c>
      <c r="B435">
        <v>12</v>
      </c>
      <c r="C435">
        <f>ASIN(SQRT((SIN(RADIANS(PARAMETERS!$D$8-B435)/2)*SIN(RADIANS(PARAMETERS!$D$8-B435)/2))+(COS(RADIANS(B435))*COS(RADIANS(PARAMETERS!$D$8))*SIN(RADIANS(PARAMETERS!$D$9-A435)/2)*SIN(RADIANS(PARAMETERS!$D$9-A435)/2))))*2*3958.756</f>
        <v>304.64175966357823</v>
      </c>
      <c r="D435">
        <v>61.859378814697003</v>
      </c>
      <c r="E435">
        <v>79.951057434082003</v>
      </c>
      <c r="F435">
        <v>107.89162445068</v>
      </c>
      <c r="G435">
        <v>129.46649169922</v>
      </c>
      <c r="H435">
        <v>152.07197570801</v>
      </c>
      <c r="I435" s="10">
        <f>IFERROR(EXP(TREND(LN($D$1:$H$1),LN(D435:H435),LN(Calculations!$B$2))),0)</f>
        <v>2.4747440785258625E-2</v>
      </c>
    </row>
    <row r="436" spans="1:9" x14ac:dyDescent="0.35">
      <c r="A436">
        <v>-63</v>
      </c>
      <c r="B436">
        <v>12</v>
      </c>
      <c r="C436">
        <f>ASIN(SQRT((SIN(RADIANS(PARAMETERS!$D$8-B436)/2)*SIN(RADIANS(PARAMETERS!$D$8-B436)/2))+(COS(RADIANS(B436))*COS(RADIANS(PARAMETERS!$D$8))*SIN(RADIANS(PARAMETERS!$D$9-A436)/2)*SIN(RADIANS(PARAMETERS!$D$9-A436)/2))))*2*3958.756</f>
        <v>284.69440711128078</v>
      </c>
      <c r="D436">
        <v>62.828708648682003</v>
      </c>
      <c r="E436">
        <v>81.146667480469006</v>
      </c>
      <c r="F436">
        <v>109.41493988037</v>
      </c>
      <c r="G436">
        <v>131.17514038086</v>
      </c>
      <c r="H436">
        <v>152.97406005859</v>
      </c>
      <c r="I436" s="10">
        <f>IFERROR(EXP(TREND(LN($D$1:$H$1),LN(D436:H436),LN(Calculations!$B$2))),0)</f>
        <v>2.6202458542391591E-2</v>
      </c>
    </row>
    <row r="437" spans="1:9" x14ac:dyDescent="0.35">
      <c r="A437">
        <v>-62.5</v>
      </c>
      <c r="B437">
        <v>12</v>
      </c>
      <c r="C437">
        <f>ASIN(SQRT((SIN(RADIANS(PARAMETERS!$D$8-B437)/2)*SIN(RADIANS(PARAMETERS!$D$8-B437)/2))+(COS(RADIANS(B437))*COS(RADIANS(PARAMETERS!$D$8))*SIN(RADIANS(PARAMETERS!$D$9-A437)/2)*SIN(RADIANS(PARAMETERS!$D$9-A437)/2))))*2*3958.756</f>
        <v>267.48296450682204</v>
      </c>
      <c r="D437">
        <v>57.374858856201001</v>
      </c>
      <c r="E437">
        <v>73.549125671387003</v>
      </c>
      <c r="F437">
        <v>97.793838500977003</v>
      </c>
      <c r="G437">
        <v>116.29753112793</v>
      </c>
      <c r="H437">
        <v>139.87477111816</v>
      </c>
      <c r="I437" s="10">
        <f>IFERROR(EXP(TREND(LN($D$1:$H$1),LN(D437:H437),LN(Calculations!$B$2))),0)</f>
        <v>2.1010558425817744E-2</v>
      </c>
    </row>
    <row r="438" spans="1:9" x14ac:dyDescent="0.35">
      <c r="A438">
        <v>-62</v>
      </c>
      <c r="B438">
        <v>12</v>
      </c>
      <c r="C438">
        <f>ASIN(SQRT((SIN(RADIANS(PARAMETERS!$D$8-B438)/2)*SIN(RADIANS(PARAMETERS!$D$8-B438)/2))+(COS(RADIANS(B438))*COS(RADIANS(PARAMETERS!$D$8))*SIN(RADIANS(PARAMETERS!$D$9-A438)/2)*SIN(RADIANS(PARAMETERS!$D$9-A438)/2))))*2*3958.756</f>
        <v>253.56524817925836</v>
      </c>
      <c r="D438">
        <v>57.268352508545</v>
      </c>
      <c r="E438">
        <v>73.442481994629006</v>
      </c>
      <c r="F438">
        <v>97.650390625</v>
      </c>
      <c r="G438">
        <v>116.12574005127</v>
      </c>
      <c r="H438">
        <v>140.03721618652</v>
      </c>
      <c r="I438" s="10">
        <f>IFERROR(EXP(TREND(LN($D$1:$H$1),LN(D438:H438),LN(Calculations!$B$2))),0)</f>
        <v>2.0807077367733708E-2</v>
      </c>
    </row>
    <row r="439" spans="1:9" x14ac:dyDescent="0.35">
      <c r="A439">
        <v>-61.5</v>
      </c>
      <c r="B439">
        <v>12</v>
      </c>
      <c r="C439">
        <f>ASIN(SQRT((SIN(RADIANS(PARAMETERS!$D$8-B439)/2)*SIN(RADIANS(PARAMETERS!$D$8-B439)/2))+(COS(RADIANS(B439))*COS(RADIANS(PARAMETERS!$D$8))*SIN(RADIANS(PARAMETERS!$D$9-A439)/2)*SIN(RADIANS(PARAMETERS!$D$9-A439)/2))))*2*3958.756</f>
        <v>243.50674095481804</v>
      </c>
      <c r="D439">
        <v>67.071441650390994</v>
      </c>
      <c r="E439">
        <v>87.384963989257997</v>
      </c>
      <c r="F439">
        <v>119.03267669678</v>
      </c>
      <c r="G439">
        <v>140.78314208984</v>
      </c>
      <c r="H439">
        <v>167.2357635498</v>
      </c>
      <c r="I439" s="10">
        <f>IFERROR(EXP(TREND(LN($D$1:$H$1),LN(D439:H439),LN(Calculations!$B$2))),0)</f>
        <v>2.9872053555662199E-2</v>
      </c>
    </row>
    <row r="440" spans="1:9" x14ac:dyDescent="0.35">
      <c r="A440">
        <v>-61</v>
      </c>
      <c r="B440">
        <v>12</v>
      </c>
      <c r="C440">
        <f>ASIN(SQRT((SIN(RADIANS(PARAMETERS!$D$8-B440)/2)*SIN(RADIANS(PARAMETERS!$D$8-B440)/2))+(COS(RADIANS(B440))*COS(RADIANS(PARAMETERS!$D$8))*SIN(RADIANS(PARAMETERS!$D$9-A440)/2)*SIN(RADIANS(PARAMETERS!$D$9-A440)/2))))*2*3958.756</f>
        <v>237.79771058390429</v>
      </c>
      <c r="D440">
        <v>76.079132080077997</v>
      </c>
      <c r="E440">
        <v>100.26637268066</v>
      </c>
      <c r="F440">
        <v>136.58975219727</v>
      </c>
      <c r="G440">
        <v>158.44393920898</v>
      </c>
      <c r="H440">
        <v>188.58610534668</v>
      </c>
      <c r="I440" s="10">
        <f>IFERROR(EXP(TREND(LN($D$1:$H$1),LN(D440:H440),LN(Calculations!$B$2))),0)</f>
        <v>4.2578734320332039E-2</v>
      </c>
    </row>
    <row r="441" spans="1:9" x14ac:dyDescent="0.35">
      <c r="A441">
        <v>-60.5</v>
      </c>
      <c r="B441">
        <v>12</v>
      </c>
      <c r="C441">
        <f>ASIN(SQRT((SIN(RADIANS(PARAMETERS!$D$8-B441)/2)*SIN(RADIANS(PARAMETERS!$D$8-B441)/2))+(COS(RADIANS(B441))*COS(RADIANS(PARAMETERS!$D$8))*SIN(RADIANS(PARAMETERS!$D$9-A441)/2)*SIN(RADIANS(PARAMETERS!$D$9-A441)/2))))*2*3958.756</f>
        <v>236.75303941160701</v>
      </c>
      <c r="D441">
        <v>80.818031311035</v>
      </c>
      <c r="E441">
        <v>107.33233642578</v>
      </c>
      <c r="F441">
        <v>144.59019470215</v>
      </c>
      <c r="G441">
        <v>168.06086730957</v>
      </c>
      <c r="H441">
        <v>200.50340270996</v>
      </c>
      <c r="I441" s="10">
        <f>IFERROR(EXP(TREND(LN($D$1:$H$1),LN(D441:H441),LN(Calculations!$B$2))),0)</f>
        <v>5.0342007809816028E-2</v>
      </c>
    </row>
    <row r="442" spans="1:9" x14ac:dyDescent="0.35">
      <c r="A442">
        <v>-60</v>
      </c>
      <c r="B442">
        <v>12</v>
      </c>
      <c r="C442">
        <f>ASIN(SQRT((SIN(RADIANS(PARAMETERS!$D$8-B442)/2)*SIN(RADIANS(PARAMETERS!$D$8-B442)/2))+(COS(RADIANS(B442))*COS(RADIANS(PARAMETERS!$D$8))*SIN(RADIANS(PARAMETERS!$D$9-A442)/2)*SIN(RADIANS(PARAMETERS!$D$9-A442)/2))))*2*3958.756</f>
        <v>240.43353873966194</v>
      </c>
      <c r="D442">
        <v>76.524566650390994</v>
      </c>
      <c r="E442">
        <v>101.22971343994</v>
      </c>
      <c r="F442">
        <v>138.00341796875</v>
      </c>
      <c r="G442">
        <v>160.29788208008</v>
      </c>
      <c r="H442">
        <v>191.09216308594</v>
      </c>
      <c r="I442" s="10">
        <f>IFERROR(EXP(TREND(LN($D$1:$H$1),LN(D442:H442),LN(Calculations!$B$2))),0)</f>
        <v>4.2532337115799325E-2</v>
      </c>
    </row>
    <row r="443" spans="1:9" x14ac:dyDescent="0.35">
      <c r="A443">
        <v>-59.5</v>
      </c>
      <c r="B443">
        <v>12</v>
      </c>
      <c r="C443">
        <f>ASIN(SQRT((SIN(RADIANS(PARAMETERS!$D$8-B443)/2)*SIN(RADIANS(PARAMETERS!$D$8-B443)/2))+(COS(RADIANS(B443))*COS(RADIANS(PARAMETERS!$D$8))*SIN(RADIANS(PARAMETERS!$D$9-A443)/2)*SIN(RADIANS(PARAMETERS!$D$9-A443)/2))))*2*3958.756</f>
        <v>248.62943966871603</v>
      </c>
      <c r="D443">
        <v>63.837364196777003</v>
      </c>
      <c r="E443">
        <v>83.587814331055</v>
      </c>
      <c r="F443">
        <v>114.52658843994</v>
      </c>
      <c r="G443">
        <v>136.96786499023</v>
      </c>
      <c r="H443">
        <v>163.15510559082</v>
      </c>
      <c r="I443" s="10">
        <f>IFERROR(EXP(TREND(LN($D$1:$H$1),LN(D443:H443),LN(Calculations!$B$2))),0)</f>
        <v>2.5019424999092054E-2</v>
      </c>
    </row>
    <row r="444" spans="1:9" x14ac:dyDescent="0.35">
      <c r="A444">
        <v>-59</v>
      </c>
      <c r="B444">
        <v>12</v>
      </c>
      <c r="C444">
        <f>ASIN(SQRT((SIN(RADIANS(PARAMETERS!$D$8-B444)/2)*SIN(RADIANS(PARAMETERS!$D$8-B444)/2))+(COS(RADIANS(B444))*COS(RADIANS(PARAMETERS!$D$8))*SIN(RADIANS(PARAMETERS!$D$9-A444)/2)*SIN(RADIANS(PARAMETERS!$D$9-A444)/2))))*2*3958.756</f>
        <v>260.91554120363912</v>
      </c>
      <c r="D444">
        <v>37.538539886475</v>
      </c>
      <c r="E444">
        <v>51.053535461426002</v>
      </c>
      <c r="F444">
        <v>69.404914855957003</v>
      </c>
      <c r="G444">
        <v>82.165817260742003</v>
      </c>
      <c r="H444">
        <v>100.16178894043</v>
      </c>
      <c r="I444" s="10">
        <f>IFERROR(EXP(TREND(LN($D$1:$H$1),LN(D444:H444),LN(Calculations!$B$2))),0)</f>
        <v>7.0346879182581878E-3</v>
      </c>
    </row>
    <row r="445" spans="1:9" x14ac:dyDescent="0.35">
      <c r="A445">
        <v>-90</v>
      </c>
      <c r="B445">
        <v>12.5</v>
      </c>
      <c r="C445">
        <f>ASIN(SQRT((SIN(RADIANS(PARAMETERS!$D$8-B445)/2)*SIN(RADIANS(PARAMETERS!$D$8-B445)/2))+(COS(RADIANS(B445))*COS(RADIANS(PARAMETERS!$D$8))*SIN(RADIANS(PARAMETERS!$D$9-A445)/2)*SIN(RADIANS(PARAMETERS!$D$9-A445)/2))))*2*3958.756</f>
        <v>1977.4588176083689</v>
      </c>
      <c r="D445">
        <v>121.1671295166</v>
      </c>
      <c r="E445">
        <v>163.12001037598</v>
      </c>
      <c r="F445">
        <v>226.63426208496</v>
      </c>
      <c r="G445">
        <v>276.81671142578</v>
      </c>
      <c r="H445">
        <v>342.66610717773</v>
      </c>
      <c r="I445" s="10">
        <f>IFERROR(EXP(TREND(LN($D$1:$H$1),LN(D445:H445),LN(Calculations!$B$2))),0)</f>
        <v>8.6562992165495622E-2</v>
      </c>
    </row>
    <row r="446" spans="1:9" x14ac:dyDescent="0.35">
      <c r="A446">
        <v>-89.5</v>
      </c>
      <c r="B446">
        <v>12.5</v>
      </c>
      <c r="C446">
        <f>ASIN(SQRT((SIN(RADIANS(PARAMETERS!$D$8-B446)/2)*SIN(RADIANS(PARAMETERS!$D$8-B446)/2))+(COS(RADIANS(B446))*COS(RADIANS(PARAMETERS!$D$8))*SIN(RADIANS(PARAMETERS!$D$9-A446)/2)*SIN(RADIANS(PARAMETERS!$D$9-A446)/2))))*2*3958.756</f>
        <v>1944.1808320933721</v>
      </c>
      <c r="D446">
        <v>126.86566925049</v>
      </c>
      <c r="E446">
        <v>166.41226196289</v>
      </c>
      <c r="F446">
        <v>226.4615020752</v>
      </c>
      <c r="G446">
        <v>273.13754272461</v>
      </c>
      <c r="H446">
        <v>333.11706542969</v>
      </c>
      <c r="I446" s="10">
        <f>IFERROR(EXP(TREND(LN($D$1:$H$1),LN(D446:H446),LN(Calculations!$B$2))),0)</f>
        <v>0.12086894709200394</v>
      </c>
    </row>
    <row r="447" spans="1:9" x14ac:dyDescent="0.35">
      <c r="A447">
        <v>-89</v>
      </c>
      <c r="B447">
        <v>12.5</v>
      </c>
      <c r="C447">
        <f>ASIN(SQRT((SIN(RADIANS(PARAMETERS!$D$8-B447)/2)*SIN(RADIANS(PARAMETERS!$D$8-B447)/2))+(COS(RADIANS(B447))*COS(RADIANS(PARAMETERS!$D$8))*SIN(RADIANS(PARAMETERS!$D$9-A447)/2)*SIN(RADIANS(PARAMETERS!$D$9-A447)/2))))*2*3958.756</f>
        <v>1910.9067519886089</v>
      </c>
      <c r="D447">
        <v>121.29723358154</v>
      </c>
      <c r="E447">
        <v>153.23654174805</v>
      </c>
      <c r="F447">
        <v>195.71697998047</v>
      </c>
      <c r="G447">
        <v>227.12397766113</v>
      </c>
      <c r="H447">
        <v>270.46102905273</v>
      </c>
      <c r="I447" s="10">
        <f>IFERROR(EXP(TREND(LN($D$1:$H$1),LN(D447:H447),LN(Calculations!$B$2))),0)</f>
        <v>0.22310556635385034</v>
      </c>
    </row>
    <row r="448" spans="1:9" x14ac:dyDescent="0.35">
      <c r="A448">
        <v>-88.5</v>
      </c>
      <c r="B448">
        <v>12.5</v>
      </c>
      <c r="C448">
        <f>ASIN(SQRT((SIN(RADIANS(PARAMETERS!$D$8-B448)/2)*SIN(RADIANS(PARAMETERS!$D$8-B448)/2))+(COS(RADIANS(B448))*COS(RADIANS(PARAMETERS!$D$8))*SIN(RADIANS(PARAMETERS!$D$9-A448)/2)*SIN(RADIANS(PARAMETERS!$D$9-A448)/2))))*2*3958.756</f>
        <v>1877.636955580248</v>
      </c>
      <c r="D448">
        <v>129.76499938965</v>
      </c>
      <c r="E448">
        <v>160.22364807129</v>
      </c>
      <c r="F448">
        <v>204.17153930664</v>
      </c>
      <c r="G448">
        <v>236.6044921875</v>
      </c>
      <c r="H448">
        <v>281.28900146484</v>
      </c>
      <c r="I448" s="10">
        <f>IFERROR(EXP(TREND(LN($D$1:$H$1),LN(D448:H448),LN(Calculations!$B$2))),0)</f>
        <v>0.30350701435788641</v>
      </c>
    </row>
    <row r="449" spans="1:9" x14ac:dyDescent="0.35">
      <c r="A449">
        <v>-88</v>
      </c>
      <c r="B449">
        <v>12.5</v>
      </c>
      <c r="C449">
        <f>ASIN(SQRT((SIN(RADIANS(PARAMETERS!$D$8-B449)/2)*SIN(RADIANS(PARAMETERS!$D$8-B449)/2))+(COS(RADIANS(B449))*COS(RADIANS(PARAMETERS!$D$8))*SIN(RADIANS(PARAMETERS!$D$9-A449)/2)*SIN(RADIANS(PARAMETERS!$D$9-A449)/2))))*2*3958.756</f>
        <v>1844.3718446983614</v>
      </c>
      <c r="D449">
        <v>137.1741027832</v>
      </c>
      <c r="E449">
        <v>171.60313415527</v>
      </c>
      <c r="F449">
        <v>222.91532897949</v>
      </c>
      <c r="G449">
        <v>261.3630065918</v>
      </c>
      <c r="H449">
        <v>311.7412109375</v>
      </c>
      <c r="I449" s="10">
        <f>IFERROR(EXP(TREND(LN($D$1:$H$1),LN(D449:H449),LN(Calculations!$B$2))),0)</f>
        <v>0.27199955935244913</v>
      </c>
    </row>
    <row r="450" spans="1:9" x14ac:dyDescent="0.35">
      <c r="A450">
        <v>-87.5</v>
      </c>
      <c r="B450">
        <v>12.5</v>
      </c>
      <c r="C450">
        <f>ASIN(SQRT((SIN(RADIANS(PARAMETERS!$D$8-B450)/2)*SIN(RADIANS(PARAMETERS!$D$8-B450)/2))+(COS(RADIANS(B450))*COS(RADIANS(PARAMETERS!$D$8))*SIN(RADIANS(PARAMETERS!$D$9-A450)/2)*SIN(RADIANS(PARAMETERS!$D$9-A450)/2))))*2*3958.756</f>
        <v>1811.1118469093979</v>
      </c>
      <c r="D450">
        <v>144.91120910645</v>
      </c>
      <c r="E450">
        <v>185.10708618164</v>
      </c>
      <c r="F450">
        <v>246.39474487305</v>
      </c>
      <c r="G450">
        <v>293.21011352539</v>
      </c>
      <c r="H450">
        <v>348.18112182617</v>
      </c>
      <c r="I450" s="10">
        <f>IFERROR(EXP(TREND(LN($D$1:$H$1),LN(D450:H450),LN(Calculations!$B$2))),0)</f>
        <v>0.23576576373176533</v>
      </c>
    </row>
    <row r="451" spans="1:9" x14ac:dyDescent="0.35">
      <c r="A451">
        <v>-87</v>
      </c>
      <c r="B451">
        <v>12.5</v>
      </c>
      <c r="C451">
        <f>ASIN(SQRT((SIN(RADIANS(PARAMETERS!$D$8-B451)/2)*SIN(RADIANS(PARAMETERS!$D$8-B451)/2))+(COS(RADIANS(B451))*COS(RADIANS(PARAMETERS!$D$8))*SIN(RADIANS(PARAMETERS!$D$9-A451)/2)*SIN(RADIANS(PARAMETERS!$D$9-A451)/2))))*2*3958.756</f>
        <v>1777.8574179518016</v>
      </c>
      <c r="D451">
        <v>172.32597351074</v>
      </c>
      <c r="E451">
        <v>238.47001647949</v>
      </c>
      <c r="F451">
        <v>342.24694824219</v>
      </c>
      <c r="G451">
        <v>420.30447387695</v>
      </c>
      <c r="H451">
        <v>534.88372802734</v>
      </c>
      <c r="I451" s="10">
        <f>IFERROR(EXP(TREND(LN($D$1:$H$1),LN(D451:H451),LN(Calculations!$B$2))),0)</f>
        <v>0.13862549380045031</v>
      </c>
    </row>
    <row r="452" spans="1:9" x14ac:dyDescent="0.35">
      <c r="A452">
        <v>-86.5</v>
      </c>
      <c r="B452">
        <v>12.5</v>
      </c>
      <c r="C452">
        <f>ASIN(SQRT((SIN(RADIANS(PARAMETERS!$D$8-B452)/2)*SIN(RADIANS(PARAMETERS!$D$8-B452)/2))+(COS(RADIANS(B452))*COS(RADIANS(PARAMETERS!$D$8))*SIN(RADIANS(PARAMETERS!$D$9-A452)/2)*SIN(RADIANS(PARAMETERS!$D$9-A452)/2))))*2*3958.756</f>
        <v>1744.6090444468848</v>
      </c>
      <c r="D452">
        <v>147.29100036621</v>
      </c>
      <c r="E452">
        <v>201.41107177734</v>
      </c>
      <c r="F452">
        <v>290.30548095703</v>
      </c>
      <c r="G452">
        <v>354.57528686523</v>
      </c>
      <c r="H452">
        <v>447.37326049805</v>
      </c>
      <c r="I452" s="10">
        <f>IFERROR(EXP(TREND(LN($D$1:$H$1),LN(D452:H452),LN(Calculations!$B$2))),0)</f>
        <v>0.10565738641364152</v>
      </c>
    </row>
    <row r="453" spans="1:9" x14ac:dyDescent="0.35">
      <c r="A453">
        <v>-86</v>
      </c>
      <c r="B453">
        <v>12.5</v>
      </c>
      <c r="C453">
        <f>ASIN(SQRT((SIN(RADIANS(PARAMETERS!$D$8-B453)/2)*SIN(RADIANS(PARAMETERS!$D$8-B453)/2))+(COS(RADIANS(B453))*COS(RADIANS(PARAMETERS!$D$8))*SIN(RADIANS(PARAMETERS!$D$9-A453)/2)*SIN(RADIANS(PARAMETERS!$D$9-A453)/2))))*2*3958.756</f>
        <v>1711.3672469219589</v>
      </c>
      <c r="D453">
        <v>112.73812103271</v>
      </c>
      <c r="E453">
        <v>155.51528930664</v>
      </c>
      <c r="F453">
        <v>219.99583435059</v>
      </c>
      <c r="G453">
        <v>271.66857910156</v>
      </c>
      <c r="H453">
        <v>345.32125854492</v>
      </c>
      <c r="I453" s="10">
        <f>IFERROR(EXP(TREND(LN($D$1:$H$1),LN(D453:H453),LN(Calculations!$B$2))),0)</f>
        <v>6.0822535137059111E-2</v>
      </c>
    </row>
    <row r="454" spans="1:9" x14ac:dyDescent="0.35">
      <c r="A454">
        <v>-85.5</v>
      </c>
      <c r="B454">
        <v>12.5</v>
      </c>
      <c r="C454">
        <f>ASIN(SQRT((SIN(RADIANS(PARAMETERS!$D$8-B454)/2)*SIN(RADIANS(PARAMETERS!$D$8-B454)/2))+(COS(RADIANS(B454))*COS(RADIANS(PARAMETERS!$D$8))*SIN(RADIANS(PARAMETERS!$D$9-A454)/2)*SIN(RADIANS(PARAMETERS!$D$9-A454)/2))))*2*3958.756</f>
        <v>1678.1325831885022</v>
      </c>
      <c r="D454">
        <v>79.815528869629006</v>
      </c>
      <c r="E454">
        <v>108.04398345947</v>
      </c>
      <c r="F454">
        <v>150.91926574707</v>
      </c>
      <c r="G454">
        <v>182.31712341309</v>
      </c>
      <c r="H454">
        <v>227.58460998535</v>
      </c>
      <c r="I454" s="10">
        <f>IFERROR(EXP(TREND(LN($D$1:$H$1),LN(D454:H454),LN(Calculations!$B$2))),0)</f>
        <v>3.4415205839434145E-2</v>
      </c>
    </row>
    <row r="455" spans="1:9" x14ac:dyDescent="0.35">
      <c r="A455">
        <v>-85</v>
      </c>
      <c r="B455">
        <v>12.5</v>
      </c>
      <c r="C455">
        <f>ASIN(SQRT((SIN(RADIANS(PARAMETERS!$D$8-B455)/2)*SIN(RADIANS(PARAMETERS!$D$8-B455)/2))+(COS(RADIANS(B455))*COS(RADIANS(PARAMETERS!$D$8))*SIN(RADIANS(PARAMETERS!$D$9-A455)/2)*SIN(RADIANS(PARAMETERS!$D$9-A455)/2))))*2*3958.756</f>
        <v>1644.9056521249443</v>
      </c>
      <c r="D455">
        <v>56.035121917725</v>
      </c>
      <c r="E455">
        <v>73.440582275390994</v>
      </c>
      <c r="F455">
        <v>99.559211730957003</v>
      </c>
      <c r="G455">
        <v>119.79991912842</v>
      </c>
      <c r="H455">
        <v>146.60815429688</v>
      </c>
      <c r="I455" s="10">
        <f>IFERROR(EXP(TREND(LN($D$1:$H$1),LN(D455:H455),LN(Calculations!$B$2))),0)</f>
        <v>1.7687295312864268E-2</v>
      </c>
    </row>
    <row r="456" spans="1:9" x14ac:dyDescent="0.35">
      <c r="A456">
        <v>-84.5</v>
      </c>
      <c r="B456">
        <v>12.5</v>
      </c>
      <c r="C456">
        <f>ASIN(SQRT((SIN(RADIANS(PARAMETERS!$D$8-B456)/2)*SIN(RADIANS(PARAMETERS!$D$8-B456)/2))+(COS(RADIANS(B456))*COS(RADIANS(PARAMETERS!$D$8))*SIN(RADIANS(PARAMETERS!$D$9-A456)/2)*SIN(RADIANS(PARAMETERS!$D$9-A456)/2))))*2*3958.756</f>
        <v>1611.6870979216908</v>
      </c>
      <c r="D456">
        <v>39.474781036377003</v>
      </c>
      <c r="E456">
        <v>53.194999694823998</v>
      </c>
      <c r="F456">
        <v>70.851196289062997</v>
      </c>
      <c r="G456">
        <v>83.264083862305</v>
      </c>
      <c r="H456">
        <v>100.62941741943</v>
      </c>
      <c r="I456" s="10">
        <f>IFERROR(EXP(TREND(LN($D$1:$H$1),LN(D456:H456),LN(Calculations!$B$2))),0)</f>
        <v>8.2148304461392846E-3</v>
      </c>
    </row>
    <row r="457" spans="1:9" x14ac:dyDescent="0.35">
      <c r="A457">
        <v>-84</v>
      </c>
      <c r="B457">
        <v>12.5</v>
      </c>
      <c r="C457">
        <f>ASIN(SQRT((SIN(RADIANS(PARAMETERS!$D$8-B457)/2)*SIN(RADIANS(PARAMETERS!$D$8-B457)/2))+(COS(RADIANS(B457))*COS(RADIANS(PARAMETERS!$D$8))*SIN(RADIANS(PARAMETERS!$D$9-A457)/2)*SIN(RADIANS(PARAMETERS!$D$9-A457)/2))))*2*3958.756</f>
        <v>1578.4776148555286</v>
      </c>
      <c r="D457">
        <v>32.76042175293</v>
      </c>
      <c r="E457">
        <v>43.366878509521001</v>
      </c>
      <c r="F457">
        <v>59.687366485596002</v>
      </c>
      <c r="G457">
        <v>69.46150970459</v>
      </c>
      <c r="H457">
        <v>82.990043640137003</v>
      </c>
      <c r="I457" s="10">
        <f>IFERROR(EXP(TREND(LN($D$1:$H$1),LN(D457:H457),LN(Calculations!$B$2))),0)</f>
        <v>5.1281506619874281E-3</v>
      </c>
    </row>
    <row r="458" spans="1:9" x14ac:dyDescent="0.35">
      <c r="A458">
        <v>-83.5</v>
      </c>
      <c r="B458">
        <v>12.5</v>
      </c>
      <c r="C458">
        <f>ASIN(SQRT((SIN(RADIANS(PARAMETERS!$D$8-B458)/2)*SIN(RADIANS(PARAMETERS!$D$8-B458)/2))+(COS(RADIANS(B458))*COS(RADIANS(PARAMETERS!$D$8))*SIN(RADIANS(PARAMETERS!$D$9-A458)/2)*SIN(RADIANS(PARAMETERS!$D$9-A458)/2))))*2*3958.756</f>
        <v>1545.2779526718775</v>
      </c>
      <c r="D458">
        <v>31.908452987671001</v>
      </c>
      <c r="E458">
        <v>42.920299530028998</v>
      </c>
      <c r="F458">
        <v>60.097553253173999</v>
      </c>
      <c r="G458">
        <v>70.721305847167997</v>
      </c>
      <c r="H458">
        <v>85.60546875</v>
      </c>
      <c r="I458" s="10">
        <f>IFERROR(EXP(TREND(LN($D$1:$H$1),LN(D458:H458),LN(Calculations!$B$2))),0)</f>
        <v>4.7580507395842461E-3</v>
      </c>
    </row>
    <row r="459" spans="1:9" x14ac:dyDescent="0.35">
      <c r="A459">
        <v>-83</v>
      </c>
      <c r="B459">
        <v>12.5</v>
      </c>
      <c r="C459">
        <f>ASIN(SQRT((SIN(RADIANS(PARAMETERS!$D$8-B459)/2)*SIN(RADIANS(PARAMETERS!$D$8-B459)/2))+(COS(RADIANS(B459))*COS(RADIANS(PARAMETERS!$D$8))*SIN(RADIANS(PARAMETERS!$D$9-A459)/2)*SIN(RADIANS(PARAMETERS!$D$9-A459)/2))))*2*3958.756</f>
        <v>1512.0889226668849</v>
      </c>
      <c r="D459">
        <v>39.77449798584</v>
      </c>
      <c r="E459">
        <v>57.519004821777003</v>
      </c>
      <c r="F459">
        <v>80.540626525879006</v>
      </c>
      <c r="G459">
        <v>98.696411132812997</v>
      </c>
      <c r="H459">
        <v>125.28411865234</v>
      </c>
      <c r="I459" s="10">
        <f>IFERROR(EXP(TREND(LN($D$1:$H$1),LN(D459:H459),LN(Calculations!$B$2))),0)</f>
        <v>7.3801295879664056E-3</v>
      </c>
    </row>
    <row r="460" spans="1:9" x14ac:dyDescent="0.35">
      <c r="A460">
        <v>-82.5</v>
      </c>
      <c r="B460">
        <v>12.5</v>
      </c>
      <c r="C460">
        <f>ASIN(SQRT((SIN(RADIANS(PARAMETERS!$D$8-B460)/2)*SIN(RADIANS(PARAMETERS!$D$8-B460)/2))+(COS(RADIANS(B460))*COS(RADIANS(PARAMETERS!$D$8))*SIN(RADIANS(PARAMETERS!$D$9-A460)/2)*SIN(RADIANS(PARAMETERS!$D$9-A460)/2))))*2*3958.756</f>
        <v>1478.9114045775034</v>
      </c>
      <c r="D460">
        <v>64.202110290527003</v>
      </c>
      <c r="E460">
        <v>90.907844543457003</v>
      </c>
      <c r="F460">
        <v>134.88841247559</v>
      </c>
      <c r="G460">
        <v>160.83584594727</v>
      </c>
      <c r="H460">
        <v>197.71504211426</v>
      </c>
      <c r="I460" s="10">
        <f>IFERROR(EXP(TREND(LN($D$1:$H$1),LN(D460:H460),LN(Calculations!$B$2))),0)</f>
        <v>1.9280353681177684E-2</v>
      </c>
    </row>
    <row r="461" spans="1:9" x14ac:dyDescent="0.35">
      <c r="A461">
        <v>-82</v>
      </c>
      <c r="B461">
        <v>12.5</v>
      </c>
      <c r="C461">
        <f>ASIN(SQRT((SIN(RADIANS(PARAMETERS!$D$8-B461)/2)*SIN(RADIANS(PARAMETERS!$D$8-B461)/2))+(COS(RADIANS(B461))*COS(RADIANS(PARAMETERS!$D$8))*SIN(RADIANS(PARAMETERS!$D$9-A461)/2)*SIN(RADIANS(PARAMETERS!$D$9-A461)/2))))*2*3958.756</f>
        <v>1445.7463544071425</v>
      </c>
      <c r="D461">
        <v>78.234153747559006</v>
      </c>
      <c r="E461">
        <v>110.56998443604</v>
      </c>
      <c r="F461">
        <v>153.16325378418</v>
      </c>
      <c r="G461">
        <v>180.40185546875</v>
      </c>
      <c r="H461">
        <v>218.60163879395</v>
      </c>
      <c r="I461" s="10">
        <f>IFERROR(EXP(TREND(LN($D$1:$H$1),LN(D461:H461),LN(Calculations!$B$2))),0)</f>
        <v>3.616881808675914E-2</v>
      </c>
    </row>
    <row r="462" spans="1:9" x14ac:dyDescent="0.35">
      <c r="A462">
        <v>-81.5</v>
      </c>
      <c r="B462">
        <v>12.5</v>
      </c>
      <c r="C462">
        <f>ASIN(SQRT((SIN(RADIANS(PARAMETERS!$D$8-B462)/2)*SIN(RADIANS(PARAMETERS!$D$8-B462)/2))+(COS(RADIANS(B462))*COS(RADIANS(PARAMETERS!$D$8))*SIN(RADIANS(PARAMETERS!$D$9-A462)/2)*SIN(RADIANS(PARAMETERS!$D$9-A462)/2))))*2*3958.756</f>
        <v>1412.5948133378961</v>
      </c>
      <c r="D462">
        <v>84.169578552245994</v>
      </c>
      <c r="E462">
        <v>123.82706451416</v>
      </c>
      <c r="F462">
        <v>171.89842224121</v>
      </c>
      <c r="G462">
        <v>207.61410522461</v>
      </c>
      <c r="H462">
        <v>259.09408569336</v>
      </c>
      <c r="I462" s="10">
        <f>IFERROR(EXP(TREND(LN($D$1:$H$1),LN(D462:H462),LN(Calculations!$B$2))),0)</f>
        <v>3.5682187796434256E-2</v>
      </c>
    </row>
    <row r="463" spans="1:9" x14ac:dyDescent="0.35">
      <c r="A463">
        <v>-81</v>
      </c>
      <c r="B463">
        <v>12.5</v>
      </c>
      <c r="C463">
        <f>ASIN(SQRT((SIN(RADIANS(PARAMETERS!$D$8-B463)/2)*SIN(RADIANS(PARAMETERS!$D$8-B463)/2))+(COS(RADIANS(B463))*COS(RADIANS(PARAMETERS!$D$8))*SIN(RADIANS(PARAMETERS!$D$9-A463)/2)*SIN(RADIANS(PARAMETERS!$D$9-A463)/2))))*2*3958.756</f>
        <v>1379.4579179086784</v>
      </c>
      <c r="D463">
        <v>61.66996383667</v>
      </c>
      <c r="E463">
        <v>84.859169006347997</v>
      </c>
      <c r="F463">
        <v>123.20999145508</v>
      </c>
      <c r="G463">
        <v>147.22334289551</v>
      </c>
      <c r="H463">
        <v>177.60517883301</v>
      </c>
      <c r="I463" s="10">
        <f>IFERROR(EXP(TREND(LN($D$1:$H$1),LN(D463:H463),LN(Calculations!$B$2))),0)</f>
        <v>1.9203130819447082E-2</v>
      </c>
    </row>
    <row r="464" spans="1:9" x14ac:dyDescent="0.35">
      <c r="A464">
        <v>-80.5</v>
      </c>
      <c r="B464">
        <v>12.5</v>
      </c>
      <c r="C464">
        <f>ASIN(SQRT((SIN(RADIANS(PARAMETERS!$D$8-B464)/2)*SIN(RADIANS(PARAMETERS!$D$8-B464)/2))+(COS(RADIANS(B464))*COS(RADIANS(PARAMETERS!$D$8))*SIN(RADIANS(PARAMETERS!$D$9-A464)/2)*SIN(RADIANS(PARAMETERS!$D$9-A464)/2))))*2*3958.756</f>
        <v>1346.3369116730389</v>
      </c>
      <c r="D464">
        <v>34.1760597229</v>
      </c>
      <c r="E464">
        <v>50.283100128173999</v>
      </c>
      <c r="F464">
        <v>73.027198791504006</v>
      </c>
      <c r="G464">
        <v>89.594314575195</v>
      </c>
      <c r="H464">
        <v>113.88668060303</v>
      </c>
      <c r="I464" s="10">
        <f>IFERROR(EXP(TREND(LN($D$1:$H$1),LN(D464:H464),LN(Calculations!$B$2))),0)</f>
        <v>5.3812049679703372E-3</v>
      </c>
    </row>
    <row r="465" spans="1:9" x14ac:dyDescent="0.35">
      <c r="A465">
        <v>-80</v>
      </c>
      <c r="B465">
        <v>12.5</v>
      </c>
      <c r="C465">
        <f>ASIN(SQRT((SIN(RADIANS(PARAMETERS!$D$8-B465)/2)*SIN(RADIANS(PARAMETERS!$D$8-B465)/2))+(COS(RADIANS(B465))*COS(RADIANS(PARAMETERS!$D$8))*SIN(RADIANS(PARAMETERS!$D$9-A465)/2)*SIN(RADIANS(PARAMETERS!$D$9-A465)/2))))*2*3958.756</f>
        <v>1313.2331585924085</v>
      </c>
      <c r="D465">
        <v>16.960651397705</v>
      </c>
      <c r="E465">
        <v>24.045139312743999</v>
      </c>
      <c r="F465">
        <v>32.916610717772997</v>
      </c>
      <c r="G465">
        <v>39.373668670653998</v>
      </c>
      <c r="H465">
        <v>48.583084106445</v>
      </c>
      <c r="I465" s="10">
        <f>IFERROR(EXP(TREND(LN($D$1:$H$1),LN(D465:H465),LN(Calculations!$B$2))),0)</f>
        <v>1.2129655949003459E-3</v>
      </c>
    </row>
    <row r="466" spans="1:9" x14ac:dyDescent="0.35">
      <c r="A466">
        <v>-79.5</v>
      </c>
      <c r="B466">
        <v>12.5</v>
      </c>
      <c r="C466">
        <f>ASIN(SQRT((SIN(RADIANS(PARAMETERS!$D$8-B466)/2)*SIN(RADIANS(PARAMETERS!$D$8-B466)/2))+(COS(RADIANS(B466))*COS(RADIANS(PARAMETERS!$D$8))*SIN(RADIANS(PARAMETERS!$D$9-A466)/2)*SIN(RADIANS(PARAMETERS!$D$9-A466)/2))))*2*3958.756</f>
        <v>1280.1481584719729</v>
      </c>
      <c r="D466">
        <v>11.998119354248001</v>
      </c>
      <c r="E466">
        <v>15.643106460571</v>
      </c>
      <c r="F466">
        <v>21.326301574706999</v>
      </c>
      <c r="G466">
        <v>25.750110626221002</v>
      </c>
      <c r="H466">
        <v>30.27282333374</v>
      </c>
      <c r="I466" s="10">
        <f>IFERROR(EXP(TREND(LN($D$1:$H$1),LN(D466:H466),LN(Calculations!$B$2))),0)</f>
        <v>4.3665403970738053E-4</v>
      </c>
    </row>
    <row r="467" spans="1:9" x14ac:dyDescent="0.35">
      <c r="A467">
        <v>-79</v>
      </c>
      <c r="B467">
        <v>12.5</v>
      </c>
      <c r="C467">
        <f>ASIN(SQRT((SIN(RADIANS(PARAMETERS!$D$8-B467)/2)*SIN(RADIANS(PARAMETERS!$D$8-B467)/2))+(COS(RADIANS(B467))*COS(RADIANS(PARAMETERS!$D$8))*SIN(RADIANS(PARAMETERS!$D$9-A467)/2)*SIN(RADIANS(PARAMETERS!$D$9-A467)/2))))*2*3958.756</f>
        <v>1247.0835648096447</v>
      </c>
      <c r="D467">
        <v>10.42542552948</v>
      </c>
      <c r="E467">
        <v>13.716081619263001</v>
      </c>
      <c r="F467">
        <v>18.230855941771999</v>
      </c>
      <c r="G467">
        <v>21.675573348998999</v>
      </c>
      <c r="H467">
        <v>26.370035171508999</v>
      </c>
      <c r="I467" s="10">
        <f>IFERROR(EXP(TREND(LN($D$1:$H$1),LN(D467:H467),LN(Calculations!$B$2))),0)</f>
        <v>2.9713666337566894E-4</v>
      </c>
    </row>
    <row r="468" spans="1:9" x14ac:dyDescent="0.35">
      <c r="A468">
        <v>-78.5</v>
      </c>
      <c r="B468">
        <v>12.5</v>
      </c>
      <c r="C468">
        <f>ASIN(SQRT((SIN(RADIANS(PARAMETERS!$D$8-B468)/2)*SIN(RADIANS(PARAMETERS!$D$8-B468)/2))+(COS(RADIANS(B468))*COS(RADIANS(PARAMETERS!$D$8))*SIN(RADIANS(PARAMETERS!$D$9-A468)/2)*SIN(RADIANS(PARAMETERS!$D$9-A468)/2))))*2*3958.756</f>
        <v>1214.0412055068255</v>
      </c>
      <c r="D468">
        <v>10.975186347960999</v>
      </c>
      <c r="E468">
        <v>14.513829231261999</v>
      </c>
      <c r="F468">
        <v>19.823263168335</v>
      </c>
      <c r="G468">
        <v>23.962139129638999</v>
      </c>
      <c r="H468">
        <v>29.10503578186</v>
      </c>
      <c r="I468" s="10">
        <f>IFERROR(EXP(TREND(LN($D$1:$H$1),LN(D468:H468),LN(Calculations!$B$2))),0)</f>
        <v>3.8576284137783784E-4</v>
      </c>
    </row>
    <row r="469" spans="1:9" x14ac:dyDescent="0.35">
      <c r="A469">
        <v>-78</v>
      </c>
      <c r="B469">
        <v>12.5</v>
      </c>
      <c r="C469">
        <f>ASIN(SQRT((SIN(RADIANS(PARAMETERS!$D$8-B469)/2)*SIN(RADIANS(PARAMETERS!$D$8-B469)/2))+(COS(RADIANS(B469))*COS(RADIANS(PARAMETERS!$D$8))*SIN(RADIANS(PARAMETERS!$D$9-A469)/2)*SIN(RADIANS(PARAMETERS!$D$9-A469)/2))))*2*3958.756</f>
        <v>1181.0231069867739</v>
      </c>
      <c r="D469">
        <v>13.211256980896</v>
      </c>
      <c r="E469">
        <v>18.291889190673999</v>
      </c>
      <c r="F469">
        <v>26.594215393066001</v>
      </c>
      <c r="G469">
        <v>32.275875091552997</v>
      </c>
      <c r="H469">
        <v>40.50883102417</v>
      </c>
      <c r="I469" s="10">
        <f>IFERROR(EXP(TREND(LN($D$1:$H$1),LN(D469:H469),LN(Calculations!$B$2))),0)</f>
        <v>7.6870660845423315E-4</v>
      </c>
    </row>
    <row r="470" spans="1:9" x14ac:dyDescent="0.35">
      <c r="A470">
        <v>-77.5</v>
      </c>
      <c r="B470">
        <v>12.5</v>
      </c>
      <c r="C470">
        <f>ASIN(SQRT((SIN(RADIANS(PARAMETERS!$D$8-B470)/2)*SIN(RADIANS(PARAMETERS!$D$8-B470)/2))+(COS(RADIANS(B470))*COS(RADIANS(PARAMETERS!$D$8))*SIN(RADIANS(PARAMETERS!$D$9-A470)/2)*SIN(RADIANS(PARAMETERS!$D$9-A470)/2))))*2*3958.756</f>
        <v>1148.0315223876094</v>
      </c>
      <c r="D470">
        <v>16.883438110351999</v>
      </c>
      <c r="E470">
        <v>24.808380126953001</v>
      </c>
      <c r="F470">
        <v>35.811153411865</v>
      </c>
      <c r="G470">
        <v>44.555793762207003</v>
      </c>
      <c r="H470">
        <v>57.576152801513999</v>
      </c>
      <c r="I470" s="10">
        <f>IFERROR(EXP(TREND(LN($D$1:$H$1),LN(D470:H470),LN(Calculations!$B$2))),0)</f>
        <v>1.4074543927089583E-3</v>
      </c>
    </row>
    <row r="471" spans="1:9" x14ac:dyDescent="0.35">
      <c r="A471">
        <v>-77</v>
      </c>
      <c r="B471">
        <v>12.5</v>
      </c>
      <c r="C471">
        <f>ASIN(SQRT((SIN(RADIANS(PARAMETERS!$D$8-B471)/2)*SIN(RADIANS(PARAMETERS!$D$8-B471)/2))+(COS(RADIANS(B471))*COS(RADIANS(PARAMETERS!$D$8))*SIN(RADIANS(PARAMETERS!$D$9-A471)/2)*SIN(RADIANS(PARAMETERS!$D$9-A471)/2))))*2*3958.756</f>
        <v>1115.0689646490473</v>
      </c>
      <c r="D471">
        <v>20.577499389648001</v>
      </c>
      <c r="E471">
        <v>30.002502441406001</v>
      </c>
      <c r="F471">
        <v>43.742965698242003</v>
      </c>
      <c r="G471">
        <v>55.018241882323998</v>
      </c>
      <c r="H471">
        <v>68.389297485352003</v>
      </c>
      <c r="I471" s="10">
        <f>IFERROR(EXP(TREND(LN($D$1:$H$1),LN(D471:H471),LN(Calculations!$B$2))),0)</f>
        <v>2.0365596414584635E-3</v>
      </c>
    </row>
    <row r="472" spans="1:9" x14ac:dyDescent="0.35">
      <c r="A472">
        <v>-76.5</v>
      </c>
      <c r="B472">
        <v>12.5</v>
      </c>
      <c r="C472">
        <f>ASIN(SQRT((SIN(RADIANS(PARAMETERS!$D$8-B472)/2)*SIN(RADIANS(PARAMETERS!$D$8-B472)/2))+(COS(RADIANS(B472))*COS(RADIANS(PARAMETERS!$D$8))*SIN(RADIANS(PARAMETERS!$D$9-A472)/2)*SIN(RADIANS(PARAMETERS!$D$9-A472)/2))))*2*3958.756</f>
        <v>1082.1382455037024</v>
      </c>
      <c r="D472">
        <v>22.725496292113998</v>
      </c>
      <c r="E472">
        <v>32.562717437743999</v>
      </c>
      <c r="F472">
        <v>47.696422576903998</v>
      </c>
      <c r="G472">
        <v>59.652606964111001</v>
      </c>
      <c r="H472">
        <v>73.205924987792997</v>
      </c>
      <c r="I472" s="10">
        <f>IFERROR(EXP(TREND(LN($D$1:$H$1),LN(D472:H472),LN(Calculations!$B$2))),0)</f>
        <v>2.4197995527070085E-3</v>
      </c>
    </row>
    <row r="473" spans="1:9" x14ac:dyDescent="0.35">
      <c r="A473">
        <v>-76</v>
      </c>
      <c r="B473">
        <v>12.5</v>
      </c>
      <c r="C473">
        <f>ASIN(SQRT((SIN(RADIANS(PARAMETERS!$D$8-B473)/2)*SIN(RADIANS(PARAMETERS!$D$8-B473)/2))+(COS(RADIANS(B473))*COS(RADIANS(PARAMETERS!$D$8))*SIN(RADIANS(PARAMETERS!$D$9-A473)/2)*SIN(RADIANS(PARAMETERS!$D$9-A473)/2))))*2*3958.756</f>
        <v>1049.2425216270358</v>
      </c>
      <c r="D473">
        <v>25.803564071655</v>
      </c>
      <c r="E473">
        <v>37.464298248291001</v>
      </c>
      <c r="F473">
        <v>57.916149139403998</v>
      </c>
      <c r="G473">
        <v>71.504898071289006</v>
      </c>
      <c r="H473">
        <v>91.480972290039006</v>
      </c>
      <c r="I473" s="10">
        <f>IFERROR(EXP(TREND(LN($D$1:$H$1),LN(D473:H473),LN(Calculations!$B$2))),0)</f>
        <v>3.1320500782205342E-3</v>
      </c>
    </row>
    <row r="474" spans="1:9" x14ac:dyDescent="0.35">
      <c r="A474">
        <v>-75.5</v>
      </c>
      <c r="B474">
        <v>12.5</v>
      </c>
      <c r="C474">
        <f>ASIN(SQRT((SIN(RADIANS(PARAMETERS!$D$8-B474)/2)*SIN(RADIANS(PARAMETERS!$D$8-B474)/2))+(COS(RADIANS(B474))*COS(RADIANS(PARAMETERS!$D$8))*SIN(RADIANS(PARAMETERS!$D$9-A474)/2)*SIN(RADIANS(PARAMETERS!$D$9-A474)/2))))*2*3958.756</f>
        <v>1016.3853495102082</v>
      </c>
      <c r="D474">
        <v>28.781070709228999</v>
      </c>
      <c r="E474">
        <v>42.467952728271001</v>
      </c>
      <c r="F474">
        <v>65.486801147460994</v>
      </c>
      <c r="G474">
        <v>82.777633666992003</v>
      </c>
      <c r="H474">
        <v>108.97242736816</v>
      </c>
      <c r="I474" s="10">
        <f>IFERROR(EXP(TREND(LN($D$1:$H$1),LN(D474:H474),LN(Calculations!$B$2))),0)</f>
        <v>3.7944778074711551E-3</v>
      </c>
    </row>
    <row r="475" spans="1:9" x14ac:dyDescent="0.35">
      <c r="A475">
        <v>-75</v>
      </c>
      <c r="B475">
        <v>12.5</v>
      </c>
      <c r="C475">
        <f>ASIN(SQRT((SIN(RADIANS(PARAMETERS!$D$8-B475)/2)*SIN(RADIANS(PARAMETERS!$D$8-B475)/2))+(COS(RADIANS(B475))*COS(RADIANS(PARAMETERS!$D$8))*SIN(RADIANS(PARAMETERS!$D$9-A475)/2)*SIN(RADIANS(PARAMETERS!$D$9-A475)/2))))*2*3958.756</f>
        <v>983.57075101826388</v>
      </c>
      <c r="D475">
        <v>32.55806350708</v>
      </c>
      <c r="E475">
        <v>46.980262756347997</v>
      </c>
      <c r="F475">
        <v>69.050987243652003</v>
      </c>
      <c r="G475">
        <v>85.030799865722997</v>
      </c>
      <c r="H475">
        <v>108.55717468262</v>
      </c>
      <c r="I475" s="10">
        <f>IFERROR(EXP(TREND(LN($D$1:$H$1),LN(D475:H475),LN(Calculations!$B$2))),0)</f>
        <v>4.823591806382907E-3</v>
      </c>
    </row>
    <row r="476" spans="1:9" x14ac:dyDescent="0.35">
      <c r="A476">
        <v>-74.5</v>
      </c>
      <c r="B476">
        <v>12.5</v>
      </c>
      <c r="C476">
        <f>ASIN(SQRT((SIN(RADIANS(PARAMETERS!$D$8-B476)/2)*SIN(RADIANS(PARAMETERS!$D$8-B476)/2))+(COS(RADIANS(B476))*COS(RADIANS(PARAMETERS!$D$8))*SIN(RADIANS(PARAMETERS!$D$9-A476)/2)*SIN(RADIANS(PARAMETERS!$D$9-A476)/2))))*2*3958.756</f>
        <v>950.8032921101892</v>
      </c>
      <c r="D476">
        <v>40.655513763427997</v>
      </c>
      <c r="E476">
        <v>59.305366516112997</v>
      </c>
      <c r="F476">
        <v>83.572898864745994</v>
      </c>
      <c r="G476">
        <v>102.96146392822</v>
      </c>
      <c r="H476">
        <v>131.40362548828</v>
      </c>
      <c r="I476" s="10">
        <f>IFERROR(EXP(TREND(LN($D$1:$H$1),LN(D476:H476),LN(Calculations!$B$2))),0)</f>
        <v>7.6115880606705197E-3</v>
      </c>
    </row>
    <row r="477" spans="1:9" x14ac:dyDescent="0.35">
      <c r="A477">
        <v>-74</v>
      </c>
      <c r="B477">
        <v>12.5</v>
      </c>
      <c r="C477">
        <f>ASIN(SQRT((SIN(RADIANS(PARAMETERS!$D$8-B477)/2)*SIN(RADIANS(PARAMETERS!$D$8-B477)/2))+(COS(RADIANS(B477))*COS(RADIANS(PARAMETERS!$D$8))*SIN(RADIANS(PARAMETERS!$D$9-A477)/2)*SIN(RADIANS(PARAMETERS!$D$9-A477)/2))))*2*3958.756</f>
        <v>918.08817786574377</v>
      </c>
      <c r="D477">
        <v>47.62561416626</v>
      </c>
      <c r="E477">
        <v>65.732460021972997</v>
      </c>
      <c r="F477">
        <v>89.426193237305</v>
      </c>
      <c r="G477">
        <v>107.83908843994</v>
      </c>
      <c r="H477">
        <v>133.5177154541</v>
      </c>
      <c r="I477" s="10">
        <f>IFERROR(EXP(TREND(LN($D$1:$H$1),LN(D477:H477),LN(Calculations!$B$2))),0)</f>
        <v>1.1647766268787689E-2</v>
      </c>
    </row>
    <row r="478" spans="1:9" x14ac:dyDescent="0.35">
      <c r="A478">
        <v>-73.5</v>
      </c>
      <c r="B478">
        <v>12.5</v>
      </c>
      <c r="C478">
        <f>ASIN(SQRT((SIN(RADIANS(PARAMETERS!$D$8-B478)/2)*SIN(RADIANS(PARAMETERS!$D$8-B478)/2))+(COS(RADIANS(B478))*COS(RADIANS(PARAMETERS!$D$8))*SIN(RADIANS(PARAMETERS!$D$9-A478)/2)*SIN(RADIANS(PARAMETERS!$D$9-A478)/2))))*2*3958.756</f>
        <v>885.43136783859666</v>
      </c>
      <c r="D478">
        <v>53.831314086913999</v>
      </c>
      <c r="E478">
        <v>71.991119384765994</v>
      </c>
      <c r="F478">
        <v>98.302955627440994</v>
      </c>
      <c r="G478">
        <v>118.80996704102</v>
      </c>
      <c r="H478">
        <v>143.98500061035</v>
      </c>
      <c r="I478" s="10">
        <f>IFERROR(EXP(TREND(LN($D$1:$H$1),LN(D478:H478),LN(Calculations!$B$2))),0)</f>
        <v>1.5806474581173013E-2</v>
      </c>
    </row>
    <row r="479" spans="1:9" x14ac:dyDescent="0.35">
      <c r="A479">
        <v>-73</v>
      </c>
      <c r="B479">
        <v>12.5</v>
      </c>
      <c r="C479">
        <f>ASIN(SQRT((SIN(RADIANS(PARAMETERS!$D$8-B479)/2)*SIN(RADIANS(PARAMETERS!$D$8-B479)/2))+(COS(RADIANS(B479))*COS(RADIANS(PARAMETERS!$D$8))*SIN(RADIANS(PARAMETERS!$D$9-A479)/2)*SIN(RADIANS(PARAMETERS!$D$9-A479)/2))))*2*3958.756</f>
        <v>852.83971690804356</v>
      </c>
      <c r="D479">
        <v>54.690265655517997</v>
      </c>
      <c r="E479">
        <v>72.620429992675994</v>
      </c>
      <c r="F479">
        <v>98.90779876709</v>
      </c>
      <c r="G479">
        <v>119.35431671143</v>
      </c>
      <c r="H479">
        <v>144.34190368652</v>
      </c>
      <c r="I479" s="10">
        <f>IFERROR(EXP(TREND(LN($D$1:$H$1),LN(D479:H479),LN(Calculations!$B$2))),0)</f>
        <v>1.6636275769528856E-2</v>
      </c>
    </row>
    <row r="480" spans="1:9" x14ac:dyDescent="0.35">
      <c r="A480">
        <v>-72.5</v>
      </c>
      <c r="B480">
        <v>12.5</v>
      </c>
      <c r="C480">
        <f>ASIN(SQRT((SIN(RADIANS(PARAMETERS!$D$8-B480)/2)*SIN(RADIANS(PARAMETERS!$D$8-B480)/2))+(COS(RADIANS(B480))*COS(RADIANS(PARAMETERS!$D$8))*SIN(RADIANS(PARAMETERS!$D$9-A480)/2)*SIN(RADIANS(PARAMETERS!$D$9-A480)/2))))*2*3958.756</f>
        <v>820.32114833182754</v>
      </c>
      <c r="D480">
        <v>53.88822555542</v>
      </c>
      <c r="E480">
        <v>71.419288635254006</v>
      </c>
      <c r="F480">
        <v>96.536956787109006</v>
      </c>
      <c r="G480">
        <v>115.95724487305</v>
      </c>
      <c r="H480">
        <v>140.80920410156</v>
      </c>
      <c r="I480" s="10">
        <f>IFERROR(EXP(TREND(LN($D$1:$H$1),LN(D480:H480),LN(Calculations!$B$2))),0)</f>
        <v>1.6384809130330136E-2</v>
      </c>
    </row>
    <row r="481" spans="1:9" x14ac:dyDescent="0.35">
      <c r="A481">
        <v>-72</v>
      </c>
      <c r="B481">
        <v>12.5</v>
      </c>
      <c r="C481">
        <f>ASIN(SQRT((SIN(RADIANS(PARAMETERS!$D$8-B481)/2)*SIN(RADIANS(PARAMETERS!$D$8-B481)/2))+(COS(RADIANS(B481))*COS(RADIANS(PARAMETERS!$D$8))*SIN(RADIANS(PARAMETERS!$D$9-A481)/2)*SIN(RADIANS(PARAMETERS!$D$9-A481)/2))))*2*3958.756</f>
        <v>787.88486774920773</v>
      </c>
      <c r="D481">
        <v>57.946514129638999</v>
      </c>
      <c r="E481">
        <v>74.568618774414006</v>
      </c>
      <c r="F481">
        <v>99.978912353515994</v>
      </c>
      <c r="G481">
        <v>119.50008392334</v>
      </c>
      <c r="H481">
        <v>143.27014160156</v>
      </c>
      <c r="I481" s="10">
        <f>IFERROR(EXP(TREND(LN($D$1:$H$1),LN(D481:H481),LN(Calculations!$B$2))),0)</f>
        <v>2.089750414307202E-2</v>
      </c>
    </row>
    <row r="482" spans="1:9" x14ac:dyDescent="0.35">
      <c r="A482">
        <v>-71.5</v>
      </c>
      <c r="B482">
        <v>12.5</v>
      </c>
      <c r="C482">
        <f>ASIN(SQRT((SIN(RADIANS(PARAMETERS!$D$8-B482)/2)*SIN(RADIANS(PARAMETERS!$D$8-B482)/2))+(COS(RADIANS(B482))*COS(RADIANS(PARAMETERS!$D$8))*SIN(RADIANS(PARAMETERS!$D$9-A482)/2)*SIN(RADIANS(PARAMETERS!$D$9-A482)/2))))*2*3958.756</f>
        <v>755.54162964156103</v>
      </c>
      <c r="D482">
        <v>66.737434387207003</v>
      </c>
      <c r="E482">
        <v>87.294158935547003</v>
      </c>
      <c r="F482">
        <v>119.45933532715</v>
      </c>
      <c r="G482">
        <v>140.5922088623</v>
      </c>
      <c r="H482">
        <v>165.03770446777</v>
      </c>
      <c r="I482" s="10">
        <f>IFERROR(EXP(TREND(LN($D$1:$H$1),LN(D482:H482),LN(Calculations!$B$2))),0)</f>
        <v>3.0038549446321637E-2</v>
      </c>
    </row>
    <row r="483" spans="1:9" x14ac:dyDescent="0.35">
      <c r="A483">
        <v>-71</v>
      </c>
      <c r="B483">
        <v>12.5</v>
      </c>
      <c r="C483">
        <f>ASIN(SQRT((SIN(RADIANS(PARAMETERS!$D$8-B483)/2)*SIN(RADIANS(PARAMETERS!$D$8-B483)/2))+(COS(RADIANS(B483))*COS(RADIANS(PARAMETERS!$D$8))*SIN(RADIANS(PARAMETERS!$D$9-A483)/2)*SIN(RADIANS(PARAMETERS!$D$9-A483)/2))))*2*3958.756</f>
        <v>723.30407150370218</v>
      </c>
      <c r="D483">
        <v>84.104141235352003</v>
      </c>
      <c r="E483">
        <v>117.02610015869</v>
      </c>
      <c r="F483">
        <v>160.25756835938</v>
      </c>
      <c r="G483">
        <v>190.56028747559</v>
      </c>
      <c r="H483">
        <v>233.50051879883</v>
      </c>
      <c r="I483" s="10">
        <f>IFERROR(EXP(TREND(LN($D$1:$H$1),LN(D483:H483),LN(Calculations!$B$2))),0)</f>
        <v>4.2881945896480575E-2</v>
      </c>
    </row>
    <row r="484" spans="1:9" x14ac:dyDescent="0.35">
      <c r="A484">
        <v>-70.5</v>
      </c>
      <c r="B484">
        <v>12.5</v>
      </c>
      <c r="C484">
        <f>ASIN(SQRT((SIN(RADIANS(PARAMETERS!$D$8-B484)/2)*SIN(RADIANS(PARAMETERS!$D$8-B484)/2))+(COS(RADIANS(B484))*COS(RADIANS(PARAMETERS!$D$8))*SIN(RADIANS(PARAMETERS!$D$9-A484)/2)*SIN(RADIANS(PARAMETERS!$D$9-A484)/2))))*2*3958.756</f>
        <v>691.1871361060804</v>
      </c>
      <c r="D484">
        <v>93.051040649414006</v>
      </c>
      <c r="E484">
        <v>130.36471557617</v>
      </c>
      <c r="F484">
        <v>170.68313598633</v>
      </c>
      <c r="G484">
        <v>200.88032531738</v>
      </c>
      <c r="H484">
        <v>243.1930847168</v>
      </c>
      <c r="I484" s="10">
        <f>IFERROR(EXP(TREND(LN($D$1:$H$1),LN(D484:H484),LN(Calculations!$B$2))),0)</f>
        <v>6.613954887010548E-2</v>
      </c>
    </row>
    <row r="485" spans="1:9" x14ac:dyDescent="0.35">
      <c r="A485">
        <v>-70</v>
      </c>
      <c r="B485">
        <v>12.5</v>
      </c>
      <c r="C485">
        <f>ASIN(SQRT((SIN(RADIANS(PARAMETERS!$D$8-B485)/2)*SIN(RADIANS(PARAMETERS!$D$8-B485)/2))+(COS(RADIANS(B485))*COS(RADIANS(PARAMETERS!$D$8))*SIN(RADIANS(PARAMETERS!$D$9-A485)/2)*SIN(RADIANS(PARAMETERS!$D$9-A485)/2))))*2*3958.756</f>
        <v>659.20860929904097</v>
      </c>
      <c r="D485">
        <v>95.911323547362997</v>
      </c>
      <c r="E485">
        <v>134.24606323242</v>
      </c>
      <c r="F485">
        <v>175.92202758789</v>
      </c>
      <c r="G485">
        <v>207.36624145508</v>
      </c>
      <c r="H485">
        <v>251.50074768066</v>
      </c>
      <c r="I485" s="10">
        <f>IFERROR(EXP(TREND(LN($D$1:$H$1),LN(D485:H485),LN(Calculations!$B$2))),0)</f>
        <v>7.0345221800617141E-2</v>
      </c>
    </row>
    <row r="486" spans="1:9" x14ac:dyDescent="0.35">
      <c r="A486">
        <v>-69.5</v>
      </c>
      <c r="B486">
        <v>12.5</v>
      </c>
      <c r="C486">
        <f>ASIN(SQRT((SIN(RADIANS(PARAMETERS!$D$8-B486)/2)*SIN(RADIANS(PARAMETERS!$D$8-B486)/2))+(COS(RADIANS(B486))*COS(RADIANS(PARAMETERS!$D$8))*SIN(RADIANS(PARAMETERS!$D$9-A486)/2)*SIN(RADIANS(PARAMETERS!$D$9-A486)/2))))*2*3958.756</f>
        <v>627.38981063421375</v>
      </c>
      <c r="D486">
        <v>87.095085144042997</v>
      </c>
      <c r="E486">
        <v>125.33345794678</v>
      </c>
      <c r="F486">
        <v>172.5345916748</v>
      </c>
      <c r="G486">
        <v>207.99072265625</v>
      </c>
      <c r="H486">
        <v>258.99160766602</v>
      </c>
      <c r="I486" s="10">
        <f>IFERROR(EXP(TREND(LN($D$1:$H$1),LN(D486:H486),LN(Calculations!$B$2))),0)</f>
        <v>4.0639198398807461E-2</v>
      </c>
    </row>
    <row r="487" spans="1:9" x14ac:dyDescent="0.35">
      <c r="A487">
        <v>-69</v>
      </c>
      <c r="B487">
        <v>12.5</v>
      </c>
      <c r="C487">
        <f>ASIN(SQRT((SIN(RADIANS(PARAMETERS!$D$8-B487)/2)*SIN(RADIANS(PARAMETERS!$D$8-B487)/2))+(COS(RADIANS(B487))*COS(RADIANS(PARAMETERS!$D$8))*SIN(RADIANS(PARAMETERS!$D$9-A487)/2)*SIN(RADIANS(PARAMETERS!$D$9-A487)/2))))*2*3958.756</f>
        <v>595.75648781804398</v>
      </c>
      <c r="D487">
        <v>64.428848266602003</v>
      </c>
      <c r="E487">
        <v>86.775901794434006</v>
      </c>
      <c r="F487">
        <v>122.87805175781</v>
      </c>
      <c r="G487">
        <v>146.23768615723</v>
      </c>
      <c r="H487">
        <v>175.9545135498</v>
      </c>
      <c r="I487" s="10">
        <f>IFERROR(EXP(TREND(LN($D$1:$H$1),LN(D487:H487),LN(Calculations!$B$2))),0)</f>
        <v>2.2934045840200944E-2</v>
      </c>
    </row>
    <row r="488" spans="1:9" x14ac:dyDescent="0.35">
      <c r="A488">
        <v>-68.5</v>
      </c>
      <c r="B488">
        <v>12.5</v>
      </c>
      <c r="C488">
        <f>ASIN(SQRT((SIN(RADIANS(PARAMETERS!$D$8-B488)/2)*SIN(RADIANS(PARAMETERS!$D$8-B488)/2))+(COS(RADIANS(B488))*COS(RADIANS(PARAMETERS!$D$8))*SIN(RADIANS(PARAMETERS!$D$9-A488)/2)*SIN(RADIANS(PARAMETERS!$D$9-A488)/2))))*2*3958.756</f>
        <v>564.33998533702174</v>
      </c>
      <c r="D488">
        <v>52.20255279541</v>
      </c>
      <c r="E488">
        <v>71.172088623047003</v>
      </c>
      <c r="F488">
        <v>98.334426879882997</v>
      </c>
      <c r="G488">
        <v>119.7013092041</v>
      </c>
      <c r="H488">
        <v>145.75135803223</v>
      </c>
      <c r="I488" s="10">
        <f>IFERROR(EXP(TREND(LN($D$1:$H$1),LN(D488:H488),LN(Calculations!$B$2))),0)</f>
        <v>1.4055238165575834E-2</v>
      </c>
    </row>
    <row r="489" spans="1:9" x14ac:dyDescent="0.35">
      <c r="A489">
        <v>-68</v>
      </c>
      <c r="B489">
        <v>12.5</v>
      </c>
      <c r="C489">
        <f>ASIN(SQRT((SIN(RADIANS(PARAMETERS!$D$8-B489)/2)*SIN(RADIANS(PARAMETERS!$D$8-B489)/2))+(COS(RADIANS(B489))*COS(RADIANS(PARAMETERS!$D$8))*SIN(RADIANS(PARAMETERS!$D$9-A489)/2)*SIN(RADIANS(PARAMETERS!$D$9-A489)/2))))*2*3958.756</f>
        <v>533.17878487418318</v>
      </c>
      <c r="D489">
        <v>45.180351257323998</v>
      </c>
      <c r="E489">
        <v>64.678863525390994</v>
      </c>
      <c r="F489">
        <v>91.623558044434006</v>
      </c>
      <c r="G489">
        <v>113.23979949951</v>
      </c>
      <c r="H489">
        <v>142.40386962891</v>
      </c>
      <c r="I489" s="10">
        <f>IFERROR(EXP(TREND(LN($D$1:$H$1),LN(D489:H489),LN(Calculations!$B$2))),0)</f>
        <v>9.4102931215607373E-3</v>
      </c>
    </row>
    <row r="490" spans="1:9" x14ac:dyDescent="0.35">
      <c r="A490">
        <v>-67.5</v>
      </c>
      <c r="B490">
        <v>12.5</v>
      </c>
      <c r="C490">
        <f>ASIN(SQRT((SIN(RADIANS(PARAMETERS!$D$8-B490)/2)*SIN(RADIANS(PARAMETERS!$D$8-B490)/2))+(COS(RADIANS(B490))*COS(RADIANS(PARAMETERS!$D$8))*SIN(RADIANS(PARAMETERS!$D$9-A490)/2)*SIN(RADIANS(PARAMETERS!$D$9-A490)/2))))*2*3958.756</f>
        <v>502.32055367169403</v>
      </c>
      <c r="D490">
        <v>34.54118347168</v>
      </c>
      <c r="E490">
        <v>48.005420684813998</v>
      </c>
      <c r="F490">
        <v>66.691101074219006</v>
      </c>
      <c r="G490">
        <v>78.755233764647997</v>
      </c>
      <c r="H490">
        <v>95.722038269042997</v>
      </c>
      <c r="I490" s="10">
        <f>IFERROR(EXP(TREND(LN($D$1:$H$1),LN(D490:H490),LN(Calculations!$B$2))),0)</f>
        <v>5.7853611427789052E-3</v>
      </c>
    </row>
    <row r="491" spans="1:9" x14ac:dyDescent="0.35">
      <c r="A491">
        <v>-67</v>
      </c>
      <c r="B491">
        <v>12.5</v>
      </c>
      <c r="C491">
        <f>ASIN(SQRT((SIN(RADIANS(PARAMETERS!$D$8-B491)/2)*SIN(RADIANS(PARAMETERS!$D$8-B491)/2))+(COS(RADIANS(B491))*COS(RADIANS(PARAMETERS!$D$8))*SIN(RADIANS(PARAMETERS!$D$9-A491)/2)*SIN(RADIANS(PARAMETERS!$D$9-A491)/2))))*2*3958.756</f>
        <v>471.82489118487547</v>
      </c>
      <c r="D491">
        <v>28.261877059937</v>
      </c>
      <c r="E491">
        <v>37.868297576903998</v>
      </c>
      <c r="F491">
        <v>53.300266265868999</v>
      </c>
      <c r="G491">
        <v>63.377082824707003</v>
      </c>
      <c r="H491">
        <v>75.41251373291</v>
      </c>
      <c r="I491" s="10">
        <f>IFERROR(EXP(TREND(LN($D$1:$H$1),LN(D491:H491),LN(Calculations!$B$2))),0)</f>
        <v>3.5916071980470108E-3</v>
      </c>
    </row>
    <row r="492" spans="1:9" x14ac:dyDescent="0.35">
      <c r="A492">
        <v>-66.5</v>
      </c>
      <c r="B492">
        <v>12.5</v>
      </c>
      <c r="C492">
        <f>ASIN(SQRT((SIN(RADIANS(PARAMETERS!$D$8-B492)/2)*SIN(RADIANS(PARAMETERS!$D$8-B492)/2))+(COS(RADIANS(B492))*COS(RADIANS(PARAMETERS!$D$8))*SIN(RADIANS(PARAMETERS!$D$9-A492)/2)*SIN(RADIANS(PARAMETERS!$D$9-A492)/2))))*2*3958.756</f>
        <v>441.76703957340095</v>
      </c>
      <c r="D492">
        <v>26.26833152771</v>
      </c>
      <c r="E492">
        <v>35.092113494872997</v>
      </c>
      <c r="F492">
        <v>49.22061920166</v>
      </c>
      <c r="G492">
        <v>59.814754486083999</v>
      </c>
      <c r="H492">
        <v>71.229125976562997</v>
      </c>
      <c r="I492" s="10">
        <f>IFERROR(EXP(TREND(LN($D$1:$H$1),LN(D492:H492),LN(Calculations!$B$2))),0)</f>
        <v>3.0172354427026706E-3</v>
      </c>
    </row>
    <row r="493" spans="1:9" x14ac:dyDescent="0.35">
      <c r="A493">
        <v>-66</v>
      </c>
      <c r="B493">
        <v>12.5</v>
      </c>
      <c r="C493">
        <f>ASIN(SQRT((SIN(RADIANS(PARAMETERS!$D$8-B493)/2)*SIN(RADIANS(PARAMETERS!$D$8-B493)/2))+(COS(RADIANS(B493))*COS(RADIANS(PARAMETERS!$D$8))*SIN(RADIANS(PARAMETERS!$D$9-A493)/2)*SIN(RADIANS(PARAMETERS!$D$9-A493)/2))))*2*3958.756</f>
        <v>412.24292491216954</v>
      </c>
      <c r="D493">
        <v>25.987886428833001</v>
      </c>
      <c r="E493">
        <v>34.870628356933999</v>
      </c>
      <c r="F493">
        <v>49.162132263183999</v>
      </c>
      <c r="G493">
        <v>59.905204772948998</v>
      </c>
      <c r="H493">
        <v>71.572799682617003</v>
      </c>
      <c r="I493" s="10">
        <f>IFERROR(EXP(TREND(LN($D$1:$H$1),LN(D493:H493),LN(Calculations!$B$2))),0)</f>
        <v>2.9591920786103156E-3</v>
      </c>
    </row>
    <row r="494" spans="1:9" x14ac:dyDescent="0.35">
      <c r="A494">
        <v>-65.5</v>
      </c>
      <c r="B494">
        <v>12.5</v>
      </c>
      <c r="C494">
        <f>ASIN(SQRT((SIN(RADIANS(PARAMETERS!$D$8-B494)/2)*SIN(RADIANS(PARAMETERS!$D$8-B494)/2))+(COS(RADIANS(B494))*COS(RADIANS(PARAMETERS!$D$8))*SIN(RADIANS(PARAMETERS!$D$9-A494)/2)*SIN(RADIANS(PARAMETERS!$D$9-A494)/2))))*2*3958.756</f>
        <v>383.37602434565741</v>
      </c>
      <c r="D494">
        <v>24.863325119018999</v>
      </c>
      <c r="E494">
        <v>33.314380645752003</v>
      </c>
      <c r="F494">
        <v>46.226146697997997</v>
      </c>
      <c r="G494">
        <v>56.417304992676002</v>
      </c>
      <c r="H494">
        <v>67.445785522460994</v>
      </c>
      <c r="I494" s="10">
        <f>IFERROR(EXP(TREND(LN($D$1:$H$1),LN(D494:H494),LN(Calculations!$B$2))),0)</f>
        <v>2.6636622390426648E-3</v>
      </c>
    </row>
    <row r="495" spans="1:9" x14ac:dyDescent="0.35">
      <c r="A495">
        <v>-65</v>
      </c>
      <c r="B495">
        <v>12.5</v>
      </c>
      <c r="C495">
        <f>ASIN(SQRT((SIN(RADIANS(PARAMETERS!$D$8-B495)/2)*SIN(RADIANS(PARAMETERS!$D$8-B495)/2))+(COS(RADIANS(B495))*COS(RADIANS(PARAMETERS!$D$8))*SIN(RADIANS(PARAMETERS!$D$9-A495)/2)*SIN(RADIANS(PARAMETERS!$D$9-A495)/2))))*2*3958.756</f>
        <v>355.32669517667767</v>
      </c>
      <c r="D495">
        <v>23.791862487793001</v>
      </c>
      <c r="E495">
        <v>31.457904815673999</v>
      </c>
      <c r="F495">
        <v>42.13818359375</v>
      </c>
      <c r="G495">
        <v>50.337131500243999</v>
      </c>
      <c r="H495">
        <v>60.866619110107003</v>
      </c>
      <c r="I495" s="10">
        <f>IFERROR(EXP(TREND(LN($D$1:$H$1),LN(D495:H495),LN(Calculations!$B$2))),0)</f>
        <v>2.320179999978399E-3</v>
      </c>
    </row>
    <row r="496" spans="1:9" x14ac:dyDescent="0.35">
      <c r="A496">
        <v>-64.5</v>
      </c>
      <c r="B496">
        <v>12.5</v>
      </c>
      <c r="C496">
        <f>ASIN(SQRT((SIN(RADIANS(PARAMETERS!$D$8-B496)/2)*SIN(RADIANS(PARAMETERS!$D$8-B496)/2))+(COS(RADIANS(B496))*COS(RADIANS(PARAMETERS!$D$8))*SIN(RADIANS(PARAMETERS!$D$9-A496)/2)*SIN(RADIANS(PARAMETERS!$D$9-A496)/2))))*2*3958.756</f>
        <v>328.304697183104</v>
      </c>
      <c r="D496">
        <v>25.520296096801999</v>
      </c>
      <c r="E496">
        <v>32.506217956542997</v>
      </c>
      <c r="F496">
        <v>42.907718658447003</v>
      </c>
      <c r="G496">
        <v>50.800662994385</v>
      </c>
      <c r="H496">
        <v>60.677742004395</v>
      </c>
      <c r="I496" s="10">
        <f>IFERROR(EXP(TREND(LN($D$1:$H$1),LN(D496:H496),LN(Calculations!$B$2))),0)</f>
        <v>2.6166218844800651E-3</v>
      </c>
    </row>
    <row r="497" spans="1:9" x14ac:dyDescent="0.35">
      <c r="A497">
        <v>-64</v>
      </c>
      <c r="B497">
        <v>12.5</v>
      </c>
      <c r="C497">
        <f>ASIN(SQRT((SIN(RADIANS(PARAMETERS!$D$8-B497)/2)*SIN(RADIANS(PARAMETERS!$D$8-B497)/2))+(COS(RADIANS(B497))*COS(RADIANS(PARAMETERS!$D$8))*SIN(RADIANS(PARAMETERS!$D$9-A497)/2)*SIN(RADIANS(PARAMETERS!$D$9-A497)/2))))*2*3958.756</f>
        <v>302.58552495731959</v>
      </c>
      <c r="D497">
        <v>28.284189224243001</v>
      </c>
      <c r="E497">
        <v>36.326625823975</v>
      </c>
      <c r="F497">
        <v>48.662086486816001</v>
      </c>
      <c r="G497">
        <v>58.132011413573998</v>
      </c>
      <c r="H497">
        <v>66.887687683105</v>
      </c>
      <c r="I497" s="10">
        <f>IFERROR(EXP(TREND(LN($D$1:$H$1),LN(D497:H497),LN(Calculations!$B$2))),0)</f>
        <v>3.4902701591434551E-3</v>
      </c>
    </row>
    <row r="498" spans="1:9" x14ac:dyDescent="0.35">
      <c r="A498">
        <v>-63.5</v>
      </c>
      <c r="B498">
        <v>12.5</v>
      </c>
      <c r="C498">
        <f>ASIN(SQRT((SIN(RADIANS(PARAMETERS!$D$8-B498)/2)*SIN(RADIANS(PARAMETERS!$D$8-B498)/2))+(COS(RADIANS(B498))*COS(RADIANS(PARAMETERS!$D$8))*SIN(RADIANS(PARAMETERS!$D$9-A498)/2)*SIN(RADIANS(PARAMETERS!$D$9-A498)/2))))*2*3958.756</f>
        <v>278.53044651790111</v>
      </c>
      <c r="D498">
        <v>30.97142791748</v>
      </c>
      <c r="E498">
        <v>40.375617980957003</v>
      </c>
      <c r="F498">
        <v>55.036533355712997</v>
      </c>
      <c r="G498">
        <v>63.6240234375</v>
      </c>
      <c r="H498">
        <v>73.86026763916</v>
      </c>
      <c r="I498" s="10">
        <f>IFERROR(EXP(TREND(LN($D$1:$H$1),LN(D498:H498),LN(Calculations!$B$2))),0)</f>
        <v>4.5128795021020743E-3</v>
      </c>
    </row>
    <row r="499" spans="1:9" x14ac:dyDescent="0.35">
      <c r="A499">
        <v>-63</v>
      </c>
      <c r="B499">
        <v>12.5</v>
      </c>
      <c r="C499">
        <f>ASIN(SQRT((SIN(RADIANS(PARAMETERS!$D$8-B499)/2)*SIN(RADIANS(PARAMETERS!$D$8-B499)/2))+(COS(RADIANS(B499))*COS(RADIANS(PARAMETERS!$D$8))*SIN(RADIANS(PARAMETERS!$D$9-A499)/2)*SIN(RADIANS(PARAMETERS!$D$9-A499)/2))))*2*3958.756</f>
        <v>256.60799969533826</v>
      </c>
      <c r="D499">
        <v>32.525657653808999</v>
      </c>
      <c r="E499">
        <v>42.731639862061002</v>
      </c>
      <c r="F499">
        <v>58.588474273682003</v>
      </c>
      <c r="G499">
        <v>67.146347045897997</v>
      </c>
      <c r="H499">
        <v>78.795112609862997</v>
      </c>
      <c r="I499" s="10">
        <f>IFERROR(EXP(TREND(LN($D$1:$H$1),LN(D499:H499),LN(Calculations!$B$2))),0)</f>
        <v>5.1300952206817779E-3</v>
      </c>
    </row>
    <row r="500" spans="1:9" x14ac:dyDescent="0.35">
      <c r="A500">
        <v>-62.5</v>
      </c>
      <c r="B500">
        <v>12.5</v>
      </c>
      <c r="C500">
        <f>ASIN(SQRT((SIN(RADIANS(PARAMETERS!$D$8-B500)/2)*SIN(RADIANS(PARAMETERS!$D$8-B500)/2))+(COS(RADIANS(B500))*COS(RADIANS(PARAMETERS!$D$8))*SIN(RADIANS(PARAMETERS!$D$9-A500)/2)*SIN(RADIANS(PARAMETERS!$D$9-A500)/2))))*2*3958.756</f>
        <v>237.40981373229002</v>
      </c>
      <c r="D500">
        <v>33.298152923583999</v>
      </c>
      <c r="E500">
        <v>43.781768798827997</v>
      </c>
      <c r="F500">
        <v>59.722518920897997</v>
      </c>
      <c r="G500">
        <v>69.007469177245994</v>
      </c>
      <c r="H500">
        <v>81.759071350097997</v>
      </c>
      <c r="I500" s="10">
        <f>IFERROR(EXP(TREND(LN($D$1:$H$1),LN(D500:H500),LN(Calculations!$B$2))),0)</f>
        <v>5.4017246930842594E-3</v>
      </c>
    </row>
    <row r="501" spans="1:9" x14ac:dyDescent="0.35">
      <c r="A501">
        <v>-62</v>
      </c>
      <c r="B501">
        <v>12.5</v>
      </c>
      <c r="C501">
        <f>ASIN(SQRT((SIN(RADIANS(PARAMETERS!$D$8-B501)/2)*SIN(RADIANS(PARAMETERS!$D$8-B501)/2))+(COS(RADIANS(B501))*COS(RADIANS(PARAMETERS!$D$8))*SIN(RADIANS(PARAMETERS!$D$9-A501)/2)*SIN(RADIANS(PARAMETERS!$D$9-A501)/2))))*2*3958.756</f>
        <v>221.64501847590444</v>
      </c>
      <c r="D501">
        <v>36.265808105468999</v>
      </c>
      <c r="E501">
        <v>48.347480773926002</v>
      </c>
      <c r="F501">
        <v>65.357666015625</v>
      </c>
      <c r="G501">
        <v>76.531509399414006</v>
      </c>
      <c r="H501">
        <v>92.101989746094006</v>
      </c>
      <c r="I501" s="10">
        <f>IFERROR(EXP(TREND(LN($D$1:$H$1),LN(D501:H501),LN(Calculations!$B$2))),0)</f>
        <v>6.6119101530094536E-3</v>
      </c>
    </row>
    <row r="502" spans="1:9" x14ac:dyDescent="0.35">
      <c r="A502">
        <v>-61.5</v>
      </c>
      <c r="B502">
        <v>12.5</v>
      </c>
      <c r="C502">
        <f>ASIN(SQRT((SIN(RADIANS(PARAMETERS!$D$8-B502)/2)*SIN(RADIANS(PARAMETERS!$D$8-B502)/2))+(COS(RADIANS(B502))*COS(RADIANS(PARAMETERS!$D$8))*SIN(RADIANS(PARAMETERS!$D$9-A502)/2)*SIN(RADIANS(PARAMETERS!$D$9-A502)/2))))*2*3958.756</f>
        <v>210.08803231885534</v>
      </c>
      <c r="D502">
        <v>43.13106918335</v>
      </c>
      <c r="E502">
        <v>58.871803283691001</v>
      </c>
      <c r="F502">
        <v>77.595489501952997</v>
      </c>
      <c r="G502">
        <v>91.787017822265994</v>
      </c>
      <c r="H502">
        <v>111.78260040283</v>
      </c>
      <c r="I502" s="10">
        <f>IFERROR(EXP(TREND(LN($D$1:$H$1),LN(D502:H502),LN(Calculations!$B$2))),0)</f>
        <v>1.0153063759718238E-2</v>
      </c>
    </row>
    <row r="503" spans="1:9" x14ac:dyDescent="0.35">
      <c r="A503">
        <v>-61</v>
      </c>
      <c r="B503">
        <v>12.5</v>
      </c>
      <c r="C503">
        <f>ASIN(SQRT((SIN(RADIANS(PARAMETERS!$D$8-B503)/2)*SIN(RADIANS(PARAMETERS!$D$8-B503)/2))+(COS(RADIANS(B503))*COS(RADIANS(PARAMETERS!$D$8))*SIN(RADIANS(PARAMETERS!$D$9-A503)/2)*SIN(RADIANS(PARAMETERS!$D$9-A503)/2))))*2*3958.756</f>
        <v>203.45722679773914</v>
      </c>
      <c r="D503">
        <v>54.275867462157997</v>
      </c>
      <c r="E503">
        <v>71.258399963379006</v>
      </c>
      <c r="F503">
        <v>95.597763061522997</v>
      </c>
      <c r="G503">
        <v>114.30500793457</v>
      </c>
      <c r="H503">
        <v>138.90850830078</v>
      </c>
      <c r="I503" s="10">
        <f>IFERROR(EXP(TREND(LN($D$1:$H$1),LN(D503:H503),LN(Calculations!$B$2))),0)</f>
        <v>1.7150347607080511E-2</v>
      </c>
    </row>
    <row r="504" spans="1:9" x14ac:dyDescent="0.35">
      <c r="A504">
        <v>-60.5</v>
      </c>
      <c r="B504">
        <v>12.5</v>
      </c>
      <c r="C504">
        <f>ASIN(SQRT((SIN(RADIANS(PARAMETERS!$D$8-B504)/2)*SIN(RADIANS(PARAMETERS!$D$8-B504)/2))+(COS(RADIANS(B504))*COS(RADIANS(PARAMETERS!$D$8))*SIN(RADIANS(PARAMETERS!$D$9-A504)/2)*SIN(RADIANS(PARAMETERS!$D$9-A504)/2))))*2*3958.756</f>
        <v>202.23776063632531</v>
      </c>
      <c r="D504">
        <v>64.371223449707003</v>
      </c>
      <c r="E504">
        <v>84.188598632812997</v>
      </c>
      <c r="F504">
        <v>115.19269561768</v>
      </c>
      <c r="G504">
        <v>137.51997375488</v>
      </c>
      <c r="H504">
        <v>163.77973937988</v>
      </c>
      <c r="I504" s="10">
        <f>IFERROR(EXP(TREND(LN($D$1:$H$1),LN(D504:H504),LN(Calculations!$B$2))),0)</f>
        <v>2.5775860621595523E-2</v>
      </c>
    </row>
    <row r="505" spans="1:9" x14ac:dyDescent="0.35">
      <c r="A505">
        <v>-60</v>
      </c>
      <c r="B505">
        <v>12.5</v>
      </c>
      <c r="C505">
        <f>ASIN(SQRT((SIN(RADIANS(PARAMETERS!$D$8-B505)/2)*SIN(RADIANS(PARAMETERS!$D$8-B505)/2))+(COS(RADIANS(B505))*COS(RADIANS(PARAMETERS!$D$8))*SIN(RADIANS(PARAMETERS!$D$9-A505)/2)*SIN(RADIANS(PARAMETERS!$D$9-A505)/2))))*2*3958.756</f>
        <v>206.52551801857282</v>
      </c>
      <c r="D505">
        <v>67.063606262207003</v>
      </c>
      <c r="E505">
        <v>88.175521850585994</v>
      </c>
      <c r="F505">
        <v>121.39650726318</v>
      </c>
      <c r="G505">
        <v>143.5458984375</v>
      </c>
      <c r="H505">
        <v>171.20999145508</v>
      </c>
      <c r="I505" s="10">
        <f>IFERROR(EXP(TREND(LN($D$1:$H$1),LN(D505:H505),LN(Calculations!$B$2))),0)</f>
        <v>2.8501145143566983E-2</v>
      </c>
    </row>
    <row r="506" spans="1:9" x14ac:dyDescent="0.35">
      <c r="A506">
        <v>-59.5</v>
      </c>
      <c r="B506">
        <v>12.5</v>
      </c>
      <c r="C506">
        <f>ASIN(SQRT((SIN(RADIANS(PARAMETERS!$D$8-B506)/2)*SIN(RADIANS(PARAMETERS!$D$8-B506)/2))+(COS(RADIANS(B506))*COS(RADIANS(PARAMETERS!$D$8))*SIN(RADIANS(PARAMETERS!$D$9-A506)/2)*SIN(RADIANS(PARAMETERS!$D$9-A506)/2))))*2*3958.756</f>
        <v>215.99275138789818</v>
      </c>
      <c r="D506">
        <v>62.325511932372997</v>
      </c>
      <c r="E506">
        <v>82.016166687012003</v>
      </c>
      <c r="F506">
        <v>113.02974700928</v>
      </c>
      <c r="G506">
        <v>135.9508972168</v>
      </c>
      <c r="H506">
        <v>162.49270629883</v>
      </c>
      <c r="I506" s="10">
        <f>IFERROR(EXP(TREND(LN($D$1:$H$1),LN(D506:H506),LN(Calculations!$B$2))),0)</f>
        <v>2.2731102724572332E-2</v>
      </c>
    </row>
    <row r="507" spans="1:9" x14ac:dyDescent="0.35">
      <c r="A507">
        <v>-59</v>
      </c>
      <c r="B507">
        <v>12.5</v>
      </c>
      <c r="C507">
        <f>ASIN(SQRT((SIN(RADIANS(PARAMETERS!$D$8-B507)/2)*SIN(RADIANS(PARAMETERS!$D$8-B507)/2))+(COS(RADIANS(B507))*COS(RADIANS(PARAMETERS!$D$8))*SIN(RADIANS(PARAMETERS!$D$9-A507)/2)*SIN(RADIANS(PARAMETERS!$D$9-A507)/2))))*2*3958.756</f>
        <v>230.00072009662492</v>
      </c>
      <c r="D507">
        <v>38.708095550537003</v>
      </c>
      <c r="E507">
        <v>53.314395904541001</v>
      </c>
      <c r="F507">
        <v>72.580215454102003</v>
      </c>
      <c r="G507">
        <v>86.513168334960994</v>
      </c>
      <c r="H507">
        <v>106.30895996094</v>
      </c>
      <c r="I507" s="10">
        <f>IFERROR(EXP(TREND(LN($D$1:$H$1),LN(D507:H507),LN(Calculations!$B$2))),0)</f>
        <v>7.4580819163220123E-3</v>
      </c>
    </row>
    <row r="508" spans="1:9" x14ac:dyDescent="0.35">
      <c r="A508">
        <v>-90</v>
      </c>
      <c r="B508">
        <v>13</v>
      </c>
      <c r="C508">
        <f>ASIN(SQRT((SIN(RADIANS(PARAMETERS!$D$8-B508)/2)*SIN(RADIANS(PARAMETERS!$D$8-B508)/2))+(COS(RADIANS(B508))*COS(RADIANS(PARAMETERS!$D$8))*SIN(RADIANS(PARAMETERS!$D$9-A508)/2)*SIN(RADIANS(PARAMETERS!$D$9-A508)/2))))*2*3958.756</f>
        <v>1972.1168014977779</v>
      </c>
      <c r="D508">
        <v>119.87281799316</v>
      </c>
      <c r="E508">
        <v>152.48983764648</v>
      </c>
      <c r="F508">
        <v>195.65954589844</v>
      </c>
      <c r="G508">
        <v>227.69229125977</v>
      </c>
      <c r="H508">
        <v>272.02770996094</v>
      </c>
      <c r="I508" s="10">
        <f>IFERROR(EXP(TREND(LN($D$1:$H$1),LN(D508:H508),LN(Calculations!$B$2))),0)</f>
        <v>0.19883991217006458</v>
      </c>
    </row>
    <row r="509" spans="1:9" x14ac:dyDescent="0.35">
      <c r="A509">
        <v>-89.5</v>
      </c>
      <c r="B509">
        <v>13</v>
      </c>
      <c r="C509">
        <f>ASIN(SQRT((SIN(RADIANS(PARAMETERS!$D$8-B509)/2)*SIN(RADIANS(PARAMETERS!$D$8-B509)/2))+(COS(RADIANS(B509))*COS(RADIANS(PARAMETERS!$D$8))*SIN(RADIANS(PARAMETERS!$D$9-A509)/2)*SIN(RADIANS(PARAMETERS!$D$9-A509)/2))))*2*3958.756</f>
        <v>1938.821127680106</v>
      </c>
      <c r="D509">
        <v>119.72905731201</v>
      </c>
      <c r="E509">
        <v>151.91418457031</v>
      </c>
      <c r="F509">
        <v>194.36322021484</v>
      </c>
      <c r="G509">
        <v>225.78991699219</v>
      </c>
      <c r="H509">
        <v>269.20385742188</v>
      </c>
      <c r="I509" s="10">
        <f>IFERROR(EXP(TREND(LN($D$1:$H$1),LN(D509:H509),LN(Calculations!$B$2))),0)</f>
        <v>0.20721343398992603</v>
      </c>
    </row>
    <row r="510" spans="1:9" x14ac:dyDescent="0.35">
      <c r="A510">
        <v>-89</v>
      </c>
      <c r="B510">
        <v>13</v>
      </c>
      <c r="C510">
        <f>ASIN(SQRT((SIN(RADIANS(PARAMETERS!$D$8-B510)/2)*SIN(RADIANS(PARAMETERS!$D$8-B510)/2))+(COS(RADIANS(B510))*COS(RADIANS(PARAMETERS!$D$8))*SIN(RADIANS(PARAMETERS!$D$9-A510)/2)*SIN(RADIANS(PARAMETERS!$D$9-A510)/2))))*2*3958.756</f>
        <v>1905.5273583466221</v>
      </c>
      <c r="D510">
        <v>127.7582244873</v>
      </c>
      <c r="E510">
        <v>160.24809265137</v>
      </c>
      <c r="F510">
        <v>206.91261291504</v>
      </c>
      <c r="G510">
        <v>241.71139526367</v>
      </c>
      <c r="H510">
        <v>290.07690429688</v>
      </c>
      <c r="I510" s="10">
        <f>IFERROR(EXP(TREND(LN($D$1:$H$1),LN(D510:H510),LN(Calculations!$B$2))),0)</f>
        <v>0.22918210269506281</v>
      </c>
    </row>
    <row r="511" spans="1:9" x14ac:dyDescent="0.35">
      <c r="A511">
        <v>-88.5</v>
      </c>
      <c r="B511">
        <v>13</v>
      </c>
      <c r="C511">
        <f>ASIN(SQRT((SIN(RADIANS(PARAMETERS!$D$8-B511)/2)*SIN(RADIANS(PARAMETERS!$D$8-B511)/2))+(COS(RADIANS(B511))*COS(RADIANS(PARAMETERS!$D$8))*SIN(RADIANS(PARAMETERS!$D$9-A511)/2)*SIN(RADIANS(PARAMETERS!$D$9-A511)/2))))*2*3958.756</f>
        <v>1872.2357717982602</v>
      </c>
      <c r="D511">
        <v>147.12322998047</v>
      </c>
      <c r="E511">
        <v>193.65383911133</v>
      </c>
      <c r="F511">
        <v>266.96194458008</v>
      </c>
      <c r="G511">
        <v>323.17419433594</v>
      </c>
      <c r="H511">
        <v>402.28555297852</v>
      </c>
      <c r="I511" s="10">
        <f>IFERROR(EXP(TREND(LN($D$1:$H$1),LN(D511:H511),LN(Calculations!$B$2))),0)</f>
        <v>0.14735049452263982</v>
      </c>
    </row>
    <row r="512" spans="1:9" x14ac:dyDescent="0.35">
      <c r="A512">
        <v>-88</v>
      </c>
      <c r="B512">
        <v>13</v>
      </c>
      <c r="C512">
        <f>ASIN(SQRT((SIN(RADIANS(PARAMETERS!$D$8-B512)/2)*SIN(RADIANS(PARAMETERS!$D$8-B512)/2))+(COS(RADIANS(B512))*COS(RADIANS(PARAMETERS!$D$8))*SIN(RADIANS(PARAMETERS!$D$9-A512)/2)*SIN(RADIANS(PARAMETERS!$D$9-A512)/2))))*2*3958.756</f>
        <v>1838.9466626290441</v>
      </c>
      <c r="D512">
        <v>153.73011779785</v>
      </c>
      <c r="E512">
        <v>206.07830810547</v>
      </c>
      <c r="F512">
        <v>290.21365356445</v>
      </c>
      <c r="G512">
        <v>350.31784057617</v>
      </c>
      <c r="H512">
        <v>435.96166992188</v>
      </c>
      <c r="I512" s="10">
        <f>IFERROR(EXP(TREND(LN($D$1:$H$1),LN(D512:H512),LN(Calculations!$B$2))),0)</f>
        <v>0.14384591693727439</v>
      </c>
    </row>
    <row r="513" spans="1:9" x14ac:dyDescent="0.35">
      <c r="A513">
        <v>-87.5</v>
      </c>
      <c r="B513">
        <v>13</v>
      </c>
      <c r="C513">
        <f>ASIN(SQRT((SIN(RADIANS(PARAMETERS!$D$8-B513)/2)*SIN(RADIANS(PARAMETERS!$D$8-B513)/2))+(COS(RADIANS(B513))*COS(RADIANS(PARAMETERS!$D$8))*SIN(RADIANS(PARAMETERS!$D$9-A513)/2)*SIN(RADIANS(PARAMETERS!$D$9-A513)/2))))*2*3958.756</f>
        <v>1805.6603432655218</v>
      </c>
      <c r="D513">
        <v>155.7414855957</v>
      </c>
      <c r="E513">
        <v>213.95442199707</v>
      </c>
      <c r="F513">
        <v>308.64288330078</v>
      </c>
      <c r="G513">
        <v>378.6662902832</v>
      </c>
      <c r="H513">
        <v>481.34274291992</v>
      </c>
      <c r="I513" s="10">
        <f>IFERROR(EXP(TREND(LN($D$1:$H$1),LN(D513:H513),LN(Calculations!$B$2))),0)</f>
        <v>0.11298756533619136</v>
      </c>
    </row>
    <row r="514" spans="1:9" x14ac:dyDescent="0.35">
      <c r="A514">
        <v>-87</v>
      </c>
      <c r="B514">
        <v>13</v>
      </c>
      <c r="C514">
        <f>ASIN(SQRT((SIN(RADIANS(PARAMETERS!$D$8-B514)/2)*SIN(RADIANS(PARAMETERS!$D$8-B514)/2))+(COS(RADIANS(B514))*COS(RADIANS(PARAMETERS!$D$8))*SIN(RADIANS(PARAMETERS!$D$9-A514)/2)*SIN(RADIANS(PARAMETERS!$D$9-A514)/2))))*2*3958.756</f>
        <v>1772.3771456777542</v>
      </c>
      <c r="D514">
        <v>131.90031433105</v>
      </c>
      <c r="E514">
        <v>178.08572387695</v>
      </c>
      <c r="F514">
        <v>252.89942932129</v>
      </c>
      <c r="G514">
        <v>311.13528442383</v>
      </c>
      <c r="H514">
        <v>389.31280517578</v>
      </c>
      <c r="I514" s="10">
        <f>IFERROR(EXP(TREND(LN($D$1:$H$1),LN(D514:H514),LN(Calculations!$B$2))),0)</f>
        <v>9.0235255394064823E-2</v>
      </c>
    </row>
    <row r="515" spans="1:9" x14ac:dyDescent="0.35">
      <c r="A515">
        <v>-86.5</v>
      </c>
      <c r="B515">
        <v>13</v>
      </c>
      <c r="C515">
        <f>ASIN(SQRT((SIN(RADIANS(PARAMETERS!$D$8-B515)/2)*SIN(RADIANS(PARAMETERS!$D$8-B515)/2))+(COS(RADIANS(B515))*COS(RADIANS(PARAMETERS!$D$8))*SIN(RADIANS(PARAMETERS!$D$9-A515)/2)*SIN(RADIANS(PARAMETERS!$D$9-A515)/2))))*2*3958.756</f>
        <v>1739.0974232846897</v>
      </c>
      <c r="D515">
        <v>101.04232025146</v>
      </c>
      <c r="E515">
        <v>139.20195007324</v>
      </c>
      <c r="F515">
        <v>193.11311340332</v>
      </c>
      <c r="G515">
        <v>235.65789794922</v>
      </c>
      <c r="H515">
        <v>297.45581054688</v>
      </c>
      <c r="I515" s="10">
        <f>IFERROR(EXP(TREND(LN($D$1:$H$1),LN(D515:H515),LN(Calculations!$B$2))),0)</f>
        <v>5.428800541452946E-2</v>
      </c>
    </row>
    <row r="516" spans="1:9" x14ac:dyDescent="0.35">
      <c r="A516">
        <v>-86</v>
      </c>
      <c r="B516">
        <v>13</v>
      </c>
      <c r="C516">
        <f>ASIN(SQRT((SIN(RADIANS(PARAMETERS!$D$8-B516)/2)*SIN(RADIANS(PARAMETERS!$D$8-B516)/2))+(COS(RADIANS(B516))*COS(RADIANS(PARAMETERS!$D$8))*SIN(RADIANS(PARAMETERS!$D$9-A516)/2)*SIN(RADIANS(PARAMETERS!$D$9-A516)/2))))*2*3958.756</f>
        <v>1705.8215530802838</v>
      </c>
      <c r="D516">
        <v>79.584121704102003</v>
      </c>
      <c r="E516">
        <v>108.64656829834</v>
      </c>
      <c r="F516">
        <v>153.68190002441</v>
      </c>
      <c r="G516">
        <v>187.71086120605</v>
      </c>
      <c r="H516">
        <v>237.36582946777</v>
      </c>
      <c r="I516" s="10">
        <f>IFERROR(EXP(TREND(LN($D$1:$H$1),LN(D516:H516),LN(Calculations!$B$2))),0)</f>
        <v>3.1168350902835085E-2</v>
      </c>
    </row>
    <row r="517" spans="1:9" x14ac:dyDescent="0.35">
      <c r="A517">
        <v>-85.5</v>
      </c>
      <c r="B517">
        <v>13</v>
      </c>
      <c r="C517">
        <f>ASIN(SQRT((SIN(RADIANS(PARAMETERS!$D$8-B517)/2)*SIN(RADIANS(PARAMETERS!$D$8-B517)/2))+(COS(RADIANS(B517))*COS(RADIANS(PARAMETERS!$D$8))*SIN(RADIANS(PARAMETERS!$D$9-A517)/2)*SIN(RADIANS(PARAMETERS!$D$9-A517)/2))))*2*3958.756</f>
        <v>1672.5499380108731</v>
      </c>
      <c r="D517">
        <v>57.791347503662003</v>
      </c>
      <c r="E517">
        <v>75.257820129395</v>
      </c>
      <c r="F517">
        <v>102.25208282471</v>
      </c>
      <c r="G517">
        <v>123.2084197998</v>
      </c>
      <c r="H517">
        <v>150.4409942627</v>
      </c>
      <c r="I517" s="10">
        <f>IFERROR(EXP(TREND(LN($D$1:$H$1),LN(D517:H517),LN(Calculations!$B$2))),0)</f>
        <v>1.9012220168715281E-2</v>
      </c>
    </row>
    <row r="518" spans="1:9" x14ac:dyDescent="0.35">
      <c r="A518">
        <v>-85</v>
      </c>
      <c r="B518">
        <v>13</v>
      </c>
      <c r="C518">
        <f>ASIN(SQRT((SIN(RADIANS(PARAMETERS!$D$8-B518)/2)*SIN(RADIANS(PARAMETERS!$D$8-B518)/2))+(COS(RADIANS(B518))*COS(RADIANS(PARAMETERS!$D$8))*SIN(RADIANS(PARAMETERS!$D$9-A518)/2)*SIN(RADIANS(PARAMETERS!$D$9-A518)/2))))*2*3958.756</f>
        <v>1639.2830096392192</v>
      </c>
      <c r="D518">
        <v>43.642784118652003</v>
      </c>
      <c r="E518">
        <v>60.104522705077997</v>
      </c>
      <c r="F518">
        <v>80.84001159668</v>
      </c>
      <c r="G518">
        <v>96.809410095215</v>
      </c>
      <c r="H518">
        <v>119.6145401001</v>
      </c>
      <c r="I518" s="10">
        <f>IFERROR(EXP(TREND(LN($D$1:$H$1),LN(D518:H518),LN(Calculations!$B$2))),0)</f>
        <v>9.8287437664445476E-3</v>
      </c>
    </row>
    <row r="519" spans="1:9" x14ac:dyDescent="0.35">
      <c r="A519">
        <v>-84.5</v>
      </c>
      <c r="B519">
        <v>13</v>
      </c>
      <c r="C519">
        <f>ASIN(SQRT((SIN(RADIANS(PARAMETERS!$D$8-B519)/2)*SIN(RADIANS(PARAMETERS!$D$8-B519)/2))+(COS(RADIANS(B519))*COS(RADIANS(PARAMETERS!$D$8))*SIN(RADIANS(PARAMETERS!$D$9-A519)/2)*SIN(RADIANS(PARAMETERS!$D$9-A519)/2))))*2*3958.756</f>
        <v>1606.0212311364269</v>
      </c>
      <c r="D519">
        <v>35.537330627441001</v>
      </c>
      <c r="E519">
        <v>49.32145690918</v>
      </c>
      <c r="F519">
        <v>69.852027893065994</v>
      </c>
      <c r="G519">
        <v>84.949920654297003</v>
      </c>
      <c r="H519">
        <v>106.87659454346</v>
      </c>
      <c r="I519" s="10">
        <f>IFERROR(EXP(TREND(LN($D$1:$H$1),LN(D519:H519),LN(Calculations!$B$2))),0)</f>
        <v>5.8224000938637685E-3</v>
      </c>
    </row>
    <row r="520" spans="1:9" x14ac:dyDescent="0.35">
      <c r="A520">
        <v>-84</v>
      </c>
      <c r="B520">
        <v>13</v>
      </c>
      <c r="C520">
        <f>ASIN(SQRT((SIN(RADIANS(PARAMETERS!$D$8-B520)/2)*SIN(RADIANS(PARAMETERS!$D$8-B520)/2))+(COS(RADIANS(B520))*COS(RADIANS(PARAMETERS!$D$8))*SIN(RADIANS(PARAMETERS!$D$9-A520)/2)*SIN(RADIANS(PARAMETERS!$D$9-A520)/2))))*2*3958.756</f>
        <v>1572.7651006498425</v>
      </c>
      <c r="D520">
        <v>29.734758377075</v>
      </c>
      <c r="E520">
        <v>40.738605499267997</v>
      </c>
      <c r="F520">
        <v>58.741794586182003</v>
      </c>
      <c r="G520">
        <v>70.993431091309006</v>
      </c>
      <c r="H520">
        <v>88.66544342041</v>
      </c>
      <c r="I520" s="10">
        <f>IFERROR(EXP(TREND(LN($D$1:$H$1),LN(D520:H520),LN(Calculations!$B$2))),0)</f>
        <v>3.9903951058873509E-3</v>
      </c>
    </row>
    <row r="521" spans="1:9" x14ac:dyDescent="0.35">
      <c r="A521">
        <v>-83.5</v>
      </c>
      <c r="B521">
        <v>13</v>
      </c>
      <c r="C521">
        <f>ASIN(SQRT((SIN(RADIANS(PARAMETERS!$D$8-B521)/2)*SIN(RADIANS(PARAMETERS!$D$8-B521)/2))+(COS(RADIANS(B521))*COS(RADIANS(PARAMETERS!$D$8))*SIN(RADIANS(PARAMETERS!$D$9-A521)/2)*SIN(RADIANS(PARAMETERS!$D$9-A521)/2))))*2*3958.756</f>
        <v>1539.5151551032372</v>
      </c>
      <c r="D521">
        <v>26.465270996093999</v>
      </c>
      <c r="E521">
        <v>34.680564880371001</v>
      </c>
      <c r="F521">
        <v>47.560764312743999</v>
      </c>
      <c r="G521">
        <v>57.63357925415</v>
      </c>
      <c r="H521">
        <v>68.353965759277003</v>
      </c>
      <c r="I521" s="10">
        <f>IFERROR(EXP(TREND(LN($D$1:$H$1),LN(D521:H521),LN(Calculations!$B$2))),0)</f>
        <v>2.9991045719292482E-3</v>
      </c>
    </row>
    <row r="522" spans="1:9" x14ac:dyDescent="0.35">
      <c r="A522">
        <v>-83</v>
      </c>
      <c r="B522">
        <v>13</v>
      </c>
      <c r="C522">
        <f>ASIN(SQRT((SIN(RADIANS(PARAMETERS!$D$8-B522)/2)*SIN(RADIANS(PARAMETERS!$D$8-B522)/2))+(COS(RADIANS(B522))*COS(RADIANS(PARAMETERS!$D$8))*SIN(RADIANS(PARAMETERS!$D$9-A522)/2)*SIN(RADIANS(PARAMETERS!$D$9-A522)/2))))*2*3958.756</f>
        <v>1506.2719744953931</v>
      </c>
      <c r="D522">
        <v>30.990299224853999</v>
      </c>
      <c r="E522">
        <v>43.16414642334</v>
      </c>
      <c r="F522">
        <v>62.495380401611001</v>
      </c>
      <c r="G522">
        <v>75.615386962890994</v>
      </c>
      <c r="H522">
        <v>94.563362121582003</v>
      </c>
      <c r="I522" s="10">
        <f>IFERROR(EXP(TREND(LN($D$1:$H$1),LN(D522:H522),LN(Calculations!$B$2))),0)</f>
        <v>4.3858350218653041E-3</v>
      </c>
    </row>
    <row r="523" spans="1:9" x14ac:dyDescent="0.35">
      <c r="A523">
        <v>-82.5</v>
      </c>
      <c r="B523">
        <v>13</v>
      </c>
      <c r="C523">
        <f>ASIN(SQRT((SIN(RADIANS(PARAMETERS!$D$8-B523)/2)*SIN(RADIANS(PARAMETERS!$D$8-B523)/2))+(COS(RADIANS(B523))*COS(RADIANS(PARAMETERS!$D$8))*SIN(RADIANS(PARAMETERS!$D$9-A523)/2)*SIN(RADIANS(PARAMETERS!$D$9-A523)/2))))*2*3958.756</f>
        <v>1473.0361867749918</v>
      </c>
      <c r="D523">
        <v>47.073963165282997</v>
      </c>
      <c r="E523">
        <v>67.90242767334</v>
      </c>
      <c r="F523">
        <v>96.89119720459</v>
      </c>
      <c r="G523">
        <v>120.28038024902</v>
      </c>
      <c r="H523">
        <v>148.46502685547</v>
      </c>
      <c r="I523" s="10">
        <f>IFERROR(EXP(TREND(LN($D$1:$H$1),LN(D523:H523),LN(Calculations!$B$2))),0)</f>
        <v>1.023594559649846E-2</v>
      </c>
    </row>
    <row r="524" spans="1:9" x14ac:dyDescent="0.35">
      <c r="A524">
        <v>-82</v>
      </c>
      <c r="B524">
        <v>13</v>
      </c>
      <c r="C524">
        <f>ASIN(SQRT((SIN(RADIANS(PARAMETERS!$D$8-B524)/2)*SIN(RADIANS(PARAMETERS!$D$8-B524)/2))+(COS(RADIANS(B524))*COS(RADIANS(PARAMETERS!$D$8))*SIN(RADIANS(PARAMETERS!$D$9-A524)/2)*SIN(RADIANS(PARAMETERS!$D$9-A524)/2))))*2*3958.756</f>
        <v>1439.8084733838602</v>
      </c>
      <c r="D524">
        <v>62.087448120117003</v>
      </c>
      <c r="E524">
        <v>84.31844329834</v>
      </c>
      <c r="F524">
        <v>120.56003570557</v>
      </c>
      <c r="G524">
        <v>143.83590698242</v>
      </c>
      <c r="H524">
        <v>171.73600769043</v>
      </c>
      <c r="I524" s="10">
        <f>IFERROR(EXP(TREND(LN($D$1:$H$1),LN(D524:H524),LN(Calculations!$B$2))),0)</f>
        <v>2.0639427372318549E-2</v>
      </c>
    </row>
    <row r="525" spans="1:9" x14ac:dyDescent="0.35">
      <c r="A525">
        <v>-81.5</v>
      </c>
      <c r="B525">
        <v>13</v>
      </c>
      <c r="C525">
        <f>ASIN(SQRT((SIN(RADIANS(PARAMETERS!$D$8-B525)/2)*SIN(RADIANS(PARAMETERS!$D$8-B525)/2))+(COS(RADIANS(B525))*COS(RADIANS(PARAMETERS!$D$8))*SIN(RADIANS(PARAMETERS!$D$9-A525)/2)*SIN(RADIANS(PARAMETERS!$D$9-A525)/2))))*2*3958.756</f>
        <v>1406.5895755777908</v>
      </c>
      <c r="D525">
        <v>66.039138793945</v>
      </c>
      <c r="E525">
        <v>92.085830688477003</v>
      </c>
      <c r="F525">
        <v>134.40664672852</v>
      </c>
      <c r="G525">
        <v>159.03495788574</v>
      </c>
      <c r="H525">
        <v>193.74685668945</v>
      </c>
      <c r="I525" s="10">
        <f>IFERROR(EXP(TREND(LN($D$1:$H$1),LN(D525:H525),LN(Calculations!$B$2))),0)</f>
        <v>2.1904412014620157E-2</v>
      </c>
    </row>
    <row r="526" spans="1:9" x14ac:dyDescent="0.35">
      <c r="A526">
        <v>-81</v>
      </c>
      <c r="B526">
        <v>13</v>
      </c>
      <c r="C526">
        <f>ASIN(SQRT((SIN(RADIANS(PARAMETERS!$D$8-B526)/2)*SIN(RADIANS(PARAMETERS!$D$8-B526)/2))+(COS(RADIANS(B526))*COS(RADIANS(PARAMETERS!$D$8))*SIN(RADIANS(PARAMETERS!$D$9-A526)/2)*SIN(RADIANS(PARAMETERS!$D$9-A526)/2))))*2*3958.756</f>
        <v>1373.3803016549111</v>
      </c>
      <c r="D526">
        <v>50.683685302733998</v>
      </c>
      <c r="E526">
        <v>71.550025939940994</v>
      </c>
      <c r="F526">
        <v>101.42450714111</v>
      </c>
      <c r="G526">
        <v>125.40366363525</v>
      </c>
      <c r="H526">
        <v>151.91746520996</v>
      </c>
      <c r="I526" s="10">
        <f>IFERROR(EXP(TREND(LN($D$1:$H$1),LN(D526:H526),LN(Calculations!$B$2))),0)</f>
        <v>1.2309126035916051E-2</v>
      </c>
    </row>
    <row r="527" spans="1:9" x14ac:dyDescent="0.35">
      <c r="A527">
        <v>-80.5</v>
      </c>
      <c r="B527">
        <v>13</v>
      </c>
      <c r="C527">
        <f>ASIN(SQRT((SIN(RADIANS(PARAMETERS!$D$8-B527)/2)*SIN(RADIANS(PARAMETERS!$D$8-B527)/2))+(COS(RADIANS(B527))*COS(RADIANS(PARAMETERS!$D$8))*SIN(RADIANS(PARAMETERS!$D$9-A527)/2)*SIN(RADIANS(PARAMETERS!$D$9-A527)/2))))*2*3958.756</f>
        <v>1340.1815352469393</v>
      </c>
      <c r="D527">
        <v>30.249565124511999</v>
      </c>
      <c r="E527">
        <v>44.005058288573998</v>
      </c>
      <c r="F527">
        <v>65.541976928710994</v>
      </c>
      <c r="G527">
        <v>80.076766967772997</v>
      </c>
      <c r="H527">
        <v>101.29231262207</v>
      </c>
      <c r="I527" s="10">
        <f>IFERROR(EXP(TREND(LN($D$1:$H$1),LN(D527:H527),LN(Calculations!$B$2))),0)</f>
        <v>4.2296221288486849E-3</v>
      </c>
    </row>
    <row r="528" spans="1:9" x14ac:dyDescent="0.35">
      <c r="A528">
        <v>-80</v>
      </c>
      <c r="B528">
        <v>13</v>
      </c>
      <c r="C528">
        <f>ASIN(SQRT((SIN(RADIANS(PARAMETERS!$D$8-B528)/2)*SIN(RADIANS(PARAMETERS!$D$8-B528)/2))+(COS(RADIANS(B528))*COS(RADIANS(PARAMETERS!$D$8))*SIN(RADIANS(PARAMETERS!$D$9-A528)/2)*SIN(RADIANS(PARAMETERS!$D$9-A528)/2))))*2*3958.756</f>
        <v>1306.9942448596512</v>
      </c>
      <c r="D528">
        <v>14.882115364075</v>
      </c>
      <c r="E528">
        <v>21.031593322753999</v>
      </c>
      <c r="F528">
        <v>29.766216278076001</v>
      </c>
      <c r="G528">
        <v>35.494209289551002</v>
      </c>
      <c r="H528">
        <v>43.635955810547003</v>
      </c>
      <c r="I528" s="10">
        <f>IFERROR(EXP(TREND(LN($D$1:$H$1),LN(D528:H528),LN(Calculations!$B$2))),0)</f>
        <v>9.4864104161304175E-4</v>
      </c>
    </row>
    <row r="529" spans="1:9" x14ac:dyDescent="0.35">
      <c r="A529">
        <v>-79.5</v>
      </c>
      <c r="B529">
        <v>13</v>
      </c>
      <c r="C529">
        <f>ASIN(SQRT((SIN(RADIANS(PARAMETERS!$D$8-B529)/2)*SIN(RADIANS(PARAMETERS!$D$8-B529)/2))+(COS(RADIANS(B529))*COS(RADIANS(PARAMETERS!$D$8))*SIN(RADIANS(PARAMETERS!$D$9-A529)/2)*SIN(RADIANS(PARAMETERS!$D$9-A529)/2))))*2*3958.756</f>
        <v>1273.8194948869814</v>
      </c>
      <c r="D529">
        <v>9.2944116592406996</v>
      </c>
      <c r="E529">
        <v>12.840549468994</v>
      </c>
      <c r="F529">
        <v>17.401006698608001</v>
      </c>
      <c r="G529">
        <v>20.934152603148998</v>
      </c>
      <c r="H529">
        <v>25.94725227356</v>
      </c>
      <c r="I529" s="10">
        <f>IFERROR(EXP(TREND(LN($D$1:$H$1),LN(D529:H529),LN(Calculations!$B$2))),0)</f>
        <v>2.9757223737794262E-4</v>
      </c>
    </row>
    <row r="530" spans="1:9" x14ac:dyDescent="0.35">
      <c r="A530">
        <v>-79</v>
      </c>
      <c r="B530">
        <v>13</v>
      </c>
      <c r="C530">
        <f>ASIN(SQRT((SIN(RADIANS(PARAMETERS!$D$8-B530)/2)*SIN(RADIANS(PARAMETERS!$D$8-B530)/2))+(COS(RADIANS(B530))*COS(RADIANS(PARAMETERS!$D$8))*SIN(RADIANS(PARAMETERS!$D$9-A530)/2)*SIN(RADIANS(PARAMETERS!$D$9-A530)/2))))*2*3958.756</f>
        <v>1240.6584583702672</v>
      </c>
      <c r="D530">
        <v>7.2510461807251003</v>
      </c>
      <c r="E530">
        <v>9.8938713073730007</v>
      </c>
      <c r="F530">
        <v>13.36993598938</v>
      </c>
      <c r="G530">
        <v>15.655849456786999</v>
      </c>
      <c r="H530">
        <v>18.841245651245</v>
      </c>
      <c r="I530" s="10">
        <f>IFERROR(EXP(TREND(LN($D$1:$H$1),LN(D530:H530),LN(Calculations!$B$2))),0)</f>
        <v>1.3946613773663607E-4</v>
      </c>
    </row>
    <row r="531" spans="1:9" x14ac:dyDescent="0.35">
      <c r="A531">
        <v>-78.5</v>
      </c>
      <c r="B531">
        <v>13</v>
      </c>
      <c r="C531">
        <f>ASIN(SQRT((SIN(RADIANS(PARAMETERS!$D$8-B531)/2)*SIN(RADIANS(PARAMETERS!$D$8-B531)/2))+(COS(RADIANS(B531))*COS(RADIANS(PARAMETERS!$D$8))*SIN(RADIANS(PARAMETERS!$D$9-A531)/2)*SIN(RADIANS(PARAMETERS!$D$9-A531)/2))))*2*3958.756</f>
        <v>1207.5124318325043</v>
      </c>
      <c r="D531">
        <v>7.2693243026732999</v>
      </c>
      <c r="E531">
        <v>10.003546714783001</v>
      </c>
      <c r="F531">
        <v>13.818996429443001</v>
      </c>
      <c r="G531">
        <v>16.533603668213001</v>
      </c>
      <c r="H531">
        <v>20.406303405761999</v>
      </c>
      <c r="I531" s="10">
        <f>IFERROR(EXP(TREND(LN($D$1:$H$1),LN(D531:H531),LN(Calculations!$B$2))),0)</f>
        <v>1.7690905045458037E-4</v>
      </c>
    </row>
    <row r="532" spans="1:9" x14ac:dyDescent="0.35">
      <c r="A532">
        <v>-78</v>
      </c>
      <c r="B532">
        <v>13</v>
      </c>
      <c r="C532">
        <f>ASIN(SQRT((SIN(RADIANS(PARAMETERS!$D$8-B532)/2)*SIN(RADIANS(PARAMETERS!$D$8-B532)/2))+(COS(RADIANS(B532))*COS(RADIANS(PARAMETERS!$D$8))*SIN(RADIANS(PARAMETERS!$D$9-A532)/2)*SIN(RADIANS(PARAMETERS!$D$9-A532)/2))))*2*3958.756</f>
        <v>1174.3828525903468</v>
      </c>
      <c r="D532">
        <v>8.8237781524658008</v>
      </c>
      <c r="E532">
        <v>12.716581344604</v>
      </c>
      <c r="F532">
        <v>18.45631980896</v>
      </c>
      <c r="G532">
        <v>23.149503707886002</v>
      </c>
      <c r="H532">
        <v>29.445407867431999</v>
      </c>
      <c r="I532" s="10">
        <f>IFERROR(EXP(TREND(LN($D$1:$H$1),LN(D532:H532),LN(Calculations!$B$2))),0)</f>
        <v>4.0134993032859255E-4</v>
      </c>
    </row>
    <row r="533" spans="1:9" x14ac:dyDescent="0.35">
      <c r="A533">
        <v>-77.5</v>
      </c>
      <c r="B533">
        <v>13</v>
      </c>
      <c r="C533">
        <f>ASIN(SQRT((SIN(RADIANS(PARAMETERS!$D$8-B533)/2)*SIN(RADIANS(PARAMETERS!$D$8-B533)/2))+(COS(RADIANS(B533))*COS(RADIANS(PARAMETERS!$D$8))*SIN(RADIANS(PARAMETERS!$D$9-A533)/2)*SIN(RADIANS(PARAMETERS!$D$9-A533)/2))))*2*3958.756</f>
        <v>1141.2713190378945</v>
      </c>
      <c r="D533">
        <v>12.127621650696</v>
      </c>
      <c r="E533">
        <v>17.810445785521999</v>
      </c>
      <c r="F533">
        <v>27.465869903563998</v>
      </c>
      <c r="G533">
        <v>34.158550262451001</v>
      </c>
      <c r="H533">
        <v>44.119129180907997</v>
      </c>
      <c r="I533" s="10">
        <f>IFERROR(EXP(TREND(LN($D$1:$H$1),LN(D533:H533),LN(Calculations!$B$2))),0)</f>
        <v>8.3210945102357226E-4</v>
      </c>
    </row>
    <row r="534" spans="1:9" x14ac:dyDescent="0.35">
      <c r="A534">
        <v>-77</v>
      </c>
      <c r="B534">
        <v>13</v>
      </c>
      <c r="C534">
        <f>ASIN(SQRT((SIN(RADIANS(PARAMETERS!$D$8-B534)/2)*SIN(RADIANS(PARAMETERS!$D$8-B534)/2))+(COS(RADIANS(B534))*COS(RADIANS(PARAMETERS!$D$8))*SIN(RADIANS(PARAMETERS!$D$9-A534)/2)*SIN(RADIANS(PARAMETERS!$D$9-A534)/2))))*2*3958.756</f>
        <v>1108.1796145114686</v>
      </c>
      <c r="D534">
        <v>15.15339756012</v>
      </c>
      <c r="E534">
        <v>22.910224914551002</v>
      </c>
      <c r="F534">
        <v>34.033718109131001</v>
      </c>
      <c r="G534">
        <v>42.554733276367003</v>
      </c>
      <c r="H534">
        <v>55.311088562012003</v>
      </c>
      <c r="I534" s="10">
        <f>IFERROR(EXP(TREND(LN($D$1:$H$1),LN(D534:H534),LN(Calculations!$B$2))),0)</f>
        <v>1.2421648852486409E-3</v>
      </c>
    </row>
    <row r="535" spans="1:9" x14ac:dyDescent="0.35">
      <c r="A535">
        <v>-76.5</v>
      </c>
      <c r="B535">
        <v>13</v>
      </c>
      <c r="C535">
        <f>ASIN(SQRT((SIN(RADIANS(PARAMETERS!$D$8-B535)/2)*SIN(RADIANS(PARAMETERS!$D$8-B535)/2))+(COS(RADIANS(B535))*COS(RADIANS(PARAMETERS!$D$8))*SIN(RADIANS(PARAMETERS!$D$9-A535)/2)*SIN(RADIANS(PARAMETERS!$D$9-A535)/2))))*2*3958.756</f>
        <v>1075.1097354905974</v>
      </c>
      <c r="D535">
        <v>19.561319351196001</v>
      </c>
      <c r="E535">
        <v>30.369596481323001</v>
      </c>
      <c r="F535">
        <v>47.29857635498</v>
      </c>
      <c r="G535">
        <v>61.033767700195</v>
      </c>
      <c r="H535">
        <v>77.850425720215</v>
      </c>
      <c r="I535" s="10">
        <f>IFERROR(EXP(TREND(LN($D$1:$H$1),LN(D535:H535),LN(Calculations!$B$2))),0)</f>
        <v>2.0734166085648125E-3</v>
      </c>
    </row>
    <row r="536" spans="1:9" x14ac:dyDescent="0.35">
      <c r="A536">
        <v>-76</v>
      </c>
      <c r="B536">
        <v>13</v>
      </c>
      <c r="C536">
        <f>ASIN(SQRT((SIN(RADIANS(PARAMETERS!$D$8-B536)/2)*SIN(RADIANS(PARAMETERS!$D$8-B536)/2))+(COS(RADIANS(B536))*COS(RADIANS(PARAMETERS!$D$8))*SIN(RADIANS(PARAMETERS!$D$9-A536)/2)*SIN(RADIANS(PARAMETERS!$D$9-A536)/2))))*2*3958.756</f>
        <v>1042.0639250767765</v>
      </c>
      <c r="D536">
        <v>26.114637374878001</v>
      </c>
      <c r="E536">
        <v>39.715488433837997</v>
      </c>
      <c r="F536">
        <v>62.936965942382997</v>
      </c>
      <c r="G536">
        <v>78.213241577147997</v>
      </c>
      <c r="H536">
        <v>100.92962646484</v>
      </c>
      <c r="I536" s="10">
        <f>IFERROR(EXP(TREND(LN($D$1:$H$1),LN(D536:H536),LN(Calculations!$B$2))),0)</f>
        <v>3.3047647139140663E-3</v>
      </c>
    </row>
    <row r="537" spans="1:9" x14ac:dyDescent="0.35">
      <c r="A537">
        <v>-75.5</v>
      </c>
      <c r="B537">
        <v>13</v>
      </c>
      <c r="C537">
        <f>ASIN(SQRT((SIN(RADIANS(PARAMETERS!$D$8-B537)/2)*SIN(RADIANS(PARAMETERS!$D$8-B537)/2))+(COS(RADIANS(B537))*COS(RADIANS(PARAMETERS!$D$8))*SIN(RADIANS(PARAMETERS!$D$9-A537)/2)*SIN(RADIANS(PARAMETERS!$D$9-A537)/2))))*2*3958.756</f>
        <v>1009.0447129308168</v>
      </c>
      <c r="D537">
        <v>33.2607421875</v>
      </c>
      <c r="E537">
        <v>54.55294418335</v>
      </c>
      <c r="F537">
        <v>85.235488891602003</v>
      </c>
      <c r="G537">
        <v>110.70915222168</v>
      </c>
      <c r="H537">
        <v>144.52030944824</v>
      </c>
      <c r="I537" s="10">
        <f>IFERROR(EXP(TREND(LN($D$1:$H$1),LN(D537:H537),LN(Calculations!$B$2))),0)</f>
        <v>5.0031864629545052E-3</v>
      </c>
    </row>
    <row r="538" spans="1:9" x14ac:dyDescent="0.35">
      <c r="A538">
        <v>-75</v>
      </c>
      <c r="B538">
        <v>13</v>
      </c>
      <c r="C538">
        <f>ASIN(SQRT((SIN(RADIANS(PARAMETERS!$D$8-B538)/2)*SIN(RADIANS(PARAMETERS!$D$8-B538)/2))+(COS(RADIANS(B538))*COS(RADIANS(PARAMETERS!$D$8))*SIN(RADIANS(PARAMETERS!$D$9-A538)/2)*SIN(RADIANS(PARAMETERS!$D$9-A538)/2))))*2*3958.756</f>
        <v>976.05496315889229</v>
      </c>
      <c r="D538">
        <v>33.413871765137003</v>
      </c>
      <c r="E538">
        <v>52.009979248047003</v>
      </c>
      <c r="F538">
        <v>78.372291564940994</v>
      </c>
      <c r="G538">
        <v>98.790016174315994</v>
      </c>
      <c r="H538">
        <v>129.62786865234</v>
      </c>
      <c r="I538" s="10">
        <f>IFERROR(EXP(TREND(LN($D$1:$H$1),LN(D538:H538),LN(Calculations!$B$2))),0)</f>
        <v>5.0613057439933638E-3</v>
      </c>
    </row>
    <row r="539" spans="1:9" x14ac:dyDescent="0.35">
      <c r="A539">
        <v>-74.5</v>
      </c>
      <c r="B539">
        <v>13</v>
      </c>
      <c r="C539">
        <f>ASIN(SQRT((SIN(RADIANS(PARAMETERS!$D$8-B539)/2)*SIN(RADIANS(PARAMETERS!$D$8-B539)/2))+(COS(RADIANS(B539))*COS(RADIANS(PARAMETERS!$D$8))*SIN(RADIANS(PARAMETERS!$D$9-A539)/2)*SIN(RADIANS(PARAMETERS!$D$9-A539)/2))))*2*3958.756</f>
        <v>943.09793204003552</v>
      </c>
      <c r="D539">
        <v>32.472049713135</v>
      </c>
      <c r="E539">
        <v>47.399871826172003</v>
      </c>
      <c r="F539">
        <v>69.520149230957003</v>
      </c>
      <c r="G539">
        <v>85.095817565917997</v>
      </c>
      <c r="H539">
        <v>107.8770904541</v>
      </c>
      <c r="I539" s="10">
        <f>IFERROR(EXP(TREND(LN($D$1:$H$1),LN(D539:H539),LN(Calculations!$B$2))),0)</f>
        <v>4.8586995643531824E-3</v>
      </c>
    </row>
    <row r="540" spans="1:9" x14ac:dyDescent="0.35">
      <c r="A540">
        <v>-74</v>
      </c>
      <c r="B540">
        <v>13</v>
      </c>
      <c r="C540">
        <f>ASIN(SQRT((SIN(RADIANS(PARAMETERS!$D$8-B540)/2)*SIN(RADIANS(PARAMETERS!$D$8-B540)/2))+(COS(RADIANS(B540))*COS(RADIANS(PARAMETERS!$D$8))*SIN(RADIANS(PARAMETERS!$D$9-A540)/2)*SIN(RADIANS(PARAMETERS!$D$9-A540)/2))))*2*3958.756</f>
        <v>910.17733801584609</v>
      </c>
      <c r="D540">
        <v>35.668266296387003</v>
      </c>
      <c r="E540">
        <v>51.594902038573998</v>
      </c>
      <c r="F540">
        <v>73.704963684082003</v>
      </c>
      <c r="G540">
        <v>89.981346130370994</v>
      </c>
      <c r="H540">
        <v>113.71919250488</v>
      </c>
      <c r="I540" s="10">
        <f>IFERROR(EXP(TREND(LN($D$1:$H$1),LN(D540:H540),LN(Calculations!$B$2))),0)</f>
        <v>5.8952121601110862E-3</v>
      </c>
    </row>
    <row r="541" spans="1:9" x14ac:dyDescent="0.35">
      <c r="A541">
        <v>-73.5</v>
      </c>
      <c r="B541">
        <v>13</v>
      </c>
      <c r="C541">
        <f>ASIN(SQRT((SIN(RADIANS(PARAMETERS!$D$8-B541)/2)*SIN(RADIANS(PARAMETERS!$D$8-B541)/2))+(COS(RADIANS(B541))*COS(RADIANS(PARAMETERS!$D$8))*SIN(RADIANS(PARAMETERS!$D$9-A541)/2)*SIN(RADIANS(PARAMETERS!$D$9-A541)/2))))*2*3958.756</f>
        <v>877.29744706099154</v>
      </c>
      <c r="D541">
        <v>39.561603546142997</v>
      </c>
      <c r="E541">
        <v>57.502117156982003</v>
      </c>
      <c r="F541">
        <v>79.620208740234006</v>
      </c>
      <c r="G541">
        <v>96.877891540527003</v>
      </c>
      <c r="H541">
        <v>121.95494842529</v>
      </c>
      <c r="I541" s="10">
        <f>IFERROR(EXP(TREND(LN($D$1:$H$1),LN(D541:H541),LN(Calculations!$B$2))),0)</f>
        <v>7.465240481013039E-3</v>
      </c>
    </row>
    <row r="542" spans="1:9" x14ac:dyDescent="0.35">
      <c r="A542">
        <v>-73</v>
      </c>
      <c r="B542">
        <v>13</v>
      </c>
      <c r="C542">
        <f>ASIN(SQRT((SIN(RADIANS(PARAMETERS!$D$8-B542)/2)*SIN(RADIANS(PARAMETERS!$D$8-B542)/2))+(COS(RADIANS(B542))*COS(RADIANS(PARAMETERS!$D$8))*SIN(RADIANS(PARAMETERS!$D$9-A542)/2)*SIN(RADIANS(PARAMETERS!$D$9-A542)/2))))*2*3958.756</f>
        <v>844.46317748279762</v>
      </c>
      <c r="D542">
        <v>40.294960021972997</v>
      </c>
      <c r="E542">
        <v>57.805038452147997</v>
      </c>
      <c r="F542">
        <v>79.077262878417997</v>
      </c>
      <c r="G542">
        <v>95.592323303222997</v>
      </c>
      <c r="H542">
        <v>119.42000579834</v>
      </c>
      <c r="I542" s="10">
        <f>IFERROR(EXP(TREND(LN($D$1:$H$1),LN(D542:H542),LN(Calculations!$B$2))),0)</f>
        <v>7.9242578206397424E-3</v>
      </c>
    </row>
    <row r="543" spans="1:9" x14ac:dyDescent="0.35">
      <c r="A543">
        <v>-72.5</v>
      </c>
      <c r="B543">
        <v>13</v>
      </c>
      <c r="C543">
        <f>ASIN(SQRT((SIN(RADIANS(PARAMETERS!$D$8-B543)/2)*SIN(RADIANS(PARAMETERS!$D$8-B543)/2))+(COS(RADIANS(B543))*COS(RADIANS(PARAMETERS!$D$8))*SIN(RADIANS(PARAMETERS!$D$9-A543)/2)*SIN(RADIANS(PARAMETERS!$D$9-A543)/2))))*2*3958.756</f>
        <v>811.68022944750544</v>
      </c>
      <c r="D543">
        <v>40.319107055663999</v>
      </c>
      <c r="E543">
        <v>56.367576599121001</v>
      </c>
      <c r="F543">
        <v>75.203575134277003</v>
      </c>
      <c r="G543">
        <v>89.135581970215</v>
      </c>
      <c r="H543">
        <v>108.80838775635</v>
      </c>
      <c r="I543" s="10">
        <f>IFERROR(EXP(TREND(LN($D$1:$H$1),LN(D543:H543),LN(Calculations!$B$2))),0)</f>
        <v>8.4694418204649385E-3</v>
      </c>
    </row>
    <row r="544" spans="1:9" x14ac:dyDescent="0.35">
      <c r="A544">
        <v>-72</v>
      </c>
      <c r="B544">
        <v>13</v>
      </c>
      <c r="C544">
        <f>ASIN(SQRT((SIN(RADIANS(PARAMETERS!$D$8-B544)/2)*SIN(RADIANS(PARAMETERS!$D$8-B544)/2))+(COS(RADIANS(B544))*COS(RADIANS(PARAMETERS!$D$8))*SIN(RADIANS(PARAMETERS!$D$9-A544)/2)*SIN(RADIANS(PARAMETERS!$D$9-A544)/2))))*2*3958.756</f>
        <v>778.95524622449864</v>
      </c>
      <c r="D544">
        <v>48.448627471923999</v>
      </c>
      <c r="E544">
        <v>66.203750610352003</v>
      </c>
      <c r="F544">
        <v>89.197662353515994</v>
      </c>
      <c r="G544">
        <v>106.93056488037</v>
      </c>
      <c r="H544">
        <v>131.98503112793</v>
      </c>
      <c r="I544" s="10">
        <f>IFERROR(EXP(TREND(LN($D$1:$H$1),LN(D544:H544),LN(Calculations!$B$2))),0)</f>
        <v>1.2475595193284174E-2</v>
      </c>
    </row>
    <row r="545" spans="1:9" x14ac:dyDescent="0.35">
      <c r="A545">
        <v>-71.5</v>
      </c>
      <c r="B545">
        <v>13</v>
      </c>
      <c r="C545">
        <f>ASIN(SQRT((SIN(RADIANS(PARAMETERS!$D$8-B545)/2)*SIN(RADIANS(PARAMETERS!$D$8-B545)/2))+(COS(RADIANS(B545))*COS(RADIANS(PARAMETERS!$D$8))*SIN(RADIANS(PARAMETERS!$D$9-A545)/2)*SIN(RADIANS(PARAMETERS!$D$9-A545)/2))))*2*3958.756</f>
        <v>746.2960164576765</v>
      </c>
      <c r="D545">
        <v>62.532493591308999</v>
      </c>
      <c r="E545">
        <v>81.743217468262003</v>
      </c>
      <c r="F545">
        <v>111.78192901611</v>
      </c>
      <c r="G545">
        <v>134.02117919922</v>
      </c>
      <c r="H545">
        <v>157.28227233887</v>
      </c>
      <c r="I545" s="10">
        <f>IFERROR(EXP(TREND(LN($D$1:$H$1),LN(D545:H545),LN(Calculations!$B$2))),0)</f>
        <v>2.4393293591321325E-2</v>
      </c>
    </row>
    <row r="546" spans="1:9" x14ac:dyDescent="0.35">
      <c r="A546">
        <v>-71</v>
      </c>
      <c r="B546">
        <v>13</v>
      </c>
      <c r="C546">
        <f>ASIN(SQRT((SIN(RADIANS(PARAMETERS!$D$8-B546)/2)*SIN(RADIANS(PARAMETERS!$D$8-B546)/2))+(COS(RADIANS(B546))*COS(RADIANS(PARAMETERS!$D$8))*SIN(RADIANS(PARAMETERS!$D$9-A546)/2)*SIN(RADIANS(PARAMETERS!$D$9-A546)/2))))*2*3958.756</f>
        <v>713.71172997638371</v>
      </c>
      <c r="D546">
        <v>80.638641357422003</v>
      </c>
      <c r="E546">
        <v>111.38317108154</v>
      </c>
      <c r="F546">
        <v>152.85862731934</v>
      </c>
      <c r="G546">
        <v>180.20014953613</v>
      </c>
      <c r="H546">
        <v>218.5807800293</v>
      </c>
      <c r="I546" s="10">
        <f>IFERROR(EXP(TREND(LN($D$1:$H$1),LN(D546:H546),LN(Calculations!$B$2))),0)</f>
        <v>4.0908785976341795E-2</v>
      </c>
    </row>
    <row r="547" spans="1:9" x14ac:dyDescent="0.35">
      <c r="A547">
        <v>-70.5</v>
      </c>
      <c r="B547">
        <v>13</v>
      </c>
      <c r="C547">
        <f>ASIN(SQRT((SIN(RADIANS(PARAMETERS!$D$8-B547)/2)*SIN(RADIANS(PARAMETERS!$D$8-B547)/2))+(COS(RADIANS(B547))*COS(RADIANS(PARAMETERS!$D$8))*SIN(RADIANS(PARAMETERS!$D$9-A547)/2)*SIN(RADIANS(PARAMETERS!$D$9-A547)/2))))*2*3958.756</f>
        <v>681.21330413046564</v>
      </c>
      <c r="D547">
        <v>93.105842590332003</v>
      </c>
      <c r="E547">
        <v>131.21455383301</v>
      </c>
      <c r="F547">
        <v>171.33079528809</v>
      </c>
      <c r="G547">
        <v>201.51216125488</v>
      </c>
      <c r="H547">
        <v>243.77285766602</v>
      </c>
      <c r="I547" s="10">
        <f>IFERROR(EXP(TREND(LN($D$1:$H$1),LN(D547:H547),LN(Calculations!$B$2))),0)</f>
        <v>6.6343689812514886E-2</v>
      </c>
    </row>
    <row r="548" spans="1:9" x14ac:dyDescent="0.35">
      <c r="A548">
        <v>-70</v>
      </c>
      <c r="B548">
        <v>13</v>
      </c>
      <c r="C548">
        <f>ASIN(SQRT((SIN(RADIANS(PARAMETERS!$D$8-B548)/2)*SIN(RADIANS(PARAMETERS!$D$8-B548)/2))+(COS(RADIANS(B548))*COS(RADIANS(PARAMETERS!$D$8))*SIN(RADIANS(PARAMETERS!$D$9-A548)/2)*SIN(RADIANS(PARAMETERS!$D$9-A548)/2))))*2*3958.756</f>
        <v>648.81380394435871</v>
      </c>
      <c r="D548">
        <v>93.28923034668</v>
      </c>
      <c r="E548">
        <v>131.8889465332</v>
      </c>
      <c r="F548">
        <v>172.16445922852</v>
      </c>
      <c r="G548">
        <v>202.45910644531</v>
      </c>
      <c r="H548">
        <v>244.87077331543</v>
      </c>
      <c r="I548" s="10">
        <f>IFERROR(EXP(TREND(LN($D$1:$H$1),LN(D548:H548),LN(Calculations!$B$2))),0)</f>
        <v>6.6349422905165864E-2</v>
      </c>
    </row>
    <row r="549" spans="1:9" x14ac:dyDescent="0.35">
      <c r="A549">
        <v>-69.5</v>
      </c>
      <c r="B549">
        <v>13</v>
      </c>
      <c r="C549">
        <f>ASIN(SQRT((SIN(RADIANS(PARAMETERS!$D$8-B549)/2)*SIN(RADIANS(PARAMETERS!$D$8-B549)/2))+(COS(RADIANS(B549))*COS(RADIANS(PARAMETERS!$D$8))*SIN(RADIANS(PARAMETERS!$D$9-A549)/2)*SIN(RADIANS(PARAMETERS!$D$9-A549)/2))))*2*3958.756</f>
        <v>616.52898838717863</v>
      </c>
      <c r="D549">
        <v>76.291877746582003</v>
      </c>
      <c r="E549">
        <v>107.6238861084</v>
      </c>
      <c r="F549">
        <v>151.6665802002</v>
      </c>
      <c r="G549">
        <v>180.53848266602</v>
      </c>
      <c r="H549">
        <v>221.4991607666</v>
      </c>
      <c r="I549" s="10">
        <f>IFERROR(EXP(TREND(LN($D$1:$H$1),LN(D549:H549),LN(Calculations!$B$2))),0)</f>
        <v>3.1253229575854281E-2</v>
      </c>
    </row>
    <row r="550" spans="1:9" x14ac:dyDescent="0.35">
      <c r="A550">
        <v>-69</v>
      </c>
      <c r="B550">
        <v>13</v>
      </c>
      <c r="C550">
        <f>ASIN(SQRT((SIN(RADIANS(PARAMETERS!$D$8-B550)/2)*SIN(RADIANS(PARAMETERS!$D$8-B550)/2))+(COS(RADIANS(B550))*COS(RADIANS(PARAMETERS!$D$8))*SIN(RADIANS(PARAMETERS!$D$9-A550)/2)*SIN(RADIANS(PARAMETERS!$D$9-A550)/2))))*2*3958.756</f>
        <v>584.37802804207195</v>
      </c>
      <c r="D550">
        <v>52.365447998047003</v>
      </c>
      <c r="E550">
        <v>72.464416503905994</v>
      </c>
      <c r="F550">
        <v>102.06755065918</v>
      </c>
      <c r="G550">
        <v>125.71007537842</v>
      </c>
      <c r="H550">
        <v>152.4853515625</v>
      </c>
      <c r="I550" s="10">
        <f>IFERROR(EXP(TREND(LN($D$1:$H$1),LN(D550:H550),LN(Calculations!$B$2))),0)</f>
        <v>1.3441011140570518E-2</v>
      </c>
    </row>
    <row r="551" spans="1:9" x14ac:dyDescent="0.35">
      <c r="A551">
        <v>-68.5</v>
      </c>
      <c r="B551">
        <v>13</v>
      </c>
      <c r="C551">
        <f>ASIN(SQRT((SIN(RADIANS(PARAMETERS!$D$8-B551)/2)*SIN(RADIANS(PARAMETERS!$D$8-B551)/2))+(COS(RADIANS(B551))*COS(RADIANS(PARAMETERS!$D$8))*SIN(RADIANS(PARAMETERS!$D$9-A551)/2)*SIN(RADIANS(PARAMETERS!$D$9-A551)/2))))*2*3958.756</f>
        <v>552.38445840414977</v>
      </c>
      <c r="D551">
        <v>35.199100494385</v>
      </c>
      <c r="E551">
        <v>48.516857147217003</v>
      </c>
      <c r="F551">
        <v>66.706520080565994</v>
      </c>
      <c r="G551">
        <v>78.40502166748</v>
      </c>
      <c r="H551">
        <v>94.773612976074006</v>
      </c>
      <c r="I551" s="10">
        <f>IFERROR(EXP(TREND(LN($D$1:$H$1),LN(D551:H551),LN(Calculations!$B$2))),0)</f>
        <v>6.1053012518072595E-3</v>
      </c>
    </row>
    <row r="552" spans="1:9" x14ac:dyDescent="0.35">
      <c r="A552">
        <v>-68</v>
      </c>
      <c r="B552">
        <v>13</v>
      </c>
      <c r="C552">
        <f>ASIN(SQRT((SIN(RADIANS(PARAMETERS!$D$8-B552)/2)*SIN(RADIANS(PARAMETERS!$D$8-B552)/2))+(COS(RADIANS(B552))*COS(RADIANS(PARAMETERS!$D$8))*SIN(RADIANS(PARAMETERS!$D$9-A552)/2)*SIN(RADIANS(PARAMETERS!$D$9-A552)/2))))*2*3958.756</f>
        <v>520.57746098403595</v>
      </c>
      <c r="D552">
        <v>30.64624786377</v>
      </c>
      <c r="E552">
        <v>42.044628143311002</v>
      </c>
      <c r="F552">
        <v>60.07751083374</v>
      </c>
      <c r="G552">
        <v>70.680847167969006</v>
      </c>
      <c r="H552">
        <v>85.532539367675994</v>
      </c>
      <c r="I552" s="10">
        <f>IFERROR(EXP(TREND(LN($D$1:$H$1),LN(D552:H552),LN(Calculations!$B$2))),0)</f>
        <v>4.3686388204981158E-3</v>
      </c>
    </row>
    <row r="553" spans="1:9" x14ac:dyDescent="0.35">
      <c r="A553">
        <v>-67.5</v>
      </c>
      <c r="B553">
        <v>13</v>
      </c>
      <c r="C553">
        <f>ASIN(SQRT((SIN(RADIANS(PARAMETERS!$D$8-B553)/2)*SIN(RADIANS(PARAMETERS!$D$8-B553)/2))+(COS(RADIANS(B553))*COS(RADIANS(PARAMETERS!$D$8))*SIN(RADIANS(PARAMETERS!$D$9-A553)/2)*SIN(RADIANS(PARAMETERS!$D$9-A553)/2))))*2*3958.756</f>
        <v>488.99360604995161</v>
      </c>
      <c r="D553">
        <v>25.743402481078999</v>
      </c>
      <c r="E553">
        <v>34.655506134032997</v>
      </c>
      <c r="F553">
        <v>49.005306243896001</v>
      </c>
      <c r="G553">
        <v>59.839344024657997</v>
      </c>
      <c r="H553">
        <v>71.559593200684006</v>
      </c>
      <c r="I553" s="10">
        <f>IFERROR(EXP(TREND(LN($D$1:$H$1),LN(D553:H553),LN(Calculations!$B$2))),0)</f>
        <v>2.9084396478464545E-3</v>
      </c>
    </row>
    <row r="554" spans="1:9" x14ac:dyDescent="0.35">
      <c r="A554">
        <v>-67</v>
      </c>
      <c r="B554">
        <v>13</v>
      </c>
      <c r="C554">
        <f>ASIN(SQRT((SIN(RADIANS(PARAMETERS!$D$8-B554)/2)*SIN(RADIANS(PARAMETERS!$D$8-B554)/2))+(COS(RADIANS(B554))*COS(RADIANS(PARAMETERS!$D$8))*SIN(RADIANS(PARAMETERS!$D$9-A554)/2)*SIN(RADIANS(PARAMETERS!$D$9-A554)/2))))*2*3958.756</f>
        <v>457.67925348515354</v>
      </c>
      <c r="D554">
        <v>19.925100326538001</v>
      </c>
      <c r="E554">
        <v>28.277320861816001</v>
      </c>
      <c r="F554">
        <v>38.902759552002003</v>
      </c>
      <c r="G554">
        <v>47.23307800293</v>
      </c>
      <c r="H554">
        <v>59.001762390137003</v>
      </c>
      <c r="I554" s="10">
        <f>IFERROR(EXP(TREND(LN($D$1:$H$1),LN(D554:H554),LN(Calculations!$B$2))),0)</f>
        <v>1.7525576473426639E-3</v>
      </c>
    </row>
    <row r="555" spans="1:9" x14ac:dyDescent="0.35">
      <c r="A555">
        <v>-66.5</v>
      </c>
      <c r="B555">
        <v>13</v>
      </c>
      <c r="C555">
        <f>ASIN(SQRT((SIN(RADIANS(PARAMETERS!$D$8-B555)/2)*SIN(RADIANS(PARAMETERS!$D$8-B555)/2))+(COS(RADIANS(B555))*COS(RADIANS(PARAMETERS!$D$8))*SIN(RADIANS(PARAMETERS!$D$9-A555)/2)*SIN(RADIANS(PARAMETERS!$D$9-A555)/2))))*2*3958.756</f>
        <v>426.69390302584071</v>
      </c>
      <c r="D555">
        <v>16.903476715088001</v>
      </c>
      <c r="E555">
        <v>24.216802597046001</v>
      </c>
      <c r="F555">
        <v>33.340156555176002</v>
      </c>
      <c r="G555">
        <v>40.061027526855</v>
      </c>
      <c r="H555">
        <v>49.694164276122997</v>
      </c>
      <c r="I555" s="10">
        <f>IFERROR(EXP(TREND(LN($D$1:$H$1),LN(D555:H555),LN(Calculations!$B$2))),0)</f>
        <v>1.2419267373435965E-3</v>
      </c>
    </row>
    <row r="556" spans="1:9" x14ac:dyDescent="0.35">
      <c r="A556">
        <v>-66</v>
      </c>
      <c r="B556">
        <v>13</v>
      </c>
      <c r="C556">
        <f>ASIN(SQRT((SIN(RADIANS(PARAMETERS!$D$8-B556)/2)*SIN(RADIANS(PARAMETERS!$D$8-B556)/2))+(COS(RADIANS(B556))*COS(RADIANS(PARAMETERS!$D$8))*SIN(RADIANS(PARAMETERS!$D$9-A556)/2)*SIN(RADIANS(PARAMETERS!$D$9-A556)/2))))*2*3958.756</f>
        <v>396.11492872606846</v>
      </c>
      <c r="D556">
        <v>15.571970939636</v>
      </c>
      <c r="E556">
        <v>22.033561706543001</v>
      </c>
      <c r="F556">
        <v>30.987899780273001</v>
      </c>
      <c r="G556">
        <v>37.190620422362997</v>
      </c>
      <c r="H556">
        <v>46.069622039795</v>
      </c>
      <c r="I556" s="10">
        <f>IFERROR(EXP(TREND(LN($D$1:$H$1),LN(D556:H556),LN(Calculations!$B$2))),0)</f>
        <v>1.0480748361398264E-3</v>
      </c>
    </row>
    <row r="557" spans="1:9" x14ac:dyDescent="0.35">
      <c r="A557">
        <v>-65.5</v>
      </c>
      <c r="B557">
        <v>13</v>
      </c>
      <c r="C557">
        <f>ASIN(SQRT((SIN(RADIANS(PARAMETERS!$D$8-B557)/2)*SIN(RADIANS(PARAMETERS!$D$8-B557)/2))+(COS(RADIANS(B557))*COS(RADIANS(PARAMETERS!$D$8))*SIN(RADIANS(PARAMETERS!$D$9-A557)/2)*SIN(RADIANS(PARAMETERS!$D$9-A557)/2))))*2*3958.756</f>
        <v>366.04434817917803</v>
      </c>
      <c r="D557">
        <v>14.483522415161</v>
      </c>
      <c r="E557">
        <v>19.979318618773998</v>
      </c>
      <c r="F557">
        <v>28.210441589355</v>
      </c>
      <c r="G557">
        <v>33.437198638916001</v>
      </c>
      <c r="H557">
        <v>40.817817687987997</v>
      </c>
      <c r="I557" s="10">
        <f>IFERROR(EXP(TREND(LN($D$1:$H$1),LN(D557:H557),LN(Calculations!$B$2))),0)</f>
        <v>8.4015847361927035E-4</v>
      </c>
    </row>
    <row r="558" spans="1:9" x14ac:dyDescent="0.35">
      <c r="A558">
        <v>-65</v>
      </c>
      <c r="B558">
        <v>13</v>
      </c>
      <c r="C558">
        <f>ASIN(SQRT((SIN(RADIANS(PARAMETERS!$D$8-B558)/2)*SIN(RADIANS(PARAMETERS!$D$8-B558)/2))+(COS(RADIANS(B558))*COS(RADIANS(PARAMETERS!$D$8))*SIN(RADIANS(PARAMETERS!$D$9-A558)/2)*SIN(RADIANS(PARAMETERS!$D$9-A558)/2))))*2*3958.756</f>
        <v>336.61859246905135</v>
      </c>
      <c r="D558">
        <v>13.964923858642999</v>
      </c>
      <c r="E558">
        <v>18.674819946288999</v>
      </c>
      <c r="F558">
        <v>26.096220016478998</v>
      </c>
      <c r="G558">
        <v>30.157075881958001</v>
      </c>
      <c r="H558">
        <v>35.734851837157997</v>
      </c>
      <c r="I558" s="10">
        <f>IFERROR(EXP(TREND(LN($D$1:$H$1),LN(D558:H558),LN(Calculations!$B$2))),0)</f>
        <v>6.6596005320639703E-4</v>
      </c>
    </row>
    <row r="559" spans="1:9" x14ac:dyDescent="0.35">
      <c r="A559">
        <v>-64.5</v>
      </c>
      <c r="B559">
        <v>13</v>
      </c>
      <c r="C559">
        <f>ASIN(SQRT((SIN(RADIANS(PARAMETERS!$D$8-B559)/2)*SIN(RADIANS(PARAMETERS!$D$8-B559)/2))+(COS(RADIANS(B559))*COS(RADIANS(PARAMETERS!$D$8))*SIN(RADIANS(PARAMETERS!$D$9-A559)/2)*SIN(RADIANS(PARAMETERS!$D$9-A559)/2))))*2*3958.756</f>
        <v>308.02267438044657</v>
      </c>
      <c r="D559">
        <v>14.552145004272001</v>
      </c>
      <c r="E559">
        <v>19.293485641478998</v>
      </c>
      <c r="F559">
        <v>26.466051101685</v>
      </c>
      <c r="G559">
        <v>30.185640335083001</v>
      </c>
      <c r="H559">
        <v>35.222026824951001</v>
      </c>
      <c r="I559" s="10">
        <f>IFERROR(EXP(TREND(LN($D$1:$H$1),LN(D559:H559),LN(Calculations!$B$2))),0)</f>
        <v>6.6772224035328788E-4</v>
      </c>
    </row>
    <row r="560" spans="1:9" x14ac:dyDescent="0.35">
      <c r="A560">
        <v>-64</v>
      </c>
      <c r="B560">
        <v>13</v>
      </c>
      <c r="C560">
        <f>ASIN(SQRT((SIN(RADIANS(PARAMETERS!$D$8-B560)/2)*SIN(RADIANS(PARAMETERS!$D$8-B560)/2))+(COS(RADIANS(B560))*COS(RADIANS(PARAMETERS!$D$8))*SIN(RADIANS(PARAMETERS!$D$9-A560)/2)*SIN(RADIANS(PARAMETERS!$D$9-A560)/2))))*2*3958.756</f>
        <v>280.51064711406207</v>
      </c>
      <c r="D560">
        <v>15.91703414917</v>
      </c>
      <c r="E560">
        <v>21.288162231445</v>
      </c>
      <c r="F560">
        <v>28.404888153076001</v>
      </c>
      <c r="G560">
        <v>32.503818511962997</v>
      </c>
      <c r="H560">
        <v>38.073806762695</v>
      </c>
      <c r="I560" s="10">
        <f>IFERROR(EXP(TREND(LN($D$1:$H$1),LN(D560:H560),LN(Calculations!$B$2))),0)</f>
        <v>8.1591670514847843E-4</v>
      </c>
    </row>
    <row r="561" spans="1:9" x14ac:dyDescent="0.35">
      <c r="A561">
        <v>-63.5</v>
      </c>
      <c r="B561">
        <v>13</v>
      </c>
      <c r="C561">
        <f>ASIN(SQRT((SIN(RADIANS(PARAMETERS!$D$8-B561)/2)*SIN(RADIANS(PARAMETERS!$D$8-B561)/2))+(COS(RADIANS(B561))*COS(RADIANS(PARAMETERS!$D$8))*SIN(RADIANS(PARAMETERS!$D$9-A561)/2)*SIN(RADIANS(PARAMETERS!$D$9-A561)/2))))*2*3958.756</f>
        <v>254.43450427035859</v>
      </c>
      <c r="D561">
        <v>17.535438537598001</v>
      </c>
      <c r="E561">
        <v>23.70033454895</v>
      </c>
      <c r="F561">
        <v>30.79056930542</v>
      </c>
      <c r="G561">
        <v>35.479869842528998</v>
      </c>
      <c r="H561">
        <v>41.900691986083999</v>
      </c>
      <c r="I561" s="10">
        <f>IFERROR(EXP(TREND(LN($D$1:$H$1),LN(D561:H561),LN(Calculations!$B$2))),0)</f>
        <v>1.040234336986595E-3</v>
      </c>
    </row>
    <row r="562" spans="1:9" x14ac:dyDescent="0.35">
      <c r="A562">
        <v>-63</v>
      </c>
      <c r="B562">
        <v>13</v>
      </c>
      <c r="C562">
        <f>ASIN(SQRT((SIN(RADIANS(PARAMETERS!$D$8-B562)/2)*SIN(RADIANS(PARAMETERS!$D$8-B562)/2))+(COS(RADIANS(B562))*COS(RADIANS(PARAMETERS!$D$8))*SIN(RADIANS(PARAMETERS!$D$9-A562)/2)*SIN(RADIANS(PARAMETERS!$D$9-A562)/2))))*2*3958.756</f>
        <v>230.28268186777339</v>
      </c>
      <c r="D562">
        <v>19.21636390686</v>
      </c>
      <c r="E562">
        <v>26.067853927611999</v>
      </c>
      <c r="F562">
        <v>33.288711547852003</v>
      </c>
      <c r="G562">
        <v>38.626575469971002</v>
      </c>
      <c r="H562">
        <v>45.991207122802997</v>
      </c>
      <c r="I562" s="10">
        <f>IFERROR(EXP(TREND(LN($D$1:$H$1),LN(D562:H562),LN(Calculations!$B$2))),0)</f>
        <v>1.3154241821088674E-3</v>
      </c>
    </row>
    <row r="563" spans="1:9" x14ac:dyDescent="0.35">
      <c r="A563">
        <v>-62.5</v>
      </c>
      <c r="B563">
        <v>13</v>
      </c>
      <c r="C563">
        <f>ASIN(SQRT((SIN(RADIANS(PARAMETERS!$D$8-B563)/2)*SIN(RADIANS(PARAMETERS!$D$8-B563)/2))+(COS(RADIANS(B563))*COS(RADIANS(PARAMETERS!$D$8))*SIN(RADIANS(PARAMETERS!$D$9-A563)/2)*SIN(RADIANS(PARAMETERS!$D$9-A563)/2))))*2*3958.756</f>
        <v>208.7243799810268</v>
      </c>
      <c r="D563">
        <v>21.730125427246001</v>
      </c>
      <c r="E563">
        <v>28.750368118286001</v>
      </c>
      <c r="F563">
        <v>37.466663360596002</v>
      </c>
      <c r="G563">
        <v>44.014190673827997</v>
      </c>
      <c r="H563">
        <v>53.170269012451001</v>
      </c>
      <c r="I563" s="10">
        <f>IFERROR(EXP(TREND(LN($D$1:$H$1),LN(D563:H563),LN(Calculations!$B$2))),0)</f>
        <v>1.8013789802222989E-3</v>
      </c>
    </row>
    <row r="564" spans="1:9" x14ac:dyDescent="0.35">
      <c r="A564">
        <v>-62</v>
      </c>
      <c r="B564">
        <v>13</v>
      </c>
      <c r="C564">
        <f>ASIN(SQRT((SIN(RADIANS(PARAMETERS!$D$8-B564)/2)*SIN(RADIANS(PARAMETERS!$D$8-B564)/2))+(COS(RADIANS(B564))*COS(RADIANS(PARAMETERS!$D$8))*SIN(RADIANS(PARAMETERS!$D$9-A564)/2)*SIN(RADIANS(PARAMETERS!$D$9-A564)/2))))*2*3958.756</f>
        <v>190.64160134991587</v>
      </c>
      <c r="D564">
        <v>26.748802185058999</v>
      </c>
      <c r="E564">
        <v>34.712600708007997</v>
      </c>
      <c r="F564">
        <v>47.066471099853999</v>
      </c>
      <c r="G564">
        <v>56.641510009766002</v>
      </c>
      <c r="H564">
        <v>67.979919433594006</v>
      </c>
      <c r="I564" s="10">
        <f>IFERROR(EXP(TREND(LN($D$1:$H$1),LN(D564:H564),LN(Calculations!$B$2))),0)</f>
        <v>3.0335790519415099E-3</v>
      </c>
    </row>
    <row r="565" spans="1:9" x14ac:dyDescent="0.35">
      <c r="A565">
        <v>-61.5</v>
      </c>
      <c r="B565">
        <v>13</v>
      </c>
      <c r="C565">
        <f>ASIN(SQRT((SIN(RADIANS(PARAMETERS!$D$8-B565)/2)*SIN(RADIANS(PARAMETERS!$D$8-B565)/2))+(COS(RADIANS(B565))*COS(RADIANS(PARAMETERS!$D$8))*SIN(RADIANS(PARAMETERS!$D$9-A565)/2)*SIN(RADIANS(PARAMETERS!$D$9-A565)/2))))*2*3958.756</f>
        <v>177.10224973381597</v>
      </c>
      <c r="D565">
        <v>33.447910308837997</v>
      </c>
      <c r="E565">
        <v>44.906581878662003</v>
      </c>
      <c r="F565">
        <v>62.304344177246001</v>
      </c>
      <c r="G565">
        <v>73.744728088379006</v>
      </c>
      <c r="H565">
        <v>89.874862670897997</v>
      </c>
      <c r="I565" s="10">
        <f>IFERROR(EXP(TREND(LN($D$1:$H$1),LN(D565:H565),LN(Calculations!$B$2))),0)</f>
        <v>5.281211324457971E-3</v>
      </c>
    </row>
    <row r="566" spans="1:9" x14ac:dyDescent="0.35">
      <c r="A566">
        <v>-61</v>
      </c>
      <c r="B566">
        <v>13</v>
      </c>
      <c r="C566">
        <f>ASIN(SQRT((SIN(RADIANS(PARAMETERS!$D$8-B566)/2)*SIN(RADIANS(PARAMETERS!$D$8-B566)/2))+(COS(RADIANS(B566))*COS(RADIANS(PARAMETERS!$D$8))*SIN(RADIANS(PARAMETERS!$D$9-A566)/2)*SIN(RADIANS(PARAMETERS!$D$9-A566)/2))))*2*3958.756</f>
        <v>169.20061987220589</v>
      </c>
      <c r="D566">
        <v>42.785411834717003</v>
      </c>
      <c r="E566">
        <v>58.892650604247997</v>
      </c>
      <c r="F566">
        <v>78.307281494140994</v>
      </c>
      <c r="G566">
        <v>93.124824523925994</v>
      </c>
      <c r="H566">
        <v>114.12451171875</v>
      </c>
      <c r="I566" s="10">
        <f>IFERROR(EXP(TREND(LN($D$1:$H$1),LN(D566:H566),LN(Calculations!$B$2))),0)</f>
        <v>9.6965034632568795E-3</v>
      </c>
    </row>
    <row r="567" spans="1:9" x14ac:dyDescent="0.35">
      <c r="A567">
        <v>-60.5</v>
      </c>
      <c r="B567">
        <v>13</v>
      </c>
      <c r="C567">
        <f>ASIN(SQRT((SIN(RADIANS(PARAMETERS!$D$8-B567)/2)*SIN(RADIANS(PARAMETERS!$D$8-B567)/2))+(COS(RADIANS(B567))*COS(RADIANS(PARAMETERS!$D$8))*SIN(RADIANS(PARAMETERS!$D$9-A567)/2)*SIN(RADIANS(PARAMETERS!$D$9-A567)/2))))*2*3958.756</f>
        <v>167.73539117075566</v>
      </c>
      <c r="D567">
        <v>54.335296630858998</v>
      </c>
      <c r="E567">
        <v>71.946899414062997</v>
      </c>
      <c r="F567">
        <v>97.559364318847997</v>
      </c>
      <c r="G567">
        <v>117.4118347168</v>
      </c>
      <c r="H567">
        <v>142.78852844238</v>
      </c>
      <c r="I567" s="10">
        <f>IFERROR(EXP(TREND(LN($D$1:$H$1),LN(D567:H567),LN(Calculations!$B$2))),0)</f>
        <v>1.6507532922832861E-2</v>
      </c>
    </row>
    <row r="568" spans="1:9" x14ac:dyDescent="0.35">
      <c r="A568">
        <v>-60</v>
      </c>
      <c r="B568">
        <v>13</v>
      </c>
      <c r="C568">
        <f>ASIN(SQRT((SIN(RADIANS(PARAMETERS!$D$8-B568)/2)*SIN(RADIANS(PARAMETERS!$D$8-B568)/2))+(COS(RADIANS(B568))*COS(RADIANS(PARAMETERS!$D$8))*SIN(RADIANS(PARAMETERS!$D$9-A568)/2)*SIN(RADIANS(PARAMETERS!$D$9-A568)/2))))*2*3958.756</f>
        <v>172.87031031162562</v>
      </c>
      <c r="D568">
        <v>59.704998016357003</v>
      </c>
      <c r="E568">
        <v>77.888549804687997</v>
      </c>
      <c r="F568">
        <v>106.25805664063</v>
      </c>
      <c r="G568">
        <v>128.35276794434</v>
      </c>
      <c r="H568">
        <v>153.42384338379</v>
      </c>
      <c r="I568" s="10">
        <f>IFERROR(EXP(TREND(LN($D$1:$H$1),LN(D568:H568),LN(Calculations!$B$2))),0)</f>
        <v>2.0928122099669471E-2</v>
      </c>
    </row>
    <row r="569" spans="1:9" x14ac:dyDescent="0.35">
      <c r="A569">
        <v>-59.5</v>
      </c>
      <c r="B569">
        <v>13</v>
      </c>
      <c r="C569">
        <f>ASIN(SQRT((SIN(RADIANS(PARAMETERS!$D$8-B569)/2)*SIN(RADIANS(PARAMETERS!$D$8-B569)/2))+(COS(RADIANS(B569))*COS(RADIANS(PARAMETERS!$D$8))*SIN(RADIANS(PARAMETERS!$D$9-A569)/2)*SIN(RADIANS(PARAMETERS!$D$9-A569)/2))))*2*3958.756</f>
        <v>184.05376914737099</v>
      </c>
      <c r="D569">
        <v>58.058902740478999</v>
      </c>
      <c r="E569">
        <v>76.087593078612997</v>
      </c>
      <c r="F569">
        <v>104.30167388916</v>
      </c>
      <c r="G569">
        <v>126.35876464844</v>
      </c>
      <c r="H569">
        <v>151.9676361084</v>
      </c>
      <c r="I569" s="10">
        <f>IFERROR(EXP(TREND(LN($D$1:$H$1),LN(D569:H569),LN(Calculations!$B$2))),0)</f>
        <v>1.9003705391683431E-2</v>
      </c>
    </row>
    <row r="570" spans="1:9" x14ac:dyDescent="0.35">
      <c r="A570">
        <v>-59</v>
      </c>
      <c r="B570">
        <v>13</v>
      </c>
      <c r="C570">
        <f>ASIN(SQRT((SIN(RADIANS(PARAMETERS!$D$8-B570)/2)*SIN(RADIANS(PARAMETERS!$D$8-B570)/2))+(COS(RADIANS(B570))*COS(RADIANS(PARAMETERS!$D$8))*SIN(RADIANS(PARAMETERS!$D$9-A570)/2)*SIN(RADIANS(PARAMETERS!$D$9-A570)/2))))*2*3958.756</f>
        <v>200.27501182087849</v>
      </c>
      <c r="D570">
        <v>36.901432037353999</v>
      </c>
      <c r="E570">
        <v>50.513301849365</v>
      </c>
      <c r="F570">
        <v>69.310020446777003</v>
      </c>
      <c r="G570">
        <v>82.42724609375</v>
      </c>
      <c r="H570">
        <v>101.01776885986</v>
      </c>
      <c r="I570" s="10">
        <f>IFERROR(EXP(TREND(LN($D$1:$H$1),LN(D570:H570),LN(Calculations!$B$2))),0)</f>
        <v>6.6646280829513261E-3</v>
      </c>
    </row>
    <row r="571" spans="1:9" x14ac:dyDescent="0.35">
      <c r="A571">
        <v>-90</v>
      </c>
      <c r="B571">
        <v>13.5</v>
      </c>
      <c r="C571">
        <f>ASIN(SQRT((SIN(RADIANS(PARAMETERS!$D$8-B571)/2)*SIN(RADIANS(PARAMETERS!$D$8-B571)/2))+(COS(RADIANS(B571))*COS(RADIANS(PARAMETERS!$D$8))*SIN(RADIANS(PARAMETERS!$D$9-A571)/2)*SIN(RADIANS(PARAMETERS!$D$9-A571)/2))))*2*3958.756</f>
        <v>1967.3170693506752</v>
      </c>
      <c r="D571">
        <v>141.10702514648</v>
      </c>
      <c r="E571">
        <v>181.96240234375</v>
      </c>
      <c r="F571">
        <v>244.90283203125</v>
      </c>
      <c r="G571">
        <v>293.4020690918</v>
      </c>
      <c r="H571">
        <v>354.224609375</v>
      </c>
      <c r="I571" s="10">
        <f>IFERROR(EXP(TREND(LN($D$1:$H$1),LN(D571:H571),LN(Calculations!$B$2))),0)</f>
        <v>0.18328887574158637</v>
      </c>
    </row>
    <row r="572" spans="1:9" x14ac:dyDescent="0.35">
      <c r="A572">
        <v>-89.5</v>
      </c>
      <c r="B572">
        <v>13.5</v>
      </c>
      <c r="C572">
        <f>ASIN(SQRT((SIN(RADIANS(PARAMETERS!$D$8-B572)/2)*SIN(RADIANS(PARAMETERS!$D$8-B572)/2))+(COS(RADIANS(B572))*COS(RADIANS(PARAMETERS!$D$8))*SIN(RADIANS(PARAMETERS!$D$9-A572)/2)*SIN(RADIANS(PARAMETERS!$D$9-A572)/2))))*2*3958.756</f>
        <v>1934.0146841342428</v>
      </c>
      <c r="D572">
        <v>143.81791687012</v>
      </c>
      <c r="E572">
        <v>190.11058044434</v>
      </c>
      <c r="F572">
        <v>263.38375854492</v>
      </c>
      <c r="G572">
        <v>318.47308349609</v>
      </c>
      <c r="H572">
        <v>392.68286132813</v>
      </c>
      <c r="I572" s="10">
        <f>IFERROR(EXP(TREND(LN($D$1:$H$1),LN(D572:H572),LN(Calculations!$B$2))),0)</f>
        <v>0.14024107595050561</v>
      </c>
    </row>
    <row r="573" spans="1:9" x14ac:dyDescent="0.35">
      <c r="A573">
        <v>-89</v>
      </c>
      <c r="B573">
        <v>13.5</v>
      </c>
      <c r="C573">
        <f>ASIN(SQRT((SIN(RADIANS(PARAMETERS!$D$8-B573)/2)*SIN(RADIANS(PARAMETERS!$D$8-B573)/2))+(COS(RADIANS(B573))*COS(RADIANS(PARAMETERS!$D$8))*SIN(RADIANS(PARAMETERS!$D$9-A573)/2)*SIN(RADIANS(PARAMETERS!$D$9-A573)/2))))*2*3958.756</f>
        <v>1900.7125439657441</v>
      </c>
      <c r="D573">
        <v>141.50183105469</v>
      </c>
      <c r="E573">
        <v>187.57556152344</v>
      </c>
      <c r="F573">
        <v>260.72653198242</v>
      </c>
      <c r="G573">
        <v>316.68487548828</v>
      </c>
      <c r="H573">
        <v>393.37298583984</v>
      </c>
      <c r="I573" s="10">
        <f>IFERROR(EXP(TREND(LN($D$1:$H$1),LN(D573:H573),LN(Calculations!$B$2))),0)</f>
        <v>0.12710113440327578</v>
      </c>
    </row>
    <row r="574" spans="1:9" x14ac:dyDescent="0.35">
      <c r="A574">
        <v>-88.5</v>
      </c>
      <c r="B574">
        <v>13.5</v>
      </c>
      <c r="C574">
        <f>ASIN(SQRT((SIN(RADIANS(PARAMETERS!$D$8-B574)/2)*SIN(RADIANS(PARAMETERS!$D$8-B574)/2))+(COS(RADIANS(B574))*COS(RADIANS(PARAMETERS!$D$8))*SIN(RADIANS(PARAMETERS!$D$9-A574)/2)*SIN(RADIANS(PARAMETERS!$D$9-A574)/2))))*2*3958.756</f>
        <v>1867.4108447419178</v>
      </c>
      <c r="D574">
        <v>136.43547058105</v>
      </c>
      <c r="E574">
        <v>180.96447753906</v>
      </c>
      <c r="F574">
        <v>251.70770263672</v>
      </c>
      <c r="G574">
        <v>306.52423095703</v>
      </c>
      <c r="H574">
        <v>379.81045532227</v>
      </c>
      <c r="I574" s="10">
        <f>IFERROR(EXP(TREND(LN($D$1:$H$1),LN(D574:H574),LN(Calculations!$B$2))),0)</f>
        <v>0.11624159334591321</v>
      </c>
    </row>
    <row r="575" spans="1:9" x14ac:dyDescent="0.35">
      <c r="A575">
        <v>-88</v>
      </c>
      <c r="B575">
        <v>13.5</v>
      </c>
      <c r="C575">
        <f>ASIN(SQRT((SIN(RADIANS(PARAMETERS!$D$8-B575)/2)*SIN(RADIANS(PARAMETERS!$D$8-B575)/2))+(COS(RADIANS(B575))*COS(RADIANS(PARAMETERS!$D$8))*SIN(RADIANS(PARAMETERS!$D$9-A575)/2)*SIN(RADIANS(PARAMETERS!$D$9-A575)/2))))*2*3958.756</f>
        <v>1834.1097926032637</v>
      </c>
      <c r="D575">
        <v>124.2797088623</v>
      </c>
      <c r="E575">
        <v>165.87120056152</v>
      </c>
      <c r="F575">
        <v>229.68981933594</v>
      </c>
      <c r="G575">
        <v>279.98065185547</v>
      </c>
      <c r="H575">
        <v>347.01971435547</v>
      </c>
      <c r="I575" s="10">
        <f>IFERROR(EXP(TREND(LN($D$1:$H$1),LN(D575:H575),LN(Calculations!$B$2))),0)</f>
        <v>9.4615379856745674E-2</v>
      </c>
    </row>
    <row r="576" spans="1:9" x14ac:dyDescent="0.35">
      <c r="A576">
        <v>-87.5</v>
      </c>
      <c r="B576">
        <v>13.5</v>
      </c>
      <c r="C576">
        <f>ASIN(SQRT((SIN(RADIANS(PARAMETERS!$D$8-B576)/2)*SIN(RADIANS(PARAMETERS!$D$8-B576)/2))+(COS(RADIANS(B576))*COS(RADIANS(PARAMETERS!$D$8))*SIN(RADIANS(PARAMETERS!$D$9-A576)/2)*SIN(RADIANS(PARAMETERS!$D$9-A576)/2))))*2*3958.756</f>
        <v>1800.8096049231103</v>
      </c>
      <c r="D576">
        <v>111.59041595459</v>
      </c>
      <c r="E576">
        <v>152.40965270996</v>
      </c>
      <c r="F576">
        <v>213.31390380859</v>
      </c>
      <c r="G576">
        <v>261.71292114258</v>
      </c>
      <c r="H576">
        <v>329.68548583984</v>
      </c>
      <c r="I576" s="10">
        <f>IFERROR(EXP(TREND(LN($D$1:$H$1),LN(D576:H576),LN(Calculations!$B$2))),0)</f>
        <v>6.5119853504025285E-2</v>
      </c>
    </row>
    <row r="577" spans="1:9" x14ac:dyDescent="0.35">
      <c r="A577">
        <v>-87</v>
      </c>
      <c r="B577">
        <v>13.5</v>
      </c>
      <c r="C577">
        <f>ASIN(SQRT((SIN(RADIANS(PARAMETERS!$D$8-B577)/2)*SIN(RADIANS(PARAMETERS!$D$8-B577)/2))+(COS(RADIANS(B577))*COS(RADIANS(PARAMETERS!$D$8))*SIN(RADIANS(PARAMETERS!$D$9-A577)/2)*SIN(RADIANS(PARAMETERS!$D$9-A577)/2))))*2*3958.756</f>
        <v>1767.5105114071036</v>
      </c>
      <c r="D577">
        <v>91.424209594727003</v>
      </c>
      <c r="E577">
        <v>125.38137054443</v>
      </c>
      <c r="F577">
        <v>174.55931091309</v>
      </c>
      <c r="G577">
        <v>212.80697631836</v>
      </c>
      <c r="H577">
        <v>268.50228881836</v>
      </c>
      <c r="I577" s="10">
        <f>IFERROR(EXP(TREND(LN($D$1:$H$1),LN(D577:H577),LN(Calculations!$B$2))),0)</f>
        <v>4.3811544502625151E-2</v>
      </c>
    </row>
    <row r="578" spans="1:9" x14ac:dyDescent="0.35">
      <c r="A578">
        <v>-86.5</v>
      </c>
      <c r="B578">
        <v>13.5</v>
      </c>
      <c r="C578">
        <f>ASIN(SQRT((SIN(RADIANS(PARAMETERS!$D$8-B578)/2)*SIN(RADIANS(PARAMETERS!$D$8-B578)/2))+(COS(RADIANS(B578))*COS(RADIANS(PARAMETERS!$D$8))*SIN(RADIANS(PARAMETERS!$D$9-A578)/2)*SIN(RADIANS(PARAMETERS!$D$9-A578)/2))))*2*3958.756</f>
        <v>1734.2127553179168</v>
      </c>
      <c r="D578">
        <v>72.186683654785</v>
      </c>
      <c r="E578">
        <v>96.770248413085994</v>
      </c>
      <c r="F578">
        <v>135.84457397461</v>
      </c>
      <c r="G578">
        <v>164.46211242676</v>
      </c>
      <c r="H578">
        <v>205.81889343262</v>
      </c>
      <c r="I578" s="10">
        <f>IFERROR(EXP(TREND(LN($D$1:$H$1),LN(D578:H578),LN(Calculations!$B$2))),0)</f>
        <v>2.724346024688349E-2</v>
      </c>
    </row>
    <row r="579" spans="1:9" x14ac:dyDescent="0.35">
      <c r="A579">
        <v>-86</v>
      </c>
      <c r="B579">
        <v>13.5</v>
      </c>
      <c r="C579">
        <f>ASIN(SQRT((SIN(RADIANS(PARAMETERS!$D$8-B579)/2)*SIN(RADIANS(PARAMETERS!$D$8-B579)/2))+(COS(RADIANS(B579))*COS(RADIANS(PARAMETERS!$D$8))*SIN(RADIANS(PARAMETERS!$D$9-A579)/2)*SIN(RADIANS(PARAMETERS!$D$9-A579)/2))))*2*3958.756</f>
        <v>1700.9165948422817</v>
      </c>
      <c r="D579">
        <v>56.088291168212997</v>
      </c>
      <c r="E579">
        <v>73.803359985352003</v>
      </c>
      <c r="F579">
        <v>100.60330200195</v>
      </c>
      <c r="G579">
        <v>121.46228790283</v>
      </c>
      <c r="H579">
        <v>149.73147583008</v>
      </c>
      <c r="I579" s="10">
        <f>IFERROR(EXP(TREND(LN($D$1:$H$1),LN(D579:H579),LN(Calculations!$B$2))),0)</f>
        <v>1.7175936835465498E-2</v>
      </c>
    </row>
    <row r="580" spans="1:9" x14ac:dyDescent="0.35">
      <c r="A580">
        <v>-85.5</v>
      </c>
      <c r="B580">
        <v>13.5</v>
      </c>
      <c r="C580">
        <f>ASIN(SQRT((SIN(RADIANS(PARAMETERS!$D$8-B580)/2)*SIN(RADIANS(PARAMETERS!$D$8-B580)/2))+(COS(RADIANS(B580))*COS(RADIANS(PARAMETERS!$D$8))*SIN(RADIANS(PARAMETERS!$D$9-A580)/2)*SIN(RADIANS(PARAMETERS!$D$9-A580)/2))))*2*3958.756</f>
        <v>1667.6223046201628</v>
      </c>
      <c r="D580">
        <v>47.362949371337997</v>
      </c>
      <c r="E580">
        <v>64.95272064209</v>
      </c>
      <c r="F580">
        <v>88.630065917969006</v>
      </c>
      <c r="G580">
        <v>107.07362365723</v>
      </c>
      <c r="H580">
        <v>133.09214782715</v>
      </c>
      <c r="I580" s="10">
        <f>IFERROR(EXP(TREND(LN($D$1:$H$1),LN(D580:H580),LN(Calculations!$B$2))),0)</f>
        <v>1.1386052640602468E-2</v>
      </c>
    </row>
    <row r="581" spans="1:9" x14ac:dyDescent="0.35">
      <c r="A581">
        <v>-85</v>
      </c>
      <c r="B581">
        <v>13.5</v>
      </c>
      <c r="C581">
        <f>ASIN(SQRT((SIN(RADIANS(PARAMETERS!$D$8-B581)/2)*SIN(RADIANS(PARAMETERS!$D$8-B581)/2))+(COS(RADIANS(B581))*COS(RADIANS(PARAMETERS!$D$8))*SIN(RADIANS(PARAMETERS!$D$9-A581)/2)*SIN(RADIANS(PARAMETERS!$D$9-A581)/2))))*2*3958.756</f>
        <v>1634.3301774590971</v>
      </c>
      <c r="D581">
        <v>41.779739379882997</v>
      </c>
      <c r="E581">
        <v>59.52946472168</v>
      </c>
      <c r="F581">
        <v>81.611961364745994</v>
      </c>
      <c r="G581">
        <v>98.876914978027003</v>
      </c>
      <c r="H581">
        <v>123.8473815918</v>
      </c>
      <c r="I581" s="10">
        <f>IFERROR(EXP(TREND(LN($D$1:$H$1),LN(D581:H581),LN(Calculations!$B$2))),0)</f>
        <v>8.4990333256899902E-3</v>
      </c>
    </row>
    <row r="582" spans="1:9" x14ac:dyDescent="0.35">
      <c r="A582">
        <v>-84.5</v>
      </c>
      <c r="B582">
        <v>13.5</v>
      </c>
      <c r="C582">
        <f>ASIN(SQRT((SIN(RADIANS(PARAMETERS!$D$8-B582)/2)*SIN(RADIANS(PARAMETERS!$D$8-B582)/2))+(COS(RADIANS(B582))*COS(RADIANS(PARAMETERS!$D$8))*SIN(RADIANS(PARAMETERS!$D$9-A582)/2)*SIN(RADIANS(PARAMETERS!$D$9-A582)/2))))*2*3958.756</f>
        <v>1601.0405262605261</v>
      </c>
      <c r="D582">
        <v>38.395950317382997</v>
      </c>
      <c r="E582">
        <v>57.107421875</v>
      </c>
      <c r="F582">
        <v>81.749412536620994</v>
      </c>
      <c r="G582">
        <v>101.42012786865</v>
      </c>
      <c r="H582">
        <v>130.61714172363</v>
      </c>
      <c r="I582" s="10">
        <f>IFERROR(EXP(TREND(LN($D$1:$H$1),LN(D582:H582),LN(Calculations!$B$2))),0)</f>
        <v>6.6827725155528843E-3</v>
      </c>
    </row>
    <row r="583" spans="1:9" x14ac:dyDescent="0.35">
      <c r="A583">
        <v>-84</v>
      </c>
      <c r="B583">
        <v>13.5</v>
      </c>
      <c r="C583">
        <f>ASIN(SQRT((SIN(RADIANS(PARAMETERS!$D$8-B583)/2)*SIN(RADIANS(PARAMETERS!$D$8-B583)/2))+(COS(RADIANS(B583))*COS(RADIANS(PARAMETERS!$D$8))*SIN(RADIANS(PARAMETERS!$D$9-A583)/2)*SIN(RADIANS(PARAMETERS!$D$9-A583)/2))))*2*3958.756</f>
        <v>1567.7536861894871</v>
      </c>
      <c r="D583">
        <v>31.599058151245</v>
      </c>
      <c r="E583">
        <v>45.714958190917997</v>
      </c>
      <c r="F583">
        <v>67.361968994140994</v>
      </c>
      <c r="G583">
        <v>82.461868286132997</v>
      </c>
      <c r="H583">
        <v>104.54955291748</v>
      </c>
      <c r="I583" s="10">
        <f>IFERROR(EXP(TREND(LN($D$1:$H$1),LN(D583:H583),LN(Calculations!$B$2))),0)</f>
        <v>4.5852190717677946E-3</v>
      </c>
    </row>
    <row r="584" spans="1:9" x14ac:dyDescent="0.35">
      <c r="A584">
        <v>-83.5</v>
      </c>
      <c r="B584">
        <v>13.5</v>
      </c>
      <c r="C584">
        <f>ASIN(SQRT((SIN(RADIANS(PARAMETERS!$D$8-B584)/2)*SIN(RADIANS(PARAMETERS!$D$8-B584)/2))+(COS(RADIANS(B584))*COS(RADIANS(PARAMETERS!$D$8))*SIN(RADIANS(PARAMETERS!$D$9-A584)/2)*SIN(RADIANS(PARAMETERS!$D$9-A584)/2))))*2*3958.756</f>
        <v>1534.4700171243953</v>
      </c>
      <c r="D584">
        <v>26.126270294188998</v>
      </c>
      <c r="E584">
        <v>35.902019500732003</v>
      </c>
      <c r="F584">
        <v>52.045623779297003</v>
      </c>
      <c r="G584">
        <v>63.750324249267997</v>
      </c>
      <c r="H584">
        <v>78.808494567870994</v>
      </c>
      <c r="I584" s="10">
        <f>IFERROR(EXP(TREND(LN($D$1:$H$1),LN(D584:H584),LN(Calculations!$B$2))),0)</f>
        <v>3.0586238508923491E-3</v>
      </c>
    </row>
    <row r="585" spans="1:9" x14ac:dyDescent="0.35">
      <c r="A585">
        <v>-83</v>
      </c>
      <c r="B585">
        <v>13.5</v>
      </c>
      <c r="C585">
        <f>ASIN(SQRT((SIN(RADIANS(PARAMETERS!$D$8-B585)/2)*SIN(RADIANS(PARAMETERS!$D$8-B585)/2))+(COS(RADIANS(B585))*COS(RADIANS(PARAMETERS!$D$8))*SIN(RADIANS(PARAMETERS!$D$9-A585)/2)*SIN(RADIANS(PARAMETERS!$D$9-A585)/2))))*2*3958.756</f>
        <v>1501.1899064301638</v>
      </c>
      <c r="D585">
        <v>25.235736846923999</v>
      </c>
      <c r="E585">
        <v>33.538948059082003</v>
      </c>
      <c r="F585">
        <v>46.353408813477003</v>
      </c>
      <c r="G585">
        <v>56.436222076416001</v>
      </c>
      <c r="H585">
        <v>67.335090637207003</v>
      </c>
      <c r="I585" s="10">
        <f>IFERROR(EXP(TREND(LN($D$1:$H$1),LN(D585:H585),LN(Calculations!$B$2))),0)</f>
        <v>2.7275895464085815E-3</v>
      </c>
    </row>
    <row r="586" spans="1:9" x14ac:dyDescent="0.35">
      <c r="A586">
        <v>-82.5</v>
      </c>
      <c r="B586">
        <v>13.5</v>
      </c>
      <c r="C586">
        <f>ASIN(SQRT((SIN(RADIANS(PARAMETERS!$D$8-B586)/2)*SIN(RADIANS(PARAMETERS!$D$8-B586)/2))+(COS(RADIANS(B586))*COS(RADIANS(PARAMETERS!$D$8))*SIN(RADIANS(PARAMETERS!$D$9-A586)/2)*SIN(RADIANS(PARAMETERS!$D$9-A586)/2))))*2*3958.756</f>
        <v>1467.9137721056375</v>
      </c>
      <c r="D586">
        <v>32.005313873291001</v>
      </c>
      <c r="E586">
        <v>45.064064025878999</v>
      </c>
      <c r="F586">
        <v>64.845756530762003</v>
      </c>
      <c r="G586">
        <v>77.87100982666</v>
      </c>
      <c r="H586">
        <v>96.528121948242003</v>
      </c>
      <c r="I586" s="10">
        <f>IFERROR(EXP(TREND(LN($D$1:$H$1),LN(D586:H586),LN(Calculations!$B$2))),0)</f>
        <v>4.7589500561905015E-3</v>
      </c>
    </row>
    <row r="587" spans="1:9" x14ac:dyDescent="0.35">
      <c r="A587">
        <v>-82</v>
      </c>
      <c r="B587">
        <v>13.5</v>
      </c>
      <c r="C587">
        <f>ASIN(SQRT((SIN(RADIANS(PARAMETERS!$D$8-B587)/2)*SIN(RADIANS(PARAMETERS!$D$8-B587)/2))+(COS(RADIANS(B587))*COS(RADIANS(PARAMETERS!$D$8))*SIN(RADIANS(PARAMETERS!$D$9-A587)/2)*SIN(RADIANS(PARAMETERS!$D$9-A587)/2))))*2*3958.756</f>
        <v>1434.6420663657204</v>
      </c>
      <c r="D587">
        <v>41.828029632567997</v>
      </c>
      <c r="E587">
        <v>61.215328216552997</v>
      </c>
      <c r="F587">
        <v>84.929969787597997</v>
      </c>
      <c r="G587">
        <v>103.64588928223</v>
      </c>
      <c r="H587">
        <v>130.93031311035</v>
      </c>
      <c r="I587" s="10">
        <f>IFERROR(EXP(TREND(LN($D$1:$H$1),LN(D587:H587),LN(Calculations!$B$2))),0)</f>
        <v>8.3081574607129696E-3</v>
      </c>
    </row>
    <row r="588" spans="1:9" x14ac:dyDescent="0.35">
      <c r="A588">
        <v>-81.5</v>
      </c>
      <c r="B588">
        <v>13.5</v>
      </c>
      <c r="C588">
        <f>ASIN(SQRT((SIN(RADIANS(PARAMETERS!$D$8-B588)/2)*SIN(RADIANS(PARAMETERS!$D$8-B588)/2))+(COS(RADIANS(B588))*COS(RADIANS(PARAMETERS!$D$8))*SIN(RADIANS(PARAMETERS!$D$9-A588)/2)*SIN(RADIANS(PARAMETERS!$D$9-A588)/2))))*2*3958.756</f>
        <v>1401.3752797299392</v>
      </c>
      <c r="D588">
        <v>43.427410125732003</v>
      </c>
      <c r="E588">
        <v>63.352962493896001</v>
      </c>
      <c r="F588">
        <v>88.777824401855</v>
      </c>
      <c r="G588">
        <v>109.00173187256</v>
      </c>
      <c r="H588">
        <v>136.67555236816</v>
      </c>
      <c r="I588" s="10">
        <f>IFERROR(EXP(TREND(LN($D$1:$H$1),LN(D588:H588),LN(Calculations!$B$2))),0)</f>
        <v>8.8743149232713408E-3</v>
      </c>
    </row>
    <row r="589" spans="1:9" x14ac:dyDescent="0.35">
      <c r="A589">
        <v>-81</v>
      </c>
      <c r="B589">
        <v>13.5</v>
      </c>
      <c r="C589">
        <f>ASIN(SQRT((SIN(RADIANS(PARAMETERS!$D$8-B589)/2)*SIN(RADIANS(PARAMETERS!$D$8-B589)/2))+(COS(RADIANS(B589))*COS(RADIANS(PARAMETERS!$D$8))*SIN(RADIANS(PARAMETERS!$D$9-A589)/2)*SIN(RADIANS(PARAMETERS!$D$9-A589)/2))))*2*3958.756</f>
        <v>1368.1139457029778</v>
      </c>
      <c r="D589">
        <v>34.485828399657997</v>
      </c>
      <c r="E589">
        <v>50.349227905272997</v>
      </c>
      <c r="F589">
        <v>72.092315673827997</v>
      </c>
      <c r="G589">
        <v>87.520690917969006</v>
      </c>
      <c r="H589">
        <v>109.88438415527</v>
      </c>
      <c r="I589" s="10">
        <f>IFERROR(EXP(TREND(LN($D$1:$H$1),LN(D589:H589),LN(Calculations!$B$2))),0)</f>
        <v>5.5660021246911875E-3</v>
      </c>
    </row>
    <row r="590" spans="1:9" x14ac:dyDescent="0.35">
      <c r="A590">
        <v>-80.5</v>
      </c>
      <c r="B590">
        <v>13.5</v>
      </c>
      <c r="C590">
        <f>ASIN(SQRT((SIN(RADIANS(PARAMETERS!$D$8-B590)/2)*SIN(RADIANS(PARAMETERS!$D$8-B590)/2))+(COS(RADIANS(B590))*COS(RADIANS(PARAMETERS!$D$8))*SIN(RADIANS(PARAMETERS!$D$9-A590)/2)*SIN(RADIANS(PARAMETERS!$D$9-A590)/2))))*2*3958.756</f>
        <v>1334.8586461496275</v>
      </c>
      <c r="D590">
        <v>21.157299041748001</v>
      </c>
      <c r="E590">
        <v>30.511140823363998</v>
      </c>
      <c r="F590">
        <v>43.671085357666001</v>
      </c>
      <c r="G590">
        <v>54.314701080322003</v>
      </c>
      <c r="H590">
        <v>67.250549316405994</v>
      </c>
      <c r="I590" s="10">
        <f>IFERROR(EXP(TREND(LN($D$1:$H$1),LN(D590:H590),LN(Calculations!$B$2))),0)</f>
        <v>2.0936498281811256E-3</v>
      </c>
    </row>
    <row r="591" spans="1:9" x14ac:dyDescent="0.35">
      <c r="A591">
        <v>-80</v>
      </c>
      <c r="B591">
        <v>13.5</v>
      </c>
      <c r="C591">
        <f>ASIN(SQRT((SIN(RADIANS(PARAMETERS!$D$8-B591)/2)*SIN(RADIANS(PARAMETERS!$D$8-B591)/2))+(COS(RADIANS(B591))*COS(RADIANS(PARAMETERS!$D$8))*SIN(RADIANS(PARAMETERS!$D$9-A591)/2)*SIN(RADIANS(PARAMETERS!$D$9-A591)/2))))*2*3958.756</f>
        <v>1301.6100174872859</v>
      </c>
      <c r="D591">
        <v>12.140194892883001</v>
      </c>
      <c r="E591">
        <v>16.725147247313998</v>
      </c>
      <c r="F591">
        <v>24.317766189575</v>
      </c>
      <c r="G591">
        <v>29.053516387938998</v>
      </c>
      <c r="H591">
        <v>35.074001312256001</v>
      </c>
      <c r="I591" s="10">
        <f>IFERROR(EXP(TREND(LN($D$1:$H$1),LN(D591:H591),LN(Calculations!$B$2))),0)</f>
        <v>6.0664577077320216E-4</v>
      </c>
    </row>
    <row r="592" spans="1:9" x14ac:dyDescent="0.35">
      <c r="A592">
        <v>-79.5</v>
      </c>
      <c r="B592">
        <v>13.5</v>
      </c>
      <c r="C592">
        <f>ASIN(SQRT((SIN(RADIANS(PARAMETERS!$D$8-B592)/2)*SIN(RADIANS(PARAMETERS!$D$8-B592)/2))+(COS(RADIANS(B592))*COS(RADIANS(PARAMETERS!$D$8))*SIN(RADIANS(PARAMETERS!$D$9-A592)/2)*SIN(RADIANS(PARAMETERS!$D$9-A592)/2))))*2*3958.756</f>
        <v>1268.3687578446606</v>
      </c>
      <c r="D592">
        <v>7.2922649383545002</v>
      </c>
      <c r="E592">
        <v>10.389668464661</v>
      </c>
      <c r="F592">
        <v>14.309906005859</v>
      </c>
      <c r="G592">
        <v>17.086320877075</v>
      </c>
      <c r="H592">
        <v>21.038446426391999</v>
      </c>
      <c r="I592" s="10">
        <f>IFERROR(EXP(TREND(LN($D$1:$H$1),LN(D592:H592),LN(Calculations!$B$2))),0)</f>
        <v>1.9629566331096126E-4</v>
      </c>
    </row>
    <row r="593" spans="1:9" x14ac:dyDescent="0.35">
      <c r="A593">
        <v>-79</v>
      </c>
      <c r="B593">
        <v>13.5</v>
      </c>
      <c r="C593">
        <f>ASIN(SQRT((SIN(RADIANS(PARAMETERS!$D$8-B593)/2)*SIN(RADIANS(PARAMETERS!$D$8-B593)/2))+(COS(RADIANS(B593))*COS(RADIANS(PARAMETERS!$D$8))*SIN(RADIANS(PARAMETERS!$D$9-A593)/2)*SIN(RADIANS(PARAMETERS!$D$9-A593)/2))))*2*3958.756</f>
        <v>1235.1356353669726</v>
      </c>
      <c r="D593">
        <v>5.5651688575745002</v>
      </c>
      <c r="E593">
        <v>7.4068765640259002</v>
      </c>
      <c r="F593">
        <v>10.343792915344</v>
      </c>
      <c r="G593">
        <v>12.318086624146</v>
      </c>
      <c r="H593">
        <v>14.625878334045</v>
      </c>
      <c r="I593" s="10">
        <f>IFERROR(EXP(TREND(LN($D$1:$H$1),LN(D593:H593),LN(Calculations!$B$2))),0)</f>
        <v>8.0798969389778052E-5</v>
      </c>
    </row>
    <row r="594" spans="1:9" x14ac:dyDescent="0.35">
      <c r="A594">
        <v>-78.5</v>
      </c>
      <c r="B594">
        <v>13.5</v>
      </c>
      <c r="C594">
        <f>ASIN(SQRT((SIN(RADIANS(PARAMETERS!$D$8-B594)/2)*SIN(RADIANS(PARAMETERS!$D$8-B594)/2))+(COS(RADIANS(B594))*COS(RADIANS(PARAMETERS!$D$8))*SIN(RADIANS(PARAMETERS!$D$9-A594)/2)*SIN(RADIANS(PARAMETERS!$D$9-A594)/2))))*2*3958.756</f>
        <v>1201.9114978872885</v>
      </c>
      <c r="D594">
        <v>5.2430419921875</v>
      </c>
      <c r="E594">
        <v>6.9719276428223003</v>
      </c>
      <c r="F594">
        <v>9.7262449264525994</v>
      </c>
      <c r="G594">
        <v>11.827844619751</v>
      </c>
      <c r="H594">
        <v>14.394051551819</v>
      </c>
      <c r="I594" s="10">
        <f>IFERROR(EXP(TREND(LN($D$1:$H$1),LN(D594:H594),LN(Calculations!$B$2))),0)</f>
        <v>8.022406600049604E-5</v>
      </c>
    </row>
    <row r="595" spans="1:9" x14ac:dyDescent="0.35">
      <c r="A595">
        <v>-78</v>
      </c>
      <c r="B595">
        <v>13.5</v>
      </c>
      <c r="C595">
        <f>ASIN(SQRT((SIN(RADIANS(PARAMETERS!$D$8-B595)/2)*SIN(RADIANS(PARAMETERS!$D$8-B595)/2))+(COS(RADIANS(B595))*COS(RADIANS(PARAMETERS!$D$8))*SIN(RADIANS(PARAMETERS!$D$9-A595)/2)*SIN(RADIANS(PARAMETERS!$D$9-A595)/2))))*2*3958.756</f>
        <v>1168.6972842329117</v>
      </c>
      <c r="D595">
        <v>5.8555951118468998</v>
      </c>
      <c r="E595">
        <v>8.2248001098633008</v>
      </c>
      <c r="F595">
        <v>12.12285900116</v>
      </c>
      <c r="G595">
        <v>14.936913490295</v>
      </c>
      <c r="H595">
        <v>19.082523345946999</v>
      </c>
      <c r="I595" s="10">
        <f>IFERROR(EXP(TREND(LN($D$1:$H$1),LN(D595:H595),LN(Calculations!$B$2))),0)</f>
        <v>1.7248370611215165E-4</v>
      </c>
    </row>
    <row r="596" spans="1:9" x14ac:dyDescent="0.35">
      <c r="A596">
        <v>-77.5</v>
      </c>
      <c r="B596">
        <v>13.5</v>
      </c>
      <c r="C596">
        <f>ASIN(SQRT((SIN(RADIANS(PARAMETERS!$D$8-B596)/2)*SIN(RADIANS(PARAMETERS!$D$8-B596)/2))+(COS(RADIANS(B596))*COS(RADIANS(PARAMETERS!$D$8))*SIN(RADIANS(PARAMETERS!$D$9-A596)/2)*SIN(RADIANS(PARAMETERS!$D$9-A596)/2))))*2*3958.756</f>
        <v>1135.4940374977562</v>
      </c>
      <c r="D596">
        <v>7.3346171379089</v>
      </c>
      <c r="E596">
        <v>11.016151428223001</v>
      </c>
      <c r="F596">
        <v>16.40404510498</v>
      </c>
      <c r="G596">
        <v>20.813232421875</v>
      </c>
      <c r="H596">
        <v>27.12345123291</v>
      </c>
      <c r="I596" s="10">
        <f>IFERROR(EXP(TREND(LN($D$1:$H$1),LN(D596:H596),LN(Calculations!$B$2))),0)</f>
        <v>3.4831171818668885E-4</v>
      </c>
    </row>
    <row r="597" spans="1:9" x14ac:dyDescent="0.35">
      <c r="A597">
        <v>-77</v>
      </c>
      <c r="B597">
        <v>13.5</v>
      </c>
      <c r="C597">
        <f>ASIN(SQRT((SIN(RADIANS(PARAMETERS!$D$8-B597)/2)*SIN(RADIANS(PARAMETERS!$D$8-B597)/2))+(COS(RADIANS(B597))*COS(RADIANS(PARAMETERS!$D$8))*SIN(RADIANS(PARAMETERS!$D$9-A597)/2)*SIN(RADIANS(PARAMETERS!$D$9-A597)/2))))*2*3958.756</f>
        <v>1102.3029206901592</v>
      </c>
      <c r="D597">
        <v>9.5945415496825994</v>
      </c>
      <c r="E597">
        <v>14.332697868346999</v>
      </c>
      <c r="F597">
        <v>21.863954544066999</v>
      </c>
      <c r="G597">
        <v>27.627283096313</v>
      </c>
      <c r="H597">
        <v>34.629100799561002</v>
      </c>
      <c r="I597" s="10">
        <f>IFERROR(EXP(TREND(LN($D$1:$H$1),LN(D597:H597),LN(Calculations!$B$2))),0)</f>
        <v>5.5739680072332644E-4</v>
      </c>
    </row>
    <row r="598" spans="1:9" x14ac:dyDescent="0.35">
      <c r="A598">
        <v>-76.5</v>
      </c>
      <c r="B598">
        <v>13.5</v>
      </c>
      <c r="C598">
        <f>ASIN(SQRT((SIN(RADIANS(PARAMETERS!$D$8-B598)/2)*SIN(RADIANS(PARAMETERS!$D$8-B598)/2))+(COS(RADIANS(B598))*COS(RADIANS(PARAMETERS!$D$8))*SIN(RADIANS(PARAMETERS!$D$9-A598)/2)*SIN(RADIANS(PARAMETERS!$D$9-A598)/2))))*2*3958.756</f>
        <v>1069.1252352656065</v>
      </c>
      <c r="D598">
        <v>13.609983444214</v>
      </c>
      <c r="E598">
        <v>21.359651565551999</v>
      </c>
      <c r="F598">
        <v>33.677833557128999</v>
      </c>
      <c r="G598">
        <v>43.361885070801002</v>
      </c>
      <c r="H598">
        <v>58.290184020996001</v>
      </c>
      <c r="I598" s="10">
        <f>IFERROR(EXP(TREND(LN($D$1:$H$1),LN(D598:H598),LN(Calculations!$B$2))),0)</f>
        <v>1.190778817449428E-3</v>
      </c>
    </row>
    <row r="599" spans="1:9" x14ac:dyDescent="0.35">
      <c r="A599">
        <v>-76</v>
      </c>
      <c r="B599">
        <v>13.5</v>
      </c>
      <c r="C599">
        <f>ASIN(SQRT((SIN(RADIANS(PARAMETERS!$D$8-B599)/2)*SIN(RADIANS(PARAMETERS!$D$8-B599)/2))+(COS(RADIANS(B599))*COS(RADIANS(PARAMETERS!$D$8))*SIN(RADIANS(PARAMETERS!$D$9-A599)/2)*SIN(RADIANS(PARAMETERS!$D$9-A599)/2))))*2*3958.756</f>
        <v>1035.9624431821126</v>
      </c>
      <c r="D599">
        <v>21.021245956421001</v>
      </c>
      <c r="E599">
        <v>33.927982330322003</v>
      </c>
      <c r="F599">
        <v>55.724063873291001</v>
      </c>
      <c r="G599">
        <v>69.993827819824006</v>
      </c>
      <c r="H599">
        <v>90.174507141112997</v>
      </c>
      <c r="I599" s="10">
        <f>IFERROR(EXP(TREND(LN($D$1:$H$1),LN(D599:H599),LN(Calculations!$B$2))),0)</f>
        <v>2.4465847325876632E-3</v>
      </c>
    </row>
    <row r="600" spans="1:9" x14ac:dyDescent="0.35">
      <c r="A600">
        <v>-75.5</v>
      </c>
      <c r="B600">
        <v>13.5</v>
      </c>
      <c r="C600">
        <f>ASIN(SQRT((SIN(RADIANS(PARAMETERS!$D$8-B600)/2)*SIN(RADIANS(PARAMETERS!$D$8-B600)/2))+(COS(RADIANS(B600))*COS(RADIANS(PARAMETERS!$D$8))*SIN(RADIANS(PARAMETERS!$D$9-A600)/2)*SIN(RADIANS(PARAMETERS!$D$9-A600)/2))))*2*3958.756</f>
        <v>1002.8161932815584</v>
      </c>
      <c r="D600">
        <v>29.122970581055</v>
      </c>
      <c r="E600">
        <v>47.698928833007997</v>
      </c>
      <c r="F600">
        <v>75.742950439452997</v>
      </c>
      <c r="G600">
        <v>96.771179199219006</v>
      </c>
      <c r="H600">
        <v>129.0029296875</v>
      </c>
      <c r="I600" s="10">
        <f>IFERROR(EXP(TREND(LN($D$1:$H$1),LN(D600:H600),LN(Calculations!$B$2))),0)</f>
        <v>4.0557753929281546E-3</v>
      </c>
    </row>
    <row r="601" spans="1:9" x14ac:dyDescent="0.35">
      <c r="A601">
        <v>-75</v>
      </c>
      <c r="B601">
        <v>13.5</v>
      </c>
      <c r="C601">
        <f>ASIN(SQRT((SIN(RADIANS(PARAMETERS!$D$8-B601)/2)*SIN(RADIANS(PARAMETERS!$D$8-B601)/2))+(COS(RADIANS(B601))*COS(RADIANS(PARAMETERS!$D$8))*SIN(RADIANS(PARAMETERS!$D$9-A601)/2)*SIN(RADIANS(PARAMETERS!$D$9-A601)/2))))*2*3958.756</f>
        <v>969.68835301561728</v>
      </c>
      <c r="D601">
        <v>28.333076477051002</v>
      </c>
      <c r="E601">
        <v>44.351371765137003</v>
      </c>
      <c r="F601">
        <v>69.555236816405994</v>
      </c>
      <c r="G601">
        <v>87.173858642577997</v>
      </c>
      <c r="H601">
        <v>113.6174621582</v>
      </c>
      <c r="I601" s="10">
        <f>IFERROR(EXP(TREND(LN($D$1:$H$1),LN(D601:H601),LN(Calculations!$B$2))),0)</f>
        <v>3.8380749916828989E-3</v>
      </c>
    </row>
    <row r="602" spans="1:9" x14ac:dyDescent="0.35">
      <c r="A602">
        <v>-74.5</v>
      </c>
      <c r="B602">
        <v>13.5</v>
      </c>
      <c r="C602">
        <f>ASIN(SQRT((SIN(RADIANS(PARAMETERS!$D$8-B602)/2)*SIN(RADIANS(PARAMETERS!$D$8-B602)/2))+(COS(RADIANS(B602))*COS(RADIANS(PARAMETERS!$D$8))*SIN(RADIANS(PARAMETERS!$D$9-A602)/2)*SIN(RADIANS(PARAMETERS!$D$9-A602)/2))))*2*3958.756</f>
        <v>936.58104681697205</v>
      </c>
      <c r="D602">
        <v>23.701845169066999</v>
      </c>
      <c r="E602">
        <v>35.318904876708999</v>
      </c>
      <c r="F602">
        <v>55.003692626952997</v>
      </c>
      <c r="G602">
        <v>68.479515075684006</v>
      </c>
      <c r="H602">
        <v>87.212997436522997</v>
      </c>
      <c r="I602" s="10">
        <f>IFERROR(EXP(TREND(LN($D$1:$H$1),LN(D602:H602),LN(Calculations!$B$2))),0)</f>
        <v>2.7552815675830123E-3</v>
      </c>
    </row>
    <row r="603" spans="1:9" x14ac:dyDescent="0.35">
      <c r="A603">
        <v>-74</v>
      </c>
      <c r="B603">
        <v>13.5</v>
      </c>
      <c r="C603">
        <f>ASIN(SQRT((SIN(RADIANS(PARAMETERS!$D$8-B603)/2)*SIN(RADIANS(PARAMETERS!$D$8-B603)/2))+(COS(RADIANS(B603))*COS(RADIANS(PARAMETERS!$D$8))*SIN(RADIANS(PARAMETERS!$D$9-A603)/2)*SIN(RADIANS(PARAMETERS!$D$9-A603)/2))))*2*3958.756</f>
        <v>903.49670278914209</v>
      </c>
      <c r="D603">
        <v>21.177940368651999</v>
      </c>
      <c r="E603">
        <v>29.911138534546001</v>
      </c>
      <c r="F603">
        <v>41.94607925415</v>
      </c>
      <c r="G603">
        <v>51.524688720702997</v>
      </c>
      <c r="H603">
        <v>63.522987365722997</v>
      </c>
      <c r="I603" s="10">
        <f>IFERROR(EXP(TREND(LN($D$1:$H$1),LN(D603:H603),LN(Calculations!$B$2))),0)</f>
        <v>2.0138212774161415E-3</v>
      </c>
    </row>
    <row r="604" spans="1:9" x14ac:dyDescent="0.35">
      <c r="A604">
        <v>-73.5</v>
      </c>
      <c r="B604">
        <v>13.5</v>
      </c>
      <c r="C604">
        <f>ASIN(SQRT((SIN(RADIANS(PARAMETERS!$D$8-B604)/2)*SIN(RADIANS(PARAMETERS!$D$8-B604)/2))+(COS(RADIANS(B604))*COS(RADIANS(PARAMETERS!$D$8))*SIN(RADIANS(PARAMETERS!$D$9-A604)/2)*SIN(RADIANS(PARAMETERS!$D$9-A604)/2))))*2*3958.756</f>
        <v>870.43810988450787</v>
      </c>
      <c r="D604">
        <v>22.456703186035</v>
      </c>
      <c r="E604">
        <v>30.960914611816001</v>
      </c>
      <c r="F604">
        <v>42.967399597167997</v>
      </c>
      <c r="G604">
        <v>52.445217132567997</v>
      </c>
      <c r="H604">
        <v>63.962520599365</v>
      </c>
      <c r="I604" s="10">
        <f>IFERROR(EXP(TREND(LN($D$1:$H$1),LN(D604:H604),LN(Calculations!$B$2))),0)</f>
        <v>2.1958628670237352E-3</v>
      </c>
    </row>
    <row r="605" spans="1:9" x14ac:dyDescent="0.35">
      <c r="A605">
        <v>-73</v>
      </c>
      <c r="B605">
        <v>13.5</v>
      </c>
      <c r="C605">
        <f>ASIN(SQRT((SIN(RADIANS(PARAMETERS!$D$8-B605)/2)*SIN(RADIANS(PARAMETERS!$D$8-B605)/2))+(COS(RADIANS(B605))*COS(RADIANS(PARAMETERS!$D$8))*SIN(RADIANS(PARAMETERS!$D$9-A605)/2)*SIN(RADIANS(PARAMETERS!$D$9-A605)/2))))*2*3958.756</f>
        <v>837.40848840718149</v>
      </c>
      <c r="D605">
        <v>24.16046333313</v>
      </c>
      <c r="E605">
        <v>32.443447113037003</v>
      </c>
      <c r="F605">
        <v>44.696502685547003</v>
      </c>
      <c r="G605">
        <v>54.313396453857003</v>
      </c>
      <c r="H605">
        <v>65.429733276367003</v>
      </c>
      <c r="I605" s="10">
        <f>IFERROR(EXP(TREND(LN($D$1:$H$1),LN(D605:H605),LN(Calculations!$B$2))),0)</f>
        <v>2.4932334183637816E-3</v>
      </c>
    </row>
    <row r="606" spans="1:9" x14ac:dyDescent="0.35">
      <c r="A606">
        <v>-72.5</v>
      </c>
      <c r="B606">
        <v>13.5</v>
      </c>
      <c r="C606">
        <f>ASIN(SQRT((SIN(RADIANS(PARAMETERS!$D$8-B606)/2)*SIN(RADIANS(PARAMETERS!$D$8-B606)/2))+(COS(RADIANS(B606))*COS(RADIANS(PARAMETERS!$D$8))*SIN(RADIANS(PARAMETERS!$D$9-A606)/2)*SIN(RADIANS(PARAMETERS!$D$9-A606)/2))))*2*3958.756</f>
        <v>804.41157758243116</v>
      </c>
      <c r="D606">
        <v>26.983354568481001</v>
      </c>
      <c r="E606">
        <v>35.331317901611001</v>
      </c>
      <c r="F606">
        <v>48.408130645752003</v>
      </c>
      <c r="G606">
        <v>58.488502502441001</v>
      </c>
      <c r="H606">
        <v>68.677520751952997</v>
      </c>
      <c r="I606" s="10">
        <f>IFERROR(EXP(TREND(LN($D$1:$H$1),LN(D606:H606),LN(Calculations!$B$2))),0)</f>
        <v>3.1455895025957743E-3</v>
      </c>
    </row>
    <row r="607" spans="1:9" x14ac:dyDescent="0.35">
      <c r="A607">
        <v>-72</v>
      </c>
      <c r="B607">
        <v>13.5</v>
      </c>
      <c r="C607">
        <f>ASIN(SQRT((SIN(RADIANS(PARAMETERS!$D$8-B607)/2)*SIN(RADIANS(PARAMETERS!$D$8-B607)/2))+(COS(RADIANS(B607))*COS(RADIANS(PARAMETERS!$D$8))*SIN(RADIANS(PARAMETERS!$D$9-A607)/2)*SIN(RADIANS(PARAMETERS!$D$9-A607)/2))))*2*3958.756</f>
        <v>771.45174517493035</v>
      </c>
      <c r="D607">
        <v>34.392578125</v>
      </c>
      <c r="E607">
        <v>47.169921875</v>
      </c>
      <c r="F607">
        <v>65.279815673827997</v>
      </c>
      <c r="G607">
        <v>76.799957275390994</v>
      </c>
      <c r="H607">
        <v>92.935470581055</v>
      </c>
      <c r="I607" s="10">
        <f>IFERROR(EXP(TREND(LN($D$1:$H$1),LN(D607:H607),LN(Calculations!$B$2))),0)</f>
        <v>5.7446260466892472E-3</v>
      </c>
    </row>
    <row r="608" spans="1:9" x14ac:dyDescent="0.35">
      <c r="A608">
        <v>-71.5</v>
      </c>
      <c r="B608">
        <v>13.5</v>
      </c>
      <c r="C608">
        <f>ASIN(SQRT((SIN(RADIANS(PARAMETERS!$D$8-B608)/2)*SIN(RADIANS(PARAMETERS!$D$8-B608)/2))+(COS(RADIANS(B608))*COS(RADIANS(PARAMETERS!$D$8))*SIN(RADIANS(PARAMETERS!$D$9-A608)/2)*SIN(RADIANS(PARAMETERS!$D$9-A608)/2))))*2*3958.756</f>
        <v>738.53412585672891</v>
      </c>
      <c r="D608">
        <v>48.504600524902003</v>
      </c>
      <c r="E608">
        <v>66.461685180664006</v>
      </c>
      <c r="F608">
        <v>89.355644226074006</v>
      </c>
      <c r="G608">
        <v>106.98197937012</v>
      </c>
      <c r="H608">
        <v>131.84663391113</v>
      </c>
      <c r="I608" s="10">
        <f>IFERROR(EXP(TREND(LN($D$1:$H$1),LN(D608:H608),LN(Calculations!$B$2))),0)</f>
        <v>1.2591638677225072E-2</v>
      </c>
    </row>
    <row r="609" spans="1:9" x14ac:dyDescent="0.35">
      <c r="A609">
        <v>-71</v>
      </c>
      <c r="B609">
        <v>13.5</v>
      </c>
      <c r="C609">
        <f>ASIN(SQRT((SIN(RADIANS(PARAMETERS!$D$8-B609)/2)*SIN(RADIANS(PARAMETERS!$D$8-B609)/2))+(COS(RADIANS(B609))*COS(RADIANS(PARAMETERS!$D$8))*SIN(RADIANS(PARAMETERS!$D$9-A609)/2)*SIN(RADIANS(PARAMETERS!$D$9-A609)/2))))*2*3958.756</f>
        <v>705.66479743413413</v>
      </c>
      <c r="D609">
        <v>66.405151367187997</v>
      </c>
      <c r="E609">
        <v>89.45972442627</v>
      </c>
      <c r="F609">
        <v>126.71492004395</v>
      </c>
      <c r="G609">
        <v>148.91491699219</v>
      </c>
      <c r="H609">
        <v>177.98329162598</v>
      </c>
      <c r="I609" s="10">
        <f>IFERROR(EXP(TREND(LN($D$1:$H$1),LN(D609:H609),LN(Calculations!$B$2))),0)</f>
        <v>2.5521146338976668E-2</v>
      </c>
    </row>
    <row r="610" spans="1:9" x14ac:dyDescent="0.35">
      <c r="A610">
        <v>-70.5</v>
      </c>
      <c r="B610">
        <v>13.5</v>
      </c>
      <c r="C610">
        <f>ASIN(SQRT((SIN(RADIANS(PARAMETERS!$D$8-B610)/2)*SIN(RADIANS(PARAMETERS!$D$8-B610)/2))+(COS(RADIANS(B610))*COS(RADIANS(PARAMETERS!$D$8))*SIN(RADIANS(PARAMETERS!$D$9-A610)/2)*SIN(RADIANS(PARAMETERS!$D$9-A610)/2))))*2*3958.756</f>
        <v>672.85100745842715</v>
      </c>
      <c r="D610">
        <v>75.032249450684006</v>
      </c>
      <c r="E610">
        <v>102.56803894043</v>
      </c>
      <c r="F610">
        <v>142.25991821289</v>
      </c>
      <c r="G610">
        <v>165.58004760742</v>
      </c>
      <c r="H610">
        <v>197.86294555664</v>
      </c>
      <c r="I610" s="10">
        <f>IFERROR(EXP(TREND(LN($D$1:$H$1),LN(D610:H610),LN(Calculations!$B$2))),0)</f>
        <v>3.6229106032745928E-2</v>
      </c>
    </row>
    <row r="611" spans="1:9" x14ac:dyDescent="0.35">
      <c r="A611">
        <v>-70</v>
      </c>
      <c r="B611">
        <v>13.5</v>
      </c>
      <c r="C611">
        <f>ASIN(SQRT((SIN(RADIANS(PARAMETERS!$D$8-B611)/2)*SIN(RADIANS(PARAMETERS!$D$8-B611)/2))+(COS(RADIANS(B611))*COS(RADIANS(PARAMETERS!$D$8))*SIN(RADIANS(PARAMETERS!$D$9-A611)/2)*SIN(RADIANS(PARAMETERS!$D$9-A611)/2))))*2*3958.756</f>
        <v>640.10146765276443</v>
      </c>
      <c r="D611">
        <v>74.451568603515994</v>
      </c>
      <c r="E611">
        <v>102.62503051758</v>
      </c>
      <c r="F611">
        <v>143.12812805176</v>
      </c>
      <c r="G611">
        <v>166.99055480957</v>
      </c>
      <c r="H611">
        <v>200.11077880859</v>
      </c>
      <c r="I611" s="10">
        <f>IFERROR(EXP(TREND(LN($D$1:$H$1),LN(D611:H611),LN(Calculations!$B$2))),0)</f>
        <v>3.4231088458498572E-2</v>
      </c>
    </row>
    <row r="612" spans="1:9" x14ac:dyDescent="0.35">
      <c r="A612">
        <v>-69.5</v>
      </c>
      <c r="B612">
        <v>13.5</v>
      </c>
      <c r="C612">
        <f>ASIN(SQRT((SIN(RADIANS(PARAMETERS!$D$8-B612)/2)*SIN(RADIANS(PARAMETERS!$D$8-B612)/2))+(COS(RADIANS(B612))*COS(RADIANS(PARAMETERS!$D$8))*SIN(RADIANS(PARAMETERS!$D$9-A612)/2)*SIN(RADIANS(PARAMETERS!$D$9-A612)/2))))*2*3958.756</f>
        <v>607.4267407353334</v>
      </c>
      <c r="D612">
        <v>59.771938323975</v>
      </c>
      <c r="E612">
        <v>81.791481018065994</v>
      </c>
      <c r="F612">
        <v>117.98715209961</v>
      </c>
      <c r="G612">
        <v>142.61956787109</v>
      </c>
      <c r="H612">
        <v>172.08001708984</v>
      </c>
      <c r="I612" s="10">
        <f>IFERROR(EXP(TREND(LN($D$1:$H$1),LN(D612:H612),LN(Calculations!$B$2))),0)</f>
        <v>1.7852745984499499E-2</v>
      </c>
    </row>
    <row r="613" spans="1:9" x14ac:dyDescent="0.35">
      <c r="A613">
        <v>-69</v>
      </c>
      <c r="B613">
        <v>13.5</v>
      </c>
      <c r="C613">
        <f>ASIN(SQRT((SIN(RADIANS(PARAMETERS!$D$8-B613)/2)*SIN(RADIANS(PARAMETERS!$D$8-B613)/2))+(COS(RADIANS(B613))*COS(RADIANS(PARAMETERS!$D$8))*SIN(RADIANS(PARAMETERS!$D$9-A613)/2)*SIN(RADIANS(PARAMETERS!$D$9-A613)/2))))*2*3958.756</f>
        <v>574.83975478191303</v>
      </c>
      <c r="D613">
        <v>35.7314453125</v>
      </c>
      <c r="E613">
        <v>50.524547576903998</v>
      </c>
      <c r="F613">
        <v>70.42813873291</v>
      </c>
      <c r="G613">
        <v>84.19603729248</v>
      </c>
      <c r="H613">
        <v>103.82047271729</v>
      </c>
      <c r="I613" s="10">
        <f>IFERROR(EXP(TREND(LN($D$1:$H$1),LN(D613:H613),LN(Calculations!$B$2))),0)</f>
        <v>6.1426220160311655E-3</v>
      </c>
    </row>
    <row r="614" spans="1:9" x14ac:dyDescent="0.35">
      <c r="A614">
        <v>-68.5</v>
      </c>
      <c r="B614">
        <v>13.5</v>
      </c>
      <c r="C614">
        <f>ASIN(SQRT((SIN(RADIANS(PARAMETERS!$D$8-B614)/2)*SIN(RADIANS(PARAMETERS!$D$8-B614)/2))+(COS(RADIANS(B614))*COS(RADIANS(PARAMETERS!$D$8))*SIN(RADIANS(PARAMETERS!$D$9-A614)/2)*SIN(RADIANS(PARAMETERS!$D$9-A614)/2))))*2*3958.756</f>
        <v>542.35649612361829</v>
      </c>
      <c r="D614">
        <v>25.657024383545</v>
      </c>
      <c r="E614">
        <v>34.033908843993999</v>
      </c>
      <c r="F614">
        <v>47.23908996582</v>
      </c>
      <c r="G614">
        <v>57.664371490478999</v>
      </c>
      <c r="H614">
        <v>68.490966796875</v>
      </c>
      <c r="I614" s="10">
        <f>IFERROR(EXP(TREND(LN($D$1:$H$1),LN(D614:H614),LN(Calculations!$B$2))),0)</f>
        <v>2.8319814807615338E-3</v>
      </c>
    </row>
    <row r="615" spans="1:9" x14ac:dyDescent="0.35">
      <c r="A615">
        <v>-68</v>
      </c>
      <c r="B615">
        <v>13.5</v>
      </c>
      <c r="C615">
        <f>ASIN(SQRT((SIN(RADIANS(PARAMETERS!$D$8-B615)/2)*SIN(RADIANS(PARAMETERS!$D$8-B615)/2))+(COS(RADIANS(B615))*COS(RADIANS(PARAMETERS!$D$8))*SIN(RADIANS(PARAMETERS!$D$9-A615)/2)*SIN(RADIANS(PARAMETERS!$D$9-A615)/2))))*2*3958.756</f>
        <v>509.99695595604931</v>
      </c>
      <c r="D615">
        <v>21.444831848145</v>
      </c>
      <c r="E615">
        <v>30.304010391235</v>
      </c>
      <c r="F615">
        <v>42.639991760253999</v>
      </c>
      <c r="G615">
        <v>52.484169006347997</v>
      </c>
      <c r="H615">
        <v>64.589256286620994</v>
      </c>
      <c r="I615" s="10">
        <f>IFERROR(EXP(TREND(LN($D$1:$H$1),LN(D615:H615),LN(Calculations!$B$2))),0)</f>
        <v>2.0735236422950252E-3</v>
      </c>
    </row>
    <row r="616" spans="1:9" x14ac:dyDescent="0.35">
      <c r="A616">
        <v>-67.5</v>
      </c>
      <c r="B616">
        <v>13.5</v>
      </c>
      <c r="C616">
        <f>ASIN(SQRT((SIN(RADIANS(PARAMETERS!$D$8-B616)/2)*SIN(RADIANS(PARAMETERS!$D$8-B616)/2))+(COS(RADIANS(B616))*COS(RADIANS(PARAMETERS!$D$8))*SIN(RADIANS(PARAMETERS!$D$9-A616)/2)*SIN(RADIANS(PARAMETERS!$D$9-A616)/2))))*2*3958.756</f>
        <v>477.78644335184862</v>
      </c>
      <c r="D616">
        <v>17.678014755248999</v>
      </c>
      <c r="E616">
        <v>26.089454650878999</v>
      </c>
      <c r="F616">
        <v>36.725215911865</v>
      </c>
      <c r="G616">
        <v>45.215404510497997</v>
      </c>
      <c r="H616">
        <v>57.71248626709</v>
      </c>
      <c r="I616" s="10">
        <f>IFERROR(EXP(TREND(LN($D$1:$H$1),LN(D616:H616),LN(Calculations!$B$2))),0)</f>
        <v>1.4962695566018021E-3</v>
      </c>
    </row>
    <row r="617" spans="1:9" x14ac:dyDescent="0.35">
      <c r="A617">
        <v>-67</v>
      </c>
      <c r="B617">
        <v>13.5</v>
      </c>
      <c r="C617">
        <f>ASIN(SQRT((SIN(RADIANS(PARAMETERS!$D$8-B617)/2)*SIN(RADIANS(PARAMETERS!$D$8-B617)/2))+(COS(RADIANS(B617))*COS(RADIANS(PARAMETERS!$D$8))*SIN(RADIANS(PARAMETERS!$D$9-A617)/2)*SIN(RADIANS(PARAMETERS!$D$9-A617)/2))))*2*3958.756</f>
        <v>445.75743660725624</v>
      </c>
      <c r="D617">
        <v>13.73189163208</v>
      </c>
      <c r="E617">
        <v>19.514930725098001</v>
      </c>
      <c r="F617">
        <v>28.5251121521</v>
      </c>
      <c r="G617">
        <v>34.523986816406001</v>
      </c>
      <c r="H617">
        <v>43.190448760986001</v>
      </c>
      <c r="I617" s="10">
        <f>IFERROR(EXP(TREND(LN($D$1:$H$1),LN(D617:H617),LN(Calculations!$B$2))),0)</f>
        <v>8.759139404692851E-4</v>
      </c>
    </row>
    <row r="618" spans="1:9" x14ac:dyDescent="0.35">
      <c r="A618">
        <v>-66.5</v>
      </c>
      <c r="B618">
        <v>13.5</v>
      </c>
      <c r="C618">
        <f>ASIN(SQRT((SIN(RADIANS(PARAMETERS!$D$8-B618)/2)*SIN(RADIANS(PARAMETERS!$D$8-B618)/2))+(COS(RADIANS(B618))*COS(RADIANS(PARAMETERS!$D$8))*SIN(RADIANS(PARAMETERS!$D$9-A618)/2)*SIN(RADIANS(PARAMETERS!$D$9-A618)/2))))*2*3958.756</f>
        <v>413.95224007366375</v>
      </c>
      <c r="D618">
        <v>10.959184646605999</v>
      </c>
      <c r="E618">
        <v>15.048170089721999</v>
      </c>
      <c r="F618">
        <v>21.457813262938998</v>
      </c>
      <c r="G618">
        <v>26.414196014403998</v>
      </c>
      <c r="H618">
        <v>31.910898208618001</v>
      </c>
      <c r="I618" s="10">
        <f>IFERROR(EXP(TREND(LN($D$1:$H$1),LN(D618:H618),LN(Calculations!$B$2))),0)</f>
        <v>4.8806543058274717E-4</v>
      </c>
    </row>
    <row r="619" spans="1:9" x14ac:dyDescent="0.35">
      <c r="A619">
        <v>-66</v>
      </c>
      <c r="B619">
        <v>13.5</v>
      </c>
      <c r="C619">
        <f>ASIN(SQRT((SIN(RADIANS(PARAMETERS!$D$8-B619)/2)*SIN(RADIANS(PARAMETERS!$D$8-B619)/2))+(COS(RADIANS(B619))*COS(RADIANS(PARAMETERS!$D$8))*SIN(RADIANS(PARAMETERS!$D$9-A619)/2)*SIN(RADIANS(PARAMETERS!$D$9-A619)/2))))*2*3958.756</f>
        <v>382.42686935736464</v>
      </c>
      <c r="D619">
        <v>9.3091058731078995</v>
      </c>
      <c r="E619">
        <v>13.092929840088001</v>
      </c>
      <c r="F619">
        <v>18.184495925903001</v>
      </c>
      <c r="G619">
        <v>22.206207275391002</v>
      </c>
      <c r="H619">
        <v>27.494600296021002</v>
      </c>
      <c r="I619" s="10">
        <f>IFERROR(EXP(TREND(LN($D$1:$H$1),LN(D619:H619),LN(Calculations!$B$2))),0)</f>
        <v>3.4795738989999004E-4</v>
      </c>
    </row>
    <row r="620" spans="1:9" x14ac:dyDescent="0.35">
      <c r="A620">
        <v>-65.5</v>
      </c>
      <c r="B620">
        <v>13.5</v>
      </c>
      <c r="C620">
        <f>ASIN(SQRT((SIN(RADIANS(PARAMETERS!$D$8-B620)/2)*SIN(RADIANS(PARAMETERS!$D$8-B620)/2))+(COS(RADIANS(B620))*COS(RADIANS(PARAMETERS!$D$8))*SIN(RADIANS(PARAMETERS!$D$9-A620)/2)*SIN(RADIANS(PARAMETERS!$D$9-A620)/2))))*2*3958.756</f>
        <v>351.25684644846575</v>
      </c>
      <c r="D620">
        <v>8.5447492599487003</v>
      </c>
      <c r="E620">
        <v>12.037307739258001</v>
      </c>
      <c r="F620">
        <v>16.271356582641999</v>
      </c>
      <c r="G620">
        <v>19.54510307312</v>
      </c>
      <c r="H620">
        <v>24.235765457153001</v>
      </c>
      <c r="I620" s="10">
        <f>IFERROR(EXP(TREND(LN($D$1:$H$1),LN(D620:H620),LN(Calculations!$B$2))),0)</f>
        <v>2.5894017420400993E-4</v>
      </c>
    </row>
    <row r="621" spans="1:9" x14ac:dyDescent="0.35">
      <c r="A621">
        <v>-65</v>
      </c>
      <c r="B621">
        <v>13.5</v>
      </c>
      <c r="C621">
        <f>ASIN(SQRT((SIN(RADIANS(PARAMETERS!$D$8-B621)/2)*SIN(RADIANS(PARAMETERS!$D$8-B621)/2))+(COS(RADIANS(B621))*COS(RADIANS(PARAMETERS!$D$8))*SIN(RADIANS(PARAMETERS!$D$9-A621)/2)*SIN(RADIANS(PARAMETERS!$D$9-A621)/2))))*2*3958.756</f>
        <v>320.5460208184457</v>
      </c>
      <c r="D621">
        <v>8.4689140319824006</v>
      </c>
      <c r="E621">
        <v>11.749532699585</v>
      </c>
      <c r="F621">
        <v>15.365634918213001</v>
      </c>
      <c r="G621">
        <v>18.089550018311002</v>
      </c>
      <c r="H621">
        <v>21.907592773438001</v>
      </c>
      <c r="I621" s="10">
        <f>IFERROR(EXP(TREND(LN($D$1:$H$1),LN(D621:H621),LN(Calculations!$B$2))),0)</f>
        <v>1.9551636279205775E-4</v>
      </c>
    </row>
    <row r="622" spans="1:9" x14ac:dyDescent="0.35">
      <c r="A622">
        <v>-64.5</v>
      </c>
      <c r="B622">
        <v>13.5</v>
      </c>
      <c r="C622">
        <f>ASIN(SQRT((SIN(RADIANS(PARAMETERS!$D$8-B622)/2)*SIN(RADIANS(PARAMETERS!$D$8-B622)/2))+(COS(RADIANS(B622))*COS(RADIANS(PARAMETERS!$D$8))*SIN(RADIANS(PARAMETERS!$D$9-A622)/2)*SIN(RADIANS(PARAMETERS!$D$9-A622)/2))))*2*3958.756</f>
        <v>290.44026341367015</v>
      </c>
      <c r="D622">
        <v>9.1368894577025994</v>
      </c>
      <c r="E622">
        <v>12.288882255554</v>
      </c>
      <c r="F622">
        <v>15.766122817993001</v>
      </c>
      <c r="G622">
        <v>18.346078872681002</v>
      </c>
      <c r="H622">
        <v>21.916645050048999</v>
      </c>
      <c r="I622" s="10">
        <f>IFERROR(EXP(TREND(LN($D$1:$H$1),LN(D622:H622),LN(Calculations!$B$2))),0)</f>
        <v>1.8245164324440111E-4</v>
      </c>
    </row>
    <row r="623" spans="1:9" x14ac:dyDescent="0.35">
      <c r="A623">
        <v>-64</v>
      </c>
      <c r="B623">
        <v>13.5</v>
      </c>
      <c r="C623">
        <f>ASIN(SQRT((SIN(RADIANS(PARAMETERS!$D$8-B623)/2)*SIN(RADIANS(PARAMETERS!$D$8-B623)/2))+(COS(RADIANS(B623))*COS(RADIANS(PARAMETERS!$D$8))*SIN(RADIANS(PARAMETERS!$D$9-A623)/2)*SIN(RADIANS(PARAMETERS!$D$9-A623)/2))))*2*3958.756</f>
        <v>261.14908625745403</v>
      </c>
      <c r="D623">
        <v>10.658537864685</v>
      </c>
      <c r="E623">
        <v>13.606321334839</v>
      </c>
      <c r="F623">
        <v>17.502347946166999</v>
      </c>
      <c r="G623">
        <v>20.399047851563001</v>
      </c>
      <c r="H623">
        <v>24.414987564086999</v>
      </c>
      <c r="I623" s="10">
        <f>IFERROR(EXP(TREND(LN($D$1:$H$1),LN(D623:H623),LN(Calculations!$B$2))),0)</f>
        <v>2.2905924105293441E-4</v>
      </c>
    </row>
    <row r="624" spans="1:9" x14ac:dyDescent="0.35">
      <c r="A624">
        <v>-63.5</v>
      </c>
      <c r="B624">
        <v>13.5</v>
      </c>
      <c r="C624">
        <f>ASIN(SQRT((SIN(RADIANS(PARAMETERS!$D$8-B624)/2)*SIN(RADIANS(PARAMETERS!$D$8-B624)/2))+(COS(RADIANS(B624))*COS(RADIANS(PARAMETERS!$D$8))*SIN(RADIANS(PARAMETERS!$D$9-A624)/2)*SIN(RADIANS(PARAMETERS!$D$9-A624)/2))))*2*3958.756</f>
        <v>232.98009424229005</v>
      </c>
      <c r="D624">
        <v>12.533323287964</v>
      </c>
      <c r="E624">
        <v>15.814039230346999</v>
      </c>
      <c r="F624">
        <v>20.749496459961001</v>
      </c>
      <c r="G624">
        <v>24.476961135863998</v>
      </c>
      <c r="H624">
        <v>28.364589691161999</v>
      </c>
      <c r="I624" s="10">
        <f>IFERROR(EXP(TREND(LN($D$1:$H$1),LN(D624:H624),LN(Calculations!$B$2))),0)</f>
        <v>3.6311260629755406E-4</v>
      </c>
    </row>
    <row r="625" spans="1:9" x14ac:dyDescent="0.35">
      <c r="A625">
        <v>-63</v>
      </c>
      <c r="B625">
        <v>13.5</v>
      </c>
      <c r="C625">
        <f>ASIN(SQRT((SIN(RADIANS(PARAMETERS!$D$8-B625)/2)*SIN(RADIANS(PARAMETERS!$D$8-B625)/2))+(COS(RADIANS(B625))*COS(RADIANS(PARAMETERS!$D$8))*SIN(RADIANS(PARAMETERS!$D$9-A625)/2)*SIN(RADIANS(PARAMETERS!$D$9-A625)/2))))*2*3958.756</f>
        <v>206.39343505324834</v>
      </c>
      <c r="D625">
        <v>14.974910736084</v>
      </c>
      <c r="E625">
        <v>19.479986190796001</v>
      </c>
      <c r="F625">
        <v>26.268829345703001</v>
      </c>
      <c r="G625">
        <v>29.86247253418</v>
      </c>
      <c r="H625">
        <v>34.710929870605</v>
      </c>
      <c r="I625" s="10">
        <f>IFERROR(EXP(TREND(LN($D$1:$H$1),LN(D625:H625),LN(Calculations!$B$2))),0)</f>
        <v>6.4962260182076519E-4</v>
      </c>
    </row>
    <row r="626" spans="1:9" x14ac:dyDescent="0.35">
      <c r="A626">
        <v>-62.5</v>
      </c>
      <c r="B626">
        <v>13.5</v>
      </c>
      <c r="C626">
        <f>ASIN(SQRT((SIN(RADIANS(PARAMETERS!$D$8-B626)/2)*SIN(RADIANS(PARAMETERS!$D$8-B626)/2))+(COS(RADIANS(B626))*COS(RADIANS(PARAMETERS!$D$8))*SIN(RADIANS(PARAMETERS!$D$9-A626)/2)*SIN(RADIANS(PARAMETERS!$D$9-A626)/2))))*2*3958.756</f>
        <v>182.08371146915403</v>
      </c>
      <c r="D626">
        <v>19.178657531738001</v>
      </c>
      <c r="E626">
        <v>26.069364547728998</v>
      </c>
      <c r="F626">
        <v>33.741474151611001</v>
      </c>
      <c r="G626">
        <v>39.473579406737997</v>
      </c>
      <c r="H626">
        <v>47.453079223632997</v>
      </c>
      <c r="I626" s="10">
        <f>IFERROR(EXP(TREND(LN($D$1:$H$1),LN(D626:H626),LN(Calculations!$B$2))),0)</f>
        <v>1.3542517517972374E-3</v>
      </c>
    </row>
    <row r="627" spans="1:9" x14ac:dyDescent="0.35">
      <c r="A627">
        <v>-62</v>
      </c>
      <c r="B627">
        <v>13.5</v>
      </c>
      <c r="C627">
        <f>ASIN(SQRT((SIN(RADIANS(PARAMETERS!$D$8-B627)/2)*SIN(RADIANS(PARAMETERS!$D$8-B627)/2))+(COS(RADIANS(B627))*COS(RADIANS(PARAMETERS!$D$8))*SIN(RADIANS(PARAMETERS!$D$9-A627)/2)*SIN(RADIANS(PARAMETERS!$D$9-A627)/2))))*2*3958.756</f>
        <v>161.08523542060749</v>
      </c>
      <c r="D627">
        <v>27.770483016968001</v>
      </c>
      <c r="E627">
        <v>37.800472259521001</v>
      </c>
      <c r="F627">
        <v>54.192649841308999</v>
      </c>
      <c r="G627">
        <v>66.393486022949006</v>
      </c>
      <c r="H627">
        <v>83.509048461914006</v>
      </c>
      <c r="I627" s="10">
        <f>IFERROR(EXP(TREND(LN($D$1:$H$1),LN(D627:H627),LN(Calculations!$B$2))),0)</f>
        <v>3.4229226750392429E-3</v>
      </c>
    </row>
    <row r="628" spans="1:9" x14ac:dyDescent="0.35">
      <c r="A628">
        <v>-61.5</v>
      </c>
      <c r="B628">
        <v>13.5</v>
      </c>
      <c r="C628">
        <f>ASIN(SQRT((SIN(RADIANS(PARAMETERS!$D$8-B628)/2)*SIN(RADIANS(PARAMETERS!$D$8-B628)/2))+(COS(RADIANS(B628))*COS(RADIANS(PARAMETERS!$D$8))*SIN(RADIANS(PARAMETERS!$D$9-A628)/2)*SIN(RADIANS(PARAMETERS!$D$9-A628)/2))))*2*3958.756</f>
        <v>144.84546784872859</v>
      </c>
      <c r="D628">
        <v>37.975311279297003</v>
      </c>
      <c r="E628">
        <v>53.611274719237997</v>
      </c>
      <c r="F628">
        <v>75.786926269530994</v>
      </c>
      <c r="G628">
        <v>92.738296508789006</v>
      </c>
      <c r="H628">
        <v>117.52342987061</v>
      </c>
      <c r="I628" s="10">
        <f>IFERROR(EXP(TREND(LN($D$1:$H$1),LN(D628:H628),LN(Calculations!$B$2))),0)</f>
        <v>6.6556157621330643E-3</v>
      </c>
    </row>
    <row r="629" spans="1:9" x14ac:dyDescent="0.35">
      <c r="A629">
        <v>-61</v>
      </c>
      <c r="B629">
        <v>13.5</v>
      </c>
      <c r="C629">
        <f>ASIN(SQRT((SIN(RADIANS(PARAMETERS!$D$8-B629)/2)*SIN(RADIANS(PARAMETERS!$D$8-B629)/2))+(COS(RADIANS(B629))*COS(RADIANS(PARAMETERS!$D$8))*SIN(RADIANS(PARAMETERS!$D$9-A629)/2)*SIN(RADIANS(PARAMETERS!$D$9-A629)/2))))*2*3958.756</f>
        <v>135.09171349570997</v>
      </c>
      <c r="D629">
        <v>46.089637756347997</v>
      </c>
      <c r="E629">
        <v>62.82247543335</v>
      </c>
      <c r="F629">
        <v>83.984619140625</v>
      </c>
      <c r="G629">
        <v>100.20481109619</v>
      </c>
      <c r="H629">
        <v>123.27490997314</v>
      </c>
      <c r="I629" s="10">
        <f>IFERROR(EXP(TREND(LN($D$1:$H$1),LN(D629:H629),LN(Calculations!$B$2))),0)</f>
        <v>1.1378009830002435E-2</v>
      </c>
    </row>
    <row r="630" spans="1:9" x14ac:dyDescent="0.35">
      <c r="A630">
        <v>-60.5</v>
      </c>
      <c r="B630">
        <v>13.5</v>
      </c>
      <c r="C630">
        <f>ASIN(SQRT((SIN(RADIANS(PARAMETERS!$D$8-B630)/2)*SIN(RADIANS(PARAMETERS!$D$8-B630)/2))+(COS(RADIANS(B630))*COS(RADIANS(PARAMETERS!$D$8))*SIN(RADIANS(PARAMETERS!$D$9-A630)/2)*SIN(RADIANS(PARAMETERS!$D$9-A630)/2))))*2*3958.756</f>
        <v>133.25595875646511</v>
      </c>
      <c r="D630">
        <v>56.237915039062997</v>
      </c>
      <c r="E630">
        <v>73.616439819335994</v>
      </c>
      <c r="F630">
        <v>99.62971496582</v>
      </c>
      <c r="G630">
        <v>119.76203155518</v>
      </c>
      <c r="H630">
        <v>144.80595397949</v>
      </c>
      <c r="I630" s="10">
        <f>IFERROR(EXP(TREND(LN($D$1:$H$1),LN(D630:H630),LN(Calculations!$B$2))),0)</f>
        <v>1.8299091956618854E-2</v>
      </c>
    </row>
    <row r="631" spans="1:9" x14ac:dyDescent="0.35">
      <c r="A631">
        <v>-60</v>
      </c>
      <c r="B631">
        <v>13.5</v>
      </c>
      <c r="C631">
        <f>ASIN(SQRT((SIN(RADIANS(PARAMETERS!$D$8-B631)/2)*SIN(RADIANS(PARAMETERS!$D$8-B631)/2))+(COS(RADIANS(B631))*COS(RADIANS(PARAMETERS!$D$8))*SIN(RADIANS(PARAMETERS!$D$9-A631)/2)*SIN(RADIANS(PARAMETERS!$D$9-A631)/2))))*2*3958.756</f>
        <v>139.65081583779426</v>
      </c>
      <c r="D631">
        <v>60.491916656493999</v>
      </c>
      <c r="E631">
        <v>78.800964355469006</v>
      </c>
      <c r="F631">
        <v>107.32112884521</v>
      </c>
      <c r="G631">
        <v>129.50360107422</v>
      </c>
      <c r="H631">
        <v>154.27409362793</v>
      </c>
      <c r="I631" s="10">
        <f>IFERROR(EXP(TREND(LN($D$1:$H$1),LN(D631:H631),LN(Calculations!$B$2))),0)</f>
        <v>2.1881686600080018E-2</v>
      </c>
    </row>
    <row r="632" spans="1:9" x14ac:dyDescent="0.35">
      <c r="A632">
        <v>-59.5</v>
      </c>
      <c r="B632">
        <v>13.5</v>
      </c>
      <c r="C632">
        <f>ASIN(SQRT((SIN(RADIANS(PARAMETERS!$D$8-B632)/2)*SIN(RADIANS(PARAMETERS!$D$8-B632)/2))+(COS(RADIANS(B632))*COS(RADIANS(PARAMETERS!$D$8))*SIN(RADIANS(PARAMETERS!$D$9-A632)/2)*SIN(RADIANS(PARAMETERS!$D$9-A632)/2))))*2*3958.756</f>
        <v>153.24934656058983</v>
      </c>
      <c r="D632">
        <v>58.461288452147997</v>
      </c>
      <c r="E632">
        <v>76.436782836914006</v>
      </c>
      <c r="F632">
        <v>104.55024719238</v>
      </c>
      <c r="G632">
        <v>126.4906539917</v>
      </c>
      <c r="H632">
        <v>151.88528442383</v>
      </c>
      <c r="I632" s="10">
        <f>IFERROR(EXP(TREND(LN($D$1:$H$1),LN(D632:H632),LN(Calculations!$B$2))),0)</f>
        <v>1.954305418234777E-2</v>
      </c>
    </row>
    <row r="633" spans="1:9" x14ac:dyDescent="0.35">
      <c r="A633">
        <v>-59</v>
      </c>
      <c r="B633">
        <v>13.5</v>
      </c>
      <c r="C633">
        <f>ASIN(SQRT((SIN(RADIANS(PARAMETERS!$D$8-B633)/2)*SIN(RADIANS(PARAMETERS!$D$8-B633)/2))+(COS(RADIANS(B633))*COS(RADIANS(PARAMETERS!$D$8))*SIN(RADIANS(PARAMETERS!$D$9-A633)/2)*SIN(RADIANS(PARAMETERS!$D$9-A633)/2))))*2*3958.756</f>
        <v>172.35477128358232</v>
      </c>
      <c r="D633">
        <v>37.514320373535</v>
      </c>
      <c r="E633">
        <v>51.372211456298999</v>
      </c>
      <c r="F633">
        <v>70.18611907959</v>
      </c>
      <c r="G633">
        <v>83.418891906737997</v>
      </c>
      <c r="H633">
        <v>102.16083526611</v>
      </c>
      <c r="I633" s="10">
        <f>IFERROR(EXP(TREND(LN($D$1:$H$1),LN(D633:H633),LN(Calculations!$B$2))),0)</f>
        <v>6.9527624900676049E-3</v>
      </c>
    </row>
    <row r="634" spans="1:9" x14ac:dyDescent="0.35">
      <c r="A634">
        <v>-90</v>
      </c>
      <c r="B634">
        <v>14</v>
      </c>
      <c r="C634">
        <f>ASIN(SQRT((SIN(RADIANS(PARAMETERS!$D$8-B634)/2)*SIN(RADIANS(PARAMETERS!$D$8-B634)/2))+(COS(RADIANS(B634))*COS(RADIANS(PARAMETERS!$D$8))*SIN(RADIANS(PARAMETERS!$D$9-A634)/2)*SIN(RADIANS(PARAMETERS!$D$9-A634)/2))))*2*3958.756</f>
        <v>1963.0636234708511</v>
      </c>
      <c r="D634">
        <v>164.6307220459</v>
      </c>
      <c r="E634">
        <v>223.4778137207</v>
      </c>
      <c r="F634">
        <v>317.34509277344</v>
      </c>
      <c r="G634">
        <v>387.43222045898</v>
      </c>
      <c r="H634">
        <v>489.65100097656</v>
      </c>
      <c r="I634" s="10">
        <f>IFERROR(EXP(TREND(LN($D$1:$H$1),LN(D634:H634),LN(Calculations!$B$2))),0)</f>
        <v>0.14292586988245148</v>
      </c>
    </row>
    <row r="635" spans="1:9" x14ac:dyDescent="0.35">
      <c r="A635">
        <v>-89.5</v>
      </c>
      <c r="B635">
        <v>14</v>
      </c>
      <c r="C635">
        <f>ASIN(SQRT((SIN(RADIANS(PARAMETERS!$D$8-B635)/2)*SIN(RADIANS(PARAMETERS!$D$8-B635)/2))+(COS(RADIANS(B635))*COS(RADIANS(PARAMETERS!$D$8))*SIN(RADIANS(PARAMETERS!$D$9-A635)/2)*SIN(RADIANS(PARAMETERS!$D$9-A635)/2))))*2*3958.756</f>
        <v>1929.7656592517353</v>
      </c>
      <c r="D635">
        <v>143.39573669434</v>
      </c>
      <c r="E635">
        <v>191.82905578613</v>
      </c>
      <c r="F635">
        <v>269.49716186523</v>
      </c>
      <c r="G635">
        <v>328.15029907227</v>
      </c>
      <c r="H635">
        <v>409.66836547852</v>
      </c>
      <c r="I635" s="10">
        <f>IFERROR(EXP(TREND(LN($D$1:$H$1),LN(D635:H635),LN(Calculations!$B$2))),0)</f>
        <v>0.119850973141576</v>
      </c>
    </row>
    <row r="636" spans="1:9" x14ac:dyDescent="0.35">
      <c r="A636">
        <v>-89</v>
      </c>
      <c r="B636">
        <v>14</v>
      </c>
      <c r="C636">
        <f>ASIN(SQRT((SIN(RADIANS(PARAMETERS!$D$8-B636)/2)*SIN(RADIANS(PARAMETERS!$D$8-B636)/2))+(COS(RADIANS(B636))*COS(RADIANS(PARAMETERS!$D$8))*SIN(RADIANS(PARAMETERS!$D$9-A636)/2)*SIN(RADIANS(PARAMETERS!$D$9-A636)/2))))*2*3958.756</f>
        <v>1896.4666319627272</v>
      </c>
      <c r="D636">
        <v>139.42739868164</v>
      </c>
      <c r="E636">
        <v>190.46713256836</v>
      </c>
      <c r="F636">
        <v>274.21014404297</v>
      </c>
      <c r="G636">
        <v>339.30642700195</v>
      </c>
      <c r="H636">
        <v>433.43783569336</v>
      </c>
      <c r="I636" s="10">
        <f>IFERROR(EXP(TREND(LN($D$1:$H$1),LN(D636:H636),LN(Calculations!$B$2))),0)</f>
        <v>8.8021845378260993E-2</v>
      </c>
    </row>
    <row r="637" spans="1:9" x14ac:dyDescent="0.35">
      <c r="A637">
        <v>-88.5</v>
      </c>
      <c r="B637">
        <v>14</v>
      </c>
      <c r="C637">
        <f>ASIN(SQRT((SIN(RADIANS(PARAMETERS!$D$8-B637)/2)*SIN(RADIANS(PARAMETERS!$D$8-B637)/2))+(COS(RADIANS(B637))*COS(RADIANS(PARAMETERS!$D$8))*SIN(RADIANS(PARAMETERS!$D$9-A637)/2)*SIN(RADIANS(PARAMETERS!$D$9-A637)/2))))*2*3958.756</f>
        <v>1863.1666735202641</v>
      </c>
      <c r="D637">
        <v>120.84403991699</v>
      </c>
      <c r="E637">
        <v>165.69869995117</v>
      </c>
      <c r="F637">
        <v>236.30648803711</v>
      </c>
      <c r="G637">
        <v>293.25042724609</v>
      </c>
      <c r="H637">
        <v>371.89477539063</v>
      </c>
      <c r="I637" s="10">
        <f>IFERROR(EXP(TREND(LN($D$1:$H$1),LN(D637:H637),LN(Calculations!$B$2))),0)</f>
        <v>6.8128757935679282E-2</v>
      </c>
    </row>
    <row r="638" spans="1:9" x14ac:dyDescent="0.35">
      <c r="A638">
        <v>-88</v>
      </c>
      <c r="B638">
        <v>14</v>
      </c>
      <c r="C638">
        <f>ASIN(SQRT((SIN(RADIANS(PARAMETERS!$D$8-B638)/2)*SIN(RADIANS(PARAMETERS!$D$8-B638)/2))+(COS(RADIANS(B638))*COS(RADIANS(PARAMETERS!$D$8))*SIN(RADIANS(PARAMETERS!$D$9-A638)/2)*SIN(RADIANS(PARAMETERS!$D$9-A638)/2))))*2*3958.756</f>
        <v>1829.8659213268691</v>
      </c>
      <c r="D638">
        <v>100.15298461914</v>
      </c>
      <c r="E638">
        <v>137.47529602051</v>
      </c>
      <c r="F638">
        <v>192.81929016113</v>
      </c>
      <c r="G638">
        <v>236.87298583984</v>
      </c>
      <c r="H638">
        <v>301.158203125</v>
      </c>
      <c r="I638" s="10">
        <f>IFERROR(EXP(TREND(LN($D$1:$H$1),LN(D638:H638),LN(Calculations!$B$2))),0)</f>
        <v>4.995627603242063E-2</v>
      </c>
    </row>
    <row r="639" spans="1:9" x14ac:dyDescent="0.35">
      <c r="A639">
        <v>-87.5</v>
      </c>
      <c r="B639">
        <v>14</v>
      </c>
      <c r="C639">
        <f>ASIN(SQRT((SIN(RADIANS(PARAMETERS!$D$8-B639)/2)*SIN(RADIANS(PARAMETERS!$D$8-B639)/2))+(COS(RADIANS(B639))*COS(RADIANS(PARAMETERS!$D$8))*SIN(RADIANS(PARAMETERS!$D$9-A639)/2)*SIN(RADIANS(PARAMETERS!$D$9-A639)/2))))*2*3958.756</f>
        <v>1796.5645188240435</v>
      </c>
      <c r="D639">
        <v>86.728065490722997</v>
      </c>
      <c r="E639">
        <v>118.71355438232</v>
      </c>
      <c r="F639">
        <v>169.28053283691</v>
      </c>
      <c r="G639">
        <v>209.49824523926</v>
      </c>
      <c r="H639">
        <v>269.03289794922</v>
      </c>
      <c r="I639" s="10">
        <f>IFERROR(EXP(TREND(LN($D$1:$H$1),LN(D639:H639),LN(Calculations!$B$2))),0)</f>
        <v>3.4230441274780476E-2</v>
      </c>
    </row>
    <row r="640" spans="1:9" x14ac:dyDescent="0.35">
      <c r="A640">
        <v>-87</v>
      </c>
      <c r="B640">
        <v>14</v>
      </c>
      <c r="C640">
        <f>ASIN(SQRT((SIN(RADIANS(PARAMETERS!$D$8-B640)/2)*SIN(RADIANS(PARAMETERS!$D$8-B640)/2))+(COS(RADIANS(B640))*COS(RADIANS(PARAMETERS!$D$8))*SIN(RADIANS(PARAMETERS!$D$9-A640)/2)*SIN(RADIANS(PARAMETERS!$D$9-A640)/2))))*2*3958.756</f>
        <v>1763.2626161066378</v>
      </c>
      <c r="D640">
        <v>71.500694274902003</v>
      </c>
      <c r="E640">
        <v>94.639938354492003</v>
      </c>
      <c r="F640">
        <v>131.30563354492</v>
      </c>
      <c r="G640">
        <v>158.85983276367</v>
      </c>
      <c r="H640">
        <v>198.65057373047</v>
      </c>
      <c r="I640" s="10">
        <f>IFERROR(EXP(TREND(LN($D$1:$H$1),LN(D640:H640),LN(Calculations!$B$2))),0)</f>
        <v>2.7813778651576682E-2</v>
      </c>
    </row>
    <row r="641" spans="1:9" x14ac:dyDescent="0.35">
      <c r="A641">
        <v>-86.5</v>
      </c>
      <c r="B641">
        <v>14</v>
      </c>
      <c r="C641">
        <f>ASIN(SQRT((SIN(RADIANS(PARAMETERS!$D$8-B641)/2)*SIN(RADIANS(PARAMETERS!$D$8-B641)/2))+(COS(RADIANS(B641))*COS(RADIANS(PARAMETERS!$D$8))*SIN(RADIANS(PARAMETERS!$D$9-A641)/2)*SIN(RADIANS(PARAMETERS!$D$9-A641)/2))))*2*3958.756</f>
        <v>1729.9603706069856</v>
      </c>
      <c r="D641">
        <v>59.047348022461001</v>
      </c>
      <c r="E641">
        <v>75.262405395507997</v>
      </c>
      <c r="F641">
        <v>99.927352905272997</v>
      </c>
      <c r="G641">
        <v>118.73030853271</v>
      </c>
      <c r="H641">
        <v>142.87814331055</v>
      </c>
      <c r="I641" s="10">
        <f>IFERROR(EXP(TREND(LN($D$1:$H$1),LN(D641:H641),LN(Calculations!$B$2))),0)</f>
        <v>2.2822948024916582E-2</v>
      </c>
    </row>
    <row r="642" spans="1:9" x14ac:dyDescent="0.35">
      <c r="A642">
        <v>-86</v>
      </c>
      <c r="B642">
        <v>14</v>
      </c>
      <c r="C642">
        <f>ASIN(SQRT((SIN(RADIANS(PARAMETERS!$D$8-B642)/2)*SIN(RADIANS(PARAMETERS!$D$8-B642)/2))+(COS(RADIANS(B642))*COS(RADIANS(PARAMETERS!$D$8))*SIN(RADIANS(PARAMETERS!$D$9-A642)/2)*SIN(RADIANS(PARAMETERS!$D$9-A642)/2))))*2*3958.756</f>
        <v>1696.6579478583997</v>
      </c>
      <c r="D642">
        <v>46.330600738525</v>
      </c>
      <c r="E642">
        <v>61.905704498291001</v>
      </c>
      <c r="F642">
        <v>80.169853210449006</v>
      </c>
      <c r="G642">
        <v>93.821769714355</v>
      </c>
      <c r="H642">
        <v>112.83339691162</v>
      </c>
      <c r="I642" s="10">
        <f>IFERROR(EXP(TREND(LN($D$1:$H$1),LN(D642:H642),LN(Calculations!$B$2))),0)</f>
        <v>1.2990348743983414E-2</v>
      </c>
    </row>
    <row r="643" spans="1:9" x14ac:dyDescent="0.35">
      <c r="A643">
        <v>-85.5</v>
      </c>
      <c r="B643">
        <v>14</v>
      </c>
      <c r="C643">
        <f>ASIN(SQRT((SIN(RADIANS(PARAMETERS!$D$8-B643)/2)*SIN(RADIANS(PARAMETERS!$D$8-B643)/2))+(COS(RADIANS(B643))*COS(RADIANS(PARAMETERS!$D$8))*SIN(RADIANS(PARAMETERS!$D$9-A643)/2)*SIN(RADIANS(PARAMETERS!$D$9-A643)/2))))*2*3958.756</f>
        <v>1663.3555223491328</v>
      </c>
      <c r="D643">
        <v>41.833694458007997</v>
      </c>
      <c r="E643">
        <v>58.227836608887003</v>
      </c>
      <c r="F643">
        <v>78.838676452637003</v>
      </c>
      <c r="G643">
        <v>94.795547485352003</v>
      </c>
      <c r="H643">
        <v>117.6837387085</v>
      </c>
      <c r="I643" s="10">
        <f>IFERROR(EXP(TREND(LN($D$1:$H$1),LN(D643:H643),LN(Calculations!$B$2))),0)</f>
        <v>8.7725491557310055E-3</v>
      </c>
    </row>
    <row r="644" spans="1:9" x14ac:dyDescent="0.35">
      <c r="A644">
        <v>-85</v>
      </c>
      <c r="B644">
        <v>14</v>
      </c>
      <c r="C644">
        <f>ASIN(SQRT((SIN(RADIANS(PARAMETERS!$D$8-B644)/2)*SIN(RADIANS(PARAMETERS!$D$8-B644)/2))+(COS(RADIANS(B644))*COS(RADIANS(PARAMETERS!$D$8))*SIN(RADIANS(PARAMETERS!$D$9-A644)/2)*SIN(RADIANS(PARAMETERS!$D$9-A644)/2))))*2*3958.756</f>
        <v>1630.053278479746</v>
      </c>
      <c r="D644">
        <v>40.944728851317997</v>
      </c>
      <c r="E644">
        <v>59.486373901367003</v>
      </c>
      <c r="F644">
        <v>83.944244384765994</v>
      </c>
      <c r="G644">
        <v>103.50619506836</v>
      </c>
      <c r="H644">
        <v>132.01762390137</v>
      </c>
      <c r="I644" s="10">
        <f>IFERROR(EXP(TREND(LN($D$1:$H$1),LN(D644:H644),LN(Calculations!$B$2))),0)</f>
        <v>7.7035284092875599E-3</v>
      </c>
    </row>
    <row r="645" spans="1:9" x14ac:dyDescent="0.35">
      <c r="A645">
        <v>-84.5</v>
      </c>
      <c r="B645">
        <v>14</v>
      </c>
      <c r="C645">
        <f>ASIN(SQRT((SIN(RADIANS(PARAMETERS!$D$8-B645)/2)*SIN(RADIANS(PARAMETERS!$D$8-B645)/2))+(COS(RADIANS(B645))*COS(RADIANS(PARAMETERS!$D$8))*SIN(RADIANS(PARAMETERS!$D$9-A645)/2)*SIN(RADIANS(PARAMETERS!$D$9-A645)/2))))*2*3958.756</f>
        <v>1596.7514116389527</v>
      </c>
      <c r="D645">
        <v>41.495670318603999</v>
      </c>
      <c r="E645">
        <v>63.526630401611001</v>
      </c>
      <c r="F645">
        <v>96.737075805664006</v>
      </c>
      <c r="G645">
        <v>124.9334487915</v>
      </c>
      <c r="H645">
        <v>158.20671081543</v>
      </c>
      <c r="I645" s="10">
        <f>IFERROR(EXP(TREND(LN($D$1:$H$1),LN(D645:H645),LN(Calculations!$B$2))),0)</f>
        <v>7.2541238267211372E-3</v>
      </c>
    </row>
    <row r="646" spans="1:9" x14ac:dyDescent="0.35">
      <c r="A646">
        <v>-84</v>
      </c>
      <c r="B646">
        <v>14</v>
      </c>
      <c r="C646">
        <f>ASIN(SQRT((SIN(RADIANS(PARAMETERS!$D$8-B646)/2)*SIN(RADIANS(PARAMETERS!$D$8-B646)/2))+(COS(RADIANS(B646))*COS(RADIANS(PARAMETERS!$D$8))*SIN(RADIANS(PARAMETERS!$D$9-A646)/2)*SIN(RADIANS(PARAMETERS!$D$9-A646)/2))))*2*3958.756</f>
        <v>1563.4501294155898</v>
      </c>
      <c r="D646">
        <v>34.267578125</v>
      </c>
      <c r="E646">
        <v>51.451457977295</v>
      </c>
      <c r="F646">
        <v>76.046073913574006</v>
      </c>
      <c r="G646">
        <v>94.749214172362997</v>
      </c>
      <c r="H646">
        <v>122.64032745361</v>
      </c>
      <c r="I646" s="10">
        <f>IFERROR(EXP(TREND(LN($D$1:$H$1),LN(D646:H646),LN(Calculations!$B$2))),0)</f>
        <v>5.3172372241665541E-3</v>
      </c>
    </row>
    <row r="647" spans="1:9" x14ac:dyDescent="0.35">
      <c r="A647">
        <v>-83.5</v>
      </c>
      <c r="B647">
        <v>14</v>
      </c>
      <c r="C647">
        <f>ASIN(SQRT((SIN(RADIANS(PARAMETERS!$D$8-B647)/2)*SIN(RADIANS(PARAMETERS!$D$8-B647)/2))+(COS(RADIANS(B647))*COS(RADIANS(PARAMETERS!$D$8))*SIN(RADIANS(PARAMETERS!$D$9-A647)/2)*SIN(RADIANS(PARAMETERS!$D$9-A647)/2))))*2*3958.756</f>
        <v>1530.1496529674007</v>
      </c>
      <c r="D647">
        <v>27.784730911255</v>
      </c>
      <c r="E647">
        <v>39.406623840332003</v>
      </c>
      <c r="F647">
        <v>59.012996673583999</v>
      </c>
      <c r="G647">
        <v>71.463745117187997</v>
      </c>
      <c r="H647">
        <v>89.462181091309006</v>
      </c>
      <c r="I647" s="10">
        <f>IFERROR(EXP(TREND(LN($D$1:$H$1),LN(D647:H647),LN(Calculations!$B$2))),0)</f>
        <v>3.5539663835450299E-3</v>
      </c>
    </row>
    <row r="648" spans="1:9" x14ac:dyDescent="0.35">
      <c r="A648">
        <v>-83</v>
      </c>
      <c r="B648">
        <v>14</v>
      </c>
      <c r="C648">
        <f>ASIN(SQRT((SIN(RADIANS(PARAMETERS!$D$8-B648)/2)*SIN(RADIANS(PARAMETERS!$D$8-B648)/2))+(COS(RADIANS(B648))*COS(RADIANS(PARAMETERS!$D$8))*SIN(RADIANS(PARAMETERS!$D$9-A648)/2)*SIN(RADIANS(PARAMETERS!$D$9-A648)/2))))*2*3958.756</f>
        <v>1496.8502185710079</v>
      </c>
      <c r="D648">
        <v>25.094802856445</v>
      </c>
      <c r="E648">
        <v>34.062507629395</v>
      </c>
      <c r="F648">
        <v>48.173091888427997</v>
      </c>
      <c r="G648">
        <v>59.100360870361001</v>
      </c>
      <c r="H648">
        <v>70.607887268065994</v>
      </c>
      <c r="I648" s="10">
        <f>IFERROR(EXP(TREND(LN($D$1:$H$1),LN(D648:H648),LN(Calculations!$B$2))),0)</f>
        <v>2.7734092266720853E-3</v>
      </c>
    </row>
    <row r="649" spans="1:9" x14ac:dyDescent="0.35">
      <c r="A649">
        <v>-82.5</v>
      </c>
      <c r="B649">
        <v>14</v>
      </c>
      <c r="C649">
        <f>ASIN(SQRT((SIN(RADIANS(PARAMETERS!$D$8-B649)/2)*SIN(RADIANS(PARAMETERS!$D$8-B649)/2))+(COS(RADIANS(B649))*COS(RADIANS(PARAMETERS!$D$8))*SIN(RADIANS(PARAMETERS!$D$9-A649)/2)*SIN(RADIANS(PARAMETERS!$D$9-A649)/2))))*2*3958.756</f>
        <v>1463.5520793818553</v>
      </c>
      <c r="D649">
        <v>29.242958068848001</v>
      </c>
      <c r="E649">
        <v>41.305248260497997</v>
      </c>
      <c r="F649">
        <v>61.010196685791001</v>
      </c>
      <c r="G649">
        <v>73.921195983887003</v>
      </c>
      <c r="H649">
        <v>92.595695495605</v>
      </c>
      <c r="I649" s="10">
        <f>IFERROR(EXP(TREND(LN($D$1:$H$1),LN(D649:H649),LN(Calculations!$B$2))),0)</f>
        <v>3.919572044053808E-3</v>
      </c>
    </row>
    <row r="650" spans="1:9" x14ac:dyDescent="0.35">
      <c r="A650">
        <v>-82</v>
      </c>
      <c r="B650">
        <v>14</v>
      </c>
      <c r="C650">
        <f>ASIN(SQRT((SIN(RADIANS(PARAMETERS!$D$8-B650)/2)*SIN(RADIANS(PARAMETERS!$D$8-B650)/2))+(COS(RADIANS(B650))*COS(RADIANS(PARAMETERS!$D$8))*SIN(RADIANS(PARAMETERS!$D$9-A650)/2)*SIN(RADIANS(PARAMETERS!$D$9-A650)/2))))*2*3958.756</f>
        <v>1430.255507438241</v>
      </c>
      <c r="D650">
        <v>34.546489715576001</v>
      </c>
      <c r="E650">
        <v>50.402828216552997</v>
      </c>
      <c r="F650">
        <v>72.24242401123</v>
      </c>
      <c r="G650">
        <v>87.821449279785</v>
      </c>
      <c r="H650">
        <v>110.43687438965</v>
      </c>
      <c r="I650" s="10">
        <f>IFERROR(EXP(TREND(LN($D$1:$H$1),LN(D650:H650),LN(Calculations!$B$2))),0)</f>
        <v>5.5719307934468543E-3</v>
      </c>
    </row>
    <row r="651" spans="1:9" x14ac:dyDescent="0.35">
      <c r="A651">
        <v>-81.5</v>
      </c>
      <c r="B651">
        <v>14</v>
      </c>
      <c r="C651">
        <f>ASIN(SQRT((SIN(RADIANS(PARAMETERS!$D$8-B651)/2)*SIN(RADIANS(PARAMETERS!$D$8-B651)/2))+(COS(RADIANS(B651))*COS(RADIANS(PARAMETERS!$D$8))*SIN(RADIANS(PARAMETERS!$D$9-A651)/2)*SIN(RADIANS(PARAMETERS!$D$9-A651)/2))))*2*3958.756</f>
        <v>1396.9607959500415</v>
      </c>
      <c r="D651">
        <v>34.880004882812997</v>
      </c>
      <c r="E651">
        <v>51.481395721436002</v>
      </c>
      <c r="F651">
        <v>74.854751586914006</v>
      </c>
      <c r="G651">
        <v>92.328231811522997</v>
      </c>
      <c r="H651">
        <v>118.09959411621</v>
      </c>
      <c r="I651" s="10">
        <f>IFERROR(EXP(TREND(LN($D$1:$H$1),LN(D651:H651),LN(Calculations!$B$2))),0)</f>
        <v>5.5615157476452569E-3</v>
      </c>
    </row>
    <row r="652" spans="1:9" x14ac:dyDescent="0.35">
      <c r="A652">
        <v>-81</v>
      </c>
      <c r="B652">
        <v>14</v>
      </c>
      <c r="C652">
        <f>ASIN(SQRT((SIN(RADIANS(PARAMETERS!$D$8-B652)/2)*SIN(RADIANS(PARAMETERS!$D$8-B652)/2))+(COS(RADIANS(B652))*COS(RADIANS(PARAMETERS!$D$8))*SIN(RADIANS(PARAMETERS!$D$9-A652)/2)*SIN(RADIANS(PARAMETERS!$D$9-A652)/2))))*2*3958.756</f>
        <v>1363.6682619206051</v>
      </c>
      <c r="D652">
        <v>27.626836776733001</v>
      </c>
      <c r="E652">
        <v>39.649765014647997</v>
      </c>
      <c r="F652">
        <v>59.946998596191001</v>
      </c>
      <c r="G652">
        <v>73.205169677734006</v>
      </c>
      <c r="H652">
        <v>92.54695892334</v>
      </c>
      <c r="I652" s="10">
        <f>IFERROR(EXP(TREND(LN($D$1:$H$1),LN(D652:H652),LN(Calculations!$B$2))),0)</f>
        <v>3.5303796921357248E-3</v>
      </c>
    </row>
    <row r="653" spans="1:9" x14ac:dyDescent="0.35">
      <c r="A653">
        <v>-80.5</v>
      </c>
      <c r="B653">
        <v>14</v>
      </c>
      <c r="C653">
        <f>ASIN(SQRT((SIN(RADIANS(PARAMETERS!$D$8-B653)/2)*SIN(RADIANS(PARAMETERS!$D$8-B653)/2))+(COS(RADIANS(B653))*COS(RADIANS(PARAMETERS!$D$8))*SIN(RADIANS(PARAMETERS!$D$9-A653)/2)*SIN(RADIANS(PARAMETERS!$D$9-A653)/2))))*2*3958.756</f>
        <v>1330.3782491599613</v>
      </c>
      <c r="D653">
        <v>16.07541847229</v>
      </c>
      <c r="E653">
        <v>23.557445526123001</v>
      </c>
      <c r="F653">
        <v>33.046741485596002</v>
      </c>
      <c r="G653">
        <v>39.925472259521001</v>
      </c>
      <c r="H653">
        <v>49.843761444092003</v>
      </c>
      <c r="I653" s="10">
        <f>IFERROR(EXP(TREND(LN($D$1:$H$1),LN(D653:H653),LN(Calculations!$B$2))),0)</f>
        <v>1.1958822973136387E-3</v>
      </c>
    </row>
    <row r="654" spans="1:9" x14ac:dyDescent="0.35">
      <c r="A654">
        <v>-80</v>
      </c>
      <c r="B654">
        <v>14</v>
      </c>
      <c r="C654">
        <f>ASIN(SQRT((SIN(RADIANS(PARAMETERS!$D$8-B654)/2)*SIN(RADIANS(PARAMETERS!$D$8-B654)/2))+(COS(RADIANS(B654))*COS(RADIANS(PARAMETERS!$D$8))*SIN(RADIANS(PARAMETERS!$D$9-A654)/2)*SIN(RADIANS(PARAMETERS!$D$9-A654)/2))))*2*3958.756</f>
        <v>1297.0911317593589</v>
      </c>
      <c r="D654">
        <v>9.6747856140137003</v>
      </c>
      <c r="E654">
        <v>13.761978149414</v>
      </c>
      <c r="F654">
        <v>19.527866363525</v>
      </c>
      <c r="G654">
        <v>24.159627914428999</v>
      </c>
      <c r="H654">
        <v>29.37110710144</v>
      </c>
      <c r="I654" s="10">
        <f>IFERROR(EXP(TREND(LN($D$1:$H$1),LN(D654:H654),LN(Calculations!$B$2))),0)</f>
        <v>4.1219484609162781E-4</v>
      </c>
    </row>
    <row r="655" spans="1:9" x14ac:dyDescent="0.35">
      <c r="A655">
        <v>-79.5</v>
      </c>
      <c r="B655">
        <v>14</v>
      </c>
      <c r="C655">
        <f>ASIN(SQRT((SIN(RADIANS(PARAMETERS!$D$8-B655)/2)*SIN(RADIANS(PARAMETERS!$D$8-B655)/2))+(COS(RADIANS(B655))*COS(RADIANS(PARAMETERS!$D$8))*SIN(RADIANS(PARAMETERS!$D$9-A655)/2)*SIN(RADIANS(PARAMETERS!$D$9-A655)/2))))*2*3958.756</f>
        <v>1263.8073181117993</v>
      </c>
      <c r="D655">
        <v>6.0584592819214</v>
      </c>
      <c r="E655">
        <v>8.4574375152587997</v>
      </c>
      <c r="F655">
        <v>12.179475784301999</v>
      </c>
      <c r="G655">
        <v>14.420774459839</v>
      </c>
      <c r="H655">
        <v>17.58201789856</v>
      </c>
      <c r="I655" s="10">
        <f>IFERROR(EXP(TREND(LN($D$1:$H$1),LN(D655:H655),LN(Calculations!$B$2))),0)</f>
        <v>1.3861709857470732E-4</v>
      </c>
    </row>
    <row r="656" spans="1:9" x14ac:dyDescent="0.35">
      <c r="A656">
        <v>-79</v>
      </c>
      <c r="B656">
        <v>14</v>
      </c>
      <c r="C656">
        <f>ASIN(SQRT((SIN(RADIANS(PARAMETERS!$D$8-B656)/2)*SIN(RADIANS(PARAMETERS!$D$8-B656)/2))+(COS(RADIANS(B656))*COS(RADIANS(PARAMETERS!$D$8))*SIN(RADIANS(PARAMETERS!$D$9-A656)/2)*SIN(RADIANS(PARAMETERS!$D$9-A656)/2))))*2*3958.756</f>
        <v>1230.5272555814554</v>
      </c>
      <c r="D656">
        <v>4.4056482315062997</v>
      </c>
      <c r="E656">
        <v>6.0206866264343004</v>
      </c>
      <c r="F656">
        <v>8.2136516571044993</v>
      </c>
      <c r="G656">
        <v>9.9215812683105007</v>
      </c>
      <c r="H656">
        <v>12.109848976135</v>
      </c>
      <c r="I656" s="10">
        <f>IFERROR(EXP(TREND(LN($D$1:$H$1),LN(D656:H656),LN(Calculations!$B$2))),0)</f>
        <v>5.3467776343400931E-5</v>
      </c>
    </row>
    <row r="657" spans="1:9" x14ac:dyDescent="0.35">
      <c r="A657">
        <v>-78.5</v>
      </c>
      <c r="B657">
        <v>14</v>
      </c>
      <c r="C657">
        <f>ASIN(SQRT((SIN(RADIANS(PARAMETERS!$D$8-B657)/2)*SIN(RADIANS(PARAMETERS!$D$8-B657)/2))+(COS(RADIANS(B657))*COS(RADIANS(PARAMETERS!$D$8))*SIN(RADIANS(PARAMETERS!$D$9-A657)/2)*SIN(RADIANS(PARAMETERS!$D$9-A657)/2))))*2*3958.756</f>
        <v>1197.2514359475726</v>
      </c>
      <c r="D657">
        <v>3.8240456581115998</v>
      </c>
      <c r="E657">
        <v>5.3539652824401998</v>
      </c>
      <c r="F657">
        <v>7.2033720016479004</v>
      </c>
      <c r="G657">
        <v>8.6280536651611008</v>
      </c>
      <c r="H657">
        <v>10.663011550903001</v>
      </c>
      <c r="I657" s="10">
        <f>IFERROR(EXP(TREND(LN($D$1:$H$1),LN(D657:H657),LN(Calculations!$B$2))),0)</f>
        <v>4.0246329546018865E-5</v>
      </c>
    </row>
    <row r="658" spans="1:9" x14ac:dyDescent="0.35">
      <c r="A658">
        <v>-78</v>
      </c>
      <c r="B658">
        <v>14</v>
      </c>
      <c r="C658">
        <f>ASIN(SQRT((SIN(RADIANS(PARAMETERS!$D$8-B658)/2)*SIN(RADIANS(PARAMETERS!$D$8-B658)/2))+(COS(RADIANS(B658))*COS(RADIANS(PARAMETERS!$D$8))*SIN(RADIANS(PARAMETERS!$D$9-A658)/2)*SIN(RADIANS(PARAMETERS!$D$9-A658)/2))))*2*3958.756</f>
        <v>1163.9804017769766</v>
      </c>
      <c r="D658">
        <v>4.0575919151306001</v>
      </c>
      <c r="E658">
        <v>5.7488207817078001</v>
      </c>
      <c r="F658">
        <v>8.1295967102050994</v>
      </c>
      <c r="G658">
        <v>10.036955833435</v>
      </c>
      <c r="H658">
        <v>12.609528541565</v>
      </c>
      <c r="I658" s="10">
        <f>IFERROR(EXP(TREND(LN($D$1:$H$1),LN(D658:H658),LN(Calculations!$B$2))),0)</f>
        <v>7.1878337885737285E-5</v>
      </c>
    </row>
    <row r="659" spans="1:9" x14ac:dyDescent="0.35">
      <c r="A659">
        <v>-77.5</v>
      </c>
      <c r="B659">
        <v>14</v>
      </c>
      <c r="C659">
        <f>ASIN(SQRT((SIN(RADIANS(PARAMETERS!$D$8-B659)/2)*SIN(RADIANS(PARAMETERS!$D$8-B659)/2))+(COS(RADIANS(B659))*COS(RADIANS(PARAMETERS!$D$8))*SIN(RADIANS(PARAMETERS!$D$9-A659)/2)*SIN(RADIANS(PARAMETERS!$D$9-A659)/2))))*2*3958.756</f>
        <v>1130.7147539153209</v>
      </c>
      <c r="D659">
        <v>4.9623050689696999</v>
      </c>
      <c r="E659">
        <v>7.0549507141112997</v>
      </c>
      <c r="F659">
        <v>10.575844764709</v>
      </c>
      <c r="G659">
        <v>13.083093643188</v>
      </c>
      <c r="H659">
        <v>16.483121871948001</v>
      </c>
      <c r="I659" s="10">
        <f>IFERROR(EXP(TREND(LN($D$1:$H$1),LN(D659:H659),LN(Calculations!$B$2))),0)</f>
        <v>1.3630336343244036E-4</v>
      </c>
    </row>
    <row r="660" spans="1:9" x14ac:dyDescent="0.35">
      <c r="A660">
        <v>-77</v>
      </c>
      <c r="B660">
        <v>14</v>
      </c>
      <c r="C660">
        <f>ASIN(SQRT((SIN(RADIANS(PARAMETERS!$D$8-B660)/2)*SIN(RADIANS(PARAMETERS!$D$8-B660)/2))+(COS(RADIANS(B660))*COS(RADIANS(PARAMETERS!$D$8))*SIN(RADIANS(PARAMETERS!$D$9-A660)/2)*SIN(RADIANS(PARAMETERS!$D$9-A660)/2))))*2*3958.756</f>
        <v>1097.4551603329164</v>
      </c>
      <c r="D660">
        <v>6.2648344039917001</v>
      </c>
      <c r="E660">
        <v>9.3119363784790004</v>
      </c>
      <c r="F660">
        <v>13.965929031371999</v>
      </c>
      <c r="G660">
        <v>17.372940063476999</v>
      </c>
      <c r="H660">
        <v>22.444770812988001</v>
      </c>
      <c r="I660" s="10">
        <f>IFERROR(EXP(TREND(LN($D$1:$H$1),LN(D660:H660),LN(Calculations!$B$2))),0)</f>
        <v>2.4919827907024598E-4</v>
      </c>
    </row>
    <row r="661" spans="1:9" x14ac:dyDescent="0.35">
      <c r="A661">
        <v>-76.5</v>
      </c>
      <c r="B661">
        <v>14</v>
      </c>
      <c r="C661">
        <f>ASIN(SQRT((SIN(RADIANS(PARAMETERS!$D$8-B661)/2)*SIN(RADIANS(PARAMETERS!$D$8-B661)/2))+(COS(RADIANS(B661))*COS(RADIANS(PARAMETERS!$D$8))*SIN(RADIANS(PARAMETERS!$D$9-A661)/2)*SIN(RADIANS(PARAMETERS!$D$9-A661)/2))))*2*3958.756</f>
        <v>1064.2023666194691</v>
      </c>
      <c r="D661">
        <v>8.6749143600463992</v>
      </c>
      <c r="E661">
        <v>13.422148704529</v>
      </c>
      <c r="F661">
        <v>20.716817855835</v>
      </c>
      <c r="G661">
        <v>26.680652618408001</v>
      </c>
      <c r="H661">
        <v>33.694007873535</v>
      </c>
      <c r="I661" s="10">
        <f>IFERROR(EXP(TREND(LN($D$1:$H$1),LN(D661:H661),LN(Calculations!$B$2))),0)</f>
        <v>5.2770505322049285E-4</v>
      </c>
    </row>
    <row r="662" spans="1:9" x14ac:dyDescent="0.35">
      <c r="A662">
        <v>-76</v>
      </c>
      <c r="B662">
        <v>14</v>
      </c>
      <c r="C662">
        <f>ASIN(SQRT((SIN(RADIANS(PARAMETERS!$D$8-B662)/2)*SIN(RADIANS(PARAMETERS!$D$8-B662)/2))+(COS(RADIANS(B662))*COS(RADIANS(PARAMETERS!$D$8))*SIN(RADIANS(PARAMETERS!$D$9-A662)/2)*SIN(RADIANS(PARAMETERS!$D$9-A662)/2))))*2*3958.756</f>
        <v>1030.9572084972597</v>
      </c>
      <c r="D662">
        <v>13.199986457825</v>
      </c>
      <c r="E662">
        <v>22.133659362793001</v>
      </c>
      <c r="F662">
        <v>37.389736175537003</v>
      </c>
      <c r="G662">
        <v>50.594318389892997</v>
      </c>
      <c r="H662">
        <v>68.712776184082003</v>
      </c>
      <c r="I662" s="10">
        <f>IFERROR(EXP(TREND(LN($D$1:$H$1),LN(D662:H662),LN(Calculations!$B$2))),0)</f>
        <v>1.3394405759049716E-3</v>
      </c>
    </row>
    <row r="663" spans="1:9" x14ac:dyDescent="0.35">
      <c r="A663">
        <v>-75.5</v>
      </c>
      <c r="B663">
        <v>14</v>
      </c>
      <c r="C663">
        <f>ASIN(SQRT((SIN(RADIANS(PARAMETERS!$D$8-B663)/2)*SIN(RADIANS(PARAMETERS!$D$8-B663)/2))+(COS(RADIANS(B663))*COS(RADIANS(PARAMETERS!$D$8))*SIN(RADIANS(PARAMETERS!$D$9-A663)/2)*SIN(RADIANS(PARAMETERS!$D$9-A663)/2))))*2*3958.756</f>
        <v>997.72062681986506</v>
      </c>
      <c r="D663">
        <v>17.354093551636002</v>
      </c>
      <c r="E663">
        <v>29.595024108886999</v>
      </c>
      <c r="F663">
        <v>50.404769897461001</v>
      </c>
      <c r="G663">
        <v>67.126274108887003</v>
      </c>
      <c r="H663">
        <v>90.753051757812997</v>
      </c>
      <c r="I663" s="10">
        <f>IFERROR(EXP(TREND(LN($D$1:$H$1),LN(D663:H663),LN(Calculations!$B$2))),0)</f>
        <v>1.9819286141857843E-3</v>
      </c>
    </row>
    <row r="664" spans="1:9" x14ac:dyDescent="0.35">
      <c r="A664">
        <v>-75</v>
      </c>
      <c r="B664">
        <v>14</v>
      </c>
      <c r="C664">
        <f>ASIN(SQRT((SIN(RADIANS(PARAMETERS!$D$8-B664)/2)*SIN(RADIANS(PARAMETERS!$D$8-B664)/2))+(COS(RADIANS(B664))*COS(RADIANS(PARAMETERS!$D$8))*SIN(RADIANS(PARAMETERS!$D$9-A664)/2)*SIN(RADIANS(PARAMETERS!$D$9-A664)/2))))*2*3958.756</f>
        <v>964.49368565088457</v>
      </c>
      <c r="D664">
        <v>17.58233833313</v>
      </c>
      <c r="E664">
        <v>29.359609603881999</v>
      </c>
      <c r="F664">
        <v>48.870063781737997</v>
      </c>
      <c r="G664">
        <v>64.524528503417997</v>
      </c>
      <c r="H664">
        <v>85.212257385254006</v>
      </c>
      <c r="I664" s="10">
        <f>IFERROR(EXP(TREND(LN($D$1:$H$1),LN(D664:H664),LN(Calculations!$B$2))),0)</f>
        <v>1.9554495345371582E-3</v>
      </c>
    </row>
    <row r="665" spans="1:9" x14ac:dyDescent="0.35">
      <c r="A665">
        <v>-74.5</v>
      </c>
      <c r="B665">
        <v>14</v>
      </c>
      <c r="C665">
        <f>ASIN(SQRT((SIN(RADIANS(PARAMETERS!$D$8-B665)/2)*SIN(RADIANS(PARAMETERS!$D$8-B665)/2))+(COS(RADIANS(B665))*COS(RADIANS(PARAMETERS!$D$8))*SIN(RADIANS(PARAMETERS!$D$9-A665)/2)*SIN(RADIANS(PARAMETERS!$D$9-A665)/2))))*2*3958.756</f>
        <v>931.27759418491416</v>
      </c>
      <c r="D665">
        <v>14.48298740387</v>
      </c>
      <c r="E665">
        <v>22.305389404296999</v>
      </c>
      <c r="F665">
        <v>35.076488494872997</v>
      </c>
      <c r="G665">
        <v>45.609233856201001</v>
      </c>
      <c r="H665">
        <v>61.450878143311002</v>
      </c>
      <c r="I665" s="10">
        <f>IFERROR(EXP(TREND(LN($D$1:$H$1),LN(D665:H665),LN(Calculations!$B$2))),0)</f>
        <v>1.288938783078066E-3</v>
      </c>
    </row>
    <row r="666" spans="1:9" x14ac:dyDescent="0.35">
      <c r="A666">
        <v>-74</v>
      </c>
      <c r="B666">
        <v>14</v>
      </c>
      <c r="C666">
        <f>ASIN(SQRT((SIN(RADIANS(PARAMETERS!$D$8-B666)/2)*SIN(RADIANS(PARAMETERS!$D$8-B666)/2))+(COS(RADIANS(B666))*COS(RADIANS(PARAMETERS!$D$8))*SIN(RADIANS(PARAMETERS!$D$9-A666)/2)*SIN(RADIANS(PARAMETERS!$D$9-A666)/2))))*2*3958.756</f>
        <v>898.07373349576608</v>
      </c>
      <c r="D666">
        <v>12.808495521545</v>
      </c>
      <c r="E666">
        <v>17.744064331055</v>
      </c>
      <c r="F666">
        <v>25.924331665038999</v>
      </c>
      <c r="G666">
        <v>30.820079803466999</v>
      </c>
      <c r="H666">
        <v>37.756031036377003</v>
      </c>
      <c r="I666" s="10">
        <f>IFERROR(EXP(TREND(LN($D$1:$H$1),LN(D666:H666),LN(Calculations!$B$2))),0)</f>
        <v>6.9705779102037263E-4</v>
      </c>
    </row>
    <row r="667" spans="1:9" x14ac:dyDescent="0.35">
      <c r="A667">
        <v>-73.5</v>
      </c>
      <c r="B667">
        <v>14</v>
      </c>
      <c r="C667">
        <f>ASIN(SQRT((SIN(RADIANS(PARAMETERS!$D$8-B667)/2)*SIN(RADIANS(PARAMETERS!$D$8-B667)/2))+(COS(RADIANS(B667))*COS(RADIANS(PARAMETERS!$D$8))*SIN(RADIANS(PARAMETERS!$D$9-A667)/2)*SIN(RADIANS(PARAMETERS!$D$9-A667)/2))))*2*3958.756</f>
        <v>864.8836893954732</v>
      </c>
      <c r="D667">
        <v>13.119766235351999</v>
      </c>
      <c r="E667">
        <v>17.76001739502</v>
      </c>
      <c r="F667">
        <v>25.298042297363001</v>
      </c>
      <c r="G667">
        <v>29.750415802001999</v>
      </c>
      <c r="H667">
        <v>35.760063171387003</v>
      </c>
      <c r="I667" s="10">
        <f>IFERROR(EXP(TREND(LN($D$1:$H$1),LN(D667:H667),LN(Calculations!$B$2))),0)</f>
        <v>6.4324465924170805E-4</v>
      </c>
    </row>
    <row r="668" spans="1:9" x14ac:dyDescent="0.35">
      <c r="A668">
        <v>-73</v>
      </c>
      <c r="B668">
        <v>14</v>
      </c>
      <c r="C668">
        <f>ASIN(SQRT((SIN(RADIANS(PARAMETERS!$D$8-B668)/2)*SIN(RADIANS(PARAMETERS!$D$8-B668)/2))+(COS(RADIANS(B668))*COS(RADIANS(PARAMETERS!$D$8))*SIN(RADIANS(PARAMETERS!$D$9-A668)/2)*SIN(RADIANS(PARAMETERS!$D$9-A668)/2))))*2*3958.756</f>
        <v>831.70929309155611</v>
      </c>
      <c r="D668">
        <v>14.304615974426</v>
      </c>
      <c r="E668">
        <v>19.36212348938</v>
      </c>
      <c r="F668">
        <v>27.057172775268999</v>
      </c>
      <c r="G668">
        <v>31.552248001098999</v>
      </c>
      <c r="H668">
        <v>37.787818908691001</v>
      </c>
      <c r="I668" s="10">
        <f>IFERROR(EXP(TREND(LN($D$1:$H$1),LN(D668:H668),LN(Calculations!$B$2))),0)</f>
        <v>7.4209509517498E-4</v>
      </c>
    </row>
    <row r="669" spans="1:9" x14ac:dyDescent="0.35">
      <c r="A669">
        <v>-72.5</v>
      </c>
      <c r="B669">
        <v>14</v>
      </c>
      <c r="C669">
        <f>ASIN(SQRT((SIN(RADIANS(PARAMETERS!$D$8-B669)/2)*SIN(RADIANS(PARAMETERS!$D$8-B669)/2))+(COS(RADIANS(B669))*COS(RADIANS(PARAMETERS!$D$8))*SIN(RADIANS(PARAMETERS!$D$9-A669)/2)*SIN(RADIANS(PARAMETERS!$D$9-A669)/2))))*2*3958.756</f>
        <v>798.55267188222422</v>
      </c>
      <c r="D669">
        <v>16.879322052001999</v>
      </c>
      <c r="E669">
        <v>23.436794281006001</v>
      </c>
      <c r="F669">
        <v>31.46049118042</v>
      </c>
      <c r="G669">
        <v>36.955936431885</v>
      </c>
      <c r="H669">
        <v>44.640228271483998</v>
      </c>
      <c r="I669" s="10">
        <f>IFERROR(EXP(TREND(LN($D$1:$H$1),LN(D669:H669),LN(Calculations!$B$2))),0)</f>
        <v>1.0931780663598338E-3</v>
      </c>
    </row>
    <row r="670" spans="1:9" x14ac:dyDescent="0.35">
      <c r="A670">
        <v>-72</v>
      </c>
      <c r="B670">
        <v>14</v>
      </c>
      <c r="C670">
        <f>ASIN(SQRT((SIN(RADIANS(PARAMETERS!$D$8-B670)/2)*SIN(RADIANS(PARAMETERS!$D$8-B670)/2))+(COS(RADIANS(B670))*COS(RADIANS(PARAMETERS!$D$8))*SIN(RADIANS(PARAMETERS!$D$9-A670)/2)*SIN(RADIANS(PARAMETERS!$D$9-A670)/2))))*2*3958.756</f>
        <v>765.41631289238546</v>
      </c>
      <c r="D670">
        <v>23.266189575195</v>
      </c>
      <c r="E670">
        <v>31.466409683228001</v>
      </c>
      <c r="F670">
        <v>42.98429107666</v>
      </c>
      <c r="G670">
        <v>51.963989257812997</v>
      </c>
      <c r="H670">
        <v>63.003963470458999</v>
      </c>
      <c r="I670" s="10">
        <f>IFERROR(EXP(TREND(LN($D$1:$H$1),LN(D670:H670),LN(Calculations!$B$2))),0)</f>
        <v>2.2957194976971664E-3</v>
      </c>
    </row>
    <row r="671" spans="1:9" x14ac:dyDescent="0.35">
      <c r="A671">
        <v>-71.5</v>
      </c>
      <c r="B671">
        <v>14</v>
      </c>
      <c r="C671">
        <f>ASIN(SQRT((SIN(RADIANS(PARAMETERS!$D$8-B671)/2)*SIN(RADIANS(PARAMETERS!$D$8-B671)/2))+(COS(RADIANS(B671))*COS(RADIANS(PARAMETERS!$D$8))*SIN(RADIANS(PARAMETERS!$D$9-A671)/2)*SIN(RADIANS(PARAMETERS!$D$9-A671)/2))))*2*3958.756</f>
        <v>732.30314392062212</v>
      </c>
      <c r="D671">
        <v>32.369773864746001</v>
      </c>
      <c r="E671">
        <v>44.606887817382997</v>
      </c>
      <c r="F671">
        <v>62.858707427978999</v>
      </c>
      <c r="G671">
        <v>73.923049926757997</v>
      </c>
      <c r="H671">
        <v>89.413627624512003</v>
      </c>
      <c r="I671" s="10">
        <f>IFERROR(EXP(TREND(LN($D$1:$H$1),LN(D671:H671),LN(Calculations!$B$2))),0)</f>
        <v>4.9729811662874764E-3</v>
      </c>
    </row>
    <row r="672" spans="1:9" x14ac:dyDescent="0.35">
      <c r="A672">
        <v>-71</v>
      </c>
      <c r="B672">
        <v>14</v>
      </c>
      <c r="C672">
        <f>ASIN(SQRT((SIN(RADIANS(PARAMETERS!$D$8-B672)/2)*SIN(RADIANS(PARAMETERS!$D$8-B672)/2))+(COS(RADIANS(B672))*COS(RADIANS(PARAMETERS!$D$8))*SIN(RADIANS(PARAMETERS!$D$9-A672)/2)*SIN(RADIANS(PARAMETERS!$D$9-A672)/2))))*2*3958.756</f>
        <v>699.21663697875749</v>
      </c>
      <c r="D672">
        <v>43.832195281982003</v>
      </c>
      <c r="E672">
        <v>63.106609344482003</v>
      </c>
      <c r="F672">
        <v>88.54320526123</v>
      </c>
      <c r="G672">
        <v>108.79634857178</v>
      </c>
      <c r="H672">
        <v>137.08857727051</v>
      </c>
      <c r="I672" s="10">
        <f>IFERROR(EXP(TREND(LN($D$1:$H$1),LN(D672:H672),LN(Calculations!$B$2))),0)</f>
        <v>8.9865976013415588E-3</v>
      </c>
    </row>
    <row r="673" spans="1:9" x14ac:dyDescent="0.35">
      <c r="A673">
        <v>-70.5</v>
      </c>
      <c r="B673">
        <v>14</v>
      </c>
      <c r="C673">
        <f>ASIN(SQRT((SIN(RADIANS(PARAMETERS!$D$8-B673)/2)*SIN(RADIANS(PARAMETERS!$D$8-B673)/2))+(COS(RADIANS(B673))*COS(RADIANS(PARAMETERS!$D$8))*SIN(RADIANS(PARAMETERS!$D$9-A673)/2)*SIN(RADIANS(PARAMETERS!$D$9-A673)/2))))*2*3958.756</f>
        <v>666.16094227526833</v>
      </c>
      <c r="D673">
        <v>51.007957458496001</v>
      </c>
      <c r="E673">
        <v>71.781959533690994</v>
      </c>
      <c r="F673">
        <v>102.13835906982</v>
      </c>
      <c r="G673">
        <v>126.57676696777</v>
      </c>
      <c r="H673">
        <v>154.33239746094</v>
      </c>
      <c r="I673" s="10">
        <f>IFERROR(EXP(TREND(LN($D$1:$H$1),LN(D673:H673),LN(Calculations!$B$2))),0)</f>
        <v>1.2293926828084698E-2</v>
      </c>
    </row>
    <row r="674" spans="1:9" x14ac:dyDescent="0.35">
      <c r="A674">
        <v>-70</v>
      </c>
      <c r="B674">
        <v>14</v>
      </c>
      <c r="C674">
        <f>ASIN(SQRT((SIN(RADIANS(PARAMETERS!$D$8-B674)/2)*SIN(RADIANS(PARAMETERS!$D$8-B674)/2))+(COS(RADIANS(B674))*COS(RADIANS(PARAMETERS!$D$8))*SIN(RADIANS(PARAMETERS!$D$9-A674)/2)*SIN(RADIANS(PARAMETERS!$D$9-A674)/2))))*2*3958.756</f>
        <v>633.14106355392494</v>
      </c>
      <c r="D674">
        <v>47.841918945312997</v>
      </c>
      <c r="E674">
        <v>68.809219360352003</v>
      </c>
      <c r="F674">
        <v>98.428848266602003</v>
      </c>
      <c r="G674">
        <v>122.3736114502</v>
      </c>
      <c r="H674">
        <v>150.61367797852</v>
      </c>
      <c r="I674" s="10">
        <f>IFERROR(EXP(TREND(LN($D$1:$H$1),LN(D674:H674),LN(Calculations!$B$2))),0)</f>
        <v>1.0549244386697892E-2</v>
      </c>
    </row>
    <row r="675" spans="1:9" x14ac:dyDescent="0.35">
      <c r="A675">
        <v>-69.5</v>
      </c>
      <c r="B675">
        <v>14</v>
      </c>
      <c r="C675">
        <f>ASIN(SQRT((SIN(RADIANS(PARAMETERS!$D$8-B675)/2)*SIN(RADIANS(PARAMETERS!$D$8-B675)/2))+(COS(RADIANS(B675))*COS(RADIANS(PARAMETERS!$D$8))*SIN(RADIANS(PARAMETERS!$D$9-A675)/2)*SIN(RADIANS(PARAMETERS!$D$9-A675)/2))))*2*3958.756</f>
        <v>600.16309037482233</v>
      </c>
      <c r="D675">
        <v>36.297901153563998</v>
      </c>
      <c r="E675">
        <v>54.673614501952997</v>
      </c>
      <c r="F675">
        <v>82.674110412597997</v>
      </c>
      <c r="G675">
        <v>105.69871520996</v>
      </c>
      <c r="H675">
        <v>138.9546661377</v>
      </c>
      <c r="I675" s="10">
        <f>IFERROR(EXP(TREND(LN($D$1:$H$1),LN(D675:H675),LN(Calculations!$B$2))),0)</f>
        <v>5.7041735967747597E-3</v>
      </c>
    </row>
    <row r="676" spans="1:9" x14ac:dyDescent="0.35">
      <c r="A676">
        <v>-69</v>
      </c>
      <c r="B676">
        <v>14</v>
      </c>
      <c r="C676">
        <f>ASIN(SQRT((SIN(RADIANS(PARAMETERS!$D$8-B676)/2)*SIN(RADIANS(PARAMETERS!$D$8-B676)/2))+(COS(RADIANS(B676))*COS(RADIANS(PARAMETERS!$D$8))*SIN(RADIANS(PARAMETERS!$D$9-A676)/2)*SIN(RADIANS(PARAMETERS!$D$9-A676)/2))))*2*3958.756</f>
        <v>567.23450996193219</v>
      </c>
      <c r="D676">
        <v>22.338676452636999</v>
      </c>
      <c r="E676">
        <v>30.85297203064</v>
      </c>
      <c r="F676">
        <v>42.607250213622997</v>
      </c>
      <c r="G676">
        <v>51.850082397461001</v>
      </c>
      <c r="H676">
        <v>63.347942352295</v>
      </c>
      <c r="I676" s="10">
        <f>IFERROR(EXP(TREND(LN($D$1:$H$1),LN(D676:H676),LN(Calculations!$B$2))),0)</f>
        <v>2.1678761838564834E-3</v>
      </c>
    </row>
    <row r="677" spans="1:9" x14ac:dyDescent="0.35">
      <c r="A677">
        <v>-68.5</v>
      </c>
      <c r="B677">
        <v>14</v>
      </c>
      <c r="C677">
        <f>ASIN(SQRT((SIN(RADIANS(PARAMETERS!$D$8-B677)/2)*SIN(RADIANS(PARAMETERS!$D$8-B677)/2))+(COS(RADIANS(B677))*COS(RADIANS(PARAMETERS!$D$8))*SIN(RADIANS(PARAMETERS!$D$9-A677)/2)*SIN(RADIANS(PARAMETERS!$D$9-A677)/2))))*2*3958.756</f>
        <v>534.36463202881703</v>
      </c>
      <c r="D677">
        <v>16.273712158203001</v>
      </c>
      <c r="E677">
        <v>23.06725692749</v>
      </c>
      <c r="F677">
        <v>31.963747024536001</v>
      </c>
      <c r="G677">
        <v>38.254764556885</v>
      </c>
      <c r="H677">
        <v>47.232715606688998</v>
      </c>
      <c r="I677" s="10">
        <f>IFERROR(EXP(TREND(LN($D$1:$H$1),LN(D677:H677),LN(Calculations!$B$2))),0)</f>
        <v>1.1270512252052709E-3</v>
      </c>
    </row>
    <row r="678" spans="1:9" x14ac:dyDescent="0.35">
      <c r="A678">
        <v>-68</v>
      </c>
      <c r="B678">
        <v>14</v>
      </c>
      <c r="C678">
        <f>ASIN(SQRT((SIN(RADIANS(PARAMETERS!$D$8-B678)/2)*SIN(RADIANS(PARAMETERS!$D$8-B678)/2))+(COS(RADIANS(B678))*COS(RADIANS(PARAMETERS!$D$8))*SIN(RADIANS(PARAMETERS!$D$9-A678)/2)*SIN(RADIANS(PARAMETERS!$D$9-A678)/2))))*2*3958.756</f>
        <v>501.56517686517878</v>
      </c>
      <c r="D678">
        <v>13.836797714233001</v>
      </c>
      <c r="E678">
        <v>19.712890625</v>
      </c>
      <c r="F678">
        <v>28.893514633178999</v>
      </c>
      <c r="G678">
        <v>35.194423675537003</v>
      </c>
      <c r="H678">
        <v>44.361122131347997</v>
      </c>
      <c r="I678" s="10">
        <f>IFERROR(EXP(TREND(LN($D$1:$H$1),LN(D678:H678),LN(Calculations!$B$2))),0)</f>
        <v>9.0672242429155328E-4</v>
      </c>
    </row>
    <row r="679" spans="1:9" x14ac:dyDescent="0.35">
      <c r="A679">
        <v>-67.5</v>
      </c>
      <c r="B679">
        <v>14</v>
      </c>
      <c r="C679">
        <f>ASIN(SQRT((SIN(RADIANS(PARAMETERS!$D$8-B679)/2)*SIN(RADIANS(PARAMETERS!$D$8-B679)/2))+(COS(RADIANS(B679))*COS(RADIANS(PARAMETERS!$D$8))*SIN(RADIANS(PARAMETERS!$D$9-A679)/2)*SIN(RADIANS(PARAMETERS!$D$9-A679)/2))))*2*3958.756</f>
        <v>468.85110393203422</v>
      </c>
      <c r="D679">
        <v>11.43757724762</v>
      </c>
      <c r="E679">
        <v>16.139865875243999</v>
      </c>
      <c r="F679">
        <v>24.127727508545</v>
      </c>
      <c r="G679">
        <v>29.758556365966999</v>
      </c>
      <c r="H679">
        <v>37.481502532958999</v>
      </c>
      <c r="I679" s="10">
        <f>IFERROR(EXP(TREND(LN($D$1:$H$1),LN(D679:H679),LN(Calculations!$B$2))),0)</f>
        <v>6.4530190037857078E-4</v>
      </c>
    </row>
    <row r="680" spans="1:9" x14ac:dyDescent="0.35">
      <c r="A680">
        <v>-67</v>
      </c>
      <c r="B680">
        <v>14</v>
      </c>
      <c r="C680">
        <f>ASIN(SQRT((SIN(RADIANS(PARAMETERS!$D$8-B680)/2)*SIN(RADIANS(PARAMETERS!$D$8-B680)/2))+(COS(RADIANS(B680))*COS(RADIANS(PARAMETERS!$D$8))*SIN(RADIANS(PARAMETERS!$D$9-A680)/2)*SIN(RADIANS(PARAMETERS!$D$9-A680)/2))))*2*3958.756</f>
        <v>436.2418023427586</v>
      </c>
      <c r="D680">
        <v>8.515380859375</v>
      </c>
      <c r="E680">
        <v>12.432001113891999</v>
      </c>
      <c r="F680">
        <v>17.864953994751001</v>
      </c>
      <c r="G680">
        <v>22.272792816161999</v>
      </c>
      <c r="H680">
        <v>28.228937149048001</v>
      </c>
      <c r="I680" s="10">
        <f>IFERROR(EXP(TREND(LN($D$1:$H$1),LN(D680:H680),LN(Calculations!$B$2))),0)</f>
        <v>3.7240515267082495E-4</v>
      </c>
    </row>
    <row r="681" spans="1:9" x14ac:dyDescent="0.35">
      <c r="A681">
        <v>-66.5</v>
      </c>
      <c r="B681">
        <v>14</v>
      </c>
      <c r="C681">
        <f>ASIN(SQRT((SIN(RADIANS(PARAMETERS!$D$8-B681)/2)*SIN(RADIANS(PARAMETERS!$D$8-B681)/2))+(COS(RADIANS(B681))*COS(RADIANS(PARAMETERS!$D$8))*SIN(RADIANS(PARAMETERS!$D$9-A681)/2)*SIN(RADIANS(PARAMETERS!$D$9-A681)/2))))*2*3958.756</f>
        <v>403.76283870570029</v>
      </c>
      <c r="D681">
        <v>6.7565793991089</v>
      </c>
      <c r="E681">
        <v>9.5680589675903001</v>
      </c>
      <c r="F681">
        <v>13.62366104126</v>
      </c>
      <c r="G681">
        <v>16.465421676636002</v>
      </c>
      <c r="H681">
        <v>20.564516067505</v>
      </c>
      <c r="I681" s="10">
        <f>IFERROR(EXP(TREND(LN($D$1:$H$1),LN(D681:H681),LN(Calculations!$B$2))),0)</f>
        <v>1.932303688419143E-4</v>
      </c>
    </row>
    <row r="682" spans="1:9" x14ac:dyDescent="0.35">
      <c r="A682">
        <v>-66</v>
      </c>
      <c r="B682">
        <v>14</v>
      </c>
      <c r="C682">
        <f>ASIN(SQRT((SIN(RADIANS(PARAMETERS!$D$8-B682)/2)*SIN(RADIANS(PARAMETERS!$D$8-B682)/2))+(COS(RADIANS(B682))*COS(RADIANS(PARAMETERS!$D$8))*SIN(RADIANS(PARAMETERS!$D$9-A682)/2)*SIN(RADIANS(PARAMETERS!$D$9-A682)/2))))*2*3958.756</f>
        <v>371.44858573379855</v>
      </c>
      <c r="D682">
        <v>5.926025390625</v>
      </c>
      <c r="E682">
        <v>8.0833559036255007</v>
      </c>
      <c r="F682">
        <v>11.575872421265</v>
      </c>
      <c r="G682">
        <v>13.683137893676999</v>
      </c>
      <c r="H682">
        <v>16.649898529053001</v>
      </c>
      <c r="I682" s="10">
        <f>IFERROR(EXP(TREND(LN($D$1:$H$1),LN(D682:H682),LN(Calculations!$B$2))),0)</f>
        <v>1.1783743288017236E-4</v>
      </c>
    </row>
    <row r="683" spans="1:9" x14ac:dyDescent="0.35">
      <c r="A683">
        <v>-65.5</v>
      </c>
      <c r="B683">
        <v>14</v>
      </c>
      <c r="C683">
        <f>ASIN(SQRT((SIN(RADIANS(PARAMETERS!$D$8-B683)/2)*SIN(RADIANS(PARAMETERS!$D$8-B683)/2))+(COS(RADIANS(B683))*COS(RADIANS(PARAMETERS!$D$8))*SIN(RADIANS(PARAMETERS!$D$9-A683)/2)*SIN(RADIANS(PARAMETERS!$D$9-A683)/2))))*2*3958.756</f>
        <v>339.34628260016109</v>
      </c>
      <c r="D683">
        <v>5.6942996978759997</v>
      </c>
      <c r="E683">
        <v>7.5171661376953001</v>
      </c>
      <c r="F683">
        <v>10.398241043091</v>
      </c>
      <c r="G683">
        <v>12.358211517334</v>
      </c>
      <c r="H683">
        <v>14.724067687988001</v>
      </c>
      <c r="I683" s="10">
        <f>IFERROR(EXP(TREND(LN($D$1:$H$1),LN(D683:H683),LN(Calculations!$B$2))),0)</f>
        <v>7.8533349470185214E-5</v>
      </c>
    </row>
    <row r="684" spans="1:9" x14ac:dyDescent="0.35">
      <c r="A684">
        <v>-65</v>
      </c>
      <c r="B684">
        <v>14</v>
      </c>
      <c r="C684">
        <f>ASIN(SQRT((SIN(RADIANS(PARAMETERS!$D$8-B684)/2)*SIN(RADIANS(PARAMETERS!$D$8-B684)/2))+(COS(RADIANS(B684))*COS(RADIANS(PARAMETERS!$D$8))*SIN(RADIANS(PARAMETERS!$D$9-A684)/2)*SIN(RADIANS(PARAMETERS!$D$9-A684)/2))))*2*3958.756</f>
        <v>307.52249586185997</v>
      </c>
      <c r="D684">
        <v>5.9793181419373003</v>
      </c>
      <c r="E684">
        <v>7.7246551513671999</v>
      </c>
      <c r="F684">
        <v>10.418838500976999</v>
      </c>
      <c r="G684">
        <v>12.183146476746</v>
      </c>
      <c r="H684">
        <v>14.175363540649</v>
      </c>
      <c r="I684" s="10">
        <f>IFERROR(EXP(TREND(LN($D$1:$H$1),LN(D684:H684),LN(Calculations!$B$2))),0)</f>
        <v>6.1279091792876652E-5</v>
      </c>
    </row>
    <row r="685" spans="1:9" x14ac:dyDescent="0.35">
      <c r="A685">
        <v>-64.5</v>
      </c>
      <c r="B685">
        <v>14</v>
      </c>
      <c r="C685">
        <f>ASIN(SQRT((SIN(RADIANS(PARAMETERS!$D$8-B685)/2)*SIN(RADIANS(PARAMETERS!$D$8-B685)/2))+(COS(RADIANS(B685))*COS(RADIANS(PARAMETERS!$D$8))*SIN(RADIANS(PARAMETERS!$D$9-A685)/2)*SIN(RADIANS(PARAMETERS!$D$9-A685)/2))))*2*3958.756</f>
        <v>276.07374220096432</v>
      </c>
      <c r="D685">
        <v>6.8940329551696999</v>
      </c>
      <c r="E685">
        <v>9.0017309188843004</v>
      </c>
      <c r="F685">
        <v>11.983129501343001</v>
      </c>
      <c r="G685">
        <v>13.532878875732001</v>
      </c>
      <c r="H685">
        <v>15.608774185181</v>
      </c>
      <c r="I685" s="10">
        <f>IFERROR(EXP(TREND(LN($D$1:$H$1),LN(D685:H685),LN(Calculations!$B$2))),0)</f>
        <v>7.2916744417348244E-5</v>
      </c>
    </row>
    <row r="686" spans="1:9" x14ac:dyDescent="0.35">
      <c r="A686">
        <v>-64</v>
      </c>
      <c r="B686">
        <v>14</v>
      </c>
      <c r="C686">
        <f>ASIN(SQRT((SIN(RADIANS(PARAMETERS!$D$8-B686)/2)*SIN(RADIANS(PARAMETERS!$D$8-B686)/2))+(COS(RADIANS(B686))*COS(RADIANS(PARAMETERS!$D$8))*SIN(RADIANS(PARAMETERS!$D$9-A686)/2)*SIN(RADIANS(PARAMETERS!$D$9-A686)/2))))*2*3958.756</f>
        <v>245.14458370797041</v>
      </c>
      <c r="D686">
        <v>8.8947887420653995</v>
      </c>
      <c r="E686">
        <v>11.910954475403001</v>
      </c>
      <c r="F686">
        <v>15.031598091125</v>
      </c>
      <c r="G686">
        <v>17.316982269286999</v>
      </c>
      <c r="H686">
        <v>20.44548034668</v>
      </c>
      <c r="I686" s="10">
        <f>IFERROR(EXP(TREND(LN($D$1:$H$1),LN(D686:H686),LN(Calculations!$B$2))),0)</f>
        <v>1.4532168571860973E-4</v>
      </c>
    </row>
    <row r="687" spans="1:9" x14ac:dyDescent="0.35">
      <c r="A687">
        <v>-63.5</v>
      </c>
      <c r="B687">
        <v>14</v>
      </c>
      <c r="C687">
        <f>ASIN(SQRT((SIN(RADIANS(PARAMETERS!$D$8-B687)/2)*SIN(RADIANS(PARAMETERS!$D$8-B687)/2))+(COS(RADIANS(B687))*COS(RADIANS(PARAMETERS!$D$8))*SIN(RADIANS(PARAMETERS!$D$9-A687)/2)*SIN(RADIANS(PARAMETERS!$D$9-A687)/2))))*2*3958.756</f>
        <v>214.9596059244858</v>
      </c>
      <c r="D687">
        <v>12.509557723999</v>
      </c>
      <c r="E687">
        <v>16.050371170043999</v>
      </c>
      <c r="F687">
        <v>21.47527885437</v>
      </c>
      <c r="G687">
        <v>25.636108398438001</v>
      </c>
      <c r="H687">
        <v>29.599834442138999</v>
      </c>
      <c r="I687" s="10">
        <f>IFERROR(EXP(TREND(LN($D$1:$H$1),LN(D687:H687),LN(Calculations!$B$2))),0)</f>
        <v>4.1700128607161389E-4</v>
      </c>
    </row>
    <row r="688" spans="1:9" x14ac:dyDescent="0.35">
      <c r="A688">
        <v>-63</v>
      </c>
      <c r="B688">
        <v>14</v>
      </c>
      <c r="C688">
        <f>ASIN(SQRT((SIN(RADIANS(PARAMETERS!$D$8-B688)/2)*SIN(RADIANS(PARAMETERS!$D$8-B688)/2))+(COS(RADIANS(B688))*COS(RADIANS(PARAMETERS!$D$8))*SIN(RADIANS(PARAMETERS!$D$9-A688)/2)*SIN(RADIANS(PARAMETERS!$D$9-A688)/2))))*2*3958.756</f>
        <v>185.88188517593289</v>
      </c>
      <c r="D688">
        <v>17.574073791503999</v>
      </c>
      <c r="E688">
        <v>23.993583679198998</v>
      </c>
      <c r="F688">
        <v>31.472114562988001</v>
      </c>
      <c r="G688">
        <v>36.602699279785</v>
      </c>
      <c r="H688">
        <v>43.699123382567997</v>
      </c>
      <c r="I688" s="10">
        <f>IFERROR(EXP(TREND(LN($D$1:$H$1),LN(D688:H688),LN(Calculations!$B$2))),0)</f>
        <v>1.1056217019629895E-3</v>
      </c>
    </row>
    <row r="689" spans="1:9" x14ac:dyDescent="0.35">
      <c r="A689">
        <v>-62.5</v>
      </c>
      <c r="B689">
        <v>14</v>
      </c>
      <c r="C689">
        <f>ASIN(SQRT((SIN(RADIANS(PARAMETERS!$D$8-B689)/2)*SIN(RADIANS(PARAMETERS!$D$8-B689)/2))+(COS(RADIANS(B689))*COS(RADIANS(PARAMETERS!$D$8))*SIN(RADIANS(PARAMETERS!$D$9-A689)/2)*SIN(RADIANS(PARAMETERS!$D$9-A689)/2))))*2*3958.756</f>
        <v>158.52209125355586</v>
      </c>
      <c r="D689">
        <v>26.734405517578001</v>
      </c>
      <c r="E689">
        <v>34.773376464843999</v>
      </c>
      <c r="F689">
        <v>47.275058746337997</v>
      </c>
      <c r="G689">
        <v>56.985095977782997</v>
      </c>
      <c r="H689">
        <v>67.001426696777003</v>
      </c>
      <c r="I689" s="10">
        <f>IFERROR(EXP(TREND(LN($D$1:$H$1),LN(D689:H689),LN(Calculations!$B$2))),0)</f>
        <v>3.0506230141662169E-3</v>
      </c>
    </row>
    <row r="690" spans="1:9" x14ac:dyDescent="0.35">
      <c r="A690">
        <v>-62</v>
      </c>
      <c r="B690">
        <v>14</v>
      </c>
      <c r="C690">
        <f>ASIN(SQRT((SIN(RADIANS(PARAMETERS!$D$8-B690)/2)*SIN(RADIANS(PARAMETERS!$D$8-B690)/2))+(COS(RADIANS(B690))*COS(RADIANS(PARAMETERS!$D$8))*SIN(RADIANS(PARAMETERS!$D$9-A690)/2)*SIN(RADIANS(PARAMETERS!$D$9-A690)/2))))*2*3958.756</f>
        <v>133.93734744861473</v>
      </c>
      <c r="D690">
        <v>38.56555557251</v>
      </c>
      <c r="E690">
        <v>54.04443359375</v>
      </c>
      <c r="F690">
        <v>75.117233276367003</v>
      </c>
      <c r="G690">
        <v>90.950103759765994</v>
      </c>
      <c r="H690">
        <v>113.83335113525</v>
      </c>
      <c r="I690" s="10">
        <f>IFERROR(EXP(TREND(LN($D$1:$H$1),LN(D690:H690),LN(Calculations!$B$2))),0)</f>
        <v>7.0764250359845295E-3</v>
      </c>
    </row>
    <row r="691" spans="1:9" x14ac:dyDescent="0.35">
      <c r="A691">
        <v>-61.5</v>
      </c>
      <c r="B691">
        <v>14</v>
      </c>
      <c r="C691">
        <f>ASIN(SQRT((SIN(RADIANS(PARAMETERS!$D$8-B691)/2)*SIN(RADIANS(PARAMETERS!$D$8-B691)/2))+(COS(RADIANS(B691))*COS(RADIANS(PARAMETERS!$D$8))*SIN(RADIANS(PARAMETERS!$D$9-A691)/2)*SIN(RADIANS(PARAMETERS!$D$9-A691)/2))))*2*3958.756</f>
        <v>113.93853366800647</v>
      </c>
      <c r="D691">
        <v>49.850067138672003</v>
      </c>
      <c r="E691">
        <v>67.189468383789006</v>
      </c>
      <c r="F691">
        <v>90.399230957030994</v>
      </c>
      <c r="G691">
        <v>108.27885437012</v>
      </c>
      <c r="H691">
        <v>133.2140045166</v>
      </c>
      <c r="I691" s="10">
        <f>IFERROR(EXP(TREND(LN($D$1:$H$1),LN(D691:H691),LN(Calculations!$B$2))),0)</f>
        <v>1.3487966970887376E-2</v>
      </c>
    </row>
    <row r="692" spans="1:9" x14ac:dyDescent="0.35">
      <c r="A692">
        <v>-61</v>
      </c>
      <c r="B692">
        <v>14</v>
      </c>
      <c r="C692">
        <f>ASIN(SQRT((SIN(RADIANS(PARAMETERS!$D$8-B692)/2)*SIN(RADIANS(PARAMETERS!$D$8-B692)/2))+(COS(RADIANS(B692))*COS(RADIANS(PARAMETERS!$D$8))*SIN(RADIANS(PARAMETERS!$D$9-A692)/2)*SIN(RADIANS(PARAMETERS!$D$9-A692)/2))))*2*3958.756</f>
        <v>101.27984505405043</v>
      </c>
      <c r="D692">
        <v>61.37671661377</v>
      </c>
      <c r="E692">
        <v>79.655082702637003</v>
      </c>
      <c r="F692">
        <v>108.01139831543</v>
      </c>
      <c r="G692">
        <v>129.99061584473</v>
      </c>
      <c r="H692">
        <v>154.59448242188</v>
      </c>
      <c r="I692" s="10">
        <f>IFERROR(EXP(TREND(LN($D$1:$H$1),LN(D692:H692),LN(Calculations!$B$2))),0)</f>
        <v>2.3199656894005747E-2</v>
      </c>
    </row>
    <row r="693" spans="1:9" x14ac:dyDescent="0.35">
      <c r="A693">
        <v>-60.5</v>
      </c>
      <c r="B693">
        <v>14</v>
      </c>
      <c r="C693">
        <f>ASIN(SQRT((SIN(RADIANS(PARAMETERS!$D$8-B693)/2)*SIN(RADIANS(PARAMETERS!$D$8-B693)/2))+(COS(RADIANS(B693))*COS(RADIANS(PARAMETERS!$D$8))*SIN(RADIANS(PARAMETERS!$D$9-A693)/2)*SIN(RADIANS(PARAMETERS!$D$9-A693)/2))))*2*3958.756</f>
        <v>98.823474473728055</v>
      </c>
      <c r="D693">
        <v>71.378593444824006</v>
      </c>
      <c r="E693">
        <v>94.382225036620994</v>
      </c>
      <c r="F693">
        <v>130.80476379395</v>
      </c>
      <c r="G693">
        <v>152.39399719238</v>
      </c>
      <c r="H693">
        <v>182.2240447998</v>
      </c>
      <c r="I693" s="10">
        <f>IFERROR(EXP(TREND(LN($D$1:$H$1),LN(D693:H693),LN(Calculations!$B$2))),0)</f>
        <v>3.3504768015101105E-2</v>
      </c>
    </row>
    <row r="694" spans="1:9" x14ac:dyDescent="0.35">
      <c r="A694">
        <v>-60</v>
      </c>
      <c r="B694">
        <v>14</v>
      </c>
      <c r="C694">
        <f>ASIN(SQRT((SIN(RADIANS(PARAMETERS!$D$8-B694)/2)*SIN(RADIANS(PARAMETERS!$D$8-B694)/2))+(COS(RADIANS(B694))*COS(RADIANS(PARAMETERS!$D$8))*SIN(RADIANS(PARAMETERS!$D$9-A694)/2)*SIN(RADIANS(PARAMETERS!$D$9-A694)/2))))*2*3958.756</f>
        <v>107.27258805523843</v>
      </c>
      <c r="D694">
        <v>71.099266052245994</v>
      </c>
      <c r="E694">
        <v>93.781410217285</v>
      </c>
      <c r="F694">
        <v>129.59829711914</v>
      </c>
      <c r="G694">
        <v>151.0041809082</v>
      </c>
      <c r="H694">
        <v>180.11952209473</v>
      </c>
      <c r="I694" s="10">
        <f>IFERROR(EXP(TREND(LN($D$1:$H$1),LN(D694:H694),LN(Calculations!$B$2))),0)</f>
        <v>3.3725652555390354E-2</v>
      </c>
    </row>
    <row r="695" spans="1:9" x14ac:dyDescent="0.35">
      <c r="A695">
        <v>-59.5</v>
      </c>
      <c r="B695">
        <v>14</v>
      </c>
      <c r="C695">
        <f>ASIN(SQRT((SIN(RADIANS(PARAMETERS!$D$8-B695)/2)*SIN(RADIANS(PARAMETERS!$D$8-B695)/2))+(COS(RADIANS(B695))*COS(RADIANS(PARAMETERS!$D$8))*SIN(RADIANS(PARAMETERS!$D$9-A695)/2)*SIN(RADIANS(PARAMETERS!$D$9-A695)/2))))*2*3958.756</f>
        <v>124.42501991750355</v>
      </c>
      <c r="D695">
        <v>64.742988586425994</v>
      </c>
      <c r="E695">
        <v>85.127738952637003</v>
      </c>
      <c r="F695">
        <v>117.20585632324</v>
      </c>
      <c r="G695">
        <v>139.73475646973</v>
      </c>
      <c r="H695">
        <v>166.76083374023</v>
      </c>
      <c r="I695" s="10">
        <f>IFERROR(EXP(TREND(LN($D$1:$H$1),LN(D695:H695),LN(Calculations!$B$2))),0)</f>
        <v>2.5589417509216034E-2</v>
      </c>
    </row>
    <row r="696" spans="1:9" x14ac:dyDescent="0.35">
      <c r="A696">
        <v>-59</v>
      </c>
      <c r="B696">
        <v>14</v>
      </c>
      <c r="C696">
        <f>ASIN(SQRT((SIN(RADIANS(PARAMETERS!$D$8-B696)/2)*SIN(RADIANS(PARAMETERS!$D$8-B696)/2))+(COS(RADIANS(B696))*COS(RADIANS(PARAMETERS!$D$8))*SIN(RADIANS(PARAMETERS!$D$9-A696)/2)*SIN(RADIANS(PARAMETERS!$D$9-A696)/2))))*2*3958.756</f>
        <v>147.27047185036608</v>
      </c>
      <c r="D696">
        <v>41.051422119141002</v>
      </c>
      <c r="E696">
        <v>56.773262023926002</v>
      </c>
      <c r="F696">
        <v>76.062545776367003</v>
      </c>
      <c r="G696">
        <v>90.552825927734006</v>
      </c>
      <c r="H696">
        <v>111.11290740967</v>
      </c>
      <c r="I696" s="10">
        <f>IFERROR(EXP(TREND(LN($D$1:$H$1),LN(D696:H696),LN(Calculations!$B$2))),0)</f>
        <v>8.7005115044446763E-3</v>
      </c>
    </row>
    <row r="697" spans="1:9" x14ac:dyDescent="0.35">
      <c r="A697">
        <v>-90</v>
      </c>
      <c r="B697">
        <v>14.5</v>
      </c>
      <c r="C697">
        <f>ASIN(SQRT((SIN(RADIANS(PARAMETERS!$D$8-B697)/2)*SIN(RADIANS(PARAMETERS!$D$8-B697)/2))+(COS(RADIANS(B697))*COS(RADIANS(PARAMETERS!$D$8))*SIN(RADIANS(PARAMETERS!$D$9-A697)/2)*SIN(RADIANS(PARAMETERS!$D$9-A697)/2))))*2*3958.756</f>
        <v>1959.3600433424351</v>
      </c>
      <c r="D697">
        <v>182.95988464355</v>
      </c>
      <c r="E697">
        <v>240.58441162109</v>
      </c>
      <c r="F697">
        <v>319.396484375</v>
      </c>
      <c r="G697">
        <v>364.73175048828</v>
      </c>
      <c r="H697">
        <v>426.19857788086</v>
      </c>
      <c r="I697" s="10">
        <f>IFERROR(EXP(TREND(LN($D$1:$H$1),LN(D697:H697),LN(Calculations!$B$2))),0)</f>
        <v>0.5479128078655805</v>
      </c>
    </row>
    <row r="698" spans="1:9" x14ac:dyDescent="0.35">
      <c r="A698">
        <v>-89.5</v>
      </c>
      <c r="B698">
        <v>14.5</v>
      </c>
      <c r="C698">
        <f>ASIN(SQRT((SIN(RADIANS(PARAMETERS!$D$8-B698)/2)*SIN(RADIANS(PARAMETERS!$D$8-B698)/2))+(COS(RADIANS(B698))*COS(RADIANS(PARAMETERS!$D$8))*SIN(RADIANS(PARAMETERS!$D$9-A698)/2)*SIN(RADIANS(PARAMETERS!$D$9-A698)/2))))*2*3958.756</f>
        <v>1926.0777631291994</v>
      </c>
      <c r="D698">
        <v>154.12753295898</v>
      </c>
      <c r="E698">
        <v>201.26591491699</v>
      </c>
      <c r="F698">
        <v>274.88900756836</v>
      </c>
      <c r="G698">
        <v>323.70101928711</v>
      </c>
      <c r="H698">
        <v>384.88842773438</v>
      </c>
      <c r="I698" s="10">
        <f>IFERROR(EXP(TREND(LN($D$1:$H$1),LN(D698:H698),LN(Calculations!$B$2))),0)</f>
        <v>0.23410470307525968</v>
      </c>
    </row>
    <row r="699" spans="1:9" x14ac:dyDescent="0.35">
      <c r="A699">
        <v>-89</v>
      </c>
      <c r="B699">
        <v>14.5</v>
      </c>
      <c r="C699">
        <f>ASIN(SQRT((SIN(RADIANS(PARAMETERS!$D$8-B699)/2)*SIN(RADIANS(PARAMETERS!$D$8-B699)/2))+(COS(RADIANS(B699))*COS(RADIANS(PARAMETERS!$D$8))*SIN(RADIANS(PARAMETERS!$D$9-A699)/2)*SIN(RADIANS(PARAMETERS!$D$9-A699)/2))))*2*3958.756</f>
        <v>1892.7934710806935</v>
      </c>
      <c r="D699">
        <v>131.91203308105</v>
      </c>
      <c r="E699">
        <v>177.64889526367</v>
      </c>
      <c r="F699">
        <v>251.53024291992</v>
      </c>
      <c r="G699">
        <v>310.19964599609</v>
      </c>
      <c r="H699">
        <v>393.99835205078</v>
      </c>
      <c r="I699" s="10">
        <f>IFERROR(EXP(TREND(LN($D$1:$H$1),LN(D699:H699),LN(Calculations!$B$2))),0)</f>
        <v>8.7495061519702558E-2</v>
      </c>
    </row>
    <row r="700" spans="1:9" x14ac:dyDescent="0.35">
      <c r="A700">
        <v>-88.5</v>
      </c>
      <c r="B700">
        <v>14.5</v>
      </c>
      <c r="C700">
        <f>ASIN(SQRT((SIN(RADIANS(PARAMETERS!$D$8-B700)/2)*SIN(RADIANS(PARAMETERS!$D$8-B700)/2))+(COS(RADIANS(B700))*COS(RADIANS(PARAMETERS!$D$8))*SIN(RADIANS(PARAMETERS!$D$9-A700)/2)*SIN(RADIANS(PARAMETERS!$D$9-A700)/2))))*2*3958.756</f>
        <v>1859.5072542404462</v>
      </c>
      <c r="D700">
        <v>111.38182067871</v>
      </c>
      <c r="E700">
        <v>152.56965637207</v>
      </c>
      <c r="F700">
        <v>213.53816223145</v>
      </c>
      <c r="G700">
        <v>261.98828125</v>
      </c>
      <c r="H700">
        <v>331.10229492188</v>
      </c>
      <c r="I700" s="10">
        <f>IFERROR(EXP(TREND(LN($D$1:$H$1),LN(D700:H700),LN(Calculations!$B$2))),0)</f>
        <v>6.4112526677473136E-2</v>
      </c>
    </row>
    <row r="701" spans="1:9" x14ac:dyDescent="0.35">
      <c r="A701">
        <v>-88</v>
      </c>
      <c r="B701">
        <v>14.5</v>
      </c>
      <c r="C701">
        <f>ASIN(SQRT((SIN(RADIANS(PARAMETERS!$D$8-B701)/2)*SIN(RADIANS(PARAMETERS!$D$8-B701)/2))+(COS(RADIANS(B701))*COS(RADIANS(PARAMETERS!$D$8))*SIN(RADIANS(PARAMETERS!$D$9-A701)/2)*SIN(RADIANS(PARAMETERS!$D$9-A701)/2))))*2*3958.756</f>
        <v>1826.2192017452012</v>
      </c>
      <c r="D701">
        <v>88.775947570800994</v>
      </c>
      <c r="E701">
        <v>119.70026397705</v>
      </c>
      <c r="F701">
        <v>165.57269287109</v>
      </c>
      <c r="G701">
        <v>200.63133239746</v>
      </c>
      <c r="H701">
        <v>251.34576416016</v>
      </c>
      <c r="I701" s="10">
        <f>IFERROR(EXP(TREND(LN($D$1:$H$1),LN(D701:H701),LN(Calculations!$B$2))),0)</f>
        <v>4.418214906574669E-2</v>
      </c>
    </row>
    <row r="702" spans="1:9" x14ac:dyDescent="0.35">
      <c r="A702">
        <v>-87.5</v>
      </c>
      <c r="B702">
        <v>14.5</v>
      </c>
      <c r="C702">
        <f>ASIN(SQRT((SIN(RADIANS(PARAMETERS!$D$8-B702)/2)*SIN(RADIANS(PARAMETERS!$D$8-B702)/2))+(COS(RADIANS(B702))*COS(RADIANS(PARAMETERS!$D$8))*SIN(RADIANS(PARAMETERS!$D$9-A702)/2)*SIN(RADIANS(PARAMETERS!$D$9-A702)/2))))*2*3958.756</f>
        <v>1792.9294050652288</v>
      </c>
      <c r="D702">
        <v>82.026306152344006</v>
      </c>
      <c r="E702">
        <v>109.10746765137</v>
      </c>
      <c r="F702">
        <v>150.67034912109</v>
      </c>
      <c r="G702">
        <v>181.92520141602</v>
      </c>
      <c r="H702">
        <v>226.96183776855</v>
      </c>
      <c r="I702" s="10">
        <f>IFERROR(EXP(TREND(LN($D$1:$H$1),LN(D702:H702),LN(Calculations!$B$2))),0)</f>
        <v>3.8552197240089986E-2</v>
      </c>
    </row>
    <row r="703" spans="1:9" x14ac:dyDescent="0.35">
      <c r="A703">
        <v>-87</v>
      </c>
      <c r="B703">
        <v>14.5</v>
      </c>
      <c r="C703">
        <f>ASIN(SQRT((SIN(RADIANS(PARAMETERS!$D$8-B703)/2)*SIN(RADIANS(PARAMETERS!$D$8-B703)/2))+(COS(RADIANS(B703))*COS(RADIANS(PARAMETERS!$D$8))*SIN(RADIANS(PARAMETERS!$D$9-A703)/2)*SIN(RADIANS(PARAMETERS!$D$9-A703)/2))))*2*3958.756</f>
        <v>1759.63795827077</v>
      </c>
      <c r="D703">
        <v>89.747978210449006</v>
      </c>
      <c r="E703">
        <v>123.36505889893</v>
      </c>
      <c r="F703">
        <v>165.2745513916</v>
      </c>
      <c r="G703">
        <v>195.61645507813</v>
      </c>
      <c r="H703">
        <v>238.39495849609</v>
      </c>
      <c r="I703" s="10">
        <f>IFERROR(EXP(TREND(LN($D$1:$H$1),LN(D703:H703),LN(Calculations!$B$2))),0)</f>
        <v>5.5952877947470593E-2</v>
      </c>
    </row>
    <row r="704" spans="1:9" x14ac:dyDescent="0.35">
      <c r="A704">
        <v>-86.5</v>
      </c>
      <c r="B704">
        <v>14.5</v>
      </c>
      <c r="C704">
        <f>ASIN(SQRT((SIN(RADIANS(PARAMETERS!$D$8-B704)/2)*SIN(RADIANS(PARAMETERS!$D$8-B704)/2))+(COS(RADIANS(B704))*COS(RADIANS(PARAMETERS!$D$8))*SIN(RADIANS(PARAMETERS!$D$9-A704)/2)*SIN(RADIANS(PARAMETERS!$D$9-A704)/2))))*2*3958.756</f>
        <v>1726.3449583281645</v>
      </c>
      <c r="D704">
        <v>80.617012023925994</v>
      </c>
      <c r="E704">
        <v>108.62998962402</v>
      </c>
      <c r="F704">
        <v>146.94616699219</v>
      </c>
      <c r="G704">
        <v>170.8869934082</v>
      </c>
      <c r="H704">
        <v>203.99795532227</v>
      </c>
      <c r="I704" s="10">
        <f>IFERROR(EXP(TREND(LN($D$1:$H$1),LN(D704:H704),LN(Calculations!$B$2))),0)</f>
        <v>4.7957133083124819E-2</v>
      </c>
    </row>
    <row r="705" spans="1:9" x14ac:dyDescent="0.35">
      <c r="A705">
        <v>-86</v>
      </c>
      <c r="B705">
        <v>14.5</v>
      </c>
      <c r="C705">
        <f>ASIN(SQRT((SIN(RADIANS(PARAMETERS!$D$8-B705)/2)*SIN(RADIANS(PARAMETERS!$D$8-B705)/2))+(COS(RADIANS(B705))*COS(RADIANS(PARAMETERS!$D$8))*SIN(RADIANS(PARAMETERS!$D$9-A705)/2)*SIN(RADIANS(PARAMETERS!$D$9-A705)/2))))*2*3958.756</f>
        <v>1693.0505054297676</v>
      </c>
      <c r="D705">
        <v>61.25679397583</v>
      </c>
      <c r="E705">
        <v>79.992660522460994</v>
      </c>
      <c r="F705">
        <v>109.25570678711</v>
      </c>
      <c r="G705">
        <v>131.88618469238</v>
      </c>
      <c r="H705">
        <v>158.45307922363</v>
      </c>
      <c r="I705" s="10">
        <f>IFERROR(EXP(TREND(LN($D$1:$H$1),LN(D705:H705),LN(Calculations!$B$2))),0)</f>
        <v>2.2029366117283396E-2</v>
      </c>
    </row>
    <row r="706" spans="1:9" x14ac:dyDescent="0.35">
      <c r="A706">
        <v>-85.5</v>
      </c>
      <c r="B706">
        <v>14.5</v>
      </c>
      <c r="C706">
        <f>ASIN(SQRT((SIN(RADIANS(PARAMETERS!$D$8-B706)/2)*SIN(RADIANS(PARAMETERS!$D$8-B706)/2))+(COS(RADIANS(B706))*COS(RADIANS(PARAMETERS!$D$8))*SIN(RADIANS(PARAMETERS!$D$9-A706)/2)*SIN(RADIANS(PARAMETERS!$D$9-A706)/2))))*2*3958.756</f>
        <v>1659.7547033624148</v>
      </c>
      <c r="D706">
        <v>44.814975738525</v>
      </c>
      <c r="E706">
        <v>61.031955718993999</v>
      </c>
      <c r="F706">
        <v>80.391296386719006</v>
      </c>
      <c r="G706">
        <v>95.057220458984006</v>
      </c>
      <c r="H706">
        <v>115.71244812012</v>
      </c>
      <c r="I706" s="10">
        <f>IFERROR(EXP(TREND(LN($D$1:$H$1),LN(D706:H706),LN(Calculations!$B$2))),0)</f>
        <v>1.1172488181101193E-2</v>
      </c>
    </row>
    <row r="707" spans="1:9" x14ac:dyDescent="0.35">
      <c r="A707">
        <v>-85</v>
      </c>
      <c r="B707">
        <v>14.5</v>
      </c>
      <c r="C707">
        <f>ASIN(SQRT((SIN(RADIANS(PARAMETERS!$D$8-B707)/2)*SIN(RADIANS(PARAMETERS!$D$8-B707)/2))+(COS(RADIANS(B707))*COS(RADIANS(PARAMETERS!$D$8))*SIN(RADIANS(PARAMETERS!$D$9-A707)/2)*SIN(RADIANS(PARAMETERS!$D$9-A707)/2))))*2*3958.756</f>
        <v>1626.4576599199831</v>
      </c>
      <c r="D707">
        <v>38.196044921875</v>
      </c>
      <c r="E707">
        <v>52.920295715332003</v>
      </c>
      <c r="F707">
        <v>72.861694335937997</v>
      </c>
      <c r="G707">
        <v>87.431831359862997</v>
      </c>
      <c r="H707">
        <v>108.28478240967</v>
      </c>
      <c r="I707" s="10">
        <f>IFERROR(EXP(TREND(LN($D$1:$H$1),LN(D707:H707),LN(Calculations!$B$2))),0)</f>
        <v>7.0832520089640369E-3</v>
      </c>
    </row>
    <row r="708" spans="1:9" x14ac:dyDescent="0.35">
      <c r="A708">
        <v>-84.5</v>
      </c>
      <c r="B708">
        <v>14.5</v>
      </c>
      <c r="C708">
        <f>ASIN(SQRT((SIN(RADIANS(PARAMETERS!$D$8-B708)/2)*SIN(RADIANS(PARAMETERS!$D$8-B708)/2))+(COS(RADIANS(B708))*COS(RADIANS(PARAMETERS!$D$8))*SIN(RADIANS(PARAMETERS!$D$9-A708)/2)*SIN(RADIANS(PARAMETERS!$D$9-A708)/2))))*2*3958.756</f>
        <v>1593.1594873665108</v>
      </c>
      <c r="D708">
        <v>35.679946899413999</v>
      </c>
      <c r="E708">
        <v>51.37833404541</v>
      </c>
      <c r="F708">
        <v>74.522216796875</v>
      </c>
      <c r="G708">
        <v>92.187614440917997</v>
      </c>
      <c r="H708">
        <v>118.32558441162</v>
      </c>
      <c r="I708" s="10">
        <f>IFERROR(EXP(TREND(LN($D$1:$H$1),LN(D708:H708),LN(Calculations!$B$2))),0)</f>
        <v>5.7396105119342242E-3</v>
      </c>
    </row>
    <row r="709" spans="1:9" x14ac:dyDescent="0.35">
      <c r="A709">
        <v>-84</v>
      </c>
      <c r="B709">
        <v>14.5</v>
      </c>
      <c r="C709">
        <f>ASIN(SQRT((SIN(RADIANS(PARAMETERS!$D$8-B709)/2)*SIN(RADIANS(PARAMETERS!$D$8-B709)/2))+(COS(RADIANS(B709))*COS(RADIANS(PARAMETERS!$D$8))*SIN(RADIANS(PARAMETERS!$D$9-A709)/2)*SIN(RADIANS(PARAMETERS!$D$9-A709)/2))))*2*3958.756</f>
        <v>1559.8603029574531</v>
      </c>
      <c r="D709">
        <v>32.194023132323998</v>
      </c>
      <c r="E709">
        <v>46.542892456055</v>
      </c>
      <c r="F709">
        <v>68.28199005127</v>
      </c>
      <c r="G709">
        <v>83.594329833984006</v>
      </c>
      <c r="H709">
        <v>105.99459075928</v>
      </c>
      <c r="I709" s="10">
        <f>IFERROR(EXP(TREND(LN($D$1:$H$1),LN(D709:H709),LN(Calculations!$B$2))),0)</f>
        <v>4.7560569366393987E-3</v>
      </c>
    </row>
    <row r="710" spans="1:9" x14ac:dyDescent="0.35">
      <c r="A710">
        <v>-83.5</v>
      </c>
      <c r="B710">
        <v>14.5</v>
      </c>
      <c r="C710">
        <f>ASIN(SQRT((SIN(RADIANS(PARAMETERS!$D$8-B710)/2)*SIN(RADIANS(PARAMETERS!$D$8-B710)/2))+(COS(RADIANS(B710))*COS(RADIANS(PARAMETERS!$D$8))*SIN(RADIANS(PARAMETERS!$D$9-A710)/2)*SIN(RADIANS(PARAMETERS!$D$9-A710)/2))))*2*3958.756</f>
        <v>1526.5602295279552</v>
      </c>
      <c r="D710">
        <v>28.232339859008999</v>
      </c>
      <c r="E710">
        <v>39.935852050781001</v>
      </c>
      <c r="F710">
        <v>59.449424743652003</v>
      </c>
      <c r="G710">
        <v>71.56600189209</v>
      </c>
      <c r="H710">
        <v>88.968086242675994</v>
      </c>
      <c r="I710" s="10">
        <f>IFERROR(EXP(TREND(LN($D$1:$H$1),LN(D710:H710),LN(Calculations!$B$2))),0)</f>
        <v>3.6723247926191069E-3</v>
      </c>
    </row>
    <row r="711" spans="1:9" x14ac:dyDescent="0.35">
      <c r="A711">
        <v>-83</v>
      </c>
      <c r="B711">
        <v>14.5</v>
      </c>
      <c r="C711">
        <f>ASIN(SQRT((SIN(RADIANS(PARAMETERS!$D$8-B711)/2)*SIN(RADIANS(PARAMETERS!$D$8-B711)/2))+(COS(RADIANS(B711))*COS(RADIANS(PARAMETERS!$D$8))*SIN(RADIANS(PARAMETERS!$D$9-A711)/2)*SIN(RADIANS(PARAMETERS!$D$9-A711)/2))))*2*3958.756</f>
        <v>1493.259396158629</v>
      </c>
      <c r="D711">
        <v>26.551651000976999</v>
      </c>
      <c r="E711">
        <v>36.602416992187997</v>
      </c>
      <c r="F711">
        <v>53.257835388183999</v>
      </c>
      <c r="G711">
        <v>64.268173217772997</v>
      </c>
      <c r="H711">
        <v>77.79557800293</v>
      </c>
      <c r="I711" s="10">
        <f>IFERROR(EXP(TREND(LN($D$1:$H$1),LN(D711:H711),LN(Calculations!$B$2))),0)</f>
        <v>3.1912560541427809E-3</v>
      </c>
    </row>
    <row r="712" spans="1:9" x14ac:dyDescent="0.35">
      <c r="A712">
        <v>-82.5</v>
      </c>
      <c r="B712">
        <v>14.5</v>
      </c>
      <c r="C712">
        <f>ASIN(SQRT((SIN(RADIANS(PARAMETERS!$D$8-B712)/2)*SIN(RADIANS(PARAMETERS!$D$8-B712)/2))+(COS(RADIANS(B712))*COS(RADIANS(PARAMETERS!$D$8))*SIN(RADIANS(PARAMETERS!$D$9-A712)/2)*SIN(RADIANS(PARAMETERS!$D$9-A712)/2))))*2*3958.756</f>
        <v>1459.9579389312007</v>
      </c>
      <c r="D712">
        <v>32.172828674316001</v>
      </c>
      <c r="E712">
        <v>47.535438537597997</v>
      </c>
      <c r="F712">
        <v>70.130332946777003</v>
      </c>
      <c r="G712">
        <v>86.019538879395</v>
      </c>
      <c r="H712">
        <v>109.31174468994</v>
      </c>
      <c r="I712" s="10">
        <f>IFERROR(EXP(TREND(LN($D$1:$H$1),LN(D712:H712),LN(Calculations!$B$2))),0)</f>
        <v>4.7828257541625953E-3</v>
      </c>
    </row>
    <row r="713" spans="1:9" x14ac:dyDescent="0.35">
      <c r="A713">
        <v>-82</v>
      </c>
      <c r="B713">
        <v>14.5</v>
      </c>
      <c r="C713">
        <f>ASIN(SQRT((SIN(RADIANS(PARAMETERS!$D$8-B713)/2)*SIN(RADIANS(PARAMETERS!$D$8-B713)/2))+(COS(RADIANS(B713))*COS(RADIANS(PARAMETERS!$D$8))*SIN(RADIANS(PARAMETERS!$D$9-A713)/2)*SIN(RADIANS(PARAMETERS!$D$9-A713)/2))))*2*3958.756</f>
        <v>1426.6560017887364</v>
      </c>
      <c r="D713">
        <v>39.470439910888999</v>
      </c>
      <c r="E713">
        <v>60.296764373778998</v>
      </c>
      <c r="F713">
        <v>86.00252532959</v>
      </c>
      <c r="G713">
        <v>106.73603820801</v>
      </c>
      <c r="H713">
        <v>135.61546325684</v>
      </c>
      <c r="I713" s="10">
        <f>IFERROR(EXP(TREND(LN($D$1:$H$1),LN(D713:H713),LN(Calculations!$B$2))),0)</f>
        <v>7.1448840092634179E-3</v>
      </c>
    </row>
    <row r="714" spans="1:9" x14ac:dyDescent="0.35">
      <c r="A714">
        <v>-81.5</v>
      </c>
      <c r="B714">
        <v>14.5</v>
      </c>
      <c r="C714">
        <f>ASIN(SQRT((SIN(RADIANS(PARAMETERS!$D$8-B714)/2)*SIN(RADIANS(PARAMETERS!$D$8-B714)/2))+(COS(RADIANS(B714))*COS(RADIANS(PARAMETERS!$D$8))*SIN(RADIANS(PARAMETERS!$D$9-A714)/2)*SIN(RADIANS(PARAMETERS!$D$9-A714)/2))))*2*3958.756</f>
        <v>1393.3537375179308</v>
      </c>
      <c r="D714">
        <v>39.682369232177997</v>
      </c>
      <c r="E714">
        <v>61.847877502441001</v>
      </c>
      <c r="F714">
        <v>91.898132324219006</v>
      </c>
      <c r="G714">
        <v>116.92613220215</v>
      </c>
      <c r="H714">
        <v>148.26219177246</v>
      </c>
      <c r="I714" s="10">
        <f>IFERROR(EXP(TREND(LN($D$1:$H$1),LN(D714:H714),LN(Calculations!$B$2))),0)</f>
        <v>6.9170941989370191E-3</v>
      </c>
    </row>
    <row r="715" spans="1:9" x14ac:dyDescent="0.35">
      <c r="A715">
        <v>-81</v>
      </c>
      <c r="B715">
        <v>14.5</v>
      </c>
      <c r="C715">
        <f>ASIN(SQRT((SIN(RADIANS(PARAMETERS!$D$8-B715)/2)*SIN(RADIANS(PARAMETERS!$D$8-B715)/2))+(COS(RADIANS(B715))*COS(RADIANS(PARAMETERS!$D$8))*SIN(RADIANS(PARAMETERS!$D$9-A715)/2)*SIN(RADIANS(PARAMETERS!$D$9-A715)/2))))*2*3958.756</f>
        <v>1360.0513088743762</v>
      </c>
      <c r="D715">
        <v>28.304403305053999</v>
      </c>
      <c r="E715">
        <v>42.249870300292997</v>
      </c>
      <c r="F715">
        <v>64.888137817382997</v>
      </c>
      <c r="G715">
        <v>80.062255859375</v>
      </c>
      <c r="H715">
        <v>102.45065307617</v>
      </c>
      <c r="I715" s="10">
        <f>IFERROR(EXP(TREND(LN($D$1:$H$1),LN(D715:H715),LN(Calculations!$B$2))),0)</f>
        <v>3.7643536583455866E-3</v>
      </c>
    </row>
    <row r="716" spans="1:9" x14ac:dyDescent="0.35">
      <c r="A716">
        <v>-80.5</v>
      </c>
      <c r="B716">
        <v>14.5</v>
      </c>
      <c r="C716">
        <f>ASIN(SQRT((SIN(RADIANS(PARAMETERS!$D$8-B716)/2)*SIN(RADIANS(PARAMETERS!$D$8-B716)/2))+(COS(RADIANS(B716))*COS(RADIANS(PARAMETERS!$D$8))*SIN(RADIANS(PARAMETERS!$D$9-A716)/2)*SIN(RADIANS(PARAMETERS!$D$9-A716)/2))))*2*3958.756</f>
        <v>1326.7488898759295</v>
      </c>
      <c r="D716">
        <v>15.798426628113001</v>
      </c>
      <c r="E716">
        <v>24.282903671265</v>
      </c>
      <c r="F716">
        <v>36.664836883545</v>
      </c>
      <c r="G716">
        <v>46.755012512207003</v>
      </c>
      <c r="H716">
        <v>61.435436248778998</v>
      </c>
      <c r="I716" s="10">
        <f>IFERROR(EXP(TREND(LN($D$1:$H$1),LN(D716:H716),LN(Calculations!$B$2))),0)</f>
        <v>1.4065027283916424E-3</v>
      </c>
    </row>
    <row r="717" spans="1:9" x14ac:dyDescent="0.35">
      <c r="A717">
        <v>-80</v>
      </c>
      <c r="B717">
        <v>14.5</v>
      </c>
      <c r="C717">
        <f>ASIN(SQRT((SIN(RADIANS(PARAMETERS!$D$8-B717)/2)*SIN(RADIANS(PARAMETERS!$D$8-B717)/2))+(COS(RADIANS(B717))*COS(RADIANS(PARAMETERS!$D$8))*SIN(RADIANS(PARAMETERS!$D$9-A717)/2)*SIN(RADIANS(PARAMETERS!$D$9-A717)/2))))*2*3958.756</f>
        <v>1293.4466672944332</v>
      </c>
      <c r="D717">
        <v>8.7344493865966992</v>
      </c>
      <c r="E717">
        <v>12.727962493895999</v>
      </c>
      <c r="F717">
        <v>18.147125244141002</v>
      </c>
      <c r="G717">
        <v>22.516731262206999</v>
      </c>
      <c r="H717">
        <v>28.206098556518999</v>
      </c>
      <c r="I717" s="10">
        <f>IFERROR(EXP(TREND(LN($D$1:$H$1),LN(D717:H717),LN(Calculations!$B$2))),0)</f>
        <v>3.7419823333600179E-4</v>
      </c>
    </row>
    <row r="718" spans="1:9" x14ac:dyDescent="0.35">
      <c r="A718">
        <v>-79.5</v>
      </c>
      <c r="B718">
        <v>14.5</v>
      </c>
      <c r="C718">
        <f>ASIN(SQRT((SIN(RADIANS(PARAMETERS!$D$8-B718)/2)*SIN(RADIANS(PARAMETERS!$D$8-B718)/2))+(COS(RADIANS(B718))*COS(RADIANS(PARAMETERS!$D$8))*SIN(RADIANS(PARAMETERS!$D$9-A718)/2)*SIN(RADIANS(PARAMETERS!$D$9-A718)/2))))*2*3958.756</f>
        <v>1260.1448423824588</v>
      </c>
      <c r="D718">
        <v>5.6900420188904004</v>
      </c>
      <c r="E718">
        <v>7.7922568321228001</v>
      </c>
      <c r="F718">
        <v>11.250805854796999</v>
      </c>
      <c r="G718">
        <v>13.348043441772001</v>
      </c>
      <c r="H718">
        <v>16.228504180908001</v>
      </c>
      <c r="I718" s="10">
        <f>IFERROR(EXP(TREND(LN($D$1:$H$1),LN(D718:H718),LN(Calculations!$B$2))),0)</f>
        <v>1.1440337452433905E-4</v>
      </c>
    </row>
    <row r="719" spans="1:9" x14ac:dyDescent="0.35">
      <c r="A719">
        <v>-79</v>
      </c>
      <c r="B719">
        <v>14.5</v>
      </c>
      <c r="C719">
        <f>ASIN(SQRT((SIN(RADIANS(PARAMETERS!$D$8-B719)/2)*SIN(RADIANS(PARAMETERS!$D$8-B719)/2))+(COS(RADIANS(B719))*COS(RADIANS(PARAMETERS!$D$8))*SIN(RADIANS(PARAMETERS!$D$9-A719)/2)*SIN(RADIANS(PARAMETERS!$D$9-A719)/2))))*2*3958.756</f>
        <v>1226.8436328796645</v>
      </c>
      <c r="D719">
        <v>4.1868286132812997</v>
      </c>
      <c r="E719">
        <v>5.7765626907348997</v>
      </c>
      <c r="F719">
        <v>7.7803339958190998</v>
      </c>
      <c r="G719">
        <v>9.3252429962158008</v>
      </c>
      <c r="H719">
        <v>11.508557319641</v>
      </c>
      <c r="I719" s="10">
        <f>IFERROR(EXP(TREND(LN($D$1:$H$1),LN(D719:H719),LN(Calculations!$B$2))),0)</f>
        <v>4.6317262123376726E-5</v>
      </c>
    </row>
    <row r="720" spans="1:9" x14ac:dyDescent="0.35">
      <c r="A720">
        <v>-78.5</v>
      </c>
      <c r="B720">
        <v>14.5</v>
      </c>
      <c r="C720">
        <f>ASIN(SQRT((SIN(RADIANS(PARAMETERS!$D$8-B720)/2)*SIN(RADIANS(PARAMETERS!$D$8-B720)/2))+(COS(RADIANS(B720))*COS(RADIANS(PARAMETERS!$D$8))*SIN(RADIANS(PARAMETERS!$D$9-A720)/2)*SIN(RADIANS(PARAMETERS!$D$9-A720)/2))))*2*3958.756</f>
        <v>1193.5432753532937</v>
      </c>
      <c r="D720">
        <v>3.6158359050750999</v>
      </c>
      <c r="E720">
        <v>5.1468200683593999</v>
      </c>
      <c r="F720">
        <v>6.8062992095946999</v>
      </c>
      <c r="G720">
        <v>8.0673971176146999</v>
      </c>
      <c r="H720">
        <v>9.8481845855712997</v>
      </c>
      <c r="I720" s="10">
        <f>IFERROR(EXP(TREND(LN($D$1:$H$1),LN(D720:H720),LN(Calculations!$B$2))),0)</f>
        <v>3.2132096894836721E-5</v>
      </c>
    </row>
    <row r="721" spans="1:9" x14ac:dyDescent="0.35">
      <c r="A721">
        <v>-78</v>
      </c>
      <c r="B721">
        <v>14.5</v>
      </c>
      <c r="C721">
        <f>ASIN(SQRT((SIN(RADIANS(PARAMETERS!$D$8-B721)/2)*SIN(RADIANS(PARAMETERS!$D$8-B721)/2))+(COS(RADIANS(B721))*COS(RADIANS(PARAMETERS!$D$8))*SIN(RADIANS(PARAMETERS!$D$9-A721)/2)*SIN(RADIANS(PARAMETERS!$D$9-A721)/2))))*2*3958.756</f>
        <v>1160.2440279398243</v>
      </c>
      <c r="D721">
        <v>3.6706073284149001</v>
      </c>
      <c r="E721">
        <v>5.2820205688476998</v>
      </c>
      <c r="F721">
        <v>7.2063517570495996</v>
      </c>
      <c r="G721">
        <v>8.7051315307616992</v>
      </c>
      <c r="H721">
        <v>10.865854263306</v>
      </c>
      <c r="I721" s="10">
        <f>IFERROR(EXP(TREND(LN($D$1:$H$1),LN(D721:H721),LN(Calculations!$B$2))),0)</f>
        <v>4.7828031673213196E-5</v>
      </c>
    </row>
    <row r="722" spans="1:9" x14ac:dyDescent="0.35">
      <c r="A722">
        <v>-77.5</v>
      </c>
      <c r="B722">
        <v>14.5</v>
      </c>
      <c r="C722">
        <f>ASIN(SQRT((SIN(RADIANS(PARAMETERS!$D$8-B722)/2)*SIN(RADIANS(PARAMETERS!$D$8-B722)/2))+(COS(RADIANS(B722))*COS(RADIANS(PARAMETERS!$D$8))*SIN(RADIANS(PARAMETERS!$D$9-A722)/2)*SIN(RADIANS(PARAMETERS!$D$9-A722)/2))))*2*3958.756</f>
        <v>1126.9461735705834</v>
      </c>
      <c r="D722">
        <v>4.2207932472229004</v>
      </c>
      <c r="E722">
        <v>6.0592699050903001</v>
      </c>
      <c r="F722">
        <v>8.6956462860106996</v>
      </c>
      <c r="G722">
        <v>10.832340240479001</v>
      </c>
      <c r="H722">
        <v>13.320246696471999</v>
      </c>
      <c r="I722" s="10">
        <f>IFERROR(EXP(TREND(LN($D$1:$H$1),LN(D722:H722),LN(Calculations!$B$2))),0)</f>
        <v>8.5735671715911563E-5</v>
      </c>
    </row>
    <row r="723" spans="1:9" x14ac:dyDescent="0.35">
      <c r="A723">
        <v>-77</v>
      </c>
      <c r="B723">
        <v>14.5</v>
      </c>
      <c r="C723">
        <f>ASIN(SQRT((SIN(RADIANS(PARAMETERS!$D$8-B723)/2)*SIN(RADIANS(PARAMETERS!$D$8-B723)/2))+(COS(RADIANS(B723))*COS(RADIANS(PARAMETERS!$D$8))*SIN(RADIANS(PARAMETERS!$D$9-A723)/2)*SIN(RADIANS(PARAMETERS!$D$9-A723)/2))))*2*3958.756</f>
        <v>1093.6500237842326</v>
      </c>
      <c r="D723">
        <v>5.2435727119445996</v>
      </c>
      <c r="E723">
        <v>7.4910116195679004</v>
      </c>
      <c r="F723">
        <v>11.363600730896</v>
      </c>
      <c r="G723">
        <v>13.776302337645999</v>
      </c>
      <c r="H723">
        <v>17.231536865233998</v>
      </c>
      <c r="I723" s="10">
        <f>IFERROR(EXP(TREND(LN($D$1:$H$1),LN(D723:H723),LN(Calculations!$B$2))),0)</f>
        <v>1.4977622120206088E-4</v>
      </c>
    </row>
    <row r="724" spans="1:9" x14ac:dyDescent="0.35">
      <c r="A724">
        <v>-76.5</v>
      </c>
      <c r="B724">
        <v>14.5</v>
      </c>
      <c r="C724">
        <f>ASIN(SQRT((SIN(RADIANS(PARAMETERS!$D$8-B724)/2)*SIN(RADIANS(PARAMETERS!$D$8-B724)/2))+(COS(RADIANS(B724))*COS(RADIANS(PARAMETERS!$D$8))*SIN(RADIANS(PARAMETERS!$D$9-A724)/2)*SIN(RADIANS(PARAMETERS!$D$9-A724)/2))))*2*3958.756</f>
        <v>1060.3559232548082</v>
      </c>
      <c r="D724">
        <v>6.4552955627440998</v>
      </c>
      <c r="E724">
        <v>9.7176504135131996</v>
      </c>
      <c r="F724">
        <v>14.512440681457999</v>
      </c>
      <c r="G724">
        <v>18.075979232788001</v>
      </c>
      <c r="H724">
        <v>23.388278961181999</v>
      </c>
      <c r="I724" s="10">
        <f>IFERROR(EXP(TREND(LN($D$1:$H$1),LN(D724:H724),LN(Calculations!$B$2))),0)</f>
        <v>2.6964182408393124E-4</v>
      </c>
    </row>
    <row r="725" spans="1:9" x14ac:dyDescent="0.35">
      <c r="A725">
        <v>-76</v>
      </c>
      <c r="B725">
        <v>14.5</v>
      </c>
      <c r="C725">
        <f>ASIN(SQRT((SIN(RADIANS(PARAMETERS!$D$8-B725)/2)*SIN(RADIANS(PARAMETERS!$D$8-B725)/2))+(COS(RADIANS(B725))*COS(RADIANS(PARAMETERS!$D$8))*SIN(RADIANS(PARAMETERS!$D$9-A725)/2)*SIN(RADIANS(PARAMETERS!$D$9-A725)/2))))*2*3958.756</f>
        <v>1027.0642551972394</v>
      </c>
      <c r="D725">
        <v>8.0537014007568004</v>
      </c>
      <c r="E725">
        <v>12.506923675536999</v>
      </c>
      <c r="F725">
        <v>18.895332336426002</v>
      </c>
      <c r="G725">
        <v>24.285789489746001</v>
      </c>
      <c r="H725">
        <v>30.763639450073001</v>
      </c>
      <c r="I725" s="10">
        <f>IFERROR(EXP(TREND(LN($D$1:$H$1),LN(D725:H725),LN(Calculations!$B$2))),0)</f>
        <v>4.5068519044069618E-4</v>
      </c>
    </row>
    <row r="726" spans="1:9" x14ac:dyDescent="0.35">
      <c r="A726">
        <v>-75.5</v>
      </c>
      <c r="B726">
        <v>14.5</v>
      </c>
      <c r="C726">
        <f>ASIN(SQRT((SIN(RADIANS(PARAMETERS!$D$8-B726)/2)*SIN(RADIANS(PARAMETERS!$D$8-B726)/2))+(COS(RADIANS(B726))*COS(RADIANS(PARAMETERS!$D$8))*SIN(RADIANS(PARAMETERS!$D$9-A726)/2)*SIN(RADIANS(PARAMETERS!$D$9-A726)/2))))*2*3958.756</f>
        <v>993.77544785550606</v>
      </c>
      <c r="D726">
        <v>9.5614633560181002</v>
      </c>
      <c r="E726">
        <v>15.090259552001999</v>
      </c>
      <c r="F726">
        <v>24.665182113646999</v>
      </c>
      <c r="G726">
        <v>31.60401725769</v>
      </c>
      <c r="H726">
        <v>41.828544616698998</v>
      </c>
      <c r="I726" s="10">
        <f>IFERROR(EXP(TREND(LN($D$1:$H$1),LN(D726:H726),LN(Calculations!$B$2))),0)</f>
        <v>7.1350409217422854E-4</v>
      </c>
    </row>
    <row r="727" spans="1:9" x14ac:dyDescent="0.35">
      <c r="A727">
        <v>-75</v>
      </c>
      <c r="B727">
        <v>14.5</v>
      </c>
      <c r="C727">
        <f>ASIN(SQRT((SIN(RADIANS(PARAMETERS!$D$8-B727)/2)*SIN(RADIANS(PARAMETERS!$D$8-B727)/2))+(COS(RADIANS(B727))*COS(RADIANS(PARAMETERS!$D$8))*SIN(RADIANS(PARAMETERS!$D$9-A727)/2)*SIN(RADIANS(PARAMETERS!$D$9-A727)/2))))*2*3958.756</f>
        <v>960.48998233523275</v>
      </c>
      <c r="D727">
        <v>9.5605278015137003</v>
      </c>
      <c r="E727">
        <v>14.966583251953001</v>
      </c>
      <c r="F727">
        <v>24.332504272461001</v>
      </c>
      <c r="G727">
        <v>31.289833068848001</v>
      </c>
      <c r="H727">
        <v>41.496288299561002</v>
      </c>
      <c r="I727" s="10">
        <f>IFERROR(EXP(TREND(LN($D$1:$H$1),LN(D727:H727),LN(Calculations!$B$2))),0)</f>
        <v>7.0261222516027153E-4</v>
      </c>
    </row>
    <row r="728" spans="1:9" x14ac:dyDescent="0.35">
      <c r="A728">
        <v>-74.5</v>
      </c>
      <c r="B728">
        <v>14.5</v>
      </c>
      <c r="C728">
        <f>ASIN(SQRT((SIN(RADIANS(PARAMETERS!$D$8-B728)/2)*SIN(RADIANS(PARAMETERS!$D$8-B728)/2))+(COS(RADIANS(B728))*COS(RADIANS(PARAMETERS!$D$8))*SIN(RADIANS(PARAMETERS!$D$9-A728)/2)*SIN(RADIANS(PARAMETERS!$D$9-A728)/2))))*2*3958.756</f>
        <v>927.2084021173556</v>
      </c>
      <c r="D728">
        <v>8.3736076354980007</v>
      </c>
      <c r="E728">
        <v>12.429716110229</v>
      </c>
      <c r="F728">
        <v>18.181982040405</v>
      </c>
      <c r="G728">
        <v>22.914428710938001</v>
      </c>
      <c r="H728">
        <v>29.160419464111001</v>
      </c>
      <c r="I728" s="10">
        <f>IFERROR(EXP(TREND(LN($D$1:$H$1),LN(D728:H728),LN(Calculations!$B$2))),0)</f>
        <v>3.9960298510293649E-4</v>
      </c>
    </row>
    <row r="729" spans="1:9" x14ac:dyDescent="0.35">
      <c r="A729">
        <v>-74</v>
      </c>
      <c r="B729">
        <v>14.5</v>
      </c>
      <c r="C729">
        <f>ASIN(SQRT((SIN(RADIANS(PARAMETERS!$D$8-B729)/2)*SIN(RADIANS(PARAMETERS!$D$8-B729)/2))+(COS(RADIANS(B729))*COS(RADIANS(PARAMETERS!$D$8))*SIN(RADIANS(PARAMETERS!$D$9-A729)/2)*SIN(RADIANS(PARAMETERS!$D$9-A729)/2))))*2*3958.756</f>
        <v>893.93132468928593</v>
      </c>
      <c r="D729">
        <v>7.8098497390746999</v>
      </c>
      <c r="E729">
        <v>11.180451393127001</v>
      </c>
      <c r="F729">
        <v>15.379525184630999</v>
      </c>
      <c r="G729">
        <v>18.603500366211001</v>
      </c>
      <c r="H729">
        <v>23.258283615111999</v>
      </c>
      <c r="I729" s="10">
        <f>IFERROR(EXP(TREND(LN($D$1:$H$1),LN(D729:H729),LN(Calculations!$B$2))),0)</f>
        <v>2.4332144271376486E-4</v>
      </c>
    </row>
    <row r="730" spans="1:9" x14ac:dyDescent="0.35">
      <c r="A730">
        <v>-73.5</v>
      </c>
      <c r="B730">
        <v>14.5</v>
      </c>
      <c r="C730">
        <f>ASIN(SQRT((SIN(RADIANS(PARAMETERS!$D$8-B730)/2)*SIN(RADIANS(PARAMETERS!$D$8-B730)/2))+(COS(RADIANS(B730))*COS(RADIANS(PARAMETERS!$D$8))*SIN(RADIANS(PARAMETERS!$D$9-A730)/2)*SIN(RADIANS(PARAMETERS!$D$9-A730)/2))))*2*3958.756</f>
        <v>860.65945586425357</v>
      </c>
      <c r="D730">
        <v>8.1053085327147993</v>
      </c>
      <c r="E730">
        <v>11.423634529114</v>
      </c>
      <c r="F730">
        <v>15.193565368651999</v>
      </c>
      <c r="G730">
        <v>18.064876556396001</v>
      </c>
      <c r="H730">
        <v>22.133251190186002</v>
      </c>
      <c r="I730" s="10">
        <f>IFERROR(EXP(TREND(LN($D$1:$H$1),LN(D730:H730),LN(Calculations!$B$2))),0)</f>
        <v>2.0829798020183883E-4</v>
      </c>
    </row>
    <row r="731" spans="1:9" x14ac:dyDescent="0.35">
      <c r="A731">
        <v>-73</v>
      </c>
      <c r="B731">
        <v>14.5</v>
      </c>
      <c r="C731">
        <f>ASIN(SQRT((SIN(RADIANS(PARAMETERS!$D$8-B731)/2)*SIN(RADIANS(PARAMETERS!$D$8-B731)/2))+(COS(RADIANS(B731))*COS(RADIANS(PARAMETERS!$D$8))*SIN(RADIANS(PARAMETERS!$D$9-A731)/2)*SIN(RADIANS(PARAMETERS!$D$9-A731)/2))))*2*3958.756</f>
        <v>827.3936075420512</v>
      </c>
      <c r="D731">
        <v>9.1740322113037003</v>
      </c>
      <c r="E731">
        <v>12.577209472656</v>
      </c>
      <c r="F731">
        <v>16.727737426758001</v>
      </c>
      <c r="G731">
        <v>19.896125793456999</v>
      </c>
      <c r="H731">
        <v>24.38719367981</v>
      </c>
      <c r="I731" s="10">
        <f>IFERROR(EXP(TREND(LN($D$1:$H$1),LN(D731:H731),LN(Calculations!$B$2))),0)</f>
        <v>2.5361980505523511E-4</v>
      </c>
    </row>
    <row r="732" spans="1:9" x14ac:dyDescent="0.35">
      <c r="A732">
        <v>-72.5</v>
      </c>
      <c r="B732">
        <v>14.5</v>
      </c>
      <c r="C732">
        <f>ASIN(SQRT((SIN(RADIANS(PARAMETERS!$D$8-B732)/2)*SIN(RADIANS(PARAMETERS!$D$8-B732)/2))+(COS(RADIANS(B732))*COS(RADIANS(PARAMETERS!$D$8))*SIN(RADIANS(PARAMETERS!$D$9-A732)/2)*SIN(RADIANS(PARAMETERS!$D$9-A732)/2))))*2*3958.756</f>
        <v>794.13471991523988</v>
      </c>
      <c r="D732">
        <v>11.516049385071</v>
      </c>
      <c r="E732">
        <v>15.094192504883001</v>
      </c>
      <c r="F732">
        <v>20.70548248291</v>
      </c>
      <c r="G732">
        <v>25.094625473021999</v>
      </c>
      <c r="H732">
        <v>29.806449890136999</v>
      </c>
      <c r="I732" s="10">
        <f>IFERROR(EXP(TREND(LN($D$1:$H$1),LN(D732:H732),LN(Calculations!$B$2))),0)</f>
        <v>4.1715020171502264E-4</v>
      </c>
    </row>
    <row r="733" spans="1:9" x14ac:dyDescent="0.35">
      <c r="A733">
        <v>-72</v>
      </c>
      <c r="B733">
        <v>14.5</v>
      </c>
      <c r="C733">
        <f>ASIN(SQRT((SIN(RADIANS(PARAMETERS!$D$8-B733)/2)*SIN(RADIANS(PARAMETERS!$D$8-B733)/2))+(COS(RADIANS(B733))*COS(RADIANS(PARAMETERS!$D$8))*SIN(RADIANS(PARAMETERS!$D$9-A733)/2)*SIN(RADIANS(PARAMETERS!$D$9-A733)/2))))*2*3958.756</f>
        <v>760.8838894735843</v>
      </c>
      <c r="D733">
        <v>14.689523696899</v>
      </c>
      <c r="E733">
        <v>20.325853347778001</v>
      </c>
      <c r="F733">
        <v>28.623432159423999</v>
      </c>
      <c r="G733">
        <v>33.930503845215</v>
      </c>
      <c r="H733">
        <v>41.425449371337997</v>
      </c>
      <c r="I733" s="10">
        <f>IFERROR(EXP(TREND(LN($D$1:$H$1),LN(D733:H733),LN(Calculations!$B$2))),0)</f>
        <v>8.6834547967418413E-4</v>
      </c>
    </row>
    <row r="734" spans="1:9" x14ac:dyDescent="0.35">
      <c r="A734">
        <v>-71.5</v>
      </c>
      <c r="B734">
        <v>14.5</v>
      </c>
      <c r="C734">
        <f>ASIN(SQRT((SIN(RADIANS(PARAMETERS!$D$8-B734)/2)*SIN(RADIANS(PARAMETERS!$D$8-B734)/2))+(COS(RADIANS(B734))*COS(RADIANS(PARAMETERS!$D$8))*SIN(RADIANS(PARAMETERS!$D$9-A734)/2)*SIN(RADIANS(PARAMETERS!$D$9-A734)/2))))*2*3958.756</f>
        <v>727.64240465034993</v>
      </c>
      <c r="D734">
        <v>19.435394287108998</v>
      </c>
      <c r="E734">
        <v>27.731779098511002</v>
      </c>
      <c r="F734">
        <v>38.072170257567997</v>
      </c>
      <c r="G734">
        <v>46.16561126709</v>
      </c>
      <c r="H734">
        <v>57.882125854492003</v>
      </c>
      <c r="I734" s="10">
        <f>IFERROR(EXP(TREND(LN($D$1:$H$1),LN(D734:H734),LN(Calculations!$B$2))),0)</f>
        <v>1.6719710204775532E-3</v>
      </c>
    </row>
    <row r="735" spans="1:9" x14ac:dyDescent="0.35">
      <c r="A735">
        <v>-71</v>
      </c>
      <c r="B735">
        <v>14.5</v>
      </c>
      <c r="C735">
        <f>ASIN(SQRT((SIN(RADIANS(PARAMETERS!$D$8-B735)/2)*SIN(RADIANS(PARAMETERS!$D$8-B735)/2))+(COS(RADIANS(B735))*COS(RADIANS(PARAMETERS!$D$8))*SIN(RADIANS(PARAMETERS!$D$9-A735)/2)*SIN(RADIANS(PARAMETERS!$D$9-A735)/2))))*2*3958.756</f>
        <v>694.4117916543911</v>
      </c>
      <c r="D735">
        <v>23.989923477173001</v>
      </c>
      <c r="E735">
        <v>32.741149902343999</v>
      </c>
      <c r="F735">
        <v>45.766006469727003</v>
      </c>
      <c r="G735">
        <v>56.106071472167997</v>
      </c>
      <c r="H735">
        <v>67.228889465332003</v>
      </c>
      <c r="I735" s="10">
        <f>IFERROR(EXP(TREND(LN($D$1:$H$1),LN(D735:H735),LN(Calculations!$B$2))),0)</f>
        <v>2.5177409627494111E-3</v>
      </c>
    </row>
    <row r="736" spans="1:9" x14ac:dyDescent="0.35">
      <c r="A736">
        <v>-70.5</v>
      </c>
      <c r="B736">
        <v>14.5</v>
      </c>
      <c r="C736">
        <f>ASIN(SQRT((SIN(RADIANS(PARAMETERS!$D$8-B736)/2)*SIN(RADIANS(PARAMETERS!$D$8-B736)/2))+(COS(RADIANS(B736))*COS(RADIANS(PARAMETERS!$D$8))*SIN(RADIANS(PARAMETERS!$D$9-A736)/2)*SIN(RADIANS(PARAMETERS!$D$9-A736)/2))))*2*3958.756</f>
        <v>661.19387404566635</v>
      </c>
      <c r="D736">
        <v>26.437864303588999</v>
      </c>
      <c r="E736">
        <v>36.036697387695</v>
      </c>
      <c r="F736">
        <v>51.748142242432003</v>
      </c>
      <c r="G736">
        <v>62.758121490478999</v>
      </c>
      <c r="H736">
        <v>75.925033569335994</v>
      </c>
      <c r="I736" s="10">
        <f>IFERROR(EXP(TREND(LN($D$1:$H$1),LN(D736:H736),LN(Calculations!$B$2))),0)</f>
        <v>3.1239884899955193E-3</v>
      </c>
    </row>
    <row r="737" spans="1:9" x14ac:dyDescent="0.35">
      <c r="A737">
        <v>-70</v>
      </c>
      <c r="B737">
        <v>14.5</v>
      </c>
      <c r="C737">
        <f>ASIN(SQRT((SIN(RADIANS(PARAMETERS!$D$8-B737)/2)*SIN(RADIANS(PARAMETERS!$D$8-B737)/2))+(COS(RADIANS(B737))*COS(RADIANS(PARAMETERS!$D$8))*SIN(RADIANS(PARAMETERS!$D$9-A737)/2)*SIN(RADIANS(PARAMETERS!$D$9-A737)/2))))*2*3958.756</f>
        <v>627.99085110248041</v>
      </c>
      <c r="D737">
        <v>24.047113418578999</v>
      </c>
      <c r="E737">
        <v>33.399799346923999</v>
      </c>
      <c r="F737">
        <v>47.792762756347997</v>
      </c>
      <c r="G737">
        <v>59.117340087891002</v>
      </c>
      <c r="H737">
        <v>71.771476745605</v>
      </c>
      <c r="I737" s="10">
        <f>IFERROR(EXP(TREND(LN($D$1:$H$1),LN(D737:H737),LN(Calculations!$B$2))),0)</f>
        <v>2.6007882884315505E-3</v>
      </c>
    </row>
    <row r="738" spans="1:9" x14ac:dyDescent="0.35">
      <c r="A738">
        <v>-69.5</v>
      </c>
      <c r="B738">
        <v>14.5</v>
      </c>
      <c r="C738">
        <f>ASIN(SQRT((SIN(RADIANS(PARAMETERS!$D$8-B738)/2)*SIN(RADIANS(PARAMETERS!$D$8-B738)/2))+(COS(RADIANS(B738))*COS(RADIANS(PARAMETERS!$D$8))*SIN(RADIANS(PARAMETERS!$D$9-A738)/2)*SIN(RADIANS(PARAMETERS!$D$9-A738)/2))))*2*3958.756</f>
        <v>594.80540225869606</v>
      </c>
      <c r="D738">
        <v>17.895433425903001</v>
      </c>
      <c r="E738">
        <v>25.856525421143001</v>
      </c>
      <c r="F738">
        <v>35.056713104247997</v>
      </c>
      <c r="G738">
        <v>42.187141418457003</v>
      </c>
      <c r="H738">
        <v>52.424152374267997</v>
      </c>
      <c r="I738" s="10">
        <f>IFERROR(EXP(TREND(LN($D$1:$H$1),LN(D738:H738),LN(Calculations!$B$2))),0)</f>
        <v>1.4006091338994232E-3</v>
      </c>
    </row>
    <row r="739" spans="1:9" x14ac:dyDescent="0.35">
      <c r="A739">
        <v>-69</v>
      </c>
      <c r="B739">
        <v>14.5</v>
      </c>
      <c r="C739">
        <f>ASIN(SQRT((SIN(RADIANS(PARAMETERS!$D$8-B739)/2)*SIN(RADIANS(PARAMETERS!$D$8-B739)/2))+(COS(RADIANS(B739))*COS(RADIANS(PARAMETERS!$D$8))*SIN(RADIANS(PARAMETERS!$D$9-A739)/2)*SIN(RADIANS(PARAMETERS!$D$9-A739)/2))))*2*3958.756</f>
        <v>561.64082828796643</v>
      </c>
      <c r="D739">
        <v>13.454040527344</v>
      </c>
      <c r="E739">
        <v>18.297082901001001</v>
      </c>
      <c r="F739">
        <v>26.089311599731001</v>
      </c>
      <c r="G739">
        <v>30.51891708374</v>
      </c>
      <c r="H739">
        <v>36.684688568115</v>
      </c>
      <c r="I739" s="10">
        <f>IFERROR(EXP(TREND(LN($D$1:$H$1),LN(D739:H739),LN(Calculations!$B$2))),0)</f>
        <v>6.8405450990030202E-4</v>
      </c>
    </row>
    <row r="740" spans="1:9" x14ac:dyDescent="0.35">
      <c r="A740">
        <v>-68.5</v>
      </c>
      <c r="B740">
        <v>14.5</v>
      </c>
      <c r="C740">
        <f>ASIN(SQRT((SIN(RADIANS(PARAMETERS!$D$8-B740)/2)*SIN(RADIANS(PARAMETERS!$D$8-B740)/2))+(COS(RADIANS(B740))*COS(RADIANS(PARAMETERS!$D$8))*SIN(RADIANS(PARAMETERS!$D$9-A740)/2)*SIN(RADIANS(PARAMETERS!$D$9-A740)/2))))*2*3958.756</f>
        <v>528.50124519980102</v>
      </c>
      <c r="D740">
        <v>10.689973831176999</v>
      </c>
      <c r="E740">
        <v>14.438899040221999</v>
      </c>
      <c r="F740">
        <v>19.995498657226999</v>
      </c>
      <c r="G740">
        <v>24.37446975708</v>
      </c>
      <c r="H740">
        <v>29.427785873413001</v>
      </c>
      <c r="I740" s="10">
        <f>IFERROR(EXP(TREND(LN($D$1:$H$1),LN(D740:H740),LN(Calculations!$B$2))),0)</f>
        <v>4.0440802905111696E-4</v>
      </c>
    </row>
    <row r="741" spans="1:9" x14ac:dyDescent="0.35">
      <c r="A741">
        <v>-68</v>
      </c>
      <c r="B741">
        <v>14.5</v>
      </c>
      <c r="C741">
        <f>ASIN(SQRT((SIN(RADIANS(PARAMETERS!$D$8-B741)/2)*SIN(RADIANS(PARAMETERS!$D$8-B741)/2))+(COS(RADIANS(B741))*COS(RADIANS(PARAMETERS!$D$8))*SIN(RADIANS(PARAMETERS!$D$9-A741)/2)*SIN(RADIANS(PARAMETERS!$D$9-A741)/2))))*2*3958.756</f>
        <v>495.39185522655049</v>
      </c>
      <c r="D741">
        <v>8.6620588302612003</v>
      </c>
      <c r="E741">
        <v>12.286860466003001</v>
      </c>
      <c r="F741">
        <v>17.026376724243001</v>
      </c>
      <c r="G741">
        <v>20.763347625731999</v>
      </c>
      <c r="H741">
        <v>26.130689620971999</v>
      </c>
      <c r="I741" s="10">
        <f>IFERROR(EXP(TREND(LN($D$1:$H$1),LN(D741:H741),LN(Calculations!$B$2))),0)</f>
        <v>3.0950171503582347E-4</v>
      </c>
    </row>
    <row r="742" spans="1:9" x14ac:dyDescent="0.35">
      <c r="A742">
        <v>-67.5</v>
      </c>
      <c r="B742">
        <v>14.5</v>
      </c>
      <c r="C742">
        <f>ASIN(SQRT((SIN(RADIANS(PARAMETERS!$D$8-B742)/2)*SIN(RADIANS(PARAMETERS!$D$8-B742)/2))+(COS(RADIANS(B742))*COS(RADIANS(PARAMETERS!$D$8))*SIN(RADIANS(PARAMETERS!$D$9-A742)/2)*SIN(RADIANS(PARAMETERS!$D$9-A742)/2))))*2*3958.756</f>
        <v>462.31933300820043</v>
      </c>
      <c r="D742">
        <v>7.1869168281554998</v>
      </c>
      <c r="E742">
        <v>10.150204658508001</v>
      </c>
      <c r="F742">
        <v>14.363443374634</v>
      </c>
      <c r="G742">
        <v>17.485286712646001</v>
      </c>
      <c r="H742">
        <v>22.024053573608001</v>
      </c>
      <c r="I742" s="10">
        <f>IFERROR(EXP(TREND(LN($D$1:$H$1),LN(D742:H742),LN(Calculations!$B$2))),0)</f>
        <v>2.2009814089662277E-4</v>
      </c>
    </row>
    <row r="743" spans="1:9" x14ac:dyDescent="0.35">
      <c r="A743">
        <v>-67</v>
      </c>
      <c r="B743">
        <v>14.5</v>
      </c>
      <c r="C743">
        <f>ASIN(SQRT((SIN(RADIANS(PARAMETERS!$D$8-B743)/2)*SIN(RADIANS(PARAMETERS!$D$8-B743)/2))+(COS(RADIANS(B743))*COS(RADIANS(PARAMETERS!$D$8))*SIN(RADIANS(PARAMETERS!$D$9-A743)/2)*SIN(RADIANS(PARAMETERS!$D$9-A743)/2))))*2*3958.756</f>
        <v>429.29238810818964</v>
      </c>
      <c r="D743">
        <v>6.0182800292968999</v>
      </c>
      <c r="E743">
        <v>8.2525129318237003</v>
      </c>
      <c r="F743">
        <v>11.840179443359</v>
      </c>
      <c r="G743">
        <v>14.203762054443001</v>
      </c>
      <c r="H743">
        <v>17.585485458373999</v>
      </c>
      <c r="I743" s="10">
        <f>IFERROR(EXP(TREND(LN($D$1:$H$1),LN(D743:H743),LN(Calculations!$B$2))),0)</f>
        <v>1.3531045290414402E-4</v>
      </c>
    </row>
    <row r="744" spans="1:9" x14ac:dyDescent="0.35">
      <c r="A744">
        <v>-66.5</v>
      </c>
      <c r="B744">
        <v>14.5</v>
      </c>
      <c r="C744">
        <f>ASIN(SQRT((SIN(RADIANS(PARAMETERS!$D$8-B744)/2)*SIN(RADIANS(PARAMETERS!$D$8-B744)/2))+(COS(RADIANS(B744))*COS(RADIANS(PARAMETERS!$D$8))*SIN(RADIANS(PARAMETERS!$D$9-A744)/2)*SIN(RADIANS(PARAMETERS!$D$9-A744)/2))))*2*3958.756</f>
        <v>396.32260483087197</v>
      </c>
      <c r="D744">
        <v>5.2439646720886</v>
      </c>
      <c r="E744">
        <v>7.0047159194945996</v>
      </c>
      <c r="F744">
        <v>9.8236761093140004</v>
      </c>
      <c r="G744">
        <v>11.928771972656</v>
      </c>
      <c r="H744">
        <v>14.403660774231</v>
      </c>
      <c r="I744" s="10">
        <f>IFERROR(EXP(TREND(LN($D$1:$H$1),LN(D744:H744),LN(Calculations!$B$2))),0)</f>
        <v>8.1831762168606232E-5</v>
      </c>
    </row>
    <row r="745" spans="1:9" x14ac:dyDescent="0.35">
      <c r="A745">
        <v>-66</v>
      </c>
      <c r="B745">
        <v>14.5</v>
      </c>
      <c r="C745">
        <f>ASIN(SQRT((SIN(RADIANS(PARAMETERS!$D$8-B745)/2)*SIN(RADIANS(PARAMETERS!$D$8-B745)/2))+(COS(RADIANS(B745))*COS(RADIANS(PARAMETERS!$D$8))*SIN(RADIANS(PARAMETERS!$D$9-A745)/2)*SIN(RADIANS(PARAMETERS!$D$9-A745)/2))))*2*3958.756</f>
        <v>363.42573167014609</v>
      </c>
      <c r="D745">
        <v>4.8161911964417001</v>
      </c>
      <c r="E745">
        <v>6.3842625617981001</v>
      </c>
      <c r="F745">
        <v>8.7099580764771005</v>
      </c>
      <c r="G745">
        <v>10.521310806274</v>
      </c>
      <c r="H745">
        <v>12.704002380371</v>
      </c>
      <c r="I745" s="10">
        <f>IFERROR(EXP(TREND(LN($D$1:$H$1),LN(D745:H745),LN(Calculations!$B$2))),0)</f>
        <v>5.558119817544856E-5</v>
      </c>
    </row>
    <row r="746" spans="1:9" x14ac:dyDescent="0.35">
      <c r="A746">
        <v>-65.5</v>
      </c>
      <c r="B746">
        <v>14.5</v>
      </c>
      <c r="C746">
        <f>ASIN(SQRT((SIN(RADIANS(PARAMETERS!$D$8-B746)/2)*SIN(RADIANS(PARAMETERS!$D$8-B746)/2))+(COS(RADIANS(B746))*COS(RADIANS(PARAMETERS!$D$8))*SIN(RADIANS(PARAMETERS!$D$9-A746)/2)*SIN(RADIANS(PARAMETERS!$D$9-A746)/2))))*2*3958.756</f>
        <v>330.62372565359709</v>
      </c>
      <c r="D746">
        <v>4.9425058364868004</v>
      </c>
      <c r="E746">
        <v>6.3615307807921999</v>
      </c>
      <c r="F746">
        <v>8.4505538940430007</v>
      </c>
      <c r="G746">
        <v>10.043718338013001</v>
      </c>
      <c r="H746">
        <v>12.08865737915</v>
      </c>
      <c r="I746" s="10">
        <f>IFERROR(EXP(TREND(LN($D$1:$H$1),LN(D746:H746),LN(Calculations!$B$2))),0)</f>
        <v>4.0253457999774481E-5</v>
      </c>
    </row>
    <row r="747" spans="1:9" x14ac:dyDescent="0.35">
      <c r="A747">
        <v>-65</v>
      </c>
      <c r="B747">
        <v>14.5</v>
      </c>
      <c r="C747">
        <f>ASIN(SQRT((SIN(RADIANS(PARAMETERS!$D$8-B747)/2)*SIN(RADIANS(PARAMETERS!$D$8-B747)/2))+(COS(RADIANS(B747))*COS(RADIANS(PARAMETERS!$D$8))*SIN(RADIANS(PARAMETERS!$D$9-A747)/2)*SIN(RADIANS(PARAMETERS!$D$9-A747)/2))))*2*3958.756</f>
        <v>297.94811576246553</v>
      </c>
      <c r="D747">
        <v>5.5941052436829004</v>
      </c>
      <c r="E747">
        <v>7.1042160987854004</v>
      </c>
      <c r="F747">
        <v>9.3920936584472994</v>
      </c>
      <c r="G747">
        <v>11.1303358078</v>
      </c>
      <c r="H747">
        <v>12.926333427429</v>
      </c>
      <c r="I747" s="10">
        <f>IFERROR(EXP(TREND(LN($D$1:$H$1),LN(D747:H747),LN(Calculations!$B$2))),0)</f>
        <v>4.4162390550199726E-5</v>
      </c>
    </row>
    <row r="748" spans="1:9" x14ac:dyDescent="0.35">
      <c r="A748">
        <v>-64.5</v>
      </c>
      <c r="B748">
        <v>14.5</v>
      </c>
      <c r="C748">
        <f>ASIN(SQRT((SIN(RADIANS(PARAMETERS!$D$8-B748)/2)*SIN(RADIANS(PARAMETERS!$D$8-B748)/2))+(COS(RADIANS(B748))*COS(RADIANS(PARAMETERS!$D$8))*SIN(RADIANS(PARAMETERS!$D$9-A748)/2)*SIN(RADIANS(PARAMETERS!$D$9-A748)/2))))*2*3958.756</f>
        <v>265.44578013860655</v>
      </c>
      <c r="D748">
        <v>7.0608301162720002</v>
      </c>
      <c r="E748">
        <v>9.3032779693603995</v>
      </c>
      <c r="F748">
        <v>12.373553276061999</v>
      </c>
      <c r="G748">
        <v>14.131037712096999</v>
      </c>
      <c r="H748">
        <v>16.514101028441999</v>
      </c>
      <c r="I748" s="10">
        <f>IFERROR(EXP(TREND(LN($D$1:$H$1),LN(D748:H748),LN(Calculations!$B$2))),0)</f>
        <v>8.8127104445528064E-5</v>
      </c>
    </row>
    <row r="749" spans="1:9" x14ac:dyDescent="0.35">
      <c r="A749">
        <v>-64</v>
      </c>
      <c r="B749">
        <v>14.5</v>
      </c>
      <c r="C749">
        <f>ASIN(SQRT((SIN(RADIANS(PARAMETERS!$D$8-B749)/2)*SIN(RADIANS(PARAMETERS!$D$8-B749)/2))+(COS(RADIANS(B749))*COS(RADIANS(PARAMETERS!$D$8))*SIN(RADIANS(PARAMETERS!$D$9-A749)/2)*SIN(RADIANS(PARAMETERS!$D$9-A749)/2))))*2*3958.756</f>
        <v>233.18938371081481</v>
      </c>
      <c r="D749">
        <v>10.428863525391</v>
      </c>
      <c r="E749">
        <v>13.631617546081999</v>
      </c>
      <c r="F749">
        <v>17.967000961303999</v>
      </c>
      <c r="G749">
        <v>21.252979278563998</v>
      </c>
      <c r="H749">
        <v>25.855741500853998</v>
      </c>
      <c r="I749" s="10">
        <f>IFERROR(EXP(TREND(LN($D$1:$H$1),LN(D749:H749),LN(Calculations!$B$2))),0)</f>
        <v>2.7883489504004256E-4</v>
      </c>
    </row>
    <row r="750" spans="1:9" x14ac:dyDescent="0.35">
      <c r="A750">
        <v>-63.5</v>
      </c>
      <c r="B750">
        <v>14.5</v>
      </c>
      <c r="C750">
        <f>ASIN(SQRT((SIN(RADIANS(PARAMETERS!$D$8-B750)/2)*SIN(RADIANS(PARAMETERS!$D$8-B750)/2))+(COS(RADIANS(B750))*COS(RADIANS(PARAMETERS!$D$8))*SIN(RADIANS(PARAMETERS!$D$9-A750)/2)*SIN(RADIANS(PARAMETERS!$D$9-A750)/2))))*2*3958.756</f>
        <v>201.29739427359823</v>
      </c>
      <c r="D750">
        <v>15.925304412841999</v>
      </c>
      <c r="E750">
        <v>21.592372894286999</v>
      </c>
      <c r="F750">
        <v>29.080188751221002</v>
      </c>
      <c r="G750">
        <v>33.644207000732003</v>
      </c>
      <c r="H750">
        <v>39.921009063721002</v>
      </c>
      <c r="I750" s="10">
        <f>IFERROR(EXP(TREND(LN($D$1:$H$1),LN(D750:H750),LN(Calculations!$B$2))),0)</f>
        <v>8.817240272860113E-4</v>
      </c>
    </row>
    <row r="751" spans="1:9" x14ac:dyDescent="0.35">
      <c r="A751">
        <v>-63</v>
      </c>
      <c r="B751">
        <v>14.5</v>
      </c>
      <c r="C751">
        <f>ASIN(SQRT((SIN(RADIANS(PARAMETERS!$D$8-B751)/2)*SIN(RADIANS(PARAMETERS!$D$8-B751)/2))+(COS(RADIANS(B751))*COS(RADIANS(PARAMETERS!$D$8))*SIN(RADIANS(PARAMETERS!$D$9-A751)/2)*SIN(RADIANS(PARAMETERS!$D$9-A751)/2))))*2*3958.756</f>
        <v>169.9752612483444</v>
      </c>
      <c r="D751">
        <v>27.045928955078001</v>
      </c>
      <c r="E751">
        <v>35.267761230468999</v>
      </c>
      <c r="F751">
        <v>48.089221954346002</v>
      </c>
      <c r="G751">
        <v>58.070865631103999</v>
      </c>
      <c r="H751">
        <v>67.368125915527003</v>
      </c>
      <c r="I751" s="10">
        <f>IFERROR(EXP(TREND(LN($D$1:$H$1),LN(D751:H751),LN(Calculations!$B$2))),0)</f>
        <v>3.1552970049664223E-3</v>
      </c>
    </row>
    <row r="752" spans="1:9" x14ac:dyDescent="0.35">
      <c r="A752">
        <v>-62.5</v>
      </c>
      <c r="B752">
        <v>14.5</v>
      </c>
      <c r="C752">
        <f>ASIN(SQRT((SIN(RADIANS(PARAMETERS!$D$8-B752)/2)*SIN(RADIANS(PARAMETERS!$D$8-B752)/2))+(COS(RADIANS(B752))*COS(RADIANS(PARAMETERS!$D$8))*SIN(RADIANS(PARAMETERS!$D$9-A752)/2)*SIN(RADIANS(PARAMETERS!$D$9-A752)/2))))*2*3958.756</f>
        <v>139.60728224996924</v>
      </c>
      <c r="D752">
        <v>45.851078033447003</v>
      </c>
      <c r="E752">
        <v>63.188682556152003</v>
      </c>
      <c r="F752">
        <v>83.711029052734006</v>
      </c>
      <c r="G752">
        <v>99.328575134277003</v>
      </c>
      <c r="H752">
        <v>121.40802764893</v>
      </c>
      <c r="I752" s="10">
        <f>IFERROR(EXP(TREND(LN($D$1:$H$1),LN(D752:H752),LN(Calculations!$B$2))),0)</f>
        <v>1.1550440009350141E-2</v>
      </c>
    </row>
    <row r="753" spans="1:9" x14ac:dyDescent="0.35">
      <c r="A753">
        <v>-62</v>
      </c>
      <c r="B753">
        <v>14.5</v>
      </c>
      <c r="C753">
        <f>ASIN(SQRT((SIN(RADIANS(PARAMETERS!$D$8-B753)/2)*SIN(RADIANS(PARAMETERS!$D$8-B753)/2))+(COS(RADIANS(B753))*COS(RADIANS(PARAMETERS!$D$8))*SIN(RADIANS(PARAMETERS!$D$9-A753)/2)*SIN(RADIANS(PARAMETERS!$D$9-A753)/2))))*2*3958.756</f>
        <v>110.97972861583585</v>
      </c>
      <c r="D753">
        <v>82.373764038085994</v>
      </c>
      <c r="E753">
        <v>119.3609161377</v>
      </c>
      <c r="F753">
        <v>166.19781494141</v>
      </c>
      <c r="G753">
        <v>199.82568359375</v>
      </c>
      <c r="H753">
        <v>248.05804443359</v>
      </c>
      <c r="I753" s="10">
        <f>IFERROR(EXP(TREND(LN($D$1:$H$1),LN(D753:H753),LN(Calculations!$B$2))),0)</f>
        <v>3.5187140981536962E-2</v>
      </c>
    </row>
    <row r="754" spans="1:9" x14ac:dyDescent="0.35">
      <c r="A754">
        <v>-61.5</v>
      </c>
      <c r="B754">
        <v>14.5</v>
      </c>
      <c r="C754">
        <f>ASIN(SQRT((SIN(RADIANS(PARAMETERS!$D$8-B754)/2)*SIN(RADIANS(PARAMETERS!$D$8-B754)/2))+(COS(RADIANS(B754))*COS(RADIANS(PARAMETERS!$D$8))*SIN(RADIANS(PARAMETERS!$D$9-A754)/2)*SIN(RADIANS(PARAMETERS!$D$9-A754)/2))))*2*3958.756</f>
        <v>85.851887510412041</v>
      </c>
      <c r="D754">
        <v>79.252914428710994</v>
      </c>
      <c r="E754">
        <v>106.74509429932</v>
      </c>
      <c r="F754">
        <v>145.17416381836</v>
      </c>
      <c r="G754">
        <v>168.96382141113</v>
      </c>
      <c r="H754">
        <v>201.89495849609</v>
      </c>
      <c r="I754" s="10">
        <f>IFERROR(EXP(TREND(LN($D$1:$H$1),LN(D754:H754),LN(Calculations!$B$2))),0)</f>
        <v>4.4967182722802354E-2</v>
      </c>
    </row>
    <row r="755" spans="1:9" x14ac:dyDescent="0.35">
      <c r="A755">
        <v>-61</v>
      </c>
      <c r="B755">
        <v>14.5</v>
      </c>
      <c r="C755">
        <f>ASIN(SQRT((SIN(RADIANS(PARAMETERS!$D$8-B755)/2)*SIN(RADIANS(PARAMETERS!$D$8-B755)/2))+(COS(RADIANS(B755))*COS(RADIANS(PARAMETERS!$D$8))*SIN(RADIANS(PARAMETERS!$D$9-A755)/2)*SIN(RADIANS(PARAMETERS!$D$9-A755)/2))))*2*3958.756</f>
        <v>68.208193408081129</v>
      </c>
      <c r="D755">
        <v>78.612236022949006</v>
      </c>
      <c r="E755">
        <v>103.69750976563</v>
      </c>
      <c r="F755">
        <v>140.18138122559</v>
      </c>
      <c r="G755">
        <v>162.5831451416</v>
      </c>
      <c r="H755">
        <v>193.47492980957</v>
      </c>
      <c r="I755" s="10">
        <f>IFERROR(EXP(TREND(LN($D$1:$H$1),LN(D755:H755),LN(Calculations!$B$2))),0)</f>
        <v>4.7498826933077887E-2</v>
      </c>
    </row>
    <row r="756" spans="1:9" x14ac:dyDescent="0.35">
      <c r="A756">
        <v>-60.5</v>
      </c>
      <c r="B756">
        <v>14.5</v>
      </c>
      <c r="C756">
        <f>ASIN(SQRT((SIN(RADIANS(PARAMETERS!$D$8-B756)/2)*SIN(RADIANS(PARAMETERS!$D$8-B756)/2))+(COS(RADIANS(B756))*COS(RADIANS(PARAMETERS!$D$8))*SIN(RADIANS(PARAMETERS!$D$9-A756)/2)*SIN(RADIANS(PARAMETERS!$D$9-A756)/2))))*2*3958.756</f>
        <v>64.513154790095768</v>
      </c>
      <c r="D756">
        <v>85.159973144530994</v>
      </c>
      <c r="E756">
        <v>113.82762908936</v>
      </c>
      <c r="F756">
        <v>151.66270446777</v>
      </c>
      <c r="G756">
        <v>176.57350158691</v>
      </c>
      <c r="H756">
        <v>211.06896972656</v>
      </c>
      <c r="I756" s="10">
        <f>IFERROR(EXP(TREND(LN($D$1:$H$1),LN(D756:H756),LN(Calculations!$B$2))),0)</f>
        <v>5.856666299355888E-2</v>
      </c>
    </row>
    <row r="757" spans="1:9" x14ac:dyDescent="0.35">
      <c r="A757">
        <v>-60</v>
      </c>
      <c r="B757">
        <v>14.5</v>
      </c>
      <c r="C757">
        <f>ASIN(SQRT((SIN(RADIANS(PARAMETERS!$D$8-B757)/2)*SIN(RADIANS(PARAMETERS!$D$8-B757)/2))+(COS(RADIANS(B757))*COS(RADIANS(PARAMETERS!$D$8))*SIN(RADIANS(PARAMETERS!$D$9-A757)/2)*SIN(RADIANS(PARAMETERS!$D$9-A757)/2))))*2*3958.756</f>
        <v>76.807015029808554</v>
      </c>
      <c r="D757">
        <v>82.111938476562997</v>
      </c>
      <c r="E757">
        <v>109.41339111328</v>
      </c>
      <c r="F757">
        <v>146.98890686035</v>
      </c>
      <c r="G757">
        <v>170.97702026367</v>
      </c>
      <c r="H757">
        <v>204.16189575195</v>
      </c>
      <c r="I757" s="10">
        <f>IFERROR(EXP(TREND(LN($D$1:$H$1),LN(D757:H757),LN(Calculations!$B$2))),0)</f>
        <v>5.2382468785942153E-2</v>
      </c>
    </row>
    <row r="758" spans="1:9" x14ac:dyDescent="0.35">
      <c r="A758">
        <v>-59.5</v>
      </c>
      <c r="B758">
        <v>14.5</v>
      </c>
      <c r="C758">
        <f>ASIN(SQRT((SIN(RADIANS(PARAMETERS!$D$8-B758)/2)*SIN(RADIANS(PARAMETERS!$D$8-B758)/2))+(COS(RADIANS(B758))*COS(RADIANS(PARAMETERS!$D$8))*SIN(RADIANS(PARAMETERS!$D$9-A758)/2)*SIN(RADIANS(PARAMETERS!$D$9-A758)/2))))*2*3958.756</f>
        <v>99.319988309706574</v>
      </c>
      <c r="D758">
        <v>71.792976379395</v>
      </c>
      <c r="E758">
        <v>94.898216247559006</v>
      </c>
      <c r="F758">
        <v>131.36531066895</v>
      </c>
      <c r="G758">
        <v>152.78088378906</v>
      </c>
      <c r="H758">
        <v>182.40214538574</v>
      </c>
      <c r="I758" s="10">
        <f>IFERROR(EXP(TREND(LN($D$1:$H$1),LN(D758:H758),LN(Calculations!$B$2))),0)</f>
        <v>3.4385305454225308E-2</v>
      </c>
    </row>
    <row r="759" spans="1:9" x14ac:dyDescent="0.35">
      <c r="A759">
        <v>-59</v>
      </c>
      <c r="B759">
        <v>14.5</v>
      </c>
      <c r="C759">
        <f>ASIN(SQRT((SIN(RADIANS(PARAMETERS!$D$8-B759)/2)*SIN(RADIANS(PARAMETERS!$D$8-B759)/2))+(COS(RADIANS(B759))*COS(RADIANS(PARAMETERS!$D$8))*SIN(RADIANS(PARAMETERS!$D$9-A759)/2)*SIN(RADIANS(PARAMETERS!$D$9-A759)/2))))*2*3958.756</f>
        <v>126.71761743463604</v>
      </c>
      <c r="D759">
        <v>45.069778442382997</v>
      </c>
      <c r="E759">
        <v>61.70662689209</v>
      </c>
      <c r="F759">
        <v>82.38256072998</v>
      </c>
      <c r="G759">
        <v>98.213363647460994</v>
      </c>
      <c r="H759">
        <v>120.70962524414</v>
      </c>
      <c r="I759" s="10">
        <f>IFERROR(EXP(TREND(LN($D$1:$H$1),LN(D759:H759),LN(Calculations!$B$2))),0)</f>
        <v>1.0833581176868331E-2</v>
      </c>
    </row>
    <row r="760" spans="1:9" x14ac:dyDescent="0.35">
      <c r="A760">
        <v>-90</v>
      </c>
      <c r="B760">
        <v>15</v>
      </c>
      <c r="C760">
        <f>ASIN(SQRT((SIN(RADIANS(PARAMETERS!$D$8-B760)/2)*SIN(RADIANS(PARAMETERS!$D$8-B760)/2))+(COS(RADIANS(B760))*COS(RADIANS(PARAMETERS!$D$8))*SIN(RADIANS(PARAMETERS!$D$9-A760)/2)*SIN(RADIANS(PARAMETERS!$D$9-A760)/2))))*2*3958.756</f>
        <v>1956.2094710126391</v>
      </c>
      <c r="D760">
        <v>172.6554107666</v>
      </c>
      <c r="E760">
        <v>220.79614257813</v>
      </c>
      <c r="F760">
        <v>294.28796386719</v>
      </c>
      <c r="G760">
        <v>330.02319335938</v>
      </c>
      <c r="H760">
        <v>376.98129272461</v>
      </c>
      <c r="I760" s="10">
        <f>IFERROR(EXP(TREND(LN($D$1:$H$1),LN(D760:H760),LN(Calculations!$B$2))),0)</f>
        <v>0.64007214003586099</v>
      </c>
    </row>
    <row r="761" spans="1:9" x14ac:dyDescent="0.35">
      <c r="A761">
        <v>-89.5</v>
      </c>
      <c r="B761">
        <v>15</v>
      </c>
      <c r="C761">
        <f>ASIN(SQRT((SIN(RADIANS(PARAMETERS!$D$8-B761)/2)*SIN(RADIANS(PARAMETERS!$D$8-B761)/2))+(COS(RADIANS(B761))*COS(RADIANS(PARAMETERS!$D$8))*SIN(RADIANS(PARAMETERS!$D$9-A761)/2)*SIN(RADIANS(PARAMETERS!$D$9-A761)/2))))*2*3958.756</f>
        <v>1922.9542424357037</v>
      </c>
      <c r="D761">
        <v>159.8313293457</v>
      </c>
      <c r="E761">
        <v>202.98741149902</v>
      </c>
      <c r="F761">
        <v>268.37414550781</v>
      </c>
      <c r="G761">
        <v>309.94058227539</v>
      </c>
      <c r="H761">
        <v>352.9147644043</v>
      </c>
      <c r="I761" s="10">
        <f>IFERROR(EXP(TREND(LN($D$1:$H$1),LN(D761:H761),LN(Calculations!$B$2))),0)</f>
        <v>0.4678825420219675</v>
      </c>
    </row>
    <row r="762" spans="1:9" x14ac:dyDescent="0.35">
      <c r="A762">
        <v>-89</v>
      </c>
      <c r="B762">
        <v>15</v>
      </c>
      <c r="C762">
        <f>ASIN(SQRT((SIN(RADIANS(PARAMETERS!$D$8-B762)/2)*SIN(RADIANS(PARAMETERS!$D$8-B762)/2))+(COS(RADIANS(B762))*COS(RADIANS(PARAMETERS!$D$8))*SIN(RADIANS(PARAMETERS!$D$9-A762)/2)*SIN(RADIANS(PARAMETERS!$D$9-A762)/2))))*2*3958.756</f>
        <v>1889.6964187427182</v>
      </c>
      <c r="D762">
        <v>160.18873596191</v>
      </c>
      <c r="E762">
        <v>206.51211547852</v>
      </c>
      <c r="F762">
        <v>277.85488891602</v>
      </c>
      <c r="G762">
        <v>319.40740966797</v>
      </c>
      <c r="H762">
        <v>367.01162719727</v>
      </c>
      <c r="I762" s="10">
        <f>IFERROR(EXP(TREND(LN($D$1:$H$1),LN(D762:H762),LN(Calculations!$B$2))),0)</f>
        <v>0.38617775322101228</v>
      </c>
    </row>
    <row r="763" spans="1:9" x14ac:dyDescent="0.35">
      <c r="A763">
        <v>-88.5</v>
      </c>
      <c r="B763">
        <v>15</v>
      </c>
      <c r="C763">
        <f>ASIN(SQRT((SIN(RADIANS(PARAMETERS!$D$8-B763)/2)*SIN(RADIANS(PARAMETERS!$D$8-B763)/2))+(COS(RADIANS(B763))*COS(RADIANS(PARAMETERS!$D$8))*SIN(RADIANS(PARAMETERS!$D$9-A763)/2)*SIN(RADIANS(PARAMETERS!$D$9-A763)/2))))*2*3958.756</f>
        <v>1856.4360617230816</v>
      </c>
      <c r="D763">
        <v>146.58325195313</v>
      </c>
      <c r="E763">
        <v>186.79792785645</v>
      </c>
      <c r="F763">
        <v>247.95518493652</v>
      </c>
      <c r="G763">
        <v>294.56860351563</v>
      </c>
      <c r="H763">
        <v>337.51702880859</v>
      </c>
      <c r="I763" s="10">
        <f>IFERROR(EXP(TREND(LN($D$1:$H$1),LN(D763:H763),LN(Calculations!$B$2))),0)</f>
        <v>0.2868814178426275</v>
      </c>
    </row>
    <row r="764" spans="1:9" x14ac:dyDescent="0.35">
      <c r="A764">
        <v>-88</v>
      </c>
      <c r="B764">
        <v>15</v>
      </c>
      <c r="C764">
        <f>ASIN(SQRT((SIN(RADIANS(PARAMETERS!$D$8-B764)/2)*SIN(RADIANS(PARAMETERS!$D$8-B764)/2))+(COS(RADIANS(B764))*COS(RADIANS(PARAMETERS!$D$8))*SIN(RADIANS(PARAMETERS!$D$9-A764)/2)*SIN(RADIANS(PARAMETERS!$D$9-A764)/2))))*2*3958.756</f>
        <v>1823.1732332856768</v>
      </c>
      <c r="D764">
        <v>125.87205505371</v>
      </c>
      <c r="E764">
        <v>161.97178649902</v>
      </c>
      <c r="F764">
        <v>214.03492736816</v>
      </c>
      <c r="G764">
        <v>253.57609558105</v>
      </c>
      <c r="H764">
        <v>307.23037719727</v>
      </c>
      <c r="I764" s="10">
        <f>IFERROR(EXP(TREND(LN($D$1:$H$1),LN(D764:H764),LN(Calculations!$B$2))),0)</f>
        <v>0.15946559164951932</v>
      </c>
    </row>
    <row r="765" spans="1:9" x14ac:dyDescent="0.35">
      <c r="A765">
        <v>-87.5</v>
      </c>
      <c r="B765">
        <v>15</v>
      </c>
      <c r="C765">
        <f>ASIN(SQRT((SIN(RADIANS(PARAMETERS!$D$8-B765)/2)*SIN(RADIANS(PARAMETERS!$D$8-B765)/2))+(COS(RADIANS(B765))*COS(RADIANS(PARAMETERS!$D$8))*SIN(RADIANS(PARAMETERS!$D$9-A765)/2)*SIN(RADIANS(PARAMETERS!$D$9-A765)/2))))*2*3958.756</f>
        <v>1789.9079955171696</v>
      </c>
      <c r="D765">
        <v>129.78692626953</v>
      </c>
      <c r="E765">
        <v>165.19032287598</v>
      </c>
      <c r="F765">
        <v>218.08633422852</v>
      </c>
      <c r="G765">
        <v>258.23071289063</v>
      </c>
      <c r="H765">
        <v>311.74703979492</v>
      </c>
      <c r="I765" s="10">
        <f>IFERROR(EXP(TREND(LN($D$1:$H$1),LN(D765:H765),LN(Calculations!$B$2))),0)</f>
        <v>0.18145183832686529</v>
      </c>
    </row>
    <row r="766" spans="1:9" x14ac:dyDescent="0.35">
      <c r="A766">
        <v>-87</v>
      </c>
      <c r="B766">
        <v>15</v>
      </c>
      <c r="C766">
        <f>ASIN(SQRT((SIN(RADIANS(PARAMETERS!$D$8-B766)/2)*SIN(RADIANS(PARAMETERS!$D$8-B766)/2))+(COS(RADIANS(B766))*COS(RADIANS(PARAMETERS!$D$8))*SIN(RADIANS(PARAMETERS!$D$9-A766)/2)*SIN(RADIANS(PARAMETERS!$D$9-A766)/2))))*2*3958.756</f>
        <v>1756.6404107457474</v>
      </c>
      <c r="D766">
        <v>134.71057128906</v>
      </c>
      <c r="E766">
        <v>168.10269165039</v>
      </c>
      <c r="F766">
        <v>217.73468017578</v>
      </c>
      <c r="G766">
        <v>254.83807373047</v>
      </c>
      <c r="H766">
        <v>302.73867797852</v>
      </c>
      <c r="I766" s="10">
        <f>IFERROR(EXP(TREND(LN($D$1:$H$1),LN(D766:H766),LN(Calculations!$B$2))),0)</f>
        <v>0.27350496477622799</v>
      </c>
    </row>
    <row r="767" spans="1:9" x14ac:dyDescent="0.35">
      <c r="A767">
        <v>-86.5</v>
      </c>
      <c r="B767">
        <v>15</v>
      </c>
      <c r="C767">
        <f>ASIN(SQRT((SIN(RADIANS(PARAMETERS!$D$8-B767)/2)*SIN(RADIANS(PARAMETERS!$D$8-B767)/2))+(COS(RADIANS(B767))*COS(RADIANS(PARAMETERS!$D$8))*SIN(RADIANS(PARAMETERS!$D$9-A767)/2)*SIN(RADIANS(PARAMETERS!$D$9-A767)/2))))*2*3958.756</f>
        <v>1723.3705416110649</v>
      </c>
      <c r="D767">
        <v>115.27155303955</v>
      </c>
      <c r="E767">
        <v>149.5556640625</v>
      </c>
      <c r="F767">
        <v>191.11605834961</v>
      </c>
      <c r="G767">
        <v>221.85562133789</v>
      </c>
      <c r="H767">
        <v>264.28649902344</v>
      </c>
      <c r="I767" s="10">
        <f>IFERROR(EXP(TREND(LN($D$1:$H$1),LN(D767:H767),LN(Calculations!$B$2))),0)</f>
        <v>0.1759540592933023</v>
      </c>
    </row>
    <row r="768" spans="1:9" x14ac:dyDescent="0.35">
      <c r="A768">
        <v>-86</v>
      </c>
      <c r="B768">
        <v>15</v>
      </c>
      <c r="C768">
        <f>ASIN(SQRT((SIN(RADIANS(PARAMETERS!$D$8-B768)/2)*SIN(RADIANS(PARAMETERS!$D$8-B768)/2))+(COS(RADIANS(B768))*COS(RADIANS(PARAMETERS!$D$8))*SIN(RADIANS(PARAMETERS!$D$9-A768)/2)*SIN(RADIANS(PARAMETERS!$D$9-A768)/2))))*2*3958.756</f>
        <v>1690.0984511412576</v>
      </c>
      <c r="D768">
        <v>84.600700378417997</v>
      </c>
      <c r="E768">
        <v>113.29758453369</v>
      </c>
      <c r="F768">
        <v>150.16871643066</v>
      </c>
      <c r="G768">
        <v>173.51150512695</v>
      </c>
      <c r="H768">
        <v>205.56884765625</v>
      </c>
      <c r="I768" s="10">
        <f>IFERROR(EXP(TREND(LN($D$1:$H$1),LN(D768:H768),LN(Calculations!$B$2))),0)</f>
        <v>6.1532444893577891E-2</v>
      </c>
    </row>
    <row r="769" spans="1:9" x14ac:dyDescent="0.35">
      <c r="A769">
        <v>-85.5</v>
      </c>
      <c r="B769">
        <v>15</v>
      </c>
      <c r="C769">
        <f>ASIN(SQRT((SIN(RADIANS(PARAMETERS!$D$8-B769)/2)*SIN(RADIANS(PARAMETERS!$D$8-B769)/2))+(COS(RADIANS(B769))*COS(RADIANS(PARAMETERS!$D$8))*SIN(RADIANS(PARAMETERS!$D$9-A769)/2)*SIN(RADIANS(PARAMETERS!$D$9-A769)/2))))*2*3958.756</f>
        <v>1656.8242028380525</v>
      </c>
      <c r="D769">
        <v>62.369361877441001</v>
      </c>
      <c r="E769">
        <v>79.944190979004006</v>
      </c>
      <c r="F769">
        <v>106.84181976318</v>
      </c>
      <c r="G769">
        <v>127.45320892334</v>
      </c>
      <c r="H769">
        <v>150.06015014648</v>
      </c>
      <c r="I769" s="10">
        <f>IFERROR(EXP(TREND(LN($D$1:$H$1),LN(D769:H769),LN(Calculations!$B$2))),0)</f>
        <v>2.6480007661128856E-2</v>
      </c>
    </row>
    <row r="770" spans="1:9" x14ac:dyDescent="0.35">
      <c r="A770">
        <v>-85</v>
      </c>
      <c r="B770">
        <v>15</v>
      </c>
      <c r="C770">
        <f>ASIN(SQRT((SIN(RADIANS(PARAMETERS!$D$8-B770)/2)*SIN(RADIANS(PARAMETERS!$D$8-B770)/2))+(COS(RADIANS(B770))*COS(RADIANS(PARAMETERS!$D$8))*SIN(RADIANS(PARAMETERS!$D$9-A770)/2)*SIN(RADIANS(PARAMETERS!$D$9-A770)/2))))*2*3958.756</f>
        <v>1623.5478607711486</v>
      </c>
      <c r="D770">
        <v>43.612457275391002</v>
      </c>
      <c r="E770">
        <v>59.207374572753999</v>
      </c>
      <c r="F770">
        <v>75.988990783690994</v>
      </c>
      <c r="G770">
        <v>88.443878173827997</v>
      </c>
      <c r="H770">
        <v>105.6852645874</v>
      </c>
      <c r="I770" s="10">
        <f>IFERROR(EXP(TREND(LN($D$1:$H$1),LN(D770:H770),LN(Calculations!$B$2))),0)</f>
        <v>1.140631202596043E-2</v>
      </c>
    </row>
    <row r="771" spans="1:9" x14ac:dyDescent="0.35">
      <c r="A771">
        <v>-84.5</v>
      </c>
      <c r="B771">
        <v>15</v>
      </c>
      <c r="C771">
        <f>ASIN(SQRT((SIN(RADIANS(PARAMETERS!$D$8-B771)/2)*SIN(RADIANS(PARAMETERS!$D$8-B771)/2))+(COS(RADIANS(B771))*COS(RADIANS(PARAMETERS!$D$8))*SIN(RADIANS(PARAMETERS!$D$9-A771)/2)*SIN(RADIANS(PARAMETERS!$D$9-A771)/2))))*2*3958.756</f>
        <v>1590.2694896832479</v>
      </c>
      <c r="D771">
        <v>34.982902526855</v>
      </c>
      <c r="E771">
        <v>46.94616317749</v>
      </c>
      <c r="F771">
        <v>64.34252166748</v>
      </c>
      <c r="G771">
        <v>75.751434326172003</v>
      </c>
      <c r="H771">
        <v>91.743644714355</v>
      </c>
      <c r="I771" s="10">
        <f>IFERROR(EXP(TREND(LN($D$1:$H$1),LN(D771:H771),LN(Calculations!$B$2))),0)</f>
        <v>5.9555774542681024E-3</v>
      </c>
    </row>
    <row r="772" spans="1:9" x14ac:dyDescent="0.35">
      <c r="A772">
        <v>-84</v>
      </c>
      <c r="B772">
        <v>15</v>
      </c>
      <c r="C772">
        <f>ASIN(SQRT((SIN(RADIANS(PARAMETERS!$D$8-B772)/2)*SIN(RADIANS(PARAMETERS!$D$8-B772)/2))+(COS(RADIANS(B772))*COS(RADIANS(PARAMETERS!$D$8))*SIN(RADIANS(PARAMETERS!$D$9-A772)/2)*SIN(RADIANS(PARAMETERS!$D$9-A772)/2))))*2*3958.756</f>
        <v>1556.9891551073588</v>
      </c>
      <c r="D772">
        <v>29.97878074646</v>
      </c>
      <c r="E772">
        <v>40.35705947876</v>
      </c>
      <c r="F772">
        <v>57.114395141602003</v>
      </c>
      <c r="G772">
        <v>68.004066467285</v>
      </c>
      <c r="H772">
        <v>83.126373291015994</v>
      </c>
      <c r="I772" s="10">
        <f>IFERROR(EXP(TREND(LN($D$1:$H$1),LN(D772:H772),LN(Calculations!$B$2))),0)</f>
        <v>4.0790580131677056E-3</v>
      </c>
    </row>
    <row r="773" spans="1:9" x14ac:dyDescent="0.35">
      <c r="A773">
        <v>-83.5</v>
      </c>
      <c r="B773">
        <v>15</v>
      </c>
      <c r="C773">
        <f>ASIN(SQRT((SIN(RADIANS(PARAMETERS!$D$8-B773)/2)*SIN(RADIANS(PARAMETERS!$D$8-B773)/2))+(COS(RADIANS(B773))*COS(RADIANS(PARAMETERS!$D$8))*SIN(RADIANS(PARAMETERS!$D$9-A773)/2)*SIN(RADIANS(PARAMETERS!$D$9-A773)/2))))*2*3958.756</f>
        <v>1523.7069234982553</v>
      </c>
      <c r="D773">
        <v>26.136688232421999</v>
      </c>
      <c r="E773">
        <v>34.721340179442997</v>
      </c>
      <c r="F773">
        <v>48.383125305176002</v>
      </c>
      <c r="G773">
        <v>58.940460205077997</v>
      </c>
      <c r="H773">
        <v>70.471572875977003</v>
      </c>
      <c r="I773" s="10">
        <f>IFERROR(EXP(TREND(LN($D$1:$H$1),LN(D773:H773),LN(Calculations!$B$2))),0)</f>
        <v>2.9595064022335943E-3</v>
      </c>
    </row>
    <row r="774" spans="1:9" x14ac:dyDescent="0.35">
      <c r="A774">
        <v>-83</v>
      </c>
      <c r="B774">
        <v>15</v>
      </c>
      <c r="C774">
        <f>ASIN(SQRT((SIN(RADIANS(PARAMETERS!$D$8-B774)/2)*SIN(RADIANS(PARAMETERS!$D$8-B774)/2))+(COS(RADIANS(B774))*COS(RADIANS(PARAMETERS!$D$8))*SIN(RADIANS(PARAMETERS!$D$9-A774)/2)*SIN(RADIANS(PARAMETERS!$D$9-A774)/2))))*2*3958.756</f>
        <v>1490.4228623803394</v>
      </c>
      <c r="D774">
        <v>25.472688674926999</v>
      </c>
      <c r="E774">
        <v>34.614631652832003</v>
      </c>
      <c r="F774">
        <v>49.308296203612997</v>
      </c>
      <c r="G774">
        <v>60.356803894042997</v>
      </c>
      <c r="H774">
        <v>72.787559509277003</v>
      </c>
      <c r="I774" s="10">
        <f>IFERROR(EXP(TREND(LN($D$1:$H$1),LN(D774:H774),LN(Calculations!$B$2))),0)</f>
        <v>2.8705026830067124E-3</v>
      </c>
    </row>
    <row r="775" spans="1:9" x14ac:dyDescent="0.35">
      <c r="A775">
        <v>-82.5</v>
      </c>
      <c r="B775">
        <v>15</v>
      </c>
      <c r="C775">
        <f>ASIN(SQRT((SIN(RADIANS(PARAMETERS!$D$8-B775)/2)*SIN(RADIANS(PARAMETERS!$D$8-B775)/2))+(COS(RADIANS(B775))*COS(RADIANS(PARAMETERS!$D$8))*SIN(RADIANS(PARAMETERS!$D$9-A775)/2)*SIN(RADIANS(PARAMETERS!$D$9-A775)/2))))*2*3958.756</f>
        <v>1457.1370405145385</v>
      </c>
      <c r="D775">
        <v>30.811887741088999</v>
      </c>
      <c r="E775">
        <v>45.175708770752003</v>
      </c>
      <c r="F775">
        <v>67.136405944824006</v>
      </c>
      <c r="G775">
        <v>82.071151733397997</v>
      </c>
      <c r="H775">
        <v>103.88395690918</v>
      </c>
      <c r="I775" s="10">
        <f>IFERROR(EXP(TREND(LN($D$1:$H$1),LN(D775:H775),LN(Calculations!$B$2))),0)</f>
        <v>4.3979347067895211E-3</v>
      </c>
    </row>
    <row r="776" spans="1:9" x14ac:dyDescent="0.35">
      <c r="A776">
        <v>-82</v>
      </c>
      <c r="B776">
        <v>15</v>
      </c>
      <c r="C776">
        <f>ASIN(SQRT((SIN(RADIANS(PARAMETERS!$D$8-B776)/2)*SIN(RADIANS(PARAMETERS!$D$8-B776)/2))+(COS(RADIANS(B776))*COS(RADIANS(PARAMETERS!$D$8))*SIN(RADIANS(PARAMETERS!$D$9-A776)/2)*SIN(RADIANS(PARAMETERS!$D$9-A776)/2))))*2*3958.756</f>
        <v>1423.8495280873822</v>
      </c>
      <c r="D776">
        <v>37.573799133301002</v>
      </c>
      <c r="E776">
        <v>58.028045654297003</v>
      </c>
      <c r="F776">
        <v>82.392929077147997</v>
      </c>
      <c r="G776">
        <v>101.93715667725</v>
      </c>
      <c r="H776">
        <v>130.85913085938</v>
      </c>
      <c r="I776" s="10">
        <f>IFERROR(EXP(TREND(LN($D$1:$H$1),LN(D776:H776),LN(Calculations!$B$2))),0)</f>
        <v>6.522824195339459E-3</v>
      </c>
    </row>
    <row r="777" spans="1:9" x14ac:dyDescent="0.35">
      <c r="A777">
        <v>-81.5</v>
      </c>
      <c r="B777">
        <v>15</v>
      </c>
      <c r="C777">
        <f>ASIN(SQRT((SIN(RADIANS(PARAMETERS!$D$8-B777)/2)*SIN(RADIANS(PARAMETERS!$D$8-B777)/2))+(COS(RADIANS(B777))*COS(RADIANS(PARAMETERS!$D$8))*SIN(RADIANS(PARAMETERS!$D$9-A777)/2)*SIN(RADIANS(PARAMETERS!$D$9-A777)/2))))*2*3958.756</f>
        <v>1390.5603969259917</v>
      </c>
      <c r="D777">
        <v>37.461387634277003</v>
      </c>
      <c r="E777">
        <v>58.931087493896001</v>
      </c>
      <c r="F777">
        <v>85.849952697754006</v>
      </c>
      <c r="G777">
        <v>107.92511749268</v>
      </c>
      <c r="H777">
        <v>138.15342712402</v>
      </c>
      <c r="I777" s="10">
        <f>IFERROR(EXP(TREND(LN($D$1:$H$1),LN(D777:H777),LN(Calculations!$B$2))),0)</f>
        <v>6.3573515768400304E-3</v>
      </c>
    </row>
    <row r="778" spans="1:9" x14ac:dyDescent="0.35">
      <c r="A778">
        <v>-81</v>
      </c>
      <c r="B778">
        <v>15</v>
      </c>
      <c r="C778">
        <f>ASIN(SQRT((SIN(RADIANS(PARAMETERS!$D$8-B778)/2)*SIN(RADIANS(PARAMETERS!$D$8-B778)/2))+(COS(RADIANS(B778))*COS(RADIANS(PARAMETERS!$D$8))*SIN(RADIANS(PARAMETERS!$D$9-A778)/2)*SIN(RADIANS(PARAMETERS!$D$9-A778)/2))))*2*3958.756</f>
        <v>1357.2697207434489</v>
      </c>
      <c r="D778">
        <v>27.119695663451999</v>
      </c>
      <c r="E778">
        <v>40.558181762695</v>
      </c>
      <c r="F778">
        <v>62.980655670166001</v>
      </c>
      <c r="G778">
        <v>77.523178100585994</v>
      </c>
      <c r="H778">
        <v>98.923675537109006</v>
      </c>
      <c r="I778" s="10">
        <f>IFERROR(EXP(TREND(LN($D$1:$H$1),LN(D778:H778),LN(Calculations!$B$2))),0)</f>
        <v>3.4977464771403944E-3</v>
      </c>
    </row>
    <row r="779" spans="1:9" x14ac:dyDescent="0.35">
      <c r="A779">
        <v>-80.5</v>
      </c>
      <c r="B779">
        <v>15</v>
      </c>
      <c r="C779">
        <f>ASIN(SQRT((SIN(RADIANS(PARAMETERS!$D$8-B779)/2)*SIN(RADIANS(PARAMETERS!$D$8-B779)/2))+(COS(RADIANS(B779))*COS(RADIANS(PARAMETERS!$D$8))*SIN(RADIANS(PARAMETERS!$D$9-A779)/2)*SIN(RADIANS(PARAMETERS!$D$9-A779)/2))))*2*3958.756</f>
        <v>1323.9775754199204</v>
      </c>
      <c r="D779">
        <v>15.400544166565</v>
      </c>
      <c r="E779">
        <v>23.654333114623999</v>
      </c>
      <c r="F779">
        <v>36.396362304687997</v>
      </c>
      <c r="G779">
        <v>46.880638122558999</v>
      </c>
      <c r="H779">
        <v>62.058158874512003</v>
      </c>
      <c r="I779" s="10">
        <f>IFERROR(EXP(TREND(LN($D$1:$H$1),LN(D779:H779),LN(Calculations!$B$2))),0)</f>
        <v>1.3785513444577622E-3</v>
      </c>
    </row>
    <row r="780" spans="1:9" x14ac:dyDescent="0.35">
      <c r="A780">
        <v>-80</v>
      </c>
      <c r="B780">
        <v>15</v>
      </c>
      <c r="C780">
        <f>ASIN(SQRT((SIN(RADIANS(PARAMETERS!$D$8-B780)/2)*SIN(RADIANS(PARAMETERS!$D$8-B780)/2))+(COS(RADIANS(B780))*COS(RADIANS(PARAMETERS!$D$8))*SIN(RADIANS(PARAMETERS!$D$9-A780)/2)*SIN(RADIANS(PARAMETERS!$D$9-A780)/2))))*2*3958.756</f>
        <v>1290.6840393260024</v>
      </c>
      <c r="D780">
        <v>8.9269638061522993</v>
      </c>
      <c r="E780">
        <v>12.765727043151999</v>
      </c>
      <c r="F780">
        <v>17.925813674926999</v>
      </c>
      <c r="G780">
        <v>22.037006378173999</v>
      </c>
      <c r="H780">
        <v>27.611726760863998</v>
      </c>
      <c r="I780" s="10">
        <f>IFERROR(EXP(TREND(LN($D$1:$H$1),LN(D780:H780),LN(Calculations!$B$2))),0)</f>
        <v>3.5265402159121817E-4</v>
      </c>
    </row>
    <row r="781" spans="1:9" x14ac:dyDescent="0.35">
      <c r="A781">
        <v>-79.5</v>
      </c>
      <c r="B781">
        <v>15</v>
      </c>
      <c r="C781">
        <f>ASIN(SQRT((SIN(RADIANS(PARAMETERS!$D$8-B781)/2)*SIN(RADIANS(PARAMETERS!$D$8-B781)/2))+(COS(RADIANS(B781))*COS(RADIANS(PARAMETERS!$D$8))*SIN(RADIANS(PARAMETERS!$D$9-A781)/2)*SIN(RADIANS(PARAMETERS!$D$9-A781)/2))))*2*3958.756</f>
        <v>1257.3891936961422</v>
      </c>
      <c r="D781">
        <v>6.3177156448364</v>
      </c>
      <c r="E781">
        <v>8.6622114181518999</v>
      </c>
      <c r="F781">
        <v>12.210353851318001</v>
      </c>
      <c r="G781">
        <v>14.34241771698</v>
      </c>
      <c r="H781">
        <v>17.323501586913999</v>
      </c>
      <c r="I781" s="10">
        <f>IFERROR(EXP(TREND(LN($D$1:$H$1),LN(D781:H781),LN(Calculations!$B$2))),0)</f>
        <v>1.253170957430591E-4</v>
      </c>
    </row>
    <row r="782" spans="1:9" x14ac:dyDescent="0.35">
      <c r="A782">
        <v>-79</v>
      </c>
      <c r="B782">
        <v>15</v>
      </c>
      <c r="C782">
        <f>ASIN(SQRT((SIN(RADIANS(PARAMETERS!$D$8-B782)/2)*SIN(RADIANS(PARAMETERS!$D$8-B782)/2))+(COS(RADIANS(B782))*COS(RADIANS(PARAMETERS!$D$8))*SIN(RADIANS(PARAMETERS!$D$9-A782)/2)*SIN(RADIANS(PARAMETERS!$D$9-A782)/2))))*2*3958.756</f>
        <v>1224.0931230616848</v>
      </c>
      <c r="D782">
        <v>5.2851653099059996</v>
      </c>
      <c r="E782">
        <v>7.0286626815795996</v>
      </c>
      <c r="F782">
        <v>9.8065681457519993</v>
      </c>
      <c r="G782">
        <v>11.837736129761</v>
      </c>
      <c r="H782">
        <v>13.982914924621999</v>
      </c>
      <c r="I782" s="10">
        <f>IFERROR(EXP(TREND(LN($D$1:$H$1),LN(D782:H782),LN(Calculations!$B$2))),0)</f>
        <v>7.4187597051440487E-5</v>
      </c>
    </row>
    <row r="783" spans="1:9" x14ac:dyDescent="0.35">
      <c r="A783">
        <v>-78.5</v>
      </c>
      <c r="B783">
        <v>15</v>
      </c>
      <c r="C783">
        <f>ASIN(SQRT((SIN(RADIANS(PARAMETERS!$D$8-B783)/2)*SIN(RADIANS(PARAMETERS!$D$8-B783)/2))+(COS(RADIANS(B783))*COS(RADIANS(PARAMETERS!$D$8))*SIN(RADIANS(PARAMETERS!$D$9-A783)/2)*SIN(RADIANS(PARAMETERS!$D$9-A783)/2))))*2*3958.756</f>
        <v>1190.7959157552345</v>
      </c>
      <c r="D783">
        <v>4.8322086334229004</v>
      </c>
      <c r="E783">
        <v>6.5342311859131001</v>
      </c>
      <c r="F783">
        <v>9.1109590530396005</v>
      </c>
      <c r="G783">
        <v>11.15255355835</v>
      </c>
      <c r="H783">
        <v>13.257798194885</v>
      </c>
      <c r="I783" s="10">
        <f>IFERROR(EXP(TREND(LN($D$1:$H$1),LN(D783:H783),LN(Calculations!$B$2))),0)</f>
        <v>6.9498750806074042E-5</v>
      </c>
    </row>
    <row r="784" spans="1:9" x14ac:dyDescent="0.35">
      <c r="A784">
        <v>-78</v>
      </c>
      <c r="B784">
        <v>15</v>
      </c>
      <c r="C784">
        <f>ASIN(SQRT((SIN(RADIANS(PARAMETERS!$D$8-B784)/2)*SIN(RADIANS(PARAMETERS!$D$8-B784)/2))+(COS(RADIANS(B784))*COS(RADIANS(PARAMETERS!$D$8))*SIN(RADIANS(PARAMETERS!$D$9-A784)/2)*SIN(RADIANS(PARAMETERS!$D$9-A784)/2))))*2*3958.756</f>
        <v>1157.4976645007152</v>
      </c>
      <c r="D784">
        <v>4.9109067916870002</v>
      </c>
      <c r="E784">
        <v>6.7034282684326003</v>
      </c>
      <c r="F784">
        <v>9.5131063461303995</v>
      </c>
      <c r="G784">
        <v>11.671057701111</v>
      </c>
      <c r="H784">
        <v>13.886731147766</v>
      </c>
      <c r="I784" s="10">
        <f>IFERROR(EXP(TREND(LN($D$1:$H$1),LN(D784:H784),LN(Calculations!$B$2))),0)</f>
        <v>8.2106957120703741E-5</v>
      </c>
    </row>
    <row r="785" spans="1:9" x14ac:dyDescent="0.35">
      <c r="A785">
        <v>-77.5</v>
      </c>
      <c r="B785">
        <v>15</v>
      </c>
      <c r="C785">
        <f>ASIN(SQRT((SIN(RADIANS(PARAMETERS!$D$8-B785)/2)*SIN(RADIANS(PARAMETERS!$D$8-B785)/2))+(COS(RADIANS(B785))*COS(RADIANS(PARAMETERS!$D$8))*SIN(RADIANS(PARAMETERS!$D$9-A785)/2)*SIN(RADIANS(PARAMETERS!$D$9-A785)/2))))*2*3958.756</f>
        <v>1124.1984671069115</v>
      </c>
      <c r="D785">
        <v>5.4070625305176003</v>
      </c>
      <c r="E785">
        <v>7.5368947982787997</v>
      </c>
      <c r="F785">
        <v>11.109352111815999</v>
      </c>
      <c r="G785">
        <v>13.312329292296999</v>
      </c>
      <c r="H785">
        <v>16.306531906128001</v>
      </c>
      <c r="I785" s="10">
        <f>IFERROR(EXP(TREND(LN($D$1:$H$1),LN(D785:H785),LN(Calculations!$B$2))),0)</f>
        <v>1.2416433109543849E-4</v>
      </c>
    </row>
    <row r="786" spans="1:9" x14ac:dyDescent="0.35">
      <c r="A786">
        <v>-77</v>
      </c>
      <c r="B786">
        <v>15</v>
      </c>
      <c r="C786">
        <f>ASIN(SQRT((SIN(RADIANS(PARAMETERS!$D$8-B786)/2)*SIN(RADIANS(PARAMETERS!$D$8-B786)/2))+(COS(RADIANS(B786))*COS(RADIANS(PARAMETERS!$D$8))*SIN(RADIANS(PARAMETERS!$D$9-A786)/2)*SIN(RADIANS(PARAMETERS!$D$9-A786)/2))))*2*3958.756</f>
        <v>1090.8984272866173</v>
      </c>
      <c r="D786">
        <v>6.2779755592345996</v>
      </c>
      <c r="E786">
        <v>9.2158422470093004</v>
      </c>
      <c r="F786">
        <v>13.654752731323001</v>
      </c>
      <c r="G786">
        <v>16.806112289428999</v>
      </c>
      <c r="H786">
        <v>21.443119049071999</v>
      </c>
      <c r="I786" s="10">
        <f>IFERROR(EXP(TREND(LN($D$1:$H$1),LN(D786:H786),LN(Calculations!$B$2))),0)</f>
        <v>2.2550781509556381E-4</v>
      </c>
    </row>
    <row r="787" spans="1:9" x14ac:dyDescent="0.35">
      <c r="A787">
        <v>-76.5</v>
      </c>
      <c r="B787">
        <v>15</v>
      </c>
      <c r="C787">
        <f>ASIN(SQRT((SIN(RADIANS(PARAMETERS!$D$8-B787)/2)*SIN(RADIANS(PARAMETERS!$D$8-B787)/2))+(COS(RADIANS(B787))*COS(RADIANS(PARAMETERS!$D$8))*SIN(RADIANS(PARAMETERS!$D$9-A787)/2)*SIN(RADIANS(PARAMETERS!$D$9-A787)/2))))*2*3958.756</f>
        <v>1057.5976556290962</v>
      </c>
      <c r="D787">
        <v>7.3459467887878001</v>
      </c>
      <c r="E787">
        <v>11.333823204041</v>
      </c>
      <c r="F787">
        <v>16.680501937866001</v>
      </c>
      <c r="G787">
        <v>21.069519042968999</v>
      </c>
      <c r="H787">
        <v>27.248970031738001</v>
      </c>
      <c r="I787" s="10">
        <f>IFERROR(EXP(TREND(LN($D$1:$H$1),LN(D787:H787),LN(Calculations!$B$2))),0)</f>
        <v>3.560744067074866E-4</v>
      </c>
    </row>
    <row r="788" spans="1:9" x14ac:dyDescent="0.35">
      <c r="A788">
        <v>-76</v>
      </c>
      <c r="B788">
        <v>15</v>
      </c>
      <c r="C788">
        <f>ASIN(SQRT((SIN(RADIANS(PARAMETERS!$D$8-B788)/2)*SIN(RADIANS(PARAMETERS!$D$8-B788)/2))+(COS(RADIANS(B788))*COS(RADIANS(PARAMETERS!$D$8))*SIN(RADIANS(PARAMETERS!$D$9-A788)/2)*SIN(RADIANS(PARAMETERS!$D$9-A788)/2))))*2*3958.756</f>
        <v>1024.2962707607471</v>
      </c>
      <c r="D788">
        <v>7.9431614875793004</v>
      </c>
      <c r="E788">
        <v>12.2503490448</v>
      </c>
      <c r="F788">
        <v>18.277784347533998</v>
      </c>
      <c r="G788">
        <v>23.314128875731999</v>
      </c>
      <c r="H788">
        <v>29.593780517578001</v>
      </c>
      <c r="I788" s="10">
        <f>IFERROR(EXP(TREND(LN($D$1:$H$1),LN(D788:H788),LN(Calculations!$B$2))),0)</f>
        <v>4.1921742125858107E-4</v>
      </c>
    </row>
    <row r="789" spans="1:9" x14ac:dyDescent="0.35">
      <c r="A789">
        <v>-75.5</v>
      </c>
      <c r="B789">
        <v>15</v>
      </c>
      <c r="C789">
        <f>ASIN(SQRT((SIN(RADIANS(PARAMETERS!$D$8-B789)/2)*SIN(RADIANS(PARAMETERS!$D$8-B789)/2))+(COS(RADIANS(B789))*COS(RADIANS(PARAMETERS!$D$8))*SIN(RADIANS(PARAMETERS!$D$9-A789)/2)*SIN(RADIANS(PARAMETERS!$D$9-A789)/2))))*2*3958.756</f>
        <v>990.99440073825417</v>
      </c>
      <c r="D789">
        <v>7.6648020744323997</v>
      </c>
      <c r="E789">
        <v>11.83025932312</v>
      </c>
      <c r="F789">
        <v>17.555835723876999</v>
      </c>
      <c r="G789">
        <v>22.319738388062</v>
      </c>
      <c r="H789">
        <v>28.561477661133001</v>
      </c>
      <c r="I789" s="10">
        <f>IFERROR(EXP(TREND(LN($D$1:$H$1),LN(D789:H789),LN(Calculations!$B$2))),0)</f>
        <v>3.9104406895259841E-4</v>
      </c>
    </row>
    <row r="790" spans="1:9" x14ac:dyDescent="0.35">
      <c r="A790">
        <v>-75</v>
      </c>
      <c r="B790">
        <v>15</v>
      </c>
      <c r="C790">
        <f>ASIN(SQRT((SIN(RADIANS(PARAMETERS!$D$8-B790)/2)*SIN(RADIANS(PARAMETERS!$D$8-B790)/2))+(COS(RADIANS(B790))*COS(RADIANS(PARAMETERS!$D$8))*SIN(RADIANS(PARAMETERS!$D$9-A790)/2)*SIN(RADIANS(PARAMETERS!$D$9-A790)/2))))*2*3958.756</f>
        <v>957.69218473080923</v>
      </c>
      <c r="D790">
        <v>6.7648067474365003</v>
      </c>
      <c r="E790">
        <v>10.087338447571</v>
      </c>
      <c r="F790">
        <v>14.925402641295999</v>
      </c>
      <c r="G790">
        <v>18.623281478881999</v>
      </c>
      <c r="H790">
        <v>24.14652633667</v>
      </c>
      <c r="I790" s="10">
        <f>IFERROR(EXP(TREND(LN($D$1:$H$1),LN(D790:H790),LN(Calculations!$B$2))),0)</f>
        <v>2.8161277030554937E-4</v>
      </c>
    </row>
    <row r="791" spans="1:9" x14ac:dyDescent="0.35">
      <c r="A791">
        <v>-74.5</v>
      </c>
      <c r="B791">
        <v>15</v>
      </c>
      <c r="C791">
        <f>ASIN(SQRT((SIN(RADIANS(PARAMETERS!$D$8-B791)/2)*SIN(RADIANS(PARAMETERS!$D$8-B791)/2))+(COS(RADIANS(B791))*COS(RADIANS(PARAMETERS!$D$8))*SIN(RADIANS(PARAMETERS!$D$9-A791)/2)*SIN(RADIANS(PARAMETERS!$D$9-A791)/2))))*2*3958.756</f>
        <v>924.38977506428944</v>
      </c>
      <c r="D791">
        <v>5.9863247871398997</v>
      </c>
      <c r="E791">
        <v>8.427978515625</v>
      </c>
      <c r="F791">
        <v>12.316695213318001</v>
      </c>
      <c r="G791">
        <v>14.9005651474</v>
      </c>
      <c r="H791">
        <v>18.631698608398001</v>
      </c>
      <c r="I791" s="10">
        <f>IFERROR(EXP(TREND(LN($D$1:$H$1),LN(D791:H791),LN(Calculations!$B$2))),0)</f>
        <v>1.6252303971711247E-4</v>
      </c>
    </row>
    <row r="792" spans="1:9" x14ac:dyDescent="0.35">
      <c r="A792">
        <v>-74</v>
      </c>
      <c r="B792">
        <v>15</v>
      </c>
      <c r="C792">
        <f>ASIN(SQRT((SIN(RADIANS(PARAMETERS!$D$8-B792)/2)*SIN(RADIANS(PARAMETERS!$D$8-B792)/2))+(COS(RADIANS(B792))*COS(RADIANS(PARAMETERS!$D$8))*SIN(RADIANS(PARAMETERS!$D$9-A792)/2)*SIN(RADIANS(PARAMETERS!$D$9-A792)/2))))*2*3958.756</f>
        <v>891.08733972204823</v>
      </c>
      <c r="D792">
        <v>5.76336145401</v>
      </c>
      <c r="E792">
        <v>7.7671999931334996</v>
      </c>
      <c r="F792">
        <v>11.006643295288001</v>
      </c>
      <c r="G792">
        <v>13.013463973999</v>
      </c>
      <c r="H792">
        <v>15.652674674988001</v>
      </c>
      <c r="I792" s="10">
        <f>IFERROR(EXP(TREND(LN($D$1:$H$1),LN(D792:H792),LN(Calculations!$B$2))),0)</f>
        <v>9.8827328315970691E-5</v>
      </c>
    </row>
    <row r="793" spans="1:9" x14ac:dyDescent="0.35">
      <c r="A793">
        <v>-73.5</v>
      </c>
      <c r="B793">
        <v>15</v>
      </c>
      <c r="C793">
        <f>ASIN(SQRT((SIN(RADIANS(PARAMETERS!$D$8-B793)/2)*SIN(RADIANS(PARAMETERS!$D$8-B793)/2))+(COS(RADIANS(B793))*COS(RADIANS(PARAMETERS!$D$8))*SIN(RADIANS(PARAMETERS!$D$9-A793)/2)*SIN(RADIANS(PARAMETERS!$D$9-A793)/2))))*2*3958.756</f>
        <v>857.78506542635387</v>
      </c>
      <c r="D793">
        <v>6.0795712471007999</v>
      </c>
      <c r="E793">
        <v>8.0922994613646999</v>
      </c>
      <c r="F793">
        <v>11.302277565002001</v>
      </c>
      <c r="G793">
        <v>13.07071685791</v>
      </c>
      <c r="H793">
        <v>15.431533813476999</v>
      </c>
      <c r="I793" s="10">
        <f>IFERROR(EXP(TREND(LN($D$1:$H$1),LN(D793:H793),LN(Calculations!$B$2))),0)</f>
        <v>8.7861365521886228E-5</v>
      </c>
    </row>
    <row r="794" spans="1:9" x14ac:dyDescent="0.35">
      <c r="A794">
        <v>-73</v>
      </c>
      <c r="B794">
        <v>15</v>
      </c>
      <c r="C794">
        <f>ASIN(SQRT((SIN(RADIANS(PARAMETERS!$D$8-B794)/2)*SIN(RADIANS(PARAMETERS!$D$8-B794)/2))+(COS(RADIANS(B794))*COS(RADIANS(PARAMETERS!$D$8))*SIN(RADIANS(PARAMETERS!$D$9-A794)/2)*SIN(RADIANS(PARAMETERS!$D$9-A794)/2))))*2*3958.756</f>
        <v>824.48316146454749</v>
      </c>
      <c r="D794">
        <v>6.8810696601868004</v>
      </c>
      <c r="E794">
        <v>9.3118696212768999</v>
      </c>
      <c r="F794">
        <v>12.663771629333</v>
      </c>
      <c r="G794">
        <v>14.679962158203001</v>
      </c>
      <c r="H794">
        <v>17.4587059021</v>
      </c>
      <c r="I794" s="10">
        <f>IFERROR(EXP(TREND(LN($D$1:$H$1),LN(D794:H794),LN(Calculations!$B$2))),0)</f>
        <v>1.1506946797742549E-4</v>
      </c>
    </row>
    <row r="795" spans="1:9" x14ac:dyDescent="0.35">
      <c r="A795">
        <v>-72.5</v>
      </c>
      <c r="B795">
        <v>15</v>
      </c>
      <c r="C795">
        <f>ASIN(SQRT((SIN(RADIANS(PARAMETERS!$D$8-B795)/2)*SIN(RADIANS(PARAMETERS!$D$8-B795)/2))+(COS(RADIANS(B795))*COS(RADIANS(PARAMETERS!$D$8))*SIN(RADIANS(PARAMETERS!$D$9-A795)/2)*SIN(RADIANS(PARAMETERS!$D$9-A795)/2))))*2*3958.756</f>
        <v>791.18186447918345</v>
      </c>
      <c r="D795">
        <v>8.2511787414550994</v>
      </c>
      <c r="E795">
        <v>11.546720504761</v>
      </c>
      <c r="F795">
        <v>15.162028312683001</v>
      </c>
      <c r="G795">
        <v>17.894121170043999</v>
      </c>
      <c r="H795">
        <v>21.733997344971002</v>
      </c>
      <c r="I795" s="10">
        <f>IFERROR(EXP(TREND(LN($D$1:$H$1),LN(D795:H795),LN(Calculations!$B$2))),0)</f>
        <v>1.9494931955275734E-4</v>
      </c>
    </row>
    <row r="796" spans="1:9" x14ac:dyDescent="0.35">
      <c r="A796">
        <v>-72</v>
      </c>
      <c r="B796">
        <v>15</v>
      </c>
      <c r="C796">
        <f>ASIN(SQRT((SIN(RADIANS(PARAMETERS!$D$8-B796)/2)*SIN(RADIANS(PARAMETERS!$D$8-B796)/2))+(COS(RADIANS(B796))*COS(RADIANS(PARAMETERS!$D$8))*SIN(RADIANS(PARAMETERS!$D$9-A796)/2)*SIN(RADIANS(PARAMETERS!$D$9-A796)/2))))*2*3958.756</f>
        <v>757.88144451839582</v>
      </c>
      <c r="D796">
        <v>10.355040550231999</v>
      </c>
      <c r="E796">
        <v>13.952466964721999</v>
      </c>
      <c r="F796">
        <v>19.024097442626999</v>
      </c>
      <c r="G796">
        <v>22.97229385376</v>
      </c>
      <c r="H796">
        <v>27.948904037476002</v>
      </c>
      <c r="I796" s="10">
        <f>IFERROR(EXP(TREND(LN($D$1:$H$1),LN(D796:H796),LN(Calculations!$B$2))),0)</f>
        <v>3.5391679935408885E-4</v>
      </c>
    </row>
    <row r="797" spans="1:9" x14ac:dyDescent="0.35">
      <c r="A797">
        <v>-71.5</v>
      </c>
      <c r="B797">
        <v>15</v>
      </c>
      <c r="C797">
        <f>ASIN(SQRT((SIN(RADIANS(PARAMETERS!$D$8-B797)/2)*SIN(RADIANS(PARAMETERS!$D$8-B797)/2))+(COS(RADIANS(B797))*COS(RADIANS(PARAMETERS!$D$8))*SIN(RADIANS(PARAMETERS!$D$9-A797)/2)*SIN(RADIANS(PARAMETERS!$D$9-A797)/2))))*2*3958.756</f>
        <v>724.58221275149913</v>
      </c>
      <c r="D797">
        <v>12.483827590941999</v>
      </c>
      <c r="E797">
        <v>16.76558303833</v>
      </c>
      <c r="F797">
        <v>23.661155700683999</v>
      </c>
      <c r="G797">
        <v>28.304786682128999</v>
      </c>
      <c r="H797">
        <v>34.065132141112997</v>
      </c>
      <c r="I797" s="10">
        <f>IFERROR(EXP(TREND(LN($D$1:$H$1),LN(D797:H797),LN(Calculations!$B$2))),0)</f>
        <v>5.6912763544615652E-4</v>
      </c>
    </row>
    <row r="798" spans="1:9" x14ac:dyDescent="0.35">
      <c r="A798">
        <v>-71</v>
      </c>
      <c r="B798">
        <v>15</v>
      </c>
      <c r="C798">
        <f>ASIN(SQRT((SIN(RADIANS(PARAMETERS!$D$8-B798)/2)*SIN(RADIANS(PARAMETERS!$D$8-B798)/2))+(COS(RADIANS(B798))*COS(RADIANS(PARAMETERS!$D$8))*SIN(RADIANS(PARAMETERS!$D$9-A798)/2)*SIN(RADIANS(PARAMETERS!$D$9-A798)/2))))*2*3958.756</f>
        <v>691.28453141067553</v>
      </c>
      <c r="D798">
        <v>13.799842834473001</v>
      </c>
      <c r="E798">
        <v>18.827892303466999</v>
      </c>
      <c r="F798">
        <v>26.725133895873999</v>
      </c>
      <c r="G798">
        <v>31.436923980713001</v>
      </c>
      <c r="H798">
        <v>38.03539276123</v>
      </c>
      <c r="I798" s="10">
        <f>IFERROR(EXP(TREND(LN($D$1:$H$1),LN(D798:H798),LN(Calculations!$B$2))),0)</f>
        <v>7.3235785599488077E-4</v>
      </c>
    </row>
    <row r="799" spans="1:9" x14ac:dyDescent="0.35">
      <c r="A799">
        <v>-70.5</v>
      </c>
      <c r="B799">
        <v>15</v>
      </c>
      <c r="C799">
        <f>ASIN(SQRT((SIN(RADIANS(PARAMETERS!$D$8-B799)/2)*SIN(RADIANS(PARAMETERS!$D$8-B799)/2))+(COS(RADIANS(B799))*COS(RADIANS(PARAMETERS!$D$8))*SIN(RADIANS(PARAMETERS!$D$9-A799)/2)*SIN(RADIANS(PARAMETERS!$D$9-A799)/2))))*2*3958.756</f>
        <v>657.98882674626805</v>
      </c>
      <c r="D799">
        <v>14.13855266571</v>
      </c>
      <c r="E799">
        <v>19.327823638916001</v>
      </c>
      <c r="F799">
        <v>27.278860092163001</v>
      </c>
      <c r="G799">
        <v>32.079063415527003</v>
      </c>
      <c r="H799">
        <v>38.799240112305</v>
      </c>
      <c r="I799" s="10">
        <f>IFERROR(EXP(TREND(LN($D$1:$H$1),LN(D799:H799),LN(Calculations!$B$2))),0)</f>
        <v>7.6770029879875675E-4</v>
      </c>
    </row>
    <row r="800" spans="1:9" x14ac:dyDescent="0.35">
      <c r="A800">
        <v>-70</v>
      </c>
      <c r="B800">
        <v>15</v>
      </c>
      <c r="C800">
        <f>ASIN(SQRT((SIN(RADIANS(PARAMETERS!$D$8-B800)/2)*SIN(RADIANS(PARAMETERS!$D$8-B800)/2))+(COS(RADIANS(B800))*COS(RADIANS(PARAMETERS!$D$8))*SIN(RADIANS(PARAMETERS!$D$9-A800)/2)*SIN(RADIANS(PARAMETERS!$D$9-A800)/2))))*2*3958.756</f>
        <v>624.69560611834504</v>
      </c>
      <c r="D800">
        <v>13.322113037109</v>
      </c>
      <c r="E800">
        <v>17.936529159546001</v>
      </c>
      <c r="F800">
        <v>25.388338088988998</v>
      </c>
      <c r="G800">
        <v>29.746479034423999</v>
      </c>
      <c r="H800">
        <v>35.641292572021001</v>
      </c>
      <c r="I800" s="10">
        <f>IFERROR(EXP(TREND(LN($D$1:$H$1),LN(D800:H800),LN(Calculations!$B$2))),0)</f>
        <v>6.4325186201526165E-4</v>
      </c>
    </row>
    <row r="801" spans="1:9" x14ac:dyDescent="0.35">
      <c r="A801">
        <v>-69.5</v>
      </c>
      <c r="B801">
        <v>15</v>
      </c>
      <c r="C801">
        <f>ASIN(SQRT((SIN(RADIANS(PARAMETERS!$D$8-B801)/2)*SIN(RADIANS(PARAMETERS!$D$8-B801)/2))+(COS(RADIANS(B801))*COS(RADIANS(PARAMETERS!$D$8))*SIN(RADIANS(PARAMETERS!$D$9-A801)/2)*SIN(RADIANS(PARAMETERS!$D$9-A801)/2))))*2*3958.756</f>
        <v>591.40548085174021</v>
      </c>
      <c r="D801">
        <v>11.901079177855999</v>
      </c>
      <c r="E801">
        <v>15.618152618408001</v>
      </c>
      <c r="F801">
        <v>21.455192565918001</v>
      </c>
      <c r="G801">
        <v>25.963212966918999</v>
      </c>
      <c r="H801">
        <v>30.595321655273001</v>
      </c>
      <c r="I801" s="10">
        <f>IFERROR(EXP(TREND(LN($D$1:$H$1),LN(D801:H801),LN(Calculations!$B$2))),0)</f>
        <v>4.4873335851977386E-4</v>
      </c>
    </row>
    <row r="802" spans="1:9" x14ac:dyDescent="0.35">
      <c r="A802">
        <v>-69</v>
      </c>
      <c r="B802">
        <v>15</v>
      </c>
      <c r="C802">
        <f>ASIN(SQRT((SIN(RADIANS(PARAMETERS!$D$8-B802)/2)*SIN(RADIANS(PARAMETERS!$D$8-B802)/2))+(COS(RADIANS(B802))*COS(RADIANS(PARAMETERS!$D$8))*SIN(RADIANS(PARAMETERS!$D$9-A802)/2)*SIN(RADIANS(PARAMETERS!$D$9-A802)/2))))*2*3958.756</f>
        <v>558.11919725635164</v>
      </c>
      <c r="D802">
        <v>10.111459732056</v>
      </c>
      <c r="E802">
        <v>13.518136024475</v>
      </c>
      <c r="F802">
        <v>18.070734024048001</v>
      </c>
      <c r="G802">
        <v>21.560007095336999</v>
      </c>
      <c r="H802">
        <v>26.318321228026999</v>
      </c>
      <c r="I802" s="10">
        <f>IFERROR(EXP(TREND(LN($D$1:$H$1),LN(D802:H802),LN(Calculations!$B$2))),0)</f>
        <v>3.0019176639252637E-4</v>
      </c>
    </row>
    <row r="803" spans="1:9" x14ac:dyDescent="0.35">
      <c r="A803">
        <v>-68.5</v>
      </c>
      <c r="B803">
        <v>15</v>
      </c>
      <c r="C803">
        <f>ASIN(SQRT((SIN(RADIANS(PARAMETERS!$D$8-B803)/2)*SIN(RADIANS(PARAMETERS!$D$8-B803)/2))+(COS(RADIANS(B803))*COS(RADIANS(PARAMETERS!$D$8))*SIN(RADIANS(PARAMETERS!$D$9-A803)/2)*SIN(RADIANS(PARAMETERS!$D$9-A803)/2))))*2*3958.756</f>
        <v>524.83767942982115</v>
      </c>
      <c r="D803">
        <v>8.6521224975586009</v>
      </c>
      <c r="E803">
        <v>11.940913200378001</v>
      </c>
      <c r="F803">
        <v>15.746234893799</v>
      </c>
      <c r="G803">
        <v>18.631561279296999</v>
      </c>
      <c r="H803">
        <v>22.698234558105</v>
      </c>
      <c r="I803" s="10">
        <f>IFERROR(EXP(TREND(LN($D$1:$H$1),LN(D803:H803),LN(Calculations!$B$2))),0)</f>
        <v>2.1370076415559258E-4</v>
      </c>
    </row>
    <row r="804" spans="1:9" x14ac:dyDescent="0.35">
      <c r="A804">
        <v>-68</v>
      </c>
      <c r="B804">
        <v>15</v>
      </c>
      <c r="C804">
        <f>ASIN(SQRT((SIN(RADIANS(PARAMETERS!$D$8-B804)/2)*SIN(RADIANS(PARAMETERS!$D$8-B804)/2))+(COS(RADIANS(B804))*COS(RADIANS(PARAMETERS!$D$8))*SIN(RADIANS(PARAMETERS!$D$9-A804)/2)*SIN(RADIANS(PARAMETERS!$D$9-A804)/2))))*2*3958.756</f>
        <v>491.56208941288605</v>
      </c>
      <c r="D804">
        <v>7.5599370002746999</v>
      </c>
      <c r="E804">
        <v>10.381789207458</v>
      </c>
      <c r="F804">
        <v>14.003381729126</v>
      </c>
      <c r="G804">
        <v>16.540012359618999</v>
      </c>
      <c r="H804">
        <v>20.108310699463001</v>
      </c>
      <c r="I804" s="10">
        <f>IFERROR(EXP(TREND(LN($D$1:$H$1),LN(D804:H804),LN(Calculations!$B$2))),0)</f>
        <v>1.643207194227413E-4</v>
      </c>
    </row>
    <row r="805" spans="1:9" x14ac:dyDescent="0.35">
      <c r="A805">
        <v>-67.5</v>
      </c>
      <c r="B805">
        <v>15</v>
      </c>
      <c r="C805">
        <f>ASIN(SQRT((SIN(RADIANS(PARAMETERS!$D$8-B805)/2)*SIN(RADIANS(PARAMETERS!$D$8-B805)/2))+(COS(RADIANS(B805))*COS(RADIANS(PARAMETERS!$D$8))*SIN(RADIANS(PARAMETERS!$D$9-A805)/2)*SIN(RADIANS(PARAMETERS!$D$9-A805)/2))))*2*3958.756</f>
        <v>458.29391349200228</v>
      </c>
      <c r="D805">
        <v>6.6790337562561</v>
      </c>
      <c r="E805">
        <v>9.0111389160156001</v>
      </c>
      <c r="F805">
        <v>12.462902069091999</v>
      </c>
      <c r="G805">
        <v>14.677897453308001</v>
      </c>
      <c r="H805">
        <v>17.783908843993999</v>
      </c>
      <c r="I805" s="10">
        <f>IFERROR(EXP(TREND(LN($D$1:$H$1),LN(D805:H805),LN(Calculations!$B$2))),0)</f>
        <v>1.2531165168533603E-4</v>
      </c>
    </row>
    <row r="806" spans="1:9" x14ac:dyDescent="0.35">
      <c r="A806">
        <v>-67</v>
      </c>
      <c r="B806">
        <v>15</v>
      </c>
      <c r="C806">
        <f>ASIN(SQRT((SIN(RADIANS(PARAMETERS!$D$8-B806)/2)*SIN(RADIANS(PARAMETERS!$D$8-B806)/2))+(COS(RADIANS(B806))*COS(RADIANS(PARAMETERS!$D$8))*SIN(RADIANS(PARAMETERS!$D$9-A806)/2)*SIN(RADIANS(PARAMETERS!$D$9-A806)/2))))*2*3958.756</f>
        <v>425.03508892879069</v>
      </c>
      <c r="D806">
        <v>6.0412130355834996</v>
      </c>
      <c r="E806">
        <v>8.0583200454712003</v>
      </c>
      <c r="F806">
        <v>11.282748222351</v>
      </c>
      <c r="G806">
        <v>13.266373634338001</v>
      </c>
      <c r="H806">
        <v>15.981922149658001</v>
      </c>
      <c r="I806" s="10">
        <f>IFERROR(EXP(TREND(LN($D$1:$H$1),LN(D806:H806),LN(Calculations!$B$2))),0)</f>
        <v>9.8340689749014235E-5</v>
      </c>
    </row>
    <row r="807" spans="1:9" x14ac:dyDescent="0.35">
      <c r="A807">
        <v>-66.5</v>
      </c>
      <c r="B807">
        <v>15</v>
      </c>
      <c r="C807">
        <f>ASIN(SQRT((SIN(RADIANS(PARAMETERS!$D$8-B807)/2)*SIN(RADIANS(PARAMETERS!$D$8-B807)/2))+(COS(RADIANS(B807))*COS(RADIANS(PARAMETERS!$D$8))*SIN(RADIANS(PARAMETERS!$D$9-A807)/2)*SIN(RADIANS(PARAMETERS!$D$9-A807)/2))))*2*3958.756</f>
        <v>391.7881950486813</v>
      </c>
      <c r="D807">
        <v>5.7009444236754998</v>
      </c>
      <c r="E807">
        <v>7.5842490196228001</v>
      </c>
      <c r="F807">
        <v>10.586055755615</v>
      </c>
      <c r="G807">
        <v>12.624979019165</v>
      </c>
      <c r="H807">
        <v>15.221521377563</v>
      </c>
      <c r="I807" s="10">
        <f>IFERROR(EXP(TREND(LN($D$1:$H$1),LN(D807:H807),LN(Calculations!$B$2))),0)</f>
        <v>8.8546950262523064E-5</v>
      </c>
    </row>
    <row r="808" spans="1:9" x14ac:dyDescent="0.35">
      <c r="A808">
        <v>-66</v>
      </c>
      <c r="B808">
        <v>15</v>
      </c>
      <c r="C808">
        <f>ASIN(SQRT((SIN(RADIANS(PARAMETERS!$D$8-B808)/2)*SIN(RADIANS(PARAMETERS!$D$8-B808)/2))+(COS(RADIANS(B808))*COS(RADIANS(PARAMETERS!$D$8))*SIN(RADIANS(PARAMETERS!$D$9-A808)/2)*SIN(RADIANS(PARAMETERS!$D$9-A808)/2))))*2*3958.756</f>
        <v>358.55675027868227</v>
      </c>
      <c r="D808">
        <v>5.6534314155579004</v>
      </c>
      <c r="E808">
        <v>7.5152120590209996</v>
      </c>
      <c r="F808">
        <v>10.480197906494</v>
      </c>
      <c r="G808">
        <v>12.560786247253001</v>
      </c>
      <c r="H808">
        <v>15.238659858704001</v>
      </c>
      <c r="I808" s="10">
        <f>IFERROR(EXP(TREND(LN($D$1:$H$1),LN(D808:H808),LN(Calculations!$B$2))),0)</f>
        <v>8.9091639336679129E-5</v>
      </c>
    </row>
    <row r="809" spans="1:9" x14ac:dyDescent="0.35">
      <c r="A809">
        <v>-65.5</v>
      </c>
      <c r="B809">
        <v>15</v>
      </c>
      <c r="C809">
        <f>ASIN(SQRT((SIN(RADIANS(PARAMETERS!$D$8-B809)/2)*SIN(RADIANS(PARAMETERS!$D$8-B809)/2))+(COS(RADIANS(B809))*COS(RADIANS(PARAMETERS!$D$8))*SIN(RADIANS(PARAMETERS!$D$9-A809)/2)*SIN(RADIANS(PARAMETERS!$D$9-A809)/2))))*2*3958.756</f>
        <v>325.34569049363552</v>
      </c>
      <c r="D809">
        <v>5.9111142158507999</v>
      </c>
      <c r="E809">
        <v>7.7988476753234997</v>
      </c>
      <c r="F809">
        <v>10.780549049377001</v>
      </c>
      <c r="G809">
        <v>12.812677383423001</v>
      </c>
      <c r="H809">
        <v>15.496445655823001</v>
      </c>
      <c r="I809" s="10">
        <f>IFERROR(EXP(TREND(LN($D$1:$H$1),LN(D809:H809),LN(Calculations!$B$2))),0)</f>
        <v>8.8350647246131589E-5</v>
      </c>
    </row>
    <row r="810" spans="1:9" x14ac:dyDescent="0.35">
      <c r="A810">
        <v>-65</v>
      </c>
      <c r="B810">
        <v>15</v>
      </c>
      <c r="C810">
        <f>ASIN(SQRT((SIN(RADIANS(PARAMETERS!$D$8-B810)/2)*SIN(RADIANS(PARAMETERS!$D$8-B810)/2))+(COS(RADIANS(B810))*COS(RADIANS(PARAMETERS!$D$8))*SIN(RADIANS(PARAMETERS!$D$9-A810)/2)*SIN(RADIANS(PARAMETERS!$D$9-A810)/2))))*2*3958.756</f>
        <v>292.16217204231555</v>
      </c>
      <c r="D810">
        <v>6.6978478431701998</v>
      </c>
      <c r="E810">
        <v>8.8401470184325994</v>
      </c>
      <c r="F810">
        <v>12.028667449951</v>
      </c>
      <c r="G810">
        <v>13.955352783203001</v>
      </c>
      <c r="H810">
        <v>16.613151550293001</v>
      </c>
      <c r="I810" s="10">
        <f>IFERROR(EXP(TREND(LN($D$1:$H$1),LN(D810:H810),LN(Calculations!$B$2))),0)</f>
        <v>9.7306392126556763E-5</v>
      </c>
    </row>
    <row r="811" spans="1:9" x14ac:dyDescent="0.35">
      <c r="A811">
        <v>-64.5</v>
      </c>
      <c r="B811">
        <v>15</v>
      </c>
      <c r="C811">
        <f>ASIN(SQRT((SIN(RADIANS(PARAMETERS!$D$8-B811)/2)*SIN(RADIANS(PARAMETERS!$D$8-B811)/2))+(COS(RADIANS(B811))*COS(RADIANS(PARAMETERS!$D$8))*SIN(RADIANS(PARAMETERS!$D$9-A811)/2)*SIN(RADIANS(PARAMETERS!$D$9-A811)/2))))*2*3958.756</f>
        <v>259.01698841344682</v>
      </c>
      <c r="D811">
        <v>8.7256164550781001</v>
      </c>
      <c r="E811">
        <v>11.817176818848001</v>
      </c>
      <c r="F811">
        <v>15.225302696228001</v>
      </c>
      <c r="G811">
        <v>17.762464523315</v>
      </c>
      <c r="H811">
        <v>21.283695220946999</v>
      </c>
      <c r="I811" s="10">
        <f>IFERROR(EXP(TREND(LN($D$1:$H$1),LN(D811:H811),LN(Calculations!$B$2))),0)</f>
        <v>1.7190031656910874E-4</v>
      </c>
    </row>
    <row r="812" spans="1:9" x14ac:dyDescent="0.35">
      <c r="A812">
        <v>-64</v>
      </c>
      <c r="B812">
        <v>15</v>
      </c>
      <c r="C812">
        <f>ASIN(SQRT((SIN(RADIANS(PARAMETERS!$D$8-B812)/2)*SIN(RADIANS(PARAMETERS!$D$8-B812)/2))+(COS(RADIANS(B812))*COS(RADIANS(PARAMETERS!$D$8))*SIN(RADIANS(PARAMETERS!$D$9-A812)/2)*SIN(RADIANS(PARAMETERS!$D$9-A812)/2))))*2*3958.756</f>
        <v>225.9272247576651</v>
      </c>
      <c r="D812">
        <v>13.166467666626</v>
      </c>
      <c r="E812">
        <v>17.207849502563</v>
      </c>
      <c r="F812">
        <v>23.525712966918999</v>
      </c>
      <c r="G812">
        <v>27.579423904418999</v>
      </c>
      <c r="H812">
        <v>32.108283996582003</v>
      </c>
      <c r="I812" s="10">
        <f>IFERROR(EXP(TREND(LN($D$1:$H$1),LN(D812:H812),LN(Calculations!$B$2))),0)</f>
        <v>5.1849858798931733E-4</v>
      </c>
    </row>
    <row r="813" spans="1:9" x14ac:dyDescent="0.35">
      <c r="A813">
        <v>-63.5</v>
      </c>
      <c r="B813">
        <v>15</v>
      </c>
      <c r="C813">
        <f>ASIN(SQRT((SIN(RADIANS(PARAMETERS!$D$8-B813)/2)*SIN(RADIANS(PARAMETERS!$D$8-B813)/2))+(COS(RADIANS(B813))*COS(RADIANS(PARAMETERS!$D$8))*SIN(RADIANS(PARAMETERS!$D$9-A813)/2)*SIN(RADIANS(PARAMETERS!$D$9-A813)/2))))*2*3958.756</f>
        <v>192.92161845446947</v>
      </c>
      <c r="D813">
        <v>21.655046463013001</v>
      </c>
      <c r="E813">
        <v>29.110939025878999</v>
      </c>
      <c r="F813">
        <v>38.385440826416001</v>
      </c>
      <c r="G813">
        <v>45.417316436767997</v>
      </c>
      <c r="H813">
        <v>55.327838897705</v>
      </c>
      <c r="I813" s="10">
        <f>IFERROR(EXP(TREND(LN($D$1:$H$1),LN(D813:H813),LN(Calculations!$B$2))),0)</f>
        <v>1.8603999815567155E-3</v>
      </c>
    </row>
    <row r="814" spans="1:9" x14ac:dyDescent="0.35">
      <c r="A814">
        <v>-63</v>
      </c>
      <c r="B814">
        <v>15</v>
      </c>
      <c r="C814">
        <f>ASIN(SQRT((SIN(RADIANS(PARAMETERS!$D$8-B814)/2)*SIN(RADIANS(PARAMETERS!$D$8-B814)/2))+(COS(RADIANS(B814))*COS(RADIANS(PARAMETERS!$D$8))*SIN(RADIANS(PARAMETERS!$D$9-A814)/2)*SIN(RADIANS(PARAMETERS!$D$9-A814)/2))))*2*3958.756</f>
        <v>160.05246894081486</v>
      </c>
      <c r="D814">
        <v>40.23511505127</v>
      </c>
      <c r="E814">
        <v>56.162860870361001</v>
      </c>
      <c r="F814">
        <v>73.563026428222997</v>
      </c>
      <c r="G814">
        <v>86.072387695312997</v>
      </c>
      <c r="H814">
        <v>103.48902893066</v>
      </c>
      <c r="I814" s="10">
        <f>IFERROR(EXP(TREND(LN($D$1:$H$1),LN(D814:H814),LN(Calculations!$B$2))),0)</f>
        <v>8.8650786238396832E-3</v>
      </c>
    </row>
    <row r="815" spans="1:9" x14ac:dyDescent="0.35">
      <c r="A815">
        <v>-62.5</v>
      </c>
      <c r="B815">
        <v>15</v>
      </c>
      <c r="C815">
        <f>ASIN(SQRT((SIN(RADIANS(PARAMETERS!$D$8-B815)/2)*SIN(RADIANS(PARAMETERS!$D$8-B815)/2))+(COS(RADIANS(B815))*COS(RADIANS(PARAMETERS!$D$8))*SIN(RADIANS(PARAMETERS!$D$9-A815)/2)*SIN(RADIANS(PARAMETERS!$D$9-A815)/2))))*2*3958.756</f>
        <v>127.42565526628641</v>
      </c>
      <c r="D815">
        <v>91.71745300293</v>
      </c>
      <c r="E815">
        <v>129.56452941895</v>
      </c>
      <c r="F815">
        <v>167.70559692383</v>
      </c>
      <c r="G815">
        <v>195.70381164551</v>
      </c>
      <c r="H815">
        <v>234.57263183594</v>
      </c>
      <c r="I815" s="10">
        <f>IFERROR(EXP(TREND(LN($D$1:$H$1),LN(D815:H815),LN(Calculations!$B$2))),0)</f>
        <v>6.9108468895513253E-2</v>
      </c>
    </row>
    <row r="816" spans="1:9" x14ac:dyDescent="0.35">
      <c r="A816">
        <v>-62</v>
      </c>
      <c r="B816">
        <v>15</v>
      </c>
      <c r="C816">
        <f>ASIN(SQRT((SIN(RADIANS(PARAMETERS!$D$8-B816)/2)*SIN(RADIANS(PARAMETERS!$D$8-B816)/2))+(COS(RADIANS(B816))*COS(RADIANS(PARAMETERS!$D$8))*SIN(RADIANS(PARAMETERS!$D$9-A816)/2)*SIN(RADIANS(PARAMETERS!$D$9-A816)/2))))*2*3958.756</f>
        <v>95.290684206486404</v>
      </c>
      <c r="D816">
        <v>133.27293395996</v>
      </c>
      <c r="E816">
        <v>171.34959411621</v>
      </c>
      <c r="F816">
        <v>229.81898498535</v>
      </c>
      <c r="G816">
        <v>274.74969482422</v>
      </c>
      <c r="H816">
        <v>322.51345825195</v>
      </c>
      <c r="I816" s="10">
        <f>IFERROR(EXP(TREND(LN($D$1:$H$1),LN(D816:H816),LN(Calculations!$B$2))),0)</f>
        <v>0.18129633282328986</v>
      </c>
    </row>
    <row r="817" spans="1:15" x14ac:dyDescent="0.35">
      <c r="A817">
        <v>-61.5</v>
      </c>
      <c r="B817">
        <v>15</v>
      </c>
      <c r="C817">
        <f>ASIN(SQRT((SIN(RADIANS(PARAMETERS!$D$8-B817)/2)*SIN(RADIANS(PARAMETERS!$D$8-B817)/2))+(COS(RADIANS(B817))*COS(RADIANS(PARAMETERS!$D$8))*SIN(RADIANS(PARAMETERS!$D$9-A817)/2)*SIN(RADIANS(PARAMETERS!$D$9-A817)/2))))*2*3958.756</f>
        <v>64.388515934439596</v>
      </c>
      <c r="D817">
        <v>95.432731628417997</v>
      </c>
      <c r="E817">
        <v>128.29196166992</v>
      </c>
      <c r="F817">
        <v>164.42477416992</v>
      </c>
      <c r="G817">
        <v>190.47340393066</v>
      </c>
      <c r="H817">
        <v>226.34744262695</v>
      </c>
      <c r="I817" s="10">
        <f>IFERROR(EXP(TREND(LN($D$1:$H$1),LN(D817:H817),LN(Calculations!$B$2))),0)</f>
        <v>9.5009041171718114E-2</v>
      </c>
    </row>
    <row r="818" spans="1:15" x14ac:dyDescent="0.35">
      <c r="A818">
        <v>-61</v>
      </c>
      <c r="B818">
        <v>15</v>
      </c>
      <c r="C818">
        <f>ASIN(SQRT((SIN(RADIANS(PARAMETERS!$D$8-B818)/2)*SIN(RADIANS(PARAMETERS!$D$8-B818)/2))+(COS(RADIANS(B818))*COS(RADIANS(PARAMETERS!$D$8))*SIN(RADIANS(PARAMETERS!$D$9-A818)/2)*SIN(RADIANS(PARAMETERS!$D$9-A818)/2))))*2*3958.756</f>
        <v>37.868495624340923</v>
      </c>
      <c r="D818">
        <v>99.178520202637003</v>
      </c>
      <c r="E818">
        <v>133.35211181641</v>
      </c>
      <c r="F818">
        <v>171.32464599609</v>
      </c>
      <c r="G818">
        <v>199.52973937988</v>
      </c>
      <c r="H818">
        <v>238.60084533691</v>
      </c>
      <c r="I818" s="10">
        <f>IFERROR(EXP(TREND(LN($D$1:$H$1),LN(D818:H818),LN(Calculations!$B$2))),0)</f>
        <v>9.9686325588540528E-2</v>
      </c>
    </row>
    <row r="819" spans="1:15" x14ac:dyDescent="0.35">
      <c r="A819">
        <v>-60.5</v>
      </c>
      <c r="B819">
        <v>15</v>
      </c>
      <c r="C819">
        <f>ASIN(SQRT((SIN(RADIANS(PARAMETERS!$D$8-B819)/2)*SIN(RADIANS(PARAMETERS!$D$8-B819)/2))+(COS(RADIANS(B819))*COS(RADIANS(PARAMETERS!$D$8))*SIN(RADIANS(PARAMETERS!$D$9-A819)/2)*SIN(RADIANS(PARAMETERS!$D$9-A819)/2))))*2*3958.756</f>
        <v>30.736861363345636</v>
      </c>
      <c r="D819">
        <v>98.291694641112997</v>
      </c>
      <c r="E819">
        <v>132.60963439941</v>
      </c>
      <c r="F819">
        <v>170.66033935547</v>
      </c>
      <c r="G819">
        <v>198.9615020752</v>
      </c>
      <c r="H819">
        <v>238.20989990234</v>
      </c>
      <c r="I819" s="10">
        <f>IFERROR(EXP(TREND(LN($D$1:$H$1),LN(D819:H819),LN(Calculations!$B$2))),0)</f>
        <v>9.4981451337797826E-2</v>
      </c>
    </row>
    <row r="820" spans="1:15" x14ac:dyDescent="0.35">
      <c r="A820">
        <v>-60</v>
      </c>
      <c r="B820">
        <v>15</v>
      </c>
      <c r="C820">
        <f>ASIN(SQRT((SIN(RADIANS(PARAMETERS!$D$8-B820)/2)*SIN(RADIANS(PARAMETERS!$D$8-B820)/2))+(COS(RADIANS(B820))*COS(RADIANS(PARAMETERS!$D$8))*SIN(RADIANS(PARAMETERS!$D$9-A820)/2)*SIN(RADIANS(PARAMETERS!$D$9-A820)/2))))*2*3958.756</f>
        <v>51.750155618392711</v>
      </c>
      <c r="D820">
        <v>89.619239807129006</v>
      </c>
      <c r="E820">
        <v>120.25881195068</v>
      </c>
      <c r="F820">
        <v>158.0647277832</v>
      </c>
      <c r="G820">
        <v>184.02116394043</v>
      </c>
      <c r="H820">
        <v>219.96331787109</v>
      </c>
      <c r="I820" s="10">
        <f>IFERROR(EXP(TREND(LN($D$1:$H$1),LN(D820:H820),LN(Calculations!$B$2))),0)</f>
        <v>6.9860445870892143E-2</v>
      </c>
    </row>
    <row r="821" spans="1:15" x14ac:dyDescent="0.35">
      <c r="A821">
        <v>-59.5</v>
      </c>
      <c r="B821">
        <v>15</v>
      </c>
      <c r="C821">
        <f>ASIN(SQRT((SIN(RADIANS(PARAMETERS!$D$8-B821)/2)*SIN(RADIANS(PARAMETERS!$D$8-B821)/2))+(COS(RADIANS(B821))*COS(RADIANS(PARAMETERS!$D$8))*SIN(RADIANS(PARAMETERS!$D$9-A821)/2)*SIN(RADIANS(PARAMETERS!$D$9-A821)/2))))*2*3958.756</f>
        <v>81.449283313765392</v>
      </c>
      <c r="D821">
        <v>74.924880981445</v>
      </c>
      <c r="E821">
        <v>99.160087585449006</v>
      </c>
      <c r="F821">
        <v>135.95487976074</v>
      </c>
      <c r="G821">
        <v>158.08245849609</v>
      </c>
      <c r="H821">
        <v>188.68089294434</v>
      </c>
      <c r="I821" s="10">
        <f>IFERROR(EXP(TREND(LN($D$1:$H$1),LN(D821:H821),LN(Calculations!$B$2))),0)</f>
        <v>3.9345310373779314E-2</v>
      </c>
    </row>
    <row r="822" spans="1:15" x14ac:dyDescent="0.35">
      <c r="A822">
        <v>-59</v>
      </c>
      <c r="B822">
        <v>15</v>
      </c>
      <c r="C822">
        <f>ASIN(SQRT((SIN(RADIANS(PARAMETERS!$D$8-B822)/2)*SIN(RADIANS(PARAMETERS!$D$8-B822)/2))+(COS(RADIANS(B822))*COS(RADIANS(PARAMETERS!$D$8))*SIN(RADIANS(PARAMETERS!$D$9-A822)/2)*SIN(RADIANS(PARAMETERS!$D$9-A822)/2))))*2*3958.756</f>
        <v>113.19211694789878</v>
      </c>
      <c r="D822">
        <v>47.028739929198998</v>
      </c>
      <c r="E822">
        <v>63.85338973999</v>
      </c>
      <c r="F822">
        <v>85.377716064452997</v>
      </c>
      <c r="G822">
        <v>101.87777709961</v>
      </c>
      <c r="H822">
        <v>125.34867095947</v>
      </c>
      <c r="I822" s="10">
        <f>IFERROR(EXP(TREND(LN($D$1:$H$1),LN(D822:H822),LN(Calculations!$B$2))),0)</f>
        <v>1.1933594386367525E-2</v>
      </c>
    </row>
    <row r="823" spans="1:15" x14ac:dyDescent="0.35">
      <c r="A823">
        <v>-90</v>
      </c>
      <c r="B823">
        <v>15.5</v>
      </c>
      <c r="C823">
        <f>ASIN(SQRT((SIN(RADIANS(PARAMETERS!$D$8-B823)/2)*SIN(RADIANS(PARAMETERS!$D$8-B823)/2))+(COS(RADIANS(B823))*COS(RADIANS(PARAMETERS!$D$8))*SIN(RADIANS(PARAMETERS!$D$9-A823)/2)*SIN(RADIANS(PARAMETERS!$D$9-A823)/2))))*2*3958.756</f>
        <v>1953.6145980837762</v>
      </c>
      <c r="D823">
        <v>166.59243774414</v>
      </c>
      <c r="E823">
        <v>216.2336730957</v>
      </c>
      <c r="F823">
        <v>293.25634765625</v>
      </c>
      <c r="G823">
        <v>332.93246459961</v>
      </c>
      <c r="H823">
        <v>385.34463500977</v>
      </c>
      <c r="I823" s="10">
        <f>IFERROR(EXP(TREND(LN($D$1:$H$1),LN(D823:H823),LN(Calculations!$B$2))),0)</f>
        <v>0.41431699349267498</v>
      </c>
      <c r="O823" s="259"/>
    </row>
    <row r="824" spans="1:15" x14ac:dyDescent="0.35">
      <c r="A824">
        <v>-89.5</v>
      </c>
      <c r="B824">
        <v>15.5</v>
      </c>
      <c r="C824">
        <f>ASIN(SQRT((SIN(RADIANS(PARAMETERS!$D$8-B824)/2)*SIN(RADIANS(PARAMETERS!$D$8-B824)/2))+(COS(RADIANS(B824))*COS(RADIANS(PARAMETERS!$D$8))*SIN(RADIANS(PARAMETERS!$D$9-A824)/2)*SIN(RADIANS(PARAMETERS!$D$9-A824)/2))))*2*3958.756</f>
        <v>1920.3978664565209</v>
      </c>
      <c r="D824">
        <v>156.71516418457</v>
      </c>
      <c r="E824">
        <v>200.47685241699</v>
      </c>
      <c r="F824">
        <v>267.30743408203</v>
      </c>
      <c r="G824">
        <v>310.52093505859</v>
      </c>
      <c r="H824">
        <v>356.04711914063</v>
      </c>
      <c r="I824" s="10">
        <f>IFERROR(EXP(TREND(LN($D$1:$H$1),LN(D824:H824),LN(Calculations!$B$2))),0)</f>
        <v>0.37766595018198384</v>
      </c>
      <c r="O824" s="259"/>
    </row>
    <row r="825" spans="1:15" x14ac:dyDescent="0.35">
      <c r="A825">
        <v>-89</v>
      </c>
      <c r="B825">
        <v>15.5</v>
      </c>
      <c r="C825">
        <f>ASIN(SQRT((SIN(RADIANS(PARAMETERS!$D$8-B825)/2)*SIN(RADIANS(PARAMETERS!$D$8-B825)/2))+(COS(RADIANS(B825))*COS(RADIANS(PARAMETERS!$D$8))*SIN(RADIANS(PARAMETERS!$D$9-A825)/2)*SIN(RADIANS(PARAMETERS!$D$9-A825)/2))))*2*3958.756</f>
        <v>1887.178326058729</v>
      </c>
      <c r="D825">
        <v>180.2124786377</v>
      </c>
      <c r="E825">
        <v>241.61546325684</v>
      </c>
      <c r="F825">
        <v>324.05575561523</v>
      </c>
      <c r="G825">
        <v>371.41488647461</v>
      </c>
      <c r="H825">
        <v>435.88369750977</v>
      </c>
      <c r="I825" s="10">
        <f>IFERROR(EXP(TREND(LN($D$1:$H$1),LN(D825:H825),LN(Calculations!$B$2))),0)</f>
        <v>0.43259051778279944</v>
      </c>
      <c r="O825" s="259"/>
    </row>
    <row r="826" spans="1:15" x14ac:dyDescent="0.35">
      <c r="A826">
        <v>-88.5</v>
      </c>
      <c r="B826">
        <v>15.5</v>
      </c>
      <c r="C826">
        <f>ASIN(SQRT((SIN(RADIANS(PARAMETERS!$D$8-B826)/2)*SIN(RADIANS(PARAMETERS!$D$8-B826)/2))+(COS(RADIANS(B826))*COS(RADIANS(PARAMETERS!$D$8))*SIN(RADIANS(PARAMETERS!$D$9-A826)/2)*SIN(RADIANS(PARAMETERS!$D$9-A826)/2))))*2*3958.756</f>
        <v>1853.9560333734225</v>
      </c>
      <c r="D826">
        <v>172.64079284668</v>
      </c>
      <c r="E826">
        <v>226.33918762207</v>
      </c>
      <c r="F826">
        <v>305.29577636719</v>
      </c>
      <c r="G826">
        <v>346.61947631836</v>
      </c>
      <c r="H826">
        <v>402.29507446289</v>
      </c>
      <c r="I826" s="10">
        <f>IFERROR(EXP(TREND(LN($D$1:$H$1),LN(D826:H826),LN(Calculations!$B$2))),0)</f>
        <v>0.44998364454088263</v>
      </c>
      <c r="O826" s="259"/>
    </row>
    <row r="827" spans="1:15" x14ac:dyDescent="0.35">
      <c r="A827">
        <v>-88</v>
      </c>
      <c r="B827">
        <v>15.5</v>
      </c>
      <c r="C827">
        <f>ASIN(SQRT((SIN(RADIANS(PARAMETERS!$D$8-B827)/2)*SIN(RADIANS(PARAMETERS!$D$8-B827)/2))+(COS(RADIANS(B827))*COS(RADIANS(PARAMETERS!$D$8))*SIN(RADIANS(PARAMETERS!$D$9-A827)/2)*SIN(RADIANS(PARAMETERS!$D$9-A827)/2))))*2*3958.756</f>
        <v>1820.7310444825966</v>
      </c>
      <c r="D827">
        <v>166.29200744629</v>
      </c>
      <c r="E827">
        <v>213.74430847168</v>
      </c>
      <c r="F827">
        <v>286.58908081055</v>
      </c>
      <c r="G827">
        <v>325.57022094727</v>
      </c>
      <c r="H827">
        <v>373.58703613281</v>
      </c>
      <c r="I827" s="10">
        <f>IFERROR(EXP(TREND(LN($D$1:$H$1),LN(D827:H827),LN(Calculations!$B$2))),0)</f>
        <v>0.4818801507309261</v>
      </c>
      <c r="O827" s="259"/>
    </row>
    <row r="828" spans="1:15" x14ac:dyDescent="0.35">
      <c r="A828">
        <v>-87.5</v>
      </c>
      <c r="B828">
        <v>15.5</v>
      </c>
      <c r="C828">
        <f>ASIN(SQRT((SIN(RADIANS(PARAMETERS!$D$8-B828)/2)*SIN(RADIANS(PARAMETERS!$D$8-B828)/2))+(COS(RADIANS(B828))*COS(RADIANS(PARAMETERS!$D$8))*SIN(RADIANS(PARAMETERS!$D$9-A828)/2)*SIN(RADIANS(PARAMETERS!$D$9-A828)/2))))*2*3958.756</f>
        <v>1787.5034150783893</v>
      </c>
      <c r="D828">
        <v>191.06283569336</v>
      </c>
      <c r="E828">
        <v>256.49038696289</v>
      </c>
      <c r="F828">
        <v>336.93991088867</v>
      </c>
      <c r="G828">
        <v>385.97271728516</v>
      </c>
      <c r="H828">
        <v>452.68041992188</v>
      </c>
      <c r="I828" s="10">
        <f>IFERROR(EXP(TREND(LN($D$1:$H$1),LN(D828:H828),LN(Calculations!$B$2))),0)</f>
        <v>0.58430317345723082</v>
      </c>
      <c r="O828" s="259"/>
    </row>
    <row r="829" spans="1:15" x14ac:dyDescent="0.35">
      <c r="A829">
        <v>-87</v>
      </c>
      <c r="B829">
        <v>15.5</v>
      </c>
      <c r="C829">
        <f>ASIN(SQRT((SIN(RADIANS(PARAMETERS!$D$8-B829)/2)*SIN(RADIANS(PARAMETERS!$D$8-B829)/2))+(COS(RADIANS(B829))*COS(RADIANS(PARAMETERS!$D$8))*SIN(RADIANS(PARAMETERS!$D$9-A829)/2)*SIN(RADIANS(PARAMETERS!$D$9-A829)/2))))*2*3958.756</f>
        <v>1754.2732004742982</v>
      </c>
      <c r="D829">
        <v>178.07540893555</v>
      </c>
      <c r="E829">
        <v>233.07286071777</v>
      </c>
      <c r="F829">
        <v>310.82192993164</v>
      </c>
      <c r="G829">
        <v>352.52285766602</v>
      </c>
      <c r="H829">
        <v>408.6423034668</v>
      </c>
      <c r="I829" s="10">
        <f>IFERROR(EXP(TREND(LN($D$1:$H$1),LN(D829:H829),LN(Calculations!$B$2))),0)</f>
        <v>0.54280364344516674</v>
      </c>
      <c r="O829" s="259"/>
    </row>
    <row r="830" spans="1:15" x14ac:dyDescent="0.35">
      <c r="A830">
        <v>-86.5</v>
      </c>
      <c r="B830">
        <v>15.5</v>
      </c>
      <c r="C830">
        <f>ASIN(SQRT((SIN(RADIANS(PARAMETERS!$D$8-B830)/2)*SIN(RADIANS(PARAMETERS!$D$8-B830)/2))+(COS(RADIANS(B830))*COS(RADIANS(PARAMETERS!$D$8))*SIN(RADIANS(PARAMETERS!$D$9-A830)/2)*SIN(RADIANS(PARAMETERS!$D$9-A830)/2))))*2*3958.756</f>
        <v>1721.0404556164774</v>
      </c>
      <c r="D830">
        <v>155.88470458984</v>
      </c>
      <c r="E830">
        <v>198.96212768555</v>
      </c>
      <c r="F830">
        <v>264.58489990234</v>
      </c>
      <c r="G830">
        <v>308.23687744141</v>
      </c>
      <c r="H830">
        <v>353.56405639648</v>
      </c>
      <c r="I830" s="10">
        <f>IFERROR(EXP(TREND(LN($D$1:$H$1),LN(D830:H830),LN(Calculations!$B$2))),0)</f>
        <v>0.37522442553351282</v>
      </c>
      <c r="O830" s="259"/>
    </row>
    <row r="831" spans="1:15" x14ac:dyDescent="0.35">
      <c r="A831">
        <v>-86</v>
      </c>
      <c r="B831">
        <v>15.5</v>
      </c>
      <c r="C831">
        <f>ASIN(SQRT((SIN(RADIANS(PARAMETERS!$D$8-B831)/2)*SIN(RADIANS(PARAMETERS!$D$8-B831)/2))+(COS(RADIANS(B831))*COS(RADIANS(PARAMETERS!$D$8))*SIN(RADIANS(PARAMETERS!$D$9-A831)/2)*SIN(RADIANS(PARAMETERS!$D$9-A831)/2))))*2*3958.756</f>
        <v>1687.8052350951436</v>
      </c>
      <c r="D831">
        <v>140.15769958496</v>
      </c>
      <c r="E831">
        <v>182.27754211426</v>
      </c>
      <c r="F831">
        <v>247.76962280273</v>
      </c>
      <c r="G831">
        <v>297.67294311523</v>
      </c>
      <c r="H831">
        <v>347.90972900391</v>
      </c>
      <c r="I831" s="10">
        <f>IFERROR(EXP(TREND(LN($D$1:$H$1),LN(D831:H831),LN(Calculations!$B$2))),0)</f>
        <v>0.18303841610699378</v>
      </c>
      <c r="O831" s="259"/>
    </row>
    <row r="832" spans="1:15" x14ac:dyDescent="0.35">
      <c r="A832">
        <v>-85.5</v>
      </c>
      <c r="B832">
        <v>15.5</v>
      </c>
      <c r="C832">
        <f>ASIN(SQRT((SIN(RADIANS(PARAMETERS!$D$8-B832)/2)*SIN(RADIANS(PARAMETERS!$D$8-B832)/2))+(COS(RADIANS(B832))*COS(RADIANS(PARAMETERS!$D$8))*SIN(RADIANS(PARAMETERS!$D$9-A832)/2)*SIN(RADIANS(PARAMETERS!$D$9-A832)/2))))*2*3958.756</f>
        <v>1654.5675931561302</v>
      </c>
      <c r="D832">
        <v>94.395690917969006</v>
      </c>
      <c r="E832">
        <v>128.70086669922</v>
      </c>
      <c r="F832">
        <v>165.87159729004</v>
      </c>
      <c r="G832">
        <v>192.88407897949</v>
      </c>
      <c r="H832">
        <v>230.24078369141</v>
      </c>
      <c r="I832" s="10">
        <f>IFERROR(EXP(TREND(LN($D$1:$H$1),LN(D832:H832),LN(Calculations!$B$2))),0)</f>
        <v>8.4333774002141829E-2</v>
      </c>
    </row>
    <row r="833" spans="1:9" x14ac:dyDescent="0.35">
      <c r="A833">
        <v>-85</v>
      </c>
      <c r="B833">
        <v>15.5</v>
      </c>
      <c r="C833">
        <f>ASIN(SQRT((SIN(RADIANS(PARAMETERS!$D$8-B833)/2)*SIN(RADIANS(PARAMETERS!$D$8-B833)/2))+(COS(RADIANS(B833))*COS(RADIANS(PARAMETERS!$D$8))*SIN(RADIANS(PARAMETERS!$D$9-A833)/2)*SIN(RADIANS(PARAMETERS!$D$9-A833)/2))))*2*3958.756</f>
        <v>1621.3275837126255</v>
      </c>
      <c r="D833">
        <v>65.132362365722997</v>
      </c>
      <c r="E833">
        <v>82.812347412109006</v>
      </c>
      <c r="F833">
        <v>109.63274383545</v>
      </c>
      <c r="G833">
        <v>130.03205871582</v>
      </c>
      <c r="H833">
        <v>150.35189819336</v>
      </c>
      <c r="I833" s="10">
        <f>IFERROR(EXP(TREND(LN($D$1:$H$1),LN(D833:H833),LN(Calculations!$B$2))),0)</f>
        <v>3.2510699938910516E-2</v>
      </c>
    </row>
    <row r="834" spans="1:9" x14ac:dyDescent="0.35">
      <c r="A834">
        <v>-84.5</v>
      </c>
      <c r="B834">
        <v>15.5</v>
      </c>
      <c r="C834">
        <f>ASIN(SQRT((SIN(RADIANS(PARAMETERS!$D$8-B834)/2)*SIN(RADIANS(PARAMETERS!$D$8-B834)/2))+(COS(RADIANS(B834))*COS(RADIANS(PARAMETERS!$D$8))*SIN(RADIANS(PARAMETERS!$D$9-A834)/2)*SIN(RADIANS(PARAMETERS!$D$9-A834)/2))))*2*3958.756</f>
        <v>1588.0852603571475</v>
      </c>
      <c r="D834">
        <v>45.438335418701001</v>
      </c>
      <c r="E834">
        <v>60.834590911865</v>
      </c>
      <c r="F834">
        <v>77.038673400879006</v>
      </c>
      <c r="G834">
        <v>88.938133239745994</v>
      </c>
      <c r="H834">
        <v>105.26484680176</v>
      </c>
      <c r="I834" s="10">
        <f>IFERROR(EXP(TREND(LN($D$1:$H$1),LN(D834:H834),LN(Calculations!$B$2))),0)</f>
        <v>1.3489496104830183E-2</v>
      </c>
    </row>
    <row r="835" spans="1:9" x14ac:dyDescent="0.35">
      <c r="A835">
        <v>-84</v>
      </c>
      <c r="B835">
        <v>15.5</v>
      </c>
      <c r="C835">
        <f>ASIN(SQRT((SIN(RADIANS(PARAMETERS!$D$8-B835)/2)*SIN(RADIANS(PARAMETERS!$D$8-B835)/2))+(COS(RADIANS(B835))*COS(RADIANS(PARAMETERS!$D$8))*SIN(RADIANS(PARAMETERS!$D$9-A835)/2)*SIN(RADIANS(PARAMETERS!$D$9-A835)/2))))*2*3958.756</f>
        <v>1554.8406763738108</v>
      </c>
      <c r="D835">
        <v>34.226024627686002</v>
      </c>
      <c r="E835">
        <v>44.953117370605</v>
      </c>
      <c r="F835">
        <v>60.616374969482003</v>
      </c>
      <c r="G835">
        <v>69.158813476562997</v>
      </c>
      <c r="H835">
        <v>80.729667663574006</v>
      </c>
      <c r="I835" s="10">
        <f>IFERROR(EXP(TREND(LN($D$1:$H$1),LN(D835:H835),LN(Calculations!$B$2))),0)</f>
        <v>5.9606604864159505E-3</v>
      </c>
    </row>
    <row r="836" spans="1:9" x14ac:dyDescent="0.35">
      <c r="A836">
        <v>-83.5</v>
      </c>
      <c r="B836">
        <v>15.5</v>
      </c>
      <c r="C836">
        <f>ASIN(SQRT((SIN(RADIANS(PARAMETERS!$D$8-B836)/2)*SIN(RADIANS(PARAMETERS!$D$8-B836)/2))+(COS(RADIANS(B836))*COS(RADIANS(PARAMETERS!$D$8))*SIN(RADIANS(PARAMETERS!$D$9-A836)/2)*SIN(RADIANS(PARAMETERS!$D$9-A836)/2))))*2*3958.756</f>
        <v>1521.5938847509458</v>
      </c>
      <c r="D836">
        <v>28.340284347533998</v>
      </c>
      <c r="E836">
        <v>36.560562133788999</v>
      </c>
      <c r="F836">
        <v>49.230030059813998</v>
      </c>
      <c r="G836">
        <v>58.756820678711001</v>
      </c>
      <c r="H836">
        <v>68.477607727050994</v>
      </c>
      <c r="I836" s="10">
        <f>IFERROR(EXP(TREND(LN($D$1:$H$1),LN(D836:H836),LN(Calculations!$B$2))),0)</f>
        <v>3.5121498164902573E-3</v>
      </c>
    </row>
    <row r="837" spans="1:9" x14ac:dyDescent="0.35">
      <c r="A837">
        <v>-83</v>
      </c>
      <c r="B837">
        <v>15.5</v>
      </c>
      <c r="C837">
        <f>ASIN(SQRT((SIN(RADIANS(PARAMETERS!$D$8-B837)/2)*SIN(RADIANS(PARAMETERS!$D$8-B837)/2))+(COS(RADIANS(B837))*COS(RADIANS(PARAMETERS!$D$8))*SIN(RADIANS(PARAMETERS!$D$9-A837)/2)*SIN(RADIANS(PARAMETERS!$D$9-A837)/2))))*2*3958.756</f>
        <v>1488.3449381941505</v>
      </c>
      <c r="D837">
        <v>25.731185913086001</v>
      </c>
      <c r="E837">
        <v>33.266212463378999</v>
      </c>
      <c r="F837">
        <v>44.857620239257997</v>
      </c>
      <c r="G837">
        <v>53.802787780762003</v>
      </c>
      <c r="H837">
        <v>64.286964416504006</v>
      </c>
      <c r="I837" s="10">
        <f>IFERROR(EXP(TREND(LN($D$1:$H$1),LN(D837:H837),LN(Calculations!$B$2))),0)</f>
        <v>2.7452777402242816E-3</v>
      </c>
    </row>
    <row r="838" spans="1:9" x14ac:dyDescent="0.35">
      <c r="A838">
        <v>-82.5</v>
      </c>
      <c r="B838">
        <v>15.5</v>
      </c>
      <c r="C838">
        <f>ASIN(SQRT((SIN(RADIANS(PARAMETERS!$D$8-B838)/2)*SIN(RADIANS(PARAMETERS!$D$8-B838)/2))+(COS(RADIANS(B838))*COS(RADIANS(PARAMETERS!$D$8))*SIN(RADIANS(PARAMETERS!$D$9-A838)/2)*SIN(RADIANS(PARAMETERS!$D$9-A838)/2))))*2*3958.756</f>
        <v>1455.0938891398555</v>
      </c>
      <c r="D838">
        <v>27.161302566528001</v>
      </c>
      <c r="E838">
        <v>37.367290496826001</v>
      </c>
      <c r="F838">
        <v>54.242603302002003</v>
      </c>
      <c r="G838">
        <v>66.58821105957</v>
      </c>
      <c r="H838">
        <v>83.759330749512003</v>
      </c>
      <c r="I838" s="10">
        <f>IFERROR(EXP(TREND(LN($D$1:$H$1),LN(D838:H838),LN(Calculations!$B$2))),0)</f>
        <v>3.3014183273602769E-3</v>
      </c>
    </row>
    <row r="839" spans="1:9" x14ac:dyDescent="0.35">
      <c r="A839">
        <v>-82</v>
      </c>
      <c r="B839">
        <v>15.5</v>
      </c>
      <c r="C839">
        <f>ASIN(SQRT((SIN(RADIANS(PARAMETERS!$D$8-B839)/2)*SIN(RADIANS(PARAMETERS!$D$8-B839)/2))+(COS(RADIANS(B839))*COS(RADIANS(PARAMETERS!$D$8))*SIN(RADIANS(PARAMETERS!$D$9-A839)/2)*SIN(RADIANS(PARAMETERS!$D$9-A839)/2))))*2*3958.756</f>
        <v>1421.8407897695188</v>
      </c>
      <c r="D839">
        <v>30.358879089355</v>
      </c>
      <c r="E839">
        <v>43.774440765381001</v>
      </c>
      <c r="F839">
        <v>65.101119995117003</v>
      </c>
      <c r="G839">
        <v>79.880294799805</v>
      </c>
      <c r="H839">
        <v>101.55401611328</v>
      </c>
      <c r="I839" s="10">
        <f>IFERROR(EXP(TREND(LN($D$1:$H$1),LN(D839:H839),LN(Calculations!$B$2))),0)</f>
        <v>4.2239603909699445E-3</v>
      </c>
    </row>
    <row r="840" spans="1:9" x14ac:dyDescent="0.35">
      <c r="A840">
        <v>-81.5</v>
      </c>
      <c r="B840">
        <v>15.5</v>
      </c>
      <c r="C840">
        <f>ASIN(SQRT((SIN(RADIANS(PARAMETERS!$D$8-B840)/2)*SIN(RADIANS(PARAMETERS!$D$8-B840)/2))+(COS(RADIANS(B840))*COS(RADIANS(PARAMETERS!$D$8))*SIN(RADIANS(PARAMETERS!$D$9-A840)/2)*SIN(RADIANS(PARAMETERS!$D$9-A840)/2))))*2*3958.756</f>
        <v>1388.5856920245637</v>
      </c>
      <c r="D840">
        <v>29.350862503051999</v>
      </c>
      <c r="E840">
        <v>43.033771514892997</v>
      </c>
      <c r="F840">
        <v>65.67578125</v>
      </c>
      <c r="G840">
        <v>82.386787414550994</v>
      </c>
      <c r="H840">
        <v>107.49317932129</v>
      </c>
      <c r="I840" s="10">
        <f>IFERROR(EXP(TREND(LN($D$1:$H$1),LN(D840:H840),LN(Calculations!$B$2))),0)</f>
        <v>3.9330298796105652E-3</v>
      </c>
    </row>
    <row r="841" spans="1:9" x14ac:dyDescent="0.35">
      <c r="A841">
        <v>-81</v>
      </c>
      <c r="B841">
        <v>15.5</v>
      </c>
      <c r="C841">
        <f>ASIN(SQRT((SIN(RADIANS(PARAMETERS!$D$8-B841)/2)*SIN(RADIANS(PARAMETERS!$D$8-B841)/2))+(COS(RADIANS(B841))*COS(RADIANS(PARAMETERS!$D$8))*SIN(RADIANS(PARAMETERS!$D$9-A841)/2)*SIN(RADIANS(PARAMETERS!$D$9-A841)/2))))*2*3958.756</f>
        <v>1355.3286476222095</v>
      </c>
      <c r="D841">
        <v>22.480587005615</v>
      </c>
      <c r="E841">
        <v>33.065883636475</v>
      </c>
      <c r="F841">
        <v>50.17064666748</v>
      </c>
      <c r="G841">
        <v>63.627841949462997</v>
      </c>
      <c r="H841">
        <v>81.927612304687997</v>
      </c>
      <c r="I841" s="10">
        <f>IFERROR(EXP(TREND(LN($D$1:$H$1),LN(D841:H841),LN(Calculations!$B$2))),0)</f>
        <v>2.4648346674362364E-3</v>
      </c>
    </row>
    <row r="842" spans="1:9" x14ac:dyDescent="0.35">
      <c r="A842">
        <v>-80.5</v>
      </c>
      <c r="B842">
        <v>15.5</v>
      </c>
      <c r="C842">
        <f>ASIN(SQRT((SIN(RADIANS(PARAMETERS!$D$8-B842)/2)*SIN(RADIANS(PARAMETERS!$D$8-B842)/2))+(COS(RADIANS(B842))*COS(RADIANS(PARAMETERS!$D$8))*SIN(RADIANS(PARAMETERS!$D$9-A842)/2)*SIN(RADIANS(PARAMETERS!$D$9-A842)/2))))*2*3958.756</f>
        <v>1322.0697080723758</v>
      </c>
      <c r="D842">
        <v>14.711853981018001</v>
      </c>
      <c r="E842">
        <v>20.629356384276999</v>
      </c>
      <c r="F842">
        <v>29.404302597046001</v>
      </c>
      <c r="G842">
        <v>35.323795318603999</v>
      </c>
      <c r="H842">
        <v>43.806221008301002</v>
      </c>
      <c r="I842" s="10">
        <f>IFERROR(EXP(TREND(LN($D$1:$H$1),LN(D842:H842),LN(Calculations!$B$2))),0)</f>
        <v>9.3428550052431598E-4</v>
      </c>
    </row>
    <row r="843" spans="1:9" x14ac:dyDescent="0.35">
      <c r="A843">
        <v>-80</v>
      </c>
      <c r="B843">
        <v>15.5</v>
      </c>
      <c r="C843">
        <f>ASIN(SQRT((SIN(RADIANS(PARAMETERS!$D$8-B843)/2)*SIN(RADIANS(PARAMETERS!$D$8-B843)/2))+(COS(RADIANS(B843))*COS(RADIANS(PARAMETERS!$D$8))*SIN(RADIANS(PARAMETERS!$D$9-A843)/2)*SIN(RADIANS(PARAMETERS!$D$9-A843)/2))))*2*3958.756</f>
        <v>1288.8089246958696</v>
      </c>
      <c r="D843">
        <v>10.719574928284</v>
      </c>
      <c r="E843">
        <v>14.333896636963001</v>
      </c>
      <c r="F843">
        <v>19.590660095215</v>
      </c>
      <c r="G843">
        <v>23.690649032593001</v>
      </c>
      <c r="H843">
        <v>28.530654907226999</v>
      </c>
      <c r="I843" s="10">
        <f>IFERROR(EXP(TREND(LN($D$1:$H$1),LN(D843:H843),LN(Calculations!$B$2))),0)</f>
        <v>3.7390472740767954E-4</v>
      </c>
    </row>
    <row r="844" spans="1:9" x14ac:dyDescent="0.35">
      <c r="A844">
        <v>-79.5</v>
      </c>
      <c r="B844">
        <v>15.5</v>
      </c>
      <c r="C844">
        <f>ASIN(SQRT((SIN(RADIANS(PARAMETERS!$D$8-B844)/2)*SIN(RADIANS(PARAMETERS!$D$8-B844)/2))+(COS(RADIANS(B844))*COS(RADIANS(PARAMETERS!$D$8))*SIN(RADIANS(PARAMETERS!$D$9-A844)/2)*SIN(RADIANS(PARAMETERS!$D$9-A844)/2))))*2*3958.756</f>
        <v>1255.5463486441099</v>
      </c>
      <c r="D844">
        <v>8.4698743820190003</v>
      </c>
      <c r="E844">
        <v>11.945609092712001</v>
      </c>
      <c r="F844">
        <v>15.915288925171</v>
      </c>
      <c r="G844">
        <v>18.949773788451999</v>
      </c>
      <c r="H844">
        <v>23.25599861145</v>
      </c>
      <c r="I844" s="10">
        <f>IFERROR(EXP(TREND(LN($D$1:$H$1),LN(D844:H844),LN(Calculations!$B$2))),0)</f>
        <v>2.3393207170315005E-4</v>
      </c>
    </row>
    <row r="845" spans="1:9" x14ac:dyDescent="0.35">
      <c r="A845">
        <v>-79</v>
      </c>
      <c r="B845">
        <v>15.5</v>
      </c>
      <c r="C845">
        <f>ASIN(SQRT((SIN(RADIANS(PARAMETERS!$D$8-B845)/2)*SIN(RADIANS(PARAMETERS!$D$8-B845)/2))+(COS(RADIANS(B845))*COS(RADIANS(PARAMETERS!$D$8))*SIN(RADIANS(PARAMETERS!$D$9-A845)/2)*SIN(RADIANS(PARAMETERS!$D$9-A845)/2))))*2*3958.756</f>
        <v>1222.2820309207091</v>
      </c>
      <c r="D845">
        <v>7.6732769012451003</v>
      </c>
      <c r="E845">
        <v>10.988513946533001</v>
      </c>
      <c r="F845">
        <v>14.965015411376999</v>
      </c>
      <c r="G845">
        <v>17.927001953125</v>
      </c>
      <c r="H845">
        <v>22.158355712891002</v>
      </c>
      <c r="I845" s="10">
        <f>IFERROR(EXP(TREND(LN($D$1:$H$1),LN(D845:H845),LN(Calculations!$B$2))),0)</f>
        <v>2.179493158981716E-4</v>
      </c>
    </row>
    <row r="846" spans="1:9" x14ac:dyDescent="0.35">
      <c r="A846">
        <v>-78.5</v>
      </c>
      <c r="B846">
        <v>15.5</v>
      </c>
      <c r="C846">
        <f>ASIN(SQRT((SIN(RADIANS(PARAMETERS!$D$8-B846)/2)*SIN(RADIANS(PARAMETERS!$D$8-B846)/2))+(COS(RADIANS(B846))*COS(RADIANS(PARAMETERS!$D$8))*SIN(RADIANS(PARAMETERS!$D$9-A846)/2)*SIN(RADIANS(PARAMETERS!$D$9-A846)/2))))*2*3958.756</f>
        <v>1189.0160224052875</v>
      </c>
      <c r="D846">
        <v>7.4279313087462997</v>
      </c>
      <c r="E846">
        <v>10.723959922791</v>
      </c>
      <c r="F846">
        <v>14.786743164062999</v>
      </c>
      <c r="G846">
        <v>17.767425537108998</v>
      </c>
      <c r="H846">
        <v>22.039661407471002</v>
      </c>
      <c r="I846" s="10">
        <f>IFERROR(EXP(TREND(LN($D$1:$H$1),LN(D846:H846),LN(Calculations!$B$2))),0)</f>
        <v>2.1997713940507272E-4</v>
      </c>
    </row>
    <row r="847" spans="1:9" x14ac:dyDescent="0.35">
      <c r="A847">
        <v>-78</v>
      </c>
      <c r="B847">
        <v>15.5</v>
      </c>
      <c r="C847">
        <f>ASIN(SQRT((SIN(RADIANS(PARAMETERS!$D$8-B847)/2)*SIN(RADIANS(PARAMETERS!$D$8-B847)/2))+(COS(RADIANS(B847))*COS(RADIANS(PARAMETERS!$D$8))*SIN(RADIANS(PARAMETERS!$D$9-A847)/2)*SIN(RADIANS(PARAMETERS!$D$9-A847)/2))))*2*3958.756</f>
        <v>1155.7483738799883</v>
      </c>
      <c r="D847">
        <v>7.4875969886779998</v>
      </c>
      <c r="E847">
        <v>10.917570114136</v>
      </c>
      <c r="F847">
        <v>14.95959854126</v>
      </c>
      <c r="G847">
        <v>17.952545166016002</v>
      </c>
      <c r="H847">
        <v>22.236473083496001</v>
      </c>
      <c r="I847" s="10">
        <f>IFERROR(EXP(TREND(LN($D$1:$H$1),LN(D847:H847),LN(Calculations!$B$2))),0)</f>
        <v>2.2508570237747612E-4</v>
      </c>
    </row>
    <row r="848" spans="1:9" x14ac:dyDescent="0.35">
      <c r="A848">
        <v>-77.5</v>
      </c>
      <c r="B848">
        <v>15.5</v>
      </c>
      <c r="C848">
        <f>ASIN(SQRT((SIN(RADIANS(PARAMETERS!$D$8-B848)/2)*SIN(RADIANS(PARAMETERS!$D$8-B848)/2))+(COS(RADIANS(B848))*COS(RADIANS(PARAMETERS!$D$8))*SIN(RADIANS(PARAMETERS!$D$9-A848)/2)*SIN(RADIANS(PARAMETERS!$D$9-A848)/2))))*2*3958.756</f>
        <v>1122.4791360592801</v>
      </c>
      <c r="D848">
        <v>8.1559143066406001</v>
      </c>
      <c r="E848">
        <v>11.995385169983001</v>
      </c>
      <c r="F848">
        <v>16.647495269775</v>
      </c>
      <c r="G848">
        <v>20.319894790648998</v>
      </c>
      <c r="H848">
        <v>25.674684524536001</v>
      </c>
      <c r="I848" s="10">
        <f>IFERROR(EXP(TREND(LN($D$1:$H$1),LN(D848:H848),LN(Calculations!$B$2))),0)</f>
        <v>3.05413606361762E-4</v>
      </c>
    </row>
    <row r="849" spans="1:9" x14ac:dyDescent="0.35">
      <c r="A849">
        <v>-77</v>
      </c>
      <c r="B849">
        <v>15.5</v>
      </c>
      <c r="C849">
        <f>ASIN(SQRT((SIN(RADIANS(PARAMETERS!$D$8-B849)/2)*SIN(RADIANS(PARAMETERS!$D$8-B849)/2))+(COS(RADIANS(B849))*COS(RADIANS(PARAMETERS!$D$8))*SIN(RADIANS(PARAMETERS!$D$9-A849)/2)*SIN(RADIANS(PARAMETERS!$D$9-A849)/2))))*2*3958.756</f>
        <v>1089.2083596237578</v>
      </c>
      <c r="D849">
        <v>10.053575515746999</v>
      </c>
      <c r="E849">
        <v>14.743097305298001</v>
      </c>
      <c r="F849">
        <v>22.07989692688</v>
      </c>
      <c r="G849">
        <v>27.693462371826001</v>
      </c>
      <c r="H849">
        <v>34.750099182128999</v>
      </c>
      <c r="I849" s="10">
        <f>IFERROR(EXP(TREND(LN($D$1:$H$1),LN(D849:H849),LN(Calculations!$B$2))),0)</f>
        <v>5.6005474271963876E-4</v>
      </c>
    </row>
    <row r="850" spans="1:9" x14ac:dyDescent="0.35">
      <c r="A850">
        <v>-76.5</v>
      </c>
      <c r="B850">
        <v>15.5</v>
      </c>
      <c r="C850">
        <f>ASIN(SQRT((SIN(RADIANS(PARAMETERS!$D$8-B850)/2)*SIN(RADIANS(PARAMETERS!$D$8-B850)/2))+(COS(RADIANS(B850))*COS(RADIANS(PARAMETERS!$D$8))*SIN(RADIANS(PARAMETERS!$D$9-A850)/2)*SIN(RADIANS(PARAMETERS!$D$9-A850)/2))))*2*3958.756</f>
        <v>1055.9360952588552</v>
      </c>
      <c r="D850">
        <v>12.276679039000999</v>
      </c>
      <c r="E850">
        <v>18.361450195313001</v>
      </c>
      <c r="F850">
        <v>28.476480484008999</v>
      </c>
      <c r="G850">
        <v>35.375701904297003</v>
      </c>
      <c r="H850">
        <v>45.631072998047003</v>
      </c>
      <c r="I850" s="10">
        <f>IFERROR(EXP(TREND(LN($D$1:$H$1),LN(D850:H850),LN(Calculations!$B$2))),0)</f>
        <v>8.8080192968863517E-4</v>
      </c>
    </row>
    <row r="851" spans="1:9" x14ac:dyDescent="0.35">
      <c r="A851">
        <v>-76</v>
      </c>
      <c r="B851">
        <v>15.5</v>
      </c>
      <c r="C851">
        <f>ASIN(SQRT((SIN(RADIANS(PARAMETERS!$D$8-B851)/2)*SIN(RADIANS(PARAMETERS!$D$8-B851)/2))+(COS(RADIANS(B851))*COS(RADIANS(PARAMETERS!$D$8))*SIN(RADIANS(PARAMETERS!$D$9-A851)/2)*SIN(RADIANS(PARAMETERS!$D$9-A851)/2))))*2*3958.756</f>
        <v>1022.6623936995934</v>
      </c>
      <c r="D851">
        <v>12.655737876891999</v>
      </c>
      <c r="E851">
        <v>19.245901107788001</v>
      </c>
      <c r="F851">
        <v>29.857629776001001</v>
      </c>
      <c r="G851">
        <v>37.252510070801002</v>
      </c>
      <c r="H851">
        <v>48.296863555907997</v>
      </c>
      <c r="I851" s="10">
        <f>IFERROR(EXP(TREND(LN($D$1:$H$1),LN(D851:H851),LN(Calculations!$B$2))),0)</f>
        <v>9.5866063644394059E-4</v>
      </c>
    </row>
    <row r="852" spans="1:9" x14ac:dyDescent="0.35">
      <c r="A852">
        <v>-75.5</v>
      </c>
      <c r="B852">
        <v>15.5</v>
      </c>
      <c r="C852">
        <f>ASIN(SQRT((SIN(RADIANS(PARAMETERS!$D$8-B852)/2)*SIN(RADIANS(PARAMETERS!$D$8-B852)/2))+(COS(RADIANS(B852))*COS(RADIANS(PARAMETERS!$D$8))*SIN(RADIANS(PARAMETERS!$D$9-A852)/2)*SIN(RADIANS(PARAMETERS!$D$9-A852)/2))))*2*3958.756</f>
        <v>989.38730578281331</v>
      </c>
      <c r="D852">
        <v>10.695298194885</v>
      </c>
      <c r="E852">
        <v>16.249050140381001</v>
      </c>
      <c r="F852">
        <v>25.908781051636002</v>
      </c>
      <c r="G852">
        <v>32.109832763672003</v>
      </c>
      <c r="H852">
        <v>41.303588867187997</v>
      </c>
      <c r="I852" s="10">
        <f>IFERROR(EXP(TREND(LN($D$1:$H$1),LN(D852:H852),LN(Calculations!$B$2))),0)</f>
        <v>7.3922826099857212E-4</v>
      </c>
    </row>
    <row r="853" spans="1:9" x14ac:dyDescent="0.35">
      <c r="A853">
        <v>-75</v>
      </c>
      <c r="B853">
        <v>15.5</v>
      </c>
      <c r="C853">
        <f>ASIN(SQRT((SIN(RADIANS(PARAMETERS!$D$8-B853)/2)*SIN(RADIANS(PARAMETERS!$D$8-B853)/2))+(COS(RADIANS(B853))*COS(RADIANS(PARAMETERS!$D$8))*SIN(RADIANS(PARAMETERS!$D$9-A853)/2)*SIN(RADIANS(PARAMETERS!$D$9-A853)/2))))*2*3958.756</f>
        <v>956.11088250873422</v>
      </c>
      <c r="D853">
        <v>7.6135239601134996</v>
      </c>
      <c r="E853">
        <v>11.671635627746999</v>
      </c>
      <c r="F853">
        <v>17.337768554688001</v>
      </c>
      <c r="G853">
        <v>22.055904388428001</v>
      </c>
      <c r="H853">
        <v>28.437994003296001</v>
      </c>
      <c r="I853" s="10">
        <f>IFERROR(EXP(TREND(LN($D$1:$H$1),LN(D853:H853),LN(Calculations!$B$2))),0)</f>
        <v>3.8469274174846431E-4</v>
      </c>
    </row>
    <row r="854" spans="1:9" x14ac:dyDescent="0.35">
      <c r="A854">
        <v>-74.5</v>
      </c>
      <c r="B854">
        <v>15.5</v>
      </c>
      <c r="C854">
        <f>ASIN(SQRT((SIN(RADIANS(PARAMETERS!$D$8-B854)/2)*SIN(RADIANS(PARAMETERS!$D$8-B854)/2))+(COS(RADIANS(B854))*COS(RADIANS(PARAMETERS!$D$8))*SIN(RADIANS(PARAMETERS!$D$9-A854)/2)*SIN(RADIANS(PARAMETERS!$D$9-A854)/2))))*2*3958.756</f>
        <v>922.83317511420546</v>
      </c>
      <c r="D854">
        <v>6.0021095275879004</v>
      </c>
      <c r="E854">
        <v>8.4301366806030007</v>
      </c>
      <c r="F854">
        <v>12.299995422363001</v>
      </c>
      <c r="G854">
        <v>14.885101318359</v>
      </c>
      <c r="H854">
        <v>18.619316101073998</v>
      </c>
      <c r="I854" s="10">
        <f>IFERROR(EXP(TREND(LN($D$1:$H$1),LN(D854:H854),LN(Calculations!$B$2))),0)</f>
        <v>1.6151181869900494E-4</v>
      </c>
    </row>
    <row r="855" spans="1:9" x14ac:dyDescent="0.35">
      <c r="A855">
        <v>-74</v>
      </c>
      <c r="B855">
        <v>15.5</v>
      </c>
      <c r="C855">
        <f>ASIN(SQRT((SIN(RADIANS(PARAMETERS!$D$8-B855)/2)*SIN(RADIANS(PARAMETERS!$D$8-B855)/2))+(COS(RADIANS(B855))*COS(RADIANS(PARAMETERS!$D$8))*SIN(RADIANS(PARAMETERS!$D$9-A855)/2)*SIN(RADIANS(PARAMETERS!$D$9-A855)/2))))*2*3958.756</f>
        <v>889.55423516073949</v>
      </c>
      <c r="D855">
        <v>5.6876101493834996</v>
      </c>
      <c r="E855">
        <v>7.6388702392578001</v>
      </c>
      <c r="F855">
        <v>10.781512260436999</v>
      </c>
      <c r="G855">
        <v>12.786245346069</v>
      </c>
      <c r="H855">
        <v>15.335006713866999</v>
      </c>
      <c r="I855" s="10">
        <f>IFERROR(EXP(TREND(LN($D$1:$H$1),LN(D855:H855),LN(Calculations!$B$2))),0)</f>
        <v>9.3348714584738659E-5</v>
      </c>
    </row>
    <row r="856" spans="1:9" x14ac:dyDescent="0.35">
      <c r="A856">
        <v>-73.5</v>
      </c>
      <c r="B856">
        <v>15.5</v>
      </c>
      <c r="C856">
        <f>ASIN(SQRT((SIN(RADIANS(PARAMETERS!$D$8-B856)/2)*SIN(RADIANS(PARAMETERS!$D$8-B856)/2))+(COS(RADIANS(B856))*COS(RADIANS(PARAMETERS!$D$8))*SIN(RADIANS(PARAMETERS!$D$9-A856)/2)*SIN(RADIANS(PARAMETERS!$D$9-A856)/2))))*2*3958.756</f>
        <v>856.27411464136196</v>
      </c>
      <c r="D856">
        <v>6.2049951553345002</v>
      </c>
      <c r="E856">
        <v>8.3644514083862003</v>
      </c>
      <c r="F856">
        <v>11.745579719543001</v>
      </c>
      <c r="G856">
        <v>13.721219062805</v>
      </c>
      <c r="H856">
        <v>16.467140197753999</v>
      </c>
      <c r="I856" s="10">
        <f>IFERROR(EXP(TREND(LN($D$1:$H$1),LN(D856:H856),LN(Calculations!$B$2))),0)</f>
        <v>1.0727694886922166E-4</v>
      </c>
    </row>
    <row r="857" spans="1:9" x14ac:dyDescent="0.35">
      <c r="A857">
        <v>-73</v>
      </c>
      <c r="B857">
        <v>15.5</v>
      </c>
      <c r="C857">
        <f>ASIN(SQRT((SIN(RADIANS(PARAMETERS!$D$8-B857)/2)*SIN(RADIANS(PARAMETERS!$D$8-B857)/2))+(COS(RADIANS(B857))*COS(RADIANS(PARAMETERS!$D$8))*SIN(RADIANS(PARAMETERS!$D$9-A857)/2)*SIN(RADIANS(PARAMETERS!$D$9-A857)/2))))*2*3958.756</f>
        <v>822.99286611162768</v>
      </c>
      <c r="D857">
        <v>7.3679432868957999</v>
      </c>
      <c r="E857">
        <v>10.239611625670999</v>
      </c>
      <c r="F857">
        <v>14.025657653809001</v>
      </c>
      <c r="G857">
        <v>16.691520690918001</v>
      </c>
      <c r="H857">
        <v>20.472570419312</v>
      </c>
      <c r="I857" s="10">
        <f>IFERROR(EXP(TREND(LN($D$1:$H$1),LN(D857:H857),LN(Calculations!$B$2))),0)</f>
        <v>1.7813517850858899E-4</v>
      </c>
    </row>
    <row r="858" spans="1:9" x14ac:dyDescent="0.35">
      <c r="A858">
        <v>-72.5</v>
      </c>
      <c r="B858">
        <v>15.5</v>
      </c>
      <c r="C858">
        <f>ASIN(SQRT((SIN(RADIANS(PARAMETERS!$D$8-B858)/2)*SIN(RADIANS(PARAMETERS!$D$8-B858)/2))+(COS(RADIANS(B858))*COS(RADIANS(PARAMETERS!$D$8))*SIN(RADIANS(PARAMETERS!$D$9-A858)/2)*SIN(RADIANS(PARAMETERS!$D$9-A858)/2))))*2*3958.756</f>
        <v>789.71054285194771</v>
      </c>
      <c r="D858">
        <v>9.0355443954468004</v>
      </c>
      <c r="E858">
        <v>12.602165222168001</v>
      </c>
      <c r="F858">
        <v>17.251459121703999</v>
      </c>
      <c r="G858">
        <v>20.882232666016002</v>
      </c>
      <c r="H858">
        <v>26.045652389526001</v>
      </c>
      <c r="I858" s="10">
        <f>IFERROR(EXP(TREND(LN($D$1:$H$1),LN(D858:H858),LN(Calculations!$B$2))),0)</f>
        <v>3.0314831112386272E-4</v>
      </c>
    </row>
    <row r="859" spans="1:9" x14ac:dyDescent="0.35">
      <c r="A859">
        <v>-72</v>
      </c>
      <c r="B859">
        <v>15.5</v>
      </c>
      <c r="C859">
        <f>ASIN(SQRT((SIN(RADIANS(PARAMETERS!$D$8-B859)/2)*SIN(RADIANS(PARAMETERS!$D$8-B859)/2))+(COS(RADIANS(B859))*COS(RADIANS(PARAMETERS!$D$8))*SIN(RADIANS(PARAMETERS!$D$9-A859)/2)*SIN(RADIANS(PARAMETERS!$D$9-A859)/2))))*2*3958.756</f>
        <v>756.42719907089929</v>
      </c>
      <c r="D859">
        <v>10.935914039611999</v>
      </c>
      <c r="E859">
        <v>14.748139381409</v>
      </c>
      <c r="F859">
        <v>20.585815429688001</v>
      </c>
      <c r="G859">
        <v>25.214992523193001</v>
      </c>
      <c r="H859">
        <v>30.3762550354</v>
      </c>
      <c r="I859" s="10">
        <f>IFERROR(EXP(TREND(LN($D$1:$H$1),LN(D859:H859),LN(Calculations!$B$2))),0)</f>
        <v>4.3565556738733033E-4</v>
      </c>
    </row>
    <row r="860" spans="1:9" x14ac:dyDescent="0.35">
      <c r="A860">
        <v>-71.5</v>
      </c>
      <c r="B860">
        <v>15.5</v>
      </c>
      <c r="C860">
        <f>ASIN(SQRT((SIN(RADIANS(PARAMETERS!$D$8-B860)/2)*SIN(RADIANS(PARAMETERS!$D$8-B860)/2))+(COS(RADIANS(B860))*COS(RADIANS(PARAMETERS!$D$8))*SIN(RADIANS(PARAMETERS!$D$9-A860)/2)*SIN(RADIANS(PARAMETERS!$D$9-A860)/2))))*2*3958.756</f>
        <v>723.14289016273324</v>
      </c>
      <c r="D860">
        <v>12.115483283996999</v>
      </c>
      <c r="E860">
        <v>16.157262802123999</v>
      </c>
      <c r="F860">
        <v>22.616697311401001</v>
      </c>
      <c r="G860">
        <v>27.251001358031999</v>
      </c>
      <c r="H860">
        <v>32.634033203125</v>
      </c>
      <c r="I860" s="10">
        <f>IFERROR(EXP(TREND(LN($D$1:$H$1),LN(D860:H860),LN(Calculations!$B$2))),0)</f>
        <v>5.1676173682264502E-4</v>
      </c>
    </row>
    <row r="861" spans="1:9" x14ac:dyDescent="0.35">
      <c r="A861">
        <v>-71</v>
      </c>
      <c r="B861">
        <v>15.5</v>
      </c>
      <c r="C861">
        <f>ASIN(SQRT((SIN(RADIANS(PARAMETERS!$D$8-B861)/2)*SIN(RADIANS(PARAMETERS!$D$8-B861)/2))+(COS(RADIANS(B861))*COS(RADIANS(PARAMETERS!$D$8))*SIN(RADIANS(PARAMETERS!$D$9-A861)/2)*SIN(RADIANS(PARAMETERS!$D$9-A861)/2))))*2*3958.756</f>
        <v>689.85767303741295</v>
      </c>
      <c r="D861">
        <v>12.516090393065999</v>
      </c>
      <c r="E861">
        <v>16.523817062378001</v>
      </c>
      <c r="F861">
        <v>22.858545303345</v>
      </c>
      <c r="G861">
        <v>27.266384124756001</v>
      </c>
      <c r="H861">
        <v>32.24702835083</v>
      </c>
      <c r="I861" s="10">
        <f>IFERROR(EXP(TREND(LN($D$1:$H$1),LN(D861:H861),LN(Calculations!$B$2))),0)</f>
        <v>5.108652661058755E-4</v>
      </c>
    </row>
    <row r="862" spans="1:9" x14ac:dyDescent="0.35">
      <c r="A862">
        <v>-70.5</v>
      </c>
      <c r="B862">
        <v>15.5</v>
      </c>
      <c r="C862">
        <f>ASIN(SQRT((SIN(RADIANS(PARAMETERS!$D$8-B862)/2)*SIN(RADIANS(PARAMETERS!$D$8-B862)/2))+(COS(RADIANS(B862))*COS(RADIANS(PARAMETERS!$D$8))*SIN(RADIANS(PARAMETERS!$D$9-A862)/2)*SIN(RADIANS(PARAMETERS!$D$9-A862)/2))))*2*3958.756</f>
        <v>656.57160654894358</v>
      </c>
      <c r="D862">
        <v>12.57413482666</v>
      </c>
      <c r="E862">
        <v>16.447875976563001</v>
      </c>
      <c r="F862">
        <v>22.509378433228001</v>
      </c>
      <c r="G862">
        <v>26.808572769165</v>
      </c>
      <c r="H862">
        <v>31.395952224731001</v>
      </c>
      <c r="I862" s="10">
        <f>IFERROR(EXP(TREND(LN($D$1:$H$1),LN(D862:H862),LN(Calculations!$B$2))),0)</f>
        <v>4.8303204947590465E-4</v>
      </c>
    </row>
    <row r="863" spans="1:9" x14ac:dyDescent="0.35">
      <c r="A863">
        <v>-70</v>
      </c>
      <c r="B863">
        <v>15.5</v>
      </c>
      <c r="C863">
        <f>ASIN(SQRT((SIN(RADIANS(PARAMETERS!$D$8-B863)/2)*SIN(RADIANS(PARAMETERS!$D$8-B863)/2))+(COS(RADIANS(B863))*COS(RADIANS(PARAMETERS!$D$8))*SIN(RADIANS(PARAMETERS!$D$9-A863)/2)*SIN(RADIANS(PARAMETERS!$D$9-A863)/2))))*2*3958.756</f>
        <v>623.28475205875782</v>
      </c>
      <c r="D863">
        <v>12.466843605042</v>
      </c>
      <c r="E863">
        <v>16.239618301391999</v>
      </c>
      <c r="F863">
        <v>22.116285324096999</v>
      </c>
      <c r="G863">
        <v>26.422374725341999</v>
      </c>
      <c r="H863">
        <v>30.869760513306002</v>
      </c>
      <c r="I863" s="10">
        <f>IFERROR(EXP(TREND(LN($D$1:$H$1),LN(D863:H863),LN(Calculations!$B$2))),0)</f>
        <v>4.6290375246095018E-4</v>
      </c>
    </row>
    <row r="864" spans="1:9" x14ac:dyDescent="0.35">
      <c r="A864">
        <v>-69.5</v>
      </c>
      <c r="B864">
        <v>15.5</v>
      </c>
      <c r="C864">
        <f>ASIN(SQRT((SIN(RADIANS(PARAMETERS!$D$8-B864)/2)*SIN(RADIANS(PARAMETERS!$D$8-B864)/2))+(COS(RADIANS(B864))*COS(RADIANS(PARAMETERS!$D$8))*SIN(RADIANS(PARAMETERS!$D$9-A864)/2)*SIN(RADIANS(PARAMETERS!$D$9-A864)/2))))*2*3958.756</f>
        <v>589.99717418752266</v>
      </c>
      <c r="D864">
        <v>12.26718711853</v>
      </c>
      <c r="E864">
        <v>15.99534034729</v>
      </c>
      <c r="F864">
        <v>21.808771133423001</v>
      </c>
      <c r="G864">
        <v>26.185018539428999</v>
      </c>
      <c r="H864">
        <v>30.729885101318001</v>
      </c>
      <c r="I864" s="10">
        <f>IFERROR(EXP(TREND(LN($D$1:$H$1),LN(D864:H864),LN(Calculations!$B$2))),0)</f>
        <v>4.5468220946348956E-4</v>
      </c>
    </row>
    <row r="865" spans="1:9" x14ac:dyDescent="0.35">
      <c r="A865">
        <v>-69</v>
      </c>
      <c r="B865">
        <v>15.5</v>
      </c>
      <c r="C865">
        <f>ASIN(SQRT((SIN(RADIANS(PARAMETERS!$D$8-B865)/2)*SIN(RADIANS(PARAMETERS!$D$8-B865)/2))+(COS(RADIANS(B865))*COS(RADIANS(PARAMETERS!$D$8))*SIN(RADIANS(PARAMETERS!$D$9-A865)/2)*SIN(RADIANS(PARAMETERS!$D$9-A865)/2))))*2*3958.756</f>
        <v>556.70894183425526</v>
      </c>
      <c r="D865">
        <v>11.963682174683001</v>
      </c>
      <c r="E865">
        <v>15.668936729431</v>
      </c>
      <c r="F865">
        <v>21.474718093871999</v>
      </c>
      <c r="G865">
        <v>25.959823608398001</v>
      </c>
      <c r="H865">
        <v>30.754648208618001</v>
      </c>
      <c r="I865" s="10">
        <f>IFERROR(EXP(TREND(LN($D$1:$H$1),LN(D865:H865),LN(Calculations!$B$2))),0)</f>
        <v>4.5079236211008615E-4</v>
      </c>
    </row>
    <row r="866" spans="1:9" x14ac:dyDescent="0.35">
      <c r="A866">
        <v>-68.5</v>
      </c>
      <c r="B866">
        <v>15.5</v>
      </c>
      <c r="C866">
        <f>ASIN(SQRT((SIN(RADIANS(PARAMETERS!$D$8-B866)/2)*SIN(RADIANS(PARAMETERS!$D$8-B866)/2))+(COS(RADIANS(B866))*COS(RADIANS(PARAMETERS!$D$8))*SIN(RADIANS(PARAMETERS!$D$9-A866)/2)*SIN(RADIANS(PARAMETERS!$D$9-A866)/2))))*2*3958.756</f>
        <v>523.42012958178134</v>
      </c>
      <c r="D866">
        <v>11.351553916931</v>
      </c>
      <c r="E866">
        <v>14.923975944519</v>
      </c>
      <c r="F866">
        <v>20.483028411865</v>
      </c>
      <c r="G866">
        <v>24.833160400391002</v>
      </c>
      <c r="H866">
        <v>29.873615264893001</v>
      </c>
      <c r="I866" s="10">
        <f>IFERROR(EXP(TREND(LN($D$1:$H$1),LN(D866:H866),LN(Calculations!$B$2))),0)</f>
        <v>4.1393004236676907E-4</v>
      </c>
    </row>
    <row r="867" spans="1:9" x14ac:dyDescent="0.35">
      <c r="A867">
        <v>-68</v>
      </c>
      <c r="B867">
        <v>15.5</v>
      </c>
      <c r="C867">
        <f>ASIN(SQRT((SIN(RADIANS(PARAMETERS!$D$8-B867)/2)*SIN(RADIANS(PARAMETERS!$D$8-B867)/2))+(COS(RADIANS(B867))*COS(RADIANS(PARAMETERS!$D$8))*SIN(RADIANS(PARAMETERS!$D$9-A867)/2)*SIN(RADIANS(PARAMETERS!$D$9-A867)/2))))*2*3958.756</f>
        <v>490.13081967223246</v>
      </c>
      <c r="D867">
        <v>10.109127998351999</v>
      </c>
      <c r="E867">
        <v>13.629808425903001</v>
      </c>
      <c r="F867">
        <v>18.55099105835</v>
      </c>
      <c r="G867">
        <v>22.376682281493999</v>
      </c>
      <c r="H867">
        <v>27.449810028076001</v>
      </c>
      <c r="I867" s="10">
        <f>IFERROR(EXP(TREND(LN($D$1:$H$1),LN(D867:H867),LN(Calculations!$B$2))),0)</f>
        <v>3.3662204754911522E-4</v>
      </c>
    </row>
    <row r="868" spans="1:9" x14ac:dyDescent="0.35">
      <c r="A868">
        <v>-67.5</v>
      </c>
      <c r="B868">
        <v>15.5</v>
      </c>
      <c r="C868">
        <f>ASIN(SQRT((SIN(RADIANS(PARAMETERS!$D$8-B868)/2)*SIN(RADIANS(PARAMETERS!$D$8-B868)/2))+(COS(RADIANS(B868))*COS(RADIANS(PARAMETERS!$D$8))*SIN(RADIANS(PARAMETERS!$D$9-A868)/2)*SIN(RADIANS(PARAMETERS!$D$9-A868)/2))))*2*3958.756</f>
        <v>456.84110484337862</v>
      </c>
      <c r="D868">
        <v>8.9321594238281001</v>
      </c>
      <c r="E868">
        <v>12.259956359863001</v>
      </c>
      <c r="F868">
        <v>16.452671051025</v>
      </c>
      <c r="G868">
        <v>19.67599105835</v>
      </c>
      <c r="H868">
        <v>24.272216796875</v>
      </c>
      <c r="I868" s="10">
        <f>IFERROR(EXP(TREND(LN($D$1:$H$1),LN(D868:H868),LN(Calculations!$B$2))),0)</f>
        <v>2.5259165318604977E-4</v>
      </c>
    </row>
    <row r="869" spans="1:9" x14ac:dyDescent="0.35">
      <c r="A869">
        <v>-67</v>
      </c>
      <c r="B869">
        <v>15.5</v>
      </c>
      <c r="C869">
        <f>ASIN(SQRT((SIN(RADIANS(PARAMETERS!$D$8-B869)/2)*SIN(RADIANS(PARAMETERS!$D$8-B869)/2))+(COS(RADIANS(B869))*COS(RADIANS(PARAMETERS!$D$8))*SIN(RADIANS(PARAMETERS!$D$9-A869)/2)*SIN(RADIANS(PARAMETERS!$D$9-A869)/2))))*2*3958.756</f>
        <v>423.55109249942382</v>
      </c>
      <c r="D869">
        <v>8.2707090377808008</v>
      </c>
      <c r="E869">
        <v>11.480786323546999</v>
      </c>
      <c r="F869">
        <v>15.369786262511999</v>
      </c>
      <c r="G869">
        <v>18.353908538818001</v>
      </c>
      <c r="H869">
        <v>22.602220535278001</v>
      </c>
      <c r="I869" s="10">
        <f>IFERROR(EXP(TREND(LN($D$1:$H$1),LN(D869:H869),LN(Calculations!$B$2))),0)</f>
        <v>2.16311345117035E-4</v>
      </c>
    </row>
    <row r="870" spans="1:9" x14ac:dyDescent="0.35">
      <c r="A870">
        <v>-66.5</v>
      </c>
      <c r="B870">
        <v>15.5</v>
      </c>
      <c r="C870">
        <f>ASIN(SQRT((SIN(RADIANS(PARAMETERS!$D$8-B870)/2)*SIN(RADIANS(PARAMETERS!$D$8-B870)/2))+(COS(RADIANS(B870))*COS(RADIANS(PARAMETERS!$D$8))*SIN(RADIANS(PARAMETERS!$D$9-A870)/2)*SIN(RADIANS(PARAMETERS!$D$9-A870)/2))))*2*3958.756</f>
        <v>390.26091101307401</v>
      </c>
      <c r="D870">
        <v>8.2555351257324006</v>
      </c>
      <c r="E870">
        <v>11.539487838745</v>
      </c>
      <c r="F870">
        <v>15.757249832153001</v>
      </c>
      <c r="G870">
        <v>19.044542312621999</v>
      </c>
      <c r="H870">
        <v>23.786426544188998</v>
      </c>
      <c r="I870" s="10">
        <f>IFERROR(EXP(TREND(LN($D$1:$H$1),LN(D870:H870),LN(Calculations!$B$2))),0)</f>
        <v>2.4826963109778413E-4</v>
      </c>
    </row>
    <row r="871" spans="1:9" x14ac:dyDescent="0.35">
      <c r="A871">
        <v>-66</v>
      </c>
      <c r="B871">
        <v>15.5</v>
      </c>
      <c r="C871">
        <f>ASIN(SQRT((SIN(RADIANS(PARAMETERS!$D$8-B871)/2)*SIN(RADIANS(PARAMETERS!$D$8-B871)/2))+(COS(RADIANS(B871))*COS(RADIANS(PARAMETERS!$D$8))*SIN(RADIANS(PARAMETERS!$D$9-A871)/2)*SIN(RADIANS(PARAMETERS!$D$9-A871)/2))))*2*3958.756</f>
        <v>356.97071955010892</v>
      </c>
      <c r="D871">
        <v>8.62513256073</v>
      </c>
      <c r="E871">
        <v>12.092142105102999</v>
      </c>
      <c r="F871">
        <v>16.8655834198</v>
      </c>
      <c r="G871">
        <v>20.64856338501</v>
      </c>
      <c r="H871">
        <v>26.100831985473999</v>
      </c>
      <c r="I871" s="10">
        <f>IFERROR(EXP(TREND(LN($D$1:$H$1),LN(D871:H871),LN(Calculations!$B$2))),0)</f>
        <v>3.0675113252057732E-4</v>
      </c>
    </row>
    <row r="872" spans="1:9" x14ac:dyDescent="0.35">
      <c r="A872">
        <v>-65.5</v>
      </c>
      <c r="B872">
        <v>15.5</v>
      </c>
      <c r="C872">
        <f>ASIN(SQRT((SIN(RADIANS(PARAMETERS!$D$8-B872)/2)*SIN(RADIANS(PARAMETERS!$D$8-B872)/2))+(COS(RADIANS(B872))*COS(RADIANS(PARAMETERS!$D$8))*SIN(RADIANS(PARAMETERS!$D$9-A872)/2)*SIN(RADIANS(PARAMETERS!$D$9-A872)/2))))*2*3958.756</f>
        <v>323.68072395220264</v>
      </c>
      <c r="D872">
        <v>8.9755601882934997</v>
      </c>
      <c r="E872">
        <v>12.473824501037999</v>
      </c>
      <c r="F872">
        <v>17.359069824218999</v>
      </c>
      <c r="G872">
        <v>21.223846435546999</v>
      </c>
      <c r="H872">
        <v>26.648866653441999</v>
      </c>
      <c r="I872" s="10">
        <f>IFERROR(EXP(TREND(LN($D$1:$H$1),LN(D872:H872),LN(Calculations!$B$2))),0)</f>
        <v>3.1980550074091151E-4</v>
      </c>
    </row>
    <row r="873" spans="1:9" x14ac:dyDescent="0.35">
      <c r="A873">
        <v>-65</v>
      </c>
      <c r="B873">
        <v>15.5</v>
      </c>
      <c r="C873">
        <f>ASIN(SQRT((SIN(RADIANS(PARAMETERS!$D$8-B873)/2)*SIN(RADIANS(PARAMETERS!$D$8-B873)/2))+(COS(RADIANS(B873))*COS(RADIANS(PARAMETERS!$D$8))*SIN(RADIANS(PARAMETERS!$D$9-A873)/2)*SIN(RADIANS(PARAMETERS!$D$9-A873)/2))))*2*3958.756</f>
        <v>290.39120353885505</v>
      </c>
      <c r="D873">
        <v>9.5421829223633008</v>
      </c>
      <c r="E873">
        <v>12.912205696106</v>
      </c>
      <c r="F873">
        <v>17.446643829346002</v>
      </c>
      <c r="G873">
        <v>20.951486587523998</v>
      </c>
      <c r="H873">
        <v>25.937156677246001</v>
      </c>
      <c r="I873" s="10">
        <f>IFERROR(EXP(TREND(LN($D$1:$H$1),LN(D873:H873),LN(Calculations!$B$2))),0)</f>
        <v>2.9215853200739749E-4</v>
      </c>
    </row>
    <row r="874" spans="1:9" x14ac:dyDescent="0.35">
      <c r="A874">
        <v>-64.5</v>
      </c>
      <c r="B874">
        <v>15.5</v>
      </c>
      <c r="C874">
        <f>ASIN(SQRT((SIN(RADIANS(PARAMETERS!$D$8-B874)/2)*SIN(RADIANS(PARAMETERS!$D$8-B874)/2))+(COS(RADIANS(B874))*COS(RADIANS(PARAMETERS!$D$8))*SIN(RADIANS(PARAMETERS!$D$9-A874)/2)*SIN(RADIANS(PARAMETERS!$D$9-A874)/2))))*2*3958.756</f>
        <v>257.10255872306601</v>
      </c>
      <c r="D874">
        <v>11.732053756714</v>
      </c>
      <c r="E874">
        <v>15.032222747803001</v>
      </c>
      <c r="F874">
        <v>20.080894470215</v>
      </c>
      <c r="G874">
        <v>23.948276519775</v>
      </c>
      <c r="H874">
        <v>28.425016403198001</v>
      </c>
      <c r="I874" s="10">
        <f>IFERROR(EXP(TREND(LN($D$1:$H$1),LN(D874:H874),LN(Calculations!$B$2))),0)</f>
        <v>3.6265668356708124E-4</v>
      </c>
    </row>
    <row r="875" spans="1:9" x14ac:dyDescent="0.35">
      <c r="A875">
        <v>-64</v>
      </c>
      <c r="B875">
        <v>15.5</v>
      </c>
      <c r="C875">
        <f>ASIN(SQRT((SIN(RADIANS(PARAMETERS!$D$8-B875)/2)*SIN(RADIANS(PARAMETERS!$D$8-B875)/2))+(COS(RADIANS(B875))*COS(RADIANS(PARAMETERS!$D$8))*SIN(RADIANS(PARAMETERS!$D$9-A875)/2)*SIN(RADIANS(PARAMETERS!$D$9-A875)/2))))*2*3958.756</f>
        <v>223.81540110471016</v>
      </c>
      <c r="D875">
        <v>16.279907226563001</v>
      </c>
      <c r="E875">
        <v>21.821750640868999</v>
      </c>
      <c r="F875">
        <v>29.148654937743999</v>
      </c>
      <c r="G875">
        <v>33.709030151367003</v>
      </c>
      <c r="H875">
        <v>39.977893829346002</v>
      </c>
      <c r="I875" s="10">
        <f>IFERROR(EXP(TREND(LN($D$1:$H$1),LN(D875:H875),LN(Calculations!$B$2))),0)</f>
        <v>8.9271414665594224E-4</v>
      </c>
    </row>
    <row r="876" spans="1:9" x14ac:dyDescent="0.35">
      <c r="A876">
        <v>-63.5</v>
      </c>
      <c r="B876">
        <v>15.5</v>
      </c>
      <c r="C876">
        <f>ASIN(SQRT((SIN(RADIANS(PARAMETERS!$D$8-B876)/2)*SIN(RADIANS(PARAMETERS!$D$8-B876)/2))+(COS(RADIANS(B876))*COS(RADIANS(PARAMETERS!$D$8))*SIN(RADIANS(PARAMETERS!$D$9-A876)/2)*SIN(RADIANS(PARAMETERS!$D$9-A876)/2))))*2*3958.756</f>
        <v>190.53073797103403</v>
      </c>
      <c r="D876">
        <v>27.872589111328001</v>
      </c>
      <c r="E876">
        <v>36.22087097168</v>
      </c>
      <c r="F876">
        <v>49.190685272217003</v>
      </c>
      <c r="G876">
        <v>58.910652160645</v>
      </c>
      <c r="H876">
        <v>68.522247314452997</v>
      </c>
      <c r="I876" s="10">
        <f>IFERROR(EXP(TREND(LN($D$1:$H$1),LN(D876:H876),LN(Calculations!$B$2))),0)</f>
        <v>3.3910152070214033E-3</v>
      </c>
    </row>
    <row r="877" spans="1:9" x14ac:dyDescent="0.35">
      <c r="A877">
        <v>-63</v>
      </c>
      <c r="B877">
        <v>15.5</v>
      </c>
      <c r="C877">
        <f>ASIN(SQRT((SIN(RADIANS(PARAMETERS!$D$8-B877)/2)*SIN(RADIANS(PARAMETERS!$D$8-B877)/2))+(COS(RADIANS(B877))*COS(RADIANS(PARAMETERS!$D$8))*SIN(RADIANS(PARAMETERS!$D$9-A877)/2)*SIN(RADIANS(PARAMETERS!$D$9-A877)/2))))*2*3958.756</f>
        <v>157.25039101466945</v>
      </c>
      <c r="D877">
        <v>59.765174865722997</v>
      </c>
      <c r="E877">
        <v>79.824104309082003</v>
      </c>
      <c r="F877">
        <v>111.93479919434</v>
      </c>
      <c r="G877">
        <v>135.79417419434</v>
      </c>
      <c r="H877">
        <v>162.4102935791</v>
      </c>
      <c r="I877" s="10">
        <f>IFERROR(EXP(TREND(LN($D$1:$H$1),LN(D877:H877),LN(Calculations!$B$2))),0)</f>
        <v>1.9237817382312426E-2</v>
      </c>
    </row>
    <row r="878" spans="1:9" x14ac:dyDescent="0.35">
      <c r="A878">
        <v>-62.5</v>
      </c>
      <c r="B878">
        <v>15.5</v>
      </c>
      <c r="C878">
        <f>ASIN(SQRT((SIN(RADIANS(PARAMETERS!$D$8-B878)/2)*SIN(RADIANS(PARAMETERS!$D$8-B878)/2))+(COS(RADIANS(B878))*COS(RADIANS(PARAMETERS!$D$8))*SIN(RADIANS(PARAMETERS!$D$9-A878)/2)*SIN(RADIANS(PARAMETERS!$D$9-A878)/2))))*2*3958.756</f>
        <v>123.9780890664602</v>
      </c>
      <c r="D878">
        <v>127.78301239014</v>
      </c>
      <c r="E878">
        <v>166.4679107666</v>
      </c>
      <c r="F878">
        <v>224.09252929688</v>
      </c>
      <c r="G878">
        <v>268.50244140625</v>
      </c>
      <c r="H878">
        <v>318.60217285156</v>
      </c>
      <c r="I878" s="10">
        <f>IFERROR(EXP(TREND(LN($D$1:$H$1),LN(D878:H878),LN(Calculations!$B$2))),0)</f>
        <v>0.14757389136370944</v>
      </c>
    </row>
    <row r="879" spans="1:9" x14ac:dyDescent="0.35">
      <c r="A879">
        <v>-62</v>
      </c>
      <c r="B879">
        <v>15.5</v>
      </c>
      <c r="C879">
        <f>ASIN(SQRT((SIN(RADIANS(PARAMETERS!$D$8-B879)/2)*SIN(RADIANS(PARAMETERS!$D$8-B879)/2))+(COS(RADIANS(B879))*COS(RADIANS(PARAMETERS!$D$8))*SIN(RADIANS(PARAMETERS!$D$9-A879)/2)*SIN(RADIANS(PARAMETERS!$D$9-A879)/2))))*2*3958.756</f>
        <v>90.722963326137588</v>
      </c>
      <c r="D879">
        <v>117.30981445313</v>
      </c>
      <c r="E879">
        <v>151.59188842773</v>
      </c>
      <c r="F879">
        <v>195.06553649902</v>
      </c>
      <c r="G879">
        <v>227.39701843262</v>
      </c>
      <c r="H879">
        <v>272.23110961914</v>
      </c>
      <c r="I879" s="10">
        <f>IFERROR(EXP(TREND(LN($D$1:$H$1),LN(D879:H879),LN(Calculations!$B$2))),0)</f>
        <v>0.17228418670400078</v>
      </c>
    </row>
    <row r="880" spans="1:9" x14ac:dyDescent="0.35">
      <c r="A880">
        <v>-61.5</v>
      </c>
      <c r="B880">
        <v>15.5</v>
      </c>
      <c r="C880">
        <f>ASIN(SQRT((SIN(RADIANS(PARAMETERS!$D$8-B880)/2)*SIN(RADIANS(PARAMETERS!$D$8-B880)/2))+(COS(RADIANS(B880))*COS(RADIANS(PARAMETERS!$D$8))*SIN(RADIANS(PARAMETERS!$D$9-A880)/2)*SIN(RADIANS(PARAMETERS!$D$9-A880)/2))))*2*3958.756</f>
        <v>57.515151512855212</v>
      </c>
      <c r="D880">
        <v>117.54517364502</v>
      </c>
      <c r="E880">
        <v>151.8303527832</v>
      </c>
      <c r="F880">
        <v>196.17655944824</v>
      </c>
      <c r="G880">
        <v>229.26428222656</v>
      </c>
      <c r="H880">
        <v>275.27233886719</v>
      </c>
      <c r="I880" s="10">
        <f>IFERROR(EXP(TREND(LN($D$1:$H$1),LN(D880:H880),LN(Calculations!$B$2))),0)</f>
        <v>0.16535830635124169</v>
      </c>
    </row>
    <row r="881" spans="1:12" x14ac:dyDescent="0.35">
      <c r="A881">
        <v>-61</v>
      </c>
      <c r="B881">
        <v>15.5</v>
      </c>
      <c r="C881">
        <f>ASIN(SQRT((SIN(RADIANS(PARAMETERS!$D$8-B881)/2)*SIN(RADIANS(PARAMETERS!$D$8-B881)/2))+(COS(RADIANS(B881))*COS(RADIANS(PARAMETERS!$D$8))*SIN(RADIANS(PARAMETERS!$D$9-A881)/2)*SIN(RADIANS(PARAMETERS!$D$9-A881)/2))))*2*3958.756</f>
        <v>24.547972526073501</v>
      </c>
      <c r="D881">
        <v>111.6471786499</v>
      </c>
      <c r="E881">
        <v>146.02734375</v>
      </c>
      <c r="F881">
        <v>188.1954498291</v>
      </c>
      <c r="G881">
        <v>219.59429931641</v>
      </c>
      <c r="H881">
        <v>263.17974853516</v>
      </c>
      <c r="I881" s="10">
        <f>IFERROR(EXP(TREND(LN($D$1:$H$1),LN(D881:H881),LN(Calculations!$B$2))),0)</f>
        <v>0.14283304291696763</v>
      </c>
      <c r="L881">
        <f>AVERAGE(D881:H881)</f>
        <v>185.728804016114</v>
      </c>
    </row>
    <row r="882" spans="1:12" x14ac:dyDescent="0.35">
      <c r="A882">
        <v>-60.5</v>
      </c>
      <c r="B882">
        <v>15.5</v>
      </c>
      <c r="C882">
        <f>ASIN(SQRT((SIN(RADIANS(PARAMETERS!$D$8-B882)/2)*SIN(RADIANS(PARAMETERS!$D$8-B882)/2))+(COS(RADIANS(B882))*COS(RADIANS(PARAMETERS!$D$8))*SIN(RADIANS(PARAMETERS!$D$9-A882)/2)*SIN(RADIANS(PARAMETERS!$D$9-A882)/2))))*2*3958.756</f>
        <v>10.700543159941491</v>
      </c>
      <c r="D882">
        <v>100.9563369751</v>
      </c>
      <c r="E882">
        <v>134.91035461426</v>
      </c>
      <c r="F882">
        <v>173.15185546875</v>
      </c>
      <c r="G882">
        <v>201.53408813477</v>
      </c>
      <c r="H882">
        <v>240.82426452637</v>
      </c>
      <c r="I882" s="10">
        <f>IFERROR(EXP(TREND(LN($D$1:$H$1),LN(D882:H882),LN(Calculations!$B$2))),0)</f>
        <v>0.10725521909126319</v>
      </c>
    </row>
    <row r="883" spans="1:12" x14ac:dyDescent="0.35">
      <c r="A883">
        <v>-60</v>
      </c>
      <c r="B883">
        <v>15.5</v>
      </c>
      <c r="C883">
        <f>ASIN(SQRT((SIN(RADIANS(PARAMETERS!$D$8-B883)/2)*SIN(RADIANS(PARAMETERS!$D$8-B883)/2))+(COS(RADIANS(B883))*COS(RADIANS(PARAMETERS!$D$8))*SIN(RADIANS(PARAMETERS!$D$9-A883)/2)*SIN(RADIANS(PARAMETERS!$D$9-A883)/2))))*2*3958.756</f>
        <v>42.938226580387926</v>
      </c>
      <c r="D883">
        <v>86.202850341797003</v>
      </c>
      <c r="E883">
        <v>114.18866729736</v>
      </c>
      <c r="F883">
        <v>150.90487670898</v>
      </c>
      <c r="G883">
        <v>174.93984985352</v>
      </c>
      <c r="H883">
        <v>208.06716918945</v>
      </c>
      <c r="I883" s="10">
        <f>IFERROR(EXP(TREND(LN($D$1:$H$1),LN(D883:H883),LN(Calculations!$B$2))),0)</f>
        <v>6.5386441818591698E-2</v>
      </c>
    </row>
    <row r="884" spans="1:12" x14ac:dyDescent="0.35">
      <c r="A884">
        <v>-59.5</v>
      </c>
      <c r="B884">
        <v>15.5</v>
      </c>
      <c r="C884">
        <f>ASIN(SQRT((SIN(RADIANS(PARAMETERS!$D$8-B884)/2)*SIN(RADIANS(PARAMETERS!$D$8-B884)/2))+(COS(RADIANS(B884))*COS(RADIANS(PARAMETERS!$D$8))*SIN(RADIANS(PARAMETERS!$D$9-A884)/2)*SIN(RADIANS(PARAMETERS!$D$9-A884)/2))))*2*3958.756</f>
        <v>76.093118145225333</v>
      </c>
      <c r="D884">
        <v>72.734092712402003</v>
      </c>
      <c r="E884">
        <v>95.907897949219006</v>
      </c>
      <c r="F884">
        <v>132.14932250977</v>
      </c>
      <c r="G884">
        <v>153.65403747559</v>
      </c>
      <c r="H884">
        <v>183.39044189453</v>
      </c>
      <c r="I884" s="10">
        <f>IFERROR(EXP(TREND(LN($D$1:$H$1),LN(D884:H884),LN(Calculations!$B$2))),0)</f>
        <v>3.6175544080517395E-2</v>
      </c>
    </row>
    <row r="885" spans="1:12" x14ac:dyDescent="0.35">
      <c r="A885">
        <v>-59</v>
      </c>
      <c r="B885">
        <v>15.5</v>
      </c>
      <c r="C885">
        <f>ASIN(SQRT((SIN(RADIANS(PARAMETERS!$D$8-B885)/2)*SIN(RADIANS(PARAMETERS!$D$8-B885)/2))+(COS(RADIANS(B885))*COS(RADIANS(PARAMETERS!$D$8))*SIN(RADIANS(PARAMETERS!$D$9-A885)/2)*SIN(RADIANS(PARAMETERS!$D$9-A885)/2))))*2*3958.756</f>
        <v>109.33386594149593</v>
      </c>
      <c r="D885">
        <v>43.905899047852003</v>
      </c>
      <c r="E885">
        <v>60.183135986327997</v>
      </c>
      <c r="F885">
        <v>80.076637268065994</v>
      </c>
      <c r="G885">
        <v>95.267654418945</v>
      </c>
      <c r="H885">
        <v>116.80619812012</v>
      </c>
      <c r="I885" s="10">
        <f>IFERROR(EXP(TREND(LN($D$1:$H$1),LN(D885:H885),LN(Calculations!$B$2))),0)</f>
        <v>1.0291110421991424E-2</v>
      </c>
    </row>
    <row r="886" spans="1:12" x14ac:dyDescent="0.35">
      <c r="A886">
        <v>-90</v>
      </c>
      <c r="B886">
        <v>16</v>
      </c>
      <c r="C886">
        <f>ASIN(SQRT((SIN(RADIANS(PARAMETERS!$D$8-B886)/2)*SIN(RADIANS(PARAMETERS!$D$8-B886)/2))+(COS(RADIANS(B886))*COS(RADIANS(PARAMETERS!$D$8))*SIN(RADIANS(PARAMETERS!$D$9-A886)/2)*SIN(RADIANS(PARAMETERS!$D$9-A886)/2))))*2*3958.756</f>
        <v>1951.5776544380535</v>
      </c>
      <c r="D886">
        <v>138.13667297363</v>
      </c>
      <c r="E886">
        <v>176.34756469727</v>
      </c>
      <c r="F886">
        <v>234.57049560547</v>
      </c>
      <c r="G886">
        <v>279.02026367188</v>
      </c>
      <c r="H886">
        <v>326.60040283203</v>
      </c>
      <c r="I886" s="10">
        <f>IFERROR(EXP(TREND(LN($D$1:$H$1),LN(D886:H886),LN(Calculations!$B$2))),0)</f>
        <v>0.22112989386498322</v>
      </c>
    </row>
    <row r="887" spans="1:12" x14ac:dyDescent="0.35">
      <c r="A887">
        <v>-89.5</v>
      </c>
      <c r="B887">
        <v>16</v>
      </c>
      <c r="C887">
        <f>ASIN(SQRT((SIN(RADIANS(PARAMETERS!$D$8-B887)/2)*SIN(RADIANS(PARAMETERS!$D$8-B887)/2))+(COS(RADIANS(B887))*COS(RADIANS(PARAMETERS!$D$8))*SIN(RADIANS(PARAMETERS!$D$9-A887)/2)*SIN(RADIANS(PARAMETERS!$D$9-A887)/2))))*2*3958.756</f>
        <v>1918.4109150464017</v>
      </c>
      <c r="D887">
        <v>136.13166809082</v>
      </c>
      <c r="E887">
        <v>171.95252990723</v>
      </c>
      <c r="F887">
        <v>225.90489196777</v>
      </c>
      <c r="G887">
        <v>266.69296264648</v>
      </c>
      <c r="H887">
        <v>314.42526245117</v>
      </c>
      <c r="I887" s="10">
        <f>IFERROR(EXP(TREND(LN($D$1:$H$1),LN(D887:H887),LN(Calculations!$B$2))),0)</f>
        <v>0.24137663898760367</v>
      </c>
    </row>
    <row r="888" spans="1:12" x14ac:dyDescent="0.35">
      <c r="A888">
        <v>-89</v>
      </c>
      <c r="B888">
        <v>16</v>
      </c>
      <c r="C888">
        <f>ASIN(SQRT((SIN(RADIANS(PARAMETERS!$D$8-B888)/2)*SIN(RADIANS(PARAMETERS!$D$8-B888)/2))+(COS(RADIANS(B888))*COS(RADIANS(PARAMETERS!$D$8))*SIN(RADIANS(PARAMETERS!$D$9-A888)/2)*SIN(RADIANS(PARAMETERS!$D$9-A888)/2))))*2*3958.756</f>
        <v>1885.2415249392375</v>
      </c>
      <c r="D888">
        <v>150.3381652832</v>
      </c>
      <c r="E888">
        <v>194.19543457031</v>
      </c>
      <c r="F888">
        <v>261.88571166992</v>
      </c>
      <c r="G888">
        <v>308.00277709961</v>
      </c>
      <c r="H888">
        <v>356.19357299805</v>
      </c>
      <c r="I888" s="10">
        <f>IFERROR(EXP(TREND(LN($D$1:$H$1),LN(D888:H888),LN(Calculations!$B$2))),0)</f>
        <v>0.27184945284852485</v>
      </c>
    </row>
    <row r="889" spans="1:12" x14ac:dyDescent="0.35">
      <c r="A889">
        <v>-88.5</v>
      </c>
      <c r="B889">
        <v>16</v>
      </c>
      <c r="C889">
        <f>ASIN(SQRT((SIN(RADIANS(PARAMETERS!$D$8-B889)/2)*SIN(RADIANS(PARAMETERS!$D$8-B889)/2))+(COS(RADIANS(B889))*COS(RADIANS(PARAMETERS!$D$8))*SIN(RADIANS(PARAMETERS!$D$9-A889)/2)*SIN(RADIANS(PARAMETERS!$D$9-A889)/2))))*2*3958.756</f>
        <v>1852.0695553799671</v>
      </c>
      <c r="D889">
        <v>160.1294708252</v>
      </c>
      <c r="E889">
        <v>205.87408447266</v>
      </c>
      <c r="F889">
        <v>276.11627197266</v>
      </c>
      <c r="G889">
        <v>318.03671264648</v>
      </c>
      <c r="H889">
        <v>365.63977050781</v>
      </c>
      <c r="I889" s="10">
        <f>IFERROR(EXP(TREND(LN($D$1:$H$1),LN(D889:H889),LN(Calculations!$B$2))),0)</f>
        <v>0.39334846894142894</v>
      </c>
    </row>
    <row r="890" spans="1:12" x14ac:dyDescent="0.35">
      <c r="A890">
        <v>-88</v>
      </c>
      <c r="B890">
        <v>16</v>
      </c>
      <c r="C890">
        <f>ASIN(SQRT((SIN(RADIANS(PARAMETERS!$D$8-B890)/2)*SIN(RADIANS(PARAMETERS!$D$8-B890)/2))+(COS(RADIANS(B890))*COS(RADIANS(PARAMETERS!$D$8))*SIN(RADIANS(PARAMETERS!$D$9-A890)/2)*SIN(RADIANS(PARAMETERS!$D$9-A890)/2))))*2*3958.756</f>
        <v>1818.8950781764918</v>
      </c>
      <c r="D890">
        <v>167.25930786133</v>
      </c>
      <c r="E890">
        <v>213.6695098877</v>
      </c>
      <c r="F890">
        <v>284.43783569336</v>
      </c>
      <c r="G890">
        <v>322.66265869141</v>
      </c>
      <c r="H890">
        <v>368.37265014648</v>
      </c>
      <c r="I890" s="10">
        <f>IFERROR(EXP(TREND(LN($D$1:$H$1),LN(D890:H890),LN(Calculations!$B$2))),0)</f>
        <v>0.54940437871103287</v>
      </c>
    </row>
    <row r="891" spans="1:12" x14ac:dyDescent="0.35">
      <c r="A891">
        <v>-87.5</v>
      </c>
      <c r="B891">
        <v>16</v>
      </c>
      <c r="C891">
        <f>ASIN(SQRT((SIN(RADIANS(PARAMETERS!$D$8-B891)/2)*SIN(RADIANS(PARAMETERS!$D$8-B891)/2))+(COS(RADIANS(B891))*COS(RADIANS(PARAMETERS!$D$8))*SIN(RADIANS(PARAMETERS!$D$9-A891)/2)*SIN(RADIANS(PARAMETERS!$D$9-A891)/2))))*2*3958.756</f>
        <v>1785.718165781617</v>
      </c>
      <c r="D891">
        <v>186.35679626465</v>
      </c>
      <c r="E891">
        <v>244.48332214355</v>
      </c>
      <c r="F891">
        <v>320.98193359375</v>
      </c>
      <c r="G891">
        <v>363.84268188477</v>
      </c>
      <c r="H891">
        <v>421.48782348633</v>
      </c>
      <c r="I891" s="10">
        <f>IFERROR(EXP(TREND(LN($D$1:$H$1),LN(D891:H891),LN(Calculations!$B$2))),0)</f>
        <v>0.69293386386303368</v>
      </c>
    </row>
    <row r="892" spans="1:12" x14ac:dyDescent="0.35">
      <c r="A892">
        <v>-87</v>
      </c>
      <c r="B892">
        <v>16</v>
      </c>
      <c r="C892">
        <f>ASIN(SQRT((SIN(RADIANS(PARAMETERS!$D$8-B892)/2)*SIN(RADIANS(PARAMETERS!$D$8-B892)/2))+(COS(RADIANS(B892))*COS(RADIANS(PARAMETERS!$D$8))*SIN(RADIANS(PARAMETERS!$D$9-A892)/2)*SIN(RADIANS(PARAMETERS!$D$9-A892)/2))))*2*3958.756</f>
        <v>1752.5388914036323</v>
      </c>
      <c r="D892">
        <v>185.99029541016</v>
      </c>
      <c r="E892">
        <v>241.69720458984</v>
      </c>
      <c r="F892">
        <v>316.08163452148</v>
      </c>
      <c r="G892">
        <v>356.26153564453</v>
      </c>
      <c r="H892">
        <v>409.96789550781</v>
      </c>
      <c r="I892" s="10">
        <f>IFERROR(EXP(TREND(LN($D$1:$H$1),LN(D892:H892),LN(Calculations!$B$2))),0)</f>
        <v>0.80230488603330197</v>
      </c>
    </row>
    <row r="893" spans="1:12" x14ac:dyDescent="0.35">
      <c r="A893">
        <v>-86.5</v>
      </c>
      <c r="B893">
        <v>16</v>
      </c>
      <c r="C893">
        <f>ASIN(SQRT((SIN(RADIANS(PARAMETERS!$D$8-B893)/2)*SIN(RADIANS(PARAMETERS!$D$8-B893)/2))+(COS(RADIANS(B893))*COS(RADIANS(PARAMETERS!$D$8))*SIN(RADIANS(PARAMETERS!$D$9-A893)/2)*SIN(RADIANS(PARAMETERS!$D$9-A893)/2))))*2*3958.756</f>
        <v>1719.3573291284472</v>
      </c>
      <c r="D893">
        <v>179.30200195313</v>
      </c>
      <c r="E893">
        <v>230.28573608398</v>
      </c>
      <c r="F893">
        <v>303.69488525391</v>
      </c>
      <c r="G893">
        <v>340.37164306641</v>
      </c>
      <c r="H893">
        <v>389.09442138672</v>
      </c>
      <c r="I893" s="10">
        <f>IFERROR(EXP(TREND(LN($D$1:$H$1),LN(D893:H893),LN(Calculations!$B$2))),0)</f>
        <v>0.76647487569374828</v>
      </c>
    </row>
    <row r="894" spans="1:12" x14ac:dyDescent="0.35">
      <c r="A894">
        <v>-86</v>
      </c>
      <c r="B894">
        <v>16</v>
      </c>
      <c r="C894">
        <f>ASIN(SQRT((SIN(RADIANS(PARAMETERS!$D$8-B894)/2)*SIN(RADIANS(PARAMETERS!$D$8-B894)/2))+(COS(RADIANS(B894))*COS(RADIANS(PARAMETERS!$D$8))*SIN(RADIANS(PARAMETERS!$D$9-A894)/2)*SIN(RADIANS(PARAMETERS!$D$9-A894)/2))))*2*3958.756</f>
        <v>1686.1735540549134</v>
      </c>
      <c r="D894">
        <v>183.23498535156</v>
      </c>
      <c r="E894">
        <v>240.8310546875</v>
      </c>
      <c r="F894">
        <v>318.43881225586</v>
      </c>
      <c r="G894">
        <v>361.52661132813</v>
      </c>
      <c r="H894">
        <v>419.57638549805</v>
      </c>
      <c r="I894" s="10">
        <f>IFERROR(EXP(TREND(LN($D$1:$H$1),LN(D894:H894),LN(Calculations!$B$2))),0)</f>
        <v>0.60790127534306226</v>
      </c>
    </row>
    <row r="895" spans="1:12" x14ac:dyDescent="0.35">
      <c r="A895">
        <v>-85.5</v>
      </c>
      <c r="B895">
        <v>16</v>
      </c>
      <c r="C895">
        <f>ASIN(SQRT((SIN(RADIANS(PARAMETERS!$D$8-B895)/2)*SIN(RADIANS(PARAMETERS!$D$8-B895)/2))+(COS(RADIANS(B895))*COS(RADIANS(PARAMETERS!$D$8))*SIN(RADIANS(PARAMETERS!$D$9-A895)/2)*SIN(RADIANS(PARAMETERS!$D$9-A895)/2))))*2*3958.756</f>
        <v>1652.987642445195</v>
      </c>
      <c r="D895">
        <v>158.83215332031</v>
      </c>
      <c r="E895">
        <v>204.55317687988</v>
      </c>
      <c r="F895">
        <v>274.88940429688</v>
      </c>
      <c r="G895">
        <v>317.43041992188</v>
      </c>
      <c r="H895">
        <v>365.46746826172</v>
      </c>
      <c r="I895" s="10">
        <f>IFERROR(EXP(TREND(LN($D$1:$H$1),LN(D895:H895),LN(Calculations!$B$2))),0)</f>
        <v>0.36888875160321138</v>
      </c>
    </row>
    <row r="896" spans="1:12" x14ac:dyDescent="0.35">
      <c r="A896">
        <v>-85</v>
      </c>
      <c r="B896">
        <v>16</v>
      </c>
      <c r="C896">
        <f>ASIN(SQRT((SIN(RADIANS(PARAMETERS!$D$8-B896)/2)*SIN(RADIANS(PARAMETERS!$D$8-B896)/2))+(COS(RADIANS(B896))*COS(RADIANS(PARAMETERS!$D$8))*SIN(RADIANS(PARAMETERS!$D$9-A896)/2)*SIN(RADIANS(PARAMETERS!$D$9-A896)/2))))*2*3958.756</f>
        <v>1619.7996718923728</v>
      </c>
      <c r="D896">
        <v>125.46599578857</v>
      </c>
      <c r="E896">
        <v>161.15864562988</v>
      </c>
      <c r="F896">
        <v>211.79647827148</v>
      </c>
      <c r="G896">
        <v>250.08906555176</v>
      </c>
      <c r="H896">
        <v>301.23968505859</v>
      </c>
      <c r="I896" s="10">
        <f>IFERROR(EXP(TREND(LN($D$1:$H$1),LN(D896:H896),LN(Calculations!$B$2))),0)</f>
        <v>0.17007051601113002</v>
      </c>
    </row>
    <row r="897" spans="1:9" x14ac:dyDescent="0.35">
      <c r="A897">
        <v>-84.5</v>
      </c>
      <c r="B897">
        <v>16</v>
      </c>
      <c r="C897">
        <f>ASIN(SQRT((SIN(RADIANS(PARAMETERS!$D$8-B897)/2)*SIN(RADIANS(PARAMETERS!$D$8-B897)/2))+(COS(RADIANS(B897))*COS(RADIANS(PARAMETERS!$D$8))*SIN(RADIANS(PARAMETERS!$D$9-A897)/2)*SIN(RADIANS(PARAMETERS!$D$9-A897)/2))))*2*3958.756</f>
        <v>1586.6097215078307</v>
      </c>
      <c r="D897">
        <v>83.199745178222997</v>
      </c>
      <c r="E897">
        <v>113.81986999512</v>
      </c>
      <c r="F897">
        <v>154.79187011719</v>
      </c>
      <c r="G897">
        <v>182.50698852539</v>
      </c>
      <c r="H897">
        <v>221.41851806641</v>
      </c>
      <c r="I897" s="10">
        <f>IFERROR(EXP(TREND(LN($D$1:$H$1),LN(D897:H897),LN(Calculations!$B$2))),0)</f>
        <v>4.5873242403484525E-2</v>
      </c>
    </row>
    <row r="898" spans="1:9" x14ac:dyDescent="0.35">
      <c r="A898">
        <v>-84</v>
      </c>
      <c r="B898">
        <v>16</v>
      </c>
      <c r="C898">
        <f>ASIN(SQRT((SIN(RADIANS(PARAMETERS!$D$8-B898)/2)*SIN(RADIANS(PARAMETERS!$D$8-B898)/2))+(COS(RADIANS(B898))*COS(RADIANS(PARAMETERS!$D$8))*SIN(RADIANS(PARAMETERS!$D$9-A898)/2)*SIN(RADIANS(PARAMETERS!$D$9-A898)/2))))*2*3958.756</f>
        <v>1553.4178721314001</v>
      </c>
      <c r="D898">
        <v>55.073459625243999</v>
      </c>
      <c r="E898">
        <v>71.03857421875</v>
      </c>
      <c r="F898">
        <v>93.428398132324006</v>
      </c>
      <c r="G898">
        <v>110.36952972412</v>
      </c>
      <c r="H898">
        <v>133.33055114746</v>
      </c>
      <c r="I898" s="10">
        <f>IFERROR(EXP(TREND(LN($D$1:$H$1),LN(D898:H898),LN(Calculations!$B$2))),0)</f>
        <v>1.9518279224762292E-2</v>
      </c>
    </row>
    <row r="899" spans="1:9" x14ac:dyDescent="0.35">
      <c r="A899">
        <v>-83.5</v>
      </c>
      <c r="B899">
        <v>16</v>
      </c>
      <c r="C899">
        <f>ASIN(SQRT((SIN(RADIANS(PARAMETERS!$D$8-B899)/2)*SIN(RADIANS(PARAMETERS!$D$8-B899)/2))+(COS(RADIANS(B899))*COS(RADIANS(PARAMETERS!$D$8))*SIN(RADIANS(PARAMETERS!$D$9-A899)/2)*SIN(RADIANS(PARAMETERS!$D$9-A899)/2))))*2*3958.756</f>
        <v>1520.2242065677663</v>
      </c>
      <c r="D899">
        <v>40.827297210692997</v>
      </c>
      <c r="E899">
        <v>56.03385925293</v>
      </c>
      <c r="F899">
        <v>73.158386230469006</v>
      </c>
      <c r="G899">
        <v>85.443824768065994</v>
      </c>
      <c r="H899">
        <v>102.51485443115</v>
      </c>
      <c r="I899" s="10">
        <f>IFERROR(EXP(TREND(LN($D$1:$H$1),LN(D899:H899),LN(Calculations!$B$2))),0)</f>
        <v>9.2855628416595344E-3</v>
      </c>
    </row>
    <row r="900" spans="1:9" x14ac:dyDescent="0.35">
      <c r="A900">
        <v>-83</v>
      </c>
      <c r="B900">
        <v>16</v>
      </c>
      <c r="C900">
        <f>ASIN(SQRT((SIN(RADIANS(PARAMETERS!$D$8-B900)/2)*SIN(RADIANS(PARAMETERS!$D$8-B900)/2))+(COS(RADIANS(B900))*COS(RADIANS(PARAMETERS!$D$8))*SIN(RADIANS(PARAMETERS!$D$9-A900)/2)*SIN(RADIANS(PARAMETERS!$D$9-A900)/2))))*2*3958.756</f>
        <v>1487.0288098532587</v>
      </c>
      <c r="D900">
        <v>34.10816192627</v>
      </c>
      <c r="E900">
        <v>45.534564971923999</v>
      </c>
      <c r="F900">
        <v>62.136642456055</v>
      </c>
      <c r="G900">
        <v>71.938751220702997</v>
      </c>
      <c r="H900">
        <v>85.42960357666</v>
      </c>
      <c r="I900" s="10">
        <f>IFERROR(EXP(TREND(LN($D$1:$H$1),LN(D900:H900),LN(Calculations!$B$2))),0)</f>
        <v>5.759160497996468E-3</v>
      </c>
    </row>
    <row r="901" spans="1:9" x14ac:dyDescent="0.35">
      <c r="A901">
        <v>-82.5</v>
      </c>
      <c r="B901">
        <v>16</v>
      </c>
      <c r="C901">
        <f>ASIN(SQRT((SIN(RADIANS(PARAMETERS!$D$8-B901)/2)*SIN(RADIANS(PARAMETERS!$D$8-B901)/2))+(COS(RADIANS(B901))*COS(RADIANS(PARAMETERS!$D$8))*SIN(RADIANS(PARAMETERS!$D$9-A901)/2)*SIN(RADIANS(PARAMETERS!$D$9-A901)/2))))*2*3958.756</f>
        <v>1453.8317695579083</v>
      </c>
      <c r="D901">
        <v>31.412813186646002</v>
      </c>
      <c r="E901">
        <v>41.415969848632997</v>
      </c>
      <c r="F901">
        <v>57.204166412353999</v>
      </c>
      <c r="G901">
        <v>65.918746948242003</v>
      </c>
      <c r="H901">
        <v>77.402137756347997</v>
      </c>
      <c r="I901" s="10">
        <f>IFERROR(EXP(TREND(LN($D$1:$H$1),LN(D901:H901),LN(Calculations!$B$2))),0)</f>
        <v>4.6736402344580569E-3</v>
      </c>
    </row>
    <row r="902" spans="1:9" x14ac:dyDescent="0.35">
      <c r="A902">
        <v>-82</v>
      </c>
      <c r="B902">
        <v>16</v>
      </c>
      <c r="C902">
        <f>ASIN(SQRT((SIN(RADIANS(PARAMETERS!$D$8-B902)/2)*SIN(RADIANS(PARAMETERS!$D$8-B902)/2))+(COS(RADIANS(B902))*COS(RADIANS(PARAMETERS!$D$8))*SIN(RADIANS(PARAMETERS!$D$9-A902)/2)*SIN(RADIANS(PARAMETERS!$D$9-A902)/2))))*2*3958.756</f>
        <v>1420.6331761285549</v>
      </c>
      <c r="D902">
        <v>31.374834060668999</v>
      </c>
      <c r="E902">
        <v>41.887622833252003</v>
      </c>
      <c r="F902">
        <v>58.547203063965</v>
      </c>
      <c r="G902">
        <v>67.810127258300994</v>
      </c>
      <c r="H902">
        <v>80.564460754395</v>
      </c>
      <c r="I902" s="10">
        <f>IFERROR(EXP(TREND(LN($D$1:$H$1),LN(D902:H902),LN(Calculations!$B$2))),0)</f>
        <v>4.6366181823708323E-3</v>
      </c>
    </row>
    <row r="903" spans="1:9" x14ac:dyDescent="0.35">
      <c r="A903">
        <v>-81.5</v>
      </c>
      <c r="B903">
        <v>16</v>
      </c>
      <c r="C903">
        <f>ASIN(SQRT((SIN(RADIANS(PARAMETERS!$D$8-B903)/2)*SIN(RADIANS(PARAMETERS!$D$8-B903)/2))+(COS(RADIANS(B903))*COS(RADIANS(PARAMETERS!$D$8))*SIN(RADIANS(PARAMETERS!$D$9-A903)/2)*SIN(RADIANS(PARAMETERS!$D$9-A903)/2))))*2*3958.756</f>
        <v>1387.4331232799102</v>
      </c>
      <c r="D903">
        <v>29.495944976806999</v>
      </c>
      <c r="E903">
        <v>39.314205169677997</v>
      </c>
      <c r="F903">
        <v>54.995948791503999</v>
      </c>
      <c r="G903">
        <v>64.768196105957003</v>
      </c>
      <c r="H903">
        <v>77.082565307617003</v>
      </c>
      <c r="I903" s="10">
        <f>IFERROR(EXP(TREND(LN($D$1:$H$1),LN(D903:H903),LN(Calculations!$B$2))),0)</f>
        <v>3.9649692467711274E-3</v>
      </c>
    </row>
    <row r="904" spans="1:9" x14ac:dyDescent="0.35">
      <c r="A904">
        <v>-81</v>
      </c>
      <c r="B904">
        <v>16</v>
      </c>
      <c r="C904">
        <f>ASIN(SQRT((SIN(RADIANS(PARAMETERS!$D$8-B904)/2)*SIN(RADIANS(PARAMETERS!$D$8-B904)/2))+(COS(RADIANS(B904))*COS(RADIANS(PARAMETERS!$D$8))*SIN(RADIANS(PARAMETERS!$D$9-A904)/2)*SIN(RADIANS(PARAMETERS!$D$9-A904)/2))))*2*3958.756</f>
        <v>1354.23170844182</v>
      </c>
      <c r="D904">
        <v>24.337970733643001</v>
      </c>
      <c r="E904">
        <v>32.183017730712997</v>
      </c>
      <c r="F904">
        <v>43.528430938721002</v>
      </c>
      <c r="G904">
        <v>52.304664611816001</v>
      </c>
      <c r="H904">
        <v>62.921924591063998</v>
      </c>
      <c r="I904" s="10">
        <f>IFERROR(EXP(TREND(LN($D$1:$H$1),LN(D904:H904),LN(Calculations!$B$2))),0)</f>
        <v>2.4662215733704199E-3</v>
      </c>
    </row>
    <row r="905" spans="1:9" x14ac:dyDescent="0.35">
      <c r="A905">
        <v>-80.5</v>
      </c>
      <c r="B905">
        <v>16</v>
      </c>
      <c r="C905">
        <f>ASIN(SQRT((SIN(RADIANS(PARAMETERS!$D$8-B905)/2)*SIN(RADIANS(PARAMETERS!$D$8-B905)/2))+(COS(RADIANS(B905))*COS(RADIANS(PARAMETERS!$D$8))*SIN(RADIANS(PARAMETERS!$D$9-A905)/2)*SIN(RADIANS(PARAMETERS!$D$9-A905)/2))))*2*3958.756</f>
        <v>1321.029033272632</v>
      </c>
      <c r="D905">
        <v>17.979467391968001</v>
      </c>
      <c r="E905">
        <v>25.146831512451001</v>
      </c>
      <c r="F905">
        <v>32.85383605957</v>
      </c>
      <c r="G905">
        <v>38.450729370117003</v>
      </c>
      <c r="H905">
        <v>46.245456695557003</v>
      </c>
      <c r="I905" s="10">
        <f>IFERROR(EXP(TREND(LN($D$1:$H$1),LN(D905:H905),LN(Calculations!$B$2))),0)</f>
        <v>1.2333673009856667E-3</v>
      </c>
    </row>
    <row r="906" spans="1:9" x14ac:dyDescent="0.35">
      <c r="A906">
        <v>-80</v>
      </c>
      <c r="B906">
        <v>16</v>
      </c>
      <c r="C906">
        <f>ASIN(SQRT((SIN(RADIANS(PARAMETERS!$D$8-B906)/2)*SIN(RADIANS(PARAMETERS!$D$8-B906)/2))+(COS(RADIANS(B906))*COS(RADIANS(PARAMETERS!$D$8))*SIN(RADIANS(PARAMETERS!$D$9-A906)/2)*SIN(RADIANS(PARAMETERS!$D$9-A906)/2))))*2*3958.756</f>
        <v>1287.8252042506253</v>
      </c>
      <c r="D906">
        <v>14.584711074829</v>
      </c>
      <c r="E906">
        <v>19.698547363281001</v>
      </c>
      <c r="F906">
        <v>27.267305374146002</v>
      </c>
      <c r="G906">
        <v>31.532749176025</v>
      </c>
      <c r="H906">
        <v>37.396072387695</v>
      </c>
      <c r="I906" s="10">
        <f>IFERROR(EXP(TREND(LN($D$1:$H$1),LN(D906:H906),LN(Calculations!$B$2))),0)</f>
        <v>7.4335848836738739E-4</v>
      </c>
    </row>
    <row r="907" spans="1:9" x14ac:dyDescent="0.35">
      <c r="A907">
        <v>-79.5</v>
      </c>
      <c r="B907">
        <v>16</v>
      </c>
      <c r="C907">
        <f>ASIN(SQRT((SIN(RADIANS(PARAMETERS!$D$8-B907)/2)*SIN(RADIANS(PARAMETERS!$D$8-B907)/2))+(COS(RADIANS(B907))*COS(RADIANS(PARAMETERS!$D$8))*SIN(RADIANS(PARAMETERS!$D$9-A907)/2)*SIN(RADIANS(PARAMETERS!$D$9-A907)/2))))*2*3958.756</f>
        <v>1254.6203333579738</v>
      </c>
      <c r="D907">
        <v>13.420812606812</v>
      </c>
      <c r="E907">
        <v>18.256828308105</v>
      </c>
      <c r="F907">
        <v>26.055070877075</v>
      </c>
      <c r="G907">
        <v>30.502979278563998</v>
      </c>
      <c r="H907">
        <v>36.699573516846002</v>
      </c>
      <c r="I907" s="10">
        <f>IFERROR(EXP(TREND(LN($D$1:$H$1),LN(D907:H907),LN(Calculations!$B$2))),0)</f>
        <v>6.8321701345212111E-4</v>
      </c>
    </row>
    <row r="908" spans="1:9" x14ac:dyDescent="0.35">
      <c r="A908">
        <v>-79</v>
      </c>
      <c r="B908">
        <v>16</v>
      </c>
      <c r="C908">
        <f>ASIN(SQRT((SIN(RADIANS(PARAMETERS!$D$8-B908)/2)*SIN(RADIANS(PARAMETERS!$D$8-B908)/2))+(COS(RADIANS(B908))*COS(RADIANS(PARAMETERS!$D$8))*SIN(RADIANS(PARAMETERS!$D$9-A908)/2)*SIN(RADIANS(PARAMETERS!$D$9-A908)/2))))*2*3958.756</f>
        <v>1221.4145388748727</v>
      </c>
      <c r="D908">
        <v>13.452471733093001</v>
      </c>
      <c r="E908">
        <v>18.767644882201999</v>
      </c>
      <c r="F908">
        <v>27.155746459961001</v>
      </c>
      <c r="G908">
        <v>32.230236053467003</v>
      </c>
      <c r="H908">
        <v>39.406330108642997</v>
      </c>
      <c r="I908" s="10">
        <f>IFERROR(EXP(TREND(LN($D$1:$H$1),LN(D908:H908),LN(Calculations!$B$2))),0)</f>
        <v>7.6765693297041221E-4</v>
      </c>
    </row>
    <row r="909" spans="1:9" x14ac:dyDescent="0.35">
      <c r="A909">
        <v>-78.5</v>
      </c>
      <c r="B909">
        <v>16</v>
      </c>
      <c r="C909">
        <f>ASIN(SQRT((SIN(RADIANS(PARAMETERS!$D$8-B909)/2)*SIN(RADIANS(PARAMETERS!$D$8-B909)/2))+(COS(RADIANS(B909))*COS(RADIANS(PARAMETERS!$D$8))*SIN(RADIANS(PARAMETERS!$D$9-A909)/2)*SIN(RADIANS(PARAMETERS!$D$9-A909)/2))))*2*3958.756</f>
        <v>1188.207946305386</v>
      </c>
      <c r="D909">
        <v>13.396165847778001</v>
      </c>
      <c r="E909">
        <v>18.779516220093001</v>
      </c>
      <c r="F909">
        <v>27.244449615478999</v>
      </c>
      <c r="G909">
        <v>32.286991119385</v>
      </c>
      <c r="H909">
        <v>39.406219482422003</v>
      </c>
      <c r="I909" s="10">
        <f>IFERROR(EXP(TREND(LN($D$1:$H$1),LN(D909:H909),LN(Calculations!$B$2))),0)</f>
        <v>7.6964867389873754E-4</v>
      </c>
    </row>
    <row r="910" spans="1:9" x14ac:dyDescent="0.35">
      <c r="A910">
        <v>-78</v>
      </c>
      <c r="B910">
        <v>16</v>
      </c>
      <c r="C910">
        <f>ASIN(SQRT((SIN(RADIANS(PARAMETERS!$D$8-B910)/2)*SIN(RADIANS(PARAMETERS!$D$8-B910)/2))+(COS(RADIANS(B910))*COS(RADIANS(PARAMETERS!$D$8))*SIN(RADIANS(PARAMETERS!$D$9-A910)/2)*SIN(RADIANS(PARAMETERS!$D$9-A910)/2))))*2*3958.756</f>
        <v>1155.0006894615401</v>
      </c>
      <c r="D910">
        <v>13.000322341919</v>
      </c>
      <c r="E910">
        <v>17.979381561278998</v>
      </c>
      <c r="F910">
        <v>26.113367080688</v>
      </c>
      <c r="G910">
        <v>30.576469421386999</v>
      </c>
      <c r="H910">
        <v>36.795398712157997</v>
      </c>
      <c r="I910" s="10">
        <f>IFERROR(EXP(TREND(LN($D$1:$H$1),LN(D910:H910),LN(Calculations!$B$2))),0)</f>
        <v>6.8484829807387456E-4</v>
      </c>
    </row>
    <row r="911" spans="1:9" x14ac:dyDescent="0.35">
      <c r="A911">
        <v>-77.5</v>
      </c>
      <c r="B911">
        <v>16</v>
      </c>
      <c r="C911">
        <f>ASIN(SQRT((SIN(RADIANS(PARAMETERS!$D$8-B911)/2)*SIN(RADIANS(PARAMETERS!$D$8-B911)/2))+(COS(RADIANS(B911))*COS(RADIANS(PARAMETERS!$D$8))*SIN(RADIANS(PARAMETERS!$D$9-A911)/2)*SIN(RADIANS(PARAMETERS!$D$9-A911)/2))))*2*3958.756</f>
        <v>1121.7929117384508</v>
      </c>
      <c r="D911">
        <v>13.266728401184</v>
      </c>
      <c r="E911">
        <v>18.410894393921001</v>
      </c>
      <c r="F911">
        <v>26.614063262938998</v>
      </c>
      <c r="G911">
        <v>31.215618133545</v>
      </c>
      <c r="H911">
        <v>37.639347076416001</v>
      </c>
      <c r="I911" s="10">
        <f>IFERROR(EXP(TREND(LN($D$1:$H$1),LN(D911:H911),LN(Calculations!$B$2))),0)</f>
        <v>7.1716443294710694E-4</v>
      </c>
    </row>
    <row r="912" spans="1:9" x14ac:dyDescent="0.35">
      <c r="A912">
        <v>-77</v>
      </c>
      <c r="B912">
        <v>16</v>
      </c>
      <c r="C912">
        <f>ASIN(SQRT((SIN(RADIANS(PARAMETERS!$D$8-B912)/2)*SIN(RADIANS(PARAMETERS!$D$8-B912)/2))+(COS(RADIANS(B912))*COS(RADIANS(PARAMETERS!$D$8))*SIN(RADIANS(PARAMETERS!$D$9-A912)/2)*SIN(RADIANS(PARAMETERS!$D$9-A912)/2))))*2*3958.756</f>
        <v>1088.5847676212754</v>
      </c>
      <c r="D912">
        <v>15.509181022644</v>
      </c>
      <c r="E912">
        <v>22.803340911865</v>
      </c>
      <c r="F912">
        <v>32.652584075927997</v>
      </c>
      <c r="G912">
        <v>39.778388977051002</v>
      </c>
      <c r="H912">
        <v>50.146629333496001</v>
      </c>
      <c r="I912" s="10">
        <f>IFERROR(EXP(TREND(LN($D$1:$H$1),LN(D912:H912),LN(Calculations!$B$2))),0)</f>
        <v>1.1594070650474517E-3</v>
      </c>
    </row>
    <row r="913" spans="1:9" x14ac:dyDescent="0.35">
      <c r="A913">
        <v>-76.5</v>
      </c>
      <c r="B913">
        <v>16</v>
      </c>
      <c r="C913">
        <f>ASIN(SQRT((SIN(RADIANS(PARAMETERS!$D$8-B913)/2)*SIN(RADIANS(PARAMETERS!$D$8-B913)/2))+(COS(RADIANS(B913))*COS(RADIANS(PARAMETERS!$D$8))*SIN(RADIANS(PARAMETERS!$D$9-A913)/2)*SIN(RADIANS(PARAMETERS!$D$9-A913)/2))))*2*3958.756</f>
        <v>1055.3764244750371</v>
      </c>
      <c r="D913">
        <v>18.569646835326999</v>
      </c>
      <c r="E913">
        <v>27.996549606323001</v>
      </c>
      <c r="F913">
        <v>40.404033660888999</v>
      </c>
      <c r="G913">
        <v>50.504306793212997</v>
      </c>
      <c r="H913">
        <v>63.417720794677997</v>
      </c>
      <c r="I913" s="10">
        <f>IFERROR(EXP(TREND(LN($D$1:$H$1),LN(D913:H913),LN(Calculations!$B$2))),0)</f>
        <v>1.73211354255158E-3</v>
      </c>
    </row>
    <row r="914" spans="1:9" x14ac:dyDescent="0.35">
      <c r="A914">
        <v>-76</v>
      </c>
      <c r="B914">
        <v>16</v>
      </c>
      <c r="C914">
        <f>ASIN(SQRT((SIN(RADIANS(PARAMETERS!$D$8-B914)/2)*SIN(RADIANS(PARAMETERS!$D$8-B914)/2))+(COS(RADIANS(B914))*COS(RADIANS(PARAMETERS!$D$8))*SIN(RADIANS(PARAMETERS!$D$9-A914)/2)*SIN(RADIANS(PARAMETERS!$D$9-A914)/2))))*2*3958.756</f>
        <v>1022.168064681618</v>
      </c>
      <c r="D914">
        <v>19.046323776245</v>
      </c>
      <c r="E914">
        <v>28.945562362671001</v>
      </c>
      <c r="F914">
        <v>42.447994232177997</v>
      </c>
      <c r="G914">
        <v>53.57857131958</v>
      </c>
      <c r="H914">
        <v>66.548027038574006</v>
      </c>
      <c r="I914" s="10">
        <f>IFERROR(EXP(TREND(LN($D$1:$H$1),LN(D914:H914),LN(Calculations!$B$2))),0)</f>
        <v>1.8562056499284961E-3</v>
      </c>
    </row>
    <row r="915" spans="1:9" x14ac:dyDescent="0.35">
      <c r="A915">
        <v>-75.5</v>
      </c>
      <c r="B915">
        <v>16</v>
      </c>
      <c r="C915">
        <f>ASIN(SQRT((SIN(RADIANS(PARAMETERS!$D$8-B915)/2)*SIN(RADIANS(PARAMETERS!$D$8-B915)/2))+(COS(RADIANS(B915))*COS(RADIANS(PARAMETERS!$D$8))*SIN(RADIANS(PARAMETERS!$D$9-A915)/2)*SIN(RADIANS(PARAMETERS!$D$9-A915)/2))))*2*3958.756</f>
        <v>988.9598882054712</v>
      </c>
      <c r="D915">
        <v>15.318888664246</v>
      </c>
      <c r="E915">
        <v>23.676725387573001</v>
      </c>
      <c r="F915">
        <v>35.082508087157997</v>
      </c>
      <c r="G915">
        <v>43.930660247802997</v>
      </c>
      <c r="H915">
        <v>57.198070526122997</v>
      </c>
      <c r="I915" s="10">
        <f>IFERROR(EXP(TREND(LN($D$1:$H$1),LN(D915:H915),LN(Calculations!$B$2))),0)</f>
        <v>1.3034154268283336E-3</v>
      </c>
    </row>
    <row r="916" spans="1:9" x14ac:dyDescent="0.35">
      <c r="A916">
        <v>-75</v>
      </c>
      <c r="B916">
        <v>16</v>
      </c>
      <c r="C916">
        <f>ASIN(SQRT((SIN(RADIANS(PARAMETERS!$D$8-B916)/2)*SIN(RADIANS(PARAMETERS!$D$8-B916)/2))+(COS(RADIANS(B916))*COS(RADIANS(PARAMETERS!$D$8))*SIN(RADIANS(PARAMETERS!$D$9-A916)/2)*SIN(RADIANS(PARAMETERS!$D$9-A916)/2))))*2*3958.756</f>
        <v>955.75211569223427</v>
      </c>
      <c r="D916">
        <v>10.550259590149</v>
      </c>
      <c r="E916">
        <v>15.559387207031</v>
      </c>
      <c r="F916">
        <v>23.927278518676999</v>
      </c>
      <c r="G916">
        <v>29.799419403076001</v>
      </c>
      <c r="H916">
        <v>37.78736114502</v>
      </c>
      <c r="I916" s="10">
        <f>IFERROR(EXP(TREND(LN($D$1:$H$1),LN(D916:H916),LN(Calculations!$B$2))),0)</f>
        <v>6.4595754693311659E-4</v>
      </c>
    </row>
    <row r="917" spans="1:9" x14ac:dyDescent="0.35">
      <c r="A917">
        <v>-74.5</v>
      </c>
      <c r="B917">
        <v>16</v>
      </c>
      <c r="C917">
        <f>ASIN(SQRT((SIN(RADIANS(PARAMETERS!$D$8-B917)/2)*SIN(RADIANS(PARAMETERS!$D$8-B917)/2))+(COS(RADIANS(B917))*COS(RADIANS(PARAMETERS!$D$8))*SIN(RADIANS(PARAMETERS!$D$9-A917)/2)*SIN(RADIANS(PARAMETERS!$D$9-A917)/2))))*2*3958.756</f>
        <v>922.54499223439404</v>
      </c>
      <c r="D917">
        <v>7.5651278495789001</v>
      </c>
      <c r="E917">
        <v>10.943160057068001</v>
      </c>
      <c r="F917">
        <v>15.431046485901</v>
      </c>
      <c r="G917">
        <v>18.900705337523998</v>
      </c>
      <c r="H917">
        <v>23.979141235351999</v>
      </c>
      <c r="I917" s="10">
        <f>IFERROR(EXP(TREND(LN($D$1:$H$1),LN(D917:H917),LN(Calculations!$B$2))),0)</f>
        <v>2.6535622354262382E-4</v>
      </c>
    </row>
    <row r="918" spans="1:9" x14ac:dyDescent="0.35">
      <c r="A918">
        <v>-74</v>
      </c>
      <c r="B918">
        <v>16</v>
      </c>
      <c r="C918">
        <f>ASIN(SQRT((SIN(RADIANS(PARAMETERS!$D$8-B918)/2)*SIN(RADIANS(PARAMETERS!$D$8-B918)/2))+(COS(RADIANS(B918))*COS(RADIANS(PARAMETERS!$D$8))*SIN(RADIANS(PARAMETERS!$D$9-A918)/2)*SIN(RADIANS(PARAMETERS!$D$9-A918)/2))))*2*3958.756</f>
        <v>889.33879197813917</v>
      </c>
      <c r="D918">
        <v>7.2383861541748002</v>
      </c>
      <c r="E918">
        <v>10.102608680725</v>
      </c>
      <c r="F918">
        <v>13.95041847229</v>
      </c>
      <c r="G918">
        <v>16.653398513793999</v>
      </c>
      <c r="H918">
        <v>20.500059127808001</v>
      </c>
      <c r="I918" s="10">
        <f>IFERROR(EXP(TREND(LN($D$1:$H$1),LN(D918:H918),LN(Calculations!$B$2))),0)</f>
        <v>1.8163962865752018E-4</v>
      </c>
    </row>
    <row r="919" spans="1:9" x14ac:dyDescent="0.35">
      <c r="A919">
        <v>-73.5</v>
      </c>
      <c r="B919">
        <v>16</v>
      </c>
      <c r="C919">
        <f>ASIN(SQRT((SIN(RADIANS(PARAMETERS!$D$8-B919)/2)*SIN(RADIANS(PARAMETERS!$D$8-B919)/2))+(COS(RADIANS(B919))*COS(RADIANS(PARAMETERS!$D$8))*SIN(RADIANS(PARAMETERS!$D$9-A919)/2)*SIN(RADIANS(PARAMETERS!$D$9-A919)/2))))*2*3958.756</f>
        <v>856.13382379948496</v>
      </c>
      <c r="D919">
        <v>8.5387840270996005</v>
      </c>
      <c r="E919">
        <v>12.049837112426999</v>
      </c>
      <c r="F919">
        <v>16.533876419066999</v>
      </c>
      <c r="G919">
        <v>20.042036056518999</v>
      </c>
      <c r="H919">
        <v>25.118808746338001</v>
      </c>
      <c r="I919" s="10">
        <f>IFERROR(EXP(TREND(LN($D$1:$H$1),LN(D919:H919),LN(Calculations!$B$2))),0)</f>
        <v>2.8226708019418636E-4</v>
      </c>
    </row>
    <row r="920" spans="1:9" x14ac:dyDescent="0.35">
      <c r="A920">
        <v>-73</v>
      </c>
      <c r="B920">
        <v>16</v>
      </c>
      <c r="C920">
        <f>ASIN(SQRT((SIN(RADIANS(PARAMETERS!$D$8-B920)/2)*SIN(RADIANS(PARAMETERS!$D$8-B920)/2))+(COS(RADIANS(B920))*COS(RADIANS(PARAMETERS!$D$8))*SIN(RADIANS(PARAMETERS!$D$9-A920)/2)*SIN(RADIANS(PARAMETERS!$D$9-A920)/2))))*2*3958.756</f>
        <v>822.93043835122307</v>
      </c>
      <c r="D920">
        <v>11.429658889771</v>
      </c>
      <c r="E920">
        <v>15.603775978088001</v>
      </c>
      <c r="F920">
        <v>22.436765670776001</v>
      </c>
      <c r="G920">
        <v>27.406064987183001</v>
      </c>
      <c r="H920">
        <v>33.232074737548999</v>
      </c>
      <c r="I920" s="10">
        <f>IFERROR(EXP(TREND(LN($D$1:$H$1),LN(D920:H920),LN(Calculations!$B$2))),0)</f>
        <v>5.3092918134598854E-4</v>
      </c>
    </row>
    <row r="921" spans="1:9" x14ac:dyDescent="0.35">
      <c r="A921">
        <v>-72.5</v>
      </c>
      <c r="B921">
        <v>16</v>
      </c>
      <c r="C921">
        <f>ASIN(SQRT((SIN(RADIANS(PARAMETERS!$D$8-B921)/2)*SIN(RADIANS(PARAMETERS!$D$8-B921)/2))+(COS(RADIANS(B921))*COS(RADIANS(PARAMETERS!$D$8))*SIN(RADIANS(PARAMETERS!$D$9-A921)/2)*SIN(RADIANS(PARAMETERS!$D$9-A921)/2))))*2*3958.756</f>
        <v>789.72903688344888</v>
      </c>
      <c r="D921">
        <v>14.629071235656999</v>
      </c>
      <c r="E921">
        <v>20.891363143921001</v>
      </c>
      <c r="F921">
        <v>30.070430755615</v>
      </c>
      <c r="G921">
        <v>36.325408935547003</v>
      </c>
      <c r="H921">
        <v>45.34317779541</v>
      </c>
      <c r="I921" s="10">
        <f>IFERROR(EXP(TREND(LN($D$1:$H$1),LN(D921:H921),LN(Calculations!$B$2))),0)</f>
        <v>9.7761889073851331E-4</v>
      </c>
    </row>
    <row r="922" spans="1:9" x14ac:dyDescent="0.35">
      <c r="A922">
        <v>-72</v>
      </c>
      <c r="B922">
        <v>16</v>
      </c>
      <c r="C922">
        <f>ASIN(SQRT((SIN(RADIANS(PARAMETERS!$D$8-B922)/2)*SIN(RADIANS(PARAMETERS!$D$8-B922)/2))+(COS(RADIANS(B922))*COS(RADIANS(PARAMETERS!$D$8))*SIN(RADIANS(PARAMETERS!$D$9-A922)/2)*SIN(RADIANS(PARAMETERS!$D$9-A922)/2))))*2*3958.756</f>
        <v>756.53008238147925</v>
      </c>
      <c r="D922">
        <v>18.097623825073001</v>
      </c>
      <c r="E922">
        <v>26.880483627318998</v>
      </c>
      <c r="F922">
        <v>39.397274017333999</v>
      </c>
      <c r="G922">
        <v>49.710762023926002</v>
      </c>
      <c r="H922">
        <v>64.235382080077997</v>
      </c>
      <c r="I922" s="10">
        <f>IFERROR(EXP(TREND(LN($D$1:$H$1),LN(D922:H922),LN(Calculations!$B$2))),0)</f>
        <v>1.6557827980380906E-3</v>
      </c>
    </row>
    <row r="923" spans="1:9" x14ac:dyDescent="0.35">
      <c r="A923">
        <v>-71.5</v>
      </c>
      <c r="B923">
        <v>16</v>
      </c>
      <c r="C923">
        <f>ASIN(SQRT((SIN(RADIANS(PARAMETERS!$D$8-B923)/2)*SIN(RADIANS(PARAMETERS!$D$8-B923)/2))+(COS(RADIANS(B923))*COS(RADIANS(PARAMETERS!$D$8))*SIN(RADIANS(PARAMETERS!$D$9-A923)/2)*SIN(RADIANS(PARAMETERS!$D$9-A923)/2))))*2*3958.756</f>
        <v>723.33411376408912</v>
      </c>
      <c r="D923">
        <v>19.603929519653001</v>
      </c>
      <c r="E923">
        <v>28.795080184937</v>
      </c>
      <c r="F923">
        <v>42.486030578612997</v>
      </c>
      <c r="G923">
        <v>53.826175689697003</v>
      </c>
      <c r="H923">
        <v>68.976951599120994</v>
      </c>
      <c r="I923" s="10">
        <f>IFERROR(EXP(TREND(LN($D$1:$H$1),LN(D923:H923),LN(Calculations!$B$2))),0)</f>
        <v>1.8994033044394045E-3</v>
      </c>
    </row>
    <row r="924" spans="1:9" x14ac:dyDescent="0.35">
      <c r="A924">
        <v>-71</v>
      </c>
      <c r="B924">
        <v>16</v>
      </c>
      <c r="C924">
        <f>ASIN(SQRT((SIN(RADIANS(PARAMETERS!$D$8-B924)/2)*SIN(RADIANS(PARAMETERS!$D$8-B924)/2))+(COS(RADIANS(B924))*COS(RADIANS(PARAMETERS!$D$8))*SIN(RADIANS(PARAMETERS!$D$9-A924)/2)*SIN(RADIANS(PARAMETERS!$D$9-A924)/2))))*2*3958.756</f>
        <v>690.14176417003785</v>
      </c>
      <c r="D924">
        <v>18.398830413818001</v>
      </c>
      <c r="E924">
        <v>26.163976669312</v>
      </c>
      <c r="F924">
        <v>35.595333099365</v>
      </c>
      <c r="G924">
        <v>42.924697875977003</v>
      </c>
      <c r="H924">
        <v>53.471298217772997</v>
      </c>
      <c r="I924" s="10">
        <f>IFERROR(EXP(TREND(LN($D$1:$H$1),LN(D924:H924),LN(Calculations!$B$2))),0)</f>
        <v>1.4591469971837326E-3</v>
      </c>
    </row>
    <row r="925" spans="1:9" x14ac:dyDescent="0.35">
      <c r="A925">
        <v>-70.5</v>
      </c>
      <c r="B925">
        <v>16</v>
      </c>
      <c r="C925">
        <f>ASIN(SQRT((SIN(RADIANS(PARAMETERS!$D$8-B925)/2)*SIN(RADIANS(PARAMETERS!$D$8-B925)/2))+(COS(RADIANS(B925))*COS(RADIANS(PARAMETERS!$D$8))*SIN(RADIANS(PARAMETERS!$D$9-A925)/2)*SIN(RADIANS(PARAMETERS!$D$9-A925)/2))))*2*3958.756</f>
        <v>656.95378477495115</v>
      </c>
      <c r="D925">
        <v>17.687301635741999</v>
      </c>
      <c r="E925">
        <v>24.570882797241001</v>
      </c>
      <c r="F925">
        <v>32.802425384521001</v>
      </c>
      <c r="G925">
        <v>38.77730178833</v>
      </c>
      <c r="H925">
        <v>47.189998626708999</v>
      </c>
      <c r="I925" s="10">
        <f>IFERROR(EXP(TREND(LN($D$1:$H$1),LN(D925:H925),LN(Calculations!$B$2))),0)</f>
        <v>1.2241750723142627E-3</v>
      </c>
    </row>
    <row r="926" spans="1:9" x14ac:dyDescent="0.35">
      <c r="A926">
        <v>-70</v>
      </c>
      <c r="B926">
        <v>16</v>
      </c>
      <c r="C926">
        <f>ASIN(SQRT((SIN(RADIANS(PARAMETERS!$D$8-B926)/2)*SIN(RADIANS(PARAMETERS!$D$8-B926)/2))+(COS(RADIANS(B926))*COS(RADIANS(PARAMETERS!$D$8))*SIN(RADIANS(PARAMETERS!$D$9-A926)/2)*SIN(RADIANS(PARAMETERS!$D$9-A926)/2))))*2*3958.756</f>
        <v>623.77107619217713</v>
      </c>
      <c r="D926">
        <v>17.831224441528001</v>
      </c>
      <c r="E926">
        <v>24.715793609618999</v>
      </c>
      <c r="F926">
        <v>32.887256622313998</v>
      </c>
      <c r="G926">
        <v>38.839748382567997</v>
      </c>
      <c r="H926">
        <v>47.212024688721002</v>
      </c>
      <c r="I926" s="10">
        <f>IFERROR(EXP(TREND(LN($D$1:$H$1),LN(D926:H926),LN(Calculations!$B$2))),0)</f>
        <v>1.2353944790947419E-3</v>
      </c>
    </row>
    <row r="927" spans="1:9" x14ac:dyDescent="0.35">
      <c r="A927">
        <v>-69.5</v>
      </c>
      <c r="B927">
        <v>16</v>
      </c>
      <c r="C927">
        <f>ASIN(SQRT((SIN(RADIANS(PARAMETERS!$D$8-B927)/2)*SIN(RADIANS(PARAMETERS!$D$8-B927)/2))+(COS(RADIANS(B927))*COS(RADIANS(PARAMETERS!$D$8))*SIN(RADIANS(PARAMETERS!$D$9-A927)/2)*SIN(RADIANS(PARAMETERS!$D$9-A927)/2))))*2*3958.756</f>
        <v>590.59473043050548</v>
      </c>
      <c r="D927">
        <v>18.303068161011002</v>
      </c>
      <c r="E927">
        <v>25.574028015136999</v>
      </c>
      <c r="F927">
        <v>33.995761871337997</v>
      </c>
      <c r="G927">
        <v>40.362339019775</v>
      </c>
      <c r="H927">
        <v>49.369037628173999</v>
      </c>
      <c r="I927" s="10">
        <f>IFERROR(EXP(TREND(LN($D$1:$H$1),LN(D927:H927),LN(Calculations!$B$2))),0)</f>
        <v>1.3405612218135941E-3</v>
      </c>
    </row>
    <row r="928" spans="1:9" x14ac:dyDescent="0.35">
      <c r="A928">
        <v>-69</v>
      </c>
      <c r="B928">
        <v>16</v>
      </c>
      <c r="C928">
        <f>ASIN(SQRT((SIN(RADIANS(PARAMETERS!$D$8-B928)/2)*SIN(RADIANS(PARAMETERS!$D$8-B928)/2))+(COS(RADIANS(B928))*COS(RADIANS(PARAMETERS!$D$8))*SIN(RADIANS(PARAMETERS!$D$9-A928)/2)*SIN(RADIANS(PARAMETERS!$D$9-A928)/2))))*2*3958.756</f>
        <v>557.42608779063744</v>
      </c>
      <c r="D928">
        <v>18.516883850098001</v>
      </c>
      <c r="E928">
        <v>25.996225357056002</v>
      </c>
      <c r="F928">
        <v>34.824848175048999</v>
      </c>
      <c r="G928">
        <v>41.602733612061002</v>
      </c>
      <c r="H928">
        <v>51.256175994872997</v>
      </c>
      <c r="I928" s="10">
        <f>IFERROR(EXP(TREND(LN($D$1:$H$1),LN(D928:H928),LN(Calculations!$B$2))),0)</f>
        <v>1.4112449204334116E-3</v>
      </c>
    </row>
    <row r="929" spans="1:9" x14ac:dyDescent="0.35">
      <c r="A929">
        <v>-68.5</v>
      </c>
      <c r="B929">
        <v>16</v>
      </c>
      <c r="C929">
        <f>ASIN(SQRT((SIN(RADIANS(PARAMETERS!$D$8-B929)/2)*SIN(RADIANS(PARAMETERS!$D$8-B929)/2))+(COS(RADIANS(B929))*COS(RADIANS(PARAMETERS!$D$8))*SIN(RADIANS(PARAMETERS!$D$9-A929)/2)*SIN(RADIANS(PARAMETERS!$D$9-A929)/2))))*2*3958.756</f>
        <v>524.2668152887145</v>
      </c>
      <c r="D929">
        <v>17.667539596558001</v>
      </c>
      <c r="E929">
        <v>24.750413894653001</v>
      </c>
      <c r="F929">
        <v>33.586898803711001</v>
      </c>
      <c r="G929">
        <v>40.184715270996001</v>
      </c>
      <c r="H929">
        <v>49.59725189209</v>
      </c>
      <c r="I929" s="10">
        <f>IFERROR(EXP(TREND(LN($D$1:$H$1),LN(D929:H929),LN(Calculations!$B$2))),0)</f>
        <v>1.2868222012542561E-3</v>
      </c>
    </row>
    <row r="930" spans="1:9" x14ac:dyDescent="0.35">
      <c r="A930">
        <v>-68</v>
      </c>
      <c r="B930">
        <v>16</v>
      </c>
      <c r="C930">
        <f>ASIN(SQRT((SIN(RADIANS(PARAMETERS!$D$8-B930)/2)*SIN(RADIANS(PARAMETERS!$D$8-B930)/2))+(COS(RADIANS(B930))*COS(RADIANS(PARAMETERS!$D$8))*SIN(RADIANS(PARAMETERS!$D$9-A930)/2)*SIN(RADIANS(PARAMETERS!$D$9-A930)/2))))*2*3958.756</f>
        <v>491.1190167332021</v>
      </c>
      <c r="D930">
        <v>15.773575782776</v>
      </c>
      <c r="E930">
        <v>21.659912109375</v>
      </c>
      <c r="F930">
        <v>29.999048233031999</v>
      </c>
      <c r="G930">
        <v>35.691921234131001</v>
      </c>
      <c r="H930">
        <v>43.764007568358998</v>
      </c>
      <c r="I930" s="10">
        <f>IFERROR(EXP(TREND(LN($D$1:$H$1),LN(D930:H930),LN(Calculations!$B$2))),0)</f>
        <v>9.8165540026939587E-4</v>
      </c>
    </row>
    <row r="931" spans="1:9" x14ac:dyDescent="0.35">
      <c r="A931">
        <v>-67.5</v>
      </c>
      <c r="B931">
        <v>16</v>
      </c>
      <c r="C931">
        <f>ASIN(SQRT((SIN(RADIANS(PARAMETERS!$D$8-B931)/2)*SIN(RADIANS(PARAMETERS!$D$8-B931)/2))+(COS(RADIANS(B931))*COS(RADIANS(PARAMETERS!$D$8))*SIN(RADIANS(PARAMETERS!$D$9-A931)/2)*SIN(RADIANS(PARAMETERS!$D$9-A931)/2))))*2*3958.756</f>
        <v>457.98539040618965</v>
      </c>
      <c r="D931">
        <v>13.92459487915</v>
      </c>
      <c r="E931">
        <v>18.685935974121001</v>
      </c>
      <c r="F931">
        <v>26.228225708008001</v>
      </c>
      <c r="G931">
        <v>30.902360916138001</v>
      </c>
      <c r="H931">
        <v>37.459674835205</v>
      </c>
      <c r="I931" s="10">
        <f>IFERROR(EXP(TREND(LN($D$1:$H$1),LN(D931:H931),LN(Calculations!$B$2))),0)</f>
        <v>7.0692872321209308E-4</v>
      </c>
    </row>
    <row r="932" spans="1:9" x14ac:dyDescent="0.35">
      <c r="A932">
        <v>-67</v>
      </c>
      <c r="B932">
        <v>16</v>
      </c>
      <c r="C932">
        <f>ASIN(SQRT((SIN(RADIANS(PARAMETERS!$D$8-B932)/2)*SIN(RADIANS(PARAMETERS!$D$8-B932)/2))+(COS(RADIANS(B932))*COS(RADIANS(PARAMETERS!$D$8))*SIN(RADIANS(PARAMETERS!$D$9-A932)/2)*SIN(RADIANS(PARAMETERS!$D$9-A932)/2))))*2*3958.756</f>
        <v>424.8694601770236</v>
      </c>
      <c r="D932">
        <v>13.175887107849</v>
      </c>
      <c r="E932">
        <v>17.624019622803001</v>
      </c>
      <c r="F932">
        <v>24.756132125853998</v>
      </c>
      <c r="G932">
        <v>29.413961410521999</v>
      </c>
      <c r="H932">
        <v>35.649219512938998</v>
      </c>
      <c r="I932" s="10">
        <f>IFERROR(EXP(TREND(LN($D$1:$H$1),LN(D932:H932),LN(Calculations!$B$2))),0)</f>
        <v>6.2726154969962083E-4</v>
      </c>
    </row>
    <row r="933" spans="1:9" x14ac:dyDescent="0.35">
      <c r="A933">
        <v>-66.5</v>
      </c>
      <c r="B933">
        <v>16</v>
      </c>
      <c r="C933">
        <f>ASIN(SQRT((SIN(RADIANS(PARAMETERS!$D$8-B933)/2)*SIN(RADIANS(PARAMETERS!$D$8-B933)/2))+(COS(RADIANS(B933))*COS(RADIANS(PARAMETERS!$D$8))*SIN(RADIANS(PARAMETERS!$D$9-A933)/2)*SIN(RADIANS(PARAMETERS!$D$9-A933)/2))))*2*3958.756</f>
        <v>391.77592319046886</v>
      </c>
      <c r="D933">
        <v>14.036720275879</v>
      </c>
      <c r="E933">
        <v>19.398651123046999</v>
      </c>
      <c r="F933">
        <v>27.810276031493999</v>
      </c>
      <c r="G933">
        <v>33.492729187012003</v>
      </c>
      <c r="H933">
        <v>41.657817840576001</v>
      </c>
      <c r="I933" s="10">
        <f>IFERROR(EXP(TREND(LN($D$1:$H$1),LN(D933:H933),LN(Calculations!$B$2))),0)</f>
        <v>8.3489061068664017E-4</v>
      </c>
    </row>
    <row r="934" spans="1:9" x14ac:dyDescent="0.35">
      <c r="A934">
        <v>-66</v>
      </c>
      <c r="B934">
        <v>16</v>
      </c>
      <c r="C934">
        <f>ASIN(SQRT((SIN(RADIANS(PARAMETERS!$D$8-B934)/2)*SIN(RADIANS(PARAMETERS!$D$8-B934)/2))+(COS(RADIANS(B934))*COS(RADIANS(PARAMETERS!$D$8))*SIN(RADIANS(PARAMETERS!$D$9-A934)/2)*SIN(RADIANS(PARAMETERS!$D$9-A934)/2))))*2*3958.756</f>
        <v>358.71118879223053</v>
      </c>
      <c r="D934">
        <v>15.906134605408001</v>
      </c>
      <c r="E934">
        <v>22.955430984496999</v>
      </c>
      <c r="F934">
        <v>33.149974822997997</v>
      </c>
      <c r="G934">
        <v>40.880249023437997</v>
      </c>
      <c r="H934">
        <v>52.279079437256001</v>
      </c>
      <c r="I934" s="10">
        <f>IFERROR(EXP(TREND(LN($D$1:$H$1),LN(D934:H934),LN(Calculations!$B$2))),0)</f>
        <v>1.2129466861091343E-3</v>
      </c>
    </row>
    <row r="935" spans="1:9" x14ac:dyDescent="0.35">
      <c r="A935">
        <v>-65.5</v>
      </c>
      <c r="B935">
        <v>16</v>
      </c>
      <c r="C935">
        <f>ASIN(SQRT((SIN(RADIANS(PARAMETERS!$D$8-B935)/2)*SIN(RADIANS(PARAMETERS!$D$8-B935)/2))+(COS(RADIANS(B935))*COS(RADIANS(PARAMETERS!$D$8))*SIN(RADIANS(PARAMETERS!$D$9-A935)/2)*SIN(RADIANS(PARAMETERS!$D$9-A935)/2))))*2*3958.756</f>
        <v>325.68424327596398</v>
      </c>
      <c r="D935">
        <v>16.523771286011002</v>
      </c>
      <c r="E935">
        <v>23.914449691771999</v>
      </c>
      <c r="F935">
        <v>34.355476379395</v>
      </c>
      <c r="G935">
        <v>42.440120697021001</v>
      </c>
      <c r="H935">
        <v>54.384029388427997</v>
      </c>
      <c r="I935" s="10">
        <f>IFERROR(EXP(TREND(LN($D$1:$H$1),LN(D935:H935),LN(Calculations!$B$2))),0)</f>
        <v>1.3062921985461868E-3</v>
      </c>
    </row>
    <row r="936" spans="1:9" x14ac:dyDescent="0.35">
      <c r="A936">
        <v>-65</v>
      </c>
      <c r="B936">
        <v>16</v>
      </c>
      <c r="C936">
        <f>ASIN(SQRT((SIN(RADIANS(PARAMETERS!$D$8-B936)/2)*SIN(RADIANS(PARAMETERS!$D$8-B936)/2))+(COS(RADIANS(B936))*COS(RADIANS(PARAMETERS!$D$8))*SIN(RADIANS(PARAMETERS!$D$9-A936)/2)*SIN(RADIANS(PARAMETERS!$D$9-A936)/2))))*2*3958.756</f>
        <v>292.70809479753984</v>
      </c>
      <c r="D936">
        <v>15.322527885436999</v>
      </c>
      <c r="E936">
        <v>21.165180206298999</v>
      </c>
      <c r="F936">
        <v>29.858858108521002</v>
      </c>
      <c r="G936">
        <v>35.998275756836001</v>
      </c>
      <c r="H936">
        <v>44.830261230468999</v>
      </c>
      <c r="I936" s="10">
        <f>IFERROR(EXP(TREND(LN($D$1:$H$1),LN(D936:H936),LN(Calculations!$B$2))),0)</f>
        <v>9.8069820593958863E-4</v>
      </c>
    </row>
    <row r="937" spans="1:9" x14ac:dyDescent="0.35">
      <c r="A937">
        <v>-64.5</v>
      </c>
      <c r="B937">
        <v>16</v>
      </c>
      <c r="C937">
        <f>ASIN(SQRT((SIN(RADIANS(PARAMETERS!$D$8-B937)/2)*SIN(RADIANS(PARAMETERS!$D$8-B937)/2))+(COS(RADIANS(B937))*COS(RADIANS(PARAMETERS!$D$8))*SIN(RADIANS(PARAMETERS!$D$9-A937)/2)*SIN(RADIANS(PARAMETERS!$D$9-A937)/2))))*2*3958.756</f>
        <v>259.80230661716365</v>
      </c>
      <c r="D937">
        <v>15.498900413513001</v>
      </c>
      <c r="E937">
        <v>20.647100448608001</v>
      </c>
      <c r="F937">
        <v>28.111614227295</v>
      </c>
      <c r="G937">
        <v>32.851001739502003</v>
      </c>
      <c r="H937">
        <v>39.440616607666001</v>
      </c>
      <c r="I937" s="10">
        <f>IFERROR(EXP(TREND(LN($D$1:$H$1),LN(D937:H937),LN(Calculations!$B$2))),0)</f>
        <v>8.2691579623395334E-4</v>
      </c>
    </row>
    <row r="938" spans="1:9" x14ac:dyDescent="0.35">
      <c r="A938">
        <v>-64</v>
      </c>
      <c r="B938">
        <v>16</v>
      </c>
      <c r="C938">
        <f>ASIN(SQRT((SIN(RADIANS(PARAMETERS!$D$8-B938)/2)*SIN(RADIANS(PARAMETERS!$D$8-B938)/2))+(COS(RADIANS(B938))*COS(RADIANS(PARAMETERS!$D$8))*SIN(RADIANS(PARAMETERS!$D$9-A938)/2)*SIN(RADIANS(PARAMETERS!$D$9-A938)/2))))*2*3958.756</f>
        <v>226.99770349495157</v>
      </c>
      <c r="D938">
        <v>20.54607963562</v>
      </c>
      <c r="E938">
        <v>27.652439117431999</v>
      </c>
      <c r="F938">
        <v>36.194427490233998</v>
      </c>
      <c r="G938">
        <v>42.633316040038999</v>
      </c>
      <c r="H938">
        <v>51.663768768311002</v>
      </c>
      <c r="I938" s="10">
        <f>IFERROR(EXP(TREND(LN($D$1:$H$1),LN(D938:H938),LN(Calculations!$B$2))),0)</f>
        <v>1.6181354132346476E-3</v>
      </c>
    </row>
    <row r="939" spans="1:9" x14ac:dyDescent="0.35">
      <c r="A939">
        <v>-63.5</v>
      </c>
      <c r="B939">
        <v>16</v>
      </c>
      <c r="C939">
        <f>ASIN(SQRT((SIN(RADIANS(PARAMETERS!$D$8-B939)/2)*SIN(RADIANS(PARAMETERS!$D$8-B939)/2))+(COS(RADIANS(B939))*COS(RADIANS(PARAMETERS!$D$8))*SIN(RADIANS(PARAMETERS!$D$9-A939)/2)*SIN(RADIANS(PARAMETERS!$D$9-A939)/2))))*2*3958.756</f>
        <v>194.34576074241636</v>
      </c>
      <c r="D939">
        <v>34.386684417725</v>
      </c>
      <c r="E939">
        <v>46.211547851562997</v>
      </c>
      <c r="F939">
        <v>63.316875457763999</v>
      </c>
      <c r="G939">
        <v>73.922073364257997</v>
      </c>
      <c r="H939">
        <v>88.652366638184006</v>
      </c>
      <c r="I939" s="10">
        <f>IFERROR(EXP(TREND(LN($D$1:$H$1),LN(D939:H939),LN(Calculations!$B$2))),0)</f>
        <v>5.798520171518406E-3</v>
      </c>
    </row>
    <row r="940" spans="1:9" x14ac:dyDescent="0.35">
      <c r="A940">
        <v>-63</v>
      </c>
      <c r="B940">
        <v>16</v>
      </c>
      <c r="C940">
        <f>ASIN(SQRT((SIN(RADIANS(PARAMETERS!$D$8-B940)/2)*SIN(RADIANS(PARAMETERS!$D$8-B940)/2))+(COS(RADIANS(B940))*COS(RADIANS(PARAMETERS!$D$8))*SIN(RADIANS(PARAMETERS!$D$9-A940)/2)*SIN(RADIANS(PARAMETERS!$D$9-A940)/2))))*2*3958.756</f>
        <v>161.93908560185577</v>
      </c>
      <c r="D940">
        <v>72.406455993652003</v>
      </c>
      <c r="E940">
        <v>100.76510620117</v>
      </c>
      <c r="F940">
        <v>143.19938659668</v>
      </c>
      <c r="G940">
        <v>169.54776000977</v>
      </c>
      <c r="H940">
        <v>206.71003723145</v>
      </c>
      <c r="I940" s="10">
        <f>IFERROR(EXP(TREND(LN($D$1:$H$1),LN(D940:H940),LN(Calculations!$B$2))),0)</f>
        <v>2.8357704248529174E-2</v>
      </c>
    </row>
    <row r="941" spans="1:9" x14ac:dyDescent="0.35">
      <c r="A941">
        <v>-62.5</v>
      </c>
      <c r="B941">
        <v>16</v>
      </c>
      <c r="C941">
        <f>ASIN(SQRT((SIN(RADIANS(PARAMETERS!$D$8-B941)/2)*SIN(RADIANS(PARAMETERS!$D$8-B941)/2))+(COS(RADIANS(B941))*COS(RADIANS(PARAMETERS!$D$8))*SIN(RADIANS(PARAMETERS!$D$9-A941)/2)*SIN(RADIANS(PARAMETERS!$D$9-A941)/2))))*2*3958.756</f>
        <v>129.96153323214401</v>
      </c>
      <c r="D941">
        <v>93.180564880370994</v>
      </c>
      <c r="E941">
        <v>126.21018981934</v>
      </c>
      <c r="F941">
        <v>162.94879150391</v>
      </c>
      <c r="G941">
        <v>188.99166870117</v>
      </c>
      <c r="H941">
        <v>224.90509033203</v>
      </c>
      <c r="I941" s="10">
        <f>IFERROR(EXP(TREND(LN($D$1:$H$1),LN(D941:H941),LN(Calculations!$B$2))),0)</f>
        <v>8.3844790786770346E-2</v>
      </c>
    </row>
    <row r="942" spans="1:9" x14ac:dyDescent="0.35">
      <c r="A942">
        <v>-62</v>
      </c>
      <c r="B942">
        <v>16</v>
      </c>
      <c r="C942">
        <f>ASIN(SQRT((SIN(RADIANS(PARAMETERS!$D$8-B942)/2)*SIN(RADIANS(PARAMETERS!$D$8-B942)/2))+(COS(RADIANS(B942))*COS(RADIANS(PARAMETERS!$D$8))*SIN(RADIANS(PARAMETERS!$D$9-A942)/2)*SIN(RADIANS(PARAMETERS!$D$9-A942)/2))))*2*3958.756</f>
        <v>98.830789266738591</v>
      </c>
      <c r="D942">
        <v>112.04360961914</v>
      </c>
      <c r="E942">
        <v>146.4797668457</v>
      </c>
      <c r="F942">
        <v>188.8328704834</v>
      </c>
      <c r="G942">
        <v>220.37666320801</v>
      </c>
      <c r="H942">
        <v>264.17166137695</v>
      </c>
      <c r="I942" s="10">
        <f>IFERROR(EXP(TREND(LN($D$1:$H$1),LN(D942:H942),LN(Calculations!$B$2))),0)</f>
        <v>0.14393515587345426</v>
      </c>
    </row>
    <row r="943" spans="1:9" x14ac:dyDescent="0.35">
      <c r="A943">
        <v>-61.5</v>
      </c>
      <c r="B943">
        <v>16</v>
      </c>
      <c r="C943">
        <f>ASIN(SQRT((SIN(RADIANS(PARAMETERS!$D$8-B943)/2)*SIN(RADIANS(PARAMETERS!$D$8-B943)/2))+(COS(RADIANS(B943))*COS(RADIANS(PARAMETERS!$D$8))*SIN(RADIANS(PARAMETERS!$D$9-A943)/2)*SIN(RADIANS(PARAMETERS!$D$9-A943)/2))))*2*3958.756</f>
        <v>69.691330885447428</v>
      </c>
      <c r="D943">
        <v>118.24652862549</v>
      </c>
      <c r="E943">
        <v>151.86518859863</v>
      </c>
      <c r="F943">
        <v>195.32331848145</v>
      </c>
      <c r="G943">
        <v>227.63096618652</v>
      </c>
      <c r="H943">
        <v>272.4176940918</v>
      </c>
      <c r="I943" s="10">
        <f>IFERROR(EXP(TREND(LN($D$1:$H$1),LN(D943:H943),LN(Calculations!$B$2))),0)</f>
        <v>0.18045134185398351</v>
      </c>
    </row>
    <row r="944" spans="1:9" x14ac:dyDescent="0.35">
      <c r="A944">
        <v>-61</v>
      </c>
      <c r="B944">
        <v>16</v>
      </c>
      <c r="C944">
        <f>ASIN(SQRT((SIN(RADIANS(PARAMETERS!$D$8-B944)/2)*SIN(RADIANS(PARAMETERS!$D$8-B944)/2))+(COS(RADIANS(B944))*COS(RADIANS(PARAMETERS!$D$8))*SIN(RADIANS(PARAMETERS!$D$9-A944)/2)*SIN(RADIANS(PARAMETERS!$D$9-A944)/2))))*2*3958.756</f>
        <v>46.4553294196077</v>
      </c>
      <c r="D944">
        <v>109.77661895752</v>
      </c>
      <c r="E944">
        <v>143.40895080566</v>
      </c>
      <c r="F944">
        <v>183.5541229248</v>
      </c>
      <c r="G944">
        <v>213.28448486328</v>
      </c>
      <c r="H944">
        <v>254.36585998535</v>
      </c>
      <c r="I944" s="10">
        <f>IFERROR(EXP(TREND(LN($D$1:$H$1),LN(D944:H944),LN(Calculations!$B$2))),0)</f>
        <v>0.14772180419136943</v>
      </c>
    </row>
    <row r="945" spans="1:9" x14ac:dyDescent="0.35">
      <c r="A945">
        <v>-60.5</v>
      </c>
      <c r="B945">
        <v>16</v>
      </c>
      <c r="C945">
        <f>ASIN(SQRT((SIN(RADIANS(PARAMETERS!$D$8-B945)/2)*SIN(RADIANS(PARAMETERS!$D$8-B945)/2))+(COS(RADIANS(B945))*COS(RADIANS(PARAMETERS!$D$8))*SIN(RADIANS(PARAMETERS!$D$9-A945)/2)*SIN(RADIANS(PARAMETERS!$D$9-A945)/2))))*2*3958.756</f>
        <v>40.880167238026793</v>
      </c>
      <c r="D945">
        <v>94.286994934082003</v>
      </c>
      <c r="E945">
        <v>125.06927490234</v>
      </c>
      <c r="F945">
        <v>161.0285949707</v>
      </c>
      <c r="G945">
        <v>186.33660888672</v>
      </c>
      <c r="H945">
        <v>221.14936828613</v>
      </c>
      <c r="I945" s="10">
        <f>IFERROR(EXP(TREND(LN($D$1:$H$1),LN(D945:H945),LN(Calculations!$B$2))),0)</f>
        <v>9.405079609484561E-2</v>
      </c>
    </row>
    <row r="946" spans="1:9" x14ac:dyDescent="0.35">
      <c r="A946">
        <v>-60</v>
      </c>
      <c r="B946">
        <v>16</v>
      </c>
      <c r="C946">
        <f>ASIN(SQRT((SIN(RADIANS(PARAMETERS!$D$8-B946)/2)*SIN(RADIANS(PARAMETERS!$D$8-B946)/2))+(COS(RADIANS(B946))*COS(RADIANS(PARAMETERS!$D$8))*SIN(RADIANS(PARAMETERS!$D$9-A946)/2)*SIN(RADIANS(PARAMETERS!$D$9-A946)/2))))*2*3958.756</f>
        <v>58.276544559335164</v>
      </c>
      <c r="D946">
        <v>79.095123291015994</v>
      </c>
      <c r="E946">
        <v>103.14155578613</v>
      </c>
      <c r="F946">
        <v>138.2943572998</v>
      </c>
      <c r="G946">
        <v>159.67311096191</v>
      </c>
      <c r="H946">
        <v>189.0094909668</v>
      </c>
      <c r="I946" s="10">
        <f>IFERROR(EXP(TREND(LN($D$1:$H$1),LN(D946:H946),LN(Calculations!$B$2))),0)</f>
        <v>5.2177733535211913E-2</v>
      </c>
    </row>
    <row r="947" spans="1:9" x14ac:dyDescent="0.35">
      <c r="A947">
        <v>-59.5</v>
      </c>
      <c r="B947">
        <v>16</v>
      </c>
      <c r="C947">
        <f>ASIN(SQRT((SIN(RADIANS(PARAMETERS!$D$8-B947)/2)*SIN(RADIANS(PARAMETERS!$D$8-B947)/2))+(COS(RADIANS(B947))*COS(RADIANS(PARAMETERS!$D$8))*SIN(RADIANS(PARAMETERS!$D$9-A947)/2)*SIN(RADIANS(PARAMETERS!$D$9-A947)/2))))*2*3958.756</f>
        <v>85.632883370558261</v>
      </c>
      <c r="D947">
        <v>63.709087371826001</v>
      </c>
      <c r="E947">
        <v>82.846374511719006</v>
      </c>
      <c r="F947">
        <v>112.59961700439</v>
      </c>
      <c r="G947">
        <v>134.70959472656</v>
      </c>
      <c r="H947">
        <v>160.14849853516</v>
      </c>
      <c r="I947" s="10">
        <f>IFERROR(EXP(TREND(LN($D$1:$H$1),LN(D947:H947),LN(Calculations!$B$2))),0)</f>
        <v>2.5648746934068722E-2</v>
      </c>
    </row>
    <row r="948" spans="1:9" x14ac:dyDescent="0.35">
      <c r="A948">
        <v>-59</v>
      </c>
      <c r="B948">
        <v>16</v>
      </c>
      <c r="C948">
        <f>ASIN(SQRT((SIN(RADIANS(PARAMETERS!$D$8-B948)/2)*SIN(RADIANS(PARAMETERS!$D$8-B948)/2))+(COS(RADIANS(B948))*COS(RADIANS(PARAMETERS!$D$8))*SIN(RADIANS(PARAMETERS!$D$9-A948)/2)*SIN(RADIANS(PARAMETERS!$D$9-A948)/2))))*2*3958.756</f>
        <v>116.11059938388236</v>
      </c>
      <c r="D948">
        <v>36.288139343262003</v>
      </c>
      <c r="E948">
        <v>48.717594146728999</v>
      </c>
      <c r="F948">
        <v>66.263153076172003</v>
      </c>
      <c r="G948">
        <v>78.041358947754006</v>
      </c>
      <c r="H948">
        <v>94.55785369873</v>
      </c>
      <c r="I948" s="10">
        <f>IFERROR(EXP(TREND(LN($D$1:$H$1),LN(D948:H948),LN(Calculations!$B$2))),0)</f>
        <v>6.5314916583210326E-3</v>
      </c>
    </row>
    <row r="949" spans="1:9" x14ac:dyDescent="0.35">
      <c r="A949">
        <v>-90</v>
      </c>
      <c r="B949">
        <v>16.5</v>
      </c>
      <c r="C949">
        <f>ASIN(SQRT((SIN(RADIANS(PARAMETERS!$D$8-B949)/2)*SIN(RADIANS(PARAMETERS!$D$8-B949)/2))+(COS(RADIANS(B949))*COS(RADIANS(PARAMETERS!$D$8))*SIN(RADIANS(PARAMETERS!$D$9-A949)/2)*SIN(RADIANS(PARAMETERS!$D$9-A949)/2))))*2*3958.756</f>
        <v>1950.100398803927</v>
      </c>
      <c r="D949">
        <v>78.16438293457</v>
      </c>
      <c r="E949">
        <v>104.70004272461</v>
      </c>
      <c r="F949">
        <v>144.57029724121</v>
      </c>
      <c r="G949">
        <v>172.1068572998</v>
      </c>
      <c r="H949">
        <v>211.17695617676</v>
      </c>
      <c r="I949" s="10">
        <f>IFERROR(EXP(TREND(LN($D$1:$H$1),LN(D949:H949),LN(Calculations!$B$2))),0)</f>
        <v>3.6967282395008898E-2</v>
      </c>
    </row>
    <row r="950" spans="1:9" x14ac:dyDescent="0.35">
      <c r="A950">
        <v>-89.5</v>
      </c>
      <c r="B950">
        <v>16.5</v>
      </c>
      <c r="C950">
        <f>ASIN(SQRT((SIN(RADIANS(PARAMETERS!$D$8-B950)/2)*SIN(RADIANS(PARAMETERS!$D$8-B950)/2))+(COS(RADIANS(B950))*COS(RADIANS(PARAMETERS!$D$8))*SIN(RADIANS(PARAMETERS!$D$9-A950)/2)*SIN(RADIANS(PARAMETERS!$D$9-A950)/2))))*2*3958.756</f>
        <v>1916.9951686131158</v>
      </c>
      <c r="D950">
        <v>91.291854858397997</v>
      </c>
      <c r="E950">
        <v>126.41546630859</v>
      </c>
      <c r="F950">
        <v>167.03207397461</v>
      </c>
      <c r="G950">
        <v>196.60554504395</v>
      </c>
      <c r="H950">
        <v>238.04942321777</v>
      </c>
      <c r="I950" s="10">
        <f>IFERROR(EXP(TREND(LN($D$1:$H$1),LN(D950:H950),LN(Calculations!$B$2))),0)</f>
        <v>6.2496715486926008E-2</v>
      </c>
    </row>
    <row r="951" spans="1:9" x14ac:dyDescent="0.35">
      <c r="A951">
        <v>-89</v>
      </c>
      <c r="B951">
        <v>16.5</v>
      </c>
      <c r="C951">
        <f>ASIN(SQRT((SIN(RADIANS(PARAMETERS!$D$8-B951)/2)*SIN(RADIANS(PARAMETERS!$D$8-B951)/2))+(COS(RADIANS(B951))*COS(RADIANS(PARAMETERS!$D$8))*SIN(RADIANS(PARAMETERS!$D$9-A951)/2)*SIN(RADIANS(PARAMETERS!$D$9-A951)/2))))*2*3958.756</f>
        <v>1883.8878174501206</v>
      </c>
      <c r="D951">
        <v>111.20198059082</v>
      </c>
      <c r="E951">
        <v>149.16934204102</v>
      </c>
      <c r="F951">
        <v>196.6337890625</v>
      </c>
      <c r="G951">
        <v>232.61245727539</v>
      </c>
      <c r="H951">
        <v>283.30950927734</v>
      </c>
      <c r="I951" s="10">
        <f>IFERROR(EXP(TREND(LN($D$1:$H$1),LN(D951:H951),LN(Calculations!$B$2))),0)</f>
        <v>0.10555587081053863</v>
      </c>
    </row>
    <row r="952" spans="1:9" x14ac:dyDescent="0.35">
      <c r="A952">
        <v>-88.5</v>
      </c>
      <c r="B952">
        <v>16.5</v>
      </c>
      <c r="C952">
        <f>ASIN(SQRT((SIN(RADIANS(PARAMETERS!$D$8-B952)/2)*SIN(RADIANS(PARAMETERS!$D$8-B952)/2))+(COS(RADIANS(B952))*COS(RADIANS(PARAMETERS!$D$8))*SIN(RADIANS(PARAMETERS!$D$9-A952)/2)*SIN(RADIANS(PARAMETERS!$D$9-A952)/2))))*2*3958.756</f>
        <v>1850.7784513899724</v>
      </c>
      <c r="D952">
        <v>130.66255187988</v>
      </c>
      <c r="E952">
        <v>164.87129211426</v>
      </c>
      <c r="F952">
        <v>216.04917907715</v>
      </c>
      <c r="G952">
        <v>254.66174316406</v>
      </c>
      <c r="H952">
        <v>304.51129150391</v>
      </c>
      <c r="I952" s="10">
        <f>IFERROR(EXP(TREND(LN($D$1:$H$1),LN(D952:H952),LN(Calculations!$B$2))),0)</f>
        <v>0.21026279875096024</v>
      </c>
    </row>
    <row r="953" spans="1:9" x14ac:dyDescent="0.35">
      <c r="A953">
        <v>-88</v>
      </c>
      <c r="B953">
        <v>16.5</v>
      </c>
      <c r="C953">
        <f>ASIN(SQRT((SIN(RADIANS(PARAMETERS!$D$8-B953)/2)*SIN(RADIANS(PARAMETERS!$D$8-B953)/2))+(COS(RADIANS(B953))*COS(RADIANS(PARAMETERS!$D$8))*SIN(RADIANS(PARAMETERS!$D$9-A953)/2)*SIN(RADIANS(PARAMETERS!$D$9-A953)/2))))*2*3958.756</f>
        <v>1817.6671794547226</v>
      </c>
      <c r="D953">
        <v>143.01652526855</v>
      </c>
      <c r="E953">
        <v>179.7116394043</v>
      </c>
      <c r="F953">
        <v>234.66795349121</v>
      </c>
      <c r="G953">
        <v>276.01599121094</v>
      </c>
      <c r="H953">
        <v>320.56121826172</v>
      </c>
      <c r="I953" s="10">
        <f>IFERROR(EXP(TREND(LN($D$1:$H$1),LN(D953:H953),LN(Calculations!$B$2))),0)</f>
        <v>0.31852812050822005</v>
      </c>
    </row>
    <row r="954" spans="1:9" x14ac:dyDescent="0.35">
      <c r="A954">
        <v>-87.5</v>
      </c>
      <c r="B954">
        <v>16.5</v>
      </c>
      <c r="C954">
        <f>ASIN(SQRT((SIN(RADIANS(PARAMETERS!$D$8-B954)/2)*SIN(RADIANS(PARAMETERS!$D$8-B954)/2))+(COS(RADIANS(B954))*COS(RADIANS(PARAMETERS!$D$8))*SIN(RADIANS(PARAMETERS!$D$9-A954)/2)*SIN(RADIANS(PARAMETERS!$D$9-A954)/2))))*2*3958.756</f>
        <v>1784.5541139380589</v>
      </c>
      <c r="D954">
        <v>163.88952636719</v>
      </c>
      <c r="E954">
        <v>210.08236694336</v>
      </c>
      <c r="F954">
        <v>280.78283691406</v>
      </c>
      <c r="G954">
        <v>320.97442626953</v>
      </c>
      <c r="H954">
        <v>368.0719909668</v>
      </c>
      <c r="I954" s="10">
        <f>IFERROR(EXP(TREND(LN($D$1:$H$1),LN(D954:H954),LN(Calculations!$B$2))),0)</f>
        <v>0.46188432775276772</v>
      </c>
    </row>
    <row r="955" spans="1:9" x14ac:dyDescent="0.35">
      <c r="A955">
        <v>-87</v>
      </c>
      <c r="B955">
        <v>16.5</v>
      </c>
      <c r="C955">
        <f>ASIN(SQRT((SIN(RADIANS(PARAMETERS!$D$8-B955)/2)*SIN(RADIANS(PARAMETERS!$D$8-B955)/2))+(COS(RADIANS(B955))*COS(RADIANS(PARAMETERS!$D$8))*SIN(RADIANS(PARAMETERS!$D$9-A955)/2)*SIN(RADIANS(PARAMETERS!$D$9-A955)/2))))*2*3958.756</f>
        <v>1751.4393707654726</v>
      </c>
      <c r="D955">
        <v>174.58721923828</v>
      </c>
      <c r="E955">
        <v>223.08055114746</v>
      </c>
      <c r="F955">
        <v>296.43237304688</v>
      </c>
      <c r="G955">
        <v>331.73892211914</v>
      </c>
      <c r="H955">
        <v>378.56552124023</v>
      </c>
      <c r="I955" s="10">
        <f>IFERROR(EXP(TREND(LN($D$1:$H$1),LN(D955:H955),LN(Calculations!$B$2))),0)</f>
        <v>0.69430138453954793</v>
      </c>
    </row>
    <row r="956" spans="1:9" x14ac:dyDescent="0.35">
      <c r="A956">
        <v>-86.5</v>
      </c>
      <c r="B956">
        <v>16.5</v>
      </c>
      <c r="C956">
        <f>ASIN(SQRT((SIN(RADIANS(PARAMETERS!$D$8-B956)/2)*SIN(RADIANS(PARAMETERS!$D$8-B956)/2))+(COS(RADIANS(B956))*COS(RADIANS(PARAMETERS!$D$8))*SIN(RADIANS(PARAMETERS!$D$9-A956)/2)*SIN(RADIANS(PARAMETERS!$D$9-A956)/2))))*2*3958.756</f>
        <v>1718.3230698947955</v>
      </c>
      <c r="D956">
        <v>177.26956176758</v>
      </c>
      <c r="E956">
        <v>223.45455932617</v>
      </c>
      <c r="F956">
        <v>292.86096191406</v>
      </c>
      <c r="G956">
        <v>326.45422363281</v>
      </c>
      <c r="H956">
        <v>369.51681518555</v>
      </c>
      <c r="I956" s="10">
        <f>IFERROR(EXP(TREND(LN($D$1:$H$1),LN(D956:H956),LN(Calculations!$B$2))),0)</f>
        <v>0.94903937273832362</v>
      </c>
    </row>
    <row r="957" spans="1:9" x14ac:dyDescent="0.35">
      <c r="A957">
        <v>-86</v>
      </c>
      <c r="B957">
        <v>16.5</v>
      </c>
      <c r="C957">
        <f>ASIN(SQRT((SIN(RADIANS(PARAMETERS!$D$8-B957)/2)*SIN(RADIANS(PARAMETERS!$D$8-B957)/2))+(COS(RADIANS(B957))*COS(RADIANS(PARAMETERS!$D$8))*SIN(RADIANS(PARAMETERS!$D$9-A957)/2)*SIN(RADIANS(PARAMETERS!$D$9-A957)/2))))*2*3958.756</f>
        <v>1685.2053357626837</v>
      </c>
      <c r="D957">
        <v>189.07164001465</v>
      </c>
      <c r="E957">
        <v>241.82203674316</v>
      </c>
      <c r="F957">
        <v>312.388671875</v>
      </c>
      <c r="G957">
        <v>349.45626831055</v>
      </c>
      <c r="H957">
        <v>398.59722900391</v>
      </c>
      <c r="I957" s="10">
        <f>IFERROR(EXP(TREND(LN($D$1:$H$1),LN(D957:H957),LN(Calculations!$B$2))),0)</f>
        <v>1.1419834456824309</v>
      </c>
    </row>
    <row r="958" spans="1:9" x14ac:dyDescent="0.35">
      <c r="A958">
        <v>-85.5</v>
      </c>
      <c r="B958">
        <v>16.5</v>
      </c>
      <c r="C958">
        <f>ASIN(SQRT((SIN(RADIANS(PARAMETERS!$D$8-B958)/2)*SIN(RADIANS(PARAMETERS!$D$8-B958)/2))+(COS(RADIANS(B958))*COS(RADIANS(PARAMETERS!$D$8))*SIN(RADIANS(PARAMETERS!$D$9-A958)/2)*SIN(RADIANS(PARAMETERS!$D$9-A958)/2))))*2*3958.756</f>
        <v>1652.086297783507</v>
      </c>
      <c r="D958">
        <v>175.98802185059</v>
      </c>
      <c r="E958">
        <v>222.68087768555</v>
      </c>
      <c r="F958">
        <v>293.14108276367</v>
      </c>
      <c r="G958">
        <v>327.6575012207</v>
      </c>
      <c r="H958">
        <v>372.24243164063</v>
      </c>
      <c r="I958" s="10">
        <f>IFERROR(EXP(TREND(LN($D$1:$H$1),LN(D958:H958),LN(Calculations!$B$2))),0)</f>
        <v>0.83848586241763245</v>
      </c>
    </row>
    <row r="959" spans="1:9" x14ac:dyDescent="0.35">
      <c r="A959">
        <v>-85</v>
      </c>
      <c r="B959">
        <v>16.5</v>
      </c>
      <c r="C959">
        <f>ASIN(SQRT((SIN(RADIANS(PARAMETERS!$D$8-B959)/2)*SIN(RADIANS(PARAMETERS!$D$8-B959)/2))+(COS(RADIANS(B959))*COS(RADIANS(PARAMETERS!$D$8))*SIN(RADIANS(PARAMETERS!$D$9-A959)/2)*SIN(RADIANS(PARAMETERS!$D$9-A959)/2))))*2*3958.756</f>
        <v>1618.9660909081708</v>
      </c>
      <c r="D959">
        <v>160.58363342285</v>
      </c>
      <c r="E959">
        <v>203.498046875</v>
      </c>
      <c r="F959">
        <v>268.36389160156</v>
      </c>
      <c r="G959">
        <v>309.58773803711</v>
      </c>
      <c r="H959">
        <v>351.99615478516</v>
      </c>
      <c r="I959" s="10">
        <f>IFERROR(EXP(TREND(LN($D$1:$H$1),LN(D959:H959),LN(Calculations!$B$2))),0)</f>
        <v>0.49514847800457634</v>
      </c>
    </row>
    <row r="960" spans="1:9" x14ac:dyDescent="0.35">
      <c r="A960">
        <v>-84.5</v>
      </c>
      <c r="B960">
        <v>16.5</v>
      </c>
      <c r="C960">
        <f>ASIN(SQRT((SIN(RADIANS(PARAMETERS!$D$8-B960)/2)*SIN(RADIANS(PARAMETERS!$D$8-B960)/2))+(COS(RADIANS(B960))*COS(RADIANS(PARAMETERS!$D$8))*SIN(RADIANS(PARAMETERS!$D$9-A960)/2)*SIN(RADIANS(PARAMETERS!$D$9-A960)/2))))*2*3958.756</f>
        <v>1585.8448562516442</v>
      </c>
      <c r="D960">
        <v>137.37928771973</v>
      </c>
      <c r="E960">
        <v>174.63719177246</v>
      </c>
      <c r="F960">
        <v>231.14540100098</v>
      </c>
      <c r="G960">
        <v>274.11743164063</v>
      </c>
      <c r="H960">
        <v>321.48858642578</v>
      </c>
      <c r="I960" s="10">
        <f>IFERROR(EXP(TREND(LN($D$1:$H$1),LN(D960:H960),LN(Calculations!$B$2))),0)</f>
        <v>0.2299198999908271</v>
      </c>
    </row>
    <row r="961" spans="1:9" x14ac:dyDescent="0.35">
      <c r="A961">
        <v>-84</v>
      </c>
      <c r="B961">
        <v>16.5</v>
      </c>
      <c r="C961">
        <f>ASIN(SQRT((SIN(RADIANS(PARAMETERS!$D$8-B961)/2)*SIN(RADIANS(PARAMETERS!$D$8-B961)/2))+(COS(RADIANS(B961))*COS(RADIANS(PARAMETERS!$D$8))*SIN(RADIANS(PARAMETERS!$D$9-A961)/2)*SIN(RADIANS(PARAMETERS!$D$9-A961)/2))))*2*3958.756</f>
        <v>1552.7227417994638</v>
      </c>
      <c r="D961">
        <v>101.1785736084</v>
      </c>
      <c r="E961">
        <v>138.82638549805</v>
      </c>
      <c r="F961">
        <v>181.00868225098</v>
      </c>
      <c r="G961">
        <v>212.7082824707</v>
      </c>
      <c r="H961">
        <v>257.05242919922</v>
      </c>
      <c r="I961" s="10">
        <f>IFERROR(EXP(TREND(LN($D$1:$H$1),LN(D961:H961),LN(Calculations!$B$2))),0)</f>
        <v>8.7326904698336733E-2</v>
      </c>
    </row>
    <row r="962" spans="1:9" x14ac:dyDescent="0.35">
      <c r="A962">
        <v>-83.5</v>
      </c>
      <c r="B962">
        <v>16.5</v>
      </c>
      <c r="C962">
        <f>ASIN(SQRT((SIN(RADIANS(PARAMETERS!$D$8-B962)/2)*SIN(RADIANS(PARAMETERS!$D$8-B962)/2))+(COS(RADIANS(B962))*COS(RADIANS(PARAMETERS!$D$8))*SIN(RADIANS(PARAMETERS!$D$9-A962)/2)*SIN(RADIANS(PARAMETERS!$D$9-A962)/2))))*2*3958.756</f>
        <v>1519.5999032052787</v>
      </c>
      <c r="D962">
        <v>80.402030944824006</v>
      </c>
      <c r="E962">
        <v>110.79995727539</v>
      </c>
      <c r="F962">
        <v>151.2223815918</v>
      </c>
      <c r="G962">
        <v>177.07147216797</v>
      </c>
      <c r="H962">
        <v>213.09056091309</v>
      </c>
      <c r="I962" s="10">
        <f>IFERROR(EXP(TREND(LN($D$1:$H$1),LN(D962:H962),LN(Calculations!$B$2))),0)</f>
        <v>4.2961869128945021E-2</v>
      </c>
    </row>
    <row r="963" spans="1:9" x14ac:dyDescent="0.35">
      <c r="A963">
        <v>-83</v>
      </c>
      <c r="B963">
        <v>16.5</v>
      </c>
      <c r="C963">
        <f>ASIN(SQRT((SIN(RADIANS(PARAMETERS!$D$8-B963)/2)*SIN(RADIANS(PARAMETERS!$D$8-B963)/2))+(COS(RADIANS(B963))*COS(RADIANS(PARAMETERS!$D$8))*SIN(RADIANS(PARAMETERS!$D$9-A963)/2)*SIN(RADIANS(PARAMETERS!$D$9-A963)/2))))*2*3958.756</f>
        <v>1486.4765046936286</v>
      </c>
      <c r="D963">
        <v>66.962699890137003</v>
      </c>
      <c r="E963">
        <v>90.72095489502</v>
      </c>
      <c r="F963">
        <v>129.35066223145</v>
      </c>
      <c r="G963">
        <v>151.99032592773</v>
      </c>
      <c r="H963">
        <v>182.90939331055</v>
      </c>
      <c r="I963" s="10">
        <f>IFERROR(EXP(TREND(LN($D$1:$H$1),LN(D963:H963),LN(Calculations!$B$2))),0)</f>
        <v>2.5196813161006387E-2</v>
      </c>
    </row>
    <row r="964" spans="1:9" x14ac:dyDescent="0.35">
      <c r="A964">
        <v>-82.5</v>
      </c>
      <c r="B964">
        <v>16.5</v>
      </c>
      <c r="C964">
        <f>ASIN(SQRT((SIN(RADIANS(PARAMETERS!$D$8-B964)/2)*SIN(RADIANS(PARAMETERS!$D$8-B964)/2))+(COS(RADIANS(B964))*COS(RADIANS(PARAMETERS!$D$8))*SIN(RADIANS(PARAMETERS!$D$9-A964)/2)*SIN(RADIANS(PARAMETERS!$D$9-A964)/2))))*2*3958.756</f>
        <v>1453.3527200847577</v>
      </c>
      <c r="D964">
        <v>59.372604370117003</v>
      </c>
      <c r="E964">
        <v>77.845878601074006</v>
      </c>
      <c r="F964">
        <v>106.82632446289</v>
      </c>
      <c r="G964">
        <v>129.5016784668</v>
      </c>
      <c r="H964">
        <v>153.41549682617</v>
      </c>
      <c r="I964" s="10">
        <f>IFERROR(EXP(TREND(LN($D$1:$H$1),LN(D964:H964),LN(Calculations!$B$2))),0)</f>
        <v>2.0412472277913971E-2</v>
      </c>
    </row>
    <row r="965" spans="1:9" x14ac:dyDescent="0.35">
      <c r="A965">
        <v>-82</v>
      </c>
      <c r="B965">
        <v>16.5</v>
      </c>
      <c r="C965">
        <f>ASIN(SQRT((SIN(RADIANS(PARAMETERS!$D$8-B965)/2)*SIN(RADIANS(PARAMETERS!$D$8-B965)/2))+(COS(RADIANS(B965))*COS(RADIANS(PARAMETERS!$D$8))*SIN(RADIANS(PARAMETERS!$D$9-A965)/2)*SIN(RADIANS(PARAMETERS!$D$9-A965)/2))))*2*3958.756</f>
        <v>1420.2287339613661</v>
      </c>
      <c r="D965">
        <v>59.241485595702997</v>
      </c>
      <c r="E965">
        <v>77.675300598145</v>
      </c>
      <c r="F965">
        <v>106.59437561035</v>
      </c>
      <c r="G965">
        <v>129.22206115723</v>
      </c>
      <c r="H965">
        <v>153.10346984863</v>
      </c>
      <c r="I965" s="10">
        <f>IFERROR(EXP(TREND(LN($D$1:$H$1),LN(D965:H965),LN(Calculations!$B$2))),0)</f>
        <v>2.030010087192153E-2</v>
      </c>
    </row>
    <row r="966" spans="1:9" x14ac:dyDescent="0.35">
      <c r="A966">
        <v>-81.5</v>
      </c>
      <c r="B966">
        <v>16.5</v>
      </c>
      <c r="C966">
        <f>ASIN(SQRT((SIN(RADIANS(PARAMETERS!$D$8-B966)/2)*SIN(RADIANS(PARAMETERS!$D$8-B966)/2))+(COS(RADIANS(B966))*COS(RADIANS(PARAMETERS!$D$8))*SIN(RADIANS(PARAMETERS!$D$9-A966)/2)*SIN(RADIANS(PARAMETERS!$D$9-A966)/2))))*2*3958.756</f>
        <v>1387.1047430010174</v>
      </c>
      <c r="D966">
        <v>53.202770233153998</v>
      </c>
      <c r="E966">
        <v>71.565353393555</v>
      </c>
      <c r="F966">
        <v>97.748275756835994</v>
      </c>
      <c r="G966">
        <v>118.15921020508</v>
      </c>
      <c r="H966">
        <v>143.06623840332</v>
      </c>
      <c r="I966" s="10">
        <f>IFERROR(EXP(TREND(LN($D$1:$H$1),LN(D966:H966),LN(Calculations!$B$2))),0)</f>
        <v>1.5351992450176821E-2</v>
      </c>
    </row>
    <row r="967" spans="1:9" x14ac:dyDescent="0.35">
      <c r="A967">
        <v>-81</v>
      </c>
      <c r="B967">
        <v>16.5</v>
      </c>
      <c r="C967">
        <f>ASIN(SQRT((SIN(RADIANS(PARAMETERS!$D$8-B967)/2)*SIN(RADIANS(PARAMETERS!$D$8-B967)/2))+(COS(RADIANS(B967))*COS(RADIANS(PARAMETERS!$D$8))*SIN(RADIANS(PARAMETERS!$D$9-A967)/2)*SIN(RADIANS(PARAMETERS!$D$9-A967)/2))))*2*3958.756</f>
        <v>1353.9809575025308</v>
      </c>
      <c r="D967">
        <v>38.436058044433999</v>
      </c>
      <c r="E967">
        <v>53.202198028563998</v>
      </c>
      <c r="F967">
        <v>71.09300994873</v>
      </c>
      <c r="G967">
        <v>83.397743225097997</v>
      </c>
      <c r="H967">
        <v>100.57791137695</v>
      </c>
      <c r="I967" s="10">
        <f>IFERROR(EXP(TREND(LN($D$1:$H$1),LN(D967:H967),LN(Calculations!$B$2))),0)</f>
        <v>7.7232168862568663E-3</v>
      </c>
    </row>
    <row r="968" spans="1:9" x14ac:dyDescent="0.35">
      <c r="A968">
        <v>-80.5</v>
      </c>
      <c r="B968">
        <v>16.5</v>
      </c>
      <c r="C968">
        <f>ASIN(SQRT((SIN(RADIANS(PARAMETERS!$D$8-B968)/2)*SIN(RADIANS(PARAMETERS!$D$8-B968)/2))+(COS(RADIANS(B968))*COS(RADIANS(PARAMETERS!$D$8))*SIN(RADIANS(PARAMETERS!$D$9-A968)/2)*SIN(RADIANS(PARAMETERS!$D$9-A968)/2))))*2*3958.756</f>
        <v>1320.8576031403784</v>
      </c>
      <c r="D968">
        <v>28.475381851196001</v>
      </c>
      <c r="E968">
        <v>37.276916503906001</v>
      </c>
      <c r="F968">
        <v>51.060997009277003</v>
      </c>
      <c r="G968">
        <v>60.705833435058999</v>
      </c>
      <c r="H968">
        <v>71.062721252440994</v>
      </c>
      <c r="I968" s="10">
        <f>IFERROR(EXP(TREND(LN($D$1:$H$1),LN(D968:H968),LN(Calculations!$B$2))),0)</f>
        <v>3.602726690463862E-3</v>
      </c>
    </row>
    <row r="969" spans="1:9" x14ac:dyDescent="0.35">
      <c r="A969">
        <v>-80</v>
      </c>
      <c r="B969">
        <v>16.5</v>
      </c>
      <c r="C969">
        <f>ASIN(SQRT((SIN(RADIANS(PARAMETERS!$D$8-B969)/2)*SIN(RADIANS(PARAMETERS!$D$8-B969)/2))+(COS(RADIANS(B969))*COS(RADIANS(PARAMETERS!$D$8))*SIN(RADIANS(PARAMETERS!$D$9-A969)/2)*SIN(RADIANS(PARAMETERS!$D$9-A969)/2))))*2*3958.756</f>
        <v>1287.7349229880551</v>
      </c>
      <c r="D969">
        <v>23.732936859131001</v>
      </c>
      <c r="E969">
        <v>32.150371551513999</v>
      </c>
      <c r="F969">
        <v>44.439987182617003</v>
      </c>
      <c r="G969">
        <v>54.110813140868999</v>
      </c>
      <c r="H969">
        <v>66.217964172362997</v>
      </c>
      <c r="I969" s="10">
        <f>IFERROR(EXP(TREND(LN($D$1:$H$1),LN(D969:H969),LN(Calculations!$B$2))),0)</f>
        <v>2.4222263045005255E-3</v>
      </c>
    </row>
    <row r="970" spans="1:9" x14ac:dyDescent="0.35">
      <c r="A970">
        <v>-79.5</v>
      </c>
      <c r="B970">
        <v>16.5</v>
      </c>
      <c r="C970">
        <f>ASIN(SQRT((SIN(RADIANS(PARAMETERS!$D$8-B970)/2)*SIN(RADIANS(PARAMETERS!$D$8-B970)/2))+(COS(RADIANS(B970))*COS(RADIANS(PARAMETERS!$D$8))*SIN(RADIANS(PARAMETERS!$D$9-A970)/2)*SIN(RADIANS(PARAMETERS!$D$9-A970)/2))))*2*3958.756</f>
        <v>1254.6131798600518</v>
      </c>
      <c r="D970">
        <v>24.366315841675</v>
      </c>
      <c r="E970">
        <v>33.89767074585</v>
      </c>
      <c r="F970">
        <v>48.894500732422003</v>
      </c>
      <c r="G970">
        <v>60.40648651123</v>
      </c>
      <c r="H970">
        <v>73.887481689452997</v>
      </c>
      <c r="I970" s="10">
        <f>IFERROR(EXP(TREND(LN($D$1:$H$1),LN(D970:H970),LN(Calculations!$B$2))),0)</f>
        <v>2.6820611279836119E-3</v>
      </c>
    </row>
    <row r="971" spans="1:9" x14ac:dyDescent="0.35">
      <c r="A971">
        <v>-79</v>
      </c>
      <c r="B971">
        <v>16.5</v>
      </c>
      <c r="C971">
        <f>ASIN(SQRT((SIN(RADIANS(PARAMETERS!$D$8-B971)/2)*SIN(RADIANS(PARAMETERS!$D$8-B971)/2))+(COS(RADIANS(B971))*COS(RADIANS(PARAMETERS!$D$8))*SIN(RADIANS(PARAMETERS!$D$9-A971)/2)*SIN(RADIANS(PARAMETERS!$D$9-A971)/2))))*2*3958.756</f>
        <v>1221.4926590327657</v>
      </c>
      <c r="D971">
        <v>28.369655609131001</v>
      </c>
      <c r="E971">
        <v>40.944087982177997</v>
      </c>
      <c r="F971">
        <v>61.55810546875</v>
      </c>
      <c r="G971">
        <v>74.51197052002</v>
      </c>
      <c r="H971">
        <v>93.228401184082003</v>
      </c>
      <c r="I971" s="10">
        <f>IFERROR(EXP(TREND(LN($D$1:$H$1),LN(D971:H971),LN(Calculations!$B$2))),0)</f>
        <v>3.7446279021745008E-3</v>
      </c>
    </row>
    <row r="972" spans="1:9" x14ac:dyDescent="0.35">
      <c r="A972">
        <v>-78.5</v>
      </c>
      <c r="B972">
        <v>16.5</v>
      </c>
      <c r="C972">
        <f>ASIN(SQRT((SIN(RADIANS(PARAMETERS!$D$8-B972)/2)*SIN(RADIANS(PARAMETERS!$D$8-B972)/2))+(COS(RADIANS(B972))*COS(RADIANS(PARAMETERS!$D$8))*SIN(RADIANS(PARAMETERS!$D$9-A972)/2)*SIN(RADIANS(PARAMETERS!$D$9-A972)/2))))*2*3958.756</f>
        <v>1188.3736714180936</v>
      </c>
      <c r="D972">
        <v>28.042890548706001</v>
      </c>
      <c r="E972">
        <v>39.95308303833</v>
      </c>
      <c r="F972">
        <v>59.805130004882997</v>
      </c>
      <c r="G972">
        <v>71.958511352539006</v>
      </c>
      <c r="H972">
        <v>89.404014587402003</v>
      </c>
      <c r="I972" s="10">
        <f>IFERROR(EXP(TREND(LN($D$1:$H$1),LN(D972:H972),LN(Calculations!$B$2))),0)</f>
        <v>3.6423039200424541E-3</v>
      </c>
    </row>
    <row r="973" spans="1:9" x14ac:dyDescent="0.35">
      <c r="A973">
        <v>-78</v>
      </c>
      <c r="B973">
        <v>16.5</v>
      </c>
      <c r="C973">
        <f>ASIN(SQRT((SIN(RADIANS(PARAMETERS!$D$8-B973)/2)*SIN(RADIANS(PARAMETERS!$D$8-B973)/2))+(COS(RADIANS(B973))*COS(RADIANS(PARAMETERS!$D$8))*SIN(RADIANS(PARAMETERS!$D$9-A973)/2)*SIN(RADIANS(PARAMETERS!$D$9-A973)/2))))*2*3958.756</f>
        <v>1155.2565572803057</v>
      </c>
      <c r="D973">
        <v>24.377222061156999</v>
      </c>
      <c r="E973">
        <v>33.615863800048999</v>
      </c>
      <c r="F973">
        <v>47.861270904541001</v>
      </c>
      <c r="G973">
        <v>59.006217956542997</v>
      </c>
      <c r="H973">
        <v>70.864295959472997</v>
      </c>
      <c r="I973" s="10">
        <f>IFERROR(EXP(TREND(LN($D$1:$H$1),LN(D973:H973),LN(Calculations!$B$2))),0)</f>
        <v>2.6532838878772593E-3</v>
      </c>
    </row>
    <row r="974" spans="1:9" x14ac:dyDescent="0.35">
      <c r="A974">
        <v>-77.5</v>
      </c>
      <c r="B974">
        <v>16.5</v>
      </c>
      <c r="C974">
        <f>ASIN(SQRT((SIN(RADIANS(PARAMETERS!$D$8-B974)/2)*SIN(RADIANS(PARAMETERS!$D$8-B974)/2))+(COS(RADIANS(B974))*COS(RADIANS(PARAMETERS!$D$8))*SIN(RADIANS(PARAMETERS!$D$9-A974)/2)*SIN(RADIANS(PARAMETERS!$D$9-A974)/2))))*2*3958.756</f>
        <v>1122.1416906081017</v>
      </c>
      <c r="D974">
        <v>21.502906799316001</v>
      </c>
      <c r="E974">
        <v>29.881988525391002</v>
      </c>
      <c r="F974">
        <v>40.715915679932003</v>
      </c>
      <c r="G974">
        <v>49.145420074462997</v>
      </c>
      <c r="H974">
        <v>60.274925231933999</v>
      </c>
      <c r="I974" s="10">
        <f>IFERROR(EXP(TREND(LN($D$1:$H$1),LN(D974:H974),LN(Calculations!$B$2))),0)</f>
        <v>1.9865749035014573E-3</v>
      </c>
    </row>
    <row r="975" spans="1:9" x14ac:dyDescent="0.35">
      <c r="A975">
        <v>-77</v>
      </c>
      <c r="B975">
        <v>16.5</v>
      </c>
      <c r="C975">
        <f>ASIN(SQRT((SIN(RADIANS(PARAMETERS!$D$8-B975)/2)*SIN(RADIANS(PARAMETERS!$D$8-B975)/2))+(COS(RADIANS(B975))*COS(RADIANS(PARAMETERS!$D$8))*SIN(RADIANS(PARAMETERS!$D$9-A975)/2)*SIN(RADIANS(PARAMETERS!$D$9-A975)/2))))*2*3958.756</f>
        <v>1089.0294842808407</v>
      </c>
      <c r="D975">
        <v>23.477876663208001</v>
      </c>
      <c r="E975">
        <v>32.300357818603999</v>
      </c>
      <c r="F975">
        <v>45.11937713623</v>
      </c>
      <c r="G975">
        <v>55.290626525878999</v>
      </c>
      <c r="H975">
        <v>66.348487854004006</v>
      </c>
      <c r="I975" s="10">
        <f>IFERROR(EXP(TREND(LN($D$1:$H$1),LN(D975:H975),LN(Calculations!$B$2))),0)</f>
        <v>2.4226530750578721E-3</v>
      </c>
    </row>
    <row r="976" spans="1:9" x14ac:dyDescent="0.35">
      <c r="A976">
        <v>-76.5</v>
      </c>
      <c r="B976">
        <v>16.5</v>
      </c>
      <c r="C976">
        <f>ASIN(SQRT((SIN(RADIANS(PARAMETERS!$D$8-B976)/2)*SIN(RADIANS(PARAMETERS!$D$8-B976)/2))+(COS(RADIANS(B976))*COS(RADIANS(PARAMETERS!$D$8))*SIN(RADIANS(PARAMETERS!$D$9-A976)/2)*SIN(RADIANS(PARAMETERS!$D$9-A976)/2))))*2*3958.756</f>
        <v>1055.9203962026515</v>
      </c>
      <c r="D976">
        <v>26.573150634766002</v>
      </c>
      <c r="E976">
        <v>36.496784210205</v>
      </c>
      <c r="F976">
        <v>52.875118255615</v>
      </c>
      <c r="G976">
        <v>63.663612365722997</v>
      </c>
      <c r="H976">
        <v>76.516723632812997</v>
      </c>
      <c r="I976" s="10">
        <f>IFERROR(EXP(TREND(LN($D$1:$H$1),LN(D976:H976),LN(Calculations!$B$2))),0)</f>
        <v>3.1898726090006657E-3</v>
      </c>
    </row>
    <row r="977" spans="1:9" x14ac:dyDescent="0.35">
      <c r="A977">
        <v>-76</v>
      </c>
      <c r="B977">
        <v>16.5</v>
      </c>
      <c r="C977">
        <f>ASIN(SQRT((SIN(RADIANS(PARAMETERS!$D$8-B977)/2)*SIN(RADIANS(PARAMETERS!$D$8-B977)/2))+(COS(RADIANS(B977))*COS(RADIANS(PARAMETERS!$D$8))*SIN(RADIANS(PARAMETERS!$D$9-A977)/2)*SIN(RADIANS(PARAMETERS!$D$9-A977)/2))))*2*3958.756</f>
        <v>1022.8149366228828</v>
      </c>
      <c r="D977">
        <v>25.779649734496999</v>
      </c>
      <c r="E977">
        <v>35.739490509032997</v>
      </c>
      <c r="F977">
        <v>52.331302642822003</v>
      </c>
      <c r="G977">
        <v>63.48681640625</v>
      </c>
      <c r="H977">
        <v>76.692970275879006</v>
      </c>
      <c r="I977" s="10">
        <f>IFERROR(EXP(TREND(LN($D$1:$H$1),LN(D977:H977),LN(Calculations!$B$2))),0)</f>
        <v>3.0178407020372282E-3</v>
      </c>
    </row>
    <row r="978" spans="1:9" x14ac:dyDescent="0.35">
      <c r="A978">
        <v>-75.5</v>
      </c>
      <c r="B978">
        <v>16.5</v>
      </c>
      <c r="C978">
        <f>ASIN(SQRT((SIN(RADIANS(PARAMETERS!$D$8-B978)/2)*SIN(RADIANS(PARAMETERS!$D$8-B978)/2))+(COS(RADIANS(B978))*COS(RADIANS(PARAMETERS!$D$8))*SIN(RADIANS(PARAMETERS!$D$9-A978)/2)*SIN(RADIANS(PARAMETERS!$D$9-A978)/2))))*2*3958.756</f>
        <v>989.71367691948547</v>
      </c>
      <c r="D978">
        <v>19.185516357421999</v>
      </c>
      <c r="E978">
        <v>28.512420654296999</v>
      </c>
      <c r="F978">
        <v>40.903091430663999</v>
      </c>
      <c r="G978">
        <v>50.942420959472997</v>
      </c>
      <c r="H978">
        <v>63.564033508301002</v>
      </c>
      <c r="I978" s="10">
        <f>IFERROR(EXP(TREND(LN($D$1:$H$1),LN(D978:H978),LN(Calculations!$B$2))),0)</f>
        <v>1.7983197612044532E-3</v>
      </c>
    </row>
    <row r="979" spans="1:9" x14ac:dyDescent="0.35">
      <c r="A979">
        <v>-75</v>
      </c>
      <c r="B979">
        <v>16.5</v>
      </c>
      <c r="C979">
        <f>ASIN(SQRT((SIN(RADIANS(PARAMETERS!$D$8-B979)/2)*SIN(RADIANS(PARAMETERS!$D$8-B979)/2))+(COS(RADIANS(B979))*COS(RADIANS(PARAMETERS!$D$8))*SIN(RADIANS(PARAMETERS!$D$9-A979)/2)*SIN(RADIANS(PARAMETERS!$D$9-A979)/2))))*2*3958.756</f>
        <v>956.61726019804894</v>
      </c>
      <c r="D979">
        <v>13.307410240173001</v>
      </c>
      <c r="E979">
        <v>19.173629760741999</v>
      </c>
      <c r="F979">
        <v>28.47661781311</v>
      </c>
      <c r="G979">
        <v>34.689151763916001</v>
      </c>
      <c r="H979">
        <v>43.728008270263999</v>
      </c>
      <c r="I979" s="10">
        <f>IFERROR(EXP(TREND(LN($D$1:$H$1),LN(D979:H979),LN(Calculations!$B$2))),0)</f>
        <v>8.7447119622124708E-4</v>
      </c>
    </row>
    <row r="980" spans="1:9" x14ac:dyDescent="0.35">
      <c r="A980">
        <v>-74.5</v>
      </c>
      <c r="B980">
        <v>16.5</v>
      </c>
      <c r="C980">
        <f>ASIN(SQRT((SIN(RADIANS(PARAMETERS!$D$8-B980)/2)*SIN(RADIANS(PARAMETERS!$D$8-B980)/2))+(COS(RADIANS(B980))*COS(RADIANS(PARAMETERS!$D$8))*SIN(RADIANS(PARAMETERS!$D$9-A980)/2)*SIN(RADIANS(PARAMETERS!$D$9-A980)/2))))*2*3958.756</f>
        <v>923.52641415967742</v>
      </c>
      <c r="D980">
        <v>10.25777721405</v>
      </c>
      <c r="E980">
        <v>14.169870376586999</v>
      </c>
      <c r="F980">
        <v>19.964975357056002</v>
      </c>
      <c r="G980">
        <v>24.59440612793</v>
      </c>
      <c r="H980">
        <v>30.014015197753999</v>
      </c>
      <c r="I980" s="10">
        <f>IFERROR(EXP(TREND(LN($D$1:$H$1),LN(D980:H980),LN(Calculations!$B$2))),0)</f>
        <v>4.2346677074668338E-4</v>
      </c>
    </row>
    <row r="981" spans="1:9" x14ac:dyDescent="0.35">
      <c r="A981">
        <v>-74</v>
      </c>
      <c r="B981">
        <v>16.5</v>
      </c>
      <c r="C981">
        <f>ASIN(SQRT((SIN(RADIANS(PARAMETERS!$D$8-B981)/2)*SIN(RADIANS(PARAMETERS!$D$8-B981)/2))+(COS(RADIANS(B981))*COS(RADIANS(PARAMETERS!$D$8))*SIN(RADIANS(PARAMETERS!$D$9-A981)/2)*SIN(RADIANS(PARAMETERS!$D$9-A981)/2))))*2*3958.756</f>
        <v>890.44196682472648</v>
      </c>
      <c r="D981">
        <v>10.62012386322</v>
      </c>
      <c r="E981">
        <v>14.39882183075</v>
      </c>
      <c r="F981">
        <v>20.048971176146999</v>
      </c>
      <c r="G981">
        <v>24.520803451538001</v>
      </c>
      <c r="H981">
        <v>29.671834945678999</v>
      </c>
      <c r="I981" s="10">
        <f>IFERROR(EXP(TREND(LN($D$1:$H$1),LN(D981:H981),LN(Calculations!$B$2))),0)</f>
        <v>4.1229242538113041E-4</v>
      </c>
    </row>
    <row r="982" spans="1:9" x14ac:dyDescent="0.35">
      <c r="A982">
        <v>-73.5</v>
      </c>
      <c r="B982">
        <v>16.5</v>
      </c>
      <c r="C982">
        <f>ASIN(SQRT((SIN(RADIANS(PARAMETERS!$D$8-B982)/2)*SIN(RADIANS(PARAMETERS!$D$8-B982)/2))+(COS(RADIANS(B982))*COS(RADIANS(PARAMETERS!$D$8))*SIN(RADIANS(PARAMETERS!$D$9-A982)/2)*SIN(RADIANS(PARAMETERS!$D$9-A982)/2))))*2*3958.756</f>
        <v>857.36486587927493</v>
      </c>
      <c r="D982">
        <v>13.447883605956999</v>
      </c>
      <c r="E982">
        <v>18.530132293701001</v>
      </c>
      <c r="F982">
        <v>26.659420013428001</v>
      </c>
      <c r="G982">
        <v>31.647905349731001</v>
      </c>
      <c r="H982">
        <v>38.704021453857003</v>
      </c>
      <c r="I982" s="10">
        <f>IFERROR(EXP(TREND(LN($D$1:$H$1),LN(D982:H982),LN(Calculations!$B$2))),0)</f>
        <v>7.402238092153509E-4</v>
      </c>
    </row>
    <row r="983" spans="1:9" x14ac:dyDescent="0.35">
      <c r="A983">
        <v>-73</v>
      </c>
      <c r="B983">
        <v>16.5</v>
      </c>
      <c r="C983">
        <f>ASIN(SQRT((SIN(RADIANS(PARAMETERS!$D$8-B983)/2)*SIN(RADIANS(PARAMETERS!$D$8-B983)/2))+(COS(RADIANS(B983))*COS(RADIANS(PARAMETERS!$D$8))*SIN(RADIANS(PARAMETERS!$D$9-A983)/2)*SIN(RADIANS(PARAMETERS!$D$9-A983)/2))))*2*3958.756</f>
        <v>824.29620265544543</v>
      </c>
      <c r="D983">
        <v>19.228452682495</v>
      </c>
      <c r="E983">
        <v>27.871494293213001</v>
      </c>
      <c r="F983">
        <v>39.365283966063998</v>
      </c>
      <c r="G983">
        <v>48.564586639403998</v>
      </c>
      <c r="H983">
        <v>61.100395202637003</v>
      </c>
      <c r="I983" s="10">
        <f>IFERROR(EXP(TREND(LN($D$1:$H$1),LN(D983:H983),LN(Calculations!$B$2))),0)</f>
        <v>1.7257251867146025E-3</v>
      </c>
    </row>
    <row r="984" spans="1:9" x14ac:dyDescent="0.35">
      <c r="A984">
        <v>-72.5</v>
      </c>
      <c r="B984">
        <v>16.5</v>
      </c>
      <c r="C984">
        <f>ASIN(SQRT((SIN(RADIANS(PARAMETERS!$D$8-B984)/2)*SIN(RADIANS(PARAMETERS!$D$8-B984)/2))+(COS(RADIANS(B984))*COS(RADIANS(PARAMETERS!$D$8))*SIN(RADIANS(PARAMETERS!$D$9-A984)/2)*SIN(RADIANS(PARAMETERS!$D$9-A984)/2))))*2*3958.756</f>
        <v>791.23724209180887</v>
      </c>
      <c r="D984">
        <v>28.752325057983001</v>
      </c>
      <c r="E984">
        <v>41.898918151855</v>
      </c>
      <c r="F984">
        <v>63.325050354003999</v>
      </c>
      <c r="G984">
        <v>77.61742401123</v>
      </c>
      <c r="H984">
        <v>98.552597045897997</v>
      </c>
      <c r="I984" s="10">
        <f>IFERROR(EXP(TREND(LN($D$1:$H$1),LN(D984:H984),LN(Calculations!$B$2))),0)</f>
        <v>3.8346140024632601E-3</v>
      </c>
    </row>
    <row r="985" spans="1:9" x14ac:dyDescent="0.35">
      <c r="A985">
        <v>-72</v>
      </c>
      <c r="B985">
        <v>16.5</v>
      </c>
      <c r="C985">
        <f>ASIN(SQRT((SIN(RADIANS(PARAMETERS!$D$8-B985)/2)*SIN(RADIANS(PARAMETERS!$D$8-B985)/2))+(COS(RADIANS(B985))*COS(RADIANS(PARAMETERS!$D$8))*SIN(RADIANS(PARAMETERS!$D$9-A985)/2)*SIN(RADIANS(PARAMETERS!$D$9-A985)/2))))*2*3958.756</f>
        <v>758.18946048527982</v>
      </c>
      <c r="D985">
        <v>34.762180328368999</v>
      </c>
      <c r="E985">
        <v>51.383880615233998</v>
      </c>
      <c r="F985">
        <v>73.962387084960994</v>
      </c>
      <c r="G985">
        <v>90.401145935059006</v>
      </c>
      <c r="H985">
        <v>114.40642547607</v>
      </c>
      <c r="I985" s="10">
        <f>IFERROR(EXP(TREND(LN($D$1:$H$1),LN(D985:H985),LN(Calculations!$B$2))),0)</f>
        <v>5.616574635361261E-3</v>
      </c>
    </row>
    <row r="986" spans="1:9" x14ac:dyDescent="0.35">
      <c r="A986">
        <v>-71.5</v>
      </c>
      <c r="B986">
        <v>16.5</v>
      </c>
      <c r="C986">
        <f>ASIN(SQRT((SIN(RADIANS(PARAMETERS!$D$8-B986)/2)*SIN(RADIANS(PARAMETERS!$D$8-B986)/2))+(COS(RADIANS(B986))*COS(RADIANS(PARAMETERS!$D$8))*SIN(RADIANS(PARAMETERS!$D$9-A986)/2)*SIN(RADIANS(PARAMETERS!$D$9-A986)/2))))*2*3958.756</f>
        <v>725.15459349954642</v>
      </c>
      <c r="D986">
        <v>35.84797668457</v>
      </c>
      <c r="E986">
        <v>52.326175689697003</v>
      </c>
      <c r="F986">
        <v>74.232002258300994</v>
      </c>
      <c r="G986">
        <v>90.227607727050994</v>
      </c>
      <c r="H986">
        <v>113.44425201416</v>
      </c>
      <c r="I986" s="10">
        <f>IFERROR(EXP(TREND(LN($D$1:$H$1),LN(D986:H986),LN(Calculations!$B$2))),0)</f>
        <v>6.0308014978195596E-3</v>
      </c>
    </row>
    <row r="987" spans="1:9" x14ac:dyDescent="0.35">
      <c r="A987">
        <v>-71</v>
      </c>
      <c r="B987">
        <v>16.5</v>
      </c>
      <c r="C987">
        <f>ASIN(SQRT((SIN(RADIANS(PARAMETERS!$D$8-B987)/2)*SIN(RADIANS(PARAMETERS!$D$8-B987)/2))+(COS(RADIANS(B987))*COS(RADIANS(PARAMETERS!$D$8))*SIN(RADIANS(PARAMETERS!$D$9-A987)/2)*SIN(RADIANS(PARAMETERS!$D$9-A987)/2))))*2*3958.756</f>
        <v>692.13469782574043</v>
      </c>
      <c r="D987">
        <v>33.570751190186002</v>
      </c>
      <c r="E987">
        <v>47.389320373535</v>
      </c>
      <c r="F987">
        <v>67.64054107666</v>
      </c>
      <c r="G987">
        <v>81.546752929687997</v>
      </c>
      <c r="H987">
        <v>101.55136871338</v>
      </c>
      <c r="I987" s="10">
        <f>IFERROR(EXP(TREND(LN($D$1:$H$1),LN(D987:H987),LN(Calculations!$B$2))),0)</f>
        <v>5.2527630209719955E-3</v>
      </c>
    </row>
    <row r="988" spans="1:9" x14ac:dyDescent="0.35">
      <c r="A988">
        <v>-70.5</v>
      </c>
      <c r="B988">
        <v>16.5</v>
      </c>
      <c r="C988">
        <f>ASIN(SQRT((SIN(RADIANS(PARAMETERS!$D$8-B988)/2)*SIN(RADIANS(PARAMETERS!$D$8-B988)/2))+(COS(RADIANS(B988))*COS(RADIANS(PARAMETERS!$D$8))*SIN(RADIANS(PARAMETERS!$D$9-A988)/2)*SIN(RADIANS(PARAMETERS!$D$9-A988)/2))))*2*3958.756</f>
        <v>659.13223123518401</v>
      </c>
      <c r="D988">
        <v>31.38236618042</v>
      </c>
      <c r="E988">
        <v>42.458934783936002</v>
      </c>
      <c r="F988">
        <v>59.813835144042997</v>
      </c>
      <c r="G988">
        <v>69.977119445800994</v>
      </c>
      <c r="H988">
        <v>84.12557220459</v>
      </c>
      <c r="I988" s="10">
        <f>IFERROR(EXP(TREND(LN($D$1:$H$1),LN(D988:H988),LN(Calculations!$B$2))),0)</f>
        <v>4.6146634243863635E-3</v>
      </c>
    </row>
    <row r="989" spans="1:9" x14ac:dyDescent="0.35">
      <c r="A989">
        <v>-70</v>
      </c>
      <c r="B989">
        <v>16.5</v>
      </c>
      <c r="C989">
        <f>ASIN(SQRT((SIN(RADIANS(PARAMETERS!$D$8-B989)/2)*SIN(RADIANS(PARAMETERS!$D$8-B989)/2))+(COS(RADIANS(B989))*COS(RADIANS(PARAMETERS!$D$8))*SIN(RADIANS(PARAMETERS!$D$9-A989)/2)*SIN(RADIANS(PARAMETERS!$D$9-A989)/2))))*2*3958.756</f>
        <v>626.15015773552614</v>
      </c>
      <c r="D989">
        <v>31.33459854126</v>
      </c>
      <c r="E989">
        <v>42.144050598145</v>
      </c>
      <c r="F989">
        <v>59.179233551025</v>
      </c>
      <c r="G989">
        <v>68.918510437012003</v>
      </c>
      <c r="H989">
        <v>82.409118652344006</v>
      </c>
      <c r="I989" s="10">
        <f>IFERROR(EXP(TREND(LN($D$1:$H$1),LN(D989:H989),LN(Calculations!$B$2))),0)</f>
        <v>4.6090219424682732E-3</v>
      </c>
    </row>
    <row r="990" spans="1:9" x14ac:dyDescent="0.35">
      <c r="A990">
        <v>-69.5</v>
      </c>
      <c r="B990">
        <v>16.5</v>
      </c>
      <c r="C990">
        <f>ASIN(SQRT((SIN(RADIANS(PARAMETERS!$D$8-B990)/2)*SIN(RADIANS(PARAMETERS!$D$8-B990)/2))+(COS(RADIANS(B990))*COS(RADIANS(PARAMETERS!$D$8))*SIN(RADIANS(PARAMETERS!$D$9-A990)/2)*SIN(RADIANS(PARAMETERS!$D$9-A990)/2))))*2*3958.756</f>
        <v>593.1920874820745</v>
      </c>
      <c r="D990">
        <v>32.701930999756001</v>
      </c>
      <c r="E990">
        <v>44.742290496826001</v>
      </c>
      <c r="F990">
        <v>62.814338684082003</v>
      </c>
      <c r="G990">
        <v>74.093124389647997</v>
      </c>
      <c r="H990">
        <v>89.935813903809006</v>
      </c>
      <c r="I990" s="10">
        <f>IFERROR(EXP(TREND(LN($D$1:$H$1),LN(D990:H990),LN(Calculations!$B$2))),0)</f>
        <v>5.0598919534432102E-3</v>
      </c>
    </row>
    <row r="991" spans="1:9" x14ac:dyDescent="0.35">
      <c r="A991">
        <v>-69</v>
      </c>
      <c r="B991">
        <v>16.5</v>
      </c>
      <c r="C991">
        <f>ASIN(SQRT((SIN(RADIANS(PARAMETERS!$D$8-B991)/2)*SIN(RADIANS(PARAMETERS!$D$8-B991)/2))+(COS(RADIANS(B991))*COS(RADIANS(PARAMETERS!$D$8))*SIN(RADIANS(PARAMETERS!$D$9-A991)/2)*SIN(RADIANS(PARAMETERS!$D$9-A991)/2))))*2*3958.756</f>
        <v>560.26246556268745</v>
      </c>
      <c r="D991">
        <v>32.744678497313998</v>
      </c>
      <c r="E991">
        <v>45.003479003906001</v>
      </c>
      <c r="F991">
        <v>63.353553771972997</v>
      </c>
      <c r="G991">
        <v>74.954452514647997</v>
      </c>
      <c r="H991">
        <v>91.303237915039006</v>
      </c>
      <c r="I991" s="10">
        <f>IFERROR(EXP(TREND(LN($D$1:$H$1),LN(D991:H991),LN(Calculations!$B$2))),0)</f>
        <v>5.061668267535597E-3</v>
      </c>
    </row>
    <row r="992" spans="1:9" x14ac:dyDescent="0.35">
      <c r="A992">
        <v>-68.5</v>
      </c>
      <c r="B992">
        <v>16.5</v>
      </c>
      <c r="C992">
        <f>ASIN(SQRT((SIN(RADIANS(PARAMETERS!$D$8-B992)/2)*SIN(RADIANS(PARAMETERS!$D$8-B992)/2))+(COS(RADIANS(B992))*COS(RADIANS(PARAMETERS!$D$8))*SIN(RADIANS(PARAMETERS!$D$9-A992)/2)*SIN(RADIANS(PARAMETERS!$D$9-A992)/2))))*2*3958.756</f>
        <v>527.36683069592959</v>
      </c>
      <c r="D992">
        <v>30.140489578246999</v>
      </c>
      <c r="E992">
        <v>40.920822143555</v>
      </c>
      <c r="F992">
        <v>58.407234191895</v>
      </c>
      <c r="G992">
        <v>68.936553955077997</v>
      </c>
      <c r="H992">
        <v>83.736312866210994</v>
      </c>
      <c r="I992" s="10">
        <f>IFERROR(EXP(TREND(LN($D$1:$H$1),LN(D992:H992),LN(Calculations!$B$2))),0)</f>
        <v>4.1711209719183812E-3</v>
      </c>
    </row>
    <row r="993" spans="1:9" x14ac:dyDescent="0.35">
      <c r="A993">
        <v>-68</v>
      </c>
      <c r="B993">
        <v>16.5</v>
      </c>
      <c r="C993">
        <f>ASIN(SQRT((SIN(RADIANS(PARAMETERS!$D$8-B993)/2)*SIN(RADIANS(PARAMETERS!$D$8-B993)/2))+(COS(RADIANS(B993))*COS(RADIANS(PARAMETERS!$D$8))*SIN(RADIANS(PARAMETERS!$D$9-A993)/2)*SIN(RADIANS(PARAMETERS!$D$9-A993)/2))))*2*3958.756</f>
        <v>494.51217584473073</v>
      </c>
      <c r="D993">
        <v>25.832654953003001</v>
      </c>
      <c r="E993">
        <v>34.037631988525</v>
      </c>
      <c r="F993">
        <v>46.978916168212997</v>
      </c>
      <c r="G993">
        <v>57.150653839111001</v>
      </c>
      <c r="H993">
        <v>68.611083984375</v>
      </c>
      <c r="I993" s="10">
        <f>IFERROR(EXP(TREND(LN($D$1:$H$1),LN(D993:H993),LN(Calculations!$B$2))),0)</f>
        <v>2.8481486779931759E-3</v>
      </c>
    </row>
    <row r="994" spans="1:9" x14ac:dyDescent="0.35">
      <c r="A994">
        <v>-67.5</v>
      </c>
      <c r="B994">
        <v>16.5</v>
      </c>
      <c r="C994">
        <f>ASIN(SQRT((SIN(RADIANS(PARAMETERS!$D$8-B994)/2)*SIN(RADIANS(PARAMETERS!$D$8-B994)/2))+(COS(RADIANS(B994))*COS(RADIANS(PARAMETERS!$D$8))*SIN(RADIANS(PARAMETERS!$D$9-A994)/2)*SIN(RADIANS(PARAMETERS!$D$9-A994)/2))))*2*3958.756</f>
        <v>461.70746053441485</v>
      </c>
      <c r="D994">
        <v>22.027389526366999</v>
      </c>
      <c r="E994">
        <v>29.839817047118999</v>
      </c>
      <c r="F994">
        <v>40.466125488281001</v>
      </c>
      <c r="G994">
        <v>48.703254699707003</v>
      </c>
      <c r="H994">
        <v>60.061592102051002</v>
      </c>
      <c r="I994" s="10">
        <f>IFERROR(EXP(TREND(LN($D$1:$H$1),LN(D994:H994),LN(Calculations!$B$2))),0)</f>
        <v>2.0190759992469529E-3</v>
      </c>
    </row>
    <row r="995" spans="1:9" x14ac:dyDescent="0.35">
      <c r="A995">
        <v>-67</v>
      </c>
      <c r="B995">
        <v>16.5</v>
      </c>
      <c r="C995">
        <f>ASIN(SQRT((SIN(RADIANS(PARAMETERS!$D$8-B995)/2)*SIN(RADIANS(PARAMETERS!$D$8-B995)/2))+(COS(RADIANS(B995))*COS(RADIANS(PARAMETERS!$D$8))*SIN(RADIANS(PARAMETERS!$D$9-A995)/2)*SIN(RADIANS(PARAMETERS!$D$9-A995)/2))))*2*3958.756</f>
        <v>428.96435430141776</v>
      </c>
      <c r="D995">
        <v>21.628591537476002</v>
      </c>
      <c r="E995">
        <v>29.733152389526001</v>
      </c>
      <c r="F995">
        <v>41.039325714111001</v>
      </c>
      <c r="G995">
        <v>49.926139831542997</v>
      </c>
      <c r="H995">
        <v>61.970867156982003</v>
      </c>
      <c r="I995" s="10">
        <f>IFERROR(EXP(TREND(LN($D$1:$H$1),LN(D995:H995),LN(Calculations!$B$2))),0)</f>
        <v>2.0090198748665767E-3</v>
      </c>
    </row>
    <row r="996" spans="1:9" x14ac:dyDescent="0.35">
      <c r="A996">
        <v>-66.5</v>
      </c>
      <c r="B996">
        <v>16.5</v>
      </c>
      <c r="C996">
        <f>ASIN(SQRT((SIN(RADIANS(PARAMETERS!$D$8-B996)/2)*SIN(RADIANS(PARAMETERS!$D$8-B996)/2))+(COS(RADIANS(B996))*COS(RADIANS(PARAMETERS!$D$8))*SIN(RADIANS(PARAMETERS!$D$9-A996)/2)*SIN(RADIANS(PARAMETERS!$D$9-A996)/2))))*2*3958.756</f>
        <v>396.29834156391496</v>
      </c>
      <c r="D996">
        <v>26.73072052002</v>
      </c>
      <c r="E996">
        <v>38.265270233153998</v>
      </c>
      <c r="F996">
        <v>58.176780700683999</v>
      </c>
      <c r="G996">
        <v>71.514434814452997</v>
      </c>
      <c r="H996">
        <v>91.113235473632997</v>
      </c>
      <c r="I996" s="10">
        <f>IFERROR(EXP(TREND(LN($D$1:$H$1),LN(D996:H996),LN(Calculations!$B$2))),0)</f>
        <v>3.3042436356553032E-3</v>
      </c>
    </row>
    <row r="997" spans="1:9" x14ac:dyDescent="0.35">
      <c r="A997">
        <v>-66</v>
      </c>
      <c r="B997">
        <v>16.5</v>
      </c>
      <c r="C997">
        <f>ASIN(SQRT((SIN(RADIANS(PARAMETERS!$D$8-B997)/2)*SIN(RADIANS(PARAMETERS!$D$8-B997)/2))+(COS(RADIANS(B997))*COS(RADIANS(PARAMETERS!$D$8))*SIN(RADIANS(PARAMETERS!$D$9-A997)/2)*SIN(RADIANS(PARAMETERS!$D$9-A997)/2))))*2*3958.756</f>
        <v>363.73040842129137</v>
      </c>
      <c r="D997">
        <v>33.724586486816001</v>
      </c>
      <c r="E997">
        <v>51.183319091797003</v>
      </c>
      <c r="F997">
        <v>76.196952819824006</v>
      </c>
      <c r="G997">
        <v>95.208152770995994</v>
      </c>
      <c r="H997">
        <v>123.64716339111</v>
      </c>
      <c r="I997" s="10">
        <f>IFERROR(EXP(TREND(LN($D$1:$H$1),LN(D997:H997),LN(Calculations!$B$2))),0)</f>
        <v>5.1593391411408731E-3</v>
      </c>
    </row>
    <row r="998" spans="1:9" x14ac:dyDescent="0.35">
      <c r="A998">
        <v>-65.5</v>
      </c>
      <c r="B998">
        <v>16.5</v>
      </c>
      <c r="C998">
        <f>ASIN(SQRT((SIN(RADIANS(PARAMETERS!$D$8-B998)/2)*SIN(RADIANS(PARAMETERS!$D$8-B998)/2))+(COS(RADIANS(B998))*COS(RADIANS(PARAMETERS!$D$8))*SIN(RADIANS(PARAMETERS!$D$9-A998)/2)*SIN(RADIANS(PARAMETERS!$D$9-A998)/2))))*2*3958.756</f>
        <v>331.28969788694911</v>
      </c>
      <c r="D998">
        <v>37.577312469482003</v>
      </c>
      <c r="E998">
        <v>58.388481140137003</v>
      </c>
      <c r="F998">
        <v>84.939826965332003</v>
      </c>
      <c r="G998">
        <v>106.68958282471</v>
      </c>
      <c r="H998">
        <v>136.77386474609</v>
      </c>
      <c r="I998" s="10">
        <f>IFERROR(EXP(TREND(LN($D$1:$H$1),LN(D998:H998),LN(Calculations!$B$2))),0)</f>
        <v>6.3804549804626961E-3</v>
      </c>
    </row>
    <row r="999" spans="1:9" x14ac:dyDescent="0.35">
      <c r="A999">
        <v>-65</v>
      </c>
      <c r="B999">
        <v>16.5</v>
      </c>
      <c r="C999">
        <f>ASIN(SQRT((SIN(RADIANS(PARAMETERS!$D$8-B999)/2)*SIN(RADIANS(PARAMETERS!$D$8-B999)/2))+(COS(RADIANS(B999))*COS(RADIANS(PARAMETERS!$D$8))*SIN(RADIANS(PARAMETERS!$D$9-A999)/2)*SIN(RADIANS(PARAMETERS!$D$9-A999)/2))))*2*3958.756</f>
        <v>299.01783830823666</v>
      </c>
      <c r="D999">
        <v>29.943475723266999</v>
      </c>
      <c r="E999">
        <v>43.503173828125</v>
      </c>
      <c r="F999">
        <v>65.293701171875</v>
      </c>
      <c r="G999">
        <v>80.586654663085994</v>
      </c>
      <c r="H999">
        <v>103.15772247314</v>
      </c>
      <c r="I999" s="10">
        <f>IFERROR(EXP(TREND(LN($D$1:$H$1),LN(D999:H999),LN(Calculations!$B$2))),0)</f>
        <v>4.1101137671921799E-3</v>
      </c>
    </row>
    <row r="1000" spans="1:9" x14ac:dyDescent="0.35">
      <c r="A1000">
        <v>-64.5</v>
      </c>
      <c r="B1000">
        <v>16.5</v>
      </c>
      <c r="C1000">
        <f>ASIN(SQRT((SIN(RADIANS(PARAMETERS!$D$8-B1000)/2)*SIN(RADIANS(PARAMETERS!$D$8-B1000)/2))+(COS(RADIANS(B1000))*COS(RADIANS(PARAMETERS!$D$8))*SIN(RADIANS(PARAMETERS!$D$9-A1000)/2)*SIN(RADIANS(PARAMETERS!$D$9-A1000)/2))))*2*3958.756</f>
        <v>266.97628852040316</v>
      </c>
      <c r="D1000">
        <v>22.949226379395</v>
      </c>
      <c r="E1000">
        <v>30.661331176758001</v>
      </c>
      <c r="F1000">
        <v>41.482574462891002</v>
      </c>
      <c r="G1000">
        <v>49.855281829833999</v>
      </c>
      <c r="H1000">
        <v>61.109294891357003</v>
      </c>
      <c r="I1000" s="10">
        <f>IFERROR(EXP(TREND(LN($D$1:$H$1),LN(D1000:H1000),LN(Calculations!$B$2))),0)</f>
        <v>2.1742128549890219E-3</v>
      </c>
    </row>
    <row r="1001" spans="1:9" x14ac:dyDescent="0.35">
      <c r="A1001">
        <v>-64</v>
      </c>
      <c r="B1001">
        <v>16.5</v>
      </c>
      <c r="C1001">
        <f>ASIN(SQRT((SIN(RADIANS(PARAMETERS!$D$8-B1001)/2)*SIN(RADIANS(PARAMETERS!$D$8-B1001)/2))+(COS(RADIANS(B1001))*COS(RADIANS(PARAMETERS!$D$8))*SIN(RADIANS(PARAMETERS!$D$9-A1001)/2)*SIN(RADIANS(PARAMETERS!$D$9-A1001)/2))))*2*3958.756</f>
        <v>235.25939227693257</v>
      </c>
      <c r="D1001">
        <v>27.007574081421001</v>
      </c>
      <c r="E1001">
        <v>34.908851623535</v>
      </c>
      <c r="F1001">
        <v>47.112449645996001</v>
      </c>
      <c r="G1001">
        <v>56.536331176757997</v>
      </c>
      <c r="H1001">
        <v>67.279029846190994</v>
      </c>
      <c r="I1001" s="10">
        <f>IFERROR(EXP(TREND(LN($D$1:$H$1),LN(D1001:H1001),LN(Calculations!$B$2))),0)</f>
        <v>3.0972032573312889E-3</v>
      </c>
    </row>
    <row r="1002" spans="1:9" x14ac:dyDescent="0.35">
      <c r="A1002">
        <v>-63.5</v>
      </c>
      <c r="B1002">
        <v>16.5</v>
      </c>
      <c r="C1002">
        <f>ASIN(SQRT((SIN(RADIANS(PARAMETERS!$D$8-B1002)/2)*SIN(RADIANS(PARAMETERS!$D$8-B1002)/2))+(COS(RADIANS(B1002))*COS(RADIANS(PARAMETERS!$D$8))*SIN(RADIANS(PARAMETERS!$D$9-A1002)/2)*SIN(RADIANS(PARAMETERS!$D$9-A1002)/2))))*2*3958.756</f>
        <v>204.01884378240874</v>
      </c>
      <c r="D1002">
        <v>47.201148986816001</v>
      </c>
      <c r="E1002">
        <v>65.971015930175994</v>
      </c>
      <c r="F1002">
        <v>92.378829956055</v>
      </c>
      <c r="G1002">
        <v>113.37249755859</v>
      </c>
      <c r="H1002">
        <v>140.99163818359</v>
      </c>
      <c r="I1002" s="10">
        <f>IFERROR(EXP(TREND(LN($D$1:$H$1),LN(D1002:H1002),LN(Calculations!$B$2))),0)</f>
        <v>1.0646239080941701E-2</v>
      </c>
    </row>
    <row r="1003" spans="1:9" x14ac:dyDescent="0.35">
      <c r="A1003">
        <v>-63</v>
      </c>
      <c r="B1003">
        <v>16.5</v>
      </c>
      <c r="C1003">
        <f>ASIN(SQRT((SIN(RADIANS(PARAMETERS!$D$8-B1003)/2)*SIN(RADIANS(PARAMETERS!$D$8-B1003)/2))+(COS(RADIANS(B1003))*COS(RADIANS(PARAMETERS!$D$8))*SIN(RADIANS(PARAMETERS!$D$9-A1003)/2)*SIN(RADIANS(PARAMETERS!$D$9-A1003)/2))))*2*3958.756</f>
        <v>173.51235886822843</v>
      </c>
      <c r="D1003">
        <v>70.195831298827997</v>
      </c>
      <c r="E1003">
        <v>92.099983215332003</v>
      </c>
      <c r="F1003">
        <v>126.4885559082</v>
      </c>
      <c r="G1003">
        <v>147.41580200195</v>
      </c>
      <c r="H1003">
        <v>174.58738708496</v>
      </c>
      <c r="I1003" s="10">
        <f>IFERROR(EXP(TREND(LN($D$1:$H$1),LN(D1003:H1003),LN(Calculations!$B$2))),0)</f>
        <v>3.3968398159480301E-2</v>
      </c>
    </row>
    <row r="1004" spans="1:9" x14ac:dyDescent="0.35">
      <c r="A1004">
        <v>-62.5</v>
      </c>
      <c r="B1004">
        <v>16.5</v>
      </c>
      <c r="C1004">
        <f>ASIN(SQRT((SIN(RADIANS(PARAMETERS!$D$8-B1004)/2)*SIN(RADIANS(PARAMETERS!$D$8-B1004)/2))+(COS(RADIANS(B1004))*COS(RADIANS(PARAMETERS!$D$8))*SIN(RADIANS(PARAMETERS!$D$9-A1004)/2)*SIN(RADIANS(PARAMETERS!$D$9-A1004)/2))))*2*3958.756</f>
        <v>144.20678986876143</v>
      </c>
      <c r="D1004">
        <v>92.241218566895</v>
      </c>
      <c r="E1004">
        <v>123.16385650635</v>
      </c>
      <c r="F1004">
        <v>159.93836975098</v>
      </c>
      <c r="G1004">
        <v>185.53657531738</v>
      </c>
      <c r="H1004">
        <v>220.84434509277</v>
      </c>
      <c r="I1004" s="10">
        <f>IFERROR(EXP(TREND(LN($D$1:$H$1),LN(D1004:H1004),LN(Calculations!$B$2))),0)</f>
        <v>8.2288009337054754E-2</v>
      </c>
    </row>
    <row r="1005" spans="1:9" x14ac:dyDescent="0.35">
      <c r="A1005">
        <v>-62</v>
      </c>
      <c r="B1005">
        <v>16.5</v>
      </c>
      <c r="C1005">
        <f>ASIN(SQRT((SIN(RADIANS(PARAMETERS!$D$8-B1005)/2)*SIN(RADIANS(PARAMETERS!$D$8-B1005)/2))+(COS(RADIANS(B1005))*COS(RADIANS(PARAMETERS!$D$8))*SIN(RADIANS(PARAMETERS!$D$9-A1005)/2)*SIN(RADIANS(PARAMETERS!$D$9-A1005)/2))))*2*3958.756</f>
        <v>117.00820901726759</v>
      </c>
      <c r="D1005">
        <v>114.88729858398</v>
      </c>
      <c r="E1005">
        <v>148.89883422852</v>
      </c>
      <c r="F1005">
        <v>191.66189575195</v>
      </c>
      <c r="G1005">
        <v>223.47300720215</v>
      </c>
      <c r="H1005">
        <v>267.59490966797</v>
      </c>
      <c r="I1005" s="10">
        <f>IFERROR(EXP(TREND(LN($D$1:$H$1),LN(D1005:H1005),LN(Calculations!$B$2))),0)</f>
        <v>0.16069732120575375</v>
      </c>
    </row>
    <row r="1006" spans="1:9" x14ac:dyDescent="0.35">
      <c r="A1006">
        <v>-61.5</v>
      </c>
      <c r="B1006">
        <v>16.5</v>
      </c>
      <c r="C1006">
        <f>ASIN(SQRT((SIN(RADIANS(PARAMETERS!$D$8-B1006)/2)*SIN(RADIANS(PARAMETERS!$D$8-B1006)/2))+(COS(RADIANS(B1006))*COS(RADIANS(PARAMETERS!$D$8))*SIN(RADIANS(PARAMETERS!$D$9-A1006)/2)*SIN(RADIANS(PARAMETERS!$D$9-A1006)/2))))*2*3958.756</f>
        <v>93.768586524312568</v>
      </c>
      <c r="D1006">
        <v>117.99201965332</v>
      </c>
      <c r="E1006">
        <v>151.03884887695</v>
      </c>
      <c r="F1006">
        <v>193.32194519043</v>
      </c>
      <c r="G1006">
        <v>224.63586425781</v>
      </c>
      <c r="H1006">
        <v>267.90570068359</v>
      </c>
      <c r="I1006" s="10">
        <f>IFERROR(EXP(TREND(LN($D$1:$H$1),LN(D1006:H1006),LN(Calculations!$B$2))),0)</f>
        <v>0.19226883785936089</v>
      </c>
    </row>
    <row r="1007" spans="1:9" x14ac:dyDescent="0.35">
      <c r="A1007">
        <v>-61</v>
      </c>
      <c r="B1007">
        <v>16.5</v>
      </c>
      <c r="C1007">
        <f>ASIN(SQRT((SIN(RADIANS(PARAMETERS!$D$8-B1007)/2)*SIN(RADIANS(PARAMETERS!$D$8-B1007)/2))+(COS(RADIANS(B1007))*COS(RADIANS(PARAMETERS!$D$8))*SIN(RADIANS(PARAMETERS!$D$9-A1007)/2)*SIN(RADIANS(PARAMETERS!$D$9-A1007)/2))))*2*3958.756</f>
        <v>78.105742354334026</v>
      </c>
      <c r="D1007">
        <v>107.85260009766</v>
      </c>
      <c r="E1007">
        <v>140.88557434082</v>
      </c>
      <c r="F1007">
        <v>179.31219482422</v>
      </c>
      <c r="G1007">
        <v>207.64338684082</v>
      </c>
      <c r="H1007">
        <v>246.64535522461</v>
      </c>
      <c r="I1007" s="10">
        <f>IFERROR(EXP(TREND(LN($D$1:$H$1),LN(D1007:H1007),LN(Calculations!$B$2))),0)</f>
        <v>0.14992314539774274</v>
      </c>
    </row>
    <row r="1008" spans="1:9" x14ac:dyDescent="0.35">
      <c r="A1008">
        <v>-60.5</v>
      </c>
      <c r="B1008">
        <v>16.5</v>
      </c>
      <c r="C1008">
        <f>ASIN(SQRT((SIN(RADIANS(PARAMETERS!$D$8-B1008)/2)*SIN(RADIANS(PARAMETERS!$D$8-B1008)/2))+(COS(RADIANS(B1008))*COS(RADIANS(PARAMETERS!$D$8))*SIN(RADIANS(PARAMETERS!$D$9-A1008)/2)*SIN(RADIANS(PARAMETERS!$D$9-A1008)/2))))*2*3958.756</f>
        <v>74.932062528453741</v>
      </c>
      <c r="D1008">
        <v>89.942985534667997</v>
      </c>
      <c r="E1008">
        <v>118.0583114624</v>
      </c>
      <c r="F1008">
        <v>153.40002441406</v>
      </c>
      <c r="G1008">
        <v>176.92323303223</v>
      </c>
      <c r="H1008">
        <v>209.1643371582</v>
      </c>
      <c r="I1008" s="10">
        <f>IFERROR(EXP(TREND(LN($D$1:$H$1),LN(D1008:H1008),LN(Calculations!$B$2))),0)</f>
        <v>8.3557358435054921E-2</v>
      </c>
    </row>
    <row r="1009" spans="1:9" x14ac:dyDescent="0.35">
      <c r="A1009">
        <v>-60</v>
      </c>
      <c r="B1009">
        <v>16.5</v>
      </c>
      <c r="C1009">
        <f>ASIN(SQRT((SIN(RADIANS(PARAMETERS!$D$8-B1009)/2)*SIN(RADIANS(PARAMETERS!$D$8-B1009)/2))+(COS(RADIANS(B1009))*COS(RADIANS(PARAMETERS!$D$8))*SIN(RADIANS(PARAMETERS!$D$9-A1009)/2)*SIN(RADIANS(PARAMETERS!$D$9-A1009)/2))))*2*3958.756</f>
        <v>85.647367937347113</v>
      </c>
      <c r="D1009">
        <v>73.928688049315994</v>
      </c>
      <c r="E1009">
        <v>96.076454162597997</v>
      </c>
      <c r="F1009">
        <v>130.48696899414</v>
      </c>
      <c r="G1009">
        <v>150.98271179199</v>
      </c>
      <c r="H1009">
        <v>178.97763061523</v>
      </c>
      <c r="I1009" s="10">
        <f>IFERROR(EXP(TREND(LN($D$1:$H$1),LN(D1009:H1009),LN(Calculations!$B$2))),0)</f>
        <v>4.1547002682544895E-2</v>
      </c>
    </row>
    <row r="1010" spans="1:9" x14ac:dyDescent="0.35">
      <c r="A1010">
        <v>-59.5</v>
      </c>
      <c r="B1010">
        <v>16.5</v>
      </c>
      <c r="C1010">
        <f>ASIN(SQRT((SIN(RADIANS(PARAMETERS!$D$8-B1010)/2)*SIN(RADIANS(PARAMETERS!$D$8-B1010)/2))+(COS(RADIANS(B1010))*COS(RADIANS(PARAMETERS!$D$8))*SIN(RADIANS(PARAMETERS!$D$9-A1010)/2)*SIN(RADIANS(PARAMETERS!$D$9-A1010)/2))))*2*3958.756</f>
        <v>106.12478502535323</v>
      </c>
      <c r="D1010">
        <v>51.712238311767997</v>
      </c>
      <c r="E1010">
        <v>68.592918395995994</v>
      </c>
      <c r="F1010">
        <v>91.876258850097997</v>
      </c>
      <c r="G1010">
        <v>109.74951171875</v>
      </c>
      <c r="H1010">
        <v>134.41264343262</v>
      </c>
      <c r="I1010" s="10">
        <f>IFERROR(EXP(TREND(LN($D$1:$H$1),LN(D1010:H1010),LN(Calculations!$B$2))),0)</f>
        <v>1.5086846637789657E-2</v>
      </c>
    </row>
    <row r="1011" spans="1:9" x14ac:dyDescent="0.35">
      <c r="A1011">
        <v>-59</v>
      </c>
      <c r="B1011">
        <v>16.5</v>
      </c>
      <c r="C1011">
        <f>ASIN(SQRT((SIN(RADIANS(PARAMETERS!$D$8-B1011)/2)*SIN(RADIANS(PARAMETERS!$D$8-B1011)/2))+(COS(RADIANS(B1011))*COS(RADIANS(PARAMETERS!$D$8))*SIN(RADIANS(PARAMETERS!$D$9-A1011)/2)*SIN(RADIANS(PARAMETERS!$D$9-A1011)/2))))*2*3958.756</f>
        <v>131.89308722688406</v>
      </c>
      <c r="D1011">
        <v>29.048009872437</v>
      </c>
      <c r="E1011">
        <v>37.828380584717003</v>
      </c>
      <c r="F1011">
        <v>51.501068115233998</v>
      </c>
      <c r="G1011">
        <v>61.354568481445</v>
      </c>
      <c r="H1011">
        <v>73.337615966797003</v>
      </c>
      <c r="I1011" s="10">
        <f>IFERROR(EXP(TREND(LN($D$1:$H$1),LN(D1011:H1011),LN(Calculations!$B$2))),0)</f>
        <v>3.7385459533050077E-3</v>
      </c>
    </row>
    <row r="1012" spans="1:9" x14ac:dyDescent="0.35">
      <c r="A1012">
        <v>-90</v>
      </c>
      <c r="B1012">
        <v>17</v>
      </c>
      <c r="C1012">
        <f>ASIN(SQRT((SIN(RADIANS(PARAMETERS!$D$8-B1012)/2)*SIN(RADIANS(PARAMETERS!$D$8-B1012)/2))+(COS(RADIANS(B1012))*COS(RADIANS(PARAMETERS!$D$8))*SIN(RADIANS(PARAMETERS!$D$9-A1012)/2)*SIN(RADIANS(PARAMETERS!$D$9-A1012)/2))))*2*3958.756</f>
        <v>1949.1841112563982</v>
      </c>
      <c r="D1012">
        <v>48.902908325195</v>
      </c>
      <c r="E1012">
        <v>66.915016174315994</v>
      </c>
      <c r="F1012">
        <v>92.239959716797003</v>
      </c>
      <c r="G1012">
        <v>112.12538909912</v>
      </c>
      <c r="H1012">
        <v>140.96801757813</v>
      </c>
      <c r="I1012" s="10">
        <f>IFERROR(EXP(TREND(LN($D$1:$H$1),LN(D1012:H1012),LN(Calculations!$B$2))),0)</f>
        <v>1.1779589910715696E-2</v>
      </c>
    </row>
    <row r="1013" spans="1:9" x14ac:dyDescent="0.35">
      <c r="A1013">
        <v>-89.5</v>
      </c>
      <c r="B1013">
        <v>17</v>
      </c>
      <c r="C1013">
        <f>ASIN(SQRT((SIN(RADIANS(PARAMETERS!$D$8-B1013)/2)*SIN(RADIANS(PARAMETERS!$D$8-B1013)/2))+(COS(RADIANS(B1013))*COS(RADIANS(PARAMETERS!$D$8))*SIN(RADIANS(PARAMETERS!$D$9-A1013)/2)*SIN(RADIANS(PARAMETERS!$D$9-A1013)/2))))*2*3958.756</f>
        <v>1916.1519002330963</v>
      </c>
      <c r="D1013">
        <v>48.43323135376</v>
      </c>
      <c r="E1013">
        <v>65.017959594727003</v>
      </c>
      <c r="F1013">
        <v>86.187301635742003</v>
      </c>
      <c r="G1013">
        <v>102.30501556396</v>
      </c>
      <c r="H1013">
        <v>125.10089111328</v>
      </c>
      <c r="I1013" s="10">
        <f>IFERROR(EXP(TREND(LN($D$1:$H$1),LN(D1013:H1013),LN(Calculations!$B$2))),0)</f>
        <v>1.3250121546748648E-2</v>
      </c>
    </row>
    <row r="1014" spans="1:9" x14ac:dyDescent="0.35">
      <c r="A1014">
        <v>-89</v>
      </c>
      <c r="B1014">
        <v>17</v>
      </c>
      <c r="C1014">
        <f>ASIN(SQRT((SIN(RADIANS(PARAMETERS!$D$8-B1014)/2)*SIN(RADIANS(PARAMETERS!$D$8-B1014)/2))+(COS(RADIANS(B1014))*COS(RADIANS(PARAMETERS!$D$8))*SIN(RADIANS(PARAMETERS!$D$9-A1014)/2)*SIN(RADIANS(PARAMETERS!$D$9-A1014)/2))))*2*3958.756</f>
        <v>1883.1184675209149</v>
      </c>
      <c r="D1014">
        <v>61.126598358153998</v>
      </c>
      <c r="E1014">
        <v>79.185241699219006</v>
      </c>
      <c r="F1014">
        <v>107.14468383789</v>
      </c>
      <c r="G1014">
        <v>128.77973937988</v>
      </c>
      <c r="H1014">
        <v>154.29389953613</v>
      </c>
      <c r="I1014" s="10">
        <f>IFERROR(EXP(TREND(LN($D$1:$H$1),LN(D1014:H1014),LN(Calculations!$B$2))),0)</f>
        <v>2.2909668086251653E-2</v>
      </c>
    </row>
    <row r="1015" spans="1:9" x14ac:dyDescent="0.35">
      <c r="A1015">
        <v>-88.5</v>
      </c>
      <c r="B1015">
        <v>17</v>
      </c>
      <c r="C1015">
        <f>ASIN(SQRT((SIN(RADIANS(PARAMETERS!$D$8-B1015)/2)*SIN(RADIANS(PARAMETERS!$D$8-B1015)/2))+(COS(RADIANS(B1015))*COS(RADIANS(PARAMETERS!$D$8))*SIN(RADIANS(PARAMETERS!$D$9-A1015)/2)*SIN(RADIANS(PARAMETERS!$D$9-A1015)/2))))*2*3958.756</f>
        <v>1850.0839737862502</v>
      </c>
      <c r="D1015">
        <v>82.476181030272997</v>
      </c>
      <c r="E1015">
        <v>113.95706176758</v>
      </c>
      <c r="F1015">
        <v>156.3625793457</v>
      </c>
      <c r="G1015">
        <v>185.43476867676</v>
      </c>
      <c r="H1015">
        <v>226.51174926758</v>
      </c>
      <c r="I1015" s="10">
        <f>IFERROR(EXP(TREND(LN($D$1:$H$1),LN(D1015:H1015),LN(Calculations!$B$2))),0)</f>
        <v>4.1763553579603124E-2</v>
      </c>
    </row>
    <row r="1016" spans="1:9" x14ac:dyDescent="0.35">
      <c r="A1016">
        <v>-88</v>
      </c>
      <c r="B1016">
        <v>17</v>
      </c>
      <c r="C1016">
        <f>ASIN(SQRT((SIN(RADIANS(PARAMETERS!$D$8-B1016)/2)*SIN(RADIANS(PARAMETERS!$D$8-B1016)/2))+(COS(RADIANS(B1016))*COS(RADIANS(PARAMETERS!$D$8))*SIN(RADIANS(PARAMETERS!$D$9-A1016)/2)*SIN(RADIANS(PARAMETERS!$D$9-A1016)/2))))*2*3958.756</f>
        <v>1817.0485864711281</v>
      </c>
      <c r="D1016">
        <v>101.57233428955</v>
      </c>
      <c r="E1016">
        <v>138.6088104248</v>
      </c>
      <c r="F1016">
        <v>180.78617858887</v>
      </c>
      <c r="G1016">
        <v>212.49055480957</v>
      </c>
      <c r="H1016">
        <v>256.85134887695</v>
      </c>
      <c r="I1016" s="10">
        <f>IFERROR(EXP(TREND(LN($D$1:$H$1),LN(D1016:H1016),LN(Calculations!$B$2))),0)</f>
        <v>8.9050432170661206E-2</v>
      </c>
    </row>
    <row r="1017" spans="1:9" x14ac:dyDescent="0.35">
      <c r="A1017">
        <v>-87.5</v>
      </c>
      <c r="B1017">
        <v>17</v>
      </c>
      <c r="C1017">
        <f>ASIN(SQRT((SIN(RADIANS(PARAMETERS!$D$8-B1017)/2)*SIN(RADIANS(PARAMETERS!$D$8-B1017)/2))+(COS(RADIANS(B1017))*COS(RADIANS(PARAMETERS!$D$8))*SIN(RADIANS(PARAMETERS!$D$9-A1017)/2)*SIN(RADIANS(PARAMETERS!$D$9-A1017)/2))))*2*3958.756</f>
        <v>1784.012480472669</v>
      </c>
      <c r="D1017">
        <v>131.70552062988</v>
      </c>
      <c r="E1017">
        <v>169.63996887207</v>
      </c>
      <c r="F1017">
        <v>228.00575256348</v>
      </c>
      <c r="G1017">
        <v>272.93142700195</v>
      </c>
      <c r="H1017">
        <v>324.96112060547</v>
      </c>
      <c r="I1017" s="10">
        <f>IFERROR(EXP(TREND(LN($D$1:$H$1),LN(D1017:H1017),LN(Calculations!$B$2))),0)</f>
        <v>0.16412154017017688</v>
      </c>
    </row>
    <row r="1018" spans="1:9" x14ac:dyDescent="0.35">
      <c r="A1018">
        <v>-87</v>
      </c>
      <c r="B1018">
        <v>17</v>
      </c>
      <c r="C1018">
        <f>ASIN(SQRT((SIN(RADIANS(PARAMETERS!$D$8-B1018)/2)*SIN(RADIANS(PARAMETERS!$D$8-B1018)/2))+(COS(RADIANS(B1018))*COS(RADIANS(PARAMETERS!$D$8))*SIN(RADIANS(PARAMETERS!$D$9-A1018)/2)*SIN(RADIANS(PARAMETERS!$D$9-A1018)/2))))*2*3958.756</f>
        <v>1750.9758388980831</v>
      </c>
      <c r="D1018">
        <v>161.75680541992</v>
      </c>
      <c r="E1018">
        <v>210.1277923584</v>
      </c>
      <c r="F1018">
        <v>285.24621582031</v>
      </c>
      <c r="G1018">
        <v>327.20297241211</v>
      </c>
      <c r="H1018">
        <v>379.36276245117</v>
      </c>
      <c r="I1018" s="10">
        <f>IFERROR(EXP(TREND(LN($D$1:$H$1),LN(D1018:H1018),LN(Calculations!$B$2))),0)</f>
        <v>0.35431620859721313</v>
      </c>
    </row>
    <row r="1019" spans="1:9" x14ac:dyDescent="0.35">
      <c r="A1019">
        <v>-86.5</v>
      </c>
      <c r="B1019">
        <v>17</v>
      </c>
      <c r="C1019">
        <f>ASIN(SQRT((SIN(RADIANS(PARAMETERS!$D$8-B1019)/2)*SIN(RADIANS(PARAMETERS!$D$8-B1019)/2))+(COS(RADIANS(B1019))*COS(RADIANS(PARAMETERS!$D$8))*SIN(RADIANS(PARAMETERS!$D$9-A1019)/2)*SIN(RADIANS(PARAMETERS!$D$9-A1019)/2))))*2*3958.756</f>
        <v>1717.9388539053537</v>
      </c>
      <c r="D1019">
        <v>178.26463317871</v>
      </c>
      <c r="E1019">
        <v>228.65255737305</v>
      </c>
      <c r="F1019">
        <v>302.13610839844</v>
      </c>
      <c r="G1019">
        <v>339.11175537109</v>
      </c>
      <c r="H1019">
        <v>388.30865478516</v>
      </c>
      <c r="I1019" s="10">
        <f>IFERROR(EXP(TREND(LN($D$1:$H$1),LN(D1019:H1019),LN(Calculations!$B$2))),0)</f>
        <v>0.7325968006625263</v>
      </c>
    </row>
    <row r="1020" spans="1:9" x14ac:dyDescent="0.35">
      <c r="A1020">
        <v>-86</v>
      </c>
      <c r="B1020">
        <v>17</v>
      </c>
      <c r="C1020">
        <f>ASIN(SQRT((SIN(RADIANS(PARAMETERS!$D$8-B1020)/2)*SIN(RADIANS(PARAMETERS!$D$8-B1020)/2))+(COS(RADIANS(B1020))*COS(RADIANS(PARAMETERS!$D$8))*SIN(RADIANS(PARAMETERS!$D$9-A1020)/2)*SIN(RADIANS(PARAMETERS!$D$9-A1020)/2))))*2*3958.756</f>
        <v>1684.9017276413736</v>
      </c>
      <c r="D1020">
        <v>222.53472900391</v>
      </c>
      <c r="E1020">
        <v>298.22109985352</v>
      </c>
      <c r="F1020">
        <v>369.82745361328</v>
      </c>
      <c r="G1020">
        <v>421.54605102539</v>
      </c>
      <c r="H1020">
        <v>491.52722167969</v>
      </c>
      <c r="I1020" s="10">
        <f>IFERROR(EXP(TREND(LN($D$1:$H$1),LN(D1020:H1020),LN(Calculations!$B$2))),0)</f>
        <v>1.5513166087156482</v>
      </c>
    </row>
    <row r="1021" spans="1:9" x14ac:dyDescent="0.35">
      <c r="A1021">
        <v>-85.5</v>
      </c>
      <c r="B1021">
        <v>17</v>
      </c>
      <c r="C1021">
        <f>ASIN(SQRT((SIN(RADIANS(PARAMETERS!$D$8-B1021)/2)*SIN(RADIANS(PARAMETERS!$D$8-B1021)/2))+(COS(RADIANS(B1021))*COS(RADIANS(PARAMETERS!$D$8))*SIN(RADIANS(PARAMETERS!$D$9-A1021)/2)*SIN(RADIANS(PARAMETERS!$D$9-A1021)/2))))*2*3958.756</f>
        <v>1651.8646732911632</v>
      </c>
      <c r="D1021">
        <v>200.3614654541</v>
      </c>
      <c r="E1021">
        <v>260.92056274414</v>
      </c>
      <c r="F1021">
        <v>332.09408569336</v>
      </c>
      <c r="G1021">
        <v>374.15368652344</v>
      </c>
      <c r="H1021">
        <v>430.34698486328</v>
      </c>
      <c r="I1021" s="10">
        <f>IFERROR(EXP(TREND(LN($D$1:$H$1),LN(D1021:H1021),LN(Calculations!$B$2))),0)</f>
        <v>1.2693684434831709</v>
      </c>
    </row>
    <row r="1022" spans="1:9" x14ac:dyDescent="0.35">
      <c r="A1022">
        <v>-85</v>
      </c>
      <c r="B1022">
        <v>17</v>
      </c>
      <c r="C1022">
        <f>ASIN(SQRT((SIN(RADIANS(PARAMETERS!$D$8-B1022)/2)*SIN(RADIANS(PARAMETERS!$D$8-B1022)/2))+(COS(RADIANS(B1022))*COS(RADIANS(PARAMETERS!$D$8))*SIN(RADIANS(PARAMETERS!$D$9-A1022)/2)*SIN(RADIANS(PARAMETERS!$D$9-A1022)/2))))*2*3958.756</f>
        <v>1618.8279162540068</v>
      </c>
      <c r="D1022">
        <v>187.4528503418</v>
      </c>
      <c r="E1022">
        <v>242.89823913574</v>
      </c>
      <c r="F1022">
        <v>316.01000976563</v>
      </c>
      <c r="G1022">
        <v>354.94909667969</v>
      </c>
      <c r="H1022">
        <v>406.80065917969</v>
      </c>
      <c r="I1022" s="10">
        <f>IFERROR(EXP(TREND(LN($D$1:$H$1),LN(D1022:H1022),LN(Calculations!$B$2))),0)</f>
        <v>0.91271330990515287</v>
      </c>
    </row>
    <row r="1023" spans="1:9" x14ac:dyDescent="0.35">
      <c r="A1023">
        <v>-84.5</v>
      </c>
      <c r="B1023">
        <v>17</v>
      </c>
      <c r="C1023">
        <f>ASIN(SQRT((SIN(RADIANS(PARAMETERS!$D$8-B1023)/2)*SIN(RADIANS(PARAMETERS!$D$8-B1023)/2))+(COS(RADIANS(B1023))*COS(RADIANS(PARAMETERS!$D$8))*SIN(RADIANS(PARAMETERS!$D$9-A1023)/2)*SIN(RADIANS(PARAMETERS!$D$9-A1023)/2))))*2*3958.756</f>
        <v>1585.7916954649988</v>
      </c>
      <c r="D1023">
        <v>187.95864868164</v>
      </c>
      <c r="E1023">
        <v>254.46612548828</v>
      </c>
      <c r="F1023">
        <v>336.73150634766</v>
      </c>
      <c r="G1023">
        <v>386.47467041016</v>
      </c>
      <c r="H1023">
        <v>454.29055786133</v>
      </c>
      <c r="I1023" s="10">
        <f>IFERROR(EXP(TREND(LN($D$1:$H$1),LN(D1023:H1023),LN(Calculations!$B$2))),0)</f>
        <v>0.50054973303646144</v>
      </c>
    </row>
    <row r="1024" spans="1:9" x14ac:dyDescent="0.35">
      <c r="A1024">
        <v>-84</v>
      </c>
      <c r="B1024">
        <v>17</v>
      </c>
      <c r="C1024">
        <f>ASIN(SQRT((SIN(RADIANS(PARAMETERS!$D$8-B1024)/2)*SIN(RADIANS(PARAMETERS!$D$8-B1024)/2))+(COS(RADIANS(B1024))*COS(RADIANS(PARAMETERS!$D$8))*SIN(RADIANS(PARAMETERS!$D$9-A1024)/2)*SIN(RADIANS(PARAMETERS!$D$9-A1024)/2))))*2*3958.756</f>
        <v>1552.7562648835897</v>
      </c>
      <c r="D1024">
        <v>146.12521362305</v>
      </c>
      <c r="E1024">
        <v>189.98007202148</v>
      </c>
      <c r="F1024">
        <v>258.14712524414</v>
      </c>
      <c r="G1024">
        <v>305.81219482422</v>
      </c>
      <c r="H1024">
        <v>354.24795532227</v>
      </c>
      <c r="I1024" s="10">
        <f>IFERROR(EXP(TREND(LN($D$1:$H$1),LN(D1024:H1024),LN(Calculations!$B$2))),0)</f>
        <v>0.22568799622256458</v>
      </c>
    </row>
    <row r="1025" spans="1:9" x14ac:dyDescent="0.35">
      <c r="A1025">
        <v>-83.5</v>
      </c>
      <c r="B1025">
        <v>17</v>
      </c>
      <c r="C1025">
        <f>ASIN(SQRT((SIN(RADIANS(PARAMETERS!$D$8-B1025)/2)*SIN(RADIANS(PARAMETERS!$D$8-B1025)/2))+(COS(RADIANS(B1025))*COS(RADIANS(PARAMETERS!$D$8))*SIN(RADIANS(PARAMETERS!$D$9-A1025)/2)*SIN(RADIANS(PARAMETERS!$D$9-A1025)/2))))*2*3958.756</f>
        <v>1519.7218951744937</v>
      </c>
      <c r="D1025">
        <v>122.46506500244</v>
      </c>
      <c r="E1025">
        <v>160.6046295166</v>
      </c>
      <c r="F1025">
        <v>213.93360900879</v>
      </c>
      <c r="G1025">
        <v>254.6927947998</v>
      </c>
      <c r="H1025">
        <v>306.86700439453</v>
      </c>
      <c r="I1025" s="10">
        <f>IFERROR(EXP(TREND(LN($D$1:$H$1),LN(D1025:H1025),LN(Calculations!$B$2))),0)</f>
        <v>0.13538589567825549</v>
      </c>
    </row>
    <row r="1026" spans="1:9" x14ac:dyDescent="0.35">
      <c r="A1026">
        <v>-83</v>
      </c>
      <c r="B1026">
        <v>17</v>
      </c>
      <c r="C1026">
        <f>ASIN(SQRT((SIN(RADIANS(PARAMETERS!$D$8-B1026)/2)*SIN(RADIANS(PARAMETERS!$D$8-B1026)/2))+(COS(RADIANS(B1026))*COS(RADIANS(PARAMETERS!$D$8))*SIN(RADIANS(PARAMETERS!$D$9-A1026)/2)*SIN(RADIANS(PARAMETERS!$D$9-A1026)/2))))*2*3958.756</f>
        <v>1486.6888756107728</v>
      </c>
      <c r="D1026">
        <v>113.82830810547</v>
      </c>
      <c r="E1026">
        <v>156.56419372559</v>
      </c>
      <c r="F1026">
        <v>215.26159667969</v>
      </c>
      <c r="G1026">
        <v>261.25784301758</v>
      </c>
      <c r="H1026">
        <v>317.64953613281</v>
      </c>
      <c r="I1026" s="10">
        <f>IFERROR(EXP(TREND(LN($D$1:$H$1),LN(D1026:H1026),LN(Calculations!$B$2))),0)</f>
        <v>8.0727867739814052E-2</v>
      </c>
    </row>
    <row r="1027" spans="1:9" x14ac:dyDescent="0.35">
      <c r="A1027">
        <v>-82.5</v>
      </c>
      <c r="B1027">
        <v>17</v>
      </c>
      <c r="C1027">
        <f>ASIN(SQRT((SIN(RADIANS(PARAMETERS!$D$8-B1027)/2)*SIN(RADIANS(PARAMETERS!$D$8-B1027)/2))+(COS(RADIANS(B1027))*COS(RADIANS(PARAMETERS!$D$8))*SIN(RADIANS(PARAMETERS!$D$9-A1027)/2)*SIN(RADIANS(PARAMETERS!$D$9-A1027)/2))))*2*3958.756</f>
        <v>1453.6575162343322</v>
      </c>
      <c r="D1027">
        <v>107.56018829346</v>
      </c>
      <c r="E1027">
        <v>147.32978820801</v>
      </c>
      <c r="F1027">
        <v>196.7266998291</v>
      </c>
      <c r="G1027">
        <v>234.55284118652</v>
      </c>
      <c r="H1027">
        <v>288.31112670898</v>
      </c>
      <c r="I1027" s="10">
        <f>IFERROR(EXP(TREND(LN($D$1:$H$1),LN(D1027:H1027),LN(Calculations!$B$2))),0)</f>
        <v>8.32475169484439E-2</v>
      </c>
    </row>
    <row r="1028" spans="1:9" x14ac:dyDescent="0.35">
      <c r="A1028">
        <v>-82</v>
      </c>
      <c r="B1028">
        <v>17</v>
      </c>
      <c r="C1028">
        <f>ASIN(SQRT((SIN(RADIANS(PARAMETERS!$D$8-B1028)/2)*SIN(RADIANS(PARAMETERS!$D$8-B1028)/2))+(COS(RADIANS(B1028))*COS(RADIANS(PARAMETERS!$D$8))*SIN(RADIANS(PARAMETERS!$D$9-A1028)/2)*SIN(RADIANS(PARAMETERS!$D$9-A1028)/2))))*2*3958.756</f>
        <v>1420.6281503155551</v>
      </c>
      <c r="D1028">
        <v>110.49593353271</v>
      </c>
      <c r="E1028">
        <v>149.05006408691</v>
      </c>
      <c r="F1028">
        <v>196.80560302734</v>
      </c>
      <c r="G1028">
        <v>233.05278015137</v>
      </c>
      <c r="H1028">
        <v>284.18499755859</v>
      </c>
      <c r="I1028" s="10">
        <f>IFERROR(EXP(TREND(LN($D$1:$H$1),LN(D1028:H1028),LN(Calculations!$B$2))),0)</f>
        <v>0.10103038204845424</v>
      </c>
    </row>
    <row r="1029" spans="1:9" x14ac:dyDescent="0.35">
      <c r="A1029">
        <v>-81.5</v>
      </c>
      <c r="B1029">
        <v>17</v>
      </c>
      <c r="C1029">
        <f>ASIN(SQRT((SIN(RADIANS(PARAMETERS!$D$8-B1029)/2)*SIN(RADIANS(PARAMETERS!$D$8-B1029)/2))+(COS(RADIANS(B1029))*COS(RADIANS(PARAMETERS!$D$8))*SIN(RADIANS(PARAMETERS!$D$9-A1029)/2)*SIN(RADIANS(PARAMETERS!$D$9-A1029)/2))))*2*3958.756</f>
        <v>1387.6011371617262</v>
      </c>
      <c r="D1029">
        <v>109.80140686035</v>
      </c>
      <c r="E1029">
        <v>152.04016113281</v>
      </c>
      <c r="F1029">
        <v>208.01368713379</v>
      </c>
      <c r="G1029">
        <v>251.70553588867</v>
      </c>
      <c r="H1029">
        <v>308.92556762695</v>
      </c>
      <c r="I1029" s="10">
        <f>IFERROR(EXP(TREND(LN($D$1:$H$1),LN(D1029:H1029),LN(Calculations!$B$2))),0)</f>
        <v>7.4111375815022487E-2</v>
      </c>
    </row>
    <row r="1030" spans="1:9" x14ac:dyDescent="0.35">
      <c r="A1030">
        <v>-81</v>
      </c>
      <c r="B1030">
        <v>17</v>
      </c>
      <c r="C1030">
        <f>ASIN(SQRT((SIN(RADIANS(PARAMETERS!$D$8-B1030)/2)*SIN(RADIANS(PARAMETERS!$D$8-B1030)/2))+(COS(RADIANS(B1030))*COS(RADIANS(PARAMETERS!$D$8))*SIN(RADIANS(PARAMETERS!$D$9-A1030)/2)*SIN(RADIANS(PARAMETERS!$D$9-A1030)/2))))*2*3958.756</f>
        <v>1354.5768653334994</v>
      </c>
      <c r="D1030">
        <v>75.659965515137003</v>
      </c>
      <c r="E1030">
        <v>103.64971923828</v>
      </c>
      <c r="F1030">
        <v>144.1911315918</v>
      </c>
      <c r="G1030">
        <v>169.30337524414</v>
      </c>
      <c r="H1030">
        <v>204.40092468262</v>
      </c>
      <c r="I1030" s="10">
        <f>IFERROR(EXP(TREND(LN($D$1:$H$1),LN(D1030:H1030),LN(Calculations!$B$2))),0)</f>
        <v>3.500012349063468E-2</v>
      </c>
    </row>
    <row r="1031" spans="1:9" x14ac:dyDescent="0.35">
      <c r="A1031">
        <v>-80.5</v>
      </c>
      <c r="B1031">
        <v>17</v>
      </c>
      <c r="C1031">
        <f>ASIN(SQRT((SIN(RADIANS(PARAMETERS!$D$8-B1031)/2)*SIN(RADIANS(PARAMETERS!$D$8-B1031)/2))+(COS(RADIANS(B1031))*COS(RADIANS(PARAMETERS!$D$8))*SIN(RADIANS(PARAMETERS!$D$9-A1031)/2)*SIN(RADIANS(PARAMETERS!$D$9-A1031)/2))))*2*3958.756</f>
        <v>1321.5557563404345</v>
      </c>
      <c r="D1031">
        <v>46.202934265137003</v>
      </c>
      <c r="E1031">
        <v>63.661346435547003</v>
      </c>
      <c r="F1031">
        <v>85.113563537597997</v>
      </c>
      <c r="G1031">
        <v>101.55722808838</v>
      </c>
      <c r="H1031">
        <v>124.94655609131</v>
      </c>
      <c r="I1031" s="10">
        <f>IFERROR(EXP(TREND(LN($D$1:$H$1),LN(D1031:H1031),LN(Calculations!$B$2))),0)</f>
        <v>1.1414974961044383E-2</v>
      </c>
    </row>
    <row r="1032" spans="1:9" x14ac:dyDescent="0.35">
      <c r="A1032">
        <v>-80</v>
      </c>
      <c r="B1032">
        <v>17</v>
      </c>
      <c r="C1032">
        <f>ASIN(SQRT((SIN(RADIANS(PARAMETERS!$D$8-B1032)/2)*SIN(RADIANS(PARAMETERS!$D$8-B1032)/2))+(COS(RADIANS(B1032))*COS(RADIANS(PARAMETERS!$D$8))*SIN(RADIANS(PARAMETERS!$D$9-A1032)/2)*SIN(RADIANS(PARAMETERS!$D$9-A1032)/2))))*2*3958.756</f>
        <v>1288.5382689011046</v>
      </c>
      <c r="D1032">
        <v>36.746646881103999</v>
      </c>
      <c r="E1032">
        <v>51.848896026611001</v>
      </c>
      <c r="F1032">
        <v>73.2177734375</v>
      </c>
      <c r="G1032">
        <v>89.077613830565994</v>
      </c>
      <c r="H1032">
        <v>112.12061309814</v>
      </c>
      <c r="I1032" s="10">
        <f>IFERROR(EXP(TREND(LN($D$1:$H$1),LN(D1032:H1032),LN(Calculations!$B$2))),0)</f>
        <v>6.2846615373694835E-3</v>
      </c>
    </row>
    <row r="1033" spans="1:9" x14ac:dyDescent="0.35">
      <c r="A1033">
        <v>-79.5</v>
      </c>
      <c r="B1033">
        <v>17</v>
      </c>
      <c r="C1033">
        <f>ASIN(SQRT((SIN(RADIANS(PARAMETERS!$D$8-B1033)/2)*SIN(RADIANS(PARAMETERS!$D$8-B1033)/2))+(COS(RADIANS(B1033))*COS(RADIANS(PARAMETERS!$D$8))*SIN(RADIANS(PARAMETERS!$D$9-A1033)/2)*SIN(RADIANS(PARAMETERS!$D$9-A1033)/2))))*2*3958.756</f>
        <v>1255.524903871097</v>
      </c>
      <c r="D1033">
        <v>43.682807922362997</v>
      </c>
      <c r="E1033">
        <v>64.940078735352003</v>
      </c>
      <c r="F1033">
        <v>95.030136108397997</v>
      </c>
      <c r="G1033">
        <v>119.79306793213</v>
      </c>
      <c r="H1033">
        <v>150.08334350586</v>
      </c>
      <c r="I1033" s="10">
        <f>IFERROR(EXP(TREND(LN($D$1:$H$1),LN(D1033:H1033),LN(Calculations!$B$2))),0)</f>
        <v>8.3989969559941542E-3</v>
      </c>
    </row>
    <row r="1034" spans="1:9" x14ac:dyDescent="0.35">
      <c r="A1034">
        <v>-79</v>
      </c>
      <c r="B1034">
        <v>17</v>
      </c>
      <c r="C1034">
        <f>ASIN(SQRT((SIN(RADIANS(PARAMETERS!$D$8-B1034)/2)*SIN(RADIANS(PARAMETERS!$D$8-B1034)/2))+(COS(RADIANS(B1034))*COS(RADIANS(PARAMETERS!$D$8))*SIN(RADIANS(PARAMETERS!$D$9-A1034)/2)*SIN(RADIANS(PARAMETERS!$D$9-A1034)/2))))*2*3958.756</f>
        <v>1222.5162099644087</v>
      </c>
      <c r="D1034">
        <v>52.643939971923999</v>
      </c>
      <c r="E1034">
        <v>74.891067504882997</v>
      </c>
      <c r="F1034">
        <v>108.8567276001</v>
      </c>
      <c r="G1034">
        <v>134.96224975586</v>
      </c>
      <c r="H1034">
        <v>162.78596496582</v>
      </c>
      <c r="I1034" s="10">
        <f>IFERROR(EXP(TREND(LN($D$1:$H$1),LN(D1034:H1034),LN(Calculations!$B$2))),0)</f>
        <v>1.2804587120877411E-2</v>
      </c>
    </row>
    <row r="1035" spans="1:9" x14ac:dyDescent="0.35">
      <c r="A1035">
        <v>-78.5</v>
      </c>
      <c r="B1035">
        <v>17</v>
      </c>
      <c r="C1035">
        <f>ASIN(SQRT((SIN(RADIANS(PARAMETERS!$D$8-B1035)/2)*SIN(RADIANS(PARAMETERS!$D$8-B1035)/2))+(COS(RADIANS(B1035))*COS(RADIANS(PARAMETERS!$D$8))*SIN(RADIANS(PARAMETERS!$D$9-A1035)/2)*SIN(RADIANS(PARAMETERS!$D$9-A1035)/2))))*2*3958.756</f>
        <v>1189.5127904213366</v>
      </c>
      <c r="D1035">
        <v>55.497764587402003</v>
      </c>
      <c r="E1035">
        <v>80.251976013184006</v>
      </c>
      <c r="F1035">
        <v>121.59217834473</v>
      </c>
      <c r="G1035">
        <v>149.45277404785</v>
      </c>
      <c r="H1035">
        <v>186.07711791992</v>
      </c>
      <c r="I1035" s="10">
        <f>IFERROR(EXP(TREND(LN($D$1:$H$1),LN(D1035:H1035),LN(Calculations!$B$2))),0)</f>
        <v>1.3097973204955206E-2</v>
      </c>
    </row>
    <row r="1036" spans="1:9" x14ac:dyDescent="0.35">
      <c r="A1036">
        <v>-78</v>
      </c>
      <c r="B1036">
        <v>17</v>
      </c>
      <c r="C1036">
        <f>ASIN(SQRT((SIN(RADIANS(PARAMETERS!$D$8-B1036)/2)*SIN(RADIANS(PARAMETERS!$D$8-B1036)/2))+(COS(RADIANS(B1036))*COS(RADIANS(PARAMETERS!$D$8))*SIN(RADIANS(PARAMETERS!$D$9-A1036)/2)*SIN(RADIANS(PARAMETERS!$D$9-A1036)/2))))*2*3958.756</f>
        <v>1156.515310810616</v>
      </c>
      <c r="D1036">
        <v>46.652523040771001</v>
      </c>
      <c r="E1036">
        <v>68.00040435791</v>
      </c>
      <c r="F1036">
        <v>98.059226989745994</v>
      </c>
      <c r="G1036">
        <v>122.51334381104</v>
      </c>
      <c r="H1036">
        <v>151.40013122559</v>
      </c>
      <c r="I1036" s="10">
        <f>IFERROR(EXP(TREND(LN($D$1:$H$1),LN(D1036:H1036),LN(Calculations!$B$2))),0)</f>
        <v>9.8439121456456464E-3</v>
      </c>
    </row>
    <row r="1037" spans="1:9" x14ac:dyDescent="0.35">
      <c r="A1037">
        <v>-77.5</v>
      </c>
      <c r="B1037">
        <v>17</v>
      </c>
      <c r="C1037">
        <f>ASIN(SQRT((SIN(RADIANS(PARAMETERS!$D$8-B1037)/2)*SIN(RADIANS(PARAMETERS!$D$8-B1037)/2))+(COS(RADIANS(B1037))*COS(RADIANS(PARAMETERS!$D$8))*SIN(RADIANS(PARAMETERS!$D$9-A1037)/2)*SIN(RADIANS(PARAMETERS!$D$9-A1037)/2))))*2*3958.756</f>
        <v>1123.5245081972507</v>
      </c>
      <c r="D1037">
        <v>38.27462387085</v>
      </c>
      <c r="E1037">
        <v>55.529190063477003</v>
      </c>
      <c r="F1037">
        <v>76.615539550780994</v>
      </c>
      <c r="G1037">
        <v>92.431213378905994</v>
      </c>
      <c r="H1037">
        <v>115.19996643066</v>
      </c>
      <c r="I1037" s="10">
        <f>IFERROR(EXP(TREND(LN($D$1:$H$1),LN(D1037:H1037),LN(Calculations!$B$2))),0)</f>
        <v>7.0948190748036004E-3</v>
      </c>
    </row>
    <row r="1038" spans="1:9" x14ac:dyDescent="0.35">
      <c r="A1038">
        <v>-77</v>
      </c>
      <c r="B1038">
        <v>17</v>
      </c>
      <c r="C1038">
        <f>ASIN(SQRT((SIN(RADIANS(PARAMETERS!$D$8-B1038)/2)*SIN(RADIANS(PARAMETERS!$D$8-B1038)/2))+(COS(RADIANS(B1038))*COS(RADIANS(PARAMETERS!$D$8))*SIN(RADIANS(PARAMETERS!$D$9-A1038)/2)*SIN(RADIANS(PARAMETERS!$D$9-A1038)/2))))*2*3958.756</f>
        <v>1090.5412019629125</v>
      </c>
      <c r="D1038">
        <v>39.106250762938998</v>
      </c>
      <c r="E1038">
        <v>57.313426971436002</v>
      </c>
      <c r="F1038">
        <v>79.372764587402003</v>
      </c>
      <c r="G1038">
        <v>96.521240234375</v>
      </c>
      <c r="H1038">
        <v>121.42394256592</v>
      </c>
      <c r="I1038" s="10">
        <f>IFERROR(EXP(TREND(LN($D$1:$H$1),LN(D1038:H1038),LN(Calculations!$B$2))),0)</f>
        <v>7.3045746124001517E-3</v>
      </c>
    </row>
    <row r="1039" spans="1:9" x14ac:dyDescent="0.35">
      <c r="A1039">
        <v>-76.5</v>
      </c>
      <c r="B1039">
        <v>17</v>
      </c>
      <c r="C1039">
        <f>ASIN(SQRT((SIN(RADIANS(PARAMETERS!$D$8-B1039)/2)*SIN(RADIANS(PARAMETERS!$D$8-B1039)/2))+(COS(RADIANS(B1039))*COS(RADIANS(PARAMETERS!$D$8))*SIN(RADIANS(PARAMETERS!$D$9-A1039)/2)*SIN(RADIANS(PARAMETERS!$D$9-A1039)/2))))*2*3958.756</f>
        <v>1057.5663066366092</v>
      </c>
      <c r="D1039">
        <v>42.064384460448998</v>
      </c>
      <c r="E1039">
        <v>62.513912200927997</v>
      </c>
      <c r="F1039">
        <v>89.422233581542997</v>
      </c>
      <c r="G1039">
        <v>111.17488861084</v>
      </c>
      <c r="H1039">
        <v>140.44871520996</v>
      </c>
      <c r="I1039" s="10">
        <f>IFERROR(EXP(TREND(LN($D$1:$H$1),LN(D1039:H1039),LN(Calculations!$B$2))),0)</f>
        <v>8.037832565429729E-3</v>
      </c>
    </row>
    <row r="1040" spans="1:9" x14ac:dyDescent="0.35">
      <c r="A1040">
        <v>-76</v>
      </c>
      <c r="B1040">
        <v>17</v>
      </c>
      <c r="C1040">
        <f>ASIN(SQRT((SIN(RADIANS(PARAMETERS!$D$8-B1040)/2)*SIN(RADIANS(PARAMETERS!$D$8-B1040)/2))+(COS(RADIANS(B1040))*COS(RADIANS(PARAMETERS!$D$8))*SIN(RADIANS(PARAMETERS!$D$9-A1040)/2)*SIN(RADIANS(PARAMETERS!$D$9-A1040)/2))))*2*3958.756</f>
        <v>1024.6008471843172</v>
      </c>
      <c r="D1040">
        <v>34.988842010497997</v>
      </c>
      <c r="E1040">
        <v>51.457744598388999</v>
      </c>
      <c r="F1040">
        <v>73.759407043457003</v>
      </c>
      <c r="G1040">
        <v>89.955596923827997</v>
      </c>
      <c r="H1040">
        <v>113.55005645752</v>
      </c>
      <c r="I1040" s="10">
        <f>IFERROR(EXP(TREND(LN($D$1:$H$1),LN(D1040:H1040),LN(Calculations!$B$2))),0)</f>
        <v>5.7053069606446535E-3</v>
      </c>
    </row>
    <row r="1041" spans="1:9" x14ac:dyDescent="0.35">
      <c r="A1041">
        <v>-75.5</v>
      </c>
      <c r="B1041">
        <v>17</v>
      </c>
      <c r="C1041">
        <f>ASIN(SQRT((SIN(RADIANS(PARAMETERS!$D$8-B1041)/2)*SIN(RADIANS(PARAMETERS!$D$8-B1041)/2))+(COS(RADIANS(B1041))*COS(RADIANS(PARAMETERS!$D$8))*SIN(RADIANS(PARAMETERS!$D$9-A1041)/2)*SIN(RADIANS(PARAMETERS!$D$9-A1041)/2))))*2*3958.756</f>
        <v>991.645977324162</v>
      </c>
      <c r="D1041">
        <v>23.736154556273998</v>
      </c>
      <c r="E1041">
        <v>33.063583374022997</v>
      </c>
      <c r="F1041">
        <v>47.230724334717003</v>
      </c>
      <c r="G1041">
        <v>58.518516540527003</v>
      </c>
      <c r="H1041">
        <v>70.146965026855</v>
      </c>
      <c r="I1041" s="10">
        <f>IFERROR(EXP(TREND(LN($D$1:$H$1),LN(D1041:H1041),LN(Calculations!$B$2))),0)</f>
        <v>2.5392262762916071E-3</v>
      </c>
    </row>
    <row r="1042" spans="1:9" x14ac:dyDescent="0.35">
      <c r="A1042">
        <v>-75</v>
      </c>
      <c r="B1042">
        <v>17</v>
      </c>
      <c r="C1042">
        <f>ASIN(SQRT((SIN(RADIANS(PARAMETERS!$D$8-B1042)/2)*SIN(RADIANS(PARAMETERS!$D$8-B1042)/2))+(COS(RADIANS(B1042))*COS(RADIANS(PARAMETERS!$D$8))*SIN(RADIANS(PARAMETERS!$D$9-A1042)/2)*SIN(RADIANS(PARAMETERS!$D$9-A1042)/2))))*2*3958.756</f>
        <v>958.70300158743476</v>
      </c>
      <c r="D1042">
        <v>15.828067779541</v>
      </c>
      <c r="E1042">
        <v>22.393400192261002</v>
      </c>
      <c r="F1042">
        <v>31.368028640746999</v>
      </c>
      <c r="G1042">
        <v>37.655353546142997</v>
      </c>
      <c r="H1042">
        <v>46.657684326172003</v>
      </c>
      <c r="I1042" s="10">
        <f>IFERROR(EXP(TREND(LN($D$1:$H$1),LN(D1042:H1042),LN(Calculations!$B$2))),0)</f>
        <v>1.0790611499502337E-3</v>
      </c>
    </row>
    <row r="1043" spans="1:9" x14ac:dyDescent="0.35">
      <c r="A1043">
        <v>-74.5</v>
      </c>
      <c r="B1043">
        <v>17</v>
      </c>
      <c r="C1043">
        <f>ASIN(SQRT((SIN(RADIANS(PARAMETERS!$D$8-B1043)/2)*SIN(RADIANS(PARAMETERS!$D$8-B1043)/2))+(COS(RADIANS(B1043))*COS(RADIANS(PARAMETERS!$D$8))*SIN(RADIANS(PARAMETERS!$D$9-A1043)/2)*SIN(RADIANS(PARAMETERS!$D$9-A1043)/2))))*2*3958.756</f>
        <v>925.77340204790266</v>
      </c>
      <c r="D1043">
        <v>13.810618400574</v>
      </c>
      <c r="E1043">
        <v>18.824960708618001</v>
      </c>
      <c r="F1043">
        <v>26.750127792358001</v>
      </c>
      <c r="G1043">
        <v>31.726793289185</v>
      </c>
      <c r="H1043">
        <v>38.759216308593999</v>
      </c>
      <c r="I1043" s="10">
        <f>IFERROR(EXP(TREND(LN($D$1:$H$1),LN(D1043:H1043),LN(Calculations!$B$2))),0)</f>
        <v>7.4741736859807687E-4</v>
      </c>
    </row>
    <row r="1044" spans="1:9" x14ac:dyDescent="0.35">
      <c r="A1044">
        <v>-74</v>
      </c>
      <c r="B1044">
        <v>17</v>
      </c>
      <c r="C1044">
        <f>ASIN(SQRT((SIN(RADIANS(PARAMETERS!$D$8-B1044)/2)*SIN(RADIANS(PARAMETERS!$D$8-B1044)/2))+(COS(RADIANS(B1044))*COS(RADIANS(PARAMETERS!$D$8))*SIN(RADIANS(PARAMETERS!$D$9-A1044)/2)*SIN(RADIANS(PARAMETERS!$D$9-A1044)/2))))*2*3958.756</f>
        <v>892.85887090984397</v>
      </c>
      <c r="D1044">
        <v>15.723262786865</v>
      </c>
      <c r="E1044">
        <v>21.909980773926002</v>
      </c>
      <c r="F1044">
        <v>30.738681793213001</v>
      </c>
      <c r="G1044">
        <v>36.955848693847997</v>
      </c>
      <c r="H1044">
        <v>45.872486114502003</v>
      </c>
      <c r="I1044" s="10">
        <f>IFERROR(EXP(TREND(LN($D$1:$H$1),LN(D1044:H1044),LN(Calculations!$B$2))),0)</f>
        <v>1.0399113229927687E-3</v>
      </c>
    </row>
    <row r="1045" spans="1:9" x14ac:dyDescent="0.35">
      <c r="A1045">
        <v>-73.5</v>
      </c>
      <c r="B1045">
        <v>17</v>
      </c>
      <c r="C1045">
        <f>ASIN(SQRT((SIN(RADIANS(PARAMETERS!$D$8-B1045)/2)*SIN(RADIANS(PARAMETERS!$D$8-B1045)/2))+(COS(RADIANS(B1045))*COS(RADIANS(PARAMETERS!$D$8))*SIN(RADIANS(PARAMETERS!$D$9-A1045)/2)*SIN(RADIANS(PARAMETERS!$D$9-A1045)/2))))*2*3958.756</f>
        <v>859.96135050377416</v>
      </c>
      <c r="D1045">
        <v>21.595874786376999</v>
      </c>
      <c r="E1045">
        <v>30.19376373291</v>
      </c>
      <c r="F1045">
        <v>42.26948928833</v>
      </c>
      <c r="G1045">
        <v>51.867538452147997</v>
      </c>
      <c r="H1045">
        <v>63.866580963135</v>
      </c>
      <c r="I1045" s="10">
        <f>IFERROR(EXP(TREND(LN($D$1:$H$1),LN(D1045:H1045),LN(Calculations!$B$2))),0)</f>
        <v>2.0688605583417574E-3</v>
      </c>
    </row>
    <row r="1046" spans="1:9" x14ac:dyDescent="0.35">
      <c r="A1046">
        <v>-73</v>
      </c>
      <c r="B1046">
        <v>17</v>
      </c>
      <c r="C1046">
        <f>ASIN(SQRT((SIN(RADIANS(PARAMETERS!$D$8-B1046)/2)*SIN(RADIANS(PARAMETERS!$D$8-B1046)/2))+(COS(RADIANS(B1046))*COS(RADIANS(PARAMETERS!$D$8))*SIN(RADIANS(PARAMETERS!$D$9-A1046)/2)*SIN(RADIANS(PARAMETERS!$D$9-A1046)/2))))*2*3958.756</f>
        <v>827.08308272294255</v>
      </c>
      <c r="D1046">
        <v>34.416004180907997</v>
      </c>
      <c r="E1046">
        <v>50.475708007812997</v>
      </c>
      <c r="F1046">
        <v>73.199348449707003</v>
      </c>
      <c r="G1046">
        <v>89.835784912109006</v>
      </c>
      <c r="H1046">
        <v>114.23876190186</v>
      </c>
      <c r="I1046" s="10">
        <f>IFERROR(EXP(TREND(LN($D$1:$H$1),LN(D1046:H1046),LN(Calculations!$B$2))),0)</f>
        <v>5.4483766901430941E-3</v>
      </c>
    </row>
    <row r="1047" spans="1:9" x14ac:dyDescent="0.35">
      <c r="A1047">
        <v>-72.5</v>
      </c>
      <c r="B1047">
        <v>17</v>
      </c>
      <c r="C1047">
        <f>ASIN(SQRT((SIN(RADIANS(PARAMETERS!$D$8-B1047)/2)*SIN(RADIANS(PARAMETERS!$D$8-B1047)/2))+(COS(RADIANS(B1047))*COS(RADIANS(PARAMETERS!$D$8))*SIN(RADIANS(PARAMETERS!$D$9-A1047)/2)*SIN(RADIANS(PARAMETERS!$D$9-A1047)/2))))*2*3958.756</f>
        <v>794.22667059404887</v>
      </c>
      <c r="D1047">
        <v>48.544410705566001</v>
      </c>
      <c r="E1047">
        <v>70.631637573242003</v>
      </c>
      <c r="F1047">
        <v>103.59313964844</v>
      </c>
      <c r="G1047">
        <v>130.76734924316</v>
      </c>
      <c r="H1047">
        <v>160.67121887207</v>
      </c>
      <c r="I1047" s="10">
        <f>IFERROR(EXP(TREND(LN($D$1:$H$1),LN(D1047:H1047),LN(Calculations!$B$2))),0)</f>
        <v>1.0346426565255114E-2</v>
      </c>
    </row>
    <row r="1048" spans="1:9" x14ac:dyDescent="0.35">
      <c r="A1048">
        <v>-72</v>
      </c>
      <c r="B1048">
        <v>17</v>
      </c>
      <c r="C1048">
        <f>ASIN(SQRT((SIN(RADIANS(PARAMETERS!$D$8-B1048)/2)*SIN(RADIANS(PARAMETERS!$D$8-B1048)/2))+(COS(RADIANS(B1048))*COS(RADIANS(PARAMETERS!$D$8))*SIN(RADIANS(PARAMETERS!$D$9-A1048)/2)*SIN(RADIANS(PARAMETERS!$D$9-A1048)/2))))*2*3958.756</f>
        <v>761.39515558608366</v>
      </c>
      <c r="D1048">
        <v>60.587200164795</v>
      </c>
      <c r="E1048">
        <v>84.731246948242003</v>
      </c>
      <c r="F1048">
        <v>125.3754119873</v>
      </c>
      <c r="G1048">
        <v>150.46444702148</v>
      </c>
      <c r="H1048">
        <v>183.61605834961</v>
      </c>
      <c r="I1048" s="10">
        <f>IFERROR(EXP(TREND(LN($D$1:$H$1),LN(D1048:H1048),LN(Calculations!$B$2))),0)</f>
        <v>1.7304535652545475E-2</v>
      </c>
    </row>
    <row r="1049" spans="1:9" x14ac:dyDescent="0.35">
      <c r="A1049">
        <v>-71.5</v>
      </c>
      <c r="B1049">
        <v>17</v>
      </c>
      <c r="C1049">
        <f>ASIN(SQRT((SIN(RADIANS(PARAMETERS!$D$8-B1049)/2)*SIN(RADIANS(PARAMETERS!$D$8-B1049)/2))+(COS(RADIANS(B1049))*COS(RADIANS(PARAMETERS!$D$8))*SIN(RADIANS(PARAMETERS!$D$9-A1049)/2)*SIN(RADIANS(PARAMETERS!$D$9-A1049)/2))))*2*3958.756</f>
        <v>728.59211553089187</v>
      </c>
      <c r="D1049">
        <v>64.625274658202997</v>
      </c>
      <c r="E1049">
        <v>89.84952545166</v>
      </c>
      <c r="F1049">
        <v>131.73709106445</v>
      </c>
      <c r="G1049">
        <v>155.14920043945</v>
      </c>
      <c r="H1049">
        <v>187.97891235352</v>
      </c>
      <c r="I1049" s="10">
        <f>IFERROR(EXP(TREND(LN($D$1:$H$1),LN(D1049:H1049),LN(Calculations!$B$2))),0)</f>
        <v>2.1108641464187415E-2</v>
      </c>
    </row>
    <row r="1050" spans="1:9" x14ac:dyDescent="0.35">
      <c r="A1050">
        <v>-71</v>
      </c>
      <c r="B1050">
        <v>17</v>
      </c>
      <c r="C1050">
        <f>ASIN(SQRT((SIN(RADIANS(PARAMETERS!$D$8-B1050)/2)*SIN(RADIANS(PARAMETERS!$D$8-B1050)/2))+(COS(RADIANS(B1050))*COS(RADIANS(PARAMETERS!$D$8))*SIN(RADIANS(PARAMETERS!$D$9-A1050)/2)*SIN(RADIANS(PARAMETERS!$D$9-A1050)/2))))*2*3958.756</f>
        <v>695.82178982156756</v>
      </c>
      <c r="D1050">
        <v>59.221961975097997</v>
      </c>
      <c r="E1050">
        <v>81.525329589844006</v>
      </c>
      <c r="F1050">
        <v>118.42828369141</v>
      </c>
      <c r="G1050">
        <v>144.58825683594</v>
      </c>
      <c r="H1050">
        <v>178.06167602539</v>
      </c>
      <c r="I1050" s="10">
        <f>IFERROR(EXP(TREND(LN($D$1:$H$1),LN(D1050:H1050),LN(Calculations!$B$2))),0)</f>
        <v>1.6508437426402862E-2</v>
      </c>
    </row>
    <row r="1051" spans="1:9" x14ac:dyDescent="0.35">
      <c r="A1051">
        <v>-70.5</v>
      </c>
      <c r="B1051">
        <v>17</v>
      </c>
      <c r="C1051">
        <f>ASIN(SQRT((SIN(RADIANS(PARAMETERS!$D$8-B1051)/2)*SIN(RADIANS(PARAMETERS!$D$8-B1051)/2))+(COS(RADIANS(B1051))*COS(RADIANS(PARAMETERS!$D$8))*SIN(RADIANS(PARAMETERS!$D$9-A1051)/2)*SIN(RADIANS(PARAMETERS!$D$9-A1051)/2))))*2*3958.756</f>
        <v>663.08924111875592</v>
      </c>
      <c r="D1051">
        <v>55.692478179932003</v>
      </c>
      <c r="E1051">
        <v>75.121620178222997</v>
      </c>
      <c r="F1051">
        <v>105.03565216064</v>
      </c>
      <c r="G1051">
        <v>128.78881835938</v>
      </c>
      <c r="H1051">
        <v>155.43971252441</v>
      </c>
      <c r="I1051" s="10">
        <f>IFERROR(EXP(TREND(LN($D$1:$H$1),LN(D1051:H1051),LN(Calculations!$B$2))),0)</f>
        <v>1.5904605477162482E-2</v>
      </c>
    </row>
    <row r="1052" spans="1:9" x14ac:dyDescent="0.35">
      <c r="A1052">
        <v>-70</v>
      </c>
      <c r="B1052">
        <v>17</v>
      </c>
      <c r="C1052">
        <f>ASIN(SQRT((SIN(RADIANS(PARAMETERS!$D$8-B1052)/2)*SIN(RADIANS(PARAMETERS!$D$8-B1052)/2))+(COS(RADIANS(B1052))*COS(RADIANS(PARAMETERS!$D$8))*SIN(RADIANS(PARAMETERS!$D$9-A1052)/2)*SIN(RADIANS(PARAMETERS!$D$9-A1052)/2))))*2*3958.756</f>
        <v>630.4005665143751</v>
      </c>
      <c r="D1052">
        <v>55.031421661377003</v>
      </c>
      <c r="E1052">
        <v>73.88272857666</v>
      </c>
      <c r="F1052">
        <v>102.2875289917</v>
      </c>
      <c r="G1052">
        <v>124.66760253906</v>
      </c>
      <c r="H1052">
        <v>150.71746826172</v>
      </c>
      <c r="I1052" s="10">
        <f>IFERROR(EXP(TREND(LN($D$1:$H$1),LN(D1052:H1052),LN(Calculations!$B$2))),0)</f>
        <v>1.5955081480058073E-2</v>
      </c>
    </row>
    <row r="1053" spans="1:9" x14ac:dyDescent="0.35">
      <c r="A1053">
        <v>-69.5</v>
      </c>
      <c r="B1053">
        <v>17</v>
      </c>
      <c r="C1053">
        <f>ASIN(SQRT((SIN(RADIANS(PARAMETERS!$D$8-B1053)/2)*SIN(RADIANS(PARAMETERS!$D$8-B1053)/2))+(COS(RADIANS(B1053))*COS(RADIANS(PARAMETERS!$D$8))*SIN(RADIANS(PARAMETERS!$D$9-A1053)/2)*SIN(RADIANS(PARAMETERS!$D$9-A1053)/2))))*2*3958.756</f>
        <v>597.76317658014057</v>
      </c>
      <c r="D1053">
        <v>55.12398147583</v>
      </c>
      <c r="E1053">
        <v>73.94401550293</v>
      </c>
      <c r="F1053">
        <v>102.3282699585</v>
      </c>
      <c r="G1053">
        <v>124.6845703125</v>
      </c>
      <c r="H1053">
        <v>151.0550994873</v>
      </c>
      <c r="I1053" s="10">
        <f>IFERROR(EXP(TREND(LN($D$1:$H$1),LN(D1053:H1053),LN(Calculations!$B$2))),0)</f>
        <v>1.5998140286654649E-2</v>
      </c>
    </row>
    <row r="1054" spans="1:9" x14ac:dyDescent="0.35">
      <c r="A1054">
        <v>-69</v>
      </c>
      <c r="B1054">
        <v>17</v>
      </c>
      <c r="C1054">
        <f>ASIN(SQRT((SIN(RADIANS(PARAMETERS!$D$8-B1054)/2)*SIN(RADIANS(PARAMETERS!$D$8-B1054)/2))+(COS(RADIANS(B1054))*COS(RADIANS(PARAMETERS!$D$8))*SIN(RADIANS(PARAMETERS!$D$9-A1054)/2)*SIN(RADIANS(PARAMETERS!$D$9-A1054)/2))))*2*3958.756</f>
        <v>565.18616892831812</v>
      </c>
      <c r="D1054">
        <v>53.552589416503999</v>
      </c>
      <c r="E1054">
        <v>72.295547485352003</v>
      </c>
      <c r="F1054">
        <v>99.800651550292997</v>
      </c>
      <c r="G1054">
        <v>121.42250061035</v>
      </c>
      <c r="H1054">
        <v>147.33695983887</v>
      </c>
      <c r="I1054" s="10">
        <f>IFERROR(EXP(TREND(LN($D$1:$H$1),LN(D1054:H1054),LN(Calculations!$B$2))),0)</f>
        <v>1.503297407678753E-2</v>
      </c>
    </row>
    <row r="1055" spans="1:9" x14ac:dyDescent="0.35">
      <c r="A1055">
        <v>-68.5</v>
      </c>
      <c r="B1055">
        <v>17</v>
      </c>
      <c r="C1055">
        <f>ASIN(SQRT((SIN(RADIANS(PARAMETERS!$D$8-B1055)/2)*SIN(RADIANS(PARAMETERS!$D$8-B1055)/2))+(COS(RADIANS(B1055))*COS(RADIANS(PARAMETERS!$D$8))*SIN(RADIANS(PARAMETERS!$D$9-A1055)/2)*SIN(RADIANS(PARAMETERS!$D$9-A1055)/2))))*2*3958.756</f>
        <v>532.68083540427688</v>
      </c>
      <c r="D1055">
        <v>47.304653167725</v>
      </c>
      <c r="E1055">
        <v>65.499420166015994</v>
      </c>
      <c r="F1055">
        <v>89.955123901367003</v>
      </c>
      <c r="G1055">
        <v>109.10214996338</v>
      </c>
      <c r="H1055">
        <v>135.50300598145</v>
      </c>
      <c r="I1055" s="10">
        <f>IFERROR(EXP(TREND(LN($D$1:$H$1),LN(D1055:H1055),LN(Calculations!$B$2))),0)</f>
        <v>1.1182898117035617E-2</v>
      </c>
    </row>
    <row r="1056" spans="1:9" x14ac:dyDescent="0.35">
      <c r="A1056">
        <v>-68</v>
      </c>
      <c r="B1056">
        <v>17</v>
      </c>
      <c r="C1056">
        <f>ASIN(SQRT((SIN(RADIANS(PARAMETERS!$D$8-B1056)/2)*SIN(RADIANS(PARAMETERS!$D$8-B1056)/2))+(COS(RADIANS(B1056))*COS(RADIANS(PARAMETERS!$D$8))*SIN(RADIANS(PARAMETERS!$D$9-A1056)/2)*SIN(RADIANS(PARAMETERS!$D$9-A1056)/2))))*2*3958.756</f>
        <v>500.26136142445284</v>
      </c>
      <c r="D1056">
        <v>38.336524963378999</v>
      </c>
      <c r="E1056">
        <v>52.59167098999</v>
      </c>
      <c r="F1056">
        <v>71.259254455565994</v>
      </c>
      <c r="G1056">
        <v>84.454025268555</v>
      </c>
      <c r="H1056">
        <v>103.08422851563</v>
      </c>
      <c r="I1056" s="10">
        <f>IFERROR(EXP(TREND(LN($D$1:$H$1),LN(D1056:H1056),LN(Calculations!$B$2))),0)</f>
        <v>7.4069938949099098E-3</v>
      </c>
    </row>
    <row r="1057" spans="1:9" x14ac:dyDescent="0.35">
      <c r="A1057">
        <v>-67.5</v>
      </c>
      <c r="B1057">
        <v>17</v>
      </c>
      <c r="C1057">
        <f>ASIN(SQRT((SIN(RADIANS(PARAMETERS!$D$8-B1057)/2)*SIN(RADIANS(PARAMETERS!$D$8-B1057)/2))+(COS(RADIANS(B1057))*COS(RADIANS(PARAMETERS!$D$8))*SIN(RADIANS(PARAMETERS!$D$9-A1057)/2)*SIN(RADIANS(PARAMETERS!$D$9-A1057)/2))))*2*3958.756</f>
        <v>467.94580670179334</v>
      </c>
      <c r="D1057">
        <v>35.905418395996001</v>
      </c>
      <c r="E1057">
        <v>49.012493133545</v>
      </c>
      <c r="F1057">
        <v>67.629463195800994</v>
      </c>
      <c r="G1057">
        <v>80.436019897460994</v>
      </c>
      <c r="H1057">
        <v>98.588043212890994</v>
      </c>
      <c r="I1057" s="10">
        <f>IFERROR(EXP(TREND(LN($D$1:$H$1),LN(D1057:H1057),LN(Calculations!$B$2))),0)</f>
        <v>6.2303308625989793E-3</v>
      </c>
    </row>
    <row r="1058" spans="1:9" x14ac:dyDescent="0.35">
      <c r="A1058">
        <v>-67</v>
      </c>
      <c r="B1058">
        <v>17</v>
      </c>
      <c r="C1058">
        <f>ASIN(SQRT((SIN(RADIANS(PARAMETERS!$D$8-B1058)/2)*SIN(RADIANS(PARAMETERS!$D$8-B1058)/2))+(COS(RADIANS(B1058))*COS(RADIANS(PARAMETERS!$D$8))*SIN(RADIANS(PARAMETERS!$D$9-A1058)/2)*SIN(RADIANS(PARAMETERS!$D$9-A1058)/2))))*2*3958.756</f>
        <v>435.75750636519456</v>
      </c>
      <c r="D1058">
        <v>36.178741455077997</v>
      </c>
      <c r="E1058">
        <v>49.749160766602003</v>
      </c>
      <c r="F1058">
        <v>68.853958129882997</v>
      </c>
      <c r="G1058">
        <v>82.186782836914006</v>
      </c>
      <c r="H1058">
        <v>101.15896606445</v>
      </c>
      <c r="I1058" s="10">
        <f>IFERROR(EXP(TREND(LN($D$1:$H$1),LN(D1058:H1058),LN(Calculations!$B$2))),0)</f>
        <v>6.3017426929572662E-3</v>
      </c>
    </row>
    <row r="1059" spans="1:9" x14ac:dyDescent="0.35">
      <c r="A1059">
        <v>-66.5</v>
      </c>
      <c r="B1059">
        <v>17</v>
      </c>
      <c r="C1059">
        <f>ASIN(SQRT((SIN(RADIANS(PARAMETERS!$D$8-B1059)/2)*SIN(RADIANS(PARAMETERS!$D$8-B1059)/2))+(COS(RADIANS(B1059))*COS(RADIANS(PARAMETERS!$D$8))*SIN(RADIANS(PARAMETERS!$D$9-A1059)/2)*SIN(RADIANS(PARAMETERS!$D$9-A1059)/2))))*2*3958.756</f>
        <v>403.72711398172129</v>
      </c>
      <c r="D1059">
        <v>41.372043609618999</v>
      </c>
      <c r="E1059">
        <v>58.673110961913999</v>
      </c>
      <c r="F1059">
        <v>79.915916442870994</v>
      </c>
      <c r="G1059">
        <v>96.439392089844006</v>
      </c>
      <c r="H1059">
        <v>120.23427581787</v>
      </c>
      <c r="I1059" s="10">
        <f>IFERROR(EXP(TREND(LN($D$1:$H$1),LN(D1059:H1059),LN(Calculations!$B$2))),0)</f>
        <v>8.4452430964594479E-3</v>
      </c>
    </row>
    <row r="1060" spans="1:9" x14ac:dyDescent="0.35">
      <c r="A1060">
        <v>-66</v>
      </c>
      <c r="B1060">
        <v>17</v>
      </c>
      <c r="C1060">
        <f>ASIN(SQRT((SIN(RADIANS(PARAMETERS!$D$8-B1060)/2)*SIN(RADIANS(PARAMETERS!$D$8-B1060)/2))+(COS(RADIANS(B1060))*COS(RADIANS(PARAMETERS!$D$8))*SIN(RADIANS(PARAMETERS!$D$9-A1060)/2)*SIN(RADIANS(PARAMETERS!$D$9-A1060)/2))))*2*3958.756</f>
        <v>371.89564820438346</v>
      </c>
      <c r="D1060">
        <v>48.27405166626</v>
      </c>
      <c r="E1060">
        <v>66.646186828612997</v>
      </c>
      <c r="F1060">
        <v>91.310844421387003</v>
      </c>
      <c r="G1060">
        <v>110.58503723145</v>
      </c>
      <c r="H1060">
        <v>136.72872924805</v>
      </c>
      <c r="I1060" s="10">
        <f>IFERROR(EXP(TREND(LN($D$1:$H$1),LN(D1060:H1060),LN(Calculations!$B$2))),0)</f>
        <v>1.1822425423866859E-2</v>
      </c>
    </row>
    <row r="1061" spans="1:9" x14ac:dyDescent="0.35">
      <c r="A1061">
        <v>-65.5</v>
      </c>
      <c r="B1061">
        <v>17</v>
      </c>
      <c r="C1061">
        <f>ASIN(SQRT((SIN(RADIANS(PARAMETERS!$D$8-B1061)/2)*SIN(RADIANS(PARAMETERS!$D$8-B1061)/2))+(COS(RADIANS(B1061))*COS(RADIANS(PARAMETERS!$D$8))*SIN(RADIANS(PARAMETERS!$D$9-A1061)/2)*SIN(RADIANS(PARAMETERS!$D$9-A1061)/2))))*2*3958.756</f>
        <v>340.31914930121343</v>
      </c>
      <c r="D1061">
        <v>50.562408447266002</v>
      </c>
      <c r="E1061">
        <v>69.075454711914006</v>
      </c>
      <c r="F1061">
        <v>94.810859680175994</v>
      </c>
      <c r="G1061">
        <v>114.95051574707</v>
      </c>
      <c r="H1061">
        <v>140.86642456055</v>
      </c>
      <c r="I1061" s="10">
        <f>IFERROR(EXP(TREND(LN($D$1:$H$1),LN(D1061:H1061),LN(Calculations!$B$2))),0)</f>
        <v>1.3213996857149749E-2</v>
      </c>
    </row>
    <row r="1062" spans="1:9" x14ac:dyDescent="0.35">
      <c r="A1062">
        <v>-65</v>
      </c>
      <c r="B1062">
        <v>17</v>
      </c>
      <c r="C1062">
        <f>ASIN(SQRT((SIN(RADIANS(PARAMETERS!$D$8-B1062)/2)*SIN(RADIANS(PARAMETERS!$D$8-B1062)/2))+(COS(RADIANS(B1062))*COS(RADIANS(PARAMETERS!$D$8))*SIN(RADIANS(PARAMETERS!$D$9-A1062)/2)*SIN(RADIANS(PARAMETERS!$D$9-A1062)/2))))*2*3958.756</f>
        <v>309.07598949772694</v>
      </c>
      <c r="D1062">
        <v>46.108619689941001</v>
      </c>
      <c r="E1062">
        <v>64.221755981445</v>
      </c>
      <c r="F1062">
        <v>88.049369812012003</v>
      </c>
      <c r="G1062">
        <v>106.67946624756</v>
      </c>
      <c r="H1062">
        <v>133.05267333984</v>
      </c>
      <c r="I1062" s="10">
        <f>IFERROR(EXP(TREND(LN($D$1:$H$1),LN(D1062:H1062),LN(Calculations!$B$2))),0)</f>
        <v>1.0559149286848681E-2</v>
      </c>
    </row>
    <row r="1063" spans="1:9" x14ac:dyDescent="0.35">
      <c r="A1063">
        <v>-64.5</v>
      </c>
      <c r="B1063">
        <v>17</v>
      </c>
      <c r="C1063">
        <f>ASIN(SQRT((SIN(RADIANS(PARAMETERS!$D$8-B1063)/2)*SIN(RADIANS(PARAMETERS!$D$8-B1063)/2))+(COS(RADIANS(B1063))*COS(RADIANS(PARAMETERS!$D$8))*SIN(RADIANS(PARAMETERS!$D$9-A1063)/2)*SIN(RADIANS(PARAMETERS!$D$9-A1063)/2))))*2*3958.756</f>
        <v>278.27868352363271</v>
      </c>
      <c r="D1063">
        <v>35.252471923827997</v>
      </c>
      <c r="E1063">
        <v>47.586639404297003</v>
      </c>
      <c r="F1063">
        <v>65.557060241699006</v>
      </c>
      <c r="G1063">
        <v>77.737075805664006</v>
      </c>
      <c r="H1063">
        <v>94.944450378417997</v>
      </c>
      <c r="I1063" s="10">
        <f>IFERROR(EXP(TREND(LN($D$1:$H$1),LN(D1063:H1063),LN(Calculations!$B$2))),0)</f>
        <v>5.985434992483993E-3</v>
      </c>
    </row>
    <row r="1064" spans="1:9" x14ac:dyDescent="0.35">
      <c r="A1064">
        <v>-64</v>
      </c>
      <c r="B1064">
        <v>17</v>
      </c>
      <c r="C1064">
        <f>ASIN(SQRT((SIN(RADIANS(PARAMETERS!$D$8-B1064)/2)*SIN(RADIANS(PARAMETERS!$D$8-B1064)/2))+(COS(RADIANS(B1064))*COS(RADIANS(PARAMETERS!$D$8))*SIN(RADIANS(PARAMETERS!$D$9-A1064)/2)*SIN(RADIANS(PARAMETERS!$D$9-A1064)/2))))*2*3958.756</f>
        <v>248.0935434695316</v>
      </c>
      <c r="D1064">
        <v>34.059425354003999</v>
      </c>
      <c r="E1064">
        <v>44.913833618163999</v>
      </c>
      <c r="F1064">
        <v>61.20609664917</v>
      </c>
      <c r="G1064">
        <v>71.483283996582003</v>
      </c>
      <c r="H1064">
        <v>85.763557434082003</v>
      </c>
      <c r="I1064" s="10">
        <f>IFERROR(EXP(TREND(LN($D$1:$H$1),LN(D1064:H1064),LN(Calculations!$B$2))),0)</f>
        <v>5.6331964797145476E-3</v>
      </c>
    </row>
    <row r="1065" spans="1:9" x14ac:dyDescent="0.35">
      <c r="A1065">
        <v>-63.5</v>
      </c>
      <c r="B1065">
        <v>17</v>
      </c>
      <c r="C1065">
        <f>ASIN(SQRT((SIN(RADIANS(PARAMETERS!$D$8-B1065)/2)*SIN(RADIANS(PARAMETERS!$D$8-B1065)/2))+(COS(RADIANS(B1065))*COS(RADIANS(PARAMETERS!$D$8))*SIN(RADIANS(PARAMETERS!$D$9-A1065)/2)*SIN(RADIANS(PARAMETERS!$D$9-A1065)/2))))*2*3958.756</f>
        <v>218.77432123035652</v>
      </c>
      <c r="D1065">
        <v>53.766223907471002</v>
      </c>
      <c r="E1065">
        <v>71.055946350097997</v>
      </c>
      <c r="F1065">
        <v>95.819450378417997</v>
      </c>
      <c r="G1065">
        <v>114.93031311035</v>
      </c>
      <c r="H1065">
        <v>139.88931274414</v>
      </c>
      <c r="I1065" s="10">
        <f>IFERROR(EXP(TREND(LN($D$1:$H$1),LN(D1065:H1065),LN(Calculations!$B$2))),0)</f>
        <v>1.6386674757534393E-2</v>
      </c>
    </row>
    <row r="1066" spans="1:9" x14ac:dyDescent="0.35">
      <c r="A1066">
        <v>-63</v>
      </c>
      <c r="B1066">
        <v>17</v>
      </c>
      <c r="C1066">
        <f>ASIN(SQRT((SIN(RADIANS(PARAMETERS!$D$8-B1066)/2)*SIN(RADIANS(PARAMETERS!$D$8-B1066)/2))+(COS(RADIANS(B1066))*COS(RADIANS(PARAMETERS!$D$8))*SIN(RADIANS(PARAMETERS!$D$9-A1066)/2)*SIN(RADIANS(PARAMETERS!$D$9-A1066)/2))))*2*3958.756</f>
        <v>190.72099793488118</v>
      </c>
      <c r="D1066">
        <v>78.588973999022997</v>
      </c>
      <c r="E1066">
        <v>103.75722503662</v>
      </c>
      <c r="F1066">
        <v>140.39192199707</v>
      </c>
      <c r="G1066">
        <v>163.00923156738</v>
      </c>
      <c r="H1066">
        <v>194.23625183105</v>
      </c>
      <c r="I1066" s="10">
        <f>IFERROR(EXP(TREND(LN($D$1:$H$1),LN(D1066:H1066),LN(Calculations!$B$2))),0)</f>
        <v>4.6924035164756843E-2</v>
      </c>
    </row>
    <row r="1067" spans="1:9" x14ac:dyDescent="0.35">
      <c r="A1067">
        <v>-62.5</v>
      </c>
      <c r="B1067">
        <v>17</v>
      </c>
      <c r="C1067">
        <f>ASIN(SQRT((SIN(RADIANS(PARAMETERS!$D$8-B1067)/2)*SIN(RADIANS(PARAMETERS!$D$8-B1067)/2))+(COS(RADIANS(B1067))*COS(RADIANS(PARAMETERS!$D$8))*SIN(RADIANS(PARAMETERS!$D$9-A1067)/2)*SIN(RADIANS(PARAMETERS!$D$9-A1067)/2))))*2*3958.756</f>
        <v>164.58238321121718</v>
      </c>
      <c r="D1067">
        <v>105.10397338867</v>
      </c>
      <c r="E1067">
        <v>139.48497009277</v>
      </c>
      <c r="F1067">
        <v>179.49244689941</v>
      </c>
      <c r="G1067">
        <v>209.24690246582</v>
      </c>
      <c r="H1067">
        <v>250.50830078125</v>
      </c>
      <c r="I1067" s="10">
        <f>IFERROR(EXP(TREND(LN($D$1:$H$1),LN(D1067:H1067),LN(Calculations!$B$2))),0)</f>
        <v>0.11851902042034666</v>
      </c>
    </row>
    <row r="1068" spans="1:9" x14ac:dyDescent="0.35">
      <c r="A1068">
        <v>-62</v>
      </c>
      <c r="B1068">
        <v>17</v>
      </c>
      <c r="C1068">
        <f>ASIN(SQRT((SIN(RADIANS(PARAMETERS!$D$8-B1068)/2)*SIN(RADIANS(PARAMETERS!$D$8-B1068)/2))+(COS(RADIANS(B1068))*COS(RADIANS(PARAMETERS!$D$8))*SIN(RADIANS(PARAMETERS!$D$9-A1068)/2)*SIN(RADIANS(PARAMETERS!$D$9-A1068)/2))))*2*3958.756</f>
        <v>141.42434105900747</v>
      </c>
      <c r="D1068">
        <v>126.90493011475</v>
      </c>
      <c r="E1068">
        <v>159.93714904785</v>
      </c>
      <c r="F1068">
        <v>206.7971496582</v>
      </c>
      <c r="G1068">
        <v>241.77998352051</v>
      </c>
      <c r="H1068">
        <v>290.44598388672</v>
      </c>
      <c r="I1068" s="10">
        <f>IFERROR(EXP(TREND(LN($D$1:$H$1),LN(D1068:H1068),LN(Calculations!$B$2))),0)</f>
        <v>0.21772093609474008</v>
      </c>
    </row>
    <row r="1069" spans="1:9" x14ac:dyDescent="0.35">
      <c r="A1069">
        <v>-61.5</v>
      </c>
      <c r="B1069">
        <v>17</v>
      </c>
      <c r="C1069">
        <f>ASIN(SQRT((SIN(RADIANS(PARAMETERS!$D$8-B1069)/2)*SIN(RADIANS(PARAMETERS!$D$8-B1069)/2))+(COS(RADIANS(B1069))*COS(RADIANS(PARAMETERS!$D$8))*SIN(RADIANS(PARAMETERS!$D$9-A1069)/2)*SIN(RADIANS(PARAMETERS!$D$9-A1069)/2))))*2*3958.756</f>
        <v>122.94304084150635</v>
      </c>
      <c r="D1069">
        <v>123.92775726318</v>
      </c>
      <c r="E1069">
        <v>156.28251647949</v>
      </c>
      <c r="F1069">
        <v>200.255859375</v>
      </c>
      <c r="G1069">
        <v>232.85015869141</v>
      </c>
      <c r="H1069">
        <v>277.92242431641</v>
      </c>
      <c r="I1069" s="10">
        <f>IFERROR(EXP(TREND(LN($D$1:$H$1),LN(D1069:H1069),LN(Calculations!$B$2))),0)</f>
        <v>0.2285973706181525</v>
      </c>
    </row>
    <row r="1070" spans="1:9" x14ac:dyDescent="0.35">
      <c r="A1070">
        <v>-61</v>
      </c>
      <c r="B1070">
        <v>17</v>
      </c>
      <c r="C1070">
        <f>ASIN(SQRT((SIN(RADIANS(PARAMETERS!$D$8-B1070)/2)*SIN(RADIANS(PARAMETERS!$D$8-B1070)/2))+(COS(RADIANS(B1070))*COS(RADIANS(PARAMETERS!$D$8))*SIN(RADIANS(PARAMETERS!$D$9-A1070)/2)*SIN(RADIANS(PARAMETERS!$D$9-A1070)/2))))*2*3958.756</f>
        <v>111.489152045902</v>
      </c>
      <c r="D1070">
        <v>111.96349334717</v>
      </c>
      <c r="E1070">
        <v>145.11799621582</v>
      </c>
      <c r="F1070">
        <v>185.23573303223</v>
      </c>
      <c r="G1070">
        <v>214.88174438477</v>
      </c>
      <c r="H1070">
        <v>255.7724609375</v>
      </c>
      <c r="I1070" s="10">
        <f>IFERROR(EXP(TREND(LN($D$1:$H$1),LN(D1070:H1070),LN(Calculations!$B$2))),0)</f>
        <v>0.16492815978671488</v>
      </c>
    </row>
    <row r="1071" spans="1:9" x14ac:dyDescent="0.35">
      <c r="A1071">
        <v>-60.5</v>
      </c>
      <c r="B1071">
        <v>17</v>
      </c>
      <c r="C1071">
        <f>ASIN(SQRT((SIN(RADIANS(PARAMETERS!$D$8-B1071)/2)*SIN(RADIANS(PARAMETERS!$D$8-B1071)/2))+(COS(RADIANS(B1071))*COS(RADIANS(PARAMETERS!$D$8))*SIN(RADIANS(PARAMETERS!$D$9-A1071)/2)*SIN(RADIANS(PARAMETERS!$D$9-A1071)/2))))*2*3958.756</f>
        <v>109.29491931261485</v>
      </c>
      <c r="D1071">
        <v>93.098022460937997</v>
      </c>
      <c r="E1071">
        <v>123.8415222168</v>
      </c>
      <c r="F1071">
        <v>160.63790893555</v>
      </c>
      <c r="G1071">
        <v>186.47589111328</v>
      </c>
      <c r="H1071">
        <v>222.14106750488</v>
      </c>
      <c r="I1071" s="10">
        <f>IFERROR(EXP(TREND(LN($D$1:$H$1),LN(D1071:H1071),LN(Calculations!$B$2))),0)</f>
        <v>8.5073777880572674E-2</v>
      </c>
    </row>
    <row r="1072" spans="1:9" x14ac:dyDescent="0.35">
      <c r="A1072">
        <v>-60</v>
      </c>
      <c r="B1072">
        <v>17</v>
      </c>
      <c r="C1072">
        <f>ASIN(SQRT((SIN(RADIANS(PARAMETERS!$D$8-B1072)/2)*SIN(RADIANS(PARAMETERS!$D$8-B1072)/2))+(COS(RADIANS(B1072))*COS(RADIANS(PARAMETERS!$D$8))*SIN(RADIANS(PARAMETERS!$D$9-A1072)/2)*SIN(RADIANS(PARAMETERS!$D$9-A1072)/2))))*2*3958.756</f>
        <v>116.88301527190018</v>
      </c>
      <c r="D1072">
        <v>64.064033508300994</v>
      </c>
      <c r="E1072">
        <v>82.348754882812997</v>
      </c>
      <c r="F1072">
        <v>110.41929626465</v>
      </c>
      <c r="G1072">
        <v>131.79319763184</v>
      </c>
      <c r="H1072">
        <v>155.74819946289</v>
      </c>
      <c r="I1072" s="10">
        <f>IFERROR(EXP(TREND(LN($D$1:$H$1),LN(D1072:H1072),LN(Calculations!$B$2))),0)</f>
        <v>2.7776644701168005E-2</v>
      </c>
    </row>
    <row r="1073" spans="1:9" x14ac:dyDescent="0.35">
      <c r="A1073">
        <v>-59.5</v>
      </c>
      <c r="B1073">
        <v>17</v>
      </c>
      <c r="C1073">
        <f>ASIN(SQRT((SIN(RADIANS(PARAMETERS!$D$8-B1073)/2)*SIN(RADIANS(PARAMETERS!$D$8-B1073)/2))+(COS(RADIANS(B1073))*COS(RADIANS(PARAMETERS!$D$8))*SIN(RADIANS(PARAMETERS!$D$9-A1073)/2)*SIN(RADIANS(PARAMETERS!$D$9-A1073)/2))))*2*3958.756</f>
        <v>132.58431448203328</v>
      </c>
      <c r="D1073">
        <v>36.617172241211001</v>
      </c>
      <c r="E1073">
        <v>48.479755401611001</v>
      </c>
      <c r="F1073">
        <v>65.216728210449006</v>
      </c>
      <c r="G1073">
        <v>76.281852722167997</v>
      </c>
      <c r="H1073">
        <v>91.682182312012003</v>
      </c>
      <c r="I1073" s="10">
        <f>IFERROR(EXP(TREND(LN($D$1:$H$1),LN(D1073:H1073),LN(Calculations!$B$2))),0)</f>
        <v>6.8004330298939682E-3</v>
      </c>
    </row>
    <row r="1074" spans="1:9" x14ac:dyDescent="0.35">
      <c r="A1074">
        <v>-59</v>
      </c>
      <c r="B1074">
        <v>17</v>
      </c>
      <c r="C1074">
        <f>ASIN(SQRT((SIN(RADIANS(PARAMETERS!$D$8-B1074)/2)*SIN(RADIANS(PARAMETERS!$D$8-B1074)/2))+(COS(RADIANS(B1074))*COS(RADIANS(PARAMETERS!$D$8))*SIN(RADIANS(PARAMETERS!$D$9-A1074)/2)*SIN(RADIANS(PARAMETERS!$D$9-A1074)/2))))*2*3958.756</f>
        <v>153.93582977347967</v>
      </c>
      <c r="D1074">
        <v>22.109352111816001</v>
      </c>
      <c r="E1074">
        <v>29.250379562378001</v>
      </c>
      <c r="F1074">
        <v>38.63134765625</v>
      </c>
      <c r="G1074">
        <v>45.752979278563998</v>
      </c>
      <c r="H1074">
        <v>55.800712585448998</v>
      </c>
      <c r="I1074" s="10">
        <f>IFERROR(EXP(TREND(LN($D$1:$H$1),LN(D1074:H1074),LN(Calculations!$B$2))),0)</f>
        <v>1.9148372752744002E-3</v>
      </c>
    </row>
    <row r="1075" spans="1:9" x14ac:dyDescent="0.35">
      <c r="A1075">
        <v>-90</v>
      </c>
      <c r="B1075">
        <v>17.5</v>
      </c>
      <c r="C1075">
        <f>ASIN(SQRT((SIN(RADIANS(PARAMETERS!$D$8-B1075)/2)*SIN(RADIANS(PARAMETERS!$D$8-B1075)/2))+(COS(RADIANS(B1075))*COS(RADIANS(PARAMETERS!$D$8))*SIN(RADIANS(PARAMETERS!$D$9-A1075)/2)*SIN(RADIANS(PARAMETERS!$D$9-A1075)/2))))*2*3958.756</f>
        <v>1948.8295877254577</v>
      </c>
      <c r="D1075">
        <v>29.868141174316001</v>
      </c>
      <c r="E1075">
        <v>39.196231842041001</v>
      </c>
      <c r="F1075">
        <v>53.844169616698998</v>
      </c>
      <c r="G1075">
        <v>64.329170227050994</v>
      </c>
      <c r="H1075">
        <v>78.335632324219006</v>
      </c>
      <c r="I1075" s="10">
        <f>IFERROR(EXP(TREND(LN($D$1:$H$1),LN(D1075:H1075),LN(Calculations!$B$2))),0)</f>
        <v>3.9857204935420682E-3</v>
      </c>
    </row>
    <row r="1076" spans="1:9" x14ac:dyDescent="0.35">
      <c r="A1076">
        <v>-89.5</v>
      </c>
      <c r="B1076">
        <v>17.5</v>
      </c>
      <c r="C1076">
        <f>ASIN(SQRT((SIN(RADIANS(PARAMETERS!$D$8-B1076)/2)*SIN(RADIANS(PARAMETERS!$D$8-B1076)/2))+(COS(RADIANS(B1076))*COS(RADIANS(PARAMETERS!$D$8))*SIN(RADIANS(PARAMETERS!$D$9-A1076)/2)*SIN(RADIANS(PARAMETERS!$D$9-A1076)/2))))*2*3958.756</f>
        <v>1915.881869980243</v>
      </c>
      <c r="D1076">
        <v>29.360664367676002</v>
      </c>
      <c r="E1076">
        <v>37.750667572021001</v>
      </c>
      <c r="F1076">
        <v>50.634677886962997</v>
      </c>
      <c r="G1076">
        <v>60.011341094971002</v>
      </c>
      <c r="H1076">
        <v>70.731628417969006</v>
      </c>
      <c r="I1076" s="10">
        <f>IFERROR(EXP(TREND(LN($D$1:$H$1),LN(D1076:H1076),LN(Calculations!$B$2))),0)</f>
        <v>3.8299074977678044E-3</v>
      </c>
    </row>
    <row r="1077" spans="1:9" x14ac:dyDescent="0.35">
      <c r="A1077">
        <v>-89</v>
      </c>
      <c r="B1077">
        <v>17.5</v>
      </c>
      <c r="C1077">
        <f>ASIN(SQRT((SIN(RADIANS(PARAMETERS!$D$8-B1077)/2)*SIN(RADIANS(PARAMETERS!$D$8-B1077)/2))+(COS(RADIANS(B1077))*COS(RADIANS(PARAMETERS!$D$8))*SIN(RADIANS(PARAMETERS!$D$9-A1077)/2)*SIN(RADIANS(PARAMETERS!$D$9-A1077)/2))))*2*3958.756</f>
        <v>1882.9341950951941</v>
      </c>
      <c r="D1077">
        <v>33.244514465332003</v>
      </c>
      <c r="E1077">
        <v>43.487205505371001</v>
      </c>
      <c r="F1077">
        <v>59.136245727538999</v>
      </c>
      <c r="G1077">
        <v>67.928344726562997</v>
      </c>
      <c r="H1077">
        <v>79.925636291504006</v>
      </c>
      <c r="I1077" s="10">
        <f>IFERROR(EXP(TREND(LN($D$1:$H$1),LN(D1077:H1077),LN(Calculations!$B$2))),0)</f>
        <v>5.4229921561903338E-3</v>
      </c>
    </row>
    <row r="1078" spans="1:9" x14ac:dyDescent="0.35">
      <c r="A1078">
        <v>-88.5</v>
      </c>
      <c r="B1078">
        <v>17.5</v>
      </c>
      <c r="C1078">
        <f>ASIN(SQRT((SIN(RADIANS(PARAMETERS!$D$8-B1078)/2)*SIN(RADIANS(PARAMETERS!$D$8-B1078)/2))+(COS(RADIANS(B1078))*COS(RADIANS(PARAMETERS!$D$8))*SIN(RADIANS(PARAMETERS!$D$9-A1078)/2)*SIN(RADIANS(PARAMETERS!$D$9-A1078)/2))))*2*3958.756</f>
        <v>1849.9867976621306</v>
      </c>
      <c r="D1078">
        <v>40.97936630249</v>
      </c>
      <c r="E1078">
        <v>55.48770904541</v>
      </c>
      <c r="F1078">
        <v>71.633544921875</v>
      </c>
      <c r="G1078">
        <v>82.911972045897997</v>
      </c>
      <c r="H1078">
        <v>98.430274963379006</v>
      </c>
      <c r="I1078" s="10">
        <f>IFERROR(EXP(TREND(LN($D$1:$H$1),LN(D1078:H1078),LN(Calculations!$B$2))),0)</f>
        <v>9.7702178518785914E-3</v>
      </c>
    </row>
    <row r="1079" spans="1:9" x14ac:dyDescent="0.35">
      <c r="A1079">
        <v>-88</v>
      </c>
      <c r="B1079">
        <v>17.5</v>
      </c>
      <c r="C1079">
        <f>ASIN(SQRT((SIN(RADIANS(PARAMETERS!$D$8-B1079)/2)*SIN(RADIANS(PARAMETERS!$D$8-B1079)/2))+(COS(RADIANS(B1079))*COS(RADIANS(PARAMETERS!$D$8))*SIN(RADIANS(PARAMETERS!$D$9-A1079)/2)*SIN(RADIANS(PARAMETERS!$D$9-A1079)/2))))*2*3958.756</f>
        <v>1817.0399242507822</v>
      </c>
      <c r="D1079">
        <v>56.155860900878999</v>
      </c>
      <c r="E1079">
        <v>71.924118041992003</v>
      </c>
      <c r="F1079">
        <v>94.611930847167997</v>
      </c>
      <c r="G1079">
        <v>111.78125</v>
      </c>
      <c r="H1079">
        <v>134.69206237793</v>
      </c>
      <c r="I1079" s="10">
        <f>IFERROR(EXP(TREND(LN($D$1:$H$1),LN(D1079:H1079),LN(Calculations!$B$2))),0)</f>
        <v>2.0708713851486364E-2</v>
      </c>
    </row>
    <row r="1080" spans="1:9" x14ac:dyDescent="0.35">
      <c r="A1080">
        <v>-87.5</v>
      </c>
      <c r="B1080">
        <v>17.5</v>
      </c>
      <c r="C1080">
        <f>ASIN(SQRT((SIN(RADIANS(PARAMETERS!$D$8-B1080)/2)*SIN(RADIANS(PARAMETERS!$D$8-B1080)/2))+(COS(RADIANS(B1080))*COS(RADIANS(PARAMETERS!$D$8))*SIN(RADIANS(PARAMETERS!$D$9-A1080)/2)*SIN(RADIANS(PARAMETERS!$D$9-A1080)/2))))*2*3958.756</f>
        <v>1784.0938345666366</v>
      </c>
      <c r="D1080">
        <v>71.983581542969006</v>
      </c>
      <c r="E1080">
        <v>93.379554748535</v>
      </c>
      <c r="F1080">
        <v>126.55640411377</v>
      </c>
      <c r="G1080">
        <v>145.7981262207</v>
      </c>
      <c r="H1080">
        <v>170.11978149414</v>
      </c>
      <c r="I1080" s="10">
        <f>IFERROR(EXP(TREND(LN($D$1:$H$1),LN(D1080:H1080),LN(Calculations!$B$2))),0)</f>
        <v>4.1095049007676993E-2</v>
      </c>
    </row>
    <row r="1081" spans="1:9" x14ac:dyDescent="0.35">
      <c r="A1081">
        <v>-87</v>
      </c>
      <c r="B1081">
        <v>17.5</v>
      </c>
      <c r="C1081">
        <f>ASIN(SQRT((SIN(RADIANS(PARAMETERS!$D$8-B1081)/2)*SIN(RADIANS(PARAMETERS!$D$8-B1081)/2))+(COS(RADIANS(B1081))*COS(RADIANS(PARAMETERS!$D$8))*SIN(RADIANS(PARAMETERS!$D$9-A1081)/2)*SIN(RADIANS(PARAMETERS!$D$9-A1081)/2))))*2*3958.756</f>
        <v>1751.1488027377618</v>
      </c>
      <c r="D1081">
        <v>104.85416412354</v>
      </c>
      <c r="E1081">
        <v>141.07695007324</v>
      </c>
      <c r="F1081">
        <v>182.83221435547</v>
      </c>
      <c r="G1081">
        <v>214.06105041504</v>
      </c>
      <c r="H1081">
        <v>257.5712890625</v>
      </c>
      <c r="I1081" s="10">
        <f>IFERROR(EXP(TREND(LN($D$1:$H$1),LN(D1081:H1081),LN(Calculations!$B$2))),0)</f>
        <v>0.10593109064316156</v>
      </c>
    </row>
    <row r="1082" spans="1:9" x14ac:dyDescent="0.35">
      <c r="A1082">
        <v>-86.5</v>
      </c>
      <c r="B1082">
        <v>17.5</v>
      </c>
      <c r="C1082">
        <f>ASIN(SQRT((SIN(RADIANS(PARAMETERS!$D$8-B1082)/2)*SIN(RADIANS(PARAMETERS!$D$8-B1082)/2))+(COS(RADIANS(B1082))*COS(RADIANS(PARAMETERS!$D$8))*SIN(RADIANS(PARAMETERS!$D$9-A1082)/2)*SIN(RADIANS(PARAMETERS!$D$9-A1082)/2))))*2*3958.756</f>
        <v>1718.2051187478514</v>
      </c>
      <c r="D1082">
        <v>143.35371398926</v>
      </c>
      <c r="E1082">
        <v>180.69369506836</v>
      </c>
      <c r="F1082">
        <v>236.80494689941</v>
      </c>
      <c r="G1082">
        <v>279.14270019531</v>
      </c>
      <c r="H1082">
        <v>323.7282409668</v>
      </c>
      <c r="I1082" s="10">
        <f>IFERROR(EXP(TREND(LN($D$1:$H$1),LN(D1082:H1082),LN(Calculations!$B$2))),0)</f>
        <v>0.30664606565317681</v>
      </c>
    </row>
    <row r="1083" spans="1:9" x14ac:dyDescent="0.35">
      <c r="A1083">
        <v>-86</v>
      </c>
      <c r="B1083">
        <v>17.5</v>
      </c>
      <c r="C1083">
        <f>ASIN(SQRT((SIN(RADIANS(PARAMETERS!$D$8-B1083)/2)*SIN(RADIANS(PARAMETERS!$D$8-B1083)/2))+(COS(RADIANS(B1083))*COS(RADIANS(PARAMETERS!$D$8))*SIN(RADIANS(PARAMETERS!$D$9-A1083)/2)*SIN(RADIANS(PARAMETERS!$D$9-A1083)/2))))*2*3958.756</f>
        <v>1685.2630900354213</v>
      </c>
      <c r="D1083">
        <v>173.9627532959</v>
      </c>
      <c r="E1083">
        <v>226.57696533203</v>
      </c>
      <c r="F1083">
        <v>304.01052856445</v>
      </c>
      <c r="G1083">
        <v>344.3313293457</v>
      </c>
      <c r="H1083">
        <v>398.51342773438</v>
      </c>
      <c r="I1083" s="10">
        <f>IFERROR(EXP(TREND(LN($D$1:$H$1),LN(D1083:H1083),LN(Calculations!$B$2))),0)</f>
        <v>0.50445649828820638</v>
      </c>
    </row>
    <row r="1084" spans="1:9" x14ac:dyDescent="0.35">
      <c r="A1084">
        <v>-85.5</v>
      </c>
      <c r="B1084">
        <v>17.5</v>
      </c>
      <c r="C1084">
        <f>ASIN(SQRT((SIN(RADIANS(PARAMETERS!$D$8-B1084)/2)*SIN(RADIANS(PARAMETERS!$D$8-B1084)/2))+(COS(RADIANS(B1084))*COS(RADIANS(PARAMETERS!$D$8))*SIN(RADIANS(PARAMETERS!$D$9-A1084)/2)*SIN(RADIANS(PARAMETERS!$D$9-A1084)/2))))*2*3958.756</f>
        <v>1652.3230432822447</v>
      </c>
      <c r="D1084">
        <v>176.34808349609</v>
      </c>
      <c r="E1084">
        <v>227.22473144531</v>
      </c>
      <c r="F1084">
        <v>301.93801879883</v>
      </c>
      <c r="G1084">
        <v>339.54513549805</v>
      </c>
      <c r="H1084">
        <v>389.68774414063</v>
      </c>
      <c r="I1084" s="10">
        <f>IFERROR(EXP(TREND(LN($D$1:$H$1),LN(D1084:H1084),LN(Calculations!$B$2))),0)</f>
        <v>0.64623649022064633</v>
      </c>
    </row>
    <row r="1085" spans="1:9" x14ac:dyDescent="0.35">
      <c r="A1085">
        <v>-85</v>
      </c>
      <c r="B1085">
        <v>17.5</v>
      </c>
      <c r="C1085">
        <f>ASIN(SQRT((SIN(RADIANS(PARAMETERS!$D$8-B1085)/2)*SIN(RADIANS(PARAMETERS!$D$8-B1085)/2))+(COS(RADIANS(B1085))*COS(RADIANS(PARAMETERS!$D$8))*SIN(RADIANS(PARAMETERS!$D$9-A1085)/2)*SIN(RADIANS(PARAMETERS!$D$9-A1085)/2))))*2*3958.756</f>
        <v>1619.3853264178329</v>
      </c>
      <c r="D1085">
        <v>170.10084533691</v>
      </c>
      <c r="E1085">
        <v>218.21195983887</v>
      </c>
      <c r="F1085">
        <v>291.91024780273</v>
      </c>
      <c r="G1085">
        <v>328.45367431641</v>
      </c>
      <c r="H1085">
        <v>375.37747192383</v>
      </c>
      <c r="I1085" s="10">
        <f>IFERROR(EXP(TREND(LN($D$1:$H$1),LN(D1085:H1085),LN(Calculations!$B$2))),0)</f>
        <v>0.57146258425421859</v>
      </c>
    </row>
    <row r="1086" spans="1:9" x14ac:dyDescent="0.35">
      <c r="A1086">
        <v>-84.5</v>
      </c>
      <c r="B1086">
        <v>17.5</v>
      </c>
      <c r="C1086">
        <f>ASIN(SQRT((SIN(RADIANS(PARAMETERS!$D$8-B1086)/2)*SIN(RADIANS(PARAMETERS!$D$8-B1086)/2))+(COS(RADIANS(B1086))*COS(RADIANS(PARAMETERS!$D$8))*SIN(RADIANS(PARAMETERS!$D$9-A1086)/2)*SIN(RADIANS(PARAMETERS!$D$9-A1086)/2))))*2*3958.756</f>
        <v>1586.4503108711906</v>
      </c>
      <c r="D1086">
        <v>168.2724609375</v>
      </c>
      <c r="E1086">
        <v>220.54104614258</v>
      </c>
      <c r="F1086">
        <v>299.9928894043</v>
      </c>
      <c r="G1086">
        <v>340.12683105469</v>
      </c>
      <c r="H1086">
        <v>394.11767578125</v>
      </c>
      <c r="I1086" s="10">
        <f>IFERROR(EXP(TREND(LN($D$1:$H$1),LN(D1086:H1086),LN(Calculations!$B$2))),0)</f>
        <v>0.40188501459113324</v>
      </c>
    </row>
    <row r="1087" spans="1:9" x14ac:dyDescent="0.35">
      <c r="A1087">
        <v>-84</v>
      </c>
      <c r="B1087">
        <v>17.5</v>
      </c>
      <c r="C1087">
        <f>ASIN(SQRT((SIN(RADIANS(PARAMETERS!$D$8-B1087)/2)*SIN(RADIANS(PARAMETERS!$D$8-B1087)/2))+(COS(RADIANS(B1087))*COS(RADIANS(PARAMETERS!$D$8))*SIN(RADIANS(PARAMETERS!$D$9-A1087)/2)*SIN(RADIANS(PARAMETERS!$D$9-A1087)/2))))*2*3958.756</f>
        <v>1553.5183941063292</v>
      </c>
      <c r="D1087">
        <v>150.02035522461</v>
      </c>
      <c r="E1087">
        <v>193.62155151367</v>
      </c>
      <c r="F1087">
        <v>260.85464477539</v>
      </c>
      <c r="G1087">
        <v>306.65286254883</v>
      </c>
      <c r="H1087">
        <v>352.75634765625</v>
      </c>
      <c r="I1087" s="10">
        <f>IFERROR(EXP(TREND(LN($D$1:$H$1),LN(D1087:H1087),LN(Calculations!$B$2))),0)</f>
        <v>0.27856699353686443</v>
      </c>
    </row>
    <row r="1088" spans="1:9" x14ac:dyDescent="0.35">
      <c r="A1088">
        <v>-83.5</v>
      </c>
      <c r="B1088">
        <v>17.5</v>
      </c>
      <c r="C1088">
        <f>ASIN(SQRT((SIN(RADIANS(PARAMETERS!$D$8-B1088)/2)*SIN(RADIANS(PARAMETERS!$D$8-B1088)/2))+(COS(RADIANS(B1088))*COS(RADIANS(PARAMETERS!$D$8))*SIN(RADIANS(PARAMETERS!$D$9-A1088)/2)*SIN(RADIANS(PARAMETERS!$D$9-A1088)/2))))*2*3958.756</f>
        <v>1520.5900024842767</v>
      </c>
      <c r="D1088">
        <v>138.87080383301</v>
      </c>
      <c r="E1088">
        <v>177.56422424316</v>
      </c>
      <c r="F1088">
        <v>236.62387084961</v>
      </c>
      <c r="G1088">
        <v>281.77792358398</v>
      </c>
      <c r="H1088">
        <v>327.66052246094</v>
      </c>
      <c r="I1088" s="10">
        <f>IFERROR(EXP(TREND(LN($D$1:$H$1),LN(D1088:H1088),LN(Calculations!$B$2))),0)</f>
        <v>0.22442965914179658</v>
      </c>
    </row>
    <row r="1089" spans="1:9" x14ac:dyDescent="0.35">
      <c r="A1089">
        <v>-83</v>
      </c>
      <c r="B1089">
        <v>17.5</v>
      </c>
      <c r="C1089">
        <f>ASIN(SQRT((SIN(RADIANS(PARAMETERS!$D$8-B1089)/2)*SIN(RADIANS(PARAMETERS!$D$8-B1089)/2))+(COS(RADIANS(B1089))*COS(RADIANS(PARAMETERS!$D$8))*SIN(RADIANS(PARAMETERS!$D$9-A1089)/2)*SIN(RADIANS(PARAMETERS!$D$9-A1089)/2))))*2*3958.756</f>
        <v>1487.6655945018308</v>
      </c>
      <c r="D1089">
        <v>138.26309204102</v>
      </c>
      <c r="E1089">
        <v>179.67761230469</v>
      </c>
      <c r="F1089">
        <v>244.01985168457</v>
      </c>
      <c r="G1089">
        <v>293.95318603516</v>
      </c>
      <c r="H1089">
        <v>341.27679443359</v>
      </c>
      <c r="I1089" s="10">
        <f>IFERROR(EXP(TREND(LN($D$1:$H$1),LN(D1089:H1089),LN(Calculations!$B$2))),0)</f>
        <v>0.17937550933737836</v>
      </c>
    </row>
    <row r="1090" spans="1:9" x14ac:dyDescent="0.35">
      <c r="A1090">
        <v>-82.5</v>
      </c>
      <c r="B1090">
        <v>17.5</v>
      </c>
      <c r="C1090">
        <f>ASIN(SQRT((SIN(RADIANS(PARAMETERS!$D$8-B1090)/2)*SIN(RADIANS(PARAMETERS!$D$8-B1090)/2))+(COS(RADIANS(B1090))*COS(RADIANS(PARAMETERS!$D$8))*SIN(RADIANS(PARAMETERS!$D$9-A1090)/2)*SIN(RADIANS(PARAMETERS!$D$9-A1090)/2))))*2*3958.756</f>
        <v>1454.7456644663007</v>
      </c>
      <c r="D1090">
        <v>143.44343566895</v>
      </c>
      <c r="E1090">
        <v>184.25708007813</v>
      </c>
      <c r="F1090">
        <v>246.86669921875</v>
      </c>
      <c r="G1090">
        <v>294.93841552734</v>
      </c>
      <c r="H1090">
        <v>339.32659912109</v>
      </c>
      <c r="I1090" s="10">
        <f>IFERROR(EXP(TREND(LN($D$1:$H$1),LN(D1090:H1090),LN(Calculations!$B$2))),0)</f>
        <v>0.23718158230819802</v>
      </c>
    </row>
    <row r="1091" spans="1:9" x14ac:dyDescent="0.35">
      <c r="A1091">
        <v>-82</v>
      </c>
      <c r="B1091">
        <v>17.5</v>
      </c>
      <c r="C1091">
        <f>ASIN(SQRT((SIN(RADIANS(PARAMETERS!$D$8-B1091)/2)*SIN(RADIANS(PARAMETERS!$D$8-B1091)/2))+(COS(RADIANS(B1091))*COS(RADIANS(PARAMETERS!$D$8))*SIN(RADIANS(PARAMETERS!$D$9-A1091)/2)*SIN(RADIANS(PARAMETERS!$D$9-A1091)/2))))*2*3958.756</f>
        <v>1421.8307466763456</v>
      </c>
      <c r="D1091">
        <v>151.43983459473</v>
      </c>
      <c r="E1091">
        <v>193.50204467773</v>
      </c>
      <c r="F1091">
        <v>257.65536499023</v>
      </c>
      <c r="G1091">
        <v>302.72094726563</v>
      </c>
      <c r="H1091">
        <v>346.16064453125</v>
      </c>
      <c r="I1091" s="10">
        <f>IFERROR(EXP(TREND(LN($D$1:$H$1),LN(D1091:H1091),LN(Calculations!$B$2))),0)</f>
        <v>0.32799286052062576</v>
      </c>
    </row>
    <row r="1092" spans="1:9" x14ac:dyDescent="0.35">
      <c r="A1092">
        <v>-81.5</v>
      </c>
      <c r="B1092">
        <v>17.5</v>
      </c>
      <c r="C1092">
        <f>ASIN(SQRT((SIN(RADIANS(PARAMETERS!$D$8-B1092)/2)*SIN(RADIANS(PARAMETERS!$D$8-B1092)/2))+(COS(RADIANS(B1092))*COS(RADIANS(PARAMETERS!$D$8))*SIN(RADIANS(PARAMETERS!$D$9-A1092)/2)*SIN(RADIANS(PARAMETERS!$D$9-A1092)/2))))*2*3958.756</f>
        <v>1388.9214201921695</v>
      </c>
      <c r="D1092">
        <v>155.50630187988</v>
      </c>
      <c r="E1092">
        <v>203.26542663574</v>
      </c>
      <c r="F1092">
        <v>277.93786621094</v>
      </c>
      <c r="G1092">
        <v>321.97421264648</v>
      </c>
      <c r="H1092">
        <v>373.64642333984</v>
      </c>
      <c r="I1092" s="10">
        <f>IFERROR(EXP(TREND(LN($D$1:$H$1),LN(D1092:H1092),LN(Calculations!$B$2))),0)</f>
        <v>0.28089406685110802</v>
      </c>
    </row>
    <row r="1093" spans="1:9" x14ac:dyDescent="0.35">
      <c r="A1093">
        <v>-81</v>
      </c>
      <c r="B1093">
        <v>17.5</v>
      </c>
      <c r="C1093">
        <f>ASIN(SQRT((SIN(RADIANS(PARAMETERS!$D$8-B1093)/2)*SIN(RADIANS(PARAMETERS!$D$8-B1093)/2))+(COS(RADIANS(B1093))*COS(RADIANS(PARAMETERS!$D$8))*SIN(RADIANS(PARAMETERS!$D$9-A1093)/2)*SIN(RADIANS(PARAMETERS!$D$9-A1093)/2))))*2*3958.756</f>
        <v>1356.0183142942979</v>
      </c>
      <c r="D1093">
        <v>113.42493438721</v>
      </c>
      <c r="E1093">
        <v>151.04090881348</v>
      </c>
      <c r="F1093">
        <v>198.37292480469</v>
      </c>
      <c r="G1093">
        <v>234.14756774902</v>
      </c>
      <c r="H1093">
        <v>284.43466186523</v>
      </c>
      <c r="I1093" s="10">
        <f>IFERROR(EXP(TREND(LN($D$1:$H$1),LN(D1093:H1093),LN(Calculations!$B$2))),0)</f>
        <v>0.116830633014368</v>
      </c>
    </row>
    <row r="1094" spans="1:9" x14ac:dyDescent="0.35">
      <c r="A1094">
        <v>-80.5</v>
      </c>
      <c r="B1094">
        <v>17.5</v>
      </c>
      <c r="C1094">
        <f>ASIN(SQRT((SIN(RADIANS(PARAMETERS!$D$8-B1094)/2)*SIN(RADIANS(PARAMETERS!$D$8-B1094)/2))+(COS(RADIANS(B1094))*COS(RADIANS(PARAMETERS!$D$8))*SIN(RADIANS(PARAMETERS!$D$9-A1094)/2)*SIN(RADIANS(PARAMETERS!$D$9-A1094)/2))))*2*3958.756</f>
        <v>1323.122114749664</v>
      </c>
      <c r="D1094">
        <v>71.316528320312997</v>
      </c>
      <c r="E1094">
        <v>96.0966796875</v>
      </c>
      <c r="F1094">
        <v>134.74726867676</v>
      </c>
      <c r="G1094">
        <v>157.2734375</v>
      </c>
      <c r="H1094">
        <v>188.55221557617</v>
      </c>
      <c r="I1094" s="10">
        <f>IFERROR(EXP(TREND(LN($D$1:$H$1),LN(D1094:H1094),LN(Calculations!$B$2))),0)</f>
        <v>3.1298537549948623E-2</v>
      </c>
    </row>
    <row r="1095" spans="1:9" x14ac:dyDescent="0.35">
      <c r="A1095">
        <v>-80</v>
      </c>
      <c r="B1095">
        <v>17.5</v>
      </c>
      <c r="C1095">
        <f>ASIN(SQRT((SIN(RADIANS(PARAMETERS!$D$8-B1095)/2)*SIN(RADIANS(PARAMETERS!$D$8-B1095)/2))+(COS(RADIANS(B1095))*COS(RADIANS(PARAMETERS!$D$8))*SIN(RADIANS(PARAMETERS!$D$9-A1095)/2)*SIN(RADIANS(PARAMETERS!$D$9-A1095)/2))))*2*3958.756</f>
        <v>1290.2335710276564</v>
      </c>
      <c r="D1095">
        <v>50.916282653808999</v>
      </c>
      <c r="E1095">
        <v>69.707374572754006</v>
      </c>
      <c r="F1095">
        <v>96.034278869629006</v>
      </c>
      <c r="G1095">
        <v>116.69715881348</v>
      </c>
      <c r="H1095">
        <v>143.34442138672</v>
      </c>
      <c r="I1095" s="10">
        <f>IFERROR(EXP(TREND(LN($D$1:$H$1),LN(D1095:H1095),LN(Calculations!$B$2))),0)</f>
        <v>1.3244961130887899E-2</v>
      </c>
    </row>
    <row r="1096" spans="1:9" x14ac:dyDescent="0.35">
      <c r="A1096">
        <v>-79.5</v>
      </c>
      <c r="B1096">
        <v>17.5</v>
      </c>
      <c r="C1096">
        <f>ASIN(SQRT((SIN(RADIANS(PARAMETERS!$D$8-B1096)/2)*SIN(RADIANS(PARAMETERS!$D$8-B1096)/2))+(COS(RADIANS(B1096))*COS(RADIANS(PARAMETERS!$D$8))*SIN(RADIANS(PARAMETERS!$D$9-A1096)/2)*SIN(RADIANS(PARAMETERS!$D$9-A1096)/2))))*2*3958.756</f>
        <v>1257.3535046381839</v>
      </c>
      <c r="D1096">
        <v>62.234355926513999</v>
      </c>
      <c r="E1096">
        <v>86.965087890625</v>
      </c>
      <c r="F1096">
        <v>128.56037902832</v>
      </c>
      <c r="G1096">
        <v>153.24711608887</v>
      </c>
      <c r="H1096">
        <v>187.12997436523</v>
      </c>
      <c r="I1096" s="10">
        <f>IFERROR(EXP(TREND(LN($D$1:$H$1),LN(D1096:H1096),LN(Calculations!$B$2))),0)</f>
        <v>1.8525524235536914E-2</v>
      </c>
    </row>
    <row r="1097" spans="1:9" x14ac:dyDescent="0.35">
      <c r="A1097">
        <v>-79</v>
      </c>
      <c r="B1097">
        <v>17.5</v>
      </c>
      <c r="C1097">
        <f>ASIN(SQRT((SIN(RADIANS(PARAMETERS!$D$8-B1097)/2)*SIN(RADIANS(PARAMETERS!$D$8-B1097)/2))+(COS(RADIANS(B1097))*COS(RADIANS(PARAMETERS!$D$8))*SIN(RADIANS(PARAMETERS!$D$9-A1097)/2)*SIN(RADIANS(PARAMETERS!$D$9-A1097)/2))))*2*3958.756</f>
        <v>1224.4828188002809</v>
      </c>
      <c r="D1097">
        <v>71.997657775879006</v>
      </c>
      <c r="E1097">
        <v>101.48979187012</v>
      </c>
      <c r="F1097">
        <v>144.6647644043</v>
      </c>
      <c r="G1097">
        <v>170.75561523438</v>
      </c>
      <c r="H1097">
        <v>207.43098449707</v>
      </c>
      <c r="I1097" s="10">
        <f>IFERROR(EXP(TREND(LN($D$1:$H$1),LN(D1097:H1097),LN(Calculations!$B$2))),0)</f>
        <v>2.7794556788752419E-2</v>
      </c>
    </row>
    <row r="1098" spans="1:9" x14ac:dyDescent="0.35">
      <c r="A1098">
        <v>-78.5</v>
      </c>
      <c r="B1098">
        <v>17.5</v>
      </c>
      <c r="C1098">
        <f>ASIN(SQRT((SIN(RADIANS(PARAMETERS!$D$8-B1098)/2)*SIN(RADIANS(PARAMETERS!$D$8-B1098)/2))+(COS(RADIANS(B1098))*COS(RADIANS(PARAMETERS!$D$8))*SIN(RADIANS(PARAMETERS!$D$9-A1098)/2)*SIN(RADIANS(PARAMETERS!$D$9-A1098)/2))))*2*3958.756</f>
        <v>1191.6225096950609</v>
      </c>
      <c r="D1098">
        <v>77.020523071289006</v>
      </c>
      <c r="E1098">
        <v>111.45025634766</v>
      </c>
      <c r="F1098">
        <v>157.88768005371</v>
      </c>
      <c r="G1098">
        <v>189.29441833496</v>
      </c>
      <c r="H1098">
        <v>234.20111083984</v>
      </c>
      <c r="I1098" s="10">
        <f>IFERROR(EXP(TREND(LN($D$1:$H$1),LN(D1098:H1098),LN(Calculations!$B$2))),0)</f>
        <v>2.972979406764557E-2</v>
      </c>
    </row>
    <row r="1099" spans="1:9" x14ac:dyDescent="0.35">
      <c r="A1099">
        <v>-78</v>
      </c>
      <c r="B1099">
        <v>17.5</v>
      </c>
      <c r="C1099">
        <f>ASIN(SQRT((SIN(RADIANS(PARAMETERS!$D$8-B1099)/2)*SIN(RADIANS(PARAMETERS!$D$8-B1099)/2))+(COS(RADIANS(B1099))*COS(RADIANS(PARAMETERS!$D$8))*SIN(RADIANS(PARAMETERS!$D$9-A1099)/2)*SIN(RADIANS(PARAMETERS!$D$9-A1099)/2))))*2*3958.756</f>
        <v>1158.773679613488</v>
      </c>
      <c r="D1099">
        <v>76.916435241699006</v>
      </c>
      <c r="E1099">
        <v>111.21157073975</v>
      </c>
      <c r="F1099">
        <v>156.98054504395</v>
      </c>
      <c r="G1099">
        <v>187.46188354492</v>
      </c>
      <c r="H1099">
        <v>230.85699462891</v>
      </c>
      <c r="I1099" s="10">
        <f>IFERROR(EXP(TREND(LN($D$1:$H$1),LN(D1099:H1099),LN(Calculations!$B$2))),0)</f>
        <v>3.0416323412701927E-2</v>
      </c>
    </row>
    <row r="1100" spans="1:9" x14ac:dyDescent="0.35">
      <c r="A1100">
        <v>-77.5</v>
      </c>
      <c r="B1100">
        <v>17.5</v>
      </c>
      <c r="C1100">
        <f>ASIN(SQRT((SIN(RADIANS(PARAMETERS!$D$8-B1100)/2)*SIN(RADIANS(PARAMETERS!$D$8-B1100)/2))+(COS(RADIANS(B1100))*COS(RADIANS(PARAMETERS!$D$8))*SIN(RADIANS(PARAMETERS!$D$9-A1100)/2)*SIN(RADIANS(PARAMETERS!$D$9-A1100)/2))))*2*3958.756</f>
        <v>1125.9375523806459</v>
      </c>
      <c r="D1100">
        <v>65.122665405272997</v>
      </c>
      <c r="E1100">
        <v>89.536827087402003</v>
      </c>
      <c r="F1100">
        <v>129.8773651123</v>
      </c>
      <c r="G1100">
        <v>152.40228271484</v>
      </c>
      <c r="H1100">
        <v>183.27838134766</v>
      </c>
      <c r="I1100" s="10">
        <f>IFERROR(EXP(TREND(LN($D$1:$H$1),LN(D1100:H1100),LN(Calculations!$B$2))),0)</f>
        <v>2.2542678663340421E-2</v>
      </c>
    </row>
    <row r="1101" spans="1:9" x14ac:dyDescent="0.35">
      <c r="A1101">
        <v>-77</v>
      </c>
      <c r="B1101">
        <v>17.5</v>
      </c>
      <c r="C1101">
        <f>ASIN(SQRT((SIN(RADIANS(PARAMETERS!$D$8-B1101)/2)*SIN(RADIANS(PARAMETERS!$D$8-B1101)/2))+(COS(RADIANS(B1101))*COS(RADIANS(PARAMETERS!$D$8))*SIN(RADIANS(PARAMETERS!$D$9-A1101)/2)*SIN(RADIANS(PARAMETERS!$D$9-A1101)/2))))*2*3958.756</f>
        <v>1093.1154915282273</v>
      </c>
      <c r="D1101">
        <v>67.680015563965</v>
      </c>
      <c r="E1101">
        <v>95.297920227050994</v>
      </c>
      <c r="F1101">
        <v>138.80903625488</v>
      </c>
      <c r="G1101">
        <v>164.90927124023</v>
      </c>
      <c r="H1101">
        <v>201.85847473145</v>
      </c>
      <c r="I1101" s="10">
        <f>IFERROR(EXP(TREND(LN($D$1:$H$1),LN(D1101:H1101),LN(Calculations!$B$2))),0)</f>
        <v>2.2664345315815414E-2</v>
      </c>
    </row>
    <row r="1102" spans="1:9" x14ac:dyDescent="0.35">
      <c r="A1102">
        <v>-76.5</v>
      </c>
      <c r="B1102">
        <v>17.5</v>
      </c>
      <c r="C1102">
        <f>ASIN(SQRT((SIN(RADIANS(PARAMETERS!$D$8-B1102)/2)*SIN(RADIANS(PARAMETERS!$D$8-B1102)/2))+(COS(RADIANS(B1102))*COS(RADIANS(PARAMETERS!$D$8))*SIN(RADIANS(PARAMETERS!$D$9-A1102)/2)*SIN(RADIANS(PARAMETERS!$D$9-A1102)/2))))*2*3958.756</f>
        <v>1060.3090218015154</v>
      </c>
      <c r="D1102">
        <v>66.187294006347997</v>
      </c>
      <c r="E1102">
        <v>91.637664794922003</v>
      </c>
      <c r="F1102">
        <v>133.07182312012</v>
      </c>
      <c r="G1102">
        <v>155.95124816895</v>
      </c>
      <c r="H1102">
        <v>187.86195373535</v>
      </c>
      <c r="I1102" s="10">
        <f>IFERROR(EXP(TREND(LN($D$1:$H$1),LN(D1102:H1102),LN(Calculations!$B$2))),0)</f>
        <v>2.3168962701292064E-2</v>
      </c>
    </row>
    <row r="1103" spans="1:9" x14ac:dyDescent="0.35">
      <c r="A1103">
        <v>-76</v>
      </c>
      <c r="B1103">
        <v>17.5</v>
      </c>
      <c r="C1103">
        <f>ASIN(SQRT((SIN(RADIANS(PARAMETERS!$D$8-B1103)/2)*SIN(RADIANS(PARAMETERS!$D$8-B1103)/2))+(COS(RADIANS(B1103))*COS(RADIANS(PARAMETERS!$D$8))*SIN(RADIANS(PARAMETERS!$D$9-A1103)/2)*SIN(RADIANS(PARAMETERS!$D$9-A1103)/2))))*2*3958.756</f>
        <v>1027.5198547337707</v>
      </c>
      <c r="D1103">
        <v>50.923774719237997</v>
      </c>
      <c r="E1103">
        <v>72.499053955077997</v>
      </c>
      <c r="F1103">
        <v>104.36437225342</v>
      </c>
      <c r="G1103">
        <v>130.25271606445</v>
      </c>
      <c r="H1103">
        <v>157.09414672852</v>
      </c>
      <c r="I1103" s="10">
        <f>IFERROR(EXP(TREND(LN($D$1:$H$1),LN(D1103:H1103),LN(Calculations!$B$2))),0)</f>
        <v>1.2025098883341596E-2</v>
      </c>
    </row>
    <row r="1104" spans="1:9" x14ac:dyDescent="0.35">
      <c r="A1104">
        <v>-75.5</v>
      </c>
      <c r="B1104">
        <v>17.5</v>
      </c>
      <c r="C1104">
        <f>ASIN(SQRT((SIN(RADIANS(PARAMETERS!$D$8-B1104)/2)*SIN(RADIANS(PARAMETERS!$D$8-B1104)/2))+(COS(RADIANS(B1104))*COS(RADIANS(PARAMETERS!$D$8))*SIN(RADIANS(PARAMETERS!$D$9-A1104)/2)*SIN(RADIANS(PARAMETERS!$D$9-A1104)/2))))*2*3958.756</f>
        <v>994.74991920992431</v>
      </c>
      <c r="D1104">
        <v>32.230587005615</v>
      </c>
      <c r="E1104">
        <v>47.673606872558999</v>
      </c>
      <c r="F1104">
        <v>72.314445495605</v>
      </c>
      <c r="G1104">
        <v>91.419952392577997</v>
      </c>
      <c r="H1104">
        <v>120.3680267334</v>
      </c>
      <c r="I1104" s="10">
        <f>IFERROR(EXP(TREND(LN($D$1:$H$1),LN(D1104:H1104),LN(Calculations!$B$2))),0)</f>
        <v>4.6321604646497342E-3</v>
      </c>
    </row>
    <row r="1105" spans="1:9" x14ac:dyDescent="0.35">
      <c r="A1105">
        <v>-75</v>
      </c>
      <c r="B1105">
        <v>17.5</v>
      </c>
      <c r="C1105">
        <f>ASIN(SQRT((SIN(RADIANS(PARAMETERS!$D$8-B1105)/2)*SIN(RADIANS(PARAMETERS!$D$8-B1105)/2))+(COS(RADIANS(B1105))*COS(RADIANS(PARAMETERS!$D$8))*SIN(RADIANS(PARAMETERS!$D$9-A1105)/2)*SIN(RADIANS(PARAMETERS!$D$9-A1105)/2))))*2*3958.756</f>
        <v>962.0013981867603</v>
      </c>
      <c r="D1105">
        <v>19.924816131591999</v>
      </c>
      <c r="E1105">
        <v>27.694269180298001</v>
      </c>
      <c r="F1105">
        <v>37.432445526122997</v>
      </c>
      <c r="G1105">
        <v>44.961463928222997</v>
      </c>
      <c r="H1105">
        <v>55.74853515625</v>
      </c>
      <c r="I1105" s="10">
        <f>IFERROR(EXP(TREND(LN($D$1:$H$1),LN(D1105:H1105),LN(Calculations!$B$2))),0)</f>
        <v>1.6634063174549626E-3</v>
      </c>
    </row>
    <row r="1106" spans="1:9" x14ac:dyDescent="0.35">
      <c r="A1106">
        <v>-74.5</v>
      </c>
      <c r="B1106">
        <v>17.5</v>
      </c>
      <c r="C1106">
        <f>ASIN(SQRT((SIN(RADIANS(PARAMETERS!$D$8-B1106)/2)*SIN(RADIANS(PARAMETERS!$D$8-B1106)/2))+(COS(RADIANS(B1106))*COS(RADIANS(PARAMETERS!$D$8))*SIN(RADIANS(PARAMETERS!$D$9-A1106)/2)*SIN(RADIANS(PARAMETERS!$D$9-A1106)/2))))*2*3958.756</f>
        <v>929.27677305749125</v>
      </c>
      <c r="D1106">
        <v>19.128831863403001</v>
      </c>
      <c r="E1106">
        <v>26.801990509033001</v>
      </c>
      <c r="F1106">
        <v>36.645153045653998</v>
      </c>
      <c r="G1106">
        <v>44.324573516846002</v>
      </c>
      <c r="H1106">
        <v>55.411483764647997</v>
      </c>
      <c r="I1106" s="10">
        <f>IFERROR(EXP(TREND(LN($D$1:$H$1),LN(D1106:H1106),LN(Calculations!$B$2))),0)</f>
        <v>1.5645691150810075E-3</v>
      </c>
    </row>
    <row r="1107" spans="1:9" x14ac:dyDescent="0.35">
      <c r="A1107">
        <v>-74</v>
      </c>
      <c r="B1107">
        <v>17.5</v>
      </c>
      <c r="C1107">
        <f>ASIN(SQRT((SIN(RADIANS(PARAMETERS!$D$8-B1107)/2)*SIN(RADIANS(PARAMETERS!$D$8-B1107)/2))+(COS(RADIANS(B1107))*COS(RADIANS(PARAMETERS!$D$8))*SIN(RADIANS(PARAMETERS!$D$9-A1107)/2)*SIN(RADIANS(PARAMETERS!$D$9-A1107)/2))))*2*3958.756</f>
        <v>896.5788775712565</v>
      </c>
      <c r="D1107">
        <v>24.79697227478</v>
      </c>
      <c r="E1107">
        <v>33.908313751221002</v>
      </c>
      <c r="F1107">
        <v>48.290466308593999</v>
      </c>
      <c r="G1107">
        <v>59.514305114746001</v>
      </c>
      <c r="H1107">
        <v>72.705665588379006</v>
      </c>
      <c r="I1107" s="10">
        <f>IFERROR(EXP(TREND(LN($D$1:$H$1),LN(D1107:H1107),LN(Calculations!$B$2))),0)</f>
        <v>2.7232918353474237E-3</v>
      </c>
    </row>
    <row r="1108" spans="1:9" x14ac:dyDescent="0.35">
      <c r="A1108">
        <v>-73.5</v>
      </c>
      <c r="B1108">
        <v>17.5</v>
      </c>
      <c r="C1108">
        <f>ASIN(SQRT((SIN(RADIANS(PARAMETERS!$D$8-B1108)/2)*SIN(RADIANS(PARAMETERS!$D$8-B1108)/2))+(COS(RADIANS(B1108))*COS(RADIANS(PARAMETERS!$D$8))*SIN(RADIANS(PARAMETERS!$D$9-A1108)/2)*SIN(RADIANS(PARAMETERS!$D$9-A1108)/2))))*2*3958.756</f>
        <v>863.91096377960196</v>
      </c>
      <c r="D1108">
        <v>36.883792877197003</v>
      </c>
      <c r="E1108">
        <v>54.704627990722997</v>
      </c>
      <c r="F1108">
        <v>80.531646728515994</v>
      </c>
      <c r="G1108">
        <v>101.19080352783</v>
      </c>
      <c r="H1108">
        <v>131.9810333252</v>
      </c>
      <c r="I1108" s="10">
        <f>IFERROR(EXP(TREND(LN($D$1:$H$1),LN(D1108:H1108),LN(Calculations!$B$2))),0)</f>
        <v>6.0024153743446574E-3</v>
      </c>
    </row>
    <row r="1109" spans="1:9" x14ac:dyDescent="0.35">
      <c r="A1109">
        <v>-73</v>
      </c>
      <c r="B1109">
        <v>17.5</v>
      </c>
      <c r="C1109">
        <f>ASIN(SQRT((SIN(RADIANS(PARAMETERS!$D$8-B1109)/2)*SIN(RADIANS(PARAMETERS!$D$8-B1109)/2))+(COS(RADIANS(B1109))*COS(RADIANS(PARAMETERS!$D$8))*SIN(RADIANS(PARAMETERS!$D$9-A1109)/2)*SIN(RADIANS(PARAMETERS!$D$9-A1109)/2))))*2*3958.756</f>
        <v>831.27678323462544</v>
      </c>
      <c r="D1109">
        <v>49.472793579102003</v>
      </c>
      <c r="E1109">
        <v>68.133415222167997</v>
      </c>
      <c r="F1109">
        <v>93.607719421387003</v>
      </c>
      <c r="G1109">
        <v>113.55812072754</v>
      </c>
      <c r="H1109">
        <v>139.50177001953</v>
      </c>
      <c r="I1109" s="10">
        <f>IFERROR(EXP(TREND(LN($D$1:$H$1),LN(D1109:H1109),LN(Calculations!$B$2))),0)</f>
        <v>1.2495441376079046E-2</v>
      </c>
    </row>
    <row r="1110" spans="1:9" x14ac:dyDescent="0.35">
      <c r="A1110">
        <v>-72.5</v>
      </c>
      <c r="B1110">
        <v>17.5</v>
      </c>
      <c r="C1110">
        <f>ASIN(SQRT((SIN(RADIANS(PARAMETERS!$D$8-B1110)/2)*SIN(RADIANS(PARAMETERS!$D$8-B1110)/2))+(COS(RADIANS(B1110))*COS(RADIANS(PARAMETERS!$D$8))*SIN(RADIANS(PARAMETERS!$D$9-A1110)/2)*SIN(RADIANS(PARAMETERS!$D$9-A1110)/2))))*2*3958.756</f>
        <v>798.68068768148453</v>
      </c>
      <c r="D1110">
        <v>62.687843322753999</v>
      </c>
      <c r="E1110">
        <v>83.526634216309006</v>
      </c>
      <c r="F1110">
        <v>116.79818725586</v>
      </c>
      <c r="G1110">
        <v>139.89701843262</v>
      </c>
      <c r="H1110">
        <v>166.83734130859</v>
      </c>
      <c r="I1110" s="10">
        <f>IFERROR(EXP(TREND(LN($D$1:$H$1),LN(D1110:H1110),LN(Calculations!$B$2))),0)</f>
        <v>2.2344488654691609E-2</v>
      </c>
    </row>
    <row r="1111" spans="1:9" x14ac:dyDescent="0.35">
      <c r="A1111">
        <v>-72</v>
      </c>
      <c r="B1111">
        <v>17.5</v>
      </c>
      <c r="C1111">
        <f>ASIN(SQRT((SIN(RADIANS(PARAMETERS!$D$8-B1111)/2)*SIN(RADIANS(PARAMETERS!$D$8-B1111)/2))+(COS(RADIANS(B1111))*COS(RADIANS(PARAMETERS!$D$8))*SIN(RADIANS(PARAMETERS!$D$9-A1111)/2)*SIN(RADIANS(PARAMETERS!$D$9-A1111)/2))))*2*3958.756</f>
        <v>766.12775487846648</v>
      </c>
      <c r="D1111">
        <v>66.725982666015994</v>
      </c>
      <c r="E1111">
        <v>88.562217712402003</v>
      </c>
      <c r="F1111">
        <v>123.27854919434</v>
      </c>
      <c r="G1111">
        <v>145.05326843262</v>
      </c>
      <c r="H1111">
        <v>172.13455200195</v>
      </c>
      <c r="I1111" s="10">
        <f>IFERROR(EXP(TREND(LN($D$1:$H$1),LN(D1111:H1111),LN(Calculations!$B$2))),0)</f>
        <v>2.7649456469605566E-2</v>
      </c>
    </row>
    <row r="1112" spans="1:9" x14ac:dyDescent="0.35">
      <c r="A1112">
        <v>-71.5</v>
      </c>
      <c r="B1112">
        <v>17.5</v>
      </c>
      <c r="C1112">
        <f>ASIN(SQRT((SIN(RADIANS(PARAMETERS!$D$8-B1112)/2)*SIN(RADIANS(PARAMETERS!$D$8-B1112)/2))+(COS(RADIANS(B1112))*COS(RADIANS(PARAMETERS!$D$8))*SIN(RADIANS(PARAMETERS!$D$9-A1112)/2)*SIN(RADIANS(PARAMETERS!$D$9-A1112)/2))))*2*3958.756</f>
        <v>733.62394709667012</v>
      </c>
      <c r="D1112">
        <v>71.004089355469006</v>
      </c>
      <c r="E1112">
        <v>94.521980285645</v>
      </c>
      <c r="F1112">
        <v>131.75218200684</v>
      </c>
      <c r="G1112">
        <v>152.45962524414</v>
      </c>
      <c r="H1112">
        <v>180.94412231445</v>
      </c>
      <c r="I1112" s="10">
        <f>IFERROR(EXP(TREND(LN($D$1:$H$1),LN(D1112:H1112),LN(Calculations!$B$2))),0)</f>
        <v>3.3309332131894701E-2</v>
      </c>
    </row>
    <row r="1113" spans="1:9" x14ac:dyDescent="0.35">
      <c r="A1113">
        <v>-71</v>
      </c>
      <c r="B1113">
        <v>17.5</v>
      </c>
      <c r="C1113">
        <f>ASIN(SQRT((SIN(RADIANS(PARAMETERS!$D$8-B1113)/2)*SIN(RADIANS(PARAMETERS!$D$8-B1113)/2))+(COS(RADIANS(B1113))*COS(RADIANS(PARAMETERS!$D$8))*SIN(RADIANS(PARAMETERS!$D$9-A1113)/2)*SIN(RADIANS(PARAMETERS!$D$9-A1113)/2))))*2*3958.756</f>
        <v>701.17631252832371</v>
      </c>
      <c r="D1113">
        <v>71.282211303710994</v>
      </c>
      <c r="E1113">
        <v>93.929702758789006</v>
      </c>
      <c r="F1113">
        <v>129.65324401855</v>
      </c>
      <c r="G1113">
        <v>150.71243286133</v>
      </c>
      <c r="H1113">
        <v>179.27522277832</v>
      </c>
      <c r="I1113" s="10">
        <f>IFERROR(EXP(TREND(LN($D$1:$H$1),LN(D1113:H1113),LN(Calculations!$B$2))),0)</f>
        <v>3.4514487566193158E-2</v>
      </c>
    </row>
    <row r="1114" spans="1:9" x14ac:dyDescent="0.35">
      <c r="A1114">
        <v>-70.5</v>
      </c>
      <c r="B1114">
        <v>17.5</v>
      </c>
      <c r="C1114">
        <f>ASIN(SQRT((SIN(RADIANS(PARAMETERS!$D$8-B1114)/2)*SIN(RADIANS(PARAMETERS!$D$8-B1114)/2))+(COS(RADIANS(B1114))*COS(RADIANS(PARAMETERS!$D$8))*SIN(RADIANS(PARAMETERS!$D$9-A1114)/2)*SIN(RADIANS(PARAMETERS!$D$9-A1114)/2))))*2*3958.756</f>
        <v>668.79324361055171</v>
      </c>
      <c r="D1114">
        <v>71.209747314452997</v>
      </c>
      <c r="E1114">
        <v>93.64038848877</v>
      </c>
      <c r="F1114">
        <v>128.94203186035</v>
      </c>
      <c r="G1114">
        <v>150.22494506836</v>
      </c>
      <c r="H1114">
        <v>178.9245300293</v>
      </c>
      <c r="I1114" s="10">
        <f>IFERROR(EXP(TREND(LN($D$1:$H$1),LN(D1114:H1114),LN(Calculations!$B$2))),0)</f>
        <v>3.4466865193137429E-2</v>
      </c>
    </row>
    <row r="1115" spans="1:9" x14ac:dyDescent="0.35">
      <c r="A1115">
        <v>-70</v>
      </c>
      <c r="B1115">
        <v>17.5</v>
      </c>
      <c r="C1115">
        <f>ASIN(SQRT((SIN(RADIANS(PARAMETERS!$D$8-B1115)/2)*SIN(RADIANS(PARAMETERS!$D$8-B1115)/2))+(COS(RADIANS(B1115))*COS(RADIANS(PARAMETERS!$D$8))*SIN(RADIANS(PARAMETERS!$D$9-A1115)/2)*SIN(RADIANS(PARAMETERS!$D$9-A1115)/2))))*2*3958.756</f>
        <v>636.48481166792749</v>
      </c>
      <c r="D1115">
        <v>70.054321289062997</v>
      </c>
      <c r="E1115">
        <v>91.985298156737997</v>
      </c>
      <c r="F1115">
        <v>126.44501495361</v>
      </c>
      <c r="G1115">
        <v>147.91656494141</v>
      </c>
      <c r="H1115">
        <v>176.0831451416</v>
      </c>
      <c r="I1115" s="10">
        <f>IFERROR(EXP(TREND(LN($D$1:$H$1),LN(D1115:H1115),LN(Calculations!$B$2))),0)</f>
        <v>3.2984823059837097E-2</v>
      </c>
    </row>
    <row r="1116" spans="1:9" x14ac:dyDescent="0.35">
      <c r="A1116">
        <v>-69.5</v>
      </c>
      <c r="B1116">
        <v>17.5</v>
      </c>
      <c r="C1116">
        <f>ASIN(SQRT((SIN(RADIANS(PARAMETERS!$D$8-B1116)/2)*SIN(RADIANS(PARAMETERS!$D$8-B1116)/2))+(COS(RADIANS(B1116))*COS(RADIANS(PARAMETERS!$D$8))*SIN(RADIANS(PARAMETERS!$D$9-A1116)/2)*SIN(RADIANS(PARAMETERS!$D$9-A1116)/2))))*2*3958.756</f>
        <v>604.26320508547724</v>
      </c>
      <c r="D1116">
        <v>68.292999267577997</v>
      </c>
      <c r="E1116">
        <v>89.498252868652003</v>
      </c>
      <c r="F1116">
        <v>122.74691009521</v>
      </c>
      <c r="G1116">
        <v>144.47268676758</v>
      </c>
      <c r="H1116">
        <v>171.85743713379</v>
      </c>
      <c r="I1116" s="10">
        <f>IFERROR(EXP(TREND(LN($D$1:$H$1),LN(D1116:H1116),LN(Calculations!$B$2))),0)</f>
        <v>3.0764310593395003E-2</v>
      </c>
    </row>
    <row r="1117" spans="1:9" x14ac:dyDescent="0.35">
      <c r="A1117">
        <v>-69</v>
      </c>
      <c r="B1117">
        <v>17.5</v>
      </c>
      <c r="C1117">
        <f>ASIN(SQRT((SIN(RADIANS(PARAMETERS!$D$8-B1117)/2)*SIN(RADIANS(PARAMETERS!$D$8-B1117)/2))+(COS(RADIANS(B1117))*COS(RADIANS(PARAMETERS!$D$8))*SIN(RADIANS(PARAMETERS!$D$9-A1117)/2)*SIN(RADIANS(PARAMETERS!$D$9-A1117)/2))))*2*3958.756</f>
        <v>572.1433096751208</v>
      </c>
      <c r="D1117">
        <v>66.247772216797003</v>
      </c>
      <c r="E1117">
        <v>86.691734313965</v>
      </c>
      <c r="F1117">
        <v>118.69582366943</v>
      </c>
      <c r="G1117">
        <v>140.72424316406</v>
      </c>
      <c r="H1117">
        <v>167.3825378418</v>
      </c>
      <c r="I1117" s="10">
        <f>IFERROR(EXP(TREND(LN($D$1:$H$1),LN(D1117:H1117),LN(Calculations!$B$2))),0)</f>
        <v>2.816563824519237E-2</v>
      </c>
    </row>
    <row r="1118" spans="1:9" x14ac:dyDescent="0.35">
      <c r="A1118">
        <v>-68.5</v>
      </c>
      <c r="B1118">
        <v>17.5</v>
      </c>
      <c r="C1118">
        <f>ASIN(SQRT((SIN(RADIANS(PARAMETERS!$D$8-B1118)/2)*SIN(RADIANS(PARAMETERS!$D$8-B1118)/2))+(COS(RADIANS(B1118))*COS(RADIANS(PARAMETERS!$D$8))*SIN(RADIANS(PARAMETERS!$D$9-A1118)/2)*SIN(RADIANS(PARAMETERS!$D$9-A1118)/2))))*2*3958.756</f>
        <v>540.14348693101317</v>
      </c>
      <c r="D1118">
        <v>61.225898742676002</v>
      </c>
      <c r="E1118">
        <v>79.572776794434006</v>
      </c>
      <c r="F1118">
        <v>108.07974243164</v>
      </c>
      <c r="G1118">
        <v>130.20477294922</v>
      </c>
      <c r="H1118">
        <v>154.7318572998</v>
      </c>
      <c r="I1118" s="10">
        <f>IFERROR(EXP(TREND(LN($D$1:$H$1),LN(D1118:H1118),LN(Calculations!$B$2))),0)</f>
        <v>2.2907957697548817E-2</v>
      </c>
    </row>
    <row r="1119" spans="1:9" x14ac:dyDescent="0.35">
      <c r="A1119">
        <v>-68</v>
      </c>
      <c r="B1119">
        <v>17.5</v>
      </c>
      <c r="C1119">
        <f>ASIN(SQRT((SIN(RADIANS(PARAMETERS!$D$8-B1119)/2)*SIN(RADIANS(PARAMETERS!$D$8-B1119)/2))+(COS(RADIANS(B1119))*COS(RADIANS(PARAMETERS!$D$8))*SIN(RADIANS(PARAMETERS!$D$9-A1119)/2)*SIN(RADIANS(PARAMETERS!$D$9-A1119)/2))))*2*3958.756</f>
        <v>508.28663157619445</v>
      </c>
      <c r="D1119">
        <v>56.990528106688998</v>
      </c>
      <c r="E1119">
        <v>74.320510864257997</v>
      </c>
      <c r="F1119">
        <v>100.61737823486</v>
      </c>
      <c r="G1119">
        <v>120.97473144531</v>
      </c>
      <c r="H1119">
        <v>146.02226257324</v>
      </c>
      <c r="I1119" s="10">
        <f>IFERROR(EXP(TREND(LN($D$1:$H$1),LN(D1119:H1119),LN(Calculations!$B$2))),0)</f>
        <v>1.896130533682875E-2</v>
      </c>
    </row>
    <row r="1120" spans="1:9" x14ac:dyDescent="0.35">
      <c r="A1120">
        <v>-67.5</v>
      </c>
      <c r="B1120">
        <v>17.5</v>
      </c>
      <c r="C1120">
        <f>ASIN(SQRT((SIN(RADIANS(PARAMETERS!$D$8-B1120)/2)*SIN(RADIANS(PARAMETERS!$D$8-B1120)/2))+(COS(RADIANS(B1120))*COS(RADIANS(PARAMETERS!$D$8))*SIN(RADIANS(PARAMETERS!$D$9-A1120)/2)*SIN(RADIANS(PARAMETERS!$D$9-A1120)/2))))*2*3958.756</f>
        <v>476.6016291869945</v>
      </c>
      <c r="D1120">
        <v>53.723045349121001</v>
      </c>
      <c r="E1120">
        <v>71.213371276855</v>
      </c>
      <c r="F1120">
        <v>96.363990783690994</v>
      </c>
      <c r="G1120">
        <v>115.82653808594</v>
      </c>
      <c r="H1120">
        <v>141.0806427002</v>
      </c>
      <c r="I1120" s="10">
        <f>IFERROR(EXP(TREND(LN($D$1:$H$1),LN(D1120:H1120),LN(Calculations!$B$2))),0)</f>
        <v>1.6134853959672405E-2</v>
      </c>
    </row>
    <row r="1121" spans="1:9" x14ac:dyDescent="0.35">
      <c r="A1121">
        <v>-67</v>
      </c>
      <c r="B1121">
        <v>17.5</v>
      </c>
      <c r="C1121">
        <f>ASIN(SQRT((SIN(RADIANS(PARAMETERS!$D$8-B1121)/2)*SIN(RADIANS(PARAMETERS!$D$8-B1121)/2))+(COS(RADIANS(B1121))*COS(RADIANS(PARAMETERS!$D$8))*SIN(RADIANS(PARAMETERS!$D$9-A1121)/2)*SIN(RADIANS(PARAMETERS!$D$9-A1121)/2))))*2*3958.756</f>
        <v>445.12539592809793</v>
      </c>
      <c r="D1121">
        <v>52.148952484131001</v>
      </c>
      <c r="E1121">
        <v>69.721809387207003</v>
      </c>
      <c r="F1121">
        <v>94.431709289550994</v>
      </c>
      <c r="G1121">
        <v>113.56694793701</v>
      </c>
      <c r="H1121">
        <v>138.94567871094</v>
      </c>
      <c r="I1121" s="10">
        <f>IFERROR(EXP(TREND(LN($D$1:$H$1),LN(D1121:H1121),LN(Calculations!$B$2))),0)</f>
        <v>1.485630612109186E-2</v>
      </c>
    </row>
    <row r="1122" spans="1:9" x14ac:dyDescent="0.35">
      <c r="A1122">
        <v>-66.5</v>
      </c>
      <c r="B1122">
        <v>17.5</v>
      </c>
      <c r="C1122">
        <f>ASIN(SQRT((SIN(RADIANS(PARAMETERS!$D$8-B1122)/2)*SIN(RADIANS(PARAMETERS!$D$8-B1122)/2))+(COS(RADIANS(B1122))*COS(RADIANS(PARAMETERS!$D$8))*SIN(RADIANS(PARAMETERS!$D$9-A1122)/2)*SIN(RADIANS(PARAMETERS!$D$9-A1122)/2))))*2*3958.756</f>
        <v>413.90577904877625</v>
      </c>
      <c r="D1122">
        <v>56.335960388183999</v>
      </c>
      <c r="E1122">
        <v>74.489013671875</v>
      </c>
      <c r="F1122">
        <v>102.0941619873</v>
      </c>
      <c r="G1122">
        <v>123.67250823975</v>
      </c>
      <c r="H1122">
        <v>149.59323120117</v>
      </c>
      <c r="I1122" s="10">
        <f>IFERROR(EXP(TREND(LN($D$1:$H$1),LN(D1122:H1122),LN(Calculations!$B$2))),0)</f>
        <v>1.749127002362158E-2</v>
      </c>
    </row>
    <row r="1123" spans="1:9" x14ac:dyDescent="0.35">
      <c r="A1123">
        <v>-66</v>
      </c>
      <c r="B1123">
        <v>17.5</v>
      </c>
      <c r="C1123">
        <f>ASIN(SQRT((SIN(RADIANS(PARAMETERS!$D$8-B1123)/2)*SIN(RADIANS(PARAMETERS!$D$8-B1123)/2))+(COS(RADIANS(B1123))*COS(RADIANS(PARAMETERS!$D$8))*SIN(RADIANS(PARAMETERS!$D$9-A1123)/2)*SIN(RADIANS(PARAMETERS!$D$9-A1123)/2))))*2*3958.756</f>
        <v>383.00575113256303</v>
      </c>
      <c r="D1123">
        <v>59.983619689941001</v>
      </c>
      <c r="E1123">
        <v>78.617340087890994</v>
      </c>
      <c r="F1123">
        <v>107.83745574951</v>
      </c>
      <c r="G1123">
        <v>130.6923828125</v>
      </c>
      <c r="H1123">
        <v>156.10005187988</v>
      </c>
      <c r="I1123" s="10">
        <f>IFERROR(EXP(TREND(LN($D$1:$H$1),LN(D1123:H1123),LN(Calculations!$B$2))),0)</f>
        <v>2.0691648994838923E-2</v>
      </c>
    </row>
    <row r="1124" spans="1:9" x14ac:dyDescent="0.35">
      <c r="A1124">
        <v>-65.5</v>
      </c>
      <c r="B1124">
        <v>17.5</v>
      </c>
      <c r="C1124">
        <f>ASIN(SQRT((SIN(RADIANS(PARAMETERS!$D$8-B1124)/2)*SIN(RADIANS(PARAMETERS!$D$8-B1124)/2))+(COS(RADIANS(B1124))*COS(RADIANS(PARAMETERS!$D$8))*SIN(RADIANS(PARAMETERS!$D$9-A1124)/2)*SIN(RADIANS(PARAMETERS!$D$9-A1124)/2))))*2*3958.756</f>
        <v>352.50957981192897</v>
      </c>
      <c r="D1124">
        <v>63.447658538817997</v>
      </c>
      <c r="E1124">
        <v>83.397552490234006</v>
      </c>
      <c r="F1124">
        <v>114.78026580811</v>
      </c>
      <c r="G1124">
        <v>137.52163696289</v>
      </c>
      <c r="H1124">
        <v>164.33674621582</v>
      </c>
      <c r="I1124" s="10">
        <f>IFERROR(EXP(TREND(LN($D$1:$H$1),LN(D1124:H1124),LN(Calculations!$B$2))),0)</f>
        <v>2.405295096190023E-2</v>
      </c>
    </row>
    <row r="1125" spans="1:9" x14ac:dyDescent="0.35">
      <c r="A1125">
        <v>-65</v>
      </c>
      <c r="B1125">
        <v>17.5</v>
      </c>
      <c r="C1125">
        <f>ASIN(SQRT((SIN(RADIANS(PARAMETERS!$D$8-B1125)/2)*SIN(RADIANS(PARAMETERS!$D$8-B1125)/2))+(COS(RADIANS(B1125))*COS(RADIANS(PARAMETERS!$D$8))*SIN(RADIANS(PARAMETERS!$D$9-A1125)/2)*SIN(RADIANS(PARAMETERS!$D$9-A1125)/2))))*2*3958.756</f>
        <v>322.53205586951259</v>
      </c>
      <c r="D1125">
        <v>60.224437713622997</v>
      </c>
      <c r="E1125">
        <v>78.627784729004006</v>
      </c>
      <c r="F1125">
        <v>107.36477661133</v>
      </c>
      <c r="G1125">
        <v>129.7618560791</v>
      </c>
      <c r="H1125">
        <v>155.16239929199</v>
      </c>
      <c r="I1125" s="10">
        <f>IFERROR(EXP(TREND(LN($D$1:$H$1),LN(D1125:H1125),LN(Calculations!$B$2))),0)</f>
        <v>2.126853736073897E-2</v>
      </c>
    </row>
    <row r="1126" spans="1:9" x14ac:dyDescent="0.35">
      <c r="A1126">
        <v>-64.5</v>
      </c>
      <c r="B1126">
        <v>17.5</v>
      </c>
      <c r="C1126">
        <f>ASIN(SQRT((SIN(RADIANS(PARAMETERS!$D$8-B1126)/2)*SIN(RADIANS(PARAMETERS!$D$8-B1126)/2))+(COS(RADIANS(B1126))*COS(RADIANS(PARAMETERS!$D$8))*SIN(RADIANS(PARAMETERS!$D$9-A1126)/2)*SIN(RADIANS(PARAMETERS!$D$9-A1126)/2))))*2*3958.756</f>
        <v>293.23250026196808</v>
      </c>
      <c r="D1126">
        <v>51.158760070801002</v>
      </c>
      <c r="E1126">
        <v>67.942153930664006</v>
      </c>
      <c r="F1126">
        <v>91.027168273925994</v>
      </c>
      <c r="G1126">
        <v>108.75164031982</v>
      </c>
      <c r="H1126">
        <v>133.45515441895</v>
      </c>
      <c r="I1126" s="10">
        <f>IFERROR(EXP(TREND(LN($D$1:$H$1),LN(D1126:H1126),LN(Calculations!$B$2))),0)</f>
        <v>1.4641672221915796E-2</v>
      </c>
    </row>
    <row r="1127" spans="1:9" x14ac:dyDescent="0.35">
      <c r="A1127">
        <v>-64</v>
      </c>
      <c r="B1127">
        <v>17.5</v>
      </c>
      <c r="C1127">
        <f>ASIN(SQRT((SIN(RADIANS(PARAMETERS!$D$8-B1127)/2)*SIN(RADIANS(PARAMETERS!$D$8-B1127)/2))+(COS(RADIANS(B1127))*COS(RADIANS(PARAMETERS!$D$8))*SIN(RADIANS(PARAMETERS!$D$9-A1127)/2)*SIN(RADIANS(PARAMETERS!$D$9-A1127)/2))))*2*3958.756</f>
        <v>264.83623422670092</v>
      </c>
      <c r="D1127">
        <v>45.015293121337997</v>
      </c>
      <c r="E1127">
        <v>60.292205810547003</v>
      </c>
      <c r="F1127">
        <v>78.920700073242003</v>
      </c>
      <c r="G1127">
        <v>92.963264465332003</v>
      </c>
      <c r="H1127">
        <v>112.65840911865</v>
      </c>
      <c r="I1127" s="10">
        <f>IFERROR(EXP(TREND(LN($D$1:$H$1),LN(D1127:H1127),LN(Calculations!$B$2))),0)</f>
        <v>1.15856226699571E-2</v>
      </c>
    </row>
    <row r="1128" spans="1:9" x14ac:dyDescent="0.35">
      <c r="A1128">
        <v>-63.5</v>
      </c>
      <c r="B1128">
        <v>17.5</v>
      </c>
      <c r="C1128">
        <f>ASIN(SQRT((SIN(RADIANS(PARAMETERS!$D$8-B1128)/2)*SIN(RADIANS(PARAMETERS!$D$8-B1128)/2))+(COS(RADIANS(B1128))*COS(RADIANS(PARAMETERS!$D$8))*SIN(RADIANS(PARAMETERS!$D$9-A1128)/2)*SIN(RADIANS(PARAMETERS!$D$9-A1128)/2))))*2*3958.756</f>
        <v>237.66745561710985</v>
      </c>
      <c r="D1128">
        <v>59.150676727295</v>
      </c>
      <c r="E1128">
        <v>75.984703063965</v>
      </c>
      <c r="F1128">
        <v>101.81021118164</v>
      </c>
      <c r="G1128">
        <v>121.64001464844</v>
      </c>
      <c r="H1128">
        <v>146.02690124512</v>
      </c>
      <c r="I1128" s="10">
        <f>IFERROR(EXP(TREND(LN($D$1:$H$1),LN(D1128:H1128),LN(Calculations!$B$2))),0)</f>
        <v>2.203962731690972E-2</v>
      </c>
    </row>
    <row r="1129" spans="1:9" x14ac:dyDescent="0.35">
      <c r="A1129">
        <v>-63</v>
      </c>
      <c r="B1129">
        <v>17.5</v>
      </c>
      <c r="C1129">
        <f>ASIN(SQRT((SIN(RADIANS(PARAMETERS!$D$8-B1129)/2)*SIN(RADIANS(PARAMETERS!$D$8-B1129)/2))+(COS(RADIANS(B1129))*COS(RADIANS(PARAMETERS!$D$8))*SIN(RADIANS(PARAMETERS!$D$9-A1129)/2)*SIN(RADIANS(PARAMETERS!$D$9-A1129)/2))))*2*3958.756</f>
        <v>212.19837031551157</v>
      </c>
      <c r="D1129">
        <v>81.752487182617003</v>
      </c>
      <c r="E1129">
        <v>107.95699310303</v>
      </c>
      <c r="F1129">
        <v>144.63893127441</v>
      </c>
      <c r="G1129">
        <v>167.85601806641</v>
      </c>
      <c r="H1129">
        <v>199.8935546875</v>
      </c>
      <c r="I1129" s="10">
        <f>IFERROR(EXP(TREND(LN($D$1:$H$1),LN(D1129:H1129),LN(Calculations!$B$2))),0)</f>
        <v>5.3948567369752627E-2</v>
      </c>
    </row>
    <row r="1130" spans="1:9" x14ac:dyDescent="0.35">
      <c r="A1130">
        <v>-62.5</v>
      </c>
      <c r="B1130">
        <v>17.5</v>
      </c>
      <c r="C1130">
        <f>ASIN(SQRT((SIN(RADIANS(PARAMETERS!$D$8-B1130)/2)*SIN(RADIANS(PARAMETERS!$D$8-B1130)/2))+(COS(RADIANS(B1130))*COS(RADIANS(PARAMETERS!$D$8))*SIN(RADIANS(PARAMETERS!$D$9-A1130)/2)*SIN(RADIANS(PARAMETERS!$D$9-A1130)/2))))*2*3958.756</f>
        <v>189.11712733794144</v>
      </c>
      <c r="D1130">
        <v>105.39733123779</v>
      </c>
      <c r="E1130">
        <v>139.35632324219</v>
      </c>
      <c r="F1130">
        <v>178.67820739746</v>
      </c>
      <c r="G1130">
        <v>207.83905029297</v>
      </c>
      <c r="H1130">
        <v>248.18011474609</v>
      </c>
      <c r="I1130" s="10">
        <f>IFERROR(EXP(TREND(LN($D$1:$H$1),LN(D1130:H1130),LN(Calculations!$B$2))),0)</f>
        <v>0.12524850027903014</v>
      </c>
    </row>
    <row r="1131" spans="1:9" x14ac:dyDescent="0.35">
      <c r="A1131">
        <v>-62</v>
      </c>
      <c r="B1131">
        <v>17.5</v>
      </c>
      <c r="C1131">
        <f>ASIN(SQRT((SIN(RADIANS(PARAMETERS!$D$8-B1131)/2)*SIN(RADIANS(PARAMETERS!$D$8-B1131)/2))+(COS(RADIANS(B1131))*COS(RADIANS(PARAMETERS!$D$8))*SIN(RADIANS(PARAMETERS!$D$9-A1131)/2)*SIN(RADIANS(PARAMETERS!$D$9-A1131)/2))))*2*3958.756</f>
        <v>169.40275865405553</v>
      </c>
      <c r="D1131">
        <v>123.24060821533</v>
      </c>
      <c r="E1131">
        <v>156.18257141113</v>
      </c>
      <c r="F1131">
        <v>200.88304138184</v>
      </c>
      <c r="G1131">
        <v>234.11517333984</v>
      </c>
      <c r="H1131">
        <v>280.18453979492</v>
      </c>
      <c r="I1131" s="10">
        <f>IFERROR(EXP(TREND(LN($D$1:$H$1),LN(D1131:H1131),LN(Calculations!$B$2))),0)</f>
        <v>0.21092948602800363</v>
      </c>
    </row>
    <row r="1132" spans="1:9" x14ac:dyDescent="0.35">
      <c r="A1132">
        <v>-61.5</v>
      </c>
      <c r="B1132">
        <v>17.5</v>
      </c>
      <c r="C1132">
        <f>ASIN(SQRT((SIN(RADIANS(PARAMETERS!$D$8-B1132)/2)*SIN(RADIANS(PARAMETERS!$D$8-B1132)/2))+(COS(RADIANS(B1132))*COS(RADIANS(PARAMETERS!$D$8))*SIN(RADIANS(PARAMETERS!$D$9-A1132)/2)*SIN(RADIANS(PARAMETERS!$D$9-A1132)/2))))*2*3958.756</f>
        <v>154.35093777317402</v>
      </c>
      <c r="D1132">
        <v>124.84930419922</v>
      </c>
      <c r="E1132">
        <v>157.2862701416</v>
      </c>
      <c r="F1132">
        <v>201.91482543945</v>
      </c>
      <c r="G1132">
        <v>235.04318237305</v>
      </c>
      <c r="H1132">
        <v>280.91021728516</v>
      </c>
      <c r="I1132" s="10">
        <f>IFERROR(EXP(TREND(LN($D$1:$H$1),LN(D1132:H1132),LN(Calculations!$B$2))),0)</f>
        <v>0.2285818493776979</v>
      </c>
    </row>
    <row r="1133" spans="1:9" x14ac:dyDescent="0.35">
      <c r="A1133">
        <v>-61</v>
      </c>
      <c r="B1133">
        <v>17.5</v>
      </c>
      <c r="C1133">
        <f>ASIN(SQRT((SIN(RADIANS(PARAMETERS!$D$8-B1133)/2)*SIN(RADIANS(PARAMETERS!$D$8-B1133)/2))+(COS(RADIANS(B1133))*COS(RADIANS(PARAMETERS!$D$8))*SIN(RADIANS(PARAMETERS!$D$9-A1133)/2)*SIN(RADIANS(PARAMETERS!$D$9-A1133)/2))))*2*3958.756</f>
        <v>145.4168825561313</v>
      </c>
      <c r="D1133">
        <v>108.67101287842</v>
      </c>
      <c r="E1133">
        <v>142.23081970215</v>
      </c>
      <c r="F1133">
        <v>181.98454284668</v>
      </c>
      <c r="G1133">
        <v>211.41711425781</v>
      </c>
      <c r="H1133">
        <v>252.0778503418</v>
      </c>
      <c r="I1133" s="10">
        <f>IFERROR(EXP(TREND(LN($D$1:$H$1),LN(D1133:H1133),LN(Calculations!$B$2))),0)</f>
        <v>0.14340571772330277</v>
      </c>
    </row>
    <row r="1134" spans="1:9" x14ac:dyDescent="0.35">
      <c r="A1134">
        <v>-60.5</v>
      </c>
      <c r="B1134">
        <v>17.5</v>
      </c>
      <c r="C1134">
        <f>ASIN(SQRT((SIN(RADIANS(PARAMETERS!$D$8-B1134)/2)*SIN(RADIANS(PARAMETERS!$D$8-B1134)/2))+(COS(RADIANS(B1134))*COS(RADIANS(PARAMETERS!$D$8))*SIN(RADIANS(PARAMETERS!$D$9-A1134)/2)*SIN(RADIANS(PARAMETERS!$D$9-A1134)/2))))*2*3958.756</f>
        <v>143.74590168434344</v>
      </c>
      <c r="D1134">
        <v>74.914970397949006</v>
      </c>
      <c r="E1134">
        <v>96.783752441405994</v>
      </c>
      <c r="F1134">
        <v>130.54196166992</v>
      </c>
      <c r="G1134">
        <v>150.33973693848</v>
      </c>
      <c r="H1134">
        <v>177.25114440918</v>
      </c>
      <c r="I1134" s="10">
        <f>IFERROR(EXP(TREND(LN($D$1:$H$1),LN(D1134:H1134),LN(Calculations!$B$2))),0)</f>
        <v>4.5762839809120728E-2</v>
      </c>
    </row>
    <row r="1135" spans="1:9" x14ac:dyDescent="0.35">
      <c r="A1135">
        <v>-60</v>
      </c>
      <c r="B1135">
        <v>17.5</v>
      </c>
      <c r="C1135">
        <f>ASIN(SQRT((SIN(RADIANS(PARAMETERS!$D$8-B1135)/2)*SIN(RADIANS(PARAMETERS!$D$8-B1135)/2))+(COS(RADIANS(B1135))*COS(RADIANS(PARAMETERS!$D$8))*SIN(RADIANS(PARAMETERS!$D$9-A1135)/2)*SIN(RADIANS(PARAMETERS!$D$9-A1135)/2))))*2*3958.756</f>
        <v>149.58161151774996</v>
      </c>
      <c r="D1135">
        <v>44.016525268555</v>
      </c>
      <c r="E1135">
        <v>58.941680908202997</v>
      </c>
      <c r="F1135">
        <v>76.172348022460994</v>
      </c>
      <c r="G1135">
        <v>89.030563354492003</v>
      </c>
      <c r="H1135">
        <v>106.91210174561</v>
      </c>
      <c r="I1135" s="10">
        <f>IFERROR(EXP(TREND(LN($D$1:$H$1),LN(D1135:H1135),LN(Calculations!$B$2))),0)</f>
        <v>1.1448928193186667E-2</v>
      </c>
    </row>
    <row r="1136" spans="1:9" x14ac:dyDescent="0.35">
      <c r="A1136">
        <v>-59.5</v>
      </c>
      <c r="B1136">
        <v>17.5</v>
      </c>
      <c r="C1136">
        <f>ASIN(SQRT((SIN(RADIANS(PARAMETERS!$D$8-B1136)/2)*SIN(RADIANS(PARAMETERS!$D$8-B1136)/2))+(COS(RADIANS(B1136))*COS(RADIANS(PARAMETERS!$D$8))*SIN(RADIANS(PARAMETERS!$D$9-A1136)/2)*SIN(RADIANS(PARAMETERS!$D$9-A1136)/2))))*2*3958.756</f>
        <v>162.1153355396676</v>
      </c>
      <c r="D1136">
        <v>27.348087310791001</v>
      </c>
      <c r="E1136">
        <v>34.863861083983998</v>
      </c>
      <c r="F1136">
        <v>46.298236846923999</v>
      </c>
      <c r="G1136">
        <v>55.016376495361001</v>
      </c>
      <c r="H1136">
        <v>65.51830291748</v>
      </c>
      <c r="I1136" s="10">
        <f>IFERROR(EXP(TREND(LN($D$1:$H$1),LN(D1136:H1136),LN(Calculations!$B$2))),0)</f>
        <v>3.1451222334344764E-3</v>
      </c>
    </row>
    <row r="1137" spans="1:9" x14ac:dyDescent="0.35">
      <c r="A1137">
        <v>-59</v>
      </c>
      <c r="B1137">
        <v>17.5</v>
      </c>
      <c r="C1137">
        <f>ASIN(SQRT((SIN(RADIANS(PARAMETERS!$D$8-B1137)/2)*SIN(RADIANS(PARAMETERS!$D$8-B1137)/2))+(COS(RADIANS(B1137))*COS(RADIANS(PARAMETERS!$D$8))*SIN(RADIANS(PARAMETERS!$D$9-A1137)/2)*SIN(RADIANS(PARAMETERS!$D$9-A1137)/2))))*2*3958.756</f>
        <v>179.95285738569692</v>
      </c>
      <c r="D1137">
        <v>16.64594078064</v>
      </c>
      <c r="E1137">
        <v>21.947860717773001</v>
      </c>
      <c r="F1137">
        <v>29.25856590271</v>
      </c>
      <c r="G1137">
        <v>34.103488922118999</v>
      </c>
      <c r="H1137">
        <v>40.820960998535</v>
      </c>
      <c r="I1137" s="10">
        <f>IFERROR(EXP(TREND(LN($D$1:$H$1),LN(D1137:H1137),LN(Calculations!$B$2))),0)</f>
        <v>9.2170476902054101E-4</v>
      </c>
    </row>
    <row r="1138" spans="1:9" x14ac:dyDescent="0.35">
      <c r="A1138">
        <v>-90</v>
      </c>
      <c r="B1138">
        <v>18</v>
      </c>
      <c r="C1138">
        <f>ASIN(SQRT((SIN(RADIANS(PARAMETERS!$D$8-B1138)/2)*SIN(RADIANS(PARAMETERS!$D$8-B1138)/2))+(COS(RADIANS(B1138))*COS(RADIANS(PARAMETERS!$D$8))*SIN(RADIANS(PARAMETERS!$D$9-A1138)/2)*SIN(RADIANS(PARAMETERS!$D$9-A1138)/2))))*2*3958.756</f>
        <v>1949.0371365675078</v>
      </c>
      <c r="D1138">
        <v>19.189804077148001</v>
      </c>
      <c r="E1138">
        <v>26.20139503479</v>
      </c>
      <c r="F1138">
        <v>34.693450927733998</v>
      </c>
      <c r="G1138">
        <v>41.153335571288999</v>
      </c>
      <c r="H1138">
        <v>50.282981872558999</v>
      </c>
      <c r="I1138" s="10">
        <f>IFERROR(EXP(TREND(LN($D$1:$H$1),LN(D1138:H1138),LN(Calculations!$B$2))),0)</f>
        <v>1.4318136455513659E-3</v>
      </c>
    </row>
    <row r="1139" spans="1:9" x14ac:dyDescent="0.35">
      <c r="A1139">
        <v>-89.5</v>
      </c>
      <c r="B1139">
        <v>18</v>
      </c>
      <c r="C1139">
        <f>ASIN(SQRT((SIN(RADIANS(PARAMETERS!$D$8-B1139)/2)*SIN(RADIANS(PARAMETERS!$D$8-B1139)/2))+(COS(RADIANS(B1139))*COS(RADIANS(PARAMETERS!$D$8))*SIN(RADIANS(PARAMETERS!$D$9-A1139)/2)*SIN(RADIANS(PARAMETERS!$D$9-A1139)/2))))*2*3958.756</f>
        <v>1916.1853215266647</v>
      </c>
      <c r="D1139">
        <v>18.681373596191001</v>
      </c>
      <c r="E1139">
        <v>25.261745452881001</v>
      </c>
      <c r="F1139">
        <v>32.485530853271001</v>
      </c>
      <c r="G1139">
        <v>37.707885742187997</v>
      </c>
      <c r="H1139">
        <v>44.915924072266002</v>
      </c>
      <c r="I1139" s="10">
        <f>IFERROR(EXP(TREND(LN($D$1:$H$1),LN(D1139:H1139),LN(Calculations!$B$2))),0)</f>
        <v>1.2261192277277001E-3</v>
      </c>
    </row>
    <row r="1140" spans="1:9" x14ac:dyDescent="0.35">
      <c r="A1140">
        <v>-89</v>
      </c>
      <c r="B1140">
        <v>18</v>
      </c>
      <c r="C1140">
        <f>ASIN(SQRT((SIN(RADIANS(PARAMETERS!$D$8-B1140)/2)*SIN(RADIANS(PARAMETERS!$D$8-B1140)/2))+(COS(RADIANS(B1140))*COS(RADIANS(PARAMETERS!$D$8))*SIN(RADIANS(PARAMETERS!$D$9-A1140)/2)*SIN(RADIANS(PARAMETERS!$D$9-A1140)/2))))*2*3958.756</f>
        <v>1883.3351727860368</v>
      </c>
      <c r="D1140">
        <v>21.22110748291</v>
      </c>
      <c r="E1140">
        <v>28.223331451416001</v>
      </c>
      <c r="F1140">
        <v>36.493106842041001</v>
      </c>
      <c r="G1140">
        <v>42.666904449462997</v>
      </c>
      <c r="H1140">
        <v>51.255611419677997</v>
      </c>
      <c r="I1140" s="10">
        <f>IFERROR(EXP(TREND(LN($D$1:$H$1),LN(D1140:H1140),LN(Calculations!$B$2))),0)</f>
        <v>1.6884897187184761E-3</v>
      </c>
    </row>
    <row r="1141" spans="1:9" x14ac:dyDescent="0.35">
      <c r="A1141">
        <v>-88.5</v>
      </c>
      <c r="B1141">
        <v>18</v>
      </c>
      <c r="C1141">
        <f>ASIN(SQRT((SIN(RADIANS(PARAMETERS!$D$8-B1141)/2)*SIN(RADIANS(PARAMETERS!$D$8-B1141)/2))+(COS(RADIANS(B1141))*COS(RADIANS(PARAMETERS!$D$8))*SIN(RADIANS(PARAMETERS!$D$9-A1141)/2)*SIN(RADIANS(PARAMETERS!$D$9-A1141)/2))))*2*3958.756</f>
        <v>1850.4870175620451</v>
      </c>
      <c r="D1141">
        <v>26.55565071106</v>
      </c>
      <c r="E1141">
        <v>33.779682159423999</v>
      </c>
      <c r="F1141">
        <v>44.744007110596002</v>
      </c>
      <c r="G1141">
        <v>53.086910247802997</v>
      </c>
      <c r="H1141">
        <v>63.550064086913999</v>
      </c>
      <c r="I1141" s="10">
        <f>IFERROR(EXP(TREND(LN($D$1:$H$1),LN(D1141:H1141),LN(Calculations!$B$2))),0)</f>
        <v>2.9011208070734125E-3</v>
      </c>
    </row>
    <row r="1142" spans="1:9" x14ac:dyDescent="0.35">
      <c r="A1142">
        <v>-88</v>
      </c>
      <c r="B1142">
        <v>18</v>
      </c>
      <c r="C1142">
        <f>ASIN(SQRT((SIN(RADIANS(PARAMETERS!$D$8-B1142)/2)*SIN(RADIANS(PARAMETERS!$D$8-B1142)/2))+(COS(RADIANS(B1142))*COS(RADIANS(PARAMETERS!$D$8))*SIN(RADIANS(PARAMETERS!$D$9-A1142)/2)*SIN(RADIANS(PARAMETERS!$D$9-A1142)/2))))*2*3958.756</f>
        <v>1817.6412015520052</v>
      </c>
      <c r="D1142">
        <v>31.832832336426002</v>
      </c>
      <c r="E1142">
        <v>41.162914276122997</v>
      </c>
      <c r="F1142">
        <v>55.579875946045</v>
      </c>
      <c r="G1142">
        <v>64.073509216309006</v>
      </c>
      <c r="H1142">
        <v>74.541221618652003</v>
      </c>
      <c r="I1142" s="10">
        <f>IFERROR(EXP(TREND(LN($D$1:$H$1),LN(D1142:H1142),LN(Calculations!$B$2))),0)</f>
        <v>4.8458635749417762E-3</v>
      </c>
    </row>
    <row r="1143" spans="1:9" x14ac:dyDescent="0.35">
      <c r="A1143">
        <v>-87.5</v>
      </c>
      <c r="B1143">
        <v>18</v>
      </c>
      <c r="C1143">
        <f>ASIN(SQRT((SIN(RADIANS(PARAMETERS!$D$8-B1143)/2)*SIN(RADIANS(PARAMETERS!$D$8-B1143)/2))+(COS(RADIANS(B1143))*COS(RADIANS(PARAMETERS!$D$8))*SIN(RADIANS(PARAMETERS!$D$9-A1143)/2)*SIN(RADIANS(PARAMETERS!$D$9-A1143)/2))))*2*3958.756</f>
        <v>1784.7980906841308</v>
      </c>
      <c r="D1143">
        <v>40.370578765868999</v>
      </c>
      <c r="E1143">
        <v>54.193893432617003</v>
      </c>
      <c r="F1143">
        <v>69.620109558105</v>
      </c>
      <c r="G1143">
        <v>79.900985717772997</v>
      </c>
      <c r="H1143">
        <v>93.91641998291</v>
      </c>
      <c r="I1143" s="10">
        <f>IFERROR(EXP(TREND(LN($D$1:$H$1),LN(D1143:H1143),LN(Calculations!$B$2))),0)</f>
        <v>9.6973059365246788E-3</v>
      </c>
    </row>
    <row r="1144" spans="1:9" x14ac:dyDescent="0.35">
      <c r="A1144">
        <v>-87</v>
      </c>
      <c r="B1144">
        <v>18</v>
      </c>
      <c r="C1144">
        <f>ASIN(SQRT((SIN(RADIANS(PARAMETERS!$D$8-B1144)/2)*SIN(RADIANS(PARAMETERS!$D$8-B1144)/2))+(COS(RADIANS(B1144))*COS(RADIANS(PARAMETERS!$D$8))*SIN(RADIANS(PARAMETERS!$D$9-A1144)/2)*SIN(RADIANS(PARAMETERS!$D$9-A1144)/2))))*2*3958.756</f>
        <v>1751.9580730619352</v>
      </c>
      <c r="D1144">
        <v>56.071304321288999</v>
      </c>
      <c r="E1144">
        <v>70.868354797362997</v>
      </c>
      <c r="F1144">
        <v>91.623527526855</v>
      </c>
      <c r="G1144">
        <v>107.11694335938</v>
      </c>
      <c r="H1144">
        <v>128.66909790039</v>
      </c>
      <c r="I1144" s="10">
        <f>IFERROR(EXP(TREND(LN($D$1:$H$1),LN(D1144:H1144),LN(Calculations!$B$2))),0)</f>
        <v>2.2575696264037673E-2</v>
      </c>
    </row>
    <row r="1145" spans="1:9" x14ac:dyDescent="0.35">
      <c r="A1145">
        <v>-86.5</v>
      </c>
      <c r="B1145">
        <v>18</v>
      </c>
      <c r="C1145">
        <f>ASIN(SQRT((SIN(RADIANS(PARAMETERS!$D$8-B1145)/2)*SIN(RADIANS(PARAMETERS!$D$8-B1145)/2))+(COS(RADIANS(B1145))*COS(RADIANS(PARAMETERS!$D$8))*SIN(RADIANS(PARAMETERS!$D$9-A1145)/2)*SIN(RADIANS(PARAMETERS!$D$9-A1145)/2))))*2*3958.756</f>
        <v>1719.1215611288324</v>
      </c>
      <c r="D1145">
        <v>76.967399597167997</v>
      </c>
      <c r="E1145">
        <v>101.28295898438</v>
      </c>
      <c r="F1145">
        <v>136.95512390137</v>
      </c>
      <c r="G1145">
        <v>156.97418212891</v>
      </c>
      <c r="H1145">
        <v>184.22636413574</v>
      </c>
      <c r="I1145" s="10">
        <f>IFERROR(EXP(TREND(LN($D$1:$H$1),LN(D1145:H1145),LN(Calculations!$B$2))),0)</f>
        <v>4.8439627937263766E-2</v>
      </c>
    </row>
    <row r="1146" spans="1:9" x14ac:dyDescent="0.35">
      <c r="A1146">
        <v>-86</v>
      </c>
      <c r="B1146">
        <v>18</v>
      </c>
      <c r="C1146">
        <f>ASIN(SQRT((SIN(RADIANS(PARAMETERS!$D$8-B1146)/2)*SIN(RADIANS(PARAMETERS!$D$8-B1146)/2))+(COS(RADIANS(B1146))*COS(RADIANS(PARAMETERS!$D$8))*SIN(RADIANS(PARAMETERS!$D$9-A1146)/2)*SIN(RADIANS(PARAMETERS!$D$9-A1146)/2))))*2*3958.756</f>
        <v>1686.2889940827142</v>
      </c>
      <c r="D1146">
        <v>110.29491424561</v>
      </c>
      <c r="E1146">
        <v>148.13481140137</v>
      </c>
      <c r="F1146">
        <v>195.14639282227</v>
      </c>
      <c r="G1146">
        <v>230.76397705078</v>
      </c>
      <c r="H1146">
        <v>280.93109130859</v>
      </c>
      <c r="I1146" s="10">
        <f>IFERROR(EXP(TREND(LN($D$1:$H$1),LN(D1146:H1146),LN(Calculations!$B$2))),0)</f>
        <v>0.10374718040048408</v>
      </c>
    </row>
    <row r="1147" spans="1:9" x14ac:dyDescent="0.35">
      <c r="A1147">
        <v>-85.5</v>
      </c>
      <c r="B1147">
        <v>18</v>
      </c>
      <c r="C1147">
        <f>ASIN(SQRT((SIN(RADIANS(PARAMETERS!$D$8-B1147)/2)*SIN(RADIANS(PARAMETERS!$D$8-B1147)/2))+(COS(RADIANS(B1147))*COS(RADIANS(PARAMETERS!$D$8))*SIN(RADIANS(PARAMETERS!$D$9-A1147)/2)*SIN(RADIANS(PARAMETERS!$D$9-A1147)/2))))*2*3958.756</f>
        <v>1653.4608405749518</v>
      </c>
      <c r="D1147">
        <v>124.51634216309</v>
      </c>
      <c r="E1147">
        <v>160.6206817627</v>
      </c>
      <c r="F1147">
        <v>211.4141998291</v>
      </c>
      <c r="G1147">
        <v>249.87118530273</v>
      </c>
      <c r="H1147">
        <v>301.25939941406</v>
      </c>
      <c r="I1147" s="10">
        <f>IFERROR(EXP(TREND(LN($D$1:$H$1),LN(D1147:H1147),LN(Calculations!$B$2))),0)</f>
        <v>0.16211214634764587</v>
      </c>
    </row>
    <row r="1148" spans="1:9" x14ac:dyDescent="0.35">
      <c r="A1148">
        <v>-85</v>
      </c>
      <c r="B1148">
        <v>18</v>
      </c>
      <c r="C1148">
        <f>ASIN(SQRT((SIN(RADIANS(PARAMETERS!$D$8-B1148)/2)*SIN(RADIANS(PARAMETERS!$D$8-B1148)/2))+(COS(RADIANS(B1148))*COS(RADIANS(PARAMETERS!$D$8))*SIN(RADIANS(PARAMETERS!$D$9-A1148)/2)*SIN(RADIANS(PARAMETERS!$D$9-A1148)/2))))*2*3958.756</f>
        <v>1620.6376017337864</v>
      </c>
      <c r="D1148">
        <v>130.33888244629</v>
      </c>
      <c r="E1148">
        <v>164.90502929688</v>
      </c>
      <c r="F1148">
        <v>216.51681518555</v>
      </c>
      <c r="G1148">
        <v>255.51699829102</v>
      </c>
      <c r="H1148">
        <v>305.26678466797</v>
      </c>
      <c r="I1148" s="10">
        <f>IFERROR(EXP(TREND(LN($D$1:$H$1),LN(D1148:H1148),LN(Calculations!$B$2))),0)</f>
        <v>0.20411676077147045</v>
      </c>
    </row>
    <row r="1149" spans="1:9" x14ac:dyDescent="0.35">
      <c r="A1149">
        <v>-84.5</v>
      </c>
      <c r="B1149">
        <v>18</v>
      </c>
      <c r="C1149">
        <f>ASIN(SQRT((SIN(RADIANS(PARAMETERS!$D$8-B1149)/2)*SIN(RADIANS(PARAMETERS!$D$8-B1149)/2))+(COS(RADIANS(B1149))*COS(RADIANS(PARAMETERS!$D$8))*SIN(RADIANS(PARAMETERS!$D$9-A1149)/2)*SIN(RADIANS(PARAMETERS!$D$9-A1149)/2))))*2*3958.756</f>
        <v>1587.81981455859</v>
      </c>
      <c r="D1149">
        <v>128.26356506348</v>
      </c>
      <c r="E1149">
        <v>165.23440551758</v>
      </c>
      <c r="F1149">
        <v>219.98683166504</v>
      </c>
      <c r="G1149">
        <v>261.81689453125</v>
      </c>
      <c r="H1149">
        <v>312.57852172852</v>
      </c>
      <c r="I1149" s="10">
        <f>IFERROR(EXP(TREND(LN($D$1:$H$1),LN(D1149:H1149),LN(Calculations!$B$2))),0)</f>
        <v>0.16476709164523848</v>
      </c>
    </row>
    <row r="1150" spans="1:9" x14ac:dyDescent="0.35">
      <c r="A1150">
        <v>-84</v>
      </c>
      <c r="B1150">
        <v>18</v>
      </c>
      <c r="C1150">
        <f>ASIN(SQRT((SIN(RADIANS(PARAMETERS!$D$8-B1150)/2)*SIN(RADIANS(PARAMETERS!$D$8-B1150)/2))+(COS(RADIANS(B1150))*COS(RADIANS(PARAMETERS!$D$8))*SIN(RADIANS(PARAMETERS!$D$9-A1150)/2)*SIN(RADIANS(PARAMETERS!$D$9-A1150)/2))))*2*3958.756</f>
        <v>1555.0080557392253</v>
      </c>
      <c r="D1150">
        <v>117.55028533936</v>
      </c>
      <c r="E1150">
        <v>155.25726318359</v>
      </c>
      <c r="F1150">
        <v>204.80079650879</v>
      </c>
      <c r="G1150">
        <v>242.37602233887</v>
      </c>
      <c r="H1150">
        <v>295.33837890625</v>
      </c>
      <c r="I1150" s="10">
        <f>IFERROR(EXP(TREND(LN($D$1:$H$1),LN(D1150:H1150),LN(Calculations!$B$2))),0)</f>
        <v>0.12494124559418994</v>
      </c>
    </row>
    <row r="1151" spans="1:9" x14ac:dyDescent="0.35">
      <c r="A1151">
        <v>-83.5</v>
      </c>
      <c r="B1151">
        <v>18</v>
      </c>
      <c r="C1151">
        <f>ASIN(SQRT((SIN(RADIANS(PARAMETERS!$D$8-B1151)/2)*SIN(RADIANS(PARAMETERS!$D$8-B1151)/2))+(COS(RADIANS(B1151))*COS(RADIANS(PARAMETERS!$D$8))*SIN(RADIANS(PARAMETERS!$D$9-A1151)/2)*SIN(RADIANS(PARAMETERS!$D$9-A1151)/2))))*2*3958.756</f>
        <v>1522.2029459639434</v>
      </c>
      <c r="D1151">
        <v>111.32109069824</v>
      </c>
      <c r="E1151">
        <v>148.97358703613</v>
      </c>
      <c r="F1151">
        <v>195.02917480469</v>
      </c>
      <c r="G1151">
        <v>229.7507019043</v>
      </c>
      <c r="H1151">
        <v>278.45327758789</v>
      </c>
      <c r="I1151" s="10">
        <f>IFERROR(EXP(TREND(LN($D$1:$H$1),LN(D1151:H1151),LN(Calculations!$B$2))),0)</f>
        <v>0.11356508507161801</v>
      </c>
    </row>
    <row r="1152" spans="1:9" x14ac:dyDescent="0.35">
      <c r="A1152">
        <v>-83</v>
      </c>
      <c r="B1152">
        <v>18</v>
      </c>
      <c r="C1152">
        <f>ASIN(SQRT((SIN(RADIANS(PARAMETERS!$D$8-B1152)/2)*SIN(RADIANS(PARAMETERS!$D$8-B1152)/2))+(COS(RADIANS(B1152))*COS(RADIANS(PARAMETERS!$D$8))*SIN(RADIANS(PARAMETERS!$D$9-A1152)/2)*SIN(RADIANS(PARAMETERS!$D$9-A1152)/2))))*2*3958.756</f>
        <v>1489.4051547902711</v>
      </c>
      <c r="D1152">
        <v>125.70859527588</v>
      </c>
      <c r="E1152">
        <v>162.8948059082</v>
      </c>
      <c r="F1152">
        <v>216.40902709961</v>
      </c>
      <c r="G1152">
        <v>257.22421264648</v>
      </c>
      <c r="H1152">
        <v>308.58471679688</v>
      </c>
      <c r="I1152" s="10">
        <f>IFERROR(EXP(TREND(LN($D$1:$H$1),LN(D1152:H1152),LN(Calculations!$B$2))),0)</f>
        <v>0.15441612792745121</v>
      </c>
    </row>
    <row r="1153" spans="1:9" x14ac:dyDescent="0.35">
      <c r="A1153">
        <v>-82.5</v>
      </c>
      <c r="B1153">
        <v>18</v>
      </c>
      <c r="C1153">
        <f>ASIN(SQRT((SIN(RADIANS(PARAMETERS!$D$8-B1153)/2)*SIN(RADIANS(PARAMETERS!$D$8-B1153)/2))+(COS(RADIANS(B1153))*COS(RADIANS(PARAMETERS!$D$8))*SIN(RADIANS(PARAMETERS!$D$9-A1153)/2)*SIN(RADIANS(PARAMETERS!$D$9-A1153)/2))))*2*3958.756</f>
        <v>1456.6154061665366</v>
      </c>
      <c r="D1153">
        <v>144.63665771484</v>
      </c>
      <c r="E1153">
        <v>183.92802429199</v>
      </c>
      <c r="F1153">
        <v>243.54342651367</v>
      </c>
      <c r="G1153">
        <v>288.89318847656</v>
      </c>
      <c r="H1153">
        <v>332.36685180664</v>
      </c>
      <c r="I1153" s="10">
        <f>IFERROR(EXP(TREND(LN($D$1:$H$1),LN(D1153:H1153),LN(Calculations!$B$2))),0)</f>
        <v>0.28175991486742502</v>
      </c>
    </row>
    <row r="1154" spans="1:9" x14ac:dyDescent="0.35">
      <c r="A1154">
        <v>-82</v>
      </c>
      <c r="B1154">
        <v>18</v>
      </c>
      <c r="C1154">
        <f>ASIN(SQRT((SIN(RADIANS(PARAMETERS!$D$8-B1154)/2)*SIN(RADIANS(PARAMETERS!$D$8-B1154)/2))+(COS(RADIANS(B1154))*COS(RADIANS(PARAMETERS!$D$8))*SIN(RADIANS(PARAMETERS!$D$9-A1154)/2)*SIN(RADIANS(PARAMETERS!$D$9-A1154)/2))))*2*3958.756</f>
        <v>1423.8344847075568</v>
      </c>
      <c r="D1154">
        <v>162.93521118164</v>
      </c>
      <c r="E1154">
        <v>207.7798614502</v>
      </c>
      <c r="F1154">
        <v>276.02981567383</v>
      </c>
      <c r="G1154">
        <v>315.83987426758</v>
      </c>
      <c r="H1154">
        <v>359.48403930664</v>
      </c>
      <c r="I1154" s="10">
        <f>IFERROR(EXP(TREND(LN($D$1:$H$1),LN(D1154:H1154),LN(Calculations!$B$2))),0)</f>
        <v>0.49884846735534749</v>
      </c>
    </row>
    <row r="1155" spans="1:9" x14ac:dyDescent="0.35">
      <c r="A1155">
        <v>-81.5</v>
      </c>
      <c r="B1155">
        <v>18</v>
      </c>
      <c r="C1155">
        <f>ASIN(SQRT((SIN(RADIANS(PARAMETERS!$D$8-B1155)/2)*SIN(RADIANS(PARAMETERS!$D$8-B1155)/2))+(COS(RADIANS(B1155))*COS(RADIANS(PARAMETERS!$D$8))*SIN(RADIANS(PARAMETERS!$D$9-A1155)/2)*SIN(RADIANS(PARAMETERS!$D$9-A1155)/2))))*2*3958.756</f>
        <v>1391.0632428471986</v>
      </c>
      <c r="D1155">
        <v>171.20791625977</v>
      </c>
      <c r="E1155">
        <v>221.8537902832</v>
      </c>
      <c r="F1155">
        <v>298.50143432617</v>
      </c>
      <c r="G1155">
        <v>335.94396972656</v>
      </c>
      <c r="H1155">
        <v>385.9098815918</v>
      </c>
      <c r="I1155" s="10">
        <f>IFERROR(EXP(TREND(LN($D$1:$H$1),LN(D1155:H1155),LN(Calculations!$B$2))),0)</f>
        <v>0.51871491913223444</v>
      </c>
    </row>
    <row r="1156" spans="1:9" x14ac:dyDescent="0.35">
      <c r="A1156">
        <v>-81</v>
      </c>
      <c r="B1156">
        <v>18</v>
      </c>
      <c r="C1156">
        <f>ASIN(SQRT((SIN(RADIANS(PARAMETERS!$D$8-B1156)/2)*SIN(RADIANS(PARAMETERS!$D$8-B1156)/2))+(COS(RADIANS(B1156))*COS(RADIANS(PARAMETERS!$D$8))*SIN(RADIANS(PARAMETERS!$D$9-A1156)/2)*SIN(RADIANS(PARAMETERS!$D$9-A1156)/2))))*2*3958.756</f>
        <v>1358.3026090137421</v>
      </c>
      <c r="D1156">
        <v>140.76675415039</v>
      </c>
      <c r="E1156">
        <v>178.23942565918</v>
      </c>
      <c r="F1156">
        <v>234.82940673828</v>
      </c>
      <c r="G1156">
        <v>277.70742797852</v>
      </c>
      <c r="H1156">
        <v>323.09274291992</v>
      </c>
      <c r="I1156" s="10">
        <f>IFERROR(EXP(TREND(LN($D$1:$H$1),LN(D1156:H1156),LN(Calculations!$B$2))),0)</f>
        <v>0.26825353638277449</v>
      </c>
    </row>
    <row r="1157" spans="1:9" x14ac:dyDescent="0.35">
      <c r="A1157">
        <v>-80.5</v>
      </c>
      <c r="B1157">
        <v>18</v>
      </c>
      <c r="C1157">
        <f>ASIN(SQRT((SIN(RADIANS(PARAMETERS!$D$8-B1157)/2)*SIN(RADIANS(PARAMETERS!$D$8-B1157)/2))+(COS(RADIANS(B1157))*COS(RADIANS(PARAMETERS!$D$8))*SIN(RADIANS(PARAMETERS!$D$9-A1157)/2)*SIN(RADIANS(PARAMETERS!$D$9-A1157)/2))))*2*3958.756</f>
        <v>1325.5535970023066</v>
      </c>
      <c r="D1157">
        <v>93.19841003418</v>
      </c>
      <c r="E1157">
        <v>129.76364135742</v>
      </c>
      <c r="F1157">
        <v>168.27746582031</v>
      </c>
      <c r="G1157">
        <v>196.70314025879</v>
      </c>
      <c r="H1157">
        <v>236.23822021484</v>
      </c>
      <c r="I1157" s="10">
        <f>IFERROR(EXP(TREND(LN($D$1:$H$1),LN(D1157:H1157),LN(Calculations!$B$2))),0)</f>
        <v>7.2981901962928863E-2</v>
      </c>
    </row>
    <row r="1158" spans="1:9" x14ac:dyDescent="0.35">
      <c r="A1158">
        <v>-80</v>
      </c>
      <c r="B1158">
        <v>18</v>
      </c>
      <c r="C1158">
        <f>ASIN(SQRT((SIN(RADIANS(PARAMETERS!$D$8-B1158)/2)*SIN(RADIANS(PARAMETERS!$D$8-B1158)/2))+(COS(RADIANS(B1158))*COS(RADIANS(PARAMETERS!$D$8))*SIN(RADIANS(PARAMETERS!$D$9-A1158)/2)*SIN(RADIANS(PARAMETERS!$D$9-A1158)/2))))*2*3958.756</f>
        <v>1292.817316753149</v>
      </c>
      <c r="D1158">
        <v>64.314025878905994</v>
      </c>
      <c r="E1158">
        <v>85.645179748535</v>
      </c>
      <c r="F1158">
        <v>119.68190765381</v>
      </c>
      <c r="G1158">
        <v>142.42643737793</v>
      </c>
      <c r="H1158">
        <v>169.8896484375</v>
      </c>
      <c r="I1158" s="10">
        <f>IFERROR(EXP(TREND(LN($D$1:$H$1),LN(D1158:H1158),LN(Calculations!$B$2))),0)</f>
        <v>2.4119408254288831E-2</v>
      </c>
    </row>
    <row r="1159" spans="1:9" x14ac:dyDescent="0.35">
      <c r="A1159">
        <v>-79.5</v>
      </c>
      <c r="B1159">
        <v>18</v>
      </c>
      <c r="C1159">
        <f>ASIN(SQRT((SIN(RADIANS(PARAMETERS!$D$8-B1159)/2)*SIN(RADIANS(PARAMETERS!$D$8-B1159)/2))+(COS(RADIANS(B1159))*COS(RADIANS(PARAMETERS!$D$8))*SIN(RADIANS(PARAMETERS!$D$9-A1159)/2)*SIN(RADIANS(PARAMETERS!$D$9-A1159)/2))))*2*3958.756</f>
        <v>1260.0949867871279</v>
      </c>
      <c r="D1159">
        <v>65.014175415039006</v>
      </c>
      <c r="E1159">
        <v>89.097320556640994</v>
      </c>
      <c r="F1159">
        <v>128.74957275391</v>
      </c>
      <c r="G1159">
        <v>151.98992919922</v>
      </c>
      <c r="H1159">
        <v>183.59394836426</v>
      </c>
      <c r="I1159" s="10">
        <f>IFERROR(EXP(TREND(LN($D$1:$H$1),LN(D1159:H1159),LN(Calculations!$B$2))),0)</f>
        <v>2.2297860743511089E-2</v>
      </c>
    </row>
    <row r="1160" spans="1:9" x14ac:dyDescent="0.35">
      <c r="A1160">
        <v>-79</v>
      </c>
      <c r="B1160">
        <v>18</v>
      </c>
      <c r="C1160">
        <f>ASIN(SQRT((SIN(RADIANS(PARAMETERS!$D$8-B1160)/2)*SIN(RADIANS(PARAMETERS!$D$8-B1160)/2))+(COS(RADIANS(B1160))*COS(RADIANS(PARAMETERS!$D$8))*SIN(RADIANS(PARAMETERS!$D$9-A1160)/2)*SIN(RADIANS(PARAMETERS!$D$9-A1160)/2))))*2*3958.756</f>
        <v>1227.3879486019864</v>
      </c>
      <c r="D1160">
        <v>73.315353393555</v>
      </c>
      <c r="E1160">
        <v>101.90126037598</v>
      </c>
      <c r="F1160">
        <v>143.58435058594</v>
      </c>
      <c r="G1160">
        <v>168.60969543457</v>
      </c>
      <c r="H1160">
        <v>203.59008789063</v>
      </c>
      <c r="I1160" s="10">
        <f>IFERROR(EXP(TREND(LN($D$1:$H$1),LN(D1160:H1160),LN(Calculations!$B$2))),0)</f>
        <v>3.0899086112399467E-2</v>
      </c>
    </row>
    <row r="1161" spans="1:9" x14ac:dyDescent="0.35">
      <c r="A1161">
        <v>-78.5</v>
      </c>
      <c r="B1161">
        <v>18</v>
      </c>
      <c r="C1161">
        <f>ASIN(SQRT((SIN(RADIANS(PARAMETERS!$D$8-B1161)/2)*SIN(RADIANS(PARAMETERS!$D$8-B1161)/2))+(COS(RADIANS(B1161))*COS(RADIANS(PARAMETERS!$D$8))*SIN(RADIANS(PARAMETERS!$D$9-A1161)/2)*SIN(RADIANS(PARAMETERS!$D$9-A1161)/2))))*2*3958.756</f>
        <v>1194.6976833979945</v>
      </c>
      <c r="D1161">
        <v>81.311676025390994</v>
      </c>
      <c r="E1161">
        <v>115.72006988525</v>
      </c>
      <c r="F1161">
        <v>159.47413635254</v>
      </c>
      <c r="G1161">
        <v>189.21975708008</v>
      </c>
      <c r="H1161">
        <v>231.27130126953</v>
      </c>
      <c r="I1161" s="10">
        <f>IFERROR(EXP(TREND(LN($D$1:$H$1),LN(D1161:H1161),LN(Calculations!$B$2))),0)</f>
        <v>3.8257505796400644E-2</v>
      </c>
    </row>
    <row r="1162" spans="1:9" x14ac:dyDescent="0.35">
      <c r="A1162">
        <v>-78</v>
      </c>
      <c r="B1162">
        <v>18</v>
      </c>
      <c r="C1162">
        <f>ASIN(SQRT((SIN(RADIANS(PARAMETERS!$D$8-B1162)/2)*SIN(RADIANS(PARAMETERS!$D$8-B1162)/2))+(COS(RADIANS(B1162))*COS(RADIANS(PARAMETERS!$D$8))*SIN(RADIANS(PARAMETERS!$D$9-A1162)/2)*SIN(RADIANS(PARAMETERS!$D$9-A1162)/2))))*2*3958.756</f>
        <v>1162.0258315823182</v>
      </c>
      <c r="D1162">
        <v>77.170234680175994</v>
      </c>
      <c r="E1162">
        <v>107.06601715088</v>
      </c>
      <c r="F1162">
        <v>148.3257598877</v>
      </c>
      <c r="G1162">
        <v>174.01974487305</v>
      </c>
      <c r="H1162">
        <v>209.89926147461</v>
      </c>
      <c r="I1162" s="10">
        <f>IFERROR(EXP(TREND(LN($D$1:$H$1),LN(D1162:H1162),LN(Calculations!$B$2))),0)</f>
        <v>3.6603656542626699E-2</v>
      </c>
    </row>
    <row r="1163" spans="1:9" x14ac:dyDescent="0.35">
      <c r="A1163">
        <v>-77.5</v>
      </c>
      <c r="B1163">
        <v>18</v>
      </c>
      <c r="C1163">
        <f>ASIN(SQRT((SIN(RADIANS(PARAMETERS!$D$8-B1163)/2)*SIN(RADIANS(PARAMETERS!$D$8-B1163)/2))+(COS(RADIANS(B1163))*COS(RADIANS(PARAMETERS!$D$8))*SIN(RADIANS(PARAMETERS!$D$9-A1163)/2)*SIN(RADIANS(PARAMETERS!$D$9-A1163)/2))))*2*3958.756</f>
        <v>1129.3742156026447</v>
      </c>
      <c r="D1163">
        <v>77.685760498047003</v>
      </c>
      <c r="E1163">
        <v>107.8924407959</v>
      </c>
      <c r="F1163">
        <v>149.17596435547</v>
      </c>
      <c r="G1163">
        <v>175.02090454102</v>
      </c>
      <c r="H1163">
        <v>211.11201477051</v>
      </c>
      <c r="I1163" s="10">
        <f>IFERROR(EXP(TREND(LN($D$1:$H$1),LN(D1163:H1163),LN(Calculations!$B$2))),0)</f>
        <v>3.7325156548319222E-2</v>
      </c>
    </row>
    <row r="1164" spans="1:9" x14ac:dyDescent="0.35">
      <c r="A1164">
        <v>-77</v>
      </c>
      <c r="B1164">
        <v>18</v>
      </c>
      <c r="C1164">
        <f>ASIN(SQRT((SIN(RADIANS(PARAMETERS!$D$8-B1164)/2)*SIN(RADIANS(PARAMETERS!$D$8-B1164)/2))+(COS(RADIANS(B1164))*COS(RADIANS(PARAMETERS!$D$8))*SIN(RADIANS(PARAMETERS!$D$9-A1164)/2)*SIN(RADIANS(PARAMETERS!$D$9-A1164)/2))))*2*3958.756</f>
        <v>1096.7448667879196</v>
      </c>
      <c r="D1164">
        <v>84.21369934082</v>
      </c>
      <c r="E1164">
        <v>119.54210662842</v>
      </c>
      <c r="F1164">
        <v>162.16357421875</v>
      </c>
      <c r="G1164">
        <v>191.66094970703</v>
      </c>
      <c r="H1164">
        <v>233.18408203125</v>
      </c>
      <c r="I1164" s="10">
        <f>IFERROR(EXP(TREND(LN($D$1:$H$1),LN(D1164:H1164),LN(Calculations!$B$2))),0)</f>
        <v>4.4334247068961281E-2</v>
      </c>
    </row>
    <row r="1165" spans="1:9" x14ac:dyDescent="0.35">
      <c r="A1165">
        <v>-76.5</v>
      </c>
      <c r="B1165">
        <v>18</v>
      </c>
      <c r="C1165">
        <f>ASIN(SQRT((SIN(RADIANS(PARAMETERS!$D$8-B1165)/2)*SIN(RADIANS(PARAMETERS!$D$8-B1165)/2))+(COS(RADIANS(B1165))*COS(RADIANS(PARAMETERS!$D$8))*SIN(RADIANS(PARAMETERS!$D$9-A1165)/2)*SIN(RADIANS(PARAMETERS!$D$9-A1165)/2))))*2*3958.756</f>
        <v>1064.1400570352455</v>
      </c>
      <c r="D1165">
        <v>91.046661376952997</v>
      </c>
      <c r="E1165">
        <v>131.94480895996</v>
      </c>
      <c r="F1165">
        <v>175.21368408203</v>
      </c>
      <c r="G1165">
        <v>208.20323181152</v>
      </c>
      <c r="H1165">
        <v>254.91621398926</v>
      </c>
      <c r="I1165" s="10">
        <f>IFERROR(EXP(TREND(LN($D$1:$H$1),LN(D1165:H1165),LN(Calculations!$B$2))),0)</f>
        <v>5.3021719845792965E-2</v>
      </c>
    </row>
    <row r="1166" spans="1:9" x14ac:dyDescent="0.35">
      <c r="A1166">
        <v>-76</v>
      </c>
      <c r="B1166">
        <v>18</v>
      </c>
      <c r="C1166">
        <f>ASIN(SQRT((SIN(RADIANS(PARAMETERS!$D$8-B1166)/2)*SIN(RADIANS(PARAMETERS!$D$8-B1166)/2))+(COS(RADIANS(B1166))*COS(RADIANS(PARAMETERS!$D$8))*SIN(RADIANS(PARAMETERS!$D$9-A1166)/2)*SIN(RADIANS(PARAMETERS!$D$9-A1166)/2))))*2*3958.756</f>
        <v>1031.5623363871689</v>
      </c>
      <c r="D1166">
        <v>51.587669372558999</v>
      </c>
      <c r="E1166">
        <v>69.316062927245994</v>
      </c>
      <c r="F1166">
        <v>93.436332702637003</v>
      </c>
      <c r="G1166">
        <v>112.04499816895</v>
      </c>
      <c r="H1166">
        <v>136.63661193848</v>
      </c>
      <c r="I1166" s="10">
        <f>IFERROR(EXP(TREND(LN($D$1:$H$1),LN(D1166:H1166),LN(Calculations!$B$2))),0)</f>
        <v>1.4729545112869039E-2</v>
      </c>
    </row>
    <row r="1167" spans="1:9" x14ac:dyDescent="0.35">
      <c r="A1167">
        <v>-75.5</v>
      </c>
      <c r="B1167">
        <v>18</v>
      </c>
      <c r="C1167">
        <f>ASIN(SQRT((SIN(RADIANS(PARAMETERS!$D$8-B1167)/2)*SIN(RADIANS(PARAMETERS!$D$8-B1167)/2))+(COS(RADIANS(B1167))*COS(RADIANS(PARAMETERS!$D$8))*SIN(RADIANS(PARAMETERS!$D$9-A1167)/2)*SIN(RADIANS(PARAMETERS!$D$9-A1167)/2))))*2*3958.756</f>
        <v>999.01457780652947</v>
      </c>
      <c r="D1167">
        <v>35.307994842528998</v>
      </c>
      <c r="E1167">
        <v>48.297805786132997</v>
      </c>
      <c r="F1167">
        <v>66.587669372559006</v>
      </c>
      <c r="G1167">
        <v>78.712501525879006</v>
      </c>
      <c r="H1167">
        <v>95.783485412597997</v>
      </c>
      <c r="I1167" s="10">
        <f>IFERROR(EXP(TREND(LN($D$1:$H$1),LN(D1167:H1167),LN(Calculations!$B$2))),0)</f>
        <v>6.065623778921561E-3</v>
      </c>
    </row>
    <row r="1168" spans="1:9" x14ac:dyDescent="0.35">
      <c r="A1168">
        <v>-75</v>
      </c>
      <c r="B1168">
        <v>18</v>
      </c>
      <c r="C1168">
        <f>ASIN(SQRT((SIN(RADIANS(PARAMETERS!$D$8-B1168)/2)*SIN(RADIANS(PARAMETERS!$D$8-B1168)/2))+(COS(RADIANS(B1168))*COS(RADIANS(PARAMETERS!$D$8))*SIN(RADIANS(PARAMETERS!$D$9-A1168)/2)*SIN(RADIANS(PARAMETERS!$D$9-A1168)/2))))*2*3958.756</f>
        <v>966.50003079501255</v>
      </c>
      <c r="D1168">
        <v>26.428480148315</v>
      </c>
      <c r="E1168">
        <v>34.453014373778998</v>
      </c>
      <c r="F1168">
        <v>46.962989807128999</v>
      </c>
      <c r="G1168">
        <v>56.699642181396001</v>
      </c>
      <c r="H1168">
        <v>68.020210266112997</v>
      </c>
      <c r="I1168" s="10">
        <f>IFERROR(EXP(TREND(LN($D$1:$H$1),LN(D1168:H1168),LN(Calculations!$B$2))),0)</f>
        <v>2.9636824524860964E-3</v>
      </c>
    </row>
    <row r="1169" spans="1:9" x14ac:dyDescent="0.35">
      <c r="A1169">
        <v>-74.5</v>
      </c>
      <c r="B1169">
        <v>18</v>
      </c>
      <c r="C1169">
        <f>ASIN(SQRT((SIN(RADIANS(PARAMETERS!$D$8-B1169)/2)*SIN(RADIANS(PARAMETERS!$D$8-B1169)/2))+(COS(RADIANS(B1169))*COS(RADIANS(PARAMETERS!$D$8))*SIN(RADIANS(PARAMETERS!$D$9-A1169)/2)*SIN(RADIANS(PARAMETERS!$D$9-A1169)/2))))*2*3958.756</f>
        <v>934.02238594166272</v>
      </c>
      <c r="D1169">
        <v>26.672924041748001</v>
      </c>
      <c r="E1169">
        <v>35.267002105712997</v>
      </c>
      <c r="F1169">
        <v>48.873500823975</v>
      </c>
      <c r="G1169">
        <v>59.33890914917</v>
      </c>
      <c r="H1169">
        <v>71.846984863280994</v>
      </c>
      <c r="I1169" s="10">
        <f>IFERROR(EXP(TREND(LN($D$1:$H$1),LN(D1169:H1169),LN(Calculations!$B$2))),0)</f>
        <v>3.0759085428026726E-3</v>
      </c>
    </row>
    <row r="1170" spans="1:9" x14ac:dyDescent="0.35">
      <c r="A1170">
        <v>-74</v>
      </c>
      <c r="B1170">
        <v>18</v>
      </c>
      <c r="C1170">
        <f>ASIN(SQRT((SIN(RADIANS(PARAMETERS!$D$8-B1170)/2)*SIN(RADIANS(PARAMETERS!$D$8-B1170)/2))+(COS(RADIANS(B1170))*COS(RADIANS(PARAMETERS!$D$8))*SIN(RADIANS(PARAMETERS!$D$9-A1170)/2)*SIN(RADIANS(PARAMETERS!$D$9-A1170)/2))))*2*3958.756</f>
        <v>901.58585306298312</v>
      </c>
      <c r="D1170">
        <v>34.181308746337997</v>
      </c>
      <c r="E1170">
        <v>46.908340454102003</v>
      </c>
      <c r="F1170">
        <v>65.65714263916</v>
      </c>
      <c r="G1170">
        <v>78.314964294434006</v>
      </c>
      <c r="H1170">
        <v>96.312576293945</v>
      </c>
      <c r="I1170" s="10">
        <f>IFERROR(EXP(TREND(LN($D$1:$H$1),LN(D1170:H1170),LN(Calculations!$B$2))),0)</f>
        <v>5.5191342029517875E-3</v>
      </c>
    </row>
    <row r="1171" spans="1:9" x14ac:dyDescent="0.35">
      <c r="A1171">
        <v>-73.5</v>
      </c>
      <c r="B1171">
        <v>18</v>
      </c>
      <c r="C1171">
        <f>ASIN(SQRT((SIN(RADIANS(PARAMETERS!$D$8-B1171)/2)*SIN(RADIANS(PARAMETERS!$D$8-B1171)/2))+(COS(RADIANS(B1171))*COS(RADIANS(PARAMETERS!$D$8))*SIN(RADIANS(PARAMETERS!$D$9-A1171)/2)*SIN(RADIANS(PARAMETERS!$D$9-A1171)/2))))*2*3958.756</f>
        <v>869.19525635407126</v>
      </c>
      <c r="D1171">
        <v>47.185863494872997</v>
      </c>
      <c r="E1171">
        <v>64.922782897949006</v>
      </c>
      <c r="F1171">
        <v>88.141777038574006</v>
      </c>
      <c r="G1171">
        <v>106.15628814697</v>
      </c>
      <c r="H1171">
        <v>131.82928466797</v>
      </c>
      <c r="I1171" s="10">
        <f>IFERROR(EXP(TREND(LN($D$1:$H$1),LN(D1171:H1171),LN(Calculations!$B$2))),0)</f>
        <v>1.1430922578518798E-2</v>
      </c>
    </row>
    <row r="1172" spans="1:9" x14ac:dyDescent="0.35">
      <c r="A1172">
        <v>-73</v>
      </c>
      <c r="B1172">
        <v>18</v>
      </c>
      <c r="C1172">
        <f>ASIN(SQRT((SIN(RADIANS(PARAMETERS!$D$8-B1172)/2)*SIN(RADIANS(PARAMETERS!$D$8-B1172)/2))+(COS(RADIANS(B1172))*COS(RADIANS(PARAMETERS!$D$8))*SIN(RADIANS(PARAMETERS!$D$9-A1172)/2)*SIN(RADIANS(PARAMETERS!$D$9-A1172)/2))))*2*3958.756</f>
        <v>836.85615097615744</v>
      </c>
      <c r="D1172">
        <v>59.889377593993999</v>
      </c>
      <c r="E1172">
        <v>78.286689758300994</v>
      </c>
      <c r="F1172">
        <v>107.05294036865</v>
      </c>
      <c r="G1172">
        <v>129.49822998047</v>
      </c>
      <c r="H1172">
        <v>154.55822753906</v>
      </c>
      <c r="I1172" s="10">
        <f>IFERROR(EXP(TREND(LN($D$1:$H$1),LN(D1172:H1172),LN(Calculations!$B$2))),0)</f>
        <v>2.0917005633376458E-2</v>
      </c>
    </row>
    <row r="1173" spans="1:9" x14ac:dyDescent="0.35">
      <c r="A1173">
        <v>-72.5</v>
      </c>
      <c r="B1173">
        <v>18</v>
      </c>
      <c r="C1173">
        <f>ASIN(SQRT((SIN(RADIANS(PARAMETERS!$D$8-B1173)/2)*SIN(RADIANS(PARAMETERS!$D$8-B1173)/2))+(COS(RADIANS(B1173))*COS(RADIANS(PARAMETERS!$D$8))*SIN(RADIANS(PARAMETERS!$D$9-A1173)/2)*SIN(RADIANS(PARAMETERS!$D$9-A1173)/2))))*2*3958.756</f>
        <v>804.57496685186459</v>
      </c>
      <c r="D1173">
        <v>67.312438964844006</v>
      </c>
      <c r="E1173">
        <v>88.600303649902003</v>
      </c>
      <c r="F1173">
        <v>122.1385269165</v>
      </c>
      <c r="G1173">
        <v>144.31092834473</v>
      </c>
      <c r="H1173">
        <v>172.24598693848</v>
      </c>
      <c r="I1173" s="10">
        <f>IFERROR(EXP(TREND(LN($D$1:$H$1),LN(D1173:H1173),LN(Calculations!$B$2))),0)</f>
        <v>2.8645787898318686E-2</v>
      </c>
    </row>
    <row r="1174" spans="1:9" x14ac:dyDescent="0.35">
      <c r="A1174">
        <v>-72</v>
      </c>
      <c r="B1174">
        <v>18</v>
      </c>
      <c r="C1174">
        <f>ASIN(SQRT((SIN(RADIANS(PARAMETERS!$D$8-B1174)/2)*SIN(RADIANS(PARAMETERS!$D$8-B1174)/2))+(COS(RADIANS(B1174))*COS(RADIANS(PARAMETERS!$D$8))*SIN(RADIANS(PARAMETERS!$D$9-A1174)/2)*SIN(RADIANS(PARAMETERS!$D$9-A1174)/2))))*2*3958.756</f>
        <v>772.35918725580984</v>
      </c>
      <c r="D1174">
        <v>70.17650604248</v>
      </c>
      <c r="E1174">
        <v>92.192878723145</v>
      </c>
      <c r="F1174">
        <v>126.80612182617</v>
      </c>
      <c r="G1174">
        <v>148.29612731934</v>
      </c>
      <c r="H1174">
        <v>176.61645507813</v>
      </c>
      <c r="I1174" s="10">
        <f>IFERROR(EXP(TREND(LN($D$1:$H$1),LN(D1174:H1174),LN(Calculations!$B$2))),0)</f>
        <v>3.3044446440073871E-2</v>
      </c>
    </row>
    <row r="1175" spans="1:9" x14ac:dyDescent="0.35">
      <c r="A1175">
        <v>-71.5</v>
      </c>
      <c r="B1175">
        <v>18</v>
      </c>
      <c r="C1175">
        <f>ASIN(SQRT((SIN(RADIANS(PARAMETERS!$D$8-B1175)/2)*SIN(RADIANS(PARAMETERS!$D$8-B1175)/2))+(COS(RADIANS(B1175))*COS(RADIANS(PARAMETERS!$D$8))*SIN(RADIANS(PARAMETERS!$D$9-A1175)/2)*SIN(RADIANS(PARAMETERS!$D$9-A1175)/2))))*2*3958.756</f>
        <v>740.21757226060504</v>
      </c>
      <c r="D1175">
        <v>75.268783569335994</v>
      </c>
      <c r="E1175">
        <v>99.305313110352003</v>
      </c>
      <c r="F1175">
        <v>135.73715209961</v>
      </c>
      <c r="G1175">
        <v>157.59533691406</v>
      </c>
      <c r="H1175">
        <v>187.7723236084</v>
      </c>
      <c r="I1175" s="10">
        <f>IFERROR(EXP(TREND(LN($D$1:$H$1),LN(D1175:H1175),LN(Calculations!$B$2))),0)</f>
        <v>4.0711054804256699E-2</v>
      </c>
    </row>
    <row r="1176" spans="1:9" x14ac:dyDescent="0.35">
      <c r="A1176">
        <v>-71</v>
      </c>
      <c r="B1176">
        <v>18</v>
      </c>
      <c r="C1176">
        <f>ASIN(SQRT((SIN(RADIANS(PARAMETERS!$D$8-B1176)/2)*SIN(RADIANS(PARAMETERS!$D$8-B1176)/2))+(COS(RADIANS(B1176))*COS(RADIANS(PARAMETERS!$D$8))*SIN(RADIANS(PARAMETERS!$D$9-A1176)/2)*SIN(RADIANS(PARAMETERS!$D$9-A1176)/2))))*2*3958.756</f>
        <v>708.16044049475965</v>
      </c>
      <c r="D1176">
        <v>82.188537597655994</v>
      </c>
      <c r="E1176">
        <v>109.53128814697</v>
      </c>
      <c r="F1176">
        <v>147.22705078125</v>
      </c>
      <c r="G1176">
        <v>171.4227142334</v>
      </c>
      <c r="H1176">
        <v>204.93070983887</v>
      </c>
      <c r="I1176" s="10">
        <f>IFERROR(EXP(TREND(LN($D$1:$H$1),LN(D1176:H1176),LN(Calculations!$B$2))),0)</f>
        <v>5.2070088296722494E-2</v>
      </c>
    </row>
    <row r="1177" spans="1:9" x14ac:dyDescent="0.35">
      <c r="A1177">
        <v>-70.5</v>
      </c>
      <c r="B1177">
        <v>18</v>
      </c>
      <c r="C1177">
        <f>ASIN(SQRT((SIN(RADIANS(PARAMETERS!$D$8-B1177)/2)*SIN(RADIANS(PARAMETERS!$D$8-B1177)/2))+(COS(RADIANS(B1177))*COS(RADIANS(PARAMETERS!$D$8))*SIN(RADIANS(PARAMETERS!$D$9-A1177)/2)*SIN(RADIANS(PARAMETERS!$D$9-A1177)/2))))*2*3958.756</f>
        <v>676.20002737860352</v>
      </c>
      <c r="D1177">
        <v>83.038642883300994</v>
      </c>
      <c r="E1177">
        <v>110.60500335693</v>
      </c>
      <c r="F1177">
        <v>148.18266296387</v>
      </c>
      <c r="G1177">
        <v>172.41474914551</v>
      </c>
      <c r="H1177">
        <v>205.94758605957</v>
      </c>
      <c r="I1177" s="10">
        <f>IFERROR(EXP(TREND(LN($D$1:$H$1),LN(D1177:H1177),LN(Calculations!$B$2))),0)</f>
        <v>5.4377680520658889E-2</v>
      </c>
    </row>
    <row r="1178" spans="1:9" x14ac:dyDescent="0.35">
      <c r="A1178">
        <v>-70</v>
      </c>
      <c r="B1178">
        <v>18</v>
      </c>
      <c r="C1178">
        <f>ASIN(SQRT((SIN(RADIANS(PARAMETERS!$D$8-B1178)/2)*SIN(RADIANS(PARAMETERS!$D$8-B1178)/2))+(COS(RADIANS(B1178))*COS(RADIANS(PARAMETERS!$D$8))*SIN(RADIANS(PARAMETERS!$D$9-A1178)/2)*SIN(RADIANS(PARAMETERS!$D$9-A1178)/2))))*2*3958.756</f>
        <v>644.3509445979023</v>
      </c>
      <c r="D1178">
        <v>80.127090454102003</v>
      </c>
      <c r="E1178">
        <v>106.30268859863</v>
      </c>
      <c r="F1178">
        <v>143.50924682617</v>
      </c>
      <c r="G1178">
        <v>166.87910461426</v>
      </c>
      <c r="H1178">
        <v>199.19807434082</v>
      </c>
      <c r="I1178" s="10">
        <f>IFERROR(EXP(TREND(LN($D$1:$H$1),LN(D1178:H1178),LN(Calculations!$B$2))),0)</f>
        <v>4.8840417320012292E-2</v>
      </c>
    </row>
    <row r="1179" spans="1:9" x14ac:dyDescent="0.35">
      <c r="A1179">
        <v>-69.5</v>
      </c>
      <c r="B1179">
        <v>18</v>
      </c>
      <c r="C1179">
        <f>ASIN(SQRT((SIN(RADIANS(PARAMETERS!$D$8-B1179)/2)*SIN(RADIANS(PARAMETERS!$D$8-B1179)/2))+(COS(RADIANS(B1179))*COS(RADIANS(PARAMETERS!$D$8))*SIN(RADIANS(PARAMETERS!$D$9-A1179)/2)*SIN(RADIANS(PARAMETERS!$D$9-A1179)/2))))*2*3958.756</f>
        <v>612.63077489610112</v>
      </c>
      <c r="D1179">
        <v>77.199493408202997</v>
      </c>
      <c r="E1179">
        <v>102.2116394043</v>
      </c>
      <c r="F1179">
        <v>139.18499755859</v>
      </c>
      <c r="G1179">
        <v>161.94338989258</v>
      </c>
      <c r="H1179">
        <v>193.43643188477</v>
      </c>
      <c r="I1179" s="10">
        <f>IFERROR(EXP(TREND(LN($D$1:$H$1),LN(D1179:H1179),LN(Calculations!$B$2))),0)</f>
        <v>4.3166801474864291E-2</v>
      </c>
    </row>
    <row r="1180" spans="1:9" x14ac:dyDescent="0.35">
      <c r="A1180">
        <v>-69</v>
      </c>
      <c r="B1180">
        <v>18</v>
      </c>
      <c r="C1180">
        <f>ASIN(SQRT((SIN(RADIANS(PARAMETERS!$D$8-B1180)/2)*SIN(RADIANS(PARAMETERS!$D$8-B1180)/2))+(COS(RADIANS(B1180))*COS(RADIANS(PARAMETERS!$D$8))*SIN(RADIANS(PARAMETERS!$D$9-A1180)/2)*SIN(RADIANS(PARAMETERS!$D$9-A1180)/2))))*2*3958.756</f>
        <v>581.06084957170003</v>
      </c>
      <c r="D1180">
        <v>74.101509094237997</v>
      </c>
      <c r="E1180">
        <v>97.642723083495994</v>
      </c>
      <c r="F1180">
        <v>133.89100646973</v>
      </c>
      <c r="G1180">
        <v>155.58395385742</v>
      </c>
      <c r="H1180">
        <v>185.56059265137</v>
      </c>
      <c r="I1180" s="10">
        <f>IFERROR(EXP(TREND(LN($D$1:$H$1),LN(D1180:H1180),LN(Calculations!$B$2))),0)</f>
        <v>3.8634990826832076E-2</v>
      </c>
    </row>
    <row r="1181" spans="1:9" x14ac:dyDescent="0.35">
      <c r="A1181">
        <v>-68.5</v>
      </c>
      <c r="B1181">
        <v>18</v>
      </c>
      <c r="C1181">
        <f>ASIN(SQRT((SIN(RADIANS(PARAMETERS!$D$8-B1181)/2)*SIN(RADIANS(PARAMETERS!$D$8-B1181)/2))+(COS(RADIANS(B1181))*COS(RADIANS(PARAMETERS!$D$8))*SIN(RADIANS(PARAMETERS!$D$9-A1181)/2)*SIN(RADIANS(PARAMETERS!$D$9-A1181)/2))))*2*3958.756</f>
        <v>549.66727523911879</v>
      </c>
      <c r="D1181">
        <v>72.705924987792997</v>
      </c>
      <c r="E1181">
        <v>95.426887512207003</v>
      </c>
      <c r="F1181">
        <v>131.09428405762</v>
      </c>
      <c r="G1181">
        <v>152.08596801758</v>
      </c>
      <c r="H1181">
        <v>181.04200744629</v>
      </c>
      <c r="I1181" s="10">
        <f>IFERROR(EXP(TREND(LN($D$1:$H$1),LN(D1181:H1181),LN(Calculations!$B$2))),0)</f>
        <v>3.7152748830258264E-2</v>
      </c>
    </row>
    <row r="1182" spans="1:9" x14ac:dyDescent="0.35">
      <c r="A1182">
        <v>-68</v>
      </c>
      <c r="B1182">
        <v>18</v>
      </c>
      <c r="C1182">
        <f>ASIN(SQRT((SIN(RADIANS(PARAMETERS!$D$8-B1182)/2)*SIN(RADIANS(PARAMETERS!$D$8-B1182)/2))+(COS(RADIANS(B1182))*COS(RADIANS(PARAMETERS!$D$8))*SIN(RADIANS(PARAMETERS!$D$9-A1182)/2)*SIN(RADIANS(PARAMETERS!$D$9-A1182)/2))))*2*3958.756</f>
        <v>518.48230427570991</v>
      </c>
      <c r="D1182">
        <v>73.570922851562997</v>
      </c>
      <c r="E1182">
        <v>96.712203979492003</v>
      </c>
      <c r="F1182">
        <v>132.63430786133</v>
      </c>
      <c r="G1182">
        <v>154.00450134277</v>
      </c>
      <c r="H1182">
        <v>183.51026916504</v>
      </c>
      <c r="I1182" s="10">
        <f>IFERROR(EXP(TREND(LN($D$1:$H$1),LN(D1182:H1182),LN(Calculations!$B$2))),0)</f>
        <v>3.8218207324745457E-2</v>
      </c>
    </row>
    <row r="1183" spans="1:9" x14ac:dyDescent="0.35">
      <c r="A1183">
        <v>-67.5</v>
      </c>
      <c r="B1183">
        <v>18</v>
      </c>
      <c r="C1183">
        <f>ASIN(SQRT((SIN(RADIANS(PARAMETERS!$D$8-B1183)/2)*SIN(RADIANS(PARAMETERS!$D$8-B1183)/2))+(COS(RADIANS(B1183))*COS(RADIANS(PARAMETERS!$D$8))*SIN(RADIANS(PARAMETERS!$D$9-A1183)/2)*SIN(RADIANS(PARAMETERS!$D$9-A1183)/2))))*2*3958.756</f>
        <v>487.54618416984454</v>
      </c>
      <c r="D1183">
        <v>71.822059631347997</v>
      </c>
      <c r="E1183">
        <v>94.158889770507997</v>
      </c>
      <c r="F1183">
        <v>129.19633483887</v>
      </c>
      <c r="G1183">
        <v>150.3610534668</v>
      </c>
      <c r="H1183">
        <v>178.97744750977</v>
      </c>
      <c r="I1183" s="10">
        <f>IFERROR(EXP(TREND(LN($D$1:$H$1),LN(D1183:H1183),LN(Calculations!$B$2))),0)</f>
        <v>3.5895367312508114E-2</v>
      </c>
    </row>
    <row r="1184" spans="1:9" x14ac:dyDescent="0.35">
      <c r="A1184">
        <v>-67</v>
      </c>
      <c r="B1184">
        <v>18</v>
      </c>
      <c r="C1184">
        <f>ASIN(SQRT((SIN(RADIANS(PARAMETERS!$D$8-B1184)/2)*SIN(RADIANS(PARAMETERS!$D$8-B1184)/2))+(COS(RADIANS(B1184))*COS(RADIANS(PARAMETERS!$D$8))*SIN(RADIANS(PARAMETERS!$D$9-A1184)/2)*SIN(RADIANS(PARAMETERS!$D$9-A1184)/2))))*2*3958.756</f>
        <v>456.90968098575894</v>
      </c>
      <c r="D1184">
        <v>67.533729553222997</v>
      </c>
      <c r="E1184">
        <v>88.143775939940994</v>
      </c>
      <c r="F1184">
        <v>120.3158493042</v>
      </c>
      <c r="G1184">
        <v>142.09024047852</v>
      </c>
      <c r="H1184">
        <v>168.94267272949</v>
      </c>
      <c r="I1184" s="10">
        <f>IFERROR(EXP(TREND(LN($D$1:$H$1),LN(D1184:H1184),LN(Calculations!$B$2))),0)</f>
        <v>3.0219532938744412E-2</v>
      </c>
    </row>
    <row r="1185" spans="1:9" x14ac:dyDescent="0.35">
      <c r="A1185">
        <v>-66.5</v>
      </c>
      <c r="B1185">
        <v>18</v>
      </c>
      <c r="C1185">
        <f>ASIN(SQRT((SIN(RADIANS(PARAMETERS!$D$8-B1185)/2)*SIN(RADIANS(PARAMETERS!$D$8-B1185)/2))+(COS(RADIANS(B1185))*COS(RADIANS(PARAMETERS!$D$8))*SIN(RADIANS(PARAMETERS!$D$9-A1185)/2)*SIN(RADIANS(PARAMETERS!$D$9-A1185)/2))))*2*3958.756</f>
        <v>426.63756044053082</v>
      </c>
      <c r="D1185">
        <v>65.19149017334</v>
      </c>
      <c r="E1185">
        <v>85.219116210937997</v>
      </c>
      <c r="F1185">
        <v>116.53517913818</v>
      </c>
      <c r="G1185">
        <v>138.7805480957</v>
      </c>
      <c r="H1185">
        <v>165.40530395508</v>
      </c>
      <c r="I1185" s="10">
        <f>IFERROR(EXP(TREND(LN($D$1:$H$1),LN(D1185:H1185),LN(Calculations!$B$2))),0)</f>
        <v>2.6776172749141836E-2</v>
      </c>
    </row>
    <row r="1186" spans="1:9" x14ac:dyDescent="0.35">
      <c r="A1186">
        <v>-66</v>
      </c>
      <c r="B1186">
        <v>18</v>
      </c>
      <c r="C1186">
        <f>ASIN(SQRT((SIN(RADIANS(PARAMETERS!$D$8-B1186)/2)*SIN(RADIANS(PARAMETERS!$D$8-B1186)/2))+(COS(RADIANS(B1186))*COS(RADIANS(PARAMETERS!$D$8))*SIN(RADIANS(PARAMETERS!$D$9-A1186)/2)*SIN(RADIANS(PARAMETERS!$D$9-A1186)/2))))*2*3958.756</f>
        <v>396.81343899234605</v>
      </c>
      <c r="D1186">
        <v>64.014251708984006</v>
      </c>
      <c r="E1186">
        <v>83.17253112793</v>
      </c>
      <c r="F1186">
        <v>112.93081665039</v>
      </c>
      <c r="G1186">
        <v>134.96354675293</v>
      </c>
      <c r="H1186">
        <v>160.39839172363</v>
      </c>
      <c r="I1186" s="10">
        <f>IFERROR(EXP(TREND(LN($D$1:$H$1),LN(D1186:H1186),LN(Calculations!$B$2))),0)</f>
        <v>2.6131528684213708E-2</v>
      </c>
    </row>
    <row r="1187" spans="1:9" x14ac:dyDescent="0.35">
      <c r="A1187">
        <v>-65.5</v>
      </c>
      <c r="B1187">
        <v>18</v>
      </c>
      <c r="C1187">
        <f>ASIN(SQRT((SIN(RADIANS(PARAMETERS!$D$8-B1187)/2)*SIN(RADIANS(PARAMETERS!$D$8-B1187)/2))+(COS(RADIANS(B1187))*COS(RADIANS(PARAMETERS!$D$8))*SIN(RADIANS(PARAMETERS!$D$9-A1187)/2)*SIN(RADIANS(PARAMETERS!$D$9-A1187)/2))))*2*3958.756</f>
        <v>367.54660141540404</v>
      </c>
      <c r="D1187">
        <v>69.471923828125</v>
      </c>
      <c r="E1187">
        <v>90.340141296387003</v>
      </c>
      <c r="F1187">
        <v>122.78447723389</v>
      </c>
      <c r="G1187">
        <v>144.22074890137</v>
      </c>
      <c r="H1187">
        <v>171.40245056152</v>
      </c>
      <c r="I1187" s="10">
        <f>IFERROR(EXP(TREND(LN($D$1:$H$1),LN(D1187:H1187),LN(Calculations!$B$2))),0)</f>
        <v>3.3549932368151208E-2</v>
      </c>
    </row>
    <row r="1188" spans="1:9" x14ac:dyDescent="0.35">
      <c r="A1188">
        <v>-65</v>
      </c>
      <c r="B1188">
        <v>18</v>
      </c>
      <c r="C1188">
        <f>ASIN(SQRT((SIN(RADIANS(PARAMETERS!$D$8-B1188)/2)*SIN(RADIANS(PARAMETERS!$D$8-B1188)/2))+(COS(RADIANS(B1188))*COS(RADIANS(PARAMETERS!$D$8))*SIN(RADIANS(PARAMETERS!$D$9-A1188)/2)*SIN(RADIANS(PARAMETERS!$D$9-A1188)/2))))*2*3958.756</f>
        <v>338.98163082232196</v>
      </c>
      <c r="D1188">
        <v>73.392517089844006</v>
      </c>
      <c r="E1188">
        <v>95.287124633789006</v>
      </c>
      <c r="F1188">
        <v>129.26826477051</v>
      </c>
      <c r="G1188">
        <v>150.10800170898</v>
      </c>
      <c r="H1188">
        <v>178.28675842285</v>
      </c>
      <c r="I1188" s="10">
        <f>IFERROR(EXP(TREND(LN($D$1:$H$1),LN(D1188:H1188),LN(Calculations!$B$2))),0)</f>
        <v>4.0353138093503667E-2</v>
      </c>
    </row>
    <row r="1189" spans="1:9" x14ac:dyDescent="0.35">
      <c r="A1189">
        <v>-64.5</v>
      </c>
      <c r="B1189">
        <v>18</v>
      </c>
      <c r="C1189">
        <f>ASIN(SQRT((SIN(RADIANS(PARAMETERS!$D$8-B1189)/2)*SIN(RADIANS(PARAMETERS!$D$8-B1189)/2))+(COS(RADIANS(B1189))*COS(RADIANS(PARAMETERS!$D$8))*SIN(RADIANS(PARAMETERS!$D$9-A1189)/2)*SIN(RADIANS(PARAMETERS!$D$9-A1189)/2))))*2*3958.756</f>
        <v>311.31199530069398</v>
      </c>
      <c r="D1189">
        <v>70.229904174805</v>
      </c>
      <c r="E1189">
        <v>90.225486755370994</v>
      </c>
      <c r="F1189">
        <v>120.90434265137</v>
      </c>
      <c r="G1189">
        <v>141.69897460938</v>
      </c>
      <c r="H1189">
        <v>167.54080200195</v>
      </c>
      <c r="I1189" s="10">
        <f>IFERROR(EXP(TREND(LN($D$1:$H$1),LN(D1189:H1189),LN(Calculations!$B$2))),0)</f>
        <v>3.7335109466887645E-2</v>
      </c>
    </row>
    <row r="1190" spans="1:9" x14ac:dyDescent="0.35">
      <c r="A1190">
        <v>-64</v>
      </c>
      <c r="B1190">
        <v>18</v>
      </c>
      <c r="C1190">
        <f>ASIN(SQRT((SIN(RADIANS(PARAMETERS!$D$8-B1190)/2)*SIN(RADIANS(PARAMETERS!$D$8-B1190)/2))+(COS(RADIANS(B1190))*COS(RADIANS(PARAMETERS!$D$8))*SIN(RADIANS(PARAMETERS!$D$9-A1190)/2)*SIN(RADIANS(PARAMETERS!$D$9-A1190)/2))))*2*3958.756</f>
        <v>284.79897303360787</v>
      </c>
      <c r="D1190">
        <v>63.493179321288999</v>
      </c>
      <c r="E1190">
        <v>80.48112487793</v>
      </c>
      <c r="F1190">
        <v>106.16564178467</v>
      </c>
      <c r="G1190">
        <v>125.64587402344</v>
      </c>
      <c r="H1190">
        <v>148.77954101563</v>
      </c>
      <c r="I1190" s="10">
        <f>IFERROR(EXP(TREND(LN($D$1:$H$1),LN(D1190:H1190),LN(Calculations!$B$2))),0)</f>
        <v>2.9539375910963773E-2</v>
      </c>
    </row>
    <row r="1191" spans="1:9" x14ac:dyDescent="0.35">
      <c r="A1191">
        <v>-63.5</v>
      </c>
      <c r="B1191">
        <v>18</v>
      </c>
      <c r="C1191">
        <f>ASIN(SQRT((SIN(RADIANS(PARAMETERS!$D$8-B1191)/2)*SIN(RADIANS(PARAMETERS!$D$8-B1191)/2))+(COS(RADIANS(B1191))*COS(RADIANS(PARAMETERS!$D$8))*SIN(RADIANS(PARAMETERS!$D$9-A1191)/2)*SIN(RADIANS(PARAMETERS!$D$9-A1191)/2))))*2*3958.756</f>
        <v>259.79710487534595</v>
      </c>
      <c r="D1191">
        <v>64.873069763184006</v>
      </c>
      <c r="E1191">
        <v>82.666198730469006</v>
      </c>
      <c r="F1191">
        <v>109.72380828857</v>
      </c>
      <c r="G1191">
        <v>130.34577941895</v>
      </c>
      <c r="H1191">
        <v>153.59039306641</v>
      </c>
      <c r="I1191" s="10">
        <f>IFERROR(EXP(TREND(LN($D$1:$H$1),LN(D1191:H1191),LN(Calculations!$B$2))),0)</f>
        <v>3.0452481167071218E-2</v>
      </c>
    </row>
    <row r="1192" spans="1:9" x14ac:dyDescent="0.35">
      <c r="A1192">
        <v>-63</v>
      </c>
      <c r="B1192">
        <v>18</v>
      </c>
      <c r="C1192">
        <f>ASIN(SQRT((SIN(RADIANS(PARAMETERS!$D$8-B1192)/2)*SIN(RADIANS(PARAMETERS!$D$8-B1192)/2))+(COS(RADIANS(B1192))*COS(RADIANS(PARAMETERS!$D$8))*SIN(RADIANS(PARAMETERS!$D$9-A1192)/2)*SIN(RADIANS(PARAMETERS!$D$9-A1192)/2))))*2*3958.756</f>
        <v>236.78573930157006</v>
      </c>
      <c r="D1192">
        <v>77.210731506347997</v>
      </c>
      <c r="E1192">
        <v>100.18834686279</v>
      </c>
      <c r="F1192">
        <v>134.71632385254</v>
      </c>
      <c r="G1192">
        <v>155.38415527344</v>
      </c>
      <c r="H1192">
        <v>183.7135925293</v>
      </c>
      <c r="I1192" s="10">
        <f>IFERROR(EXP(TREND(LN($D$1:$H$1),LN(D1192:H1192),LN(Calculations!$B$2))),0)</f>
        <v>4.9180908397065584E-2</v>
      </c>
    </row>
    <row r="1193" spans="1:9" x14ac:dyDescent="0.35">
      <c r="A1193">
        <v>-62.5</v>
      </c>
      <c r="B1193">
        <v>18</v>
      </c>
      <c r="C1193">
        <f>ASIN(SQRT((SIN(RADIANS(PARAMETERS!$D$8-B1193)/2)*SIN(RADIANS(PARAMETERS!$D$8-B1193)/2))+(COS(RADIANS(B1193))*COS(RADIANS(PARAMETERS!$D$8))*SIN(RADIANS(PARAMETERS!$D$9-A1193)/2)*SIN(RADIANS(PARAMETERS!$D$9-A1193)/2))))*2*3958.756</f>
        <v>216.400968202</v>
      </c>
      <c r="D1193">
        <v>93.649024963379006</v>
      </c>
      <c r="E1193">
        <v>124.23620605469</v>
      </c>
      <c r="F1193">
        <v>160.25007629395</v>
      </c>
      <c r="G1193">
        <v>185.435546875</v>
      </c>
      <c r="H1193">
        <v>220.07969665527</v>
      </c>
      <c r="I1193" s="10">
        <f>IFERROR(EXP(TREND(LN($D$1:$H$1),LN(D1193:H1193),LN(Calculations!$B$2))),0)</f>
        <v>9.1522557940165783E-2</v>
      </c>
    </row>
    <row r="1194" spans="1:9" x14ac:dyDescent="0.35">
      <c r="A1194">
        <v>-62</v>
      </c>
      <c r="B1194">
        <v>18</v>
      </c>
      <c r="C1194">
        <f>ASIN(SQRT((SIN(RADIANS(PARAMETERS!$D$8-B1194)/2)*SIN(RADIANS(PARAMETERS!$D$8-B1194)/2))+(COS(RADIANS(B1194))*COS(RADIANS(PARAMETERS!$D$8))*SIN(RADIANS(PARAMETERS!$D$9-A1194)/2)*SIN(RADIANS(PARAMETERS!$D$9-A1194)/2))))*2*3958.756</f>
        <v>199.44992371969133</v>
      </c>
      <c r="D1194">
        <v>105.30354309082</v>
      </c>
      <c r="E1194">
        <v>138.78207397461</v>
      </c>
      <c r="F1194">
        <v>177.36079406738</v>
      </c>
      <c r="G1194">
        <v>205.89659118652</v>
      </c>
      <c r="H1194">
        <v>245.28730773926</v>
      </c>
      <c r="I1194" s="10">
        <f>IFERROR(EXP(TREND(LN($D$1:$H$1),LN(D1194:H1194),LN(Calculations!$B$2))),0)</f>
        <v>0.13056453172002846</v>
      </c>
    </row>
    <row r="1195" spans="1:9" x14ac:dyDescent="0.35">
      <c r="A1195">
        <v>-61.5</v>
      </c>
      <c r="B1195">
        <v>18</v>
      </c>
      <c r="C1195">
        <f>ASIN(SQRT((SIN(RADIANS(PARAMETERS!$D$8-B1195)/2)*SIN(RADIANS(PARAMETERS!$D$8-B1195)/2))+(COS(RADIANS(B1195))*COS(RADIANS(PARAMETERS!$D$8))*SIN(RADIANS(PARAMETERS!$D$9-A1195)/2)*SIN(RADIANS(PARAMETERS!$D$9-A1195)/2))))*2*3958.756</f>
        <v>186.86949960338453</v>
      </c>
      <c r="D1195">
        <v>99.638671875</v>
      </c>
      <c r="E1195">
        <v>132.72698974609</v>
      </c>
      <c r="F1195">
        <v>169.1863861084</v>
      </c>
      <c r="G1195">
        <v>196.09965515137</v>
      </c>
      <c r="H1195">
        <v>233.1872253418</v>
      </c>
      <c r="I1195" s="10">
        <f>IFERROR(EXP(TREND(LN($D$1:$H$1),LN(D1195:H1195),LN(Calculations!$B$2))),0)</f>
        <v>0.11182824597439836</v>
      </c>
    </row>
    <row r="1196" spans="1:9" x14ac:dyDescent="0.35">
      <c r="A1196">
        <v>-61</v>
      </c>
      <c r="B1196">
        <v>18</v>
      </c>
      <c r="C1196">
        <f>ASIN(SQRT((SIN(RADIANS(PARAMETERS!$D$8-B1196)/2)*SIN(RADIANS(PARAMETERS!$D$8-B1196)/2))+(COS(RADIANS(B1196))*COS(RADIANS(PARAMETERS!$D$8))*SIN(RADIANS(PARAMETERS!$D$9-A1196)/2)*SIN(RADIANS(PARAMETERS!$D$9-A1196)/2))))*2*3958.756</f>
        <v>179.58068690009628</v>
      </c>
      <c r="D1196">
        <v>80.115730285645</v>
      </c>
      <c r="E1196">
        <v>104.54635620117</v>
      </c>
      <c r="F1196">
        <v>139.82908630371</v>
      </c>
      <c r="G1196">
        <v>161.54179382324</v>
      </c>
      <c r="H1196">
        <v>191.35589599609</v>
      </c>
      <c r="I1196" s="10">
        <f>IFERROR(EXP(TREND(LN($D$1:$H$1),LN(D1196:H1196),LN(Calculations!$B$2))),0)</f>
        <v>5.420852907631072E-2</v>
      </c>
    </row>
    <row r="1197" spans="1:9" x14ac:dyDescent="0.35">
      <c r="A1197">
        <v>-60.5</v>
      </c>
      <c r="B1197">
        <v>18</v>
      </c>
      <c r="C1197">
        <f>ASIN(SQRT((SIN(RADIANS(PARAMETERS!$D$8-B1197)/2)*SIN(RADIANS(PARAMETERS!$D$8-B1197)/2))+(COS(RADIANS(B1197))*COS(RADIANS(PARAMETERS!$D$8))*SIN(RADIANS(PARAMETERS!$D$9-A1197)/2)*SIN(RADIANS(PARAMETERS!$D$9-A1197)/2))))*2*3958.756</f>
        <v>178.23391535919336</v>
      </c>
      <c r="D1197">
        <v>48.595882415771001</v>
      </c>
      <c r="E1197">
        <v>63.769744873047003</v>
      </c>
      <c r="F1197">
        <v>82.399696350097997</v>
      </c>
      <c r="G1197">
        <v>96.300498962402003</v>
      </c>
      <c r="H1197">
        <v>115.63005065918</v>
      </c>
      <c r="I1197" s="10">
        <f>IFERROR(EXP(TREND(LN($D$1:$H$1),LN(D1197:H1197),LN(Calculations!$B$2))),0)</f>
        <v>1.4988030724452419E-2</v>
      </c>
    </row>
    <row r="1198" spans="1:9" x14ac:dyDescent="0.35">
      <c r="A1198">
        <v>-60</v>
      </c>
      <c r="B1198">
        <v>18</v>
      </c>
      <c r="C1198">
        <f>ASIN(SQRT((SIN(RADIANS(PARAMETERS!$D$8-B1198)/2)*SIN(RADIANS(PARAMETERS!$D$8-B1198)/2))+(COS(RADIANS(B1198))*COS(RADIANS(PARAMETERS!$D$8))*SIN(RADIANS(PARAMETERS!$D$9-A1198)/2)*SIN(RADIANS(PARAMETERS!$D$9-A1198)/2))))*2*3958.756</f>
        <v>182.96045843203544</v>
      </c>
      <c r="D1198">
        <v>30.507688522338999</v>
      </c>
      <c r="E1198">
        <v>39.021411895752003</v>
      </c>
      <c r="F1198">
        <v>52.021183013916001</v>
      </c>
      <c r="G1198">
        <v>61.149082183837997</v>
      </c>
      <c r="H1198">
        <v>71.943305969237997</v>
      </c>
      <c r="I1198" s="10">
        <f>IFERROR(EXP(TREND(LN($D$1:$H$1),LN(D1198:H1198),LN(Calculations!$B$2))),0)</f>
        <v>4.238993952895757E-3</v>
      </c>
    </row>
    <row r="1199" spans="1:9" x14ac:dyDescent="0.35">
      <c r="A1199">
        <v>-59.5</v>
      </c>
      <c r="B1199">
        <v>18</v>
      </c>
      <c r="C1199">
        <f>ASIN(SQRT((SIN(RADIANS(PARAMETERS!$D$8-B1199)/2)*SIN(RADIANS(PARAMETERS!$D$8-B1199)/2))+(COS(RADIANS(B1199))*COS(RADIANS(PARAMETERS!$D$8))*SIN(RADIANS(PARAMETERS!$D$9-A1199)/2)*SIN(RADIANS(PARAMETERS!$D$9-A1199)/2))))*2*3958.756</f>
        <v>193.31532438748138</v>
      </c>
      <c r="D1199">
        <v>19.192241668701001</v>
      </c>
      <c r="E1199">
        <v>25.673677444458001</v>
      </c>
      <c r="F1199">
        <v>33.101280212402003</v>
      </c>
      <c r="G1199">
        <v>38.604591369628999</v>
      </c>
      <c r="H1199">
        <v>46.239677429198998</v>
      </c>
      <c r="I1199" s="10">
        <f>IFERROR(EXP(TREND(LN($D$1:$H$1),LN(D1199:H1199),LN(Calculations!$B$2))),0)</f>
        <v>1.3021844143212532E-3</v>
      </c>
    </row>
    <row r="1200" spans="1:9" x14ac:dyDescent="0.35">
      <c r="A1200">
        <v>-59</v>
      </c>
      <c r="B1200">
        <v>18</v>
      </c>
      <c r="C1200">
        <f>ASIN(SQRT((SIN(RADIANS(PARAMETERS!$D$8-B1200)/2)*SIN(RADIANS(PARAMETERS!$D$8-B1200)/2))+(COS(RADIANS(B1200))*COS(RADIANS(PARAMETERS!$D$8))*SIN(RADIANS(PARAMETERS!$D$9-A1200)/2)*SIN(RADIANS(PARAMETERS!$D$9-A1200)/2))))*2*3958.756</f>
        <v>208.46141106579378</v>
      </c>
      <c r="D1200">
        <v>12.799463272095</v>
      </c>
      <c r="E1200">
        <v>16.330698013306002</v>
      </c>
      <c r="F1200">
        <v>21.707983016968001</v>
      </c>
      <c r="G1200">
        <v>25.808658599853999</v>
      </c>
      <c r="H1200">
        <v>30.404609680176002</v>
      </c>
      <c r="I1200" s="10">
        <f>IFERROR(EXP(TREND(LN($D$1:$H$1),LN(D1200:H1200),LN(Calculations!$B$2))),0)</f>
        <v>4.3369136702579609E-4</v>
      </c>
    </row>
    <row r="1201" spans="1:9" x14ac:dyDescent="0.35">
      <c r="A1201">
        <v>-90</v>
      </c>
      <c r="B1201">
        <v>18.5</v>
      </c>
      <c r="C1201">
        <f>ASIN(SQRT((SIN(RADIANS(PARAMETERS!$D$8-B1201)/2)*SIN(RADIANS(PARAMETERS!$D$8-B1201)/2))+(COS(RADIANS(B1201))*COS(RADIANS(PARAMETERS!$D$8))*SIN(RADIANS(PARAMETERS!$D$9-A1201)/2)*SIN(RADIANS(PARAMETERS!$D$9-A1201)/2))))*2*3958.756</f>
        <v>1949.8065772341863</v>
      </c>
      <c r="D1201">
        <v>13.471446990966999</v>
      </c>
      <c r="E1201">
        <v>17.62939453125</v>
      </c>
      <c r="F1201">
        <v>24.138742446898998</v>
      </c>
      <c r="G1201">
        <v>28.601104736328001</v>
      </c>
      <c r="H1201">
        <v>34.433071136475</v>
      </c>
      <c r="I1201" s="10">
        <f>IFERROR(EXP(TREND(LN($D$1:$H$1),LN(D1201:H1201),LN(Calculations!$B$2))),0)</f>
        <v>5.840845962863853E-4</v>
      </c>
    </row>
    <row r="1202" spans="1:9" x14ac:dyDescent="0.35">
      <c r="A1202">
        <v>-89.5</v>
      </c>
      <c r="B1202">
        <v>18.5</v>
      </c>
      <c r="C1202">
        <f>ASIN(SQRT((SIN(RADIANS(PARAMETERS!$D$8-B1202)/2)*SIN(RADIANS(PARAMETERS!$D$8-B1202)/2))+(COS(RADIANS(B1202))*COS(RADIANS(PARAMETERS!$D$8))*SIN(RADIANS(PARAMETERS!$D$9-A1202)/2)*SIN(RADIANS(PARAMETERS!$D$9-A1202)/2))))*2*3958.756</f>
        <v>1917.0619810508017</v>
      </c>
      <c r="D1202">
        <v>13.87922668457</v>
      </c>
      <c r="E1202">
        <v>18.389514923096002</v>
      </c>
      <c r="F1202">
        <v>25.546703338623001</v>
      </c>
      <c r="G1202">
        <v>30.635139465331999</v>
      </c>
      <c r="H1202">
        <v>37.870555877686002</v>
      </c>
      <c r="I1202" s="10">
        <f>IFERROR(EXP(TREND(LN($D$1:$H$1),LN(D1202:H1202),LN(Calculations!$B$2))),0)</f>
        <v>6.9637069475200471E-4</v>
      </c>
    </row>
    <row r="1203" spans="1:9" x14ac:dyDescent="0.35">
      <c r="A1203">
        <v>-89</v>
      </c>
      <c r="B1203">
        <v>18.5</v>
      </c>
      <c r="C1203">
        <f>ASIN(SQRT((SIN(RADIANS(PARAMETERS!$D$8-B1203)/2)*SIN(RADIANS(PARAMETERS!$D$8-B1203)/2))+(COS(RADIANS(B1203))*COS(RADIANS(PARAMETERS!$D$8))*SIN(RADIANS(PARAMETERS!$D$9-A1203)/2)*SIN(RADIANS(PARAMETERS!$D$9-A1203)/2))))*2*3958.756</f>
        <v>1884.321025072788</v>
      </c>
      <c r="D1203">
        <v>16.105886459351002</v>
      </c>
      <c r="E1203">
        <v>22.213836669921999</v>
      </c>
      <c r="F1203">
        <v>32.058376312256001</v>
      </c>
      <c r="G1203">
        <v>39.930839538573998</v>
      </c>
      <c r="H1203">
        <v>51.666778564452997</v>
      </c>
      <c r="I1203" s="10">
        <f>IFERROR(EXP(TREND(LN($D$1:$H$1),LN(D1203:H1203),LN(Calculations!$B$2))),0)</f>
        <v>1.1716623769472345E-3</v>
      </c>
    </row>
    <row r="1204" spans="1:9" x14ac:dyDescent="0.35">
      <c r="A1204">
        <v>-88.5</v>
      </c>
      <c r="B1204">
        <v>18.5</v>
      </c>
      <c r="C1204">
        <f>ASIN(SQRT((SIN(RADIANS(PARAMETERS!$D$8-B1204)/2)*SIN(RADIANS(PARAMETERS!$D$8-B1204)/2))+(COS(RADIANS(B1204))*COS(RADIANS(PARAMETERS!$D$8))*SIN(RADIANS(PARAMETERS!$D$9-A1204)/2)*SIN(RADIANS(PARAMETERS!$D$9-A1204)/2))))*2*3958.756</f>
        <v>1851.5841470244072</v>
      </c>
      <c r="D1204">
        <v>18.812704086303999</v>
      </c>
      <c r="E1204">
        <v>26.349258422851999</v>
      </c>
      <c r="F1204">
        <v>37.080410003662003</v>
      </c>
      <c r="G1204">
        <v>45.644840240478999</v>
      </c>
      <c r="H1204">
        <v>58.259700775146001</v>
      </c>
      <c r="I1204" s="10">
        <f>IFERROR(EXP(TREND(LN($D$1:$H$1),LN(D1204:H1204),LN(Calculations!$B$2))),0)</f>
        <v>1.5743211010125948E-3</v>
      </c>
    </row>
    <row r="1205" spans="1:9" x14ac:dyDescent="0.35">
      <c r="A1205">
        <v>-88</v>
      </c>
      <c r="B1205">
        <v>18.5</v>
      </c>
      <c r="C1205">
        <f>ASIN(SQRT((SIN(RADIANS(PARAMETERS!$D$8-B1205)/2)*SIN(RADIANS(PARAMETERS!$D$8-B1205)/2))+(COS(RADIANS(B1205))*COS(RADIANS(PARAMETERS!$D$8))*SIN(RADIANS(PARAMETERS!$D$9-A1205)/2)*SIN(RADIANS(PARAMETERS!$D$9-A1205)/2))))*2*3958.756</f>
        <v>1818.8518108223432</v>
      </c>
      <c r="D1205">
        <v>21.86226272583</v>
      </c>
      <c r="E1205">
        <v>29.606315612793001</v>
      </c>
      <c r="F1205">
        <v>40.030178070067997</v>
      </c>
      <c r="G1205">
        <v>48.091449737548999</v>
      </c>
      <c r="H1205">
        <v>59.705238342285</v>
      </c>
      <c r="I1205" s="10">
        <f>IFERROR(EXP(TREND(LN($D$1:$H$1),LN(D1205:H1205),LN(Calculations!$B$2))),0)</f>
        <v>1.9791511571608544E-3</v>
      </c>
    </row>
    <row r="1206" spans="1:9" x14ac:dyDescent="0.35">
      <c r="A1206">
        <v>-87.5</v>
      </c>
      <c r="B1206">
        <v>18.5</v>
      </c>
      <c r="C1206">
        <f>ASIN(SQRT((SIN(RADIANS(PARAMETERS!$D$8-B1206)/2)*SIN(RADIANS(PARAMETERS!$D$8-B1206)/2))+(COS(RADIANS(B1206))*COS(RADIANS(PARAMETERS!$D$8))*SIN(RADIANS(PARAMETERS!$D$9-A1206)/2)*SIN(RADIANS(PARAMETERS!$D$9-A1206)/2))))*2*3958.756</f>
        <v>1786.124509019505</v>
      </c>
      <c r="D1206">
        <v>26.339319229126001</v>
      </c>
      <c r="E1206">
        <v>33.321063995361001</v>
      </c>
      <c r="F1206">
        <v>43.854354858397997</v>
      </c>
      <c r="G1206">
        <v>51.828792572021001</v>
      </c>
      <c r="H1206">
        <v>61.926464080811002</v>
      </c>
      <c r="I1206" s="10">
        <f>IFERROR(EXP(TREND(LN($D$1:$H$1),LN(D1206:H1206),LN(Calculations!$B$2))),0)</f>
        <v>2.8162156548338308E-3</v>
      </c>
    </row>
    <row r="1207" spans="1:9" x14ac:dyDescent="0.35">
      <c r="A1207">
        <v>-87</v>
      </c>
      <c r="B1207">
        <v>18.5</v>
      </c>
      <c r="C1207">
        <f>ASIN(SQRT((SIN(RADIANS(PARAMETERS!$D$8-B1207)/2)*SIN(RADIANS(PARAMETERS!$D$8-B1207)/2))+(COS(RADIANS(B1207))*COS(RADIANS(PARAMETERS!$D$8))*SIN(RADIANS(PARAMETERS!$D$9-A1207)/2)*SIN(RADIANS(PARAMETERS!$D$9-A1207)/2))))*2*3958.756</f>
        <v>1753.4027655187886</v>
      </c>
      <c r="D1207">
        <v>31.548530578613001</v>
      </c>
      <c r="E1207">
        <v>40.731700897217003</v>
      </c>
      <c r="F1207">
        <v>54.89750289917</v>
      </c>
      <c r="G1207">
        <v>63.216709136962997</v>
      </c>
      <c r="H1207">
        <v>72.979537963867003</v>
      </c>
      <c r="I1207" s="10">
        <f>IFERROR(EXP(TREND(LN($D$1:$H$1),LN(D1207:H1207),LN(Calculations!$B$2))),0)</f>
        <v>4.7526700734439676E-3</v>
      </c>
    </row>
    <row r="1208" spans="1:9" x14ac:dyDescent="0.35">
      <c r="A1208">
        <v>-86.5</v>
      </c>
      <c r="B1208">
        <v>18.5</v>
      </c>
      <c r="C1208">
        <f>ASIN(SQRT((SIN(RADIANS(PARAMETERS!$D$8-B1208)/2)*SIN(RADIANS(PARAMETERS!$D$8-B1208)/2))+(COS(RADIANS(B1208))*COS(RADIANS(PARAMETERS!$D$8))*SIN(RADIANS(PARAMETERS!$D$9-A1208)/2)*SIN(RADIANS(PARAMETERS!$D$9-A1208)/2))))*2*3958.756</f>
        <v>1720.6871385923077</v>
      </c>
      <c r="D1208">
        <v>38.727550506592003</v>
      </c>
      <c r="E1208">
        <v>51.798023223877003</v>
      </c>
      <c r="F1208">
        <v>67.312995910645</v>
      </c>
      <c r="G1208">
        <v>77.041511535645</v>
      </c>
      <c r="H1208">
        <v>90.264305114745994</v>
      </c>
      <c r="I1208" s="10">
        <f>IFERROR(EXP(TREND(LN($D$1:$H$1),LN(D1208:H1208),LN(Calculations!$B$2))),0)</f>
        <v>8.5927955168503736E-3</v>
      </c>
    </row>
    <row r="1209" spans="1:9" x14ac:dyDescent="0.35">
      <c r="A1209">
        <v>-86</v>
      </c>
      <c r="B1209">
        <v>18.5</v>
      </c>
      <c r="C1209">
        <f>ASIN(SQRT((SIN(RADIANS(PARAMETERS!$D$8-B1209)/2)*SIN(RADIANS(PARAMETERS!$D$8-B1209)/2))+(COS(RADIANS(B1209))*COS(RADIANS(PARAMETERS!$D$8))*SIN(RADIANS(PARAMETERS!$D$9-A1209)/2)*SIN(RADIANS(PARAMETERS!$D$9-A1209)/2))))*2*3958.756</f>
        <v>1687.9782242470114</v>
      </c>
      <c r="D1209">
        <v>46.042778015137003</v>
      </c>
      <c r="E1209">
        <v>61.560955047607003</v>
      </c>
      <c r="F1209">
        <v>78.128219604492003</v>
      </c>
      <c r="G1209">
        <v>90.315338134765994</v>
      </c>
      <c r="H1209">
        <v>107.06089019775</v>
      </c>
      <c r="I1209" s="10">
        <f>IFERROR(EXP(TREND(LN($D$1:$H$1),LN(D1209:H1209),LN(Calculations!$B$2))),0)</f>
        <v>1.3872335246107079E-2</v>
      </c>
    </row>
    <row r="1210" spans="1:9" x14ac:dyDescent="0.35">
      <c r="A1210">
        <v>-85.5</v>
      </c>
      <c r="B1210">
        <v>18.5</v>
      </c>
      <c r="C1210">
        <f>ASIN(SQRT((SIN(RADIANS(PARAMETERS!$D$8-B1210)/2)*SIN(RADIANS(PARAMETERS!$D$8-B1210)/2))+(COS(RADIANS(B1210))*COS(RADIANS(PARAMETERS!$D$8))*SIN(RADIANS(PARAMETERS!$D$9-A1210)/2)*SIN(RADIANS(PARAMETERS!$D$9-A1210)/2))))*2*3958.756</f>
        <v>1655.2766599839681</v>
      </c>
      <c r="D1210">
        <v>52.000682830811002</v>
      </c>
      <c r="E1210">
        <v>67.395942687987997</v>
      </c>
      <c r="F1210">
        <v>86.769577026367003</v>
      </c>
      <c r="G1210">
        <v>101.18382263184</v>
      </c>
      <c r="H1210">
        <v>121.17906951904</v>
      </c>
      <c r="I1210" s="10">
        <f>IFERROR(EXP(TREND(LN($D$1:$H$1),LN(D1210:H1210),LN(Calculations!$B$2))),0)</f>
        <v>1.844566625463169E-2</v>
      </c>
    </row>
    <row r="1211" spans="1:9" x14ac:dyDescent="0.35">
      <c r="A1211">
        <v>-85</v>
      </c>
      <c r="B1211">
        <v>18.5</v>
      </c>
      <c r="C1211">
        <f>ASIN(SQRT((SIN(RADIANS(PARAMETERS!$D$8-B1211)/2)*SIN(RADIANS(PARAMETERS!$D$8-B1211)/2))+(COS(RADIANS(B1211))*COS(RADIANS(PARAMETERS!$D$8))*SIN(RADIANS(PARAMETERS!$D$9-A1211)/2)*SIN(RADIANS(PARAMETERS!$D$9-A1211)/2))))*2*3958.756</f>
        <v>1622.5831290060676</v>
      </c>
      <c r="D1211">
        <v>59.279594421387003</v>
      </c>
      <c r="E1211">
        <v>75.639312744140994</v>
      </c>
      <c r="F1211">
        <v>100.55338287354</v>
      </c>
      <c r="G1211">
        <v>119.56500244141</v>
      </c>
      <c r="H1211">
        <v>141.91532897949</v>
      </c>
      <c r="I1211" s="10">
        <f>IFERROR(EXP(TREND(LN($D$1:$H$1),LN(D1211:H1211),LN(Calculations!$B$2))),0)</f>
        <v>2.3517928650227678E-2</v>
      </c>
    </row>
    <row r="1212" spans="1:9" x14ac:dyDescent="0.35">
      <c r="A1212">
        <v>-84.5</v>
      </c>
      <c r="B1212">
        <v>18.5</v>
      </c>
      <c r="C1212">
        <f>ASIN(SQRT((SIN(RADIANS(PARAMETERS!$D$8-B1212)/2)*SIN(RADIANS(PARAMETERS!$D$8-B1212)/2))+(COS(RADIANS(B1212))*COS(RADIANS(PARAMETERS!$D$8))*SIN(RADIANS(PARAMETERS!$D$9-A1212)/2)*SIN(RADIANS(PARAMETERS!$D$9-A1212)/2))))*2*3958.756</f>
        <v>1589.8983649377376</v>
      </c>
      <c r="D1212">
        <v>59.926654815673999</v>
      </c>
      <c r="E1212">
        <v>76.961776733397997</v>
      </c>
      <c r="F1212">
        <v>103.0884552002</v>
      </c>
      <c r="G1212">
        <v>123.14477539063</v>
      </c>
      <c r="H1212">
        <v>145.35517883301</v>
      </c>
      <c r="I1212" s="10">
        <f>IFERROR(EXP(TREND(LN($D$1:$H$1),LN(D1212:H1212),LN(Calculations!$B$2))),0)</f>
        <v>2.3513822624381397E-2</v>
      </c>
    </row>
    <row r="1213" spans="1:9" x14ac:dyDescent="0.35">
      <c r="A1213">
        <v>-84</v>
      </c>
      <c r="B1213">
        <v>18.5</v>
      </c>
      <c r="C1213">
        <f>ASIN(SQRT((SIN(RADIANS(PARAMETERS!$D$8-B1213)/2)*SIN(RADIANS(PARAMETERS!$D$8-B1213)/2))+(COS(RADIANS(B1213))*COS(RADIANS(PARAMETERS!$D$8))*SIN(RADIANS(PARAMETERS!$D$9-A1213)/2)*SIN(RADIANS(PARAMETERS!$D$9-A1213)/2))))*2*3958.756</f>
        <v>1557.2231571307248</v>
      </c>
      <c r="D1213">
        <v>69.961769104004006</v>
      </c>
      <c r="E1213">
        <v>97.476608276367003</v>
      </c>
      <c r="F1213">
        <v>140.42544555664</v>
      </c>
      <c r="G1213">
        <v>167.79037475586</v>
      </c>
      <c r="H1213">
        <v>206.77369689941</v>
      </c>
      <c r="I1213" s="10">
        <f>IFERROR(EXP(TREND(LN($D$1:$H$1),LN(D1213:H1213),LN(Calculations!$B$2))),0)</f>
        <v>2.4569462817330395E-2</v>
      </c>
    </row>
    <row r="1214" spans="1:9" x14ac:dyDescent="0.35">
      <c r="A1214">
        <v>-83.5</v>
      </c>
      <c r="B1214">
        <v>18.5</v>
      </c>
      <c r="C1214">
        <f>ASIN(SQRT((SIN(RADIANS(PARAMETERS!$D$8-B1214)/2)*SIN(RADIANS(PARAMETERS!$D$8-B1214)/2))+(COS(RADIANS(B1214))*COS(RADIANS(PARAMETERS!$D$8))*SIN(RADIANS(PARAMETERS!$D$9-A1214)/2)*SIN(RADIANS(PARAMETERS!$D$9-A1214)/2))))*2*3958.756</f>
        <v>1524.5583566424177</v>
      </c>
      <c r="D1214">
        <v>75.764976501465</v>
      </c>
      <c r="E1214">
        <v>105.30353546143</v>
      </c>
      <c r="F1214">
        <v>147.67390441895</v>
      </c>
      <c r="G1214">
        <v>174.77122497559</v>
      </c>
      <c r="H1214">
        <v>212.97206115723</v>
      </c>
      <c r="I1214" s="10">
        <f>IFERROR(EXP(TREND(LN($D$1:$H$1),LN(D1214:H1214),LN(Calculations!$B$2))),0)</f>
        <v>3.2523128956042514E-2</v>
      </c>
    </row>
    <row r="1215" spans="1:9" x14ac:dyDescent="0.35">
      <c r="A1215">
        <v>-83</v>
      </c>
      <c r="B1215">
        <v>18.5</v>
      </c>
      <c r="C1215">
        <f>ASIN(SQRT((SIN(RADIANS(PARAMETERS!$D$8-B1215)/2)*SIN(RADIANS(PARAMETERS!$D$8-B1215)/2))+(COS(RADIANS(B1215))*COS(RADIANS(PARAMETERS!$D$8))*SIN(RADIANS(PARAMETERS!$D$9-A1215)/2)*SIN(RADIANS(PARAMETERS!$D$9-A1215)/2))))*2*3958.756</f>
        <v>1491.9048829880051</v>
      </c>
      <c r="D1215">
        <v>92.389419555664006</v>
      </c>
      <c r="E1215">
        <v>132.11688232422</v>
      </c>
      <c r="F1215">
        <v>178.92030334473</v>
      </c>
      <c r="G1215">
        <v>215.16152954102</v>
      </c>
      <c r="H1215">
        <v>267.15252685547</v>
      </c>
      <c r="I1215" s="10">
        <f>IFERROR(EXP(TREND(LN($D$1:$H$1),LN(D1215:H1215),LN(Calculations!$B$2))),0)</f>
        <v>4.9407246976609899E-2</v>
      </c>
    </row>
    <row r="1216" spans="1:9" x14ac:dyDescent="0.35">
      <c r="A1216">
        <v>-82.5</v>
      </c>
      <c r="B1216">
        <v>18.5</v>
      </c>
      <c r="C1216">
        <f>ASIN(SQRT((SIN(RADIANS(PARAMETERS!$D$8-B1216)/2)*SIN(RADIANS(PARAMETERS!$D$8-B1216)/2))+(COS(RADIANS(B1216))*COS(RADIANS(PARAMETERS!$D$8))*SIN(RADIANS(PARAMETERS!$D$9-A1216)/2)*SIN(RADIANS(PARAMETERS!$D$9-A1216)/2))))*2*3958.756</f>
        <v>1459.2637317854653</v>
      </c>
      <c r="D1216">
        <v>138.92755126953</v>
      </c>
      <c r="E1216">
        <v>181.05909729004</v>
      </c>
      <c r="F1216">
        <v>246.7204284668</v>
      </c>
      <c r="G1216">
        <v>297.00234985352</v>
      </c>
      <c r="H1216">
        <v>344.82043457031</v>
      </c>
      <c r="I1216" s="10">
        <f>IFERROR(EXP(TREND(LN($D$1:$H$1),LN(D1216:H1216),LN(Calculations!$B$2))),0)</f>
        <v>0.17749207312601886</v>
      </c>
    </row>
    <row r="1217" spans="1:9" x14ac:dyDescent="0.35">
      <c r="A1217">
        <v>-82</v>
      </c>
      <c r="B1217">
        <v>18.5</v>
      </c>
      <c r="C1217">
        <f>ASIN(SQRT((SIN(RADIANS(PARAMETERS!$D$8-B1217)/2)*SIN(RADIANS(PARAMETERS!$D$8-B1217)/2))+(COS(RADIANS(B1217))*COS(RADIANS(PARAMETERS!$D$8))*SIN(RADIANS(PARAMETERS!$D$9-A1217)/2)*SIN(RADIANS(PARAMETERS!$D$9-A1217)/2))))*2*3958.756</f>
        <v>1426.6359834336401</v>
      </c>
      <c r="D1217">
        <v>159.294921875</v>
      </c>
      <c r="E1217">
        <v>205.60308837891</v>
      </c>
      <c r="F1217">
        <v>277.01470947266</v>
      </c>
      <c r="G1217">
        <v>318.80380249023</v>
      </c>
      <c r="H1217">
        <v>366.25186157227</v>
      </c>
      <c r="I1217" s="10">
        <f>IFERROR(EXP(TREND(LN($D$1:$H$1),LN(D1217:H1217),LN(Calculations!$B$2))),0)</f>
        <v>0.37250494018726471</v>
      </c>
    </row>
    <row r="1218" spans="1:9" x14ac:dyDescent="0.35">
      <c r="A1218">
        <v>-81.5</v>
      </c>
      <c r="B1218">
        <v>18.5</v>
      </c>
      <c r="C1218">
        <f>ASIN(SQRT((SIN(RADIANS(PARAMETERS!$D$8-B1218)/2)*SIN(RADIANS(PARAMETERS!$D$8-B1218)/2))+(COS(RADIANS(B1218))*COS(RADIANS(PARAMETERS!$D$8))*SIN(RADIANS(PARAMETERS!$D$9-A1218)/2)*SIN(RADIANS(PARAMETERS!$D$9-A1218)/2))))*2*3958.756</f>
        <v>1394.0228129892143</v>
      </c>
      <c r="D1218">
        <v>187.86798095703</v>
      </c>
      <c r="E1218">
        <v>254.30242919922</v>
      </c>
      <c r="F1218">
        <v>336.55023193359</v>
      </c>
      <c r="G1218">
        <v>386.23577880859</v>
      </c>
      <c r="H1218">
        <v>453.96725463867</v>
      </c>
      <c r="I1218" s="10">
        <f>IFERROR(EXP(TREND(LN($D$1:$H$1),LN(D1218:H1218),LN(Calculations!$B$2))),0)</f>
        <v>0.50033515204484746</v>
      </c>
    </row>
    <row r="1219" spans="1:9" x14ac:dyDescent="0.35">
      <c r="A1219">
        <v>-81</v>
      </c>
      <c r="B1219">
        <v>18.5</v>
      </c>
      <c r="C1219">
        <f>ASIN(SQRT((SIN(RADIANS(PARAMETERS!$D$8-B1219)/2)*SIN(RADIANS(PARAMETERS!$D$8-B1219)/2))+(COS(RADIANS(B1219))*COS(RADIANS(PARAMETERS!$D$8))*SIN(RADIANS(PARAMETERS!$D$9-A1219)/2)*SIN(RADIANS(PARAMETERS!$D$9-A1219)/2))))*2*3958.756</f>
        <v>1361.425501439365</v>
      </c>
      <c r="D1219">
        <v>155.07521057129</v>
      </c>
      <c r="E1219">
        <v>201.77085876465</v>
      </c>
      <c r="F1219">
        <v>274.41436767578</v>
      </c>
      <c r="G1219">
        <v>318.51184082031</v>
      </c>
      <c r="H1219">
        <v>368.59295654297</v>
      </c>
      <c r="I1219" s="10">
        <f>IFERROR(EXP(TREND(LN($D$1:$H$1),LN(D1219:H1219),LN(Calculations!$B$2))),0)</f>
        <v>0.2929029848462435</v>
      </c>
    </row>
    <row r="1220" spans="1:9" x14ac:dyDescent="0.35">
      <c r="A1220">
        <v>-80.5</v>
      </c>
      <c r="B1220">
        <v>18.5</v>
      </c>
      <c r="C1220">
        <f>ASIN(SQRT((SIN(RADIANS(PARAMETERS!$D$8-B1220)/2)*SIN(RADIANS(PARAMETERS!$D$8-B1220)/2))+(COS(RADIANS(B1220))*COS(RADIANS(PARAMETERS!$D$8))*SIN(RADIANS(PARAMETERS!$D$9-A1220)/2)*SIN(RADIANS(PARAMETERS!$D$9-A1220)/2))))*2*3958.756</f>
        <v>1328.8454486043252</v>
      </c>
      <c r="D1220">
        <v>116.05753326416</v>
      </c>
      <c r="E1220">
        <v>155.01402282715</v>
      </c>
      <c r="F1220">
        <v>206.28750610352</v>
      </c>
      <c r="G1220">
        <v>245.44586181641</v>
      </c>
      <c r="H1220">
        <v>299.18664550781</v>
      </c>
      <c r="I1220" s="10">
        <f>IFERROR(EXP(TREND(LN($D$1:$H$1),LN(D1220:H1220),LN(Calculations!$B$2))),0)</f>
        <v>0.11037476241154513</v>
      </c>
    </row>
    <row r="1221" spans="1:9" x14ac:dyDescent="0.35">
      <c r="A1221">
        <v>-80</v>
      </c>
      <c r="B1221">
        <v>18.5</v>
      </c>
      <c r="C1221">
        <f>ASIN(SQRT((SIN(RADIANS(PARAMETERS!$D$8-B1221)/2)*SIN(RADIANS(PARAMETERS!$D$8-B1221)/2))+(COS(RADIANS(B1221))*COS(RADIANS(PARAMETERS!$D$8))*SIN(RADIANS(PARAMETERS!$D$9-A1221)/2)*SIN(RADIANS(PARAMETERS!$D$9-A1221)/2))))*2*3958.756</f>
        <v>1296.2841879498235</v>
      </c>
      <c r="D1221">
        <v>79.284172058105</v>
      </c>
      <c r="E1221">
        <v>112.80674743652</v>
      </c>
      <c r="F1221">
        <v>159.11347961426</v>
      </c>
      <c r="G1221">
        <v>191.55442810059</v>
      </c>
      <c r="H1221">
        <v>238.14988708496</v>
      </c>
      <c r="I1221" s="10">
        <f>IFERROR(EXP(TREND(LN($D$1:$H$1),LN(D1221:H1221),LN(Calculations!$B$2))),0)</f>
        <v>3.1922610209088688E-2</v>
      </c>
    </row>
    <row r="1222" spans="1:9" x14ac:dyDescent="0.35">
      <c r="A1222">
        <v>-79.5</v>
      </c>
      <c r="B1222">
        <v>18.5</v>
      </c>
      <c r="C1222">
        <f>ASIN(SQRT((SIN(RADIANS(PARAMETERS!$D$8-B1222)/2)*SIN(RADIANS(PARAMETERS!$D$8-B1222)/2))+(COS(RADIANS(B1222))*COS(RADIANS(PARAMETERS!$D$8))*SIN(RADIANS(PARAMETERS!$D$9-A1222)/2)*SIN(RADIANS(PARAMETERS!$D$9-A1222)/2))))*2*3958.756</f>
        <v>1263.7434036452228</v>
      </c>
      <c r="D1222">
        <v>64.179481506347997</v>
      </c>
      <c r="E1222">
        <v>87.129417419434006</v>
      </c>
      <c r="F1222">
        <v>124.52890777588</v>
      </c>
      <c r="G1222">
        <v>148.27784729004</v>
      </c>
      <c r="H1222">
        <v>179.21076965332</v>
      </c>
      <c r="I1222" s="10">
        <f>IFERROR(EXP(TREND(LN($D$1:$H$1),LN(D1222:H1222),LN(Calculations!$B$2))),0)</f>
        <v>2.1955912927178359E-2</v>
      </c>
    </row>
    <row r="1223" spans="1:9" x14ac:dyDescent="0.35">
      <c r="A1223">
        <v>-79</v>
      </c>
      <c r="B1223">
        <v>18.5</v>
      </c>
      <c r="C1223">
        <f>ASIN(SQRT((SIN(RADIANS(PARAMETERS!$D$8-B1223)/2)*SIN(RADIANS(PARAMETERS!$D$8-B1223)/2))+(COS(RADIANS(B1223))*COS(RADIANS(PARAMETERS!$D$8))*SIN(RADIANS(PARAMETERS!$D$9-A1223)/2)*SIN(RADIANS(PARAMETERS!$D$9-A1223)/2))))*2*3958.756</f>
        <v>1231.2249502718057</v>
      </c>
      <c r="D1223">
        <v>71.773330688477003</v>
      </c>
      <c r="E1223">
        <v>99.211380004882997</v>
      </c>
      <c r="F1223">
        <v>140.66630554199</v>
      </c>
      <c r="G1223">
        <v>165.59523010254</v>
      </c>
      <c r="H1223">
        <v>200.53575134277</v>
      </c>
      <c r="I1223" s="10">
        <f>IFERROR(EXP(TREND(LN($D$1:$H$1),LN(D1223:H1223),LN(Calculations!$B$2))),0)</f>
        <v>2.8859721072021234E-2</v>
      </c>
    </row>
    <row r="1224" spans="1:9" x14ac:dyDescent="0.35">
      <c r="A1224">
        <v>-78.5</v>
      </c>
      <c r="B1224">
        <v>18.5</v>
      </c>
      <c r="C1224">
        <f>ASIN(SQRT((SIN(RADIANS(PARAMETERS!$D$8-B1224)/2)*SIN(RADIANS(PARAMETERS!$D$8-B1224)/2))+(COS(RADIANS(B1224))*COS(RADIANS(PARAMETERS!$D$8))*SIN(RADIANS(PARAMETERS!$D$9-A1224)/2)*SIN(RADIANS(PARAMETERS!$D$9-A1224)/2))))*2*3958.756</f>
        <v>1198.7308756703369</v>
      </c>
      <c r="D1224">
        <v>87.904556274414006</v>
      </c>
      <c r="E1224">
        <v>127.84035491943</v>
      </c>
      <c r="F1224">
        <v>175.45669555664</v>
      </c>
      <c r="G1224">
        <v>211.78346252441</v>
      </c>
      <c r="H1224">
        <v>264.1096496582</v>
      </c>
      <c r="I1224" s="10">
        <f>IFERROR(EXP(TREND(LN($D$1:$H$1),LN(D1224:H1224),LN(Calculations!$B$2))),0)</f>
        <v>4.0942510824163003E-2</v>
      </c>
    </row>
    <row r="1225" spans="1:9" x14ac:dyDescent="0.35">
      <c r="A1225">
        <v>-78</v>
      </c>
      <c r="B1225">
        <v>18.5</v>
      </c>
      <c r="C1225">
        <f>ASIN(SQRT((SIN(RADIANS(PARAMETERS!$D$8-B1225)/2)*SIN(RADIANS(PARAMETERS!$D$8-B1225)/2))+(COS(RADIANS(B1225))*COS(RADIANS(PARAMETERS!$D$8))*SIN(RADIANS(PARAMETERS!$D$9-A1225)/2)*SIN(RADIANS(PARAMETERS!$D$9-A1225)/2))))*2*3958.756</f>
        <v>1166.263447521965</v>
      </c>
      <c r="D1225">
        <v>92.248069763184006</v>
      </c>
      <c r="E1225">
        <v>132.58557128906</v>
      </c>
      <c r="F1225">
        <v>177.6487121582</v>
      </c>
      <c r="G1225">
        <v>212.24993896484</v>
      </c>
      <c r="H1225">
        <v>261.53747558594</v>
      </c>
      <c r="I1225" s="10">
        <f>IFERROR(EXP(TREND(LN($D$1:$H$1),LN(D1225:H1225),LN(Calculations!$B$2))),0)</f>
        <v>5.227214732838923E-2</v>
      </c>
    </row>
    <row r="1226" spans="1:9" x14ac:dyDescent="0.35">
      <c r="A1226">
        <v>-77.5</v>
      </c>
      <c r="B1226">
        <v>18.5</v>
      </c>
      <c r="C1226">
        <f>ASIN(SQRT((SIN(RADIANS(PARAMETERS!$D$8-B1226)/2)*SIN(RADIANS(PARAMETERS!$D$8-B1226)/2))+(COS(RADIANS(B1226))*COS(RADIANS(PARAMETERS!$D$8))*SIN(RADIANS(PARAMETERS!$D$9-A1226)/2)*SIN(RADIANS(PARAMETERS!$D$9-A1226)/2))))*2*3958.756</f>
        <v>1133.8251843872056</v>
      </c>
      <c r="D1226">
        <v>89.527572631835994</v>
      </c>
      <c r="E1226">
        <v>127.53651428223</v>
      </c>
      <c r="F1226">
        <v>170.17149353027</v>
      </c>
      <c r="G1226">
        <v>201.72288513184</v>
      </c>
      <c r="H1226">
        <v>246.2815246582</v>
      </c>
      <c r="I1226" s="10">
        <f>IFERROR(EXP(TREND(LN($D$1:$H$1),LN(D1226:H1226),LN(Calculations!$B$2))),0)</f>
        <v>5.2511151615501912E-2</v>
      </c>
    </row>
    <row r="1227" spans="1:9" x14ac:dyDescent="0.35">
      <c r="A1227">
        <v>-77</v>
      </c>
      <c r="B1227">
        <v>18.5</v>
      </c>
      <c r="C1227">
        <f>ASIN(SQRT((SIN(RADIANS(PARAMETERS!$D$8-B1227)/2)*SIN(RADIANS(PARAMETERS!$D$8-B1227)/2))+(COS(RADIANS(B1227))*COS(RADIANS(PARAMETERS!$D$8))*SIN(RADIANS(PARAMETERS!$D$9-A1227)/2)*SIN(RADIANS(PARAMETERS!$D$9-A1227)/2))))*2*3958.756</f>
        <v>1101.4188920913189</v>
      </c>
      <c r="D1227">
        <v>93.282661437987997</v>
      </c>
      <c r="E1227">
        <v>135.42135620117</v>
      </c>
      <c r="F1227">
        <v>185.67892456055</v>
      </c>
      <c r="G1227">
        <v>224.97608947754</v>
      </c>
      <c r="H1227">
        <v>281.81658935547</v>
      </c>
      <c r="I1227" s="10">
        <f>IFERROR(EXP(TREND(LN($D$1:$H$1),LN(D1227:H1227),LN(Calculations!$B$2))),0)</f>
        <v>4.5757316276391652E-2</v>
      </c>
    </row>
    <row r="1228" spans="1:9" x14ac:dyDescent="0.35">
      <c r="A1228">
        <v>-76.5</v>
      </c>
      <c r="B1228">
        <v>18.5</v>
      </c>
      <c r="C1228">
        <f>ASIN(SQRT((SIN(RADIANS(PARAMETERS!$D$8-B1228)/2)*SIN(RADIANS(PARAMETERS!$D$8-B1228)/2))+(COS(RADIANS(B1228))*COS(RADIANS(PARAMETERS!$D$8))*SIN(RADIANS(PARAMETERS!$D$9-A1228)/2)*SIN(RADIANS(PARAMETERS!$D$9-A1228)/2))))*2*3958.756</f>
        <v>1069.0477065501261</v>
      </c>
      <c r="D1228">
        <v>72.604621887207003</v>
      </c>
      <c r="E1228">
        <v>97.528114318847997</v>
      </c>
      <c r="F1228">
        <v>135.73533630371</v>
      </c>
      <c r="G1228">
        <v>157.6177520752</v>
      </c>
      <c r="H1228">
        <v>187.83334350586</v>
      </c>
      <c r="I1228" s="10">
        <f>IFERROR(EXP(TREND(LN($D$1:$H$1),LN(D1228:H1228),LN(Calculations!$B$2))),0)</f>
        <v>3.4322641860634093E-2</v>
      </c>
    </row>
    <row r="1229" spans="1:9" x14ac:dyDescent="0.35">
      <c r="A1229">
        <v>-76</v>
      </c>
      <c r="B1229">
        <v>18.5</v>
      </c>
      <c r="C1229">
        <f>ASIN(SQRT((SIN(RADIANS(PARAMETERS!$D$8-B1229)/2)*SIN(RADIANS(PARAMETERS!$D$8-B1229)/2))+(COS(RADIANS(B1229))*COS(RADIANS(PARAMETERS!$D$8))*SIN(RADIANS(PARAMETERS!$D$9-A1229)/2)*SIN(RADIANS(PARAMETERS!$D$9-A1229)/2))))*2*3958.756</f>
        <v>1036.715144390565</v>
      </c>
      <c r="D1229">
        <v>57.227905273437997</v>
      </c>
      <c r="E1229">
        <v>74.16251373291</v>
      </c>
      <c r="F1229">
        <v>99.765838623047003</v>
      </c>
      <c r="G1229">
        <v>119.48698425293</v>
      </c>
      <c r="H1229">
        <v>143.91212463379</v>
      </c>
      <c r="I1229" s="10">
        <f>IFERROR(EXP(TREND(LN($D$1:$H$1),LN(D1229:H1229),LN(Calculations!$B$2))),0)</f>
        <v>1.9755758891521209E-2</v>
      </c>
    </row>
    <row r="1230" spans="1:9" x14ac:dyDescent="0.35">
      <c r="A1230">
        <v>-75.5</v>
      </c>
      <c r="B1230">
        <v>18.5</v>
      </c>
      <c r="C1230">
        <f>ASIN(SQRT((SIN(RADIANS(PARAMETERS!$D$8-B1230)/2)*SIN(RADIANS(PARAMETERS!$D$8-B1230)/2))+(COS(RADIANS(B1230))*COS(RADIANS(PARAMETERS!$D$8))*SIN(RADIANS(PARAMETERS!$D$9-A1230)/2)*SIN(RADIANS(PARAMETERS!$D$9-A1230)/2))))*2*3958.756</f>
        <v>1004.4251630512147</v>
      </c>
      <c r="D1230">
        <v>46.454605102538999</v>
      </c>
      <c r="E1230">
        <v>63.450225830077997</v>
      </c>
      <c r="F1230">
        <v>85.078956604004006</v>
      </c>
      <c r="G1230">
        <v>101.69608306885</v>
      </c>
      <c r="H1230">
        <v>125.37796783447</v>
      </c>
      <c r="I1230" s="10">
        <f>IFERROR(EXP(TREND(LN($D$1:$H$1),LN(D1230:H1230),LN(Calculations!$B$2))),0)</f>
        <v>1.1472081758979054E-2</v>
      </c>
    </row>
    <row r="1231" spans="1:9" x14ac:dyDescent="0.35">
      <c r="A1231">
        <v>-75</v>
      </c>
      <c r="B1231">
        <v>18.5</v>
      </c>
      <c r="C1231">
        <f>ASIN(SQRT((SIN(RADIANS(PARAMETERS!$D$8-B1231)/2)*SIN(RADIANS(PARAMETERS!$D$8-B1231)/2))+(COS(RADIANS(B1231))*COS(RADIANS(PARAMETERS!$D$8))*SIN(RADIANS(PARAMETERS!$D$9-A1231)/2)*SIN(RADIANS(PARAMETERS!$D$9-A1231)/2))))*2*3958.756</f>
        <v>972.18223247136859</v>
      </c>
      <c r="D1231">
        <v>36.909362792968999</v>
      </c>
      <c r="E1231">
        <v>50.022445678711001</v>
      </c>
      <c r="F1231">
        <v>68.203872680664006</v>
      </c>
      <c r="G1231">
        <v>80.713439941405994</v>
      </c>
      <c r="H1231">
        <v>98.347686767577997</v>
      </c>
      <c r="I1231" s="10">
        <f>IFERROR(EXP(TREND(LN($D$1:$H$1),LN(D1231:H1231),LN(Calculations!$B$2))),0)</f>
        <v>6.7440168991403692E-3</v>
      </c>
    </row>
    <row r="1232" spans="1:9" x14ac:dyDescent="0.35">
      <c r="A1232">
        <v>-74.5</v>
      </c>
      <c r="B1232">
        <v>18.5</v>
      </c>
      <c r="C1232">
        <f>ASIN(SQRT((SIN(RADIANS(PARAMETERS!$D$8-B1232)/2)*SIN(RADIANS(PARAMETERS!$D$8-B1232)/2))+(COS(RADIANS(B1232))*COS(RADIANS(PARAMETERS!$D$8))*SIN(RADIANS(PARAMETERS!$D$9-A1232)/2)*SIN(RADIANS(PARAMETERS!$D$9-A1232)/2))))*2*3958.756</f>
        <v>939.99142102195378</v>
      </c>
      <c r="D1232">
        <v>34.835750579833999</v>
      </c>
      <c r="E1232">
        <v>47.082851409912003</v>
      </c>
      <c r="F1232">
        <v>64.999794006347997</v>
      </c>
      <c r="G1232">
        <v>76.99112701416</v>
      </c>
      <c r="H1232">
        <v>93.911514282227003</v>
      </c>
      <c r="I1232" s="10">
        <f>IFERROR(EXP(TREND(LN($D$1:$H$1),LN(D1232:H1232),LN(Calculations!$B$2))),0)</f>
        <v>5.8289878213884172E-3</v>
      </c>
    </row>
    <row r="1233" spans="1:9" x14ac:dyDescent="0.35">
      <c r="A1233">
        <v>-74</v>
      </c>
      <c r="B1233">
        <v>18.5</v>
      </c>
      <c r="C1233">
        <f>ASIN(SQRT((SIN(RADIANS(PARAMETERS!$D$8-B1233)/2)*SIN(RADIANS(PARAMETERS!$D$8-B1233)/2))+(COS(RADIANS(B1233))*COS(RADIANS(PARAMETERS!$D$8))*SIN(RADIANS(PARAMETERS!$D$9-A1233)/2)*SIN(RADIANS(PARAMETERS!$D$9-A1233)/2))))*2*3958.756</f>
        <v>907.85849903684846</v>
      </c>
      <c r="D1233">
        <v>42.802356719971002</v>
      </c>
      <c r="E1233">
        <v>59.712543487548999</v>
      </c>
      <c r="F1233">
        <v>80.737632751465</v>
      </c>
      <c r="G1233">
        <v>96.997566223145</v>
      </c>
      <c r="H1233">
        <v>120.29911804199</v>
      </c>
      <c r="I1233" s="10">
        <f>IFERROR(EXP(TREND(LN($D$1:$H$1),LN(D1233:H1233),LN(Calculations!$B$2))),0)</f>
        <v>9.265974423141192E-3</v>
      </c>
    </row>
    <row r="1234" spans="1:9" x14ac:dyDescent="0.35">
      <c r="A1234">
        <v>-73.5</v>
      </c>
      <c r="B1234">
        <v>18.5</v>
      </c>
      <c r="C1234">
        <f>ASIN(SQRT((SIN(RADIANS(PARAMETERS!$D$8-B1234)/2)*SIN(RADIANS(PARAMETERS!$D$8-B1234)/2))+(COS(RADIANS(B1234))*COS(RADIANS(PARAMETERS!$D$8))*SIN(RADIANS(PARAMETERS!$D$9-A1234)/2)*SIN(RADIANS(PARAMETERS!$D$9-A1234)/2))))*2*3958.756</f>
        <v>875.79006422203952</v>
      </c>
      <c r="D1234">
        <v>58.297142028808999</v>
      </c>
      <c r="E1234">
        <v>76.552238464355</v>
      </c>
      <c r="F1234">
        <v>105.23806762695</v>
      </c>
      <c r="G1234">
        <v>127.71434783936</v>
      </c>
      <c r="H1234">
        <v>153.47286987305</v>
      </c>
      <c r="I1234" s="10">
        <f>IFERROR(EXP(TREND(LN($D$1:$H$1),LN(D1234:H1234),LN(Calculations!$B$2))),0)</f>
        <v>1.8996046598928472E-2</v>
      </c>
    </row>
    <row r="1235" spans="1:9" x14ac:dyDescent="0.35">
      <c r="A1235">
        <v>-73</v>
      </c>
      <c r="B1235">
        <v>18.5</v>
      </c>
      <c r="C1235">
        <f>ASIN(SQRT((SIN(RADIANS(PARAMETERS!$D$8-B1235)/2)*SIN(RADIANS(PARAMETERS!$D$8-B1235)/2))+(COS(RADIANS(B1235))*COS(RADIANS(PARAMETERS!$D$8))*SIN(RADIANS(PARAMETERS!$D$9-A1235)/2)*SIN(RADIANS(PARAMETERS!$D$9-A1235)/2))))*2*3958.756</f>
        <v>843.79369442513746</v>
      </c>
      <c r="D1235">
        <v>68.794296264647997</v>
      </c>
      <c r="E1235">
        <v>91.141540527344006</v>
      </c>
      <c r="F1235">
        <v>126.59977722168</v>
      </c>
      <c r="G1235">
        <v>148.72877502441</v>
      </c>
      <c r="H1235">
        <v>177.98048400879</v>
      </c>
      <c r="I1235" s="10">
        <f>IFERROR(EXP(TREND(LN($D$1:$H$1),LN(D1235:H1235),LN(Calculations!$B$2))),0)</f>
        <v>2.9664270309140414E-2</v>
      </c>
    </row>
    <row r="1236" spans="1:9" x14ac:dyDescent="0.35">
      <c r="A1236">
        <v>-72.5</v>
      </c>
      <c r="B1236">
        <v>18.5</v>
      </c>
      <c r="C1236">
        <f>ASIN(SQRT((SIN(RADIANS(PARAMETERS!$D$8-B1236)/2)*SIN(RADIANS(PARAMETERS!$D$8-B1236)/2))+(COS(RADIANS(B1236))*COS(RADIANS(PARAMETERS!$D$8))*SIN(RADIANS(PARAMETERS!$D$9-A1236)/2)*SIN(RADIANS(PARAMETERS!$D$9-A1236)/2))))*2*3958.756</f>
        <v>811.87813483868672</v>
      </c>
      <c r="D1236">
        <v>76.339286804199006</v>
      </c>
      <c r="E1236">
        <v>102.30020141602</v>
      </c>
      <c r="F1236">
        <v>140.71217346191</v>
      </c>
      <c r="G1236">
        <v>164.62522888184</v>
      </c>
      <c r="H1236">
        <v>197.91580200195</v>
      </c>
      <c r="I1236" s="10">
        <f>IFERROR(EXP(TREND(LN($D$1:$H$1),LN(D1236:H1236),LN(Calculations!$B$2))),0)</f>
        <v>3.875678266551514E-2</v>
      </c>
    </row>
    <row r="1237" spans="1:9" x14ac:dyDescent="0.35">
      <c r="A1237">
        <v>-72</v>
      </c>
      <c r="B1237">
        <v>18.5</v>
      </c>
      <c r="C1237">
        <f>ASIN(SQRT((SIN(RADIANS(PARAMETERS!$D$8-B1237)/2)*SIN(RADIANS(PARAMETERS!$D$8-B1237)/2))+(COS(RADIANS(B1237))*COS(RADIANS(PARAMETERS!$D$8))*SIN(RADIANS(PARAMETERS!$D$9-A1237)/2)*SIN(RADIANS(PARAMETERS!$D$9-A1237)/2))))*2*3958.756</f>
        <v>780.05352882531054</v>
      </c>
      <c r="D1237">
        <v>74.91178894043</v>
      </c>
      <c r="E1237">
        <v>99.206817626952997</v>
      </c>
      <c r="F1237">
        <v>136.09701538086</v>
      </c>
      <c r="G1237">
        <v>158.37670898438</v>
      </c>
      <c r="H1237">
        <v>189.21292114258</v>
      </c>
      <c r="I1237" s="10">
        <f>IFERROR(EXP(TREND(LN($D$1:$H$1),LN(D1237:H1237),LN(Calculations!$B$2))),0)</f>
        <v>3.9046415201758465E-2</v>
      </c>
    </row>
    <row r="1238" spans="1:9" x14ac:dyDescent="0.35">
      <c r="A1238">
        <v>-71.5</v>
      </c>
      <c r="B1238">
        <v>18.5</v>
      </c>
      <c r="C1238">
        <f>ASIN(SQRT((SIN(RADIANS(PARAMETERS!$D$8-B1238)/2)*SIN(RADIANS(PARAMETERS!$D$8-B1238)/2))+(COS(RADIANS(B1238))*COS(RADIANS(PARAMETERS!$D$8))*SIN(RADIANS(PARAMETERS!$D$9-A1238)/2)*SIN(RADIANS(PARAMETERS!$D$9-A1238)/2))))*2*3958.756</f>
        <v>748.33170438254956</v>
      </c>
      <c r="D1238">
        <v>79.934028625487997</v>
      </c>
      <c r="E1238">
        <v>106.0451965332</v>
      </c>
      <c r="F1238">
        <v>143.2354888916</v>
      </c>
      <c r="G1238">
        <v>166.53805541992</v>
      </c>
      <c r="H1238">
        <v>198.75915527344</v>
      </c>
      <c r="I1238" s="10">
        <f>IFERROR(EXP(TREND(LN($D$1:$H$1),LN(D1238:H1238),LN(Calculations!$B$2))),0)</f>
        <v>4.8496302748437664E-2</v>
      </c>
    </row>
    <row r="1239" spans="1:9" x14ac:dyDescent="0.35">
      <c r="A1239">
        <v>-71</v>
      </c>
      <c r="B1239">
        <v>18.5</v>
      </c>
      <c r="C1239">
        <f>ASIN(SQRT((SIN(RADIANS(PARAMETERS!$D$8-B1239)/2)*SIN(RADIANS(PARAMETERS!$D$8-B1239)/2))+(COS(RADIANS(B1239))*COS(RADIANS(PARAMETERS!$D$8))*SIN(RADIANS(PARAMETERS!$D$9-A1239)/2)*SIN(RADIANS(PARAMETERS!$D$9-A1239)/2))))*2*3958.756</f>
        <v>716.72653207794133</v>
      </c>
      <c r="D1239">
        <v>90.06453704834</v>
      </c>
      <c r="E1239">
        <v>121.20698547363</v>
      </c>
      <c r="F1239">
        <v>159.56149291992</v>
      </c>
      <c r="G1239">
        <v>186.22436523438</v>
      </c>
      <c r="H1239">
        <v>223.24467468262</v>
      </c>
      <c r="I1239" s="10">
        <f>IFERROR(EXP(TREND(LN($D$1:$H$1),LN(D1239:H1239),LN(Calculations!$B$2))),0)</f>
        <v>6.8683295463209018E-2</v>
      </c>
    </row>
    <row r="1240" spans="1:9" x14ac:dyDescent="0.35">
      <c r="A1240">
        <v>-70.5</v>
      </c>
      <c r="B1240">
        <v>18.5</v>
      </c>
      <c r="C1240">
        <f>ASIN(SQRT((SIN(RADIANS(PARAMETERS!$D$8-B1240)/2)*SIN(RADIANS(PARAMETERS!$D$8-B1240)/2))+(COS(RADIANS(B1240))*COS(RADIANS(PARAMETERS!$D$8))*SIN(RADIANS(PARAMETERS!$D$9-A1240)/2)*SIN(RADIANS(PARAMETERS!$D$9-A1240)/2))))*2*3958.756</f>
        <v>685.25437545572947</v>
      </c>
      <c r="D1240">
        <v>89.0263671875</v>
      </c>
      <c r="E1240">
        <v>118.80841064453</v>
      </c>
      <c r="F1240">
        <v>156.21308898926</v>
      </c>
      <c r="G1240">
        <v>181.61666870117</v>
      </c>
      <c r="H1240">
        <v>216.74072265625</v>
      </c>
      <c r="I1240" s="10">
        <f>IFERROR(EXP(TREND(LN($D$1:$H$1),LN(D1240:H1240),LN(Calculations!$B$2))),0)</f>
        <v>7.0055172753295605E-2</v>
      </c>
    </row>
    <row r="1241" spans="1:9" x14ac:dyDescent="0.35">
      <c r="A1241">
        <v>-70</v>
      </c>
      <c r="B1241">
        <v>18.5</v>
      </c>
      <c r="C1241">
        <f>ASIN(SQRT((SIN(RADIANS(PARAMETERS!$D$8-B1241)/2)*SIN(RADIANS(PARAMETERS!$D$8-B1241)/2))+(COS(RADIANS(B1241))*COS(RADIANS(PARAMETERS!$D$8))*SIN(RADIANS(PARAMETERS!$D$9-A1241)/2)*SIN(RADIANS(PARAMETERS!$D$9-A1241)/2))))*2*3958.756</f>
        <v>653.93466197312705</v>
      </c>
      <c r="D1241">
        <v>83.028816223145</v>
      </c>
      <c r="E1241">
        <v>109.56853485107</v>
      </c>
      <c r="F1241">
        <v>146.12518310547</v>
      </c>
      <c r="G1241">
        <v>169.43943786621</v>
      </c>
      <c r="H1241">
        <v>201.58180236816</v>
      </c>
      <c r="I1241" s="10">
        <f>IFERROR(EXP(TREND(LN($D$1:$H$1),LN(D1241:H1241),LN(Calculations!$B$2))),0)</f>
        <v>5.752590868458142E-2</v>
      </c>
    </row>
    <row r="1242" spans="1:9" x14ac:dyDescent="0.35">
      <c r="A1242">
        <v>-69.5</v>
      </c>
      <c r="B1242">
        <v>18.5</v>
      </c>
      <c r="C1242">
        <f>ASIN(SQRT((SIN(RADIANS(PARAMETERS!$D$8-B1242)/2)*SIN(RADIANS(PARAMETERS!$D$8-B1242)/2))+(COS(RADIANS(B1242))*COS(RADIANS(PARAMETERS!$D$8))*SIN(RADIANS(PARAMETERS!$D$9-A1242)/2)*SIN(RADIANS(PARAMETERS!$D$9-A1242)/2))))*2*3958.756</f>
        <v>622.79061220755989</v>
      </c>
      <c r="D1242">
        <v>76.353141784667997</v>
      </c>
      <c r="E1242">
        <v>99.917282104492003</v>
      </c>
      <c r="F1242">
        <v>135.45843505859</v>
      </c>
      <c r="G1242">
        <v>156.93951416016</v>
      </c>
      <c r="H1242">
        <v>186.52755737305</v>
      </c>
      <c r="I1242" s="10">
        <f>IFERROR(EXP(TREND(LN($D$1:$H$1),LN(D1242:H1242),LN(Calculations!$B$2))),0)</f>
        <v>4.4491331658020619E-2</v>
      </c>
    </row>
    <row r="1243" spans="1:9" x14ac:dyDescent="0.35">
      <c r="A1243">
        <v>-69</v>
      </c>
      <c r="B1243">
        <v>18.5</v>
      </c>
      <c r="C1243">
        <f>ASIN(SQRT((SIN(RADIANS(PARAMETERS!$D$8-B1243)/2)*SIN(RADIANS(PARAMETERS!$D$8-B1243)/2))+(COS(RADIANS(B1243))*COS(RADIANS(PARAMETERS!$D$8))*SIN(RADIANS(PARAMETERS!$D$9-A1243)/2)*SIN(RADIANS(PARAMETERS!$D$9-A1243)/2))))*2*3958.756</f>
        <v>591.85017842405716</v>
      </c>
      <c r="D1243">
        <v>74.407684326172003</v>
      </c>
      <c r="E1243">
        <v>96.981269836425994</v>
      </c>
      <c r="F1243">
        <v>131.90908813477</v>
      </c>
      <c r="G1243">
        <v>152.59381103516</v>
      </c>
      <c r="H1243">
        <v>181.03741455078</v>
      </c>
      <c r="I1243" s="10">
        <f>IFERROR(EXP(TREND(LN($D$1:$H$1),LN(D1243:H1243),LN(Calculations!$B$2))),0)</f>
        <v>4.179818037017053E-2</v>
      </c>
    </row>
    <row r="1244" spans="1:9" x14ac:dyDescent="0.35">
      <c r="A1244">
        <v>-68.5</v>
      </c>
      <c r="B1244">
        <v>18.5</v>
      </c>
      <c r="C1244">
        <f>ASIN(SQRT((SIN(RADIANS(PARAMETERS!$D$8-B1244)/2)*SIN(RADIANS(PARAMETERS!$D$8-B1244)/2))+(COS(RADIANS(B1244))*COS(RADIANS(PARAMETERS!$D$8))*SIN(RADIANS(PARAMETERS!$D$9-A1244)/2)*SIN(RADIANS(PARAMETERS!$D$9-A1244)/2))))*2*3958.756</f>
        <v>561.14726204004739</v>
      </c>
      <c r="D1244">
        <v>79.400238037109006</v>
      </c>
      <c r="E1244">
        <v>104.19640350342</v>
      </c>
      <c r="F1244">
        <v>140.16342163086</v>
      </c>
      <c r="G1244">
        <v>162.40019226074</v>
      </c>
      <c r="H1244">
        <v>193.03105163574</v>
      </c>
      <c r="I1244" s="10">
        <f>IFERROR(EXP(TREND(LN($D$1:$H$1),LN(D1244:H1244),LN(Calculations!$B$2))),0)</f>
        <v>5.0352600125777545E-2</v>
      </c>
    </row>
    <row r="1245" spans="1:9" x14ac:dyDescent="0.35">
      <c r="A1245">
        <v>-68</v>
      </c>
      <c r="B1245">
        <v>18.5</v>
      </c>
      <c r="C1245">
        <f>ASIN(SQRT((SIN(RADIANS(PARAMETERS!$D$8-B1245)/2)*SIN(RADIANS(PARAMETERS!$D$8-B1245)/2))+(COS(RADIANS(B1245))*COS(RADIANS(PARAMETERS!$D$8))*SIN(RADIANS(PARAMETERS!$D$9-A1245)/2)*SIN(RADIANS(PARAMETERS!$D$9-A1245)/2))))*2*3958.756</f>
        <v>530.72330501869862</v>
      </c>
      <c r="D1245">
        <v>87.775650024414006</v>
      </c>
      <c r="E1245">
        <v>117.04861450195</v>
      </c>
      <c r="F1245">
        <v>154.82034301758</v>
      </c>
      <c r="G1245">
        <v>180.36585998535</v>
      </c>
      <c r="H1245">
        <v>215.76509094238</v>
      </c>
      <c r="I1245" s="10">
        <f>IFERROR(EXP(TREND(LN($D$1:$H$1),LN(D1245:H1245),LN(Calculations!$B$2))),0)</f>
        <v>6.5105872754873173E-2</v>
      </c>
    </row>
    <row r="1246" spans="1:9" x14ac:dyDescent="0.35">
      <c r="A1246">
        <v>-67.5</v>
      </c>
      <c r="B1246">
        <v>18.5</v>
      </c>
      <c r="C1246">
        <f>ASIN(SQRT((SIN(RADIANS(PARAMETERS!$D$8-B1246)/2)*SIN(RADIANS(PARAMETERS!$D$8-B1246)/2))+(COS(RADIANS(B1246))*COS(RADIANS(PARAMETERS!$D$8))*SIN(RADIANS(PARAMETERS!$D$9-A1246)/2)*SIN(RADIANS(PARAMETERS!$D$9-A1246)/2))))*2*3958.756</f>
        <v>500.62938528732684</v>
      </c>
      <c r="D1246">
        <v>86.373687744140994</v>
      </c>
      <c r="E1246">
        <v>114.60701751709</v>
      </c>
      <c r="F1246">
        <v>151.79295349121</v>
      </c>
      <c r="G1246">
        <v>176.43348693848</v>
      </c>
      <c r="H1246">
        <v>210.49320983887</v>
      </c>
      <c r="I1246" s="10">
        <f>IFERROR(EXP(TREND(LN($D$1:$H$1),LN(D1246:H1246),LN(Calculations!$B$2))),0)</f>
        <v>6.3749845737220687E-2</v>
      </c>
    </row>
    <row r="1247" spans="1:9" x14ac:dyDescent="0.35">
      <c r="A1247">
        <v>-67</v>
      </c>
      <c r="B1247">
        <v>18.5</v>
      </c>
      <c r="C1247">
        <f>ASIN(SQRT((SIN(RADIANS(PARAMETERS!$D$8-B1247)/2)*SIN(RADIANS(PARAMETERS!$D$8-B1247)/2))+(COS(RADIANS(B1247))*COS(RADIANS(PARAMETERS!$D$8))*SIN(RADIANS(PARAMETERS!$D$9-A1247)/2)*SIN(RADIANS(PARAMETERS!$D$9-A1247)/2))))*2*3958.756</f>
        <v>470.92899391707004</v>
      </c>
      <c r="D1247">
        <v>80.692077636719006</v>
      </c>
      <c r="E1247">
        <v>106.38438415527</v>
      </c>
      <c r="F1247">
        <v>142.97819519043</v>
      </c>
      <c r="G1247">
        <v>166.0506439209</v>
      </c>
      <c r="H1247">
        <v>197.91413879395</v>
      </c>
      <c r="I1247" s="10">
        <f>IFERROR(EXP(TREND(LN($D$1:$H$1),LN(D1247:H1247),LN(Calculations!$B$2))),0)</f>
        <v>5.1475310398643281E-2</v>
      </c>
    </row>
    <row r="1248" spans="1:9" x14ac:dyDescent="0.35">
      <c r="A1248">
        <v>-66.5</v>
      </c>
      <c r="B1248">
        <v>18.5</v>
      </c>
      <c r="C1248">
        <f>ASIN(SQRT((SIN(RADIANS(PARAMETERS!$D$8-B1248)/2)*SIN(RADIANS(PARAMETERS!$D$8-B1248)/2))+(COS(RADIANS(B1248))*COS(RADIANS(PARAMETERS!$D$8))*SIN(RADIANS(PARAMETERS!$D$9-A1248)/2)*SIN(RADIANS(PARAMETERS!$D$9-A1248)/2))))*2*3958.756</f>
        <v>441.70173487709036</v>
      </c>
      <c r="D1248">
        <v>73.953826904297003</v>
      </c>
      <c r="E1248">
        <v>97.069129943847997</v>
      </c>
      <c r="F1248">
        <v>132.86601257324</v>
      </c>
      <c r="G1248">
        <v>154.59735107422</v>
      </c>
      <c r="H1248">
        <v>184.67047119141</v>
      </c>
      <c r="I1248" s="10">
        <f>IFERROR(EXP(TREND(LN($D$1:$H$1),LN(D1248:H1248),LN(Calculations!$B$2))),0)</f>
        <v>3.859712049786055E-2</v>
      </c>
    </row>
    <row r="1249" spans="1:9" x14ac:dyDescent="0.35">
      <c r="A1249">
        <v>-66</v>
      </c>
      <c r="B1249">
        <v>18.5</v>
      </c>
      <c r="C1249">
        <f>ASIN(SQRT((SIN(RADIANS(PARAMETERS!$D$8-B1249)/2)*SIN(RADIANS(PARAMETERS!$D$8-B1249)/2))+(COS(RADIANS(B1249))*COS(RADIANS(PARAMETERS!$D$8))*SIN(RADIANS(PARAMETERS!$D$9-A1249)/2)*SIN(RADIANS(PARAMETERS!$D$9-A1249)/2))))*2*3958.756</f>
        <v>413.04826747596599</v>
      </c>
      <c r="D1249">
        <v>69.146072387695</v>
      </c>
      <c r="E1249">
        <v>88.70295715332</v>
      </c>
      <c r="F1249">
        <v>118.66075897217</v>
      </c>
      <c r="G1249">
        <v>139.45750427246</v>
      </c>
      <c r="H1249">
        <v>164.69024658203</v>
      </c>
      <c r="I1249" s="10">
        <f>IFERROR(EXP(TREND(LN($D$1:$H$1),LN(D1249:H1249),LN(Calculations!$B$2))),0)</f>
        <v>3.588820277930313E-2</v>
      </c>
    </row>
    <row r="1250" spans="1:9" x14ac:dyDescent="0.35">
      <c r="A1250">
        <v>-65.5</v>
      </c>
      <c r="B1250">
        <v>18.5</v>
      </c>
      <c r="C1250">
        <f>ASIN(SQRT((SIN(RADIANS(PARAMETERS!$D$8-B1250)/2)*SIN(RADIANS(PARAMETERS!$D$8-B1250)/2))+(COS(RADIANS(B1250))*COS(RADIANS(PARAMETERS!$D$8))*SIN(RADIANS(PARAMETERS!$D$9-A1250)/2)*SIN(RADIANS(PARAMETERS!$D$9-A1250)/2))))*2*3958.756</f>
        <v>385.09690074981944</v>
      </c>
      <c r="D1250">
        <v>76.46940612793</v>
      </c>
      <c r="E1250">
        <v>97.914459228515994</v>
      </c>
      <c r="F1250">
        <v>130.6976776123</v>
      </c>
      <c r="G1250">
        <v>150.34979248047</v>
      </c>
      <c r="H1250">
        <v>177.0983581543</v>
      </c>
      <c r="I1250" s="10">
        <f>IFERROR(EXP(TREND(LN($D$1:$H$1),LN(D1250:H1250),LN(Calculations!$B$2))),0)</f>
        <v>5.1427505091945463E-2</v>
      </c>
    </row>
    <row r="1251" spans="1:9" x14ac:dyDescent="0.35">
      <c r="A1251">
        <v>-65</v>
      </c>
      <c r="B1251">
        <v>18.5</v>
      </c>
      <c r="C1251">
        <f>ASIN(SQRT((SIN(RADIANS(PARAMETERS!$D$8-B1251)/2)*SIN(RADIANS(PARAMETERS!$D$8-B1251)/2))+(COS(RADIANS(B1251))*COS(RADIANS(PARAMETERS!$D$8))*SIN(RADIANS(PARAMETERS!$D$9-A1251)/2)*SIN(RADIANS(PARAMETERS!$D$9-A1251)/2))))*2*3958.756</f>
        <v>358.01232242452306</v>
      </c>
      <c r="D1251">
        <v>89.908981323242003</v>
      </c>
      <c r="E1251">
        <v>117.24526977539</v>
      </c>
      <c r="F1251">
        <v>152.49740600586</v>
      </c>
      <c r="G1251">
        <v>176.08575439453</v>
      </c>
      <c r="H1251">
        <v>208.45698547363</v>
      </c>
      <c r="I1251" s="10">
        <f>IFERROR(EXP(TREND(LN($D$1:$H$1),LN(D1251:H1251),LN(Calculations!$B$2))),0)</f>
        <v>8.3634385123947913E-2</v>
      </c>
    </row>
    <row r="1252" spans="1:9" x14ac:dyDescent="0.35">
      <c r="A1252">
        <v>-64.5</v>
      </c>
      <c r="B1252">
        <v>18.5</v>
      </c>
      <c r="C1252">
        <f>ASIN(SQRT((SIN(RADIANS(PARAMETERS!$D$8-B1252)/2)*SIN(RADIANS(PARAMETERS!$D$8-B1252)/2))+(COS(RADIANS(B1252))*COS(RADIANS(PARAMETERS!$D$8))*SIN(RADIANS(PARAMETERS!$D$9-A1252)/2)*SIN(RADIANS(PARAMETERS!$D$9-A1252)/2))))*2*3958.756</f>
        <v>332.00693123924111</v>
      </c>
      <c r="D1252">
        <v>88.911102294922003</v>
      </c>
      <c r="E1252">
        <v>115.04040527344</v>
      </c>
      <c r="F1252">
        <v>149.3356628418</v>
      </c>
      <c r="G1252">
        <v>171.79627990723</v>
      </c>
      <c r="H1252">
        <v>202.49534606934</v>
      </c>
      <c r="I1252" s="10">
        <f>IFERROR(EXP(TREND(LN($D$1:$H$1),LN(D1252:H1252),LN(Calculations!$B$2))),0)</f>
        <v>8.593820262900323E-2</v>
      </c>
    </row>
    <row r="1253" spans="1:9" x14ac:dyDescent="0.35">
      <c r="A1253">
        <v>-64</v>
      </c>
      <c r="B1253">
        <v>18.5</v>
      </c>
      <c r="C1253">
        <f>ASIN(SQRT((SIN(RADIANS(PARAMETERS!$D$8-B1253)/2)*SIN(RADIANS(PARAMETERS!$D$8-B1253)/2))+(COS(RADIANS(B1253))*COS(RADIANS(PARAMETERS!$D$8))*SIN(RADIANS(PARAMETERS!$D$9-A1253)/2)*SIN(RADIANS(PARAMETERS!$D$9-A1253)/2))))*2*3958.756</f>
        <v>307.35497042210761</v>
      </c>
      <c r="D1253">
        <v>84.046371459960994</v>
      </c>
      <c r="E1253">
        <v>108.77220916748</v>
      </c>
      <c r="F1253">
        <v>143.37275695801</v>
      </c>
      <c r="G1253">
        <v>165.46235656738</v>
      </c>
      <c r="H1253">
        <v>195.7593536377</v>
      </c>
      <c r="I1253" s="10">
        <f>IFERROR(EXP(TREND(LN($D$1:$H$1),LN(D1253:H1253),LN(Calculations!$B$2))),0)</f>
        <v>6.6957217047919224E-2</v>
      </c>
    </row>
    <row r="1254" spans="1:9" x14ac:dyDescent="0.35">
      <c r="A1254">
        <v>-63.5</v>
      </c>
      <c r="B1254">
        <v>18.5</v>
      </c>
      <c r="C1254">
        <f>ASIN(SQRT((SIN(RADIANS(PARAMETERS!$D$8-B1254)/2)*SIN(RADIANS(PARAMETERS!$D$8-B1254)/2))+(COS(RADIANS(B1254))*COS(RADIANS(PARAMETERS!$D$8))*SIN(RADIANS(PARAMETERS!$D$9-A1254)/2)*SIN(RADIANS(PARAMETERS!$D$9-A1254)/2))))*2*3958.756</f>
        <v>284.40877595089535</v>
      </c>
      <c r="D1254">
        <v>75.270294189452997</v>
      </c>
      <c r="E1254">
        <v>96.853385925292997</v>
      </c>
      <c r="F1254">
        <v>130.02491760254</v>
      </c>
      <c r="G1254">
        <v>150.37145996094</v>
      </c>
      <c r="H1254">
        <v>178.02201843262</v>
      </c>
      <c r="I1254" s="10">
        <f>IFERROR(EXP(TREND(LN($D$1:$H$1),LN(D1254:H1254),LN(Calculations!$B$2))),0)</f>
        <v>4.6331263989504295E-2</v>
      </c>
    </row>
    <row r="1255" spans="1:9" x14ac:dyDescent="0.35">
      <c r="A1255">
        <v>-63</v>
      </c>
      <c r="B1255">
        <v>18.5</v>
      </c>
      <c r="C1255">
        <f>ASIN(SQRT((SIN(RADIANS(PARAMETERS!$D$8-B1255)/2)*SIN(RADIANS(PARAMETERS!$D$8-B1255)/2))+(COS(RADIANS(B1255))*COS(RADIANS(PARAMETERS!$D$8))*SIN(RADIANS(PARAMETERS!$D$9-A1255)/2)*SIN(RADIANS(PARAMETERS!$D$9-A1255)/2))))*2*3958.756</f>
        <v>263.61432551277551</v>
      </c>
      <c r="D1255">
        <v>72.838584899902003</v>
      </c>
      <c r="E1255">
        <v>93.378295898437997</v>
      </c>
      <c r="F1255">
        <v>124.81899261475</v>
      </c>
      <c r="G1255">
        <v>145.0715637207</v>
      </c>
      <c r="H1255">
        <v>171.05723571777</v>
      </c>
      <c r="I1255" s="10">
        <f>IFERROR(EXP(TREND(LN($D$1:$H$1),LN(D1255:H1255),LN(Calculations!$B$2))),0)</f>
        <v>4.3054937289862483E-2</v>
      </c>
    </row>
    <row r="1256" spans="1:9" x14ac:dyDescent="0.35">
      <c r="A1256">
        <v>-62.5</v>
      </c>
      <c r="B1256">
        <v>18.5</v>
      </c>
      <c r="C1256">
        <f>ASIN(SQRT((SIN(RADIANS(PARAMETERS!$D$8-B1256)/2)*SIN(RADIANS(PARAMETERS!$D$8-B1256)/2))+(COS(RADIANS(B1256))*COS(RADIANS(PARAMETERS!$D$8))*SIN(RADIANS(PARAMETERS!$D$9-A1256)/2)*SIN(RADIANS(PARAMETERS!$D$9-A1256)/2))))*2*3958.756</f>
        <v>245.51911168348903</v>
      </c>
      <c r="D1256">
        <v>76.612915039062997</v>
      </c>
      <c r="E1256">
        <v>99.044486999512003</v>
      </c>
      <c r="F1256">
        <v>133.10255432129</v>
      </c>
      <c r="G1256">
        <v>153.41195678711</v>
      </c>
      <c r="H1256">
        <v>181.22814941406</v>
      </c>
      <c r="I1256" s="10">
        <f>IFERROR(EXP(TREND(LN($D$1:$H$1),LN(D1256:H1256),LN(Calculations!$B$2))),0)</f>
        <v>4.8815594657655774E-2</v>
      </c>
    </row>
    <row r="1257" spans="1:9" x14ac:dyDescent="0.35">
      <c r="A1257">
        <v>-62</v>
      </c>
      <c r="B1257">
        <v>18.5</v>
      </c>
      <c r="C1257">
        <f>ASIN(SQRT((SIN(RADIANS(PARAMETERS!$D$8-B1257)/2)*SIN(RADIANS(PARAMETERS!$D$8-B1257)/2))+(COS(RADIANS(B1257))*COS(RADIANS(PARAMETERS!$D$8))*SIN(RADIANS(PARAMETERS!$D$9-A1257)/2)*SIN(RADIANS(PARAMETERS!$D$9-A1257)/2))))*2*3958.756</f>
        <v>230.75913074584864</v>
      </c>
      <c r="D1257">
        <v>78.100067138672003</v>
      </c>
      <c r="E1257">
        <v>102.13185882568</v>
      </c>
      <c r="F1257">
        <v>137.7354888916</v>
      </c>
      <c r="G1257">
        <v>159.71382141113</v>
      </c>
      <c r="H1257">
        <v>190.01495361328</v>
      </c>
      <c r="I1257" s="10">
        <f>IFERROR(EXP(TREND(LN($D$1:$H$1),LN(D1257:H1257),LN(Calculations!$B$2))),0)</f>
        <v>4.7853349662518772E-2</v>
      </c>
    </row>
    <row r="1258" spans="1:9" x14ac:dyDescent="0.35">
      <c r="A1258">
        <v>-61.5</v>
      </c>
      <c r="B1258">
        <v>18.5</v>
      </c>
      <c r="C1258">
        <f>ASIN(SQRT((SIN(RADIANS(PARAMETERS!$D$8-B1258)/2)*SIN(RADIANS(PARAMETERS!$D$8-B1258)/2))+(COS(RADIANS(B1258))*COS(RADIANS(PARAMETERS!$D$8))*SIN(RADIANS(PARAMETERS!$D$9-A1258)/2)*SIN(RADIANS(PARAMETERS!$D$9-A1258)/2))))*2*3958.756</f>
        <v>220.0067837949928</v>
      </c>
      <c r="D1258">
        <v>59.157550811767997</v>
      </c>
      <c r="E1258">
        <v>74.420372009277003</v>
      </c>
      <c r="F1258">
        <v>97.306922912597997</v>
      </c>
      <c r="G1258">
        <v>114.54431915283</v>
      </c>
      <c r="H1258">
        <v>137.09782409668</v>
      </c>
      <c r="I1258" s="10">
        <f>IFERROR(EXP(TREND(LN($D$1:$H$1),LN(D1258:H1258),LN(Calculations!$B$2))),0)</f>
        <v>2.5100131254935328E-2</v>
      </c>
    </row>
    <row r="1259" spans="1:9" x14ac:dyDescent="0.35">
      <c r="A1259">
        <v>-61</v>
      </c>
      <c r="B1259">
        <v>18.5</v>
      </c>
      <c r="C1259">
        <f>ASIN(SQRT((SIN(RADIANS(PARAMETERS!$D$8-B1259)/2)*SIN(RADIANS(PARAMETERS!$D$8-B1259)/2))+(COS(RADIANS(B1259))*COS(RADIANS(PARAMETERS!$D$8))*SIN(RADIANS(PARAMETERS!$D$9-A1259)/2)*SIN(RADIANS(PARAMETERS!$D$9-A1259)/2))))*2*3958.756</f>
        <v>213.86746162315723</v>
      </c>
      <c r="D1259">
        <v>42.23473739624</v>
      </c>
      <c r="E1259">
        <v>56.11470413208</v>
      </c>
      <c r="F1259">
        <v>72.354652404785</v>
      </c>
      <c r="G1259">
        <v>83.974746704102003</v>
      </c>
      <c r="H1259">
        <v>100.01068878174</v>
      </c>
      <c r="I1259" s="10">
        <f>IFERROR(EXP(TREND(LN($D$1:$H$1),LN(D1259:H1259),LN(Calculations!$B$2))),0)</f>
        <v>1.0557320223819069E-2</v>
      </c>
    </row>
    <row r="1260" spans="1:9" x14ac:dyDescent="0.35">
      <c r="A1260">
        <v>-60.5</v>
      </c>
      <c r="B1260">
        <v>18.5</v>
      </c>
      <c r="C1260">
        <f>ASIN(SQRT((SIN(RADIANS(PARAMETERS!$D$8-B1260)/2)*SIN(RADIANS(PARAMETERS!$D$8-B1260)/2))+(COS(RADIANS(B1260))*COS(RADIANS(PARAMETERS!$D$8))*SIN(RADIANS(PARAMETERS!$D$9-A1260)/2)*SIN(RADIANS(PARAMETERS!$D$9-A1260)/2))))*2*3958.756</f>
        <v>212.74095136096753</v>
      </c>
      <c r="D1260">
        <v>30.254152297973999</v>
      </c>
      <c r="E1260">
        <v>38.586296081542997</v>
      </c>
      <c r="F1260">
        <v>51.269046783447003</v>
      </c>
      <c r="G1260">
        <v>60.345520019531001</v>
      </c>
      <c r="H1260">
        <v>70.840026855469006</v>
      </c>
      <c r="I1260" s="10">
        <f>IFERROR(EXP(TREND(LN($D$1:$H$1),LN(D1260:H1260),LN(Calculations!$B$2))),0)</f>
        <v>4.140780912515356E-3</v>
      </c>
    </row>
    <row r="1261" spans="1:9" x14ac:dyDescent="0.35">
      <c r="A1261">
        <v>-60</v>
      </c>
      <c r="B1261">
        <v>18.5</v>
      </c>
      <c r="C1261">
        <f>ASIN(SQRT((SIN(RADIANS(PARAMETERS!$D$8-B1261)/2)*SIN(RADIANS(PARAMETERS!$D$8-B1261)/2))+(COS(RADIANS(B1261))*COS(RADIANS(PARAMETERS!$D$8))*SIN(RADIANS(PARAMETERS!$D$9-A1261)/2)*SIN(RADIANS(PARAMETERS!$D$9-A1261)/2))))*2*3958.756</f>
        <v>216.70544932959069</v>
      </c>
      <c r="D1261">
        <v>20.247110366821001</v>
      </c>
      <c r="E1261">
        <v>26.84587097168</v>
      </c>
      <c r="F1261">
        <v>34.542804718017997</v>
      </c>
      <c r="G1261">
        <v>40.266784667968999</v>
      </c>
      <c r="H1261">
        <v>48.203926086426002</v>
      </c>
      <c r="I1261" s="10">
        <f>IFERROR(EXP(TREND(LN($D$1:$H$1),LN(D1261:H1261),LN(Calculations!$B$2))),0)</f>
        <v>1.4697707479132932E-3</v>
      </c>
    </row>
    <row r="1262" spans="1:9" x14ac:dyDescent="0.35">
      <c r="A1262">
        <v>-59.5</v>
      </c>
      <c r="B1262">
        <v>18.5</v>
      </c>
      <c r="C1262">
        <f>ASIN(SQRT((SIN(RADIANS(PARAMETERS!$D$8-B1262)/2)*SIN(RADIANS(PARAMETERS!$D$8-B1262)/2))+(COS(RADIANS(B1262))*COS(RADIANS(PARAMETERS!$D$8))*SIN(RADIANS(PARAMETERS!$D$9-A1262)/2)*SIN(RADIANS(PARAMETERS!$D$9-A1262)/2))))*2*3958.756</f>
        <v>225.49256804040579</v>
      </c>
      <c r="D1262">
        <v>13.853362083435</v>
      </c>
      <c r="E1262">
        <v>17.740352630615</v>
      </c>
      <c r="F1262">
        <v>23.683139801025</v>
      </c>
      <c r="G1262">
        <v>27.709266662598001</v>
      </c>
      <c r="H1262">
        <v>32.62712097168</v>
      </c>
      <c r="I1262" s="10">
        <f>IFERROR(EXP(TREND(LN($D$1:$H$1),LN(D1262:H1262),LN(Calculations!$B$2))),0)</f>
        <v>5.2715747727959236E-4</v>
      </c>
    </row>
    <row r="1263" spans="1:9" x14ac:dyDescent="0.35">
      <c r="A1263">
        <v>-59</v>
      </c>
      <c r="B1263">
        <v>18.5</v>
      </c>
      <c r="C1263">
        <f>ASIN(SQRT((SIN(RADIANS(PARAMETERS!$D$8-B1263)/2)*SIN(RADIANS(PARAMETERS!$D$8-B1263)/2))+(COS(RADIANS(B1263))*COS(RADIANS(PARAMETERS!$D$8))*SIN(RADIANS(PARAMETERS!$D$9-A1263)/2)*SIN(RADIANS(PARAMETERS!$D$9-A1263)/2))))*2*3958.756</f>
        <v>238.5699616118919</v>
      </c>
      <c r="D1263">
        <v>9.3327713012694993</v>
      </c>
      <c r="E1263">
        <v>12.309053421021</v>
      </c>
      <c r="F1263">
        <v>15.915514945984</v>
      </c>
      <c r="G1263">
        <v>18.607885360718001</v>
      </c>
      <c r="H1263">
        <v>22.353351593018001</v>
      </c>
      <c r="I1263" s="10">
        <f>IFERROR(EXP(TREND(LN($D$1:$H$1),LN(D1263:H1263),LN(Calculations!$B$2))),0)</f>
        <v>1.8925988109848893E-4</v>
      </c>
    </row>
    <row r="1264" spans="1:9" x14ac:dyDescent="0.35">
      <c r="A1264">
        <v>-90</v>
      </c>
      <c r="B1264">
        <v>19</v>
      </c>
      <c r="C1264">
        <f>ASIN(SQRT((SIN(RADIANS(PARAMETERS!$D$8-B1264)/2)*SIN(RADIANS(PARAMETERS!$D$8-B1264)/2))+(COS(RADIANS(B1264))*COS(RADIANS(PARAMETERS!$D$8))*SIN(RADIANS(PARAMETERS!$D$9-A1264)/2)*SIN(RADIANS(PARAMETERS!$D$9-A1264)/2))))*2*3958.756</f>
        <v>1951.1372410519889</v>
      </c>
      <c r="D1264">
        <v>10.157790184021</v>
      </c>
      <c r="E1264">
        <v>13.769068717956999</v>
      </c>
      <c r="F1264">
        <v>18.945514678955</v>
      </c>
      <c r="G1264">
        <v>23.004272460938001</v>
      </c>
      <c r="H1264">
        <v>28.523525238036999</v>
      </c>
      <c r="I1264" s="10">
        <f>IFERROR(EXP(TREND(LN($D$1:$H$1),LN(D1264:H1264),LN(Calculations!$B$2))),0)</f>
        <v>3.6680473487858895E-4</v>
      </c>
    </row>
    <row r="1265" spans="1:9" x14ac:dyDescent="0.35">
      <c r="A1265">
        <v>-89.5</v>
      </c>
      <c r="B1265">
        <v>19</v>
      </c>
      <c r="C1265">
        <f>ASIN(SQRT((SIN(RADIANS(PARAMETERS!$D$8-B1265)/2)*SIN(RADIANS(PARAMETERS!$D$8-B1265)/2))+(COS(RADIANS(B1265))*COS(RADIANS(PARAMETERS!$D$8))*SIN(RADIANS(PARAMETERS!$D$9-A1265)/2)*SIN(RADIANS(PARAMETERS!$D$9-A1265)/2))))*2*3958.756</f>
        <v>1918.5110584643307</v>
      </c>
      <c r="D1265">
        <v>11.590418815613001</v>
      </c>
      <c r="E1265">
        <v>16.305912017821999</v>
      </c>
      <c r="F1265">
        <v>24.295827865601002</v>
      </c>
      <c r="G1265">
        <v>31.044830322266002</v>
      </c>
      <c r="H1265">
        <v>41.432205200195</v>
      </c>
      <c r="I1265" s="10">
        <f>IFERROR(EXP(TREND(LN($D$1:$H$1),LN(D1265:H1265),LN(Calculations!$B$2))),0)</f>
        <v>7.117914271633298E-4</v>
      </c>
    </row>
    <row r="1266" spans="1:9" x14ac:dyDescent="0.35">
      <c r="A1266">
        <v>-89</v>
      </c>
      <c r="B1266">
        <v>19</v>
      </c>
      <c r="C1266">
        <f>ASIN(SQRT((SIN(RADIANS(PARAMETERS!$D$8-B1266)/2)*SIN(RADIANS(PARAMETERS!$D$8-B1266)/2))+(COS(RADIANS(B1266))*COS(RADIANS(PARAMETERS!$D$8))*SIN(RADIANS(PARAMETERS!$D$9-A1266)/2)*SIN(RADIANS(PARAMETERS!$D$9-A1266)/2))))*2*3958.756</f>
        <v>1885.8908300478356</v>
      </c>
      <c r="D1266">
        <v>14.329931259155</v>
      </c>
      <c r="E1266">
        <v>21.37622833252</v>
      </c>
      <c r="F1266">
        <v>34.093299865722997</v>
      </c>
      <c r="G1266">
        <v>45.280502319336001</v>
      </c>
      <c r="H1266">
        <v>62.787868499756001</v>
      </c>
      <c r="I1266" s="10">
        <f>IFERROR(EXP(TREND(LN($D$1:$H$1),LN(D1266:H1266),LN(Calculations!$B$2))),0)</f>
        <v>1.2597758629275056E-3</v>
      </c>
    </row>
    <row r="1267" spans="1:9" x14ac:dyDescent="0.35">
      <c r="A1267">
        <v>-88.5</v>
      </c>
      <c r="B1267">
        <v>19</v>
      </c>
      <c r="C1267">
        <f>ASIN(SQRT((SIN(RADIANS(PARAMETERS!$D$8-B1267)/2)*SIN(RADIANS(PARAMETERS!$D$8-B1267)/2))+(COS(RADIANS(B1267))*COS(RADIANS(PARAMETERS!$D$8))*SIN(RADIANS(PARAMETERS!$D$9-A1267)/2)*SIN(RADIANS(PARAMETERS!$D$9-A1267)/2))))*2*3958.756</f>
        <v>1853.277120931938</v>
      </c>
      <c r="D1267">
        <v>17.144924163818001</v>
      </c>
      <c r="E1267">
        <v>26.172765731812</v>
      </c>
      <c r="F1267">
        <v>42.200374603271001</v>
      </c>
      <c r="G1267">
        <v>56.429244995117003</v>
      </c>
      <c r="H1267">
        <v>77.533042907715</v>
      </c>
      <c r="I1267" s="10">
        <f>IFERROR(EXP(TREND(LN($D$1:$H$1),LN(D1267:H1267),LN(Calculations!$B$2))),0)</f>
        <v>1.7165264387397018E-3</v>
      </c>
    </row>
    <row r="1268" spans="1:9" x14ac:dyDescent="0.35">
      <c r="A1268">
        <v>-88</v>
      </c>
      <c r="B1268">
        <v>19</v>
      </c>
      <c r="C1268">
        <f>ASIN(SQRT((SIN(RADIANS(PARAMETERS!$D$8-B1268)/2)*SIN(RADIANS(PARAMETERS!$D$8-B1268)/2))+(COS(RADIANS(B1268))*COS(RADIANS(PARAMETERS!$D$8))*SIN(RADIANS(PARAMETERS!$D$9-A1268)/2)*SIN(RADIANS(PARAMETERS!$D$9-A1268)/2))))*2*3958.756</f>
        <v>1820.6705312490249</v>
      </c>
      <c r="D1268">
        <v>16.985967636108001</v>
      </c>
      <c r="E1268">
        <v>24.42813873291</v>
      </c>
      <c r="F1268">
        <v>36.56001663208</v>
      </c>
      <c r="G1268">
        <v>46.632526397705</v>
      </c>
      <c r="H1268">
        <v>62.125217437743999</v>
      </c>
      <c r="I1268" s="10">
        <f>IFERROR(EXP(TREND(LN($D$1:$H$1),LN(D1268:H1268),LN(Calculations!$B$2))),0)</f>
        <v>1.460352255507263E-3</v>
      </c>
    </row>
    <row r="1269" spans="1:9" x14ac:dyDescent="0.35">
      <c r="A1269">
        <v>-87.5</v>
      </c>
      <c r="B1269">
        <v>19</v>
      </c>
      <c r="C1269">
        <f>ASIN(SQRT((SIN(RADIANS(PARAMETERS!$D$8-B1269)/2)*SIN(RADIANS(PARAMETERS!$D$8-B1269)/2))+(COS(RADIANS(B1269))*COS(RADIANS(PARAMETERS!$D$8))*SIN(RADIANS(PARAMETERS!$D$9-A1269)/2)*SIN(RADIANS(PARAMETERS!$D$9-A1269)/2))))*2*3958.756</f>
        <v>1788.0716993594967</v>
      </c>
      <c r="D1269">
        <v>17.277070999146002</v>
      </c>
      <c r="E1269">
        <v>23.879812240601002</v>
      </c>
      <c r="F1269">
        <v>33.189617156982003</v>
      </c>
      <c r="G1269">
        <v>40.23864364624</v>
      </c>
      <c r="H1269">
        <v>50.441413879395</v>
      </c>
      <c r="I1269" s="10">
        <f>IFERROR(EXP(TREND(LN($D$1:$H$1),LN(D1269:H1269),LN(Calculations!$B$2))),0)</f>
        <v>1.2542710349877282E-3</v>
      </c>
    </row>
    <row r="1270" spans="1:9" x14ac:dyDescent="0.35">
      <c r="A1270">
        <v>-87</v>
      </c>
      <c r="B1270">
        <v>19</v>
      </c>
      <c r="C1270">
        <f>ASIN(SQRT((SIN(RADIANS(PARAMETERS!$D$8-B1270)/2)*SIN(RADIANS(PARAMETERS!$D$8-B1270)/2))+(COS(RADIANS(B1270))*COS(RADIANS(PARAMETERS!$D$8))*SIN(RADIANS(PARAMETERS!$D$9-A1270)/2)*SIN(RADIANS(PARAMETERS!$D$9-A1270)/2))))*2*3958.756</f>
        <v>1755.4813054303754</v>
      </c>
      <c r="D1270">
        <v>18.893486022948998</v>
      </c>
      <c r="E1270">
        <v>25.885684967041001</v>
      </c>
      <c r="F1270">
        <v>32.923175811767997</v>
      </c>
      <c r="G1270">
        <v>38.10892868042</v>
      </c>
      <c r="H1270">
        <v>45.244583129882997</v>
      </c>
      <c r="I1270" s="10">
        <f>IFERROR(EXP(TREND(LN($D$1:$H$1),LN(D1270:H1270),LN(Calculations!$B$2))),0)</f>
        <v>1.2708444107543933E-3</v>
      </c>
    </row>
    <row r="1271" spans="1:9" x14ac:dyDescent="0.35">
      <c r="A1271">
        <v>-86.5</v>
      </c>
      <c r="B1271">
        <v>19</v>
      </c>
      <c r="C1271">
        <f>ASIN(SQRT((SIN(RADIANS(PARAMETERS!$D$8-B1271)/2)*SIN(RADIANS(PARAMETERS!$D$8-B1271)/2))+(COS(RADIANS(B1271))*COS(RADIANS(PARAMETERS!$D$8))*SIN(RADIANS(PARAMETERS!$D$9-A1271)/2)*SIN(RADIANS(PARAMETERS!$D$9-A1271)/2))))*2*3958.756</f>
        <v>1722.9000754134654</v>
      </c>
      <c r="D1271">
        <v>22.61039352417</v>
      </c>
      <c r="E1271">
        <v>29.560638427733998</v>
      </c>
      <c r="F1271">
        <v>38.089069366455</v>
      </c>
      <c r="G1271">
        <v>44.438415527343999</v>
      </c>
      <c r="H1271">
        <v>53.25089263916</v>
      </c>
      <c r="I1271" s="10">
        <f>IFERROR(EXP(TREND(LN($D$1:$H$1),LN(D1271:H1271),LN(Calculations!$B$2))),0)</f>
        <v>1.9319949602660935E-3</v>
      </c>
    </row>
    <row r="1272" spans="1:9" x14ac:dyDescent="0.35">
      <c r="A1272">
        <v>-86</v>
      </c>
      <c r="B1272">
        <v>19</v>
      </c>
      <c r="C1272">
        <f>ASIN(SQRT((SIN(RADIANS(PARAMETERS!$D$8-B1272)/2)*SIN(RADIANS(PARAMETERS!$D$8-B1272)/2))+(COS(RADIANS(B1272))*COS(RADIANS(PARAMETERS!$D$8))*SIN(RADIANS(PARAMETERS!$D$9-A1272)/2)*SIN(RADIANS(PARAMETERS!$D$9-A1272)/2))))*2*3958.756</f>
        <v>1690.3287854760235</v>
      </c>
      <c r="D1272">
        <v>26.324224472046001</v>
      </c>
      <c r="E1272">
        <v>33.193218231201001</v>
      </c>
      <c r="F1272">
        <v>43.519481658936002</v>
      </c>
      <c r="G1272">
        <v>51.313625335692997</v>
      </c>
      <c r="H1272">
        <v>60.850868225097997</v>
      </c>
      <c r="I1272" s="10">
        <f>IFERROR(EXP(TREND(LN($D$1:$H$1),LN(D1272:H1272),LN(Calculations!$B$2))),0)</f>
        <v>2.8008820401922013E-3</v>
      </c>
    </row>
    <row r="1273" spans="1:9" x14ac:dyDescent="0.35">
      <c r="A1273">
        <v>-85.5</v>
      </c>
      <c r="B1273">
        <v>19</v>
      </c>
      <c r="C1273">
        <f>ASIN(SQRT((SIN(RADIANS(PARAMETERS!$D$8-B1273)/2)*SIN(RADIANS(PARAMETERS!$D$8-B1273)/2))+(COS(RADIANS(B1273))*COS(RADIANS(PARAMETERS!$D$8))*SIN(RADIANS(PARAMETERS!$D$9-A1273)/2)*SIN(RADIANS(PARAMETERS!$D$9-A1273)/2))))*2*3958.756</f>
        <v>1657.7682669449775</v>
      </c>
      <c r="D1273">
        <v>28.199314117431999</v>
      </c>
      <c r="E1273">
        <v>36.005981445312997</v>
      </c>
      <c r="F1273">
        <v>47.903465270996001</v>
      </c>
      <c r="G1273">
        <v>56.987949371337997</v>
      </c>
      <c r="H1273">
        <v>65.736747741699006</v>
      </c>
      <c r="I1273" s="10">
        <f>IFERROR(EXP(TREND(LN($D$1:$H$1),LN(D1273:H1273),LN(Calculations!$B$2))),0)</f>
        <v>3.4442871194507027E-3</v>
      </c>
    </row>
    <row r="1274" spans="1:9" x14ac:dyDescent="0.35">
      <c r="A1274">
        <v>-85</v>
      </c>
      <c r="B1274">
        <v>19</v>
      </c>
      <c r="C1274">
        <f>ASIN(SQRT((SIN(RADIANS(PARAMETERS!$D$8-B1274)/2)*SIN(RADIANS(PARAMETERS!$D$8-B1274)/2))+(COS(RADIANS(B1274))*COS(RADIANS(PARAMETERS!$D$8))*SIN(RADIANS(PARAMETERS!$D$9-A1274)/2)*SIN(RADIANS(PARAMETERS!$D$9-A1274)/2))))*2*3958.756</f>
        <v>1625.2194118352945</v>
      </c>
      <c r="D1274">
        <v>29.34543800354</v>
      </c>
      <c r="E1274">
        <v>37.872467041016002</v>
      </c>
      <c r="F1274">
        <v>51.020473480225</v>
      </c>
      <c r="G1274">
        <v>60.177547454833999</v>
      </c>
      <c r="H1274">
        <v>69.542572021484006</v>
      </c>
      <c r="I1274" s="10">
        <f>IFERROR(EXP(TREND(LN($D$1:$H$1),LN(D1274:H1274),LN(Calculations!$B$2))),0)</f>
        <v>3.8715924658645428E-3</v>
      </c>
    </row>
    <row r="1275" spans="1:9" x14ac:dyDescent="0.35">
      <c r="A1275">
        <v>-84.5</v>
      </c>
      <c r="B1275">
        <v>19</v>
      </c>
      <c r="C1275">
        <f>ASIN(SQRT((SIN(RADIANS(PARAMETERS!$D$8-B1275)/2)*SIN(RADIANS(PARAMETERS!$D$8-B1275)/2))+(COS(RADIANS(B1275))*COS(RADIANS(PARAMETERS!$D$8))*SIN(RADIANS(PARAMETERS!$D$9-A1275)/2)*SIN(RADIANS(PARAMETERS!$D$9-A1275)/2))))*2*3958.756</f>
        <v>1592.6831790443196</v>
      </c>
      <c r="D1275">
        <v>29.982841491698998</v>
      </c>
      <c r="E1275">
        <v>38.991474151611001</v>
      </c>
      <c r="F1275">
        <v>52.998302459717003</v>
      </c>
      <c r="G1275">
        <v>62.034454345702997</v>
      </c>
      <c r="H1275">
        <v>72.140022277832003</v>
      </c>
      <c r="I1275" s="10">
        <f>IFERROR(EXP(TREND(LN($D$1:$H$1),LN(D1275:H1275),LN(Calculations!$B$2))),0)</f>
        <v>4.117082902965659E-3</v>
      </c>
    </row>
    <row r="1276" spans="1:9" x14ac:dyDescent="0.35">
      <c r="A1276">
        <v>-84</v>
      </c>
      <c r="B1276">
        <v>19</v>
      </c>
      <c r="C1276">
        <f>ASIN(SQRT((SIN(RADIANS(PARAMETERS!$D$8-B1276)/2)*SIN(RADIANS(PARAMETERS!$D$8-B1276)/2))+(COS(RADIANS(B1276))*COS(RADIANS(PARAMETERS!$D$8))*SIN(RADIANS(PARAMETERS!$D$9-A1276)/2)*SIN(RADIANS(PARAMETERS!$D$9-A1276)/2))))*2*3958.756</f>
        <v>1560.1606013071689</v>
      </c>
      <c r="D1276">
        <v>31.743448257446001</v>
      </c>
      <c r="E1276">
        <v>41.855606079102003</v>
      </c>
      <c r="F1276">
        <v>57.817390441895</v>
      </c>
      <c r="G1276">
        <v>66.547050476074006</v>
      </c>
      <c r="H1276">
        <v>78.334190368652003</v>
      </c>
      <c r="I1276" s="10">
        <f>IFERROR(EXP(TREND(LN($D$1:$H$1),LN(D1276:H1276),LN(Calculations!$B$2))),0)</f>
        <v>4.7953699794583441E-3</v>
      </c>
    </row>
    <row r="1277" spans="1:9" x14ac:dyDescent="0.35">
      <c r="A1277">
        <v>-83.5</v>
      </c>
      <c r="B1277">
        <v>19</v>
      </c>
      <c r="C1277">
        <f>ASIN(SQRT((SIN(RADIANS(PARAMETERS!$D$8-B1277)/2)*SIN(RADIANS(PARAMETERS!$D$8-B1277)/2))+(COS(RADIANS(B1277))*COS(RADIANS(PARAMETERS!$D$8))*SIN(RADIANS(PARAMETERS!$D$9-A1277)/2)*SIN(RADIANS(PARAMETERS!$D$9-A1277)/2))))*2*3958.756</f>
        <v>1527.6527930239956</v>
      </c>
      <c r="D1277">
        <v>35.626205444336001</v>
      </c>
      <c r="E1277">
        <v>47.823764801025</v>
      </c>
      <c r="F1277">
        <v>64.399627685547003</v>
      </c>
      <c r="G1277">
        <v>74.366744995117003</v>
      </c>
      <c r="H1277">
        <v>88.046173095702997</v>
      </c>
      <c r="I1277" s="10">
        <f>IFERROR(EXP(TREND(LN($D$1:$H$1),LN(D1277:H1277),LN(Calculations!$B$2))),0)</f>
        <v>6.5280990605519635E-3</v>
      </c>
    </row>
    <row r="1278" spans="1:9" x14ac:dyDescent="0.35">
      <c r="A1278">
        <v>-83</v>
      </c>
      <c r="B1278">
        <v>19</v>
      </c>
      <c r="C1278">
        <f>ASIN(SQRT((SIN(RADIANS(PARAMETERS!$D$8-B1278)/2)*SIN(RADIANS(PARAMETERS!$D$8-B1278)/2))+(COS(RADIANS(B1278))*COS(RADIANS(PARAMETERS!$D$8))*SIN(RADIANS(PARAMETERS!$D$9-A1278)/2)*SIN(RADIANS(PARAMETERS!$D$9-A1278)/2))))*2*3958.756</f>
        <v>1495.1609590885978</v>
      </c>
      <c r="D1278">
        <v>46.779190063477003</v>
      </c>
      <c r="E1278">
        <v>63.300159454346002</v>
      </c>
      <c r="F1278">
        <v>82.475814819335994</v>
      </c>
      <c r="G1278">
        <v>96.878128051757997</v>
      </c>
      <c r="H1278">
        <v>117.01592254639</v>
      </c>
      <c r="I1278" s="10">
        <f>IFERROR(EXP(TREND(LN($D$1:$H$1),LN(D1278:H1278),LN(Calculations!$B$2))),0)</f>
        <v>1.2941873684252689E-2</v>
      </c>
    </row>
    <row r="1279" spans="1:9" x14ac:dyDescent="0.35">
      <c r="A1279">
        <v>-82.5</v>
      </c>
      <c r="B1279">
        <v>19</v>
      </c>
      <c r="C1279">
        <f>ASIN(SQRT((SIN(RADIANS(PARAMETERS!$D$8-B1279)/2)*SIN(RADIANS(PARAMETERS!$D$8-B1279)/2))+(COS(RADIANS(B1279))*COS(RADIANS(PARAMETERS!$D$8))*SIN(RADIANS(PARAMETERS!$D$9-A1279)/2)*SIN(RADIANS(PARAMETERS!$D$9-A1279)/2))))*2*3958.756</f>
        <v>1462.6864048701373</v>
      </c>
      <c r="D1279">
        <v>71.499359130859006</v>
      </c>
      <c r="E1279">
        <v>94.976211547852003</v>
      </c>
      <c r="F1279">
        <v>131.9434967041</v>
      </c>
      <c r="G1279">
        <v>151.94546508789</v>
      </c>
      <c r="H1279">
        <v>179.31494140625</v>
      </c>
      <c r="I1279" s="10">
        <f>IFERROR(EXP(TREND(LN($D$1:$H$1),LN(D1279:H1279),LN(Calculations!$B$2))),0)</f>
        <v>3.5151969047353425E-2</v>
      </c>
    </row>
    <row r="1280" spans="1:9" x14ac:dyDescent="0.35">
      <c r="A1280">
        <v>-82</v>
      </c>
      <c r="B1280">
        <v>19</v>
      </c>
      <c r="C1280">
        <f>ASIN(SQRT((SIN(RADIANS(PARAMETERS!$D$8-B1280)/2)*SIN(RADIANS(PARAMETERS!$D$8-B1280)/2))+(COS(RADIANS(B1280))*COS(RADIANS(PARAMETERS!$D$8))*SIN(RADIANS(PARAMETERS!$D$9-A1280)/2)*SIN(RADIANS(PARAMETERS!$D$9-A1280)/2))))*2*3958.756</f>
        <v>1430.2305475263452</v>
      </c>
      <c r="D1280">
        <v>90.850425720215</v>
      </c>
      <c r="E1280">
        <v>124.16275787354</v>
      </c>
      <c r="F1280">
        <v>160.3670501709</v>
      </c>
      <c r="G1280">
        <v>185.23083496094</v>
      </c>
      <c r="H1280">
        <v>219.36408996582</v>
      </c>
      <c r="I1280" s="10">
        <f>IFERROR(EXP(TREND(LN($D$1:$H$1),LN(D1280:H1280),LN(Calculations!$B$2))),0)</f>
        <v>7.8932830581005378E-2</v>
      </c>
    </row>
    <row r="1281" spans="1:9" x14ac:dyDescent="0.35">
      <c r="A1281">
        <v>-81.5</v>
      </c>
      <c r="B1281">
        <v>19</v>
      </c>
      <c r="C1281">
        <f>ASIN(SQRT((SIN(RADIANS(PARAMETERS!$D$8-B1281)/2)*SIN(RADIANS(PARAMETERS!$D$8-B1281)/2))+(COS(RADIANS(B1281))*COS(RADIANS(PARAMETERS!$D$8))*SIN(RADIANS(PARAMETERS!$D$9-A1281)/2)*SIN(RADIANS(PARAMETERS!$D$9-A1281)/2))))*2*3958.756</f>
        <v>1397.7949288585571</v>
      </c>
      <c r="D1281">
        <v>109.87505340576</v>
      </c>
      <c r="E1281">
        <v>145.60952758789</v>
      </c>
      <c r="F1281">
        <v>186.81536865234</v>
      </c>
      <c r="G1281">
        <v>217.38883972168</v>
      </c>
      <c r="H1281">
        <v>259.70205688477</v>
      </c>
      <c r="I1281" s="10">
        <f>IFERROR(EXP(TREND(LN($D$1:$H$1),LN(D1281:H1281),LN(Calculations!$B$2))),0)</f>
        <v>0.13825584416439685</v>
      </c>
    </row>
    <row r="1282" spans="1:9" x14ac:dyDescent="0.35">
      <c r="A1282">
        <v>-81</v>
      </c>
      <c r="B1282">
        <v>19</v>
      </c>
      <c r="C1282">
        <f>ASIN(SQRT((SIN(RADIANS(PARAMETERS!$D$8-B1282)/2)*SIN(RADIANS(PARAMETERS!$D$8-B1282)/2))+(COS(RADIANS(B1282))*COS(RADIANS(PARAMETERS!$D$8))*SIN(RADIANS(PARAMETERS!$D$9-A1282)/2)*SIN(RADIANS(PARAMETERS!$D$9-A1282)/2))))*2*3958.756</f>
        <v>1365.3812299573806</v>
      </c>
      <c r="D1282">
        <v>137.50729370117</v>
      </c>
      <c r="E1282">
        <v>176.84056091309</v>
      </c>
      <c r="F1282">
        <v>237.25703430176</v>
      </c>
      <c r="G1282">
        <v>283.6953125</v>
      </c>
      <c r="H1282">
        <v>330.35488891602</v>
      </c>
      <c r="I1282" s="10">
        <f>IFERROR(EXP(TREND(LN($D$1:$H$1),LN(D1282:H1282),LN(Calculations!$B$2))),0)</f>
        <v>0.20095385326048137</v>
      </c>
    </row>
    <row r="1283" spans="1:9" x14ac:dyDescent="0.35">
      <c r="A1283">
        <v>-80.5</v>
      </c>
      <c r="B1283">
        <v>19</v>
      </c>
      <c r="C1283">
        <f>ASIN(SQRT((SIN(RADIANS(PARAMETERS!$D$8-B1283)/2)*SIN(RADIANS(PARAMETERS!$D$8-B1283)/2))+(COS(RADIANS(B1283))*COS(RADIANS(PARAMETERS!$D$8))*SIN(RADIANS(PARAMETERS!$D$9-A1283)/2)*SIN(RADIANS(PARAMETERS!$D$9-A1283)/2))))*2*3958.756</f>
        <v>1332.9912879343203</v>
      </c>
      <c r="D1283">
        <v>111.73925018311</v>
      </c>
      <c r="E1283">
        <v>151.30557250977</v>
      </c>
      <c r="F1283">
        <v>201.05029296875</v>
      </c>
      <c r="G1283">
        <v>238.99612426758</v>
      </c>
      <c r="H1283">
        <v>292.74969482422</v>
      </c>
      <c r="I1283" s="10">
        <f>IFERROR(EXP(TREND(LN($D$1:$H$1),LN(D1283:H1283),LN(Calculations!$B$2))),0)</f>
        <v>9.7301743384080916E-2</v>
      </c>
    </row>
    <row r="1284" spans="1:9" x14ac:dyDescent="0.35">
      <c r="A1284">
        <v>-80</v>
      </c>
      <c r="B1284">
        <v>19</v>
      </c>
      <c r="C1284">
        <f>ASIN(SQRT((SIN(RADIANS(PARAMETERS!$D$8-B1284)/2)*SIN(RADIANS(PARAMETERS!$D$8-B1284)/2))+(COS(RADIANS(B1284))*COS(RADIANS(PARAMETERS!$D$8))*SIN(RADIANS(PARAMETERS!$D$9-A1284)/2)*SIN(RADIANS(PARAMETERS!$D$9-A1284)/2))))*2*3958.756</f>
        <v>1300.6271150910452</v>
      </c>
      <c r="D1284">
        <v>79.678970336914006</v>
      </c>
      <c r="E1284">
        <v>113.2872543335</v>
      </c>
      <c r="F1284">
        <v>157.90155029297</v>
      </c>
      <c r="G1284">
        <v>188.21214294434</v>
      </c>
      <c r="H1284">
        <v>231.27680969238</v>
      </c>
      <c r="I1284" s="10">
        <f>IFERROR(EXP(TREND(LN($D$1:$H$1),LN(D1284:H1284),LN(Calculations!$B$2))),0)</f>
        <v>3.4787264566200578E-2</v>
      </c>
    </row>
    <row r="1285" spans="1:9" x14ac:dyDescent="0.35">
      <c r="A1285">
        <v>-79.5</v>
      </c>
      <c r="B1285">
        <v>19</v>
      </c>
      <c r="C1285">
        <f>ASIN(SQRT((SIN(RADIANS(PARAMETERS!$D$8-B1285)/2)*SIN(RADIANS(PARAMETERS!$D$8-B1285)/2))+(COS(RADIANS(B1285))*COS(RADIANS(PARAMETERS!$D$8))*SIN(RADIANS(PARAMETERS!$D$9-A1285)/2)*SIN(RADIANS(PARAMETERS!$D$9-A1285)/2))))*2*3958.756</f>
        <v>1268.2909209466486</v>
      </c>
      <c r="D1285">
        <v>65.668937683105</v>
      </c>
      <c r="E1285">
        <v>89.624862670897997</v>
      </c>
      <c r="F1285">
        <v>128.89045715332</v>
      </c>
      <c r="G1285">
        <v>151.86982727051</v>
      </c>
      <c r="H1285">
        <v>183.11889648438</v>
      </c>
      <c r="I1285" s="10">
        <f>IFERROR(EXP(TREND(LN($D$1:$H$1),LN(D1285:H1285),LN(Calculations!$B$2))),0)</f>
        <v>2.3272233754672522E-2</v>
      </c>
    </row>
    <row r="1286" spans="1:9" x14ac:dyDescent="0.35">
      <c r="A1286">
        <v>-79</v>
      </c>
      <c r="B1286">
        <v>19</v>
      </c>
      <c r="C1286">
        <f>ASIN(SQRT((SIN(RADIANS(PARAMETERS!$D$8-B1286)/2)*SIN(RADIANS(PARAMETERS!$D$8-B1286)/2))+(COS(RADIANS(B1286))*COS(RADIANS(PARAMETERS!$D$8))*SIN(RADIANS(PARAMETERS!$D$9-A1286)/2)*SIN(RADIANS(PARAMETERS!$D$9-A1286)/2))))*2*3958.756</f>
        <v>1235.9851376271631</v>
      </c>
      <c r="D1286">
        <v>74.338249206542997</v>
      </c>
      <c r="E1286">
        <v>102.05874633789</v>
      </c>
      <c r="F1286">
        <v>142.39308166504</v>
      </c>
      <c r="G1286">
        <v>166.36041259766</v>
      </c>
      <c r="H1286">
        <v>199.67594909668</v>
      </c>
      <c r="I1286" s="10">
        <f>IFERROR(EXP(TREND(LN($D$1:$H$1),LN(D1286:H1286),LN(Calculations!$B$2))),0)</f>
        <v>3.4030021772756346E-2</v>
      </c>
    </row>
    <row r="1287" spans="1:9" x14ac:dyDescent="0.35">
      <c r="A1287">
        <v>-78.5</v>
      </c>
      <c r="B1287">
        <v>19</v>
      </c>
      <c r="C1287">
        <f>ASIN(SQRT((SIN(RADIANS(PARAMETERS!$D$8-B1287)/2)*SIN(RADIANS(PARAMETERS!$D$8-B1287)/2))+(COS(RADIANS(B1287))*COS(RADIANS(PARAMETERS!$D$8))*SIN(RADIANS(PARAMETERS!$D$9-A1287)/2)*SIN(RADIANS(PARAMETERS!$D$9-A1287)/2))))*2*3958.756</f>
        <v>1203.7124492245439</v>
      </c>
      <c r="D1287">
        <v>98.748138427734006</v>
      </c>
      <c r="E1287">
        <v>139.40960693359</v>
      </c>
      <c r="F1287">
        <v>186.67060852051</v>
      </c>
      <c r="G1287">
        <v>222.94082641602</v>
      </c>
      <c r="H1287">
        <v>274.58340454102</v>
      </c>
      <c r="I1287" s="10">
        <f>IFERROR(EXP(TREND(LN($D$1:$H$1),LN(D1287:H1287),LN(Calculations!$B$2))),0)</f>
        <v>6.3131197336931927E-2</v>
      </c>
    </row>
    <row r="1288" spans="1:9" x14ac:dyDescent="0.35">
      <c r="A1288">
        <v>-78</v>
      </c>
      <c r="B1288">
        <v>19</v>
      </c>
      <c r="C1288">
        <f>ASIN(SQRT((SIN(RADIANS(PARAMETERS!$D$8-B1288)/2)*SIN(RADIANS(PARAMETERS!$D$8-B1288)/2))+(COS(RADIANS(B1288))*COS(RADIANS(PARAMETERS!$D$8))*SIN(RADIANS(PARAMETERS!$D$9-A1288)/2)*SIN(RADIANS(PARAMETERS!$D$9-A1288)/2))))*2*3958.756</f>
        <v>1171.4758258592451</v>
      </c>
      <c r="D1288">
        <v>104.0251159668</v>
      </c>
      <c r="E1288">
        <v>143.30923461914</v>
      </c>
      <c r="F1288">
        <v>189.30090332031</v>
      </c>
      <c r="G1288">
        <v>224.2202911377</v>
      </c>
      <c r="H1288">
        <v>273.49249267578</v>
      </c>
      <c r="I1288" s="10">
        <f>IFERROR(EXP(TREND(LN($D$1:$H$1),LN(D1288:H1288),LN(Calculations!$B$2))),0)</f>
        <v>8.3009446842913795E-2</v>
      </c>
    </row>
    <row r="1289" spans="1:9" x14ac:dyDescent="0.35">
      <c r="A1289">
        <v>-77.5</v>
      </c>
      <c r="B1289">
        <v>19</v>
      </c>
      <c r="C1289">
        <f>ASIN(SQRT((SIN(RADIANS(PARAMETERS!$D$8-B1289)/2)*SIN(RADIANS(PARAMETERS!$D$8-B1289)/2))+(COS(RADIANS(B1289))*COS(RADIANS(PARAMETERS!$D$8))*SIN(RADIANS(PARAMETERS!$D$9-A1289)/2)*SIN(RADIANS(PARAMETERS!$D$9-A1289)/2))))*2*3958.756</f>
        <v>1139.2785633375393</v>
      </c>
      <c r="D1289">
        <v>99.072395324707003</v>
      </c>
      <c r="E1289">
        <v>137.47212219238</v>
      </c>
      <c r="F1289">
        <v>179.58813476563</v>
      </c>
      <c r="G1289">
        <v>211.28607177734</v>
      </c>
      <c r="H1289">
        <v>255.68458557129</v>
      </c>
      <c r="I1289" s="10">
        <f>IFERROR(EXP(TREND(LN($D$1:$H$1),LN(D1289:H1289),LN(Calculations!$B$2))),0)</f>
        <v>7.95054726132014E-2</v>
      </c>
    </row>
    <row r="1290" spans="1:9" x14ac:dyDescent="0.35">
      <c r="A1290">
        <v>-77</v>
      </c>
      <c r="B1290">
        <v>19</v>
      </c>
      <c r="C1290">
        <f>ASIN(SQRT((SIN(RADIANS(PARAMETERS!$D$8-B1290)/2)*SIN(RADIANS(PARAMETERS!$D$8-B1290)/2))+(COS(RADIANS(B1290))*COS(RADIANS(PARAMETERS!$D$8))*SIN(RADIANS(PARAMETERS!$D$9-A1290)/2)*SIN(RADIANS(PARAMETERS!$D$9-A1290)/2))))*2*3958.756</f>
        <v>1107.1243294899666</v>
      </c>
      <c r="D1290">
        <v>105.02088928223</v>
      </c>
      <c r="E1290">
        <v>146.55703735352</v>
      </c>
      <c r="F1290">
        <v>198.03053283691</v>
      </c>
      <c r="G1290">
        <v>237.81739807129</v>
      </c>
      <c r="H1290">
        <v>294.80975341797</v>
      </c>
      <c r="I1290" s="10">
        <f>IFERROR(EXP(TREND(LN($D$1:$H$1),LN(D1290:H1290),LN(Calculations!$B$2))),0)</f>
        <v>6.9383280827436972E-2</v>
      </c>
    </row>
    <row r="1291" spans="1:9" x14ac:dyDescent="0.35">
      <c r="A1291">
        <v>-76.5</v>
      </c>
      <c r="B1291">
        <v>19</v>
      </c>
      <c r="C1291">
        <f>ASIN(SQRT((SIN(RADIANS(PARAMETERS!$D$8-B1291)/2)*SIN(RADIANS(PARAMETERS!$D$8-B1291)/2))+(COS(RADIANS(B1291))*COS(RADIANS(PARAMETERS!$D$8))*SIN(RADIANS(PARAMETERS!$D$9-A1291)/2)*SIN(RADIANS(PARAMETERS!$D$9-A1291)/2))))*2*3958.756</f>
        <v>1075.0172185210743</v>
      </c>
      <c r="D1291">
        <v>80.193504333495994</v>
      </c>
      <c r="E1291">
        <v>108.56506347656</v>
      </c>
      <c r="F1291">
        <v>147.34535217285</v>
      </c>
      <c r="G1291">
        <v>171.59014892578</v>
      </c>
      <c r="H1291">
        <v>205.1725769043</v>
      </c>
      <c r="I1291" s="10">
        <f>IFERROR(EXP(TREND(LN($D$1:$H$1),LN(D1291:H1291),LN(Calculations!$B$2))),0)</f>
        <v>4.6077430800883265E-2</v>
      </c>
    </row>
    <row r="1292" spans="1:9" x14ac:dyDescent="0.35">
      <c r="A1292">
        <v>-76</v>
      </c>
      <c r="B1292">
        <v>19</v>
      </c>
      <c r="C1292">
        <f>ASIN(SQRT((SIN(RADIANS(PARAMETERS!$D$8-B1292)/2)*SIN(RADIANS(PARAMETERS!$D$8-B1292)/2))+(COS(RADIANS(B1292))*COS(RADIANS(PARAMETERS!$D$8))*SIN(RADIANS(PARAMETERS!$D$9-A1292)/2)*SIN(RADIANS(PARAMETERS!$D$9-A1292)/2))))*2*3958.756</f>
        <v>1042.9618150064978</v>
      </c>
      <c r="D1292">
        <v>70.49560546875</v>
      </c>
      <c r="E1292">
        <v>92.616111755370994</v>
      </c>
      <c r="F1292">
        <v>127.39472198486</v>
      </c>
      <c r="G1292">
        <v>148.76235961914</v>
      </c>
      <c r="H1292">
        <v>177.06912231445</v>
      </c>
      <c r="I1292" s="10">
        <f>IFERROR(EXP(TREND(LN($D$1:$H$1),LN(D1292:H1292),LN(Calculations!$B$2))),0)</f>
        <v>3.3589799072928972E-2</v>
      </c>
    </row>
    <row r="1293" spans="1:9" x14ac:dyDescent="0.35">
      <c r="A1293">
        <v>-75.5</v>
      </c>
      <c r="B1293">
        <v>19</v>
      </c>
      <c r="C1293">
        <f>ASIN(SQRT((SIN(RADIANS(PARAMETERS!$D$8-B1293)/2)*SIN(RADIANS(PARAMETERS!$D$8-B1293)/2))+(COS(RADIANS(B1293))*COS(RADIANS(PARAMETERS!$D$8))*SIN(RADIANS(PARAMETERS!$D$9-A1293)/2)*SIN(RADIANS(PARAMETERS!$D$9-A1293)/2))))*2*3958.756</f>
        <v>1010.9632695590062</v>
      </c>
      <c r="D1293">
        <v>66.808906555175994</v>
      </c>
      <c r="E1293">
        <v>87.912498474120994</v>
      </c>
      <c r="F1293">
        <v>121.15007019043</v>
      </c>
      <c r="G1293">
        <v>143.43267822266</v>
      </c>
      <c r="H1293">
        <v>171.27651977539</v>
      </c>
      <c r="I1293" s="10">
        <f>IFERROR(EXP(TREND(LN($D$1:$H$1),LN(D1293:H1293),LN(Calculations!$B$2))),0)</f>
        <v>2.7989948192833933E-2</v>
      </c>
    </row>
    <row r="1294" spans="1:9" x14ac:dyDescent="0.35">
      <c r="A1294">
        <v>-75</v>
      </c>
      <c r="B1294">
        <v>19</v>
      </c>
      <c r="C1294">
        <f>ASIN(SQRT((SIN(RADIANS(PARAMETERS!$D$8-B1294)/2)*SIN(RADIANS(PARAMETERS!$D$8-B1294)/2))+(COS(RADIANS(B1294))*COS(RADIANS(PARAMETERS!$D$8))*SIN(RADIANS(PARAMETERS!$D$9-A1294)/2)*SIN(RADIANS(PARAMETERS!$D$9-A1294)/2))))*2*3958.756</f>
        <v>979.02738867363337</v>
      </c>
      <c r="D1294">
        <v>58.611736297607003</v>
      </c>
      <c r="E1294">
        <v>76.463562011719006</v>
      </c>
      <c r="F1294">
        <v>104.31600952148</v>
      </c>
      <c r="G1294">
        <v>126.00835418701</v>
      </c>
      <c r="H1294">
        <v>151.27839660645</v>
      </c>
      <c r="I1294" s="10">
        <f>IFERROR(EXP(TREND(LN($D$1:$H$1),LN(D1294:H1294),LN(Calculations!$B$2))),0)</f>
        <v>1.9883162404047656E-2</v>
      </c>
    </row>
    <row r="1295" spans="1:9" x14ac:dyDescent="0.35">
      <c r="A1295">
        <v>-74.5</v>
      </c>
      <c r="B1295">
        <v>19</v>
      </c>
      <c r="C1295">
        <f>ASIN(SQRT((SIN(RADIANS(PARAMETERS!$D$8-B1295)/2)*SIN(RADIANS(PARAMETERS!$D$8-B1295)/2))+(COS(RADIANS(B1295))*COS(RADIANS(PARAMETERS!$D$8))*SIN(RADIANS(PARAMETERS!$D$9-A1295)/2)*SIN(RADIANS(PARAMETERS!$D$9-A1295)/2))))*2*3958.756</f>
        <v>947.16074188388313</v>
      </c>
      <c r="D1295">
        <v>49.126281738281001</v>
      </c>
      <c r="E1295">
        <v>66.521934509277003</v>
      </c>
      <c r="F1295">
        <v>89.836898803710994</v>
      </c>
      <c r="G1295">
        <v>107.85068511963</v>
      </c>
      <c r="H1295">
        <v>133.1190032959</v>
      </c>
      <c r="I1295" s="10">
        <f>IFERROR(EXP(TREND(LN($D$1:$H$1),LN(D1295:H1295),LN(Calculations!$B$2))),0)</f>
        <v>1.2833904180759586E-2</v>
      </c>
    </row>
    <row r="1296" spans="1:9" x14ac:dyDescent="0.35">
      <c r="A1296">
        <v>-74</v>
      </c>
      <c r="B1296">
        <v>19</v>
      </c>
      <c r="C1296">
        <f>ASIN(SQRT((SIN(RADIANS(PARAMETERS!$D$8-B1296)/2)*SIN(RADIANS(PARAMETERS!$D$8-B1296)/2))+(COS(RADIANS(B1296))*COS(RADIANS(PARAMETERS!$D$8))*SIN(RADIANS(PARAMETERS!$D$9-A1296)/2)*SIN(RADIANS(PARAMETERS!$D$9-A1296)/2))))*2*3958.756</f>
        <v>915.37079015673044</v>
      </c>
      <c r="D1296">
        <v>49.551231384277003</v>
      </c>
      <c r="E1296">
        <v>67.096206665039006</v>
      </c>
      <c r="F1296">
        <v>90.80167388916</v>
      </c>
      <c r="G1296">
        <v>109.1473236084</v>
      </c>
      <c r="H1296">
        <v>134.55136108398</v>
      </c>
      <c r="I1296" s="10">
        <f>IFERROR(EXP(TREND(LN($D$1:$H$1),LN(D1296:H1296),LN(Calculations!$B$2))),0)</f>
        <v>1.304002617664503E-2</v>
      </c>
    </row>
    <row r="1297" spans="1:9" x14ac:dyDescent="0.35">
      <c r="A1297">
        <v>-73.5</v>
      </c>
      <c r="B1297">
        <v>19</v>
      </c>
      <c r="C1297">
        <f>ASIN(SQRT((SIN(RADIANS(PARAMETERS!$D$8-B1297)/2)*SIN(RADIANS(PARAMETERS!$D$8-B1297)/2))+(COS(RADIANS(B1297))*COS(RADIANS(PARAMETERS!$D$8))*SIN(RADIANS(PARAMETERS!$D$9-A1297)/2)*SIN(RADIANS(PARAMETERS!$D$9-A1297)/2))))*2*3958.756</f>
        <v>883.66604047737474</v>
      </c>
      <c r="D1297">
        <v>60.520782470702997</v>
      </c>
      <c r="E1297">
        <v>79.392562866210994</v>
      </c>
      <c r="F1297">
        <v>109.01500701904</v>
      </c>
      <c r="G1297">
        <v>131.94723510742</v>
      </c>
      <c r="H1297">
        <v>157.45132446289</v>
      </c>
      <c r="I1297" s="10">
        <f>IFERROR(EXP(TREND(LN($D$1:$H$1),LN(D1297:H1297),LN(Calculations!$B$2))),0)</f>
        <v>2.1166174592159741E-2</v>
      </c>
    </row>
    <row r="1298" spans="1:9" x14ac:dyDescent="0.35">
      <c r="A1298">
        <v>-73</v>
      </c>
      <c r="B1298">
        <v>19</v>
      </c>
      <c r="C1298">
        <f>ASIN(SQRT((SIN(RADIANS(PARAMETERS!$D$8-B1298)/2)*SIN(RADIANS(PARAMETERS!$D$8-B1298)/2))+(COS(RADIANS(B1298))*COS(RADIANS(PARAMETERS!$D$8))*SIN(RADIANS(PARAMETERS!$D$9-A1298)/2)*SIN(RADIANS(PARAMETERS!$D$9-A1298)/2))))*2*3958.756</f>
        <v>852.05623289714765</v>
      </c>
      <c r="D1298">
        <v>66.703834533690994</v>
      </c>
      <c r="E1298">
        <v>87.821937561035</v>
      </c>
      <c r="F1298">
        <v>121.10209655762</v>
      </c>
      <c r="G1298">
        <v>143.31867980957</v>
      </c>
      <c r="H1298">
        <v>170.93556213379</v>
      </c>
      <c r="I1298" s="10">
        <f>IFERROR(EXP(TREND(LN($D$1:$H$1),LN(D1298:H1298),LN(Calculations!$B$2))),0)</f>
        <v>2.7908958949414121E-2</v>
      </c>
    </row>
    <row r="1299" spans="1:9" x14ac:dyDescent="0.35">
      <c r="A1299">
        <v>-72.5</v>
      </c>
      <c r="B1299">
        <v>19</v>
      </c>
      <c r="C1299">
        <f>ASIN(SQRT((SIN(RADIANS(PARAMETERS!$D$8-B1299)/2)*SIN(RADIANS(PARAMETERS!$D$8-B1299)/2))+(COS(RADIANS(B1299))*COS(RADIANS(PARAMETERS!$D$8))*SIN(RADIANS(PARAMETERS!$D$9-A1299)/2)*SIN(RADIANS(PARAMETERS!$D$9-A1299)/2))))*2*3958.756</f>
        <v>820.55256803539908</v>
      </c>
      <c r="D1299">
        <v>70.442626953125</v>
      </c>
      <c r="E1299">
        <v>93.025405883789006</v>
      </c>
      <c r="F1299">
        <v>128.73156738281</v>
      </c>
      <c r="G1299">
        <v>150.3653717041</v>
      </c>
      <c r="H1299">
        <v>179.54901123047</v>
      </c>
      <c r="I1299" s="10">
        <f>IFERROR(EXP(TREND(LN($D$1:$H$1),LN(D1299:H1299),LN(Calculations!$B$2))),0)</f>
        <v>3.2495260291276813E-2</v>
      </c>
    </row>
    <row r="1300" spans="1:9" x14ac:dyDescent="0.35">
      <c r="A1300">
        <v>-72</v>
      </c>
      <c r="B1300">
        <v>19</v>
      </c>
      <c r="C1300">
        <f>ASIN(SQRT((SIN(RADIANS(PARAMETERS!$D$8-B1300)/2)*SIN(RADIANS(PARAMETERS!$D$8-B1300)/2))+(COS(RADIANS(B1300))*COS(RADIANS(PARAMETERS!$D$8))*SIN(RADIANS(PARAMETERS!$D$9-A1300)/2)*SIN(RADIANS(PARAMETERS!$D$9-A1300)/2))))*2*3958.756</f>
        <v>789.16798526700313</v>
      </c>
      <c r="D1300">
        <v>72.692001342772997</v>
      </c>
      <c r="E1300">
        <v>95.642028808594006</v>
      </c>
      <c r="F1300">
        <v>131.60528564453</v>
      </c>
      <c r="G1300">
        <v>152.69914245605</v>
      </c>
      <c r="H1300">
        <v>181.8003692627</v>
      </c>
      <c r="I1300" s="10">
        <f>IFERROR(EXP(TREND(LN($D$1:$H$1),LN(D1300:H1300),LN(Calculations!$B$2))),0)</f>
        <v>3.6792142081278123E-2</v>
      </c>
    </row>
    <row r="1301" spans="1:9" x14ac:dyDescent="0.35">
      <c r="A1301">
        <v>-71.5</v>
      </c>
      <c r="B1301">
        <v>19</v>
      </c>
      <c r="C1301">
        <f>ASIN(SQRT((SIN(RADIANS(PARAMETERS!$D$8-B1301)/2)*SIN(RADIANS(PARAMETERS!$D$8-B1301)/2))+(COS(RADIANS(B1301))*COS(RADIANS(PARAMETERS!$D$8))*SIN(RADIANS(PARAMETERS!$D$9-A1301)/2)*SIN(RADIANS(PARAMETERS!$D$9-A1301)/2))))*2*3958.756</f>
        <v>757.91750476338575</v>
      </c>
      <c r="D1301">
        <v>82.958068847655994</v>
      </c>
      <c r="E1301">
        <v>110.23262786865</v>
      </c>
      <c r="F1301">
        <v>147.50888061523</v>
      </c>
      <c r="G1301">
        <v>171.42106628418</v>
      </c>
      <c r="H1301">
        <v>204.46711730957</v>
      </c>
      <c r="I1301" s="10">
        <f>IFERROR(EXP(TREND(LN($D$1:$H$1),LN(D1301:H1301),LN(Calculations!$B$2))),0)</f>
        <v>5.51488787317461E-2</v>
      </c>
    </row>
    <row r="1302" spans="1:9" x14ac:dyDescent="0.35">
      <c r="A1302">
        <v>-71</v>
      </c>
      <c r="B1302">
        <v>19</v>
      </c>
      <c r="C1302">
        <f>ASIN(SQRT((SIN(RADIANS(PARAMETERS!$D$8-B1302)/2)*SIN(RADIANS(PARAMETERS!$D$8-B1302)/2))+(COS(RADIANS(B1302))*COS(RADIANS(PARAMETERS!$D$8))*SIN(RADIANS(PARAMETERS!$D$9-A1302)/2)*SIN(RADIANS(PARAMETERS!$D$9-A1302)/2))))*2*3958.756</f>
        <v>726.81865041685649</v>
      </c>
      <c r="D1302">
        <v>93.816017150879006</v>
      </c>
      <c r="E1302">
        <v>125.99978637695</v>
      </c>
      <c r="F1302">
        <v>163.45707702637</v>
      </c>
      <c r="G1302">
        <v>190.23754882813</v>
      </c>
      <c r="H1302">
        <v>227.30764770508</v>
      </c>
      <c r="I1302" s="10">
        <f>IFERROR(EXP(TREND(LN($D$1:$H$1),LN(D1302:H1302),LN(Calculations!$B$2))),0)</f>
        <v>8.3150040797235952E-2</v>
      </c>
    </row>
    <row r="1303" spans="1:9" x14ac:dyDescent="0.35">
      <c r="A1303">
        <v>-70.5</v>
      </c>
      <c r="B1303">
        <v>19</v>
      </c>
      <c r="C1303">
        <f>ASIN(SQRT((SIN(RADIANS(PARAMETERS!$D$8-B1303)/2)*SIN(RADIANS(PARAMETERS!$D$8-B1303)/2))+(COS(RADIANS(B1303))*COS(RADIANS(PARAMETERS!$D$8))*SIN(RADIANS(PARAMETERS!$D$9-A1303)/2)*SIN(RADIANS(PARAMETERS!$D$9-A1303)/2))))*2*3958.756</f>
        <v>695.89197577190509</v>
      </c>
      <c r="D1303">
        <v>93.813377380370994</v>
      </c>
      <c r="E1303">
        <v>125.30215454102</v>
      </c>
      <c r="F1303">
        <v>162.1844329834</v>
      </c>
      <c r="G1303">
        <v>188.33628845215</v>
      </c>
      <c r="H1303">
        <v>224.44831848145</v>
      </c>
      <c r="I1303" s="10">
        <f>IFERROR(EXP(TREND(LN($D$1:$H$1),LN(D1303:H1303),LN(Calculations!$B$2))),0)</f>
        <v>8.6562985273129001E-2</v>
      </c>
    </row>
    <row r="1304" spans="1:9" x14ac:dyDescent="0.35">
      <c r="A1304">
        <v>-70</v>
      </c>
      <c r="B1304">
        <v>19</v>
      </c>
      <c r="C1304">
        <f>ASIN(SQRT((SIN(RADIANS(PARAMETERS!$D$8-B1304)/2)*SIN(RADIANS(PARAMETERS!$D$8-B1304)/2))+(COS(RADIANS(B1304))*COS(RADIANS(PARAMETERS!$D$8))*SIN(RADIANS(PARAMETERS!$D$9-A1304)/2)*SIN(RADIANS(PARAMETERS!$D$9-A1304)/2))))*2*3958.756</f>
        <v>665.16172181652325</v>
      </c>
      <c r="D1304">
        <v>86.953468322754006</v>
      </c>
      <c r="E1304">
        <v>114.87224578857</v>
      </c>
      <c r="F1304">
        <v>151.44541931152</v>
      </c>
      <c r="G1304">
        <v>175.58534240723</v>
      </c>
      <c r="H1304">
        <v>208.86120605469</v>
      </c>
      <c r="I1304" s="10">
        <f>IFERROR(EXP(TREND(LN($D$1:$H$1),LN(D1304:H1304),LN(Calculations!$B$2))),0)</f>
        <v>6.7880357277670819E-2</v>
      </c>
    </row>
    <row r="1305" spans="1:9" x14ac:dyDescent="0.35">
      <c r="A1305">
        <v>-69.5</v>
      </c>
      <c r="B1305">
        <v>19</v>
      </c>
      <c r="C1305">
        <f>ASIN(SQRT((SIN(RADIANS(PARAMETERS!$D$8-B1305)/2)*SIN(RADIANS(PARAMETERS!$D$8-B1305)/2))+(COS(RADIANS(B1305))*COS(RADIANS(PARAMETERS!$D$8))*SIN(RADIANS(PARAMETERS!$D$9-A1305)/2)*SIN(RADIANS(PARAMETERS!$D$9-A1305)/2))))*2*3958.756</f>
        <v>634.65664437358646</v>
      </c>
      <c r="D1305">
        <v>76.717109680175994</v>
      </c>
      <c r="E1305">
        <v>99.889739990234006</v>
      </c>
      <c r="F1305">
        <v>134.86013793945</v>
      </c>
      <c r="G1305">
        <v>156.06419372559</v>
      </c>
      <c r="H1305">
        <v>185.23348999023</v>
      </c>
      <c r="I1305" s="10">
        <f>IFERROR(EXP(TREND(LN($D$1:$H$1),LN(D1305:H1305),LN(Calculations!$B$2))),0)</f>
        <v>4.6407958836169265E-2</v>
      </c>
    </row>
    <row r="1306" spans="1:9" x14ac:dyDescent="0.35">
      <c r="A1306">
        <v>-69</v>
      </c>
      <c r="B1306">
        <v>19</v>
      </c>
      <c r="C1306">
        <f>ASIN(SQRT((SIN(RADIANS(PARAMETERS!$D$8-B1306)/2)*SIN(RADIANS(PARAMETERS!$D$8-B1306)/2))+(COS(RADIANS(B1306))*COS(RADIANS(PARAMETERS!$D$8))*SIN(RADIANS(PARAMETERS!$D$9-A1306)/2)*SIN(RADIANS(PARAMETERS!$D$9-A1306)/2))))*2*3958.756</f>
        <v>604.4110605301945</v>
      </c>
      <c r="D1306">
        <v>73.487075805664006</v>
      </c>
      <c r="E1306">
        <v>95.220863342285</v>
      </c>
      <c r="F1306">
        <v>128.87942504883</v>
      </c>
      <c r="G1306">
        <v>149.46090698242</v>
      </c>
      <c r="H1306">
        <v>177.09771728516</v>
      </c>
      <c r="I1306" s="10">
        <f>IFERROR(EXP(TREND(LN($D$1:$H$1),LN(D1306:H1306),LN(Calculations!$B$2))),0)</f>
        <v>4.1321410995932832E-2</v>
      </c>
    </row>
    <row r="1307" spans="1:9" x14ac:dyDescent="0.35">
      <c r="A1307">
        <v>-68.5</v>
      </c>
      <c r="B1307">
        <v>19</v>
      </c>
      <c r="C1307">
        <f>ASIN(SQRT((SIN(RADIANS(PARAMETERS!$D$8-B1307)/2)*SIN(RADIANS(PARAMETERS!$D$8-B1307)/2))+(COS(RADIANS(B1307))*COS(RADIANS(PARAMETERS!$D$8))*SIN(RADIANS(PARAMETERS!$D$9-A1307)/2)*SIN(RADIANS(PARAMETERS!$D$9-A1307)/2))))*2*3958.756</f>
        <v>574.46617882139003</v>
      </c>
      <c r="D1307">
        <v>80.556045532227003</v>
      </c>
      <c r="E1307">
        <v>105.52187347412</v>
      </c>
      <c r="F1307">
        <v>141.34335327148</v>
      </c>
      <c r="G1307">
        <v>163.72026062012</v>
      </c>
      <c r="H1307">
        <v>194.53450012207</v>
      </c>
      <c r="I1307" s="10">
        <f>IFERROR(EXP(TREND(LN($D$1:$H$1),LN(D1307:H1307),LN(Calculations!$B$2))),0)</f>
        <v>5.3383536730496603E-2</v>
      </c>
    </row>
    <row r="1308" spans="1:9" x14ac:dyDescent="0.35">
      <c r="A1308">
        <v>-68</v>
      </c>
      <c r="B1308">
        <v>19</v>
      </c>
      <c r="C1308">
        <f>ASIN(SQRT((SIN(RADIANS(PARAMETERS!$D$8-B1308)/2)*SIN(RADIANS(PARAMETERS!$D$8-B1308)/2))+(COS(RADIANS(B1308))*COS(RADIANS(PARAMETERS!$D$8))*SIN(RADIANS(PARAMETERS!$D$9-A1308)/2)*SIN(RADIANS(PARAMETERS!$D$9-A1308)/2))))*2*3958.756</f>
        <v>544.8717975421755</v>
      </c>
      <c r="D1308">
        <v>93.924781799315994</v>
      </c>
      <c r="E1308">
        <v>126.00457000732</v>
      </c>
      <c r="F1308">
        <v>163.85206604004</v>
      </c>
      <c r="G1308">
        <v>191.02404785156</v>
      </c>
      <c r="H1308">
        <v>228.70648193359</v>
      </c>
      <c r="I1308" s="10">
        <f>IFERROR(EXP(TREND(LN($D$1:$H$1),LN(D1308:H1308),LN(Calculations!$B$2))),0)</f>
        <v>8.1710491085754081E-2</v>
      </c>
    </row>
    <row r="1309" spans="1:9" x14ac:dyDescent="0.35">
      <c r="A1309">
        <v>-67.5</v>
      </c>
      <c r="B1309">
        <v>19</v>
      </c>
      <c r="C1309">
        <f>ASIN(SQRT((SIN(RADIANS(PARAMETERS!$D$8-B1309)/2)*SIN(RADIANS(PARAMETERS!$D$8-B1309)/2))+(COS(RADIANS(B1309))*COS(RADIANS(PARAMETERS!$D$8))*SIN(RADIANS(PARAMETERS!$D$9-A1309)/2)*SIN(RADIANS(PARAMETERS!$D$9-A1309)/2))))*2*3958.756</f>
        <v>515.68848017054268</v>
      </c>
      <c r="D1309">
        <v>93.593765258789006</v>
      </c>
      <c r="E1309">
        <v>125.16376495361</v>
      </c>
      <c r="F1309">
        <v>162.49182128906</v>
      </c>
      <c r="G1309">
        <v>189.03253173828</v>
      </c>
      <c r="H1309">
        <v>225.75344848633</v>
      </c>
      <c r="I1309" s="10">
        <f>IFERROR(EXP(TREND(LN($D$1:$H$1),LN(D1309:H1309),LN(Calculations!$B$2))),0)</f>
        <v>8.3485457764921014E-2</v>
      </c>
    </row>
    <row r="1310" spans="1:9" x14ac:dyDescent="0.35">
      <c r="A1310">
        <v>-67</v>
      </c>
      <c r="B1310">
        <v>19</v>
      </c>
      <c r="C1310">
        <f>ASIN(SQRT((SIN(RADIANS(PARAMETERS!$D$8-B1310)/2)*SIN(RADIANS(PARAMETERS!$D$8-B1310)/2))+(COS(RADIANS(B1310))*COS(RADIANS(PARAMETERS!$D$8))*SIN(RADIANS(PARAMETERS!$D$9-A1310)/2)*SIN(RADIANS(PARAMETERS!$D$9-A1310)/2))))*2*3958.756</f>
        <v>486.99034617508659</v>
      </c>
      <c r="D1310">
        <v>88.315338134765994</v>
      </c>
      <c r="E1310">
        <v>117.40447235107</v>
      </c>
      <c r="F1310">
        <v>154.69035339355</v>
      </c>
      <c r="G1310">
        <v>179.85220336914</v>
      </c>
      <c r="H1310">
        <v>214.64331054688</v>
      </c>
      <c r="I1310" s="10">
        <f>IFERROR(EXP(TREND(LN($D$1:$H$1),LN(D1310:H1310),LN(Calculations!$B$2))),0)</f>
        <v>6.8568181337080508E-2</v>
      </c>
    </row>
    <row r="1311" spans="1:9" x14ac:dyDescent="0.35">
      <c r="A1311">
        <v>-66.5</v>
      </c>
      <c r="B1311">
        <v>19</v>
      </c>
      <c r="C1311">
        <f>ASIN(SQRT((SIN(RADIANS(PARAMETERS!$D$8-B1311)/2)*SIN(RADIANS(PARAMETERS!$D$8-B1311)/2))+(COS(RADIANS(B1311))*COS(RADIANS(PARAMETERS!$D$8))*SIN(RADIANS(PARAMETERS!$D$9-A1311)/2)*SIN(RADIANS(PARAMETERS!$D$9-A1311)/2))))*2*3958.756</f>
        <v>458.86864698541626</v>
      </c>
      <c r="D1311">
        <v>80.275032043457003</v>
      </c>
      <c r="E1311">
        <v>105.59869384766</v>
      </c>
      <c r="F1311">
        <v>142.02789306641</v>
      </c>
      <c r="G1311">
        <v>165.0439453125</v>
      </c>
      <c r="H1311">
        <v>196.84997558594</v>
      </c>
      <c r="I1311" s="10">
        <f>IFERROR(EXP(TREND(LN($D$1:$H$1),LN(D1311:H1311),LN(Calculations!$B$2))),0)</f>
        <v>5.0665789060807716E-2</v>
      </c>
    </row>
    <row r="1312" spans="1:9" x14ac:dyDescent="0.35">
      <c r="A1312">
        <v>-66</v>
      </c>
      <c r="B1312">
        <v>19</v>
      </c>
      <c r="C1312">
        <f>ASIN(SQRT((SIN(RADIANS(PARAMETERS!$D$8-B1312)/2)*SIN(RADIANS(PARAMETERS!$D$8-B1312)/2))+(COS(RADIANS(B1312))*COS(RADIANS(PARAMETERS!$D$8))*SIN(RADIANS(PARAMETERS!$D$9-A1312)/2)*SIN(RADIANS(PARAMETERS!$D$9-A1312)/2))))*2*3958.756</f>
        <v>431.43632313991537</v>
      </c>
      <c r="D1312">
        <v>71.876403808594006</v>
      </c>
      <c r="E1312">
        <v>91.072082519530994</v>
      </c>
      <c r="F1312">
        <v>120.08227539063</v>
      </c>
      <c r="G1312">
        <v>139.76649475098</v>
      </c>
      <c r="H1312">
        <v>163.58372497559</v>
      </c>
      <c r="I1312" s="10">
        <f>IFERROR(EXP(TREND(LN($D$1:$H$1),LN(D1312:H1312),LN(Calculations!$B$2))),0)</f>
        <v>4.5093780422215797E-2</v>
      </c>
    </row>
    <row r="1313" spans="1:9" x14ac:dyDescent="0.35">
      <c r="A1313">
        <v>-65.5</v>
      </c>
      <c r="B1313">
        <v>19</v>
      </c>
      <c r="C1313">
        <f>ASIN(SQRT((SIN(RADIANS(PARAMETERS!$D$8-B1313)/2)*SIN(RADIANS(PARAMETERS!$D$8-B1313)/2))+(COS(RADIANS(B1313))*COS(RADIANS(PARAMETERS!$D$8))*SIN(RADIANS(PARAMETERS!$D$9-A1313)/2)*SIN(RADIANS(PARAMETERS!$D$9-A1313)/2))))*2*3958.756</f>
        <v>404.83374158717061</v>
      </c>
      <c r="D1313">
        <v>79.425582885742003</v>
      </c>
      <c r="E1313">
        <v>100.03273010254</v>
      </c>
      <c r="F1313">
        <v>130.97192382813</v>
      </c>
      <c r="G1313">
        <v>149.00250244141</v>
      </c>
      <c r="H1313">
        <v>173.32749938965</v>
      </c>
      <c r="I1313" s="10">
        <f>IFERROR(EXP(TREND(LN($D$1:$H$1),LN(D1313:H1313),LN(Calculations!$B$2))),0)</f>
        <v>6.9646518418001305E-2</v>
      </c>
    </row>
    <row r="1314" spans="1:9" x14ac:dyDescent="0.35">
      <c r="A1314">
        <v>-65</v>
      </c>
      <c r="B1314">
        <v>19</v>
      </c>
      <c r="C1314">
        <f>ASIN(SQRT((SIN(RADIANS(PARAMETERS!$D$8-B1314)/2)*SIN(RADIANS(PARAMETERS!$D$8-B1314)/2))+(COS(RADIANS(B1314))*COS(RADIANS(PARAMETERS!$D$8))*SIN(RADIANS(PARAMETERS!$D$9-A1314)/2)*SIN(RADIANS(PARAMETERS!$D$9-A1314)/2))))*2*3958.756</f>
        <v>379.23575323249065</v>
      </c>
      <c r="D1314">
        <v>93.304878234862997</v>
      </c>
      <c r="E1314">
        <v>119.56761169434</v>
      </c>
      <c r="F1314">
        <v>151.77394104004</v>
      </c>
      <c r="G1314">
        <v>172.95965576172</v>
      </c>
      <c r="H1314">
        <v>201.61926269531</v>
      </c>
      <c r="I1314" s="10">
        <f>IFERROR(EXP(TREND(LN($D$1:$H$1),LN(D1314:H1314),LN(Calculations!$B$2))),0)</f>
        <v>0.1240008265801483</v>
      </c>
    </row>
    <row r="1315" spans="1:9" x14ac:dyDescent="0.35">
      <c r="A1315">
        <v>-64.5</v>
      </c>
      <c r="B1315">
        <v>19</v>
      </c>
      <c r="C1315">
        <f>ASIN(SQRT((SIN(RADIANS(PARAMETERS!$D$8-B1315)/2)*SIN(RADIANS(PARAMETERS!$D$8-B1315)/2))+(COS(RADIANS(B1315))*COS(RADIANS(PARAMETERS!$D$8))*SIN(RADIANS(PARAMETERS!$D$9-A1315)/2)*SIN(RADIANS(PARAMETERS!$D$9-A1315)/2))))*2*3958.756</f>
        <v>354.86001463400243</v>
      </c>
      <c r="D1315">
        <v>93.835006713867003</v>
      </c>
      <c r="E1315">
        <v>119.97946166992</v>
      </c>
      <c r="F1315">
        <v>151.8257598877</v>
      </c>
      <c r="G1315">
        <v>172.77348327637</v>
      </c>
      <c r="H1315">
        <v>201.06733703613</v>
      </c>
      <c r="I1315" s="10">
        <f>IFERROR(EXP(TREND(LN($D$1:$H$1),LN(D1315:H1315),LN(Calculations!$B$2))),0)</f>
        <v>0.1311062017616457</v>
      </c>
    </row>
    <row r="1316" spans="1:9" x14ac:dyDescent="0.35">
      <c r="A1316">
        <v>-64</v>
      </c>
      <c r="B1316">
        <v>19</v>
      </c>
      <c r="C1316">
        <f>ASIN(SQRT((SIN(RADIANS(PARAMETERS!$D$8-B1316)/2)*SIN(RADIANS(PARAMETERS!$D$8-B1316)/2))+(COS(RADIANS(B1316))*COS(RADIANS(PARAMETERS!$D$8))*SIN(RADIANS(PARAMETERS!$D$9-A1316)/2)*SIN(RADIANS(PARAMETERS!$D$9-A1316)/2))))*2*3958.756</f>
        <v>331.97605109060356</v>
      </c>
      <c r="D1316">
        <v>90.53173828125</v>
      </c>
      <c r="E1316">
        <v>116.42926025391</v>
      </c>
      <c r="F1316">
        <v>149.61599731445</v>
      </c>
      <c r="G1316">
        <v>171.22300720215</v>
      </c>
      <c r="H1316">
        <v>200.58770751953</v>
      </c>
      <c r="I1316" s="10">
        <f>IFERROR(EXP(TREND(LN($D$1:$H$1),LN(D1316:H1316),LN(Calculations!$B$2))),0)</f>
        <v>0.10103237291336796</v>
      </c>
    </row>
    <row r="1317" spans="1:9" x14ac:dyDescent="0.35">
      <c r="A1317">
        <v>-63.5</v>
      </c>
      <c r="B1317">
        <v>19</v>
      </c>
      <c r="C1317">
        <f>ASIN(SQRT((SIN(RADIANS(PARAMETERS!$D$8-B1317)/2)*SIN(RADIANS(PARAMETERS!$D$8-B1317)/2))+(COS(RADIANS(B1317))*COS(RADIANS(PARAMETERS!$D$8))*SIN(RADIANS(PARAMETERS!$D$9-A1317)/2)*SIN(RADIANS(PARAMETERS!$D$9-A1317)/2))))*2*3958.756</f>
        <v>310.9136009209135</v>
      </c>
      <c r="D1317">
        <v>83.280166625977003</v>
      </c>
      <c r="E1317">
        <v>109.04527282715</v>
      </c>
      <c r="F1317">
        <v>145.30662536621</v>
      </c>
      <c r="G1317">
        <v>168.97711181641</v>
      </c>
      <c r="H1317">
        <v>201.71353149414</v>
      </c>
      <c r="I1317" s="10">
        <f>IFERROR(EXP(TREND(LN($D$1:$H$1),LN(D1317:H1317),LN(Calculations!$B$2))),0)</f>
        <v>5.7893756427876357E-2</v>
      </c>
    </row>
    <row r="1318" spans="1:9" x14ac:dyDescent="0.35">
      <c r="A1318">
        <v>-63</v>
      </c>
      <c r="B1318">
        <v>19</v>
      </c>
      <c r="C1318">
        <f>ASIN(SQRT((SIN(RADIANS(PARAMETERS!$D$8-B1318)/2)*SIN(RADIANS(PARAMETERS!$D$8-B1318)/2))+(COS(RADIANS(B1318))*COS(RADIANS(PARAMETERS!$D$8))*SIN(RADIANS(PARAMETERS!$D$9-A1318)/2)*SIN(RADIANS(PARAMETERS!$D$9-A1318)/2))))*2*3958.756</f>
        <v>292.06716140472201</v>
      </c>
      <c r="D1318">
        <v>61.464763641357003</v>
      </c>
      <c r="E1318">
        <v>77.667999267577997</v>
      </c>
      <c r="F1318">
        <v>102.08306884766</v>
      </c>
      <c r="G1318">
        <v>120.5474319458</v>
      </c>
      <c r="H1318">
        <v>143.64811706543</v>
      </c>
      <c r="I1318" s="10">
        <f>IFERROR(EXP(TREND(LN($D$1:$H$1),LN(D1318:H1318),LN(Calculations!$B$2))),0)</f>
        <v>2.7290734124752077E-2</v>
      </c>
    </row>
    <row r="1319" spans="1:9" x14ac:dyDescent="0.35">
      <c r="A1319">
        <v>-62.5</v>
      </c>
      <c r="B1319">
        <v>19</v>
      </c>
      <c r="C1319">
        <f>ASIN(SQRT((SIN(RADIANS(PARAMETERS!$D$8-B1319)/2)*SIN(RADIANS(PARAMETERS!$D$8-B1319)/2))+(COS(RADIANS(B1319))*COS(RADIANS(PARAMETERS!$D$8))*SIN(RADIANS(PARAMETERS!$D$9-A1319)/2)*SIN(RADIANS(PARAMETERS!$D$9-A1319)/2))))*2*3958.756</f>
        <v>275.89137912220906</v>
      </c>
      <c r="D1319">
        <v>49.127136230468999</v>
      </c>
      <c r="E1319">
        <v>64.288192749022997</v>
      </c>
      <c r="F1319">
        <v>83.359603881835994</v>
      </c>
      <c r="G1319">
        <v>97.629058837890994</v>
      </c>
      <c r="H1319">
        <v>117.51720428467</v>
      </c>
      <c r="I1319" s="10">
        <f>IFERROR(EXP(TREND(LN($D$1:$H$1),LN(D1319:H1319),LN(Calculations!$B$2))),0)</f>
        <v>1.5207492071423613E-2</v>
      </c>
    </row>
    <row r="1320" spans="1:9" x14ac:dyDescent="0.35">
      <c r="A1320">
        <v>-62</v>
      </c>
      <c r="B1320">
        <v>19</v>
      </c>
      <c r="C1320">
        <f>ASIN(SQRT((SIN(RADIANS(PARAMETERS!$D$8-B1320)/2)*SIN(RADIANS(PARAMETERS!$D$8-B1320)/2))+(COS(RADIANS(B1320))*COS(RADIANS(PARAMETERS!$D$8))*SIN(RADIANS(PARAMETERS!$D$9-A1320)/2)*SIN(RADIANS(PARAMETERS!$D$9-A1320)/2))))*2*3958.756</f>
        <v>262.87983480777672</v>
      </c>
      <c r="D1320">
        <v>39.720607757567997</v>
      </c>
      <c r="E1320">
        <v>52.267482757567997</v>
      </c>
      <c r="F1320">
        <v>68.474395751952997</v>
      </c>
      <c r="G1320">
        <v>79.473663330077997</v>
      </c>
      <c r="H1320">
        <v>94.653350830077997</v>
      </c>
      <c r="I1320" s="10">
        <f>IFERROR(EXP(TREND(LN($D$1:$H$1),LN(D1320:H1320),LN(Calculations!$B$2))),0)</f>
        <v>8.7737251447779895E-3</v>
      </c>
    </row>
    <row r="1321" spans="1:9" x14ac:dyDescent="0.35">
      <c r="A1321">
        <v>-61.5</v>
      </c>
      <c r="B1321">
        <v>19</v>
      </c>
      <c r="C1321">
        <f>ASIN(SQRT((SIN(RADIANS(PARAMETERS!$D$8-B1321)/2)*SIN(RADIANS(PARAMETERS!$D$8-B1321)/2))+(COS(RADIANS(B1321))*COS(RADIANS(PARAMETERS!$D$8))*SIN(RADIANS(PARAMETERS!$D$9-A1321)/2)*SIN(RADIANS(PARAMETERS!$D$9-A1321)/2))))*2*3958.756</f>
        <v>253.52028919881027</v>
      </c>
      <c r="D1321">
        <v>32.12251663208</v>
      </c>
      <c r="E1321">
        <v>41.189945220947003</v>
      </c>
      <c r="F1321">
        <v>55.073101043701001</v>
      </c>
      <c r="G1321">
        <v>64.035217285155994</v>
      </c>
      <c r="H1321">
        <v>75.405830383300994</v>
      </c>
      <c r="I1321" s="10">
        <f>IFERROR(EXP(TREND(LN($D$1:$H$1),LN(D1321:H1321),LN(Calculations!$B$2))),0)</f>
        <v>4.8964509579247752E-3</v>
      </c>
    </row>
    <row r="1322" spans="1:9" x14ac:dyDescent="0.35">
      <c r="A1322">
        <v>-61</v>
      </c>
      <c r="B1322">
        <v>19</v>
      </c>
      <c r="C1322">
        <f>ASIN(SQRT((SIN(RADIANS(PARAMETERS!$D$8-B1322)/2)*SIN(RADIANS(PARAMETERS!$D$8-B1322)/2))+(COS(RADIANS(B1322))*COS(RADIANS(PARAMETERS!$D$8))*SIN(RADIANS(PARAMETERS!$D$9-A1322)/2)*SIN(RADIANS(PARAMETERS!$D$9-A1322)/2))))*2*3958.756</f>
        <v>248.22625530580831</v>
      </c>
      <c r="D1322">
        <v>25.480947494506999</v>
      </c>
      <c r="E1322">
        <v>32.097785949707003</v>
      </c>
      <c r="F1322">
        <v>41.830726623535</v>
      </c>
      <c r="G1322">
        <v>49.142192840576001</v>
      </c>
      <c r="H1322">
        <v>59.123329162597997</v>
      </c>
      <c r="I1322" s="10">
        <f>IFERROR(EXP(TREND(LN($D$1:$H$1),LN(D1322:H1322),LN(Calculations!$B$2))),0)</f>
        <v>2.5477724412746702E-3</v>
      </c>
    </row>
    <row r="1323" spans="1:9" x14ac:dyDescent="0.35">
      <c r="A1323">
        <v>-60.5</v>
      </c>
      <c r="B1323">
        <v>19</v>
      </c>
      <c r="C1323">
        <f>ASIN(SQRT((SIN(RADIANS(PARAMETERS!$D$8-B1323)/2)*SIN(RADIANS(PARAMETERS!$D$8-B1323)/2))+(COS(RADIANS(B1323))*COS(RADIANS(PARAMETERS!$D$8))*SIN(RADIANS(PARAMETERS!$D$9-A1323)/2)*SIN(RADIANS(PARAMETERS!$D$9-A1323)/2))))*2*3958.756</f>
        <v>247.25904564773535</v>
      </c>
      <c r="D1323">
        <v>18.474584579468001</v>
      </c>
      <c r="E1323">
        <v>24.469745635986001</v>
      </c>
      <c r="F1323">
        <v>31.669736862183001</v>
      </c>
      <c r="G1323">
        <v>36.745594024657997</v>
      </c>
      <c r="H1323">
        <v>43.748229980468999</v>
      </c>
      <c r="I1323" s="10">
        <f>IFERROR(EXP(TREND(LN($D$1:$H$1),LN(D1323:H1323),LN(Calculations!$B$2))),0)</f>
        <v>1.1500368601031906E-3</v>
      </c>
    </row>
    <row r="1324" spans="1:9" x14ac:dyDescent="0.35">
      <c r="A1324">
        <v>-60</v>
      </c>
      <c r="B1324">
        <v>19</v>
      </c>
      <c r="C1324">
        <f>ASIN(SQRT((SIN(RADIANS(PARAMETERS!$D$8-B1324)/2)*SIN(RADIANS(PARAMETERS!$D$8-B1324)/2))+(COS(RADIANS(B1324))*COS(RADIANS(PARAMETERS!$D$8))*SIN(RADIANS(PARAMETERS!$D$9-A1324)/2)*SIN(RADIANS(PARAMETERS!$D$9-A1324)/2))))*2*3958.756</f>
        <v>250.66875698997163</v>
      </c>
      <c r="D1324">
        <v>13.654934883118001</v>
      </c>
      <c r="E1324">
        <v>17.430610656738001</v>
      </c>
      <c r="F1324">
        <v>23.183164596558001</v>
      </c>
      <c r="G1324">
        <v>27.193361282348999</v>
      </c>
      <c r="H1324">
        <v>31.943119049071999</v>
      </c>
      <c r="I1324" s="10">
        <f>IFERROR(EXP(TREND(LN($D$1:$H$1),LN(D1324:H1324),LN(Calculations!$B$2))),0)</f>
        <v>4.9863515962711132E-4</v>
      </c>
    </row>
    <row r="1325" spans="1:9" x14ac:dyDescent="0.35">
      <c r="A1325">
        <v>-59.5</v>
      </c>
      <c r="B1325">
        <v>19</v>
      </c>
      <c r="C1325">
        <f>ASIN(SQRT((SIN(RADIANS(PARAMETERS!$D$8-B1325)/2)*SIN(RADIANS(PARAMETERS!$D$8-B1325)/2))+(COS(RADIANS(B1325))*COS(RADIANS(PARAMETERS!$D$8))*SIN(RADIANS(PARAMETERS!$D$9-A1325)/2)*SIN(RADIANS(PARAMETERS!$D$9-A1325)/2))))*2*3958.756</f>
        <v>258.28207973378562</v>
      </c>
      <c r="D1325">
        <v>9.6756191253662003</v>
      </c>
      <c r="E1325">
        <v>12.654909133911</v>
      </c>
      <c r="F1325">
        <v>16.35373878479</v>
      </c>
      <c r="G1325">
        <v>19.11386680603</v>
      </c>
      <c r="H1325">
        <v>22.952199935913001</v>
      </c>
      <c r="I1325" s="10">
        <f>IFERROR(EXP(TREND(LN($D$1:$H$1),LN(D1325:H1325),LN(Calculations!$B$2))),0)</f>
        <v>2.00629337702164E-4</v>
      </c>
    </row>
    <row r="1326" spans="1:9" x14ac:dyDescent="0.35">
      <c r="A1326">
        <v>-59</v>
      </c>
      <c r="B1326">
        <v>19</v>
      </c>
      <c r="C1326">
        <f>ASIN(SQRT((SIN(RADIANS(PARAMETERS!$D$8-B1326)/2)*SIN(RADIANS(PARAMETERS!$D$8-B1326)/2))+(COS(RADIANS(B1326))*COS(RADIANS(PARAMETERS!$D$8))*SIN(RADIANS(PARAMETERS!$D$9-A1326)/2)*SIN(RADIANS(PARAMETERS!$D$9-A1326)/2))))*2*3958.756</f>
        <v>269.7432681510362</v>
      </c>
      <c r="D1326">
        <v>6.8019256591796999</v>
      </c>
      <c r="E1326">
        <v>8.8013095855712997</v>
      </c>
      <c r="F1326">
        <v>11.793302536011</v>
      </c>
      <c r="G1326">
        <v>13.603135108948001</v>
      </c>
      <c r="H1326">
        <v>16.083982467651001</v>
      </c>
      <c r="I1326" s="10">
        <f>IFERROR(EXP(TREND(LN($D$1:$H$1),LN(D1326:H1326),LN(Calculations!$B$2))),0)</f>
        <v>8.1816141176436878E-5</v>
      </c>
    </row>
    <row r="1327" spans="1:9" x14ac:dyDescent="0.35">
      <c r="A1327">
        <v>-90</v>
      </c>
      <c r="B1327">
        <v>19.5</v>
      </c>
      <c r="C1327">
        <f>ASIN(SQRT((SIN(RADIANS(PARAMETERS!$D$8-B1327)/2)*SIN(RADIANS(PARAMETERS!$D$8-B1327)/2))+(COS(RADIANS(B1327))*COS(RADIANS(PARAMETERS!$D$8))*SIN(RADIANS(PARAMETERS!$D$9-A1327)/2)*SIN(RADIANS(PARAMETERS!$D$9-A1327)/2))))*2*3958.756</f>
        <v>1953.0279741048482</v>
      </c>
      <c r="D1327">
        <v>8.1509275436400994</v>
      </c>
      <c r="E1327">
        <v>11.631224632263001</v>
      </c>
      <c r="F1327">
        <v>16.368349075316999</v>
      </c>
      <c r="G1327">
        <v>20.149024963378999</v>
      </c>
      <c r="H1327">
        <v>25.712944030761999</v>
      </c>
      <c r="I1327" s="10">
        <f>IFERROR(EXP(TREND(LN($D$1:$H$1),LN(D1327:H1327),LN(Calculations!$B$2))),0)</f>
        <v>3.008359687274972E-4</v>
      </c>
    </row>
    <row r="1328" spans="1:9" x14ac:dyDescent="0.35">
      <c r="A1328">
        <v>-89.5</v>
      </c>
      <c r="B1328">
        <v>19.5</v>
      </c>
      <c r="C1328">
        <f>ASIN(SQRT((SIN(RADIANS(PARAMETERS!$D$8-B1328)/2)*SIN(RADIANS(PARAMETERS!$D$8-B1328)/2))+(COS(RADIANS(B1328))*COS(RADIANS(PARAMETERS!$D$8))*SIN(RADIANS(PARAMETERS!$D$9-A1328)/2)*SIN(RADIANS(PARAMETERS!$D$9-A1328)/2))))*2*3958.756</f>
        <v>1920.5312509450359</v>
      </c>
      <c r="D1328">
        <v>9.7201261520386009</v>
      </c>
      <c r="E1328">
        <v>14.697969436646</v>
      </c>
      <c r="F1328">
        <v>23.403526306151999</v>
      </c>
      <c r="G1328">
        <v>30.751857757568001</v>
      </c>
      <c r="H1328">
        <v>42.109664916992003</v>
      </c>
      <c r="I1328" s="10">
        <f>IFERROR(EXP(TREND(LN($D$1:$H$1),LN(D1328:H1328),LN(Calculations!$B$2))),0)</f>
        <v>6.9083098585817257E-4</v>
      </c>
    </row>
    <row r="1329" spans="1:9" x14ac:dyDescent="0.35">
      <c r="A1329">
        <v>-89</v>
      </c>
      <c r="B1329">
        <v>19.5</v>
      </c>
      <c r="C1329">
        <f>ASIN(SQRT((SIN(RADIANS(PARAMETERS!$D$8-B1329)/2)*SIN(RADIANS(PARAMETERS!$D$8-B1329)/2))+(COS(RADIANS(B1329))*COS(RADIANS(PARAMETERS!$D$8))*SIN(RADIANS(PARAMETERS!$D$9-A1329)/2)*SIN(RADIANS(PARAMETERS!$D$9-A1329)/2))))*2*3958.756</f>
        <v>1888.0431236944571</v>
      </c>
      <c r="D1329">
        <v>12.778063774109</v>
      </c>
      <c r="E1329">
        <v>20.407855987548999</v>
      </c>
      <c r="F1329">
        <v>34.195278167725</v>
      </c>
      <c r="G1329">
        <v>46.154426574707003</v>
      </c>
      <c r="H1329">
        <v>64.613464355469006</v>
      </c>
      <c r="I1329" s="10">
        <f>IFERROR(EXP(TREND(LN($D$1:$H$1),LN(D1329:H1329),LN(Calculations!$B$2))),0)</f>
        <v>1.2144821357644149E-3</v>
      </c>
    </row>
    <row r="1330" spans="1:9" x14ac:dyDescent="0.35">
      <c r="A1330">
        <v>-88.5</v>
      </c>
      <c r="B1330">
        <v>19.5</v>
      </c>
      <c r="C1330">
        <f>ASIN(SQRT((SIN(RADIANS(PARAMETERS!$D$8-B1330)/2)*SIN(RADIANS(PARAMETERS!$D$8-B1330)/2))+(COS(RADIANS(B1330))*COS(RADIANS(PARAMETERS!$D$8))*SIN(RADIANS(PARAMETERS!$D$9-A1330)/2)*SIN(RADIANS(PARAMETERS!$D$9-A1330)/2))))*2*3958.756</f>
        <v>1855.5643006429748</v>
      </c>
      <c r="D1330">
        <v>15.421238899231</v>
      </c>
      <c r="E1330">
        <v>25.439504623413001</v>
      </c>
      <c r="F1330">
        <v>42.516479492187997</v>
      </c>
      <c r="G1330">
        <v>58.044479370117003</v>
      </c>
      <c r="H1330">
        <v>79.525253295897997</v>
      </c>
      <c r="I1330" s="10">
        <f>IFERROR(EXP(TREND(LN($D$1:$H$1),LN(D1330:H1330),LN(Calculations!$B$2))),0)</f>
        <v>1.6321380407093684E-3</v>
      </c>
    </row>
    <row r="1331" spans="1:9" x14ac:dyDescent="0.35">
      <c r="A1331">
        <v>-88</v>
      </c>
      <c r="B1331">
        <v>19.5</v>
      </c>
      <c r="C1331">
        <f>ASIN(SQRT((SIN(RADIANS(PARAMETERS!$D$8-B1331)/2)*SIN(RADIANS(PARAMETERS!$D$8-B1331)/2))+(COS(RADIANS(B1331))*COS(RADIANS(PARAMETERS!$D$8))*SIN(RADIANS(PARAMETERS!$D$9-A1331)/2)*SIN(RADIANS(PARAMETERS!$D$9-A1331)/2))))*2*3958.756</f>
        <v>1823.0955348682132</v>
      </c>
      <c r="D1331">
        <v>13.892107009888001</v>
      </c>
      <c r="E1331">
        <v>21.242937088013001</v>
      </c>
      <c r="F1331">
        <v>34.363845825195</v>
      </c>
      <c r="G1331">
        <v>45.769233703612997</v>
      </c>
      <c r="H1331">
        <v>63.444801330566001</v>
      </c>
      <c r="I1331" s="10">
        <f>IFERROR(EXP(TREND(LN($D$1:$H$1),LN(D1331:H1331),LN(Calculations!$B$2))),0)</f>
        <v>1.2545423904755677E-3</v>
      </c>
    </row>
    <row r="1332" spans="1:9" x14ac:dyDescent="0.35">
      <c r="A1332">
        <v>-87.5</v>
      </c>
      <c r="B1332">
        <v>19.5</v>
      </c>
      <c r="C1332">
        <f>ASIN(SQRT((SIN(RADIANS(PARAMETERS!$D$8-B1332)/2)*SIN(RADIANS(PARAMETERS!$D$8-B1332)/2))+(COS(RADIANS(B1332))*COS(RADIANS(PARAMETERS!$D$8))*SIN(RADIANS(PARAMETERS!$D$9-A1332)/2)*SIN(RADIANS(PARAMETERS!$D$9-A1332)/2))))*2*3958.756</f>
        <v>1790.6376283134655</v>
      </c>
      <c r="D1332">
        <v>12.351518630980999</v>
      </c>
      <c r="E1332">
        <v>17.191635131836001</v>
      </c>
      <c r="F1332">
        <v>25.297206878661999</v>
      </c>
      <c r="G1332">
        <v>32.247688293457003</v>
      </c>
      <c r="H1332">
        <v>42.910892486572003</v>
      </c>
      <c r="I1332" s="10">
        <f>IFERROR(EXP(TREND(LN($D$1:$H$1),LN(D1332:H1332),LN(Calculations!$B$2))),0)</f>
        <v>7.6550758780808748E-4</v>
      </c>
    </row>
    <row r="1333" spans="1:9" x14ac:dyDescent="0.35">
      <c r="A1333">
        <v>-87</v>
      </c>
      <c r="B1333">
        <v>19.5</v>
      </c>
      <c r="C1333">
        <f>ASIN(SQRT((SIN(RADIANS(PARAMETERS!$D$8-B1333)/2)*SIN(RADIANS(PARAMETERS!$D$8-B1333)/2))+(COS(RADIANS(B1333))*COS(RADIANS(PARAMETERS!$D$8))*SIN(RADIANS(PARAMETERS!$D$9-A1333)/2)*SIN(RADIANS(PARAMETERS!$D$9-A1333)/2))))*2*3958.756</f>
        <v>1758.1914363084509</v>
      </c>
      <c r="D1333">
        <v>12.191709518433001</v>
      </c>
      <c r="E1333">
        <v>15.711350440979</v>
      </c>
      <c r="F1333">
        <v>21.129716873168999</v>
      </c>
      <c r="G1333">
        <v>25.302364349365</v>
      </c>
      <c r="H1333">
        <v>29.978078842163001</v>
      </c>
      <c r="I1333" s="10">
        <f>IFERROR(EXP(TREND(LN($D$1:$H$1),LN(D1333:H1333),LN(Calculations!$B$2))),0)</f>
        <v>4.1851296056476755E-4</v>
      </c>
    </row>
    <row r="1334" spans="1:9" x14ac:dyDescent="0.35">
      <c r="A1334">
        <v>-86.5</v>
      </c>
      <c r="B1334">
        <v>19.5</v>
      </c>
      <c r="C1334">
        <f>ASIN(SQRT((SIN(RADIANS(PARAMETERS!$D$8-B1334)/2)*SIN(RADIANS(PARAMETERS!$D$8-B1334)/2))+(COS(RADIANS(B1334))*COS(RADIANS(PARAMETERS!$D$8))*SIN(RADIANS(PARAMETERS!$D$9-A1334)/2)*SIN(RADIANS(PARAMETERS!$D$9-A1334)/2))))*2*3958.756</f>
        <v>1725.7578725898588</v>
      </c>
      <c r="D1334">
        <v>13.324526786804</v>
      </c>
      <c r="E1334">
        <v>17.25267791748</v>
      </c>
      <c r="F1334">
        <v>23.331272125243999</v>
      </c>
      <c r="G1334">
        <v>27.273529052733998</v>
      </c>
      <c r="H1334">
        <v>31.503908157348999</v>
      </c>
      <c r="I1334" s="10">
        <f>IFERROR(EXP(TREND(LN($D$1:$H$1),LN(D1334:H1334),LN(Calculations!$B$2))),0)</f>
        <v>4.9766348480283381E-4</v>
      </c>
    </row>
    <row r="1335" spans="1:9" x14ac:dyDescent="0.35">
      <c r="A1335">
        <v>-86</v>
      </c>
      <c r="B1335">
        <v>19.5</v>
      </c>
      <c r="C1335">
        <f>ASIN(SQRT((SIN(RADIANS(PARAMETERS!$D$8-B1335)/2)*SIN(RADIANS(PARAMETERS!$D$8-B1335)/2))+(COS(RADIANS(B1335))*COS(RADIANS(PARAMETERS!$D$8))*SIN(RADIANS(PARAMETERS!$D$9-A1335)/2)*SIN(RADIANS(PARAMETERS!$D$9-A1335)/2))))*2*3958.756</f>
        <v>1693.3379148870542</v>
      </c>
      <c r="D1335">
        <v>14.603127479553001</v>
      </c>
      <c r="E1335">
        <v>19.202512741088999</v>
      </c>
      <c r="F1335">
        <v>26.215137481688998</v>
      </c>
      <c r="G1335">
        <v>29.756776809691999</v>
      </c>
      <c r="H1335">
        <v>34.52725982666</v>
      </c>
      <c r="I1335" s="10">
        <f>IFERROR(EXP(TREND(LN($D$1:$H$1),LN(D1335:H1335),LN(Calculations!$B$2))),0)</f>
        <v>6.428253143517795E-4</v>
      </c>
    </row>
    <row r="1336" spans="1:9" x14ac:dyDescent="0.35">
      <c r="A1336">
        <v>-85.5</v>
      </c>
      <c r="B1336">
        <v>19.5</v>
      </c>
      <c r="C1336">
        <f>ASIN(SQRT((SIN(RADIANS(PARAMETERS!$D$8-B1336)/2)*SIN(RADIANS(PARAMETERS!$D$8-B1336)/2))+(COS(RADIANS(B1336))*COS(RADIANS(PARAMETERS!$D$8))*SIN(RADIANS(PARAMETERS!$D$9-A1336)/2)*SIN(RADIANS(PARAMETERS!$D$9-A1336)/2))))*2*3958.756</f>
        <v>1660.9326111482067</v>
      </c>
      <c r="D1336">
        <v>15.619507789611999</v>
      </c>
      <c r="E1336">
        <v>20.816917419433999</v>
      </c>
      <c r="F1336">
        <v>27.90957069397</v>
      </c>
      <c r="G1336">
        <v>31.868518829346002</v>
      </c>
      <c r="H1336">
        <v>37.235702514647997</v>
      </c>
      <c r="I1336" s="10">
        <f>IFERROR(EXP(TREND(LN($D$1:$H$1),LN(D1336:H1336),LN(Calculations!$B$2))),0)</f>
        <v>7.7367123877186391E-4</v>
      </c>
    </row>
    <row r="1337" spans="1:9" x14ac:dyDescent="0.35">
      <c r="A1337">
        <v>-85</v>
      </c>
      <c r="B1337">
        <v>19.5</v>
      </c>
      <c r="C1337">
        <f>ASIN(SQRT((SIN(RADIANS(PARAMETERS!$D$8-B1337)/2)*SIN(RADIANS(PARAMETERS!$D$8-B1337)/2))+(COS(RADIANS(B1337))*COS(RADIANS(PARAMETERS!$D$8))*SIN(RADIANS(PARAMETERS!$D$9-A1337)/2)*SIN(RADIANS(PARAMETERS!$D$9-A1337)/2))))*2*3958.756</f>
        <v>1628.543086493672</v>
      </c>
      <c r="D1337">
        <v>16.298990249633999</v>
      </c>
      <c r="E1337">
        <v>21.927350997925</v>
      </c>
      <c r="F1337">
        <v>29.10725402832</v>
      </c>
      <c r="G1337">
        <v>33.423198699951001</v>
      </c>
      <c r="H1337">
        <v>39.310314178467003</v>
      </c>
      <c r="I1337" s="10">
        <f>IFERROR(EXP(TREND(LN($D$1:$H$1),LN(D1337:H1337),LN(Calculations!$B$2))),0)</f>
        <v>8.7825153665879697E-4</v>
      </c>
    </row>
    <row r="1338" spans="1:9" x14ac:dyDescent="0.35">
      <c r="A1338">
        <v>-84.5</v>
      </c>
      <c r="B1338">
        <v>19.5</v>
      </c>
      <c r="C1338">
        <f>ASIN(SQRT((SIN(RADIANS(PARAMETERS!$D$8-B1338)/2)*SIN(RADIANS(PARAMETERS!$D$8-B1338)/2))+(COS(RADIANS(B1338))*COS(RADIANS(PARAMETERS!$D$8))*SIN(RADIANS(PARAMETERS!$D$9-A1338)/2)*SIN(RADIANS(PARAMETERS!$D$9-A1338)/2))))*2*3958.756</f>
        <v>1596.1705509970379</v>
      </c>
      <c r="D1338">
        <v>16.925720214843999</v>
      </c>
      <c r="E1338">
        <v>22.948629379271999</v>
      </c>
      <c r="F1338">
        <v>30.217807769775</v>
      </c>
      <c r="G1338">
        <v>34.875560760497997</v>
      </c>
      <c r="H1338">
        <v>41.264316558837997</v>
      </c>
      <c r="I1338" s="10">
        <f>IFERROR(EXP(TREND(LN($D$1:$H$1),LN(D1338:H1338),LN(Calculations!$B$2))),0)</f>
        <v>9.8163633179293788E-4</v>
      </c>
    </row>
    <row r="1339" spans="1:9" x14ac:dyDescent="0.35">
      <c r="A1339">
        <v>-84</v>
      </c>
      <c r="B1339">
        <v>19.5</v>
      </c>
      <c r="C1339">
        <f>ASIN(SQRT((SIN(RADIANS(PARAMETERS!$D$8-B1339)/2)*SIN(RADIANS(PARAMETERS!$D$8-B1339)/2))+(COS(RADIANS(B1339))*COS(RADIANS(PARAMETERS!$D$8))*SIN(RADIANS(PARAMETERS!$D$9-A1339)/2)*SIN(RADIANS(PARAMETERS!$D$9-A1339)/2))))*2*3958.756</f>
        <v>1563.816308410275</v>
      </c>
      <c r="D1339">
        <v>18.240755081176999</v>
      </c>
      <c r="E1339">
        <v>25.111057281493999</v>
      </c>
      <c r="F1339">
        <v>32.40433883667</v>
      </c>
      <c r="G1339">
        <v>37.628601074218999</v>
      </c>
      <c r="H1339">
        <v>44.842395782471002</v>
      </c>
      <c r="I1339" s="10">
        <f>IFERROR(EXP(TREND(LN($D$1:$H$1),LN(D1339:H1339),LN(Calculations!$B$2))),0)</f>
        <v>1.2025101532526521E-3</v>
      </c>
    </row>
    <row r="1340" spans="1:9" x14ac:dyDescent="0.35">
      <c r="A1340">
        <v>-83.5</v>
      </c>
      <c r="B1340">
        <v>19.5</v>
      </c>
      <c r="C1340">
        <f>ASIN(SQRT((SIN(RADIANS(PARAMETERS!$D$8-B1340)/2)*SIN(RADIANS(PARAMETERS!$D$8-B1340)/2))+(COS(RADIANS(B1340))*COS(RADIANS(PARAMETERS!$D$8))*SIN(RADIANS(PARAMETERS!$D$9-A1340)/2)*SIN(RADIANS(PARAMETERS!$D$9-A1340)/2))))*2*3958.756</f>
        <v>1531.4817659683142</v>
      </c>
      <c r="D1340">
        <v>21.405477523803999</v>
      </c>
      <c r="E1340">
        <v>28.70686340332</v>
      </c>
      <c r="F1340">
        <v>37.344539642333999</v>
      </c>
      <c r="G1340">
        <v>43.824035644531001</v>
      </c>
      <c r="H1340">
        <v>52.874462127686002</v>
      </c>
      <c r="I1340" s="10">
        <f>IFERROR(EXP(TREND(LN($D$1:$H$1),LN(D1340:H1340),LN(Calculations!$B$2))),0)</f>
        <v>1.7675675111917095E-3</v>
      </c>
    </row>
    <row r="1341" spans="1:9" x14ac:dyDescent="0.35">
      <c r="A1341">
        <v>-83</v>
      </c>
      <c r="B1341">
        <v>19.5</v>
      </c>
      <c r="C1341">
        <f>ASIN(SQRT((SIN(RADIANS(PARAMETERS!$D$8-B1341)/2)*SIN(RADIANS(PARAMETERS!$D$8-B1341)/2))+(COS(RADIANS(B1341))*COS(RADIANS(PARAMETERS!$D$8))*SIN(RADIANS(PARAMETERS!$D$9-A1341)/2)*SIN(RADIANS(PARAMETERS!$D$9-A1341)/2))))*2*3958.756</f>
        <v>1499.1684454307856</v>
      </c>
      <c r="D1341">
        <v>27.448816299438</v>
      </c>
      <c r="E1341">
        <v>35.348361968993999</v>
      </c>
      <c r="F1341">
        <v>47.500179290771001</v>
      </c>
      <c r="G1341">
        <v>56.852195739746001</v>
      </c>
      <c r="H1341">
        <v>66.130065917969006</v>
      </c>
      <c r="I1341" s="10">
        <f>IFERROR(EXP(TREND(LN($D$1:$H$1),LN(D1341:H1341),LN(Calculations!$B$2))),0)</f>
        <v>3.229812702581515E-3</v>
      </c>
    </row>
    <row r="1342" spans="1:9" x14ac:dyDescent="0.35">
      <c r="A1342">
        <v>-82.5</v>
      </c>
      <c r="B1342">
        <v>19.5</v>
      </c>
      <c r="C1342">
        <f>ASIN(SQRT((SIN(RADIANS(PARAMETERS!$D$8-B1342)/2)*SIN(RADIANS(PARAMETERS!$D$8-B1342)/2))+(COS(RADIANS(B1342))*COS(RADIANS(PARAMETERS!$D$8))*SIN(RADIANS(PARAMETERS!$D$9-A1342)/2)*SIN(RADIANS(PARAMETERS!$D$9-A1342)/2))))*2*3958.756</f>
        <v>1466.8779955452519</v>
      </c>
      <c r="D1342">
        <v>34.148750305176002</v>
      </c>
      <c r="E1342">
        <v>45.533740997313998</v>
      </c>
      <c r="F1342">
        <v>61.766578674316001</v>
      </c>
      <c r="G1342">
        <v>70.68140411377</v>
      </c>
      <c r="H1342">
        <v>82.79598236084</v>
      </c>
      <c r="I1342" s="10">
        <f>IFERROR(EXP(TREND(LN($D$1:$H$1),LN(D1342:H1342),LN(Calculations!$B$2))),0)</f>
        <v>5.9051116405988598E-3</v>
      </c>
    </row>
    <row r="1343" spans="1:9" x14ac:dyDescent="0.35">
      <c r="A1343">
        <v>-82</v>
      </c>
      <c r="B1343">
        <v>19.5</v>
      </c>
      <c r="C1343">
        <f>ASIN(SQRT((SIN(RADIANS(PARAMETERS!$D$8-B1343)/2)*SIN(RADIANS(PARAMETERS!$D$8-B1343)/2))+(COS(RADIANS(B1343))*COS(RADIANS(PARAMETERS!$D$8))*SIN(RADIANS(PARAMETERS!$D$9-A1343)/2)*SIN(RADIANS(PARAMETERS!$D$9-A1343)/2))))*2*3958.756</f>
        <v>1434.6122061479593</v>
      </c>
      <c r="D1343">
        <v>41.397407531737997</v>
      </c>
      <c r="E1343">
        <v>57.053398132323998</v>
      </c>
      <c r="F1343">
        <v>72.716499328612997</v>
      </c>
      <c r="G1343">
        <v>83.918106079102003</v>
      </c>
      <c r="H1343">
        <v>99.281288146972997</v>
      </c>
      <c r="I1343" s="10">
        <f>IFERROR(EXP(TREND(LN($D$1:$H$1),LN(D1343:H1343),LN(Calculations!$B$2))),0)</f>
        <v>1.0260123709706331E-2</v>
      </c>
    </row>
    <row r="1344" spans="1:9" x14ac:dyDescent="0.35">
      <c r="A1344">
        <v>-81.5</v>
      </c>
      <c r="B1344">
        <v>19.5</v>
      </c>
      <c r="C1344">
        <f>ASIN(SQRT((SIN(RADIANS(PARAMETERS!$D$8-B1344)/2)*SIN(RADIANS(PARAMETERS!$D$8-B1344)/2))+(COS(RADIANS(B1344))*COS(RADIANS(PARAMETERS!$D$8))*SIN(RADIANS(PARAMETERS!$D$9-A1344)/2)*SIN(RADIANS(PARAMETERS!$D$9-A1344)/2))))*2*3958.756</f>
        <v>1402.3730241560186</v>
      </c>
      <c r="D1344">
        <v>49.776042938232003</v>
      </c>
      <c r="E1344">
        <v>66.056541442870994</v>
      </c>
      <c r="F1344">
        <v>85.778053283690994</v>
      </c>
      <c r="G1344">
        <v>100.55100250244</v>
      </c>
      <c r="H1344">
        <v>121.16092681885</v>
      </c>
      <c r="I1344" s="10">
        <f>IFERROR(EXP(TREND(LN($D$1:$H$1),LN(D1344:H1344),LN(Calculations!$B$2))),0)</f>
        <v>1.5524874279462499E-2</v>
      </c>
    </row>
    <row r="1345" spans="1:9" x14ac:dyDescent="0.35">
      <c r="A1345">
        <v>-81</v>
      </c>
      <c r="B1345">
        <v>19.5</v>
      </c>
      <c r="C1345">
        <f>ASIN(SQRT((SIN(RADIANS(PARAMETERS!$D$8-B1345)/2)*SIN(RADIANS(PARAMETERS!$D$8-B1345)/2))+(COS(RADIANS(B1345))*COS(RADIANS(PARAMETERS!$D$8))*SIN(RADIANS(PARAMETERS!$D$9-A1345)/2)*SIN(RADIANS(PARAMETERS!$D$9-A1345)/2))))*2*3958.756</f>
        <v>1370.1625717503252</v>
      </c>
      <c r="D1345">
        <v>56.231689453125</v>
      </c>
      <c r="E1345">
        <v>72.808403015137003</v>
      </c>
      <c r="F1345">
        <v>97.003067016602003</v>
      </c>
      <c r="G1345">
        <v>115.4977722168</v>
      </c>
      <c r="H1345">
        <v>138.2515411377</v>
      </c>
      <c r="I1345" s="10">
        <f>IFERROR(EXP(TREND(LN($D$1:$H$1),LN(D1345:H1345),LN(Calculations!$B$2))),0)</f>
        <v>1.9840911935714401E-2</v>
      </c>
    </row>
    <row r="1346" spans="1:9" x14ac:dyDescent="0.35">
      <c r="A1346">
        <v>-80.5</v>
      </c>
      <c r="B1346">
        <v>19.5</v>
      </c>
      <c r="C1346">
        <f>ASIN(SQRT((SIN(RADIANS(PARAMETERS!$D$8-B1346)/2)*SIN(RADIANS(PARAMETERS!$D$8-B1346)/2))+(COS(RADIANS(B1346))*COS(RADIANS(PARAMETERS!$D$8))*SIN(RADIANS(PARAMETERS!$D$9-A1346)/2)*SIN(RADIANS(PARAMETERS!$D$9-A1346)/2))))*2*3958.756</f>
        <v>1337.9831671031791</v>
      </c>
      <c r="D1346">
        <v>50.559734344482003</v>
      </c>
      <c r="E1346">
        <v>67.828735351562997</v>
      </c>
      <c r="F1346">
        <v>90.200798034667997</v>
      </c>
      <c r="G1346">
        <v>107.27722167969</v>
      </c>
      <c r="H1346">
        <v>131.34071350098</v>
      </c>
      <c r="I1346" s="10">
        <f>IFERROR(EXP(TREND(LN($D$1:$H$1),LN(D1346:H1346),LN(Calculations!$B$2))),0)</f>
        <v>1.4548008651129095E-2</v>
      </c>
    </row>
    <row r="1347" spans="1:9" x14ac:dyDescent="0.35">
      <c r="A1347">
        <v>-80</v>
      </c>
      <c r="B1347">
        <v>19.5</v>
      </c>
      <c r="C1347">
        <f>ASIN(SQRT((SIN(RADIANS(PARAMETERS!$D$8-B1347)/2)*SIN(RADIANS(PARAMETERS!$D$8-B1347)/2))+(COS(RADIANS(B1347))*COS(RADIANS(PARAMETERS!$D$8))*SIN(RADIANS(PARAMETERS!$D$9-A1347)/2)*SIN(RADIANS(PARAMETERS!$D$9-A1347)/2))))*2*3958.756</f>
        <v>1305.8373480704697</v>
      </c>
      <c r="D1347">
        <v>54.333023071288999</v>
      </c>
      <c r="E1347">
        <v>76.419624328612997</v>
      </c>
      <c r="F1347">
        <v>111.34372711182</v>
      </c>
      <c r="G1347">
        <v>137.72584533691</v>
      </c>
      <c r="H1347">
        <v>168.62493896484</v>
      </c>
      <c r="I1347" s="10">
        <f>IFERROR(EXP(TREND(LN($D$1:$H$1),LN(D1347:H1347),LN(Calculations!$B$2))),0)</f>
        <v>1.348552664166381E-2</v>
      </c>
    </row>
    <row r="1348" spans="1:9" x14ac:dyDescent="0.35">
      <c r="A1348">
        <v>-79.5</v>
      </c>
      <c r="B1348">
        <v>19.5</v>
      </c>
      <c r="C1348">
        <f>ASIN(SQRT((SIN(RADIANS(PARAMETERS!$D$8-B1348)/2)*SIN(RADIANS(PARAMETERS!$D$8-B1348)/2))+(COS(RADIANS(B1348))*COS(RADIANS(PARAMETERS!$D$8))*SIN(RADIANS(PARAMETERS!$D$9-A1348)/2)*SIN(RADIANS(PARAMETERS!$D$9-A1348)/2))))*2*3958.756</f>
        <v>1273.7278993481252</v>
      </c>
      <c r="D1348">
        <v>51.508769989013999</v>
      </c>
      <c r="E1348">
        <v>71.158134460449006</v>
      </c>
      <c r="F1348">
        <v>99.353485107422003</v>
      </c>
      <c r="G1348">
        <v>121.71708679199</v>
      </c>
      <c r="H1348">
        <v>148.24043273926</v>
      </c>
      <c r="I1348" s="10">
        <f>IFERROR(EXP(TREND(LN($D$1:$H$1),LN(D1348:H1348),LN(Calculations!$B$2))),0)</f>
        <v>1.3217525995892595E-2</v>
      </c>
    </row>
    <row r="1349" spans="1:9" x14ac:dyDescent="0.35">
      <c r="A1349">
        <v>-79</v>
      </c>
      <c r="B1349">
        <v>19.5</v>
      </c>
      <c r="C1349">
        <f>ASIN(SQRT((SIN(RADIANS(PARAMETERS!$D$8-B1349)/2)*SIN(RADIANS(PARAMETERS!$D$8-B1349)/2))+(COS(RADIANS(B1349))*COS(RADIANS(PARAMETERS!$D$8))*SIN(RADIANS(PARAMETERS!$D$9-A1349)/2)*SIN(RADIANS(PARAMETERS!$D$9-A1349)/2))))*2*3958.756</f>
        <v>1241.6578836895626</v>
      </c>
      <c r="D1349">
        <v>73.154090881347997</v>
      </c>
      <c r="E1349">
        <v>100.86315155029</v>
      </c>
      <c r="F1349">
        <v>141.76295471191</v>
      </c>
      <c r="G1349">
        <v>166.05760192871</v>
      </c>
      <c r="H1349">
        <v>199.92459106445</v>
      </c>
      <c r="I1349" s="10">
        <f>IFERROR(EXP(TREND(LN($D$1:$H$1),LN(D1349:H1349),LN(Calculations!$B$2))),0)</f>
        <v>3.158834921434793E-2</v>
      </c>
    </row>
    <row r="1350" spans="1:9" x14ac:dyDescent="0.35">
      <c r="A1350">
        <v>-78.5</v>
      </c>
      <c r="B1350">
        <v>19.5</v>
      </c>
      <c r="C1350">
        <f>ASIN(SQRT((SIN(RADIANS(PARAMETERS!$D$8-B1350)/2)*SIN(RADIANS(PARAMETERS!$D$8-B1350)/2))+(COS(RADIANS(B1350))*COS(RADIANS(PARAMETERS!$D$8))*SIN(RADIANS(PARAMETERS!$D$9-A1350)/2)*SIN(RADIANS(PARAMETERS!$D$9-A1350)/2))))*2*3958.756</f>
        <v>1209.6306778991543</v>
      </c>
      <c r="D1350">
        <v>106.01909637451</v>
      </c>
      <c r="E1350">
        <v>146.03140258789</v>
      </c>
      <c r="F1350">
        <v>194.07102966309</v>
      </c>
      <c r="G1350">
        <v>230.72048950195</v>
      </c>
      <c r="H1350">
        <v>282.64279174805</v>
      </c>
      <c r="I1350" s="10">
        <f>IFERROR(EXP(TREND(LN($D$1:$H$1),LN(D1350:H1350),LN(Calculations!$B$2))),0)</f>
        <v>8.2672348125415532E-2</v>
      </c>
    </row>
    <row r="1351" spans="1:9" x14ac:dyDescent="0.35">
      <c r="A1351">
        <v>-78</v>
      </c>
      <c r="B1351">
        <v>19.5</v>
      </c>
      <c r="C1351">
        <f>ASIN(SQRT((SIN(RADIANS(PARAMETERS!$D$8-B1351)/2)*SIN(RADIANS(PARAMETERS!$D$8-B1351)/2))+(COS(RADIANS(B1351))*COS(RADIANS(PARAMETERS!$D$8))*SIN(RADIANS(PARAMETERS!$D$9-A1351)/2)*SIN(RADIANS(PARAMETERS!$D$9-A1351)/2))))*2*3958.756</f>
        <v>1177.650014461602</v>
      </c>
      <c r="D1351">
        <v>118.70171356201</v>
      </c>
      <c r="E1351">
        <v>156.48544311523</v>
      </c>
      <c r="F1351">
        <v>206.58973693848</v>
      </c>
      <c r="G1351">
        <v>244.61479187012</v>
      </c>
      <c r="H1351">
        <v>297.27810668945</v>
      </c>
      <c r="I1351" s="10">
        <f>IFERROR(EXP(TREND(LN($D$1:$H$1),LN(D1351:H1351),LN(Calculations!$B$2))),0)</f>
        <v>0.12891022612673772</v>
      </c>
    </row>
    <row r="1352" spans="1:9" x14ac:dyDescent="0.35">
      <c r="A1352">
        <v>-77.5</v>
      </c>
      <c r="B1352">
        <v>19.5</v>
      </c>
      <c r="C1352">
        <f>ASIN(SQRT((SIN(RADIANS(PARAMETERS!$D$8-B1352)/2)*SIN(RADIANS(PARAMETERS!$D$8-B1352)/2))+(COS(RADIANS(B1352))*COS(RADIANS(PARAMETERS!$D$8))*SIN(RADIANS(PARAMETERS!$D$9-A1352)/2)*SIN(RADIANS(PARAMETERS!$D$9-A1352)/2))))*2*3958.756</f>
        <v>1145.7200298450184</v>
      </c>
      <c r="D1352">
        <v>110.53070068359</v>
      </c>
      <c r="E1352">
        <v>148.45341491699</v>
      </c>
      <c r="F1352">
        <v>194.34651184082</v>
      </c>
      <c r="G1352">
        <v>228.94532775879</v>
      </c>
      <c r="H1352">
        <v>277.47549438477</v>
      </c>
      <c r="I1352" s="10">
        <f>IFERROR(EXP(TREND(LN($D$1:$H$1),LN(D1352:H1352),LN(Calculations!$B$2))),0)</f>
        <v>0.11055691040402794</v>
      </c>
    </row>
    <row r="1353" spans="1:9" x14ac:dyDescent="0.35">
      <c r="A1353">
        <v>-77</v>
      </c>
      <c r="B1353">
        <v>19.5</v>
      </c>
      <c r="C1353">
        <f>ASIN(SQRT((SIN(RADIANS(PARAMETERS!$D$8-B1353)/2)*SIN(RADIANS(PARAMETERS!$D$8-B1353)/2))+(COS(RADIANS(B1353))*COS(RADIANS(PARAMETERS!$D$8))*SIN(RADIANS(PARAMETERS!$D$9-A1353)/2)*SIN(RADIANS(PARAMETERS!$D$9-A1353)/2))))*2*3958.756</f>
        <v>1113.8453207349833</v>
      </c>
      <c r="D1353">
        <v>103.20704650879</v>
      </c>
      <c r="E1353">
        <v>142.98432922363</v>
      </c>
      <c r="F1353">
        <v>190.12652587891</v>
      </c>
      <c r="G1353">
        <v>226.1070098877</v>
      </c>
      <c r="H1353">
        <v>277.10025024414</v>
      </c>
      <c r="I1353" s="10">
        <f>IFERROR(EXP(TREND(LN($D$1:$H$1),LN(D1353:H1353),LN(Calculations!$B$2))),0)</f>
        <v>7.6348650484088648E-2</v>
      </c>
    </row>
    <row r="1354" spans="1:9" x14ac:dyDescent="0.35">
      <c r="A1354">
        <v>-76.5</v>
      </c>
      <c r="B1354">
        <v>19.5</v>
      </c>
      <c r="C1354">
        <f>ASIN(SQRT((SIN(RADIANS(PARAMETERS!$D$8-B1354)/2)*SIN(RADIANS(PARAMETERS!$D$8-B1354)/2))+(COS(RADIANS(B1354))*COS(RADIANS(PARAMETERS!$D$8))*SIN(RADIANS(PARAMETERS!$D$9-A1354)/2)*SIN(RADIANS(PARAMETERS!$D$9-A1354)/2))))*2*3958.756</f>
        <v>1082.0310097285405</v>
      </c>
      <c r="D1354">
        <v>78.344772338867003</v>
      </c>
      <c r="E1354">
        <v>103.57202911377</v>
      </c>
      <c r="F1354">
        <v>140.02606201172</v>
      </c>
      <c r="G1354">
        <v>161.84005737305</v>
      </c>
      <c r="H1354">
        <v>191.80752563477</v>
      </c>
      <c r="I1354" s="10">
        <f>IFERROR(EXP(TREND(LN($D$1:$H$1),LN(D1354:H1354),LN(Calculations!$B$2))),0)</f>
        <v>4.7885911645238435E-2</v>
      </c>
    </row>
    <row r="1355" spans="1:9" x14ac:dyDescent="0.35">
      <c r="A1355">
        <v>-76</v>
      </c>
      <c r="B1355">
        <v>19.5</v>
      </c>
      <c r="C1355">
        <f>ASIN(SQRT((SIN(RADIANS(PARAMETERS!$D$8-B1355)/2)*SIN(RADIANS(PARAMETERS!$D$8-B1355)/2))+(COS(RADIANS(B1355))*COS(RADIANS(PARAMETERS!$D$8))*SIN(RADIANS(PARAMETERS!$D$9-A1355)/2)*SIN(RADIANS(PARAMETERS!$D$9-A1355)/2))))*2*3958.756</f>
        <v>1050.2828223547469</v>
      </c>
      <c r="D1355">
        <v>80.111526489257997</v>
      </c>
      <c r="E1355">
        <v>106.36237335205</v>
      </c>
      <c r="F1355">
        <v>143.6220703125</v>
      </c>
      <c r="G1355">
        <v>166.99562072754</v>
      </c>
      <c r="H1355">
        <v>199.31661987305</v>
      </c>
      <c r="I1355" s="10">
        <f>IFERROR(EXP(TREND(LN($D$1:$H$1),LN(D1355:H1355),LN(Calculations!$B$2))),0)</f>
        <v>4.8741922832688196E-2</v>
      </c>
    </row>
    <row r="1356" spans="1:9" x14ac:dyDescent="0.35">
      <c r="A1356">
        <v>-75.5</v>
      </c>
      <c r="B1356">
        <v>19.5</v>
      </c>
      <c r="C1356">
        <f>ASIN(SQRT((SIN(RADIANS(PARAMETERS!$D$8-B1356)/2)*SIN(RADIANS(PARAMETERS!$D$8-B1356)/2))+(COS(RADIANS(B1356))*COS(RADIANS(PARAMETERS!$D$8))*SIN(RADIANS(PARAMETERS!$D$9-A1356)/2)*SIN(RADIANS(PARAMETERS!$D$9-A1356)/2))))*2*3958.756</f>
        <v>1018.6071777096652</v>
      </c>
      <c r="D1356">
        <v>81.423736572265994</v>
      </c>
      <c r="E1356">
        <v>108.8381652832</v>
      </c>
      <c r="F1356">
        <v>146.92140197754</v>
      </c>
      <c r="G1356">
        <v>171.34852600098</v>
      </c>
      <c r="H1356">
        <v>205.23788452148</v>
      </c>
      <c r="I1356" s="10">
        <f>IFERROR(EXP(TREND(LN($D$1:$H$1),LN(D1356:H1356),LN(Calculations!$B$2))),0)</f>
        <v>4.9342964027262196E-2</v>
      </c>
    </row>
    <row r="1357" spans="1:9" x14ac:dyDescent="0.35">
      <c r="A1357">
        <v>-75</v>
      </c>
      <c r="B1357">
        <v>19.5</v>
      </c>
      <c r="C1357">
        <f>ASIN(SQRT((SIN(RADIANS(PARAMETERS!$D$8-B1357)/2)*SIN(RADIANS(PARAMETERS!$D$8-B1357)/2))+(COS(RADIANS(B1357))*COS(RADIANS(PARAMETERS!$D$8))*SIN(RADIANS(PARAMETERS!$D$9-A1357)/2)*SIN(RADIANS(PARAMETERS!$D$9-A1357)/2))))*2*3958.756</f>
        <v>987.01129552126565</v>
      </c>
      <c r="D1357">
        <v>72.015960693359006</v>
      </c>
      <c r="E1357">
        <v>95.068984985352003</v>
      </c>
      <c r="F1357">
        <v>131.39381408691</v>
      </c>
      <c r="G1357">
        <v>152.76551818848</v>
      </c>
      <c r="H1357">
        <v>182.31587219238</v>
      </c>
      <c r="I1357" s="10">
        <f>IFERROR(EXP(TREND(LN($D$1:$H$1),LN(D1357:H1357),LN(Calculations!$B$2))),0)</f>
        <v>3.4930093452150777E-2</v>
      </c>
    </row>
    <row r="1358" spans="1:9" x14ac:dyDescent="0.35">
      <c r="A1358">
        <v>-74.5</v>
      </c>
      <c r="B1358">
        <v>19.5</v>
      </c>
      <c r="C1358">
        <f>ASIN(SQRT((SIN(RADIANS(PARAMETERS!$D$8-B1358)/2)*SIN(RADIANS(PARAMETERS!$D$8-B1358)/2))+(COS(RADIANS(B1358))*COS(RADIANS(PARAMETERS!$D$8))*SIN(RADIANS(PARAMETERS!$D$9-A1358)/2)*SIN(RADIANS(PARAMETERS!$D$9-A1358)/2))))*2*3958.756</f>
        <v>955.50332312292619</v>
      </c>
      <c r="D1358">
        <v>62.014316558837997</v>
      </c>
      <c r="E1358">
        <v>80.904426574707003</v>
      </c>
      <c r="F1358">
        <v>110.37757110596</v>
      </c>
      <c r="G1358">
        <v>132.83352661133</v>
      </c>
      <c r="H1358">
        <v>158.0510559082</v>
      </c>
      <c r="I1358" s="10">
        <f>IFERROR(EXP(TREND(LN($D$1:$H$1),LN(D1358:H1358),LN(Calculations!$B$2))),0)</f>
        <v>2.3317169436556991E-2</v>
      </c>
    </row>
    <row r="1359" spans="1:9" x14ac:dyDescent="0.35">
      <c r="A1359">
        <v>-74</v>
      </c>
      <c r="B1359">
        <v>19.5</v>
      </c>
      <c r="C1359">
        <f>ASIN(SQRT((SIN(RADIANS(PARAMETERS!$D$8-B1359)/2)*SIN(RADIANS(PARAMETERS!$D$8-B1359)/2))+(COS(RADIANS(B1359))*COS(RADIANS(PARAMETERS!$D$8))*SIN(RADIANS(PARAMETERS!$D$9-A1359)/2)*SIN(RADIANS(PARAMETERS!$D$9-A1359)/2))))*2*3958.756</f>
        <v>924.09248665092173</v>
      </c>
      <c r="D1359">
        <v>56.077713012695</v>
      </c>
      <c r="E1359">
        <v>73.625831604004006</v>
      </c>
      <c r="F1359">
        <v>99.868850708007997</v>
      </c>
      <c r="G1359">
        <v>120.21534729004</v>
      </c>
      <c r="H1359">
        <v>145.41674804688</v>
      </c>
      <c r="I1359" s="10">
        <f>IFERROR(EXP(TREND(LN($D$1:$H$1),LN(D1359:H1359),LN(Calculations!$B$2))),0)</f>
        <v>1.7989886037973343E-2</v>
      </c>
    </row>
    <row r="1360" spans="1:9" x14ac:dyDescent="0.35">
      <c r="A1360">
        <v>-73.5</v>
      </c>
      <c r="B1360">
        <v>19.5</v>
      </c>
      <c r="C1360">
        <f>ASIN(SQRT((SIN(RADIANS(PARAMETERS!$D$8-B1360)/2)*SIN(RADIANS(PARAMETERS!$D$8-B1360)/2))+(COS(RADIANS(B1360))*COS(RADIANS(PARAMETERS!$D$8))*SIN(RADIANS(PARAMETERS!$D$9-A1360)/2)*SIN(RADIANS(PARAMETERS!$D$9-A1360)/2))))*2*3958.756</f>
        <v>892.78927184049269</v>
      </c>
      <c r="D1360">
        <v>59.160499572753999</v>
      </c>
      <c r="E1360">
        <v>77.291458129882997</v>
      </c>
      <c r="F1360">
        <v>105.62422943115</v>
      </c>
      <c r="G1360">
        <v>127.72013092041</v>
      </c>
      <c r="H1360">
        <v>152.98762512207</v>
      </c>
      <c r="I1360" s="10">
        <f>IFERROR(EXP(TREND(LN($D$1:$H$1),LN(D1360:H1360),LN(Calculations!$B$2))),0)</f>
        <v>2.02563609593659E-2</v>
      </c>
    </row>
    <row r="1361" spans="1:9" x14ac:dyDescent="0.35">
      <c r="A1361">
        <v>-73</v>
      </c>
      <c r="B1361">
        <v>19.5</v>
      </c>
      <c r="C1361">
        <f>ASIN(SQRT((SIN(RADIANS(PARAMETERS!$D$8-B1361)/2)*SIN(RADIANS(PARAMETERS!$D$8-B1361)/2))+(COS(RADIANS(B1361))*COS(RADIANS(PARAMETERS!$D$8))*SIN(RADIANS(PARAMETERS!$D$9-A1361)/2)*SIN(RADIANS(PARAMETERS!$D$9-A1361)/2))))*2*3958.756</f>
        <v>861.6056411399619</v>
      </c>
      <c r="D1361">
        <v>63.487613677978999</v>
      </c>
      <c r="E1361">
        <v>83.416931152344006</v>
      </c>
      <c r="F1361">
        <v>114.75368499756</v>
      </c>
      <c r="G1361">
        <v>137.41529846191</v>
      </c>
      <c r="H1361">
        <v>163.9405670166</v>
      </c>
      <c r="I1361" s="10">
        <f>IFERROR(EXP(TREND(LN($D$1:$H$1),LN(D1361:H1361),LN(Calculations!$B$2))),0)</f>
        <v>2.4224045478308535E-2</v>
      </c>
    </row>
    <row r="1362" spans="1:9" x14ac:dyDescent="0.35">
      <c r="A1362">
        <v>-72.5</v>
      </c>
      <c r="B1362">
        <v>19.5</v>
      </c>
      <c r="C1362">
        <f>ASIN(SQRT((SIN(RADIANS(PARAMETERS!$D$8-B1362)/2)*SIN(RADIANS(PARAMETERS!$D$8-B1362)/2))+(COS(RADIANS(B1362))*COS(RADIANS(PARAMETERS!$D$8))*SIN(RADIANS(PARAMETERS!$D$9-A1362)/2)*SIN(RADIANS(PARAMETERS!$D$9-A1362)/2))))*2*3958.756</f>
        <v>830.55529557446221</v>
      </c>
      <c r="D1362">
        <v>65.767784118652003</v>
      </c>
      <c r="E1362">
        <v>86.481109619140994</v>
      </c>
      <c r="F1362">
        <v>119.07874298096</v>
      </c>
      <c r="G1362">
        <v>141.45649719238</v>
      </c>
      <c r="H1362">
        <v>168.79438781738</v>
      </c>
      <c r="I1362" s="10">
        <f>IFERROR(EXP(TREND(LN($D$1:$H$1),LN(D1362:H1362),LN(Calculations!$B$2))),0)</f>
        <v>2.6823191342692336E-2</v>
      </c>
    </row>
    <row r="1363" spans="1:9" x14ac:dyDescent="0.35">
      <c r="A1363">
        <v>-72</v>
      </c>
      <c r="B1363">
        <v>19.5</v>
      </c>
      <c r="C1363">
        <f>ASIN(SQRT((SIN(RADIANS(PARAMETERS!$D$8-B1363)/2)*SIN(RADIANS(PARAMETERS!$D$8-B1363)/2))+(COS(RADIANS(B1363))*COS(RADIANS(PARAMETERS!$D$8))*SIN(RADIANS(PARAMETERS!$D$9-A1363)/2)*SIN(RADIANS(PARAMETERS!$D$9-A1363)/2))))*2*3958.756</f>
        <v>799.65399197446891</v>
      </c>
      <c r="D1363">
        <v>70.249526977539006</v>
      </c>
      <c r="E1363">
        <v>92.30542755127</v>
      </c>
      <c r="F1363">
        <v>126.98762512207</v>
      </c>
      <c r="G1363">
        <v>148.42807006836</v>
      </c>
      <c r="H1363">
        <v>176.71783447266</v>
      </c>
      <c r="I1363" s="10">
        <f>IFERROR(EXP(TREND(LN($D$1:$H$1),LN(D1363:H1363),LN(Calculations!$B$2))),0)</f>
        <v>3.3172168619821064E-2</v>
      </c>
    </row>
    <row r="1364" spans="1:9" x14ac:dyDescent="0.35">
      <c r="A1364">
        <v>-71.5</v>
      </c>
      <c r="B1364">
        <v>19.5</v>
      </c>
      <c r="C1364">
        <f>ASIN(SQRT((SIN(RADIANS(PARAMETERS!$D$8-B1364)/2)*SIN(RADIANS(PARAMETERS!$D$8-B1364)/2))+(COS(RADIANS(B1364))*COS(RADIANS(PARAMETERS!$D$8))*SIN(RADIANS(PARAMETERS!$D$9-A1364)/2)*SIN(RADIANS(PARAMETERS!$D$9-A1364)/2))))*2*3958.756</f>
        <v>768.91992897195132</v>
      </c>
      <c r="D1364">
        <v>84.732711791992003</v>
      </c>
      <c r="E1364">
        <v>113.02865600586</v>
      </c>
      <c r="F1364">
        <v>150.62440490723</v>
      </c>
      <c r="G1364">
        <v>175.19139099121</v>
      </c>
      <c r="H1364">
        <v>209.17404174805</v>
      </c>
      <c r="I1364" s="10">
        <f>IFERROR(EXP(TREND(LN($D$1:$H$1),LN(D1364:H1364),LN(Calculations!$B$2))),0)</f>
        <v>5.8379439006705169E-2</v>
      </c>
    </row>
    <row r="1365" spans="1:9" x14ac:dyDescent="0.35">
      <c r="A1365">
        <v>-71</v>
      </c>
      <c r="B1365">
        <v>19.5</v>
      </c>
      <c r="C1365">
        <f>ASIN(SQRT((SIN(RADIANS(PARAMETERS!$D$8-B1365)/2)*SIN(RADIANS(PARAMETERS!$D$8-B1365)/2))+(COS(RADIANS(B1365))*COS(RADIANS(PARAMETERS!$D$8))*SIN(RADIANS(PARAMETERS!$D$9-A1365)/2)*SIN(RADIANS(PARAMETERS!$D$9-A1365)/2))))*2*3958.756</f>
        <v>738.37421872399761</v>
      </c>
      <c r="D1365">
        <v>100.67324829102</v>
      </c>
      <c r="E1365">
        <v>135.0066986084</v>
      </c>
      <c r="F1365">
        <v>173.69180297852</v>
      </c>
      <c r="G1365">
        <v>202.45782470703</v>
      </c>
      <c r="H1365">
        <v>242.34275817871</v>
      </c>
      <c r="I1365" s="10">
        <f>IFERROR(EXP(TREND(LN($D$1:$H$1),LN(D1365:H1365),LN(Calculations!$B$2))),0)</f>
        <v>0.1030366383770374</v>
      </c>
    </row>
    <row r="1366" spans="1:9" x14ac:dyDescent="0.35">
      <c r="A1366">
        <v>-70.5</v>
      </c>
      <c r="B1366">
        <v>19.5</v>
      </c>
      <c r="C1366">
        <f>ASIN(SQRT((SIN(RADIANS(PARAMETERS!$D$8-B1366)/2)*SIN(RADIANS(PARAMETERS!$D$8-B1366)/2))+(COS(RADIANS(B1366))*COS(RADIANS(PARAMETERS!$D$8))*SIN(RADIANS(PARAMETERS!$D$9-A1366)/2)*SIN(RADIANS(PARAMETERS!$D$9-A1366)/2))))*2*3958.756</f>
        <v>708.04146585139358</v>
      </c>
      <c r="D1366">
        <v>101.90103149414</v>
      </c>
      <c r="E1366">
        <v>135.87542724609</v>
      </c>
      <c r="F1366">
        <v>174.34834289551</v>
      </c>
      <c r="G1366">
        <v>202.89686584473</v>
      </c>
      <c r="H1366">
        <v>242.41088867188</v>
      </c>
      <c r="I1366" s="10">
        <f>IFERROR(EXP(TREND(LN($D$1:$H$1),LN(D1366:H1366),LN(Calculations!$B$2))),0)</f>
        <v>0.11087156317366066</v>
      </c>
    </row>
    <row r="1367" spans="1:9" x14ac:dyDescent="0.35">
      <c r="A1367">
        <v>-70</v>
      </c>
      <c r="B1367">
        <v>19.5</v>
      </c>
      <c r="C1367">
        <f>ASIN(SQRT((SIN(RADIANS(PARAMETERS!$D$8-B1367)/2)*SIN(RADIANS(PARAMETERS!$D$8-B1367)/2))+(COS(RADIANS(B1367))*COS(RADIANS(PARAMETERS!$D$8))*SIN(RADIANS(PARAMETERS!$D$9-A1367)/2)*SIN(RADIANS(PARAMETERS!$D$9-A1367)/2))))*2*3958.756</f>
        <v>677.9504808119251</v>
      </c>
      <c r="D1367">
        <v>94.179702758789006</v>
      </c>
      <c r="E1367">
        <v>126.1032333374</v>
      </c>
      <c r="F1367">
        <v>163.2735748291</v>
      </c>
      <c r="G1367">
        <v>189.83818054199</v>
      </c>
      <c r="H1367">
        <v>226.57025146484</v>
      </c>
      <c r="I1367" s="10">
        <f>IFERROR(EXP(TREND(LN($D$1:$H$1),LN(D1367:H1367),LN(Calculations!$B$2))),0)</f>
        <v>8.5978496198484161E-2</v>
      </c>
    </row>
    <row r="1368" spans="1:9" x14ac:dyDescent="0.35">
      <c r="A1368">
        <v>-69.5</v>
      </c>
      <c r="B1368">
        <v>19.5</v>
      </c>
      <c r="C1368">
        <f>ASIN(SQRT((SIN(RADIANS(PARAMETERS!$D$8-B1368)/2)*SIN(RADIANS(PARAMETERS!$D$8-B1368)/2))+(COS(RADIANS(B1368))*COS(RADIANS(PARAMETERS!$D$8))*SIN(RADIANS(PARAMETERS!$D$9-A1368)/2)*SIN(RADIANS(PARAMETERS!$D$9-A1368)/2))))*2*3958.756</f>
        <v>648.13516211519584</v>
      </c>
      <c r="D1368">
        <v>79.554458618164006</v>
      </c>
      <c r="E1368">
        <v>104.4267578125</v>
      </c>
      <c r="F1368">
        <v>140.50329589844</v>
      </c>
      <c r="G1368">
        <v>162.99070739746</v>
      </c>
      <c r="H1368">
        <v>194.00769042969</v>
      </c>
      <c r="I1368" s="10">
        <f>IFERROR(EXP(TREND(LN($D$1:$H$1),LN(D1368:H1368),LN(Calculations!$B$2))),0)</f>
        <v>5.01610822571186E-2</v>
      </c>
    </row>
    <row r="1369" spans="1:9" x14ac:dyDescent="0.35">
      <c r="A1369">
        <v>-69</v>
      </c>
      <c r="B1369">
        <v>19.5</v>
      </c>
      <c r="C1369">
        <f>ASIN(SQRT((SIN(RADIANS(PARAMETERS!$D$8-B1369)/2)*SIN(RADIANS(PARAMETERS!$D$8-B1369)/2))+(COS(RADIANS(B1369))*COS(RADIANS(PARAMETERS!$D$8))*SIN(RADIANS(PARAMETERS!$D$9-A1369)/2)*SIN(RADIANS(PARAMETERS!$D$9-A1369)/2))))*2*3958.756</f>
        <v>618.63559064840979</v>
      </c>
      <c r="D1369">
        <v>70.62247467041</v>
      </c>
      <c r="E1369">
        <v>91.468612670897997</v>
      </c>
      <c r="F1369">
        <v>123.73693847656</v>
      </c>
      <c r="G1369">
        <v>144.82250976563</v>
      </c>
      <c r="H1369">
        <v>171.75764465332</v>
      </c>
      <c r="I1369" s="10">
        <f>IFERROR(EXP(TREND(LN($D$1:$H$1),LN(D1369:H1369),LN(Calculations!$B$2))),0)</f>
        <v>3.6232484747775386E-2</v>
      </c>
    </row>
    <row r="1370" spans="1:9" x14ac:dyDescent="0.35">
      <c r="A1370">
        <v>-68.5</v>
      </c>
      <c r="B1370">
        <v>19.5</v>
      </c>
      <c r="C1370">
        <f>ASIN(SQRT((SIN(RADIANS(PARAMETERS!$D$8-B1370)/2)*SIN(RADIANS(PARAMETERS!$D$8-B1370)/2))+(COS(RADIANS(B1370))*COS(RADIANS(PARAMETERS!$D$8))*SIN(RADIANS(PARAMETERS!$D$9-A1370)/2)*SIN(RADIANS(PARAMETERS!$D$9-A1370)/2))))*2*3958.756</f>
        <v>589.49939000973416</v>
      </c>
      <c r="D1370">
        <v>74.57576751709</v>
      </c>
      <c r="E1370">
        <v>97.140823364257997</v>
      </c>
      <c r="F1370">
        <v>132.01051330566</v>
      </c>
      <c r="G1370">
        <v>152.81217956543</v>
      </c>
      <c r="H1370">
        <v>181.43724060059</v>
      </c>
      <c r="I1370" s="10">
        <f>IFERROR(EXP(TREND(LN($D$1:$H$1),LN(D1370:H1370),LN(Calculations!$B$2))),0)</f>
        <v>4.2046110415009635E-2</v>
      </c>
    </row>
    <row r="1371" spans="1:9" x14ac:dyDescent="0.35">
      <c r="A1371">
        <v>-68</v>
      </c>
      <c r="B1371">
        <v>19.5</v>
      </c>
      <c r="C1371">
        <f>ASIN(SQRT((SIN(RADIANS(PARAMETERS!$D$8-B1371)/2)*SIN(RADIANS(PARAMETERS!$D$8-B1371)/2))+(COS(RADIANS(B1371))*COS(RADIANS(PARAMETERS!$D$8))*SIN(RADIANS(PARAMETERS!$D$9-A1371)/2)*SIN(RADIANS(PARAMETERS!$D$9-A1371)/2))))*2*3958.756</f>
        <v>560.78341888201999</v>
      </c>
      <c r="D1371">
        <v>85.366561889647997</v>
      </c>
      <c r="E1371">
        <v>113.2593536377</v>
      </c>
      <c r="F1371">
        <v>150.57612609863</v>
      </c>
      <c r="G1371">
        <v>175.18003845215</v>
      </c>
      <c r="H1371">
        <v>209.22328186035</v>
      </c>
      <c r="I1371" s="10">
        <f>IFERROR(EXP(TREND(LN($D$1:$H$1),LN(D1371:H1371),LN(Calculations!$B$2))),0)</f>
        <v>6.0568994381853362E-2</v>
      </c>
    </row>
    <row r="1372" spans="1:9" x14ac:dyDescent="0.35">
      <c r="A1372">
        <v>-67.5</v>
      </c>
      <c r="B1372">
        <v>19.5</v>
      </c>
      <c r="C1372">
        <f>ASIN(SQRT((SIN(RADIANS(PARAMETERS!$D$8-B1372)/2)*SIN(RADIANS(PARAMETERS!$D$8-B1372)/2))+(COS(RADIANS(B1372))*COS(RADIANS(PARAMETERS!$D$8))*SIN(RADIANS(PARAMETERS!$D$9-A1372)/2)*SIN(RADIANS(PARAMETERS!$D$9-A1372)/2))))*2*3958.756</f>
        <v>532.5558741086794</v>
      </c>
      <c r="D1372">
        <v>87.332321166992003</v>
      </c>
      <c r="E1372">
        <v>116.04244995117</v>
      </c>
      <c r="F1372">
        <v>153.29022216797</v>
      </c>
      <c r="G1372">
        <v>178.18194580078</v>
      </c>
      <c r="H1372">
        <v>212.59060668945</v>
      </c>
      <c r="I1372" s="10">
        <f>IFERROR(EXP(TREND(LN($D$1:$H$1),LN(D1372:H1372),LN(Calculations!$B$2))),0)</f>
        <v>6.6085560590261799E-2</v>
      </c>
    </row>
    <row r="1373" spans="1:9" x14ac:dyDescent="0.35">
      <c r="A1373">
        <v>-67</v>
      </c>
      <c r="B1373">
        <v>19.5</v>
      </c>
      <c r="C1373">
        <f>ASIN(SQRT((SIN(RADIANS(PARAMETERS!$D$8-B1373)/2)*SIN(RADIANS(PARAMETERS!$D$8-B1373)/2))+(COS(RADIANS(B1373))*COS(RADIANS(PARAMETERS!$D$8))*SIN(RADIANS(PARAMETERS!$D$9-A1373)/2)*SIN(RADIANS(PARAMETERS!$D$9-A1373)/2))))*2*3958.756</f>
        <v>504.89889369904557</v>
      </c>
      <c r="D1373">
        <v>83.237159729004006</v>
      </c>
      <c r="E1373">
        <v>110.19728851318</v>
      </c>
      <c r="F1373">
        <v>147.23023986816</v>
      </c>
      <c r="G1373">
        <v>171.10543823242</v>
      </c>
      <c r="H1373">
        <v>204.10209655762</v>
      </c>
      <c r="I1373" s="10">
        <f>IFERROR(EXP(TREND(LN($D$1:$H$1),LN(D1373:H1373),LN(Calculations!$B$2))),0)</f>
        <v>5.6316852318982848E-2</v>
      </c>
    </row>
    <row r="1374" spans="1:9" x14ac:dyDescent="0.35">
      <c r="A1374">
        <v>-66.5</v>
      </c>
      <c r="B1374">
        <v>19.5</v>
      </c>
      <c r="C1374">
        <f>ASIN(SQRT((SIN(RADIANS(PARAMETERS!$D$8-B1374)/2)*SIN(RADIANS(PARAMETERS!$D$8-B1374)/2))+(COS(RADIANS(B1374))*COS(RADIANS(PARAMETERS!$D$8))*SIN(RADIANS(PARAMETERS!$D$9-A1374)/2)*SIN(RADIANS(PARAMETERS!$D$9-A1374)/2))))*2*3958.756</f>
        <v>477.91175199702946</v>
      </c>
      <c r="D1374">
        <v>77.984909057617003</v>
      </c>
      <c r="E1374">
        <v>102.82830810547</v>
      </c>
      <c r="F1374">
        <v>139.46017456055</v>
      </c>
      <c r="G1374">
        <v>162.31944274902</v>
      </c>
      <c r="H1374">
        <v>193.96395874023</v>
      </c>
      <c r="I1374" s="10">
        <f>IFERROR(EXP(TREND(LN($D$1:$H$1),LN(D1374:H1374),LN(Calculations!$B$2))),0)</f>
        <v>4.5084820288889292E-2</v>
      </c>
    </row>
    <row r="1375" spans="1:9" x14ac:dyDescent="0.35">
      <c r="A1375">
        <v>-66</v>
      </c>
      <c r="B1375">
        <v>19.5</v>
      </c>
      <c r="C1375">
        <f>ASIN(SQRT((SIN(RADIANS(PARAMETERS!$D$8-B1375)/2)*SIN(RADIANS(PARAMETERS!$D$8-B1375)/2))+(COS(RADIANS(B1375))*COS(RADIANS(PARAMETERS!$D$8))*SIN(RADIANS(PARAMETERS!$D$9-A1375)/2)*SIN(RADIANS(PARAMETERS!$D$9-A1375)/2))))*2*3958.756</f>
        <v>451.71472388288572</v>
      </c>
      <c r="D1375">
        <v>71.840888977050994</v>
      </c>
      <c r="E1375">
        <v>91.845695495605</v>
      </c>
      <c r="F1375">
        <v>122.37557983398</v>
      </c>
      <c r="G1375">
        <v>142.66279602051</v>
      </c>
      <c r="H1375">
        <v>168.08549499512</v>
      </c>
      <c r="I1375" s="10">
        <f>IFERROR(EXP(TREND(LN($D$1:$H$1),LN(D1375:H1375),LN(Calculations!$B$2))),0)</f>
        <v>4.1795684958234609E-2</v>
      </c>
    </row>
    <row r="1376" spans="1:9" x14ac:dyDescent="0.35">
      <c r="A1376">
        <v>-65.5</v>
      </c>
      <c r="B1376">
        <v>19.5</v>
      </c>
      <c r="C1376">
        <f>ASIN(SQRT((SIN(RADIANS(PARAMETERS!$D$8-B1376)/2)*SIN(RADIANS(PARAMETERS!$D$8-B1376)/2))+(COS(RADIANS(B1376))*COS(RADIANS(PARAMETERS!$D$8))*SIN(RADIANS(PARAMETERS!$D$9-A1376)/2)*SIN(RADIANS(PARAMETERS!$D$9-A1376)/2))))*2*3958.756</f>
        <v>426.45364129189164</v>
      </c>
      <c r="D1376">
        <v>77.580978393555</v>
      </c>
      <c r="E1376">
        <v>97.464569091797003</v>
      </c>
      <c r="F1376">
        <v>127.23578643799</v>
      </c>
      <c r="G1376">
        <v>145.59460449219</v>
      </c>
      <c r="H1376">
        <v>169.33226013184</v>
      </c>
      <c r="I1376" s="10">
        <f>IFERROR(EXP(TREND(LN($D$1:$H$1),LN(D1376:H1376),LN(Calculations!$B$2))),0)</f>
        <v>6.4678098692782474E-2</v>
      </c>
    </row>
    <row r="1377" spans="1:9" x14ac:dyDescent="0.35">
      <c r="A1377">
        <v>-65</v>
      </c>
      <c r="B1377">
        <v>19.5</v>
      </c>
      <c r="C1377">
        <f>ASIN(SQRT((SIN(RADIANS(PARAMETERS!$D$8-B1377)/2)*SIN(RADIANS(PARAMETERS!$D$8-B1377)/2))+(COS(RADIANS(B1377))*COS(RADIANS(PARAMETERS!$D$8))*SIN(RADIANS(PARAMETERS!$D$9-A1377)/2)*SIN(RADIANS(PARAMETERS!$D$9-A1377)/2))))*2*3958.756</f>
        <v>402.30503959966404</v>
      </c>
      <c r="D1377">
        <v>88.443260192870994</v>
      </c>
      <c r="E1377">
        <v>112.12203216553</v>
      </c>
      <c r="F1377">
        <v>143.67182922363</v>
      </c>
      <c r="G1377">
        <v>163.28688049316</v>
      </c>
      <c r="H1377">
        <v>189.74404907227</v>
      </c>
      <c r="I1377" s="10">
        <f>IFERROR(EXP(TREND(LN($D$1:$H$1),LN(D1377:H1377),LN(Calculations!$B$2))),0)</f>
        <v>0.10611187976108095</v>
      </c>
    </row>
    <row r="1378" spans="1:9" x14ac:dyDescent="0.35">
      <c r="A1378">
        <v>-64.5</v>
      </c>
      <c r="B1378">
        <v>19.5</v>
      </c>
      <c r="C1378">
        <f>ASIN(SQRT((SIN(RADIANS(PARAMETERS!$D$8-B1378)/2)*SIN(RADIANS(PARAMETERS!$D$8-B1378)/2))+(COS(RADIANS(B1378))*COS(RADIANS(PARAMETERS!$D$8))*SIN(RADIANS(PARAMETERS!$D$9-A1378)/2)*SIN(RADIANS(PARAMETERS!$D$9-A1378)/2))))*2*3958.756</f>
        <v>379.4815408635904</v>
      </c>
      <c r="D1378">
        <v>84.720497131347997</v>
      </c>
      <c r="E1378">
        <v>106.68028259277</v>
      </c>
      <c r="F1378">
        <v>137.63174438477</v>
      </c>
      <c r="G1378">
        <v>156.17803955078</v>
      </c>
      <c r="H1378">
        <v>181.15103149414</v>
      </c>
      <c r="I1378" s="10">
        <f>IFERROR(EXP(TREND(LN($D$1:$H$1),LN(D1378:H1378),LN(Calculations!$B$2))),0)</f>
        <v>9.2849775170396248E-2</v>
      </c>
    </row>
    <row r="1379" spans="1:9" x14ac:dyDescent="0.35">
      <c r="A1379">
        <v>-64</v>
      </c>
      <c r="B1379">
        <v>19.5</v>
      </c>
      <c r="C1379">
        <f>ASIN(SQRT((SIN(RADIANS(PARAMETERS!$D$8-B1379)/2)*SIN(RADIANS(PARAMETERS!$D$8-B1379)/2))+(COS(RADIANS(B1379))*COS(RADIANS(PARAMETERS!$D$8))*SIN(RADIANS(PARAMETERS!$D$9-A1379)/2)*SIN(RADIANS(PARAMETERS!$D$9-A1379)/2))))*2*3958.756</f>
        <v>358.23667592942661</v>
      </c>
      <c r="D1379">
        <v>76.545967102050994</v>
      </c>
      <c r="E1379">
        <v>96.474403381347997</v>
      </c>
      <c r="F1379">
        <v>126.41776275635</v>
      </c>
      <c r="G1379">
        <v>145.15733337402</v>
      </c>
      <c r="H1379">
        <v>169.25927734375</v>
      </c>
      <c r="I1379" s="10">
        <f>IFERROR(EXP(TREND(LN($D$1:$H$1),LN(D1379:H1379),LN(Calculations!$B$2))),0)</f>
        <v>5.9428383543165673E-2</v>
      </c>
    </row>
    <row r="1380" spans="1:9" x14ac:dyDescent="0.35">
      <c r="A1380">
        <v>-63.5</v>
      </c>
      <c r="B1380">
        <v>19.5</v>
      </c>
      <c r="C1380">
        <f>ASIN(SQRT((SIN(RADIANS(PARAMETERS!$D$8-B1380)/2)*SIN(RADIANS(PARAMETERS!$D$8-B1380)/2))+(COS(RADIANS(B1380))*COS(RADIANS(PARAMETERS!$D$8))*SIN(RADIANS(PARAMETERS!$D$9-A1380)/2)*SIN(RADIANS(PARAMETERS!$D$9-A1380)/2))))*2*3958.756</f>
        <v>338.86764548626553</v>
      </c>
      <c r="D1380">
        <v>53.553146362305</v>
      </c>
      <c r="E1380">
        <v>68.10604095459</v>
      </c>
      <c r="F1380">
        <v>87.608787536620994</v>
      </c>
      <c r="G1380">
        <v>102.10926818848</v>
      </c>
      <c r="H1380">
        <v>122.21270751953</v>
      </c>
      <c r="I1380" s="10">
        <f>IFERROR(EXP(TREND(LN($D$1:$H$1),LN(D1380:H1380),LN(Calculations!$B$2))),0)</f>
        <v>2.0372580031711923E-2</v>
      </c>
    </row>
    <row r="1381" spans="1:9" x14ac:dyDescent="0.35">
      <c r="A1381">
        <v>-63</v>
      </c>
      <c r="B1381">
        <v>19.5</v>
      </c>
      <c r="C1381">
        <f>ASIN(SQRT((SIN(RADIANS(PARAMETERS!$D$8-B1381)/2)*SIN(RADIANS(PARAMETERS!$D$8-B1381)/2))+(COS(RADIANS(B1381))*COS(RADIANS(PARAMETERS!$D$8))*SIN(RADIANS(PARAMETERS!$D$9-A1381)/2)*SIN(RADIANS(PARAMETERS!$D$9-A1381)/2))))*2*3958.756</f>
        <v>321.71358114913835</v>
      </c>
      <c r="D1381">
        <v>35.904792785645</v>
      </c>
      <c r="E1381">
        <v>46.068344116211001</v>
      </c>
      <c r="F1381">
        <v>60.95138168335</v>
      </c>
      <c r="G1381">
        <v>70.32389831543</v>
      </c>
      <c r="H1381">
        <v>83.175117492675994</v>
      </c>
      <c r="I1381" s="10">
        <f>IFERROR(EXP(TREND(LN($D$1:$H$1),LN(D1381:H1381),LN(Calculations!$B$2))),0)</f>
        <v>6.6824655843826858E-3</v>
      </c>
    </row>
    <row r="1382" spans="1:9" x14ac:dyDescent="0.35">
      <c r="A1382">
        <v>-62.5</v>
      </c>
      <c r="B1382">
        <v>19.5</v>
      </c>
      <c r="C1382">
        <f>ASIN(SQRT((SIN(RADIANS(PARAMETERS!$D$8-B1382)/2)*SIN(RADIANS(PARAMETERS!$D$8-B1382)/2))+(COS(RADIANS(B1382))*COS(RADIANS(PARAMETERS!$D$8))*SIN(RADIANS(PARAMETERS!$D$9-A1382)/2)*SIN(RADIANS(PARAMETERS!$D$9-A1382)/2))))*2*3958.756</f>
        <v>307.14595120163466</v>
      </c>
      <c r="D1382">
        <v>27.840219497681002</v>
      </c>
      <c r="E1382">
        <v>35.013313293457003</v>
      </c>
      <c r="F1382">
        <v>45.766075134277003</v>
      </c>
      <c r="G1382">
        <v>53.862613677978999</v>
      </c>
      <c r="H1382">
        <v>63.89725112915</v>
      </c>
      <c r="I1382" s="10">
        <f>IFERROR(EXP(TREND(LN($D$1:$H$1),LN(D1382:H1382),LN(Calculations!$B$2))),0)</f>
        <v>3.25060030218136E-3</v>
      </c>
    </row>
    <row r="1383" spans="1:9" x14ac:dyDescent="0.35">
      <c r="A1383">
        <v>-62</v>
      </c>
      <c r="B1383">
        <v>19.5</v>
      </c>
      <c r="C1383">
        <f>ASIN(SQRT((SIN(RADIANS(PARAMETERS!$D$8-B1383)/2)*SIN(RADIANS(PARAMETERS!$D$8-B1383)/2))+(COS(RADIANS(B1383))*COS(RADIANS(PARAMETERS!$D$8))*SIN(RADIANS(PARAMETERS!$D$9-A1383)/2)*SIN(RADIANS(PARAMETERS!$D$9-A1383)/2))))*2*3958.756</f>
        <v>295.54756855851861</v>
      </c>
      <c r="D1383">
        <v>22.596960067748999</v>
      </c>
      <c r="E1383">
        <v>29.260089874268001</v>
      </c>
      <c r="F1383">
        <v>37.819679260253999</v>
      </c>
      <c r="G1383">
        <v>44.207969665527003</v>
      </c>
      <c r="H1383">
        <v>53.092891693115</v>
      </c>
      <c r="I1383" s="10">
        <f>IFERROR(EXP(TREND(LN($D$1:$H$1),LN(D1383:H1383),LN(Calculations!$B$2))),0)</f>
        <v>1.9060018171947568E-3</v>
      </c>
    </row>
    <row r="1384" spans="1:9" x14ac:dyDescent="0.35">
      <c r="A1384">
        <v>-61.5</v>
      </c>
      <c r="B1384">
        <v>19.5</v>
      </c>
      <c r="C1384">
        <f>ASIN(SQRT((SIN(RADIANS(PARAMETERS!$D$8-B1384)/2)*SIN(RADIANS(PARAMETERS!$D$8-B1384)/2))+(COS(RADIANS(B1384))*COS(RADIANS(PARAMETERS!$D$8))*SIN(RADIANS(PARAMETERS!$D$9-A1384)/2)*SIN(RADIANS(PARAMETERS!$D$9-A1384)/2))))*2*3958.756</f>
        <v>287.27837749005846</v>
      </c>
      <c r="D1384">
        <v>18.47297668457</v>
      </c>
      <c r="E1384">
        <v>24.409778594971002</v>
      </c>
      <c r="F1384">
        <v>31.604015350341999</v>
      </c>
      <c r="G1384">
        <v>36.67200088501</v>
      </c>
      <c r="H1384">
        <v>43.664329528808999</v>
      </c>
      <c r="I1384" s="10">
        <f>IFERROR(EXP(TREND(LN($D$1:$H$1),LN(D1384:H1384),LN(Calculations!$B$2))),0)</f>
        <v>1.1447204452412828E-3</v>
      </c>
    </row>
    <row r="1385" spans="1:9" x14ac:dyDescent="0.35">
      <c r="A1385">
        <v>-61</v>
      </c>
      <c r="B1385">
        <v>19.5</v>
      </c>
      <c r="C1385">
        <f>ASIN(SQRT((SIN(RADIANS(PARAMETERS!$D$8-B1385)/2)*SIN(RADIANS(PARAMETERS!$D$8-B1385)/2))+(COS(RADIANS(B1385))*COS(RADIANS(PARAMETERS!$D$8))*SIN(RADIANS(PARAMETERS!$D$9-A1385)/2)*SIN(RADIANS(PARAMETERS!$D$9-A1385)/2))))*2*3958.756</f>
        <v>282.63080359665901</v>
      </c>
      <c r="D1385">
        <v>15.050181388855</v>
      </c>
      <c r="E1385">
        <v>19.380903244018999</v>
      </c>
      <c r="F1385">
        <v>25.988946914673001</v>
      </c>
      <c r="G1385">
        <v>29.904300689696999</v>
      </c>
      <c r="H1385">
        <v>35.257061004638999</v>
      </c>
      <c r="I1385" s="10">
        <f>IFERROR(EXP(TREND(LN($D$1:$H$1),LN(D1385:H1385),LN(Calculations!$B$2))),0)</f>
        <v>6.5447511441337836E-4</v>
      </c>
    </row>
    <row r="1386" spans="1:9" x14ac:dyDescent="0.35">
      <c r="A1386">
        <v>-60.5</v>
      </c>
      <c r="B1386">
        <v>19.5</v>
      </c>
      <c r="C1386">
        <f>ASIN(SQRT((SIN(RADIANS(PARAMETERS!$D$8-B1386)/2)*SIN(RADIANS(PARAMETERS!$D$8-B1386)/2))+(COS(RADIANS(B1386))*COS(RADIANS(PARAMETERS!$D$8))*SIN(RADIANS(PARAMETERS!$D$9-A1386)/2)*SIN(RADIANS(PARAMETERS!$D$9-A1386)/2))))*2*3958.756</f>
        <v>281.7841343803014</v>
      </c>
      <c r="D1386">
        <v>12.105151176453001</v>
      </c>
      <c r="E1386">
        <v>15.263649940491</v>
      </c>
      <c r="F1386">
        <v>20.01180267334</v>
      </c>
      <c r="G1386">
        <v>23.595611572266002</v>
      </c>
      <c r="H1386">
        <v>28.039691925048999</v>
      </c>
      <c r="I1386" s="10">
        <f>IFERROR(EXP(TREND(LN($D$1:$H$1),LN(D1386:H1386),LN(Calculations!$B$2))),0)</f>
        <v>3.4126592668951521E-4</v>
      </c>
    </row>
    <row r="1387" spans="1:9" x14ac:dyDescent="0.35">
      <c r="A1387">
        <v>-60</v>
      </c>
      <c r="B1387">
        <v>19.5</v>
      </c>
      <c r="C1387">
        <f>ASIN(SQRT((SIN(RADIANS(PARAMETERS!$D$8-B1387)/2)*SIN(RADIANS(PARAMETERS!$D$8-B1387)/2))+(COS(RADIANS(B1387))*COS(RADIANS(PARAMETERS!$D$8))*SIN(RADIANS(PARAMETERS!$D$9-A1387)/2)*SIN(RADIANS(PARAMETERS!$D$9-A1387)/2))))*2*3958.756</f>
        <v>284.77227954543565</v>
      </c>
      <c r="D1387">
        <v>8.9712553024291992</v>
      </c>
      <c r="E1387">
        <v>11.881280899048001</v>
      </c>
      <c r="F1387">
        <v>15.257458686829001</v>
      </c>
      <c r="G1387">
        <v>17.76428604126</v>
      </c>
      <c r="H1387">
        <v>21.235799789428999</v>
      </c>
      <c r="I1387" s="10">
        <f>IFERROR(EXP(TREND(LN($D$1:$H$1),LN(D1387:H1387),LN(Calculations!$B$2))),0)</f>
        <v>1.6409586765019253E-4</v>
      </c>
    </row>
    <row r="1388" spans="1:9" x14ac:dyDescent="0.35">
      <c r="A1388">
        <v>-59.5</v>
      </c>
      <c r="B1388">
        <v>19.5</v>
      </c>
      <c r="C1388">
        <f>ASIN(SQRT((SIN(RADIANS(PARAMETERS!$D$8-B1388)/2)*SIN(RADIANS(PARAMETERS!$D$8-B1388)/2))+(COS(RADIANS(B1388))*COS(RADIANS(PARAMETERS!$D$8))*SIN(RADIANS(PARAMETERS!$D$9-A1388)/2)*SIN(RADIANS(PARAMETERS!$D$9-A1388)/2))))*2*3958.756</f>
        <v>291.47730260657119</v>
      </c>
      <c r="D1388">
        <v>6.6940817832946999</v>
      </c>
      <c r="E1388">
        <v>8.6344127655028995</v>
      </c>
      <c r="F1388">
        <v>11.585107803345</v>
      </c>
      <c r="G1388">
        <v>13.339078903198001</v>
      </c>
      <c r="H1388">
        <v>15.738659858704001</v>
      </c>
      <c r="I1388" s="10">
        <f>IFERROR(EXP(TREND(LN($D$1:$H$1),LN(D1388:H1388),LN(Calculations!$B$2))),0)</f>
        <v>7.6756597229331631E-5</v>
      </c>
    </row>
    <row r="1389" spans="1:9" x14ac:dyDescent="0.35">
      <c r="A1389">
        <v>-59</v>
      </c>
      <c r="B1389">
        <v>19.5</v>
      </c>
      <c r="C1389">
        <f>ASIN(SQRT((SIN(RADIANS(PARAMETERS!$D$8-B1389)/2)*SIN(RADIANS(PARAMETERS!$D$8-B1389)/2))+(COS(RADIANS(B1389))*COS(RADIANS(PARAMETERS!$D$8))*SIN(RADIANS(PARAMETERS!$D$9-A1389)/2)*SIN(RADIANS(PARAMETERS!$D$9-A1389)/2))))*2*3958.756</f>
        <v>301.65140816188983</v>
      </c>
      <c r="D1389">
        <v>5.0304589271545002</v>
      </c>
      <c r="E1389">
        <v>6.3437361717223997</v>
      </c>
      <c r="F1389">
        <v>8.2870225906371999</v>
      </c>
      <c r="G1389">
        <v>9.7495803833008008</v>
      </c>
      <c r="H1389">
        <v>11.728689193726</v>
      </c>
      <c r="I1389" s="10">
        <f>IFERROR(EXP(TREND(LN($D$1:$H$1),LN(D1389:H1389),LN(Calculations!$B$2))),0)</f>
        <v>3.185186053232126E-5</v>
      </c>
    </row>
    <row r="1390" spans="1:9" x14ac:dyDescent="0.35">
      <c r="A1390">
        <v>-90</v>
      </c>
      <c r="B1390">
        <v>20</v>
      </c>
      <c r="C1390">
        <f>ASIN(SQRT((SIN(RADIANS(PARAMETERS!$D$8-B1390)/2)*SIN(RADIANS(PARAMETERS!$D$8-B1390)/2))+(COS(RADIANS(B1390))*COS(RADIANS(PARAMETERS!$D$8))*SIN(RADIANS(PARAMETERS!$D$9-A1390)/2)*SIN(RADIANS(PARAMETERS!$D$9-A1390)/2))))*2*3958.756</f>
        <v>1955.4771421906858</v>
      </c>
      <c r="D1390">
        <v>6.5638618469237997</v>
      </c>
      <c r="E1390">
        <v>9.2885313034058008</v>
      </c>
      <c r="F1390">
        <v>13.463884353638001</v>
      </c>
      <c r="G1390">
        <v>16.50368309021</v>
      </c>
      <c r="H1390">
        <v>20.956615447998001</v>
      </c>
      <c r="I1390" s="10">
        <f>IFERROR(EXP(TREND(LN($D$1:$H$1),LN(D1390:H1390),LN(Calculations!$B$2))),0)</f>
        <v>2.0448363024375371E-4</v>
      </c>
    </row>
    <row r="1391" spans="1:9" x14ac:dyDescent="0.35">
      <c r="A1391">
        <v>-89.5</v>
      </c>
      <c r="B1391">
        <v>20</v>
      </c>
      <c r="C1391">
        <f>ASIN(SQRT((SIN(RADIANS(PARAMETERS!$D$8-B1391)/2)*SIN(RADIANS(PARAMETERS!$D$8-B1391)/2))+(COS(RADIANS(B1391))*COS(RADIANS(PARAMETERS!$D$8))*SIN(RADIANS(PARAMETERS!$D$9-A1391)/2)*SIN(RADIANS(PARAMETERS!$D$9-A1391)/2))))*2*3958.756</f>
        <v>1923.1207487388322</v>
      </c>
      <c r="D1391">
        <v>7.2192454338073997</v>
      </c>
      <c r="E1391">
        <v>10.919436454773001</v>
      </c>
      <c r="F1391">
        <v>17.035713195801002</v>
      </c>
      <c r="G1391">
        <v>22.27112197876</v>
      </c>
      <c r="H1391">
        <v>30.195121765136999</v>
      </c>
      <c r="I1391" s="10">
        <f>IFERROR(EXP(TREND(LN($D$1:$H$1),LN(D1391:H1391),LN(Calculations!$B$2))),0)</f>
        <v>4.1197370025234894E-4</v>
      </c>
    </row>
    <row r="1392" spans="1:9" x14ac:dyDescent="0.35">
      <c r="A1392">
        <v>-89</v>
      </c>
      <c r="B1392">
        <v>20</v>
      </c>
      <c r="C1392">
        <f>ASIN(SQRT((SIN(RADIANS(PARAMETERS!$D$8-B1392)/2)*SIN(RADIANS(PARAMETERS!$D$8-B1392)/2))+(COS(RADIANS(B1392))*COS(RADIANS(PARAMETERS!$D$8))*SIN(RADIANS(PARAMETERS!$D$9-A1392)/2)*SIN(RADIANS(PARAMETERS!$D$9-A1392)/2))))*2*3958.756</f>
        <v>1890.7759066494862</v>
      </c>
      <c r="D1392">
        <v>9.1916646957396999</v>
      </c>
      <c r="E1392">
        <v>15.055536270141999</v>
      </c>
      <c r="F1392">
        <v>26.345956802368001</v>
      </c>
      <c r="G1392">
        <v>36.060977935791001</v>
      </c>
      <c r="H1392">
        <v>52.119304656982003</v>
      </c>
      <c r="I1392" s="10">
        <f>IFERROR(EXP(TREND(LN($D$1:$H$1),LN(D1392:H1392),LN(Calculations!$B$2))),0)</f>
        <v>8.4799022775370453E-4</v>
      </c>
    </row>
    <row r="1393" spans="1:9" x14ac:dyDescent="0.35">
      <c r="A1393">
        <v>-88.5</v>
      </c>
      <c r="B1393">
        <v>20</v>
      </c>
      <c r="C1393">
        <f>ASIN(SQRT((SIN(RADIANS(PARAMETERS!$D$8-B1393)/2)*SIN(RADIANS(PARAMETERS!$D$8-B1393)/2))+(COS(RADIANS(B1393))*COS(RADIANS(PARAMETERS!$D$8))*SIN(RADIANS(PARAMETERS!$D$9-A1393)/2)*SIN(RADIANS(PARAMETERS!$D$9-A1393)/2))))*2*3958.756</f>
        <v>1858.44348184619</v>
      </c>
      <c r="D1393">
        <v>10.478713989258001</v>
      </c>
      <c r="E1393">
        <v>17.350574493408001</v>
      </c>
      <c r="F1393">
        <v>30.36302947998</v>
      </c>
      <c r="G1393">
        <v>41.50248336792</v>
      </c>
      <c r="H1393">
        <v>59.637523651122997</v>
      </c>
      <c r="I1393" s="10">
        <f>IFERROR(EXP(TREND(LN($D$1:$H$1),LN(D1393:H1393),LN(Calculations!$B$2))),0)</f>
        <v>1.0175369307543502E-3</v>
      </c>
    </row>
    <row r="1394" spans="1:9" x14ac:dyDescent="0.35">
      <c r="A1394">
        <v>-88</v>
      </c>
      <c r="B1394">
        <v>20</v>
      </c>
      <c r="C1394">
        <f>ASIN(SQRT((SIN(RADIANS(PARAMETERS!$D$8-B1394)/2)*SIN(RADIANS(PARAMETERS!$D$8-B1394)/2))+(COS(RADIANS(B1394))*COS(RADIANS(PARAMETERS!$D$8))*SIN(RADIANS(PARAMETERS!$D$9-A1394)/2)*SIN(RADIANS(PARAMETERS!$D$9-A1394)/2))))*2*3958.756</f>
        <v>1826.1243956618914</v>
      </c>
      <c r="D1394">
        <v>9.5765237808228001</v>
      </c>
      <c r="E1394">
        <v>15.273706436156999</v>
      </c>
      <c r="F1394">
        <v>26.042737960815</v>
      </c>
      <c r="G1394">
        <v>35.094409942627003</v>
      </c>
      <c r="H1394">
        <v>49.802665710448998</v>
      </c>
      <c r="I1394" s="10">
        <f>IFERROR(EXP(TREND(LN($D$1:$H$1),LN(D1394:H1394),LN(Calculations!$B$2))),0)</f>
        <v>8.2677828228471494E-4</v>
      </c>
    </row>
    <row r="1395" spans="1:9" x14ac:dyDescent="0.35">
      <c r="A1395">
        <v>-87.5</v>
      </c>
      <c r="B1395">
        <v>20</v>
      </c>
      <c r="C1395">
        <f>ASIN(SQRT((SIN(RADIANS(PARAMETERS!$D$8-B1395)/2)*SIN(RADIANS(PARAMETERS!$D$8-B1395)/2))+(COS(RADIANS(B1395))*COS(RADIANS(PARAMETERS!$D$8))*SIN(RADIANS(PARAMETERS!$D$9-A1395)/2)*SIN(RADIANS(PARAMETERS!$D$9-A1395)/2))))*2*3958.756</f>
        <v>1793.8196298241796</v>
      </c>
      <c r="D1395">
        <v>8.1110506057738991</v>
      </c>
      <c r="E1395">
        <v>11.924713134766</v>
      </c>
      <c r="F1395">
        <v>18.60567855835</v>
      </c>
      <c r="G1395">
        <v>24.386781692505</v>
      </c>
      <c r="H1395">
        <v>34.494953155517997</v>
      </c>
      <c r="I1395" s="10">
        <f>IFERROR(EXP(TREND(LN($D$1:$H$1),LN(D1395:H1395),LN(Calculations!$B$2))),0)</f>
        <v>4.896407250816995E-4</v>
      </c>
    </row>
    <row r="1396" spans="1:9" x14ac:dyDescent="0.35">
      <c r="A1396">
        <v>-87</v>
      </c>
      <c r="B1396">
        <v>20</v>
      </c>
      <c r="C1396">
        <f>ASIN(SQRT((SIN(RADIANS(PARAMETERS!$D$8-B1396)/2)*SIN(RADIANS(PARAMETERS!$D$8-B1396)/2))+(COS(RADIANS(B1396))*COS(RADIANS(PARAMETERS!$D$8))*SIN(RADIANS(PARAMETERS!$D$9-A1396)/2)*SIN(RADIANS(PARAMETERS!$D$9-A1396)/2))))*2*3958.756</f>
        <v>1761.530231975963</v>
      </c>
      <c r="D1396">
        <v>7.4676251411437997</v>
      </c>
      <c r="E1396">
        <v>10.247460365295</v>
      </c>
      <c r="F1396">
        <v>13.880854606628001</v>
      </c>
      <c r="G1396">
        <v>16.409847259521001</v>
      </c>
      <c r="H1396">
        <v>19.970849990845</v>
      </c>
      <c r="I1396" s="10">
        <f>IFERROR(EXP(TREND(LN($D$1:$H$1),LN(D1396:H1396),LN(Calculations!$B$2))),0)</f>
        <v>1.6264388408408325E-4</v>
      </c>
    </row>
    <row r="1397" spans="1:9" x14ac:dyDescent="0.35">
      <c r="A1397">
        <v>-86.5</v>
      </c>
      <c r="B1397">
        <v>20</v>
      </c>
      <c r="C1397">
        <f>ASIN(SQRT((SIN(RADIANS(PARAMETERS!$D$8-B1397)/2)*SIN(RADIANS(PARAMETERS!$D$8-B1397)/2))+(COS(RADIANS(B1397))*COS(RADIANS(PARAMETERS!$D$8))*SIN(RADIANS(PARAMETERS!$D$9-A1397)/2)*SIN(RADIANS(PARAMETERS!$D$9-A1397)/2))))*2*3958.756</f>
        <v>1729.2573217994552</v>
      </c>
      <c r="D1397">
        <v>7.9151597023009996</v>
      </c>
      <c r="E1397">
        <v>10.881722450255999</v>
      </c>
      <c r="F1397">
        <v>14.127799034119001</v>
      </c>
      <c r="G1397">
        <v>16.383941650391002</v>
      </c>
      <c r="H1397">
        <v>19.494812011718999</v>
      </c>
      <c r="I1397" s="10">
        <f>IFERROR(EXP(TREND(LN($D$1:$H$1),LN(D1397:H1397),LN(Calculations!$B$2))),0)</f>
        <v>1.4209398767948037E-4</v>
      </c>
    </row>
    <row r="1398" spans="1:9" x14ac:dyDescent="0.35">
      <c r="A1398">
        <v>-86</v>
      </c>
      <c r="B1398">
        <v>20</v>
      </c>
      <c r="C1398">
        <f>ASIN(SQRT((SIN(RADIANS(PARAMETERS!$D$8-B1398)/2)*SIN(RADIANS(PARAMETERS!$D$8-B1398)/2))+(COS(RADIANS(B1398))*COS(RADIANS(PARAMETERS!$D$8))*SIN(RADIANS(PARAMETERS!$D$9-A1398)/2)*SIN(RADIANS(PARAMETERS!$D$9-A1398)/2))))*2*3958.756</f>
        <v>1697.0020978212719</v>
      </c>
      <c r="D1398">
        <v>8.6007289886475</v>
      </c>
      <c r="E1398">
        <v>11.80083656311</v>
      </c>
      <c r="F1398">
        <v>15.086531639099</v>
      </c>
      <c r="G1398">
        <v>17.517557144165</v>
      </c>
      <c r="H1398">
        <v>20.874122619628999</v>
      </c>
      <c r="I1398" s="10">
        <f>IFERROR(EXP(TREND(LN($D$1:$H$1),LN(D1398:H1398),LN(Calculations!$B$2))),0)</f>
        <v>1.6455303224425174E-4</v>
      </c>
    </row>
    <row r="1399" spans="1:9" x14ac:dyDescent="0.35">
      <c r="A1399">
        <v>-85.5</v>
      </c>
      <c r="B1399">
        <v>20</v>
      </c>
      <c r="C1399">
        <f>ASIN(SQRT((SIN(RADIANS(PARAMETERS!$D$8-B1399)/2)*SIN(RADIANS(PARAMETERS!$D$8-B1399)/2))+(COS(RADIANS(B1399))*COS(RADIANS(PARAMETERS!$D$8))*SIN(RADIANS(PARAMETERS!$D$9-A1399)/2)*SIN(RADIANS(PARAMETERS!$D$9-A1399)/2))))*2*3958.756</f>
        <v>1664.7658449879718</v>
      </c>
      <c r="D1399">
        <v>9.2270517349243004</v>
      </c>
      <c r="E1399">
        <v>12.437854766846</v>
      </c>
      <c r="F1399">
        <v>16.028524398803999</v>
      </c>
      <c r="G1399">
        <v>18.702045440673999</v>
      </c>
      <c r="H1399">
        <v>22.413066864013999</v>
      </c>
      <c r="I1399" s="10">
        <f>IFERROR(EXP(TREND(LN($D$1:$H$1),LN(D1399:H1399),LN(Calculations!$B$2))),0)</f>
        <v>1.9542045076202734E-4</v>
      </c>
    </row>
    <row r="1400" spans="1:9" x14ac:dyDescent="0.35">
      <c r="A1400">
        <v>-85</v>
      </c>
      <c r="B1400">
        <v>20</v>
      </c>
      <c r="C1400">
        <f>ASIN(SQRT((SIN(RADIANS(PARAMETERS!$D$8-B1400)/2)*SIN(RADIANS(PARAMETERS!$D$8-B1400)/2))+(COS(RADIANS(B1400))*COS(RADIANS(PARAMETERS!$D$8))*SIN(RADIANS(PARAMETERS!$D$9-A1400)/2)*SIN(RADIANS(PARAMETERS!$D$9-A1400)/2))))*2*3958.756</f>
        <v>1632.549943114866</v>
      </c>
      <c r="D1400">
        <v>9.7530155181884997</v>
      </c>
      <c r="E1400">
        <v>12.961066246033001</v>
      </c>
      <c r="F1400">
        <v>16.828172683716002</v>
      </c>
      <c r="G1400">
        <v>19.724601745605</v>
      </c>
      <c r="H1400">
        <v>23.765045166016002</v>
      </c>
      <c r="I1400" s="10">
        <f>IFERROR(EXP(TREND(LN($D$1:$H$1),LN(D1400:H1400),LN(Calculations!$B$2))),0)</f>
        <v>2.2556339471519474E-4</v>
      </c>
    </row>
    <row r="1401" spans="1:9" x14ac:dyDescent="0.35">
      <c r="A1401">
        <v>-84.5</v>
      </c>
      <c r="B1401">
        <v>20</v>
      </c>
      <c r="C1401">
        <f>ASIN(SQRT((SIN(RADIANS(PARAMETERS!$D$8-B1401)/2)*SIN(RADIANS(PARAMETERS!$D$8-B1401)/2))+(COS(RADIANS(B1401))*COS(RADIANS(PARAMETERS!$D$8))*SIN(RADIANS(PARAMETERS!$D$9-A1401)/2)*SIN(RADIANS(PARAMETERS!$D$9-A1401)/2))))*2*3958.756</f>
        <v>1600.3558763267297</v>
      </c>
      <c r="D1401">
        <v>10.4125623703</v>
      </c>
      <c r="E1401">
        <v>13.594603538513001</v>
      </c>
      <c r="F1401">
        <v>17.786457061768001</v>
      </c>
      <c r="G1401">
        <v>20.945180892943998</v>
      </c>
      <c r="H1401">
        <v>25.373989105225</v>
      </c>
      <c r="I1401" s="10">
        <f>IFERROR(EXP(TREND(LN($D$1:$H$1),LN(D1401:H1401),LN(Calculations!$B$2))),0)</f>
        <v>2.6405425951953575E-4</v>
      </c>
    </row>
    <row r="1402" spans="1:9" x14ac:dyDescent="0.35">
      <c r="A1402">
        <v>-84</v>
      </c>
      <c r="B1402">
        <v>20</v>
      </c>
      <c r="C1402">
        <f>ASIN(SQRT((SIN(RADIANS(PARAMETERS!$D$8-B1402)/2)*SIN(RADIANS(PARAMETERS!$D$8-B1402)/2))+(COS(RADIANS(B1402))*COS(RADIANS(PARAMETERS!$D$8))*SIN(RADIANS(PARAMETERS!$D$9-A1402)/2)*SIN(RADIANS(PARAMETERS!$D$9-A1402)/2))))*2*3958.756</f>
        <v>1568.1852436275817</v>
      </c>
      <c r="D1402">
        <v>11.62802028656</v>
      </c>
      <c r="E1402">
        <v>14.813321113585999</v>
      </c>
      <c r="F1402">
        <v>19.655714035033998</v>
      </c>
      <c r="G1402">
        <v>23.345428466796999</v>
      </c>
      <c r="H1402">
        <v>27.665355682373001</v>
      </c>
      <c r="I1402" s="10">
        <f>IFERROR(EXP(TREND(LN($D$1:$H$1),LN(D1402:H1402),LN(Calculations!$B$2))),0)</f>
        <v>3.3581904282735977E-4</v>
      </c>
    </row>
    <row r="1403" spans="1:9" x14ac:dyDescent="0.35">
      <c r="A1403">
        <v>-83.5</v>
      </c>
      <c r="B1403">
        <v>20</v>
      </c>
      <c r="C1403">
        <f>ASIN(SQRT((SIN(RADIANS(PARAMETERS!$D$8-B1403)/2)*SIN(RADIANS(PARAMETERS!$D$8-B1403)/2))+(COS(RADIANS(B1403))*COS(RADIANS(PARAMETERS!$D$8))*SIN(RADIANS(PARAMETERS!$D$9-A1403)/2)*SIN(RADIANS(PARAMETERS!$D$9-A1403)/2))))*2*3958.756</f>
        <v>1536.039770758525</v>
      </c>
      <c r="D1403">
        <v>13.214557647705</v>
      </c>
      <c r="E1403">
        <v>17.24236869812</v>
      </c>
      <c r="F1403">
        <v>23.527742385863998</v>
      </c>
      <c r="G1403">
        <v>27.533842086791999</v>
      </c>
      <c r="H1403">
        <v>31.958099365233998</v>
      </c>
      <c r="I1403" s="10">
        <f>IFERROR(EXP(TREND(LN($D$1:$H$1),LN(D1403:H1403),LN(Calculations!$B$2))),0)</f>
        <v>5.1467624184944459E-4</v>
      </c>
    </row>
    <row r="1404" spans="1:9" x14ac:dyDescent="0.35">
      <c r="A1404">
        <v>-83</v>
      </c>
      <c r="B1404">
        <v>20</v>
      </c>
      <c r="C1404">
        <f>ASIN(SQRT((SIN(RADIANS(PARAMETERS!$D$8-B1404)/2)*SIN(RADIANS(PARAMETERS!$D$8-B1404)/2))+(COS(RADIANS(B1404))*COS(RADIANS(PARAMETERS!$D$8))*SIN(RADIANS(PARAMETERS!$D$9-A1404)/2)*SIN(RADIANS(PARAMETERS!$D$9-A1404)/2))))*2*3958.756</f>
        <v>1503.9213235283969</v>
      </c>
      <c r="D1404">
        <v>15.860380172729</v>
      </c>
      <c r="E1404">
        <v>21.465467453003001</v>
      </c>
      <c r="F1404">
        <v>28.814121246338001</v>
      </c>
      <c r="G1404">
        <v>33.147720336913999</v>
      </c>
      <c r="H1404">
        <v>39.070831298827997</v>
      </c>
      <c r="I1404" s="10">
        <f>IFERROR(EXP(TREND(LN($D$1:$H$1),LN(D1404:H1404),LN(Calculations!$B$2))),0)</f>
        <v>8.5281028654750639E-4</v>
      </c>
    </row>
    <row r="1405" spans="1:9" x14ac:dyDescent="0.35">
      <c r="A1405">
        <v>-82.5</v>
      </c>
      <c r="B1405">
        <v>20</v>
      </c>
      <c r="C1405">
        <f>ASIN(SQRT((SIN(RADIANS(PARAMETERS!$D$8-B1405)/2)*SIN(RADIANS(PARAMETERS!$D$8-B1405)/2))+(COS(RADIANS(B1405))*COS(RADIANS(PARAMETERS!$D$8))*SIN(RADIANS(PARAMETERS!$D$9-A1405)/2)*SIN(RADIANS(PARAMETERS!$D$9-A1405)/2))))*2*3958.756</f>
        <v>1471.8319228324335</v>
      </c>
      <c r="D1405">
        <v>19.532014846801999</v>
      </c>
      <c r="E1405">
        <v>26.919700622558999</v>
      </c>
      <c r="F1405">
        <v>34.673328399657997</v>
      </c>
      <c r="G1405">
        <v>40.444145202637003</v>
      </c>
      <c r="H1405">
        <v>48.451686859131001</v>
      </c>
      <c r="I1405" s="10">
        <f>IFERROR(EXP(TREND(LN($D$1:$H$1),LN(D1405:H1405),LN(Calculations!$B$2))),0)</f>
        <v>1.4414988261314101E-3</v>
      </c>
    </row>
    <row r="1406" spans="1:9" x14ac:dyDescent="0.35">
      <c r="A1406">
        <v>-82</v>
      </c>
      <c r="B1406">
        <v>20</v>
      </c>
      <c r="C1406">
        <f>ASIN(SQRT((SIN(RADIANS(PARAMETERS!$D$8-B1406)/2)*SIN(RADIANS(PARAMETERS!$D$8-B1406)/2))+(COS(RADIANS(B1406))*COS(RADIANS(PARAMETERS!$D$8))*SIN(RADIANS(PARAMETERS!$D$9-A1406)/2)*SIN(RADIANS(PARAMETERS!$D$9-A1406)/2))))*2*3958.756</f>
        <v>1439.7737616103132</v>
      </c>
      <c r="D1406">
        <v>23.69291305542</v>
      </c>
      <c r="E1406">
        <v>31.008062362671001</v>
      </c>
      <c r="F1406">
        <v>40.821544647217003</v>
      </c>
      <c r="G1406">
        <v>48.252674102782997</v>
      </c>
      <c r="H1406">
        <v>58.513511657715</v>
      </c>
      <c r="I1406" s="10">
        <f>IFERROR(EXP(TREND(LN($D$1:$H$1),LN(D1406:H1406),LN(Calculations!$B$2))),0)</f>
        <v>2.2353859458578355E-3</v>
      </c>
    </row>
    <row r="1407" spans="1:9" x14ac:dyDescent="0.35">
      <c r="A1407">
        <v>-81.5</v>
      </c>
      <c r="B1407">
        <v>20</v>
      </c>
      <c r="C1407">
        <f>ASIN(SQRT((SIN(RADIANS(PARAMETERS!$D$8-B1407)/2)*SIN(RADIANS(PARAMETERS!$D$8-B1407)/2))+(COS(RADIANS(B1407))*COS(RADIANS(PARAMETERS!$D$8))*SIN(RADIANS(PARAMETERS!$D$9-A1407)/2)*SIN(RADIANS(PARAMETERS!$D$9-A1407)/2))))*2*3958.756</f>
        <v>1407.7492240379186</v>
      </c>
      <c r="D1407">
        <v>26.740459442138999</v>
      </c>
      <c r="E1407">
        <v>34.454730987548999</v>
      </c>
      <c r="F1407">
        <v>46.328536987305</v>
      </c>
      <c r="G1407">
        <v>55.471138000487997</v>
      </c>
      <c r="H1407">
        <v>64.77384185791</v>
      </c>
      <c r="I1407" s="10">
        <f>IFERROR(EXP(TREND(LN($D$1:$H$1),LN(D1407:H1407),LN(Calculations!$B$2))),0)</f>
        <v>3.021090745235031E-3</v>
      </c>
    </row>
    <row r="1408" spans="1:9" x14ac:dyDescent="0.35">
      <c r="A1408">
        <v>-81</v>
      </c>
      <c r="B1408">
        <v>20</v>
      </c>
      <c r="C1408">
        <f>ASIN(SQRT((SIN(RADIANS(PARAMETERS!$D$8-B1408)/2)*SIN(RADIANS(PARAMETERS!$D$8-B1408)/2))+(COS(RADIANS(B1408))*COS(RADIANS(PARAMETERS!$D$8))*SIN(RADIANS(PARAMETERS!$D$9-A1408)/2)*SIN(RADIANS(PARAMETERS!$D$9-A1408)/2))))*2*3958.756</f>
        <v>1375.7609072984692</v>
      </c>
      <c r="D1408">
        <v>27.577463150023998</v>
      </c>
      <c r="E1408">
        <v>35.929885864257997</v>
      </c>
      <c r="F1408">
        <v>48.942733764647997</v>
      </c>
      <c r="G1408">
        <v>58.758838653563998</v>
      </c>
      <c r="H1408">
        <v>68.110893249512003</v>
      </c>
      <c r="I1408" s="10">
        <f>IFERROR(EXP(TREND(LN($D$1:$H$1),LN(D1408:H1408),LN(Calculations!$B$2))),0)</f>
        <v>3.3119901996246795E-3</v>
      </c>
    </row>
    <row r="1409" spans="1:9" x14ac:dyDescent="0.35">
      <c r="A1409">
        <v>-80.5</v>
      </c>
      <c r="B1409">
        <v>20</v>
      </c>
      <c r="C1409">
        <f>ASIN(SQRT((SIN(RADIANS(PARAMETERS!$D$8-B1409)/2)*SIN(RADIANS(PARAMETERS!$D$8-B1409)/2))+(COS(RADIANS(B1409))*COS(RADIANS(PARAMETERS!$D$8))*SIN(RADIANS(PARAMETERS!$D$9-A1409)/2)*SIN(RADIANS(PARAMETERS!$D$9-A1409)/2))))*2*3958.756</f>
        <v>1343.811646340039</v>
      </c>
      <c r="D1409">
        <v>26.911144256591999</v>
      </c>
      <c r="E1409">
        <v>35.068576812743999</v>
      </c>
      <c r="F1409">
        <v>47.780334472656001</v>
      </c>
      <c r="G1409">
        <v>57.670490264892997</v>
      </c>
      <c r="H1409">
        <v>67.23673248291</v>
      </c>
      <c r="I1409" s="10">
        <f>IFERROR(EXP(TREND(LN($D$1:$H$1),LN(D1409:H1409),LN(Calculations!$B$2))),0)</f>
        <v>3.1117902551747977E-3</v>
      </c>
    </row>
    <row r="1410" spans="1:9" x14ac:dyDescent="0.35">
      <c r="A1410">
        <v>-80</v>
      </c>
      <c r="B1410">
        <v>20</v>
      </c>
      <c r="C1410">
        <f>ASIN(SQRT((SIN(RADIANS(PARAMETERS!$D$8-B1410)/2)*SIN(RADIANS(PARAMETERS!$D$8-B1410)/2))+(COS(RADIANS(B1410))*COS(RADIANS(PARAMETERS!$D$8))*SIN(RADIANS(PARAMETERS!$D$9-A1410)/2)*SIN(RADIANS(PARAMETERS!$D$9-A1410)/2))))*2*3958.756</f>
        <v>1311.9045421001179</v>
      </c>
      <c r="D1410">
        <v>27.184061050415</v>
      </c>
      <c r="E1410">
        <v>35.563652038573998</v>
      </c>
      <c r="F1410">
        <v>48.677749633788999</v>
      </c>
      <c r="G1410">
        <v>58.688426971436002</v>
      </c>
      <c r="H1410">
        <v>68.735458374022997</v>
      </c>
      <c r="I1410" s="10">
        <f>IFERROR(EXP(TREND(LN($D$1:$H$1),LN(D1410:H1410),LN(Calculations!$B$2))),0)</f>
        <v>3.2021642692691608E-3</v>
      </c>
    </row>
    <row r="1411" spans="1:9" x14ac:dyDescent="0.35">
      <c r="A1411">
        <v>-79.5</v>
      </c>
      <c r="B1411">
        <v>20</v>
      </c>
      <c r="C1411">
        <f>ASIN(SQRT((SIN(RADIANS(PARAMETERS!$D$8-B1411)/2)*SIN(RADIANS(PARAMETERS!$D$8-B1411)/2))+(COS(RADIANS(B1411))*COS(RADIANS(PARAMETERS!$D$8))*SIN(RADIANS(PARAMETERS!$D$9-A1411)/2)*SIN(RADIANS(PARAMETERS!$D$9-A1411)/2))))*2*3958.756</f>
        <v>1280.0429937665133</v>
      </c>
      <c r="D1411">
        <v>31.978975296021002</v>
      </c>
      <c r="E1411">
        <v>43.150245666503999</v>
      </c>
      <c r="F1411">
        <v>60.264503479003999</v>
      </c>
      <c r="G1411">
        <v>69.828643798827997</v>
      </c>
      <c r="H1411">
        <v>83.003807067870994</v>
      </c>
      <c r="I1411" s="10">
        <f>IFERROR(EXP(TREND(LN($D$1:$H$1),LN(D1411:H1411),LN(Calculations!$B$2))),0)</f>
        <v>4.882388122084338E-3</v>
      </c>
    </row>
    <row r="1412" spans="1:9" x14ac:dyDescent="0.35">
      <c r="A1412">
        <v>-79</v>
      </c>
      <c r="B1412">
        <v>20</v>
      </c>
      <c r="C1412">
        <f>ASIN(SQRT((SIN(RADIANS(PARAMETERS!$D$8-B1412)/2)*SIN(RADIANS(PARAMETERS!$D$8-B1412)/2))+(COS(RADIANS(B1412))*COS(RADIANS(PARAMETERS!$D$8))*SIN(RADIANS(PARAMETERS!$D$9-A1412)/2)*SIN(RADIANS(PARAMETERS!$D$9-A1412)/2))))*2*3958.756</f>
        <v>1248.2307357508944</v>
      </c>
      <c r="D1412">
        <v>49.863674163817997</v>
      </c>
      <c r="E1412">
        <v>67.606941223145</v>
      </c>
      <c r="F1412">
        <v>90.41731262207</v>
      </c>
      <c r="G1412">
        <v>107.9063873291</v>
      </c>
      <c r="H1412">
        <v>132.23547363281</v>
      </c>
      <c r="I1412" s="10">
        <f>IFERROR(EXP(TREND(LN($D$1:$H$1),LN(D1412:H1412),LN(Calculations!$B$2))),0)</f>
        <v>1.3769897047646857E-2</v>
      </c>
    </row>
    <row r="1413" spans="1:9" x14ac:dyDescent="0.35">
      <c r="A1413">
        <v>-78.5</v>
      </c>
      <c r="B1413">
        <v>20</v>
      </c>
      <c r="C1413">
        <f>ASIN(SQRT((SIN(RADIANS(PARAMETERS!$D$8-B1413)/2)*SIN(RADIANS(PARAMETERS!$D$8-B1413)/2))+(COS(RADIANS(B1413))*COS(RADIANS(PARAMETERS!$D$8))*SIN(RADIANS(PARAMETERS!$D$9-A1413)/2)*SIN(RADIANS(PARAMETERS!$D$9-A1413)/2))))*2*3958.756</f>
        <v>1216.4718801808226</v>
      </c>
      <c r="D1413">
        <v>92.546493530272997</v>
      </c>
      <c r="E1413">
        <v>134.95352172852</v>
      </c>
      <c r="F1413">
        <v>184.73461914063</v>
      </c>
      <c r="G1413">
        <v>223.60900878906</v>
      </c>
      <c r="H1413">
        <v>279.77682495117</v>
      </c>
      <c r="I1413" s="10">
        <f>IFERROR(EXP(TREND(LN($D$1:$H$1),LN(D1413:H1413),LN(Calculations!$B$2))),0)</f>
        <v>4.5148411992491526E-2</v>
      </c>
    </row>
    <row r="1414" spans="1:9" x14ac:dyDescent="0.35">
      <c r="A1414">
        <v>-78</v>
      </c>
      <c r="B1414">
        <v>20</v>
      </c>
      <c r="C1414">
        <f>ASIN(SQRT((SIN(RADIANS(PARAMETERS!$D$8-B1414)/2)*SIN(RADIANS(PARAMETERS!$D$8-B1414)/2))+(COS(RADIANS(B1414))*COS(RADIANS(PARAMETERS!$D$8))*SIN(RADIANS(PARAMETERS!$D$9-A1414)/2)*SIN(RADIANS(PARAMETERS!$D$9-A1414)/2))))*2*3958.756</f>
        <v>1184.7709658735002</v>
      </c>
      <c r="D1414">
        <v>105.42054748535</v>
      </c>
      <c r="E1414">
        <v>146.01962280273</v>
      </c>
      <c r="F1414">
        <v>195.11264038086</v>
      </c>
      <c r="G1414">
        <v>232.72666931152</v>
      </c>
      <c r="H1414">
        <v>286.20816040039</v>
      </c>
      <c r="I1414" s="10">
        <f>IFERROR(EXP(TREND(LN($D$1:$H$1),LN(D1414:H1414),LN(Calculations!$B$2))),0)</f>
        <v>7.724507299982851E-2</v>
      </c>
    </row>
    <row r="1415" spans="1:9" x14ac:dyDescent="0.35">
      <c r="A1415">
        <v>-77.5</v>
      </c>
      <c r="B1415">
        <v>20</v>
      </c>
      <c r="C1415">
        <f>ASIN(SQRT((SIN(RADIANS(PARAMETERS!$D$8-B1415)/2)*SIN(RADIANS(PARAMETERS!$D$8-B1415)/2))+(COS(RADIANS(B1415))*COS(RADIANS(PARAMETERS!$D$8))*SIN(RADIANS(PARAMETERS!$D$9-A1415)/2)*SIN(RADIANS(PARAMETERS!$D$9-A1415)/2))))*2*3958.756</f>
        <v>1153.1330149461617</v>
      </c>
      <c r="D1415">
        <v>98.698379516602003</v>
      </c>
      <c r="E1415">
        <v>137.875</v>
      </c>
      <c r="F1415">
        <v>181.78994750977</v>
      </c>
      <c r="G1415">
        <v>215.08447265625</v>
      </c>
      <c r="H1415">
        <v>262.00692749023</v>
      </c>
      <c r="I1415" s="10">
        <f>IFERROR(EXP(TREND(LN($D$1:$H$1),LN(D1415:H1415),LN(Calculations!$B$2))),0)</f>
        <v>7.2145774617566993E-2</v>
      </c>
    </row>
    <row r="1416" spans="1:9" x14ac:dyDescent="0.35">
      <c r="A1416">
        <v>-77</v>
      </c>
      <c r="B1416">
        <v>20</v>
      </c>
      <c r="C1416">
        <f>ASIN(SQRT((SIN(RADIANS(PARAMETERS!$D$8-B1416)/2)*SIN(RADIANS(PARAMETERS!$D$8-B1416)/2))+(COS(RADIANS(B1416))*COS(RADIANS(PARAMETERS!$D$8))*SIN(RADIANS(PARAMETERS!$D$9-A1416)/2)*SIN(RADIANS(PARAMETERS!$D$9-A1416)/2))))*2*3958.756</f>
        <v>1121.5635984523014</v>
      </c>
      <c r="D1416">
        <v>100.21189880371</v>
      </c>
      <c r="E1416">
        <v>143.4093170166</v>
      </c>
      <c r="F1416">
        <v>198.35916137695</v>
      </c>
      <c r="G1416">
        <v>241.62225341797</v>
      </c>
      <c r="H1416">
        <v>301.74951171875</v>
      </c>
      <c r="I1416" s="10">
        <f>IFERROR(EXP(TREND(LN($D$1:$H$1),LN(D1416:H1416),LN(Calculations!$B$2))),0)</f>
        <v>5.243132311148592E-2</v>
      </c>
    </row>
    <row r="1417" spans="1:9" x14ac:dyDescent="0.35">
      <c r="A1417">
        <v>-76.5</v>
      </c>
      <c r="B1417">
        <v>20</v>
      </c>
      <c r="C1417">
        <f>ASIN(SQRT((SIN(RADIANS(PARAMETERS!$D$8-B1417)/2)*SIN(RADIANS(PARAMETERS!$D$8-B1417)/2))+(COS(RADIANS(B1417))*COS(RADIANS(PARAMETERS!$D$8))*SIN(RADIANS(PARAMETERS!$D$9-A1417)/2)*SIN(RADIANS(PARAMETERS!$D$9-A1417)/2))))*2*3958.756</f>
        <v>1090.0689127200342</v>
      </c>
      <c r="D1417">
        <v>77.681884765625</v>
      </c>
      <c r="E1417">
        <v>102.79307556152</v>
      </c>
      <c r="F1417">
        <v>139.41506958008</v>
      </c>
      <c r="G1417">
        <v>161.33819580078</v>
      </c>
      <c r="H1417">
        <v>191.49728393555</v>
      </c>
      <c r="I1417" s="10">
        <f>IFERROR(EXP(TREND(LN($D$1:$H$1),LN(D1417:H1417),LN(Calculations!$B$2))),0)</f>
        <v>4.5912469925498571E-2</v>
      </c>
    </row>
    <row r="1418" spans="1:9" x14ac:dyDescent="0.35">
      <c r="A1418">
        <v>-76</v>
      </c>
      <c r="B1418">
        <v>20</v>
      </c>
      <c r="C1418">
        <f>ASIN(SQRT((SIN(RADIANS(PARAMETERS!$D$8-B1418)/2)*SIN(RADIANS(PARAMETERS!$D$8-B1418)/2))+(COS(RADIANS(B1418))*COS(RADIANS(PARAMETERS!$D$8))*SIN(RADIANS(PARAMETERS!$D$9-A1418)/2)*SIN(RADIANS(PARAMETERS!$D$9-A1418)/2))))*2*3958.756</f>
        <v>1058.6558684217659</v>
      </c>
      <c r="D1418">
        <v>81.467842102050994</v>
      </c>
      <c r="E1418">
        <v>108.23915863037</v>
      </c>
      <c r="F1418">
        <v>145.55187988281</v>
      </c>
      <c r="G1418">
        <v>169.21467590332</v>
      </c>
      <c r="H1418">
        <v>201.9303894043</v>
      </c>
      <c r="I1418" s="10">
        <f>IFERROR(EXP(TREND(LN($D$1:$H$1),LN(D1418:H1418),LN(Calculations!$B$2))),0)</f>
        <v>5.1602149960149932E-2</v>
      </c>
    </row>
    <row r="1419" spans="1:9" x14ac:dyDescent="0.35">
      <c r="A1419">
        <v>-75.5</v>
      </c>
      <c r="B1419">
        <v>20</v>
      </c>
      <c r="C1419">
        <f>ASIN(SQRT((SIN(RADIANS(PARAMETERS!$D$8-B1419)/2)*SIN(RADIANS(PARAMETERS!$D$8-B1419)/2))+(COS(RADIANS(B1419))*COS(RADIANS(PARAMETERS!$D$8))*SIN(RADIANS(PARAMETERS!$D$9-A1419)/2)*SIN(RADIANS(PARAMETERS!$D$9-A1419)/2))))*2*3958.756</f>
        <v>1027.332194839257</v>
      </c>
      <c r="D1419">
        <v>88.048156738280994</v>
      </c>
      <c r="E1419">
        <v>118.84830474854</v>
      </c>
      <c r="F1419">
        <v>157.67221069336</v>
      </c>
      <c r="G1419">
        <v>184.2936706543</v>
      </c>
      <c r="H1419">
        <v>221.31661987305</v>
      </c>
      <c r="I1419" s="10">
        <f>IFERROR(EXP(TREND(LN($D$1:$H$1),LN(D1419:H1419),LN(Calculations!$B$2))),0)</f>
        <v>6.1934415425598986E-2</v>
      </c>
    </row>
    <row r="1420" spans="1:9" x14ac:dyDescent="0.35">
      <c r="A1420">
        <v>-75</v>
      </c>
      <c r="B1420">
        <v>20</v>
      </c>
      <c r="C1420">
        <f>ASIN(SQRT((SIN(RADIANS(PARAMETERS!$D$8-B1420)/2)*SIN(RADIANS(PARAMETERS!$D$8-B1420)/2))+(COS(RADIANS(B1420))*COS(RADIANS(PARAMETERS!$D$8))*SIN(RADIANS(PARAMETERS!$D$9-A1420)/2)*SIN(RADIANS(PARAMETERS!$D$9-A1420)/2))))*2*3958.756</f>
        <v>996.10656232549616</v>
      </c>
      <c r="D1420">
        <v>78.068550109862997</v>
      </c>
      <c r="E1420">
        <v>103.53569030762</v>
      </c>
      <c r="F1420">
        <v>140.62112426758</v>
      </c>
      <c r="G1420">
        <v>163.41557312012</v>
      </c>
      <c r="H1420">
        <v>194.91667175293</v>
      </c>
      <c r="I1420" s="10">
        <f>IFERROR(EXP(TREND(LN($D$1:$H$1),LN(D1420:H1420),LN(Calculations!$B$2))),0)</f>
        <v>4.4985900369573527E-2</v>
      </c>
    </row>
    <row r="1421" spans="1:9" x14ac:dyDescent="0.35">
      <c r="A1421">
        <v>-74.5</v>
      </c>
      <c r="B1421">
        <v>20</v>
      </c>
      <c r="C1421">
        <f>ASIN(SQRT((SIN(RADIANS(PARAMETERS!$D$8-B1421)/2)*SIN(RADIANS(PARAMETERS!$D$8-B1421)/2))+(COS(RADIANS(B1421))*COS(RADIANS(PARAMETERS!$D$8))*SIN(RADIANS(PARAMETERS!$D$9-A1421)/2)*SIN(RADIANS(PARAMETERS!$D$9-A1421)/2))))*2*3958.756</f>
        <v>964.98872663019188</v>
      </c>
      <c r="D1421">
        <v>69.133338928222997</v>
      </c>
      <c r="E1421">
        <v>91.031761169434006</v>
      </c>
      <c r="F1421">
        <v>125.54624938965</v>
      </c>
      <c r="G1421">
        <v>146.87379455566</v>
      </c>
      <c r="H1421">
        <v>174.33428955078</v>
      </c>
      <c r="I1421" s="10">
        <f>IFERROR(EXP(TREND(LN($D$1:$H$1),LN(D1421:H1421),LN(Calculations!$B$2))),0)</f>
        <v>3.1676721320237383E-2</v>
      </c>
    </row>
    <row r="1422" spans="1:9" x14ac:dyDescent="0.35">
      <c r="A1422">
        <v>-74</v>
      </c>
      <c r="B1422">
        <v>20</v>
      </c>
      <c r="C1422">
        <f>ASIN(SQRT((SIN(RADIANS(PARAMETERS!$D$8-B1422)/2)*SIN(RADIANS(PARAMETERS!$D$8-B1422)/2))+(COS(RADIANS(B1422))*COS(RADIANS(PARAMETERS!$D$8))*SIN(RADIANS(PARAMETERS!$D$9-A1422)/2)*SIN(RADIANS(PARAMETERS!$D$9-A1422)/2))))*2*3958.756</f>
        <v>933.98969958111138</v>
      </c>
      <c r="D1422">
        <v>63.15531539917</v>
      </c>
      <c r="E1422">
        <v>83.564666748047003</v>
      </c>
      <c r="F1422">
        <v>115.90319824219</v>
      </c>
      <c r="G1422">
        <v>138.6349029541</v>
      </c>
      <c r="H1422">
        <v>164.75007629395</v>
      </c>
      <c r="I1422" s="10">
        <f>IFERROR(EXP(TREND(LN($D$1:$H$1),LN(D1422:H1422),LN(Calculations!$B$2))),0)</f>
        <v>2.3518266755158449E-2</v>
      </c>
    </row>
    <row r="1423" spans="1:9" x14ac:dyDescent="0.35">
      <c r="A1423">
        <v>-73.5</v>
      </c>
      <c r="B1423">
        <v>20</v>
      </c>
      <c r="C1423">
        <f>ASIN(SQRT((SIN(RADIANS(PARAMETERS!$D$8-B1423)/2)*SIN(RADIANS(PARAMETERS!$D$8-B1423)/2))+(COS(RADIANS(B1423))*COS(RADIANS(PARAMETERS!$D$8))*SIN(RADIANS(PARAMETERS!$D$9-A1423)/2)*SIN(RADIANS(PARAMETERS!$D$9-A1423)/2))))*2*3958.756</f>
        <v>903.12195163879949</v>
      </c>
      <c r="D1423">
        <v>54.626544952392997</v>
      </c>
      <c r="E1423">
        <v>72.814979553222997</v>
      </c>
      <c r="F1423">
        <v>99.588737487792997</v>
      </c>
      <c r="G1423">
        <v>120.48236083984</v>
      </c>
      <c r="H1423">
        <v>145.88143920898</v>
      </c>
      <c r="I1423" s="10">
        <f>IFERROR(EXP(TREND(LN($D$1:$H$1),LN(D1423:H1423),LN(Calculations!$B$2))),0)</f>
        <v>1.631288675825468E-2</v>
      </c>
    </row>
    <row r="1424" spans="1:9" x14ac:dyDescent="0.35">
      <c r="A1424">
        <v>-73</v>
      </c>
      <c r="B1424">
        <v>20</v>
      </c>
      <c r="C1424">
        <f>ASIN(SQRT((SIN(RADIANS(PARAMETERS!$D$8-B1424)/2)*SIN(RADIANS(PARAMETERS!$D$8-B1424)/2))+(COS(RADIANS(B1424))*COS(RADIANS(PARAMETERS!$D$8))*SIN(RADIANS(PARAMETERS!$D$9-A1424)/2)*SIN(RADIANS(PARAMETERS!$D$9-A1424)/2))))*2*3958.756</f>
        <v>872.39965311637161</v>
      </c>
      <c r="D1424">
        <v>52.416416168212997</v>
      </c>
      <c r="E1424">
        <v>70.477600097655994</v>
      </c>
      <c r="F1424">
        <v>96.174766540527003</v>
      </c>
      <c r="G1424">
        <v>116.19264221191</v>
      </c>
      <c r="H1424">
        <v>142.06764221191</v>
      </c>
      <c r="I1424" s="10">
        <f>IFERROR(EXP(TREND(LN($D$1:$H$1),LN(D1424:H1424),LN(Calculations!$B$2))),0)</f>
        <v>1.4685874660791092E-2</v>
      </c>
    </row>
    <row r="1425" spans="1:9" x14ac:dyDescent="0.35">
      <c r="A1425">
        <v>-72.5</v>
      </c>
      <c r="B1425">
        <v>20</v>
      </c>
      <c r="C1425">
        <f>ASIN(SQRT((SIN(RADIANS(PARAMETERS!$D$8-B1425)/2)*SIN(RADIANS(PARAMETERS!$D$8-B1425)/2))+(COS(RADIANS(B1425))*COS(RADIANS(PARAMETERS!$D$8))*SIN(RADIANS(PARAMETERS!$D$9-A1425)/2)*SIN(RADIANS(PARAMETERS!$D$9-A1425)/2))))*2*3958.756</f>
        <v>841.83896243876643</v>
      </c>
      <c r="D1425">
        <v>53.880397796631001</v>
      </c>
      <c r="E1425">
        <v>71.943748474120994</v>
      </c>
      <c r="F1425">
        <v>98.27904510498</v>
      </c>
      <c r="G1425">
        <v>118.81105041504</v>
      </c>
      <c r="H1425">
        <v>144.69047546387</v>
      </c>
      <c r="I1425" s="10">
        <f>IFERROR(EXP(TREND(LN($D$1:$H$1),LN(D1425:H1425),LN(Calculations!$B$2))),0)</f>
        <v>1.5723896978144757E-2</v>
      </c>
    </row>
    <row r="1426" spans="1:9" x14ac:dyDescent="0.35">
      <c r="A1426">
        <v>-72</v>
      </c>
      <c r="B1426">
        <v>20</v>
      </c>
      <c r="C1426">
        <f>ASIN(SQRT((SIN(RADIANS(PARAMETERS!$D$8-B1426)/2)*SIN(RADIANS(PARAMETERS!$D$8-B1426)/2))+(COS(RADIANS(B1426))*COS(RADIANS(PARAMETERS!$D$8))*SIN(RADIANS(PARAMETERS!$D$9-A1426)/2)*SIN(RADIANS(PARAMETERS!$D$9-A1426)/2))))*2*3958.756</f>
        <v>811.45837177790816</v>
      </c>
      <c r="D1426">
        <v>61.275337219237997</v>
      </c>
      <c r="E1426">
        <v>80.199172973632997</v>
      </c>
      <c r="F1426">
        <v>109.82936859131</v>
      </c>
      <c r="G1426">
        <v>132.55462646484</v>
      </c>
      <c r="H1426">
        <v>158.05541992188</v>
      </c>
      <c r="I1426" s="10">
        <f>IFERROR(EXP(TREND(LN($D$1:$H$1),LN(D1426:H1426),LN(Calculations!$B$2))),0)</f>
        <v>2.2152044358927155E-2</v>
      </c>
    </row>
    <row r="1427" spans="1:9" x14ac:dyDescent="0.35">
      <c r="A1427">
        <v>-71.5</v>
      </c>
      <c r="B1427">
        <v>20</v>
      </c>
      <c r="C1427">
        <f>ASIN(SQRT((SIN(RADIANS(PARAMETERS!$D$8-B1427)/2)*SIN(RADIANS(PARAMETERS!$D$8-B1427)/2))+(COS(RADIANS(B1427))*COS(RADIANS(PARAMETERS!$D$8))*SIN(RADIANS(PARAMETERS!$D$9-A1427)/2)*SIN(RADIANS(PARAMETERS!$D$9-A1427)/2))))*2*3958.756</f>
        <v>781.27912282305317</v>
      </c>
      <c r="D1427">
        <v>76.87313079834</v>
      </c>
      <c r="E1427">
        <v>102.369972229</v>
      </c>
      <c r="F1427">
        <v>140.01164245605</v>
      </c>
      <c r="G1427">
        <v>163.26837158203</v>
      </c>
      <c r="H1427">
        <v>195.52931213379</v>
      </c>
      <c r="I1427" s="10">
        <f>IFERROR(EXP(TREND(LN($D$1:$H$1),LN(D1427:H1427),LN(Calculations!$B$2))),0)</f>
        <v>4.1221784628623727E-2</v>
      </c>
    </row>
    <row r="1428" spans="1:9" x14ac:dyDescent="0.35">
      <c r="A1428">
        <v>-71</v>
      </c>
      <c r="B1428">
        <v>20</v>
      </c>
      <c r="C1428">
        <f>ASIN(SQRT((SIN(RADIANS(PARAMETERS!$D$8-B1428)/2)*SIN(RADIANS(PARAMETERS!$D$8-B1428)/2))+(COS(RADIANS(B1428))*COS(RADIANS(PARAMETERS!$D$8))*SIN(RADIANS(PARAMETERS!$D$9-A1428)/2)*SIN(RADIANS(PARAMETERS!$D$9-A1428)/2))))*2*3958.756</f>
        <v>751.32570841712527</v>
      </c>
      <c r="D1428">
        <v>97.502029418945</v>
      </c>
      <c r="E1428">
        <v>132.98114013672</v>
      </c>
      <c r="F1428">
        <v>173.15591430664</v>
      </c>
      <c r="G1428">
        <v>203.31503295898</v>
      </c>
      <c r="H1428">
        <v>245.466796875</v>
      </c>
      <c r="I1428" s="10">
        <f>IFERROR(EXP(TREND(LN($D$1:$H$1),LN(D1428:H1428),LN(Calculations!$B$2))),0)</f>
        <v>8.16578287573166E-2</v>
      </c>
    </row>
    <row r="1429" spans="1:9" x14ac:dyDescent="0.35">
      <c r="A1429">
        <v>-70.5</v>
      </c>
      <c r="B1429">
        <v>20</v>
      </c>
      <c r="C1429">
        <f>ASIN(SQRT((SIN(RADIANS(PARAMETERS!$D$8-B1429)/2)*SIN(RADIANS(PARAMETERS!$D$8-B1429)/2))+(COS(RADIANS(B1429))*COS(RADIANS(PARAMETERS!$D$8))*SIN(RADIANS(PARAMETERS!$D$9-A1429)/2)*SIN(RADIANS(PARAMETERS!$D$9-A1429)/2))))*2*3958.756</f>
        <v>721.62647939438614</v>
      </c>
      <c r="D1429">
        <v>97.361450195312997</v>
      </c>
      <c r="E1429">
        <v>132.0747833252</v>
      </c>
      <c r="F1429">
        <v>170.93441772461</v>
      </c>
      <c r="G1429">
        <v>199.96656799316</v>
      </c>
      <c r="H1429">
        <v>240.37992858887</v>
      </c>
      <c r="I1429" s="10">
        <f>IFERROR(EXP(TREND(LN($D$1:$H$1),LN(D1429:H1429),LN(Calculations!$B$2))),0)</f>
        <v>8.6859506495343963E-2</v>
      </c>
    </row>
    <row r="1430" spans="1:9" x14ac:dyDescent="0.35">
      <c r="A1430">
        <v>-70</v>
      </c>
      <c r="B1430">
        <v>20</v>
      </c>
      <c r="C1430">
        <f>ASIN(SQRT((SIN(RADIANS(PARAMETERS!$D$8-B1430)/2)*SIN(RADIANS(PARAMETERS!$D$8-B1430)/2))+(COS(RADIANS(B1430))*COS(RADIANS(PARAMETERS!$D$8))*SIN(RADIANS(PARAMETERS!$D$9-A1430)/2)*SIN(RADIANS(PARAMETERS!$D$9-A1430)/2))))*2*3958.756</f>
        <v>692.2143802513466</v>
      </c>
      <c r="D1430">
        <v>86.867599487305</v>
      </c>
      <c r="E1430">
        <v>116.3310546875</v>
      </c>
      <c r="F1430">
        <v>154.58795166016</v>
      </c>
      <c r="G1430">
        <v>180.39762878418</v>
      </c>
      <c r="H1430">
        <v>216.228515625</v>
      </c>
      <c r="I1430" s="10">
        <f>IFERROR(EXP(TREND(LN($D$1:$H$1),LN(D1430:H1430),LN(Calculations!$B$2))),0)</f>
        <v>6.1051601847909621E-2</v>
      </c>
    </row>
    <row r="1431" spans="1:9" x14ac:dyDescent="0.35">
      <c r="A1431">
        <v>-69.5</v>
      </c>
      <c r="B1431">
        <v>20</v>
      </c>
      <c r="C1431">
        <f>ASIN(SQRT((SIN(RADIANS(PARAMETERS!$D$8-B1431)/2)*SIN(RADIANS(PARAMETERS!$D$8-B1431)/2))+(COS(RADIANS(B1431))*COS(RADIANS(PARAMETERS!$D$8))*SIN(RADIANS(PARAMETERS!$D$9-A1431)/2)*SIN(RADIANS(PARAMETERS!$D$9-A1431)/2))))*2*3958.756</f>
        <v>663.12784226229019</v>
      </c>
      <c r="D1431">
        <v>72.903190612792997</v>
      </c>
      <c r="E1431">
        <v>96.373329162597997</v>
      </c>
      <c r="F1431">
        <v>132.97358703613</v>
      </c>
      <c r="G1431">
        <v>155.22773742676</v>
      </c>
      <c r="H1431">
        <v>186.13414001465</v>
      </c>
      <c r="I1431" s="10">
        <f>IFERROR(EXP(TREND(LN($D$1:$H$1),LN(D1431:H1431),LN(Calculations!$B$2))),0)</f>
        <v>3.5367982144795113E-2</v>
      </c>
    </row>
    <row r="1432" spans="1:9" x14ac:dyDescent="0.35">
      <c r="A1432">
        <v>-69</v>
      </c>
      <c r="B1432">
        <v>20</v>
      </c>
      <c r="C1432">
        <f>ASIN(SQRT((SIN(RADIANS(PARAMETERS!$D$8-B1432)/2)*SIN(RADIANS(PARAMETERS!$D$8-B1432)/2))+(COS(RADIANS(B1432))*COS(RADIANS(PARAMETERS!$D$8))*SIN(RADIANS(PARAMETERS!$D$9-A1432)/2)*SIN(RADIANS(PARAMETERS!$D$9-A1432)/2))))*2*3958.756</f>
        <v>634.41186815650997</v>
      </c>
      <c r="D1432">
        <v>58.851398468017997</v>
      </c>
      <c r="E1432">
        <v>75.872695922852003</v>
      </c>
      <c r="F1432">
        <v>102.08824920654</v>
      </c>
      <c r="G1432">
        <v>122.28437042236</v>
      </c>
      <c r="H1432">
        <v>147.13101196289</v>
      </c>
      <c r="I1432" s="10">
        <f>IFERROR(EXP(TREND(LN($D$1:$H$1),LN(D1432:H1432),LN(Calculations!$B$2))),0)</f>
        <v>2.1258136879849416E-2</v>
      </c>
    </row>
    <row r="1433" spans="1:9" x14ac:dyDescent="0.35">
      <c r="A1433">
        <v>-68.5</v>
      </c>
      <c r="B1433">
        <v>20</v>
      </c>
      <c r="C1433">
        <f>ASIN(SQRT((SIN(RADIANS(PARAMETERS!$D$8-B1433)/2)*SIN(RADIANS(PARAMETERS!$D$8-B1433)/2))+(COS(RADIANS(B1433))*COS(RADIANS(PARAMETERS!$D$8))*SIN(RADIANS(PARAMETERS!$D$9-A1433)/2)*SIN(RADIANS(PARAMETERS!$D$9-A1433)/2))))*2*3958.756</f>
        <v>606.119348059446</v>
      </c>
      <c r="D1433">
        <v>59.799392700195</v>
      </c>
      <c r="E1433">
        <v>77.29150390625</v>
      </c>
      <c r="F1433">
        <v>104.30722045898</v>
      </c>
      <c r="G1433">
        <v>125.1686706543</v>
      </c>
      <c r="H1433">
        <v>150.10858154297</v>
      </c>
      <c r="I1433" s="10">
        <f>IFERROR(EXP(TREND(LN($D$1:$H$1),LN(D1433:H1433),LN(Calculations!$B$2))),0)</f>
        <v>2.1939813603950583E-2</v>
      </c>
    </row>
    <row r="1434" spans="1:9" x14ac:dyDescent="0.35">
      <c r="A1434">
        <v>-68</v>
      </c>
      <c r="B1434">
        <v>20</v>
      </c>
      <c r="C1434">
        <f>ASIN(SQRT((SIN(RADIANS(PARAMETERS!$D$8-B1434)/2)*SIN(RADIANS(PARAMETERS!$D$8-B1434)/2))+(COS(RADIANS(B1434))*COS(RADIANS(PARAMETERS!$D$8))*SIN(RADIANS(PARAMETERS!$D$9-A1434)/2)*SIN(RADIANS(PARAMETERS!$D$9-A1434)/2))))*2*3958.756</f>
        <v>578.31265107995159</v>
      </c>
      <c r="D1434">
        <v>67.237815856934006</v>
      </c>
      <c r="E1434">
        <v>88.367935180664006</v>
      </c>
      <c r="F1434">
        <v>121.60250854492</v>
      </c>
      <c r="G1434">
        <v>144.0403137207</v>
      </c>
      <c r="H1434">
        <v>172.52755737305</v>
      </c>
      <c r="I1434" s="10">
        <f>IFERROR(EXP(TREND(LN($D$1:$H$1),LN(D1434:H1434),LN(Calculations!$B$2))),0)</f>
        <v>2.8379478985090179E-2</v>
      </c>
    </row>
    <row r="1435" spans="1:9" x14ac:dyDescent="0.35">
      <c r="A1435">
        <v>-67.5</v>
      </c>
      <c r="B1435">
        <v>20</v>
      </c>
      <c r="C1435">
        <f>ASIN(SQRT((SIN(RADIANS(PARAMETERS!$D$8-B1435)/2)*SIN(RADIANS(PARAMETERS!$D$8-B1435)/2))+(COS(RADIANS(B1435))*COS(RADIANS(PARAMETERS!$D$8))*SIN(RADIANS(PARAMETERS!$D$9-A1435)/2)*SIN(RADIANS(PARAMETERS!$D$9-A1435)/2))))*2*3958.756</f>
        <v>551.06553876452699</v>
      </c>
      <c r="D1435">
        <v>68.555130004882997</v>
      </c>
      <c r="E1435">
        <v>89.984878540039006</v>
      </c>
      <c r="F1435">
        <v>123.64398956299</v>
      </c>
      <c r="G1435">
        <v>145.72875976563</v>
      </c>
      <c r="H1435">
        <v>174.1644744873</v>
      </c>
      <c r="I1435" s="10">
        <f>IFERROR(EXP(TREND(LN($D$1:$H$1),LN(D1435:H1435),LN(Calculations!$B$2))),0)</f>
        <v>3.0446825320112354E-2</v>
      </c>
    </row>
    <row r="1436" spans="1:9" x14ac:dyDescent="0.35">
      <c r="A1436">
        <v>-67</v>
      </c>
      <c r="B1436">
        <v>20</v>
      </c>
      <c r="C1436">
        <f>ASIN(SQRT((SIN(RADIANS(PARAMETERS!$D$8-B1436)/2)*SIN(RADIANS(PARAMETERS!$D$8-B1436)/2))+(COS(RADIANS(B1436))*COS(RADIANS(PARAMETERS!$D$8))*SIN(RADIANS(PARAMETERS!$D$9-A1436)/2)*SIN(RADIANS(PARAMETERS!$D$9-A1436)/2))))*2*3958.756</f>
        <v>524.46544208323155</v>
      </c>
      <c r="D1436">
        <v>60.748844146728999</v>
      </c>
      <c r="E1436">
        <v>78.914436340332003</v>
      </c>
      <c r="F1436">
        <v>107.12476348877</v>
      </c>
      <c r="G1436">
        <v>129.00978088379</v>
      </c>
      <c r="H1436">
        <v>154.13543701172</v>
      </c>
      <c r="I1436" s="10">
        <f>IFERROR(EXP(TREND(LN($D$1:$H$1),LN(D1436:H1436),LN(Calculations!$B$2))),0)</f>
        <v>2.233360052932051E-2</v>
      </c>
    </row>
    <row r="1437" spans="1:9" x14ac:dyDescent="0.35">
      <c r="A1437">
        <v>-66.5</v>
      </c>
      <c r="B1437">
        <v>20</v>
      </c>
      <c r="C1437">
        <f>ASIN(SQRT((SIN(RADIANS(PARAMETERS!$D$8-B1437)/2)*SIN(RADIANS(PARAMETERS!$D$8-B1437)/2))+(COS(RADIANS(B1437))*COS(RADIANS(PARAMETERS!$D$8))*SIN(RADIANS(PARAMETERS!$D$9-A1437)/2)*SIN(RADIANS(PARAMETERS!$D$9-A1437)/2))))*2*3958.756</f>
        <v>498.61612648657081</v>
      </c>
      <c r="D1437">
        <v>45.315395355225</v>
      </c>
      <c r="E1437">
        <v>60.592517852782997</v>
      </c>
      <c r="F1437">
        <v>79.286026000977003</v>
      </c>
      <c r="G1437">
        <v>93.37370300293</v>
      </c>
      <c r="H1437">
        <v>113.12753295898</v>
      </c>
      <c r="I1437" s="10">
        <f>IFERROR(EXP(TREND(LN($D$1:$H$1),LN(D1437:H1437),LN(Calculations!$B$2))),0)</f>
        <v>1.1801096238061535E-2</v>
      </c>
    </row>
    <row r="1438" spans="1:9" x14ac:dyDescent="0.35">
      <c r="A1438">
        <v>-66</v>
      </c>
      <c r="B1438">
        <v>20</v>
      </c>
      <c r="C1438">
        <f>ASIN(SQRT((SIN(RADIANS(PARAMETERS!$D$8-B1438)/2)*SIN(RADIANS(PARAMETERS!$D$8-B1438)/2))+(COS(RADIANS(B1438))*COS(RADIANS(PARAMETERS!$D$8))*SIN(RADIANS(PARAMETERS!$D$9-A1438)/2)*SIN(RADIANS(PARAMETERS!$D$9-A1438)/2))))*2*3958.756</f>
        <v>473.64072971233486</v>
      </c>
      <c r="D1438">
        <v>43.897243499756001</v>
      </c>
      <c r="E1438">
        <v>58.153182983397997</v>
      </c>
      <c r="F1438">
        <v>74.895393371582003</v>
      </c>
      <c r="G1438">
        <v>87.355171203612997</v>
      </c>
      <c r="H1438">
        <v>104.64311218262</v>
      </c>
      <c r="I1438" s="10">
        <f>IFERROR(EXP(TREND(LN($D$1:$H$1),LN(D1438:H1438),LN(Calculations!$B$2))),0)</f>
        <v>1.1544360160543528E-2</v>
      </c>
    </row>
    <row r="1439" spans="1:9" x14ac:dyDescent="0.35">
      <c r="A1439">
        <v>-65.5</v>
      </c>
      <c r="B1439">
        <v>20</v>
      </c>
      <c r="C1439">
        <f>ASIN(SQRT((SIN(RADIANS(PARAMETERS!$D$8-B1439)/2)*SIN(RADIANS(PARAMETERS!$D$8-B1439)/2))+(COS(RADIANS(B1439))*COS(RADIANS(PARAMETERS!$D$8))*SIN(RADIANS(PARAMETERS!$D$9-A1439)/2)*SIN(RADIANS(PARAMETERS!$D$9-A1439)/2))))*2*3958.756</f>
        <v>449.68507875034214</v>
      </c>
      <c r="D1439">
        <v>48.101257324218999</v>
      </c>
      <c r="E1439">
        <v>62.011249542236001</v>
      </c>
      <c r="F1439">
        <v>78.421051025390994</v>
      </c>
      <c r="G1439">
        <v>90.45849609375</v>
      </c>
      <c r="H1439">
        <v>106.95950317383</v>
      </c>
      <c r="I1439" s="10">
        <f>IFERROR(EXP(TREND(LN($D$1:$H$1),LN(D1439:H1439),LN(Calculations!$B$2))),0)</f>
        <v>1.6314389001158957E-2</v>
      </c>
    </row>
    <row r="1440" spans="1:9" x14ac:dyDescent="0.35">
      <c r="A1440">
        <v>-65</v>
      </c>
      <c r="B1440">
        <v>20</v>
      </c>
      <c r="C1440">
        <f>ASIN(SQRT((SIN(RADIANS(PARAMETERS!$D$8-B1440)/2)*SIN(RADIANS(PARAMETERS!$D$8-B1440)/2))+(COS(RADIANS(B1440))*COS(RADIANS(PARAMETERS!$D$8))*SIN(RADIANS(PARAMETERS!$D$9-A1440)/2)*SIN(RADIANS(PARAMETERS!$D$9-A1440)/2))))*2*3958.756</f>
        <v>426.92105371430665</v>
      </c>
      <c r="D1440">
        <v>53.190101623535</v>
      </c>
      <c r="E1440">
        <v>66.800491333007997</v>
      </c>
      <c r="F1440">
        <v>84.26921081543</v>
      </c>
      <c r="G1440">
        <v>97.058380126952997</v>
      </c>
      <c r="H1440">
        <v>114.56113433838</v>
      </c>
      <c r="I1440" s="10">
        <f>IFERROR(EXP(TREND(LN($D$1:$H$1),LN(D1440:H1440),LN(Calculations!$B$2))),0)</f>
        <v>2.2729742153498596E-2</v>
      </c>
    </row>
    <row r="1441" spans="1:9" x14ac:dyDescent="0.35">
      <c r="A1441">
        <v>-64.5</v>
      </c>
      <c r="B1441">
        <v>20</v>
      </c>
      <c r="C1441">
        <f>ASIN(SQRT((SIN(RADIANS(PARAMETERS!$D$8-B1441)/2)*SIN(RADIANS(PARAMETERS!$D$8-B1441)/2))+(COS(RADIANS(B1441))*COS(RADIANS(PARAMETERS!$D$8))*SIN(RADIANS(PARAMETERS!$D$9-A1441)/2)*SIN(RADIANS(PARAMETERS!$D$9-A1441)/2))))*2*3958.756</f>
        <v>405.5495413000213</v>
      </c>
      <c r="D1441">
        <v>46.36107635498</v>
      </c>
      <c r="E1441">
        <v>59.805969238281001</v>
      </c>
      <c r="F1441">
        <v>74.911437988280994</v>
      </c>
      <c r="G1441">
        <v>85.908355712890994</v>
      </c>
      <c r="H1441">
        <v>100.88751220703</v>
      </c>
      <c r="I1441" s="10">
        <f>IFERROR(EXP(TREND(LN($D$1:$H$1),LN(D1441:H1441),LN(Calculations!$B$2))),0)</f>
        <v>1.5363234875939654E-2</v>
      </c>
    </row>
    <row r="1442" spans="1:9" x14ac:dyDescent="0.35">
      <c r="A1442">
        <v>-64</v>
      </c>
      <c r="B1442">
        <v>20</v>
      </c>
      <c r="C1442">
        <f>ASIN(SQRT((SIN(RADIANS(PARAMETERS!$D$8-B1442)/2)*SIN(RADIANS(PARAMETERS!$D$8-B1442)/2))+(COS(RADIANS(B1442))*COS(RADIANS(PARAMETERS!$D$8))*SIN(RADIANS(PARAMETERS!$D$9-A1442)/2)*SIN(RADIANS(PARAMETERS!$D$9-A1442)/2))))*2*3958.756</f>
        <v>385.80218909906404</v>
      </c>
      <c r="D1442">
        <v>36.158710479736001</v>
      </c>
      <c r="E1442">
        <v>45.564395904541001</v>
      </c>
      <c r="F1442">
        <v>59.382621765137003</v>
      </c>
      <c r="G1442">
        <v>67.738075256347997</v>
      </c>
      <c r="H1442">
        <v>79.053276062012003</v>
      </c>
      <c r="I1442" s="10">
        <f>IFERROR(EXP(TREND(LN($D$1:$H$1),LN(D1442:H1442),LN(Calculations!$B$2))),0)</f>
        <v>7.0627506479136798E-3</v>
      </c>
    </row>
    <row r="1443" spans="1:9" x14ac:dyDescent="0.35">
      <c r="A1443">
        <v>-63.5</v>
      </c>
      <c r="B1443">
        <v>20</v>
      </c>
      <c r="C1443">
        <f>ASIN(SQRT((SIN(RADIANS(PARAMETERS!$D$8-B1443)/2)*SIN(RADIANS(PARAMETERS!$D$8-B1443)/2))+(COS(RADIANS(B1443))*COS(RADIANS(PARAMETERS!$D$8))*SIN(RADIANS(PARAMETERS!$D$9-A1443)/2)*SIN(RADIANS(PARAMETERS!$D$9-A1443)/2))))*2*3958.756</f>
        <v>367.94074623652966</v>
      </c>
      <c r="D1443">
        <v>28.785245895386002</v>
      </c>
      <c r="E1443">
        <v>35.820323944092003</v>
      </c>
      <c r="F1443">
        <v>46.245018005371001</v>
      </c>
      <c r="G1443">
        <v>54.018123626708999</v>
      </c>
      <c r="H1443">
        <v>63.685104370117003</v>
      </c>
      <c r="I1443" s="10">
        <f>IFERROR(EXP(TREND(LN($D$1:$H$1),LN(D1443:H1443),LN(Calculations!$B$2))),0)</f>
        <v>3.5398570925410213E-3</v>
      </c>
    </row>
    <row r="1444" spans="1:9" x14ac:dyDescent="0.35">
      <c r="A1444">
        <v>-63</v>
      </c>
      <c r="B1444">
        <v>20</v>
      </c>
      <c r="C1444">
        <f>ASIN(SQRT((SIN(RADIANS(PARAMETERS!$D$8-B1444)/2)*SIN(RADIANS(PARAMETERS!$D$8-B1444)/2))+(COS(RADIANS(B1444))*COS(RADIANS(PARAMETERS!$D$8))*SIN(RADIANS(PARAMETERS!$D$9-A1444)/2)*SIN(RADIANS(PARAMETERS!$D$9-A1444)/2))))*2*3958.756</f>
        <v>352.25234790693065</v>
      </c>
      <c r="D1444">
        <v>20.896192550658998</v>
      </c>
      <c r="E1444">
        <v>27.149145126343001</v>
      </c>
      <c r="F1444">
        <v>34.574745178222997</v>
      </c>
      <c r="G1444">
        <v>40.052082061767997</v>
      </c>
      <c r="H1444">
        <v>47.595420837402003</v>
      </c>
      <c r="I1444" s="10">
        <f>IFERROR(EXP(TREND(LN($D$1:$H$1),LN(D1444:H1444),LN(Calculations!$B$2))),0)</f>
        <v>1.508222457810711E-3</v>
      </c>
    </row>
    <row r="1445" spans="1:9" x14ac:dyDescent="0.35">
      <c r="A1445">
        <v>-62.5</v>
      </c>
      <c r="B1445">
        <v>20</v>
      </c>
      <c r="C1445">
        <f>ASIN(SQRT((SIN(RADIANS(PARAMETERS!$D$8-B1445)/2)*SIN(RADIANS(PARAMETERS!$D$8-B1445)/2))+(COS(RADIANS(B1445))*COS(RADIANS(PARAMETERS!$D$8))*SIN(RADIANS(PARAMETERS!$D$9-A1445)/2)*SIN(RADIANS(PARAMETERS!$D$9-A1445)/2))))*2*3958.756</f>
        <v>339.03890725904421</v>
      </c>
      <c r="D1445">
        <v>16.289165496826001</v>
      </c>
      <c r="E1445">
        <v>20.910438537598001</v>
      </c>
      <c r="F1445">
        <v>27.527439117431999</v>
      </c>
      <c r="G1445">
        <v>31.692615509033001</v>
      </c>
      <c r="H1445">
        <v>37.390449523926002</v>
      </c>
      <c r="I1445" s="10">
        <f>IFERROR(EXP(TREND(LN($D$1:$H$1),LN(D1445:H1445),LN(Calculations!$B$2))),0)</f>
        <v>7.7039158487594048E-4</v>
      </c>
    </row>
    <row r="1446" spans="1:9" x14ac:dyDescent="0.35">
      <c r="A1446">
        <v>-62</v>
      </c>
      <c r="B1446">
        <v>20</v>
      </c>
      <c r="C1446">
        <f>ASIN(SQRT((SIN(RADIANS(PARAMETERS!$D$8-B1446)/2)*SIN(RADIANS(PARAMETERS!$D$8-B1446)/2))+(COS(RADIANS(B1446))*COS(RADIANS(PARAMETERS!$D$8))*SIN(RADIANS(PARAMETERS!$D$9-A1446)/2)*SIN(RADIANS(PARAMETERS!$D$9-A1446)/2))))*2*3958.756</f>
        <v>328.5992231047303</v>
      </c>
      <c r="D1446">
        <v>13.635305404663001</v>
      </c>
      <c r="E1446">
        <v>17.282020568848001</v>
      </c>
      <c r="F1446">
        <v>22.795064926146999</v>
      </c>
      <c r="G1446">
        <v>26.745557785033998</v>
      </c>
      <c r="H1446">
        <v>31.373977661133001</v>
      </c>
      <c r="I1446" s="10">
        <f>IFERROR(EXP(TREND(LN($D$1:$H$1),LN(D1446:H1446),LN(Calculations!$B$2))),0)</f>
        <v>4.7378097961410455E-4</v>
      </c>
    </row>
    <row r="1447" spans="1:9" x14ac:dyDescent="0.35">
      <c r="A1447">
        <v>-61.5</v>
      </c>
      <c r="B1447">
        <v>20</v>
      </c>
      <c r="C1447">
        <f>ASIN(SQRT((SIN(RADIANS(PARAMETERS!$D$8-B1447)/2)*SIN(RADIANS(PARAMETERS!$D$8-B1447)/2))+(COS(RADIANS(B1447))*COS(RADIANS(PARAMETERS!$D$8))*SIN(RADIANS(PARAMETERS!$D$9-A1447)/2)*SIN(RADIANS(PARAMETERS!$D$9-A1447)/2))))*2*3958.756</f>
        <v>321.20394183700961</v>
      </c>
      <c r="D1447">
        <v>11.685343742371</v>
      </c>
      <c r="E1447">
        <v>14.659243583679</v>
      </c>
      <c r="F1447">
        <v>19.105045318603999</v>
      </c>
      <c r="G1447">
        <v>22.44486618042</v>
      </c>
      <c r="H1447">
        <v>26.863233566283998</v>
      </c>
      <c r="I1447" s="10">
        <f>IFERROR(EXP(TREND(LN($D$1:$H$1),LN(D1447:H1447),LN(Calculations!$B$2))),0)</f>
        <v>2.9853925471171668E-4</v>
      </c>
    </row>
    <row r="1448" spans="1:9" x14ac:dyDescent="0.35">
      <c r="A1448">
        <v>-61</v>
      </c>
      <c r="B1448">
        <v>20</v>
      </c>
      <c r="C1448">
        <f>ASIN(SQRT((SIN(RADIANS(PARAMETERS!$D$8-B1448)/2)*SIN(RADIANS(PARAMETERS!$D$8-B1448)/2))+(COS(RADIANS(B1448))*COS(RADIANS(PARAMETERS!$D$8))*SIN(RADIANS(PARAMETERS!$D$9-A1448)/2)*SIN(RADIANS(PARAMETERS!$D$9-A1448)/2))))*2*3958.756</f>
        <v>317.06621245906672</v>
      </c>
      <c r="D1448">
        <v>9.4273099899291992</v>
      </c>
      <c r="E1448">
        <v>12.35799407959</v>
      </c>
      <c r="F1448">
        <v>15.898643493651999</v>
      </c>
      <c r="G1448">
        <v>18.531393051146999</v>
      </c>
      <c r="H1448">
        <v>22.181709289551002</v>
      </c>
      <c r="I1448" s="10">
        <f>IFERROR(EXP(TREND(LN($D$1:$H$1),LN(D1448:H1448),LN(Calculations!$B$2))),0)</f>
        <v>1.8232309307595097E-4</v>
      </c>
    </row>
    <row r="1449" spans="1:9" x14ac:dyDescent="0.35">
      <c r="A1449">
        <v>-60.5</v>
      </c>
      <c r="B1449">
        <v>20</v>
      </c>
      <c r="C1449">
        <f>ASIN(SQRT((SIN(RADIANS(PARAMETERS!$D$8-B1449)/2)*SIN(RADIANS(PARAMETERS!$D$8-B1449)/2))+(COS(RADIANS(B1449))*COS(RADIANS(PARAMETERS!$D$8))*SIN(RADIANS(PARAMETERS!$D$9-A1449)/2)*SIN(RADIANS(PARAMETERS!$D$9-A1449)/2))))*2*3958.756</f>
        <v>316.3139272706623</v>
      </c>
      <c r="D1449">
        <v>7.5813908576965003</v>
      </c>
      <c r="E1449">
        <v>9.9125881195068004</v>
      </c>
      <c r="F1449">
        <v>13.020987510681</v>
      </c>
      <c r="G1449">
        <v>15.052419662476</v>
      </c>
      <c r="H1449">
        <v>17.843742370605</v>
      </c>
      <c r="I1449" s="10">
        <f>IFERROR(EXP(TREND(LN($D$1:$H$1),LN(D1449:H1449),LN(Calculations!$B$2))),0)</f>
        <v>1.0488385737039708E-4</v>
      </c>
    </row>
    <row r="1450" spans="1:9" x14ac:dyDescent="0.35">
      <c r="A1450">
        <v>-60</v>
      </c>
      <c r="B1450">
        <v>20</v>
      </c>
      <c r="C1450">
        <f>ASIN(SQRT((SIN(RADIANS(PARAMETERS!$D$8-B1450)/2)*SIN(RADIANS(PARAMETERS!$D$8-B1450)/2))+(COS(RADIANS(B1450))*COS(RADIANS(PARAMETERS!$D$8))*SIN(RADIANS(PARAMETERS!$D$9-A1450)/2)*SIN(RADIANS(PARAMETERS!$D$9-A1450)/2))))*2*3958.756</f>
        <v>318.97104590523338</v>
      </c>
      <c r="D1450">
        <v>6.0627727508545002</v>
      </c>
      <c r="E1450">
        <v>7.7317495346068998</v>
      </c>
      <c r="F1450">
        <v>10.271912574768001</v>
      </c>
      <c r="G1450">
        <v>12.04540348053</v>
      </c>
      <c r="H1450">
        <v>14.138718605042</v>
      </c>
      <c r="I1450" s="10">
        <f>IFERROR(EXP(TREND(LN($D$1:$H$1),LN(D1450:H1450),LN(Calculations!$B$2))),0)</f>
        <v>5.6478968414028991E-5</v>
      </c>
    </row>
    <row r="1451" spans="1:9" x14ac:dyDescent="0.35">
      <c r="A1451">
        <v>-59.5</v>
      </c>
      <c r="B1451">
        <v>20</v>
      </c>
      <c r="C1451">
        <f>ASIN(SQRT((SIN(RADIANS(PARAMETERS!$D$8-B1451)/2)*SIN(RADIANS(PARAMETERS!$D$8-B1451)/2))+(COS(RADIANS(B1451))*COS(RADIANS(PARAMETERS!$D$8))*SIN(RADIANS(PARAMETERS!$D$9-A1451)/2)*SIN(RADIANS(PARAMETERS!$D$9-A1451)/2))))*2*3958.756</f>
        <v>324.95392561779528</v>
      </c>
      <c r="D1451">
        <v>4.6747121810912997</v>
      </c>
      <c r="E1451">
        <v>6.0019488334656002</v>
      </c>
      <c r="F1451">
        <v>7.7955517768859997</v>
      </c>
      <c r="G1451">
        <v>9.1393308639525994</v>
      </c>
      <c r="H1451">
        <v>11.014323234558001</v>
      </c>
      <c r="I1451" s="10">
        <f>IFERROR(EXP(TREND(LN($D$1:$H$1),LN(D1451:H1451),LN(Calculations!$B$2))),0)</f>
        <v>2.7481957892410106E-5</v>
      </c>
    </row>
    <row r="1452" spans="1:9" x14ac:dyDescent="0.35">
      <c r="A1452">
        <v>-59</v>
      </c>
      <c r="B1452">
        <v>20</v>
      </c>
      <c r="C1452">
        <f>ASIN(SQRT((SIN(RADIANS(PARAMETERS!$D$8-B1452)/2)*SIN(RADIANS(PARAMETERS!$D$8-B1452)/2))+(COS(RADIANS(B1452))*COS(RADIANS(PARAMETERS!$D$8))*SIN(RADIANS(PARAMETERS!$D$9-A1452)/2)*SIN(RADIANS(PARAMETERS!$D$9-A1452)/2))))*2*3958.756</f>
        <v>334.08389709883863</v>
      </c>
      <c r="D1452">
        <v>3.4171664714813001</v>
      </c>
      <c r="E1452">
        <v>4.4977598190307999</v>
      </c>
      <c r="F1452">
        <v>5.9070653915404998</v>
      </c>
      <c r="G1452">
        <v>6.8481421470642001</v>
      </c>
      <c r="H1452">
        <v>8.1452751159668004</v>
      </c>
      <c r="I1452" s="10">
        <f>IFERROR(EXP(TREND(LN($D$1:$H$1),LN(D1452:H1452),LN(Calculations!$B$2))),0)</f>
        <v>1.341909670783514E-5</v>
      </c>
    </row>
    <row r="1453" spans="1:9" x14ac:dyDescent="0.35">
      <c r="A1453">
        <v>-90</v>
      </c>
      <c r="B1453">
        <v>20.5</v>
      </c>
      <c r="C1453">
        <f>ASIN(SQRT((SIN(RADIANS(PARAMETERS!$D$8-B1453)/2)*SIN(RADIANS(PARAMETERS!$D$8-B1453)/2))+(COS(RADIANS(B1453))*COS(RADIANS(PARAMETERS!$D$8))*SIN(RADIANS(PARAMETERS!$D$9-A1453)/2)*SIN(RADIANS(PARAMETERS!$D$9-A1453)/2))))*2*3958.756</f>
        <v>1958.4826378023813</v>
      </c>
      <c r="D1453">
        <v>5.1878113746643004</v>
      </c>
      <c r="E1453">
        <v>7.2173905372620002</v>
      </c>
      <c r="F1453">
        <v>10.614534378051999</v>
      </c>
      <c r="G1453">
        <v>13.035921096801999</v>
      </c>
      <c r="H1453">
        <v>16.323392868041999</v>
      </c>
      <c r="I1453" s="10">
        <f>IFERROR(EXP(TREND(LN($D$1:$H$1),LN(D1453:H1453),LN(Calculations!$B$2))),0)</f>
        <v>1.2576185784825438E-4</v>
      </c>
    </row>
    <row r="1454" spans="1:9" x14ac:dyDescent="0.35">
      <c r="A1454">
        <v>-89.5</v>
      </c>
      <c r="B1454">
        <v>20.5</v>
      </c>
      <c r="C1454">
        <f>ASIN(SQRT((SIN(RADIANS(PARAMETERS!$D$8-B1454)/2)*SIN(RADIANS(PARAMETERS!$D$8-B1454)/2))+(COS(RADIANS(B1454))*COS(RADIANS(PARAMETERS!$D$8))*SIN(RADIANS(PARAMETERS!$D$9-A1454)/2)*SIN(RADIANS(PARAMETERS!$D$9-A1454)/2))))*2*3958.756</f>
        <v>1926.2772431708161</v>
      </c>
      <c r="D1454">
        <v>5.0978555679320996</v>
      </c>
      <c r="E1454">
        <v>7.2584371566771999</v>
      </c>
      <c r="F1454">
        <v>10.967706680298001</v>
      </c>
      <c r="G1454">
        <v>13.702363014221</v>
      </c>
      <c r="H1454">
        <v>17.67094039917</v>
      </c>
      <c r="I1454" s="10">
        <f>IFERROR(EXP(TREND(LN($D$1:$H$1),LN(D1454:H1454),LN(Calculations!$B$2))),0)</f>
        <v>1.5718966378038348E-4</v>
      </c>
    </row>
    <row r="1455" spans="1:9" x14ac:dyDescent="0.35">
      <c r="A1455">
        <v>-89</v>
      </c>
      <c r="B1455">
        <v>20.5</v>
      </c>
      <c r="C1455">
        <f>ASIN(SQRT((SIN(RADIANS(PARAMETERS!$D$8-B1455)/2)*SIN(RADIANS(PARAMETERS!$D$8-B1455)/2))+(COS(RADIANS(B1455))*COS(RADIANS(PARAMETERS!$D$8))*SIN(RADIANS(PARAMETERS!$D$9-A1455)/2)*SIN(RADIANS(PARAMETERS!$D$9-A1455)/2))))*2*3958.756</f>
        <v>1894.0866533781777</v>
      </c>
      <c r="D1455">
        <v>5.5275688171387003</v>
      </c>
      <c r="E1455">
        <v>8.4112968444824006</v>
      </c>
      <c r="F1455">
        <v>13.522333145141999</v>
      </c>
      <c r="G1455">
        <v>17.760501861571999</v>
      </c>
      <c r="H1455">
        <v>24.456214904785</v>
      </c>
      <c r="I1455" s="10">
        <f>IFERROR(EXP(TREND(LN($D$1:$H$1),LN(D1455:H1455),LN(Calculations!$B$2))),0)</f>
        <v>2.9722120178505825E-4</v>
      </c>
    </row>
    <row r="1456" spans="1:9" x14ac:dyDescent="0.35">
      <c r="A1456">
        <v>-88.5</v>
      </c>
      <c r="B1456">
        <v>20.5</v>
      </c>
      <c r="C1456">
        <f>ASIN(SQRT((SIN(RADIANS(PARAMETERS!$D$8-B1456)/2)*SIN(RADIANS(PARAMETERS!$D$8-B1456)/2))+(COS(RADIANS(B1456))*COS(RADIANS(PARAMETERS!$D$8))*SIN(RADIANS(PARAMETERS!$D$9-A1456)/2)*SIN(RADIANS(PARAMETERS!$D$9-A1456)/2))))*2*3958.756</f>
        <v>1861.91190505124</v>
      </c>
      <c r="D1456">
        <v>5.8174748420715003</v>
      </c>
      <c r="E1456">
        <v>9.0174350738525</v>
      </c>
      <c r="F1456">
        <v>14.729008674621999</v>
      </c>
      <c r="G1456">
        <v>19.627113342285</v>
      </c>
      <c r="H1456">
        <v>27.300783157348999</v>
      </c>
      <c r="I1456" s="10">
        <f>IFERROR(EXP(TREND(LN($D$1:$H$1),LN(D1456:H1456),LN(Calculations!$B$2))),0)</f>
        <v>3.544423623774173E-4</v>
      </c>
    </row>
    <row r="1457" spans="1:9" x14ac:dyDescent="0.35">
      <c r="A1457">
        <v>-88</v>
      </c>
      <c r="B1457">
        <v>20.5</v>
      </c>
      <c r="C1457">
        <f>ASIN(SQRT((SIN(RADIANS(PARAMETERS!$D$8-B1457)/2)*SIN(RADIANS(PARAMETERS!$D$8-B1457)/2))+(COS(RADIANS(B1457))*COS(RADIANS(PARAMETERS!$D$8))*SIN(RADIANS(PARAMETERS!$D$9-A1457)/2)*SIN(RADIANS(PARAMETERS!$D$9-A1457)/2))))*2*3958.756</f>
        <v>1829.7541015372565</v>
      </c>
      <c r="D1457">
        <v>5.5542545318604004</v>
      </c>
      <c r="E1457">
        <v>8.3588466644287003</v>
      </c>
      <c r="F1457">
        <v>13.402888298035</v>
      </c>
      <c r="G1457">
        <v>17.74927520752</v>
      </c>
      <c r="H1457">
        <v>24.678215026855</v>
      </c>
      <c r="I1457" s="10">
        <f>IFERROR(EXP(TREND(LN($D$1:$H$1),LN(D1457:H1457),LN(Calculations!$B$2))),0)</f>
        <v>2.9814202790193238E-4</v>
      </c>
    </row>
    <row r="1458" spans="1:9" x14ac:dyDescent="0.35">
      <c r="A1458">
        <v>-87.5</v>
      </c>
      <c r="B1458">
        <v>20.5</v>
      </c>
      <c r="C1458">
        <f>ASIN(SQRT((SIN(RADIANS(PARAMETERS!$D$8-B1458)/2)*SIN(RADIANS(PARAMETERS!$D$8-B1458)/2))+(COS(RADIANS(B1458))*COS(RADIANS(PARAMETERS!$D$8))*SIN(RADIANS(PARAMETERS!$D$9-A1458)/2)*SIN(RADIANS(PARAMETERS!$D$9-A1458)/2))))*2*3958.756</f>
        <v>1797.6144188330986</v>
      </c>
      <c r="D1458">
        <v>5.0482964515686</v>
      </c>
      <c r="E1458">
        <v>7.0120959281920996</v>
      </c>
      <c r="F1458">
        <v>10.274884223938001</v>
      </c>
      <c r="G1458">
        <v>12.941084861755</v>
      </c>
      <c r="H1458">
        <v>16.935321807861001</v>
      </c>
      <c r="I1458" s="10">
        <f>IFERROR(EXP(TREND(LN($D$1:$H$1),LN(D1458:H1458),LN(Calculations!$B$2))),0)</f>
        <v>1.3600400931581061E-4</v>
      </c>
    </row>
    <row r="1459" spans="1:9" x14ac:dyDescent="0.35">
      <c r="A1459">
        <v>-87</v>
      </c>
      <c r="B1459">
        <v>20.5</v>
      </c>
      <c r="C1459">
        <f>ASIN(SQRT((SIN(RADIANS(PARAMETERS!$D$8-B1459)/2)*SIN(RADIANS(PARAMETERS!$D$8-B1459)/2))+(COS(RADIANS(B1459))*COS(RADIANS(PARAMETERS!$D$8))*SIN(RADIANS(PARAMETERS!$D$9-A1459)/2)*SIN(RADIANS(PARAMETERS!$D$9-A1459)/2))))*2*3958.756</f>
        <v>1765.4941121432219</v>
      </c>
      <c r="D1459">
        <v>4.8613295555115004</v>
      </c>
      <c r="E1459">
        <v>6.4653468132018999</v>
      </c>
      <c r="F1459">
        <v>8.8678436279296999</v>
      </c>
      <c r="G1459">
        <v>10.746905326843001</v>
      </c>
      <c r="H1459">
        <v>13.248316764831999</v>
      </c>
      <c r="I1459" s="10">
        <f>IFERROR(EXP(TREND(LN($D$1:$H$1),LN(D1459:H1459),LN(Calculations!$B$2))),0)</f>
        <v>6.3426983575605239E-5</v>
      </c>
    </row>
    <row r="1460" spans="1:9" x14ac:dyDescent="0.35">
      <c r="A1460">
        <v>-86.5</v>
      </c>
      <c r="B1460">
        <v>20.5</v>
      </c>
      <c r="C1460">
        <f>ASIN(SQRT((SIN(RADIANS(PARAMETERS!$D$8-B1460)/2)*SIN(RADIANS(PARAMETERS!$D$8-B1460)/2))+(COS(RADIANS(B1460))*COS(RADIANS(PARAMETERS!$D$8))*SIN(RADIANS(PARAMETERS!$D$9-A1460)/2)*SIN(RADIANS(PARAMETERS!$D$9-A1460)/2))))*2*3958.756</f>
        <v>1733.394523144935</v>
      </c>
      <c r="D1460">
        <v>5.1049971580504998</v>
      </c>
      <c r="E1460">
        <v>6.5744562149048003</v>
      </c>
      <c r="F1460">
        <v>8.8350210189818998</v>
      </c>
      <c r="G1460">
        <v>10.574815750121999</v>
      </c>
      <c r="H1460">
        <v>12.656186103821</v>
      </c>
      <c r="I1460" s="10">
        <f>IFERROR(EXP(TREND(LN($D$1:$H$1),LN(D1460:H1460),LN(Calculations!$B$2))),0)</f>
        <v>4.7874612889468238E-5</v>
      </c>
    </row>
    <row r="1461" spans="1:9" x14ac:dyDescent="0.35">
      <c r="A1461">
        <v>-86</v>
      </c>
      <c r="B1461">
        <v>20.5</v>
      </c>
      <c r="C1461">
        <f>ASIN(SQRT((SIN(RADIANS(PARAMETERS!$D$8-B1461)/2)*SIN(RADIANS(PARAMETERS!$D$8-B1461)/2))+(COS(RADIANS(B1461))*COS(RADIANS(PARAMETERS!$D$8))*SIN(RADIANS(PARAMETERS!$D$9-A1461)/2)*SIN(RADIANS(PARAMETERS!$D$9-A1461)/2))))*2*3958.756</f>
        <v>1701.3170880506959</v>
      </c>
      <c r="D1461">
        <v>5.3629703521729004</v>
      </c>
      <c r="E1461">
        <v>6.9067616462707999</v>
      </c>
      <c r="F1461">
        <v>9.2817029953003001</v>
      </c>
      <c r="G1461">
        <v>11.109544754028001</v>
      </c>
      <c r="H1461">
        <v>12.963725090026999</v>
      </c>
      <c r="I1461" s="10">
        <f>IFERROR(EXP(TREND(LN($D$1:$H$1),LN(D1461:H1461),LN(Calculations!$B$2))),0)</f>
        <v>5.0366156510669332E-5</v>
      </c>
    </row>
    <row r="1462" spans="1:9" x14ac:dyDescent="0.35">
      <c r="A1462">
        <v>-85.5</v>
      </c>
      <c r="B1462">
        <v>20.5</v>
      </c>
      <c r="C1462">
        <f>ASIN(SQRT((SIN(RADIANS(PARAMETERS!$D$8-B1462)/2)*SIN(RADIANS(PARAMETERS!$D$8-B1462)/2))+(COS(RADIANS(B1462))*COS(RADIANS(PARAMETERS!$D$8))*SIN(RADIANS(PARAMETERS!$D$9-A1462)/2)*SIN(RADIANS(PARAMETERS!$D$9-A1462)/2))))*2*3958.756</f>
        <v>1669.2633465702036</v>
      </c>
      <c r="D1462">
        <v>5.6189603805542001</v>
      </c>
      <c r="E1462">
        <v>7.2694091796875</v>
      </c>
      <c r="F1462">
        <v>9.8210649490356001</v>
      </c>
      <c r="G1462">
        <v>11.676294326781999</v>
      </c>
      <c r="H1462">
        <v>13.470140457153001</v>
      </c>
      <c r="I1462" s="10">
        <f>IFERROR(EXP(TREND(LN($D$1:$H$1),LN(D1462:H1462),LN(Calculations!$B$2))),0)</f>
        <v>5.615562206536464E-5</v>
      </c>
    </row>
    <row r="1463" spans="1:9" x14ac:dyDescent="0.35">
      <c r="A1463">
        <v>-85</v>
      </c>
      <c r="B1463">
        <v>20.5</v>
      </c>
      <c r="C1463">
        <f>ASIN(SQRT((SIN(RADIANS(PARAMETERS!$D$8-B1463)/2)*SIN(RADIANS(PARAMETERS!$D$8-B1463)/2))+(COS(RADIANS(B1463))*COS(RADIANS(PARAMETERS!$D$8))*SIN(RADIANS(PARAMETERS!$D$9-A1463)/2)*SIN(RADIANS(PARAMETERS!$D$9-A1463)/2))))*2*3958.756</f>
        <v>1637.2349518902747</v>
      </c>
      <c r="D1463">
        <v>5.8802194595337003</v>
      </c>
      <c r="E1463">
        <v>7.6473541259765998</v>
      </c>
      <c r="F1463">
        <v>10.395079612731999</v>
      </c>
      <c r="G1463">
        <v>12.154585838318001</v>
      </c>
      <c r="H1463">
        <v>14.057995796204001</v>
      </c>
      <c r="I1463" s="10">
        <f>IFERROR(EXP(TREND(LN($D$1:$H$1),LN(D1463:H1463),LN(Calculations!$B$2))),0)</f>
        <v>6.2480426773591847E-5</v>
      </c>
    </row>
    <row r="1464" spans="1:9" x14ac:dyDescent="0.35">
      <c r="A1464">
        <v>-84.5</v>
      </c>
      <c r="B1464">
        <v>20.5</v>
      </c>
      <c r="C1464">
        <f>ASIN(SQRT((SIN(RADIANS(PARAMETERS!$D$8-B1464)/2)*SIN(RADIANS(PARAMETERS!$D$8-B1464)/2))+(COS(RADIANS(B1464))*COS(RADIANS(PARAMETERS!$D$8))*SIN(RADIANS(PARAMETERS!$D$9-A1464)/2)*SIN(RADIANS(PARAMETERS!$D$9-A1464)/2))))*2*3958.756</f>
        <v>1605.2336818082258</v>
      </c>
      <c r="D1464">
        <v>6.2500386238098002</v>
      </c>
      <c r="E1464">
        <v>8.2030076980590998</v>
      </c>
      <c r="F1464">
        <v>11.270180702209</v>
      </c>
      <c r="G1464">
        <v>12.875204086304</v>
      </c>
      <c r="H1464">
        <v>14.95955657959</v>
      </c>
      <c r="I1464" s="10">
        <f>IFERROR(EXP(TREND(LN($D$1:$H$1),LN(D1464:H1464),LN(Calculations!$B$2))),0)</f>
        <v>7.4132894992204847E-5</v>
      </c>
    </row>
    <row r="1465" spans="1:9" x14ac:dyDescent="0.35">
      <c r="A1465">
        <v>-84</v>
      </c>
      <c r="B1465">
        <v>20.5</v>
      </c>
      <c r="C1465">
        <f>ASIN(SQRT((SIN(RADIANS(PARAMETERS!$D$8-B1465)/2)*SIN(RADIANS(PARAMETERS!$D$8-B1465)/2))+(COS(RADIANS(B1465))*COS(RADIANS(PARAMETERS!$D$8))*SIN(RADIANS(PARAMETERS!$D$9-A1465)/2)*SIN(RADIANS(PARAMETERS!$D$9-A1465)/2))))*2*3958.756</f>
        <v>1573.2614511752358</v>
      </c>
      <c r="D1465">
        <v>6.9089770317078001</v>
      </c>
      <c r="E1465">
        <v>9.2588357925415004</v>
      </c>
      <c r="F1465">
        <v>12.45650100708</v>
      </c>
      <c r="G1465">
        <v>14.26229095459</v>
      </c>
      <c r="H1465">
        <v>16.717712402343999</v>
      </c>
      <c r="I1465" s="10">
        <f>IFERROR(EXP(TREND(LN($D$1:$H$1),LN(D1465:H1465),LN(Calculations!$B$2))),0)</f>
        <v>9.7647696155604471E-5</v>
      </c>
    </row>
    <row r="1466" spans="1:9" x14ac:dyDescent="0.35">
      <c r="A1466">
        <v>-83.5</v>
      </c>
      <c r="B1466">
        <v>20.5</v>
      </c>
      <c r="C1466">
        <f>ASIN(SQRT((SIN(RADIANS(PARAMETERS!$D$8-B1466)/2)*SIN(RADIANS(PARAMETERS!$D$8-B1466)/2))+(COS(RADIANS(B1466))*COS(RADIANS(PARAMETERS!$D$8))*SIN(RADIANS(PARAMETERS!$D$9-A1466)/2)*SIN(RADIANS(PARAMETERS!$D$9-A1466)/2))))*2*3958.756</f>
        <v>1541.3203258304732</v>
      </c>
      <c r="D1466">
        <v>8.0909194946288991</v>
      </c>
      <c r="E1466">
        <v>11.262897491455</v>
      </c>
      <c r="F1466">
        <v>14.470769882201999</v>
      </c>
      <c r="G1466">
        <v>16.792688369751001</v>
      </c>
      <c r="H1466">
        <v>19.996543884276999</v>
      </c>
      <c r="I1466" s="10">
        <f>IFERROR(EXP(TREND(LN($D$1:$H$1),LN(D1466:H1466),LN(Calculations!$B$2))),0)</f>
        <v>1.5210208553581773E-4</v>
      </c>
    </row>
    <row r="1467" spans="1:9" x14ac:dyDescent="0.35">
      <c r="A1467">
        <v>-83</v>
      </c>
      <c r="B1467">
        <v>20.5</v>
      </c>
      <c r="C1467">
        <f>ASIN(SQRT((SIN(RADIANS(PARAMETERS!$D$8-B1467)/2)*SIN(RADIANS(PARAMETERS!$D$8-B1467)/2))+(COS(RADIANS(B1467))*COS(RADIANS(PARAMETERS!$D$8))*SIN(RADIANS(PARAMETERS!$D$9-A1467)/2)*SIN(RADIANS(PARAMETERS!$D$9-A1467)/2))))*2*3958.756</f>
        <v>1509.4125382353543</v>
      </c>
      <c r="D1467">
        <v>10.024335861206</v>
      </c>
      <c r="E1467">
        <v>13.35195350647</v>
      </c>
      <c r="F1467">
        <v>17.570405960083001</v>
      </c>
      <c r="G1467">
        <v>20.763738632201999</v>
      </c>
      <c r="H1467">
        <v>25.258321762085</v>
      </c>
      <c r="I1467" s="10">
        <f>IFERROR(EXP(TREND(LN($D$1:$H$1),LN(D1467:H1467),LN(Calculations!$B$2))),0)</f>
        <v>2.6695340189961505E-4</v>
      </c>
    </row>
    <row r="1468" spans="1:9" x14ac:dyDescent="0.35">
      <c r="A1468">
        <v>-82.5</v>
      </c>
      <c r="B1468">
        <v>20.5</v>
      </c>
      <c r="C1468">
        <f>ASIN(SQRT((SIN(RADIANS(PARAMETERS!$D$8-B1468)/2)*SIN(RADIANS(PARAMETERS!$D$8-B1468)/2))+(COS(RADIANS(B1468))*COS(RADIANS(PARAMETERS!$D$8))*SIN(RADIANS(PARAMETERS!$D$9-A1468)/2)*SIN(RADIANS(PARAMETERS!$D$9-A1468)/2))))*2*3958.756</f>
        <v>1477.5405050509378</v>
      </c>
      <c r="D1468">
        <v>12.232334136963001</v>
      </c>
      <c r="E1468">
        <v>15.913688659668001</v>
      </c>
      <c r="F1468">
        <v>21.63991355896</v>
      </c>
      <c r="G1468">
        <v>25.986917495728001</v>
      </c>
      <c r="H1468">
        <v>29.978567123413001</v>
      </c>
      <c r="I1468" s="10">
        <f>IFERROR(EXP(TREND(LN($D$1:$H$1),LN(D1468:H1468),LN(Calculations!$B$2))),0)</f>
        <v>4.3645037389735081E-4</v>
      </c>
    </row>
    <row r="1469" spans="1:9" x14ac:dyDescent="0.35">
      <c r="A1469">
        <v>-82</v>
      </c>
      <c r="B1469">
        <v>20.5</v>
      </c>
      <c r="C1469">
        <f>ASIN(SQRT((SIN(RADIANS(PARAMETERS!$D$8-B1469)/2)*SIN(RADIANS(PARAMETERS!$D$8-B1469)/2))+(COS(RADIANS(B1469))*COS(RADIANS(PARAMETERS!$D$8))*SIN(RADIANS(PARAMETERS!$D$9-A1469)/2)*SIN(RADIANS(PARAMETERS!$D$9-A1469)/2))))*2*3958.756</f>
        <v>1445.7068469411895</v>
      </c>
      <c r="D1469">
        <v>13.932611465454</v>
      </c>
      <c r="E1469">
        <v>18.606115341187</v>
      </c>
      <c r="F1469">
        <v>25.984457015991001</v>
      </c>
      <c r="G1469">
        <v>29.681007385253999</v>
      </c>
      <c r="H1469">
        <v>34.694427490233998</v>
      </c>
      <c r="I1469" s="10">
        <f>IFERROR(EXP(TREND(LN($D$1:$H$1),LN(D1469:H1469),LN(Calculations!$B$2))),0)</f>
        <v>6.3894882115483572E-4</v>
      </c>
    </row>
    <row r="1470" spans="1:9" x14ac:dyDescent="0.35">
      <c r="A1470">
        <v>-81.5</v>
      </c>
      <c r="B1470">
        <v>20.5</v>
      </c>
      <c r="C1470">
        <f>ASIN(SQRT((SIN(RADIANS(PARAMETERS!$D$8-B1470)/2)*SIN(RADIANS(PARAMETERS!$D$8-B1470)/2))+(COS(RADIANS(B1470))*COS(RADIANS(PARAMETERS!$D$8))*SIN(RADIANS(PARAMETERS!$D$9-A1470)/2)*SIN(RADIANS(PARAMETERS!$D$9-A1470)/2))))*2*3958.756</f>
        <v>1413.9144109318602</v>
      </c>
      <c r="D1470">
        <v>15.196348190308001</v>
      </c>
      <c r="E1470">
        <v>20.667873382568001</v>
      </c>
      <c r="F1470">
        <v>28.210906982421999</v>
      </c>
      <c r="G1470">
        <v>32.516288757323998</v>
      </c>
      <c r="H1470">
        <v>38.413196563721002</v>
      </c>
      <c r="I1470" s="10">
        <f>IFERROR(EXP(TREND(LN($D$1:$H$1),LN(D1470:H1470),LN(Calculations!$B$2))),0)</f>
        <v>8.0522693699207728E-4</v>
      </c>
    </row>
    <row r="1471" spans="1:9" x14ac:dyDescent="0.35">
      <c r="A1471">
        <v>-81</v>
      </c>
      <c r="B1471">
        <v>20.5</v>
      </c>
      <c r="C1471">
        <f>ASIN(SQRT((SIN(RADIANS(PARAMETERS!$D$8-B1471)/2)*SIN(RADIANS(PARAMETERS!$D$8-B1471)/2))+(COS(RADIANS(B1471))*COS(RADIANS(PARAMETERS!$D$8))*SIN(RADIANS(PARAMETERS!$D$9-A1471)/2)*SIN(RADIANS(PARAMETERS!$D$9-A1471)/2))))*2*3958.756</f>
        <v>1382.1662957104618</v>
      </c>
      <c r="D1471">
        <v>15.656667709351</v>
      </c>
      <c r="E1471">
        <v>21.41028213501</v>
      </c>
      <c r="F1471">
        <v>29.023628234863001</v>
      </c>
      <c r="G1471">
        <v>33.592548370361001</v>
      </c>
      <c r="H1471">
        <v>39.878898620605</v>
      </c>
      <c r="I1471" s="10">
        <f>IFERROR(EXP(TREND(LN($D$1:$H$1),LN(D1471:H1471),LN(Calculations!$B$2))),0)</f>
        <v>8.7352418863712955E-4</v>
      </c>
    </row>
    <row r="1472" spans="1:9" x14ac:dyDescent="0.35">
      <c r="A1472">
        <v>-80.5</v>
      </c>
      <c r="B1472">
        <v>20.5</v>
      </c>
      <c r="C1472">
        <f>ASIN(SQRT((SIN(RADIANS(PARAMETERS!$D$8-B1472)/2)*SIN(RADIANS(PARAMETERS!$D$8-B1472)/2))+(COS(RADIANS(B1472))*COS(RADIANS(PARAMETERS!$D$8))*SIN(RADIANS(PARAMETERS!$D$9-A1472)/2)*SIN(RADIANS(PARAMETERS!$D$9-A1472)/2))))*2*3958.756</f>
        <v>1350.4658803191821</v>
      </c>
      <c r="D1472">
        <v>15.720879554749001</v>
      </c>
      <c r="E1472">
        <v>21.457691192626999</v>
      </c>
      <c r="F1472">
        <v>29.046012878418001</v>
      </c>
      <c r="G1472">
        <v>33.620498657227003</v>
      </c>
      <c r="H1472">
        <v>39.914920806885</v>
      </c>
      <c r="I1472" s="10">
        <f>IFERROR(EXP(TREND(LN($D$1:$H$1),LN(D1472:H1472),LN(Calculations!$B$2))),0)</f>
        <v>8.7631580757832053E-4</v>
      </c>
    </row>
    <row r="1473" spans="1:9" x14ac:dyDescent="0.35">
      <c r="A1473">
        <v>-80</v>
      </c>
      <c r="B1473">
        <v>20.5</v>
      </c>
      <c r="C1473">
        <f>ASIN(SQRT((SIN(RADIANS(PARAMETERS!$D$8-B1473)/2)*SIN(RADIANS(PARAMETERS!$D$8-B1473)/2))+(COS(RADIANS(B1473))*COS(RADIANS(PARAMETERS!$D$8))*SIN(RADIANS(PARAMETERS!$D$9-A1473)/2)*SIN(RADIANS(PARAMETERS!$D$9-A1473)/2))))*2*3958.756</f>
        <v>1318.8168567715932</v>
      </c>
      <c r="D1473">
        <v>17.050113677978999</v>
      </c>
      <c r="E1473">
        <v>23.706182479858001</v>
      </c>
      <c r="F1473">
        <v>31.501718521118001</v>
      </c>
      <c r="G1473">
        <v>36.80814743042</v>
      </c>
      <c r="H1473">
        <v>44.185195922852003</v>
      </c>
      <c r="I1473" s="10">
        <f>IFERROR(EXP(TREND(LN($D$1:$H$1),LN(D1473:H1473),LN(Calculations!$B$2))),0)</f>
        <v>1.0957731411686709E-3</v>
      </c>
    </row>
    <row r="1474" spans="1:9" x14ac:dyDescent="0.35">
      <c r="A1474">
        <v>-79.5</v>
      </c>
      <c r="B1474">
        <v>20.5</v>
      </c>
      <c r="C1474">
        <f>ASIN(SQRT((SIN(RADIANS(PARAMETERS!$D$8-B1474)/2)*SIN(RADIANS(PARAMETERS!$D$8-B1474)/2))+(COS(RADIANS(B1474))*COS(RADIANS(PARAMETERS!$D$8))*SIN(RADIANS(PARAMETERS!$D$9-A1474)/2)*SIN(RADIANS(PARAMETERS!$D$9-A1474)/2))))*2*3958.756</f>
        <v>1287.2232672185337</v>
      </c>
      <c r="D1474">
        <v>23.878299713135</v>
      </c>
      <c r="E1474">
        <v>32.543727874756001</v>
      </c>
      <c r="F1474">
        <v>45.35954284668</v>
      </c>
      <c r="G1474">
        <v>55.510688781737997</v>
      </c>
      <c r="H1474">
        <v>67.29753112793</v>
      </c>
      <c r="I1474" s="10">
        <f>IFERROR(EXP(TREND(LN($D$1:$H$1),LN(D1474:H1474),LN(Calculations!$B$2))),0)</f>
        <v>2.4837240978107075E-3</v>
      </c>
    </row>
    <row r="1475" spans="1:9" x14ac:dyDescent="0.35">
      <c r="A1475">
        <v>-79</v>
      </c>
      <c r="B1475">
        <v>20.5</v>
      </c>
      <c r="C1475">
        <f>ASIN(SQRT((SIN(RADIANS(PARAMETERS!$D$8-B1475)/2)*SIN(RADIANS(PARAMETERS!$D$8-B1475)/2))+(COS(RADIANS(B1475))*COS(RADIANS(PARAMETERS!$D$8))*SIN(RADIANS(PARAMETERS!$D$9-A1475)/2)*SIN(RADIANS(PARAMETERS!$D$9-A1475)/2))))*2*3958.756</f>
        <v>1255.6895464017225</v>
      </c>
      <c r="D1475">
        <v>39.257633209228999</v>
      </c>
      <c r="E1475">
        <v>57.929206848145</v>
      </c>
      <c r="F1475">
        <v>80.062187194824006</v>
      </c>
      <c r="G1475">
        <v>97.413696289062997</v>
      </c>
      <c r="H1475">
        <v>122.62652587891</v>
      </c>
      <c r="I1475" s="10">
        <f>IFERROR(EXP(TREND(LN($D$1:$H$1),LN(D1475:H1475),LN(Calculations!$B$2))),0)</f>
        <v>7.3724309196794881E-3</v>
      </c>
    </row>
    <row r="1476" spans="1:9" x14ac:dyDescent="0.35">
      <c r="A1476">
        <v>-78.5</v>
      </c>
      <c r="B1476">
        <v>20.5</v>
      </c>
      <c r="C1476">
        <f>ASIN(SQRT((SIN(RADIANS(PARAMETERS!$D$8-B1476)/2)*SIN(RADIANS(PARAMETERS!$D$8-B1476)/2))+(COS(RADIANS(B1476))*COS(RADIANS(PARAMETERS!$D$8))*SIN(RADIANS(PARAMETERS!$D$9-A1476)/2)*SIN(RADIANS(PARAMETERS!$D$9-A1476)/2))))*2*3958.756</f>
        <v>1224.2205702696035</v>
      </c>
      <c r="D1476">
        <v>62.21325302124</v>
      </c>
      <c r="E1476">
        <v>86.086334228515994</v>
      </c>
      <c r="F1476">
        <v>125.81017303467</v>
      </c>
      <c r="G1476">
        <v>150.2822265625</v>
      </c>
      <c r="H1476">
        <v>182.68203735352</v>
      </c>
      <c r="I1476" s="10">
        <f>IFERROR(EXP(TREND(LN($D$1:$H$1),LN(D1476:H1476),LN(Calculations!$B$2))),0)</f>
        <v>1.9072799203284446E-2</v>
      </c>
    </row>
    <row r="1477" spans="1:9" x14ac:dyDescent="0.35">
      <c r="A1477">
        <v>-78</v>
      </c>
      <c r="B1477">
        <v>20.5</v>
      </c>
      <c r="C1477">
        <f>ASIN(SQRT((SIN(RADIANS(PARAMETERS!$D$8-B1477)/2)*SIN(RADIANS(PARAMETERS!$D$8-B1477)/2))+(COS(RADIANS(B1477))*COS(RADIANS(PARAMETERS!$D$8))*SIN(RADIANS(PARAMETERS!$D$9-A1477)/2)*SIN(RADIANS(PARAMETERS!$D$9-A1477)/2))))*2*3958.756</f>
        <v>1192.8217117935635</v>
      </c>
      <c r="D1477">
        <v>69.055976867675994</v>
      </c>
      <c r="E1477">
        <v>94.473976135254006</v>
      </c>
      <c r="F1477">
        <v>134.63990783691</v>
      </c>
      <c r="G1477">
        <v>157.20793151855</v>
      </c>
      <c r="H1477">
        <v>188.55783081055</v>
      </c>
      <c r="I1477" s="10">
        <f>IFERROR(EXP(TREND(LN($D$1:$H$1),LN(D1477:H1477),LN(Calculations!$B$2))),0)</f>
        <v>2.7321672814940374E-2</v>
      </c>
    </row>
    <row r="1478" spans="1:9" x14ac:dyDescent="0.35">
      <c r="A1478">
        <v>-77.5</v>
      </c>
      <c r="B1478">
        <v>20.5</v>
      </c>
      <c r="C1478">
        <f>ASIN(SQRT((SIN(RADIANS(PARAMETERS!$D$8-B1478)/2)*SIN(RADIANS(PARAMETERS!$D$8-B1478)/2))+(COS(RADIANS(B1478))*COS(RADIANS(PARAMETERS!$D$8))*SIN(RADIANS(PARAMETERS!$D$9-A1478)/2)*SIN(RADIANS(PARAMETERS!$D$9-A1478)/2))))*2*3958.756</f>
        <v>1161.4989052200774</v>
      </c>
      <c r="D1478">
        <v>69.651329040527003</v>
      </c>
      <c r="E1478">
        <v>94.747062683105</v>
      </c>
      <c r="F1478">
        <v>134.26116943359</v>
      </c>
      <c r="G1478">
        <v>156.13697814941</v>
      </c>
      <c r="H1478">
        <v>186.3923034668</v>
      </c>
      <c r="I1478" s="10">
        <f>IFERROR(EXP(TREND(LN($D$1:$H$1),LN(D1478:H1478),LN(Calculations!$B$2))),0)</f>
        <v>2.8939612198601378E-2</v>
      </c>
    </row>
    <row r="1479" spans="1:9" x14ac:dyDescent="0.35">
      <c r="A1479">
        <v>-77</v>
      </c>
      <c r="B1479">
        <v>20.5</v>
      </c>
      <c r="C1479">
        <f>ASIN(SQRT((SIN(RADIANS(PARAMETERS!$D$8-B1479)/2)*SIN(RADIANS(PARAMETERS!$D$8-B1479)/2))+(COS(RADIANS(B1479))*COS(RADIANS(PARAMETERS!$D$8))*SIN(RADIANS(PARAMETERS!$D$9-A1479)/2)*SIN(RADIANS(PARAMETERS!$D$9-A1479)/2))))*2*3958.756</f>
        <v>1130.2587202329687</v>
      </c>
      <c r="D1479">
        <v>68.953796386719006</v>
      </c>
      <c r="E1479">
        <v>93.897857666015994</v>
      </c>
      <c r="F1479">
        <v>133.60377502441</v>
      </c>
      <c r="G1479">
        <v>156.01455688477</v>
      </c>
      <c r="H1479">
        <v>187.14962768555</v>
      </c>
      <c r="I1479" s="10">
        <f>IFERROR(EXP(TREND(LN($D$1:$H$1),LN(D1479:H1479),LN(Calculations!$B$2))),0)</f>
        <v>2.7460443907361121E-2</v>
      </c>
    </row>
    <row r="1480" spans="1:9" x14ac:dyDescent="0.35">
      <c r="A1480">
        <v>-76.5</v>
      </c>
      <c r="B1480">
        <v>20.5</v>
      </c>
      <c r="C1480">
        <f>ASIN(SQRT((SIN(RADIANS(PARAMETERS!$D$8-B1480)/2)*SIN(RADIANS(PARAMETERS!$D$8-B1480)/2))+(COS(RADIANS(B1480))*COS(RADIANS(PARAMETERS!$D$8))*SIN(RADIANS(PARAMETERS!$D$9-A1480)/2)*SIN(RADIANS(PARAMETERS!$D$9-A1480)/2))))*2*3958.756</f>
        <v>1099.1084477890574</v>
      </c>
      <c r="D1480">
        <v>73.855125427245994</v>
      </c>
      <c r="E1480">
        <v>101.61926269531</v>
      </c>
      <c r="F1480">
        <v>142.61651611328</v>
      </c>
      <c r="G1480">
        <v>167.68780517578</v>
      </c>
      <c r="H1480">
        <v>202.78141784668</v>
      </c>
      <c r="I1480" s="10">
        <f>IFERROR(EXP(TREND(LN($D$1:$H$1),LN(D1480:H1480),LN(Calculations!$B$2))),0)</f>
        <v>3.1940297579748402E-2</v>
      </c>
    </row>
    <row r="1481" spans="1:9" x14ac:dyDescent="0.35">
      <c r="A1481">
        <v>-76</v>
      </c>
      <c r="B1481">
        <v>20.5</v>
      </c>
      <c r="C1481">
        <f>ASIN(SQRT((SIN(RADIANS(PARAMETERS!$D$8-B1481)/2)*SIN(RADIANS(PARAMETERS!$D$8-B1481)/2))+(COS(RADIANS(B1481))*COS(RADIANS(PARAMETERS!$D$8))*SIN(RADIANS(PARAMETERS!$D$9-A1481)/2)*SIN(RADIANS(PARAMETERS!$D$9-A1481)/2))))*2*3958.756</f>
        <v>1068.0561997411487</v>
      </c>
      <c r="D1481">
        <v>86.873107910155994</v>
      </c>
      <c r="E1481">
        <v>122.09879302979</v>
      </c>
      <c r="F1481">
        <v>163.64454650879</v>
      </c>
      <c r="G1481">
        <v>192.87797546387</v>
      </c>
      <c r="H1481">
        <v>233.90570068359</v>
      </c>
      <c r="I1481" s="10">
        <f>IFERROR(EXP(TREND(LN($D$1:$H$1),LN(D1481:H1481),LN(Calculations!$B$2))),0)</f>
        <v>5.1037041474558308E-2</v>
      </c>
    </row>
    <row r="1482" spans="1:9" x14ac:dyDescent="0.35">
      <c r="A1482">
        <v>-75.5</v>
      </c>
      <c r="B1482">
        <v>20.5</v>
      </c>
      <c r="C1482">
        <f>ASIN(SQRT((SIN(RADIANS(PARAMETERS!$D$8-B1482)/2)*SIN(RADIANS(PARAMETERS!$D$8-B1482)/2))+(COS(RADIANS(B1482))*COS(RADIANS(PARAMETERS!$D$8))*SIN(RADIANS(PARAMETERS!$D$9-A1482)/2)*SIN(RADIANS(PARAMETERS!$D$9-A1482)/2))))*2*3958.756</f>
        <v>1037.1110247883391</v>
      </c>
      <c r="D1482">
        <v>99.63355255127</v>
      </c>
      <c r="E1482">
        <v>140.54292297363</v>
      </c>
      <c r="F1482">
        <v>189.10540771484</v>
      </c>
      <c r="G1482">
        <v>226.51762390137</v>
      </c>
      <c r="H1482">
        <v>279.95858764648</v>
      </c>
      <c r="I1482" s="10">
        <f>IFERROR(EXP(TREND(LN($D$1:$H$1),LN(D1482:H1482),LN(Calculations!$B$2))),0)</f>
        <v>6.2336925444871509E-2</v>
      </c>
    </row>
    <row r="1483" spans="1:9" x14ac:dyDescent="0.35">
      <c r="A1483">
        <v>-75</v>
      </c>
      <c r="B1483">
        <v>20.5</v>
      </c>
      <c r="C1483">
        <f>ASIN(SQRT((SIN(RADIANS(PARAMETERS!$D$8-B1483)/2)*SIN(RADIANS(PARAMETERS!$D$8-B1483)/2))+(COS(RADIANS(B1483))*COS(RADIANS(PARAMETERS!$D$8))*SIN(RADIANS(PARAMETERS!$D$9-A1483)/2)*SIN(RADIANS(PARAMETERS!$D$9-A1483)/2))))*2*3958.756</f>
        <v>1006.2830438115983</v>
      </c>
      <c r="D1483">
        <v>96.776313781737997</v>
      </c>
      <c r="E1483">
        <v>137.01327514648</v>
      </c>
      <c r="F1483">
        <v>182.05198669434</v>
      </c>
      <c r="G1483">
        <v>216.4069519043</v>
      </c>
      <c r="H1483">
        <v>265.07247924805</v>
      </c>
      <c r="I1483" s="10">
        <f>IFERROR(EXP(TREND(LN($D$1:$H$1),LN(D1483:H1483),LN(Calculations!$B$2))),0)</f>
        <v>6.335716328013706E-2</v>
      </c>
    </row>
    <row r="1484" spans="1:9" x14ac:dyDescent="0.35">
      <c r="A1484">
        <v>-74.5</v>
      </c>
      <c r="B1484">
        <v>20.5</v>
      </c>
      <c r="C1484">
        <f>ASIN(SQRT((SIN(RADIANS(PARAMETERS!$D$8-B1484)/2)*SIN(RADIANS(PARAMETERS!$D$8-B1484)/2))+(COS(RADIANS(B1484))*COS(RADIANS(PARAMETERS!$D$8))*SIN(RADIANS(PARAMETERS!$D$9-A1484)/2)*SIN(RADIANS(PARAMETERS!$D$9-A1484)/2))))*2*3958.756</f>
        <v>975.58360828252023</v>
      </c>
      <c r="D1484">
        <v>83.891548156737997</v>
      </c>
      <c r="E1484">
        <v>120.66992950439</v>
      </c>
      <c r="F1484">
        <v>164.40242004395</v>
      </c>
      <c r="G1484">
        <v>195.09965515137</v>
      </c>
      <c r="H1484">
        <v>238.50437927246</v>
      </c>
      <c r="I1484" s="10">
        <f>IFERROR(EXP(TREND(LN($D$1:$H$1),LN(D1484:H1484),LN(Calculations!$B$2))),0)</f>
        <v>4.1671805729748941E-2</v>
      </c>
    </row>
    <row r="1485" spans="1:9" x14ac:dyDescent="0.35">
      <c r="A1485">
        <v>-74</v>
      </c>
      <c r="B1485">
        <v>20.5</v>
      </c>
      <c r="C1485">
        <f>ASIN(SQRT((SIN(RADIANS(PARAMETERS!$D$8-B1485)/2)*SIN(RADIANS(PARAMETERS!$D$8-B1485)/2))+(COS(RADIANS(B1485))*COS(RADIANS(PARAMETERS!$D$8))*SIN(RADIANS(PARAMETERS!$D$9-A1485)/2)*SIN(RADIANS(PARAMETERS!$D$9-A1485)/2))))*2*3958.756</f>
        <v>945.02548619884215</v>
      </c>
      <c r="D1485">
        <v>53.902912139892997</v>
      </c>
      <c r="E1485">
        <v>73.47477722168</v>
      </c>
      <c r="F1485">
        <v>102.46253967285</v>
      </c>
      <c r="G1485">
        <v>125.43253326416</v>
      </c>
      <c r="H1485">
        <v>149.80278015137</v>
      </c>
      <c r="I1485" s="10">
        <f>IFERROR(EXP(TREND(LN($D$1:$H$1),LN(D1485:H1485),LN(Calculations!$B$2))),0)</f>
        <v>1.5043242489535522E-2</v>
      </c>
    </row>
    <row r="1486" spans="1:9" x14ac:dyDescent="0.35">
      <c r="A1486">
        <v>-73.5</v>
      </c>
      <c r="B1486">
        <v>20.5</v>
      </c>
      <c r="C1486">
        <f>ASIN(SQRT((SIN(RADIANS(PARAMETERS!$D$8-B1486)/2)*SIN(RADIANS(PARAMETERS!$D$8-B1486)/2))+(COS(RADIANS(B1486))*COS(RADIANS(PARAMETERS!$D$8))*SIN(RADIANS(PARAMETERS!$D$9-A1486)/2)*SIN(RADIANS(PARAMETERS!$D$9-A1486)/2))))*2*3958.756</f>
        <v>914.62308092956062</v>
      </c>
      <c r="D1486">
        <v>36.427936553955</v>
      </c>
      <c r="E1486">
        <v>50.988647460937997</v>
      </c>
      <c r="F1486">
        <v>70.564682006835994</v>
      </c>
      <c r="G1486">
        <v>84.219306945800994</v>
      </c>
      <c r="H1486">
        <v>103.64699554443</v>
      </c>
      <c r="I1486" s="10">
        <f>IFERROR(EXP(TREND(LN($D$1:$H$1),LN(D1486:H1486),LN(Calculations!$B$2))),0)</f>
        <v>6.434618005008573E-3</v>
      </c>
    </row>
    <row r="1487" spans="1:9" x14ac:dyDescent="0.35">
      <c r="A1487">
        <v>-73</v>
      </c>
      <c r="B1487">
        <v>20.5</v>
      </c>
      <c r="C1487">
        <f>ASIN(SQRT((SIN(RADIANS(PARAMETERS!$D$8-B1487)/2)*SIN(RADIANS(PARAMETERS!$D$8-B1487)/2))+(COS(RADIANS(B1487))*COS(RADIANS(PARAMETERS!$D$8))*SIN(RADIANS(PARAMETERS!$D$9-A1487)/2)*SIN(RADIANS(PARAMETERS!$D$9-A1487)/2))))*2*3958.756</f>
        <v>884.39268947678295</v>
      </c>
      <c r="D1487">
        <v>30.314075469971002</v>
      </c>
      <c r="E1487">
        <v>40.32740020752</v>
      </c>
      <c r="F1487">
        <v>56.287284851073998</v>
      </c>
      <c r="G1487">
        <v>66.376876831055</v>
      </c>
      <c r="H1487">
        <v>79.865715026855</v>
      </c>
      <c r="I1487" s="10">
        <f>IFERROR(EXP(TREND(LN($D$1:$H$1),LN(D1487:H1487),LN(Calculations!$B$2))),0)</f>
        <v>4.203976961436982E-3</v>
      </c>
    </row>
    <row r="1488" spans="1:9" x14ac:dyDescent="0.35">
      <c r="A1488">
        <v>-72.5</v>
      </c>
      <c r="B1488">
        <v>20.5</v>
      </c>
      <c r="C1488">
        <f>ASIN(SQRT((SIN(RADIANS(PARAMETERS!$D$8-B1488)/2)*SIN(RADIANS(PARAMETERS!$D$8-B1488)/2))+(COS(RADIANS(B1488))*COS(RADIANS(PARAMETERS!$D$8))*SIN(RADIANS(PARAMETERS!$D$9-A1488)/2)*SIN(RADIANS(PARAMETERS!$D$9-A1488)/2))))*2*3958.756</f>
        <v>854.35280801494264</v>
      </c>
      <c r="D1488">
        <v>30.785890579223999</v>
      </c>
      <c r="E1488">
        <v>40.879207611083999</v>
      </c>
      <c r="F1488">
        <v>56.934020996093999</v>
      </c>
      <c r="G1488">
        <v>67.105613708495994</v>
      </c>
      <c r="H1488">
        <v>80.969688415527003</v>
      </c>
      <c r="I1488" s="10">
        <f>IFERROR(EXP(TREND(LN($D$1:$H$1),LN(D1488:H1488),LN(Calculations!$B$2))),0)</f>
        <v>4.3515188558611185E-3</v>
      </c>
    </row>
    <row r="1489" spans="1:9" x14ac:dyDescent="0.35">
      <c r="A1489">
        <v>-72</v>
      </c>
      <c r="B1489">
        <v>20.5</v>
      </c>
      <c r="C1489">
        <f>ASIN(SQRT((SIN(RADIANS(PARAMETERS!$D$8-B1489)/2)*SIN(RADIANS(PARAMETERS!$D$8-B1489)/2))+(COS(RADIANS(B1489))*COS(RADIANS(PARAMETERS!$D$8))*SIN(RADIANS(PARAMETERS!$D$9-A1489)/2)*SIN(RADIANS(PARAMETERS!$D$9-A1489)/2))))*2*3958.756</f>
        <v>824.5244941848124</v>
      </c>
      <c r="D1489">
        <v>34.373176574707003</v>
      </c>
      <c r="E1489">
        <v>46.061893463135</v>
      </c>
      <c r="F1489">
        <v>63.301097869872997</v>
      </c>
      <c r="G1489">
        <v>74.44344329834</v>
      </c>
      <c r="H1489">
        <v>90.043251037597997</v>
      </c>
      <c r="I1489" s="10">
        <f>IFERROR(EXP(TREND(LN($D$1:$H$1),LN(D1489:H1489),LN(Calculations!$B$2))),0)</f>
        <v>5.7090818018422492E-3</v>
      </c>
    </row>
    <row r="1490" spans="1:9" x14ac:dyDescent="0.35">
      <c r="A1490">
        <v>-71.5</v>
      </c>
      <c r="B1490">
        <v>20.5</v>
      </c>
      <c r="C1490">
        <f>ASIN(SQRT((SIN(RADIANS(PARAMETERS!$D$8-B1490)/2)*SIN(RADIANS(PARAMETERS!$D$8-B1490)/2))+(COS(RADIANS(B1490))*COS(RADIANS(PARAMETERS!$D$8))*SIN(RADIANS(PARAMETERS!$D$9-A1490)/2)*SIN(RADIANS(PARAMETERS!$D$9-A1490)/2))))*2*3958.756</f>
        <v>794.93179752826302</v>
      </c>
      <c r="D1490">
        <v>40.214809417725</v>
      </c>
      <c r="E1490">
        <v>54.755699157715</v>
      </c>
      <c r="F1490">
        <v>72.928398132324006</v>
      </c>
      <c r="G1490">
        <v>86.039833068847997</v>
      </c>
      <c r="H1490">
        <v>104.46062469482</v>
      </c>
      <c r="I1490" s="10">
        <f>IFERROR(EXP(TREND(LN($D$1:$H$1),LN(D1490:H1490),LN(Calculations!$B$2))),0)</f>
        <v>8.5205836135139879E-3</v>
      </c>
    </row>
    <row r="1491" spans="1:9" x14ac:dyDescent="0.35">
      <c r="A1491">
        <v>-71</v>
      </c>
      <c r="B1491">
        <v>20.5</v>
      </c>
      <c r="C1491">
        <f>ASIN(SQRT((SIN(RADIANS(PARAMETERS!$D$8-B1491)/2)*SIN(RADIANS(PARAMETERS!$D$8-B1491)/2))+(COS(RADIANS(B1491))*COS(RADIANS(PARAMETERS!$D$8))*SIN(RADIANS(PARAMETERS!$D$9-A1491)/2)*SIN(RADIANS(PARAMETERS!$D$9-A1491)/2))))*2*3958.756</f>
        <v>765.60227166241373</v>
      </c>
      <c r="D1491">
        <v>44.658599853516002</v>
      </c>
      <c r="E1491">
        <v>60.464550018311002</v>
      </c>
      <c r="F1491">
        <v>79.326156616210994</v>
      </c>
      <c r="G1491">
        <v>93.569969177245994</v>
      </c>
      <c r="H1491">
        <v>113.57750701904</v>
      </c>
      <c r="I1491" s="10">
        <f>IFERROR(EXP(TREND(LN($D$1:$H$1),LN(D1491:H1491),LN(Calculations!$B$2))),0)</f>
        <v>1.1240545397423873E-2</v>
      </c>
    </row>
    <row r="1492" spans="1:9" x14ac:dyDescent="0.35">
      <c r="A1492">
        <v>-70.5</v>
      </c>
      <c r="B1492">
        <v>20.5</v>
      </c>
      <c r="C1492">
        <f>ASIN(SQRT((SIN(RADIANS(PARAMETERS!$D$8-B1492)/2)*SIN(RADIANS(PARAMETERS!$D$8-B1492)/2))+(COS(RADIANS(B1492))*COS(RADIANS(PARAMETERS!$D$8))*SIN(RADIANS(PARAMETERS!$D$9-A1492)/2)*SIN(RADIANS(PARAMETERS!$D$9-A1492)/2))))*2*3958.756</f>
        <v>736.56758428652131</v>
      </c>
      <c r="D1492">
        <v>44.366809844971002</v>
      </c>
      <c r="E1492">
        <v>59.780479431152003</v>
      </c>
      <c r="F1492">
        <v>77.79801940918</v>
      </c>
      <c r="G1492">
        <v>91.317901611327997</v>
      </c>
      <c r="H1492">
        <v>110.20701599121</v>
      </c>
      <c r="I1492" s="10">
        <f>IFERROR(EXP(TREND(LN($D$1:$H$1),LN(D1492:H1492),LN(Calculations!$B$2))),0)</f>
        <v>1.1381089884956697E-2</v>
      </c>
    </row>
    <row r="1493" spans="1:9" x14ac:dyDescent="0.35">
      <c r="A1493">
        <v>-70</v>
      </c>
      <c r="B1493">
        <v>20.5</v>
      </c>
      <c r="C1493">
        <f>ASIN(SQRT((SIN(RADIANS(PARAMETERS!$D$8-B1493)/2)*SIN(RADIANS(PARAMETERS!$D$8-B1493)/2))+(COS(RADIANS(B1493))*COS(RADIANS(PARAMETERS!$D$8))*SIN(RADIANS(PARAMETERS!$D$9-A1493)/2)*SIN(RADIANS(PARAMETERS!$D$9-A1493)/2))))*2*3958.756</f>
        <v>707.86424380285337</v>
      </c>
      <c r="D1493">
        <v>40.191520690917997</v>
      </c>
      <c r="E1493">
        <v>53.678276062012003</v>
      </c>
      <c r="F1493">
        <v>70.650970458984006</v>
      </c>
      <c r="G1493">
        <v>82.512199401855</v>
      </c>
      <c r="H1493">
        <v>98.993095397949006</v>
      </c>
      <c r="I1493" s="10">
        <f>IFERROR(EXP(TREND(LN($D$1:$H$1),LN(D1493:H1493),LN(Calculations!$B$2))),0)</f>
        <v>8.847619871873335E-3</v>
      </c>
    </row>
    <row r="1494" spans="1:9" x14ac:dyDescent="0.35">
      <c r="A1494">
        <v>-69.5</v>
      </c>
      <c r="B1494">
        <v>20.5</v>
      </c>
      <c r="C1494">
        <f>ASIN(SQRT((SIN(RADIANS(PARAMETERS!$D$8-B1494)/2)*SIN(RADIANS(PARAMETERS!$D$8-B1494)/2))+(COS(RADIANS(B1494))*COS(RADIANS(PARAMETERS!$D$8))*SIN(RADIANS(PARAMETERS!$D$9-A1494)/2)*SIN(RADIANS(PARAMETERS!$D$9-A1494)/2))))*2*3958.756</f>
        <v>679.53446400493215</v>
      </c>
      <c r="D1494">
        <v>34.635471343993999</v>
      </c>
      <c r="E1494">
        <v>45.311740875243999</v>
      </c>
      <c r="F1494">
        <v>61.17504119873</v>
      </c>
      <c r="G1494">
        <v>71.100074768065994</v>
      </c>
      <c r="H1494">
        <v>84.817939758300994</v>
      </c>
      <c r="I1494" s="10">
        <f>IFERROR(EXP(TREND(LN($D$1:$H$1),LN(D1494:H1494),LN(Calculations!$B$2))),0)</f>
        <v>5.9391408072465126E-3</v>
      </c>
    </row>
    <row r="1495" spans="1:9" x14ac:dyDescent="0.35">
      <c r="A1495">
        <v>-69</v>
      </c>
      <c r="B1495">
        <v>20.5</v>
      </c>
      <c r="C1495">
        <f>ASIN(SQRT((SIN(RADIANS(PARAMETERS!$D$8-B1495)/2)*SIN(RADIANS(PARAMETERS!$D$8-B1495)/2))+(COS(RADIANS(B1495))*COS(RADIANS(PARAMETERS!$D$8))*SIN(RADIANS(PARAMETERS!$D$9-A1495)/2)*SIN(RADIANS(PARAMETERS!$D$9-A1495)/2))))*2*3958.756</f>
        <v>651.62719052612158</v>
      </c>
      <c r="D1495">
        <v>30.600143432616999</v>
      </c>
      <c r="E1495">
        <v>39.47261428833</v>
      </c>
      <c r="F1495">
        <v>53.146030426025</v>
      </c>
      <c r="G1495">
        <v>62.591281890868999</v>
      </c>
      <c r="H1495">
        <v>74.329490661620994</v>
      </c>
      <c r="I1495" s="10">
        <f>IFERROR(EXP(TREND(LN($D$1:$H$1),LN(D1495:H1495),LN(Calculations!$B$2))),0)</f>
        <v>4.2670641431964557E-3</v>
      </c>
    </row>
    <row r="1496" spans="1:9" x14ac:dyDescent="0.35">
      <c r="A1496">
        <v>-68.5</v>
      </c>
      <c r="B1496">
        <v>20.5</v>
      </c>
      <c r="C1496">
        <f>ASIN(SQRT((SIN(RADIANS(PARAMETERS!$D$8-B1496)/2)*SIN(RADIANS(PARAMETERS!$D$8-B1496)/2))+(COS(RADIANS(B1496))*COS(RADIANS(PARAMETERS!$D$8))*SIN(RADIANS(PARAMETERS!$D$9-A1496)/2)*SIN(RADIANS(PARAMETERS!$D$9-A1496)/2))))*2*3958.756</f>
        <v>624.19931378549381</v>
      </c>
      <c r="D1496">
        <v>29.972007751465</v>
      </c>
      <c r="E1496">
        <v>38.655796051025</v>
      </c>
      <c r="F1496">
        <v>52.035953521728999</v>
      </c>
      <c r="G1496">
        <v>61.544094085692997</v>
      </c>
      <c r="H1496">
        <v>73.147956848145</v>
      </c>
      <c r="I1496" s="10">
        <f>IFERROR(EXP(TREND(LN($D$1:$H$1),LN(D1496:H1496),LN(Calculations!$B$2))),0)</f>
        <v>4.0361541104464741E-3</v>
      </c>
    </row>
    <row r="1497" spans="1:9" x14ac:dyDescent="0.35">
      <c r="A1497">
        <v>-68</v>
      </c>
      <c r="B1497">
        <v>20.5</v>
      </c>
      <c r="C1497">
        <f>ASIN(SQRT((SIN(RADIANS(PARAMETERS!$D$8-B1497)/2)*SIN(RADIANS(PARAMETERS!$D$8-B1497)/2))+(COS(RADIANS(B1497))*COS(RADIANS(PARAMETERS!$D$8))*SIN(RADIANS(PARAMETERS!$D$9-A1497)/2)*SIN(RADIANS(PARAMETERS!$D$9-A1497)/2))))*2*3958.756</f>
        <v>597.31709169414955</v>
      </c>
      <c r="D1497">
        <v>30.940725326538001</v>
      </c>
      <c r="E1497">
        <v>40.113166809082003</v>
      </c>
      <c r="F1497">
        <v>54.326705932617003</v>
      </c>
      <c r="G1497">
        <v>63.889801025391002</v>
      </c>
      <c r="H1497">
        <v>76.108253479004006</v>
      </c>
      <c r="I1497" s="10">
        <f>IFERROR(EXP(TREND(LN($D$1:$H$1),LN(D1497:H1497),LN(Calculations!$B$2))),0)</f>
        <v>4.395572178842868E-3</v>
      </c>
    </row>
    <row r="1498" spans="1:9" x14ac:dyDescent="0.35">
      <c r="A1498">
        <v>-67.5</v>
      </c>
      <c r="B1498">
        <v>20.5</v>
      </c>
      <c r="C1498">
        <f>ASIN(SQRT((SIN(RADIANS(PARAMETERS!$D$8-B1498)/2)*SIN(RADIANS(PARAMETERS!$D$8-B1498)/2))+(COS(RADIANS(B1498))*COS(RADIANS(PARAMETERS!$D$8))*SIN(RADIANS(PARAMETERS!$D$9-A1498)/2)*SIN(RADIANS(PARAMETERS!$D$9-A1498)/2))))*2*3958.756</f>
        <v>571.05779920279531</v>
      </c>
      <c r="D1498">
        <v>31.029323577881001</v>
      </c>
      <c r="E1498">
        <v>40.31697845459</v>
      </c>
      <c r="F1498">
        <v>54.743801116942997</v>
      </c>
      <c r="G1498">
        <v>64.35994720459</v>
      </c>
      <c r="H1498">
        <v>76.766571044922003</v>
      </c>
      <c r="I1498" s="10">
        <f>IFERROR(EXP(TREND(LN($D$1:$H$1),LN(D1498:H1498),LN(Calculations!$B$2))),0)</f>
        <v>4.4291229259659564E-3</v>
      </c>
    </row>
    <row r="1499" spans="1:9" x14ac:dyDescent="0.35">
      <c r="A1499">
        <v>-67</v>
      </c>
      <c r="B1499">
        <v>20.5</v>
      </c>
      <c r="C1499">
        <f>ASIN(SQRT((SIN(RADIANS(PARAMETERS!$D$8-B1499)/2)*SIN(RADIANS(PARAMETERS!$D$8-B1499)/2))+(COS(RADIANS(B1499))*COS(RADIANS(PARAMETERS!$D$8))*SIN(RADIANS(PARAMETERS!$D$9-A1499)/2)*SIN(RADIANS(PARAMETERS!$D$9-A1499)/2))))*2*3958.756</f>
        <v>545.51160740060402</v>
      </c>
      <c r="D1499">
        <v>28.244192123413001</v>
      </c>
      <c r="E1499">
        <v>36.332412719727003</v>
      </c>
      <c r="F1499">
        <v>48.759437561035</v>
      </c>
      <c r="G1499">
        <v>58.282245635986001</v>
      </c>
      <c r="H1499">
        <v>69.191535949707003</v>
      </c>
      <c r="I1499" s="10">
        <f>IFERROR(EXP(TREND(LN($D$1:$H$1),LN(D1499:H1499),LN(Calculations!$B$2))),0)</f>
        <v>3.450651938009247E-3</v>
      </c>
    </row>
    <row r="1500" spans="1:9" x14ac:dyDescent="0.35">
      <c r="A1500">
        <v>-66.5</v>
      </c>
      <c r="B1500">
        <v>20.5</v>
      </c>
      <c r="C1500">
        <f>ASIN(SQRT((SIN(RADIANS(PARAMETERS!$D$8-B1500)/2)*SIN(RADIANS(PARAMETERS!$D$8-B1500)/2))+(COS(RADIANS(B1500))*COS(RADIANS(PARAMETERS!$D$8))*SIN(RADIANS(PARAMETERS!$D$9-A1500)/2)*SIN(RADIANS(PARAMETERS!$D$9-A1500)/2))))*2*3958.756</f>
        <v>520.78366705057624</v>
      </c>
      <c r="D1500">
        <v>24.172721862793001</v>
      </c>
      <c r="E1500">
        <v>31.048959732056002</v>
      </c>
      <c r="F1500">
        <v>40.689395904541001</v>
      </c>
      <c r="G1500">
        <v>47.963237762451001</v>
      </c>
      <c r="H1500">
        <v>58.16764831543</v>
      </c>
      <c r="I1500" s="10">
        <f>IFERROR(EXP(TREND(LN($D$1:$H$1),LN(D1500:H1500),LN(Calculations!$B$2))),0)</f>
        <v>2.2832651934730601E-3</v>
      </c>
    </row>
    <row r="1501" spans="1:9" x14ac:dyDescent="0.35">
      <c r="A1501">
        <v>-66</v>
      </c>
      <c r="B1501">
        <v>20.5</v>
      </c>
      <c r="C1501">
        <f>ASIN(SQRT((SIN(RADIANS(PARAMETERS!$D$8-B1501)/2)*SIN(RADIANS(PARAMETERS!$D$8-B1501)/2))+(COS(RADIANS(B1501))*COS(RADIANS(PARAMETERS!$D$8))*SIN(RADIANS(PARAMETERS!$D$9-A1501)/2)*SIN(RADIANS(PARAMETERS!$D$9-A1501)/2))))*2*3958.756</f>
        <v>496.9963226935842</v>
      </c>
      <c r="D1501">
        <v>23.121276855468999</v>
      </c>
      <c r="E1501">
        <v>29.611946105956999</v>
      </c>
      <c r="F1501">
        <v>38.110126495361001</v>
      </c>
      <c r="G1501">
        <v>44.431037902832003</v>
      </c>
      <c r="H1501">
        <v>53.197170257567997</v>
      </c>
      <c r="I1501" s="10">
        <f>IFERROR(EXP(TREND(LN($D$1:$H$1),LN(D1501:H1501),LN(Calculations!$B$2))),0)</f>
        <v>1.9815909115067803E-3</v>
      </c>
    </row>
    <row r="1502" spans="1:9" x14ac:dyDescent="0.35">
      <c r="A1502">
        <v>-65.5</v>
      </c>
      <c r="B1502">
        <v>20.5</v>
      </c>
      <c r="C1502">
        <f>ASIN(SQRT((SIN(RADIANS(PARAMETERS!$D$8-B1502)/2)*SIN(RADIANS(PARAMETERS!$D$8-B1502)/2))+(COS(RADIANS(B1502))*COS(RADIANS(PARAMETERS!$D$8))*SIN(RADIANS(PARAMETERS!$D$9-A1502)/2)*SIN(RADIANS(PARAMETERS!$D$9-A1502)/2))))*2*3958.756</f>
        <v>474.29130415068101</v>
      </c>
      <c r="D1502">
        <v>24.683753967285</v>
      </c>
      <c r="E1502">
        <v>30.789205551146999</v>
      </c>
      <c r="F1502">
        <v>39.188781738281001</v>
      </c>
      <c r="G1502">
        <v>45.381847381592003</v>
      </c>
      <c r="H1502">
        <v>53.90775680542</v>
      </c>
      <c r="I1502" s="10">
        <f>IFERROR(EXP(TREND(LN($D$1:$H$1),LN(D1502:H1502),LN(Calculations!$B$2))),0)</f>
        <v>2.2587364480061121E-3</v>
      </c>
    </row>
    <row r="1503" spans="1:9" x14ac:dyDescent="0.35">
      <c r="A1503">
        <v>-65</v>
      </c>
      <c r="B1503">
        <v>20.5</v>
      </c>
      <c r="C1503">
        <f>ASIN(SQRT((SIN(RADIANS(PARAMETERS!$D$8-B1503)/2)*SIN(RADIANS(PARAMETERS!$D$8-B1503)/2))+(COS(RADIANS(B1503))*COS(RADIANS(PARAMETERS!$D$8))*SIN(RADIANS(PARAMETERS!$D$9-A1503)/2)*SIN(RADIANS(PARAMETERS!$D$9-A1503)/2))))*2*3958.756</f>
        <v>452.83162206660234</v>
      </c>
      <c r="D1503">
        <v>25.952398300171001</v>
      </c>
      <c r="E1503">
        <v>31.825500488281001</v>
      </c>
      <c r="F1503">
        <v>40.390434265137003</v>
      </c>
      <c r="G1503">
        <v>46.690933227538999</v>
      </c>
      <c r="H1503">
        <v>55.348064422607003</v>
      </c>
      <c r="I1503" s="10">
        <f>IFERROR(EXP(TREND(LN($D$1:$H$1),LN(D1503:H1503),LN(Calculations!$B$2))),0)</f>
        <v>2.5465209888946689E-3</v>
      </c>
    </row>
    <row r="1504" spans="1:9" x14ac:dyDescent="0.35">
      <c r="A1504">
        <v>-64.5</v>
      </c>
      <c r="B1504">
        <v>20.5</v>
      </c>
      <c r="C1504">
        <f>ASIN(SQRT((SIN(RADIANS(PARAMETERS!$D$8-B1504)/2)*SIN(RADIANS(PARAMETERS!$D$8-B1504)/2))+(COS(RADIANS(B1504))*COS(RADIANS(PARAMETERS!$D$8))*SIN(RADIANS(PARAMETERS!$D$9-A1504)/2)*SIN(RADIANS(PARAMETERS!$D$9-A1504)/2))))*2*3958.756</f>
        <v>432.80272642966878</v>
      </c>
      <c r="D1504">
        <v>23.672880172728998</v>
      </c>
      <c r="E1504">
        <v>29.708946228026999</v>
      </c>
      <c r="F1504">
        <v>37.509506225586001</v>
      </c>
      <c r="G1504">
        <v>43.224239349365</v>
      </c>
      <c r="H1504">
        <v>51.049560546875</v>
      </c>
      <c r="I1504" s="10">
        <f>IFERROR(EXP(TREND(LN($D$1:$H$1),LN(D1504:H1504),LN(Calculations!$B$2))),0)</f>
        <v>1.9987781727068689E-3</v>
      </c>
    </row>
    <row r="1505" spans="1:9" x14ac:dyDescent="0.35">
      <c r="A1505">
        <v>-64</v>
      </c>
      <c r="B1505">
        <v>20.5</v>
      </c>
      <c r="C1505">
        <f>ASIN(SQRT((SIN(RADIANS(PARAMETERS!$D$8-B1505)/2)*SIN(RADIANS(PARAMETERS!$D$8-B1505)/2))+(COS(RADIANS(B1505))*COS(RADIANS(PARAMETERS!$D$8))*SIN(RADIANS(PARAMETERS!$D$9-A1505)/2)*SIN(RADIANS(PARAMETERS!$D$9-A1505)/2))))*2*3958.756</f>
        <v>414.4122784866268</v>
      </c>
      <c r="D1505">
        <v>19.547979354858001</v>
      </c>
      <c r="E1505">
        <v>25.273378372191999</v>
      </c>
      <c r="F1505">
        <v>31.839262008666999</v>
      </c>
      <c r="G1505">
        <v>36.527877807617003</v>
      </c>
      <c r="H1505">
        <v>42.917144775391002</v>
      </c>
      <c r="I1505" s="10">
        <f>IFERROR(EXP(TREND(LN($D$1:$H$1),LN(D1505:H1505),LN(Calculations!$B$2))),0)</f>
        <v>1.1942297948903981E-3</v>
      </c>
    </row>
    <row r="1506" spans="1:9" x14ac:dyDescent="0.35">
      <c r="A1506">
        <v>-63.5</v>
      </c>
      <c r="B1506">
        <v>20.5</v>
      </c>
      <c r="C1506">
        <f>ASIN(SQRT((SIN(RADIANS(PARAMETERS!$D$8-B1506)/2)*SIN(RADIANS(PARAMETERS!$D$8-B1506)/2))+(COS(RADIANS(B1506))*COS(RADIANS(PARAMETERS!$D$8))*SIN(RADIANS(PARAMETERS!$D$9-A1506)/2)*SIN(RADIANS(PARAMETERS!$D$9-A1506)/2))))*2*3958.756</f>
        <v>397.88767387228802</v>
      </c>
      <c r="D1506">
        <v>15.996896743774</v>
      </c>
      <c r="E1506">
        <v>20.220252990723001</v>
      </c>
      <c r="F1506">
        <v>26.433126449585</v>
      </c>
      <c r="G1506">
        <v>30.239046096801999</v>
      </c>
      <c r="H1506">
        <v>35.409290313721002</v>
      </c>
      <c r="I1506" s="10">
        <f>IFERROR(EXP(TREND(LN($D$1:$H$1),LN(D1506:H1506),LN(Calculations!$B$2))),0)</f>
        <v>6.768268494720623E-4</v>
      </c>
    </row>
    <row r="1507" spans="1:9" x14ac:dyDescent="0.35">
      <c r="A1507">
        <v>-63</v>
      </c>
      <c r="B1507">
        <v>20.5</v>
      </c>
      <c r="C1507">
        <f>ASIN(SQRT((SIN(RADIANS(PARAMETERS!$D$8-B1507)/2)*SIN(RADIANS(PARAMETERS!$D$8-B1507)/2))+(COS(RADIANS(B1507))*COS(RADIANS(PARAMETERS!$D$8))*SIN(RADIANS(PARAMETERS!$D$9-A1507)/2)*SIN(RADIANS(PARAMETERS!$D$9-A1507)/2))))*2*3958.756</f>
        <v>383.47032615379777</v>
      </c>
      <c r="D1507">
        <v>12.940237998962001</v>
      </c>
      <c r="E1507">
        <v>16.127820968628001</v>
      </c>
      <c r="F1507">
        <v>20.859233856201001</v>
      </c>
      <c r="G1507">
        <v>24.392240524291999</v>
      </c>
      <c r="H1507">
        <v>28.696897506713999</v>
      </c>
      <c r="I1507" s="10">
        <f>IFERROR(EXP(TREND(LN($D$1:$H$1),LN(D1507:H1507),LN(Calculations!$B$2))),0)</f>
        <v>3.6167262163844564E-4</v>
      </c>
    </row>
    <row r="1508" spans="1:9" x14ac:dyDescent="0.35">
      <c r="A1508">
        <v>-62.5</v>
      </c>
      <c r="B1508">
        <v>20.5</v>
      </c>
      <c r="C1508">
        <f>ASIN(SQRT((SIN(RADIANS(PARAMETERS!$D$8-B1508)/2)*SIN(RADIANS(PARAMETERS!$D$8-B1508)/2))+(COS(RADIANS(B1508))*COS(RADIANS(PARAMETERS!$D$8))*SIN(RADIANS(PARAMETERS!$D$9-A1508)/2)*SIN(RADIANS(PARAMETERS!$D$9-A1508)/2))))*2*3958.756</f>
        <v>371.40582729737213</v>
      </c>
      <c r="D1508">
        <v>10.337239265441999</v>
      </c>
      <c r="E1508">
        <v>13.16920375824</v>
      </c>
      <c r="F1508">
        <v>16.860101699828999</v>
      </c>
      <c r="G1508">
        <v>19.594038009643999</v>
      </c>
      <c r="H1508">
        <v>23.372434616088999</v>
      </c>
      <c r="I1508" s="10">
        <f>IFERROR(EXP(TREND(LN($D$1:$H$1),LN(D1508:H1508),LN(Calculations!$B$2))),0)</f>
        <v>2.0090231245790092E-4</v>
      </c>
    </row>
    <row r="1509" spans="1:9" x14ac:dyDescent="0.35">
      <c r="A1509">
        <v>-62</v>
      </c>
      <c r="B1509">
        <v>20.5</v>
      </c>
      <c r="C1509">
        <f>ASIN(SQRT((SIN(RADIANS(PARAMETERS!$D$8-B1509)/2)*SIN(RADIANS(PARAMETERS!$D$8-B1509)/2))+(COS(RADIANS(B1509))*COS(RADIANS(PARAMETERS!$D$8))*SIN(RADIANS(PARAMETERS!$D$9-A1509)/2)*SIN(RADIANS(PARAMETERS!$D$9-A1509)/2))))*2*3958.756</f>
        <v>361.92963371507528</v>
      </c>
      <c r="D1509">
        <v>8.4399585723877006</v>
      </c>
      <c r="E1509">
        <v>11.078601837158001</v>
      </c>
      <c r="F1509">
        <v>14.19361782074</v>
      </c>
      <c r="G1509">
        <v>16.421789169312</v>
      </c>
      <c r="H1509">
        <v>19.486253738403001</v>
      </c>
      <c r="I1509" s="10">
        <f>IFERROR(EXP(TREND(LN($D$1:$H$1),LN(D1509:H1509),LN(Calculations!$B$2))),0)</f>
        <v>1.2679067779814508E-4</v>
      </c>
    </row>
    <row r="1510" spans="1:9" x14ac:dyDescent="0.35">
      <c r="A1510">
        <v>-61.5</v>
      </c>
      <c r="B1510">
        <v>20.5</v>
      </c>
      <c r="C1510">
        <f>ASIN(SQRT((SIN(RADIANS(PARAMETERS!$D$8-B1510)/2)*SIN(RADIANS(PARAMETERS!$D$8-B1510)/2))+(COS(RADIANS(B1510))*COS(RADIANS(PARAMETERS!$D$8))*SIN(RADIANS(PARAMETERS!$D$9-A1510)/2)*SIN(RADIANS(PARAMETERS!$D$9-A1510)/2))))*2*3958.756</f>
        <v>355.24900447765134</v>
      </c>
      <c r="D1510">
        <v>7.1572732925415004</v>
      </c>
      <c r="E1510">
        <v>9.2354097366333008</v>
      </c>
      <c r="F1510">
        <v>12.214102745056</v>
      </c>
      <c r="G1510">
        <v>14.06844997406</v>
      </c>
      <c r="H1510">
        <v>16.606367111206001</v>
      </c>
      <c r="I1510" s="10">
        <f>IFERROR(EXP(TREND(LN($D$1:$H$1),LN(D1510:H1510),LN(Calculations!$B$2))),0)</f>
        <v>8.5122466016251212E-5</v>
      </c>
    </row>
    <row r="1511" spans="1:9" x14ac:dyDescent="0.35">
      <c r="A1511">
        <v>-61</v>
      </c>
      <c r="B1511">
        <v>20.5</v>
      </c>
      <c r="C1511">
        <f>ASIN(SQRT((SIN(RADIANS(PARAMETERS!$D$8-B1511)/2)*SIN(RADIANS(PARAMETERS!$D$8-B1511)/2))+(COS(RADIANS(B1511))*COS(RADIANS(PARAMETERS!$D$8))*SIN(RADIANS(PARAMETERS!$D$9-A1511)/2)*SIN(RADIANS(PARAMETERS!$D$9-A1511)/2))))*2*3958.756</f>
        <v>351.52341263711816</v>
      </c>
      <c r="D1511">
        <v>6.0987219810486</v>
      </c>
      <c r="E1511">
        <v>7.7583222389220996</v>
      </c>
      <c r="F1511">
        <v>10.277383804321</v>
      </c>
      <c r="G1511">
        <v>12.037652015686</v>
      </c>
      <c r="H1511">
        <v>14.121263504028001</v>
      </c>
      <c r="I1511" s="10">
        <f>IFERROR(EXP(TREND(LN($D$1:$H$1),LN(D1511:H1511),LN(Calculations!$B$2))),0)</f>
        <v>5.5214121601291831E-5</v>
      </c>
    </row>
    <row r="1512" spans="1:9" x14ac:dyDescent="0.35">
      <c r="A1512">
        <v>-60.5</v>
      </c>
      <c r="B1512">
        <v>20.5</v>
      </c>
      <c r="C1512">
        <f>ASIN(SQRT((SIN(RADIANS(PARAMETERS!$D$8-B1512)/2)*SIN(RADIANS(PARAMETERS!$D$8-B1512)/2))+(COS(RADIANS(B1512))*COS(RADIANS(PARAMETERS!$D$8))*SIN(RADIANS(PARAMETERS!$D$9-A1512)/2)*SIN(RADIANS(PARAMETERS!$D$9-A1512)/2))))*2*3958.756</f>
        <v>350.8470353916361</v>
      </c>
      <c r="D1512">
        <v>5.1431403160095002</v>
      </c>
      <c r="E1512">
        <v>6.4553189277648997</v>
      </c>
      <c r="F1512">
        <v>8.4180278778075994</v>
      </c>
      <c r="G1512">
        <v>9.8931608200072993</v>
      </c>
      <c r="H1512">
        <v>11.855645179749001</v>
      </c>
      <c r="I1512" s="10">
        <f>IFERROR(EXP(TREND(LN($D$1:$H$1),LN(D1512:H1512),LN(Calculations!$B$2))),0)</f>
        <v>3.1858669207129977E-5</v>
      </c>
    </row>
    <row r="1513" spans="1:9" x14ac:dyDescent="0.35">
      <c r="A1513">
        <v>-60</v>
      </c>
      <c r="B1513">
        <v>20.5</v>
      </c>
      <c r="C1513">
        <f>ASIN(SQRT((SIN(RADIANS(PARAMETERS!$D$8-B1513)/2)*SIN(RADIANS(PARAMETERS!$D$8-B1513)/2))+(COS(RADIANS(B1513))*COS(RADIANS(PARAMETERS!$D$8))*SIN(RADIANS(PARAMETERS!$D$9-A1513)/2)*SIN(RADIANS(PARAMETERS!$D$9-A1513)/2))))*2*3958.756</f>
        <v>353.2373939255038</v>
      </c>
      <c r="D1513">
        <v>4.0021772384643999</v>
      </c>
      <c r="E1513">
        <v>5.2955083847045996</v>
      </c>
      <c r="F1513">
        <v>6.8029537200928001</v>
      </c>
      <c r="G1513">
        <v>7.9225869178771999</v>
      </c>
      <c r="H1513">
        <v>9.4734869003296005</v>
      </c>
      <c r="I1513" s="10">
        <f>IFERROR(EXP(TREND(LN($D$1:$H$1),LN(D1513:H1513),LN(Calculations!$B$2))),0)</f>
        <v>1.8768256692185598E-5</v>
      </c>
    </row>
    <row r="1514" spans="1:9" x14ac:dyDescent="0.35">
      <c r="A1514">
        <v>-59.5</v>
      </c>
      <c r="B1514">
        <v>20.5</v>
      </c>
      <c r="C1514">
        <f>ASIN(SQRT((SIN(RADIANS(PARAMETERS!$D$8-B1514)/2)*SIN(RADIANS(PARAMETERS!$D$8-B1514)/2))+(COS(RADIANS(B1514))*COS(RADIANS(PARAMETERS!$D$8))*SIN(RADIANS(PARAMETERS!$D$9-A1514)/2)*SIN(RADIANS(PARAMETERS!$D$9-A1514)/2))))*2*3958.756</f>
        <v>358.63315529363575</v>
      </c>
      <c r="D1514">
        <v>3.1245257854461999</v>
      </c>
      <c r="E1514">
        <v>4.0624256134032999</v>
      </c>
      <c r="F1514">
        <v>5.4161543846129998</v>
      </c>
      <c r="G1514">
        <v>6.2540636062621999</v>
      </c>
      <c r="H1514">
        <v>7.4039874076843004</v>
      </c>
      <c r="I1514" s="10">
        <f>IFERROR(EXP(TREND(LN($D$1:$H$1),LN(D1514:H1514),LN(Calculations!$B$2))),0)</f>
        <v>1.0519154154313838E-5</v>
      </c>
    </row>
    <row r="1515" spans="1:9" x14ac:dyDescent="0.35">
      <c r="A1515">
        <v>-59</v>
      </c>
      <c r="B1515">
        <v>20.5</v>
      </c>
      <c r="C1515">
        <f>ASIN(SQRT((SIN(RADIANS(PARAMETERS!$D$8-B1515)/2)*SIN(RADIANS(PARAMETERS!$D$8-B1515)/2))+(COS(RADIANS(B1515))*COS(RADIANS(PARAMETERS!$D$8))*SIN(RADIANS(PARAMETERS!$D$9-A1515)/2)*SIN(RADIANS(PARAMETERS!$D$9-A1515)/2))))*2*3958.756</f>
        <v>366.90171048555618</v>
      </c>
      <c r="D1515">
        <v>2.4125032424927002</v>
      </c>
      <c r="E1515">
        <v>3.0668642520904998</v>
      </c>
      <c r="F1515">
        <v>4.0593461990356001</v>
      </c>
      <c r="G1515">
        <v>4.8141036033629998</v>
      </c>
      <c r="H1515">
        <v>5.7083864212036</v>
      </c>
      <c r="I1515" s="10">
        <f>IFERROR(EXP(TREND(LN($D$1:$H$1),LN(D1515:H1515),LN(Calculations!$B$2))),0)</f>
        <v>5.2274988202564493E-6</v>
      </c>
    </row>
    <row r="1516" spans="1:9" x14ac:dyDescent="0.35">
      <c r="A1516">
        <v>-90</v>
      </c>
      <c r="B1516">
        <v>21</v>
      </c>
      <c r="C1516">
        <f>ASIN(SQRT((SIN(RADIANS(PARAMETERS!$D$8-B1516)/2)*SIN(RADIANS(PARAMETERS!$D$8-B1516)/2))+(COS(RADIANS(B1516))*COS(RADIANS(PARAMETERS!$D$8))*SIN(RADIANS(PARAMETERS!$D$9-A1516)/2)*SIN(RADIANS(PARAMETERS!$D$9-A1516)/2))))*2*3958.756</f>
        <v>1962.0418890638864</v>
      </c>
      <c r="D1516">
        <v>3.8248896598815998</v>
      </c>
      <c r="E1516">
        <v>5.5998401641845996</v>
      </c>
      <c r="F1516">
        <v>8.0737075805663991</v>
      </c>
      <c r="G1516">
        <v>10.086013793945</v>
      </c>
      <c r="H1516">
        <v>12.753385543823001</v>
      </c>
      <c r="I1516" s="10">
        <f>IFERROR(EXP(TREND(LN($D$1:$H$1),LN(D1516:H1516),LN(Calculations!$B$2))),0)</f>
        <v>8.2336803245765331E-5</v>
      </c>
    </row>
    <row r="1517" spans="1:9" x14ac:dyDescent="0.35">
      <c r="A1517">
        <v>-89.5</v>
      </c>
      <c r="B1517">
        <v>21</v>
      </c>
      <c r="C1517">
        <f>ASIN(SQRT((SIN(RADIANS(PARAMETERS!$D$8-B1517)/2)*SIN(RADIANS(PARAMETERS!$D$8-B1517)/2))+(COS(RADIANS(B1517))*COS(RADIANS(PARAMETERS!$D$8))*SIN(RADIANS(PARAMETERS!$D$9-A1517)/2)*SIN(RADIANS(PARAMETERS!$D$9-A1517)/2))))*2*3958.756</f>
        <v>1929.9979367830374</v>
      </c>
      <c r="D1517">
        <v>3.4969799518585001</v>
      </c>
      <c r="E1517">
        <v>5.2292346954345996</v>
      </c>
      <c r="F1517">
        <v>7.6134853363037003</v>
      </c>
      <c r="G1517">
        <v>9.5678377151488991</v>
      </c>
      <c r="H1517">
        <v>12.321011543274</v>
      </c>
      <c r="I1517" s="10">
        <f>IFERROR(EXP(TREND(LN($D$1:$H$1),LN(D1517:H1517),LN(Calculations!$B$2))),0)</f>
        <v>8.1998921538077086E-5</v>
      </c>
    </row>
    <row r="1518" spans="1:9" x14ac:dyDescent="0.35">
      <c r="A1518">
        <v>-89</v>
      </c>
      <c r="B1518">
        <v>21</v>
      </c>
      <c r="C1518">
        <f>ASIN(SQRT((SIN(RADIANS(PARAMETERS!$D$8-B1518)/2)*SIN(RADIANS(PARAMETERS!$D$8-B1518)/2))+(COS(RADIANS(B1518))*COS(RADIANS(PARAMETERS!$D$8))*SIN(RADIANS(PARAMETERS!$D$9-A1518)/2)*SIN(RADIANS(PARAMETERS!$D$9-A1518)/2))))*2*3958.756</f>
        <v>1897.9723236636096</v>
      </c>
      <c r="D1518">
        <v>3.3979065418243</v>
      </c>
      <c r="E1518">
        <v>5.1475682258606001</v>
      </c>
      <c r="F1518">
        <v>7.6544065475464</v>
      </c>
      <c r="G1518">
        <v>9.7435150146484002</v>
      </c>
      <c r="H1518">
        <v>12.720949172974001</v>
      </c>
      <c r="I1518" s="10">
        <f>IFERROR(EXP(TREND(LN($D$1:$H$1),LN(D1518:H1518),LN(Calculations!$B$2))),0)</f>
        <v>9.325648495648708E-5</v>
      </c>
    </row>
    <row r="1519" spans="1:9" x14ac:dyDescent="0.35">
      <c r="A1519">
        <v>-88.5</v>
      </c>
      <c r="B1519">
        <v>21</v>
      </c>
      <c r="C1519">
        <f>ASIN(SQRT((SIN(RADIANS(PARAMETERS!$D$8-B1519)/2)*SIN(RADIANS(PARAMETERS!$D$8-B1519)/2))+(COS(RADIANS(B1519))*COS(RADIANS(PARAMETERS!$D$8))*SIN(RADIANS(PARAMETERS!$D$9-A1519)/2)*SIN(RADIANS(PARAMETERS!$D$9-A1519)/2))))*2*3958.756</f>
        <v>1865.9662685996475</v>
      </c>
      <c r="D1519">
        <v>3.3192276954650999</v>
      </c>
      <c r="E1519">
        <v>5.0302381515503001</v>
      </c>
      <c r="F1519">
        <v>7.5753750801085999</v>
      </c>
      <c r="G1519">
        <v>9.7083892822265998</v>
      </c>
      <c r="H1519">
        <v>12.80801486969</v>
      </c>
      <c r="I1519" s="10">
        <f>IFERROR(EXP(TREND(LN($D$1:$H$1),LN(D1519:H1519),LN(Calculations!$B$2))),0)</f>
        <v>9.7059613432359413E-5</v>
      </c>
    </row>
    <row r="1520" spans="1:9" x14ac:dyDescent="0.35">
      <c r="A1520">
        <v>-88</v>
      </c>
      <c r="B1520">
        <v>21</v>
      </c>
      <c r="C1520">
        <f>ASIN(SQRT((SIN(RADIANS(PARAMETERS!$D$8-B1520)/2)*SIN(RADIANS(PARAMETERS!$D$8-B1520)/2))+(COS(RADIANS(B1520))*COS(RADIANS(PARAMETERS!$D$8))*SIN(RADIANS(PARAMETERS!$D$9-A1520)/2)*SIN(RADIANS(PARAMETERS!$D$9-A1520)/2))))*2*3958.756</f>
        <v>1833.9810690516974</v>
      </c>
      <c r="D1520">
        <v>3.1567842960357999</v>
      </c>
      <c r="E1520">
        <v>4.6722607612609997</v>
      </c>
      <c r="F1520">
        <v>7.0251197814940998</v>
      </c>
      <c r="G1520">
        <v>8.9419193267821999</v>
      </c>
      <c r="H1520">
        <v>11.832461357116999</v>
      </c>
      <c r="I1520" s="10">
        <f>IFERROR(EXP(TREND(LN($D$1:$H$1),LN(D1520:H1520),LN(Calculations!$B$2))),0)</f>
        <v>8.1153980079445064E-5</v>
      </c>
    </row>
    <row r="1521" spans="1:9" x14ac:dyDescent="0.35">
      <c r="A1521">
        <v>-87.5</v>
      </c>
      <c r="B1521">
        <v>21</v>
      </c>
      <c r="C1521">
        <f>ASIN(SQRT((SIN(RADIANS(PARAMETERS!$D$8-B1521)/2)*SIN(RADIANS(PARAMETERS!$D$8-B1521)/2))+(COS(RADIANS(B1521))*COS(RADIANS(PARAMETERS!$D$8))*SIN(RADIANS(PARAMETERS!$D$9-A1521)/2)*SIN(RADIANS(PARAMETERS!$D$9-A1521)/2))))*2*3958.756</f>
        <v>1802.0181079381562</v>
      </c>
      <c r="D1521">
        <v>3.0074543952942001</v>
      </c>
      <c r="E1521">
        <v>4.2946496009826998</v>
      </c>
      <c r="F1521">
        <v>6.2856512069701997</v>
      </c>
      <c r="G1521">
        <v>7.8102483749390004</v>
      </c>
      <c r="H1521">
        <v>10.077038764954001</v>
      </c>
      <c r="I1521" s="10">
        <f>IFERROR(EXP(TREND(LN($D$1:$H$1),LN(D1521:H1521),LN(Calculations!$B$2))),0)</f>
        <v>5.1839891598971061E-5</v>
      </c>
    </row>
    <row r="1522" spans="1:9" x14ac:dyDescent="0.35">
      <c r="A1522">
        <v>-87</v>
      </c>
      <c r="B1522">
        <v>21</v>
      </c>
      <c r="C1522">
        <f>ASIN(SQRT((SIN(RADIANS(PARAMETERS!$D$8-B1522)/2)*SIN(RADIANS(PARAMETERS!$D$8-B1522)/2))+(COS(RADIANS(B1522))*COS(RADIANS(PARAMETERS!$D$8))*SIN(RADIANS(PARAMETERS!$D$9-A1522)/2)*SIN(RADIANS(PARAMETERS!$D$9-A1522)/2))))*2*3958.756</f>
        <v>1770.078861247222</v>
      </c>
      <c r="D1522">
        <v>2.9624781608582</v>
      </c>
      <c r="E1522">
        <v>4.1146407127379998</v>
      </c>
      <c r="F1522">
        <v>5.8320960998534996</v>
      </c>
      <c r="G1522">
        <v>7.0264143943787003</v>
      </c>
      <c r="H1522">
        <v>8.7432308197021005</v>
      </c>
      <c r="I1522" s="10">
        <f>IFERROR(EXP(TREND(LN($D$1:$H$1),LN(D1522:H1522),LN(Calculations!$B$2))),0)</f>
        <v>3.0844127762731206E-5</v>
      </c>
    </row>
    <row r="1523" spans="1:9" x14ac:dyDescent="0.35">
      <c r="A1523">
        <v>-86.5</v>
      </c>
      <c r="B1523">
        <v>21</v>
      </c>
      <c r="C1523">
        <f>ASIN(SQRT((SIN(RADIANS(PARAMETERS!$D$8-B1523)/2)*SIN(RADIANS(PARAMETERS!$D$8-B1523)/2))+(COS(RADIANS(B1523))*COS(RADIANS(PARAMETERS!$D$8))*SIN(RADIANS(PARAMETERS!$D$9-A1523)/2)*SIN(RADIANS(PARAMETERS!$D$9-A1523)/2))))*2*3958.756</f>
        <v>1738.1649064578096</v>
      </c>
      <c r="D1523">
        <v>3.0297849178314</v>
      </c>
      <c r="E1523">
        <v>4.1607279777526998</v>
      </c>
      <c r="F1523">
        <v>5.7484011650084996</v>
      </c>
      <c r="G1523">
        <v>6.7663269042968999</v>
      </c>
      <c r="H1523">
        <v>8.1928720474243004</v>
      </c>
      <c r="I1523" s="10">
        <f>IFERROR(EXP(TREND(LN($D$1:$H$1),LN(D1523:H1523),LN(Calculations!$B$2))),0)</f>
        <v>2.1664012089117523E-5</v>
      </c>
    </row>
    <row r="1524" spans="1:9" x14ac:dyDescent="0.35">
      <c r="A1524">
        <v>-86</v>
      </c>
      <c r="B1524">
        <v>21</v>
      </c>
      <c r="C1524">
        <f>ASIN(SQRT((SIN(RADIANS(PARAMETERS!$D$8-B1524)/2)*SIN(RADIANS(PARAMETERS!$D$8-B1524)/2))+(COS(RADIANS(B1524))*COS(RADIANS(PARAMETERS!$D$8))*SIN(RADIANS(PARAMETERS!$D$9-A1524)/2)*SIN(RADIANS(PARAMETERS!$D$9-A1524)/2))))*2*3958.756</f>
        <v>1706.2779318701721</v>
      </c>
      <c r="D1524">
        <v>3.1656877994536998</v>
      </c>
      <c r="E1524">
        <v>4.3454489707946999</v>
      </c>
      <c r="F1524">
        <v>5.8645815849304004</v>
      </c>
      <c r="G1524">
        <v>6.8218469619751003</v>
      </c>
      <c r="H1524">
        <v>8.1461572647094993</v>
      </c>
      <c r="I1524" s="10">
        <f>IFERROR(EXP(TREND(LN($D$1:$H$1),LN(D1524:H1524),LN(Calculations!$B$2))),0)</f>
        <v>1.8373293776224388E-5</v>
      </c>
    </row>
    <row r="1525" spans="1:9" x14ac:dyDescent="0.35">
      <c r="A1525">
        <v>-85.5</v>
      </c>
      <c r="B1525">
        <v>21</v>
      </c>
      <c r="C1525">
        <f>ASIN(SQRT((SIN(RADIANS(PARAMETERS!$D$8-B1525)/2)*SIN(RADIANS(PARAMETERS!$D$8-B1525)/2))+(COS(RADIANS(B1525))*COS(RADIANS(PARAMETERS!$D$8))*SIN(RADIANS(PARAMETERS!$D$9-A1525)/2)*SIN(RADIANS(PARAMETERS!$D$9-A1525)/2))))*2*3958.756</f>
        <v>1674.4197469613371</v>
      </c>
      <c r="D1525">
        <v>3.3254294395446999</v>
      </c>
      <c r="E1525">
        <v>4.5813460350037003</v>
      </c>
      <c r="F1525">
        <v>6.0495009422301997</v>
      </c>
      <c r="G1525">
        <v>7.0059747695923003</v>
      </c>
      <c r="H1525">
        <v>8.3228340148925994</v>
      </c>
      <c r="I1525" s="10">
        <f>IFERROR(EXP(TREND(LN($D$1:$H$1),LN(D1525:H1525),LN(Calculations!$B$2))),0)</f>
        <v>1.7415540006119134E-5</v>
      </c>
    </row>
    <row r="1526" spans="1:9" x14ac:dyDescent="0.35">
      <c r="A1526">
        <v>-85</v>
      </c>
      <c r="B1526">
        <v>21</v>
      </c>
      <c r="C1526">
        <f>ASIN(SQRT((SIN(RADIANS(PARAMETERS!$D$8-B1526)/2)*SIN(RADIANS(PARAMETERS!$D$8-B1526)/2))+(COS(RADIANS(B1526))*COS(RADIANS(PARAMETERS!$D$8))*SIN(RADIANS(PARAMETERS!$D$9-A1526)/2)*SIN(RADIANS(PARAMETERS!$D$9-A1526)/2))))*2*3958.756</f>
        <v>1642.5922938970755</v>
      </c>
      <c r="D1526">
        <v>3.5397017002106002</v>
      </c>
      <c r="E1526">
        <v>4.9129729270934996</v>
      </c>
      <c r="F1526">
        <v>6.3278393745421999</v>
      </c>
      <c r="G1526">
        <v>7.3255653381348003</v>
      </c>
      <c r="H1526">
        <v>8.6986560821533008</v>
      </c>
      <c r="I1526" s="10">
        <f>IFERROR(EXP(TREND(LN($D$1:$H$1),LN(D1526:H1526),LN(Calculations!$B$2))),0)</f>
        <v>1.7826000521411868E-5</v>
      </c>
    </row>
    <row r="1527" spans="1:9" x14ac:dyDescent="0.35">
      <c r="A1527">
        <v>-84.5</v>
      </c>
      <c r="B1527">
        <v>21</v>
      </c>
      <c r="C1527">
        <f>ASIN(SQRT((SIN(RADIANS(PARAMETERS!$D$8-B1527)/2)*SIN(RADIANS(PARAMETERS!$D$8-B1527)/2))+(COS(RADIANS(B1527))*COS(RADIANS(PARAMETERS!$D$8))*SIN(RADIANS(PARAMETERS!$D$9-A1527)/2)*SIN(RADIANS(PARAMETERS!$D$9-A1527)/2))))*2*3958.756</f>
        <v>1610.797660351478</v>
      </c>
      <c r="D1527">
        <v>3.8874831199646001</v>
      </c>
      <c r="E1527">
        <v>5.3344688415526997</v>
      </c>
      <c r="F1527">
        <v>6.8444180488585999</v>
      </c>
      <c r="G1527">
        <v>7.9647989273070996</v>
      </c>
      <c r="H1527">
        <v>9.5154438018799006</v>
      </c>
      <c r="I1527" s="10">
        <f>IFERROR(EXP(TREND(LN($D$1:$H$1),LN(D1527:H1527),LN(Calculations!$B$2))),0)</f>
        <v>2.1623405015355034E-5</v>
      </c>
    </row>
    <row r="1528" spans="1:9" x14ac:dyDescent="0.35">
      <c r="A1528">
        <v>-84</v>
      </c>
      <c r="B1528">
        <v>21</v>
      </c>
      <c r="C1528">
        <f>ASIN(SQRT((SIN(RADIANS(PARAMETERS!$D$8-B1528)/2)*SIN(RADIANS(PARAMETERS!$D$8-B1528)/2))+(COS(RADIANS(B1528))*COS(RADIANS(PARAMETERS!$D$8))*SIN(RADIANS(PARAMETERS!$D$9-A1528)/2)*SIN(RADIANS(PARAMETERS!$D$9-A1528)/2))))*2*3958.756</f>
        <v>1579.0380938077167</v>
      </c>
      <c r="D1528">
        <v>4.5366144180298003</v>
      </c>
      <c r="E1528">
        <v>5.9962449073792001</v>
      </c>
      <c r="F1528">
        <v>7.8838725090026998</v>
      </c>
      <c r="G1528">
        <v>9.3118114471436009</v>
      </c>
      <c r="H1528">
        <v>11.320464134216</v>
      </c>
      <c r="I1528" s="10">
        <f>IFERROR(EXP(TREND(LN($D$1:$H$1),LN(D1528:H1528),LN(Calculations!$B$2))),0)</f>
        <v>3.4968245057511035E-5</v>
      </c>
    </row>
    <row r="1529" spans="1:9" x14ac:dyDescent="0.35">
      <c r="A1529">
        <v>-83.5</v>
      </c>
      <c r="B1529">
        <v>21</v>
      </c>
      <c r="C1529">
        <f>ASIN(SQRT((SIN(RADIANS(PARAMETERS!$D$8-B1529)/2)*SIN(RADIANS(PARAMETERS!$D$8-B1529)/2))+(COS(RADIANS(B1529))*COS(RADIANS(PARAMETERS!$D$8))*SIN(RADIANS(PARAMETERS!$D$9-A1529)/2)*SIN(RADIANS(PARAMETERS!$D$9-A1529)/2))))*2*3958.756</f>
        <v>1547.3160175398384</v>
      </c>
      <c r="D1529">
        <v>5.4751982688904004</v>
      </c>
      <c r="E1529">
        <v>7.1723265647887997</v>
      </c>
      <c r="F1529">
        <v>9.8321371078490998</v>
      </c>
      <c r="G1529">
        <v>11.769143104553001</v>
      </c>
      <c r="H1529">
        <v>13.770306587219</v>
      </c>
      <c r="I1529" s="10">
        <f>IFERROR(EXP(TREND(LN($D$1:$H$1),LN(D1529:H1529),LN(Calculations!$B$2))),0)</f>
        <v>6.4960258446820776E-5</v>
      </c>
    </row>
    <row r="1530" spans="1:9" x14ac:dyDescent="0.35">
      <c r="A1530">
        <v>-83</v>
      </c>
      <c r="B1530">
        <v>21</v>
      </c>
      <c r="C1530">
        <f>ASIN(SQRT((SIN(RADIANS(PARAMETERS!$D$8-B1530)/2)*SIN(RADIANS(PARAMETERS!$D$8-B1530)/2))+(COS(RADIANS(B1530))*COS(RADIANS(PARAMETERS!$D$8))*SIN(RADIANS(PARAMETERS!$D$9-A1530)/2)*SIN(RADIANS(PARAMETERS!$D$9-A1530)/2))))*2*3958.756</f>
        <v>1515.6340485061503</v>
      </c>
      <c r="D1530">
        <v>6.6404647827148002</v>
      </c>
      <c r="E1530">
        <v>9.1224346160888992</v>
      </c>
      <c r="F1530">
        <v>12.665874481201</v>
      </c>
      <c r="G1530">
        <v>14.842108726500999</v>
      </c>
      <c r="H1530">
        <v>17.877056121826001</v>
      </c>
      <c r="I1530" s="10">
        <f>IFERROR(EXP(TREND(LN($D$1:$H$1),LN(D1530:H1530),LN(Calculations!$B$2))),0)</f>
        <v>1.3104921952227387E-4</v>
      </c>
    </row>
    <row r="1531" spans="1:9" x14ac:dyDescent="0.35">
      <c r="A1531">
        <v>-82.5</v>
      </c>
      <c r="B1531">
        <v>21</v>
      </c>
      <c r="C1531">
        <f>ASIN(SQRT((SIN(RADIANS(PARAMETERS!$D$8-B1531)/2)*SIN(RADIANS(PARAMETERS!$D$8-B1531)/2))+(COS(RADIANS(B1531))*COS(RADIANS(PARAMETERS!$D$8))*SIN(RADIANS(PARAMETERS!$D$9-A1531)/2)*SIN(RADIANS(PARAMETERS!$D$9-A1531)/2))))*2*3958.756</f>
        <v>1483.9950174207559</v>
      </c>
      <c r="D1531">
        <v>8.3594255447387997</v>
      </c>
      <c r="E1531">
        <v>11.944603919983001</v>
      </c>
      <c r="F1531">
        <v>16.226030349731001</v>
      </c>
      <c r="G1531">
        <v>19.549325942993001</v>
      </c>
      <c r="H1531">
        <v>24.326648712158001</v>
      </c>
      <c r="I1531" s="10">
        <f>IFERROR(EXP(TREND(LN($D$1:$H$1),LN(D1531:H1531),LN(Calculations!$B$2))),0)</f>
        <v>2.650446958006347E-4</v>
      </c>
    </row>
    <row r="1532" spans="1:9" x14ac:dyDescent="0.35">
      <c r="A1532">
        <v>-82</v>
      </c>
      <c r="B1532">
        <v>21</v>
      </c>
      <c r="C1532">
        <f>ASIN(SQRT((SIN(RADIANS(PARAMETERS!$D$8-B1532)/2)*SIN(RADIANS(PARAMETERS!$D$8-B1532)/2))+(COS(RADIANS(B1532))*COS(RADIANS(PARAMETERS!$D$8))*SIN(RADIANS(PARAMETERS!$D$9-A1532)/2)*SIN(RADIANS(PARAMETERS!$D$9-A1532)/2))))*2*3958.756</f>
        <v>1452.4019913120167</v>
      </c>
      <c r="D1532">
        <v>10.57479095459</v>
      </c>
      <c r="E1532">
        <v>14.674857139587001</v>
      </c>
      <c r="F1532">
        <v>20.912042617798001</v>
      </c>
      <c r="G1532">
        <v>25.913307189941001</v>
      </c>
      <c r="H1532">
        <v>31.852464675903001</v>
      </c>
      <c r="I1532" s="10">
        <f>IFERROR(EXP(TREND(LN($D$1:$H$1),LN(D1532:H1532),LN(Calculations!$B$2))),0)</f>
        <v>4.7725565295540372E-4</v>
      </c>
    </row>
    <row r="1533" spans="1:9" x14ac:dyDescent="0.35">
      <c r="A1533">
        <v>-81.5</v>
      </c>
      <c r="B1533">
        <v>21</v>
      </c>
      <c r="C1533">
        <f>ASIN(SQRT((SIN(RADIANS(PARAMETERS!$D$8-B1533)/2)*SIN(RADIANS(PARAMETERS!$D$8-B1533)/2))+(COS(RADIANS(B1533))*COS(RADIANS(PARAMETERS!$D$8))*SIN(RADIANS(PARAMETERS!$D$9-A1533)/2)*SIN(RADIANS(PARAMETERS!$D$9-A1533)/2))))*2*3958.756</f>
        <v>1420.8582989264476</v>
      </c>
      <c r="D1533">
        <v>12.040545463561999</v>
      </c>
      <c r="E1533">
        <v>16.664276123046999</v>
      </c>
      <c r="F1533">
        <v>24.359703063965</v>
      </c>
      <c r="G1533">
        <v>29.663465499878001</v>
      </c>
      <c r="H1533">
        <v>36.888080596923999</v>
      </c>
      <c r="I1533" s="10">
        <f>IFERROR(EXP(TREND(LN($D$1:$H$1),LN(D1533:H1533),LN(Calculations!$B$2))),0)</f>
        <v>6.4101724223036567E-4</v>
      </c>
    </row>
    <row r="1534" spans="1:9" x14ac:dyDescent="0.35">
      <c r="A1534">
        <v>-81</v>
      </c>
      <c r="B1534">
        <v>21</v>
      </c>
      <c r="C1534">
        <f>ASIN(SQRT((SIN(RADIANS(PARAMETERS!$D$8-B1534)/2)*SIN(RADIANS(PARAMETERS!$D$8-B1534)/2))+(COS(RADIANS(B1534))*COS(RADIANS(PARAMETERS!$D$8))*SIN(RADIANS(PARAMETERS!$D$9-A1534)/2)*SIN(RADIANS(PARAMETERS!$D$9-A1534)/2))))*2*3958.756</f>
        <v>1389.3675593950925</v>
      </c>
      <c r="D1534">
        <v>12.13963508606</v>
      </c>
      <c r="E1534">
        <v>16.655448913573998</v>
      </c>
      <c r="F1534">
        <v>24.099870681763001</v>
      </c>
      <c r="G1534">
        <v>29.225997924805</v>
      </c>
      <c r="H1534">
        <v>36.05643081665</v>
      </c>
      <c r="I1534" s="10">
        <f>IFERROR(EXP(TREND(LN($D$1:$H$1),LN(D1534:H1534),LN(Calculations!$B$2))),0)</f>
        <v>6.1960168272689586E-4</v>
      </c>
    </row>
    <row r="1535" spans="1:9" x14ac:dyDescent="0.35">
      <c r="A1535">
        <v>-80.5</v>
      </c>
      <c r="B1535">
        <v>21</v>
      </c>
      <c r="C1535">
        <f>ASIN(SQRT((SIN(RADIANS(PARAMETERS!$D$8-B1535)/2)*SIN(RADIANS(PARAMETERS!$D$8-B1535)/2))+(COS(RADIANS(B1535))*COS(RADIANS(PARAMETERS!$D$8))*SIN(RADIANS(PARAMETERS!$D$9-A1535)/2)*SIN(RADIANS(PARAMETERS!$D$9-A1535)/2))))*2*3958.756</f>
        <v>1357.9337146486546</v>
      </c>
      <c r="D1535">
        <v>11.714200019835999</v>
      </c>
      <c r="E1535">
        <v>15.577438354491999</v>
      </c>
      <c r="F1535">
        <v>21.732244491576999</v>
      </c>
      <c r="G1535">
        <v>26.410192489623999</v>
      </c>
      <c r="H1535">
        <v>31.606023788451999</v>
      </c>
      <c r="I1535" s="10">
        <f>IFERROR(EXP(TREND(LN($D$1:$H$1),LN(D1535:H1535),LN(Calculations!$B$2))),0)</f>
        <v>4.7854108127654265E-4</v>
      </c>
    </row>
    <row r="1536" spans="1:9" x14ac:dyDescent="0.35">
      <c r="A1536">
        <v>-80</v>
      </c>
      <c r="B1536">
        <v>21</v>
      </c>
      <c r="C1536">
        <f>ASIN(SQRT((SIN(RADIANS(PARAMETERS!$D$8-B1536)/2)*SIN(RADIANS(PARAMETERS!$D$8-B1536)/2))+(COS(RADIANS(B1536))*COS(RADIANS(PARAMETERS!$D$8))*SIN(RADIANS(PARAMETERS!$D$9-A1536)/2)*SIN(RADIANS(PARAMETERS!$D$9-A1536)/2))))*2*3958.756</f>
        <v>1326.5610661494877</v>
      </c>
      <c r="D1536">
        <v>12.183442115784</v>
      </c>
      <c r="E1536">
        <v>16.101369857788001</v>
      </c>
      <c r="F1536">
        <v>22.301195144653001</v>
      </c>
      <c r="G1536">
        <v>26.754932403563998</v>
      </c>
      <c r="H1536">
        <v>31.43968963623</v>
      </c>
      <c r="I1536" s="10">
        <f>IFERROR(EXP(TREND(LN($D$1:$H$1),LN(D1536:H1536),LN(Calculations!$B$2))),0)</f>
        <v>4.8417505909960275E-4</v>
      </c>
    </row>
    <row r="1537" spans="1:9" x14ac:dyDescent="0.35">
      <c r="A1537">
        <v>-79.5</v>
      </c>
      <c r="B1537">
        <v>21</v>
      </c>
      <c r="C1537">
        <f>ASIN(SQRT((SIN(RADIANS(PARAMETERS!$D$8-B1537)/2)*SIN(RADIANS(PARAMETERS!$D$8-B1537)/2))+(COS(RADIANS(B1537))*COS(RADIANS(PARAMETERS!$D$8))*SIN(RADIANS(PARAMETERS!$D$9-A1537)/2)*SIN(RADIANS(PARAMETERS!$D$9-A1537)/2))))*2*3958.756</f>
        <v>1295.2543166056544</v>
      </c>
      <c r="D1537">
        <v>14.80725479126</v>
      </c>
      <c r="E1537">
        <v>20.462181091308999</v>
      </c>
      <c r="F1537">
        <v>28.538362503051999</v>
      </c>
      <c r="G1537">
        <v>33.447780609131001</v>
      </c>
      <c r="H1537">
        <v>40.295734405517997</v>
      </c>
      <c r="I1537" s="10">
        <f>IFERROR(EXP(TREND(LN($D$1:$H$1),LN(D1537:H1537),LN(Calculations!$B$2))),0)</f>
        <v>8.4747222396883224E-4</v>
      </c>
    </row>
    <row r="1538" spans="1:9" x14ac:dyDescent="0.35">
      <c r="A1538">
        <v>-79</v>
      </c>
      <c r="B1538">
        <v>21</v>
      </c>
      <c r="C1538">
        <f>ASIN(SQRT((SIN(RADIANS(PARAMETERS!$D$8-B1538)/2)*SIN(RADIANS(PARAMETERS!$D$8-B1538)/2))+(COS(RADIANS(B1538))*COS(RADIANS(PARAMETERS!$D$8))*SIN(RADIANS(PARAMETERS!$D$9-A1538)/2)*SIN(RADIANS(PARAMETERS!$D$9-A1538)/2))))*2*3958.756</f>
        <v>1264.0186174475116</v>
      </c>
      <c r="D1538">
        <v>20.809923171996999</v>
      </c>
      <c r="E1538">
        <v>29.174474716187</v>
      </c>
      <c r="F1538">
        <v>39.792125701903998</v>
      </c>
      <c r="G1538">
        <v>48.059947967528998</v>
      </c>
      <c r="H1538">
        <v>59.445091247558999</v>
      </c>
      <c r="I1538" s="10">
        <f>IFERROR(EXP(TREND(LN($D$1:$H$1),LN(D1538:H1538),LN(Calculations!$B$2))),0)</f>
        <v>1.8732253032534528E-3</v>
      </c>
    </row>
    <row r="1539" spans="1:9" x14ac:dyDescent="0.35">
      <c r="A1539">
        <v>-78.5</v>
      </c>
      <c r="B1539">
        <v>21</v>
      </c>
      <c r="C1539">
        <f>ASIN(SQRT((SIN(RADIANS(PARAMETERS!$D$8-B1539)/2)*SIN(RADIANS(PARAMETERS!$D$8-B1539)/2))+(COS(RADIANS(B1539))*COS(RADIANS(PARAMETERS!$D$8))*SIN(RADIANS(PARAMETERS!$D$9-A1539)/2)*SIN(RADIANS(PARAMETERS!$D$9-A1539)/2))))*2*3958.756</f>
        <v>1232.8596229844238</v>
      </c>
      <c r="D1539">
        <v>28.242212295531999</v>
      </c>
      <c r="E1539">
        <v>38.017910003662003</v>
      </c>
      <c r="F1539">
        <v>53.801651000977003</v>
      </c>
      <c r="G1539">
        <v>63.757522583007997</v>
      </c>
      <c r="H1539">
        <v>75.647232055664006</v>
      </c>
      <c r="I1539" s="10">
        <f>IFERROR(EXP(TREND(LN($D$1:$H$1),LN(D1539:H1539),LN(Calculations!$B$2))),0)</f>
        <v>3.6051571618889227E-3</v>
      </c>
    </row>
    <row r="1540" spans="1:9" x14ac:dyDescent="0.35">
      <c r="A1540">
        <v>-78</v>
      </c>
      <c r="B1540">
        <v>21</v>
      </c>
      <c r="C1540">
        <f>ASIN(SQRT((SIN(RADIANS(PARAMETERS!$D$8-B1540)/2)*SIN(RADIANS(PARAMETERS!$D$8-B1540)/2))+(COS(RADIANS(B1540))*COS(RADIANS(PARAMETERS!$D$8))*SIN(RADIANS(PARAMETERS!$D$9-A1540)/2)*SIN(RADIANS(PARAMETERS!$D$9-A1540)/2))))*2*3958.756</f>
        <v>1201.7835523225745</v>
      </c>
      <c r="D1540">
        <v>32.124340057372997</v>
      </c>
      <c r="E1540">
        <v>43.743667602538999</v>
      </c>
      <c r="F1540">
        <v>61.184837341308999</v>
      </c>
      <c r="G1540">
        <v>70.871994018555</v>
      </c>
      <c r="H1540">
        <v>84.211883544922003</v>
      </c>
      <c r="I1540" s="10">
        <f>IFERROR(EXP(TREND(LN($D$1:$H$1),LN(D1540:H1540),LN(Calculations!$B$2))),0)</f>
        <v>4.9578502844777632E-3</v>
      </c>
    </row>
    <row r="1541" spans="1:9" x14ac:dyDescent="0.35">
      <c r="A1541">
        <v>-77.5</v>
      </c>
      <c r="B1541">
        <v>21</v>
      </c>
      <c r="C1541">
        <f>ASIN(SQRT((SIN(RADIANS(PARAMETERS!$D$8-B1541)/2)*SIN(RADIANS(PARAMETERS!$D$8-B1541)/2))+(COS(RADIANS(B1541))*COS(RADIANS(PARAMETERS!$D$8))*SIN(RADIANS(PARAMETERS!$D$9-A1541)/2)*SIN(RADIANS(PARAMETERS!$D$9-A1541)/2))))*2*3958.756</f>
        <v>1170.7972603196995</v>
      </c>
      <c r="D1541">
        <v>34.047050476073998</v>
      </c>
      <c r="E1541">
        <v>46.507820129395</v>
      </c>
      <c r="F1541">
        <v>63.907028198242003</v>
      </c>
      <c r="G1541">
        <v>74.138038635254006</v>
      </c>
      <c r="H1541">
        <v>88.250289916992003</v>
      </c>
      <c r="I1541" s="10">
        <f>IFERROR(EXP(TREND(LN($D$1:$H$1),LN(D1541:H1541),LN(Calculations!$B$2))),0)</f>
        <v>5.7434205625942229E-3</v>
      </c>
    </row>
    <row r="1542" spans="1:9" x14ac:dyDescent="0.35">
      <c r="A1542">
        <v>-77</v>
      </c>
      <c r="B1542">
        <v>21</v>
      </c>
      <c r="C1542">
        <f>ASIN(SQRT((SIN(RADIANS(PARAMETERS!$D$8-B1542)/2)*SIN(RADIANS(PARAMETERS!$D$8-B1542)/2))+(COS(RADIANS(B1542))*COS(RADIANS(PARAMETERS!$D$8))*SIN(RADIANS(PARAMETERS!$D$9-A1542)/2)*SIN(RADIANS(PARAMETERS!$D$9-A1542)/2))))*2*3958.756</f>
        <v>1139.9083190852209</v>
      </c>
      <c r="D1542">
        <v>37.783931732177997</v>
      </c>
      <c r="E1542">
        <v>53.336879730225</v>
      </c>
      <c r="F1542">
        <v>73.487510681152003</v>
      </c>
      <c r="G1542">
        <v>88.094284057617003</v>
      </c>
      <c r="H1542">
        <v>108.97675323486</v>
      </c>
      <c r="I1542" s="10">
        <f>IFERROR(EXP(TREND(LN($D$1:$H$1),LN(D1542:H1542),LN(Calculations!$B$2))),0)</f>
        <v>6.953753744561174E-3</v>
      </c>
    </row>
    <row r="1543" spans="1:9" x14ac:dyDescent="0.35">
      <c r="A1543">
        <v>-76.5</v>
      </c>
      <c r="B1543">
        <v>21</v>
      </c>
      <c r="C1543">
        <f>ASIN(SQRT((SIN(RADIANS(PARAMETERS!$D$8-B1543)/2)*SIN(RADIANS(PARAMETERS!$D$8-B1543)/2))+(COS(RADIANS(B1543))*COS(RADIANS(PARAMETERS!$D$8))*SIN(RADIANS(PARAMETERS!$D$9-A1543)/2)*SIN(RADIANS(PARAMETERS!$D$9-A1543)/2))))*2*3958.756</f>
        <v>1109.1251118121661</v>
      </c>
      <c r="D1543">
        <v>46.276988983153998</v>
      </c>
      <c r="E1543">
        <v>65.341529846190994</v>
      </c>
      <c r="F1543">
        <v>90.595863342285</v>
      </c>
      <c r="G1543">
        <v>110.51676177979</v>
      </c>
      <c r="H1543">
        <v>137.46607971191</v>
      </c>
      <c r="I1543" s="10">
        <f>IFERROR(EXP(TREND(LN($D$1:$H$1),LN(D1543:H1543),LN(Calculations!$B$2))),0)</f>
        <v>1.0410093331488058E-2</v>
      </c>
    </row>
    <row r="1544" spans="1:9" x14ac:dyDescent="0.35">
      <c r="A1544">
        <v>-76</v>
      </c>
      <c r="B1544">
        <v>21</v>
      </c>
      <c r="C1544">
        <f>ASIN(SQRT((SIN(RADIANS(PARAMETERS!$D$8-B1544)/2)*SIN(RADIANS(PARAMETERS!$D$8-B1544)/2))+(COS(RADIANS(B1544))*COS(RADIANS(PARAMETERS!$D$8))*SIN(RADIANS(PARAMETERS!$D$9-A1544)/2)*SIN(RADIANS(PARAMETERS!$D$9-A1544)/2))))*2*3958.756</f>
        <v>1078.4569410592967</v>
      </c>
      <c r="D1544">
        <v>60.538459777832003</v>
      </c>
      <c r="E1544">
        <v>81.294731140137003</v>
      </c>
      <c r="F1544">
        <v>114.71841430664</v>
      </c>
      <c r="G1544">
        <v>138.26881408691</v>
      </c>
      <c r="H1544">
        <v>164.3268737793</v>
      </c>
      <c r="I1544" s="10">
        <f>IFERROR(EXP(TREND(LN($D$1:$H$1),LN(D1544:H1544),LN(Calculations!$B$2))),0)</f>
        <v>1.9919111637130695E-2</v>
      </c>
    </row>
    <row r="1545" spans="1:9" x14ac:dyDescent="0.35">
      <c r="A1545">
        <v>-75.5</v>
      </c>
      <c r="B1545">
        <v>21</v>
      </c>
      <c r="C1545">
        <f>ASIN(SQRT((SIN(RADIANS(PARAMETERS!$D$8-B1545)/2)*SIN(RADIANS(PARAMETERS!$D$8-B1545)/2))+(COS(RADIANS(B1545))*COS(RADIANS(PARAMETERS!$D$8))*SIN(RADIANS(PARAMETERS!$D$9-A1545)/2)*SIN(RADIANS(PARAMETERS!$D$9-A1545)/2))))*2*3958.756</f>
        <v>1047.91415399833</v>
      </c>
      <c r="D1545">
        <v>74.094482421875</v>
      </c>
      <c r="E1545">
        <v>104.10995483398</v>
      </c>
      <c r="F1545">
        <v>146.85496520996</v>
      </c>
      <c r="G1545">
        <v>173.13577270508</v>
      </c>
      <c r="H1545">
        <v>210.03048706055</v>
      </c>
      <c r="I1545" s="10">
        <f>IFERROR(EXP(TREND(LN($D$1:$H$1),LN(D1545:H1545),LN(Calculations!$B$2))),0)</f>
        <v>3.0628183972075427E-2</v>
      </c>
    </row>
    <row r="1546" spans="1:9" x14ac:dyDescent="0.35">
      <c r="A1546">
        <v>-75</v>
      </c>
      <c r="B1546">
        <v>21</v>
      </c>
      <c r="C1546">
        <f>ASIN(SQRT((SIN(RADIANS(PARAMETERS!$D$8-B1546)/2)*SIN(RADIANS(PARAMETERS!$D$8-B1546)/2))+(COS(RADIANS(B1546))*COS(RADIANS(PARAMETERS!$D$8))*SIN(RADIANS(PARAMETERS!$D$9-A1546)/2)*SIN(RADIANS(PARAMETERS!$D$9-A1546)/2))))*2*3958.756</f>
        <v>1017.5082876139163</v>
      </c>
      <c r="D1546">
        <v>72.947967529297003</v>
      </c>
      <c r="E1546">
        <v>102.91094207764</v>
      </c>
      <c r="F1546">
        <v>145.9729309082</v>
      </c>
      <c r="G1546">
        <v>172.08235168457</v>
      </c>
      <c r="H1546">
        <v>208.73329162598</v>
      </c>
      <c r="I1546" s="10">
        <f>IFERROR(EXP(TREND(LN($D$1:$H$1),LN(D1546:H1546),LN(Calculations!$B$2))),0)</f>
        <v>2.9067922349893558E-2</v>
      </c>
    </row>
    <row r="1547" spans="1:9" x14ac:dyDescent="0.35">
      <c r="A1547">
        <v>-74.5</v>
      </c>
      <c r="B1547">
        <v>21</v>
      </c>
      <c r="C1547">
        <f>ASIN(SQRT((SIN(RADIANS(PARAMETERS!$D$8-B1547)/2)*SIN(RADIANS(PARAMETERS!$D$8-B1547)/2))+(COS(RADIANS(B1547))*COS(RADIANS(PARAMETERS!$D$8))*SIN(RADIANS(PARAMETERS!$D$9-A1547)/2)*SIN(RADIANS(PARAMETERS!$D$9-A1547)/2))))*2*3958.756</f>
        <v>987.25223740645993</v>
      </c>
      <c r="D1547">
        <v>42.513954162597997</v>
      </c>
      <c r="E1547">
        <v>60.051307678222997</v>
      </c>
      <c r="F1547">
        <v>79.370109558105</v>
      </c>
      <c r="G1547">
        <v>94.044830322265994</v>
      </c>
      <c r="H1547">
        <v>114.7593536377</v>
      </c>
      <c r="I1547" s="10">
        <f>IFERROR(EXP(TREND(LN($D$1:$H$1),LN(D1547:H1547),LN(Calculations!$B$2))),0)</f>
        <v>9.6852775093549306E-3</v>
      </c>
    </row>
    <row r="1548" spans="1:9" x14ac:dyDescent="0.35">
      <c r="A1548">
        <v>-74</v>
      </c>
      <c r="B1548">
        <v>21</v>
      </c>
      <c r="C1548">
        <f>ASIN(SQRT((SIN(RADIANS(PARAMETERS!$D$8-B1548)/2)*SIN(RADIANS(PARAMETERS!$D$8-B1548)/2))+(COS(RADIANS(B1548))*COS(RADIANS(PARAMETERS!$D$8))*SIN(RADIANS(PARAMETERS!$D$9-A1548)/2)*SIN(RADIANS(PARAMETERS!$D$9-A1548)/2))))*2*3958.756</f>
        <v>957.16045381433605</v>
      </c>
      <c r="D1548">
        <v>28.84077835083</v>
      </c>
      <c r="E1548">
        <v>38.634693145752003</v>
      </c>
      <c r="F1548">
        <v>54.36372756958</v>
      </c>
      <c r="G1548">
        <v>64.048477172852003</v>
      </c>
      <c r="H1548">
        <v>75.749786376952997</v>
      </c>
      <c r="I1548" s="10">
        <f>IFERROR(EXP(TREND(LN($D$1:$H$1),LN(D1548:H1548),LN(Calculations!$B$2))),0)</f>
        <v>3.7805957956367699E-3</v>
      </c>
    </row>
    <row r="1549" spans="1:9" x14ac:dyDescent="0.35">
      <c r="A1549">
        <v>-73.5</v>
      </c>
      <c r="B1549">
        <v>21</v>
      </c>
      <c r="C1549">
        <f>ASIN(SQRT((SIN(RADIANS(PARAMETERS!$D$8-B1549)/2)*SIN(RADIANS(PARAMETERS!$D$8-B1549)/2))+(COS(RADIANS(B1549))*COS(RADIANS(PARAMETERS!$D$8))*SIN(RADIANS(PARAMETERS!$D$9-A1549)/2)*SIN(RADIANS(PARAMETERS!$D$9-A1549)/2))))*2*3958.756</f>
        <v>927.24917135733449</v>
      </c>
      <c r="D1549">
        <v>21.077682495116999</v>
      </c>
      <c r="E1549">
        <v>28.842742919921999</v>
      </c>
      <c r="F1549">
        <v>38.757389068603999</v>
      </c>
      <c r="G1549">
        <v>46.38756942749</v>
      </c>
      <c r="H1549">
        <v>57.277172088622997</v>
      </c>
      <c r="I1549" s="10">
        <f>IFERROR(EXP(TREND(LN($D$1:$H$1),LN(D1549:H1549),LN(Calculations!$B$2))),0)</f>
        <v>1.8335993334896842E-3</v>
      </c>
    </row>
    <row r="1550" spans="1:9" x14ac:dyDescent="0.35">
      <c r="A1550">
        <v>-73</v>
      </c>
      <c r="B1550">
        <v>21</v>
      </c>
      <c r="C1550">
        <f>ASIN(SQRT((SIN(RADIANS(PARAMETERS!$D$8-B1550)/2)*SIN(RADIANS(PARAMETERS!$D$8-B1550)/2))+(COS(RADIANS(B1550))*COS(RADIANS(PARAMETERS!$D$8))*SIN(RADIANS(PARAMETERS!$D$9-A1550)/2)*SIN(RADIANS(PARAMETERS!$D$9-A1550)/2))))*2*3958.756</f>
        <v>897.53667642049504</v>
      </c>
      <c r="D1550">
        <v>17.966890335083001</v>
      </c>
      <c r="E1550">
        <v>24.730215072631999</v>
      </c>
      <c r="F1550">
        <v>32.90210723877</v>
      </c>
      <c r="G1550">
        <v>38.875881195067997</v>
      </c>
      <c r="H1550">
        <v>47.28247833252</v>
      </c>
      <c r="I1550" s="10">
        <f>IFERROR(EXP(TREND(LN($D$1:$H$1),LN(D1550:H1550),LN(Calculations!$B$2))),0)</f>
        <v>1.2422350583982779E-3</v>
      </c>
    </row>
    <row r="1551" spans="1:9" x14ac:dyDescent="0.35">
      <c r="A1551">
        <v>-72.5</v>
      </c>
      <c r="B1551">
        <v>21</v>
      </c>
      <c r="C1551">
        <f>ASIN(SQRT((SIN(RADIANS(PARAMETERS!$D$8-B1551)/2)*SIN(RADIANS(PARAMETERS!$D$8-B1551)/2))+(COS(RADIANS(B1551))*COS(RADIANS(PARAMETERS!$D$8))*SIN(RADIANS(PARAMETERS!$D$9-A1551)/2)*SIN(RADIANS(PARAMETERS!$D$9-A1551)/2))))*2*3958.756</f>
        <v>868.04362065596661</v>
      </c>
      <c r="D1551">
        <v>17.864191055298001</v>
      </c>
      <c r="E1551">
        <v>24.377548217773001</v>
      </c>
      <c r="F1551">
        <v>32.515274047852003</v>
      </c>
      <c r="G1551">
        <v>38.415618896483998</v>
      </c>
      <c r="H1551">
        <v>46.718139648437997</v>
      </c>
      <c r="I1551" s="10">
        <f>IFERROR(EXP(TREND(LN($D$1:$H$1),LN(D1551:H1551),LN(Calculations!$B$2))),0)</f>
        <v>1.209686235072373E-3</v>
      </c>
    </row>
    <row r="1552" spans="1:9" x14ac:dyDescent="0.35">
      <c r="A1552">
        <v>-72</v>
      </c>
      <c r="B1552">
        <v>21</v>
      </c>
      <c r="C1552">
        <f>ASIN(SQRT((SIN(RADIANS(PARAMETERS!$D$8-B1552)/2)*SIN(RADIANS(PARAMETERS!$D$8-B1552)/2))+(COS(RADIANS(B1552))*COS(RADIANS(PARAMETERS!$D$8))*SIN(RADIANS(PARAMETERS!$D$9-A1552)/2)*SIN(RADIANS(PARAMETERS!$D$9-A1552)/2))))*2*3958.756</f>
        <v>838.79338817968846</v>
      </c>
      <c r="D1552">
        <v>19.499897003173999</v>
      </c>
      <c r="E1552">
        <v>26.606334686278998</v>
      </c>
      <c r="F1552">
        <v>35.223026275635</v>
      </c>
      <c r="G1552">
        <v>41.776748657227003</v>
      </c>
      <c r="H1552">
        <v>51.037864685058999</v>
      </c>
      <c r="I1552" s="10">
        <f>IFERROR(EXP(TREND(LN($D$1:$H$1),LN(D1552:H1552),LN(Calculations!$B$2))),0)</f>
        <v>1.4857488109895811E-3</v>
      </c>
    </row>
    <row r="1553" spans="1:9" x14ac:dyDescent="0.35">
      <c r="A1553">
        <v>-71.5</v>
      </c>
      <c r="B1553">
        <v>21</v>
      </c>
      <c r="C1553">
        <f>ASIN(SQRT((SIN(RADIANS(PARAMETERS!$D$8-B1553)/2)*SIN(RADIANS(PARAMETERS!$D$8-B1553)/2))+(COS(RADIANS(B1553))*COS(RADIANS(PARAMETERS!$D$8))*SIN(RADIANS(PARAMETERS!$D$9-A1553)/2)*SIN(RADIANS(PARAMETERS!$D$9-A1553)/2))))*2*3958.756</f>
        <v>809.81252606129692</v>
      </c>
      <c r="D1553">
        <v>21.88486289978</v>
      </c>
      <c r="E1553">
        <v>29.238143920898001</v>
      </c>
      <c r="F1553">
        <v>38.897075653076001</v>
      </c>
      <c r="G1553">
        <v>46.271945953368999</v>
      </c>
      <c r="H1553">
        <v>56.727363586426002</v>
      </c>
      <c r="I1553" s="10">
        <f>IFERROR(EXP(TREND(LN($D$1:$H$1),LN(D1553:H1553),LN(Calculations!$B$2))),0)</f>
        <v>1.9115773134686309E-3</v>
      </c>
    </row>
    <row r="1554" spans="1:9" x14ac:dyDescent="0.35">
      <c r="A1554">
        <v>-71</v>
      </c>
      <c r="B1554">
        <v>21</v>
      </c>
      <c r="C1554">
        <f>ASIN(SQRT((SIN(RADIANS(PARAMETERS!$D$8-B1554)/2)*SIN(RADIANS(PARAMETERS!$D$8-B1554)/2))+(COS(RADIANS(B1554))*COS(RADIANS(PARAMETERS!$D$8))*SIN(RADIANS(PARAMETERS!$D$9-A1554)/2)*SIN(RADIANS(PARAMETERS!$D$9-A1554)/2))))*2*3958.756</f>
        <v>781.1312489998171</v>
      </c>
      <c r="D1554">
        <v>23.520566940308001</v>
      </c>
      <c r="E1554">
        <v>30.832288742065</v>
      </c>
      <c r="F1554">
        <v>40.972778320312997</v>
      </c>
      <c r="G1554">
        <v>48.70862197876</v>
      </c>
      <c r="H1554">
        <v>59.36109161377</v>
      </c>
      <c r="I1554" s="10">
        <f>IFERROR(EXP(TREND(LN($D$1:$H$1),LN(D1554:H1554),LN(Calculations!$B$2))),0)</f>
        <v>2.2161334482197104E-3</v>
      </c>
    </row>
    <row r="1555" spans="1:9" x14ac:dyDescent="0.35">
      <c r="A1555">
        <v>-70.5</v>
      </c>
      <c r="B1555">
        <v>21</v>
      </c>
      <c r="C1555">
        <f>ASIN(SQRT((SIN(RADIANS(PARAMETERS!$D$8-B1555)/2)*SIN(RADIANS(PARAMETERS!$D$8-B1555)/2))+(COS(RADIANS(B1555))*COS(RADIANS(PARAMETERS!$D$8))*SIN(RADIANS(PARAMETERS!$D$9-A1555)/2)*SIN(RADIANS(PARAMETERS!$D$9-A1555)/2))))*2*3958.756</f>
        <v>752.78403044112281</v>
      </c>
      <c r="D1555">
        <v>23.226404190063</v>
      </c>
      <c r="E1555">
        <v>30.361978530883999</v>
      </c>
      <c r="F1555">
        <v>40.036365509032997</v>
      </c>
      <c r="G1555">
        <v>47.371627807617003</v>
      </c>
      <c r="H1555">
        <v>57.709949493407997</v>
      </c>
      <c r="I1555" s="10">
        <f>IFERROR(EXP(TREND(LN($D$1:$H$1),LN(D1555:H1555),LN(Calculations!$B$2))),0)</f>
        <v>2.1248388407416369E-3</v>
      </c>
    </row>
    <row r="1556" spans="1:9" x14ac:dyDescent="0.35">
      <c r="A1556">
        <v>-70</v>
      </c>
      <c r="B1556">
        <v>21</v>
      </c>
      <c r="C1556">
        <f>ASIN(SQRT((SIN(RADIANS(PARAMETERS!$D$8-B1556)/2)*SIN(RADIANS(PARAMETERS!$D$8-B1556)/2))+(COS(RADIANS(B1556))*COS(RADIANS(PARAMETERS!$D$8))*SIN(RADIANS(PARAMETERS!$D$9-A1556)/2)*SIN(RADIANS(PARAMETERS!$D$9-A1556)/2))))*2*3958.756</f>
        <v>724.81029353530255</v>
      </c>
      <c r="D1556">
        <v>21.277172088623001</v>
      </c>
      <c r="E1556">
        <v>28.182460784911999</v>
      </c>
      <c r="F1556">
        <v>36.77551651001</v>
      </c>
      <c r="G1556">
        <v>43.23726272583</v>
      </c>
      <c r="H1556">
        <v>52.281383514403998</v>
      </c>
      <c r="I1556" s="10">
        <f>IFERROR(EXP(TREND(LN($D$1:$H$1),LN(D1556:H1556),LN(Calculations!$B$2))),0)</f>
        <v>1.7127721975006406E-3</v>
      </c>
    </row>
    <row r="1557" spans="1:9" x14ac:dyDescent="0.35">
      <c r="A1557">
        <v>-69.5</v>
      </c>
      <c r="B1557">
        <v>21</v>
      </c>
      <c r="C1557">
        <f>ASIN(SQRT((SIN(RADIANS(PARAMETERS!$D$8-B1557)/2)*SIN(RADIANS(PARAMETERS!$D$8-B1557)/2))+(COS(RADIANS(B1557))*COS(RADIANS(PARAMETERS!$D$8))*SIN(RADIANS(PARAMETERS!$D$9-A1557)/2)*SIN(RADIANS(PARAMETERS!$D$9-A1557)/2))))*2*3958.756</f>
        <v>697.25521592390135</v>
      </c>
      <c r="D1557">
        <v>18.834890365601002</v>
      </c>
      <c r="E1557">
        <v>25.190191268921001</v>
      </c>
      <c r="F1557">
        <v>32.726028442382997</v>
      </c>
      <c r="G1557">
        <v>38.235801696777003</v>
      </c>
      <c r="H1557">
        <v>45.894901275635</v>
      </c>
      <c r="I1557" s="10">
        <f>IFERROR(EXP(TREND(LN($D$1:$H$1),LN(D1557:H1557),LN(Calculations!$B$2))),0)</f>
        <v>1.2564434353071763E-3</v>
      </c>
    </row>
    <row r="1558" spans="1:9" x14ac:dyDescent="0.35">
      <c r="A1558">
        <v>-69</v>
      </c>
      <c r="B1558">
        <v>21</v>
      </c>
      <c r="C1558">
        <f>ASIN(SQRT((SIN(RADIANS(PARAMETERS!$D$8-B1558)/2)*SIN(RADIANS(PARAMETERS!$D$8-B1558)/2))+(COS(RADIANS(B1558))*COS(RADIANS(PARAMETERS!$D$8))*SIN(RADIANS(PARAMETERS!$D$9-A1558)/2)*SIN(RADIANS(PARAMETERS!$D$9-A1558)/2))))*2*3958.756</f>
        <v>670.17066184536657</v>
      </c>
      <c r="D1558">
        <v>17.01665687561</v>
      </c>
      <c r="E1558">
        <v>22.381193161011002</v>
      </c>
      <c r="F1558">
        <v>29.622894287108998</v>
      </c>
      <c r="G1558">
        <v>34.457527160645</v>
      </c>
      <c r="H1558">
        <v>41.145763397217003</v>
      </c>
      <c r="I1558" s="10">
        <f>IFERROR(EXP(TREND(LN($D$1:$H$1),LN(D1558:H1558),LN(Calculations!$B$2))),0)</f>
        <v>9.5284131205345996E-4</v>
      </c>
    </row>
    <row r="1559" spans="1:9" x14ac:dyDescent="0.35">
      <c r="A1559">
        <v>-68.5</v>
      </c>
      <c r="B1559">
        <v>21</v>
      </c>
      <c r="C1559">
        <f>ASIN(SQRT((SIN(RADIANS(PARAMETERS!$D$8-B1559)/2)*SIN(RADIANS(PARAMETERS!$D$8-B1559)/2))+(COS(RADIANS(B1559))*COS(RADIANS(PARAMETERS!$D$8))*SIN(RADIANS(PARAMETERS!$D$9-A1559)/2)*SIN(RADIANS(PARAMETERS!$D$9-A1559)/2))))*2*3958.756</f>
        <v>643.6162525877304</v>
      </c>
      <c r="D1559">
        <v>16.339586257935</v>
      </c>
      <c r="E1559">
        <v>21.39440536499</v>
      </c>
      <c r="F1559">
        <v>28.528646469116001</v>
      </c>
      <c r="G1559">
        <v>33.174343109131001</v>
      </c>
      <c r="H1559">
        <v>39.599021911621001</v>
      </c>
      <c r="I1559" s="10">
        <f>IFERROR(EXP(TREND(LN($D$1:$H$1),LN(D1559:H1559),LN(Calculations!$B$2))),0)</f>
        <v>8.604889582128788E-4</v>
      </c>
    </row>
    <row r="1560" spans="1:9" x14ac:dyDescent="0.35">
      <c r="A1560">
        <v>-68</v>
      </c>
      <c r="B1560">
        <v>21</v>
      </c>
      <c r="C1560">
        <f>ASIN(SQRT((SIN(RADIANS(PARAMETERS!$D$8-B1560)/2)*SIN(RADIANS(PARAMETERS!$D$8-B1560)/2))+(COS(RADIANS(B1560))*COS(RADIANS(PARAMETERS!$D$8))*SIN(RADIANS(PARAMETERS!$D$9-A1560)/2)*SIN(RADIANS(PARAMETERS!$D$9-A1560)/2))))*2*3958.756</f>
        <v>617.66058057240878</v>
      </c>
      <c r="D1560">
        <v>16.314790725708001</v>
      </c>
      <c r="E1560">
        <v>21.408750534058001</v>
      </c>
      <c r="F1560">
        <v>28.612680435181002</v>
      </c>
      <c r="G1560">
        <v>33.332458496093999</v>
      </c>
      <c r="H1560">
        <v>39.872520446777003</v>
      </c>
      <c r="I1560" s="10">
        <f>IFERROR(EXP(TREND(LN($D$1:$H$1),LN(D1560:H1560),LN(Calculations!$B$2))),0)</f>
        <v>8.6910647257382157E-4</v>
      </c>
    </row>
    <row r="1561" spans="1:9" x14ac:dyDescent="0.35">
      <c r="A1561">
        <v>-67.5</v>
      </c>
      <c r="B1561">
        <v>21</v>
      </c>
      <c r="C1561">
        <f>ASIN(SQRT((SIN(RADIANS(PARAMETERS!$D$8-B1561)/2)*SIN(RADIANS(PARAMETERS!$D$8-B1561)/2))+(COS(RADIANS(B1561))*COS(RADIANS(PARAMETERS!$D$8))*SIN(RADIANS(PARAMETERS!$D$9-A1561)/2)*SIN(RADIANS(PARAMETERS!$D$9-A1561)/2))))*2*3958.756</f>
        <v>592.38256135615018</v>
      </c>
      <c r="D1561">
        <v>16.033918380736999</v>
      </c>
      <c r="E1561">
        <v>21.027997970581001</v>
      </c>
      <c r="F1561">
        <v>28.208513259888001</v>
      </c>
      <c r="G1561">
        <v>32.879081726073998</v>
      </c>
      <c r="H1561">
        <v>39.354709625243999</v>
      </c>
      <c r="I1561" s="10">
        <f>IFERROR(EXP(TREND(LN($D$1:$H$1),LN(D1561:H1561),LN(Calculations!$B$2))),0)</f>
        <v>8.3749139039350918E-4</v>
      </c>
    </row>
    <row r="1562" spans="1:9" x14ac:dyDescent="0.35">
      <c r="A1562">
        <v>-67</v>
      </c>
      <c r="B1562">
        <v>21</v>
      </c>
      <c r="C1562">
        <f>ASIN(SQRT((SIN(RADIANS(PARAMETERS!$D$8-B1562)/2)*SIN(RADIANS(PARAMETERS!$D$8-B1562)/2))+(COS(RADIANS(B1562))*COS(RADIANS(PARAMETERS!$D$8))*SIN(RADIANS(PARAMETERS!$D$9-A1562)/2)*SIN(RADIANS(PARAMETERS!$D$9-A1562)/2))))*2*3958.756</f>
        <v>567.87289881242884</v>
      </c>
      <c r="D1562">
        <v>15.000078201294</v>
      </c>
      <c r="E1562">
        <v>19.485303878783998</v>
      </c>
      <c r="F1562">
        <v>26.322942733765</v>
      </c>
      <c r="G1562">
        <v>30.578657150268999</v>
      </c>
      <c r="H1562">
        <v>36.457553863525</v>
      </c>
      <c r="I1562" s="10">
        <f>IFERROR(EXP(TREND(LN($D$1:$H$1),LN(D1562:H1562),LN(Calculations!$B$2))),0)</f>
        <v>6.9449935500024286E-4</v>
      </c>
    </row>
    <row r="1563" spans="1:9" x14ac:dyDescent="0.35">
      <c r="A1563">
        <v>-66.5</v>
      </c>
      <c r="B1563">
        <v>21</v>
      </c>
      <c r="C1563">
        <f>ASIN(SQRT((SIN(RADIANS(PARAMETERS!$D$8-B1563)/2)*SIN(RADIANS(PARAMETERS!$D$8-B1563)/2))+(COS(RADIANS(B1563))*COS(RADIANS(PARAMETERS!$D$8))*SIN(RADIANS(PARAMETERS!$D$9-A1563)/2)*SIN(RADIANS(PARAMETERS!$D$9-A1563)/2))))*2*3958.756</f>
        <v>544.23560802159727</v>
      </c>
      <c r="D1563">
        <v>13.797508239746</v>
      </c>
      <c r="E1563">
        <v>17.625957489013999</v>
      </c>
      <c r="F1563">
        <v>23.463743209838999</v>
      </c>
      <c r="G1563">
        <v>27.526582717896002</v>
      </c>
      <c r="H1563">
        <v>32.538101196288999</v>
      </c>
      <c r="I1563" s="10">
        <f>IFERROR(EXP(TREND(LN($D$1:$H$1),LN(D1563:H1563),LN(Calculations!$B$2))),0)</f>
        <v>5.1908668157945974E-4</v>
      </c>
    </row>
    <row r="1564" spans="1:9" x14ac:dyDescent="0.35">
      <c r="A1564">
        <v>-66</v>
      </c>
      <c r="B1564">
        <v>21</v>
      </c>
      <c r="C1564">
        <f>ASIN(SQRT((SIN(RADIANS(PARAMETERS!$D$8-B1564)/2)*SIN(RADIANS(PARAMETERS!$D$8-B1564)/2))+(COS(RADIANS(B1564))*COS(RADIANS(PARAMETERS!$D$8))*SIN(RADIANS(PARAMETERS!$D$9-A1564)/2)*SIN(RADIANS(PARAMETERS!$D$9-A1564)/2))))*2*3958.756</f>
        <v>521.58949356561072</v>
      </c>
      <c r="D1564">
        <v>13.364261627196999</v>
      </c>
      <c r="E1564">
        <v>16.807792663573998</v>
      </c>
      <c r="F1564">
        <v>21.969854354858001</v>
      </c>
      <c r="G1564">
        <v>25.846820831298999</v>
      </c>
      <c r="H1564">
        <v>30.284042358398001</v>
      </c>
      <c r="I1564" s="10">
        <f>IFERROR(EXP(TREND(LN($D$1:$H$1),LN(D1564:H1564),LN(Calculations!$B$2))),0)</f>
        <v>4.2744009715063288E-4</v>
      </c>
    </row>
    <row r="1565" spans="1:9" x14ac:dyDescent="0.35">
      <c r="A1565">
        <v>-65.5</v>
      </c>
      <c r="B1565">
        <v>21</v>
      </c>
      <c r="C1565">
        <f>ASIN(SQRT((SIN(RADIANS(PARAMETERS!$D$8-B1565)/2)*SIN(RADIANS(PARAMETERS!$D$8-B1565)/2))+(COS(RADIANS(B1565))*COS(RADIANS(PARAMETERS!$D$8))*SIN(RADIANS(PARAMETERS!$D$9-A1565)/2)*SIN(RADIANS(PARAMETERS!$D$9-A1565)/2))))*2*3958.756</f>
        <v>500.06941367980221</v>
      </c>
      <c r="D1565">
        <v>13.614396095276</v>
      </c>
      <c r="E1565">
        <v>16.973733901978001</v>
      </c>
      <c r="F1565">
        <v>21.961910247803001</v>
      </c>
      <c r="G1565">
        <v>25.687799453735</v>
      </c>
      <c r="H1565">
        <v>29.94997215271</v>
      </c>
      <c r="I1565" s="10">
        <f>IFERROR(EXP(TREND(LN($D$1:$H$1),LN(D1565:H1565),LN(Calculations!$B$2))),0)</f>
        <v>4.137678164216055E-4</v>
      </c>
    </row>
    <row r="1566" spans="1:9" x14ac:dyDescent="0.35">
      <c r="A1566">
        <v>-65</v>
      </c>
      <c r="B1566">
        <v>21</v>
      </c>
      <c r="C1566">
        <f>ASIN(SQRT((SIN(RADIANS(PARAMETERS!$D$8-B1566)/2)*SIN(RADIANS(PARAMETERS!$D$8-B1566)/2))+(COS(RADIANS(B1566))*COS(RADIANS(PARAMETERS!$D$8))*SIN(RADIANS(PARAMETERS!$D$9-A1566)/2)*SIN(RADIANS(PARAMETERS!$D$9-A1566)/2))))*2*3958.756</f>
        <v>479.82707083190411</v>
      </c>
      <c r="D1566">
        <v>13.746562004089</v>
      </c>
      <c r="E1566">
        <v>17.074501037598001</v>
      </c>
      <c r="F1566">
        <v>21.99592590332</v>
      </c>
      <c r="G1566">
        <v>25.659269332886002</v>
      </c>
      <c r="H1566">
        <v>29.854454040526999</v>
      </c>
      <c r="I1566" s="10">
        <f>IFERROR(EXP(TREND(LN($D$1:$H$1),LN(D1566:H1566),LN(Calculations!$B$2))),0)</f>
        <v>4.0958993027204307E-4</v>
      </c>
    </row>
    <row r="1567" spans="1:9" x14ac:dyDescent="0.35">
      <c r="A1567">
        <v>-64.5</v>
      </c>
      <c r="B1567">
        <v>21</v>
      </c>
      <c r="C1567">
        <f>ASIN(SQRT((SIN(RADIANS(PARAMETERS!$D$8-B1567)/2)*SIN(RADIANS(PARAMETERS!$D$8-B1567)/2))+(COS(RADIANS(B1567))*COS(RADIANS(PARAMETERS!$D$8))*SIN(RADIANS(PARAMETERS!$D$9-A1567)/2)*SIN(RADIANS(PARAMETERS!$D$9-A1567)/2))))*2*3958.756</f>
        <v>461.03096052275845</v>
      </c>
      <c r="D1567">
        <v>13.085661888122999</v>
      </c>
      <c r="E1567">
        <v>16.175540924071999</v>
      </c>
      <c r="F1567">
        <v>20.720989227295</v>
      </c>
      <c r="G1567">
        <v>24.089448928833001</v>
      </c>
      <c r="H1567">
        <v>28.251237869263001</v>
      </c>
      <c r="I1567" s="10">
        <f>IFERROR(EXP(TREND(LN($D$1:$H$1),LN(D1567:H1567),LN(Calculations!$B$2))),0)</f>
        <v>3.4236083503404473E-4</v>
      </c>
    </row>
    <row r="1568" spans="1:9" x14ac:dyDescent="0.35">
      <c r="A1568">
        <v>-64</v>
      </c>
      <c r="B1568">
        <v>21</v>
      </c>
      <c r="C1568">
        <f>ASIN(SQRT((SIN(RADIANS(PARAMETERS!$D$8-B1568)/2)*SIN(RADIANS(PARAMETERS!$D$8-B1568)/2))+(COS(RADIANS(B1568))*COS(RADIANS(PARAMETERS!$D$8))*SIN(RADIANS(PARAMETERS!$D$9-A1568)/2)*SIN(RADIANS(PARAMETERS!$D$9-A1568)/2))))*2*3958.756</f>
        <v>443.8649984286514</v>
      </c>
      <c r="D1568">
        <v>11.710103034973001</v>
      </c>
      <c r="E1568">
        <v>14.382952690125</v>
      </c>
      <c r="F1568">
        <v>18.287609100341999</v>
      </c>
      <c r="G1568">
        <v>21.164157867431999</v>
      </c>
      <c r="H1568">
        <v>25.121515274048001</v>
      </c>
      <c r="I1568" s="10">
        <f>IFERROR(EXP(TREND(LN($D$1:$H$1),LN(D1568:H1568),LN(Calculations!$B$2))),0)</f>
        <v>2.3462152868712846E-4</v>
      </c>
    </row>
    <row r="1569" spans="1:9" x14ac:dyDescent="0.35">
      <c r="A1569">
        <v>-63.5</v>
      </c>
      <c r="B1569">
        <v>21</v>
      </c>
      <c r="C1569">
        <f>ASIN(SQRT((SIN(RADIANS(PARAMETERS!$D$8-B1569)/2)*SIN(RADIANS(PARAMETERS!$D$8-B1569)/2))+(COS(RADIANS(B1569))*COS(RADIANS(PARAMETERS!$D$8))*SIN(RADIANS(PARAMETERS!$D$9-A1569)/2)*SIN(RADIANS(PARAMETERS!$D$9-A1569)/2))))*2*3958.756</f>
        <v>428.525267528347</v>
      </c>
      <c r="D1569">
        <v>9.6154365539550994</v>
      </c>
      <c r="E1569">
        <v>12.330134391785</v>
      </c>
      <c r="F1569">
        <v>15.574566841125</v>
      </c>
      <c r="G1569">
        <v>17.952297210693001</v>
      </c>
      <c r="H1569">
        <v>21.209144592285</v>
      </c>
      <c r="I1569" s="10">
        <f>IFERROR(EXP(TREND(LN($D$1:$H$1),LN(D1569:H1569),LN(Calculations!$B$2))),0)</f>
        <v>1.4946431456110942E-4</v>
      </c>
    </row>
    <row r="1570" spans="1:9" x14ac:dyDescent="0.35">
      <c r="A1570">
        <v>-63</v>
      </c>
      <c r="B1570">
        <v>21</v>
      </c>
      <c r="C1570">
        <f>ASIN(SQRT((SIN(RADIANS(PARAMETERS!$D$8-B1570)/2)*SIN(RADIANS(PARAMETERS!$D$8-B1570)/2))+(COS(RADIANS(B1570))*COS(RADIANS(PARAMETERS!$D$8))*SIN(RADIANS(PARAMETERS!$D$9-A1570)/2)*SIN(RADIANS(PARAMETERS!$D$9-A1570)/2))))*2*3958.756</f>
        <v>415.21434327516999</v>
      </c>
      <c r="D1570">
        <v>7.8901591300964</v>
      </c>
      <c r="E1570">
        <v>10.121331214905</v>
      </c>
      <c r="F1570">
        <v>13.05237197876</v>
      </c>
      <c r="G1570">
        <v>14.98920917511</v>
      </c>
      <c r="H1570">
        <v>17.631412506103999</v>
      </c>
      <c r="I1570" s="10">
        <f>IFERROR(EXP(TREND(LN($D$1:$H$1),LN(D1570:H1570),LN(Calculations!$B$2))),0)</f>
        <v>9.19062939818539E-5</v>
      </c>
    </row>
    <row r="1571" spans="1:9" x14ac:dyDescent="0.35">
      <c r="A1571">
        <v>-62.5</v>
      </c>
      <c r="B1571">
        <v>21</v>
      </c>
      <c r="C1571">
        <f>ASIN(SQRT((SIN(RADIANS(PARAMETERS!$D$8-B1571)/2)*SIN(RADIANS(PARAMETERS!$D$8-B1571)/2))+(COS(RADIANS(B1571))*COS(RADIANS(PARAMETERS!$D$8))*SIN(RADIANS(PARAMETERS!$D$9-A1571)/2)*SIN(RADIANS(PARAMETERS!$D$9-A1571)/2))))*2*3958.756</f>
        <v>404.13284774405048</v>
      </c>
      <c r="D1571">
        <v>6.5756397247314</v>
      </c>
      <c r="E1571">
        <v>8.3041973114013992</v>
      </c>
      <c r="F1571">
        <v>10.907114028931</v>
      </c>
      <c r="G1571">
        <v>12.59210395813</v>
      </c>
      <c r="H1571">
        <v>14.745376586914</v>
      </c>
      <c r="I1571" s="10">
        <f>IFERROR(EXP(TREND(LN($D$1:$H$1),LN(D1571:H1571),LN(Calculations!$B$2))),0)</f>
        <v>5.7134845933223859E-5</v>
      </c>
    </row>
    <row r="1572" spans="1:9" x14ac:dyDescent="0.35">
      <c r="A1572">
        <v>-62</v>
      </c>
      <c r="B1572">
        <v>21</v>
      </c>
      <c r="C1572">
        <f>ASIN(SQRT((SIN(RADIANS(PARAMETERS!$D$8-B1572)/2)*SIN(RADIANS(PARAMETERS!$D$8-B1572)/2))+(COS(RADIANS(B1572))*COS(RADIANS(PARAMETERS!$D$8))*SIN(RADIANS(PARAMETERS!$D$9-A1572)/2)*SIN(RADIANS(PARAMETERS!$D$9-A1572)/2))))*2*3958.756</f>
        <v>395.46832495606265</v>
      </c>
      <c r="D1572">
        <v>5.5947098731995002</v>
      </c>
      <c r="E1572">
        <v>7.0028343200684002</v>
      </c>
      <c r="F1572">
        <v>9.1027517318725994</v>
      </c>
      <c r="G1572">
        <v>10.677010536194</v>
      </c>
      <c r="H1572">
        <v>12.603808403015</v>
      </c>
      <c r="I1572" s="10">
        <f>IFERROR(EXP(TREND(LN($D$1:$H$1),LN(D1572:H1572),LN(Calculations!$B$2))),0)</f>
        <v>3.6179199374167655E-5</v>
      </c>
    </row>
    <row r="1573" spans="1:9" x14ac:dyDescent="0.35">
      <c r="A1573">
        <v>-61.5</v>
      </c>
      <c r="B1573">
        <v>21</v>
      </c>
      <c r="C1573">
        <f>ASIN(SQRT((SIN(RADIANS(PARAMETERS!$D$8-B1573)/2)*SIN(RADIANS(PARAMETERS!$D$8-B1573)/2))+(COS(RADIANS(B1573))*COS(RADIANS(PARAMETERS!$D$8))*SIN(RADIANS(PARAMETERS!$D$9-A1573)/2)*SIN(RADIANS(PARAMETERS!$D$9-A1573)/2))))*2*3958.756</f>
        <v>389.38222207394398</v>
      </c>
      <c r="D1573">
        <v>4.7312412261962997</v>
      </c>
      <c r="E1573">
        <v>6.0141029357909996</v>
      </c>
      <c r="F1573">
        <v>7.7552905082703001</v>
      </c>
      <c r="G1573">
        <v>9.0523939132690003</v>
      </c>
      <c r="H1573">
        <v>10.853626251221</v>
      </c>
      <c r="I1573" s="10">
        <f>IFERROR(EXP(TREND(LN($D$1:$H$1),LN(D1573:H1573),LN(Calculations!$B$2))),0)</f>
        <v>2.4190879510500423E-5</v>
      </c>
    </row>
    <row r="1574" spans="1:9" x14ac:dyDescent="0.35">
      <c r="A1574">
        <v>-61</v>
      </c>
      <c r="B1574">
        <v>21</v>
      </c>
      <c r="C1574">
        <f>ASIN(SQRT((SIN(RADIANS(PARAMETERS!$D$8-B1574)/2)*SIN(RADIANS(PARAMETERS!$D$8-B1574)/2))+(COS(RADIANS(B1574))*COS(RADIANS(PARAMETERS!$D$8))*SIN(RADIANS(PARAMETERS!$D$9-A1574)/2)*SIN(RADIANS(PARAMETERS!$D$9-A1574)/2))))*2*3958.756</f>
        <v>385.99656834120617</v>
      </c>
      <c r="D1574">
        <v>3.9199228286743</v>
      </c>
      <c r="E1574">
        <v>5.1822819709778001</v>
      </c>
      <c r="F1574">
        <v>6.6271657943726003</v>
      </c>
      <c r="G1574">
        <v>7.6964631080626997</v>
      </c>
      <c r="H1574">
        <v>9.1731557846068998</v>
      </c>
      <c r="I1574" s="10">
        <f>IFERROR(EXP(TREND(LN($D$1:$H$1),LN(D1574:H1574),LN(Calculations!$B$2))),0)</f>
        <v>1.6510788999608645E-5</v>
      </c>
    </row>
    <row r="1575" spans="1:9" x14ac:dyDescent="0.35">
      <c r="A1575">
        <v>-60.5</v>
      </c>
      <c r="B1575">
        <v>21</v>
      </c>
      <c r="C1575">
        <f>ASIN(SQRT((SIN(RADIANS(PARAMETERS!$D$8-B1575)/2)*SIN(RADIANS(PARAMETERS!$D$8-B1575)/2))+(COS(RADIANS(B1575))*COS(RADIANS(PARAMETERS!$D$8))*SIN(RADIANS(PARAMETERS!$D$9-A1575)/2)*SIN(RADIANS(PARAMETERS!$D$9-A1575)/2))))*2*3958.756</f>
        <v>385.3825675338519</v>
      </c>
      <c r="D1575">
        <v>3.2589504718781002</v>
      </c>
      <c r="E1575">
        <v>4.2421193122864</v>
      </c>
      <c r="F1575">
        <v>5.6040472984314</v>
      </c>
      <c r="G1575">
        <v>6.4720873832703001</v>
      </c>
      <c r="H1575">
        <v>7.6635746955871999</v>
      </c>
      <c r="I1575" s="10">
        <f>IFERROR(EXP(TREND(LN($D$1:$H$1),LN(D1575:H1575),LN(Calculations!$B$2))),0)</f>
        <v>1.0995633200741547E-5</v>
      </c>
    </row>
    <row r="1576" spans="1:9" x14ac:dyDescent="0.35">
      <c r="A1576">
        <v>-60</v>
      </c>
      <c r="B1576">
        <v>21</v>
      </c>
      <c r="C1576">
        <f>ASIN(SQRT((SIN(RADIANS(PARAMETERS!$D$8-B1576)/2)*SIN(RADIANS(PARAMETERS!$D$8-B1576)/2))+(COS(RADIANS(B1576))*COS(RADIANS(PARAMETERS!$D$8))*SIN(RADIANS(PARAMETERS!$D$9-A1576)/2)*SIN(RADIANS(PARAMETERS!$D$9-A1576)/2))))*2*3958.756</f>
        <v>387.55339782706358</v>
      </c>
      <c r="D1576">
        <v>2.6771471500396999</v>
      </c>
      <c r="E1576">
        <v>3.4220726490021001</v>
      </c>
      <c r="F1576">
        <v>4.5587239265442001</v>
      </c>
      <c r="G1576">
        <v>5.3528861999512003</v>
      </c>
      <c r="H1576">
        <v>6.2939572334290004</v>
      </c>
      <c r="I1576" s="10">
        <f>IFERROR(EXP(TREND(LN($D$1:$H$1),LN(D1576:H1576),LN(Calculations!$B$2))),0)</f>
        <v>6.7488745351392094E-6</v>
      </c>
    </row>
    <row r="1577" spans="1:9" x14ac:dyDescent="0.35">
      <c r="A1577">
        <v>-59.5</v>
      </c>
      <c r="B1577">
        <v>21</v>
      </c>
      <c r="C1577">
        <f>ASIN(SQRT((SIN(RADIANS(PARAMETERS!$D$8-B1577)/2)*SIN(RADIANS(PARAMETERS!$D$8-B1577)/2))+(COS(RADIANS(B1577))*COS(RADIANS(PARAMETERS!$D$8))*SIN(RADIANS(PARAMETERS!$D$9-A1577)/2)*SIN(RADIANS(PARAMETERS!$D$9-A1577)/2))))*2*3958.756</f>
        <v>392.46283475838965</v>
      </c>
      <c r="D1577">
        <v>2.1149842739104998</v>
      </c>
      <c r="E1577">
        <v>2.7173571586609002</v>
      </c>
      <c r="F1577">
        <v>3.5583350658417001</v>
      </c>
      <c r="G1577">
        <v>4.1924791336059997</v>
      </c>
      <c r="H1577">
        <v>5.0815505981445002</v>
      </c>
      <c r="I1577" s="10">
        <f>IFERROR(EXP(TREND(LN($D$1:$H$1),LN(D1577:H1577),LN(Calculations!$B$2))),0)</f>
        <v>3.8359010956574232E-6</v>
      </c>
    </row>
    <row r="1578" spans="1:9" x14ac:dyDescent="0.35">
      <c r="A1578">
        <v>-59</v>
      </c>
      <c r="B1578">
        <v>21</v>
      </c>
      <c r="C1578">
        <f>ASIN(SQRT((SIN(RADIANS(PARAMETERS!$D$8-B1578)/2)*SIN(RADIANS(PARAMETERS!$D$8-B1578)/2))+(COS(RADIANS(B1578))*COS(RADIANS(PARAMETERS!$D$8))*SIN(RADIANS(PARAMETERS!$D$9-A1578)/2)*SIN(RADIANS(PARAMETERS!$D$9-A1578)/2))))*2*3958.756</f>
        <v>400.01002019773398</v>
      </c>
      <c r="D1578">
        <v>1.5045866966248</v>
      </c>
      <c r="E1578">
        <v>2.0027289390564</v>
      </c>
      <c r="F1578">
        <v>2.6599855422974001</v>
      </c>
      <c r="G1578">
        <v>3.1087591648102002</v>
      </c>
      <c r="H1578">
        <v>3.7328023910521999</v>
      </c>
      <c r="I1578" s="10">
        <f>IFERROR(EXP(TREND(LN($D$1:$H$1),LN(D1578:H1578),LN(Calculations!$B$2))),0)</f>
        <v>2.1611562965708579E-6</v>
      </c>
    </row>
    <row r="1579" spans="1:9" x14ac:dyDescent="0.35">
      <c r="A1579">
        <v>-90</v>
      </c>
      <c r="B1579">
        <v>21.5</v>
      </c>
      <c r="C1579">
        <f>ASIN(SQRT((SIN(RADIANS(PARAMETERS!$D$8-B1579)/2)*SIN(RADIANS(PARAMETERS!$D$8-B1579)/2))+(COS(RADIANS(B1579))*COS(RADIANS(PARAMETERS!$D$8))*SIN(RADIANS(PARAMETERS!$D$9-A1579)/2)*SIN(RADIANS(PARAMETERS!$D$9-A1579)/2))))*2*3958.756</f>
        <v>1966.1518705337251</v>
      </c>
      <c r="D1579">
        <v>2.7835140228271</v>
      </c>
      <c r="E1579">
        <v>4.0882558822631996</v>
      </c>
      <c r="F1579">
        <v>6.0861411094665998</v>
      </c>
      <c r="G1579">
        <v>7.5301074981689</v>
      </c>
      <c r="H1579">
        <v>9.6670093536377006</v>
      </c>
      <c r="I1579" s="10">
        <f>IFERROR(EXP(TREND(LN($D$1:$H$1),LN(D1579:H1579),LN(Calculations!$B$2))),0)</f>
        <v>5.2225690910598944E-5</v>
      </c>
    </row>
    <row r="1580" spans="1:9" x14ac:dyDescent="0.35">
      <c r="A1580">
        <v>-89.5</v>
      </c>
      <c r="B1580">
        <v>21.5</v>
      </c>
      <c r="C1580">
        <f>ASIN(SQRT((SIN(RADIANS(PARAMETERS!$D$8-B1580)/2)*SIN(RADIANS(PARAMETERS!$D$8-B1580)/2))+(COS(RADIANS(B1580))*COS(RADIANS(PARAMETERS!$D$8))*SIN(RADIANS(PARAMETERS!$D$9-A1580)/2)*SIN(RADIANS(PARAMETERS!$D$9-A1580)/2))))*2*3958.756</f>
        <v>1934.2795554960087</v>
      </c>
      <c r="D1580">
        <v>2.5150578022003001</v>
      </c>
      <c r="E1580">
        <v>3.6884663105011</v>
      </c>
      <c r="F1580">
        <v>5.6169800758362003</v>
      </c>
      <c r="G1580">
        <v>6.9638867378234997</v>
      </c>
      <c r="H1580">
        <v>8.9616212844849006</v>
      </c>
      <c r="I1580" s="10">
        <f>IFERROR(EXP(TREND(LN($D$1:$H$1),LN(D1580:H1580),LN(Calculations!$B$2))),0)</f>
        <v>4.8137376102214344E-5</v>
      </c>
    </row>
    <row r="1581" spans="1:9" x14ac:dyDescent="0.35">
      <c r="A1581">
        <v>-89</v>
      </c>
      <c r="B1581">
        <v>21.5</v>
      </c>
      <c r="C1581">
        <f>ASIN(SQRT((SIN(RADIANS(PARAMETERS!$D$8-B1581)/2)*SIN(RADIANS(PARAMETERS!$D$8-B1581)/2))+(COS(RADIANS(B1581))*COS(RADIANS(PARAMETERS!$D$8))*SIN(RADIANS(PARAMETERS!$D$9-A1581)/2)*SIN(RADIANS(PARAMETERS!$D$9-A1581)/2))))*2*3958.756</f>
        <v>1902.4293762898512</v>
      </c>
      <c r="D1581">
        <v>2.3380596637725999</v>
      </c>
      <c r="E1581">
        <v>3.4380826950072998</v>
      </c>
      <c r="F1581">
        <v>5.3323426246643004</v>
      </c>
      <c r="G1581">
        <v>6.6529164314270002</v>
      </c>
      <c r="H1581">
        <v>8.6251811981200994</v>
      </c>
      <c r="I1581" s="10">
        <f>IFERROR(EXP(TREND(LN($D$1:$H$1),LN(D1581:H1581),LN(Calculations!$B$2))),0)</f>
        <v>4.7846037964618844E-5</v>
      </c>
    </row>
    <row r="1582" spans="1:9" x14ac:dyDescent="0.35">
      <c r="A1582">
        <v>-88.5</v>
      </c>
      <c r="B1582">
        <v>21.5</v>
      </c>
      <c r="C1582">
        <f>ASIN(SQRT((SIN(RADIANS(PARAMETERS!$D$8-B1582)/2)*SIN(RADIANS(PARAMETERS!$D$8-B1582)/2))+(COS(RADIANS(B1582))*COS(RADIANS(PARAMETERS!$D$8))*SIN(RADIANS(PARAMETERS!$D$9-A1582)/2)*SIN(RADIANS(PARAMETERS!$D$9-A1582)/2))))*2*3958.756</f>
        <v>1870.6027440543385</v>
      </c>
      <c r="D1582">
        <v>2.1618609428406002</v>
      </c>
      <c r="E1582">
        <v>3.2082126140593998</v>
      </c>
      <c r="F1582">
        <v>5.0271530151367001</v>
      </c>
      <c r="G1582">
        <v>6.3191509246826003</v>
      </c>
      <c r="H1582">
        <v>8.2476758956909002</v>
      </c>
      <c r="I1582" s="10">
        <f>IFERROR(EXP(TREND(LN($D$1:$H$1),LN(D1582:H1582),LN(Calculations!$B$2))),0)</f>
        <v>4.678241917830507E-5</v>
      </c>
    </row>
    <row r="1583" spans="1:9" x14ac:dyDescent="0.35">
      <c r="A1583">
        <v>-88</v>
      </c>
      <c r="B1583">
        <v>21.5</v>
      </c>
      <c r="C1583">
        <f>ASIN(SQRT((SIN(RADIANS(PARAMETERS!$D$8-B1583)/2)*SIN(RADIANS(PARAMETERS!$D$8-B1583)/2))+(COS(RADIANS(B1583))*COS(RADIANS(PARAMETERS!$D$8))*SIN(RADIANS(PARAMETERS!$D$9-A1583)/2)*SIN(RADIANS(PARAMETERS!$D$9-A1583)/2))))*2*3958.756</f>
        <v>1838.8011607174105</v>
      </c>
      <c r="D1583">
        <v>2.0145196914672998</v>
      </c>
      <c r="E1583">
        <v>3.0002167224884002</v>
      </c>
      <c r="F1583">
        <v>4.6257424354553001</v>
      </c>
      <c r="G1583">
        <v>5.8753285408020002</v>
      </c>
      <c r="H1583">
        <v>7.6576409339904998</v>
      </c>
      <c r="I1583" s="10">
        <f>IFERROR(EXP(TREND(LN($D$1:$H$1),LN(D1583:H1583),LN(Calculations!$B$2))),0)</f>
        <v>4.0584702795421559E-5</v>
      </c>
    </row>
    <row r="1584" spans="1:9" x14ac:dyDescent="0.35">
      <c r="A1584">
        <v>-87.5</v>
      </c>
      <c r="B1584">
        <v>21.5</v>
      </c>
      <c r="C1584">
        <f>ASIN(SQRT((SIN(RADIANS(PARAMETERS!$D$8-B1584)/2)*SIN(RADIANS(PARAMETERS!$D$8-B1584)/2))+(COS(RADIANS(B1584))*COS(RADIANS(PARAMETERS!$D$8))*SIN(RADIANS(PARAMETERS!$D$9-A1584)/2)*SIN(RADIANS(PARAMETERS!$D$9-A1584)/2))))*2*3958.756</f>
        <v>1807.0262268496051</v>
      </c>
      <c r="D1584">
        <v>1.8894902467728001</v>
      </c>
      <c r="E1584">
        <v>2.7883522510529</v>
      </c>
      <c r="F1584">
        <v>4.1647238731384002</v>
      </c>
      <c r="G1584">
        <v>5.2886266708373997</v>
      </c>
      <c r="H1584">
        <v>6.8190526962279998</v>
      </c>
      <c r="I1584" s="10">
        <f>IFERROR(EXP(TREND(LN($D$1:$H$1),LN(D1584:H1584),LN(Calculations!$B$2))),0)</f>
        <v>2.9743556491118607E-5</v>
      </c>
    </row>
    <row r="1585" spans="1:9" x14ac:dyDescent="0.35">
      <c r="A1585">
        <v>-87</v>
      </c>
      <c r="B1585">
        <v>21.5</v>
      </c>
      <c r="C1585">
        <f>ASIN(SQRT((SIN(RADIANS(PARAMETERS!$D$8-B1585)/2)*SIN(RADIANS(PARAMETERS!$D$8-B1585)/2))+(COS(RADIANS(B1585))*COS(RADIANS(PARAMETERS!$D$8))*SIN(RADIANS(PARAMETERS!$D$9-A1585)/2)*SIN(RADIANS(PARAMETERS!$D$9-A1585)/2))))*2*3958.756</f>
        <v>1775.2796503262377</v>
      </c>
      <c r="D1585">
        <v>1.8418869972228999</v>
      </c>
      <c r="E1585">
        <v>2.6729607582092001</v>
      </c>
      <c r="F1585">
        <v>3.8558542728424001</v>
      </c>
      <c r="G1585">
        <v>4.8184504508971999</v>
      </c>
      <c r="H1585">
        <v>6.1131510734557999</v>
      </c>
      <c r="I1585" s="10">
        <f>IFERROR(EXP(TREND(LN($D$1:$H$1),LN(D1585:H1585),LN(Calculations!$B$2))),0)</f>
        <v>1.9923459093109349E-5</v>
      </c>
    </row>
    <row r="1586" spans="1:9" x14ac:dyDescent="0.35">
      <c r="A1586">
        <v>-86.5</v>
      </c>
      <c r="B1586">
        <v>21.5</v>
      </c>
      <c r="C1586">
        <f>ASIN(SQRT((SIN(RADIANS(PARAMETERS!$D$8-B1586)/2)*SIN(RADIANS(PARAMETERS!$D$8-B1586)/2))+(COS(RADIANS(B1586))*COS(RADIANS(PARAMETERS!$D$8))*SIN(RADIANS(PARAMETERS!$D$9-A1586)/2)*SIN(RADIANS(PARAMETERS!$D$9-A1586)/2))))*2*3958.756</f>
        <v>1743.5632558952311</v>
      </c>
      <c r="D1586">
        <v>1.8677514791489001</v>
      </c>
      <c r="E1586">
        <v>2.6577439308167001</v>
      </c>
      <c r="F1586">
        <v>3.7326269149779998</v>
      </c>
      <c r="G1586">
        <v>4.5891232490540004</v>
      </c>
      <c r="H1586">
        <v>5.7212448120117001</v>
      </c>
      <c r="I1586" s="10">
        <f>IFERROR(EXP(TREND(LN($D$1:$H$1),LN(D1586:H1586),LN(Calculations!$B$2))),0)</f>
        <v>1.4000655860099957E-5</v>
      </c>
    </row>
    <row r="1587" spans="1:9" x14ac:dyDescent="0.35">
      <c r="A1587">
        <v>-86</v>
      </c>
      <c r="B1587">
        <v>21.5</v>
      </c>
      <c r="C1587">
        <f>ASIN(SQRT((SIN(RADIANS(PARAMETERS!$D$8-B1587)/2)*SIN(RADIANS(PARAMETERS!$D$8-B1587)/2))+(COS(RADIANS(B1587))*COS(RADIANS(PARAMETERS!$D$8))*SIN(RADIANS(PARAMETERS!$D$9-A1587)/2)*SIN(RADIANS(PARAMETERS!$D$9-A1587)/2))))*2*3958.756</f>
        <v>1711.8789957611195</v>
      </c>
      <c r="D1587">
        <v>1.9610579013824001</v>
      </c>
      <c r="E1587">
        <v>2.7143034934997998</v>
      </c>
      <c r="F1587">
        <v>3.7391617298125999</v>
      </c>
      <c r="G1587">
        <v>4.5434837341309002</v>
      </c>
      <c r="H1587">
        <v>5.57000207901</v>
      </c>
      <c r="I1587" s="10">
        <f>IFERROR(EXP(TREND(LN($D$1:$H$1),LN(D1587:H1587),LN(Calculations!$B$2))),0)</f>
        <v>1.0410710337719575E-5</v>
      </c>
    </row>
    <row r="1588" spans="1:9" x14ac:dyDescent="0.35">
      <c r="A1588">
        <v>-85.5</v>
      </c>
      <c r="B1588">
        <v>21.5</v>
      </c>
      <c r="C1588">
        <f>ASIN(SQRT((SIN(RADIANS(PARAMETERS!$D$8-B1588)/2)*SIN(RADIANS(PARAMETERS!$D$8-B1588)/2))+(COS(RADIANS(B1588))*COS(RADIANS(PARAMETERS!$D$8))*SIN(RADIANS(PARAMETERS!$D$9-A1588)/2)*SIN(RADIANS(PARAMETERS!$D$9-A1588)/2))))*2*3958.756</f>
        <v>1680.2289613110945</v>
      </c>
      <c r="D1588">
        <v>2.0898189544678001</v>
      </c>
      <c r="E1588">
        <v>2.8062825202942001</v>
      </c>
      <c r="F1588">
        <v>3.8245344161986998</v>
      </c>
      <c r="G1588">
        <v>4.6169338226318004</v>
      </c>
      <c r="H1588">
        <v>5.5671553611754998</v>
      </c>
      <c r="I1588" s="10">
        <f>IFERROR(EXP(TREND(LN($D$1:$H$1),LN(D1588:H1588),LN(Calculations!$B$2))),0)</f>
        <v>8.355080528731155E-6</v>
      </c>
    </row>
    <row r="1589" spans="1:9" x14ac:dyDescent="0.35">
      <c r="A1589">
        <v>-85</v>
      </c>
      <c r="B1589">
        <v>21.5</v>
      </c>
      <c r="C1589">
        <f>ASIN(SQRT((SIN(RADIANS(PARAMETERS!$D$8-B1589)/2)*SIN(RADIANS(PARAMETERS!$D$8-B1589)/2))+(COS(RADIANS(B1589))*COS(RADIANS(PARAMETERS!$D$8))*SIN(RADIANS(PARAMETERS!$D$9-A1589)/2)*SIN(RADIANS(PARAMETERS!$D$9-A1589)/2))))*2*3958.756</f>
        <v>1648.6153961266857</v>
      </c>
      <c r="D1589">
        <v>2.2776374816895002</v>
      </c>
      <c r="E1589">
        <v>2.9735083580017001</v>
      </c>
      <c r="F1589">
        <v>4.0600662231445002</v>
      </c>
      <c r="G1589">
        <v>4.9068751335143999</v>
      </c>
      <c r="H1589">
        <v>5.7779045104979998</v>
      </c>
      <c r="I1589" s="10">
        <f>IFERROR(EXP(TREND(LN($D$1:$H$1),LN(D1589:H1589),LN(Calculations!$B$2))),0)</f>
        <v>7.9720429381330204E-6</v>
      </c>
    </row>
    <row r="1590" spans="1:9" x14ac:dyDescent="0.35">
      <c r="A1590">
        <v>-84.5</v>
      </c>
      <c r="B1590">
        <v>21.5</v>
      </c>
      <c r="C1590">
        <f>ASIN(SQRT((SIN(RADIANS(PARAMETERS!$D$8-B1590)/2)*SIN(RADIANS(PARAMETERS!$D$8-B1590)/2))+(COS(RADIANS(B1590))*COS(RADIANS(PARAMETERS!$D$8))*SIN(RADIANS(PARAMETERS!$D$9-A1590)/2)*SIN(RADIANS(PARAMETERS!$D$9-A1590)/2))))*2*3958.756</f>
        <v>1617.0407104451788</v>
      </c>
      <c r="D1590">
        <v>2.5275771617889</v>
      </c>
      <c r="E1590">
        <v>3.352117061615</v>
      </c>
      <c r="F1590">
        <v>4.6618947982787997</v>
      </c>
      <c r="G1590">
        <v>5.4969706535339</v>
      </c>
      <c r="H1590">
        <v>6.4634127616881996</v>
      </c>
      <c r="I1590" s="10">
        <f>IFERROR(EXP(TREND(LN($D$1:$H$1),LN(D1590:H1590),LN(Calculations!$B$2))),0)</f>
        <v>1.1064278844470381E-5</v>
      </c>
    </row>
    <row r="1591" spans="1:9" x14ac:dyDescent="0.35">
      <c r="A1591">
        <v>-84</v>
      </c>
      <c r="B1591">
        <v>21.5</v>
      </c>
      <c r="C1591">
        <f>ASIN(SQRT((SIN(RADIANS(PARAMETERS!$D$8-B1591)/2)*SIN(RADIANS(PARAMETERS!$D$8-B1591)/2))+(COS(RADIANS(B1591))*COS(RADIANS(PARAMETERS!$D$8))*SIN(RADIANS(PARAMETERS!$D$9-A1591)/2)*SIN(RADIANS(PARAMETERS!$D$9-A1591)/2))))*2*3958.756</f>
        <v>1585.5074972586369</v>
      </c>
      <c r="D1591">
        <v>2.9571852684021001</v>
      </c>
      <c r="E1591">
        <v>4.0834956169128001</v>
      </c>
      <c r="F1591">
        <v>5.6905503273009996</v>
      </c>
      <c r="G1591">
        <v>6.7053947448729998</v>
      </c>
      <c r="H1591">
        <v>8.1292819976806996</v>
      </c>
      <c r="I1591" s="10">
        <f>IFERROR(EXP(TREND(LN($D$1:$H$1),LN(D1591:H1591),LN(Calculations!$B$2))),0)</f>
        <v>2.2520860913723128E-5</v>
      </c>
    </row>
    <row r="1592" spans="1:9" x14ac:dyDescent="0.35">
      <c r="A1592">
        <v>-83.5</v>
      </c>
      <c r="B1592">
        <v>21.5</v>
      </c>
      <c r="C1592">
        <f>ASIN(SQRT((SIN(RADIANS(PARAMETERS!$D$8-B1592)/2)*SIN(RADIANS(PARAMETERS!$D$8-B1592)/2))+(COS(RADIANS(B1592))*COS(RADIANS(PARAMETERS!$D$8))*SIN(RADIANS(PARAMETERS!$D$9-A1592)/2)*SIN(RADIANS(PARAMETERS!$D$9-A1592)/2))))*2*3958.756</f>
        <v>1554.0185502659779</v>
      </c>
      <c r="D1592">
        <v>3.7920916080475</v>
      </c>
      <c r="E1592">
        <v>5.4539089202881001</v>
      </c>
      <c r="F1592">
        <v>7.5977044105529998</v>
      </c>
      <c r="G1592">
        <v>9.2950630187987997</v>
      </c>
      <c r="H1592">
        <v>11.726082801819</v>
      </c>
      <c r="I1592" s="10">
        <f>IFERROR(EXP(TREND(LN($D$1:$H$1),LN(D1592:H1592),LN(Calculations!$B$2))),0)</f>
        <v>6.0721921678634845E-5</v>
      </c>
    </row>
    <row r="1593" spans="1:9" x14ac:dyDescent="0.35">
      <c r="A1593">
        <v>-83</v>
      </c>
      <c r="B1593">
        <v>21.5</v>
      </c>
      <c r="C1593">
        <f>ASIN(SQRT((SIN(RADIANS(PARAMETERS!$D$8-B1593)/2)*SIN(RADIANS(PARAMETERS!$D$8-B1593)/2))+(COS(RADIANS(B1593))*COS(RADIANS(PARAMETERS!$D$8))*SIN(RADIANS(PARAMETERS!$D$9-A1593)/2)*SIN(RADIANS(PARAMETERS!$D$9-A1593)/2))))*2*3958.756</f>
        <v>1522.5768839256405</v>
      </c>
      <c r="D1593">
        <v>5.3827910423279004</v>
      </c>
      <c r="E1593">
        <v>7.6593179702759002</v>
      </c>
      <c r="F1593">
        <v>11.546471595764</v>
      </c>
      <c r="G1593">
        <v>14.265717506409</v>
      </c>
      <c r="H1593">
        <v>18.283662796021002</v>
      </c>
      <c r="I1593" s="10">
        <f>IFERROR(EXP(TREND(LN($D$1:$H$1),LN(D1593:H1593),LN(Calculations!$B$2))),0)</f>
        <v>1.6590568710744735E-4</v>
      </c>
    </row>
    <row r="1594" spans="1:9" x14ac:dyDescent="0.35">
      <c r="A1594">
        <v>-82.5</v>
      </c>
      <c r="B1594">
        <v>21.5</v>
      </c>
      <c r="C1594">
        <f>ASIN(SQRT((SIN(RADIANS(PARAMETERS!$D$8-B1594)/2)*SIN(RADIANS(PARAMETERS!$D$8-B1594)/2))+(COS(RADIANS(B1594))*COS(RADIANS(PARAMETERS!$D$8))*SIN(RADIANS(PARAMETERS!$D$9-A1594)/2)*SIN(RADIANS(PARAMETERS!$D$9-A1594)/2))))*2*3958.756</f>
        <v>1491.1857558937468</v>
      </c>
      <c r="D1594">
        <v>7.7514081001281996</v>
      </c>
      <c r="E1594">
        <v>12.030373573303001</v>
      </c>
      <c r="F1594">
        <v>18.391996383666999</v>
      </c>
      <c r="G1594">
        <v>23.809831619263001</v>
      </c>
      <c r="H1594">
        <v>30.691402435303001</v>
      </c>
      <c r="I1594" s="10">
        <f>IFERROR(EXP(TREND(LN($D$1:$H$1),LN(D1594:H1594),LN(Calculations!$B$2))),0)</f>
        <v>4.4248638703911182E-4</v>
      </c>
    </row>
    <row r="1595" spans="1:9" x14ac:dyDescent="0.35">
      <c r="A1595">
        <v>-82</v>
      </c>
      <c r="B1595">
        <v>21.5</v>
      </c>
      <c r="C1595">
        <f>ASIN(SQRT((SIN(RADIANS(PARAMETERS!$D$8-B1595)/2)*SIN(RADIANS(PARAMETERS!$D$8-B1595)/2))+(COS(RADIANS(B1595))*COS(RADIANS(PARAMETERS!$D$8))*SIN(RADIANS(PARAMETERS!$D$9-A1595)/2)*SIN(RADIANS(PARAMETERS!$D$9-A1595)/2))))*2*3958.756</f>
        <v>1459.8486921762567</v>
      </c>
      <c r="D1595">
        <v>11.457947731018001</v>
      </c>
      <c r="E1595">
        <v>17.451549530028998</v>
      </c>
      <c r="F1595">
        <v>27.828678131103999</v>
      </c>
      <c r="G1595">
        <v>34.851161956787003</v>
      </c>
      <c r="H1595">
        <v>45.382328033447003</v>
      </c>
      <c r="I1595" s="10">
        <f>IFERROR(EXP(TREND(LN($D$1:$H$1),LN(D1595:H1595),LN(Calculations!$B$2))),0)</f>
        <v>8.4648322677102002E-4</v>
      </c>
    </row>
    <row r="1596" spans="1:9" x14ac:dyDescent="0.35">
      <c r="A1596">
        <v>-81.5</v>
      </c>
      <c r="B1596">
        <v>21.5</v>
      </c>
      <c r="C1596">
        <f>ASIN(SQRT((SIN(RADIANS(PARAMETERS!$D$8-B1596)/2)*SIN(RADIANS(PARAMETERS!$D$8-B1596)/2))+(COS(RADIANS(B1596))*COS(RADIANS(PARAMETERS!$D$8))*SIN(RADIANS(PARAMETERS!$D$9-A1596)/2)*SIN(RADIANS(PARAMETERS!$D$9-A1596)/2))))*2*3958.756</f>
        <v>1428.5695153745587</v>
      </c>
      <c r="D1596">
        <v>13.467442512511999</v>
      </c>
      <c r="E1596">
        <v>20.937473297118999</v>
      </c>
      <c r="F1596">
        <v>32.360160827637003</v>
      </c>
      <c r="G1596">
        <v>40.795677185058999</v>
      </c>
      <c r="H1596">
        <v>53.537933349608998</v>
      </c>
      <c r="I1596" s="10">
        <f>IFERROR(EXP(TREND(LN($D$1:$H$1),LN(D1596:H1596),LN(Calculations!$B$2))),0)</f>
        <v>1.1084487420143052E-3</v>
      </c>
    </row>
    <row r="1597" spans="1:9" x14ac:dyDescent="0.35">
      <c r="A1597">
        <v>-81</v>
      </c>
      <c r="B1597">
        <v>21.5</v>
      </c>
      <c r="C1597">
        <f>ASIN(SQRT((SIN(RADIANS(PARAMETERS!$D$8-B1597)/2)*SIN(RADIANS(PARAMETERS!$D$8-B1597)/2))+(COS(RADIANS(B1597))*COS(RADIANS(PARAMETERS!$D$8))*SIN(RADIANS(PARAMETERS!$D$9-A1597)/2)*SIN(RADIANS(PARAMETERS!$D$9-A1597)/2))))*2*3958.756</f>
        <v>1397.3523764635454</v>
      </c>
      <c r="D1597">
        <v>12.927433013916</v>
      </c>
      <c r="E1597">
        <v>19.76312828064</v>
      </c>
      <c r="F1597">
        <v>30.670476913451999</v>
      </c>
      <c r="G1597">
        <v>38.503711700438998</v>
      </c>
      <c r="H1597">
        <v>50.282032012938998</v>
      </c>
      <c r="I1597" s="10">
        <f>IFERROR(EXP(TREND(LN($D$1:$H$1),LN(D1597:H1597),LN(Calculations!$B$2))),0)</f>
        <v>1.0102558159950572E-3</v>
      </c>
    </row>
    <row r="1598" spans="1:9" x14ac:dyDescent="0.35">
      <c r="A1598">
        <v>-80.5</v>
      </c>
      <c r="B1598">
        <v>21.5</v>
      </c>
      <c r="C1598">
        <f>ASIN(SQRT((SIN(RADIANS(PARAMETERS!$D$8-B1598)/2)*SIN(RADIANS(PARAMETERS!$D$8-B1598)/2))+(COS(RADIANS(B1598))*COS(RADIANS(PARAMETERS!$D$8))*SIN(RADIANS(PARAMETERS!$D$9-A1598)/2)*SIN(RADIANS(PARAMETERS!$D$9-A1598)/2))))*2*3958.756</f>
        <v>1366.2017906111009</v>
      </c>
      <c r="D1598">
        <v>10.694420814514</v>
      </c>
      <c r="E1598">
        <v>15.686677932739</v>
      </c>
      <c r="F1598">
        <v>24.065216064453001</v>
      </c>
      <c r="G1598">
        <v>30.055170059203999</v>
      </c>
      <c r="H1598">
        <v>38.381294250487997</v>
      </c>
      <c r="I1598" s="10">
        <f>IFERROR(EXP(TREND(LN($D$1:$H$1),LN(D1598:H1598),LN(Calculations!$B$2))),0)</f>
        <v>6.5789769551462458E-4</v>
      </c>
    </row>
    <row r="1599" spans="1:9" x14ac:dyDescent="0.35">
      <c r="A1599">
        <v>-80</v>
      </c>
      <c r="B1599">
        <v>21.5</v>
      </c>
      <c r="C1599">
        <f>ASIN(SQRT((SIN(RADIANS(PARAMETERS!$D$8-B1599)/2)*SIN(RADIANS(PARAMETERS!$D$8-B1599)/2))+(COS(RADIANS(B1599))*COS(RADIANS(PARAMETERS!$D$8))*SIN(RADIANS(PARAMETERS!$D$9-A1599)/2)*SIN(RADIANS(PARAMETERS!$D$9-A1599)/2))))*2*3958.756</f>
        <v>1335.1226776298874</v>
      </c>
      <c r="D1599">
        <v>9.1401777267456001</v>
      </c>
      <c r="E1599">
        <v>13.030840873718001</v>
      </c>
      <c r="F1599">
        <v>18.25429725647</v>
      </c>
      <c r="G1599">
        <v>22.408143997191999</v>
      </c>
      <c r="H1599">
        <v>27.928632736206001</v>
      </c>
      <c r="I1599" s="10">
        <f>IFERROR(EXP(TREND(LN($D$1:$H$1),LN(D1599:H1599),LN(Calculations!$B$2))),0)</f>
        <v>3.6167664282532542E-4</v>
      </c>
    </row>
    <row r="1600" spans="1:9" x14ac:dyDescent="0.35">
      <c r="A1600">
        <v>-79.5</v>
      </c>
      <c r="B1600">
        <v>21.5</v>
      </c>
      <c r="C1600">
        <f>ASIN(SQRT((SIN(RADIANS(PARAMETERS!$D$8-B1600)/2)*SIN(RADIANS(PARAMETERS!$D$8-B1600)/2))+(COS(RADIANS(B1600))*COS(RADIANS(PARAMETERS!$D$8))*SIN(RADIANS(PARAMETERS!$D$9-A1600)/2)*SIN(RADIANS(PARAMETERS!$D$9-A1600)/2))))*2*3958.756</f>
        <v>1304.1204077486207</v>
      </c>
      <c r="D1600">
        <v>9.8018484115600994</v>
      </c>
      <c r="E1600">
        <v>13.5244140625</v>
      </c>
      <c r="F1600">
        <v>18.495203018188</v>
      </c>
      <c r="G1600">
        <v>22.373943328856999</v>
      </c>
      <c r="H1600">
        <v>27.29856300354</v>
      </c>
      <c r="I1600" s="10">
        <f>IFERROR(EXP(TREND(LN($D$1:$H$1),LN(D1600:H1600),LN(Calculations!$B$2))),0)</f>
        <v>3.4015213949908593E-4</v>
      </c>
    </row>
    <row r="1601" spans="1:9" x14ac:dyDescent="0.35">
      <c r="A1601">
        <v>-79</v>
      </c>
      <c r="B1601">
        <v>21.5</v>
      </c>
      <c r="C1601">
        <f>ASIN(SQRT((SIN(RADIANS(PARAMETERS!$D$8-B1601)/2)*SIN(RADIANS(PARAMETERS!$D$8-B1601)/2))+(COS(RADIANS(B1601))*COS(RADIANS(PARAMETERS!$D$8))*SIN(RADIANS(PARAMETERS!$D$9-A1601)/2)*SIN(RADIANS(PARAMETERS!$D$9-A1601)/2))))*2*3958.756</f>
        <v>1273.2008535032596</v>
      </c>
      <c r="D1601">
        <v>12.135250091553001</v>
      </c>
      <c r="E1601">
        <v>16.299095153808999</v>
      </c>
      <c r="F1601">
        <v>23.005521774291999</v>
      </c>
      <c r="G1601">
        <v>27.514602661133001</v>
      </c>
      <c r="H1601">
        <v>32.505062103271001</v>
      </c>
      <c r="I1601" s="10">
        <f>IFERROR(EXP(TREND(LN($D$1:$H$1),LN(D1601:H1601),LN(Calculations!$B$2))),0)</f>
        <v>5.2452058250690447E-4</v>
      </c>
    </row>
    <row r="1602" spans="1:9" x14ac:dyDescent="0.35">
      <c r="A1602">
        <v>-78.5</v>
      </c>
      <c r="B1602">
        <v>21.5</v>
      </c>
      <c r="C1602">
        <f>ASIN(SQRT((SIN(RADIANS(PARAMETERS!$D$8-B1602)/2)*SIN(RADIANS(PARAMETERS!$D$8-B1602)/2))+(COS(RADIANS(B1602))*COS(RADIANS(PARAMETERS!$D$8))*SIN(RADIANS(PARAMETERS!$D$9-A1602)/2)*SIN(RADIANS(PARAMETERS!$D$9-A1602)/2))))*2*3958.756</f>
        <v>1242.3704486817535</v>
      </c>
      <c r="D1602">
        <v>14.51101398468</v>
      </c>
      <c r="E1602">
        <v>20.073274612426999</v>
      </c>
      <c r="F1602">
        <v>28.084205627441001</v>
      </c>
      <c r="G1602">
        <v>32.718635559082003</v>
      </c>
      <c r="H1602">
        <v>39.140823364257997</v>
      </c>
      <c r="I1602" s="10">
        <f>IFERROR(EXP(TREND(LN($D$1:$H$1),LN(D1602:H1602),LN(Calculations!$B$2))),0)</f>
        <v>8.0554261267294506E-4</v>
      </c>
    </row>
    <row r="1603" spans="1:9" x14ac:dyDescent="0.35">
      <c r="A1603">
        <v>-78</v>
      </c>
      <c r="B1603">
        <v>21.5</v>
      </c>
      <c r="C1603">
        <f>ASIN(SQRT((SIN(RADIANS(PARAMETERS!$D$8-B1603)/2)*SIN(RADIANS(PARAMETERS!$D$8-B1603)/2))+(COS(RADIANS(B1603))*COS(RADIANS(PARAMETERS!$D$8))*SIN(RADIANS(PARAMETERS!$D$9-A1603)/2)*SIN(RADIANS(PARAMETERS!$D$9-A1603)/2))))*2*3958.756</f>
        <v>1211.6362554128034</v>
      </c>
      <c r="D1603">
        <v>16.596012115478999</v>
      </c>
      <c r="E1603">
        <v>23.348424911498999</v>
      </c>
      <c r="F1603">
        <v>31.332807540893999</v>
      </c>
      <c r="G1603">
        <v>36.683364868163999</v>
      </c>
      <c r="H1603">
        <v>44.137855529785</v>
      </c>
      <c r="I1603" s="10">
        <f>IFERROR(EXP(TREND(LN($D$1:$H$1),LN(D1603:H1603),LN(Calculations!$B$2))),0)</f>
        <v>1.0715490790975425E-3</v>
      </c>
    </row>
    <row r="1604" spans="1:9" x14ac:dyDescent="0.35">
      <c r="A1604">
        <v>-77.5</v>
      </c>
      <c r="B1604">
        <v>21.5</v>
      </c>
      <c r="C1604">
        <f>ASIN(SQRT((SIN(RADIANS(PARAMETERS!$D$8-B1604)/2)*SIN(RADIANS(PARAMETERS!$D$8-B1604)/2))+(COS(RADIANS(B1604))*COS(RADIANS(PARAMETERS!$D$8))*SIN(RADIANS(PARAMETERS!$D$9-A1604)/2)*SIN(RADIANS(PARAMETERS!$D$9-A1604)/2))))*2*3958.756</f>
        <v>1181.0060406736893</v>
      </c>
      <c r="D1604">
        <v>18.199075698853001</v>
      </c>
      <c r="E1604">
        <v>25.799934387206999</v>
      </c>
      <c r="F1604">
        <v>33.587615966797003</v>
      </c>
      <c r="G1604">
        <v>39.432891845702997</v>
      </c>
      <c r="H1604">
        <v>47.601432800292997</v>
      </c>
      <c r="I1604" s="10">
        <f>IFERROR(EXP(TREND(LN($D$1:$H$1),LN(D1604:H1604),LN(Calculations!$B$2))),0)</f>
        <v>1.3023357328483759E-3</v>
      </c>
    </row>
    <row r="1605" spans="1:9" x14ac:dyDescent="0.35">
      <c r="A1605">
        <v>-77</v>
      </c>
      <c r="B1605">
        <v>21.5</v>
      </c>
      <c r="C1605">
        <f>ASIN(SQRT((SIN(RADIANS(PARAMETERS!$D$8-B1605)/2)*SIN(RADIANS(PARAMETERS!$D$8-B1605)/2))+(COS(RADIANS(B1605))*COS(RADIANS(PARAMETERS!$D$8))*SIN(RADIANS(PARAMETERS!$D$9-A1605)/2)*SIN(RADIANS(PARAMETERS!$D$9-A1605)/2))))*2*3958.756</f>
        <v>1150.488363709338</v>
      </c>
      <c r="D1605">
        <v>20.151245117188001</v>
      </c>
      <c r="E1605">
        <v>27.807188034058001</v>
      </c>
      <c r="F1605">
        <v>36.616443634032997</v>
      </c>
      <c r="G1605">
        <v>43.288398742676002</v>
      </c>
      <c r="H1605">
        <v>52.683155059813998</v>
      </c>
      <c r="I1605" s="10">
        <f>IFERROR(EXP(TREND(LN($D$1:$H$1),LN(D1605:H1605),LN(Calculations!$B$2))),0)</f>
        <v>1.6237819062029657E-3</v>
      </c>
    </row>
    <row r="1606" spans="1:9" x14ac:dyDescent="0.35">
      <c r="A1606">
        <v>-76.5</v>
      </c>
      <c r="B1606">
        <v>21.5</v>
      </c>
      <c r="C1606">
        <f>ASIN(SQRT((SIN(RADIANS(PARAMETERS!$D$8-B1606)/2)*SIN(RADIANS(PARAMETERS!$D$8-B1606)/2))+(COS(RADIANS(B1606))*COS(RADIANS(PARAMETERS!$D$8))*SIN(RADIANS(PARAMETERS!$D$9-A1606)/2)*SIN(RADIANS(PARAMETERS!$D$9-A1606)/2))))*2*3958.756</f>
        <v>1120.0926761099838</v>
      </c>
      <c r="D1606">
        <v>23.901363372803001</v>
      </c>
      <c r="E1606">
        <v>31.885068893433001</v>
      </c>
      <c r="F1606">
        <v>43.28783416748</v>
      </c>
      <c r="G1606">
        <v>52.13459777832</v>
      </c>
      <c r="H1606">
        <v>62.867790222167997</v>
      </c>
      <c r="I1606" s="10">
        <f>IFERROR(EXP(TREND(LN($D$1:$H$1),LN(D1606:H1606),LN(Calculations!$B$2))),0)</f>
        <v>2.3933492965350551E-3</v>
      </c>
    </row>
    <row r="1607" spans="1:9" x14ac:dyDescent="0.35">
      <c r="A1607">
        <v>-76</v>
      </c>
      <c r="B1607">
        <v>21.5</v>
      </c>
      <c r="C1607">
        <f>ASIN(SQRT((SIN(RADIANS(PARAMETERS!$D$8-B1607)/2)*SIN(RADIANS(PARAMETERS!$D$8-B1607)/2))+(COS(RADIANS(B1607))*COS(RADIANS(PARAMETERS!$D$8))*SIN(RADIANS(PARAMETERS!$D$9-A1607)/2)*SIN(RADIANS(PARAMETERS!$D$9-A1607)/2))))*2*3958.756</f>
        <v>1089.8294365940078</v>
      </c>
      <c r="D1607">
        <v>28.50904083252</v>
      </c>
      <c r="E1607">
        <v>38.298034667968999</v>
      </c>
      <c r="F1607">
        <v>54.067649841308999</v>
      </c>
      <c r="G1607">
        <v>64.027229309082003</v>
      </c>
      <c r="H1607">
        <v>76.126808166504006</v>
      </c>
      <c r="I1607" s="10">
        <f>IFERROR(EXP(TREND(LN($D$1:$H$1),LN(D1607:H1607),LN(Calculations!$B$2))),0)</f>
        <v>3.6766033128391449E-3</v>
      </c>
    </row>
    <row r="1608" spans="1:9" x14ac:dyDescent="0.35">
      <c r="A1608">
        <v>-75.5</v>
      </c>
      <c r="B1608">
        <v>21.5</v>
      </c>
      <c r="C1608">
        <f>ASIN(SQRT((SIN(RADIANS(PARAMETERS!$D$8-B1608)/2)*SIN(RADIANS(PARAMETERS!$D$8-B1608)/2))+(COS(RADIANS(B1608))*COS(RADIANS(PARAMETERS!$D$8))*SIN(RADIANS(PARAMETERS!$D$9-A1608)/2)*SIN(RADIANS(PARAMETERS!$D$9-A1608)/2))))*2*3958.756</f>
        <v>1059.7102428924152</v>
      </c>
      <c r="D1608">
        <v>32.060020446777003</v>
      </c>
      <c r="E1608">
        <v>44.395713806152003</v>
      </c>
      <c r="F1608">
        <v>62.799980163573998</v>
      </c>
      <c r="G1608">
        <v>73.787643432617003</v>
      </c>
      <c r="H1608">
        <v>89.155776977539006</v>
      </c>
      <c r="I1608" s="10">
        <f>IFERROR(EXP(TREND(LN($D$1:$H$1),LN(D1608:H1608),LN(Calculations!$B$2))),0)</f>
        <v>4.8768118304385573E-3</v>
      </c>
    </row>
    <row r="1609" spans="1:9" x14ac:dyDescent="0.35">
      <c r="A1609">
        <v>-75</v>
      </c>
      <c r="B1609">
        <v>21.5</v>
      </c>
      <c r="C1609">
        <f>ASIN(SQRT((SIN(RADIANS(PARAMETERS!$D$8-B1609)/2)*SIN(RADIANS(PARAMETERS!$D$8-B1609)/2))+(COS(RADIANS(B1609))*COS(RADIANS(PARAMETERS!$D$8))*SIN(RADIANS(PARAMETERS!$D$9-A1609)/2)*SIN(RADIANS(PARAMETERS!$D$9-A1609)/2))))*2*3958.756</f>
        <v>1029.7479835386498</v>
      </c>
      <c r="D1609">
        <v>29.436162948608001</v>
      </c>
      <c r="E1609">
        <v>40.036155700683999</v>
      </c>
      <c r="F1609">
        <v>57.344974517822003</v>
      </c>
      <c r="G1609">
        <v>66.970748901367003</v>
      </c>
      <c r="H1609">
        <v>79.943054199219006</v>
      </c>
      <c r="I1609" s="10">
        <f>IFERROR(EXP(TREND(LN($D$1:$H$1),LN(D1609:H1609),LN(Calculations!$B$2))),0)</f>
        <v>3.9981738872924095E-3</v>
      </c>
    </row>
    <row r="1610" spans="1:9" x14ac:dyDescent="0.35">
      <c r="A1610">
        <v>-74.5</v>
      </c>
      <c r="B1610">
        <v>21.5</v>
      </c>
      <c r="C1610">
        <f>ASIN(SQRT((SIN(RADIANS(PARAMETERS!$D$8-B1610)/2)*SIN(RADIANS(PARAMETERS!$D$8-B1610)/2))+(COS(RADIANS(B1610))*COS(RADIANS(PARAMETERS!$D$8))*SIN(RADIANS(PARAMETERS!$D$9-A1610)/2)*SIN(RADIANS(PARAMETERS!$D$9-A1610)/2))))*2*3958.756</f>
        <v>999.95701283846381</v>
      </c>
      <c r="D1610">
        <v>22.429067611693998</v>
      </c>
      <c r="E1610">
        <v>30.569961547851999</v>
      </c>
      <c r="F1610">
        <v>41.526401519775</v>
      </c>
      <c r="G1610">
        <v>50.030757904052997</v>
      </c>
      <c r="H1610">
        <v>60.850872039795</v>
      </c>
      <c r="I1610" s="10">
        <f>IFERROR(EXP(TREND(LN($D$1:$H$1),LN(D1610:H1610),LN(Calculations!$B$2))),0)</f>
        <v>2.1231088242542749E-3</v>
      </c>
    </row>
    <row r="1611" spans="1:9" x14ac:dyDescent="0.35">
      <c r="A1611">
        <v>-74</v>
      </c>
      <c r="B1611">
        <v>21.5</v>
      </c>
      <c r="C1611">
        <f>ASIN(SQRT((SIN(RADIANS(PARAMETERS!$D$8-B1611)/2)*SIN(RADIANS(PARAMETERS!$D$8-B1611)/2))+(COS(RADIANS(B1611))*COS(RADIANS(PARAMETERS!$D$8))*SIN(RADIANS(PARAMETERS!$D$9-A1611)/2)*SIN(RADIANS(PARAMETERS!$D$9-A1611)/2))))*2*3958.756</f>
        <v>970.35335283443453</v>
      </c>
      <c r="D1611">
        <v>16.565855026245</v>
      </c>
      <c r="E1611">
        <v>23.137798309326001</v>
      </c>
      <c r="F1611">
        <v>31.240209579468001</v>
      </c>
      <c r="G1611">
        <v>36.712924957275</v>
      </c>
      <c r="H1611">
        <v>44.369018554687997</v>
      </c>
      <c r="I1611" s="10">
        <f>IFERROR(EXP(TREND(LN($D$1:$H$1),LN(D1611:H1611),LN(Calculations!$B$2))),0)</f>
        <v>1.0684711846523881E-3</v>
      </c>
    </row>
    <row r="1612" spans="1:9" x14ac:dyDescent="0.35">
      <c r="A1612">
        <v>-73.5</v>
      </c>
      <c r="B1612">
        <v>21.5</v>
      </c>
      <c r="C1612">
        <f>ASIN(SQRT((SIN(RADIANS(PARAMETERS!$D$8-B1612)/2)*SIN(RADIANS(PARAMETERS!$D$8-B1612)/2))+(COS(RADIANS(B1612))*COS(RADIANS(PARAMETERS!$D$8))*SIN(RADIANS(PARAMETERS!$D$9-A1612)/2)*SIN(RADIANS(PARAMETERS!$D$9-A1612)/2))))*2*3958.756</f>
        <v>940.95492669070666</v>
      </c>
      <c r="D1612">
        <v>13.222017288208001</v>
      </c>
      <c r="E1612">
        <v>17.639932632446001</v>
      </c>
      <c r="F1612">
        <v>24.703552246093999</v>
      </c>
      <c r="G1612">
        <v>28.902362823486001</v>
      </c>
      <c r="H1612">
        <v>34.227573394775</v>
      </c>
      <c r="I1612" s="10">
        <f>IFERROR(EXP(TREND(LN($D$1:$H$1),LN(D1612:H1612),LN(Calculations!$B$2))),0)</f>
        <v>5.9573263456774955E-4</v>
      </c>
    </row>
    <row r="1613" spans="1:9" x14ac:dyDescent="0.35">
      <c r="A1613">
        <v>-73</v>
      </c>
      <c r="B1613">
        <v>21.5</v>
      </c>
      <c r="C1613">
        <f>ASIN(SQRT((SIN(RADIANS(PARAMETERS!$D$8-B1613)/2)*SIN(RADIANS(PARAMETERS!$D$8-B1613)/2))+(COS(RADIANS(B1613))*COS(RADIANS(PARAMETERS!$D$8))*SIN(RADIANS(PARAMETERS!$D$9-A1613)/2)*SIN(RADIANS(PARAMETERS!$D$9-A1613)/2))))*2*3958.756</f>
        <v>911.78182860236427</v>
      </c>
      <c r="D1613">
        <v>11.708036422729</v>
      </c>
      <c r="E1613">
        <v>15.192574501037999</v>
      </c>
      <c r="F1613">
        <v>20.597494125366001</v>
      </c>
      <c r="G1613">
        <v>24.786338806151999</v>
      </c>
      <c r="H1613">
        <v>29.467182159423999</v>
      </c>
      <c r="I1613" s="10">
        <f>IFERROR(EXP(TREND(LN($D$1:$H$1),LN(D1613:H1613),LN(Calculations!$B$2))),0)</f>
        <v>4.0185515355718417E-4</v>
      </c>
    </row>
    <row r="1614" spans="1:9" x14ac:dyDescent="0.35">
      <c r="A1614">
        <v>-72.5</v>
      </c>
      <c r="B1614">
        <v>21.5</v>
      </c>
      <c r="C1614">
        <f>ASIN(SQRT((SIN(RADIANS(PARAMETERS!$D$8-B1614)/2)*SIN(RADIANS(PARAMETERS!$D$8-B1614)/2))+(COS(RADIANS(B1614))*COS(RADIANS(PARAMETERS!$D$8))*SIN(RADIANS(PARAMETERS!$D$9-A1614)/2)*SIN(RADIANS(PARAMETERS!$D$9-A1614)/2))))*2*3958.756</f>
        <v>882.85663606786648</v>
      </c>
      <c r="D1614">
        <v>11.458253860474001</v>
      </c>
      <c r="E1614">
        <v>14.761088371276999</v>
      </c>
      <c r="F1614">
        <v>19.843786239623999</v>
      </c>
      <c r="G1614">
        <v>23.756702423096002</v>
      </c>
      <c r="H1614">
        <v>28.576150894165</v>
      </c>
      <c r="I1614" s="10">
        <f>IFERROR(EXP(TREND(LN($D$1:$H$1),LN(D1614:H1614),LN(Calculations!$B$2))),0)</f>
        <v>3.6475329480104468E-4</v>
      </c>
    </row>
    <row r="1615" spans="1:9" x14ac:dyDescent="0.35">
      <c r="A1615">
        <v>-72</v>
      </c>
      <c r="B1615">
        <v>21.5</v>
      </c>
      <c r="C1615">
        <f>ASIN(SQRT((SIN(RADIANS(PARAMETERS!$D$8-B1615)/2)*SIN(RADIANS(PARAMETERS!$D$8-B1615)/2))+(COS(RADIANS(B1615))*COS(RADIANS(PARAMETERS!$D$8))*SIN(RADIANS(PARAMETERS!$D$9-A1615)/2)*SIN(RADIANS(PARAMETERS!$D$9-A1615)/2))))*2*3958.756</f>
        <v>854.2047711237376</v>
      </c>
      <c r="D1615">
        <v>11.99197101593</v>
      </c>
      <c r="E1615">
        <v>15.512762069701999</v>
      </c>
      <c r="F1615">
        <v>20.9554271698</v>
      </c>
      <c r="G1615">
        <v>25.161478042603001</v>
      </c>
      <c r="H1615">
        <v>30.049690246581999</v>
      </c>
      <c r="I1615" s="10">
        <f>IFERROR(EXP(TREND(LN($D$1:$H$1),LN(D1615:H1615),LN(Calculations!$B$2))),0)</f>
        <v>4.1827366022901825E-4</v>
      </c>
    </row>
    <row r="1616" spans="1:9" x14ac:dyDescent="0.35">
      <c r="A1616">
        <v>-71.5</v>
      </c>
      <c r="B1616">
        <v>21.5</v>
      </c>
      <c r="C1616">
        <f>ASIN(SQRT((SIN(RADIANS(PARAMETERS!$D$8-B1616)/2)*SIN(RADIANS(PARAMETERS!$D$8-B1616)/2))+(COS(RADIANS(B1616))*COS(RADIANS(PARAMETERS!$D$8))*SIN(RADIANS(PARAMETERS!$D$9-A1616)/2)*SIN(RADIANS(PARAMETERS!$D$9-A1616)/2))))*2*3958.756</f>
        <v>825.85491787466492</v>
      </c>
      <c r="D1616">
        <v>12.779843330383001</v>
      </c>
      <c r="E1616">
        <v>16.607828140258999</v>
      </c>
      <c r="F1616">
        <v>22.555034637451001</v>
      </c>
      <c r="G1616">
        <v>26.888521194458001</v>
      </c>
      <c r="H1616">
        <v>32.014083862305</v>
      </c>
      <c r="I1616" s="10">
        <f>IFERROR(EXP(TREND(LN($D$1:$H$1),LN(D1616:H1616),LN(Calculations!$B$2))),0)</f>
        <v>4.9362906287538696E-4</v>
      </c>
    </row>
    <row r="1617" spans="1:9" x14ac:dyDescent="0.35">
      <c r="A1617">
        <v>-71</v>
      </c>
      <c r="B1617">
        <v>21.5</v>
      </c>
      <c r="C1617">
        <f>ASIN(SQRT((SIN(RADIANS(PARAMETERS!$D$8-B1617)/2)*SIN(RADIANS(PARAMETERS!$D$8-B1617)/2))+(COS(RADIANS(B1617))*COS(RADIANS(PARAMETERS!$D$8))*SIN(RADIANS(PARAMETERS!$D$9-A1617)/2)*SIN(RADIANS(PARAMETERS!$D$9-A1617)/2))))*2*3958.756</f>
        <v>797.83950426639308</v>
      </c>
      <c r="D1617">
        <v>13.271534919739</v>
      </c>
      <c r="E1617">
        <v>17.242559432983001</v>
      </c>
      <c r="F1617">
        <v>23.410341262816999</v>
      </c>
      <c r="G1617">
        <v>27.682723999023001</v>
      </c>
      <c r="H1617">
        <v>32.915561676025</v>
      </c>
      <c r="I1617" s="10">
        <f>IFERROR(EXP(TREND(LN($D$1:$H$1),LN(D1617:H1617),LN(Calculations!$B$2))),0)</f>
        <v>5.3174676310122342E-4</v>
      </c>
    </row>
    <row r="1618" spans="1:9" x14ac:dyDescent="0.35">
      <c r="A1618">
        <v>-70.5</v>
      </c>
      <c r="B1618">
        <v>21.5</v>
      </c>
      <c r="C1618">
        <f>ASIN(SQRT((SIN(RADIANS(PARAMETERS!$D$8-B1618)/2)*SIN(RADIANS(PARAMETERS!$D$8-B1618)/2))+(COS(RADIANS(B1618))*COS(RADIANS(PARAMETERS!$D$8))*SIN(RADIANS(PARAMETERS!$D$9-A1618)/2)*SIN(RADIANS(PARAMETERS!$D$9-A1618)/2))))*2*3958.756</f>
        <v>770.19525639059952</v>
      </c>
      <c r="D1618">
        <v>13.151216506958001</v>
      </c>
      <c r="E1618">
        <v>16.984460830688</v>
      </c>
      <c r="F1618">
        <v>22.899528503418001</v>
      </c>
      <c r="G1618">
        <v>27.109893798828001</v>
      </c>
      <c r="H1618">
        <v>32.102905273437997</v>
      </c>
      <c r="I1618" s="10">
        <f>IFERROR(EXP(TREND(LN($D$1:$H$1),LN(D1618:H1618),LN(Calculations!$B$2))),0)</f>
        <v>5.005393480899613E-4</v>
      </c>
    </row>
    <row r="1619" spans="1:9" x14ac:dyDescent="0.35">
      <c r="A1619">
        <v>-70</v>
      </c>
      <c r="B1619">
        <v>21.5</v>
      </c>
      <c r="C1619">
        <f>ASIN(SQRT((SIN(RADIANS(PARAMETERS!$D$8-B1619)/2)*SIN(RADIANS(PARAMETERS!$D$8-B1619)/2))+(COS(RADIANS(B1619))*COS(RADIANS(PARAMETERS!$D$8))*SIN(RADIANS(PARAMETERS!$D$9-A1619)/2)*SIN(RADIANS(PARAMETERS!$D$9-A1619)/2))))*2*3958.756</f>
        <v>742.96383343826221</v>
      </c>
      <c r="D1619">
        <v>12.467391014099</v>
      </c>
      <c r="E1619">
        <v>15.944974899291999</v>
      </c>
      <c r="F1619">
        <v>21.254364013671999</v>
      </c>
      <c r="G1619">
        <v>25.31455039978</v>
      </c>
      <c r="H1619">
        <v>29.92945098877</v>
      </c>
      <c r="I1619" s="10">
        <f>IFERROR(EXP(TREND(LN($D$1:$H$1),LN(D1619:H1619),LN(Calculations!$B$2))),0)</f>
        <v>4.151848153946616E-4</v>
      </c>
    </row>
    <row r="1620" spans="1:9" x14ac:dyDescent="0.35">
      <c r="A1620">
        <v>-69.5</v>
      </c>
      <c r="B1620">
        <v>21.5</v>
      </c>
      <c r="C1620">
        <f>ASIN(SQRT((SIN(RADIANS(PARAMETERS!$D$8-B1620)/2)*SIN(RADIANS(PARAMETERS!$D$8-B1620)/2))+(COS(RADIANS(B1620))*COS(RADIANS(PARAMETERS!$D$8))*SIN(RADIANS(PARAMETERS!$D$9-A1620)/2)*SIN(RADIANS(PARAMETERS!$D$9-A1620)/2))))*2*3958.756</f>
        <v>716.19255035922788</v>
      </c>
      <c r="D1620">
        <v>11.528498649596999</v>
      </c>
      <c r="E1620">
        <v>14.589626312256</v>
      </c>
      <c r="F1620">
        <v>19.209743499756001</v>
      </c>
      <c r="G1620">
        <v>22.708662033081001</v>
      </c>
      <c r="H1620">
        <v>27.269151687621999</v>
      </c>
      <c r="I1620" s="10">
        <f>IFERROR(EXP(TREND(LN($D$1:$H$1),LN(D1620:H1620),LN(Calculations!$B$2))),0)</f>
        <v>3.1524698765762402E-4</v>
      </c>
    </row>
    <row r="1621" spans="1:9" x14ac:dyDescent="0.35">
      <c r="A1621">
        <v>-69</v>
      </c>
      <c r="B1621">
        <v>21.5</v>
      </c>
      <c r="C1621">
        <f>ASIN(SQRT((SIN(RADIANS(PARAMETERS!$D$8-B1621)/2)*SIN(RADIANS(PARAMETERS!$D$8-B1621)/2))+(COS(RADIANS(B1621))*COS(RADIANS(PARAMETERS!$D$8))*SIN(RADIANS(PARAMETERS!$D$9-A1621)/2)*SIN(RADIANS(PARAMETERS!$D$9-A1621)/2))))*2*3958.756</f>
        <v>689.93519278604094</v>
      </c>
      <c r="D1621">
        <v>10.418959617615</v>
      </c>
      <c r="E1621">
        <v>13.455714225769</v>
      </c>
      <c r="F1621">
        <v>17.554649353026999</v>
      </c>
      <c r="G1621">
        <v>20.636405944823998</v>
      </c>
      <c r="H1621">
        <v>24.949136734008999</v>
      </c>
      <c r="I1621" s="10">
        <f>IFERROR(EXP(TREND(LN($D$1:$H$1),LN(D1621:H1621),LN(Calculations!$B$2))),0)</f>
        <v>2.494332677029873E-4</v>
      </c>
    </row>
    <row r="1622" spans="1:9" x14ac:dyDescent="0.35">
      <c r="A1622">
        <v>-68.5</v>
      </c>
      <c r="B1622">
        <v>21.5</v>
      </c>
      <c r="C1622">
        <f>ASIN(SQRT((SIN(RADIANS(PARAMETERS!$D$8-B1622)/2)*SIN(RADIANS(PARAMETERS!$D$8-B1622)/2))+(COS(RADIANS(B1622))*COS(RADIANS(PARAMETERS!$D$8))*SIN(RADIANS(PARAMETERS!$D$9-A1622)/2)*SIN(RADIANS(PARAMETERS!$D$9-A1622)/2))))*2*3958.756</f>
        <v>664.25292403670619</v>
      </c>
      <c r="D1622">
        <v>9.8209543228149006</v>
      </c>
      <c r="E1622">
        <v>12.839199066161999</v>
      </c>
      <c r="F1622">
        <v>16.70143699646</v>
      </c>
      <c r="G1622">
        <v>19.59853553772</v>
      </c>
      <c r="H1622">
        <v>23.644983291626001</v>
      </c>
      <c r="I1622" s="10">
        <f>IFERROR(EXP(TREND(LN($D$1:$H$1),LN(D1622:H1622),LN(Calculations!$B$2))),0)</f>
        <v>2.1882614825777222E-4</v>
      </c>
    </row>
    <row r="1623" spans="1:9" x14ac:dyDescent="0.35">
      <c r="A1623">
        <v>-68</v>
      </c>
      <c r="B1623">
        <v>21.5</v>
      </c>
      <c r="C1623">
        <f>ASIN(SQRT((SIN(RADIANS(PARAMETERS!$D$8-B1623)/2)*SIN(RADIANS(PARAMETERS!$D$8-B1623)/2))+(COS(RADIANS(B1623))*COS(RADIANS(PARAMETERS!$D$8))*SIN(RADIANS(PARAMETERS!$D$9-A1623)/2)*SIN(RADIANS(PARAMETERS!$D$9-A1623)/2))))*2*3958.756</f>
        <v>639.21527590254198</v>
      </c>
      <c r="D1623">
        <v>9.5583457946777006</v>
      </c>
      <c r="E1623">
        <v>12.575180053711</v>
      </c>
      <c r="F1623">
        <v>16.3782081604</v>
      </c>
      <c r="G1623">
        <v>19.233678817748999</v>
      </c>
      <c r="H1623">
        <v>23.225255966187</v>
      </c>
      <c r="I1623" s="10">
        <f>IFERROR(EXP(TREND(LN($D$1:$H$1),LN(D1623:H1623),LN(Calculations!$B$2))),0)</f>
        <v>2.1071847239265322E-4</v>
      </c>
    </row>
    <row r="1624" spans="1:9" x14ac:dyDescent="0.35">
      <c r="A1624">
        <v>-67.5</v>
      </c>
      <c r="B1624">
        <v>21.5</v>
      </c>
      <c r="C1624">
        <f>ASIN(SQRT((SIN(RADIANS(PARAMETERS!$D$8-B1624)/2)*SIN(RADIANS(PARAMETERS!$D$8-B1624)/2))+(COS(RADIANS(B1624))*COS(RADIANS(PARAMETERS!$D$8))*SIN(RADIANS(PARAMETERS!$D$9-A1624)/2)*SIN(RADIANS(PARAMETERS!$D$9-A1624)/2))))*2*3958.756</f>
        <v>614.90120195876352</v>
      </c>
      <c r="D1624">
        <v>9.2554111480712997</v>
      </c>
      <c r="E1624">
        <v>12.248132705688</v>
      </c>
      <c r="F1624">
        <v>15.951313018799</v>
      </c>
      <c r="G1624">
        <v>18.731683731078999</v>
      </c>
      <c r="H1624">
        <v>22.618127822876001</v>
      </c>
      <c r="I1624" s="10">
        <f>IFERROR(EXP(TREND(LN($D$1:$H$1),LN(D1624:H1624),LN(Calculations!$B$2))),0)</f>
        <v>1.9815490348300925E-4</v>
      </c>
    </row>
    <row r="1625" spans="1:9" x14ac:dyDescent="0.35">
      <c r="A1625">
        <v>-67</v>
      </c>
      <c r="B1625">
        <v>21.5</v>
      </c>
      <c r="C1625">
        <f>ASIN(SQRT((SIN(RADIANS(PARAMETERS!$D$8-B1625)/2)*SIN(RADIANS(PARAMETERS!$D$8-B1625)/2))+(COS(RADIANS(B1625))*COS(RADIANS(PARAMETERS!$D$8))*SIN(RADIANS(PARAMETERS!$D$9-A1625)/2)*SIN(RADIANS(PARAMETERS!$D$9-A1625)/2))))*2*3958.756</f>
        <v>591.40015244318852</v>
      </c>
      <c r="D1625">
        <v>8.7372550964355007</v>
      </c>
      <c r="E1625">
        <v>11.629361152649</v>
      </c>
      <c r="F1625">
        <v>15.06724357605</v>
      </c>
      <c r="G1625">
        <v>17.637886047363001</v>
      </c>
      <c r="H1625">
        <v>21.218839645386002</v>
      </c>
      <c r="I1625" s="10">
        <f>IFERROR(EXP(TREND(LN($D$1:$H$1),LN(D1625:H1625),LN(Calculations!$B$2))),0)</f>
        <v>1.6780640775593706E-4</v>
      </c>
    </row>
    <row r="1626" spans="1:9" x14ac:dyDescent="0.35">
      <c r="A1626">
        <v>-66.5</v>
      </c>
      <c r="B1626">
        <v>21.5</v>
      </c>
      <c r="C1626">
        <f>ASIN(SQRT((SIN(RADIANS(PARAMETERS!$D$8-B1626)/2)*SIN(RADIANS(PARAMETERS!$D$8-B1626)/2))+(COS(RADIANS(B1626))*COS(RADIANS(PARAMETERS!$D$8))*SIN(RADIANS(PARAMETERS!$D$9-A1626)/2)*SIN(RADIANS(PARAMETERS!$D$9-A1626)/2))))*2*3958.756</f>
        <v>568.8131012488675</v>
      </c>
      <c r="D1626">
        <v>8.2026710510253995</v>
      </c>
      <c r="E1626">
        <v>10.782148361206</v>
      </c>
      <c r="F1626">
        <v>14.007453918456999</v>
      </c>
      <c r="G1626">
        <v>16.291873931885</v>
      </c>
      <c r="H1626">
        <v>19.45178604126</v>
      </c>
      <c r="I1626" s="10">
        <f>IFERROR(EXP(TREND(LN($D$1:$H$1),LN(D1626:H1626),LN(Calculations!$B$2))),0)</f>
        <v>1.3092769546368239E-4</v>
      </c>
    </row>
    <row r="1627" spans="1:9" x14ac:dyDescent="0.35">
      <c r="A1627">
        <v>-66</v>
      </c>
      <c r="B1627">
        <v>21.5</v>
      </c>
      <c r="C1627">
        <f>ASIN(SQRT((SIN(RADIANS(PARAMETERS!$D$8-B1627)/2)*SIN(RADIANS(PARAMETERS!$D$8-B1627)/2))+(COS(RADIANS(B1627))*COS(RADIANS(PARAMETERS!$D$8))*SIN(RADIANS(PARAMETERS!$D$9-A1627)/2)*SIN(RADIANS(PARAMETERS!$D$9-A1627)/2))))*2*3958.756</f>
        <v>547.25341640390207</v>
      </c>
      <c r="D1627">
        <v>7.9379982948303001</v>
      </c>
      <c r="E1627">
        <v>10.275234222411999</v>
      </c>
      <c r="F1627">
        <v>13.320728302001999</v>
      </c>
      <c r="G1627">
        <v>15.378659248351999</v>
      </c>
      <c r="H1627">
        <v>18.202335357666001</v>
      </c>
      <c r="I1627" s="10">
        <f>IFERROR(EXP(TREND(LN($D$1:$H$1),LN(D1627:H1627),LN(Calculations!$B$2))),0)</f>
        <v>1.0479059411191249E-4</v>
      </c>
    </row>
    <row r="1628" spans="1:9" x14ac:dyDescent="0.35">
      <c r="A1628">
        <v>-65.5</v>
      </c>
      <c r="B1628">
        <v>21.5</v>
      </c>
      <c r="C1628">
        <f>ASIN(SQRT((SIN(RADIANS(PARAMETERS!$D$8-B1628)/2)*SIN(RADIANS(PARAMETERS!$D$8-B1628)/2))+(COS(RADIANS(B1628))*COS(RADIANS(PARAMETERS!$D$8))*SIN(RADIANS(PARAMETERS!$D$9-A1628)/2)*SIN(RADIANS(PARAMETERS!$D$9-A1628)/2))))*2*3958.756</f>
        <v>526.84741485463098</v>
      </c>
      <c r="D1628">
        <v>7.9229955673218004</v>
      </c>
      <c r="E1628">
        <v>10.166197776794</v>
      </c>
      <c r="F1628">
        <v>13.098539352416999</v>
      </c>
      <c r="G1628">
        <v>15.041793823241999</v>
      </c>
      <c r="H1628">
        <v>17.692668914795</v>
      </c>
      <c r="I1628" s="10">
        <f>IFERROR(EXP(TREND(LN($D$1:$H$1),LN(D1628:H1628),LN(Calculations!$B$2))),0)</f>
        <v>9.2639736310163047E-5</v>
      </c>
    </row>
    <row r="1629" spans="1:9" x14ac:dyDescent="0.35">
      <c r="A1629">
        <v>-65</v>
      </c>
      <c r="B1629">
        <v>21.5</v>
      </c>
      <c r="C1629">
        <f>ASIN(SQRT((SIN(RADIANS(PARAMETERS!$D$8-B1629)/2)*SIN(RADIANS(PARAMETERS!$D$8-B1629)/2))+(COS(RADIANS(B1629))*COS(RADIANS(PARAMETERS!$D$8))*SIN(RADIANS(PARAMETERS!$D$9-A1629)/2)*SIN(RADIANS(PARAMETERS!$D$9-A1629)/2))))*2*3958.756</f>
        <v>507.73438254573279</v>
      </c>
      <c r="D1629">
        <v>7.8642163276671999</v>
      </c>
      <c r="E1629">
        <v>10.036791801453001</v>
      </c>
      <c r="F1629">
        <v>12.906752586365</v>
      </c>
      <c r="G1629">
        <v>14.779969215393001</v>
      </c>
      <c r="H1629">
        <v>17.327480316161999</v>
      </c>
      <c r="I1629" s="10">
        <f>IFERROR(EXP(TREND(LN($D$1:$H$1),LN(D1629:H1629),LN(Calculations!$B$2))),0)</f>
        <v>8.5249056132550495E-5</v>
      </c>
    </row>
    <row r="1630" spans="1:9" x14ac:dyDescent="0.35">
      <c r="A1630">
        <v>-64.5</v>
      </c>
      <c r="B1630">
        <v>21.5</v>
      </c>
      <c r="C1630">
        <f>ASIN(SQRT((SIN(RADIANS(PARAMETERS!$D$8-B1630)/2)*SIN(RADIANS(PARAMETERS!$D$8-B1630)/2))+(COS(RADIANS(B1630))*COS(RADIANS(PARAMETERS!$D$8))*SIN(RADIANS(PARAMETERS!$D$9-A1630)/2)*SIN(RADIANS(PARAMETERS!$D$9-A1630)/2))))*2*3958.756</f>
        <v>490.06577920143451</v>
      </c>
      <c r="D1630">
        <v>7.5057597160339</v>
      </c>
      <c r="E1630">
        <v>9.5090408325194993</v>
      </c>
      <c r="F1630">
        <v>12.303701400756999</v>
      </c>
      <c r="G1630">
        <v>14.06063747406</v>
      </c>
      <c r="H1630">
        <v>16.444692611693998</v>
      </c>
      <c r="I1630" s="10">
        <f>IFERROR(EXP(TREND(LN($D$1:$H$1),LN(D1630:H1630),LN(Calculations!$B$2))),0)</f>
        <v>7.3008881451661149E-5</v>
      </c>
    </row>
    <row r="1631" spans="1:9" x14ac:dyDescent="0.35">
      <c r="A1631">
        <v>-64</v>
      </c>
      <c r="B1631">
        <v>21.5</v>
      </c>
      <c r="C1631">
        <f>ASIN(SQRT((SIN(RADIANS(PARAMETERS!$D$8-B1631)/2)*SIN(RADIANS(PARAMETERS!$D$8-B1631)/2))+(COS(RADIANS(B1631))*COS(RADIANS(PARAMETERS!$D$8))*SIN(RADIANS(PARAMETERS!$D$9-A1631)/2)*SIN(RADIANS(PARAMETERS!$D$9-A1631)/2))))*2*3958.756</f>
        <v>474.00329985604407</v>
      </c>
      <c r="D1631">
        <v>6.8419389724731001</v>
      </c>
      <c r="E1631">
        <v>8.5844707489013992</v>
      </c>
      <c r="F1631">
        <v>11.189871788025</v>
      </c>
      <c r="G1631">
        <v>12.812804222106999</v>
      </c>
      <c r="H1631">
        <v>14.945340156555</v>
      </c>
      <c r="I1631" s="10">
        <f>IFERROR(EXP(TREND(LN($D$1:$H$1),LN(D1631:H1631),LN(Calculations!$B$2))),0)</f>
        <v>5.5513504449804535E-5</v>
      </c>
    </row>
    <row r="1632" spans="1:9" x14ac:dyDescent="0.35">
      <c r="A1632">
        <v>-63.5</v>
      </c>
      <c r="B1632">
        <v>21.5</v>
      </c>
      <c r="C1632">
        <f>ASIN(SQRT((SIN(RADIANS(PARAMETERS!$D$8-B1632)/2)*SIN(RADIANS(PARAMETERS!$D$8-B1632)/2))+(COS(RADIANS(B1632))*COS(RADIANS(PARAMETERS!$D$8))*SIN(RADIANS(PARAMETERS!$D$9-A1632)/2)*SIN(RADIANS(PARAMETERS!$D$9-A1632)/2))))*2*3958.756</f>
        <v>459.71545897162792</v>
      </c>
      <c r="D1632">
        <v>6.0260882377625</v>
      </c>
      <c r="E1632">
        <v>7.4914765357970996</v>
      </c>
      <c r="F1632">
        <v>9.6605806350708008</v>
      </c>
      <c r="G1632">
        <v>11.276488304138001</v>
      </c>
      <c r="H1632">
        <v>13.147265434265</v>
      </c>
      <c r="I1632" s="10">
        <f>IFERROR(EXP(TREND(LN($D$1:$H$1),LN(D1632:H1632),LN(Calculations!$B$2))),0)</f>
        <v>3.7653729821300765E-5</v>
      </c>
    </row>
    <row r="1633" spans="1:9" x14ac:dyDescent="0.35">
      <c r="A1633">
        <v>-63</v>
      </c>
      <c r="B1633">
        <v>21.5</v>
      </c>
      <c r="C1633">
        <f>ASIN(SQRT((SIN(RADIANS(PARAMETERS!$D$8-B1633)/2)*SIN(RADIANS(PARAMETERS!$D$8-B1633)/2))+(COS(RADIANS(B1633))*COS(RADIANS(PARAMETERS!$D$8))*SIN(RADIANS(PARAMETERS!$D$9-A1633)/2)*SIN(RADIANS(PARAMETERS!$D$9-A1633)/2))))*2*3958.756</f>
        <v>447.37243461509934</v>
      </c>
      <c r="D1633">
        <v>5.1980147361754998</v>
      </c>
      <c r="E1633">
        <v>6.4151177406311</v>
      </c>
      <c r="F1633">
        <v>8.2024431228637997</v>
      </c>
      <c r="G1633">
        <v>9.5250024795531996</v>
      </c>
      <c r="H1633">
        <v>11.351257324219</v>
      </c>
      <c r="I1633" s="10">
        <f>IFERROR(EXP(TREND(LN($D$1:$H$1),LN(D1633:H1633),LN(Calculations!$B$2))),0)</f>
        <v>2.3120241968639514E-5</v>
      </c>
    </row>
    <row r="1634" spans="1:9" x14ac:dyDescent="0.35">
      <c r="A1634">
        <v>-62.5</v>
      </c>
      <c r="B1634">
        <v>21.5</v>
      </c>
      <c r="C1634">
        <f>ASIN(SQRT((SIN(RADIANS(PARAMETERS!$D$8-B1634)/2)*SIN(RADIANS(PARAMETERS!$D$8-B1634)/2))+(COS(RADIANS(B1634))*COS(RADIANS(PARAMETERS!$D$8))*SIN(RADIANS(PARAMETERS!$D$9-A1634)/2)*SIN(RADIANS(PARAMETERS!$D$9-A1634)/2))))*2*3958.756</f>
        <v>437.13909726111575</v>
      </c>
      <c r="D1634">
        <v>4.2455606460570996</v>
      </c>
      <c r="E1634">
        <v>5.4755187034606996</v>
      </c>
      <c r="F1634">
        <v>6.9552512168884002</v>
      </c>
      <c r="G1634">
        <v>8.0445280075072993</v>
      </c>
      <c r="H1634">
        <v>9.5421152114868004</v>
      </c>
      <c r="I1634" s="10">
        <f>IFERROR(EXP(TREND(LN($D$1:$H$1),LN(D1634:H1634),LN(Calculations!$B$2))),0)</f>
        <v>1.5668941149240416E-5</v>
      </c>
    </row>
    <row r="1635" spans="1:9" x14ac:dyDescent="0.35">
      <c r="A1635">
        <v>-62</v>
      </c>
      <c r="B1635">
        <v>21.5</v>
      </c>
      <c r="C1635">
        <f>ASIN(SQRT((SIN(RADIANS(PARAMETERS!$D$8-B1635)/2)*SIN(RADIANS(PARAMETERS!$D$8-B1635)/2))+(COS(RADIANS(B1635))*COS(RADIANS(PARAMETERS!$D$8))*SIN(RADIANS(PARAMETERS!$D$9-A1635)/2)*SIN(RADIANS(PARAMETERS!$D$9-A1635)/2))))*2*3958.756</f>
        <v>429.16646886849975</v>
      </c>
      <c r="D1635">
        <v>3.5536596775054998</v>
      </c>
      <c r="E1635">
        <v>4.6088881492615004</v>
      </c>
      <c r="F1635">
        <v>5.9543657302856001</v>
      </c>
      <c r="G1635">
        <v>6.8640203475951997</v>
      </c>
      <c r="H1635">
        <v>8.1101236343384002</v>
      </c>
      <c r="I1635" s="10">
        <f>IFERROR(EXP(TREND(LN($D$1:$H$1),LN(D1635:H1635),LN(Calculations!$B$2))),0)</f>
        <v>1.0949191677103517E-5</v>
      </c>
    </row>
    <row r="1636" spans="1:9" x14ac:dyDescent="0.35">
      <c r="A1636">
        <v>-61.5</v>
      </c>
      <c r="B1636">
        <v>21.5</v>
      </c>
      <c r="C1636">
        <f>ASIN(SQRT((SIN(RADIANS(PARAMETERS!$D$8-B1636)/2)*SIN(RADIANS(PARAMETERS!$D$8-B1636)/2))+(COS(RADIANS(B1636))*COS(RADIANS(PARAMETERS!$D$8))*SIN(RADIANS(PARAMETERS!$D$9-A1636)/2)*SIN(RADIANS(PARAMETERS!$D$9-A1636)/2))))*2*3958.756</f>
        <v>423.58228385727193</v>
      </c>
      <c r="D1636">
        <v>3.0250256061553999</v>
      </c>
      <c r="E1636">
        <v>3.8712725639343</v>
      </c>
      <c r="F1636">
        <v>5.1464557647704998</v>
      </c>
      <c r="G1636">
        <v>5.9136085510254004</v>
      </c>
      <c r="H1636">
        <v>6.9608168601990004</v>
      </c>
      <c r="I1636" s="10">
        <f>IFERROR(EXP(TREND(LN($D$1:$H$1),LN(D1636:H1636),LN(Calculations!$B$2))),0)</f>
        <v>7.8952646726326635E-6</v>
      </c>
    </row>
    <row r="1637" spans="1:9" x14ac:dyDescent="0.35">
      <c r="A1637">
        <v>-61</v>
      </c>
      <c r="B1637">
        <v>21.5</v>
      </c>
      <c r="C1637">
        <f>ASIN(SQRT((SIN(RADIANS(PARAMETERS!$D$8-B1637)/2)*SIN(RADIANS(PARAMETERS!$D$8-B1637)/2))+(COS(RADIANS(B1637))*COS(RADIANS(PARAMETERS!$D$8))*SIN(RADIANS(PARAMETERS!$D$9-A1637)/2)*SIN(RADIANS(PARAMETERS!$D$9-A1637)/2))))*2*3958.756</f>
        <v>420.48175523027891</v>
      </c>
      <c r="D1637">
        <v>2.5741117000579998</v>
      </c>
      <c r="E1637">
        <v>3.2625074386596999</v>
      </c>
      <c r="F1637">
        <v>4.3031988143920996</v>
      </c>
      <c r="G1637">
        <v>5.0898466110229004</v>
      </c>
      <c r="H1637">
        <v>5.9666252136229998</v>
      </c>
      <c r="I1637" s="10">
        <f>IFERROR(EXP(TREND(LN($D$1:$H$1),LN(D1637:H1637),LN(Calculations!$B$2))),0)</f>
        <v>5.4346412269538784E-6</v>
      </c>
    </row>
    <row r="1638" spans="1:9" x14ac:dyDescent="0.35">
      <c r="A1638">
        <v>-60.5</v>
      </c>
      <c r="B1638">
        <v>21.5</v>
      </c>
      <c r="C1638">
        <f>ASIN(SQRT((SIN(RADIANS(PARAMETERS!$D$8-B1638)/2)*SIN(RADIANS(PARAMETERS!$D$8-B1638)/2))+(COS(RADIANS(B1638))*COS(RADIANS(PARAMETERS!$D$8))*SIN(RADIANS(PARAMETERS!$D$9-A1638)/2)*SIN(RADIANS(PARAMETERS!$D$9-A1638)/2))))*2*3958.756</f>
        <v>419.91992561697737</v>
      </c>
      <c r="D1638">
        <v>2.1394720077514999</v>
      </c>
      <c r="E1638">
        <v>2.7320559024811</v>
      </c>
      <c r="F1638">
        <v>3.5669169425964</v>
      </c>
      <c r="G1638">
        <v>4.1949653625487997</v>
      </c>
      <c r="H1638">
        <v>5.0743074417114</v>
      </c>
      <c r="I1638" s="10">
        <f>IFERROR(EXP(TREND(LN($D$1:$H$1),LN(D1638:H1638),LN(Calculations!$B$2))),0)</f>
        <v>3.5664959914093389E-6</v>
      </c>
    </row>
    <row r="1639" spans="1:9" x14ac:dyDescent="0.35">
      <c r="A1639">
        <v>-60</v>
      </c>
      <c r="B1639">
        <v>21.5</v>
      </c>
      <c r="C1639">
        <f>ASIN(SQRT((SIN(RADIANS(PARAMETERS!$D$8-B1639)/2)*SIN(RADIANS(PARAMETERS!$D$8-B1639)/2))+(COS(RADIANS(B1639))*COS(RADIANS(PARAMETERS!$D$8))*SIN(RADIANS(PARAMETERS!$D$9-A1639)/2)*SIN(RADIANS(PARAMETERS!$D$9-A1639)/2))))*2*3958.756</f>
        <v>421.90694135774464</v>
      </c>
      <c r="D1639">
        <v>1.6580369472504</v>
      </c>
      <c r="E1639">
        <v>2.2213072776793998</v>
      </c>
      <c r="F1639">
        <v>2.8820450305939</v>
      </c>
      <c r="G1639">
        <v>3.3692774772643999</v>
      </c>
      <c r="H1639">
        <v>4.0470180511475</v>
      </c>
      <c r="I1639" s="10">
        <f>IFERROR(EXP(TREND(LN($D$1:$H$1),LN(D1639:H1639),LN(Calculations!$B$2))),0)</f>
        <v>2.3164429869094892E-6</v>
      </c>
    </row>
    <row r="1640" spans="1:9" x14ac:dyDescent="0.35">
      <c r="A1640">
        <v>-59.5</v>
      </c>
      <c r="B1640">
        <v>21.5</v>
      </c>
      <c r="C1640">
        <f>ASIN(SQRT((SIN(RADIANS(PARAMETERS!$D$8-B1640)/2)*SIN(RADIANS(PARAMETERS!$D$8-B1640)/2))+(COS(RADIANS(B1640))*COS(RADIANS(PARAMETERS!$D$8))*SIN(RADIANS(PARAMETERS!$D$9-A1640)/2)*SIN(RADIANS(PARAMETERS!$D$9-A1640)/2))))*2*3958.756</f>
        <v>426.40715678325586</v>
      </c>
      <c r="D1640">
        <v>1.2261632680893</v>
      </c>
      <c r="E1640">
        <v>1.5999108552932999</v>
      </c>
      <c r="F1640">
        <v>2.1831459999084002</v>
      </c>
      <c r="G1640">
        <v>2.5552875995636</v>
      </c>
      <c r="H1640">
        <v>3.0506048202514999</v>
      </c>
      <c r="I1640" s="10">
        <f>IFERROR(EXP(TREND(LN($D$1:$H$1),LN(D1640:H1640),LN(Calculations!$B$2))),0)</f>
        <v>1.4280312762881755E-6</v>
      </c>
    </row>
    <row r="1641" spans="1:9" x14ac:dyDescent="0.35">
      <c r="A1641">
        <v>-59</v>
      </c>
      <c r="B1641">
        <v>21.5</v>
      </c>
      <c r="C1641">
        <f>ASIN(SQRT((SIN(RADIANS(PARAMETERS!$D$8-B1641)/2)*SIN(RADIANS(PARAMETERS!$D$8-B1641)/2))+(COS(RADIANS(B1641))*COS(RADIANS(PARAMETERS!$D$8))*SIN(RADIANS(PARAMETERS!$D$9-A1641)/2)*SIN(RADIANS(PARAMETERS!$D$9-A1641)/2))))*2*3958.756</f>
        <v>433.34224720263768</v>
      </c>
      <c r="D1641">
        <v>0.85130631923676003</v>
      </c>
      <c r="E1641">
        <v>1.0924142599105999</v>
      </c>
      <c r="F1641">
        <v>1.4618719816207999</v>
      </c>
      <c r="G1641">
        <v>1.7452758550644001</v>
      </c>
      <c r="H1641">
        <v>2.1486332416534002</v>
      </c>
      <c r="I1641" s="10">
        <f>IFERROR(EXP(TREND(LN($D$1:$H$1),LN(D1641:H1641),LN(Calculations!$B$2))),0)</f>
        <v>5.8785294079255008E-7</v>
      </c>
    </row>
    <row r="1642" spans="1:9" x14ac:dyDescent="0.35">
      <c r="A1642">
        <v>-90</v>
      </c>
      <c r="B1642">
        <v>22</v>
      </c>
      <c r="C1642">
        <f>ASIN(SQRT((SIN(RADIANS(PARAMETERS!$D$8-B1642)/2)*SIN(RADIANS(PARAMETERS!$D$8-B1642)/2))+(COS(RADIANS(B1642))*COS(RADIANS(PARAMETERS!$D$8))*SIN(RADIANS(PARAMETERS!$D$9-A1642)/2)*SIN(RADIANS(PARAMETERS!$D$9-A1642)/2))))*2*3958.756</f>
        <v>1970.8091157712106</v>
      </c>
      <c r="D1642">
        <v>2.1005473136902002</v>
      </c>
      <c r="E1642">
        <v>3.0767991542815998</v>
      </c>
      <c r="F1642">
        <v>4.7103266716003001</v>
      </c>
      <c r="G1642">
        <v>5.8611459732056002</v>
      </c>
      <c r="H1642">
        <v>7.4286932945251003</v>
      </c>
      <c r="I1642" s="10">
        <f>IFERROR(EXP(TREND(LN($D$1:$H$1),LN(D1642:H1642),LN(Calculations!$B$2))),0)</f>
        <v>3.4808524985681083E-5</v>
      </c>
    </row>
    <row r="1643" spans="1:9" x14ac:dyDescent="0.35">
      <c r="A1643">
        <v>-89.5</v>
      </c>
      <c r="B1643">
        <v>22</v>
      </c>
      <c r="C1643">
        <f>ASIN(SQRT((SIN(RADIANS(PARAMETERS!$D$8-B1643)/2)*SIN(RADIANS(PARAMETERS!$D$8-B1643)/2))+(COS(RADIANS(B1643))*COS(RADIANS(PARAMETERS!$D$8))*SIN(RADIANS(PARAMETERS!$D$9-A1643)/2)*SIN(RADIANS(PARAMETERS!$D$9-A1643)/2))))*2*3958.756</f>
        <v>1939.1183626721502</v>
      </c>
      <c r="D1643">
        <v>1.8742697238921999</v>
      </c>
      <c r="E1643">
        <v>2.8084712028503001</v>
      </c>
      <c r="F1643">
        <v>4.2872328758240004</v>
      </c>
      <c r="G1643">
        <v>5.4410800933837997</v>
      </c>
      <c r="H1643">
        <v>6.8943185806273997</v>
      </c>
      <c r="I1643" s="10">
        <f>IFERROR(EXP(TREND(LN($D$1:$H$1),LN(D1643:H1643),LN(Calculations!$B$2))),0)</f>
        <v>3.2972213219649824E-5</v>
      </c>
    </row>
    <row r="1644" spans="1:9" x14ac:dyDescent="0.35">
      <c r="A1644">
        <v>-89</v>
      </c>
      <c r="B1644">
        <v>22</v>
      </c>
      <c r="C1644">
        <f>ASIN(SQRT((SIN(RADIANS(PARAMETERS!$D$8-B1644)/2)*SIN(RADIANS(PARAMETERS!$D$8-B1644)/2))+(COS(RADIANS(B1644))*COS(RADIANS(PARAMETERS!$D$8))*SIN(RADIANS(PARAMETERS!$D$9-A1644)/2)*SIN(RADIANS(PARAMETERS!$D$9-A1644)/2))))*2*3958.756</f>
        <v>1907.4537847772262</v>
      </c>
      <c r="D1644">
        <v>1.7263485193253001</v>
      </c>
      <c r="E1644">
        <v>2.6294708251953001</v>
      </c>
      <c r="F1644">
        <v>4.0129976272582999</v>
      </c>
      <c r="G1644">
        <v>5.1665301322937003</v>
      </c>
      <c r="H1644">
        <v>6.5614652633667001</v>
      </c>
      <c r="I1644" s="10">
        <f>IFERROR(EXP(TREND(LN($D$1:$H$1),LN(D1644:H1644),LN(Calculations!$B$2))),0)</f>
        <v>3.2218906299156899E-5</v>
      </c>
    </row>
    <row r="1645" spans="1:9" x14ac:dyDescent="0.35">
      <c r="A1645">
        <v>-88.5</v>
      </c>
      <c r="B1645">
        <v>22</v>
      </c>
      <c r="C1645">
        <f>ASIN(SQRT((SIN(RADIANS(PARAMETERS!$D$8-B1645)/2)*SIN(RADIANS(PARAMETERS!$D$8-B1645)/2))+(COS(RADIANS(B1645))*COS(RADIANS(PARAMETERS!$D$8))*SIN(RADIANS(PARAMETERS!$D$9-A1645)/2)*SIN(RADIANS(PARAMETERS!$D$9-A1645)/2))))*2*3958.756</f>
        <v>1875.8169938030569</v>
      </c>
      <c r="D1645">
        <v>1.6014599800110001</v>
      </c>
      <c r="E1645">
        <v>2.4738290309906001</v>
      </c>
      <c r="F1645">
        <v>3.7758953571320002</v>
      </c>
      <c r="G1645">
        <v>4.8833961486815998</v>
      </c>
      <c r="H1645">
        <v>6.2663245201111</v>
      </c>
      <c r="I1645" s="10">
        <f>IFERROR(EXP(TREND(LN($D$1:$H$1),LN(D1645:H1645),LN(Calculations!$B$2))),0)</f>
        <v>3.1107464594743765E-5</v>
      </c>
    </row>
    <row r="1646" spans="1:9" x14ac:dyDescent="0.35">
      <c r="A1646">
        <v>-88</v>
      </c>
      <c r="B1646">
        <v>22</v>
      </c>
      <c r="C1646">
        <f>ASIN(SQRT((SIN(RADIANS(PARAMETERS!$D$8-B1646)/2)*SIN(RADIANS(PARAMETERS!$D$8-B1646)/2))+(COS(RADIANS(B1646))*COS(RADIANS(PARAMETERS!$D$8))*SIN(RADIANS(PARAMETERS!$D$9-A1646)/2)*SIN(RADIANS(PARAMETERS!$D$9-A1646)/2))))*2*3958.756</f>
        <v>1844.2097046940255</v>
      </c>
      <c r="D1646">
        <v>1.4530233144760001</v>
      </c>
      <c r="E1646">
        <v>2.2785758972168</v>
      </c>
      <c r="F1646">
        <v>3.4729397296906002</v>
      </c>
      <c r="G1646">
        <v>4.4877042770386</v>
      </c>
      <c r="H1646">
        <v>5.8584947586059997</v>
      </c>
      <c r="I1646" s="10">
        <f>IFERROR(EXP(TREND(LN($D$1:$H$1),LN(D1646:H1646),LN(Calculations!$B$2))),0)</f>
        <v>2.8782069657434362E-5</v>
      </c>
    </row>
    <row r="1647" spans="1:9" x14ac:dyDescent="0.35">
      <c r="A1647">
        <v>-87.5</v>
      </c>
      <c r="B1647">
        <v>22</v>
      </c>
      <c r="C1647">
        <f>ASIN(SQRT((SIN(RADIANS(PARAMETERS!$D$8-B1647)/2)*SIN(RADIANS(PARAMETERS!$D$8-B1647)/2))+(COS(RADIANS(B1647))*COS(RADIANS(PARAMETERS!$D$8))*SIN(RADIANS(PARAMETERS!$D$9-A1647)/2)*SIN(RADIANS(PARAMETERS!$D$9-A1647)/2))))*2*3958.756</f>
        <v>1812.6337444210096</v>
      </c>
      <c r="D1647">
        <v>1.3297876119614001</v>
      </c>
      <c r="E1647">
        <v>2.0593605041504</v>
      </c>
      <c r="F1647">
        <v>3.1622650623321999</v>
      </c>
      <c r="G1647">
        <v>4.0611119270325</v>
      </c>
      <c r="H1647">
        <v>5.3773670196532999</v>
      </c>
      <c r="I1647" s="10">
        <f>IFERROR(EXP(TREND(LN($D$1:$H$1),LN(D1647:H1647),LN(Calculations!$B$2))),0)</f>
        <v>2.4726304775097023E-5</v>
      </c>
    </row>
    <row r="1648" spans="1:9" x14ac:dyDescent="0.35">
      <c r="A1648">
        <v>-87</v>
      </c>
      <c r="B1648">
        <v>22</v>
      </c>
      <c r="C1648">
        <f>ASIN(SQRT((SIN(RADIANS(PARAMETERS!$D$8-B1648)/2)*SIN(RADIANS(PARAMETERS!$D$8-B1648)/2))+(COS(RADIANS(B1648))*COS(RADIANS(PARAMETERS!$D$8))*SIN(RADIANS(PARAMETERS!$D$9-A1648)/2)*SIN(RADIANS(PARAMETERS!$D$9-A1648)/2))))*2*3958.756</f>
        <v>1781.0910616703213</v>
      </c>
      <c r="D1648">
        <v>1.2571570873260001</v>
      </c>
      <c r="E1648">
        <v>1.9100844860077</v>
      </c>
      <c r="F1648">
        <v>2.9200530052185001</v>
      </c>
      <c r="G1648">
        <v>3.7053556442261</v>
      </c>
      <c r="H1648">
        <v>4.9000973701476997</v>
      </c>
      <c r="I1648" s="10">
        <f>IFERROR(EXP(TREND(LN($D$1:$H$1),LN(D1648:H1648),LN(Calculations!$B$2))),0)</f>
        <v>1.9489336753699544E-5</v>
      </c>
    </row>
    <row r="1649" spans="1:9" x14ac:dyDescent="0.35">
      <c r="A1649">
        <v>-86.5</v>
      </c>
      <c r="B1649">
        <v>22</v>
      </c>
      <c r="C1649">
        <f>ASIN(SQRT((SIN(RADIANS(PARAMETERS!$D$8-B1649)/2)*SIN(RADIANS(PARAMETERS!$D$8-B1649)/2))+(COS(RADIANS(B1649))*COS(RADIANS(PARAMETERS!$D$8))*SIN(RADIANS(PARAMETERS!$D$9-A1649)/2)*SIN(RADIANS(PARAMETERS!$D$9-A1649)/2))))*2*3958.756</f>
        <v>1749.5837375276158</v>
      </c>
      <c r="D1649">
        <v>1.2483218908310001</v>
      </c>
      <c r="E1649">
        <v>1.8561218976974001</v>
      </c>
      <c r="F1649">
        <v>2.7814126014709002</v>
      </c>
      <c r="G1649">
        <v>3.4664421081543</v>
      </c>
      <c r="H1649">
        <v>4.488302230835</v>
      </c>
      <c r="I1649" s="10">
        <f>IFERROR(EXP(TREND(LN($D$1:$H$1),LN(D1649:H1649),LN(Calculations!$B$2))),0)</f>
        <v>1.3897140747361566E-5</v>
      </c>
    </row>
    <row r="1650" spans="1:9" x14ac:dyDescent="0.35">
      <c r="A1650">
        <v>-86</v>
      </c>
      <c r="B1650">
        <v>22</v>
      </c>
      <c r="C1650">
        <f>ASIN(SQRT((SIN(RADIANS(PARAMETERS!$D$8-B1650)/2)*SIN(RADIANS(PARAMETERS!$D$8-B1650)/2))+(COS(RADIANS(B1650))*COS(RADIANS(PARAMETERS!$D$8))*SIN(RADIANS(PARAMETERS!$D$9-A1650)/2)*SIN(RADIANS(PARAMETERS!$D$9-A1650)/2))))*2*3958.756</f>
        <v>1718.1139972754931</v>
      </c>
      <c r="D1650">
        <v>1.2397000789642001</v>
      </c>
      <c r="E1650">
        <v>1.8183680772780999</v>
      </c>
      <c r="F1650">
        <v>2.6828260421753001</v>
      </c>
      <c r="G1650">
        <v>3.2890143394470002</v>
      </c>
      <c r="H1650">
        <v>4.1771464347839</v>
      </c>
      <c r="I1650" s="10">
        <f>IFERROR(EXP(TREND(LN($D$1:$H$1),LN(D1650:H1650),LN(Calculations!$B$2))),0)</f>
        <v>1.0290123362143905E-5</v>
      </c>
    </row>
    <row r="1651" spans="1:9" x14ac:dyDescent="0.35">
      <c r="A1651">
        <v>-85.5</v>
      </c>
      <c r="B1651">
        <v>22</v>
      </c>
      <c r="C1651">
        <f>ASIN(SQRT((SIN(RADIANS(PARAMETERS!$D$8-B1651)/2)*SIN(RADIANS(PARAMETERS!$D$8-B1651)/2))+(COS(RADIANS(B1651))*COS(RADIANS(PARAMETERS!$D$8))*SIN(RADIANS(PARAMETERS!$D$9-A1651)/2)*SIN(RADIANS(PARAMETERS!$D$9-A1651)/2))))*2*3958.756</f>
        <v>1686.6842234395504</v>
      </c>
      <c r="D1651">
        <v>1.2549772262573</v>
      </c>
      <c r="E1651">
        <v>1.8281036615371999</v>
      </c>
      <c r="F1651">
        <v>2.6527533531189</v>
      </c>
      <c r="G1651">
        <v>3.2056770324707</v>
      </c>
      <c r="H1651">
        <v>4.0031290054320996</v>
      </c>
      <c r="I1651" s="10">
        <f>IFERROR(EXP(TREND(LN($D$1:$H$1),LN(D1651:H1651),LN(Calculations!$B$2))),0)</f>
        <v>8.0567794211071661E-6</v>
      </c>
    </row>
    <row r="1652" spans="1:9" x14ac:dyDescent="0.35">
      <c r="A1652">
        <v>-85</v>
      </c>
      <c r="B1652">
        <v>22</v>
      </c>
      <c r="C1652">
        <f>ASIN(SQRT((SIN(RADIANS(PARAMETERS!$D$8-B1652)/2)*SIN(RADIANS(PARAMETERS!$D$8-B1652)/2))+(COS(RADIANS(B1652))*COS(RADIANS(PARAMETERS!$D$8))*SIN(RADIANS(PARAMETERS!$D$9-A1652)/2)*SIN(RADIANS(PARAMETERS!$D$9-A1652)/2))))*2*3958.756</f>
        <v>1655.2969702360624</v>
      </c>
      <c r="D1652">
        <v>1.3366395235062001</v>
      </c>
      <c r="E1652">
        <v>1.9626315832137999</v>
      </c>
      <c r="F1652">
        <v>2.7834348678589</v>
      </c>
      <c r="G1652">
        <v>3.3510823249817001</v>
      </c>
      <c r="H1652">
        <v>4.1664419174193998</v>
      </c>
      <c r="I1652" s="10">
        <f>IFERROR(EXP(TREND(LN($D$1:$H$1),LN(D1652:H1652),LN(Calculations!$B$2))),0)</f>
        <v>7.931055133164177E-6</v>
      </c>
    </row>
    <row r="1653" spans="1:9" x14ac:dyDescent="0.35">
      <c r="A1653">
        <v>-84.5</v>
      </c>
      <c r="B1653">
        <v>22</v>
      </c>
      <c r="C1653">
        <f>ASIN(SQRT((SIN(RADIANS(PARAMETERS!$D$8-B1653)/2)*SIN(RADIANS(PARAMETERS!$D$8-B1653)/2))+(COS(RADIANS(B1653))*COS(RADIANS(PARAMETERS!$D$8))*SIN(RADIANS(PARAMETERS!$D$9-A1653)/2)*SIN(RADIANS(PARAMETERS!$D$9-A1653)/2))))*2*3958.756</f>
        <v>1623.9549795956848</v>
      </c>
      <c r="D1653">
        <v>1.5428498983383001</v>
      </c>
      <c r="E1653">
        <v>2.3170368671417001</v>
      </c>
      <c r="F1653">
        <v>3.2396163940429998</v>
      </c>
      <c r="G1653">
        <v>3.9721739292145002</v>
      </c>
      <c r="H1653">
        <v>5.0456166267395002</v>
      </c>
      <c r="I1653" s="10">
        <f>IFERROR(EXP(TREND(LN($D$1:$H$1),LN(D1653:H1653),LN(Calculations!$B$2))),0)</f>
        <v>1.2854540333084115E-5</v>
      </c>
    </row>
    <row r="1654" spans="1:9" x14ac:dyDescent="0.35">
      <c r="A1654">
        <v>-84</v>
      </c>
      <c r="B1654">
        <v>22</v>
      </c>
      <c r="C1654">
        <f>ASIN(SQRT((SIN(RADIANS(PARAMETERS!$D$8-B1654)/2)*SIN(RADIANS(PARAMETERS!$D$8-B1654)/2))+(COS(RADIANS(B1654))*COS(RADIANS(PARAMETERS!$D$8))*SIN(RADIANS(PARAMETERS!$D$9-A1654)/2)*SIN(RADIANS(PARAMETERS!$D$9-A1654)/2))))*2*3958.756</f>
        <v>1592.6611989620321</v>
      </c>
      <c r="D1654">
        <v>2.0787360668182</v>
      </c>
      <c r="E1654">
        <v>2.9912142753600999</v>
      </c>
      <c r="F1654">
        <v>4.4453687667846999</v>
      </c>
      <c r="G1654">
        <v>5.5613532066345002</v>
      </c>
      <c r="H1654">
        <v>7.0566625595093004</v>
      </c>
      <c r="I1654" s="10">
        <f>IFERROR(EXP(TREND(LN($D$1:$H$1),LN(D1654:H1654),LN(Calculations!$B$2))),0)</f>
        <v>2.8272869512465233E-5</v>
      </c>
    </row>
    <row r="1655" spans="1:9" x14ac:dyDescent="0.35">
      <c r="A1655">
        <v>-83.5</v>
      </c>
      <c r="B1655">
        <v>22</v>
      </c>
      <c r="C1655">
        <f>ASIN(SQRT((SIN(RADIANS(PARAMETERS!$D$8-B1655)/2)*SIN(RADIANS(PARAMETERS!$D$8-B1655)/2))+(COS(RADIANS(B1655))*COS(RADIANS(PARAMETERS!$D$8))*SIN(RADIANS(PARAMETERS!$D$9-A1655)/2)*SIN(RADIANS(PARAMETERS!$D$9-A1655)/2))))*2*3958.756</f>
        <v>1561.4188010921887</v>
      </c>
      <c r="D1655">
        <v>2.9657483100890998</v>
      </c>
      <c r="E1655">
        <v>4.5089092254639001</v>
      </c>
      <c r="F1655">
        <v>6.9356966018676998</v>
      </c>
      <c r="G1655">
        <v>8.9093656539916992</v>
      </c>
      <c r="H1655">
        <v>11.851964950562</v>
      </c>
      <c r="I1655" s="10">
        <f>IFERROR(EXP(TREND(LN($D$1:$H$1),LN(D1655:H1655),LN(Calculations!$B$2))),0)</f>
        <v>8.8781543926811445E-5</v>
      </c>
    </row>
    <row r="1656" spans="1:9" x14ac:dyDescent="0.35">
      <c r="A1656">
        <v>-83</v>
      </c>
      <c r="B1656">
        <v>22</v>
      </c>
      <c r="C1656">
        <f>ASIN(SQRT((SIN(RADIANS(PARAMETERS!$D$8-B1656)/2)*SIN(RADIANS(PARAMETERS!$D$8-B1656)/2))+(COS(RADIANS(B1656))*COS(RADIANS(PARAMETERS!$D$8))*SIN(RADIANS(PARAMETERS!$D$9-A1656)/2)*SIN(RADIANS(PARAMETERS!$D$9-A1656)/2))))*2*3958.756</f>
        <v>1530.2312061188645</v>
      </c>
      <c r="D1656">
        <v>4.8850378990173002</v>
      </c>
      <c r="E1656">
        <v>7.6520953178406002</v>
      </c>
      <c r="F1656">
        <v>12.507332801819</v>
      </c>
      <c r="G1656">
        <v>16.024488449096999</v>
      </c>
      <c r="H1656">
        <v>21.432071685791001</v>
      </c>
      <c r="I1656" s="10">
        <f>IFERROR(EXP(TREND(LN($D$1:$H$1),LN(D1656:H1656),LN(Calculations!$B$2))),0)</f>
        <v>2.5181055482899063E-4</v>
      </c>
    </row>
    <row r="1657" spans="1:9" x14ac:dyDescent="0.35">
      <c r="A1657">
        <v>-82.5</v>
      </c>
      <c r="B1657">
        <v>22</v>
      </c>
      <c r="C1657">
        <f>ASIN(SQRT((SIN(RADIANS(PARAMETERS!$D$8-B1657)/2)*SIN(RADIANS(PARAMETERS!$D$8-B1657)/2))+(COS(RADIANS(B1657))*COS(RADIANS(PARAMETERS!$D$8))*SIN(RADIANS(PARAMETERS!$D$9-A1657)/2)*SIN(RADIANS(PARAMETERS!$D$9-A1657)/2))))*2*3958.756</f>
        <v>1499.1021061716183</v>
      </c>
      <c r="D1657">
        <v>8.6012372970581001</v>
      </c>
      <c r="E1657">
        <v>14.272215843201</v>
      </c>
      <c r="F1657">
        <v>23.612558364868001</v>
      </c>
      <c r="G1657">
        <v>30.168937683105</v>
      </c>
      <c r="H1657">
        <v>39.061229705811002</v>
      </c>
      <c r="I1657" s="10">
        <f>IFERROR(EXP(TREND(LN($D$1:$H$1),LN(D1657:H1657),LN(Calculations!$B$2))),0)</f>
        <v>6.5781676410692539E-4</v>
      </c>
    </row>
    <row r="1658" spans="1:9" x14ac:dyDescent="0.35">
      <c r="A1658">
        <v>-82</v>
      </c>
      <c r="B1658">
        <v>22</v>
      </c>
      <c r="C1658">
        <f>ASIN(SQRT((SIN(RADIANS(PARAMETERS!$D$8-B1658)/2)*SIN(RADIANS(PARAMETERS!$D$8-B1658)/2))+(COS(RADIANS(B1658))*COS(RADIANS(PARAMETERS!$D$8))*SIN(RADIANS(PARAMETERS!$D$9-A1658)/2)*SIN(RADIANS(PARAMETERS!$D$9-A1658)/2))))*2*3958.756</f>
        <v>1468.0354928983354</v>
      </c>
      <c r="D1658">
        <v>13.865794181824</v>
      </c>
      <c r="E1658">
        <v>22.525461196898998</v>
      </c>
      <c r="F1658">
        <v>34.75218963623</v>
      </c>
      <c r="G1658">
        <v>44.100288391112997</v>
      </c>
      <c r="H1658">
        <v>58.266204833983998</v>
      </c>
      <c r="I1658" s="10">
        <f>IFERROR(EXP(TREND(LN($D$1:$H$1),LN(D1658:H1658),LN(Calculations!$B$2))),0)</f>
        <v>1.2374836795962087E-3</v>
      </c>
    </row>
    <row r="1659" spans="1:9" x14ac:dyDescent="0.35">
      <c r="A1659">
        <v>-81.5</v>
      </c>
      <c r="B1659">
        <v>22</v>
      </c>
      <c r="C1659">
        <f>ASIN(SQRT((SIN(RADIANS(PARAMETERS!$D$8-B1659)/2)*SIN(RADIANS(PARAMETERS!$D$8-B1659)/2))+(COS(RADIANS(B1659))*COS(RADIANS(PARAMETERS!$D$8))*SIN(RADIANS(PARAMETERS!$D$9-A1659)/2)*SIN(RADIANS(PARAMETERS!$D$9-A1659)/2))))*2*3958.756</f>
        <v>1437.0356882788437</v>
      </c>
      <c r="D1659">
        <v>17.030738830566001</v>
      </c>
      <c r="E1659">
        <v>27.655073165893999</v>
      </c>
      <c r="F1659">
        <v>41.584678649902003</v>
      </c>
      <c r="G1659">
        <v>53.295051574707003</v>
      </c>
      <c r="H1659">
        <v>66.777893066405994</v>
      </c>
      <c r="I1659" s="10">
        <f>IFERROR(EXP(TREND(LN($D$1:$H$1),LN(D1659:H1659),LN(Calculations!$B$2))),0)</f>
        <v>1.6831399645066589E-3</v>
      </c>
    </row>
    <row r="1660" spans="1:9" x14ac:dyDescent="0.35">
      <c r="A1660">
        <v>-81</v>
      </c>
      <c r="B1660">
        <v>22</v>
      </c>
      <c r="C1660">
        <f>ASIN(SQRT((SIN(RADIANS(PARAMETERS!$D$8-B1660)/2)*SIN(RADIANS(PARAMETERS!$D$8-B1660)/2))+(COS(RADIANS(B1660))*COS(RADIANS(PARAMETERS!$D$8))*SIN(RADIANS(PARAMETERS!$D$9-A1660)/2)*SIN(RADIANS(PARAMETERS!$D$9-A1660)/2))))*2*3958.756</f>
        <v>1406.1073791814192</v>
      </c>
      <c r="D1660">
        <v>15.641348838806</v>
      </c>
      <c r="E1660">
        <v>25.736183166503999</v>
      </c>
      <c r="F1660">
        <v>38.395587921142997</v>
      </c>
      <c r="G1660">
        <v>48.950054168701001</v>
      </c>
      <c r="H1660">
        <v>62.789588928222997</v>
      </c>
      <c r="I1660" s="10">
        <f>IFERROR(EXP(TREND(LN($D$1:$H$1),LN(D1660:H1660),LN(Calculations!$B$2))),0)</f>
        <v>1.4779946550328158E-3</v>
      </c>
    </row>
    <row r="1661" spans="1:9" x14ac:dyDescent="0.35">
      <c r="A1661">
        <v>-80.5</v>
      </c>
      <c r="B1661">
        <v>22</v>
      </c>
      <c r="C1661">
        <f>ASIN(SQRT((SIN(RADIANS(PARAMETERS!$D$8-B1661)/2)*SIN(RADIANS(PARAMETERS!$D$8-B1661)/2))+(COS(RADIANS(B1661))*COS(RADIANS(PARAMETERS!$D$8))*SIN(RADIANS(PARAMETERS!$D$9-A1661)/2)*SIN(RADIANS(PARAMETERS!$D$9-A1661)/2))))*2*3958.756</f>
        <v>1375.2556561812953</v>
      </c>
      <c r="D1661">
        <v>11.66273021698</v>
      </c>
      <c r="E1661">
        <v>18.165044784546001</v>
      </c>
      <c r="F1661">
        <v>29.119403839111001</v>
      </c>
      <c r="G1661">
        <v>36.595546722412003</v>
      </c>
      <c r="H1661">
        <v>47.850063323975</v>
      </c>
      <c r="I1661" s="10">
        <f>IFERROR(EXP(TREND(LN($D$1:$H$1),LN(D1661:H1661),LN(Calculations!$B$2))),0)</f>
        <v>9.1147642861824749E-4</v>
      </c>
    </row>
    <row r="1662" spans="1:9" x14ac:dyDescent="0.35">
      <c r="A1662">
        <v>-80</v>
      </c>
      <c r="B1662">
        <v>22</v>
      </c>
      <c r="C1662">
        <f>ASIN(SQRT((SIN(RADIANS(PARAMETERS!$D$8-B1662)/2)*SIN(RADIANS(PARAMETERS!$D$8-B1662)/2))+(COS(RADIANS(B1662))*COS(RADIANS(PARAMETERS!$D$8))*SIN(RADIANS(PARAMETERS!$D$9-A1662)/2)*SIN(RADIANS(PARAMETERS!$D$9-A1662)/2))))*2*3958.756</f>
        <v>1344.4860572397527</v>
      </c>
      <c r="D1662">
        <v>7.8179640769957999</v>
      </c>
      <c r="E1662">
        <v>12.009924888611</v>
      </c>
      <c r="F1662">
        <v>18.039199829101999</v>
      </c>
      <c r="G1662">
        <v>23.103509902953999</v>
      </c>
      <c r="H1662">
        <v>29.743949890136999</v>
      </c>
      <c r="I1662" s="10">
        <f>IFERROR(EXP(TREND(LN($D$1:$H$1),LN(D1662:H1662),LN(Calculations!$B$2))),0)</f>
        <v>4.176821961466425E-4</v>
      </c>
    </row>
    <row r="1663" spans="1:9" x14ac:dyDescent="0.35">
      <c r="A1663">
        <v>-79.5</v>
      </c>
      <c r="B1663">
        <v>22</v>
      </c>
      <c r="C1663">
        <f>ASIN(SQRT((SIN(RADIANS(PARAMETERS!$D$8-B1663)/2)*SIN(RADIANS(PARAMETERS!$D$8-B1663)/2))+(COS(RADIANS(B1663))*COS(RADIANS(PARAMETERS!$D$8))*SIN(RADIANS(PARAMETERS!$D$9-A1663)/2)*SIN(RADIANS(PARAMETERS!$D$9-A1663)/2))))*2*3958.756</f>
        <v>1313.8046169347015</v>
      </c>
      <c r="D1663">
        <v>6.7515854835509996</v>
      </c>
      <c r="E1663">
        <v>9.6494855880737003</v>
      </c>
      <c r="F1663">
        <v>13.666789054871</v>
      </c>
      <c r="G1663">
        <v>16.403759002686002</v>
      </c>
      <c r="H1663">
        <v>20.321996688843001</v>
      </c>
      <c r="I1663" s="10">
        <f>IFERROR(EXP(TREND(LN($D$1:$H$1),LN(D1663:H1663),LN(Calculations!$B$2))),0)</f>
        <v>1.8930805507024249E-4</v>
      </c>
    </row>
    <row r="1664" spans="1:9" x14ac:dyDescent="0.35">
      <c r="A1664">
        <v>-79</v>
      </c>
      <c r="B1664">
        <v>22</v>
      </c>
      <c r="C1664">
        <f>ASIN(SQRT((SIN(RADIANS(PARAMETERS!$D$8-B1664)/2)*SIN(RADIANS(PARAMETERS!$D$8-B1664)/2))+(COS(RADIANS(B1664))*COS(RADIANS(PARAMETERS!$D$8))*SIN(RADIANS(PARAMETERS!$D$9-A1664)/2)*SIN(RADIANS(PARAMETERS!$D$9-A1664)/2))))*2*3958.756</f>
        <v>1283.2179220410092</v>
      </c>
      <c r="D1664">
        <v>7.1822342872620002</v>
      </c>
      <c r="E1664">
        <v>10.22515296936</v>
      </c>
      <c r="F1664">
        <v>13.947561264038001</v>
      </c>
      <c r="G1664">
        <v>16.456508636475</v>
      </c>
      <c r="H1664">
        <v>19.98175239563</v>
      </c>
      <c r="I1664" s="10">
        <f>IFERROR(EXP(TREND(LN($D$1:$H$1),LN(D1664:H1664),LN(Calculations!$B$2))),0)</f>
        <v>1.7294167870624585E-4</v>
      </c>
    </row>
    <row r="1665" spans="1:9" x14ac:dyDescent="0.35">
      <c r="A1665">
        <v>-78.5</v>
      </c>
      <c r="B1665">
        <v>22</v>
      </c>
      <c r="C1665">
        <f>ASIN(SQRT((SIN(RADIANS(PARAMETERS!$D$8-B1665)/2)*SIN(RADIANS(PARAMETERS!$D$8-B1665)/2))+(COS(RADIANS(B1665))*COS(RADIANS(PARAMETERS!$D$8))*SIN(RADIANS(PARAMETERS!$D$9-A1665)/2)*SIN(RADIANS(PARAMETERS!$D$9-A1665)/2))))*2*3958.756</f>
        <v>1252.7331743835055</v>
      </c>
      <c r="D1665">
        <v>8.2601871490478995</v>
      </c>
      <c r="E1665">
        <v>11.81538772583</v>
      </c>
      <c r="F1665">
        <v>15.682862281799</v>
      </c>
      <c r="G1665">
        <v>18.630483627318998</v>
      </c>
      <c r="H1665">
        <v>22.803030014038001</v>
      </c>
      <c r="I1665" s="10">
        <f>IFERROR(EXP(TREND(LN($D$1:$H$1),LN(D1665:H1665),LN(Calculations!$B$2))),0)</f>
        <v>2.263898238666188E-4</v>
      </c>
    </row>
    <row r="1666" spans="1:9" x14ac:dyDescent="0.35">
      <c r="A1666">
        <v>-78</v>
      </c>
      <c r="B1666">
        <v>22</v>
      </c>
      <c r="C1666">
        <f>ASIN(SQRT((SIN(RADIANS(PARAMETERS!$D$8-B1666)/2)*SIN(RADIANS(PARAMETERS!$D$8-B1666)/2))+(COS(RADIANS(B1666))*COS(RADIANS(PARAMETERS!$D$8))*SIN(RADIANS(PARAMETERS!$D$9-A1666)/2)*SIN(RADIANS(PARAMETERS!$D$9-A1666)/2))))*2*3958.756</f>
        <v>1222.3582620302914</v>
      </c>
      <c r="D1666">
        <v>9.5097236633300994</v>
      </c>
      <c r="E1666">
        <v>13.089375495911</v>
      </c>
      <c r="F1666">
        <v>17.565980911255</v>
      </c>
      <c r="G1666">
        <v>21.00758934021</v>
      </c>
      <c r="H1666">
        <v>25.875492095946999</v>
      </c>
      <c r="I1666" s="10">
        <f>IFERROR(EXP(TREND(LN($D$1:$H$1),LN(D1666:H1666),LN(Calculations!$B$2))),0)</f>
        <v>2.9389089108200868E-4</v>
      </c>
    </row>
    <row r="1667" spans="1:9" x14ac:dyDescent="0.35">
      <c r="A1667">
        <v>-77.5</v>
      </c>
      <c r="B1667">
        <v>22</v>
      </c>
      <c r="C1667">
        <f>ASIN(SQRT((SIN(RADIANS(PARAMETERS!$D$8-B1667)/2)*SIN(RADIANS(PARAMETERS!$D$8-B1667)/2))+(COS(RADIANS(B1667))*COS(RADIANS(PARAMETERS!$D$8))*SIN(RADIANS(PARAMETERS!$D$9-A1667)/2)*SIN(RADIANS(PARAMETERS!$D$9-A1667)/2))))*2*3958.756</f>
        <v>1192.1018400616181</v>
      </c>
      <c r="D1667">
        <v>10.784600257874001</v>
      </c>
      <c r="E1667">
        <v>14.279313087463001</v>
      </c>
      <c r="F1667">
        <v>19.3076171875</v>
      </c>
      <c r="G1667">
        <v>23.19637298584</v>
      </c>
      <c r="H1667">
        <v>27.726608276366999</v>
      </c>
      <c r="I1667" s="10">
        <f>IFERROR(EXP(TREND(LN($D$1:$H$1),LN(D1667:H1667),LN(Calculations!$B$2))),0)</f>
        <v>3.4803200669672441E-4</v>
      </c>
    </row>
    <row r="1668" spans="1:9" x14ac:dyDescent="0.35">
      <c r="A1668">
        <v>-77</v>
      </c>
      <c r="B1668">
        <v>22</v>
      </c>
      <c r="C1668">
        <f>ASIN(SQRT((SIN(RADIANS(PARAMETERS!$D$8-B1668)/2)*SIN(RADIANS(PARAMETERS!$D$8-B1668)/2))+(COS(RADIANS(B1668))*COS(RADIANS(PARAMETERS!$D$8))*SIN(RADIANS(PARAMETERS!$D$9-A1668)/2)*SIN(RADIANS(PARAMETERS!$D$9-A1668)/2))))*2*3958.756</f>
        <v>1161.9734223433354</v>
      </c>
      <c r="D1668">
        <v>11.971083641051999</v>
      </c>
      <c r="E1668">
        <v>15.674558639525999</v>
      </c>
      <c r="F1668">
        <v>21.475904464721999</v>
      </c>
      <c r="G1668">
        <v>25.939567565918001</v>
      </c>
      <c r="H1668">
        <v>30.151454925536999</v>
      </c>
      <c r="I1668" s="10">
        <f>IFERROR(EXP(TREND(LN($D$1:$H$1),LN(D1668:H1668),LN(Calculations!$B$2))),0)</f>
        <v>4.4016790760471815E-4</v>
      </c>
    </row>
    <row r="1669" spans="1:9" x14ac:dyDescent="0.35">
      <c r="A1669">
        <v>-76.5</v>
      </c>
      <c r="B1669">
        <v>22</v>
      </c>
      <c r="C1669">
        <f>ASIN(SQRT((SIN(RADIANS(PARAMETERS!$D$8-B1669)/2)*SIN(RADIANS(PARAMETERS!$D$8-B1669)/2))+(COS(RADIANS(B1669))*COS(RADIANS(PARAMETERS!$D$8))*SIN(RADIANS(PARAMETERS!$D$9-A1669)/2)*SIN(RADIANS(PARAMETERS!$D$9-A1669)/2))))*2*3958.756</f>
        <v>1131.9834859570262</v>
      </c>
      <c r="D1669">
        <v>13.191482543945</v>
      </c>
      <c r="E1669">
        <v>17.638563156128001</v>
      </c>
      <c r="F1669">
        <v>24.76619720459</v>
      </c>
      <c r="G1669">
        <v>28.8674659729</v>
      </c>
      <c r="H1669">
        <v>34.02604675293</v>
      </c>
      <c r="I1669" s="10">
        <f>IFERROR(EXP(TREND(LN($D$1:$H$1),LN(D1669:H1669),LN(Calculations!$B$2))),0)</f>
        <v>5.9309071282745527E-4</v>
      </c>
    </row>
    <row r="1670" spans="1:9" x14ac:dyDescent="0.35">
      <c r="A1670">
        <v>-76</v>
      </c>
      <c r="B1670">
        <v>22</v>
      </c>
      <c r="C1670">
        <f>ASIN(SQRT((SIN(RADIANS(PARAMETERS!$D$8-B1670)/2)*SIN(RADIANS(PARAMETERS!$D$8-B1670)/2))+(COS(RADIANS(B1670))*COS(RADIANS(PARAMETERS!$D$8))*SIN(RADIANS(PARAMETERS!$D$9-A1670)/2)*SIN(RADIANS(PARAMETERS!$D$9-A1670)/2))))*2*3958.756</f>
        <v>1102.1435901946065</v>
      </c>
      <c r="D1670">
        <v>14.545714378356999</v>
      </c>
      <c r="E1670">
        <v>19.934602737426999</v>
      </c>
      <c r="F1670">
        <v>27.815618515015</v>
      </c>
      <c r="G1670">
        <v>32.408004760742003</v>
      </c>
      <c r="H1670">
        <v>38.772415161132997</v>
      </c>
      <c r="I1670" s="10">
        <f>IFERROR(EXP(TREND(LN($D$1:$H$1),LN(D1670:H1670),LN(Calculations!$B$2))),0)</f>
        <v>7.8960433691567316E-4</v>
      </c>
    </row>
    <row r="1671" spans="1:9" x14ac:dyDescent="0.35">
      <c r="A1671">
        <v>-75.5</v>
      </c>
      <c r="B1671">
        <v>22</v>
      </c>
      <c r="C1671">
        <f>ASIN(SQRT((SIN(RADIANS(PARAMETERS!$D$8-B1671)/2)*SIN(RADIANS(PARAMETERS!$D$8-B1671)/2))+(COS(RADIANS(B1671))*COS(RADIANS(PARAMETERS!$D$8))*SIN(RADIANS(PARAMETERS!$D$9-A1671)/2)*SIN(RADIANS(PARAMETERS!$D$9-A1671)/2))))*2*3958.756</f>
        <v>1072.4665123161651</v>
      </c>
      <c r="D1671">
        <v>15.272327423096</v>
      </c>
      <c r="E1671">
        <v>21.25358581543</v>
      </c>
      <c r="F1671">
        <v>29.414360046386999</v>
      </c>
      <c r="G1671">
        <v>34.524276733397997</v>
      </c>
      <c r="H1671">
        <v>41.663135528563998</v>
      </c>
      <c r="I1671" s="10">
        <f>IFERROR(EXP(TREND(LN($D$1:$H$1),LN(D1671:H1671),LN(Calculations!$B$2))),0)</f>
        <v>9.1305679972321688E-4</v>
      </c>
    </row>
    <row r="1672" spans="1:9" x14ac:dyDescent="0.35">
      <c r="A1672">
        <v>-75</v>
      </c>
      <c r="B1672">
        <v>22</v>
      </c>
      <c r="C1672">
        <f>ASIN(SQRT((SIN(RADIANS(PARAMETERS!$D$8-B1672)/2)*SIN(RADIANS(PARAMETERS!$D$8-B1672)/2))+(COS(RADIANS(B1672))*COS(RADIANS(PARAMETERS!$D$8))*SIN(RADIANS(PARAMETERS!$D$9-A1672)/2)*SIN(RADIANS(PARAMETERS!$D$9-A1672)/2))))*2*3958.756</f>
        <v>1042.9664025979193</v>
      </c>
      <c r="D1672">
        <v>14.485476493835</v>
      </c>
      <c r="E1672">
        <v>20.029722213745</v>
      </c>
      <c r="F1672">
        <v>28.09218788147</v>
      </c>
      <c r="G1672">
        <v>32.844379425048999</v>
      </c>
      <c r="H1672">
        <v>39.455333709717003</v>
      </c>
      <c r="I1672" s="10">
        <f>IFERROR(EXP(TREND(LN($D$1:$H$1),LN(D1672:H1672),LN(Calculations!$B$2))),0)</f>
        <v>8.1135627245290003E-4</v>
      </c>
    </row>
    <row r="1673" spans="1:9" x14ac:dyDescent="0.35">
      <c r="A1673">
        <v>-74.5</v>
      </c>
      <c r="B1673">
        <v>22</v>
      </c>
      <c r="C1673">
        <f>ASIN(SQRT((SIN(RADIANS(PARAMETERS!$D$8-B1673)/2)*SIN(RADIANS(PARAMETERS!$D$8-B1673)/2))+(COS(RADIANS(B1673))*COS(RADIANS(PARAMETERS!$D$8))*SIN(RADIANS(PARAMETERS!$D$9-A1673)/2)*SIN(RADIANS(PARAMETERS!$D$9-A1673)/2))))*2*3958.756</f>
        <v>1013.6589615623276</v>
      </c>
      <c r="D1673">
        <v>12.552586555481</v>
      </c>
      <c r="E1673">
        <v>16.918643951416001</v>
      </c>
      <c r="F1673">
        <v>23.977668762206999</v>
      </c>
      <c r="G1673">
        <v>28.317810058593999</v>
      </c>
      <c r="H1673">
        <v>33.462665557861001</v>
      </c>
      <c r="I1673" s="10">
        <f>IFERROR(EXP(TREND(LN($D$1:$H$1),LN(D1673:H1673),LN(Calculations!$B$2))),0)</f>
        <v>5.6470249289844638E-4</v>
      </c>
    </row>
    <row r="1674" spans="1:9" x14ac:dyDescent="0.35">
      <c r="A1674">
        <v>-74</v>
      </c>
      <c r="B1674">
        <v>22</v>
      </c>
      <c r="C1674">
        <f>ASIN(SQRT((SIN(RADIANS(PARAMETERS!$D$8-B1674)/2)*SIN(RADIANS(PARAMETERS!$D$8-B1674)/2))+(COS(RADIANS(B1674))*COS(RADIANS(PARAMETERS!$D$8))*SIN(RADIANS(PARAMETERS!$D$9-A1674)/2)*SIN(RADIANS(PARAMETERS!$D$9-A1674)/2))))*2*3958.756</f>
        <v>984.56164268142652</v>
      </c>
      <c r="D1674">
        <v>10.177735328674</v>
      </c>
      <c r="E1674">
        <v>13.789618492125999</v>
      </c>
      <c r="F1674">
        <v>18.810356140136999</v>
      </c>
      <c r="G1674">
        <v>22.720293045043999</v>
      </c>
      <c r="H1674">
        <v>27.480279922485</v>
      </c>
      <c r="I1674" s="10">
        <f>IFERROR(EXP(TREND(LN($D$1:$H$1),LN(D1674:H1674),LN(Calculations!$B$2))),0)</f>
        <v>3.4366239885605447E-4</v>
      </c>
    </row>
    <row r="1675" spans="1:9" x14ac:dyDescent="0.35">
      <c r="A1675">
        <v>-73.5</v>
      </c>
      <c r="B1675">
        <v>22</v>
      </c>
      <c r="C1675">
        <f>ASIN(SQRT((SIN(RADIANS(PARAMETERS!$D$8-B1675)/2)*SIN(RADIANS(PARAMETERS!$D$8-B1675)/2))+(COS(RADIANS(B1675))*COS(RADIANS(PARAMETERS!$D$8))*SIN(RADIANS(PARAMETERS!$D$9-A1675)/2)*SIN(RADIANS(PARAMETERS!$D$9-A1675)/2))))*2*3958.756</f>
        <v>955.69388426894523</v>
      </c>
      <c r="D1675">
        <v>8.2424831390381001</v>
      </c>
      <c r="E1675">
        <v>11.535265922545999</v>
      </c>
      <c r="F1675">
        <v>15.186217308044</v>
      </c>
      <c r="G1675">
        <v>17.950887680053999</v>
      </c>
      <c r="H1675">
        <v>21.843233108521002</v>
      </c>
      <c r="I1675" s="10">
        <f>IFERROR(EXP(TREND(LN($D$1:$H$1),LN(D1675:H1675),LN(Calculations!$B$2))),0)</f>
        <v>1.9793401222026219E-4</v>
      </c>
    </row>
    <row r="1676" spans="1:9" x14ac:dyDescent="0.35">
      <c r="A1676">
        <v>-73</v>
      </c>
      <c r="B1676">
        <v>22</v>
      </c>
      <c r="C1676">
        <f>ASIN(SQRT((SIN(RADIANS(PARAMETERS!$D$8-B1676)/2)*SIN(RADIANS(PARAMETERS!$D$8-B1676)/2))+(COS(RADIANS(B1676))*COS(RADIANS(PARAMETERS!$D$8))*SIN(RADIANS(PARAMETERS!$D$9-A1676)/2)*SIN(RADIANS(PARAMETERS!$D$9-A1676)/2))))*2*3958.756</f>
        <v>927.07737471020278</v>
      </c>
      <c r="D1676">
        <v>7.2728624343871999</v>
      </c>
      <c r="E1676">
        <v>9.8495626449584996</v>
      </c>
      <c r="F1676">
        <v>13.250878334045</v>
      </c>
      <c r="G1676">
        <v>15.465995788574</v>
      </c>
      <c r="H1676">
        <v>18.541784286498999</v>
      </c>
      <c r="I1676" s="10">
        <f>IFERROR(EXP(TREND(LN($D$1:$H$1),LN(D1676:H1676),LN(Calculations!$B$2))),0)</f>
        <v>1.3118836776302882E-4</v>
      </c>
    </row>
    <row r="1677" spans="1:9" x14ac:dyDescent="0.35">
      <c r="A1677">
        <v>-72.5</v>
      </c>
      <c r="B1677">
        <v>22</v>
      </c>
      <c r="C1677">
        <f>ASIN(SQRT((SIN(RADIANS(PARAMETERS!$D$8-B1677)/2)*SIN(RADIANS(PARAMETERS!$D$8-B1677)/2))+(COS(RADIANS(B1677))*COS(RADIANS(PARAMETERS!$D$8))*SIN(RADIANS(PARAMETERS!$D$9-A1677)/2)*SIN(RADIANS(PARAMETERS!$D$9-A1677)/2))))*2*3958.756</f>
        <v>898.7363555921562</v>
      </c>
      <c r="D1677">
        <v>7.0249676704406996</v>
      </c>
      <c r="E1677">
        <v>9.3683652877808008</v>
      </c>
      <c r="F1677">
        <v>12.677819252014</v>
      </c>
      <c r="G1677">
        <v>14.784101486206</v>
      </c>
      <c r="H1677">
        <v>17.705955505371001</v>
      </c>
      <c r="I1677" s="10">
        <f>IFERROR(EXP(TREND(LN($D$1:$H$1),LN(D1677:H1677),LN(Calculations!$B$2))),0)</f>
        <v>1.1537813065032281E-4</v>
      </c>
    </row>
    <row r="1678" spans="1:9" x14ac:dyDescent="0.35">
      <c r="A1678">
        <v>-72</v>
      </c>
      <c r="B1678">
        <v>22</v>
      </c>
      <c r="C1678">
        <f>ASIN(SQRT((SIN(RADIANS(PARAMETERS!$D$8-B1678)/2)*SIN(RADIANS(PARAMETERS!$D$8-B1678)/2))+(COS(RADIANS(B1678))*COS(RADIANS(PARAMETERS!$D$8))*SIN(RADIANS(PARAMETERS!$D$9-A1678)/2)*SIN(RADIANS(PARAMETERS!$D$9-A1678)/2))))*2*3958.756</f>
        <v>870.69796764146963</v>
      </c>
      <c r="D1678">
        <v>7.2213749885559002</v>
      </c>
      <c r="E1678">
        <v>9.6302986145019993</v>
      </c>
      <c r="F1678">
        <v>12.982281684875</v>
      </c>
      <c r="G1678">
        <v>15.196285247803001</v>
      </c>
      <c r="H1678">
        <v>18.280227661133001</v>
      </c>
      <c r="I1678" s="10">
        <f>IFERROR(EXP(TREND(LN($D$1:$H$1),LN(D1678:H1678),LN(Calculations!$B$2))),0)</f>
        <v>1.2422266996832694E-4</v>
      </c>
    </row>
    <row r="1679" spans="1:9" x14ac:dyDescent="0.35">
      <c r="A1679">
        <v>-71.5</v>
      </c>
      <c r="B1679">
        <v>22</v>
      </c>
      <c r="C1679">
        <f>ASIN(SQRT((SIN(RADIANS(PARAMETERS!$D$8-B1679)/2)*SIN(RADIANS(PARAMETERS!$D$8-B1679)/2))+(COS(RADIANS(B1679))*COS(RADIANS(PARAMETERS!$D$8))*SIN(RADIANS(PARAMETERS!$D$9-A1679)/2)*SIN(RADIANS(PARAMETERS!$D$9-A1679)/2))))*2*3958.756</f>
        <v>842.99264458067796</v>
      </c>
      <c r="D1679">
        <v>7.5644292831420996</v>
      </c>
      <c r="E1679">
        <v>10.131350517273001</v>
      </c>
      <c r="F1679">
        <v>13.548401832581</v>
      </c>
      <c r="G1679">
        <v>15.892797470093001</v>
      </c>
      <c r="H1679">
        <v>19.165975570678999</v>
      </c>
      <c r="I1679" s="10">
        <f>IFERROR(EXP(TREND(LN($D$1:$H$1),LN(D1679:H1679),LN(Calculations!$B$2))),0)</f>
        <v>1.3859209650102184E-4</v>
      </c>
    </row>
    <row r="1680" spans="1:9" x14ac:dyDescent="0.35">
      <c r="A1680">
        <v>-71</v>
      </c>
      <c r="B1680">
        <v>22</v>
      </c>
      <c r="C1680">
        <f>ASIN(SQRT((SIN(RADIANS(PARAMETERS!$D$8-B1680)/2)*SIN(RADIANS(PARAMETERS!$D$8-B1680)/2))+(COS(RADIANS(B1680))*COS(RADIANS(PARAMETERS!$D$8))*SIN(RADIANS(PARAMETERS!$D$9-A1680)/2)*SIN(RADIANS(PARAMETERS!$D$9-A1680)/2))))*2*3958.756</f>
        <v>815.65455995607329</v>
      </c>
      <c r="D1680">
        <v>7.7784729003906001</v>
      </c>
      <c r="E1680">
        <v>10.425303459167001</v>
      </c>
      <c r="F1680">
        <v>13.84033203125</v>
      </c>
      <c r="G1680">
        <v>16.223834991455</v>
      </c>
      <c r="H1680">
        <v>19.549060821533001</v>
      </c>
      <c r="I1680" s="10">
        <f>IFERROR(EXP(TREND(LN($D$1:$H$1),LN(D1680:H1680),LN(Calculations!$B$2))),0)</f>
        <v>1.4371042664742138E-4</v>
      </c>
    </row>
    <row r="1681" spans="1:9" x14ac:dyDescent="0.35">
      <c r="A1681">
        <v>-70.5</v>
      </c>
      <c r="B1681">
        <v>22</v>
      </c>
      <c r="C1681">
        <f>ASIN(SQRT((SIN(RADIANS(PARAMETERS!$D$8-B1681)/2)*SIN(RADIANS(PARAMETERS!$D$8-B1681)/2))+(COS(RADIANS(B1681))*COS(RADIANS(PARAMETERS!$D$8))*SIN(RADIANS(PARAMETERS!$D$9-A1681)/2)*SIN(RADIANS(PARAMETERS!$D$9-A1681)/2))))*2*3958.756</f>
        <v>788.72213150403979</v>
      </c>
      <c r="D1681">
        <v>7.7051835060120002</v>
      </c>
      <c r="E1681">
        <v>10.26801109314</v>
      </c>
      <c r="F1681">
        <v>13.61072063446</v>
      </c>
      <c r="G1681">
        <v>15.905031204224001</v>
      </c>
      <c r="H1681">
        <v>19.094953536986999</v>
      </c>
      <c r="I1681" s="10">
        <f>IFERROR(EXP(TREND(LN($D$1:$H$1),LN(D1681:H1681),LN(Calculations!$B$2))),0)</f>
        <v>1.3356361576454957E-4</v>
      </c>
    </row>
    <row r="1682" spans="1:9" x14ac:dyDescent="0.35">
      <c r="A1682">
        <v>-70</v>
      </c>
      <c r="B1682">
        <v>22</v>
      </c>
      <c r="C1682">
        <f>ASIN(SQRT((SIN(RADIANS(PARAMETERS!$D$8-B1682)/2)*SIN(RADIANS(PARAMETERS!$D$8-B1682)/2))+(COS(RADIANS(B1682))*COS(RADIANS(PARAMETERS!$D$8))*SIN(RADIANS(PARAMETERS!$D$9-A1682)/2)*SIN(RADIANS(PARAMETERS!$D$9-A1682)/2))))*2*3958.756</f>
        <v>762.23858645545181</v>
      </c>
      <c r="D1682">
        <v>7.3556170463562003</v>
      </c>
      <c r="E1682">
        <v>9.6955938339233008</v>
      </c>
      <c r="F1682">
        <v>12.914093017578001</v>
      </c>
      <c r="G1682">
        <v>15.020712852478001</v>
      </c>
      <c r="H1682">
        <v>17.93479347229</v>
      </c>
      <c r="I1682" s="10">
        <f>IFERROR(EXP(TREND(LN($D$1:$H$1),LN(D1682:H1682),LN(Calculations!$B$2))),0)</f>
        <v>1.1236094303726591E-4</v>
      </c>
    </row>
    <row r="1683" spans="1:9" x14ac:dyDescent="0.35">
      <c r="A1683">
        <v>-69.5</v>
      </c>
      <c r="B1683">
        <v>22</v>
      </c>
      <c r="C1683">
        <f>ASIN(SQRT((SIN(RADIANS(PARAMETERS!$D$8-B1683)/2)*SIN(RADIANS(PARAMETERS!$D$8-B1683)/2))+(COS(RADIANS(B1683))*COS(RADIANS(PARAMETERS!$D$8))*SIN(RADIANS(PARAMETERS!$D$9-A1683)/2)*SIN(RADIANS(PARAMETERS!$D$9-A1683)/2))))*2*3958.756</f>
        <v>736.25258897650349</v>
      </c>
      <c r="D1683">
        <v>6.8729634284973002</v>
      </c>
      <c r="E1683">
        <v>8.9454298019409002</v>
      </c>
      <c r="F1683">
        <v>12.00745010376</v>
      </c>
      <c r="G1683">
        <v>13.895142555236999</v>
      </c>
      <c r="H1683">
        <v>16.491893768311002</v>
      </c>
      <c r="I1683" s="10">
        <f>IFERROR(EXP(TREND(LN($D$1:$H$1),LN(D1683:H1683),LN(Calculations!$B$2))),0)</f>
        <v>8.9362872207189763E-5</v>
      </c>
    </row>
    <row r="1684" spans="1:9" x14ac:dyDescent="0.35">
      <c r="A1684">
        <v>-69</v>
      </c>
      <c r="B1684">
        <v>22</v>
      </c>
      <c r="C1684">
        <f>ASIN(SQRT((SIN(RADIANS(PARAMETERS!$D$8-B1684)/2)*SIN(RADIANS(PARAMETERS!$D$8-B1684)/2))+(COS(RADIANS(B1684))*COS(RADIANS(PARAMETERS!$D$8))*SIN(RADIANS(PARAMETERS!$D$9-A1684)/2)*SIN(RADIANS(PARAMETERS!$D$9-A1684)/2))))*2*3958.756</f>
        <v>710.81892722144494</v>
      </c>
      <c r="D1684">
        <v>6.4283981323242001</v>
      </c>
      <c r="E1684">
        <v>8.2805709838866992</v>
      </c>
      <c r="F1684">
        <v>11.130557060241999</v>
      </c>
      <c r="G1684">
        <v>12.905329704285</v>
      </c>
      <c r="H1684">
        <v>15.245950698852999</v>
      </c>
      <c r="I1684" s="10">
        <f>IFERROR(EXP(TREND(LN($D$1:$H$1),LN(D1684:H1684),LN(Calculations!$B$2))),0)</f>
        <v>7.1686126750148535E-5</v>
      </c>
    </row>
    <row r="1685" spans="1:9" x14ac:dyDescent="0.35">
      <c r="A1685">
        <v>-68.5</v>
      </c>
      <c r="B1685">
        <v>22</v>
      </c>
      <c r="C1685">
        <f>ASIN(SQRT((SIN(RADIANS(PARAMETERS!$D$8-B1685)/2)*SIN(RADIANS(PARAMETERS!$D$8-B1685)/2))+(COS(RADIANS(B1685))*COS(RADIANS(PARAMETERS!$D$8))*SIN(RADIANS(PARAMETERS!$D$9-A1685)/2)*SIN(RADIANS(PARAMETERS!$D$9-A1685)/2))))*2*3958.756</f>
        <v>685.99925158016947</v>
      </c>
      <c r="D1685">
        <v>6.1180486679076997</v>
      </c>
      <c r="E1685">
        <v>7.8372159004210999</v>
      </c>
      <c r="F1685">
        <v>10.46657371521</v>
      </c>
      <c r="G1685">
        <v>12.265601158141999</v>
      </c>
      <c r="H1685">
        <v>14.466161727905</v>
      </c>
      <c r="I1685" s="10">
        <f>IFERROR(EXP(TREND(LN($D$1:$H$1),LN(D1685:H1685),LN(Calculations!$B$2))),0)</f>
        <v>6.1728943826387395E-5</v>
      </c>
    </row>
    <row r="1686" spans="1:9" x14ac:dyDescent="0.35">
      <c r="A1686">
        <v>-68</v>
      </c>
      <c r="B1686">
        <v>22</v>
      </c>
      <c r="C1686">
        <f>ASIN(SQRT((SIN(RADIANS(PARAMETERS!$D$8-B1686)/2)*SIN(RADIANS(PARAMETERS!$D$8-B1686)/2))+(COS(RADIANS(B1686))*COS(RADIANS(PARAMETERS!$D$8))*SIN(RADIANS(PARAMETERS!$D$9-A1686)/2)*SIN(RADIANS(PARAMETERS!$D$9-A1686)/2))))*2*3958.756</f>
        <v>661.86284681997904</v>
      </c>
      <c r="D1686">
        <v>5.9143886566162003</v>
      </c>
      <c r="E1686">
        <v>7.5622100830078001</v>
      </c>
      <c r="F1686">
        <v>10.077323913574</v>
      </c>
      <c r="G1686">
        <v>11.892029762268001</v>
      </c>
      <c r="H1686">
        <v>14.033571243286</v>
      </c>
      <c r="I1686" s="10">
        <f>IFERROR(EXP(TREND(LN($D$1:$H$1),LN(D1686:H1686),LN(Calculations!$B$2))),0)</f>
        <v>5.7242294365998359E-5</v>
      </c>
    </row>
    <row r="1687" spans="1:9" x14ac:dyDescent="0.35">
      <c r="A1687">
        <v>-67.5</v>
      </c>
      <c r="B1687">
        <v>22</v>
      </c>
      <c r="C1687">
        <f>ASIN(SQRT((SIN(RADIANS(PARAMETERS!$D$8-B1687)/2)*SIN(RADIANS(PARAMETERS!$D$8-B1687)/2))+(COS(RADIANS(B1687))*COS(RADIANS(PARAMETERS!$D$8))*SIN(RADIANS(PARAMETERS!$D$9-A1687)/2)*SIN(RADIANS(PARAMETERS!$D$9-A1687)/2))))*2*3958.756</f>
        <v>638.48740797554387</v>
      </c>
      <c r="D1687">
        <v>5.7224388122559002</v>
      </c>
      <c r="E1687">
        <v>7.3016333580017001</v>
      </c>
      <c r="F1687">
        <v>9.7065534591675</v>
      </c>
      <c r="G1687">
        <v>11.524180412292001</v>
      </c>
      <c r="H1687">
        <v>13.60053062439</v>
      </c>
      <c r="I1687" s="10">
        <f>IFERROR(EXP(TREND(LN($D$1:$H$1),LN(D1687:H1687),LN(Calculations!$B$2))),0)</f>
        <v>5.2802460187144928E-5</v>
      </c>
    </row>
    <row r="1688" spans="1:9" x14ac:dyDescent="0.35">
      <c r="A1688">
        <v>-67</v>
      </c>
      <c r="B1688">
        <v>22</v>
      </c>
      <c r="C1688">
        <f>ASIN(SQRT((SIN(RADIANS(PARAMETERS!$D$8-B1688)/2)*SIN(RADIANS(PARAMETERS!$D$8-B1688)/2))+(COS(RADIANS(B1688))*COS(RADIANS(PARAMETERS!$D$8))*SIN(RADIANS(PARAMETERS!$D$9-A1688)/2)*SIN(RADIANS(PARAMETERS!$D$9-A1688)/2))))*2*3958.756</f>
        <v>615.95977201452638</v>
      </c>
      <c r="D1688">
        <v>5.4883451461792001</v>
      </c>
      <c r="E1688">
        <v>6.9651560783386</v>
      </c>
      <c r="F1688">
        <v>9.2009181976318004</v>
      </c>
      <c r="G1688">
        <v>10.898497581481999</v>
      </c>
      <c r="H1688">
        <v>12.944583892821999</v>
      </c>
      <c r="I1688" s="10">
        <f>IFERROR(EXP(TREND(LN($D$1:$H$1),LN(D1688:H1688),LN(Calculations!$B$2))),0)</f>
        <v>4.4572229438210197E-5</v>
      </c>
    </row>
    <row r="1689" spans="1:9" x14ac:dyDescent="0.35">
      <c r="A1689">
        <v>-66.5</v>
      </c>
      <c r="B1689">
        <v>22</v>
      </c>
      <c r="C1689">
        <f>ASIN(SQRT((SIN(RADIANS(PARAMETERS!$D$8-B1689)/2)*SIN(RADIANS(PARAMETERS!$D$8-B1689)/2))+(COS(RADIANS(B1689))*COS(RADIANS(PARAMETERS!$D$8))*SIN(RADIANS(PARAMETERS!$D$9-A1689)/2)*SIN(RADIANS(PARAMETERS!$D$9-A1689)/2))))*2*3958.756</f>
        <v>594.37653366807876</v>
      </c>
      <c r="D1689">
        <v>5.2619934082031001</v>
      </c>
      <c r="E1689">
        <v>6.6171278953551997</v>
      </c>
      <c r="F1689">
        <v>8.6483182907103995</v>
      </c>
      <c r="G1689">
        <v>10.177616119385</v>
      </c>
      <c r="H1689">
        <v>12.16600894928</v>
      </c>
      <c r="I1689" s="10">
        <f>IFERROR(EXP(TREND(LN($D$1:$H$1),LN(D1689:H1689),LN(Calculations!$B$2))),0)</f>
        <v>3.4774483931064346E-5</v>
      </c>
    </row>
    <row r="1690" spans="1:9" x14ac:dyDescent="0.35">
      <c r="A1690">
        <v>-66</v>
      </c>
      <c r="B1690">
        <v>22</v>
      </c>
      <c r="C1690">
        <f>ASIN(SQRT((SIN(RADIANS(PARAMETERS!$D$8-B1690)/2)*SIN(RADIANS(PARAMETERS!$D$8-B1690)/2))+(COS(RADIANS(B1690))*COS(RADIANS(PARAMETERS!$D$8))*SIN(RADIANS(PARAMETERS!$D$9-A1690)/2)*SIN(RADIANS(PARAMETERS!$D$9-A1690)/2))))*2*3958.756</f>
        <v>573.84444418098394</v>
      </c>
      <c r="D1690">
        <v>5.1272039413451997</v>
      </c>
      <c r="E1690">
        <v>6.3814272880554004</v>
      </c>
      <c r="F1690">
        <v>8.2403182983397993</v>
      </c>
      <c r="G1690">
        <v>9.6266164779662997</v>
      </c>
      <c r="H1690">
        <v>11.535781860351999</v>
      </c>
      <c r="I1690" s="10">
        <f>IFERROR(EXP(TREND(LN($D$1:$H$1),LN(D1690:H1690),LN(Calculations!$B$2))),0)</f>
        <v>2.6958052535911824E-5</v>
      </c>
    </row>
    <row r="1691" spans="1:9" x14ac:dyDescent="0.35">
      <c r="A1691">
        <v>-65.5</v>
      </c>
      <c r="B1691">
        <v>22</v>
      </c>
      <c r="C1691">
        <f>ASIN(SQRT((SIN(RADIANS(PARAMETERS!$D$8-B1691)/2)*SIN(RADIANS(PARAMETERS!$D$8-B1691)/2))+(COS(RADIANS(B1691))*COS(RADIANS(PARAMETERS!$D$8))*SIN(RADIANS(PARAMETERS!$D$9-A1691)/2)*SIN(RADIANS(PARAMETERS!$D$9-A1691)/2))))*2*3958.756</f>
        <v>554.48045732994478</v>
      </c>
      <c r="D1691">
        <v>5.0678458213806001</v>
      </c>
      <c r="E1691">
        <v>6.2617135047912997</v>
      </c>
      <c r="F1691">
        <v>8.0100049972534002</v>
      </c>
      <c r="G1691">
        <v>9.3041553497313991</v>
      </c>
      <c r="H1691">
        <v>11.091730117798001</v>
      </c>
      <c r="I1691" s="10">
        <f>IFERROR(EXP(TREND(LN($D$1:$H$1),LN(D1691:H1691),LN(Calculations!$B$2))),0)</f>
        <v>2.1782861185360971E-5</v>
      </c>
    </row>
    <row r="1692" spans="1:9" x14ac:dyDescent="0.35">
      <c r="A1692">
        <v>-65</v>
      </c>
      <c r="B1692">
        <v>22</v>
      </c>
      <c r="C1692">
        <f>ASIN(SQRT((SIN(RADIANS(PARAMETERS!$D$8-B1692)/2)*SIN(RADIANS(PARAMETERS!$D$8-B1692)/2))+(COS(RADIANS(B1692))*COS(RADIANS(PARAMETERS!$D$8))*SIN(RADIANS(PARAMETERS!$D$9-A1692)/2)*SIN(RADIANS(PARAMETERS!$D$9-A1692)/2))))*2*3958.756</f>
        <v>536.41125161851971</v>
      </c>
      <c r="D1692">
        <v>4.9474668502807999</v>
      </c>
      <c r="E1692">
        <v>6.1311025619506996</v>
      </c>
      <c r="F1692">
        <v>7.7960362434387003</v>
      </c>
      <c r="G1692">
        <v>9.0226459503174006</v>
      </c>
      <c r="H1692">
        <v>10.710199356079</v>
      </c>
      <c r="I1692" s="10">
        <f>IFERROR(EXP(TREND(LN($D$1:$H$1),LN(D1692:H1692),LN(Calculations!$B$2))),0)</f>
        <v>1.8824382507323112E-5</v>
      </c>
    </row>
    <row r="1693" spans="1:9" x14ac:dyDescent="0.35">
      <c r="A1693">
        <v>-64.5</v>
      </c>
      <c r="B1693">
        <v>22</v>
      </c>
      <c r="C1693">
        <f>ASIN(SQRT((SIN(RADIANS(PARAMETERS!$D$8-B1693)/2)*SIN(RADIANS(PARAMETERS!$D$8-B1693)/2))+(COS(RADIANS(B1693))*COS(RADIANS(PARAMETERS!$D$8))*SIN(RADIANS(PARAMETERS!$D$9-A1693)/2)*SIN(RADIANS(PARAMETERS!$D$9-A1693)/2))))*2*3958.756</f>
        <v>519.77202866079881</v>
      </c>
      <c r="D1693">
        <v>4.6609363555907999</v>
      </c>
      <c r="E1693">
        <v>5.8601155281067001</v>
      </c>
      <c r="F1693">
        <v>7.4182214736937997</v>
      </c>
      <c r="G1693">
        <v>8.5620727539062997</v>
      </c>
      <c r="H1693">
        <v>10.131105422974001</v>
      </c>
      <c r="I1693" s="10">
        <f>IFERROR(EXP(TREND(LN($D$1:$H$1),LN(D1693:H1693),LN(Calculations!$B$2))),0)</f>
        <v>1.6222469733027874E-5</v>
      </c>
    </row>
    <row r="1694" spans="1:9" x14ac:dyDescent="0.35">
      <c r="A1694">
        <v>-64</v>
      </c>
      <c r="B1694">
        <v>22</v>
      </c>
      <c r="C1694">
        <f>ASIN(SQRT((SIN(RADIANS(PARAMETERS!$D$8-B1694)/2)*SIN(RADIANS(PARAMETERS!$D$8-B1694)/2))+(COS(RADIANS(B1694))*COS(RADIANS(PARAMETERS!$D$8))*SIN(RADIANS(PARAMETERS!$D$9-A1694)/2)*SIN(RADIANS(PARAMETERS!$D$9-A1694)/2))))*2*3958.756</f>
        <v>504.70437791707076</v>
      </c>
      <c r="D1694">
        <v>4.2218904495239</v>
      </c>
      <c r="E1694">
        <v>5.4180974960326997</v>
      </c>
      <c r="F1694">
        <v>6.8289623260498002</v>
      </c>
      <c r="G1694">
        <v>7.8611640930176003</v>
      </c>
      <c r="H1694">
        <v>9.2729721069336009</v>
      </c>
      <c r="I1694" s="10">
        <f>IFERROR(EXP(TREND(LN($D$1:$H$1),LN(D1694:H1694),LN(Calculations!$B$2))),0)</f>
        <v>1.3100859066920273E-5</v>
      </c>
    </row>
    <row r="1695" spans="1:9" x14ac:dyDescent="0.35">
      <c r="A1695">
        <v>-63.5</v>
      </c>
      <c r="B1695">
        <v>22</v>
      </c>
      <c r="C1695">
        <f>ASIN(SQRT((SIN(RADIANS(PARAMETERS!$D$8-B1695)/2)*SIN(RADIANS(PARAMETERS!$D$8-B1695)/2))+(COS(RADIANS(B1695))*COS(RADIANS(PARAMETERS!$D$8))*SIN(RADIANS(PARAMETERS!$D$9-A1695)/2)*SIN(RADIANS(PARAMETERS!$D$9-A1695)/2))))*2*3958.756</f>
        <v>491.35302444549291</v>
      </c>
      <c r="D1695">
        <v>3.7166967391968</v>
      </c>
      <c r="E1695">
        <v>4.7913250923156996</v>
      </c>
      <c r="F1695">
        <v>6.0959825515746999</v>
      </c>
      <c r="G1695">
        <v>6.9991283416748002</v>
      </c>
      <c r="H1695">
        <v>8.2309093475341992</v>
      </c>
      <c r="I1695" s="10">
        <f>IFERROR(EXP(TREND(LN($D$1:$H$1),LN(D1695:H1695),LN(Calculations!$B$2))),0)</f>
        <v>9.8300309260860557E-6</v>
      </c>
    </row>
    <row r="1696" spans="1:9" x14ac:dyDescent="0.35">
      <c r="A1696">
        <v>-63</v>
      </c>
      <c r="B1696">
        <v>22</v>
      </c>
      <c r="C1696">
        <f>ASIN(SQRT((SIN(RADIANS(PARAMETERS!$D$8-B1696)/2)*SIN(RADIANS(PARAMETERS!$D$8-B1696)/2))+(COS(RADIANS(B1696))*COS(RADIANS(PARAMETERS!$D$8))*SIN(RADIANS(PARAMETERS!$D$9-A1696)/2)*SIN(RADIANS(PARAMETERS!$D$9-A1696)/2))))*2*3958.756</f>
        <v>479.86135843991275</v>
      </c>
      <c r="D1696">
        <v>3.2242355346679998</v>
      </c>
      <c r="E1696">
        <v>4.0917282104492001</v>
      </c>
      <c r="F1696">
        <v>5.3382930755615003</v>
      </c>
      <c r="G1696">
        <v>6.1128201484679998</v>
      </c>
      <c r="H1696">
        <v>7.1661052703857004</v>
      </c>
      <c r="I1696" s="10">
        <f>IFERROR(EXP(TREND(LN($D$1:$H$1),LN(D1696:H1696),LN(Calculations!$B$2))),0)</f>
        <v>7.0649018286638733E-6</v>
      </c>
    </row>
    <row r="1697" spans="1:9" x14ac:dyDescent="0.35">
      <c r="A1697">
        <v>-62.5</v>
      </c>
      <c r="B1697">
        <v>22</v>
      </c>
      <c r="C1697">
        <f>ASIN(SQRT((SIN(RADIANS(PARAMETERS!$D$8-B1697)/2)*SIN(RADIANS(PARAMETERS!$D$8-B1697)/2))+(COS(RADIANS(B1697))*COS(RADIANS(PARAMETERS!$D$8))*SIN(RADIANS(PARAMETERS!$D$9-A1697)/2)*SIN(RADIANS(PARAMETERS!$D$9-A1697)/2))))*2*3958.756</f>
        <v>470.36579720577396</v>
      </c>
      <c r="D1697">
        <v>2.7731466293335001</v>
      </c>
      <c r="E1697">
        <v>3.48206782341</v>
      </c>
      <c r="F1697">
        <v>4.5429129600525</v>
      </c>
      <c r="G1697">
        <v>5.2926974296570002</v>
      </c>
      <c r="H1697">
        <v>6.1848053932190004</v>
      </c>
      <c r="I1697" s="10">
        <f>IFERROR(EXP(TREND(LN($D$1:$H$1),LN(D1697:H1697),LN(Calculations!$B$2))),0)</f>
        <v>4.8156683162821579E-6</v>
      </c>
    </row>
    <row r="1698" spans="1:9" x14ac:dyDescent="0.35">
      <c r="A1698">
        <v>-62</v>
      </c>
      <c r="B1698">
        <v>22</v>
      </c>
      <c r="C1698">
        <f>ASIN(SQRT((SIN(RADIANS(PARAMETERS!$D$8-B1698)/2)*SIN(RADIANS(PARAMETERS!$D$8-B1698)/2))+(COS(RADIANS(B1698))*COS(RADIANS(PARAMETERS!$D$8))*SIN(RADIANS(PARAMETERS!$D$9-A1698)/2)*SIN(RADIANS(PARAMETERS!$D$9-A1698)/2))))*2*3958.756</f>
        <v>462.9892496988038</v>
      </c>
      <c r="D1698">
        <v>2.3777999877929998</v>
      </c>
      <c r="E1698">
        <v>2.9654817581177002</v>
      </c>
      <c r="F1698">
        <v>3.8384208679199001</v>
      </c>
      <c r="G1698">
        <v>4.4906525611876997</v>
      </c>
      <c r="H1698">
        <v>5.3422799110412997</v>
      </c>
      <c r="I1698" s="10">
        <f>IFERROR(EXP(TREND(LN($D$1:$H$1),LN(D1698:H1698),LN(Calculations!$B$2))),0)</f>
        <v>3.1188940477539847E-6</v>
      </c>
    </row>
    <row r="1699" spans="1:9" x14ac:dyDescent="0.35">
      <c r="A1699">
        <v>-61.5</v>
      </c>
      <c r="B1699">
        <v>22</v>
      </c>
      <c r="C1699">
        <f>ASIN(SQRT((SIN(RADIANS(PARAMETERS!$D$8-B1699)/2)*SIN(RADIANS(PARAMETERS!$D$8-B1699)/2))+(COS(RADIANS(B1699))*COS(RADIANS(PARAMETERS!$D$8))*SIN(RADIANS(PARAMETERS!$D$9-A1699)/2)*SIN(RADIANS(PARAMETERS!$D$9-A1699)/2))))*2*3958.756</f>
        <v>457.83421022794403</v>
      </c>
      <c r="D1699">
        <v>1.9533371925353999</v>
      </c>
      <c r="E1699">
        <v>2.5244152545928999</v>
      </c>
      <c r="F1699">
        <v>3.2497706413268999</v>
      </c>
      <c r="G1699">
        <v>3.7894036769867001</v>
      </c>
      <c r="H1699">
        <v>4.5379271507262997</v>
      </c>
      <c r="I1699" s="10">
        <f>IFERROR(EXP(TREND(LN($D$1:$H$1),LN(D1699:H1699),LN(Calculations!$B$2))),0)</f>
        <v>2.3254843130820938E-6</v>
      </c>
    </row>
    <row r="1700" spans="1:9" x14ac:dyDescent="0.35">
      <c r="A1700">
        <v>-61</v>
      </c>
      <c r="B1700">
        <v>22</v>
      </c>
      <c r="C1700">
        <f>ASIN(SQRT((SIN(RADIANS(PARAMETERS!$D$8-B1700)/2)*SIN(RADIANS(PARAMETERS!$D$8-B1700)/2))+(COS(RADIANS(B1700))*COS(RADIANS(PARAMETERS!$D$8))*SIN(RADIANS(PARAMETERS!$D$9-A1700)/2)*SIN(RADIANS(PARAMETERS!$D$9-A1700)/2))))*2*3958.756</f>
        <v>454.97623755781024</v>
      </c>
      <c r="D1700">
        <v>1.5835508108139</v>
      </c>
      <c r="E1700">
        <v>2.0855743885039999</v>
      </c>
      <c r="F1700">
        <v>2.7206907272339</v>
      </c>
      <c r="G1700">
        <v>3.1638505458832</v>
      </c>
      <c r="H1700">
        <v>3.7767336368561</v>
      </c>
      <c r="I1700" s="10">
        <f>IFERROR(EXP(TREND(LN($D$1:$H$1),LN(D1700:H1700),LN(Calculations!$B$2))),0)</f>
        <v>1.7249823444600324E-6</v>
      </c>
    </row>
    <row r="1701" spans="1:9" x14ac:dyDescent="0.35">
      <c r="A1701">
        <v>-60.5</v>
      </c>
      <c r="B1701">
        <v>22</v>
      </c>
      <c r="C1701">
        <f>ASIN(SQRT((SIN(RADIANS(PARAMETERS!$D$8-B1701)/2)*SIN(RADIANS(PARAMETERS!$D$8-B1701)/2))+(COS(RADIANS(B1701))*COS(RADIANS(PARAMETERS!$D$8))*SIN(RADIANS(PARAMETERS!$D$9-A1701)/2)*SIN(RADIANS(PARAMETERS!$D$9-A1701)/2))))*2*3958.756</f>
        <v>454.4586933413259</v>
      </c>
      <c r="D1701">
        <v>1.2403844594955</v>
      </c>
      <c r="E1701">
        <v>1.6062158346176001</v>
      </c>
      <c r="F1701">
        <v>2.1723802089690998</v>
      </c>
      <c r="G1701">
        <v>2.5373585224152002</v>
      </c>
      <c r="H1701">
        <v>3.0193078517914</v>
      </c>
      <c r="I1701" s="10">
        <f>IFERROR(EXP(TREND(LN($D$1:$H$1),LN(D1701:H1701),LN(Calculations!$B$2))),0)</f>
        <v>1.2031794107460961E-6</v>
      </c>
    </row>
    <row r="1702" spans="1:9" x14ac:dyDescent="0.35">
      <c r="A1702">
        <v>-60</v>
      </c>
      <c r="B1702">
        <v>22</v>
      </c>
      <c r="C1702">
        <f>ASIN(SQRT((SIN(RADIANS(PARAMETERS!$D$8-B1702)/2)*SIN(RADIANS(PARAMETERS!$D$8-B1702)/2))+(COS(RADIANS(B1702))*COS(RADIANS(PARAMETERS!$D$8))*SIN(RADIANS(PARAMETERS!$D$9-A1702)/2)*SIN(RADIANS(PARAMETERS!$D$9-A1702)/2))))*2*3958.756</f>
        <v>456.28954557071359</v>
      </c>
      <c r="D1702">
        <v>0.91084569692612005</v>
      </c>
      <c r="E1702">
        <v>1.1672683954239</v>
      </c>
      <c r="F1702">
        <v>1.5596252679825</v>
      </c>
      <c r="G1702">
        <v>1.8602273464203001</v>
      </c>
      <c r="H1702">
        <v>2.2816803455353001</v>
      </c>
      <c r="I1702" s="10">
        <f>IFERROR(EXP(TREND(LN($D$1:$H$1),LN(D1702:H1702),LN(Calculations!$B$2))),0)</f>
        <v>6.5211547873597179E-7</v>
      </c>
    </row>
    <row r="1703" spans="1:9" x14ac:dyDescent="0.35">
      <c r="A1703">
        <v>-59.5</v>
      </c>
      <c r="B1703">
        <v>22</v>
      </c>
      <c r="C1703">
        <f>ASIN(SQRT((SIN(RADIANS(PARAMETERS!$D$8-B1703)/2)*SIN(RADIANS(PARAMETERS!$D$8-B1703)/2))+(COS(RADIANS(B1703))*COS(RADIANS(PARAMETERS!$D$8))*SIN(RADIANS(PARAMETERS!$D$9-A1703)/2)*SIN(RADIANS(PARAMETERS!$D$9-A1703)/2))))*2*3958.756</f>
        <v>460.44076702151699</v>
      </c>
      <c r="D1703">
        <v>0.55758702754973999</v>
      </c>
      <c r="E1703">
        <v>0.70839715003966996</v>
      </c>
      <c r="F1703">
        <v>0.93698304891586004</v>
      </c>
      <c r="G1703">
        <v>1.1107199192046999</v>
      </c>
      <c r="H1703">
        <v>1.3560833930969001</v>
      </c>
      <c r="I1703" s="10">
        <f>IFERROR(EXP(TREND(LN($D$1:$H$1),LN(D1703:H1703),LN(Calculations!$B$2))),0)</f>
        <v>1.36781489319746E-7</v>
      </c>
    </row>
    <row r="1704" spans="1:9" x14ac:dyDescent="0.35">
      <c r="A1704">
        <v>-59</v>
      </c>
      <c r="B1704">
        <v>22</v>
      </c>
      <c r="C1704">
        <f>ASIN(SQRT((SIN(RADIANS(PARAMETERS!$D$8-B1704)/2)*SIN(RADIANS(PARAMETERS!$D$8-B1704)/2))+(COS(RADIANS(B1704))*COS(RADIANS(PARAMETERS!$D$8))*SIN(RADIANS(PARAMETERS!$D$9-A1704)/2)*SIN(RADIANS(PARAMETERS!$D$9-A1704)/2))))*2*3958.756</f>
        <v>466.8504317034961</v>
      </c>
      <c r="D1704">
        <v>0</v>
      </c>
      <c r="E1704">
        <v>0</v>
      </c>
      <c r="F1704">
        <v>0</v>
      </c>
      <c r="G1704">
        <v>0</v>
      </c>
      <c r="H1704">
        <v>0</v>
      </c>
      <c r="I1704" s="10">
        <f>IFERROR(EXP(TREND(LN($D$1:$H$1),LN(D1704:H1704),LN(Calculations!$B$2))),0)</f>
        <v>0</v>
      </c>
    </row>
    <row r="1705" spans="1:9" x14ac:dyDescent="0.35">
      <c r="A1705">
        <v>-90</v>
      </c>
      <c r="B1705">
        <v>22.5</v>
      </c>
      <c r="C1705">
        <f>ASIN(SQRT((SIN(RADIANS(PARAMETERS!$D$8-B1705)/2)*SIN(RADIANS(PARAMETERS!$D$8-B1705)/2))+(COS(RADIANS(B1705))*COS(RADIANS(PARAMETERS!$D$8))*SIN(RADIANS(PARAMETERS!$D$9-A1705)/2)*SIN(RADIANS(PARAMETERS!$D$9-A1705)/2))))*2*3958.756</f>
        <v>1976.0097315455296</v>
      </c>
      <c r="D1705">
        <v>1.7014608383179</v>
      </c>
      <c r="E1705">
        <v>2.5646390914917001</v>
      </c>
      <c r="F1705">
        <v>3.8443417549132999</v>
      </c>
      <c r="G1705">
        <v>4.91752576828</v>
      </c>
      <c r="H1705">
        <v>6.1866078376770002</v>
      </c>
      <c r="I1705" s="10">
        <f>IFERROR(EXP(TREND(LN($D$1:$H$1),LN(D1705:H1705),LN(Calculations!$B$2))),0)</f>
        <v>2.6572263822301318E-5</v>
      </c>
    </row>
    <row r="1706" spans="1:9" x14ac:dyDescent="0.35">
      <c r="A1706">
        <v>-89.5</v>
      </c>
      <c r="B1706">
        <v>22.5</v>
      </c>
      <c r="C1706">
        <f>ASIN(SQRT((SIN(RADIANS(PARAMETERS!$D$8-B1706)/2)*SIN(RADIANS(PARAMETERS!$D$8-B1706)/2))+(COS(RADIANS(B1706))*COS(RADIANS(PARAMETERS!$D$8))*SIN(RADIANS(PARAMETERS!$D$9-A1706)/2)*SIN(RADIANS(PARAMETERS!$D$9-A1706)/2))))*2*3958.756</f>
        <v>1944.5101749427163</v>
      </c>
      <c r="D1706">
        <v>1.5835726261139</v>
      </c>
      <c r="E1706">
        <v>2.4151072502136</v>
      </c>
      <c r="F1706">
        <v>3.6104750633239999</v>
      </c>
      <c r="G1706">
        <v>4.6108255386353001</v>
      </c>
      <c r="H1706">
        <v>5.8797526359557999</v>
      </c>
      <c r="I1706" s="10">
        <f>IFERROR(EXP(TREND(LN($D$1:$H$1),LN(D1706:H1706),LN(Calculations!$B$2))),0)</f>
        <v>2.4868586518004645E-5</v>
      </c>
    </row>
    <row r="1707" spans="1:9" x14ac:dyDescent="0.35">
      <c r="A1707">
        <v>-89</v>
      </c>
      <c r="B1707">
        <v>22.5</v>
      </c>
      <c r="C1707">
        <f>ASIN(SQRT((SIN(RADIANS(PARAMETERS!$D$8-B1707)/2)*SIN(RADIANS(PARAMETERS!$D$8-B1707)/2))+(COS(RADIANS(B1707))*COS(RADIANS(PARAMETERS!$D$8))*SIN(RADIANS(PARAMETERS!$D$9-A1707)/2)*SIN(RADIANS(PARAMETERS!$D$9-A1707)/2))))*2*3958.756</f>
        <v>1913.0410550096969</v>
      </c>
      <c r="D1707">
        <v>1.5284696817398</v>
      </c>
      <c r="E1707">
        <v>2.3437418937682999</v>
      </c>
      <c r="F1707">
        <v>3.4984502792357999</v>
      </c>
      <c r="G1707">
        <v>4.4636216163634996</v>
      </c>
      <c r="H1707">
        <v>5.7324333190918004</v>
      </c>
      <c r="I1707" s="10">
        <f>IFERROR(EXP(TREND(LN($D$1:$H$1),LN(D1707:H1707),LN(Calculations!$B$2))),0)</f>
        <v>2.404095705147541E-5</v>
      </c>
    </row>
    <row r="1708" spans="1:9" x14ac:dyDescent="0.35">
      <c r="A1708">
        <v>-88.5</v>
      </c>
      <c r="B1708">
        <v>22.5</v>
      </c>
      <c r="C1708">
        <f>ASIN(SQRT((SIN(RADIANS(PARAMETERS!$D$8-B1708)/2)*SIN(RADIANS(PARAMETERS!$D$8-B1708)/2))+(COS(RADIANS(B1708))*COS(RADIANS(PARAMETERS!$D$8))*SIN(RADIANS(PARAMETERS!$D$9-A1708)/2)*SIN(RADIANS(PARAMETERS!$D$9-A1708)/2))))*2*3958.756</f>
        <v>1881.604190690837</v>
      </c>
      <c r="D1708">
        <v>1.4333907365798999</v>
      </c>
      <c r="E1708">
        <v>2.2152678966521999</v>
      </c>
      <c r="F1708">
        <v>3.3222029209136998</v>
      </c>
      <c r="G1708">
        <v>4.2414984703064</v>
      </c>
      <c r="H1708">
        <v>5.5168766975403001</v>
      </c>
      <c r="I1708" s="10">
        <f>IFERROR(EXP(TREND(LN($D$1:$H$1),LN(D1708:H1708),LN(Calculations!$B$2))),0)</f>
        <v>2.3456975039930377E-5</v>
      </c>
    </row>
    <row r="1709" spans="1:9" x14ac:dyDescent="0.35">
      <c r="A1709">
        <v>-88</v>
      </c>
      <c r="B1709">
        <v>22.5</v>
      </c>
      <c r="C1709">
        <f>ASIN(SQRT((SIN(RADIANS(PARAMETERS!$D$8-B1709)/2)*SIN(RADIANS(PARAMETERS!$D$8-B1709)/2))+(COS(RADIANS(B1709))*COS(RADIANS(PARAMETERS!$D$8))*SIN(RADIANS(PARAMETERS!$D$9-A1709)/2)*SIN(RADIANS(PARAMETERS!$D$9-A1709)/2))))*2*3958.756</f>
        <v>1850.2015166556557</v>
      </c>
      <c r="D1709">
        <v>1.3144245147705</v>
      </c>
      <c r="E1709">
        <v>2.0247285366057999</v>
      </c>
      <c r="F1709">
        <v>3.0970947742461998</v>
      </c>
      <c r="G1709">
        <v>3.9587090015410999</v>
      </c>
      <c r="H1709">
        <v>5.2352600097656001</v>
      </c>
      <c r="I1709" s="10">
        <f>IFERROR(EXP(TREND(LN($D$1:$H$1),LN(D1709:H1709),LN(Calculations!$B$2))),0)</f>
        <v>2.2878008805804522E-5</v>
      </c>
    </row>
    <row r="1710" spans="1:9" x14ac:dyDescent="0.35">
      <c r="A1710">
        <v>-87.5</v>
      </c>
      <c r="B1710">
        <v>22.5</v>
      </c>
      <c r="C1710">
        <f>ASIN(SQRT((SIN(RADIANS(PARAMETERS!$D$8-B1710)/2)*SIN(RADIANS(PARAMETERS!$D$8-B1710)/2))+(COS(RADIANS(B1710))*COS(RADIANS(PARAMETERS!$D$8))*SIN(RADIANS(PARAMETERS!$D$9-A1710)/2)*SIN(RADIANS(PARAMETERS!$D$9-A1710)/2))))*2*3958.756</f>
        <v>1818.8350930085023</v>
      </c>
      <c r="D1710">
        <v>1.2436435222626001</v>
      </c>
      <c r="E1710">
        <v>1.9085162878035999</v>
      </c>
      <c r="F1710">
        <v>2.947952747345</v>
      </c>
      <c r="G1710">
        <v>3.7648966312407999</v>
      </c>
      <c r="H1710">
        <v>5.0165553092956996</v>
      </c>
      <c r="I1710" s="10">
        <f>IFERROR(EXP(TREND(LN($D$1:$H$1),LN(D1710:H1710),LN(Calculations!$B$2))),0)</f>
        <v>2.1818770134330308E-5</v>
      </c>
    </row>
    <row r="1711" spans="1:9" x14ac:dyDescent="0.35">
      <c r="A1711">
        <v>-87</v>
      </c>
      <c r="B1711">
        <v>22.5</v>
      </c>
      <c r="C1711">
        <f>ASIN(SQRT((SIN(RADIANS(PARAMETERS!$D$8-B1711)/2)*SIN(RADIANS(PARAMETERS!$D$8-B1711)/2))+(COS(RADIANS(B1711))*COS(RADIANS(PARAMETERS!$D$8))*SIN(RADIANS(PARAMETERS!$D$9-A1711)/2)*SIN(RADIANS(PARAMETERS!$D$9-A1711)/2))))*2*3958.756</f>
        <v>1787.5071159622671</v>
      </c>
      <c r="D1711">
        <v>1.1504781246185001</v>
      </c>
      <c r="E1711">
        <v>1.7556234598160001</v>
      </c>
      <c r="F1711">
        <v>2.7454843521118</v>
      </c>
      <c r="G1711">
        <v>3.5004603862761998</v>
      </c>
      <c r="H1711">
        <v>4.6550612449645996</v>
      </c>
      <c r="I1711" s="10">
        <f>IFERROR(EXP(TREND(LN($D$1:$H$1),LN(D1711:H1711),LN(Calculations!$B$2))),0)</f>
        <v>1.966140004581045E-5</v>
      </c>
    </row>
    <row r="1712" spans="1:9" x14ac:dyDescent="0.35">
      <c r="A1712">
        <v>-86.5</v>
      </c>
      <c r="B1712">
        <v>22.5</v>
      </c>
      <c r="C1712">
        <f>ASIN(SQRT((SIN(RADIANS(PARAMETERS!$D$8-B1712)/2)*SIN(RADIANS(PARAMETERS!$D$8-B1712)/2))+(COS(RADIANS(B1712))*COS(RADIANS(PARAMETERS!$D$8))*SIN(RADIANS(PARAMETERS!$D$9-A1712)/2)*SIN(RADIANS(PARAMETERS!$D$9-A1712)/2))))*2*3958.756</f>
        <v>1756.2199295869054</v>
      </c>
      <c r="D1712">
        <v>1.0675517320632999</v>
      </c>
      <c r="E1712">
        <v>1.6154811382294001</v>
      </c>
      <c r="F1712">
        <v>2.5477397441864</v>
      </c>
      <c r="G1712">
        <v>3.2356665134429998</v>
      </c>
      <c r="H1712">
        <v>4.2832379341125</v>
      </c>
      <c r="I1712" s="10">
        <f>IFERROR(EXP(TREND(LN($D$1:$H$1),LN(D1712:H1712),LN(Calculations!$B$2))),0)</f>
        <v>1.705216122897124E-5</v>
      </c>
    </row>
    <row r="1713" spans="1:9" x14ac:dyDescent="0.35">
      <c r="A1713">
        <v>-86</v>
      </c>
      <c r="B1713">
        <v>22.5</v>
      </c>
      <c r="C1713">
        <f>ASIN(SQRT((SIN(RADIANS(PARAMETERS!$D$8-B1713)/2)*SIN(RADIANS(PARAMETERS!$D$8-B1713)/2))+(COS(RADIANS(B1713))*COS(RADIANS(PARAMETERS!$D$8))*SIN(RADIANS(PARAMETERS!$D$9-A1713)/2)*SIN(RADIANS(PARAMETERS!$D$9-A1713)/2))))*2*3958.756</f>
        <v>1724.9760387578979</v>
      </c>
      <c r="D1713">
        <v>0.99291491508483998</v>
      </c>
      <c r="E1713">
        <v>1.4849592447280999</v>
      </c>
      <c r="F1713">
        <v>2.3522918224335001</v>
      </c>
      <c r="G1713">
        <v>2.9633281230927002</v>
      </c>
      <c r="H1713">
        <v>3.8855962753296001</v>
      </c>
      <c r="I1713" s="10">
        <f>IFERROR(EXP(TREND(LN($D$1:$H$1),LN(D1713:H1713),LN(Calculations!$B$2))),0)</f>
        <v>1.3918611174952396E-5</v>
      </c>
    </row>
    <row r="1714" spans="1:9" x14ac:dyDescent="0.35">
      <c r="A1714">
        <v>-85.5</v>
      </c>
      <c r="B1714">
        <v>22.5</v>
      </c>
      <c r="C1714">
        <f>ASIN(SQRT((SIN(RADIANS(PARAMETERS!$D$8-B1714)/2)*SIN(RADIANS(PARAMETERS!$D$8-B1714)/2))+(COS(RADIANS(B1714))*COS(RADIANS(PARAMETERS!$D$8))*SIN(RADIANS(PARAMETERS!$D$9-A1714)/2)*SIN(RADIANS(PARAMETERS!$D$9-A1714)/2))))*2*3958.756</f>
        <v>1693.7781234461343</v>
      </c>
      <c r="D1714">
        <v>0.93492782115936002</v>
      </c>
      <c r="E1714">
        <v>1.38771879673</v>
      </c>
      <c r="F1714">
        <v>2.2013123035431001</v>
      </c>
      <c r="G1714">
        <v>2.7587029933928999</v>
      </c>
      <c r="H1714">
        <v>3.5740742683411</v>
      </c>
      <c r="I1714" s="10">
        <f>IFERROR(EXP(TREND(LN($D$1:$H$1),LN(D1714:H1714),LN(Calculations!$B$2))),0)</f>
        <v>1.1630867849502079E-5</v>
      </c>
    </row>
    <row r="1715" spans="1:9" x14ac:dyDescent="0.35">
      <c r="A1715">
        <v>-85</v>
      </c>
      <c r="B1715">
        <v>22.5</v>
      </c>
      <c r="C1715">
        <f>ASIN(SQRT((SIN(RADIANS(PARAMETERS!$D$8-B1715)/2)*SIN(RADIANS(PARAMETERS!$D$8-B1715)/2))+(COS(RADIANS(B1715))*COS(RADIANS(PARAMETERS!$D$8))*SIN(RADIANS(PARAMETERS!$D$9-A1715)/2)*SIN(RADIANS(PARAMETERS!$D$9-A1715)/2))))*2*3958.756</f>
        <v>1662.6290545094275</v>
      </c>
      <c r="D1715">
        <v>0.91438281536101995</v>
      </c>
      <c r="E1715">
        <v>1.3725930452346999</v>
      </c>
      <c r="F1715">
        <v>2.2061502933502002</v>
      </c>
      <c r="G1715">
        <v>2.7622044086456001</v>
      </c>
      <c r="H1715">
        <v>3.5744285583496</v>
      </c>
      <c r="I1715" s="10">
        <f>IFERROR(EXP(TREND(LN($D$1:$H$1),LN(D1715:H1715),LN(Calculations!$B$2))),0)</f>
        <v>1.2520026306860804E-5</v>
      </c>
    </row>
    <row r="1716" spans="1:9" x14ac:dyDescent="0.35">
      <c r="A1716">
        <v>-84.5</v>
      </c>
      <c r="B1716">
        <v>22.5</v>
      </c>
      <c r="C1716">
        <f>ASIN(SQRT((SIN(RADIANS(PARAMETERS!$D$8-B1716)/2)*SIN(RADIANS(PARAMETERS!$D$8-B1716)/2))+(COS(RADIANS(B1716))*COS(RADIANS(PARAMETERS!$D$8))*SIN(RADIANS(PARAMETERS!$D$9-A1716)/2)*SIN(RADIANS(PARAMETERS!$D$9-A1716)/2))))*2*3958.756</f>
        <v>1631.5319111673048</v>
      </c>
      <c r="D1716">
        <v>1.0303549766541</v>
      </c>
      <c r="E1716">
        <v>1.6149311065673999</v>
      </c>
      <c r="F1716">
        <v>2.6094048023224001</v>
      </c>
      <c r="G1716">
        <v>3.3308002948761</v>
      </c>
      <c r="H1716">
        <v>4.4354395866393999</v>
      </c>
      <c r="I1716" s="10">
        <f>IFERROR(EXP(TREND(LN($D$1:$H$1),LN(D1716:H1716),LN(Calculations!$B$2))),0)</f>
        <v>2.1300669178265652E-5</v>
      </c>
    </row>
    <row r="1717" spans="1:9" x14ac:dyDescent="0.35">
      <c r="A1717">
        <v>-84</v>
      </c>
      <c r="B1717">
        <v>22.5</v>
      </c>
      <c r="C1717">
        <f>ASIN(SQRT((SIN(RADIANS(PARAMETERS!$D$8-B1717)/2)*SIN(RADIANS(PARAMETERS!$D$8-B1717)/2))+(COS(RADIANS(B1717))*COS(RADIANS(PARAMETERS!$D$8))*SIN(RADIANS(PARAMETERS!$D$9-A1717)/2)*SIN(RADIANS(PARAMETERS!$D$9-A1717)/2))))*2*3958.756</f>
        <v>1600.4900003652667</v>
      </c>
      <c r="D1717">
        <v>1.4494577646255</v>
      </c>
      <c r="E1717">
        <v>2.3856108188628999</v>
      </c>
      <c r="F1717">
        <v>3.8100318908691002</v>
      </c>
      <c r="G1717">
        <v>5.0652384757995996</v>
      </c>
      <c r="H1717">
        <v>6.6083445549011</v>
      </c>
      <c r="I1717" s="10">
        <f>IFERROR(EXP(TREND(LN($D$1:$H$1),LN(D1717:H1717),LN(Calculations!$B$2))),0)</f>
        <v>4.4570104558064438E-5</v>
      </c>
    </row>
    <row r="1718" spans="1:9" x14ac:dyDescent="0.35">
      <c r="A1718">
        <v>-83.5</v>
      </c>
      <c r="B1718">
        <v>22.5</v>
      </c>
      <c r="C1718">
        <f>ASIN(SQRT((SIN(RADIANS(PARAMETERS!$D$8-B1718)/2)*SIN(RADIANS(PARAMETERS!$D$8-B1718)/2))+(COS(RADIANS(B1718))*COS(RADIANS(PARAMETERS!$D$8))*SIN(RADIANS(PARAMETERS!$D$9-A1718)/2)*SIN(RADIANS(PARAMETERS!$D$9-A1718)/2))))*2*3958.756</f>
        <v>1569.5068782628837</v>
      </c>
      <c r="D1718">
        <v>2.4164133071899001</v>
      </c>
      <c r="E1718">
        <v>3.9132218360900999</v>
      </c>
      <c r="F1718">
        <v>6.4820380210876003</v>
      </c>
      <c r="G1718">
        <v>8.5446205139159996</v>
      </c>
      <c r="H1718">
        <v>11.719083786011</v>
      </c>
      <c r="I1718" s="10">
        <f>IFERROR(EXP(TREND(LN($D$1:$H$1),LN(D1718:H1718),LN(Calculations!$B$2))),0)</f>
        <v>1.0723319287304866E-4</v>
      </c>
    </row>
    <row r="1719" spans="1:9" x14ac:dyDescent="0.35">
      <c r="A1719">
        <v>-83</v>
      </c>
      <c r="B1719">
        <v>22.5</v>
      </c>
      <c r="C1719">
        <f>ASIN(SQRT((SIN(RADIANS(PARAMETERS!$D$8-B1719)/2)*SIN(RADIANS(PARAMETERS!$D$8-B1719)/2))+(COS(RADIANS(B1719))*COS(RADIANS(PARAMETERS!$D$8))*SIN(RADIANS(PARAMETERS!$D$9-A1719)/2)*SIN(RADIANS(PARAMETERS!$D$9-A1719)/2))))*2*3958.756</f>
        <v>1538.5863741124142</v>
      </c>
      <c r="D1719">
        <v>4.3480100631714</v>
      </c>
      <c r="E1719">
        <v>7.2815322875976998</v>
      </c>
      <c r="F1719">
        <v>12.381540298461999</v>
      </c>
      <c r="G1719">
        <v>15.920478820801</v>
      </c>
      <c r="H1719">
        <v>21.383014678955</v>
      </c>
      <c r="I1719" s="10">
        <f>IFERROR(EXP(TREND(LN($D$1:$H$1),LN(D1719:H1719),LN(Calculations!$B$2))),0)</f>
        <v>2.6743306005799945E-4</v>
      </c>
    </row>
    <row r="1720" spans="1:9" x14ac:dyDescent="0.35">
      <c r="A1720">
        <v>-82.5</v>
      </c>
      <c r="B1720">
        <v>22.5</v>
      </c>
      <c r="C1720">
        <f>ASIN(SQRT((SIN(RADIANS(PARAMETERS!$D$8-B1720)/2)*SIN(RADIANS(PARAMETERS!$D$8-B1720)/2))+(COS(RADIANS(B1720))*COS(RADIANS(PARAMETERS!$D$8))*SIN(RADIANS(PARAMETERS!$D$9-A1720)/2)*SIN(RADIANS(PARAMETERS!$D$9-A1720)/2))))*2*3958.756</f>
        <v>1507.7326168317854</v>
      </c>
      <c r="D1720">
        <v>8.3221597671509002</v>
      </c>
      <c r="E1720">
        <v>14.201499938965</v>
      </c>
      <c r="F1720">
        <v>23.657733917236001</v>
      </c>
      <c r="G1720">
        <v>30.240467071533001</v>
      </c>
      <c r="H1720">
        <v>39.163703918457003</v>
      </c>
      <c r="I1720" s="10">
        <f>IFERROR(EXP(TREND(LN($D$1:$H$1),LN(D1720:H1720),LN(Calculations!$B$2))),0)</f>
        <v>6.6069114059622231E-4</v>
      </c>
    </row>
    <row r="1721" spans="1:9" x14ac:dyDescent="0.35">
      <c r="A1721">
        <v>-82</v>
      </c>
      <c r="B1721">
        <v>22.5</v>
      </c>
      <c r="C1721">
        <f>ASIN(SQRT((SIN(RADIANS(PARAMETERS!$D$8-B1721)/2)*SIN(RADIANS(PARAMETERS!$D$8-B1721)/2))+(COS(RADIANS(B1721))*COS(RADIANS(PARAMETERS!$D$8))*SIN(RADIANS(PARAMETERS!$D$9-A1721)/2)*SIN(RADIANS(PARAMETERS!$D$9-A1721)/2))))*2*3958.756</f>
        <v>1476.950064618432</v>
      </c>
      <c r="D1721">
        <v>13.867034912109</v>
      </c>
      <c r="E1721">
        <v>22.695068359375</v>
      </c>
      <c r="F1721">
        <v>35.012229919433999</v>
      </c>
      <c r="G1721">
        <v>44.462947845458999</v>
      </c>
      <c r="H1721">
        <v>58.62837600708</v>
      </c>
      <c r="I1721" s="10">
        <f>IFERROR(EXP(TREND(LN($D$1:$H$1),LN(D1721:H1721),LN(Calculations!$B$2))),0)</f>
        <v>1.2489269978760032E-3</v>
      </c>
    </row>
    <row r="1722" spans="1:9" x14ac:dyDescent="0.35">
      <c r="A1722">
        <v>-81.5</v>
      </c>
      <c r="B1722">
        <v>22.5</v>
      </c>
      <c r="C1722">
        <f>ASIN(SQRT((SIN(RADIANS(PARAMETERS!$D$8-B1722)/2)*SIN(RADIANS(PARAMETERS!$D$8-B1722)/2))+(COS(RADIANS(B1722))*COS(RADIANS(PARAMETERS!$D$8))*SIN(RADIANS(PARAMETERS!$D$9-A1722)/2)*SIN(RADIANS(PARAMETERS!$D$9-A1722)/2))))*2*3958.756</f>
        <v>1446.2435379995818</v>
      </c>
      <c r="D1722">
        <v>17.111106872558999</v>
      </c>
      <c r="E1722">
        <v>27.874435424805</v>
      </c>
      <c r="F1722">
        <v>41.967853546142997</v>
      </c>
      <c r="G1722">
        <v>53.827739715576001</v>
      </c>
      <c r="H1722">
        <v>67.256645202637003</v>
      </c>
      <c r="I1722" s="10">
        <f>IFERROR(EXP(TREND(LN($D$1:$H$1),LN(D1722:H1722),LN(Calculations!$B$2))),0)</f>
        <v>1.7034413437793602E-3</v>
      </c>
    </row>
    <row r="1723" spans="1:9" x14ac:dyDescent="0.35">
      <c r="A1723">
        <v>-81</v>
      </c>
      <c r="B1723">
        <v>22.5</v>
      </c>
      <c r="C1723">
        <f>ASIN(SQRT((SIN(RADIANS(PARAMETERS!$D$8-B1723)/2)*SIN(RADIANS(PARAMETERS!$D$8-B1723)/2))+(COS(RADIANS(B1723))*COS(RADIANS(PARAMETERS!$D$8))*SIN(RADIANS(PARAMETERS!$D$9-A1723)/2)*SIN(RADIANS(PARAMETERS!$D$9-A1723)/2))))*2*3958.756</f>
        <v>1415.6182567709777</v>
      </c>
      <c r="D1723">
        <v>15.61420249939</v>
      </c>
      <c r="E1723">
        <v>25.911796569823998</v>
      </c>
      <c r="F1723">
        <v>38.68431854248</v>
      </c>
      <c r="G1723">
        <v>49.361701965332003</v>
      </c>
      <c r="H1723">
        <v>63.183040618896001</v>
      </c>
      <c r="I1723" s="10">
        <f>IFERROR(EXP(TREND(LN($D$1:$H$1),LN(D1723:H1723),LN(Calculations!$B$2))),0)</f>
        <v>1.4892121121668092E-3</v>
      </c>
    </row>
    <row r="1724" spans="1:9" x14ac:dyDescent="0.35">
      <c r="A1724">
        <v>-80.5</v>
      </c>
      <c r="B1724">
        <v>22.5</v>
      </c>
      <c r="C1724">
        <f>ASIN(SQRT((SIN(RADIANS(PARAMETERS!$D$8-B1724)/2)*SIN(RADIANS(PARAMETERS!$D$8-B1724)/2))+(COS(RADIANS(B1724))*COS(RADIANS(PARAMETERS!$D$8))*SIN(RADIANS(PARAMETERS!$D$9-A1724)/2)*SIN(RADIANS(PARAMETERS!$D$9-A1724)/2))))*2*3958.756</f>
        <v>1385.0798813408903</v>
      </c>
      <c r="D1724">
        <v>11.250485420226999</v>
      </c>
      <c r="E1724">
        <v>17.920526504516999</v>
      </c>
      <c r="F1724">
        <v>29.138910293578999</v>
      </c>
      <c r="G1724">
        <v>36.668426513672003</v>
      </c>
      <c r="H1724">
        <v>48.019676208496001</v>
      </c>
      <c r="I1724" s="10">
        <f>IFERROR(EXP(TREND(LN($D$1:$H$1),LN(D1724:H1724),LN(Calculations!$B$2))),0)</f>
        <v>9.0577481920869722E-4</v>
      </c>
    </row>
    <row r="1725" spans="1:9" x14ac:dyDescent="0.35">
      <c r="A1725">
        <v>-80</v>
      </c>
      <c r="B1725">
        <v>22.5</v>
      </c>
      <c r="C1725">
        <f>ASIN(SQRT((SIN(RADIANS(PARAMETERS!$D$8-B1725)/2)*SIN(RADIANS(PARAMETERS!$D$8-B1725)/2))+(COS(RADIANS(B1725))*COS(RADIANS(PARAMETERS!$D$8))*SIN(RADIANS(PARAMETERS!$D$9-A1725)/2)*SIN(RADIANS(PARAMETERS!$D$9-A1725)/2))))*2*3958.756</f>
        <v>1354.6345590708363</v>
      </c>
      <c r="D1725">
        <v>6.6266016960143999</v>
      </c>
      <c r="E1725">
        <v>10.745903968811</v>
      </c>
      <c r="F1725">
        <v>16.95524597168</v>
      </c>
      <c r="G1725">
        <v>22.189720153808999</v>
      </c>
      <c r="H1725">
        <v>29.174257278441999</v>
      </c>
      <c r="I1725" s="10">
        <f>IFERROR(EXP(TREND(LN($D$1:$H$1),LN(D1725:H1725),LN(Calculations!$B$2))),0)</f>
        <v>4.0985053853276587E-4</v>
      </c>
    </row>
    <row r="1726" spans="1:9" x14ac:dyDescent="0.35">
      <c r="A1726">
        <v>-79.5</v>
      </c>
      <c r="B1726">
        <v>22.5</v>
      </c>
      <c r="C1726">
        <f>ASIN(SQRT((SIN(RADIANS(PARAMETERS!$D$8-B1726)/2)*SIN(RADIANS(PARAMETERS!$D$8-B1726)/2))+(COS(RADIANS(B1726))*COS(RADIANS(PARAMETERS!$D$8))*SIN(RADIANS(PARAMETERS!$D$9-A1726)/2)*SIN(RADIANS(PARAMETERS!$D$9-A1726)/2))))*2*3958.756</f>
        <v>1324.2889762899515</v>
      </c>
      <c r="D1726">
        <v>5.0199723243712997</v>
      </c>
      <c r="E1726">
        <v>7.1396393775940004</v>
      </c>
      <c r="F1726">
        <v>10.730924606323001</v>
      </c>
      <c r="G1726">
        <v>13.266011238098001</v>
      </c>
      <c r="H1726">
        <v>16.764387130736999</v>
      </c>
      <c r="I1726" s="10">
        <f>IFERROR(EXP(TREND(LN($D$1:$H$1),LN(D1726:H1726),LN(Calculations!$B$2))),0)</f>
        <v>1.4112680140951418E-4</v>
      </c>
    </row>
    <row r="1727" spans="1:9" x14ac:dyDescent="0.35">
      <c r="A1727">
        <v>-79</v>
      </c>
      <c r="B1727">
        <v>22.5</v>
      </c>
      <c r="C1727">
        <f>ASIN(SQRT((SIN(RADIANS(PARAMETERS!$D$8-B1727)/2)*SIN(RADIANS(PARAMETERS!$D$8-B1727)/2))+(COS(RADIANS(B1727))*COS(RADIANS(PARAMETERS!$D$8))*SIN(RADIANS(PARAMETERS!$D$9-A1727)/2)*SIN(RADIANS(PARAMETERS!$D$9-A1727)/2))))*2*3958.756</f>
        <v>1294.0504167581146</v>
      </c>
      <c r="D1727">
        <v>4.7417097091675</v>
      </c>
      <c r="E1727">
        <v>6.5076508522034002</v>
      </c>
      <c r="F1727">
        <v>9.1593475341796999</v>
      </c>
      <c r="G1727">
        <v>11.275887489319</v>
      </c>
      <c r="H1727">
        <v>13.461276054381999</v>
      </c>
      <c r="I1727" s="10">
        <f>IFERROR(EXP(TREND(LN($D$1:$H$1),LN(D1727:H1727),LN(Calculations!$B$2))),0)</f>
        <v>7.6411883551830248E-5</v>
      </c>
    </row>
    <row r="1728" spans="1:9" x14ac:dyDescent="0.35">
      <c r="A1728">
        <v>-78.5</v>
      </c>
      <c r="B1728">
        <v>22.5</v>
      </c>
      <c r="C1728">
        <f>ASIN(SQRT((SIN(RADIANS(PARAMETERS!$D$8-B1728)/2)*SIN(RADIANS(PARAMETERS!$D$8-B1728)/2))+(COS(RADIANS(B1728))*COS(RADIANS(PARAMETERS!$D$8))*SIN(RADIANS(PARAMETERS!$D$9-A1728)/2)*SIN(RADIANS(PARAMETERS!$D$9-A1728)/2))))*2*3958.756</f>
        <v>1263.9268274651251</v>
      </c>
      <c r="D1728">
        <v>5.1647548675537003</v>
      </c>
      <c r="E1728">
        <v>6.8670573234557999</v>
      </c>
      <c r="F1728">
        <v>9.5786933898925994</v>
      </c>
      <c r="G1728">
        <v>11.629721641541</v>
      </c>
      <c r="H1728">
        <v>13.581659317016999</v>
      </c>
      <c r="I1728" s="10">
        <f>IFERROR(EXP(TREND(LN($D$1:$H$1),LN(D1728:H1728),LN(Calculations!$B$2))),0)</f>
        <v>7.0024162247159642E-5</v>
      </c>
    </row>
    <row r="1729" spans="1:9" x14ac:dyDescent="0.35">
      <c r="A1729">
        <v>-78</v>
      </c>
      <c r="B1729">
        <v>22.5</v>
      </c>
      <c r="C1729">
        <f>ASIN(SQRT((SIN(RADIANS(PARAMETERS!$D$8-B1729)/2)*SIN(RADIANS(PARAMETERS!$D$8-B1729)/2))+(COS(RADIANS(B1729))*COS(RADIANS(PARAMETERS!$D$8))*SIN(RADIANS(PARAMETERS!$D$9-A1729)/2)*SIN(RADIANS(PARAMETERS!$D$9-A1729)/2))))*2*3958.756</f>
        <v>1233.9268927813237</v>
      </c>
      <c r="D1729">
        <v>5.6503190994262997</v>
      </c>
      <c r="E1729">
        <v>7.5695805549621999</v>
      </c>
      <c r="F1729">
        <v>10.652136802673001</v>
      </c>
      <c r="G1729">
        <v>12.499243736266999</v>
      </c>
      <c r="H1729">
        <v>14.636615753174</v>
      </c>
      <c r="I1729" s="10">
        <f>IFERROR(EXP(TREND(LN($D$1:$H$1),LN(D1729:H1729),LN(Calculations!$B$2))),0)</f>
        <v>8.1869186156120993E-5</v>
      </c>
    </row>
    <row r="1730" spans="1:9" x14ac:dyDescent="0.35">
      <c r="A1730">
        <v>-77.5</v>
      </c>
      <c r="B1730">
        <v>22.5</v>
      </c>
      <c r="C1730">
        <f>ASIN(SQRT((SIN(RADIANS(PARAMETERS!$D$8-B1730)/2)*SIN(RADIANS(PARAMETERS!$D$8-B1730)/2))+(COS(RADIANS(B1730))*COS(RADIANS(PARAMETERS!$D$8))*SIN(RADIANS(PARAMETERS!$D$9-A1730)/2)*SIN(RADIANS(PARAMETERS!$D$9-A1730)/2))))*2*3958.756</f>
        <v>1204.0601181205095</v>
      </c>
      <c r="D1730">
        <v>6.2064709663390998</v>
      </c>
      <c r="E1730">
        <v>8.4030513763428001</v>
      </c>
      <c r="F1730">
        <v>11.784193992615</v>
      </c>
      <c r="G1730">
        <v>13.546318054199</v>
      </c>
      <c r="H1730">
        <v>15.952791213989</v>
      </c>
      <c r="I1730" s="10">
        <f>IFERROR(EXP(TREND(LN($D$1:$H$1),LN(D1730:H1730),LN(Calculations!$B$2))),0)</f>
        <v>9.8639900878114744E-5</v>
      </c>
    </row>
    <row r="1731" spans="1:9" x14ac:dyDescent="0.35">
      <c r="A1731">
        <v>-77</v>
      </c>
      <c r="B1731">
        <v>22.5</v>
      </c>
      <c r="C1731">
        <f>ASIN(SQRT((SIN(RADIANS(PARAMETERS!$D$8-B1731)/2)*SIN(RADIANS(PARAMETERS!$D$8-B1731)/2))+(COS(RADIANS(B1731))*COS(RADIANS(PARAMETERS!$D$8))*SIN(RADIANS(PARAMETERS!$D$9-A1731)/2)*SIN(RADIANS(PARAMETERS!$D$9-A1731)/2))))*2*3958.756</f>
        <v>1174.336924440496</v>
      </c>
      <c r="D1731">
        <v>6.8244757652282999</v>
      </c>
      <c r="E1731">
        <v>9.3743171691894993</v>
      </c>
      <c r="F1731">
        <v>12.801780700684001</v>
      </c>
      <c r="G1731">
        <v>14.835693359375</v>
      </c>
      <c r="H1731">
        <v>17.637985229491999</v>
      </c>
      <c r="I1731" s="10">
        <f>IFERROR(EXP(TREND(LN($D$1:$H$1),LN(D1731:H1731),LN(Calculations!$B$2))),0)</f>
        <v>1.2216990290704076E-4</v>
      </c>
    </row>
    <row r="1732" spans="1:9" x14ac:dyDescent="0.35">
      <c r="A1732">
        <v>-76.5</v>
      </c>
      <c r="B1732">
        <v>22.5</v>
      </c>
      <c r="C1732">
        <f>ASIN(SQRT((SIN(RADIANS(PARAMETERS!$D$8-B1732)/2)*SIN(RADIANS(PARAMETERS!$D$8-B1732)/2))+(COS(RADIANS(B1732))*COS(RADIANS(PARAMETERS!$D$8))*SIN(RADIANS(PARAMETERS!$D$9-A1732)/2)*SIN(RADIANS(PARAMETERS!$D$9-A1732)/2))))*2*3958.756</f>
        <v>1144.7687550911851</v>
      </c>
      <c r="D1732">
        <v>7.4985704421996999</v>
      </c>
      <c r="E1732">
        <v>10.498653411865</v>
      </c>
      <c r="F1732">
        <v>14.042364120483001</v>
      </c>
      <c r="G1732">
        <v>16.467994689941001</v>
      </c>
      <c r="H1732">
        <v>19.853637695313001</v>
      </c>
      <c r="I1732" s="10">
        <f>IFERROR(EXP(TREND(LN($D$1:$H$1),LN(D1732:H1732),LN(Calculations!$B$2))),0)</f>
        <v>1.6155074958818655E-4</v>
      </c>
    </row>
    <row r="1733" spans="1:9" x14ac:dyDescent="0.35">
      <c r="A1733">
        <v>-76</v>
      </c>
      <c r="B1733">
        <v>22.5</v>
      </c>
      <c r="C1733">
        <f>ASIN(SQRT((SIN(RADIANS(PARAMETERS!$D$8-B1733)/2)*SIN(RADIANS(PARAMETERS!$D$8-B1733)/2))+(COS(RADIANS(B1733))*COS(RADIANS(PARAMETERS!$D$8))*SIN(RADIANS(PARAMETERS!$D$9-A1733)/2)*SIN(RADIANS(PARAMETERS!$D$9-A1733)/2))))*2*3958.756</f>
        <v>1115.3681967251982</v>
      </c>
      <c r="D1733">
        <v>8.0940065383911008</v>
      </c>
      <c r="E1733">
        <v>11.516354560851999</v>
      </c>
      <c r="F1733">
        <v>15.25700378418</v>
      </c>
      <c r="G1733">
        <v>18.103700637816999</v>
      </c>
      <c r="H1733">
        <v>22.128314971923999</v>
      </c>
      <c r="I1733" s="10">
        <f>IFERROR(EXP(TREND(LN($D$1:$H$1),LN(D1733:H1733),LN(Calculations!$B$2))),0)</f>
        <v>2.096627257273605E-4</v>
      </c>
    </row>
    <row r="1734" spans="1:9" x14ac:dyDescent="0.35">
      <c r="A1734">
        <v>-75.5</v>
      </c>
      <c r="B1734">
        <v>22.5</v>
      </c>
      <c r="C1734">
        <f>ASIN(SQRT((SIN(RADIANS(PARAMETERS!$D$8-B1734)/2)*SIN(RADIANS(PARAMETERS!$D$8-B1734)/2))+(COS(RADIANS(B1734))*COS(RADIANS(PARAMETERS!$D$8))*SIN(RADIANS(PARAMETERS!$D$9-A1734)/2)*SIN(RADIANS(PARAMETERS!$D$9-A1734)/2))))*2*3958.756</f>
        <v>1086.1491162111035</v>
      </c>
      <c r="D1734">
        <v>8.3201847076415998</v>
      </c>
      <c r="E1734">
        <v>11.817268371581999</v>
      </c>
      <c r="F1734">
        <v>15.818388938904</v>
      </c>
      <c r="G1734">
        <v>18.888257980346999</v>
      </c>
      <c r="H1734">
        <v>23.258302688598999</v>
      </c>
      <c r="I1734" s="10">
        <f>IFERROR(EXP(TREND(LN($D$1:$H$1),LN(D1734:H1734),LN(Calculations!$B$2))),0)</f>
        <v>2.3653628099258082E-4</v>
      </c>
    </row>
    <row r="1735" spans="1:9" x14ac:dyDescent="0.35">
      <c r="A1735">
        <v>-75</v>
      </c>
      <c r="B1735">
        <v>22.5</v>
      </c>
      <c r="C1735">
        <f>ASIN(SQRT((SIN(RADIANS(PARAMETERS!$D$8-B1735)/2)*SIN(RADIANS(PARAMETERS!$D$8-B1735)/2))+(COS(RADIANS(B1735))*COS(RADIANS(PARAMETERS!$D$8))*SIN(RADIANS(PARAMETERS!$D$9-A1735)/2)*SIN(RADIANS(PARAMETERS!$D$9-A1735)/2))))*2*3958.756</f>
        <v>1057.1268157316435</v>
      </c>
      <c r="D1735">
        <v>7.9471664428711</v>
      </c>
      <c r="E1735">
        <v>11.389039993286</v>
      </c>
      <c r="F1735">
        <v>15.206799507141</v>
      </c>
      <c r="G1735">
        <v>18.112436294556002</v>
      </c>
      <c r="H1735">
        <v>22.237361907958999</v>
      </c>
      <c r="I1735" s="10">
        <f>IFERROR(EXP(TREND(LN($D$1:$H$1),LN(D1735:H1735),LN(Calculations!$B$2))),0)</f>
        <v>2.1548554937143359E-4</v>
      </c>
    </row>
    <row r="1736" spans="1:9" x14ac:dyDescent="0.35">
      <c r="A1736">
        <v>-74.5</v>
      </c>
      <c r="B1736">
        <v>22.5</v>
      </c>
      <c r="C1736">
        <f>ASIN(SQRT((SIN(RADIANS(PARAMETERS!$D$8-B1736)/2)*SIN(RADIANS(PARAMETERS!$D$8-B1736)/2))+(COS(RADIANS(B1736))*COS(RADIANS(PARAMETERS!$D$8))*SIN(RADIANS(PARAMETERS!$D$9-A1736)/2)*SIN(RADIANS(PARAMETERS!$D$9-A1736)/2))))*2*3958.756</f>
        <v>1028.318208503606</v>
      </c>
      <c r="D1736">
        <v>7.0955629348754998</v>
      </c>
      <c r="E1736">
        <v>9.952748298645</v>
      </c>
      <c r="F1736">
        <v>13.625744819641</v>
      </c>
      <c r="G1736">
        <v>16.054122924805</v>
      </c>
      <c r="H1736">
        <v>19.460910797118999</v>
      </c>
      <c r="I1736" s="10">
        <f>IFERROR(EXP(TREND(LN($D$1:$H$1),LN(D1736:H1736),LN(Calculations!$B$2))),0)</f>
        <v>1.6050226642470714E-4</v>
      </c>
    </row>
    <row r="1737" spans="1:9" x14ac:dyDescent="0.35">
      <c r="A1737">
        <v>-74</v>
      </c>
      <c r="B1737">
        <v>22.5</v>
      </c>
      <c r="C1737">
        <f>ASIN(SQRT((SIN(RADIANS(PARAMETERS!$D$8-B1737)/2)*SIN(RADIANS(PARAMETERS!$D$8-B1737)/2))+(COS(RADIANS(B1737))*COS(RADIANS(PARAMETERS!$D$8))*SIN(RADIANS(PARAMETERS!$D$9-A1737)/2)*SIN(RADIANS(PARAMETERS!$D$9-A1737)/2))))*2*3958.756</f>
        <v>999.74201781223667</v>
      </c>
      <c r="D1737">
        <v>6.1351594924926998</v>
      </c>
      <c r="E1737">
        <v>8.3441028594971005</v>
      </c>
      <c r="F1737">
        <v>11.787657737731999</v>
      </c>
      <c r="G1737">
        <v>13.677715301514001</v>
      </c>
      <c r="H1737">
        <v>16.285398483276001</v>
      </c>
      <c r="I1737" s="10">
        <f>IFERROR(EXP(TREND(LN($D$1:$H$1),LN(D1737:H1737),LN(Calculations!$B$2))),0)</f>
        <v>1.0698284003895838E-4</v>
      </c>
    </row>
    <row r="1738" spans="1:9" x14ac:dyDescent="0.35">
      <c r="A1738">
        <v>-73.5</v>
      </c>
      <c r="B1738">
        <v>22.5</v>
      </c>
      <c r="C1738">
        <f>ASIN(SQRT((SIN(RADIANS(PARAMETERS!$D$8-B1738)/2)*SIN(RADIANS(PARAMETERS!$D$8-B1738)/2))+(COS(RADIANS(B1738))*COS(RADIANS(PARAMETERS!$D$8))*SIN(RADIANS(PARAMETERS!$D$9-A1738)/2)*SIN(RADIANS(PARAMETERS!$D$9-A1738)/2))))*2*3958.756</f>
        <v>971.41900229509895</v>
      </c>
      <c r="D1738">
        <v>5.3721728324890003</v>
      </c>
      <c r="E1738">
        <v>7.0726509094237997</v>
      </c>
      <c r="F1738">
        <v>9.7523117065430007</v>
      </c>
      <c r="G1738">
        <v>11.728827476500999</v>
      </c>
      <c r="H1738">
        <v>13.743041038513001</v>
      </c>
      <c r="I1738" s="10">
        <f>IFERROR(EXP(TREND(LN($D$1:$H$1),LN(D1738:H1738),LN(Calculations!$B$2))),0)</f>
        <v>6.7096272666366654E-5</v>
      </c>
    </row>
    <row r="1739" spans="1:9" x14ac:dyDescent="0.35">
      <c r="A1739">
        <v>-73</v>
      </c>
      <c r="B1739">
        <v>22.5</v>
      </c>
      <c r="C1739">
        <f>ASIN(SQRT((SIN(RADIANS(PARAMETERS!$D$8-B1739)/2)*SIN(RADIANS(PARAMETERS!$D$8-B1739)/2))+(COS(RADIANS(B1739))*COS(RADIANS(PARAMETERS!$D$8))*SIN(RADIANS(PARAMETERS!$D$9-A1739)/2)*SIN(RADIANS(PARAMETERS!$D$9-A1739)/2))))*2*3958.756</f>
        <v>943.37221061219452</v>
      </c>
      <c r="D1739">
        <v>4.8462109565734997</v>
      </c>
      <c r="E1739">
        <v>6.3230633735656996</v>
      </c>
      <c r="F1739">
        <v>8.4724569320678995</v>
      </c>
      <c r="G1739">
        <v>10.122892379761</v>
      </c>
      <c r="H1739">
        <v>12.188938140869</v>
      </c>
      <c r="I1739" s="10">
        <f>IFERROR(EXP(TREND(LN($D$1:$H$1),LN(D1739:H1739),LN(Calculations!$B$2))),0)</f>
        <v>4.4533288050988209E-5</v>
      </c>
    </row>
    <row r="1740" spans="1:9" x14ac:dyDescent="0.35">
      <c r="A1740">
        <v>-72.5</v>
      </c>
      <c r="B1740">
        <v>22.5</v>
      </c>
      <c r="C1740">
        <f>ASIN(SQRT((SIN(RADIANS(PARAMETERS!$D$8-B1740)/2)*SIN(RADIANS(PARAMETERS!$D$8-B1740)/2))+(COS(RADIANS(B1740))*COS(RADIANS(PARAMETERS!$D$8))*SIN(RADIANS(PARAMETERS!$D$9-A1740)/2)*SIN(RADIANS(PARAMETERS!$D$9-A1740)/2))))*2*3958.756</f>
        <v>915.62726876179693</v>
      </c>
      <c r="D1740">
        <v>4.6104760169982999</v>
      </c>
      <c r="E1740">
        <v>6.0496764183043998</v>
      </c>
      <c r="F1740">
        <v>8.0159444808959996</v>
      </c>
      <c r="G1740">
        <v>9.5124940872191992</v>
      </c>
      <c r="H1740">
        <v>11.589024543761999</v>
      </c>
      <c r="I1740" s="10">
        <f>IFERROR(EXP(TREND(LN($D$1:$H$1),LN(D1740:H1740),LN(Calculations!$B$2))),0)</f>
        <v>3.7939218142467357E-5</v>
      </c>
    </row>
    <row r="1741" spans="1:9" x14ac:dyDescent="0.35">
      <c r="A1741">
        <v>-72</v>
      </c>
      <c r="B1741">
        <v>22.5</v>
      </c>
      <c r="C1741">
        <f>ASIN(SQRT((SIN(RADIANS(PARAMETERS!$D$8-B1741)/2)*SIN(RADIANS(PARAMETERS!$D$8-B1741)/2))+(COS(RADIANS(B1741))*COS(RADIANS(PARAMETERS!$D$8))*SIN(RADIANS(PARAMETERS!$D$9-A1741)/2)*SIN(RADIANS(PARAMETERS!$D$9-A1741)/2))))*2*3958.756</f>
        <v>888.21270328655646</v>
      </c>
      <c r="D1741">
        <v>4.6645493507384996</v>
      </c>
      <c r="E1741">
        <v>6.0996022224426003</v>
      </c>
      <c r="F1741">
        <v>8.0936269760131996</v>
      </c>
      <c r="G1741">
        <v>9.6130113601684997</v>
      </c>
      <c r="H1741">
        <v>11.701724052429</v>
      </c>
      <c r="I1741" s="10">
        <f>IFERROR(EXP(TREND(LN($D$1:$H$1),LN(D1741:H1741),LN(Calculations!$B$2))),0)</f>
        <v>3.8771855597014474E-5</v>
      </c>
    </row>
    <row r="1742" spans="1:9" x14ac:dyDescent="0.35">
      <c r="A1742">
        <v>-71.5</v>
      </c>
      <c r="B1742">
        <v>22.5</v>
      </c>
      <c r="C1742">
        <f>ASIN(SQRT((SIN(RADIANS(PARAMETERS!$D$8-B1742)/2)*SIN(RADIANS(PARAMETERS!$D$8-B1742)/2))+(COS(RADIANS(B1742))*COS(RADIANS(PARAMETERS!$D$8))*SIN(RADIANS(PARAMETERS!$D$9-A1742)/2)*SIN(RADIANS(PARAMETERS!$D$9-A1742)/2))))*2*3958.756</f>
        <v>861.16030337761538</v>
      </c>
      <c r="D1742">
        <v>4.8302688598632999</v>
      </c>
      <c r="E1742">
        <v>6.2665872573853001</v>
      </c>
      <c r="F1742">
        <v>8.3428153991699006</v>
      </c>
      <c r="G1742">
        <v>9.9289808273315003</v>
      </c>
      <c r="H1742">
        <v>12.034541130066</v>
      </c>
      <c r="I1742" s="10">
        <f>IFERROR(EXP(TREND(LN($D$1:$H$1),LN(D1742:H1742),LN(Calculations!$B$2))),0)</f>
        <v>4.1312489182989824E-5</v>
      </c>
    </row>
    <row r="1743" spans="1:9" x14ac:dyDescent="0.35">
      <c r="A1743">
        <v>-71</v>
      </c>
      <c r="B1743">
        <v>22.5</v>
      </c>
      <c r="C1743">
        <f>ASIN(SQRT((SIN(RADIANS(PARAMETERS!$D$8-B1743)/2)*SIN(RADIANS(PARAMETERS!$D$8-B1743)/2))+(COS(RADIANS(B1743))*COS(RADIANS(PARAMETERS!$D$8))*SIN(RADIANS(PARAMETERS!$D$9-A1743)/2)*SIN(RADIANS(PARAMETERS!$D$9-A1743)/2))))*2*3958.756</f>
        <v>834.50552430591119</v>
      </c>
      <c r="D1743">
        <v>4.9396119117737003</v>
      </c>
      <c r="E1743">
        <v>6.3635139465331996</v>
      </c>
      <c r="F1743">
        <v>8.4688682556152006</v>
      </c>
      <c r="G1743">
        <v>10.076837539673001</v>
      </c>
      <c r="H1743">
        <v>12.173352241516</v>
      </c>
      <c r="I1743" s="10">
        <f>IFERROR(EXP(TREND(LN($D$1:$H$1),LN(D1743:H1743),LN(Calculations!$B$2))),0)</f>
        <v>4.157983171929225E-5</v>
      </c>
    </row>
    <row r="1744" spans="1:9" x14ac:dyDescent="0.35">
      <c r="A1744">
        <v>-70.5</v>
      </c>
      <c r="B1744">
        <v>22.5</v>
      </c>
      <c r="C1744">
        <f>ASIN(SQRT((SIN(RADIANS(PARAMETERS!$D$8-B1744)/2)*SIN(RADIANS(PARAMETERS!$D$8-B1744)/2))+(COS(RADIANS(B1744))*COS(RADIANS(PARAMETERS!$D$8))*SIN(RADIANS(PARAMETERS!$D$9-A1744)/2)*SIN(RADIANS(PARAMETERS!$D$9-A1744)/2))))*2*3958.756</f>
        <v>808.28793352299624</v>
      </c>
      <c r="D1744">
        <v>4.8843626976012997</v>
      </c>
      <c r="E1744">
        <v>6.2886815071106001</v>
      </c>
      <c r="F1744">
        <v>8.3297948837280007</v>
      </c>
      <c r="G1744">
        <v>9.8828926086425994</v>
      </c>
      <c r="H1744">
        <v>11.951160430908001</v>
      </c>
      <c r="I1744" s="10">
        <f>IFERROR(EXP(TREND(LN($D$1:$H$1),LN(D1744:H1744),LN(Calculations!$B$2))),0)</f>
        <v>3.865605029128696E-5</v>
      </c>
    </row>
    <row r="1745" spans="1:9" x14ac:dyDescent="0.35">
      <c r="A1745">
        <v>-70</v>
      </c>
      <c r="B1745">
        <v>22.5</v>
      </c>
      <c r="C1745">
        <f>ASIN(SQRT((SIN(RADIANS(PARAMETERS!$D$8-B1745)/2)*SIN(RADIANS(PARAMETERS!$D$8-B1745)/2))+(COS(RADIANS(B1745))*COS(RADIANS(PARAMETERS!$D$8))*SIN(RADIANS(PARAMETERS!$D$9-A1745)/2)*SIN(RADIANS(PARAMETERS!$D$9-A1745)/2))))*2*3958.756</f>
        <v>782.55169895251186</v>
      </c>
      <c r="D1745">
        <v>4.6599831581115998</v>
      </c>
      <c r="E1745">
        <v>6.0426626205443998</v>
      </c>
      <c r="F1745">
        <v>7.9414963722229004</v>
      </c>
      <c r="G1745">
        <v>9.3774271011353001</v>
      </c>
      <c r="H1745">
        <v>11.396744728088001</v>
      </c>
      <c r="I1745" s="10">
        <f>IFERROR(EXP(TREND(LN($D$1:$H$1),LN(D1745:H1745),LN(Calculations!$B$2))),0)</f>
        <v>3.3561760052865215E-5</v>
      </c>
    </row>
    <row r="1746" spans="1:9" x14ac:dyDescent="0.35">
      <c r="A1746">
        <v>-69.5</v>
      </c>
      <c r="B1746">
        <v>22.5</v>
      </c>
      <c r="C1746">
        <f>ASIN(SQRT((SIN(RADIANS(PARAMETERS!$D$8-B1746)/2)*SIN(RADIANS(PARAMETERS!$D$8-B1746)/2))+(COS(RADIANS(B1746))*COS(RADIANS(PARAMETERS!$D$8))*SIN(RADIANS(PARAMETERS!$D$9-A1746)/2)*SIN(RADIANS(PARAMETERS!$D$9-A1746)/2))))*2*3958.756</f>
        <v>757.34611613962875</v>
      </c>
      <c r="D1746">
        <v>4.3476667404175</v>
      </c>
      <c r="E1746">
        <v>5.7004132270812997</v>
      </c>
      <c r="F1746">
        <v>7.4255194664001003</v>
      </c>
      <c r="G1746">
        <v>8.7209615707396999</v>
      </c>
      <c r="H1746">
        <v>10.532011032104</v>
      </c>
      <c r="I1746" s="10">
        <f>IFERROR(EXP(TREND(LN($D$1:$H$1),LN(D1746:H1746),LN(Calculations!$B$2))),0)</f>
        <v>2.6683544007895729E-5</v>
      </c>
    </row>
    <row r="1747" spans="1:9" x14ac:dyDescent="0.35">
      <c r="A1747">
        <v>-69</v>
      </c>
      <c r="B1747">
        <v>22.5</v>
      </c>
      <c r="C1747">
        <f>ASIN(SQRT((SIN(RADIANS(PARAMETERS!$D$8-B1747)/2)*SIN(RADIANS(PARAMETERS!$D$8-B1747)/2))+(COS(RADIANS(B1747))*COS(RADIANS(PARAMETERS!$D$8))*SIN(RADIANS(PARAMETERS!$D$9-A1747)/2)*SIN(RADIANS(PARAMETERS!$D$9-A1747)/2))))*2*3958.756</f>
        <v>732.72616665936243</v>
      </c>
      <c r="D1747">
        <v>4.0514001846312997</v>
      </c>
      <c r="E1747">
        <v>5.3662314414978001</v>
      </c>
      <c r="F1747">
        <v>6.9373478889465003</v>
      </c>
      <c r="G1747">
        <v>8.1100969314575</v>
      </c>
      <c r="H1747">
        <v>9.7413759231566992</v>
      </c>
      <c r="I1747" s="10">
        <f>IFERROR(EXP(TREND(LN($D$1:$H$1),LN(D1747:H1747),LN(Calculations!$B$2))),0)</f>
        <v>2.1313672530697105E-5</v>
      </c>
    </row>
    <row r="1748" spans="1:9" x14ac:dyDescent="0.35">
      <c r="A1748">
        <v>-68.5</v>
      </c>
      <c r="B1748">
        <v>22.5</v>
      </c>
      <c r="C1748">
        <f>ASIN(SQRT((SIN(RADIANS(PARAMETERS!$D$8-B1748)/2)*SIN(RADIANS(PARAMETERS!$D$8-B1748)/2))+(COS(RADIANS(B1748))*COS(RADIANS(PARAMETERS!$D$8))*SIN(RADIANS(PARAMETERS!$D$9-A1748)/2)*SIN(RADIANS(PARAMETERS!$D$9-A1748)/2))))*2*3958.756</f>
        <v>708.75309404535062</v>
      </c>
      <c r="D1748">
        <v>3.8208971023560001</v>
      </c>
      <c r="E1748">
        <v>5.1005387306212997</v>
      </c>
      <c r="F1748">
        <v>6.5661821365356001</v>
      </c>
      <c r="G1748">
        <v>7.6565670967101997</v>
      </c>
      <c r="H1748">
        <v>9.1690492630005007</v>
      </c>
      <c r="I1748" s="10">
        <f>IFERROR(EXP(TREND(LN($D$1:$H$1),LN(D1748:H1748),LN(Calculations!$B$2))),0)</f>
        <v>1.8103790604360583E-5</v>
      </c>
    </row>
    <row r="1749" spans="1:9" x14ac:dyDescent="0.35">
      <c r="A1749">
        <v>-68</v>
      </c>
      <c r="B1749">
        <v>22.5</v>
      </c>
      <c r="C1749">
        <f>ASIN(SQRT((SIN(RADIANS(PARAMETERS!$D$8-B1749)/2)*SIN(RADIANS(PARAMETERS!$D$8-B1749)/2))+(COS(RADIANS(B1749))*COS(RADIANS(PARAMETERS!$D$8))*SIN(RADIANS(PARAMETERS!$D$9-A1749)/2)*SIN(RADIANS(PARAMETERS!$D$9-A1749)/2))))*2*3958.756</f>
        <v>685.49497497031473</v>
      </c>
      <c r="D1749">
        <v>3.6451683044433998</v>
      </c>
      <c r="E1749">
        <v>4.8380870819092001</v>
      </c>
      <c r="F1749">
        <v>6.2943801879882999</v>
      </c>
      <c r="G1749">
        <v>7.3346948623656996</v>
      </c>
      <c r="H1749">
        <v>8.7766637802124006</v>
      </c>
      <c r="I1749" s="10">
        <f>IFERROR(EXP(TREND(LN($D$1:$H$1),LN(D1749:H1749),LN(Calculations!$B$2))),0)</f>
        <v>1.6552259717152139E-5</v>
      </c>
    </row>
    <row r="1750" spans="1:9" x14ac:dyDescent="0.35">
      <c r="A1750">
        <v>-67.5</v>
      </c>
      <c r="B1750">
        <v>22.5</v>
      </c>
      <c r="C1750">
        <f>ASIN(SQRT((SIN(RADIANS(PARAMETERS!$D$8-B1750)/2)*SIN(RADIANS(PARAMETERS!$D$8-B1750)/2))+(COS(RADIANS(B1750))*COS(RADIANS(PARAMETERS!$D$8))*SIN(RADIANS(PARAMETERS!$D$9-A1750)/2)*SIN(RADIANS(PARAMETERS!$D$9-A1750)/2))))*2*3958.756</f>
        <v>663.02725197580094</v>
      </c>
      <c r="D1750">
        <v>3.5022826194763002</v>
      </c>
      <c r="E1750">
        <v>4.6183214187621999</v>
      </c>
      <c r="F1750">
        <v>6.0602064132690003</v>
      </c>
      <c r="G1750">
        <v>7.0565423965454004</v>
      </c>
      <c r="H1750">
        <v>8.4364271163940003</v>
      </c>
      <c r="I1750" s="10">
        <f>IFERROR(EXP(TREND(LN($D$1:$H$1),LN(D1750:H1750),LN(Calculations!$B$2))),0)</f>
        <v>1.5128161633300294E-5</v>
      </c>
    </row>
    <row r="1751" spans="1:9" x14ac:dyDescent="0.35">
      <c r="A1751">
        <v>-67</v>
      </c>
      <c r="B1751">
        <v>22.5</v>
      </c>
      <c r="C1751">
        <f>ASIN(SQRT((SIN(RADIANS(PARAMETERS!$D$8-B1751)/2)*SIN(RADIANS(PARAMETERS!$D$8-B1751)/2))+(COS(RADIANS(B1751))*COS(RADIANS(PARAMETERS!$D$8))*SIN(RADIANS(PARAMETERS!$D$9-A1751)/2)*SIN(RADIANS(PARAMETERS!$D$9-A1751)/2))))*2*3958.756</f>
        <v>641.43317933608535</v>
      </c>
      <c r="D1751">
        <v>3.3597328662871999</v>
      </c>
      <c r="E1751">
        <v>4.3928642272948997</v>
      </c>
      <c r="F1751">
        <v>5.7976202964782999</v>
      </c>
      <c r="G1751">
        <v>6.7356891632079998</v>
      </c>
      <c r="H1751">
        <v>8.0317058563231996</v>
      </c>
      <c r="I1751" s="10">
        <f>IFERROR(EXP(TREND(LN($D$1:$H$1),LN(D1751:H1751),LN(Calculations!$B$2))),0)</f>
        <v>1.3080690118183466E-5</v>
      </c>
    </row>
    <row r="1752" spans="1:9" x14ac:dyDescent="0.35">
      <c r="A1752">
        <v>-66.5</v>
      </c>
      <c r="B1752">
        <v>22.5</v>
      </c>
      <c r="C1752">
        <f>ASIN(SQRT((SIN(RADIANS(PARAMETERS!$D$8-B1752)/2)*SIN(RADIANS(PARAMETERS!$D$8-B1752)/2))+(COS(RADIANS(B1752))*COS(RADIANS(PARAMETERS!$D$8))*SIN(RADIANS(PARAMETERS!$D$9-A1752)/2)*SIN(RADIANS(PARAMETERS!$D$9-A1752)/2))))*2*3958.756</f>
        <v>620.80411564139797</v>
      </c>
      <c r="D1752">
        <v>3.2304148674011</v>
      </c>
      <c r="E1752">
        <v>4.1785240173340004</v>
      </c>
      <c r="F1752">
        <v>5.5247979164123997</v>
      </c>
      <c r="G1752">
        <v>6.3921675682068004</v>
      </c>
      <c r="H1752">
        <v>7.5850987434387003</v>
      </c>
      <c r="I1752" s="10">
        <f>IFERROR(EXP(TREND(LN($D$1:$H$1),LN(D1752:H1752),LN(Calculations!$B$2))),0)</f>
        <v>1.0580867225969644E-5</v>
      </c>
    </row>
    <row r="1753" spans="1:9" x14ac:dyDescent="0.35">
      <c r="A1753">
        <v>-66</v>
      </c>
      <c r="B1753">
        <v>22.5</v>
      </c>
      <c r="C1753">
        <f>ASIN(SQRT((SIN(RADIANS(PARAMETERS!$D$8-B1753)/2)*SIN(RADIANS(PARAMETERS!$D$8-B1753)/2))+(COS(RADIANS(B1753))*COS(RADIANS(PARAMETERS!$D$8))*SIN(RADIANS(PARAMETERS!$D$9-A1753)/2)*SIN(RADIANS(PARAMETERS!$D$9-A1753)/2))))*2*3958.756</f>
        <v>601.23957612294919</v>
      </c>
      <c r="D1753">
        <v>3.1467857360839999</v>
      </c>
      <c r="E1753">
        <v>4.0254039764404004</v>
      </c>
      <c r="F1753">
        <v>5.3092126846312997</v>
      </c>
      <c r="G1753">
        <v>6.1102819442748997</v>
      </c>
      <c r="H1753">
        <v>7.2056765556334996</v>
      </c>
      <c r="I1753" s="10">
        <f>IFERROR(EXP(TREND(LN($D$1:$H$1),LN(D1753:H1753),LN(Calculations!$B$2))),0)</f>
        <v>8.3234938519204477E-6</v>
      </c>
    </row>
    <row r="1754" spans="1:9" x14ac:dyDescent="0.35">
      <c r="A1754">
        <v>-65.5</v>
      </c>
      <c r="B1754">
        <v>22.5</v>
      </c>
      <c r="C1754">
        <f>ASIN(SQRT((SIN(RADIANS(PARAMETERS!$D$8-B1754)/2)*SIN(RADIANS(PARAMETERS!$D$8-B1754)/2))+(COS(RADIANS(B1754))*COS(RADIANS(PARAMETERS!$D$8))*SIN(RADIANS(PARAMETERS!$D$9-A1754)/2)*SIN(RADIANS(PARAMETERS!$D$9-A1754)/2))))*2*3958.756</f>
        <v>582.84693657921173</v>
      </c>
      <c r="D1754">
        <v>3.0889933109282999</v>
      </c>
      <c r="E1754">
        <v>3.9163198471068998</v>
      </c>
      <c r="F1754">
        <v>5.1502590179443004</v>
      </c>
      <c r="G1754">
        <v>5.9002895355225</v>
      </c>
      <c r="H1754">
        <v>6.920786857605</v>
      </c>
      <c r="I1754" s="10">
        <f>IFERROR(EXP(TREND(LN($D$1:$H$1),LN(D1754:H1754),LN(Calculations!$B$2))),0)</f>
        <v>6.7547496357049411E-6</v>
      </c>
    </row>
    <row r="1755" spans="1:9" x14ac:dyDescent="0.35">
      <c r="A1755">
        <v>-65</v>
      </c>
      <c r="B1755">
        <v>22.5</v>
      </c>
      <c r="C1755">
        <f>ASIN(SQRT((SIN(RADIANS(PARAMETERS!$D$8-B1755)/2)*SIN(RADIANS(PARAMETERS!$D$8-B1755)/2))+(COS(RADIANS(B1755))*COS(RADIANS(PARAMETERS!$D$8))*SIN(RADIANS(PARAMETERS!$D$9-A1755)/2)*SIN(RADIANS(PARAMETERS!$D$9-A1755)/2))))*2*3958.756</f>
        <v>565.74066279660758</v>
      </c>
      <c r="D1755">
        <v>3.0140793323517001</v>
      </c>
      <c r="E1755">
        <v>3.7955234050750999</v>
      </c>
      <c r="F1755">
        <v>4.9685788154601997</v>
      </c>
      <c r="G1755">
        <v>5.6983523368834996</v>
      </c>
      <c r="H1755">
        <v>6.6598997116089</v>
      </c>
      <c r="I1755" s="10">
        <f>IFERROR(EXP(TREND(LN($D$1:$H$1),LN(D1755:H1755),LN(Calculations!$B$2))),0)</f>
        <v>5.6503314569328269E-6</v>
      </c>
    </row>
    <row r="1756" spans="1:9" x14ac:dyDescent="0.35">
      <c r="A1756">
        <v>-64.5</v>
      </c>
      <c r="B1756">
        <v>22.5</v>
      </c>
      <c r="C1756">
        <f>ASIN(SQRT((SIN(RADIANS(PARAMETERS!$D$8-B1756)/2)*SIN(RADIANS(PARAMETERS!$D$8-B1756)/2))+(COS(RADIANS(B1756))*COS(RADIANS(PARAMETERS!$D$8))*SIN(RADIANS(PARAMETERS!$D$9-A1756)/2)*SIN(RADIANS(PARAMETERS!$D$9-A1756)/2))))*2*3958.756</f>
        <v>550.04093072830312</v>
      </c>
      <c r="D1756">
        <v>2.8846716880797998</v>
      </c>
      <c r="E1756">
        <v>3.6106729507446</v>
      </c>
      <c r="F1756">
        <v>4.6933369636536</v>
      </c>
      <c r="G1756">
        <v>5.4257497787476003</v>
      </c>
      <c r="H1756">
        <v>6.3256602287292001</v>
      </c>
      <c r="I1756" s="10">
        <f>IFERROR(EXP(TREND(LN($D$1:$H$1),LN(D1756:H1756),LN(Calculations!$B$2))),0)</f>
        <v>4.6603329345625547E-6</v>
      </c>
    </row>
    <row r="1757" spans="1:9" x14ac:dyDescent="0.35">
      <c r="A1757">
        <v>-64</v>
      </c>
      <c r="B1757">
        <v>22.5</v>
      </c>
      <c r="C1757">
        <f>ASIN(SQRT((SIN(RADIANS(PARAMETERS!$D$8-B1757)/2)*SIN(RADIANS(PARAMETERS!$D$8-B1757)/2))+(COS(RADIANS(B1757))*COS(RADIANS(PARAMETERS!$D$8))*SIN(RADIANS(PARAMETERS!$D$9-A1757)/2)*SIN(RADIANS(PARAMETERS!$D$9-A1757)/2))))*2*3958.756</f>
        <v>535.87151194163596</v>
      </c>
      <c r="D1757">
        <v>2.6850266456603999</v>
      </c>
      <c r="E1757">
        <v>3.3405702114104998</v>
      </c>
      <c r="F1757">
        <v>4.3117518424987997</v>
      </c>
      <c r="G1757">
        <v>5.0357713699340998</v>
      </c>
      <c r="H1757">
        <v>5.8672842979431001</v>
      </c>
      <c r="I1757" s="10">
        <f>IFERROR(EXP(TREND(LN($D$1:$H$1),LN(D1757:H1757),LN(Calculations!$B$2))),0)</f>
        <v>3.6541618895773256E-6</v>
      </c>
    </row>
    <row r="1758" spans="1:9" x14ac:dyDescent="0.35">
      <c r="A1758">
        <v>-63.5</v>
      </c>
      <c r="B1758">
        <v>22.5</v>
      </c>
      <c r="C1758">
        <f>ASIN(SQRT((SIN(RADIANS(PARAMETERS!$D$8-B1758)/2)*SIN(RADIANS(PARAMETERS!$D$8-B1758)/2))+(COS(RADIANS(B1758))*COS(RADIANS(PARAMETERS!$D$8))*SIN(RADIANS(PARAMETERS!$D$9-A1758)/2)*SIN(RADIANS(PARAMETERS!$D$9-A1758)/2))))*2*3958.756</f>
        <v>523.35683594412183</v>
      </c>
      <c r="D1758">
        <v>2.42706990242</v>
      </c>
      <c r="E1758">
        <v>3.0023930072784002</v>
      </c>
      <c r="F1758">
        <v>3.8494222164153999</v>
      </c>
      <c r="G1758">
        <v>4.4775543212890998</v>
      </c>
      <c r="H1758">
        <v>5.3032283782959002</v>
      </c>
      <c r="I1758" s="10">
        <f>IFERROR(EXP(TREND(LN($D$1:$H$1),LN(D1758:H1758),LN(Calculations!$B$2))),0)</f>
        <v>2.5515503799109106E-6</v>
      </c>
    </row>
    <row r="1759" spans="1:9" x14ac:dyDescent="0.35">
      <c r="A1759">
        <v>-63</v>
      </c>
      <c r="B1759">
        <v>22.5</v>
      </c>
      <c r="C1759">
        <f>ASIN(SQRT((SIN(RADIANS(PARAMETERS!$D$8-B1759)/2)*SIN(RADIANS(PARAMETERS!$D$8-B1759)/2))+(COS(RADIANS(B1759))*COS(RADIANS(PARAMETERS!$D$8))*SIN(RADIANS(PARAMETERS!$D$9-A1759)/2)*SIN(RADIANS(PARAMETERS!$D$9-A1759)/2))))*2*3958.756</f>
        <v>512.61821475844602</v>
      </c>
      <c r="D1759">
        <v>2.0955018997192001</v>
      </c>
      <c r="E1759">
        <v>2.6382563114166002</v>
      </c>
      <c r="F1759">
        <v>3.3630023002625</v>
      </c>
      <c r="G1759">
        <v>3.89799284935</v>
      </c>
      <c r="H1759">
        <v>4.6352357864379998</v>
      </c>
      <c r="I1759" s="10">
        <f>IFERROR(EXP(TREND(LN($D$1:$H$1),LN(D1759:H1759),LN(Calculations!$B$2))),0)</f>
        <v>1.8058409549501271E-6</v>
      </c>
    </row>
    <row r="1760" spans="1:9" x14ac:dyDescent="0.35">
      <c r="A1760">
        <v>-62.5</v>
      </c>
      <c r="B1760">
        <v>22.5</v>
      </c>
      <c r="C1760">
        <f>ASIN(SQRT((SIN(RADIANS(PARAMETERS!$D$8-B1760)/2)*SIN(RADIANS(PARAMETERS!$D$8-B1760)/2))+(COS(RADIANS(B1760))*COS(RADIANS(PARAMETERS!$D$8))*SIN(RADIANS(PARAMETERS!$D$9-A1760)/2)*SIN(RADIANS(PARAMETERS!$D$9-A1760)/2))))*2*3958.756</f>
        <v>503.76932866412346</v>
      </c>
      <c r="D1760">
        <v>1.7437423467636</v>
      </c>
      <c r="E1760">
        <v>2.2751052379607999</v>
      </c>
      <c r="F1760">
        <v>2.8869512081146</v>
      </c>
      <c r="G1760">
        <v>3.3369812965393</v>
      </c>
      <c r="H1760">
        <v>3.9552781581879</v>
      </c>
      <c r="I1760" s="10">
        <f>IFERROR(EXP(TREND(LN($D$1:$H$1),LN(D1760:H1760),LN(Calculations!$B$2))),0)</f>
        <v>1.3543906830184726E-6</v>
      </c>
    </row>
    <row r="1761" spans="1:9" x14ac:dyDescent="0.35">
      <c r="A1761">
        <v>-62</v>
      </c>
      <c r="B1761">
        <v>22.5</v>
      </c>
      <c r="C1761">
        <f>ASIN(SQRT((SIN(RADIANS(PARAMETERS!$D$8-B1761)/2)*SIN(RADIANS(PARAMETERS!$D$8-B1761)/2))+(COS(RADIANS(B1761))*COS(RADIANS(PARAMETERS!$D$8))*SIN(RADIANS(PARAMETERS!$D$9-A1761)/2)*SIN(RADIANS(PARAMETERS!$D$9-A1761)/2))))*2*3958.756</f>
        <v>496.91121714809628</v>
      </c>
      <c r="D1761">
        <v>1.4348180294037001</v>
      </c>
      <c r="E1761">
        <v>1.8408172130585001</v>
      </c>
      <c r="F1761">
        <v>2.4211871623993</v>
      </c>
      <c r="G1761">
        <v>2.7935073375702002</v>
      </c>
      <c r="H1761">
        <v>3.3040201663971001</v>
      </c>
      <c r="I1761" s="10">
        <f>IFERROR(EXP(TREND(LN($D$1:$H$1),LN(D1761:H1761),LN(Calculations!$B$2))),0)</f>
        <v>9.9822188568601316E-7</v>
      </c>
    </row>
    <row r="1762" spans="1:9" x14ac:dyDescent="0.35">
      <c r="A1762">
        <v>-61.5</v>
      </c>
      <c r="B1762">
        <v>22.5</v>
      </c>
      <c r="C1762">
        <f>ASIN(SQRT((SIN(RADIANS(PARAMETERS!$D$8-B1762)/2)*SIN(RADIANS(PARAMETERS!$D$8-B1762)/2))+(COS(RADIANS(B1762))*COS(RADIANS(PARAMETERS!$D$8))*SIN(RADIANS(PARAMETERS!$D$9-A1762)/2)*SIN(RADIANS(PARAMETERS!$D$9-A1762)/2))))*2*3958.756</f>
        <v>492.12717188753038</v>
      </c>
      <c r="D1762">
        <v>1.1655988693237</v>
      </c>
      <c r="E1762">
        <v>1.4793285131453999</v>
      </c>
      <c r="F1762">
        <v>1.9543188810348999</v>
      </c>
      <c r="G1762">
        <v>2.3047668933868</v>
      </c>
      <c r="H1762">
        <v>2.7207798957825</v>
      </c>
      <c r="I1762" s="10">
        <f>IFERROR(EXP(TREND(LN($D$1:$H$1),LN(D1762:H1762),LN(Calculations!$B$2))),0)</f>
        <v>6.7593798423724291E-7</v>
      </c>
    </row>
    <row r="1763" spans="1:9" x14ac:dyDescent="0.35">
      <c r="A1763">
        <v>-61</v>
      </c>
      <c r="B1763">
        <v>22.5</v>
      </c>
      <c r="C1763">
        <f>ASIN(SQRT((SIN(RADIANS(PARAMETERS!$D$8-B1763)/2)*SIN(RADIANS(PARAMETERS!$D$8-B1763)/2))+(COS(RADIANS(B1763))*COS(RADIANS(PARAMETERS!$D$8))*SIN(RADIANS(PARAMETERS!$D$9-A1763)/2)*SIN(RADIANS(PARAMETERS!$D$9-A1763)/2))))*2*3958.756</f>
        <v>489.47805010104753</v>
      </c>
      <c r="D1763">
        <v>0.87837064266205001</v>
      </c>
      <c r="E1763">
        <v>1.1099259853362999</v>
      </c>
      <c r="F1763">
        <v>1.4588342905045</v>
      </c>
      <c r="G1763">
        <v>1.7227028608321999</v>
      </c>
      <c r="H1763">
        <v>2.0937972068786999</v>
      </c>
      <c r="I1763" s="10">
        <f>IFERROR(EXP(TREND(LN($D$1:$H$1),LN(D1763:H1763),LN(Calculations!$B$2))),0)</f>
        <v>3.5754086190151751E-7</v>
      </c>
    </row>
    <row r="1764" spans="1:9" x14ac:dyDescent="0.35">
      <c r="A1764">
        <v>-60.5</v>
      </c>
      <c r="B1764">
        <v>22.5</v>
      </c>
      <c r="C1764">
        <f>ASIN(SQRT((SIN(RADIANS(PARAMETERS!$D$8-B1764)/2)*SIN(RADIANS(PARAMETERS!$D$8-B1764)/2))+(COS(RADIANS(B1764))*COS(RADIANS(PARAMETERS!$D$8))*SIN(RADIANS(PARAMETERS!$D$9-A1764)/2)*SIN(RADIANS(PARAMETERS!$D$9-A1764)/2))))*2*3958.756</f>
        <v>488.99857200770759</v>
      </c>
      <c r="D1764">
        <v>0.57821232080460006</v>
      </c>
      <c r="E1764">
        <v>0.73028790950775002</v>
      </c>
      <c r="F1764">
        <v>0.95931529998778997</v>
      </c>
      <c r="G1764">
        <v>1.1324447393417001</v>
      </c>
      <c r="H1764">
        <v>1.3758358955383001</v>
      </c>
      <c r="I1764" s="10">
        <f>IFERROR(EXP(TREND(LN($D$1:$H$1),LN(D1764:H1764),LN(Calculations!$B$2))),0)</f>
        <v>1.1620369055295514E-7</v>
      </c>
    </row>
    <row r="1765" spans="1:9" x14ac:dyDescent="0.35">
      <c r="A1765">
        <v>-60</v>
      </c>
      <c r="B1765">
        <v>22.5</v>
      </c>
      <c r="C1765">
        <f>ASIN(SQRT((SIN(RADIANS(PARAMETERS!$D$8-B1765)/2)*SIN(RADIANS(PARAMETERS!$D$8-B1765)/2))+(COS(RADIANS(B1765))*COS(RADIANS(PARAMETERS!$D$8))*SIN(RADIANS(PARAMETERS!$D$9-A1765)/2)*SIN(RADIANS(PARAMETERS!$D$9-A1765)/2))))*2*3958.756</f>
        <v>490.69510165646312</v>
      </c>
      <c r="D1765">
        <v>0.14259424805640999</v>
      </c>
      <c r="E1765">
        <v>0.18131290376185999</v>
      </c>
      <c r="F1765">
        <v>0.24005299806595001</v>
      </c>
      <c r="G1765">
        <v>0.28473281860352001</v>
      </c>
      <c r="H1765">
        <v>0.34787374734879001</v>
      </c>
      <c r="I1765" s="10">
        <f>IFERROR(EXP(TREND(LN($D$1:$H$1),LN(D1765:H1765),LN(Calculations!$B$2))),0)</f>
        <v>4.2728221770640758E-9</v>
      </c>
    </row>
    <row r="1766" spans="1:9" x14ac:dyDescent="0.35">
      <c r="A1766">
        <v>-59.5</v>
      </c>
      <c r="B1766">
        <v>22.5</v>
      </c>
      <c r="C1766">
        <f>ASIN(SQRT((SIN(RADIANS(PARAMETERS!$D$8-B1766)/2)*SIN(RADIANS(PARAMETERS!$D$8-B1766)/2))+(COS(RADIANS(B1766))*COS(RADIANS(PARAMETERS!$D$8))*SIN(RADIANS(PARAMETERS!$D$9-A1766)/2)*SIN(RADIANS(PARAMETERS!$D$9-A1766)/2))))*2*3958.756</f>
        <v>494.54523168052998</v>
      </c>
      <c r="D1766">
        <v>0</v>
      </c>
      <c r="E1766">
        <v>0</v>
      </c>
      <c r="F1766">
        <v>0</v>
      </c>
      <c r="G1766">
        <v>0</v>
      </c>
      <c r="H1766">
        <v>0</v>
      </c>
      <c r="I1766" s="10">
        <f>IFERROR(EXP(TREND(LN($D$1:$H$1),LN(D1766:H1766),LN(Calculations!$B$2))),0)</f>
        <v>0</v>
      </c>
    </row>
    <row r="1767" spans="1:9" x14ac:dyDescent="0.35">
      <c r="A1767">
        <v>-59</v>
      </c>
      <c r="B1767">
        <v>22.5</v>
      </c>
      <c r="C1767">
        <f>ASIN(SQRT((SIN(RADIANS(PARAMETERS!$D$8-B1767)/2)*SIN(RADIANS(PARAMETERS!$D$8-B1767)/2))+(COS(RADIANS(B1767))*COS(RADIANS(PARAMETERS!$D$8))*SIN(RADIANS(PARAMETERS!$D$9-A1767)/2)*SIN(RADIANS(PARAMETERS!$D$9-A1767)/2))))*2*3958.756</f>
        <v>500.49923366856262</v>
      </c>
      <c r="D1767">
        <v>0</v>
      </c>
      <c r="E1767">
        <v>0</v>
      </c>
      <c r="F1767">
        <v>0</v>
      </c>
      <c r="G1767">
        <v>0</v>
      </c>
      <c r="H1767">
        <v>0</v>
      </c>
      <c r="I1767" s="10">
        <f>IFERROR(EXP(TREND(LN($D$1:$H$1),LN(D1767:H1767),LN(Calculations!$B$2))),0)</f>
        <v>0</v>
      </c>
    </row>
    <row r="1768" spans="1:9" x14ac:dyDescent="0.35">
      <c r="A1768">
        <v>-90</v>
      </c>
      <c r="B1768">
        <v>23</v>
      </c>
      <c r="C1768">
        <f>ASIN(SQRT((SIN(RADIANS(PARAMETERS!$D$8-B1768)/2)*SIN(RADIANS(PARAMETERS!$D$8-B1768)/2))+(COS(RADIANS(B1768))*COS(RADIANS(PARAMETERS!$D$8))*SIN(RADIANS(PARAMETERS!$D$9-A1768)/2)*SIN(RADIANS(PARAMETERS!$D$9-A1768)/2))))*2*3958.756</f>
        <v>1981.7494135547568</v>
      </c>
      <c r="D1768">
        <v>1.5430650711060001</v>
      </c>
      <c r="E1768">
        <v>2.3496813774109002</v>
      </c>
      <c r="F1768">
        <v>3.4754161834717001</v>
      </c>
      <c r="G1768">
        <v>4.4096589088440004</v>
      </c>
      <c r="H1768">
        <v>5.6401901245117001</v>
      </c>
      <c r="I1768" s="10">
        <f>IFERROR(EXP(TREND(LN($D$1:$H$1),LN(D1768:H1768),LN(Calculations!$B$2))),0)</f>
        <v>2.2018738184711421E-5</v>
      </c>
    </row>
    <row r="1769" spans="1:9" x14ac:dyDescent="0.35">
      <c r="A1769">
        <v>-89.5</v>
      </c>
      <c r="B1769">
        <v>23</v>
      </c>
      <c r="C1769">
        <f>ASIN(SQRT((SIN(RADIANS(PARAMETERS!$D$8-B1769)/2)*SIN(RADIANS(PARAMETERS!$D$8-B1769)/2))+(COS(RADIANS(B1769))*COS(RADIANS(PARAMETERS!$D$8))*SIN(RADIANS(PARAMETERS!$D$9-A1769)/2)*SIN(RADIANS(PARAMETERS!$D$9-A1769)/2))))*2*3958.756</f>
        <v>1950.4503796455078</v>
      </c>
      <c r="D1769">
        <v>1.5014427900314</v>
      </c>
      <c r="E1769">
        <v>2.2980086803436</v>
      </c>
      <c r="F1769">
        <v>3.4004855155945002</v>
      </c>
      <c r="G1769">
        <v>4.3157424926757999</v>
      </c>
      <c r="H1769">
        <v>5.5511956214904998</v>
      </c>
      <c r="I1769" s="10">
        <f>IFERROR(EXP(TREND(LN($D$1:$H$1),LN(D1769:H1769),LN(Calculations!$B$2))),0)</f>
        <v>2.180445701615876E-5</v>
      </c>
    </row>
    <row r="1770" spans="1:9" x14ac:dyDescent="0.35">
      <c r="A1770">
        <v>-89</v>
      </c>
      <c r="B1770">
        <v>23</v>
      </c>
      <c r="C1770">
        <f>ASIN(SQRT((SIN(RADIANS(PARAMETERS!$D$8-B1770)/2)*SIN(RADIANS(PARAMETERS!$D$8-B1770)/2))+(COS(RADIANS(B1770))*COS(RADIANS(PARAMETERS!$D$8))*SIN(RADIANS(PARAMETERS!$D$9-A1770)/2)*SIN(RADIANS(PARAMETERS!$D$9-A1770)/2))))*2*3958.756</f>
        <v>1919.1862445789918</v>
      </c>
      <c r="D1770">
        <v>1.4462271928787001</v>
      </c>
      <c r="E1770">
        <v>2.2255213260650999</v>
      </c>
      <c r="F1770">
        <v>3.3128376007079998</v>
      </c>
      <c r="G1770">
        <v>4.2127652168273997</v>
      </c>
      <c r="H1770">
        <v>5.4619746208190998</v>
      </c>
      <c r="I1770" s="10">
        <f>IFERROR(EXP(TREND(LN($D$1:$H$1),LN(D1770:H1770),LN(Calculations!$B$2))),0)</f>
        <v>2.2085027376106827E-5</v>
      </c>
    </row>
    <row r="1771" spans="1:9" x14ac:dyDescent="0.35">
      <c r="A1771">
        <v>-88.5</v>
      </c>
      <c r="B1771">
        <v>23</v>
      </c>
      <c r="C1771">
        <f>ASIN(SQRT((SIN(RADIANS(PARAMETERS!$D$8-B1771)/2)*SIN(RADIANS(PARAMETERS!$D$8-B1771)/2))+(COS(RADIANS(B1771))*COS(RADIANS(PARAMETERS!$D$8))*SIN(RADIANS(PARAMETERS!$D$9-A1771)/2)*SIN(RADIANS(PARAMETERS!$D$9-A1771)/2))))*2*3958.756</f>
        <v>1887.9590394800582</v>
      </c>
      <c r="D1771">
        <v>1.3900818824768</v>
      </c>
      <c r="E1771">
        <v>2.1409518718718998</v>
      </c>
      <c r="F1771">
        <v>3.2270681858063002</v>
      </c>
      <c r="G1771">
        <v>4.1150674819945996</v>
      </c>
      <c r="H1771">
        <v>5.3802251815795996</v>
      </c>
      <c r="I1771" s="10">
        <f>IFERROR(EXP(TREND(LN($D$1:$H$1),LN(D1771:H1771),LN(Calculations!$B$2))),0)</f>
        <v>2.2648954514905579E-5</v>
      </c>
    </row>
    <row r="1772" spans="1:9" x14ac:dyDescent="0.35">
      <c r="A1772">
        <v>-88</v>
      </c>
      <c r="B1772">
        <v>23</v>
      </c>
      <c r="C1772">
        <f>ASIN(SQRT((SIN(RADIANS(PARAMETERS!$D$8-B1772)/2)*SIN(RADIANS(PARAMETERS!$D$8-B1772)/2))+(COS(RADIANS(B1772))*COS(RADIANS(PARAMETERS!$D$8))*SIN(RADIANS(PARAMETERS!$D$9-A1772)/2)*SIN(RADIANS(PARAMETERS!$D$9-A1772)/2))))*2*3958.756</f>
        <v>1856.7709236009021</v>
      </c>
      <c r="D1772">
        <v>1.3663800954819001</v>
      </c>
      <c r="E1772">
        <v>2.1072869300842001</v>
      </c>
      <c r="F1772">
        <v>3.1962029933928999</v>
      </c>
      <c r="G1772">
        <v>4.0836577415465998</v>
      </c>
      <c r="H1772">
        <v>5.35950756073</v>
      </c>
      <c r="I1772" s="10">
        <f>IFERROR(EXP(TREND(LN($D$1:$H$1),LN(D1772:H1772),LN(Calculations!$B$2))),0)</f>
        <v>2.3142346178225123E-5</v>
      </c>
    </row>
    <row r="1773" spans="1:9" x14ac:dyDescent="0.35">
      <c r="A1773">
        <v>-87.5</v>
      </c>
      <c r="B1773">
        <v>23</v>
      </c>
      <c r="C1773">
        <f>ASIN(SQRT((SIN(RADIANS(PARAMETERS!$D$8-B1773)/2)*SIN(RADIANS(PARAMETERS!$D$8-B1773)/2))+(COS(RADIANS(B1773))*COS(RADIANS(PARAMETERS!$D$8))*SIN(RADIANS(PARAMETERS!$D$9-A1773)/2)*SIN(RADIANS(PARAMETERS!$D$9-A1773)/2))))*2*3958.756</f>
        <v>1825.6241948923223</v>
      </c>
      <c r="D1773">
        <v>1.3142354488373</v>
      </c>
      <c r="E1773">
        <v>2.0269091129303001</v>
      </c>
      <c r="F1773">
        <v>3.1052129268646</v>
      </c>
      <c r="G1773">
        <v>3.9737257957457999</v>
      </c>
      <c r="H1773">
        <v>5.2559890747070002</v>
      </c>
      <c r="I1773" s="10">
        <f>IFERROR(EXP(TREND(LN($D$1:$H$1),LN(D1773:H1773),LN(Calculations!$B$2))),0)</f>
        <v>2.3254169014590407E-5</v>
      </c>
    </row>
    <row r="1774" spans="1:9" x14ac:dyDescent="0.35">
      <c r="A1774">
        <v>-87</v>
      </c>
      <c r="B1774">
        <v>23</v>
      </c>
      <c r="C1774">
        <f>ASIN(SQRT((SIN(RADIANS(PARAMETERS!$D$8-B1774)/2)*SIN(RADIANS(PARAMETERS!$D$8-B1774)/2))+(COS(RADIANS(B1774))*COS(RADIANS(PARAMETERS!$D$8))*SIN(RADIANS(PARAMETERS!$D$9-A1774)/2)*SIN(RADIANS(PARAMETERS!$D$9-A1774)/2))))*2*3958.756</f>
        <v>1794.521301603281</v>
      </c>
      <c r="D1774">
        <v>1.2566138505936</v>
      </c>
      <c r="E1774">
        <v>1.933886885643</v>
      </c>
      <c r="F1774">
        <v>2.9888408184052002</v>
      </c>
      <c r="G1774">
        <v>3.8249690532684002</v>
      </c>
      <c r="H1774">
        <v>5.1024289131165004</v>
      </c>
      <c r="I1774" s="10">
        <f>IFERROR(EXP(TREND(LN($D$1:$H$1),LN(D1774:H1774),LN(Calculations!$B$2))),0)</f>
        <v>2.2731516131015957E-5</v>
      </c>
    </row>
    <row r="1775" spans="1:9" x14ac:dyDescent="0.35">
      <c r="A1775">
        <v>-86.5</v>
      </c>
      <c r="B1775">
        <v>23</v>
      </c>
      <c r="C1775">
        <f>ASIN(SQRT((SIN(RADIANS(PARAMETERS!$D$8-B1775)/2)*SIN(RADIANS(PARAMETERS!$D$8-B1775)/2))+(COS(RADIANS(B1775))*COS(RADIANS(PARAMETERS!$D$8))*SIN(RADIANS(PARAMETERS!$D$9-A1775)/2)*SIN(RADIANS(PARAMETERS!$D$9-A1775)/2))))*2*3958.756</f>
        <v>1763.4648550239092</v>
      </c>
      <c r="D1775">
        <v>1.1833480596542001</v>
      </c>
      <c r="E1775">
        <v>1.8109632730484</v>
      </c>
      <c r="F1775">
        <v>2.8233001232146999</v>
      </c>
      <c r="G1775">
        <v>3.6061408519745002</v>
      </c>
      <c r="H1775">
        <v>4.8057098388671999</v>
      </c>
      <c r="I1775" s="10">
        <f>IFERROR(EXP(TREND(LN($D$1:$H$1),LN(D1775:H1775),LN(Calculations!$B$2))),0)</f>
        <v>2.077139148804581E-5</v>
      </c>
    </row>
    <row r="1776" spans="1:9" x14ac:dyDescent="0.35">
      <c r="A1776">
        <v>-86</v>
      </c>
      <c r="B1776">
        <v>23</v>
      </c>
      <c r="C1776">
        <f>ASIN(SQRT((SIN(RADIANS(PARAMETERS!$D$8-B1776)/2)*SIN(RADIANS(PARAMETERS!$D$8-B1776)/2))+(COS(RADIANS(B1776))*COS(RADIANS(PARAMETERS!$D$8))*SIN(RADIANS(PARAMETERS!$D$9-A1776)/2)*SIN(RADIANS(PARAMETERS!$D$9-A1776)/2))))*2*3958.756</f>
        <v>1732.457643501481</v>
      </c>
      <c r="D1776">
        <v>1.0664254426955999</v>
      </c>
      <c r="E1776">
        <v>1.6187783479691</v>
      </c>
      <c r="F1776">
        <v>2.5597140789032</v>
      </c>
      <c r="G1776">
        <v>3.2572863101959002</v>
      </c>
      <c r="H1776">
        <v>4.3218383789062997</v>
      </c>
      <c r="I1776" s="10">
        <f>IFERROR(EXP(TREND(LN($D$1:$H$1),LN(D1776:H1776),LN(Calculations!$B$2))),0)</f>
        <v>1.7688171997078473E-5</v>
      </c>
    </row>
    <row r="1777" spans="1:9" x14ac:dyDescent="0.35">
      <c r="A1777">
        <v>-85.5</v>
      </c>
      <c r="B1777">
        <v>23</v>
      </c>
      <c r="C1777">
        <f>ASIN(SQRT((SIN(RADIANS(PARAMETERS!$D$8-B1777)/2)*SIN(RADIANS(PARAMETERS!$D$8-B1777)/2))+(COS(RADIANS(B1777))*COS(RADIANS(PARAMETERS!$D$8))*SIN(RADIANS(PARAMETERS!$D$9-A1777)/2)*SIN(RADIANS(PARAMETERS!$D$9-A1777)/2))))*2*3958.756</f>
        <v>1701.5026478752754</v>
      </c>
      <c r="D1777">
        <v>0.95426970720291004</v>
      </c>
      <c r="E1777">
        <v>1.4399123191833001</v>
      </c>
      <c r="F1777">
        <v>2.3134577274322998</v>
      </c>
      <c r="G1777">
        <v>2.9250342845917001</v>
      </c>
      <c r="H1777">
        <v>3.8518009185790998</v>
      </c>
      <c r="I1777" s="10">
        <f>IFERROR(EXP(TREND(LN($D$1:$H$1),LN(D1777:H1777),LN(Calculations!$B$2))),0)</f>
        <v>1.4892914642785139E-5</v>
      </c>
    </row>
    <row r="1778" spans="1:9" x14ac:dyDescent="0.35">
      <c r="A1778">
        <v>-85</v>
      </c>
      <c r="B1778">
        <v>23</v>
      </c>
      <c r="C1778">
        <f>ASIN(SQRT((SIN(RADIANS(PARAMETERS!$D$8-B1778)/2)*SIN(RADIANS(PARAMETERS!$D$8-B1778)/2))+(COS(RADIANS(B1778))*COS(RADIANS(PARAMETERS!$D$8))*SIN(RADIANS(PARAMETERS!$D$9-A1778)/2)*SIN(RADIANS(PARAMETERS!$D$9-A1778)/2))))*2*3958.756</f>
        <v>1670.6030584948151</v>
      </c>
      <c r="D1778">
        <v>0.91705739498137995</v>
      </c>
      <c r="E1778">
        <v>1.3979187011719001</v>
      </c>
      <c r="F1778">
        <v>2.2799453735352002</v>
      </c>
      <c r="G1778">
        <v>2.8771777153014999</v>
      </c>
      <c r="H1778">
        <v>3.7803239822388002</v>
      </c>
      <c r="I1778" s="10">
        <f>IFERROR(EXP(TREND(LN($D$1:$H$1),LN(D1778:H1778),LN(Calculations!$B$2))),0)</f>
        <v>1.5448922141562625E-5</v>
      </c>
    </row>
    <row r="1779" spans="1:9" x14ac:dyDescent="0.35">
      <c r="A1779">
        <v>-84.5</v>
      </c>
      <c r="B1779">
        <v>23</v>
      </c>
      <c r="C1779">
        <f>ASIN(SQRT((SIN(RADIANS(PARAMETERS!$D$8-B1779)/2)*SIN(RADIANS(PARAMETERS!$D$8-B1779)/2))+(COS(RADIANS(B1779))*COS(RADIANS(PARAMETERS!$D$8))*SIN(RADIANS(PARAMETERS!$D$9-A1779)/2)*SIN(RADIANS(PARAMETERS!$D$9-A1779)/2))))*2*3958.756</f>
        <v>1639.7622940071628</v>
      </c>
      <c r="D1779">
        <v>0.93958479166030995</v>
      </c>
      <c r="E1779">
        <v>1.4956959486007999</v>
      </c>
      <c r="F1779">
        <v>2.496292591095</v>
      </c>
      <c r="G1779">
        <v>3.2170288562775</v>
      </c>
      <c r="H1779">
        <v>4.3322687149048003</v>
      </c>
      <c r="I1779" s="10">
        <f>IFERROR(EXP(TREND(LN($D$1:$H$1),LN(D1779:H1779),LN(Calculations!$B$2))),0)</f>
        <v>2.3753775845371547E-5</v>
      </c>
    </row>
    <row r="1780" spans="1:9" x14ac:dyDescent="0.35">
      <c r="A1780">
        <v>-84</v>
      </c>
      <c r="B1780">
        <v>23</v>
      </c>
      <c r="C1780">
        <f>ASIN(SQRT((SIN(RADIANS(PARAMETERS!$D$8-B1780)/2)*SIN(RADIANS(PARAMETERS!$D$8-B1780)/2))+(COS(RADIANS(B1780))*COS(RADIANS(PARAMETERS!$D$8))*SIN(RADIANS(PARAMETERS!$D$9-A1780)/2)*SIN(RADIANS(PARAMETERS!$D$9-A1780)/2))))*2*3958.756</f>
        <v>1608.9840221230243</v>
      </c>
      <c r="D1780">
        <v>1.1849559545517001</v>
      </c>
      <c r="E1780">
        <v>2.0357546806335001</v>
      </c>
      <c r="F1780">
        <v>3.3980245590210001</v>
      </c>
      <c r="G1780">
        <v>4.576014995575</v>
      </c>
      <c r="H1780">
        <v>6.0843434333801003</v>
      </c>
      <c r="I1780" s="10">
        <f>IFERROR(EXP(TREND(LN($D$1:$H$1),LN(D1780:H1780),LN(Calculations!$B$2))),0)</f>
        <v>4.7205377922741305E-5</v>
      </c>
    </row>
    <row r="1781" spans="1:9" x14ac:dyDescent="0.35">
      <c r="A1781">
        <v>-83.5</v>
      </c>
      <c r="B1781">
        <v>23</v>
      </c>
      <c r="C1781">
        <f>ASIN(SQRT((SIN(RADIANS(PARAMETERS!$D$8-B1781)/2)*SIN(RADIANS(PARAMETERS!$D$8-B1781)/2))+(COS(RADIANS(B1781))*COS(RADIANS(PARAMETERS!$D$8))*SIN(RADIANS(PARAMETERS!$D$9-A1781)/2)*SIN(RADIANS(PARAMETERS!$D$9-A1781)/2))))*2*3958.756</f>
        <v>1578.2721825988515</v>
      </c>
      <c r="D1781">
        <v>1.8639194965363</v>
      </c>
      <c r="E1781">
        <v>3.2286267280579</v>
      </c>
      <c r="F1781">
        <v>5.6127090454101998</v>
      </c>
      <c r="G1781">
        <v>7.3382692337036</v>
      </c>
      <c r="H1781">
        <v>10.050818443298001</v>
      </c>
      <c r="I1781" s="10">
        <f>IFERROR(EXP(TREND(LN($D$1:$H$1),LN(D1781:H1781),LN(Calculations!$B$2))),0)</f>
        <v>9.8447684195901311E-5</v>
      </c>
    </row>
    <row r="1782" spans="1:9" x14ac:dyDescent="0.35">
      <c r="A1782">
        <v>-83</v>
      </c>
      <c r="B1782">
        <v>23</v>
      </c>
      <c r="C1782">
        <f>ASIN(SQRT((SIN(RADIANS(PARAMETERS!$D$8-B1782)/2)*SIN(RADIANS(PARAMETERS!$D$8-B1782)/2))+(COS(RADIANS(B1782))*COS(RADIANS(PARAMETERS!$D$8))*SIN(RADIANS(PARAMETERS!$D$9-A1782)/2)*SIN(RADIANS(PARAMETERS!$D$9-A1782)/2))))*2*3958.756</f>
        <v>1547.6310127033707</v>
      </c>
      <c r="D1782">
        <v>3.3197414875031002</v>
      </c>
      <c r="E1782">
        <v>5.8643193244934002</v>
      </c>
      <c r="F1782">
        <v>9.9734058380127006</v>
      </c>
      <c r="G1782">
        <v>13.105527877808001</v>
      </c>
      <c r="H1782">
        <v>17.286748886108001</v>
      </c>
      <c r="I1782" s="10">
        <f>IFERROR(EXP(TREND(LN($D$1:$H$1),LN(D1782:H1782),LN(Calculations!$B$2))),0)</f>
        <v>2.0818456594498037E-4</v>
      </c>
    </row>
    <row r="1783" spans="1:9" x14ac:dyDescent="0.35">
      <c r="A1783">
        <v>-82.5</v>
      </c>
      <c r="B1783">
        <v>23</v>
      </c>
      <c r="C1783">
        <f>ASIN(SQRT((SIN(RADIANS(PARAMETERS!$D$8-B1783)/2)*SIN(RADIANS(PARAMETERS!$D$8-B1783)/2))+(COS(RADIANS(B1783))*COS(RADIANS(PARAMETERS!$D$8))*SIN(RADIANS(PARAMETERS!$D$9-A1783)/2)*SIN(RADIANS(PARAMETERS!$D$9-A1783)/2))))*2*3958.756</f>
        <v>1517.0650754725636</v>
      </c>
      <c r="D1783">
        <v>6.1709332466125</v>
      </c>
      <c r="E1783">
        <v>10.868015289306999</v>
      </c>
      <c r="F1783">
        <v>17.582799911498999</v>
      </c>
      <c r="G1783">
        <v>23.340873718261999</v>
      </c>
      <c r="H1783">
        <v>30.475885391235</v>
      </c>
      <c r="I1783" s="10">
        <f>IFERROR(EXP(TREND(LN($D$1:$H$1),LN(D1783:H1783),LN(Calculations!$B$2))),0)</f>
        <v>4.5253573390982484E-4</v>
      </c>
    </row>
    <row r="1784" spans="1:9" x14ac:dyDescent="0.35">
      <c r="A1784">
        <v>-82</v>
      </c>
      <c r="B1784">
        <v>23</v>
      </c>
      <c r="C1784">
        <f>ASIN(SQRT((SIN(RADIANS(PARAMETERS!$D$8-B1784)/2)*SIN(RADIANS(PARAMETERS!$D$8-B1784)/2))+(COS(RADIANS(B1784))*COS(RADIANS(PARAMETERS!$D$8))*SIN(RADIANS(PARAMETERS!$D$9-A1784)/2)*SIN(RADIANS(PARAMETERS!$D$9-A1784)/2))))*2*3958.756</f>
        <v>1486.5792910976388</v>
      </c>
      <c r="D1784">
        <v>10.271531105042</v>
      </c>
      <c r="E1784">
        <v>16.871856689453001</v>
      </c>
      <c r="F1784">
        <v>27.89831161499</v>
      </c>
      <c r="G1784">
        <v>35.057285308837997</v>
      </c>
      <c r="H1784">
        <v>45.833106994628999</v>
      </c>
      <c r="I1784" s="10">
        <f>IFERROR(EXP(TREND(LN($D$1:$H$1),LN(D1784:H1784),LN(Calculations!$B$2))),0)</f>
        <v>8.3728877037613425E-4</v>
      </c>
    </row>
    <row r="1785" spans="1:9" x14ac:dyDescent="0.35">
      <c r="A1785">
        <v>-81.5</v>
      </c>
      <c r="B1785">
        <v>23</v>
      </c>
      <c r="C1785">
        <f>ASIN(SQRT((SIN(RADIANS(PARAMETERS!$D$8-B1785)/2)*SIN(RADIANS(PARAMETERS!$D$8-B1785)/2))+(COS(RADIANS(B1785))*COS(RADIANS(PARAMETERS!$D$8))*SIN(RADIANS(PARAMETERS!$D$9-A1785)/2)*SIN(RADIANS(PARAMETERS!$D$9-A1785)/2))))*2*3958.756</f>
        <v>1456.1789718366815</v>
      </c>
      <c r="D1785">
        <v>12.774808883666999</v>
      </c>
      <c r="E1785">
        <v>20.717821121216002</v>
      </c>
      <c r="F1785">
        <v>32.721179962157997</v>
      </c>
      <c r="G1785">
        <v>41.445098876952997</v>
      </c>
      <c r="H1785">
        <v>54.690921783447003</v>
      </c>
      <c r="I1785" s="10">
        <f>IFERROR(EXP(TREND(LN($D$1:$H$1),LN(D1785:H1785),LN(Calculations!$B$2))),0)</f>
        <v>1.1069009565778229E-3</v>
      </c>
    </row>
    <row r="1786" spans="1:9" x14ac:dyDescent="0.35">
      <c r="A1786">
        <v>-81</v>
      </c>
      <c r="B1786">
        <v>23</v>
      </c>
      <c r="C1786">
        <f>ASIN(SQRT((SIN(RADIANS(PARAMETERS!$D$8-B1786)/2)*SIN(RADIANS(PARAMETERS!$D$8-B1786)/2))+(COS(RADIANS(B1786))*COS(RADIANS(PARAMETERS!$D$8))*SIN(RADIANS(PARAMETERS!$D$9-A1786)/2)*SIN(RADIANS(PARAMETERS!$D$9-A1786)/2))))*2*3958.756</f>
        <v>1425.8698608931363</v>
      </c>
      <c r="D1786">
        <v>11.889192581176999</v>
      </c>
      <c r="E1786">
        <v>19.090270996093999</v>
      </c>
      <c r="F1786">
        <v>30.722673416138001</v>
      </c>
      <c r="G1786">
        <v>38.790439605712997</v>
      </c>
      <c r="H1786">
        <v>50.997543334961001</v>
      </c>
      <c r="I1786" s="10">
        <f>IFERROR(EXP(TREND(LN($D$1:$H$1),LN(D1786:H1786),LN(Calculations!$B$2))),0)</f>
        <v>9.9138298073161882E-4</v>
      </c>
    </row>
    <row r="1787" spans="1:9" x14ac:dyDescent="0.35">
      <c r="A1787">
        <v>-80.5</v>
      </c>
      <c r="B1787">
        <v>23</v>
      </c>
      <c r="C1787">
        <f>ASIN(SQRT((SIN(RADIANS(PARAMETERS!$D$8-B1787)/2)*SIN(RADIANS(PARAMETERS!$D$8-B1787)/2))+(COS(RADIANS(B1787))*COS(RADIANS(PARAMETERS!$D$8))*SIN(RADIANS(PARAMETERS!$D$9-A1787)/2)*SIN(RADIANS(PARAMETERS!$D$9-A1787)/2))))*2*3958.756</f>
        <v>1395.6581757638864</v>
      </c>
      <c r="D1787">
        <v>7.9418358802795002</v>
      </c>
      <c r="E1787">
        <v>13.640192985535</v>
      </c>
      <c r="F1787">
        <v>22.550592422485</v>
      </c>
      <c r="G1787">
        <v>29.145910263062</v>
      </c>
      <c r="H1787">
        <v>37.635822296142997</v>
      </c>
      <c r="I1787" s="10">
        <f>IFERROR(EXP(TREND(LN($D$1:$H$1),LN(D1787:H1787),LN(Calculations!$B$2))),0)</f>
        <v>6.2260271825187138E-4</v>
      </c>
    </row>
    <row r="1788" spans="1:9" x14ac:dyDescent="0.35">
      <c r="A1788">
        <v>-80</v>
      </c>
      <c r="B1788">
        <v>23</v>
      </c>
      <c r="C1788">
        <f>ASIN(SQRT((SIN(RADIANS(PARAMETERS!$D$8-B1788)/2)*SIN(RADIANS(PARAMETERS!$D$8-B1788)/2))+(COS(RADIANS(B1788))*COS(RADIANS(PARAMETERS!$D$8))*SIN(RADIANS(PARAMETERS!$D$9-A1788)/2)*SIN(RADIANS(PARAMETERS!$D$9-A1788)/2))))*2*3958.756</f>
        <v>1365.5506566273007</v>
      </c>
      <c r="D1788">
        <v>4.9245085716248003</v>
      </c>
      <c r="E1788">
        <v>7.9666090011596999</v>
      </c>
      <c r="F1788">
        <v>13.238221168518001</v>
      </c>
      <c r="G1788">
        <v>17.103242874146002</v>
      </c>
      <c r="H1788">
        <v>23.100273132323998</v>
      </c>
      <c r="I1788" s="10">
        <f>IFERROR(EXP(TREND(LN($D$1:$H$1),LN(D1788:H1788),LN(Calculations!$B$2))),0)</f>
        <v>2.8896258073137225E-4</v>
      </c>
    </row>
    <row r="1789" spans="1:9" x14ac:dyDescent="0.35">
      <c r="A1789">
        <v>-79.5</v>
      </c>
      <c r="B1789">
        <v>23</v>
      </c>
      <c r="C1789">
        <f>ASIN(SQRT((SIN(RADIANS(PARAMETERS!$D$8-B1789)/2)*SIN(RADIANS(PARAMETERS!$D$8-B1789)/2))+(COS(RADIANS(B1789))*COS(RADIANS(PARAMETERS!$D$8))*SIN(RADIANS(PARAMETERS!$D$9-A1789)/2)*SIN(RADIANS(PARAMETERS!$D$9-A1789)/2))))*2*3958.756</f>
        <v>1335.5546204180851</v>
      </c>
      <c r="D1789">
        <v>3.3736732006072998</v>
      </c>
      <c r="E1789">
        <v>5.2562961578368999</v>
      </c>
      <c r="F1789">
        <v>7.9769659042357999</v>
      </c>
      <c r="G1789">
        <v>10.280727386475</v>
      </c>
      <c r="H1789">
        <v>13.359532356261999</v>
      </c>
      <c r="I1789" s="10">
        <f>IFERROR(EXP(TREND(LN($D$1:$H$1),LN(D1789:H1789),LN(Calculations!$B$2))),0)</f>
        <v>1.0998535742605318E-4</v>
      </c>
    </row>
    <row r="1790" spans="1:9" x14ac:dyDescent="0.35">
      <c r="A1790">
        <v>-79</v>
      </c>
      <c r="B1790">
        <v>23</v>
      </c>
      <c r="C1790">
        <f>ASIN(SQRT((SIN(RADIANS(PARAMETERS!$D$8-B1790)/2)*SIN(RADIANS(PARAMETERS!$D$8-B1790)/2))+(COS(RADIANS(B1790))*COS(RADIANS(PARAMETERS!$D$8))*SIN(RADIANS(PARAMETERS!$D$9-A1790)/2)*SIN(RADIANS(PARAMETERS!$D$9-A1790)/2))))*2*3958.756</f>
        <v>1305.6780213220306</v>
      </c>
      <c r="D1790">
        <v>2.9869410991668999</v>
      </c>
      <c r="E1790">
        <v>4.3455195426940998</v>
      </c>
      <c r="F1790">
        <v>6.2217316627501997</v>
      </c>
      <c r="G1790">
        <v>7.5363268852234002</v>
      </c>
      <c r="H1790">
        <v>9.4371948242187997</v>
      </c>
      <c r="I1790" s="10">
        <f>IFERROR(EXP(TREND(LN($D$1:$H$1),LN(D1790:H1790),LN(Calculations!$B$2))),0)</f>
        <v>4.2240299802821358E-5</v>
      </c>
    </row>
    <row r="1791" spans="1:9" x14ac:dyDescent="0.35">
      <c r="A1791">
        <v>-78.5</v>
      </c>
      <c r="B1791">
        <v>23</v>
      </c>
      <c r="C1791">
        <f>ASIN(SQRT((SIN(RADIANS(PARAMETERS!$D$8-B1791)/2)*SIN(RADIANS(PARAMETERS!$D$8-B1791)/2))+(COS(RADIANS(B1791))*COS(RADIANS(PARAMETERS!$D$8))*SIN(RADIANS(PARAMETERS!$D$9-A1791)/2)*SIN(RADIANS(PARAMETERS!$D$9-A1791)/2))))*2*3958.756</f>
        <v>1275.9295185205658</v>
      </c>
      <c r="D1791">
        <v>3.0614886283875</v>
      </c>
      <c r="E1791">
        <v>4.3439512252807999</v>
      </c>
      <c r="F1791">
        <v>5.9869956970215004</v>
      </c>
      <c r="G1791">
        <v>7.0397372245789001</v>
      </c>
      <c r="H1791">
        <v>8.5133743286133008</v>
      </c>
      <c r="I1791" s="10">
        <f>IFERROR(EXP(TREND(LN($D$1:$H$1),LN(D1791:H1791),LN(Calculations!$B$2))),0)</f>
        <v>2.5841592272847349E-5</v>
      </c>
    </row>
    <row r="1792" spans="1:9" x14ac:dyDescent="0.35">
      <c r="A1792">
        <v>-78</v>
      </c>
      <c r="B1792">
        <v>23</v>
      </c>
      <c r="C1792">
        <f>ASIN(SQRT((SIN(RADIANS(PARAMETERS!$D$8-B1792)/2)*SIN(RADIANS(PARAMETERS!$D$8-B1792)/2))+(COS(RADIANS(B1792))*COS(RADIANS(PARAMETERS!$D$8))*SIN(RADIANS(PARAMETERS!$D$9-A1792)/2)*SIN(RADIANS(PARAMETERS!$D$9-A1792)/2))))*2*3958.756</f>
        <v>1246.3185521231669</v>
      </c>
      <c r="D1792">
        <v>3.3291418552399001</v>
      </c>
      <c r="E1792">
        <v>4.7308669090270996</v>
      </c>
      <c r="F1792">
        <v>6.2942705154418999</v>
      </c>
      <c r="G1792">
        <v>7.3698554039001003</v>
      </c>
      <c r="H1792">
        <v>8.8685445785521999</v>
      </c>
      <c r="I1792" s="10">
        <f>IFERROR(EXP(TREND(LN($D$1:$H$1),LN(D1792:H1792),LN(Calculations!$B$2))),0)</f>
        <v>2.4546568464196771E-5</v>
      </c>
    </row>
    <row r="1793" spans="1:9" x14ac:dyDescent="0.35">
      <c r="A1793">
        <v>-77.5</v>
      </c>
      <c r="B1793">
        <v>23</v>
      </c>
      <c r="C1793">
        <f>ASIN(SQRT((SIN(RADIANS(PARAMETERS!$D$8-B1793)/2)*SIN(RADIANS(PARAMETERS!$D$8-B1793)/2))+(COS(RADIANS(B1793))*COS(RADIANS(PARAMETERS!$D$8))*SIN(RADIANS(PARAMETERS!$D$9-A1793)/2)*SIN(RADIANS(PARAMETERS!$D$9-A1793)/2))))*2*3958.756</f>
        <v>1216.8554283455192</v>
      </c>
      <c r="D1793">
        <v>3.6973013877868999</v>
      </c>
      <c r="E1793">
        <v>5.2283649444579998</v>
      </c>
      <c r="F1793">
        <v>6.837070941925</v>
      </c>
      <c r="G1793">
        <v>8.0488100051880007</v>
      </c>
      <c r="H1793">
        <v>9.7472085952759002</v>
      </c>
      <c r="I1793" s="10">
        <f>IFERROR(EXP(TREND(LN($D$1:$H$1),LN(D1793:H1793),LN(Calculations!$B$2))),0)</f>
        <v>2.8843185024561297E-5</v>
      </c>
    </row>
    <row r="1794" spans="1:9" x14ac:dyDescent="0.35">
      <c r="A1794">
        <v>-77</v>
      </c>
      <c r="B1794">
        <v>23</v>
      </c>
      <c r="C1794">
        <f>ASIN(SQRT((SIN(RADIANS(PARAMETERS!$D$8-B1794)/2)*SIN(RADIANS(PARAMETERS!$D$8-B1794)/2))+(COS(RADIANS(B1794))*COS(RADIANS(PARAMETERS!$D$8))*SIN(RADIANS(PARAMETERS!$D$9-A1794)/2)*SIN(RADIANS(PARAMETERS!$D$9-A1794)/2))))*2*3958.756</f>
        <v>1187.5514151228404</v>
      </c>
      <c r="D1794">
        <v>4.1115884780884002</v>
      </c>
      <c r="E1794">
        <v>5.6570611000061</v>
      </c>
      <c r="F1794">
        <v>7.5115332603454998</v>
      </c>
      <c r="G1794">
        <v>8.9253425598144993</v>
      </c>
      <c r="H1794">
        <v>10.927171707153001</v>
      </c>
      <c r="I1794" s="10">
        <f>IFERROR(EXP(TREND(LN($D$1:$H$1),LN(D1794:H1794),LN(Calculations!$B$2))),0)</f>
        <v>3.7994765336741873E-5</v>
      </c>
    </row>
    <row r="1795" spans="1:9" x14ac:dyDescent="0.35">
      <c r="A1795">
        <v>-76.5</v>
      </c>
      <c r="B1795">
        <v>23</v>
      </c>
      <c r="C1795">
        <f>ASIN(SQRT((SIN(RADIANS(PARAMETERS!$D$8-B1795)/2)*SIN(RADIANS(PARAMETERS!$D$8-B1795)/2))+(COS(RADIANS(B1795))*COS(RADIANS(PARAMETERS!$D$8))*SIN(RADIANS(PARAMETERS!$D$9-A1795)/2)*SIN(RADIANS(PARAMETERS!$D$9-A1795)/2))))*2*3958.756</f>
        <v>1158.4188494902421</v>
      </c>
      <c r="D1795">
        <v>4.5180439949036</v>
      </c>
      <c r="E1795">
        <v>6.0966382026671999</v>
      </c>
      <c r="F1795">
        <v>8.2469139099121005</v>
      </c>
      <c r="G1795">
        <v>9.9104232788086009</v>
      </c>
      <c r="H1795">
        <v>12.01537322998</v>
      </c>
      <c r="I1795" s="10">
        <f>IFERROR(EXP(TREND(LN($D$1:$H$1),LN(D1795:H1795),LN(Calculations!$B$2))),0)</f>
        <v>4.9040749418381659E-5</v>
      </c>
    </row>
    <row r="1796" spans="1:9" x14ac:dyDescent="0.35">
      <c r="A1796">
        <v>-76</v>
      </c>
      <c r="B1796">
        <v>23</v>
      </c>
      <c r="C1796">
        <f>ASIN(SQRT((SIN(RADIANS(PARAMETERS!$D$8-B1796)/2)*SIN(RADIANS(PARAMETERS!$D$8-B1796)/2))+(COS(RADIANS(B1796))*COS(RADIANS(PARAMETERS!$D$8))*SIN(RADIANS(PARAMETERS!$D$9-A1796)/2)*SIN(RADIANS(PARAMETERS!$D$9-A1796)/2))))*2*3958.756</f>
        <v>1129.4712582134898</v>
      </c>
      <c r="D1796">
        <v>4.8269691467284996</v>
      </c>
      <c r="E1796">
        <v>6.4517307281493999</v>
      </c>
      <c r="F1796">
        <v>8.8738355636596999</v>
      </c>
      <c r="G1796">
        <v>10.772390365601</v>
      </c>
      <c r="H1796">
        <v>12.824452400207999</v>
      </c>
      <c r="I1796" s="10">
        <f>IFERROR(EXP(TREND(LN($D$1:$H$1),LN(D1796:H1796),LN(Calculations!$B$2))),0)</f>
        <v>5.9663487084998855E-5</v>
      </c>
    </row>
    <row r="1797" spans="1:9" x14ac:dyDescent="0.35">
      <c r="A1797">
        <v>-75.5</v>
      </c>
      <c r="B1797">
        <v>23</v>
      </c>
      <c r="C1797">
        <f>ASIN(SQRT((SIN(RADIANS(PARAMETERS!$D$8-B1797)/2)*SIN(RADIANS(PARAMETERS!$D$8-B1797)/2))+(COS(RADIANS(B1797))*COS(RADIANS(PARAMETERS!$D$8))*SIN(RADIANS(PARAMETERS!$D$9-A1797)/2)*SIN(RADIANS(PARAMETERS!$D$9-A1797)/2))))*2*3958.756</f>
        <v>1100.723493310511</v>
      </c>
      <c r="D1797">
        <v>4.9094662666320996</v>
      </c>
      <c r="E1797">
        <v>6.5714530944823997</v>
      </c>
      <c r="F1797">
        <v>9.1183443069458008</v>
      </c>
      <c r="G1797">
        <v>11.128581047058001</v>
      </c>
      <c r="H1797">
        <v>13.166918754578001</v>
      </c>
      <c r="I1797" s="10">
        <f>IFERROR(EXP(TREND(LN($D$1:$H$1),LN(D1797:H1797),LN(Calculations!$B$2))),0)</f>
        <v>6.5803871897396546E-5</v>
      </c>
    </row>
    <row r="1798" spans="1:9" x14ac:dyDescent="0.35">
      <c r="A1798">
        <v>-75</v>
      </c>
      <c r="B1798">
        <v>23</v>
      </c>
      <c r="C1798">
        <f>ASIN(SQRT((SIN(RADIANS(PARAMETERS!$D$8-B1798)/2)*SIN(RADIANS(PARAMETERS!$D$8-B1798)/2))+(COS(RADIANS(B1798))*COS(RADIANS(PARAMETERS!$D$8))*SIN(RADIANS(PARAMETERS!$D$9-A1798)/2)*SIN(RADIANS(PARAMETERS!$D$9-A1798)/2))))*2*3958.756</f>
        <v>1072.1918842604641</v>
      </c>
      <c r="D1798">
        <v>4.6895327568054004</v>
      </c>
      <c r="E1798">
        <v>6.3529281616211</v>
      </c>
      <c r="F1798">
        <v>8.7899646759033008</v>
      </c>
      <c r="G1798">
        <v>10.709171295166</v>
      </c>
      <c r="H1798">
        <v>12.80157661438</v>
      </c>
      <c r="I1798" s="10">
        <f>IFERROR(EXP(TREND(LN($D$1:$H$1),LN(D1798:H1798),LN(Calculations!$B$2))),0)</f>
        <v>6.2654521971343888E-5</v>
      </c>
    </row>
    <row r="1799" spans="1:9" x14ac:dyDescent="0.35">
      <c r="A1799">
        <v>-74.5</v>
      </c>
      <c r="B1799">
        <v>23</v>
      </c>
      <c r="C1799">
        <f>ASIN(SQRT((SIN(RADIANS(PARAMETERS!$D$8-B1799)/2)*SIN(RADIANS(PARAMETERS!$D$8-B1799)/2))+(COS(RADIANS(B1799))*COS(RADIANS(PARAMETERS!$D$8))*SIN(RADIANS(PARAMETERS!$D$9-A1799)/2)*SIN(RADIANS(PARAMETERS!$D$9-A1799)/2))))*2*3958.756</f>
        <v>1043.8944088436467</v>
      </c>
      <c r="D1799">
        <v>4.2433214187621999</v>
      </c>
      <c r="E1799">
        <v>5.8540606498718004</v>
      </c>
      <c r="F1799">
        <v>7.9788012504578001</v>
      </c>
      <c r="G1799">
        <v>9.6323661804199006</v>
      </c>
      <c r="H1799">
        <v>11.82656288147</v>
      </c>
      <c r="I1799" s="10">
        <f>IFERROR(EXP(TREND(LN($D$1:$H$1),LN(D1799:H1799),LN(Calculations!$B$2))),0)</f>
        <v>5.1695205435457361E-5</v>
      </c>
    </row>
    <row r="1800" spans="1:9" x14ac:dyDescent="0.35">
      <c r="A1800">
        <v>-74</v>
      </c>
      <c r="B1800">
        <v>23</v>
      </c>
      <c r="C1800">
        <f>ASIN(SQRT((SIN(RADIANS(PARAMETERS!$D$8-B1800)/2)*SIN(RADIANS(PARAMETERS!$D$8-B1800)/2))+(COS(RADIANS(B1800))*COS(RADIANS(PARAMETERS!$D$8))*SIN(RADIANS(PARAMETERS!$D$9-A1800)/2)*SIN(RADIANS(PARAMETERS!$D$9-A1800)/2))))*2*3958.756</f>
        <v>1015.8508846774943</v>
      </c>
      <c r="D1800">
        <v>3.7353920936584002</v>
      </c>
      <c r="E1800">
        <v>5.2525191307068004</v>
      </c>
      <c r="F1800">
        <v>6.9919805526732999</v>
      </c>
      <c r="G1800">
        <v>8.3207502365112003</v>
      </c>
      <c r="H1800">
        <v>10.205323219299</v>
      </c>
      <c r="I1800" s="10">
        <f>IFERROR(EXP(TREND(LN($D$1:$H$1),LN(D1800:H1800),LN(Calculations!$B$2))),0)</f>
        <v>3.4885200355593291E-5</v>
      </c>
    </row>
    <row r="1801" spans="1:9" x14ac:dyDescent="0.35">
      <c r="A1801">
        <v>-73.5</v>
      </c>
      <c r="B1801">
        <v>23</v>
      </c>
      <c r="C1801">
        <f>ASIN(SQRT((SIN(RADIANS(PARAMETERS!$D$8-B1801)/2)*SIN(RADIANS(PARAMETERS!$D$8-B1801)/2))+(COS(RADIANS(B1801))*COS(RADIANS(PARAMETERS!$D$8))*SIN(RADIANS(PARAMETERS!$D$9-A1801)/2)*SIN(RADIANS(PARAMETERS!$D$9-A1801)/2))))*2*3958.756</f>
        <v>988.08318359007808</v>
      </c>
      <c r="D1801">
        <v>3.3045384883881002</v>
      </c>
      <c r="E1801">
        <v>4.5665721893311</v>
      </c>
      <c r="F1801">
        <v>6.1286568641662997</v>
      </c>
      <c r="G1801">
        <v>7.1848907470703001</v>
      </c>
      <c r="H1801">
        <v>8.6586208343506001</v>
      </c>
      <c r="I1801" s="10">
        <f>IFERROR(EXP(TREND(LN($D$1:$H$1),LN(D1801:H1801),LN(Calculations!$B$2))),0)</f>
        <v>2.1961059744425704E-5</v>
      </c>
    </row>
    <row r="1802" spans="1:9" x14ac:dyDescent="0.35">
      <c r="A1802">
        <v>-73</v>
      </c>
      <c r="B1802">
        <v>23</v>
      </c>
      <c r="C1802">
        <f>ASIN(SQRT((SIN(RADIANS(PARAMETERS!$D$8-B1802)/2)*SIN(RADIANS(PARAMETERS!$D$8-B1802)/2))+(COS(RADIANS(B1802))*COS(RADIANS(PARAMETERS!$D$8))*SIN(RADIANS(PARAMETERS!$D$9-A1802)/2)*SIN(RADIANS(PARAMETERS!$D$9-A1802)/2))))*2*3958.756</f>
        <v>960.61547097194466</v>
      </c>
      <c r="D1802">
        <v>3.0327458381653001</v>
      </c>
      <c r="E1802">
        <v>4.0781559944153001</v>
      </c>
      <c r="F1802">
        <v>5.5560388565062997</v>
      </c>
      <c r="G1802">
        <v>6.4505724906920996</v>
      </c>
      <c r="H1802">
        <v>7.6855130195618004</v>
      </c>
      <c r="I1802" s="10">
        <f>IFERROR(EXP(TREND(LN($D$1:$H$1),LN(D1802:H1802),LN(Calculations!$B$2))),0)</f>
        <v>1.5316134857643533E-5</v>
      </c>
    </row>
    <row r="1803" spans="1:9" x14ac:dyDescent="0.35">
      <c r="A1803">
        <v>-72.5</v>
      </c>
      <c r="B1803">
        <v>23</v>
      </c>
      <c r="C1803">
        <f>ASIN(SQRT((SIN(RADIANS(PARAMETERS!$D$8-B1803)/2)*SIN(RADIANS(PARAMETERS!$D$8-B1803)/2))+(COS(RADIANS(B1803))*COS(RADIANS(PARAMETERS!$D$8))*SIN(RADIANS(PARAMETERS!$D$9-A1803)/2)*SIN(RADIANS(PARAMETERS!$D$9-A1803)/2))))*2*3958.756</f>
        <v>933.4744721262407</v>
      </c>
      <c r="D1803">
        <v>2.9255142211914</v>
      </c>
      <c r="E1803">
        <v>3.8730449676514001</v>
      </c>
      <c r="F1803">
        <v>5.2976160049437997</v>
      </c>
      <c r="G1803">
        <v>6.1434874534606996</v>
      </c>
      <c r="H1803">
        <v>7.3097863197326998</v>
      </c>
      <c r="I1803" s="10">
        <f>IFERROR(EXP(TREND(LN($D$1:$H$1),LN(D1803:H1803),LN(Calculations!$B$2))),0)</f>
        <v>1.2937938084018708E-5</v>
      </c>
    </row>
    <row r="1804" spans="1:9" x14ac:dyDescent="0.35">
      <c r="A1804">
        <v>-72</v>
      </c>
      <c r="B1804">
        <v>23</v>
      </c>
      <c r="C1804">
        <f>ASIN(SQRT((SIN(RADIANS(PARAMETERS!$D$8-B1804)/2)*SIN(RADIANS(PARAMETERS!$D$8-B1804)/2))+(COS(RADIANS(B1804))*COS(RADIANS(PARAMETERS!$D$8))*SIN(RADIANS(PARAMETERS!$D$9-A1804)/2)*SIN(RADIANS(PARAMETERS!$D$9-A1804)/2))))*2*3958.756</f>
        <v>906.68976733504928</v>
      </c>
      <c r="D1804">
        <v>2.9239740371703999</v>
      </c>
      <c r="E1804">
        <v>3.8558330535889001</v>
      </c>
      <c r="F1804">
        <v>5.2691607475281002</v>
      </c>
      <c r="G1804">
        <v>6.1314754486084002</v>
      </c>
      <c r="H1804">
        <v>7.3249034881592001</v>
      </c>
      <c r="I1804" s="10">
        <f>IFERROR(EXP(TREND(LN($D$1:$H$1),LN(D1804:H1804),LN(Calculations!$B$2))),0)</f>
        <v>1.2978950198820309E-5</v>
      </c>
    </row>
    <row r="1805" spans="1:9" x14ac:dyDescent="0.35">
      <c r="A1805">
        <v>-71.5</v>
      </c>
      <c r="B1805">
        <v>23</v>
      </c>
      <c r="C1805">
        <f>ASIN(SQRT((SIN(RADIANS(PARAMETERS!$D$8-B1805)/2)*SIN(RADIANS(PARAMETERS!$D$8-B1805)/2))+(COS(RADIANS(B1805))*COS(RADIANS(PARAMETERS!$D$8))*SIN(RADIANS(PARAMETERS!$D$9-A1805)/2)*SIN(RADIANS(PARAMETERS!$D$9-A1805)/2))))*2*3958.756</f>
        <v>880.29411679390739</v>
      </c>
      <c r="D1805">
        <v>2.9722714424132999</v>
      </c>
      <c r="E1805">
        <v>3.9225308895111</v>
      </c>
      <c r="F1805">
        <v>5.3462800979614</v>
      </c>
      <c r="G1805">
        <v>6.2353429794312003</v>
      </c>
      <c r="H1805">
        <v>7.4688401222229004</v>
      </c>
      <c r="I1805" s="10">
        <f>IFERROR(EXP(TREND(LN($D$1:$H$1),LN(D1805:H1805),LN(Calculations!$B$2))),0)</f>
        <v>1.3637872073082037E-5</v>
      </c>
    </row>
    <row r="1806" spans="1:9" x14ac:dyDescent="0.35">
      <c r="A1806">
        <v>-71</v>
      </c>
      <c r="B1806">
        <v>23</v>
      </c>
      <c r="C1806">
        <f>ASIN(SQRT((SIN(RADIANS(PARAMETERS!$D$8-B1806)/2)*SIN(RADIANS(PARAMETERS!$D$8-B1806)/2))+(COS(RADIANS(B1806))*COS(RADIANS(PARAMETERS!$D$8))*SIN(RADIANS(PARAMETERS!$D$9-A1806)/2)*SIN(RADIANS(PARAMETERS!$D$9-A1806)/2))))*2*3958.756</f>
        <v>854.32381562567298</v>
      </c>
      <c r="D1806">
        <v>3.0072669982910001</v>
      </c>
      <c r="E1806">
        <v>3.9665992259978999</v>
      </c>
      <c r="F1806">
        <v>5.3903889656067001</v>
      </c>
      <c r="G1806">
        <v>6.2846674919128001</v>
      </c>
      <c r="H1806">
        <v>7.5249443054198997</v>
      </c>
      <c r="I1806" s="10">
        <f>IFERROR(EXP(TREND(LN($D$1:$H$1),LN(D1806:H1806),LN(Calculations!$B$2))),0)</f>
        <v>1.3632718061897338E-5</v>
      </c>
    </row>
    <row r="1807" spans="1:9" x14ac:dyDescent="0.35">
      <c r="A1807">
        <v>-70.5</v>
      </c>
      <c r="B1807">
        <v>23</v>
      </c>
      <c r="C1807">
        <f>ASIN(SQRT((SIN(RADIANS(PARAMETERS!$D$8-B1807)/2)*SIN(RADIANS(PARAMETERS!$D$8-B1807)/2))+(COS(RADIANS(B1807))*COS(RADIANS(PARAMETERS!$D$8))*SIN(RADIANS(PARAMETERS!$D$9-A1807)/2)*SIN(RADIANS(PARAMETERS!$D$9-A1807)/2))))*2*3958.756</f>
        <v>828.81907772425234</v>
      </c>
      <c r="D1807">
        <v>2.9775145053864001</v>
      </c>
      <c r="E1807">
        <v>3.9120767116546999</v>
      </c>
      <c r="F1807">
        <v>5.3134713172912997</v>
      </c>
      <c r="G1807">
        <v>6.1811852455139</v>
      </c>
      <c r="H1807">
        <v>7.3816933631896999</v>
      </c>
      <c r="I1807" s="10">
        <f>IFERROR(EXP(TREND(LN($D$1:$H$1),LN(D1807:H1807),LN(Calculations!$B$2))),0)</f>
        <v>1.2613111949199064E-5</v>
      </c>
    </row>
    <row r="1808" spans="1:9" x14ac:dyDescent="0.35">
      <c r="A1808">
        <v>-70</v>
      </c>
      <c r="B1808">
        <v>23</v>
      </c>
      <c r="C1808">
        <f>ASIN(SQRT((SIN(RADIANS(PARAMETERS!$D$8-B1808)/2)*SIN(RADIANS(PARAMETERS!$D$8-B1808)/2))+(COS(RADIANS(B1808))*COS(RADIANS(PARAMETERS!$D$8))*SIN(RADIANS(PARAMETERS!$D$9-A1808)/2)*SIN(RADIANS(PARAMETERS!$D$9-A1808)/2))))*2*3958.756</f>
        <v>803.82444501381667</v>
      </c>
      <c r="D1808">
        <v>2.8836545944214</v>
      </c>
      <c r="E1808">
        <v>3.7609028816222998</v>
      </c>
      <c r="F1808">
        <v>5.1182661056518999</v>
      </c>
      <c r="G1808">
        <v>5.9327664375304998</v>
      </c>
      <c r="H1808">
        <v>7.0552453994751003</v>
      </c>
      <c r="I1808" s="10">
        <f>IFERROR(EXP(TREND(LN($D$1:$H$1),LN(D1808:H1808),LN(Calculations!$B$2))),0)</f>
        <v>1.0824073163436003E-5</v>
      </c>
    </row>
    <row r="1809" spans="1:9" x14ac:dyDescent="0.35">
      <c r="A1809">
        <v>-69.5</v>
      </c>
      <c r="B1809">
        <v>23</v>
      </c>
      <c r="C1809">
        <f>ASIN(SQRT((SIN(RADIANS(PARAMETERS!$D$8-B1809)/2)*SIN(RADIANS(PARAMETERS!$D$8-B1809)/2))+(COS(RADIANS(B1809))*COS(RADIANS(PARAMETERS!$D$8))*SIN(RADIANS(PARAMETERS!$D$9-A1809)/2)*SIN(RADIANS(PARAMETERS!$D$9-A1809)/2))))*2*3958.756</f>
        <v>779.389215614107</v>
      </c>
      <c r="D1809">
        <v>2.7523555755614999</v>
      </c>
      <c r="E1809">
        <v>3.5578427314757999</v>
      </c>
      <c r="F1809">
        <v>4.8020262718201003</v>
      </c>
      <c r="G1809">
        <v>5.6095590591431002</v>
      </c>
      <c r="H1809">
        <v>6.6378984451293999</v>
      </c>
      <c r="I1809" s="10">
        <f>IFERROR(EXP(TREND(LN($D$1:$H$1),LN(D1809:H1809),LN(Calculations!$B$2))),0)</f>
        <v>8.7280765202447018E-6</v>
      </c>
    </row>
    <row r="1810" spans="1:9" x14ac:dyDescent="0.35">
      <c r="A1810">
        <v>-69</v>
      </c>
      <c r="B1810">
        <v>23</v>
      </c>
      <c r="C1810">
        <f>ASIN(SQRT((SIN(RADIANS(PARAMETERS!$D$8-B1810)/2)*SIN(RADIANS(PARAMETERS!$D$8-B1810)/2))+(COS(RADIANS(B1810))*COS(RADIANS(PARAMETERS!$D$8))*SIN(RADIANS(PARAMETERS!$D$9-A1810)/2)*SIN(RADIANS(PARAMETERS!$D$9-A1810)/2))))*2*3958.756</f>
        <v>755.56788011427614</v>
      </c>
      <c r="D1810">
        <v>2.6060893535614</v>
      </c>
      <c r="E1810">
        <v>3.3421044349670002</v>
      </c>
      <c r="F1810">
        <v>4.4691572189331001</v>
      </c>
      <c r="G1810">
        <v>5.2792019844054998</v>
      </c>
      <c r="H1810">
        <v>6.2209076881409002</v>
      </c>
      <c r="I1810" s="10">
        <f>IFERROR(EXP(TREND(LN($D$1:$H$1),LN(D1810:H1810),LN(Calculations!$B$2))),0)</f>
        <v>7.044870779224795E-6</v>
      </c>
    </row>
    <row r="1811" spans="1:9" x14ac:dyDescent="0.35">
      <c r="A1811">
        <v>-68.5</v>
      </c>
      <c r="B1811">
        <v>23</v>
      </c>
      <c r="C1811">
        <f>ASIN(SQRT((SIN(RADIANS(PARAMETERS!$D$8-B1811)/2)*SIN(RADIANS(PARAMETERS!$D$8-B1811)/2))+(COS(RADIANS(B1811))*COS(RADIANS(PARAMETERS!$D$8))*SIN(RADIANS(PARAMETERS!$D$9-A1811)/2)*SIN(RADIANS(PARAMETERS!$D$9-A1811)/2))))*2*3958.756</f>
        <v>732.4205493939487</v>
      </c>
      <c r="D1811">
        <v>2.4746136665343998</v>
      </c>
      <c r="E1811">
        <v>3.1554887294768998</v>
      </c>
      <c r="F1811">
        <v>4.1916494369506996</v>
      </c>
      <c r="G1811">
        <v>4.9818558692931996</v>
      </c>
      <c r="H1811">
        <v>5.8794388771056996</v>
      </c>
      <c r="I1811" s="10">
        <f>IFERROR(EXP(TREND(LN($D$1:$H$1),LN(D1811:H1811),LN(Calculations!$B$2))),0)</f>
        <v>5.8771355209541709E-6</v>
      </c>
    </row>
    <row r="1812" spans="1:9" x14ac:dyDescent="0.35">
      <c r="A1812">
        <v>-68</v>
      </c>
      <c r="B1812">
        <v>23</v>
      </c>
      <c r="C1812">
        <f>ASIN(SQRT((SIN(RADIANS(PARAMETERS!$D$8-B1812)/2)*SIN(RADIANS(PARAMETERS!$D$8-B1812)/2))+(COS(RADIANS(B1812))*COS(RADIANS(PARAMETERS!$D$8))*SIN(RADIANS(PARAMETERS!$D$9-A1812)/2)*SIN(RADIANS(PARAMETERS!$D$9-A1812)/2))))*2*3958.756</f>
        <v>710.01334992775662</v>
      </c>
      <c r="D1812">
        <v>2.3702111244202002</v>
      </c>
      <c r="E1812">
        <v>3.0118088722228999</v>
      </c>
      <c r="F1812">
        <v>3.9844772815703999</v>
      </c>
      <c r="G1812">
        <v>4.7238740921020996</v>
      </c>
      <c r="H1812">
        <v>5.6276388168334996</v>
      </c>
      <c r="I1812" s="10">
        <f>IFERROR(EXP(TREND(LN($D$1:$H$1),LN(D1812:H1812),LN(Calculations!$B$2))),0)</f>
        <v>5.0545962812100229E-6</v>
      </c>
    </row>
    <row r="1813" spans="1:9" x14ac:dyDescent="0.35">
      <c r="A1813">
        <v>-67.5</v>
      </c>
      <c r="B1813">
        <v>23</v>
      </c>
      <c r="C1813">
        <f>ASIN(SQRT((SIN(RADIANS(PARAMETERS!$D$8-B1813)/2)*SIN(RADIANS(PARAMETERS!$D$8-B1813)/2))+(COS(RADIANS(B1813))*COS(RADIANS(PARAMETERS!$D$8))*SIN(RADIANS(PARAMETERS!$D$9-A1813)/2)*SIN(RADIANS(PARAMETERS!$D$9-A1813)/2))))*2*3958.756</f>
        <v>688.41875309811633</v>
      </c>
      <c r="D1813">
        <v>2.2718119621277002</v>
      </c>
      <c r="E1813">
        <v>2.8785343170165998</v>
      </c>
      <c r="F1813">
        <v>3.7954666614532</v>
      </c>
      <c r="G1813">
        <v>4.4906592369079998</v>
      </c>
      <c r="H1813">
        <v>5.3954844474792001</v>
      </c>
      <c r="I1813" s="10">
        <f>IFERROR(EXP(TREND(LN($D$1:$H$1),LN(D1813:H1813),LN(Calculations!$B$2))),0)</f>
        <v>4.4039274582339358E-6</v>
      </c>
    </row>
    <row r="1814" spans="1:9" x14ac:dyDescent="0.35">
      <c r="A1814">
        <v>-67</v>
      </c>
      <c r="B1814">
        <v>23</v>
      </c>
      <c r="C1814">
        <f>ASIN(SQRT((SIN(RADIANS(PARAMETERS!$D$8-B1814)/2)*SIN(RADIANS(PARAMETERS!$D$8-B1814)/2))+(COS(RADIANS(B1814))*COS(RADIANS(PARAMETERS!$D$8))*SIN(RADIANS(PARAMETERS!$D$9-A1814)/2)*SIN(RADIANS(PARAMETERS!$D$9-A1814)/2))))*2*3958.756</f>
        <v>667.71579376371346</v>
      </c>
      <c r="D1814">
        <v>2.1583943367003999</v>
      </c>
      <c r="E1814">
        <v>2.7580575942993</v>
      </c>
      <c r="F1814">
        <v>3.6179597377777002</v>
      </c>
      <c r="G1814">
        <v>4.2672710418701003</v>
      </c>
      <c r="H1814">
        <v>5.1612000465393004</v>
      </c>
      <c r="I1814" s="10">
        <f>IFERROR(EXP(TREND(LN($D$1:$H$1),LN(D1814:H1814),LN(Calculations!$B$2))),0)</f>
        <v>3.9378058926295153E-6</v>
      </c>
    </row>
    <row r="1815" spans="1:9" x14ac:dyDescent="0.35">
      <c r="A1815">
        <v>-66.5</v>
      </c>
      <c r="B1815">
        <v>23</v>
      </c>
      <c r="C1815">
        <f>ASIN(SQRT((SIN(RADIANS(PARAMETERS!$D$8-B1815)/2)*SIN(RADIANS(PARAMETERS!$D$8-B1815)/2))+(COS(RADIANS(B1815))*COS(RADIANS(PARAMETERS!$D$8))*SIN(RADIANS(PARAMETERS!$D$9-A1815)/2)*SIN(RADIANS(PARAMETERS!$D$9-A1815)/2))))*2*3958.756</f>
        <v>647.99012062638349</v>
      </c>
      <c r="D1815">
        <v>2.075838804245</v>
      </c>
      <c r="E1815">
        <v>2.6623127460479998</v>
      </c>
      <c r="F1815">
        <v>3.4634342193604</v>
      </c>
      <c r="G1815">
        <v>4.0643973350525</v>
      </c>
      <c r="H1815">
        <v>4.9038186073303001</v>
      </c>
      <c r="I1815" s="10">
        <f>IFERROR(EXP(TREND(LN($D$1:$H$1),LN(D1815:H1815),LN(Calculations!$B$2))),0)</f>
        <v>3.1771897118282516E-6</v>
      </c>
    </row>
    <row r="1816" spans="1:9" x14ac:dyDescent="0.35">
      <c r="A1816">
        <v>-66</v>
      </c>
      <c r="B1816">
        <v>23</v>
      </c>
      <c r="C1816">
        <f>ASIN(SQRT((SIN(RADIANS(PARAMETERS!$D$8-B1816)/2)*SIN(RADIANS(PARAMETERS!$D$8-B1816)/2))+(COS(RADIANS(B1816))*COS(RADIANS(PARAMETERS!$D$8))*SIN(RADIANS(PARAMETERS!$D$9-A1816)/2)*SIN(RADIANS(PARAMETERS!$D$9-A1816)/2))))*2*3958.756</f>
        <v>629.3338078840444</v>
      </c>
      <c r="D1816">
        <v>2.0049579143524001</v>
      </c>
      <c r="E1816">
        <v>2.5748214721679998</v>
      </c>
      <c r="F1816">
        <v>3.3186974525452002</v>
      </c>
      <c r="G1816">
        <v>3.8726420402527002</v>
      </c>
      <c r="H1816">
        <v>4.6416382789612003</v>
      </c>
      <c r="I1816" s="10">
        <f>IFERROR(EXP(TREND(LN($D$1:$H$1),LN(D1816:H1816),LN(Calculations!$B$2))),0)</f>
        <v>2.4253296436689997E-6</v>
      </c>
    </row>
    <row r="1817" spans="1:9" x14ac:dyDescent="0.35">
      <c r="A1817">
        <v>-65.5</v>
      </c>
      <c r="B1817">
        <v>23</v>
      </c>
      <c r="C1817">
        <f>ASIN(SQRT((SIN(RADIANS(PARAMETERS!$D$8-B1817)/2)*SIN(RADIANS(PARAMETERS!$D$8-B1817)/2))+(COS(RADIANS(B1817))*COS(RADIANS(PARAMETERS!$D$8))*SIN(RADIANS(PARAMETERS!$D$9-A1817)/2)*SIN(RADIANS(PARAMETERS!$D$9-A1817)/2))))*2*3958.756</f>
        <v>611.84484624980223</v>
      </c>
      <c r="D1817">
        <v>1.9492932558060001</v>
      </c>
      <c r="E1817">
        <v>2.5037264823914001</v>
      </c>
      <c r="F1817">
        <v>3.1995775699614999</v>
      </c>
      <c r="G1817">
        <v>3.7142651081085001</v>
      </c>
      <c r="H1817">
        <v>4.4247183799743999</v>
      </c>
      <c r="I1817" s="10">
        <f>IFERROR(EXP(TREND(LN($D$1:$H$1),LN(D1817:H1817),LN(Calculations!$B$2))),0)</f>
        <v>1.8707860634695185E-6</v>
      </c>
    </row>
    <row r="1818" spans="1:9" x14ac:dyDescent="0.35">
      <c r="A1818">
        <v>-65</v>
      </c>
      <c r="B1818">
        <v>23</v>
      </c>
      <c r="C1818">
        <f>ASIN(SQRT((SIN(RADIANS(PARAMETERS!$D$8-B1818)/2)*SIN(RADIANS(PARAMETERS!$D$8-B1818)/2))+(COS(RADIANS(B1818))*COS(RADIANS(PARAMETERS!$D$8))*SIN(RADIANS(PARAMETERS!$D$9-A1818)/2)*SIN(RADIANS(PARAMETERS!$D$9-A1818)/2))))*2*3958.756</f>
        <v>595.6262248225338</v>
      </c>
      <c r="D1818">
        <v>1.8831346035004</v>
      </c>
      <c r="E1818">
        <v>2.4253466129303001</v>
      </c>
      <c r="F1818">
        <v>3.0793216228485001</v>
      </c>
      <c r="G1818">
        <v>3.5605518817902002</v>
      </c>
      <c r="H1818">
        <v>4.2219605445862003</v>
      </c>
      <c r="I1818" s="10">
        <f>IFERROR(EXP(TREND(LN($D$1:$H$1),LN(D1818:H1818),LN(Calculations!$B$2))),0)</f>
        <v>1.5041128088795139E-6</v>
      </c>
    </row>
    <row r="1819" spans="1:9" x14ac:dyDescent="0.35">
      <c r="A1819">
        <v>-64.5</v>
      </c>
      <c r="B1819">
        <v>23</v>
      </c>
      <c r="C1819">
        <f>ASIN(SQRT((SIN(RADIANS(PARAMETERS!$D$8-B1819)/2)*SIN(RADIANS(PARAMETERS!$D$8-B1819)/2))+(COS(RADIANS(B1819))*COS(RADIANS(PARAMETERS!$D$8))*SIN(RADIANS(PARAMETERS!$D$9-A1819)/2)*SIN(RADIANS(PARAMETERS!$D$9-A1819)/2))))*2*3958.756</f>
        <v>580.78451791130044</v>
      </c>
      <c r="D1819">
        <v>1.7785755395889</v>
      </c>
      <c r="E1819">
        <v>2.30695271492</v>
      </c>
      <c r="F1819">
        <v>2.9152882099152002</v>
      </c>
      <c r="G1819">
        <v>3.3612740039825</v>
      </c>
      <c r="H1819">
        <v>3.9723358154296999</v>
      </c>
      <c r="I1819" s="10">
        <f>IFERROR(EXP(TREND(LN($D$1:$H$1),LN(D1819:H1819),LN(Calculations!$B$2))),0)</f>
        <v>1.2281277760439357E-6</v>
      </c>
    </row>
    <row r="1820" spans="1:9" x14ac:dyDescent="0.35">
      <c r="A1820">
        <v>-64</v>
      </c>
      <c r="B1820">
        <v>23</v>
      </c>
      <c r="C1820">
        <f>ASIN(SQRT((SIN(RADIANS(PARAMETERS!$D$8-B1820)/2)*SIN(RADIANS(PARAMETERS!$D$8-B1820)/2))+(COS(RADIANS(B1820))*COS(RADIANS(PARAMETERS!$D$8))*SIN(RADIANS(PARAMETERS!$D$9-A1820)/2)*SIN(RADIANS(PARAMETERS!$D$9-A1820)/2))))*2*3958.756</f>
        <v>567.42790803801904</v>
      </c>
      <c r="D1820">
        <v>1.6397211551666</v>
      </c>
      <c r="E1820">
        <v>2.1149647235870002</v>
      </c>
      <c r="F1820">
        <v>2.7010164260864</v>
      </c>
      <c r="G1820">
        <v>3.1070601940154998</v>
      </c>
      <c r="H1820">
        <v>3.6619999408721999</v>
      </c>
      <c r="I1820" s="10">
        <f>IFERROR(EXP(TREND(LN($D$1:$H$1),LN(D1820:H1820),LN(Calculations!$B$2))),0)</f>
        <v>1.0032622224058141E-6</v>
      </c>
    </row>
    <row r="1821" spans="1:9" x14ac:dyDescent="0.35">
      <c r="A1821">
        <v>-63.5</v>
      </c>
      <c r="B1821">
        <v>23</v>
      </c>
      <c r="C1821">
        <f>ASIN(SQRT((SIN(RADIANS(PARAMETERS!$D$8-B1821)/2)*SIN(RADIANS(PARAMETERS!$D$8-B1821)/2))+(COS(RADIANS(B1821))*COS(RADIANS(PARAMETERS!$D$8))*SIN(RADIANS(PARAMETERS!$D$9-A1821)/2)*SIN(RADIANS(PARAMETERS!$D$9-A1821)/2))))*2*3958.756</f>
        <v>555.66361314450558</v>
      </c>
      <c r="D1821">
        <v>1.4743013381957999</v>
      </c>
      <c r="E1821">
        <v>1.8768101930618</v>
      </c>
      <c r="F1821">
        <v>2.4405317306518999</v>
      </c>
      <c r="G1821">
        <v>2.8016171455382999</v>
      </c>
      <c r="H1821">
        <v>3.2940003871918</v>
      </c>
      <c r="I1821" s="10">
        <f>IFERROR(EXP(TREND(LN($D$1:$H$1),LN(D1821:H1821),LN(Calculations!$B$2))),0)</f>
        <v>7.8522993837246006E-7</v>
      </c>
    </row>
    <row r="1822" spans="1:9" x14ac:dyDescent="0.35">
      <c r="A1822">
        <v>-63</v>
      </c>
      <c r="B1822">
        <v>23</v>
      </c>
      <c r="C1822">
        <f>ASIN(SQRT((SIN(RADIANS(PARAMETERS!$D$8-B1822)/2)*SIN(RADIANS(PARAMETERS!$D$8-B1822)/2))+(COS(RADIANS(B1822))*COS(RADIANS(PARAMETERS!$D$8))*SIN(RADIANS(PARAMETERS!$D$9-A1822)/2)*SIN(RADIANS(PARAMETERS!$D$9-A1822)/2))))*2*3958.756</f>
        <v>545.59474570439545</v>
      </c>
      <c r="D1822">
        <v>1.28171646595</v>
      </c>
      <c r="E1822">
        <v>1.6130274534225</v>
      </c>
      <c r="F1822">
        <v>2.1100370883942001</v>
      </c>
      <c r="G1822">
        <v>2.4444818496703999</v>
      </c>
      <c r="H1822">
        <v>2.8679475784302002</v>
      </c>
      <c r="I1822" s="10">
        <f>IFERROR(EXP(TREND(LN($D$1:$H$1),LN(D1822:H1822),LN(Calculations!$B$2))),0)</f>
        <v>5.555185549909416E-7</v>
      </c>
    </row>
    <row r="1823" spans="1:9" x14ac:dyDescent="0.35">
      <c r="A1823">
        <v>-62.5</v>
      </c>
      <c r="B1823">
        <v>23</v>
      </c>
      <c r="C1823">
        <f>ASIN(SQRT((SIN(RADIANS(PARAMETERS!$D$8-B1823)/2)*SIN(RADIANS(PARAMETERS!$D$8-B1823)/2))+(COS(RADIANS(B1823))*COS(RADIANS(PARAMETERS!$D$8))*SIN(RADIANS(PARAMETERS!$D$9-A1823)/2)*SIN(RADIANS(PARAMETERS!$D$9-A1823)/2))))*2*3958.756</f>
        <v>537.31671262640032</v>
      </c>
      <c r="D1823">
        <v>1.0633301734924001</v>
      </c>
      <c r="E1823">
        <v>1.3271623849869001</v>
      </c>
      <c r="F1823">
        <v>1.7193882465363</v>
      </c>
      <c r="G1823">
        <v>2.0126562118529998</v>
      </c>
      <c r="H1823">
        <v>2.3962199687957999</v>
      </c>
      <c r="I1823" s="10">
        <f>IFERROR(EXP(TREND(LN($D$1:$H$1),LN(D1823:H1823),LN(Calculations!$B$2))),0)</f>
        <v>3.3361171548787743E-7</v>
      </c>
    </row>
    <row r="1824" spans="1:9" x14ac:dyDescent="0.35">
      <c r="A1824">
        <v>-62</v>
      </c>
      <c r="B1824">
        <v>23</v>
      </c>
      <c r="C1824">
        <f>ASIN(SQRT((SIN(RADIANS(PARAMETERS!$D$8-B1824)/2)*SIN(RADIANS(PARAMETERS!$D$8-B1824)/2))+(COS(RADIANS(B1824))*COS(RADIANS(PARAMETERS!$D$8))*SIN(RADIANS(PARAMETERS!$D$9-A1824)/2)*SIN(RADIANS(PARAMETERS!$D$9-A1824)/2))))*2*3958.756</f>
        <v>530.91335905706433</v>
      </c>
      <c r="D1824">
        <v>0.84195733070374001</v>
      </c>
      <c r="E1824">
        <v>1.0456912517548</v>
      </c>
      <c r="F1824">
        <v>1.34694647789</v>
      </c>
      <c r="G1824">
        <v>1.5711712837219001</v>
      </c>
      <c r="H1824">
        <v>1.8823143243789999</v>
      </c>
      <c r="I1824" s="10">
        <f>IFERROR(EXP(TREND(LN($D$1:$H$1),LN(D1824:H1824),LN(Calculations!$B$2))),0)</f>
        <v>1.5089394219827771E-7</v>
      </c>
    </row>
    <row r="1825" spans="1:9" x14ac:dyDescent="0.35">
      <c r="A1825">
        <v>-61.5</v>
      </c>
      <c r="B1825">
        <v>23</v>
      </c>
      <c r="C1825">
        <f>ASIN(SQRT((SIN(RADIANS(PARAMETERS!$D$8-B1825)/2)*SIN(RADIANS(PARAMETERS!$D$8-B1825)/2))+(COS(RADIANS(B1825))*COS(RADIANS(PARAMETERS!$D$8))*SIN(RADIANS(PARAMETERS!$D$9-A1825)/2)*SIN(RADIANS(PARAMETERS!$D$9-A1825)/2))))*2*3958.756</f>
        <v>526.45314969443348</v>
      </c>
      <c r="D1825">
        <v>0.58047628402710005</v>
      </c>
      <c r="E1825">
        <v>0.72090214490891003</v>
      </c>
      <c r="F1825">
        <v>0.92853438854217996</v>
      </c>
      <c r="G1825">
        <v>1.0830684900284</v>
      </c>
      <c r="H1825">
        <v>1.29749751091</v>
      </c>
      <c r="I1825" s="10">
        <f>IFERROR(EXP(TREND(LN($D$1:$H$1),LN(D1825:H1825),LN(Calculations!$B$2))),0)</f>
        <v>5.2214993541059562E-8</v>
      </c>
    </row>
    <row r="1826" spans="1:9" x14ac:dyDescent="0.35">
      <c r="A1826">
        <v>-61</v>
      </c>
      <c r="B1826">
        <v>23</v>
      </c>
      <c r="C1826">
        <f>ASIN(SQRT((SIN(RADIANS(PARAMETERS!$D$8-B1826)/2)*SIN(RADIANS(PARAMETERS!$D$8-B1826)/2))+(COS(RADIANS(B1826))*COS(RADIANS(PARAMETERS!$D$8))*SIN(RADIANS(PARAMETERS!$D$9-A1826)/2)*SIN(RADIANS(PARAMETERS!$D$9-A1826)/2))))*2*3958.756</f>
        <v>523.98574486570976</v>
      </c>
      <c r="D1826">
        <v>0.14544677734375</v>
      </c>
      <c r="E1826">
        <v>0.18491187691689001</v>
      </c>
      <c r="F1826">
        <v>0.24477450549603</v>
      </c>
      <c r="G1826">
        <v>0.29030176997184998</v>
      </c>
      <c r="H1826">
        <v>0.35463273525237998</v>
      </c>
      <c r="I1826" s="10">
        <f>IFERROR(EXP(TREND(LN($D$1:$H$1),LN(D1826:H1826),LN(Calculations!$B$2))),0)</f>
        <v>4.4570181687229633E-9</v>
      </c>
    </row>
    <row r="1827" spans="1:9" x14ac:dyDescent="0.35">
      <c r="A1827">
        <v>-60.5</v>
      </c>
      <c r="B1827">
        <v>23</v>
      </c>
      <c r="C1827">
        <f>ASIN(SQRT((SIN(RADIANS(PARAMETERS!$D$8-B1827)/2)*SIN(RADIANS(PARAMETERS!$D$8-B1827)/2))+(COS(RADIANS(B1827))*COS(RADIANS(PARAMETERS!$D$8))*SIN(RADIANS(PARAMETERS!$D$9-A1827)/2)*SIN(RADIANS(PARAMETERS!$D$9-A1827)/2))))*2*3958.756</f>
        <v>523.53934173344601</v>
      </c>
      <c r="D1827">
        <v>0</v>
      </c>
      <c r="E1827">
        <v>0</v>
      </c>
      <c r="F1827">
        <v>0</v>
      </c>
      <c r="G1827">
        <v>0</v>
      </c>
      <c r="H1827">
        <v>0</v>
      </c>
      <c r="I1827" s="10">
        <f>IFERROR(EXP(TREND(LN($D$1:$H$1),LN(D1827:H1827),LN(Calculations!$B$2))),0)</f>
        <v>0</v>
      </c>
    </row>
    <row r="1828" spans="1:9" x14ac:dyDescent="0.35">
      <c r="A1828">
        <v>-60</v>
      </c>
      <c r="B1828">
        <v>23</v>
      </c>
      <c r="C1828">
        <f>ASIN(SQRT((SIN(RADIANS(PARAMETERS!$D$8-B1828)/2)*SIN(RADIANS(PARAMETERS!$D$8-B1828)/2))+(COS(RADIANS(B1828))*COS(RADIANS(PARAMETERS!$D$8))*SIN(RADIANS(PARAMETERS!$D$9-A1828)/2)*SIN(RADIANS(PARAMETERS!$D$9-A1828)/2))))*2*3958.756</f>
        <v>525.11909817314597</v>
      </c>
      <c r="D1828">
        <v>0</v>
      </c>
      <c r="E1828">
        <v>0</v>
      </c>
      <c r="F1828">
        <v>0</v>
      </c>
      <c r="G1828">
        <v>0</v>
      </c>
      <c r="H1828">
        <v>0</v>
      </c>
      <c r="I1828" s="10">
        <f>IFERROR(EXP(TREND(LN($D$1:$H$1),LN(D1828:H1828),LN(Calculations!$B$2))),0)</f>
        <v>0</v>
      </c>
    </row>
    <row r="1829" spans="1:9" x14ac:dyDescent="0.35">
      <c r="A1829">
        <v>-59.5</v>
      </c>
      <c r="B1829">
        <v>23</v>
      </c>
      <c r="C1829">
        <f>ASIN(SQRT((SIN(RADIANS(PARAMETERS!$D$8-B1829)/2)*SIN(RADIANS(PARAMETERS!$D$8-B1829)/2))+(COS(RADIANS(B1829))*COS(RADIANS(PARAMETERS!$D$8))*SIN(RADIANS(PARAMETERS!$D$9-A1829)/2)*SIN(RADIANS(PARAMETERS!$D$9-A1829)/2))))*2*3958.756</f>
        <v>528.70683922073601</v>
      </c>
      <c r="D1829">
        <v>0</v>
      </c>
      <c r="E1829">
        <v>0</v>
      </c>
      <c r="F1829">
        <v>0</v>
      </c>
      <c r="G1829">
        <v>0</v>
      </c>
      <c r="H1829">
        <v>0</v>
      </c>
      <c r="I1829" s="10">
        <f>IFERROR(EXP(TREND(LN($D$1:$H$1),LN(D1829:H1829),LN(Calculations!$B$2))),0)</f>
        <v>0</v>
      </c>
    </row>
    <row r="1830" spans="1:9" x14ac:dyDescent="0.35">
      <c r="A1830">
        <v>-59</v>
      </c>
      <c r="B1830">
        <v>23</v>
      </c>
      <c r="C1830">
        <f>ASIN(SQRT((SIN(RADIANS(PARAMETERS!$D$8-B1830)/2)*SIN(RADIANS(PARAMETERS!$D$8-B1830)/2))+(COS(RADIANS(B1830))*COS(RADIANS(PARAMETERS!$D$8))*SIN(RADIANS(PARAMETERS!$D$9-A1830)/2)*SIN(RADIANS(PARAMETERS!$D$9-A1830)/2))))*2*3958.756</f>
        <v>534.26208425001573</v>
      </c>
      <c r="D1830">
        <v>0</v>
      </c>
      <c r="E1830">
        <v>0</v>
      </c>
      <c r="F1830">
        <v>0</v>
      </c>
      <c r="G1830">
        <v>0</v>
      </c>
      <c r="H1830">
        <v>0</v>
      </c>
      <c r="I1830" s="10">
        <f>IFERROR(EXP(TREND(LN($D$1:$H$1),LN(D1830:H1830),LN(Calculations!$B$2))),0)</f>
        <v>0</v>
      </c>
    </row>
    <row r="1831" spans="1:9" x14ac:dyDescent="0.35">
      <c r="A1831">
        <v>-90</v>
      </c>
      <c r="B1831">
        <v>23.5</v>
      </c>
      <c r="C1831">
        <f>ASIN(SQRT((SIN(RADIANS(PARAMETERS!$D$8-B1831)/2)*SIN(RADIANS(PARAMETERS!$D$8-B1831)/2))+(COS(RADIANS(B1831))*COS(RADIANS(PARAMETERS!$D$8))*SIN(RADIANS(PARAMETERS!$D$9-A1831)/2)*SIN(RADIANS(PARAMETERS!$D$9-A1831)/2))))*2*3958.756</f>
        <v>1988.0234635109084</v>
      </c>
      <c r="D1831">
        <v>1.5240132808685001</v>
      </c>
      <c r="E1831">
        <v>2.3276889324188001</v>
      </c>
      <c r="F1831">
        <v>3.4475111961364999</v>
      </c>
      <c r="G1831">
        <v>4.3778247833251998</v>
      </c>
      <c r="H1831">
        <v>5.6166286468506001</v>
      </c>
      <c r="I1831" s="10">
        <f>IFERROR(EXP(TREND(LN($D$1:$H$1),LN(D1831:H1831),LN(Calculations!$B$2))),0)</f>
        <v>2.2196481564213161E-5</v>
      </c>
    </row>
    <row r="1832" spans="1:9" x14ac:dyDescent="0.35">
      <c r="A1832">
        <v>-89.5</v>
      </c>
      <c r="B1832">
        <v>23.5</v>
      </c>
      <c r="C1832">
        <f>ASIN(SQRT((SIN(RADIANS(PARAMETERS!$D$8-B1832)/2)*SIN(RADIANS(PARAMETERS!$D$8-B1832)/2))+(COS(RADIANS(B1832))*COS(RADIANS(PARAMETERS!$D$8))*SIN(RADIANS(PARAMETERS!$D$9-A1832)/2)*SIN(RADIANS(PARAMETERS!$D$9-A1832)/2))))*2*3958.756</f>
        <v>1956.9339537089966</v>
      </c>
      <c r="D1832">
        <v>1.5225588083267001</v>
      </c>
      <c r="E1832">
        <v>2.3343813419342001</v>
      </c>
      <c r="F1832">
        <v>3.4798460006714</v>
      </c>
      <c r="G1832">
        <v>4.4362945556640998</v>
      </c>
      <c r="H1832">
        <v>5.6992139816284002</v>
      </c>
      <c r="I1832" s="10">
        <f>IFERROR(EXP(TREND(LN($D$1:$H$1),LN(D1832:H1832),LN(Calculations!$B$2))),0)</f>
        <v>2.3661423160196183E-5</v>
      </c>
    </row>
    <row r="1833" spans="1:9" x14ac:dyDescent="0.35">
      <c r="A1833">
        <v>-89</v>
      </c>
      <c r="B1833">
        <v>23.5</v>
      </c>
      <c r="C1833">
        <f>ASIN(SQRT((SIN(RADIANS(PARAMETERS!$D$8-B1833)/2)*SIN(RADIANS(PARAMETERS!$D$8-B1833)/2))+(COS(RADIANS(B1833))*COS(RADIANS(PARAMETERS!$D$8))*SIN(RADIANS(PARAMETERS!$D$9-A1833)/2)*SIN(RADIANS(PARAMETERS!$D$9-A1833)/2))))*2*3958.756</f>
        <v>1925.8839836577008</v>
      </c>
      <c r="D1833">
        <v>1.5400722026825</v>
      </c>
      <c r="E1833">
        <v>2.3664746284485001</v>
      </c>
      <c r="F1833">
        <v>3.55291223526</v>
      </c>
      <c r="G1833">
        <v>4.5491151809692001</v>
      </c>
      <c r="H1833">
        <v>5.8396453857421999</v>
      </c>
      <c r="I1833" s="10">
        <f>IFERROR(EXP(TREND(LN($D$1:$H$1),LN(D1833:H1833),LN(Calculations!$B$2))),0)</f>
        <v>2.5554734831949168E-5</v>
      </c>
    </row>
    <row r="1834" spans="1:9" x14ac:dyDescent="0.35">
      <c r="A1834">
        <v>-88.5</v>
      </c>
      <c r="B1834">
        <v>23.5</v>
      </c>
      <c r="C1834">
        <f>ASIN(SQRT((SIN(RADIANS(PARAMETERS!$D$8-B1834)/2)*SIN(RADIANS(PARAMETERS!$D$8-B1834)/2))+(COS(RADIANS(B1834))*COS(RADIANS(PARAMETERS!$D$8))*SIN(RADIANS(PARAMETERS!$D$9-A1834)/2)*SIN(RADIANS(PARAMETERS!$D$9-A1834)/2))))*2*3958.756</f>
        <v>1894.8757999235695</v>
      </c>
      <c r="D1834">
        <v>1.5423324108123999</v>
      </c>
      <c r="E1834">
        <v>2.3804996013641002</v>
      </c>
      <c r="F1834">
        <v>3.6009159088135001</v>
      </c>
      <c r="G1834">
        <v>4.6316914558411</v>
      </c>
      <c r="H1834">
        <v>5.9543361663818004</v>
      </c>
      <c r="I1834" s="10">
        <f>IFERROR(EXP(TREND(LN($D$1:$H$1),LN(D1834:H1834),LN(Calculations!$B$2))),0)</f>
        <v>2.7533805933615484E-5</v>
      </c>
    </row>
    <row r="1835" spans="1:9" x14ac:dyDescent="0.35">
      <c r="A1835">
        <v>-88</v>
      </c>
      <c r="B1835">
        <v>23.5</v>
      </c>
      <c r="C1835">
        <f>ASIN(SQRT((SIN(RADIANS(PARAMETERS!$D$8-B1835)/2)*SIN(RADIANS(PARAMETERS!$D$8-B1835)/2))+(COS(RADIANS(B1835))*COS(RADIANS(PARAMETERS!$D$8))*SIN(RADIANS(PARAMETERS!$D$9-A1835)/2)*SIN(RADIANS(PARAMETERS!$D$9-A1835)/2))))*2*3958.756</f>
        <v>1863.9117893607113</v>
      </c>
      <c r="D1835">
        <v>1.5385030508041</v>
      </c>
      <c r="E1835">
        <v>2.3865568637847998</v>
      </c>
      <c r="F1835">
        <v>3.6346368789672998</v>
      </c>
      <c r="G1835">
        <v>4.6943831443787003</v>
      </c>
      <c r="H1835">
        <v>6.0493927001953001</v>
      </c>
      <c r="I1835" s="10">
        <f>IFERROR(EXP(TREND(LN($D$1:$H$1),LN(D1835:H1835),LN(Calculations!$B$2))),0)</f>
        <v>2.9392396429438273E-5</v>
      </c>
    </row>
    <row r="1836" spans="1:9" x14ac:dyDescent="0.35">
      <c r="A1836">
        <v>-87.5</v>
      </c>
      <c r="B1836">
        <v>23.5</v>
      </c>
      <c r="C1836">
        <f>ASIN(SQRT((SIN(RADIANS(PARAMETERS!$D$8-B1836)/2)*SIN(RADIANS(PARAMETERS!$D$8-B1836)/2))+(COS(RADIANS(B1836))*COS(RADIANS(PARAMETERS!$D$8))*SIN(RADIANS(PARAMETERS!$D$9-A1836)/2)*SIN(RADIANS(PARAMETERS!$D$9-A1836)/2))))*2*3958.756</f>
        <v>1832.994490480535</v>
      </c>
      <c r="D1836">
        <v>1.5164754390716999</v>
      </c>
      <c r="E1836">
        <v>2.3677926063538002</v>
      </c>
      <c r="F1836">
        <v>3.6259477138518998</v>
      </c>
      <c r="G1836">
        <v>4.6988534927368004</v>
      </c>
      <c r="H1836">
        <v>6.0825500488281001</v>
      </c>
      <c r="I1836" s="10">
        <f>IFERROR(EXP(TREND(LN($D$1:$H$1),LN(D1836:H1836),LN(Calculations!$B$2))),0)</f>
        <v>3.0765468964964058E-5</v>
      </c>
    </row>
    <row r="1837" spans="1:9" x14ac:dyDescent="0.35">
      <c r="A1837">
        <v>-87</v>
      </c>
      <c r="B1837">
        <v>23.5</v>
      </c>
      <c r="C1837">
        <f>ASIN(SQRT((SIN(RADIANS(PARAMETERS!$D$8-B1837)/2)*SIN(RADIANS(PARAMETERS!$D$8-B1837)/2))+(COS(RADIANS(B1837))*COS(RADIANS(PARAMETERS!$D$8))*SIN(RADIANS(PARAMETERS!$D$9-A1837)/2)*SIN(RADIANS(PARAMETERS!$D$9-A1837)/2))))*2*3958.756</f>
        <v>1802.1266059032382</v>
      </c>
      <c r="D1837">
        <v>1.4664818048477</v>
      </c>
      <c r="E1837">
        <v>2.3078701496124001</v>
      </c>
      <c r="F1837">
        <v>3.5447218418121</v>
      </c>
      <c r="G1837">
        <v>4.60191822052</v>
      </c>
      <c r="H1837">
        <v>6.0002403259276997</v>
      </c>
      <c r="I1837" s="10">
        <f>IFERROR(EXP(TREND(LN($D$1:$H$1),LN(D1837:H1837),LN(Calculations!$B$2))),0)</f>
        <v>3.101402182737278E-5</v>
      </c>
    </row>
    <row r="1838" spans="1:9" x14ac:dyDescent="0.35">
      <c r="A1838">
        <v>-86.5</v>
      </c>
      <c r="B1838">
        <v>23.5</v>
      </c>
      <c r="C1838">
        <f>ASIN(SQRT((SIN(RADIANS(PARAMETERS!$D$8-B1838)/2)*SIN(RADIANS(PARAMETERS!$D$8-B1838)/2))+(COS(RADIANS(B1838))*COS(RADIANS(PARAMETERS!$D$8))*SIN(RADIANS(PARAMETERS!$D$9-A1838)/2)*SIN(RADIANS(PARAMETERS!$D$9-A1838)/2))))*2*3958.756</f>
        <v>1771.3110160087751</v>
      </c>
      <c r="D1838">
        <v>1.362038731575</v>
      </c>
      <c r="E1838">
        <v>2.1473016738892001</v>
      </c>
      <c r="F1838">
        <v>3.328902721405</v>
      </c>
      <c r="G1838">
        <v>4.3216085433959996</v>
      </c>
      <c r="H1838">
        <v>5.7091660499573003</v>
      </c>
      <c r="I1838" s="10">
        <f>IFERROR(EXP(TREND(LN($D$1:$H$1),LN(D1838:H1838),LN(Calculations!$B$2))),0)</f>
        <v>2.9593887565089458E-5</v>
      </c>
    </row>
    <row r="1839" spans="1:9" x14ac:dyDescent="0.35">
      <c r="A1839">
        <v>-86</v>
      </c>
      <c r="B1839">
        <v>23.5</v>
      </c>
      <c r="C1839">
        <f>ASIN(SQRT((SIN(RADIANS(PARAMETERS!$D$8-B1839)/2)*SIN(RADIANS(PARAMETERS!$D$8-B1839)/2))+(COS(RADIANS(B1839))*COS(RADIANS(PARAMETERS!$D$8))*SIN(RADIANS(PARAMETERS!$D$9-A1839)/2)*SIN(RADIANS(PARAMETERS!$D$9-A1839)/2))))*2*3958.756</f>
        <v>1740.5507939191864</v>
      </c>
      <c r="D1839">
        <v>1.2529114484787001</v>
      </c>
      <c r="E1839">
        <v>1.9544368982314999</v>
      </c>
      <c r="F1839">
        <v>3.0611419677734002</v>
      </c>
      <c r="G1839">
        <v>3.9567713737488002</v>
      </c>
      <c r="H1839">
        <v>5.2956733703612997</v>
      </c>
      <c r="I1839" s="10">
        <f>IFERROR(EXP(TREND(LN($D$1:$H$1),LN(D1839:H1839),LN(Calculations!$B$2))),0)</f>
        <v>2.6348135348654904E-5</v>
      </c>
    </row>
    <row r="1840" spans="1:9" x14ac:dyDescent="0.35">
      <c r="A1840">
        <v>-85.5</v>
      </c>
      <c r="B1840">
        <v>23.5</v>
      </c>
      <c r="C1840">
        <f>ASIN(SQRT((SIN(RADIANS(PARAMETERS!$D$8-B1840)/2)*SIN(RADIANS(PARAMETERS!$D$8-B1840)/2))+(COS(RADIANS(B1840))*COS(RADIANS(PARAMETERS!$D$8))*SIN(RADIANS(PARAMETERS!$D$9-A1840)/2)*SIN(RADIANS(PARAMETERS!$D$9-A1840)/2))))*2*3958.756</f>
        <v>1709.8492219602133</v>
      </c>
      <c r="D1840">
        <v>1.1115385293961</v>
      </c>
      <c r="E1840">
        <v>1.7135698795319001</v>
      </c>
      <c r="F1840">
        <v>2.7199509143828999</v>
      </c>
      <c r="G1840">
        <v>3.4912457466125</v>
      </c>
      <c r="H1840">
        <v>4.6794948577881001</v>
      </c>
      <c r="I1840" s="10">
        <f>IFERROR(EXP(TREND(LN($D$1:$H$1),LN(D1840:H1840),LN(Calculations!$B$2))),0)</f>
        <v>2.1610121689980302E-5</v>
      </c>
    </row>
    <row r="1841" spans="1:9" x14ac:dyDescent="0.35">
      <c r="A1841">
        <v>-85</v>
      </c>
      <c r="B1841">
        <v>23.5</v>
      </c>
      <c r="C1841">
        <f>ASIN(SQRT((SIN(RADIANS(PARAMETERS!$D$8-B1841)/2)*SIN(RADIANS(PARAMETERS!$D$8-B1841)/2))+(COS(RADIANS(B1841))*COS(RADIANS(PARAMETERS!$D$8))*SIN(RADIANS(PARAMETERS!$D$9-A1841)/2)*SIN(RADIANS(PARAMETERS!$D$9-A1841)/2))))*2*3958.756</f>
        <v>1679.2098097681942</v>
      </c>
      <c r="D1841">
        <v>1.0156798362732</v>
      </c>
      <c r="E1841">
        <v>1.5616029500961</v>
      </c>
      <c r="F1841">
        <v>2.5095622539520002</v>
      </c>
      <c r="G1841">
        <v>3.1975469589232999</v>
      </c>
      <c r="H1841">
        <v>4.2489356994629004</v>
      </c>
      <c r="I1841" s="10">
        <f>IFERROR(EXP(TREND(LN($D$1:$H$1),LN(D1841:H1841),LN(Calculations!$B$2))),0)</f>
        <v>1.8687274003678205E-5</v>
      </c>
    </row>
    <row r="1842" spans="1:9" x14ac:dyDescent="0.35">
      <c r="A1842">
        <v>-84.5</v>
      </c>
      <c r="B1842">
        <v>23.5</v>
      </c>
      <c r="C1842">
        <f>ASIN(SQRT((SIN(RADIANS(PARAMETERS!$D$8-B1842)/2)*SIN(RADIANS(PARAMETERS!$D$8-B1842)/2))+(COS(RADIANS(B1842))*COS(RADIANS(PARAMETERS!$D$8))*SIN(RADIANS(PARAMETERS!$D$9-A1842)/2)*SIN(RADIANS(PARAMETERS!$D$9-A1842)/2))))*2*3958.756</f>
        <v>1648.6363142286805</v>
      </c>
      <c r="D1842">
        <v>1.0027897357941</v>
      </c>
      <c r="E1842">
        <v>1.5735112428664999</v>
      </c>
      <c r="F1842">
        <v>2.5647468566895002</v>
      </c>
      <c r="G1842">
        <v>3.2857844829559002</v>
      </c>
      <c r="H1842">
        <v>4.3943018913268999</v>
      </c>
      <c r="I1842" s="10">
        <f>IFERROR(EXP(TREND(LN($D$1:$H$1),LN(D1842:H1842),LN(Calculations!$B$2))),0)</f>
        <v>2.178146420165212E-5</v>
      </c>
    </row>
    <row r="1843" spans="1:9" x14ac:dyDescent="0.35">
      <c r="A1843">
        <v>-84</v>
      </c>
      <c r="B1843">
        <v>23.5</v>
      </c>
      <c r="C1843">
        <f>ASIN(SQRT((SIN(RADIANS(PARAMETERS!$D$8-B1843)/2)*SIN(RADIANS(PARAMETERS!$D$8-B1843)/2))+(COS(RADIANS(B1843))*COS(RADIANS(PARAMETERS!$D$8))*SIN(RADIANS(PARAMETERS!$D$9-A1843)/2)*SIN(RADIANS(PARAMETERS!$D$9-A1843)/2))))*2*3958.756</f>
        <v>1618.1327614562949</v>
      </c>
      <c r="D1843">
        <v>1.1153131723403999</v>
      </c>
      <c r="E1843">
        <v>1.8481534719467001</v>
      </c>
      <c r="F1843">
        <v>3.0513403415679998</v>
      </c>
      <c r="G1843">
        <v>4.0278673171996999</v>
      </c>
      <c r="H1843">
        <v>5.4392480850220002</v>
      </c>
      <c r="I1843" s="10">
        <f>IFERROR(EXP(TREND(LN($D$1:$H$1),LN(D1843:H1843),LN(Calculations!$B$2))),0)</f>
        <v>3.6261629098896624E-5</v>
      </c>
    </row>
    <row r="1844" spans="1:9" x14ac:dyDescent="0.35">
      <c r="A1844">
        <v>-83.5</v>
      </c>
      <c r="B1844">
        <v>23.5</v>
      </c>
      <c r="C1844">
        <f>ASIN(SQRT((SIN(RADIANS(PARAMETERS!$D$8-B1844)/2)*SIN(RADIANS(PARAMETERS!$D$8-B1844)/2))+(COS(RADIANS(B1844))*COS(RADIANS(PARAMETERS!$D$8))*SIN(RADIANS(PARAMETERS!$D$9-A1844)/2)*SIN(RADIANS(PARAMETERS!$D$9-A1844)/2))))*2*3958.756</f>
        <v>1587.703471051427</v>
      </c>
      <c r="D1844">
        <v>1.4784706830978001</v>
      </c>
      <c r="E1844">
        <v>2.5799741744995002</v>
      </c>
      <c r="F1844">
        <v>4.4059243202209002</v>
      </c>
      <c r="G1844">
        <v>5.8232831954956001</v>
      </c>
      <c r="H1844">
        <v>7.7424850463867001</v>
      </c>
      <c r="I1844" s="10">
        <f>IFERROR(EXP(TREND(LN($D$1:$H$1),LN(D1844:H1844),LN(Calculations!$B$2))),0)</f>
        <v>6.8613223945364994E-5</v>
      </c>
    </row>
    <row r="1845" spans="1:9" x14ac:dyDescent="0.35">
      <c r="A1845">
        <v>-83</v>
      </c>
      <c r="B1845">
        <v>23.5</v>
      </c>
      <c r="C1845">
        <f>ASIN(SQRT((SIN(RADIANS(PARAMETERS!$D$8-B1845)/2)*SIN(RADIANS(PARAMETERS!$D$8-B1845)/2))+(COS(RADIANS(B1845))*COS(RADIANS(PARAMETERS!$D$8))*SIN(RADIANS(PARAMETERS!$D$9-A1845)/2)*SIN(RADIANS(PARAMETERS!$D$9-A1845)/2))))*2*3958.756</f>
        <v>1557.3530828987837</v>
      </c>
      <c r="D1845">
        <v>2.3381187915802002</v>
      </c>
      <c r="E1845">
        <v>4.0305671691895002</v>
      </c>
      <c r="F1845">
        <v>6.8622269630431996</v>
      </c>
      <c r="G1845">
        <v>9.1480798721312997</v>
      </c>
      <c r="H1845">
        <v>12.428820610045999</v>
      </c>
      <c r="I1845" s="10">
        <f>IFERROR(EXP(TREND(LN($D$1:$H$1),LN(D1845:H1845),LN(Calculations!$B$2))),0)</f>
        <v>1.2937941909456552E-4</v>
      </c>
    </row>
    <row r="1846" spans="1:9" x14ac:dyDescent="0.35">
      <c r="A1846">
        <v>-82.5</v>
      </c>
      <c r="B1846">
        <v>23.5</v>
      </c>
      <c r="C1846">
        <f>ASIN(SQRT((SIN(RADIANS(PARAMETERS!$D$8-B1846)/2)*SIN(RADIANS(PARAMETERS!$D$8-B1846)/2))+(COS(RADIANS(B1846))*COS(RADIANS(PARAMETERS!$D$8))*SIN(RADIANS(PARAMETERS!$D$9-A1846)/2)*SIN(RADIANS(PARAMETERS!$D$9-A1846)/2))))*2*3958.756</f>
        <v>1527.0865868060434</v>
      </c>
      <c r="D1846">
        <v>3.6760132312775</v>
      </c>
      <c r="E1846">
        <v>6.4816946983337003</v>
      </c>
      <c r="F1846">
        <v>11.247854232788001</v>
      </c>
      <c r="G1846">
        <v>14.424637794495</v>
      </c>
      <c r="H1846">
        <v>19.205963134766002</v>
      </c>
      <c r="I1846" s="10">
        <f>IFERROR(EXP(TREND(LN($D$1:$H$1),LN(D1846:H1846),LN(Calculations!$B$2))),0)</f>
        <v>2.414134544339687E-4</v>
      </c>
    </row>
    <row r="1847" spans="1:9" x14ac:dyDescent="0.35">
      <c r="A1847">
        <v>-82</v>
      </c>
      <c r="B1847">
        <v>23.5</v>
      </c>
      <c r="C1847">
        <f>ASIN(SQRT((SIN(RADIANS(PARAMETERS!$D$8-B1847)/2)*SIN(RADIANS(PARAMETERS!$D$8-B1847)/2))+(COS(RADIANS(B1847))*COS(RADIANS(PARAMETERS!$D$8))*SIN(RADIANS(PARAMETERS!$D$9-A1847)/2)*SIN(RADIANS(PARAMETERS!$D$9-A1847)/2))))*2*3958.756</f>
        <v>1496.9093553182486</v>
      </c>
      <c r="D1847">
        <v>5.6112251281737997</v>
      </c>
      <c r="E1847">
        <v>9.7483072280884002</v>
      </c>
      <c r="F1847">
        <v>16.141946792603001</v>
      </c>
      <c r="G1847">
        <v>21.322353363036999</v>
      </c>
      <c r="H1847">
        <v>28.456218719481999</v>
      </c>
      <c r="I1847" s="10">
        <f>IFERROR(EXP(TREND(LN($D$1:$H$1),LN(D1847:H1847),LN(Calculations!$B$2))),0)</f>
        <v>4.0469508207571661E-4</v>
      </c>
    </row>
    <row r="1848" spans="1:9" x14ac:dyDescent="0.35">
      <c r="A1848">
        <v>-81.5</v>
      </c>
      <c r="B1848">
        <v>23.5</v>
      </c>
      <c r="C1848">
        <f>ASIN(SQRT((SIN(RADIANS(PARAMETERS!$D$8-B1848)/2)*SIN(RADIANS(PARAMETERS!$D$8-B1848)/2))+(COS(RADIANS(B1848))*COS(RADIANS(PARAMETERS!$D$8))*SIN(RADIANS(PARAMETERS!$D$9-A1848)/2)*SIN(RADIANS(PARAMETERS!$D$9-A1848)/2))))*2*3958.756</f>
        <v>1466.8271800857053</v>
      </c>
      <c r="D1848">
        <v>6.7306246757506996</v>
      </c>
      <c r="E1848">
        <v>12.015309333801</v>
      </c>
      <c r="F1848">
        <v>19.546865463256999</v>
      </c>
      <c r="G1848">
        <v>26.142755508423001</v>
      </c>
      <c r="H1848">
        <v>33.535797119141002</v>
      </c>
      <c r="I1848" s="10">
        <f>IFERROR(EXP(TREND(LN($D$1:$H$1),LN(D1848:H1848),LN(Calculations!$B$2))),0)</f>
        <v>5.2684862005436702E-4</v>
      </c>
    </row>
    <row r="1849" spans="1:9" x14ac:dyDescent="0.35">
      <c r="A1849">
        <v>-81</v>
      </c>
      <c r="B1849">
        <v>23.5</v>
      </c>
      <c r="C1849">
        <f>ASIN(SQRT((SIN(RADIANS(PARAMETERS!$D$8-B1849)/2)*SIN(RADIANS(PARAMETERS!$D$8-B1849)/2))+(COS(RADIANS(B1849))*COS(RADIANS(PARAMETERS!$D$8))*SIN(RADIANS(PARAMETERS!$D$9-A1849)/2)*SIN(RADIANS(PARAMETERS!$D$9-A1849)/2))))*2*3958.756</f>
        <v>1436.846312210417</v>
      </c>
      <c r="D1849">
        <v>6.2781057357787997</v>
      </c>
      <c r="E1849">
        <v>11.250380516051999</v>
      </c>
      <c r="F1849">
        <v>18.237451553345</v>
      </c>
      <c r="G1849">
        <v>24.389410018921001</v>
      </c>
      <c r="H1849">
        <v>31.666902542113998</v>
      </c>
      <c r="I1849" s="10">
        <f>IFERROR(EXP(TREND(LN($D$1:$H$1),LN(D1849:H1849),LN(Calculations!$B$2))),0)</f>
        <v>4.8145496181149327E-4</v>
      </c>
    </row>
    <row r="1850" spans="1:9" x14ac:dyDescent="0.35">
      <c r="A1850">
        <v>-80.5</v>
      </c>
      <c r="B1850">
        <v>23.5</v>
      </c>
      <c r="C1850">
        <f>ASIN(SQRT((SIN(RADIANS(PARAMETERS!$D$8-B1850)/2)*SIN(RADIANS(PARAMETERS!$D$8-B1850)/2))+(COS(RADIANS(B1850))*COS(RADIANS(PARAMETERS!$D$8))*SIN(RADIANS(PARAMETERS!$D$9-A1850)/2)*SIN(RADIANS(PARAMETERS!$D$9-A1850)/2))))*2*3958.756</f>
        <v>1406.9735070490328</v>
      </c>
      <c r="D1850">
        <v>4.6477098464965998</v>
      </c>
      <c r="E1850">
        <v>7.9249377250670996</v>
      </c>
      <c r="F1850">
        <v>13.477353096008001</v>
      </c>
      <c r="G1850">
        <v>17.497140884398998</v>
      </c>
      <c r="H1850">
        <v>23.767627716063998</v>
      </c>
      <c r="I1850" s="10">
        <f>IFERROR(EXP(TREND(LN($D$1:$H$1),LN(D1850:H1850),LN(Calculations!$B$2))),0)</f>
        <v>3.1173420089222005E-4</v>
      </c>
    </row>
    <row r="1851" spans="1:9" x14ac:dyDescent="0.35">
      <c r="A1851">
        <v>-80</v>
      </c>
      <c r="B1851">
        <v>23.5</v>
      </c>
      <c r="C1851">
        <f>ASIN(SQRT((SIN(RADIANS(PARAMETERS!$D$8-B1851)/2)*SIN(RADIANS(PARAMETERS!$D$8-B1851)/2))+(COS(RADIANS(B1851))*COS(RADIANS(PARAMETERS!$D$8))*SIN(RADIANS(PARAMETERS!$D$9-A1851)/2)*SIN(RADIANS(PARAMETERS!$D$9-A1851)/2))))*2*3958.756</f>
        <v>1377.2160740093934</v>
      </c>
      <c r="D1851">
        <v>3.0202882289885999</v>
      </c>
      <c r="E1851">
        <v>5.2151284217834002</v>
      </c>
      <c r="F1851">
        <v>8.6137437820434997</v>
      </c>
      <c r="G1851">
        <v>11.625577926636</v>
      </c>
      <c r="H1851">
        <v>15.167856216431</v>
      </c>
      <c r="I1851" s="10">
        <f>IFERROR(EXP(TREND(LN($D$1:$H$1),LN(D1851:H1851),LN(Calculations!$B$2))),0)</f>
        <v>1.6869709721834174E-4</v>
      </c>
    </row>
    <row r="1852" spans="1:9" x14ac:dyDescent="0.35">
      <c r="A1852">
        <v>-79.5</v>
      </c>
      <c r="B1852">
        <v>23.5</v>
      </c>
      <c r="C1852">
        <f>ASIN(SQRT((SIN(RADIANS(PARAMETERS!$D$8-B1852)/2)*SIN(RADIANS(PARAMETERS!$D$8-B1852)/2))+(COS(RADIANS(B1852))*COS(RADIANS(PARAMETERS!$D$8))*SIN(RADIANS(PARAMETERS!$D$9-A1852)/2)*SIN(RADIANS(PARAMETERS!$D$9-A1852)/2))))*2*3958.756</f>
        <v>1347.5819319433865</v>
      </c>
      <c r="D1852">
        <v>2.2324550151825</v>
      </c>
      <c r="E1852">
        <v>3.4428422451018998</v>
      </c>
      <c r="F1852">
        <v>5.5806398391723997</v>
      </c>
      <c r="G1852">
        <v>7.1808223724365003</v>
      </c>
      <c r="H1852">
        <v>9.6527090072631996</v>
      </c>
      <c r="I1852" s="10">
        <f>IFERROR(EXP(TREND(LN($D$1:$H$1),LN(D1852:H1852),LN(Calculations!$B$2))),0)</f>
        <v>7.1387182455881729E-5</v>
      </c>
    </row>
    <row r="1853" spans="1:9" x14ac:dyDescent="0.35">
      <c r="A1853">
        <v>-79</v>
      </c>
      <c r="B1853">
        <v>23.5</v>
      </c>
      <c r="C1853">
        <f>ASIN(SQRT((SIN(RADIANS(PARAMETERS!$D$8-B1853)/2)*SIN(RADIANS(PARAMETERS!$D$8-B1853)/2))+(COS(RADIANS(B1853))*COS(RADIANS(PARAMETERS!$D$8))*SIN(RADIANS(PARAMETERS!$D$9-A1853)/2)*SIN(RADIANS(PARAMETERS!$D$9-A1853)/2))))*2*3958.756</f>
        <v>1318.0796708113533</v>
      </c>
      <c r="D1853">
        <v>1.888072013855</v>
      </c>
      <c r="E1853">
        <v>2.7975175380707</v>
      </c>
      <c r="F1853">
        <v>4.1570925712584996</v>
      </c>
      <c r="G1853">
        <v>5.2479753494262997</v>
      </c>
      <c r="H1853">
        <v>6.5902051925659002</v>
      </c>
      <c r="I1853" s="10">
        <f>IFERROR(EXP(TREND(LN($D$1:$H$1),LN(D1853:H1853),LN(Calculations!$B$2))),0)</f>
        <v>2.704612822331418E-5</v>
      </c>
    </row>
    <row r="1854" spans="1:9" x14ac:dyDescent="0.35">
      <c r="A1854">
        <v>-78.5</v>
      </c>
      <c r="B1854">
        <v>23.5</v>
      </c>
      <c r="C1854">
        <f>ASIN(SQRT((SIN(RADIANS(PARAMETERS!$D$8-B1854)/2)*SIN(RADIANS(PARAMETERS!$D$8-B1854)/2))+(COS(RADIANS(B1854))*COS(RADIANS(PARAMETERS!$D$8))*SIN(RADIANS(PARAMETERS!$D$9-A1854)/2)*SIN(RADIANS(PARAMETERS!$D$9-A1854)/2))))*2*3958.756</f>
        <v>1288.7186203727572</v>
      </c>
      <c r="D1854">
        <v>1.8984394073485999</v>
      </c>
      <c r="E1854">
        <v>2.6893672943114999</v>
      </c>
      <c r="F1854">
        <v>3.7598977088928001</v>
      </c>
      <c r="G1854">
        <v>4.6098794937134002</v>
      </c>
      <c r="H1854">
        <v>5.6219992637634002</v>
      </c>
      <c r="I1854" s="10">
        <f>IFERROR(EXP(TREND(LN($D$1:$H$1),LN(D1854:H1854),LN(Calculations!$B$2))),0)</f>
        <v>1.2625442527113346E-5</v>
      </c>
    </row>
    <row r="1855" spans="1:9" x14ac:dyDescent="0.35">
      <c r="A1855">
        <v>-78</v>
      </c>
      <c r="B1855">
        <v>23.5</v>
      </c>
      <c r="C1855">
        <f>ASIN(SQRT((SIN(RADIANS(PARAMETERS!$D$8-B1855)/2)*SIN(RADIANS(PARAMETERS!$D$8-B1855)/2))+(COS(RADIANS(B1855))*COS(RADIANS(PARAMETERS!$D$8))*SIN(RADIANS(PARAMETERS!$D$9-A1855)/2)*SIN(RADIANS(PARAMETERS!$D$9-A1855)/2))))*2*3958.756</f>
        <v>1259.5089267440765</v>
      </c>
      <c r="D1855">
        <v>2.0814476013183998</v>
      </c>
      <c r="E1855">
        <v>2.8139348030089999</v>
      </c>
      <c r="F1855">
        <v>3.8620910644531001</v>
      </c>
      <c r="G1855">
        <v>4.6823039054870996</v>
      </c>
      <c r="H1855">
        <v>5.5805621147156002</v>
      </c>
      <c r="I1855" s="10">
        <f>IFERROR(EXP(TREND(LN($D$1:$H$1),LN(D1855:H1855),LN(Calculations!$B$2))),0)</f>
        <v>8.9564686480023585E-6</v>
      </c>
    </row>
    <row r="1856" spans="1:9" x14ac:dyDescent="0.35">
      <c r="A1856">
        <v>-77.5</v>
      </c>
      <c r="B1856">
        <v>23.5</v>
      </c>
      <c r="C1856">
        <f>ASIN(SQRT((SIN(RADIANS(PARAMETERS!$D$8-B1856)/2)*SIN(RADIANS(PARAMETERS!$D$8-B1856)/2))+(COS(RADIANS(B1856))*COS(RADIANS(PARAMETERS!$D$8))*SIN(RADIANS(PARAMETERS!$D$9-A1856)/2)*SIN(RADIANS(PARAMETERS!$D$9-A1856)/2))))*2*3958.756</f>
        <v>1230.4616377572579</v>
      </c>
      <c r="D1856">
        <v>2.3134236335753999</v>
      </c>
      <c r="E1856">
        <v>3.0467913150786998</v>
      </c>
      <c r="F1856">
        <v>4.2029037475586</v>
      </c>
      <c r="G1856">
        <v>5.0999231338501003</v>
      </c>
      <c r="H1856">
        <v>5.9176974296570002</v>
      </c>
      <c r="I1856" s="10">
        <f>IFERROR(EXP(TREND(LN($D$1:$H$1),LN(D1856:H1856),LN(Calculations!$B$2))),0)</f>
        <v>9.2251577660319116E-6</v>
      </c>
    </row>
    <row r="1857" spans="1:9" x14ac:dyDescent="0.35">
      <c r="A1857">
        <v>-77</v>
      </c>
      <c r="B1857">
        <v>23.5</v>
      </c>
      <c r="C1857">
        <f>ASIN(SQRT((SIN(RADIANS(PARAMETERS!$D$8-B1857)/2)*SIN(RADIANS(PARAMETERS!$D$8-B1857)/2))+(COS(RADIANS(B1857))*COS(RADIANS(PARAMETERS!$D$8))*SIN(RADIANS(PARAMETERS!$D$9-A1857)/2)*SIN(RADIANS(PARAMETERS!$D$9-A1857)/2))))*2*3958.756</f>
        <v>1201.5887981492049</v>
      </c>
      <c r="D1857">
        <v>2.4918835163116002</v>
      </c>
      <c r="E1857">
        <v>3.3231501579285001</v>
      </c>
      <c r="F1857">
        <v>4.6516366004943999</v>
      </c>
      <c r="G1857">
        <v>5.4847187995911</v>
      </c>
      <c r="H1857">
        <v>6.4240884780884002</v>
      </c>
      <c r="I1857" s="10">
        <f>IFERROR(EXP(TREND(LN($D$1:$H$1),LN(D1857:H1857),LN(Calculations!$B$2))),0)</f>
        <v>1.1473710859472123E-5</v>
      </c>
    </row>
    <row r="1858" spans="1:9" x14ac:dyDescent="0.35">
      <c r="A1858">
        <v>-76.5</v>
      </c>
      <c r="B1858">
        <v>23.5</v>
      </c>
      <c r="C1858">
        <f>ASIN(SQRT((SIN(RADIANS(PARAMETERS!$D$8-B1858)/2)*SIN(RADIANS(PARAMETERS!$D$8-B1858)/2))+(COS(RADIANS(B1858))*COS(RADIANS(PARAMETERS!$D$8))*SIN(RADIANS(PARAMETERS!$D$9-A1858)/2)*SIN(RADIANS(PARAMETERS!$D$9-A1858)/2))))*2*3958.756</f>
        <v>1172.9035557123186</v>
      </c>
      <c r="D1858">
        <v>2.6616559028625</v>
      </c>
      <c r="E1858">
        <v>3.5988163948059002</v>
      </c>
      <c r="F1858">
        <v>5.1060457229614</v>
      </c>
      <c r="G1858">
        <v>5.8953294754028001</v>
      </c>
      <c r="H1858">
        <v>6.9783911705017001</v>
      </c>
      <c r="I1858" s="10">
        <f>IFERROR(EXP(TREND(LN($D$1:$H$1),LN(D1858:H1858),LN(Calculations!$B$2))),0)</f>
        <v>1.4746692942844324E-5</v>
      </c>
    </row>
    <row r="1859" spans="1:9" x14ac:dyDescent="0.35">
      <c r="A1859">
        <v>-76</v>
      </c>
      <c r="B1859">
        <v>23.5</v>
      </c>
      <c r="C1859">
        <f>ASIN(SQRT((SIN(RADIANS(PARAMETERS!$D$8-B1859)/2)*SIN(RADIANS(PARAMETERS!$D$8-B1859)/2))+(COS(RADIANS(B1859))*COS(RADIANS(PARAMETERS!$D$8))*SIN(RADIANS(PARAMETERS!$D$9-A1859)/2)*SIN(RADIANS(PARAMETERS!$D$9-A1859)/2))))*2*3958.756</f>
        <v>1144.4202796344025</v>
      </c>
      <c r="D1859">
        <v>2.7743697166443</v>
      </c>
      <c r="E1859">
        <v>3.7953183650970002</v>
      </c>
      <c r="F1859">
        <v>5.3435115814209002</v>
      </c>
      <c r="G1859">
        <v>6.2160172462462997</v>
      </c>
      <c r="H1859">
        <v>7.4231305122375</v>
      </c>
      <c r="I1859" s="10">
        <f>IFERROR(EXP(TREND(LN($D$1:$H$1),LN(D1859:H1859),LN(Calculations!$B$2))),0)</f>
        <v>1.7646466725948915E-5</v>
      </c>
    </row>
    <row r="1860" spans="1:9" x14ac:dyDescent="0.35">
      <c r="A1860">
        <v>-75.5</v>
      </c>
      <c r="B1860">
        <v>23.5</v>
      </c>
      <c r="C1860">
        <f>ASIN(SQRT((SIN(RADIANS(PARAMETERS!$D$8-B1860)/2)*SIN(RADIANS(PARAMETERS!$D$8-B1860)/2))+(COS(RADIANS(B1860))*COS(RADIANS(PARAMETERS!$D$8))*SIN(RADIANS(PARAMETERS!$D$9-A1860)/2)*SIN(RADIANS(PARAMETERS!$D$9-A1860)/2))))*2*3958.756</f>
        <v>1116.1546923474612</v>
      </c>
      <c r="D1860">
        <v>2.8007242679596001</v>
      </c>
      <c r="E1860">
        <v>3.85200548172</v>
      </c>
      <c r="F1860">
        <v>5.4231133460998997</v>
      </c>
      <c r="G1860">
        <v>6.3317790031432999</v>
      </c>
      <c r="H1860">
        <v>7.5939588546753001</v>
      </c>
      <c r="I1860" s="10">
        <f>IFERROR(EXP(TREND(LN($D$1:$H$1),LN(D1860:H1860),LN(Calculations!$B$2))),0)</f>
        <v>1.9199602740725976E-5</v>
      </c>
    </row>
    <row r="1861" spans="1:9" x14ac:dyDescent="0.35">
      <c r="A1861">
        <v>-75</v>
      </c>
      <c r="B1861">
        <v>23.5</v>
      </c>
      <c r="C1861">
        <f>ASIN(SQRT((SIN(RADIANS(PARAMETERS!$D$8-B1861)/2)*SIN(RADIANS(PARAMETERS!$D$8-B1861)/2))+(COS(RADIANS(B1861))*COS(RADIANS(PARAMETERS!$D$8))*SIN(RADIANS(PARAMETERS!$D$9-A1861)/2)*SIN(RADIANS(PARAMETERS!$D$9-A1861)/2))))*2*3958.756</f>
        <v>1088.1240162807742</v>
      </c>
      <c r="D1861">
        <v>2.7181522846221999</v>
      </c>
      <c r="E1861">
        <v>3.7285265922546</v>
      </c>
      <c r="F1861">
        <v>5.2922759056090998</v>
      </c>
      <c r="G1861">
        <v>6.1707386970520002</v>
      </c>
      <c r="H1861">
        <v>7.3891792297362997</v>
      </c>
      <c r="I1861" s="10">
        <f>IFERROR(EXP(TREND(LN($D$1:$H$1),LN(D1861:H1861),LN(Calculations!$B$2))),0)</f>
        <v>1.8435872234487228E-5</v>
      </c>
    </row>
    <row r="1862" spans="1:9" x14ac:dyDescent="0.35">
      <c r="A1862">
        <v>-74.5</v>
      </c>
      <c r="B1862">
        <v>23.5</v>
      </c>
      <c r="C1862">
        <f>ASIN(SQRT((SIN(RADIANS(PARAMETERS!$D$8-B1862)/2)*SIN(RADIANS(PARAMETERS!$D$8-B1862)/2))+(COS(RADIANS(B1862))*COS(RADIANS(PARAMETERS!$D$8))*SIN(RADIANS(PARAMETERS!$D$9-A1862)/2)*SIN(RADIANS(PARAMETERS!$D$9-A1862)/2))))*2*3958.756</f>
        <v>1060.3471369619481</v>
      </c>
      <c r="D1862">
        <v>2.5417237281799001</v>
      </c>
      <c r="E1862">
        <v>3.4480581283568998</v>
      </c>
      <c r="F1862">
        <v>4.9238333702087003</v>
      </c>
      <c r="G1862">
        <v>5.7636032104492001</v>
      </c>
      <c r="H1862">
        <v>6.8531680107117001</v>
      </c>
      <c r="I1862" s="10">
        <f>IFERROR(EXP(TREND(LN($D$1:$H$1),LN(D1862:H1862),LN(Calculations!$B$2))),0)</f>
        <v>1.5482978165527027E-5</v>
      </c>
    </row>
    <row r="1863" spans="1:9" x14ac:dyDescent="0.35">
      <c r="A1863">
        <v>-74</v>
      </c>
      <c r="B1863">
        <v>23.5</v>
      </c>
      <c r="C1863">
        <f>ASIN(SQRT((SIN(RADIANS(PARAMETERS!$D$8-B1863)/2)*SIN(RADIANS(PARAMETERS!$D$8-B1863)/2))+(COS(RADIANS(B1863))*COS(RADIANS(PARAMETERS!$D$8))*SIN(RADIANS(PARAMETERS!$D$9-A1863)/2)*SIN(RADIANS(PARAMETERS!$D$9-A1863)/2))))*2*3958.756</f>
        <v>1032.8447839133935</v>
      </c>
      <c r="D1863">
        <v>2.3275573253632</v>
      </c>
      <c r="E1863">
        <v>3.1002044677734002</v>
      </c>
      <c r="F1863">
        <v>4.3333549499512003</v>
      </c>
      <c r="G1863">
        <v>5.2368392944336</v>
      </c>
      <c r="H1863">
        <v>6.1626605987548997</v>
      </c>
      <c r="I1863" s="10">
        <f>IFERROR(EXP(TREND(LN($D$1:$H$1),LN(D1863:H1863),LN(Calculations!$B$2))),0)</f>
        <v>1.1355696781587134E-5</v>
      </c>
    </row>
    <row r="1864" spans="1:9" x14ac:dyDescent="0.35">
      <c r="A1864">
        <v>-73.5</v>
      </c>
      <c r="B1864">
        <v>23.5</v>
      </c>
      <c r="C1864">
        <f>ASIN(SQRT((SIN(RADIANS(PARAMETERS!$D$8-B1864)/2)*SIN(RADIANS(PARAMETERS!$D$8-B1864)/2))+(COS(RADIANS(B1864))*COS(RADIANS(PARAMETERS!$D$8))*SIN(RADIANS(PARAMETERS!$D$9-A1864)/2)*SIN(RADIANS(PARAMETERS!$D$9-A1864)/2))))*2*3958.756</f>
        <v>1005.6397307272267</v>
      </c>
      <c r="D1864">
        <v>2.1040029525757</v>
      </c>
      <c r="E1864">
        <v>2.8041718006134002</v>
      </c>
      <c r="F1864">
        <v>3.8206880092621001</v>
      </c>
      <c r="G1864">
        <v>4.6115789413451997</v>
      </c>
      <c r="H1864">
        <v>5.5368371009826998</v>
      </c>
      <c r="I1864" s="10">
        <f>IFERROR(EXP(TREND(LN($D$1:$H$1),LN(D1864:H1864),LN(Calculations!$B$2))),0)</f>
        <v>7.9345537288343004E-6</v>
      </c>
    </row>
    <row r="1865" spans="1:9" x14ac:dyDescent="0.35">
      <c r="A1865">
        <v>-73</v>
      </c>
      <c r="B1865">
        <v>23.5</v>
      </c>
      <c r="C1865">
        <f>ASIN(SQRT((SIN(RADIANS(PARAMETERS!$D$8-B1865)/2)*SIN(RADIANS(PARAMETERS!$D$8-B1865)/2))+(COS(RADIANS(B1865))*COS(RADIANS(PARAMETERS!$D$8))*SIN(RADIANS(PARAMETERS!$D$9-A1865)/2)*SIN(RADIANS(PARAMETERS!$D$9-A1865)/2))))*2*3958.756</f>
        <v>978.75701553666613</v>
      </c>
      <c r="D1865">
        <v>1.9185668230057</v>
      </c>
      <c r="E1865">
        <v>2.5867748260497998</v>
      </c>
      <c r="F1865">
        <v>3.4533643722534002</v>
      </c>
      <c r="G1865">
        <v>4.116856098175</v>
      </c>
      <c r="H1865">
        <v>5.0596785545348997</v>
      </c>
      <c r="I1865" s="10">
        <f>IFERROR(EXP(TREND(LN($D$1:$H$1),LN(D1865:H1865),LN(Calculations!$B$2))),0)</f>
        <v>5.9218071692838211E-6</v>
      </c>
    </row>
    <row r="1866" spans="1:9" x14ac:dyDescent="0.35">
      <c r="A1866">
        <v>-72.5</v>
      </c>
      <c r="B1866">
        <v>23.5</v>
      </c>
      <c r="C1866">
        <f>ASIN(SQRT((SIN(RADIANS(PARAMETERS!$D$8-B1866)/2)*SIN(RADIANS(PARAMETERS!$D$8-B1866)/2))+(COS(RADIANS(B1866))*COS(RADIANS(PARAMETERS!$D$8))*SIN(RADIANS(PARAMETERS!$D$9-A1866)/2)*SIN(RADIANS(PARAMETERS!$D$9-A1866)/2))))*2*3958.756</f>
        <v>952.2241827933226</v>
      </c>
      <c r="D1866">
        <v>1.8362129926682</v>
      </c>
      <c r="E1866">
        <v>2.4825210571289</v>
      </c>
      <c r="F1866">
        <v>3.2824971675872998</v>
      </c>
      <c r="G1866">
        <v>3.8903608322143999</v>
      </c>
      <c r="H1866">
        <v>4.7486410140990998</v>
      </c>
      <c r="I1866" s="10">
        <f>IFERROR(EXP(TREND(LN($D$1:$H$1),LN(D1866:H1866),LN(Calculations!$B$2))),0)</f>
        <v>4.6531124314929735E-6</v>
      </c>
    </row>
    <row r="1867" spans="1:9" x14ac:dyDescent="0.35">
      <c r="A1867">
        <v>-72</v>
      </c>
      <c r="B1867">
        <v>23.5</v>
      </c>
      <c r="C1867">
        <f>ASIN(SQRT((SIN(RADIANS(PARAMETERS!$D$8-B1867)/2)*SIN(RADIANS(PARAMETERS!$D$8-B1867)/2))+(COS(RADIANS(B1867))*COS(RADIANS(PARAMETERS!$D$8))*SIN(RADIANS(PARAMETERS!$D$9-A1867)/2)*SIN(RADIANS(PARAMETERS!$D$9-A1867)/2))))*2*3958.756</f>
        <v>926.0715467502215</v>
      </c>
      <c r="D1867">
        <v>1.8331893682480001</v>
      </c>
      <c r="E1867">
        <v>2.4708721637725999</v>
      </c>
      <c r="F1867">
        <v>3.2674083709717001</v>
      </c>
      <c r="G1867">
        <v>3.8727040290832999</v>
      </c>
      <c r="H1867">
        <v>4.7274131774901997</v>
      </c>
      <c r="I1867" s="10">
        <f>IFERROR(EXP(TREND(LN($D$1:$H$1),LN(D1867:H1867),LN(Calculations!$B$2))),0)</f>
        <v>4.540473917898448E-6</v>
      </c>
    </row>
    <row r="1868" spans="1:9" x14ac:dyDescent="0.35">
      <c r="A1868">
        <v>-71.5</v>
      </c>
      <c r="B1868">
        <v>23.5</v>
      </c>
      <c r="C1868">
        <f>ASIN(SQRT((SIN(RADIANS(PARAMETERS!$D$8-B1868)/2)*SIN(RADIANS(PARAMETERS!$D$8-B1868)/2))+(COS(RADIANS(B1868))*COS(RADIANS(PARAMETERS!$D$8))*SIN(RADIANS(PARAMETERS!$D$9-A1868)/2)*SIN(RADIANS(PARAMETERS!$D$9-A1868)/2))))*2*3958.756</f>
        <v>900.3324762659397</v>
      </c>
      <c r="D1868">
        <v>1.8643131256104</v>
      </c>
      <c r="E1868">
        <v>2.5007491111754998</v>
      </c>
      <c r="F1868">
        <v>3.3143348693847998</v>
      </c>
      <c r="G1868">
        <v>3.9336812496185001</v>
      </c>
      <c r="H1868">
        <v>4.8095326423645002</v>
      </c>
      <c r="I1868" s="10">
        <f>IFERROR(EXP(TREND(LN($D$1:$H$1),LN(D1868:H1868),LN(Calculations!$B$2))),0)</f>
        <v>4.7431095913139927E-6</v>
      </c>
    </row>
    <row r="1869" spans="1:9" x14ac:dyDescent="0.35">
      <c r="A1869">
        <v>-71</v>
      </c>
      <c r="B1869">
        <v>23.5</v>
      </c>
      <c r="C1869">
        <f>ASIN(SQRT((SIN(RADIANS(PARAMETERS!$D$8-B1869)/2)*SIN(RADIANS(PARAMETERS!$D$8-B1869)/2))+(COS(RADIANS(B1869))*COS(RADIANS(PARAMETERS!$D$8))*SIN(RADIANS(PARAMETERS!$D$9-A1869)/2)*SIN(RADIANS(PARAMETERS!$D$9-A1869)/2))))*2*3958.756</f>
        <v>875.04369939229775</v>
      </c>
      <c r="D1869">
        <v>1.8774452209473</v>
      </c>
      <c r="E1869">
        <v>2.5115623474121</v>
      </c>
      <c r="F1869">
        <v>3.3285634517670002</v>
      </c>
      <c r="G1869">
        <v>3.9504950046539</v>
      </c>
      <c r="H1869">
        <v>4.8299841880798002</v>
      </c>
      <c r="I1869" s="10">
        <f>IFERROR(EXP(TREND(LN($D$1:$H$1),LN(D1869:H1869),LN(Calculations!$B$2))),0)</f>
        <v>4.7302723627427739E-6</v>
      </c>
    </row>
    <row r="1870" spans="1:9" x14ac:dyDescent="0.35">
      <c r="A1870">
        <v>-70.5</v>
      </c>
      <c r="B1870">
        <v>23.5</v>
      </c>
      <c r="C1870">
        <f>ASIN(SQRT((SIN(RADIANS(PARAMETERS!$D$8-B1870)/2)*SIN(RADIANS(PARAMETERS!$D$8-B1870)/2))+(COS(RADIANS(B1870))*COS(RADIANS(PARAMETERS!$D$8))*SIN(RADIANS(PARAMETERS!$D$9-A1870)/2)*SIN(RADIANS(PARAMETERS!$D$9-A1870)/2))))*2*3958.756</f>
        <v>850.2456245714269</v>
      </c>
      <c r="D1870">
        <v>1.8530002832413</v>
      </c>
      <c r="E1870">
        <v>2.4787449836731001</v>
      </c>
      <c r="F1870">
        <v>3.2737119197845002</v>
      </c>
      <c r="G1870">
        <v>3.8772175312042001</v>
      </c>
      <c r="H1870">
        <v>4.7286891937256001</v>
      </c>
      <c r="I1870" s="10">
        <f>IFERROR(EXP(TREND(LN($D$1:$H$1),LN(D1870:H1870),LN(Calculations!$B$2))),0)</f>
        <v>4.3196686785175088E-6</v>
      </c>
    </row>
    <row r="1871" spans="1:9" x14ac:dyDescent="0.35">
      <c r="A1871">
        <v>-70</v>
      </c>
      <c r="B1871">
        <v>23.5</v>
      </c>
      <c r="C1871">
        <f>ASIN(SQRT((SIN(RADIANS(PARAMETERS!$D$8-B1871)/2)*SIN(RADIANS(PARAMETERS!$D$8-B1871)/2))+(COS(RADIANS(B1871))*COS(RADIANS(PARAMETERS!$D$8))*SIN(RADIANS(PARAMETERS!$D$9-A1871)/2)*SIN(RADIANS(PARAMETERS!$D$9-A1871)/2))))*2*3958.756</f>
        <v>825.98267301146132</v>
      </c>
      <c r="D1871">
        <v>1.7849118709564</v>
      </c>
      <c r="E1871">
        <v>2.3960270881653001</v>
      </c>
      <c r="F1871">
        <v>3.1461255550385001</v>
      </c>
      <c r="G1871">
        <v>3.7129609584807999</v>
      </c>
      <c r="H1871">
        <v>4.5096144676207999</v>
      </c>
      <c r="I1871" s="10">
        <f>IFERROR(EXP(TREND(LN($D$1:$H$1),LN(D1871:H1871),LN(Calculations!$B$2))),0)</f>
        <v>3.6544920053321699E-6</v>
      </c>
    </row>
    <row r="1872" spans="1:9" x14ac:dyDescent="0.35">
      <c r="A1872">
        <v>-69.5</v>
      </c>
      <c r="B1872">
        <v>23.5</v>
      </c>
      <c r="C1872">
        <f>ASIN(SQRT((SIN(RADIANS(PARAMETERS!$D$8-B1872)/2)*SIN(RADIANS(PARAMETERS!$D$8-B1872)/2))+(COS(RADIANS(B1872))*COS(RADIANS(PARAMETERS!$D$8))*SIN(RADIANS(PARAMETERS!$D$9-A1872)/2)*SIN(RADIANS(PARAMETERS!$D$9-A1872)/2))))*2*3958.756</f>
        <v>802.30361378084365</v>
      </c>
      <c r="D1872">
        <v>1.6871740818023999</v>
      </c>
      <c r="E1872">
        <v>2.2782342433928999</v>
      </c>
      <c r="F1872">
        <v>2.9708969593047998</v>
      </c>
      <c r="G1872">
        <v>3.4914851188660001</v>
      </c>
      <c r="H1872">
        <v>4.2197976112365998</v>
      </c>
      <c r="I1872" s="10">
        <f>IFERROR(EXP(TREND(LN($D$1:$H$1),LN(D1872:H1872),LN(Calculations!$B$2))),0)</f>
        <v>2.9367109893155441E-6</v>
      </c>
    </row>
    <row r="1873" spans="1:9" x14ac:dyDescent="0.35">
      <c r="A1873">
        <v>-69</v>
      </c>
      <c r="B1873">
        <v>23.5</v>
      </c>
      <c r="C1873">
        <f>ASIN(SQRT((SIN(RADIANS(PARAMETERS!$D$8-B1873)/2)*SIN(RADIANS(PARAMETERS!$D$8-B1873)/2))+(COS(RADIANS(B1873))*COS(RADIANS(PARAMETERS!$D$8))*SIN(RADIANS(PARAMETERS!$D$9-A1873)/2)*SIN(RADIANS(PARAMETERS!$D$9-A1873)/2))))*2*3958.756</f>
        <v>779.26188920223876</v>
      </c>
      <c r="D1873">
        <v>1.5868184566498</v>
      </c>
      <c r="E1873">
        <v>2.1255187988281001</v>
      </c>
      <c r="F1873">
        <v>2.7935357093811</v>
      </c>
      <c r="G1873">
        <v>3.2705235481261998</v>
      </c>
      <c r="H1873">
        <v>3.9350602626800999</v>
      </c>
      <c r="I1873" s="10">
        <f>IFERROR(EXP(TREND(LN($D$1:$H$1),LN(D1873:H1873),LN(Calculations!$B$2))),0)</f>
        <v>2.404410505240895E-6</v>
      </c>
    </row>
    <row r="1874" spans="1:9" x14ac:dyDescent="0.35">
      <c r="A1874">
        <v>-68.5</v>
      </c>
      <c r="B1874">
        <v>23.5</v>
      </c>
      <c r="C1874">
        <f>ASIN(SQRT((SIN(RADIANS(PARAMETERS!$D$8-B1874)/2)*SIN(RADIANS(PARAMETERS!$D$8-B1874)/2))+(COS(RADIANS(B1874))*COS(RADIANS(PARAMETERS!$D$8))*SIN(RADIANS(PARAMETERS!$D$9-A1874)/2)*SIN(RADIANS(PARAMETERS!$D$9-A1874)/2))))*2*3958.756</f>
        <v>756.91591310108424</v>
      </c>
      <c r="D1874">
        <v>1.4841780662537001</v>
      </c>
      <c r="E1874">
        <v>1.967945098877</v>
      </c>
      <c r="F1874">
        <v>2.6182851791382</v>
      </c>
      <c r="G1874">
        <v>3.0570690631866002</v>
      </c>
      <c r="H1874">
        <v>3.6665775775909002</v>
      </c>
      <c r="I1874" s="10">
        <f>IFERROR(EXP(TREND(LN($D$1:$H$1),LN(D1874:H1874),LN(Calculations!$B$2))),0)</f>
        <v>2.0281354645318236E-6</v>
      </c>
    </row>
    <row r="1875" spans="1:9" x14ac:dyDescent="0.35">
      <c r="A1875">
        <v>-68</v>
      </c>
      <c r="B1875">
        <v>23.5</v>
      </c>
      <c r="C1875">
        <f>ASIN(SQRT((SIN(RADIANS(PARAMETERS!$D$8-B1875)/2)*SIN(RADIANS(PARAMETERS!$D$8-B1875)/2))+(COS(RADIANS(B1875))*COS(RADIANS(PARAMETERS!$D$8))*SIN(RADIANS(PARAMETERS!$D$9-A1875)/2)*SIN(RADIANS(PARAMETERS!$D$9-A1875)/2))))*2*3958.756</f>
        <v>735.32931829499262</v>
      </c>
      <c r="D1875">
        <v>1.401317358017</v>
      </c>
      <c r="E1875">
        <v>1.8458288908005001</v>
      </c>
      <c r="F1875">
        <v>2.480845451355</v>
      </c>
      <c r="G1875">
        <v>2.8933260440825999</v>
      </c>
      <c r="H1875">
        <v>3.4655911922454998</v>
      </c>
      <c r="I1875" s="10">
        <f>IFERROR(EXP(TREND(LN($D$1:$H$1),LN(D1875:H1875),LN(Calculations!$B$2))),0)</f>
        <v>1.8129020413958714E-6</v>
      </c>
    </row>
    <row r="1876" spans="1:9" x14ac:dyDescent="0.35">
      <c r="A1876">
        <v>-67.5</v>
      </c>
      <c r="B1876">
        <v>23.5</v>
      </c>
      <c r="C1876">
        <f>ASIN(SQRT((SIN(RADIANS(PARAMETERS!$D$8-B1876)/2)*SIN(RADIANS(PARAMETERS!$D$8-B1876)/2))+(COS(RADIANS(B1876))*COS(RADIANS(PARAMETERS!$D$8))*SIN(RADIANS(PARAMETERS!$D$9-A1876)/2)*SIN(RADIANS(PARAMETERS!$D$9-A1876)/2))))*2*3958.756</f>
        <v>714.57112244940652</v>
      </c>
      <c r="D1876">
        <v>1.3390359878539999</v>
      </c>
      <c r="E1876">
        <v>1.7540355920791999</v>
      </c>
      <c r="F1876">
        <v>2.3730282783507999</v>
      </c>
      <c r="G1876">
        <v>2.7650308609008998</v>
      </c>
      <c r="H1876">
        <v>3.3083379268646</v>
      </c>
      <c r="I1876" s="10">
        <f>IFERROR(EXP(TREND(LN($D$1:$H$1),LN(D1876:H1876),LN(Calculations!$B$2))),0)</f>
        <v>1.6312656342667245E-6</v>
      </c>
    </row>
    <row r="1877" spans="1:9" x14ac:dyDescent="0.35">
      <c r="A1877">
        <v>-67</v>
      </c>
      <c r="B1877">
        <v>23.5</v>
      </c>
      <c r="C1877">
        <f>ASIN(SQRT((SIN(RADIANS(PARAMETERS!$D$8-B1877)/2)*SIN(RADIANS(PARAMETERS!$D$8-B1877)/2))+(COS(RADIANS(B1877))*COS(RADIANS(PARAMETERS!$D$8))*SIN(RADIANS(PARAMETERS!$D$9-A1877)/2)*SIN(RADIANS(PARAMETERS!$D$9-A1877)/2))))*2*3958.756</f>
        <v>694.71577334351639</v>
      </c>
      <c r="D1877">
        <v>1.2922337055205999</v>
      </c>
      <c r="E1877">
        <v>1.6801323890686</v>
      </c>
      <c r="F1877">
        <v>2.2774424552917001</v>
      </c>
      <c r="G1877">
        <v>2.6480779647827002</v>
      </c>
      <c r="H1877">
        <v>3.1605927944182999</v>
      </c>
      <c r="I1877" s="10">
        <f>IFERROR(EXP(TREND(LN($D$1:$H$1),LN(D1877:H1877),LN(Calculations!$B$2))),0)</f>
        <v>1.3828661744941178E-6</v>
      </c>
    </row>
    <row r="1878" spans="1:9" x14ac:dyDescent="0.35">
      <c r="A1878">
        <v>-66.5</v>
      </c>
      <c r="B1878">
        <v>23.5</v>
      </c>
      <c r="C1878">
        <f>ASIN(SQRT((SIN(RADIANS(PARAMETERS!$D$8-B1878)/2)*SIN(RADIANS(PARAMETERS!$D$8-B1878)/2))+(COS(RADIANS(B1878))*COS(RADIANS(PARAMETERS!$D$8))*SIN(RADIANS(PARAMETERS!$D$9-A1878)/2)*SIN(RADIANS(PARAMETERS!$D$9-A1878)/2))))*2*3958.756</f>
        <v>675.84302630290813</v>
      </c>
      <c r="D1878">
        <v>1.2386327981948999</v>
      </c>
      <c r="E1878">
        <v>1.5963039398193</v>
      </c>
      <c r="F1878">
        <v>2.1469597816467001</v>
      </c>
      <c r="G1878">
        <v>2.5106644630432</v>
      </c>
      <c r="H1878">
        <v>2.9859132766724001</v>
      </c>
      <c r="I1878" s="10">
        <f>IFERROR(EXP(TREND(LN($D$1:$H$1),LN(D1878:H1878),LN(Calculations!$B$2))),0)</f>
        <v>1.0876783215818691E-6</v>
      </c>
    </row>
    <row r="1879" spans="1:9" x14ac:dyDescent="0.35">
      <c r="A1879">
        <v>-66</v>
      </c>
      <c r="B1879">
        <v>23.5</v>
      </c>
      <c r="C1879">
        <f>ASIN(SQRT((SIN(RADIANS(PARAMETERS!$D$8-B1879)/2)*SIN(RADIANS(PARAMETERS!$D$8-B1879)/2))+(COS(RADIANS(B1879))*COS(RADIANS(PARAMETERS!$D$8))*SIN(RADIANS(PARAMETERS!$D$9-A1879)/2)*SIN(RADIANS(PARAMETERS!$D$9-A1879)/2))))*2*3958.756</f>
        <v>658.03759915835576</v>
      </c>
      <c r="D1879">
        <v>1.2121338844299001</v>
      </c>
      <c r="E1879">
        <v>1.5456709861755</v>
      </c>
      <c r="F1879">
        <v>2.0532596111297998</v>
      </c>
      <c r="G1879">
        <v>2.4072871208190998</v>
      </c>
      <c r="H1879">
        <v>2.8473982810974001</v>
      </c>
      <c r="I1879" s="10">
        <f>IFERROR(EXP(TREND(LN($D$1:$H$1),LN(D1879:H1879),LN(Calculations!$B$2))),0)</f>
        <v>7.9903959557994191E-7</v>
      </c>
    </row>
    <row r="1880" spans="1:9" x14ac:dyDescent="0.35">
      <c r="A1880">
        <v>-65.5</v>
      </c>
      <c r="B1880">
        <v>23.5</v>
      </c>
      <c r="C1880">
        <f>ASIN(SQRT((SIN(RADIANS(PARAMETERS!$D$8-B1880)/2)*SIN(RADIANS(PARAMETERS!$D$8-B1880)/2))+(COS(RADIANS(B1880))*COS(RADIANS(PARAMETERS!$D$8))*SIN(RADIANS(PARAMETERS!$D$9-A1880)/2)*SIN(RADIANS(PARAMETERS!$D$9-A1880)/2))))*2*3958.756</f>
        <v>641.38854528656066</v>
      </c>
      <c r="D1880">
        <v>1.1813238859177</v>
      </c>
      <c r="E1880">
        <v>1.4911214113235001</v>
      </c>
      <c r="F1880">
        <v>1.9573717117310001</v>
      </c>
      <c r="G1880">
        <v>2.3004283905028999</v>
      </c>
      <c r="H1880">
        <v>2.7064747810364</v>
      </c>
      <c r="I1880" s="10">
        <f>IFERROR(EXP(TREND(LN($D$1:$H$1),LN(D1880:H1880),LN(Calculations!$B$2))),0)</f>
        <v>5.7578039450905948E-7</v>
      </c>
    </row>
    <row r="1881" spans="1:9" x14ac:dyDescent="0.35">
      <c r="A1881">
        <v>-65</v>
      </c>
      <c r="B1881">
        <v>23.5</v>
      </c>
      <c r="C1881">
        <f>ASIN(SQRT((SIN(RADIANS(PARAMETERS!$D$8-B1881)/2)*SIN(RADIANS(PARAMETERS!$D$8-B1881)/2))+(COS(RADIANS(B1881))*COS(RADIANS(PARAMETERS!$D$8))*SIN(RADIANS(PARAMETERS!$D$9-A1881)/2)*SIN(RADIANS(PARAMETERS!$D$9-A1881)/2))))*2*3958.756</f>
        <v>625.98828543560182</v>
      </c>
      <c r="D1881">
        <v>1.1464933156967001</v>
      </c>
      <c r="E1881">
        <v>1.4357565641403001</v>
      </c>
      <c r="F1881">
        <v>1.8673621416092001</v>
      </c>
      <c r="G1881">
        <v>2.191073179245</v>
      </c>
      <c r="H1881">
        <v>2.5781903266907</v>
      </c>
      <c r="I1881" s="10">
        <f>IFERROR(EXP(TREND(LN($D$1:$H$1),LN(D1881:H1881),LN(Calculations!$B$2))),0)</f>
        <v>4.2406753638093334E-7</v>
      </c>
    </row>
    <row r="1882" spans="1:9" x14ac:dyDescent="0.35">
      <c r="A1882">
        <v>-64.5</v>
      </c>
      <c r="B1882">
        <v>23.5</v>
      </c>
      <c r="C1882">
        <f>ASIN(SQRT((SIN(RADIANS(PARAMETERS!$D$8-B1882)/2)*SIN(RADIANS(PARAMETERS!$D$8-B1882)/2))+(COS(RADIANS(B1882))*COS(RADIANS(PARAMETERS!$D$8))*SIN(RADIANS(PARAMETERS!$D$9-A1882)/2)*SIN(RADIANS(PARAMETERS!$D$9-A1882)/2))))*2*3958.756</f>
        <v>611.93124702268028</v>
      </c>
      <c r="D1882">
        <v>1.0929330587387001</v>
      </c>
      <c r="E1882">
        <v>1.3597773313521999</v>
      </c>
      <c r="F1882">
        <v>1.7551066875457999</v>
      </c>
      <c r="G1882">
        <v>2.0498278141021999</v>
      </c>
      <c r="H1882">
        <v>2.4277219772339</v>
      </c>
      <c r="I1882" s="10">
        <f>IFERROR(EXP(TREND(LN($D$1:$H$1),LN(D1882:H1882),LN(Calculations!$B$2))),0)</f>
        <v>3.0776112266203226E-7</v>
      </c>
    </row>
    <row r="1883" spans="1:9" x14ac:dyDescent="0.35">
      <c r="A1883">
        <v>-64</v>
      </c>
      <c r="B1883">
        <v>23.5</v>
      </c>
      <c r="C1883">
        <f>ASIN(SQRT((SIN(RADIANS(PARAMETERS!$D$8-B1883)/2)*SIN(RADIANS(PARAMETERS!$D$8-B1883)/2))+(COS(RADIANS(B1883))*COS(RADIANS(PARAMETERS!$D$8))*SIN(RADIANS(PARAMETERS!$D$9-A1883)/2)*SIN(RADIANS(PARAMETERS!$D$9-A1883)/2))))*2*3958.756</f>
        <v>599.31207841987316</v>
      </c>
      <c r="D1883">
        <v>1.0161943435669001</v>
      </c>
      <c r="E1883">
        <v>1.2587764263153001</v>
      </c>
      <c r="F1883">
        <v>1.6164484024048</v>
      </c>
      <c r="G1883">
        <v>1.8820185661316</v>
      </c>
      <c r="H1883">
        <v>2.2497835159302002</v>
      </c>
      <c r="I1883" s="10">
        <f>IFERROR(EXP(TREND(LN($D$1:$H$1),LN(D1883:H1883),LN(Calculations!$B$2))),0)</f>
        <v>2.2899368450418957E-7</v>
      </c>
    </row>
    <row r="1884" spans="1:9" x14ac:dyDescent="0.35">
      <c r="A1884">
        <v>-63.5</v>
      </c>
      <c r="B1884">
        <v>23.5</v>
      </c>
      <c r="C1884">
        <f>ASIN(SQRT((SIN(RADIANS(PARAMETERS!$D$8-B1884)/2)*SIN(RADIANS(PARAMETERS!$D$8-B1884)/2))+(COS(RADIANS(B1884))*COS(RADIANS(PARAMETERS!$D$8))*SIN(RADIANS(PARAMETERS!$D$9-A1884)/2)*SIN(RADIANS(PARAMETERS!$D$9-A1884)/2))))*2*3958.756</f>
        <v>588.22343774230387</v>
      </c>
      <c r="D1884">
        <v>0.89282011985778997</v>
      </c>
      <c r="E1884">
        <v>1.1016873121262001</v>
      </c>
      <c r="F1884">
        <v>1.4083542823791999</v>
      </c>
      <c r="G1884">
        <v>1.6352421045303001</v>
      </c>
      <c r="H1884">
        <v>1.9484993219375999</v>
      </c>
      <c r="I1884" s="10">
        <f>IFERROR(EXP(TREND(LN($D$1:$H$1),LN(D1884:H1884),LN(Calculations!$B$2))),0)</f>
        <v>1.3092405998945568E-7</v>
      </c>
    </row>
    <row r="1885" spans="1:9" x14ac:dyDescent="0.35">
      <c r="A1885">
        <v>-63</v>
      </c>
      <c r="B1885">
        <v>23.5</v>
      </c>
      <c r="C1885">
        <f>ASIN(SQRT((SIN(RADIANS(PARAMETERS!$D$8-B1885)/2)*SIN(RADIANS(PARAMETERS!$D$8-B1885)/2))+(COS(RADIANS(B1885))*COS(RADIANS(PARAMETERS!$D$8))*SIN(RADIANS(PARAMETERS!$D$9-A1885)/2)*SIN(RADIANS(PARAMETERS!$D$9-A1885)/2))))*2*3958.756</f>
        <v>578.75340129612823</v>
      </c>
      <c r="D1885">
        <v>0.75313168764114002</v>
      </c>
      <c r="E1885">
        <v>0.92690330743789995</v>
      </c>
      <c r="F1885">
        <v>1.1813182830811</v>
      </c>
      <c r="G1885">
        <v>1.3690948486328001</v>
      </c>
      <c r="H1885">
        <v>1.6278294324875</v>
      </c>
      <c r="I1885" s="10">
        <f>IFERROR(EXP(TREND(LN($D$1:$H$1),LN(D1885:H1885),LN(Calculations!$B$2))),0)</f>
        <v>6.9386185641753976E-8</v>
      </c>
    </row>
    <row r="1886" spans="1:9" x14ac:dyDescent="0.35">
      <c r="A1886">
        <v>-62.5</v>
      </c>
      <c r="B1886">
        <v>23.5</v>
      </c>
      <c r="C1886">
        <f>ASIN(SQRT((SIN(RADIANS(PARAMETERS!$D$8-B1886)/2)*SIN(RADIANS(PARAMETERS!$D$8-B1886)/2))+(COS(RADIANS(B1886))*COS(RADIANS(PARAMETERS!$D$8))*SIN(RADIANS(PARAMETERS!$D$9-A1886)/2)*SIN(RADIANS(PARAMETERS!$D$9-A1886)/2))))*2*3958.756</f>
        <v>570.98259340866218</v>
      </c>
      <c r="D1886">
        <v>0.52807033061981001</v>
      </c>
      <c r="E1886">
        <v>0.64781761169434005</v>
      </c>
      <c r="F1886">
        <v>0.82252049446106001</v>
      </c>
      <c r="G1886">
        <v>0.95107936859131004</v>
      </c>
      <c r="H1886">
        <v>1.1277756690978999</v>
      </c>
      <c r="I1886" s="10">
        <f>IFERROR(EXP(TREND(LN($D$1:$H$1),LN(D1886:H1886),LN(Calculations!$B$2))),0)</f>
        <v>1.9987931670110364E-8</v>
      </c>
    </row>
    <row r="1887" spans="1:9" x14ac:dyDescent="0.35">
      <c r="A1887">
        <v>-62</v>
      </c>
      <c r="B1887">
        <v>23.5</v>
      </c>
      <c r="C1887">
        <f>ASIN(SQRT((SIN(RADIANS(PARAMETERS!$D$8-B1887)/2)*SIN(RADIANS(PARAMETERS!$D$8-B1887)/2))+(COS(RADIANS(B1887))*COS(RADIANS(PARAMETERS!$D$8))*SIN(RADIANS(PARAMETERS!$D$9-A1887)/2)*SIN(RADIANS(PARAMETERS!$D$9-A1887)/2))))*2*3958.756</f>
        <v>564.98119991293458</v>
      </c>
      <c r="D1887">
        <v>0.20120589435101</v>
      </c>
      <c r="E1887">
        <v>0.24988624453545</v>
      </c>
      <c r="F1887">
        <v>0.32186630368232999</v>
      </c>
      <c r="G1887">
        <v>0.37543991208076</v>
      </c>
      <c r="H1887">
        <v>0.44977909326553001</v>
      </c>
      <c r="I1887" s="10">
        <f>IFERROR(EXP(TREND(LN($D$1:$H$1),LN(D1887:H1887),LN(Calculations!$B$2))),0)</f>
        <v>2.5600368273741957E-9</v>
      </c>
    </row>
    <row r="1888" spans="1:9" x14ac:dyDescent="0.35">
      <c r="A1888">
        <v>-61.5</v>
      </c>
      <c r="B1888">
        <v>23.5</v>
      </c>
      <c r="C1888">
        <f>ASIN(SQRT((SIN(RADIANS(PARAMETERS!$D$8-B1888)/2)*SIN(RADIANS(PARAMETERS!$D$8-B1888)/2))+(COS(RADIANS(B1888))*COS(RADIANS(PARAMETERS!$D$8))*SIN(RADIANS(PARAMETERS!$D$9-A1888)/2)*SIN(RADIANS(PARAMETERS!$D$9-A1888)/2))))*2*3958.756</f>
        <v>560.80608096267235</v>
      </c>
      <c r="D1888">
        <v>0</v>
      </c>
      <c r="E1888">
        <v>0</v>
      </c>
      <c r="F1888">
        <v>0</v>
      </c>
      <c r="G1888">
        <v>0</v>
      </c>
      <c r="H1888">
        <v>0</v>
      </c>
      <c r="I1888" s="10">
        <f>IFERROR(EXP(TREND(LN($D$1:$H$1),LN(D1888:H1888),LN(Calculations!$B$2))),0)</f>
        <v>0</v>
      </c>
    </row>
    <row r="1889" spans="1:9" x14ac:dyDescent="0.35">
      <c r="A1889">
        <v>-61</v>
      </c>
      <c r="B1889">
        <v>23.5</v>
      </c>
      <c r="C1889">
        <f>ASIN(SQRT((SIN(RADIANS(PARAMETERS!$D$8-B1889)/2)*SIN(RADIANS(PARAMETERS!$D$8-B1889)/2))+(COS(RADIANS(B1889))*COS(RADIANS(PARAMETERS!$D$8))*SIN(RADIANS(PARAMETERS!$D$9-A1889)/2)*SIN(RADIANS(PARAMETERS!$D$9-A1889)/2))))*2*3958.756</f>
        <v>558.4982315023384</v>
      </c>
      <c r="D1889">
        <v>0</v>
      </c>
      <c r="E1889">
        <v>0</v>
      </c>
      <c r="F1889">
        <v>0</v>
      </c>
      <c r="G1889">
        <v>0</v>
      </c>
      <c r="H1889">
        <v>0</v>
      </c>
      <c r="I1889" s="10">
        <f>IFERROR(EXP(TREND(LN($D$1:$H$1),LN(D1889:H1889),LN(Calculations!$B$2))),0)</f>
        <v>0</v>
      </c>
    </row>
    <row r="1890" spans="1:9" x14ac:dyDescent="0.35">
      <c r="A1890">
        <v>-60.5</v>
      </c>
      <c r="B1890">
        <v>23.5</v>
      </c>
      <c r="C1890">
        <f>ASIN(SQRT((SIN(RADIANS(PARAMETERS!$D$8-B1890)/2)*SIN(RADIANS(PARAMETERS!$D$8-B1890)/2))+(COS(RADIANS(B1890))*COS(RADIANS(PARAMETERS!$D$8))*SIN(RADIANS(PARAMETERS!$D$9-A1890)/2)*SIN(RADIANS(PARAMETERS!$D$9-A1890)/2))))*2*3958.756</f>
        <v>558.08083706652815</v>
      </c>
      <c r="D1890">
        <v>0</v>
      </c>
      <c r="E1890">
        <v>0</v>
      </c>
      <c r="F1890">
        <v>0</v>
      </c>
      <c r="G1890">
        <v>0</v>
      </c>
      <c r="H1890">
        <v>0</v>
      </c>
      <c r="I1890" s="10">
        <f>IFERROR(EXP(TREND(LN($D$1:$H$1),LN(D1890:H1890),LN(Calculations!$B$2))),0)</f>
        <v>0</v>
      </c>
    </row>
    <row r="1891" spans="1:9" x14ac:dyDescent="0.35">
      <c r="A1891">
        <v>-60</v>
      </c>
      <c r="B1891">
        <v>23.5</v>
      </c>
      <c r="C1891">
        <f>ASIN(SQRT((SIN(RADIANS(PARAMETERS!$D$8-B1891)/2)*SIN(RADIANS(PARAMETERS!$D$8-B1891)/2))+(COS(RADIANS(B1891))*COS(RADIANS(PARAMETERS!$D$8))*SIN(RADIANS(PARAMETERS!$D$9-A1891)/2)*SIN(RADIANS(PARAMETERS!$D$9-A1891)/2))))*2*3958.756</f>
        <v>559.55813169299586</v>
      </c>
      <c r="D1891">
        <v>0</v>
      </c>
      <c r="E1891">
        <v>0</v>
      </c>
      <c r="F1891">
        <v>0</v>
      </c>
      <c r="G1891">
        <v>0</v>
      </c>
      <c r="H1891">
        <v>0</v>
      </c>
      <c r="I1891" s="10">
        <f>IFERROR(EXP(TREND(LN($D$1:$H$1),LN(D1891:H1891),LN(Calculations!$B$2))),0)</f>
        <v>0</v>
      </c>
    </row>
    <row r="1892" spans="1:9" x14ac:dyDescent="0.35">
      <c r="A1892">
        <v>-59.5</v>
      </c>
      <c r="B1892">
        <v>23.5</v>
      </c>
      <c r="C1892">
        <f>ASIN(SQRT((SIN(RADIANS(PARAMETERS!$D$8-B1892)/2)*SIN(RADIANS(PARAMETERS!$D$8-B1892)/2))+(COS(RADIANS(B1892))*COS(RADIANS(PARAMETERS!$D$8))*SIN(RADIANS(PARAMETERS!$D$9-A1892)/2)*SIN(RADIANS(PARAMETERS!$D$9-A1892)/2))))*2*3958.756</f>
        <v>562.91518602244298</v>
      </c>
      <c r="D1892">
        <v>0</v>
      </c>
      <c r="E1892">
        <v>0</v>
      </c>
      <c r="F1892">
        <v>0</v>
      </c>
      <c r="G1892">
        <v>0</v>
      </c>
      <c r="H1892">
        <v>0</v>
      </c>
      <c r="I1892" s="10">
        <f>IFERROR(EXP(TREND(LN($D$1:$H$1),LN(D1892:H1892),LN(Calculations!$B$2))),0)</f>
        <v>0</v>
      </c>
    </row>
    <row r="1893" spans="1:9" x14ac:dyDescent="0.35">
      <c r="A1893">
        <v>-59</v>
      </c>
      <c r="B1893">
        <v>23.5</v>
      </c>
      <c r="C1893">
        <f>ASIN(SQRT((SIN(RADIANS(PARAMETERS!$D$8-B1893)/2)*SIN(RADIANS(PARAMETERS!$D$8-B1893)/2))+(COS(RADIANS(B1893))*COS(RADIANS(PARAMETERS!$D$8))*SIN(RADIANS(PARAMETERS!$D$9-A1893)/2)*SIN(RADIANS(PARAMETERS!$D$9-A1893)/2))))*2*3958.756</f>
        <v>568.1186498702524</v>
      </c>
      <c r="D1893">
        <v>0</v>
      </c>
      <c r="E1893">
        <v>0</v>
      </c>
      <c r="F1893">
        <v>0</v>
      </c>
      <c r="G1893">
        <v>0</v>
      </c>
      <c r="H1893">
        <v>0</v>
      </c>
      <c r="I1893" s="10">
        <f>IFERROR(EXP(TREND(LN($D$1:$H$1),LN(D1893:H1893),LN(Calculations!$B$2))),0)</f>
        <v>0</v>
      </c>
    </row>
    <row r="1894" spans="1:9" x14ac:dyDescent="0.35">
      <c r="A1894">
        <v>-90</v>
      </c>
      <c r="B1894">
        <v>24</v>
      </c>
      <c r="C1894">
        <f>ASIN(SQRT((SIN(RADIANS(PARAMETERS!$D$8-B1894)/2)*SIN(RADIANS(PARAMETERS!$D$8-B1894)/2))+(COS(RADIANS(B1894))*COS(RADIANS(PARAMETERS!$D$8))*SIN(RADIANS(PARAMETERS!$D$9-A1894)/2)*SIN(RADIANS(PARAMETERS!$D$9-A1894)/2))))*2*3958.756</f>
        <v>1994.8268074384912</v>
      </c>
      <c r="D1894">
        <v>1.5978815555573</v>
      </c>
      <c r="E1894">
        <v>2.4488465785979998</v>
      </c>
      <c r="F1894">
        <v>3.6970105171204</v>
      </c>
      <c r="G1894">
        <v>4.7495975494384997</v>
      </c>
      <c r="H1894">
        <v>6.0652751922607004</v>
      </c>
      <c r="I1894" s="10">
        <f>IFERROR(EXP(TREND(LN($D$1:$H$1),LN(D1894:H1894),LN(Calculations!$B$2))),0)</f>
        <v>2.7659802449726927E-5</v>
      </c>
    </row>
    <row r="1895" spans="1:9" x14ac:dyDescent="0.35">
      <c r="A1895">
        <v>-89.5</v>
      </c>
      <c r="B1895">
        <v>24</v>
      </c>
      <c r="C1895">
        <f>ASIN(SQRT((SIN(RADIANS(PARAMETERS!$D$8-B1895)/2)*SIN(RADIANS(PARAMETERS!$D$8-B1895)/2))+(COS(RADIANS(B1895))*COS(RADIANS(PARAMETERS!$D$8))*SIN(RADIANS(PARAMETERS!$D$9-A1895)/2)*SIN(RADIANS(PARAMETERS!$D$9-A1895)/2))))*2*3958.756</f>
        <v>1963.9554838095144</v>
      </c>
      <c r="D1895">
        <v>1.6838155984879</v>
      </c>
      <c r="E1895">
        <v>2.5762026309967001</v>
      </c>
      <c r="F1895">
        <v>3.9326455593109002</v>
      </c>
      <c r="G1895">
        <v>5.0849757194518999</v>
      </c>
      <c r="H1895">
        <v>6.4529027938843004</v>
      </c>
      <c r="I1895" s="10">
        <f>IFERROR(EXP(TREND(LN($D$1:$H$1),LN(D1895:H1895),LN(Calculations!$B$2))),0)</f>
        <v>3.1886792412179757E-5</v>
      </c>
    </row>
    <row r="1896" spans="1:9" x14ac:dyDescent="0.35">
      <c r="A1896">
        <v>-89</v>
      </c>
      <c r="B1896">
        <v>24</v>
      </c>
      <c r="C1896">
        <f>ASIN(SQRT((SIN(RADIANS(PARAMETERS!$D$8-B1896)/2)*SIN(RADIANS(PARAMETERS!$D$8-B1896)/2))+(COS(RADIANS(B1896))*COS(RADIANS(PARAMETERS!$D$8))*SIN(RADIANS(PARAMETERS!$D$9-A1896)/2)*SIN(RADIANS(PARAMETERS!$D$9-A1896)/2))))*2*3958.756</f>
        <v>1933.1284972043418</v>
      </c>
      <c r="D1896">
        <v>1.7731982469559</v>
      </c>
      <c r="E1896">
        <v>2.7072141170502002</v>
      </c>
      <c r="F1896">
        <v>4.1745066642761</v>
      </c>
      <c r="G1896">
        <v>5.3581147193909002</v>
      </c>
      <c r="H1896">
        <v>6.8502969741820996</v>
      </c>
      <c r="I1896" s="10">
        <f>IFERROR(EXP(TREND(LN($D$1:$H$1),LN(D1896:H1896),LN(Calculations!$B$2))),0)</f>
        <v>3.5661572350097034E-5</v>
      </c>
    </row>
    <row r="1897" spans="1:9" x14ac:dyDescent="0.35">
      <c r="A1897">
        <v>-88.5</v>
      </c>
      <c r="B1897">
        <v>24</v>
      </c>
      <c r="C1897">
        <f>ASIN(SQRT((SIN(RADIANS(PARAMETERS!$D$8-B1897)/2)*SIN(RADIANS(PARAMETERS!$D$8-B1897)/2))+(COS(RADIANS(B1897))*COS(RADIANS(PARAMETERS!$D$8))*SIN(RADIANS(PARAMETERS!$D$9-A1897)/2)*SIN(RADIANS(PARAMETERS!$D$9-A1897)/2))))*2*3958.756</f>
        <v>1902.3483112270089</v>
      </c>
      <c r="D1897">
        <v>1.8506329059601001</v>
      </c>
      <c r="E1897">
        <v>2.8224895000457999</v>
      </c>
      <c r="F1897">
        <v>4.3921728134154998</v>
      </c>
      <c r="G1897">
        <v>5.6076397895812997</v>
      </c>
      <c r="H1897">
        <v>7.2194843292235999</v>
      </c>
      <c r="I1897" s="10">
        <f>IFERROR(EXP(TREND(LN($D$1:$H$1),LN(D1897:H1897),LN(Calculations!$B$2))),0)</f>
        <v>3.9485513986229865E-5</v>
      </c>
    </row>
    <row r="1898" spans="1:9" x14ac:dyDescent="0.35">
      <c r="A1898">
        <v>-88</v>
      </c>
      <c r="B1898">
        <v>24</v>
      </c>
      <c r="C1898">
        <f>ASIN(SQRT((SIN(RADIANS(PARAMETERS!$D$8-B1898)/2)*SIN(RADIANS(PARAMETERS!$D$8-B1898)/2))+(COS(RADIANS(B1898))*COS(RADIANS(PARAMETERS!$D$8))*SIN(RADIANS(PARAMETERS!$D$9-A1898)/2)*SIN(RADIANS(PARAMETERS!$D$9-A1898)/2))))*2*3958.756</f>
        <v>1871.61754154967</v>
      </c>
      <c r="D1898">
        <v>1.9150303602219001</v>
      </c>
      <c r="E1898">
        <v>2.9226531982421999</v>
      </c>
      <c r="F1898">
        <v>4.5889229774475</v>
      </c>
      <c r="G1898">
        <v>5.8398776054381996</v>
      </c>
      <c r="H1898">
        <v>7.5730972290039</v>
      </c>
      <c r="I1898" s="10">
        <f>IFERROR(EXP(TREND(LN($D$1:$H$1),LN(D1898:H1898),LN(Calculations!$B$2))),0)</f>
        <v>4.3594662164693109E-5</v>
      </c>
    </row>
    <row r="1899" spans="1:9" x14ac:dyDescent="0.35">
      <c r="A1899">
        <v>-87.5</v>
      </c>
      <c r="B1899">
        <v>24</v>
      </c>
      <c r="C1899">
        <f>ASIN(SQRT((SIN(RADIANS(PARAMETERS!$D$8-B1899)/2)*SIN(RADIANS(PARAMETERS!$D$8-B1899)/2))+(COS(RADIANS(B1899))*COS(RADIANS(PARAMETERS!$D$8))*SIN(RADIANS(PARAMETERS!$D$9-A1899)/2)*SIN(RADIANS(PARAMETERS!$D$9-A1899)/2))))*2*3958.756</f>
        <v>1840.9389680058184</v>
      </c>
      <c r="D1899">
        <v>1.9415740966796999</v>
      </c>
      <c r="E1899">
        <v>2.9800336360931001</v>
      </c>
      <c r="F1899">
        <v>4.7248497009276997</v>
      </c>
      <c r="G1899">
        <v>6.0166583061218004</v>
      </c>
      <c r="H1899">
        <v>7.8646087646484002</v>
      </c>
      <c r="I1899" s="10">
        <f>IFERROR(EXP(TREND(LN($D$1:$H$1),LN(D1899:H1899),LN(Calculations!$B$2))),0)</f>
        <v>4.8045025235314271E-5</v>
      </c>
    </row>
    <row r="1900" spans="1:9" x14ac:dyDescent="0.35">
      <c r="A1900">
        <v>-87</v>
      </c>
      <c r="B1900">
        <v>24</v>
      </c>
      <c r="C1900">
        <f>ASIN(SQRT((SIN(RADIANS(PARAMETERS!$D$8-B1900)/2)*SIN(RADIANS(PARAMETERS!$D$8-B1900)/2))+(COS(RADIANS(B1900))*COS(RADIANS(PARAMETERS!$D$8))*SIN(RADIANS(PARAMETERS!$D$9-A1900)/2)*SIN(RADIANS(PARAMETERS!$D$9-A1900)/2))))*2*3958.756</f>
        <v>1810.3155478069564</v>
      </c>
      <c r="D1900">
        <v>1.9064472913742001</v>
      </c>
      <c r="E1900">
        <v>2.9576706886292001</v>
      </c>
      <c r="F1900">
        <v>4.7255191802979004</v>
      </c>
      <c r="G1900">
        <v>6.0476708412170002</v>
      </c>
      <c r="H1900">
        <v>7.9557814598082999</v>
      </c>
      <c r="I1900" s="10">
        <f>IFERROR(EXP(TREND(LN($D$1:$H$1),LN(D1900:H1900),LN(Calculations!$B$2))),0)</f>
        <v>5.1109335303904645E-5</v>
      </c>
    </row>
    <row r="1901" spans="1:9" x14ac:dyDescent="0.35">
      <c r="A1901">
        <v>-86.5</v>
      </c>
      <c r="B1901">
        <v>24</v>
      </c>
      <c r="C1901">
        <f>ASIN(SQRT((SIN(RADIANS(PARAMETERS!$D$8-B1901)/2)*SIN(RADIANS(PARAMETERS!$D$8-B1901)/2))+(COS(RADIANS(B1901))*COS(RADIANS(PARAMETERS!$D$8))*SIN(RADIANS(PARAMETERS!$D$9-A1901)/2)*SIN(RADIANS(PARAMETERS!$D$9-A1901)/2))))*2*3958.756</f>
        <v>1779.7504300012147</v>
      </c>
      <c r="D1901">
        <v>1.7835470438004</v>
      </c>
      <c r="E1901">
        <v>2.8047368526458998</v>
      </c>
      <c r="F1901">
        <v>4.4802923202515004</v>
      </c>
      <c r="G1901">
        <v>5.7925915718079004</v>
      </c>
      <c r="H1901">
        <v>7.6305685043334996</v>
      </c>
      <c r="I1901" s="10">
        <f>IFERROR(EXP(TREND(LN($D$1:$H$1),LN(D1901:H1901),LN(Calculations!$B$2))),0)</f>
        <v>4.9626625305780329E-5</v>
      </c>
    </row>
    <row r="1902" spans="1:9" x14ac:dyDescent="0.35">
      <c r="A1902">
        <v>-86</v>
      </c>
      <c r="B1902">
        <v>24</v>
      </c>
      <c r="C1902">
        <f>ASIN(SQRT((SIN(RADIANS(PARAMETERS!$D$8-B1902)/2)*SIN(RADIANS(PARAMETERS!$D$8-B1902)/2))+(COS(RADIANS(B1902))*COS(RADIANS(PARAMETERS!$D$8))*SIN(RADIANS(PARAMETERS!$D$9-A1902)/2)*SIN(RADIANS(PARAMETERS!$D$9-A1902)/2))))*2*3958.756</f>
        <v>1749.2469713060968</v>
      </c>
      <c r="D1902">
        <v>1.5851804018021001</v>
      </c>
      <c r="E1902">
        <v>2.5262343883514</v>
      </c>
      <c r="F1902">
        <v>3.9966104030609002</v>
      </c>
      <c r="G1902">
        <v>5.2471933364868004</v>
      </c>
      <c r="H1902">
        <v>6.8809547424315998</v>
      </c>
      <c r="I1902" s="10">
        <f>IFERROR(EXP(TREND(LN($D$1:$H$1),LN(D1902:H1902),LN(Calculations!$B$2))),0)</f>
        <v>4.3228036129932298E-5</v>
      </c>
    </row>
    <row r="1903" spans="1:9" x14ac:dyDescent="0.35">
      <c r="A1903">
        <v>-85.5</v>
      </c>
      <c r="B1903">
        <v>24</v>
      </c>
      <c r="C1903">
        <f>ASIN(SQRT((SIN(RADIANS(PARAMETERS!$D$8-B1903)/2)*SIN(RADIANS(PARAMETERS!$D$8-B1903)/2))+(COS(RADIANS(B1903))*COS(RADIANS(PARAMETERS!$D$8))*SIN(RADIANS(PARAMETERS!$D$9-A1903)/2)*SIN(RADIANS(PARAMETERS!$D$9-A1903)/2))))*2*3958.756</f>
        <v>1718.8087534628903</v>
      </c>
      <c r="D1903">
        <v>1.3876149654387999</v>
      </c>
      <c r="E1903">
        <v>2.2197787761688001</v>
      </c>
      <c r="F1903">
        <v>3.4593782424927002</v>
      </c>
      <c r="G1903">
        <v>4.5228009223937997</v>
      </c>
      <c r="H1903">
        <v>5.9876523017882999</v>
      </c>
      <c r="I1903" s="10">
        <f>IFERROR(EXP(TREND(LN($D$1:$H$1),LN(D1903:H1903),LN(Calculations!$B$2))),0)</f>
        <v>3.3720836927460246E-5</v>
      </c>
    </row>
    <row r="1904" spans="1:9" x14ac:dyDescent="0.35">
      <c r="A1904">
        <v>-85</v>
      </c>
      <c r="B1904">
        <v>24</v>
      </c>
      <c r="C1904">
        <f>ASIN(SQRT((SIN(RADIANS(PARAMETERS!$D$8-B1904)/2)*SIN(RADIANS(PARAMETERS!$D$8-B1904)/2))+(COS(RADIANS(B1904))*COS(RADIANS(PARAMETERS!$D$8))*SIN(RADIANS(PARAMETERS!$D$9-A1904)/2)*SIN(RADIANS(PARAMETERS!$D$9-A1904)/2))))*2*3958.756</f>
        <v>1688.4396022774724</v>
      </c>
      <c r="D1904">
        <v>1.1977224349975999</v>
      </c>
      <c r="E1904">
        <v>1.8771178722382</v>
      </c>
      <c r="F1904">
        <v>2.9651131629943999</v>
      </c>
      <c r="G1904">
        <v>3.8303847312927002</v>
      </c>
      <c r="H1904">
        <v>5.1556711196898997</v>
      </c>
      <c r="I1904" s="10">
        <f>IFERROR(EXP(TREND(LN($D$1:$H$1),LN(D1904:H1904),LN(Calculations!$B$2))),0)</f>
        <v>2.6126355627017499E-5</v>
      </c>
    </row>
    <row r="1905" spans="1:9" x14ac:dyDescent="0.35">
      <c r="A1905">
        <v>-84.5</v>
      </c>
      <c r="B1905">
        <v>24</v>
      </c>
      <c r="C1905">
        <f>ASIN(SQRT((SIN(RADIANS(PARAMETERS!$D$8-B1905)/2)*SIN(RADIANS(PARAMETERS!$D$8-B1905)/2))+(COS(RADIANS(B1905))*COS(RADIANS(PARAMETERS!$D$8))*SIN(RADIANS(PARAMETERS!$D$9-A1905)/2)*SIN(RADIANS(PARAMETERS!$D$9-A1905)/2))))*2*3958.756</f>
        <v>1658.1436085315477</v>
      </c>
      <c r="D1905">
        <v>1.0788667201996001</v>
      </c>
      <c r="E1905">
        <v>1.6847965717316</v>
      </c>
      <c r="F1905">
        <v>2.6995687484741002</v>
      </c>
      <c r="G1905">
        <v>3.4621672630310001</v>
      </c>
      <c r="H1905">
        <v>4.6359367370604998</v>
      </c>
      <c r="I1905" s="10">
        <f>IFERROR(EXP(TREND(LN($D$1:$H$1),LN(D1905:H1905),LN(Calculations!$B$2))),0)</f>
        <v>2.2414965785811512E-5</v>
      </c>
    </row>
    <row r="1906" spans="1:9" x14ac:dyDescent="0.35">
      <c r="A1906">
        <v>-84</v>
      </c>
      <c r="B1906">
        <v>24</v>
      </c>
      <c r="C1906">
        <f>ASIN(SQRT((SIN(RADIANS(PARAMETERS!$D$8-B1906)/2)*SIN(RADIANS(PARAMETERS!$D$8-B1906)/2))+(COS(RADIANS(B1906))*COS(RADIANS(PARAMETERS!$D$8))*SIN(RADIANS(PARAMETERS!$D$9-A1906)/2)*SIN(RADIANS(PARAMETERS!$D$9-A1906)/2))))*2*3958.756</f>
        <v>1627.925150969942</v>
      </c>
      <c r="D1906">
        <v>1.0764315128326001</v>
      </c>
      <c r="E1906">
        <v>1.7219367027282999</v>
      </c>
      <c r="F1906">
        <v>2.7986147403717001</v>
      </c>
      <c r="G1906">
        <v>3.6239454746246</v>
      </c>
      <c r="H1906">
        <v>4.9077415466309002</v>
      </c>
      <c r="I1906" s="10">
        <f>IFERROR(EXP(TREND(LN($D$1:$H$1),LN(D1906:H1906),LN(Calculations!$B$2))),0)</f>
        <v>2.7329361791699781E-5</v>
      </c>
    </row>
    <row r="1907" spans="1:9" x14ac:dyDescent="0.35">
      <c r="A1907">
        <v>-83.5</v>
      </c>
      <c r="B1907">
        <v>24</v>
      </c>
      <c r="C1907">
        <f>ASIN(SQRT((SIN(RADIANS(PARAMETERS!$D$8-B1907)/2)*SIN(RADIANS(PARAMETERS!$D$8-B1907)/2))+(COS(RADIANS(B1907))*COS(RADIANS(PARAMETERS!$D$8))*SIN(RADIANS(PARAMETERS!$D$9-A1907)/2)*SIN(RADIANS(PARAMETERS!$D$9-A1907)/2))))*2*3958.756</f>
        <v>1597.7889215937455</v>
      </c>
      <c r="D1907">
        <v>1.2004370689392001</v>
      </c>
      <c r="E1907">
        <v>2.0313465595245002</v>
      </c>
      <c r="F1907">
        <v>3.3478162288665998</v>
      </c>
      <c r="G1907">
        <v>4.4725975990295002</v>
      </c>
      <c r="H1907">
        <v>5.9386515617370996</v>
      </c>
      <c r="I1907" s="10">
        <f>IFERROR(EXP(TREND(LN($D$1:$H$1),LN(D1907:H1907),LN(Calculations!$B$2))),0)</f>
        <v>4.2987327130807638E-5</v>
      </c>
    </row>
    <row r="1908" spans="1:9" x14ac:dyDescent="0.35">
      <c r="A1908">
        <v>-83</v>
      </c>
      <c r="B1908">
        <v>24</v>
      </c>
      <c r="C1908">
        <f>ASIN(SQRT((SIN(RADIANS(PARAMETERS!$D$8-B1908)/2)*SIN(RADIANS(PARAMETERS!$D$8-B1908)/2))+(COS(RADIANS(B1908))*COS(RADIANS(PARAMETERS!$D$8))*SIN(RADIANS(PARAMETERS!$D$9-A1908)/2)*SIN(RADIANS(PARAMETERS!$D$9-A1908)/2))))*2*3958.756</f>
        <v>1567.7399535161046</v>
      </c>
      <c r="D1908">
        <v>1.5234138965607</v>
      </c>
      <c r="E1908">
        <v>2.6685545444489001</v>
      </c>
      <c r="F1908">
        <v>4.6075229644775</v>
      </c>
      <c r="G1908">
        <v>6.0533008575439</v>
      </c>
      <c r="H1908">
        <v>8.1007442474365003</v>
      </c>
      <c r="I1908" s="10">
        <f>IFERROR(EXP(TREND(LN($D$1:$H$1),LN(D1908:H1908),LN(Calculations!$B$2))),0)</f>
        <v>7.4176048071852369E-5</v>
      </c>
    </row>
    <row r="1909" spans="1:9" x14ac:dyDescent="0.35">
      <c r="A1909">
        <v>-82.5</v>
      </c>
      <c r="B1909">
        <v>24</v>
      </c>
      <c r="C1909">
        <f>ASIN(SQRT((SIN(RADIANS(PARAMETERS!$D$8-B1909)/2)*SIN(RADIANS(PARAMETERS!$D$8-B1909)/2))+(COS(RADIANS(B1909))*COS(RADIANS(PARAMETERS!$D$8))*SIN(RADIANS(PARAMETERS!$D$9-A1909)/2)*SIN(RADIANS(PARAMETERS!$D$9-A1909)/2))))*2*3958.756</f>
        <v>1537.7836516675954</v>
      </c>
      <c r="D1909">
        <v>2.1084837913513002</v>
      </c>
      <c r="E1909">
        <v>3.6668202877045002</v>
      </c>
      <c r="F1909">
        <v>6.3444199562073003</v>
      </c>
      <c r="G1909">
        <v>8.4168481826781996</v>
      </c>
      <c r="H1909">
        <v>11.649577140808001</v>
      </c>
      <c r="I1909" s="10">
        <f>IFERROR(EXP(TREND(LN($D$1:$H$1),LN(D1909:H1909),LN(Calculations!$B$2))),0)</f>
        <v>1.2088021565260166E-4</v>
      </c>
    </row>
    <row r="1910" spans="1:9" x14ac:dyDescent="0.35">
      <c r="A1910">
        <v>-82</v>
      </c>
      <c r="B1910">
        <v>24</v>
      </c>
      <c r="C1910">
        <f>ASIN(SQRT((SIN(RADIANS(PARAMETERS!$D$8-B1910)/2)*SIN(RADIANS(PARAMETERS!$D$8-B1910)/2))+(COS(RADIANS(B1910))*COS(RADIANS(PARAMETERS!$D$8))*SIN(RADIANS(PARAMETERS!$D$9-A1910)/2)*SIN(RADIANS(PARAMETERS!$D$9-A1910)/2))))*2*3958.756</f>
        <v>1507.9258266716129</v>
      </c>
      <c r="D1910">
        <v>2.7299079895020002</v>
      </c>
      <c r="E1910">
        <v>4.9777007102965998</v>
      </c>
      <c r="F1910">
        <v>8.3336143493652006</v>
      </c>
      <c r="G1910">
        <v>11.363172531128001</v>
      </c>
      <c r="H1910">
        <v>14.849331855774</v>
      </c>
      <c r="I1910" s="10">
        <f>IFERROR(EXP(TREND(LN($D$1:$H$1),LN(D1910:H1910),LN(Calculations!$B$2))),0)</f>
        <v>1.7408342967751886E-4</v>
      </c>
    </row>
    <row r="1911" spans="1:9" x14ac:dyDescent="0.35">
      <c r="A1911">
        <v>-81.5</v>
      </c>
      <c r="B1911">
        <v>24</v>
      </c>
      <c r="C1911">
        <f>ASIN(SQRT((SIN(RADIANS(PARAMETERS!$D$8-B1911)/2)*SIN(RADIANS(PARAMETERS!$D$8-B1911)/2))+(COS(RADIANS(B1911))*COS(RADIANS(PARAMETERS!$D$8))*SIN(RADIANS(PARAMETERS!$D$9-A1911)/2)*SIN(RADIANS(PARAMETERS!$D$9-A1911)/2))))*2*3958.756</f>
        <v>1478.1727322474505</v>
      </c>
      <c r="D1911">
        <v>3.1057641506195002</v>
      </c>
      <c r="E1911">
        <v>5.6390838623046999</v>
      </c>
      <c r="F1911">
        <v>9.6027088165283008</v>
      </c>
      <c r="G1911">
        <v>12.752665519714</v>
      </c>
      <c r="H1911">
        <v>16.824312210083001</v>
      </c>
      <c r="I1911" s="10">
        <f>IFERROR(EXP(TREND(LN($D$1:$H$1),LN(D1911:H1911),LN(Calculations!$B$2))),0)</f>
        <v>2.054031124730735E-4</v>
      </c>
    </row>
    <row r="1912" spans="1:9" x14ac:dyDescent="0.35">
      <c r="A1912">
        <v>-81</v>
      </c>
      <c r="B1912">
        <v>24</v>
      </c>
      <c r="C1912">
        <f>ASIN(SQRT((SIN(RADIANS(PARAMETERS!$D$8-B1912)/2)*SIN(RADIANS(PARAMETERS!$D$8-B1912)/2))+(COS(RADIANS(B1912))*COS(RADIANS(PARAMETERS!$D$8))*SIN(RADIANS(PARAMETERS!$D$9-A1912)/2)*SIN(RADIANS(PARAMETERS!$D$9-A1912)/2))))*2*3958.756</f>
        <v>1448.5311065398405</v>
      </c>
      <c r="D1912">
        <v>2.9510045051575</v>
      </c>
      <c r="E1912">
        <v>5.3852272033690998</v>
      </c>
      <c r="F1912">
        <v>9.1028718948363991</v>
      </c>
      <c r="G1912">
        <v>12.225081443786999</v>
      </c>
      <c r="H1912">
        <v>16.067367553711001</v>
      </c>
      <c r="I1912" s="10">
        <f>IFERROR(EXP(TREND(LN($D$1:$H$1),LN(D1912:H1912),LN(Calculations!$B$2))),0)</f>
        <v>1.9366006448521216E-4</v>
      </c>
    </row>
    <row r="1913" spans="1:9" x14ac:dyDescent="0.35">
      <c r="A1913">
        <v>-80.5</v>
      </c>
      <c r="B1913">
        <v>24</v>
      </c>
      <c r="C1913">
        <f>ASIN(SQRT((SIN(RADIANS(PARAMETERS!$D$8-B1913)/2)*SIN(RADIANS(PARAMETERS!$D$8-B1913)/2))+(COS(RADIANS(B1913))*COS(RADIANS(PARAMETERS!$D$8))*SIN(RADIANS(PARAMETERS!$D$9-A1913)/2)*SIN(RADIANS(PARAMETERS!$D$9-A1913)/2))))*2*3958.756</f>
        <v>1419.0082178190103</v>
      </c>
      <c r="D1913">
        <v>2.3937377929688002</v>
      </c>
      <c r="E1913">
        <v>4.2249293327331996</v>
      </c>
      <c r="F1913">
        <v>7.2414069175720002</v>
      </c>
      <c r="G1913">
        <v>9.7606878280640004</v>
      </c>
      <c r="H1913">
        <v>13.153001785278001</v>
      </c>
      <c r="I1913" s="10">
        <f>IFERROR(EXP(TREND(LN($D$1:$H$1),LN(D1913:H1913),LN(Calculations!$B$2))),0)</f>
        <v>1.4488509877362015E-4</v>
      </c>
    </row>
    <row r="1914" spans="1:9" x14ac:dyDescent="0.35">
      <c r="A1914">
        <v>-80</v>
      </c>
      <c r="B1914">
        <v>24</v>
      </c>
      <c r="C1914">
        <f>ASIN(SQRT((SIN(RADIANS(PARAMETERS!$D$8-B1914)/2)*SIN(RADIANS(PARAMETERS!$D$8-B1914)/2))+(COS(RADIANS(B1914))*COS(RADIANS(PARAMETERS!$D$8))*SIN(RADIANS(PARAMETERS!$D$9-A1914)/2)*SIN(RADIANS(PARAMETERS!$D$9-A1914)/2))))*2*3958.756</f>
        <v>1389.6119150448087</v>
      </c>
      <c r="D1914">
        <v>1.6938865184784</v>
      </c>
      <c r="E1914">
        <v>2.9801282882689999</v>
      </c>
      <c r="F1914">
        <v>5.2674298286437997</v>
      </c>
      <c r="G1914">
        <v>6.8934617042542001</v>
      </c>
      <c r="H1914">
        <v>9.4522466659546005</v>
      </c>
      <c r="I1914" s="10">
        <f>IFERROR(EXP(TREND(LN($D$1:$H$1),LN(D1914:H1914),LN(Calculations!$B$2))),0)</f>
        <v>9.4316744493639734E-5</v>
      </c>
    </row>
    <row r="1915" spans="1:9" x14ac:dyDescent="0.35">
      <c r="A1915">
        <v>-79.5</v>
      </c>
      <c r="B1915">
        <v>24</v>
      </c>
      <c r="C1915">
        <f>ASIN(SQRT((SIN(RADIANS(PARAMETERS!$D$8-B1915)/2)*SIN(RADIANS(PARAMETERS!$D$8-B1915)/2))+(COS(RADIANS(B1915))*COS(RADIANS(PARAMETERS!$D$8))*SIN(RADIANS(PARAMETERS!$D$9-A1915)/2)*SIN(RADIANS(PARAMETERS!$D$9-A1915)/2))))*2*3958.756</f>
        <v>1360.3506838421679</v>
      </c>
      <c r="D1915">
        <v>1.2643764019012</v>
      </c>
      <c r="E1915">
        <v>2.1481552124022998</v>
      </c>
      <c r="F1915">
        <v>3.5435965061188002</v>
      </c>
      <c r="G1915">
        <v>4.7756066322326998</v>
      </c>
      <c r="H1915">
        <v>6.3655376434326003</v>
      </c>
      <c r="I1915" s="10">
        <f>IFERROR(EXP(TREND(LN($D$1:$H$1),LN(D1915:H1915),LN(Calculations!$B$2))),0)</f>
        <v>4.8418469602059824E-5</v>
      </c>
    </row>
    <row r="1916" spans="1:9" x14ac:dyDescent="0.35">
      <c r="A1916">
        <v>-79</v>
      </c>
      <c r="B1916">
        <v>24</v>
      </c>
      <c r="C1916">
        <f>ASIN(SQRT((SIN(RADIANS(PARAMETERS!$D$8-B1916)/2)*SIN(RADIANS(PARAMETERS!$D$8-B1916)/2))+(COS(RADIANS(B1916))*COS(RADIANS(PARAMETERS!$D$8))*SIN(RADIANS(PARAMETERS!$D$9-A1916)/2)*SIN(RADIANS(PARAMETERS!$D$9-A1916)/2))))*2*3958.756</f>
        <v>1331.2337084929111</v>
      </c>
      <c r="D1916">
        <v>1.0842429399489999</v>
      </c>
      <c r="E1916">
        <v>1.6799266338348</v>
      </c>
      <c r="F1916">
        <v>2.6617395877838002</v>
      </c>
      <c r="G1916">
        <v>3.3763315677643</v>
      </c>
      <c r="H1916">
        <v>4.4630589485168004</v>
      </c>
      <c r="I1916" s="10">
        <f>IFERROR(EXP(TREND(LN($D$1:$H$1),LN(D1916:H1916),LN(Calculations!$B$2))),0)</f>
        <v>1.9457633440598562E-5</v>
      </c>
    </row>
    <row r="1917" spans="1:9" x14ac:dyDescent="0.35">
      <c r="A1917">
        <v>-78.5</v>
      </c>
      <c r="B1917">
        <v>24</v>
      </c>
      <c r="C1917">
        <f>ASIN(SQRT((SIN(RADIANS(PARAMETERS!$D$8-B1917)/2)*SIN(RADIANS(PARAMETERS!$D$8-B1917)/2))+(COS(RADIANS(B1917))*COS(RADIANS(PARAMETERS!$D$8))*SIN(RADIANS(PARAMETERS!$D$9-A1917)/2)*SIN(RADIANS(PARAMETERS!$D$9-A1917)/2))))*2*3958.756</f>
        <v>1302.2709406100687</v>
      </c>
      <c r="D1917">
        <v>1.0772157907486</v>
      </c>
      <c r="E1917">
        <v>1.5664697885512999</v>
      </c>
      <c r="F1917">
        <v>2.3719723224639999</v>
      </c>
      <c r="G1917">
        <v>2.8530449867249001</v>
      </c>
      <c r="H1917">
        <v>3.5433464050293</v>
      </c>
      <c r="I1917" s="10">
        <f>IFERROR(EXP(TREND(LN($D$1:$H$1),LN(D1917:H1917),LN(Calculations!$B$2))),0)</f>
        <v>7.5238545776760195E-6</v>
      </c>
    </row>
    <row r="1918" spans="1:9" x14ac:dyDescent="0.35">
      <c r="A1918">
        <v>-78</v>
      </c>
      <c r="B1918">
        <v>24</v>
      </c>
      <c r="C1918">
        <f>ASIN(SQRT((SIN(RADIANS(PARAMETERS!$D$8-B1918)/2)*SIN(RADIANS(PARAMETERS!$D$8-B1918)/2))+(COS(RADIANS(B1918))*COS(RADIANS(PARAMETERS!$D$8))*SIN(RADIANS(PARAMETERS!$D$9-A1918)/2)*SIN(RADIANS(PARAMETERS!$D$9-A1918)/2))))*2*3958.756</f>
        <v>1273.4731752245989</v>
      </c>
      <c r="D1918">
        <v>1.1531902551651001</v>
      </c>
      <c r="E1918">
        <v>1.6317120790482</v>
      </c>
      <c r="F1918">
        <v>2.3752334117889</v>
      </c>
      <c r="G1918">
        <v>2.7787759304046999</v>
      </c>
      <c r="H1918">
        <v>3.3405430316925</v>
      </c>
      <c r="I1918" s="10">
        <f>IFERROR(EXP(TREND(LN($D$1:$H$1),LN(D1918:H1918),LN(Calculations!$B$2))),0)</f>
        <v>4.2331873282810576E-6</v>
      </c>
    </row>
    <row r="1919" spans="1:9" x14ac:dyDescent="0.35">
      <c r="A1919">
        <v>-77.5</v>
      </c>
      <c r="B1919">
        <v>24</v>
      </c>
      <c r="C1919">
        <f>ASIN(SQRT((SIN(RADIANS(PARAMETERS!$D$8-B1919)/2)*SIN(RADIANS(PARAMETERS!$D$8-B1919)/2))+(COS(RADIANS(B1919))*COS(RADIANS(PARAMETERS!$D$8))*SIN(RADIANS(PARAMETERS!$D$9-A1919)/2)*SIN(RADIANS(PARAMETERS!$D$9-A1919)/2))))*2*3958.756</f>
        <v>1244.8521350790563</v>
      </c>
      <c r="D1919">
        <v>1.2680908441544001</v>
      </c>
      <c r="E1919">
        <v>1.7884590625762999</v>
      </c>
      <c r="F1919">
        <v>2.5083494186400999</v>
      </c>
      <c r="G1919">
        <v>2.9242830276489</v>
      </c>
      <c r="H1919">
        <v>3.5010972023010001</v>
      </c>
      <c r="I1919" s="10">
        <f>IFERROR(EXP(TREND(LN($D$1:$H$1),LN(D1919:H1919),LN(Calculations!$B$2))),0)</f>
        <v>3.6080038022252312E-6</v>
      </c>
    </row>
    <row r="1920" spans="1:9" x14ac:dyDescent="0.35">
      <c r="A1920">
        <v>-77</v>
      </c>
      <c r="B1920">
        <v>24</v>
      </c>
      <c r="C1920">
        <f>ASIN(SQRT((SIN(RADIANS(PARAMETERS!$D$8-B1920)/2)*SIN(RADIANS(PARAMETERS!$D$8-B1920)/2))+(COS(RADIANS(B1920))*COS(RADIANS(PARAMETERS!$D$8))*SIN(RADIANS(PARAMETERS!$D$9-A1920)/2)*SIN(RADIANS(PARAMETERS!$D$9-A1920)/2))))*2*3958.756</f>
        <v>1216.4205639860152</v>
      </c>
      <c r="D1920">
        <v>1.4015219211578001</v>
      </c>
      <c r="E1920">
        <v>1.9914053678513</v>
      </c>
      <c r="F1920">
        <v>2.7094655036925999</v>
      </c>
      <c r="G1920">
        <v>3.1807830333710001</v>
      </c>
      <c r="H1920">
        <v>3.8393828868865998</v>
      </c>
      <c r="I1920" s="10">
        <f>IFERROR(EXP(TREND(LN($D$1:$H$1),LN(D1920:H1920),LN(Calculations!$B$2))),0)</f>
        <v>4.0008458046496459E-6</v>
      </c>
    </row>
    <row r="1921" spans="1:9" x14ac:dyDescent="0.35">
      <c r="A1921">
        <v>-76.5</v>
      </c>
      <c r="B1921">
        <v>24</v>
      </c>
      <c r="C1921">
        <f>ASIN(SQRT((SIN(RADIANS(PARAMETERS!$D$8-B1921)/2)*SIN(RADIANS(PARAMETERS!$D$8-B1921)/2))+(COS(RADIANS(B1921))*COS(RADIANS(PARAMETERS!$D$8))*SIN(RADIANS(PARAMETERS!$D$9-A1921)/2)*SIN(RADIANS(PARAMETERS!$D$9-A1921)/2))))*2*3958.756</f>
        <v>1188.1923301673514</v>
      </c>
      <c r="D1921">
        <v>1.5096789598464999</v>
      </c>
      <c r="E1921">
        <v>2.1683619022368998</v>
      </c>
      <c r="F1921">
        <v>2.9027318954468</v>
      </c>
      <c r="G1921">
        <v>3.4385149478911998</v>
      </c>
      <c r="H1921">
        <v>4.1945991516112997</v>
      </c>
      <c r="I1921" s="10">
        <f>IFERROR(EXP(TREND(LN($D$1:$H$1),LN(D1921:H1921),LN(Calculations!$B$2))),0)</f>
        <v>4.9711400934511342E-6</v>
      </c>
    </row>
    <row r="1922" spans="1:9" x14ac:dyDescent="0.35">
      <c r="A1922">
        <v>-76</v>
      </c>
      <c r="B1922">
        <v>24</v>
      </c>
      <c r="C1922">
        <f>ASIN(SQRT((SIN(RADIANS(PARAMETERS!$D$8-B1922)/2)*SIN(RADIANS(PARAMETERS!$D$8-B1922)/2))+(COS(RADIANS(B1922))*COS(RADIANS(PARAMETERS!$D$8))*SIN(RADIANS(PARAMETERS!$D$9-A1922)/2)*SIN(RADIANS(PARAMETERS!$D$9-A1922)/2))))*2*3958.756</f>
        <v>1160.1825405388577</v>
      </c>
      <c r="D1922">
        <v>1.5878481864928999</v>
      </c>
      <c r="E1922">
        <v>2.2844326496124001</v>
      </c>
      <c r="F1922">
        <v>3.0532255172728999</v>
      </c>
      <c r="G1922">
        <v>3.6423718929290998</v>
      </c>
      <c r="H1922">
        <v>4.4801859855651998</v>
      </c>
      <c r="I1922" s="10">
        <f>IFERROR(EXP(TREND(LN($D$1:$H$1),LN(D1922:H1922),LN(Calculations!$B$2))),0)</f>
        <v>6.0215575781689858E-6</v>
      </c>
    </row>
    <row r="1923" spans="1:9" x14ac:dyDescent="0.35">
      <c r="A1923">
        <v>-75.5</v>
      </c>
      <c r="B1923">
        <v>24</v>
      </c>
      <c r="C1923">
        <f>ASIN(SQRT((SIN(RADIANS(PARAMETERS!$D$8-B1923)/2)*SIN(RADIANS(PARAMETERS!$D$8-B1923)/2))+(COS(RADIANS(B1923))*COS(RADIANS(PARAMETERS!$D$8))*SIN(RADIANS(PARAMETERS!$D$9-A1923)/2)*SIN(RADIANS(PARAMETERS!$D$9-A1923)/2))))*2*3958.756</f>
        <v>1132.407666935921</v>
      </c>
      <c r="D1923">
        <v>1.5999883413314999</v>
      </c>
      <c r="E1923">
        <v>2.3013203144072998</v>
      </c>
      <c r="F1923">
        <v>3.0939469337463001</v>
      </c>
      <c r="G1923">
        <v>3.7041831016540998</v>
      </c>
      <c r="H1923">
        <v>4.5753874778748003</v>
      </c>
      <c r="I1923" s="10">
        <f>IFERROR(EXP(TREND(LN($D$1:$H$1),LN(D1923:H1923),LN(Calculations!$B$2))),0)</f>
        <v>6.6436181934302475E-6</v>
      </c>
    </row>
    <row r="1924" spans="1:9" x14ac:dyDescent="0.35">
      <c r="A1924">
        <v>-75</v>
      </c>
      <c r="B1924">
        <v>24</v>
      </c>
      <c r="C1924">
        <f>ASIN(SQRT((SIN(RADIANS(PARAMETERS!$D$8-B1924)/2)*SIN(RADIANS(PARAMETERS!$D$8-B1924)/2))+(COS(RADIANS(B1924))*COS(RADIANS(PARAMETERS!$D$8))*SIN(RADIANS(PARAMETERS!$D$9-A1924)/2)*SIN(RADIANS(PARAMETERS!$D$9-A1924)/2))))*2*3958.756</f>
        <v>1104.8856852804406</v>
      </c>
      <c r="D1924">
        <v>1.5499900579453001</v>
      </c>
      <c r="E1924">
        <v>2.2412941455840998</v>
      </c>
      <c r="F1924">
        <v>3.0130872726439999</v>
      </c>
      <c r="G1924">
        <v>3.6034145355225</v>
      </c>
      <c r="H1924">
        <v>4.4451847076415998</v>
      </c>
      <c r="I1924" s="10">
        <f>IFERROR(EXP(TREND(LN($D$1:$H$1),LN(D1924:H1924),LN(Calculations!$B$2))),0)</f>
        <v>6.3339227622528713E-6</v>
      </c>
    </row>
    <row r="1925" spans="1:9" x14ac:dyDescent="0.35">
      <c r="A1925">
        <v>-74.5</v>
      </c>
      <c r="B1925">
        <v>24</v>
      </c>
      <c r="C1925">
        <f>ASIN(SQRT((SIN(RADIANS(PARAMETERS!$D$8-B1925)/2)*SIN(RADIANS(PARAMETERS!$D$8-B1925)/2))+(COS(RADIANS(B1925))*COS(RADIANS(PARAMETERS!$D$8))*SIN(RADIANS(PARAMETERS!$D$9-A1925)/2)*SIN(RADIANS(PARAMETERS!$D$9-A1925)/2))))*2*3958.756</f>
        <v>1077.636228653422</v>
      </c>
      <c r="D1925">
        <v>1.4367961883545</v>
      </c>
      <c r="E1925">
        <v>2.0547437667846999</v>
      </c>
      <c r="F1925">
        <v>2.8149631023407</v>
      </c>
      <c r="G1925">
        <v>3.3488211631775</v>
      </c>
      <c r="H1925">
        <v>4.1057114601134996</v>
      </c>
      <c r="I1925" s="10">
        <f>IFERROR(EXP(TREND(LN($D$1:$H$1),LN(D1925:H1925),LN(Calculations!$B$2))),0)</f>
        <v>5.4297122916376071E-6</v>
      </c>
    </row>
    <row r="1926" spans="1:9" x14ac:dyDescent="0.35">
      <c r="A1926">
        <v>-74</v>
      </c>
      <c r="B1926">
        <v>24</v>
      </c>
      <c r="C1926">
        <f>ASIN(SQRT((SIN(RADIANS(PARAMETERS!$D$8-B1926)/2)*SIN(RADIANS(PARAMETERS!$D$8-B1926)/2))+(COS(RADIANS(B1926))*COS(RADIANS(PARAMETERS!$D$8))*SIN(RADIANS(PARAMETERS!$D$9-A1926)/2)*SIN(RADIANS(PARAMETERS!$D$9-A1926)/2))))*2*3958.756</f>
        <v>1050.6807551439624</v>
      </c>
      <c r="D1926">
        <v>1.2931296825409</v>
      </c>
      <c r="E1926">
        <v>1.8176763057709</v>
      </c>
      <c r="F1926">
        <v>2.5528829097747998</v>
      </c>
      <c r="G1926">
        <v>3.0108773708343999</v>
      </c>
      <c r="H1926">
        <v>3.6541047096252002</v>
      </c>
      <c r="I1926" s="10">
        <f>IFERROR(EXP(TREND(LN($D$1:$H$1),LN(D1926:H1926),LN(Calculations!$B$2))),0)</f>
        <v>4.2455120971360636E-6</v>
      </c>
    </row>
    <row r="1927" spans="1:9" x14ac:dyDescent="0.35">
      <c r="A1927">
        <v>-73.5</v>
      </c>
      <c r="B1927">
        <v>24</v>
      </c>
      <c r="C1927">
        <f>ASIN(SQRT((SIN(RADIANS(PARAMETERS!$D$8-B1927)/2)*SIN(RADIANS(PARAMETERS!$D$8-B1927)/2))+(COS(RADIANS(B1927))*COS(RADIANS(PARAMETERS!$D$8))*SIN(RADIANS(PARAMETERS!$D$9-A1927)/2)*SIN(RADIANS(PARAMETERS!$D$9-A1927)/2))))*2*3958.756</f>
        <v>1024.0427311699837</v>
      </c>
      <c r="D1927">
        <v>1.1407642364502</v>
      </c>
      <c r="E1927">
        <v>1.5701601505280001</v>
      </c>
      <c r="F1927">
        <v>2.2720472812653001</v>
      </c>
      <c r="G1927">
        <v>2.6543464660645002</v>
      </c>
      <c r="H1927">
        <v>3.1857295036315998</v>
      </c>
      <c r="I1927" s="10">
        <f>IFERROR(EXP(TREND(LN($D$1:$H$1),LN(D1927:H1927),LN(Calculations!$B$2))),0)</f>
        <v>3.2191981804532009E-6</v>
      </c>
    </row>
    <row r="1928" spans="1:9" x14ac:dyDescent="0.35">
      <c r="A1928">
        <v>-73</v>
      </c>
      <c r="B1928">
        <v>24</v>
      </c>
      <c r="C1928">
        <f>ASIN(SQRT((SIN(RADIANS(PARAMETERS!$D$8-B1928)/2)*SIN(RADIANS(PARAMETERS!$D$8-B1928)/2))+(COS(RADIANS(B1928))*COS(RADIANS(PARAMETERS!$D$8))*SIN(RADIANS(PARAMETERS!$D$9-A1928)/2)*SIN(RADIANS(PARAMETERS!$D$9-A1928)/2))))*2*3958.756</f>
        <v>997.74783067839849</v>
      </c>
      <c r="D1928">
        <v>1.0682020187378001</v>
      </c>
      <c r="E1928">
        <v>1.4390451908112001</v>
      </c>
      <c r="F1928">
        <v>2.0383045673370002</v>
      </c>
      <c r="G1928">
        <v>2.4383497238159002</v>
      </c>
      <c r="H1928">
        <v>2.90700340271</v>
      </c>
      <c r="I1928" s="10">
        <f>IFERROR(EXP(TREND(LN($D$1:$H$1),LN(D1928:H1928),LN(Calculations!$B$2))),0)</f>
        <v>2.278690151063648E-6</v>
      </c>
    </row>
    <row r="1929" spans="1:9" x14ac:dyDescent="0.35">
      <c r="A1929">
        <v>-72.5</v>
      </c>
      <c r="B1929">
        <v>24</v>
      </c>
      <c r="C1929">
        <f>ASIN(SQRT((SIN(RADIANS(PARAMETERS!$D$8-B1929)/2)*SIN(RADIANS(PARAMETERS!$D$8-B1929)/2))+(COS(RADIANS(B1929))*COS(RADIANS(PARAMETERS!$D$8))*SIN(RADIANS(PARAMETERS!$D$9-A1929)/2)*SIN(RADIANS(PARAMETERS!$D$9-A1929)/2))))*2*3958.756</f>
        <v>971.82415019291489</v>
      </c>
      <c r="D1929">
        <v>1.0403940677643</v>
      </c>
      <c r="E1929">
        <v>1.3818824291228999</v>
      </c>
      <c r="F1929">
        <v>1.9252346754073999</v>
      </c>
      <c r="G1929">
        <v>2.3293993473053001</v>
      </c>
      <c r="H1929">
        <v>2.7805082798003999</v>
      </c>
      <c r="I1929" s="10">
        <f>IFERROR(EXP(TREND(LN($D$1:$H$1),LN(D1929:H1929),LN(Calculations!$B$2))),0)</f>
        <v>1.8216779601469214E-6</v>
      </c>
    </row>
    <row r="1930" spans="1:9" x14ac:dyDescent="0.35">
      <c r="A1930">
        <v>-72</v>
      </c>
      <c r="B1930">
        <v>24</v>
      </c>
      <c r="C1930">
        <f>ASIN(SQRT((SIN(RADIANS(PARAMETERS!$D$8-B1930)/2)*SIN(RADIANS(PARAMETERS!$D$8-B1930)/2))+(COS(RADIANS(B1930))*COS(RADIANS(PARAMETERS!$D$8))*SIN(RADIANS(PARAMETERS!$D$9-A1930)/2)*SIN(RADIANS(PARAMETERS!$D$9-A1930)/2))))*2*3958.756</f>
        <v>946.30243903693452</v>
      </c>
      <c r="D1930">
        <v>1.0441029071807999</v>
      </c>
      <c r="E1930">
        <v>1.3786365985869999</v>
      </c>
      <c r="F1930">
        <v>1.9074964523314999</v>
      </c>
      <c r="G1930">
        <v>2.3086366653442001</v>
      </c>
      <c r="H1930">
        <v>2.7687199115753001</v>
      </c>
      <c r="I1930" s="10">
        <f>IFERROR(EXP(TREND(LN($D$1:$H$1),LN(D1930:H1930),LN(Calculations!$B$2))),0)</f>
        <v>1.6859981289293834E-6</v>
      </c>
    </row>
    <row r="1931" spans="1:9" x14ac:dyDescent="0.35">
      <c r="A1931">
        <v>-71.5</v>
      </c>
      <c r="B1931">
        <v>24</v>
      </c>
      <c r="C1931">
        <f>ASIN(SQRT((SIN(RADIANS(PARAMETERS!$D$8-B1931)/2)*SIN(RADIANS(PARAMETERS!$D$8-B1931)/2))+(COS(RADIANS(B1931))*COS(RADIANS(PARAMETERS!$D$8))*SIN(RADIANS(PARAMETERS!$D$9-A1931)/2)*SIN(RADIANS(PARAMETERS!$D$9-A1931)/2))))*2*3958.756</f>
        <v>921.21634315593849</v>
      </c>
      <c r="D1931">
        <v>1.0766729116439999</v>
      </c>
      <c r="E1931">
        <v>1.4197044372559</v>
      </c>
      <c r="F1931">
        <v>1.9611912965775</v>
      </c>
      <c r="G1931">
        <v>2.3595232963561998</v>
      </c>
      <c r="H1931">
        <v>2.8362255096436</v>
      </c>
      <c r="I1931" s="10">
        <f>IFERROR(EXP(TREND(LN($D$1:$H$1),LN(D1931:H1931),LN(Calculations!$B$2))),0)</f>
        <v>1.6974205211989514E-6</v>
      </c>
    </row>
    <row r="1932" spans="1:9" x14ac:dyDescent="0.35">
      <c r="A1932">
        <v>-71</v>
      </c>
      <c r="B1932">
        <v>24</v>
      </c>
      <c r="C1932">
        <f>ASIN(SQRT((SIN(RADIANS(PARAMETERS!$D$8-B1932)/2)*SIN(RADIANS(PARAMETERS!$D$8-B1932)/2))+(COS(RADIANS(B1932))*COS(RADIANS(PARAMETERS!$D$8))*SIN(RADIANS(PARAMETERS!$D$9-A1932)/2)*SIN(RADIANS(PARAMETERS!$D$9-A1932)/2))))*2*3958.756</f>
        <v>896.60265972579907</v>
      </c>
      <c r="D1932">
        <v>1.0922594070435001</v>
      </c>
      <c r="E1932">
        <v>1.4384503364562999</v>
      </c>
      <c r="F1932">
        <v>1.9841752052307</v>
      </c>
      <c r="G1932">
        <v>2.3800427913665998</v>
      </c>
      <c r="H1932">
        <v>2.8592045307159002</v>
      </c>
      <c r="I1932" s="10">
        <f>IFERROR(EXP(TREND(LN($D$1:$H$1),LN(D1932:H1932),LN(Calculations!$B$2))),0)</f>
        <v>1.665856936850268E-6</v>
      </c>
    </row>
    <row r="1933" spans="1:9" x14ac:dyDescent="0.35">
      <c r="A1933">
        <v>-70.5</v>
      </c>
      <c r="B1933">
        <v>24</v>
      </c>
      <c r="C1933">
        <f>ASIN(SQRT((SIN(RADIANS(PARAMETERS!$D$8-B1933)/2)*SIN(RADIANS(PARAMETERS!$D$8-B1933)/2))+(COS(RADIANS(B1933))*COS(RADIANS(PARAMETERS!$D$8))*SIN(RADIANS(PARAMETERS!$D$9-A1933)/2)*SIN(RADIANS(PARAMETERS!$D$9-A1933)/2))))*2*3958.756</f>
        <v>872.50159807722696</v>
      </c>
      <c r="D1933">
        <v>1.0782541036605999</v>
      </c>
      <c r="E1933">
        <v>1.4138305187225</v>
      </c>
      <c r="F1933">
        <v>1.9403103590012001</v>
      </c>
      <c r="G1933">
        <v>2.3322896957396999</v>
      </c>
      <c r="H1933">
        <v>2.7947452068329</v>
      </c>
      <c r="I1933" s="10">
        <f>IFERROR(EXP(TREND(LN($D$1:$H$1),LN(D1933:H1933),LN(Calculations!$B$2))),0)</f>
        <v>1.4914588104409742E-6</v>
      </c>
    </row>
    <row r="1934" spans="1:9" x14ac:dyDescent="0.35">
      <c r="A1934">
        <v>-70</v>
      </c>
      <c r="B1934">
        <v>24</v>
      </c>
      <c r="C1934">
        <f>ASIN(SQRT((SIN(RADIANS(PARAMETERS!$D$8-B1934)/2)*SIN(RADIANS(PARAMETERS!$D$8-B1934)/2))+(COS(RADIANS(B1934))*COS(RADIANS(PARAMETERS!$D$8))*SIN(RADIANS(PARAMETERS!$D$9-A1934)/2)*SIN(RADIANS(PARAMETERS!$D$9-A1934)/2))))*2*3958.756</f>
        <v>848.95704030194474</v>
      </c>
      <c r="D1934">
        <v>1.0325330495834</v>
      </c>
      <c r="E1934">
        <v>1.3445577621460001</v>
      </c>
      <c r="F1934">
        <v>1.8304076194762999</v>
      </c>
      <c r="G1934">
        <v>2.2081658840178999</v>
      </c>
      <c r="H1934">
        <v>2.6468856334686</v>
      </c>
      <c r="I1934" s="10">
        <f>IFERROR(EXP(TREND(LN($D$1:$H$1),LN(D1934:H1934),LN(Calculations!$B$2))),0)</f>
        <v>1.2117768395800765E-6</v>
      </c>
    </row>
    <row r="1935" spans="1:9" x14ac:dyDescent="0.35">
      <c r="A1935">
        <v>-69.5</v>
      </c>
      <c r="B1935">
        <v>24</v>
      </c>
      <c r="C1935">
        <f>ASIN(SQRT((SIN(RADIANS(PARAMETERS!$D$8-B1935)/2)*SIN(RADIANS(PARAMETERS!$D$8-B1935)/2))+(COS(RADIANS(B1935))*COS(RADIANS(PARAMETERS!$D$8))*SIN(RADIANS(PARAMETERS!$D$9-A1935)/2)*SIN(RADIANS(PARAMETERS!$D$9-A1935)/2))))*2*3958.756</f>
        <v>826.01679214453611</v>
      </c>
      <c r="D1935">
        <v>0.97354000806808005</v>
      </c>
      <c r="E1935">
        <v>1.2590458393096999</v>
      </c>
      <c r="F1935">
        <v>1.7002761363983001</v>
      </c>
      <c r="G1935">
        <v>2.0411753654479998</v>
      </c>
      <c r="H1935">
        <v>2.4741799831389999</v>
      </c>
      <c r="I1935" s="10">
        <f>IFERROR(EXP(TREND(LN($D$1:$H$1),LN(D1935:H1935),LN(Calculations!$B$2))),0)</f>
        <v>9.2766388278287442E-7</v>
      </c>
    </row>
    <row r="1936" spans="1:9" x14ac:dyDescent="0.35">
      <c r="A1936">
        <v>-69</v>
      </c>
      <c r="B1936">
        <v>24</v>
      </c>
      <c r="C1936">
        <f>ASIN(SQRT((SIN(RADIANS(PARAMETERS!$D$8-B1936)/2)*SIN(RADIANS(PARAMETERS!$D$8-B1936)/2))+(COS(RADIANS(B1936))*COS(RADIANS(PARAMETERS!$D$8))*SIN(RADIANS(PARAMETERS!$D$9-A1936)/2)*SIN(RADIANS(PARAMETERS!$D$9-A1936)/2))))*2*3958.756</f>
        <v>803.73281135282491</v>
      </c>
      <c r="D1936">
        <v>0.88536012172698997</v>
      </c>
      <c r="E1936">
        <v>1.1361416578293</v>
      </c>
      <c r="F1936">
        <v>1.5204333066939999</v>
      </c>
      <c r="G1936">
        <v>1.8152229785919001</v>
      </c>
      <c r="H1936">
        <v>2.2347934246063001</v>
      </c>
      <c r="I1936" s="10">
        <f>IFERROR(EXP(TREND(LN($D$1:$H$1),LN(D1936:H1936),LN(Calculations!$B$2))),0)</f>
        <v>6.4832557767365063E-7</v>
      </c>
    </row>
    <row r="1937" spans="1:9" x14ac:dyDescent="0.35">
      <c r="A1937">
        <v>-68.5</v>
      </c>
      <c r="B1937">
        <v>24</v>
      </c>
      <c r="C1937">
        <f>ASIN(SQRT((SIN(RADIANS(PARAMETERS!$D$8-B1937)/2)*SIN(RADIANS(PARAMETERS!$D$8-B1937)/2))+(COS(RADIANS(B1937))*COS(RADIANS(PARAMETERS!$D$8))*SIN(RADIANS(PARAMETERS!$D$9-A1937)/2)*SIN(RADIANS(PARAMETERS!$D$9-A1937)/2))))*2*3958.756</f>
        <v>782.16139652719119</v>
      </c>
      <c r="D1937">
        <v>0.81624466180801003</v>
      </c>
      <c r="E1937">
        <v>1.0441156625748</v>
      </c>
      <c r="F1937">
        <v>1.3920866250991999</v>
      </c>
      <c r="G1937">
        <v>1.6582317352295</v>
      </c>
      <c r="H1937">
        <v>2.0360968112946001</v>
      </c>
      <c r="I1937" s="10">
        <f>IFERROR(EXP(TREND(LN($D$1:$H$1),LN(D1937:H1937),LN(Calculations!$B$2))),0)</f>
        <v>4.7244748828334461E-7</v>
      </c>
    </row>
    <row r="1938" spans="1:9" x14ac:dyDescent="0.35">
      <c r="A1938">
        <v>-68</v>
      </c>
      <c r="B1938">
        <v>24</v>
      </c>
      <c r="C1938">
        <f>ASIN(SQRT((SIN(RADIANS(PARAMETERS!$D$8-B1938)/2)*SIN(RADIANS(PARAMETERS!$D$8-B1938)/2))+(COS(RADIANS(B1938))*COS(RADIANS(PARAMETERS!$D$8))*SIN(RADIANS(PARAMETERS!$D$9-A1938)/2)*SIN(RADIANS(PARAMETERS!$D$9-A1938)/2))))*2*3958.756</f>
        <v>761.36331472014558</v>
      </c>
      <c r="D1938">
        <v>0.76313221454619995</v>
      </c>
      <c r="E1938">
        <v>0.97488403320313</v>
      </c>
      <c r="F1938">
        <v>1.2977731227875</v>
      </c>
      <c r="G1938">
        <v>1.5444331169128001</v>
      </c>
      <c r="H1938">
        <v>1.8942741155624001</v>
      </c>
      <c r="I1938" s="10">
        <f>IFERROR(EXP(TREND(LN($D$1:$H$1),LN(D1938:H1938),LN(Calculations!$B$2))),0)</f>
        <v>3.7978445795009377E-7</v>
      </c>
    </row>
    <row r="1939" spans="1:9" x14ac:dyDescent="0.35">
      <c r="A1939">
        <v>-67.5</v>
      </c>
      <c r="B1939">
        <v>24</v>
      </c>
      <c r="C1939">
        <f>ASIN(SQRT((SIN(RADIANS(PARAMETERS!$D$8-B1939)/2)*SIN(RADIANS(PARAMETERS!$D$8-B1939)/2))+(COS(RADIANS(B1939))*COS(RADIANS(PARAMETERS!$D$8))*SIN(RADIANS(PARAMETERS!$D$9-A1939)/2)*SIN(RADIANS(PARAMETERS!$D$9-A1939)/2))))*2*3958.756</f>
        <v>741.40384076347925</v>
      </c>
      <c r="D1939">
        <v>0.71844232082366999</v>
      </c>
      <c r="E1939">
        <v>0.91739779710769997</v>
      </c>
      <c r="F1939">
        <v>1.2206315994263</v>
      </c>
      <c r="G1939">
        <v>1.4521845579146999</v>
      </c>
      <c r="H1939">
        <v>1.7804890871048</v>
      </c>
      <c r="I1939" s="10">
        <f>IFERROR(EXP(TREND(LN($D$1:$H$1),LN(D1939:H1939),LN(Calculations!$B$2))),0)</f>
        <v>3.2085693983347734E-7</v>
      </c>
    </row>
    <row r="1940" spans="1:9" x14ac:dyDescent="0.35">
      <c r="A1940">
        <v>-67</v>
      </c>
      <c r="B1940">
        <v>24</v>
      </c>
      <c r="C1940">
        <f>ASIN(SQRT((SIN(RADIANS(PARAMETERS!$D$8-B1940)/2)*SIN(RADIANS(PARAMETERS!$D$8-B1940)/2))+(COS(RADIANS(B1940))*COS(RADIANS(PARAMETERS!$D$8))*SIN(RADIANS(PARAMETERS!$D$9-A1940)/2)*SIN(RADIANS(PARAMETERS!$D$9-A1940)/2))))*2*3958.756</f>
        <v>722.35267590384979</v>
      </c>
      <c r="D1940">
        <v>0.68360924720764005</v>
      </c>
      <c r="E1940">
        <v>0.87070703506470004</v>
      </c>
      <c r="F1940">
        <v>1.1550797224045</v>
      </c>
      <c r="G1940">
        <v>1.3717226982116999</v>
      </c>
      <c r="H1940">
        <v>1.6782833337784</v>
      </c>
      <c r="I1940" s="10">
        <f>IFERROR(EXP(TREND(LN($D$1:$H$1),LN(D1940:H1940),LN(Calculations!$B$2))),0)</f>
        <v>2.5608592712508073E-7</v>
      </c>
    </row>
    <row r="1941" spans="1:9" x14ac:dyDescent="0.35">
      <c r="A1941">
        <v>-66.5</v>
      </c>
      <c r="B1941">
        <v>24</v>
      </c>
      <c r="C1941">
        <f>ASIN(SQRT((SIN(RADIANS(PARAMETERS!$D$8-B1941)/2)*SIN(RADIANS(PARAMETERS!$D$8-B1941)/2))+(COS(RADIANS(B1941))*COS(RADIANS(PARAMETERS!$D$8))*SIN(RADIANS(PARAMETERS!$D$9-A1941)/2)*SIN(RADIANS(PARAMETERS!$D$9-A1941)/2))))*2*3958.756</f>
        <v>704.28370843350262</v>
      </c>
      <c r="D1941">
        <v>0.66282886266707997</v>
      </c>
      <c r="E1941">
        <v>0.83799475431442005</v>
      </c>
      <c r="F1941">
        <v>1.1020836830139</v>
      </c>
      <c r="G1941">
        <v>1.3019009828568</v>
      </c>
      <c r="H1941">
        <v>1.5830283164978001</v>
      </c>
      <c r="I1941" s="10">
        <f>IFERROR(EXP(TREND(LN($D$1:$H$1),LN(D1941:H1941),LN(Calculations!$B$2))),0)</f>
        <v>1.7399216874302179E-7</v>
      </c>
    </row>
    <row r="1942" spans="1:9" x14ac:dyDescent="0.35">
      <c r="A1942">
        <v>-66</v>
      </c>
      <c r="B1942">
        <v>24</v>
      </c>
      <c r="C1942">
        <f>ASIN(SQRT((SIN(RADIANS(PARAMETERS!$D$8-B1942)/2)*SIN(RADIANS(PARAMETERS!$D$8-B1942)/2))+(COS(RADIANS(B1942))*COS(RADIANS(PARAMETERS!$D$8))*SIN(RADIANS(PARAMETERS!$D$9-A1942)/2)*SIN(RADIANS(PARAMETERS!$D$9-A1942)/2))))*2*3958.756</f>
        <v>687.27457556260447</v>
      </c>
      <c r="D1942">
        <v>0.62630158662795998</v>
      </c>
      <c r="E1942">
        <v>0.78468424081802002</v>
      </c>
      <c r="F1942">
        <v>1.0211248397827</v>
      </c>
      <c r="G1942">
        <v>1.1985352039337001</v>
      </c>
      <c r="H1942">
        <v>1.4463921785355001</v>
      </c>
      <c r="I1942" s="10">
        <f>IFERROR(EXP(TREND(LN($D$1:$H$1),LN(D1942:H1942),LN(Calculations!$B$2))),0)</f>
        <v>9.9633058487286158E-8</v>
      </c>
    </row>
    <row r="1943" spans="1:9" x14ac:dyDescent="0.35">
      <c r="A1943">
        <v>-65.5</v>
      </c>
      <c r="B1943">
        <v>24</v>
      </c>
      <c r="C1943">
        <f>ASIN(SQRT((SIN(RADIANS(PARAMETERS!$D$8-B1943)/2)*SIN(RADIANS(PARAMETERS!$D$8-B1943)/2))+(COS(RADIANS(B1943))*COS(RADIANS(PARAMETERS!$D$8))*SIN(RADIANS(PARAMETERS!$D$9-A1943)/2)*SIN(RADIANS(PARAMETERS!$D$9-A1943)/2))))*2*3958.756</f>
        <v>671.40598510228745</v>
      </c>
      <c r="D1943">
        <v>0.61109471321106001</v>
      </c>
      <c r="E1943">
        <v>0.75653332471848</v>
      </c>
      <c r="F1943">
        <v>0.97083759307860995</v>
      </c>
      <c r="G1943">
        <v>1.1298724412918</v>
      </c>
      <c r="H1943">
        <v>1.3500065803528001</v>
      </c>
      <c r="I1943" s="10">
        <f>IFERROR(EXP(TREND(LN($D$1:$H$1),LN(D1943:H1943),LN(Calculations!$B$2))),0)</f>
        <v>5.1297606783158471E-8</v>
      </c>
    </row>
    <row r="1944" spans="1:9" x14ac:dyDescent="0.35">
      <c r="A1944">
        <v>-65</v>
      </c>
      <c r="B1944">
        <v>24</v>
      </c>
      <c r="C1944">
        <f>ASIN(SQRT((SIN(RADIANS(PARAMETERS!$D$8-B1944)/2)*SIN(RADIANS(PARAMETERS!$D$8-B1944)/2))+(COS(RADIANS(B1944))*COS(RADIANS(PARAMETERS!$D$8))*SIN(RADIANS(PARAMETERS!$D$9-A1944)/2)*SIN(RADIANS(PARAMETERS!$D$9-A1944)/2))))*2*3958.756</f>
        <v>656.76075923319297</v>
      </c>
      <c r="D1944">
        <v>0.56956374645232999</v>
      </c>
      <c r="E1944">
        <v>0.69900703430176003</v>
      </c>
      <c r="F1944">
        <v>0.88794022798537997</v>
      </c>
      <c r="G1944">
        <v>1.0270235538482999</v>
      </c>
      <c r="H1944">
        <v>1.2182458639145</v>
      </c>
      <c r="I1944" s="10">
        <f>IFERROR(EXP(TREND(LN($D$1:$H$1),LN(D1944:H1944),LN(Calculations!$B$2))),0)</f>
        <v>2.5723839450465288E-8</v>
      </c>
    </row>
    <row r="1945" spans="1:9" x14ac:dyDescent="0.35">
      <c r="A1945">
        <v>-64.5</v>
      </c>
      <c r="B1945">
        <v>24</v>
      </c>
      <c r="C1945">
        <f>ASIN(SQRT((SIN(RADIANS(PARAMETERS!$D$8-B1945)/2)*SIN(RADIANS(PARAMETERS!$D$8-B1945)/2))+(COS(RADIANS(B1945))*COS(RADIANS(PARAMETERS!$D$8))*SIN(RADIANS(PARAMETERS!$D$9-A1945)/2)*SIN(RADIANS(PARAMETERS!$D$9-A1945)/2))))*2*3958.756</f>
        <v>643.42257247975488</v>
      </c>
      <c r="D1945">
        <v>0.52496439218520996</v>
      </c>
      <c r="E1945">
        <v>0.64091050624847001</v>
      </c>
      <c r="F1945">
        <v>0.80918109416962003</v>
      </c>
      <c r="G1945">
        <v>0.93245577812195002</v>
      </c>
      <c r="H1945">
        <v>1.1012572050095</v>
      </c>
      <c r="I1945" s="10">
        <f>IFERROR(EXP(TREND(LN($D$1:$H$1),LN(D1945:H1945),LN(Calculations!$B$2))),0)</f>
        <v>1.4619611596856848E-8</v>
      </c>
    </row>
    <row r="1946" spans="1:9" x14ac:dyDescent="0.35">
      <c r="A1946">
        <v>-64</v>
      </c>
      <c r="B1946">
        <v>24</v>
      </c>
      <c r="C1946">
        <f>ASIN(SQRT((SIN(RADIANS(PARAMETERS!$D$8-B1946)/2)*SIN(RADIANS(PARAMETERS!$D$8-B1946)/2))+(COS(RADIANS(B1946))*COS(RADIANS(PARAMETERS!$D$8))*SIN(RADIANS(PARAMETERS!$D$9-A1946)/2)*SIN(RADIANS(PARAMETERS!$D$9-A1946)/2))))*2*3958.756</f>
        <v>631.47437353585167</v>
      </c>
      <c r="D1946">
        <v>0.43560004234313998</v>
      </c>
      <c r="E1946">
        <v>0.53079932928085005</v>
      </c>
      <c r="F1946">
        <v>0.66867446899413996</v>
      </c>
      <c r="G1946">
        <v>0.76950412988662997</v>
      </c>
      <c r="H1946">
        <v>0.90736812353134</v>
      </c>
      <c r="I1946" s="10">
        <f>IFERROR(EXP(TREND(LN($D$1:$H$1),LN(D1946:H1946),LN(Calculations!$B$2))),0)</f>
        <v>7.2409939719608915E-9</v>
      </c>
    </row>
    <row r="1947" spans="1:9" x14ac:dyDescent="0.35">
      <c r="A1947">
        <v>-63.5</v>
      </c>
      <c r="B1947">
        <v>24</v>
      </c>
      <c r="C1947">
        <f>ASIN(SQRT((SIN(RADIANS(PARAMETERS!$D$8-B1947)/2)*SIN(RADIANS(PARAMETERS!$D$8-B1947)/2))+(COS(RADIANS(B1947))*COS(RADIANS(PARAMETERS!$D$8))*SIN(RADIANS(PARAMETERS!$D$9-A1947)/2)*SIN(RADIANS(PARAMETERS!$D$9-A1947)/2))))*2*3958.756</f>
        <v>620.9965065696374</v>
      </c>
      <c r="D1947">
        <v>0.33505007624625999</v>
      </c>
      <c r="E1947">
        <v>0.40743532776833002</v>
      </c>
      <c r="F1947">
        <v>0.51203459501266002</v>
      </c>
      <c r="G1947">
        <v>0.58838367462158003</v>
      </c>
      <c r="H1947">
        <v>0.69260913133621005</v>
      </c>
      <c r="I1947" s="10">
        <f>IFERROR(EXP(TREND(LN($D$1:$H$1),LN(D1947:H1947),LN(Calculations!$B$2))),0)</f>
        <v>2.7542049015993795E-9</v>
      </c>
    </row>
    <row r="1948" spans="1:9" x14ac:dyDescent="0.35">
      <c r="A1948">
        <v>-63</v>
      </c>
      <c r="B1948">
        <v>24</v>
      </c>
      <c r="C1948">
        <f>ASIN(SQRT((SIN(RADIANS(PARAMETERS!$D$8-B1948)/2)*SIN(RADIANS(PARAMETERS!$D$8-B1948)/2))+(COS(RADIANS(B1948))*COS(RADIANS(PARAMETERS!$D$8))*SIN(RADIANS(PARAMETERS!$D$9-A1948)/2)*SIN(RADIANS(PARAMETERS!$D$9-A1948)/2))))*2*3958.756</f>
        <v>612.06458140649693</v>
      </c>
      <c r="D1948">
        <v>0</v>
      </c>
      <c r="E1948">
        <v>0</v>
      </c>
      <c r="F1948">
        <v>0</v>
      </c>
      <c r="G1948">
        <v>0</v>
      </c>
      <c r="H1948">
        <v>0</v>
      </c>
      <c r="I1948" s="10">
        <f>IFERROR(EXP(TREND(LN($D$1:$H$1),LN(D1948:H1948),LN(Calculations!$B$2))),0)</f>
        <v>0</v>
      </c>
    </row>
    <row r="1949" spans="1:9" x14ac:dyDescent="0.35">
      <c r="A1949">
        <v>-62.5</v>
      </c>
      <c r="B1949">
        <v>24</v>
      </c>
      <c r="C1949">
        <f>ASIN(SQRT((SIN(RADIANS(PARAMETERS!$D$8-B1949)/2)*SIN(RADIANS(PARAMETERS!$D$8-B1949)/2))+(COS(RADIANS(B1949))*COS(RADIANS(PARAMETERS!$D$8))*SIN(RADIANS(PARAMETERS!$D$9-A1949)/2)*SIN(RADIANS(PARAMETERS!$D$9-A1949)/2))))*2*3958.756</f>
        <v>604.74718079376066</v>
      </c>
      <c r="D1949">
        <v>0</v>
      </c>
      <c r="E1949">
        <v>0</v>
      </c>
      <c r="F1949">
        <v>0</v>
      </c>
      <c r="G1949">
        <v>0</v>
      </c>
      <c r="H1949">
        <v>0</v>
      </c>
      <c r="I1949" s="10">
        <f>IFERROR(EXP(TREND(LN($D$1:$H$1),LN(D1949:H1949),LN(Calculations!$B$2))),0)</f>
        <v>0</v>
      </c>
    </row>
    <row r="1950" spans="1:9" x14ac:dyDescent="0.35">
      <c r="A1950">
        <v>-62</v>
      </c>
      <c r="B1950">
        <v>24</v>
      </c>
      <c r="C1950">
        <f>ASIN(SQRT((SIN(RADIANS(PARAMETERS!$D$8-B1950)/2)*SIN(RADIANS(PARAMETERS!$D$8-B1950)/2))+(COS(RADIANS(B1950))*COS(RADIANS(PARAMETERS!$D$8))*SIN(RADIANS(PARAMETERS!$D$9-A1950)/2)*SIN(RADIANS(PARAMETERS!$D$9-A1950)/2))))*2*3958.756</f>
        <v>599.1035316340874</v>
      </c>
      <c r="D1950">
        <v>0</v>
      </c>
      <c r="E1950">
        <v>0</v>
      </c>
      <c r="F1950">
        <v>0</v>
      </c>
      <c r="G1950">
        <v>0</v>
      </c>
      <c r="H1950">
        <v>0</v>
      </c>
      <c r="I1950" s="10">
        <f>IFERROR(EXP(TREND(LN($D$1:$H$1),LN(D1950:H1950),LN(Calculations!$B$2))),0)</f>
        <v>0</v>
      </c>
    </row>
    <row r="1951" spans="1:9" x14ac:dyDescent="0.35">
      <c r="A1951">
        <v>-61.5</v>
      </c>
      <c r="B1951">
        <v>24</v>
      </c>
      <c r="C1951">
        <f>ASIN(SQRT((SIN(RADIANS(PARAMETERS!$D$8-B1951)/2)*SIN(RADIANS(PARAMETERS!$D$8-B1951)/2))+(COS(RADIANS(B1951))*COS(RADIANS(PARAMETERS!$D$8))*SIN(RADIANS(PARAMETERS!$D$9-A1951)/2)*SIN(RADIANS(PARAMETERS!$D$9-A1951)/2))))*2*3958.756</f>
        <v>595.18129844135126</v>
      </c>
      <c r="D1951">
        <v>0</v>
      </c>
      <c r="E1951">
        <v>0</v>
      </c>
      <c r="F1951">
        <v>0</v>
      </c>
      <c r="G1951">
        <v>0</v>
      </c>
      <c r="H1951">
        <v>0</v>
      </c>
      <c r="I1951" s="10">
        <f>IFERROR(EXP(TREND(LN($D$1:$H$1),LN(D1951:H1951),LN(Calculations!$B$2))),0)</f>
        <v>0</v>
      </c>
    </row>
    <row r="1952" spans="1:9" x14ac:dyDescent="0.35">
      <c r="A1952">
        <v>-61</v>
      </c>
      <c r="B1952">
        <v>24</v>
      </c>
      <c r="C1952">
        <f>ASIN(SQRT((SIN(RADIANS(PARAMETERS!$D$8-B1952)/2)*SIN(RADIANS(PARAMETERS!$D$8-B1952)/2))+(COS(RADIANS(B1952))*COS(RADIANS(PARAMETERS!$D$8))*SIN(RADIANS(PARAMETERS!$D$9-A1952)/2)*SIN(RADIANS(PARAMETERS!$D$9-A1952)/2))))*2*3958.756</f>
        <v>593.01467335044129</v>
      </c>
      <c r="D1952">
        <v>0</v>
      </c>
      <c r="E1952">
        <v>0</v>
      </c>
      <c r="F1952">
        <v>0</v>
      </c>
      <c r="G1952">
        <v>0</v>
      </c>
      <c r="H1952">
        <v>0</v>
      </c>
      <c r="I1952" s="10">
        <f>IFERROR(EXP(TREND(LN($D$1:$H$1),LN(D1952:H1952),LN(Calculations!$B$2))),0)</f>
        <v>0</v>
      </c>
    </row>
    <row r="1953" spans="1:9" x14ac:dyDescent="0.35">
      <c r="A1953">
        <v>-60.5</v>
      </c>
      <c r="B1953">
        <v>24</v>
      </c>
      <c r="C1953">
        <f>ASIN(SQRT((SIN(RADIANS(PARAMETERS!$D$8-B1953)/2)*SIN(RADIANS(PARAMETERS!$D$8-B1953)/2))+(COS(RADIANS(B1953))*COS(RADIANS(PARAMETERS!$D$8))*SIN(RADIANS(PARAMETERS!$D$9-A1953)/2)*SIN(RADIANS(PARAMETERS!$D$9-A1953)/2))))*2*3958.756</f>
        <v>592.62293112559655</v>
      </c>
      <c r="D1953">
        <v>0</v>
      </c>
      <c r="E1953">
        <v>0</v>
      </c>
      <c r="F1953">
        <v>0</v>
      </c>
      <c r="G1953">
        <v>0</v>
      </c>
      <c r="H1953">
        <v>0</v>
      </c>
      <c r="I1953" s="10">
        <f>IFERROR(EXP(TREND(LN($D$1:$H$1),LN(D1953:H1953),LN(Calculations!$B$2))),0)</f>
        <v>0</v>
      </c>
    </row>
    <row r="1954" spans="1:9" x14ac:dyDescent="0.35">
      <c r="A1954">
        <v>-60</v>
      </c>
      <c r="B1954">
        <v>24</v>
      </c>
      <c r="C1954">
        <f>ASIN(SQRT((SIN(RADIANS(PARAMETERS!$D$8-B1954)/2)*SIN(RADIANS(PARAMETERS!$D$8-B1954)/2))+(COS(RADIANS(B1954))*COS(RADIANS(PARAMETERS!$D$8))*SIN(RADIANS(PARAMETERS!$D$9-A1954)/2)*SIN(RADIANS(PARAMETERS!$D$9-A1954)/2))))*2*3958.756</f>
        <v>594.00958673547802</v>
      </c>
      <c r="D1954">
        <v>0</v>
      </c>
      <c r="E1954">
        <v>0</v>
      </c>
      <c r="F1954">
        <v>0</v>
      </c>
      <c r="G1954">
        <v>0</v>
      </c>
      <c r="H1954">
        <v>0</v>
      </c>
      <c r="I1954" s="10">
        <f>IFERROR(EXP(TREND(LN($D$1:$H$1),LN(D1954:H1954),LN(Calculations!$B$2))),0)</f>
        <v>0</v>
      </c>
    </row>
    <row r="1955" spans="1:9" x14ac:dyDescent="0.35">
      <c r="A1955">
        <v>-59.5</v>
      </c>
      <c r="B1955">
        <v>24</v>
      </c>
      <c r="C1955">
        <f>ASIN(SQRT((SIN(RADIANS(PARAMETERS!$D$8-B1955)/2)*SIN(RADIANS(PARAMETERS!$D$8-B1955)/2))+(COS(RADIANS(B1955))*COS(RADIANS(PARAMETERS!$D$8))*SIN(RADIANS(PARAMETERS!$D$9-A1955)/2)*SIN(RADIANS(PARAMETERS!$D$9-A1955)/2))))*2*3958.756</f>
        <v>597.16223954985151</v>
      </c>
      <c r="D1955">
        <v>0</v>
      </c>
      <c r="E1955">
        <v>0</v>
      </c>
      <c r="F1955">
        <v>0</v>
      </c>
      <c r="G1955">
        <v>0</v>
      </c>
      <c r="H1955">
        <v>0</v>
      </c>
      <c r="I1955" s="10">
        <f>IFERROR(EXP(TREND(LN($D$1:$H$1),LN(D1955:H1955),LN(Calculations!$B$2))),0)</f>
        <v>0</v>
      </c>
    </row>
    <row r="1956" spans="1:9" x14ac:dyDescent="0.35">
      <c r="A1956">
        <v>-59</v>
      </c>
      <c r="B1956">
        <v>24</v>
      </c>
      <c r="C1956">
        <f>ASIN(SQRT((SIN(RADIANS(PARAMETERS!$D$8-B1956)/2)*SIN(RADIANS(PARAMETERS!$D$8-B1956)/2))+(COS(RADIANS(B1956))*COS(RADIANS(PARAMETERS!$D$8))*SIN(RADIANS(PARAMETERS!$D$9-A1956)/2)*SIN(RADIANS(PARAMETERS!$D$9-A1956)/2))))*2*3958.756</f>
        <v>602.05312000709341</v>
      </c>
      <c r="D1956">
        <v>0</v>
      </c>
      <c r="E1956">
        <v>0</v>
      </c>
      <c r="F1956">
        <v>0</v>
      </c>
      <c r="G1956">
        <v>0</v>
      </c>
      <c r="H1956">
        <v>0</v>
      </c>
      <c r="I1956" s="10">
        <f>IFERROR(EXP(TREND(LN($D$1:$H$1),LN(D1956:H1956),LN(Calculations!$B$2))),0)</f>
        <v>0</v>
      </c>
    </row>
    <row r="1957" spans="1:9" x14ac:dyDescent="0.35">
      <c r="A1957">
        <v>-90</v>
      </c>
      <c r="B1957">
        <v>24.5</v>
      </c>
      <c r="C1957">
        <f>ASIN(SQRT((SIN(RADIANS(PARAMETERS!$D$8-B1957)/2)*SIN(RADIANS(PARAMETERS!$D$8-B1957)/2))+(COS(RADIANS(B1957))*COS(RADIANS(PARAMETERS!$D$8))*SIN(RADIANS(PARAMETERS!$D$9-A1957)/2)*SIN(RADIANS(PARAMETERS!$D$9-A1957)/2))))*2*3958.756</f>
        <v>2002.154015027726</v>
      </c>
      <c r="D1957">
        <v>1.9209656715393</v>
      </c>
      <c r="E1957">
        <v>2.9194996356964</v>
      </c>
      <c r="F1957">
        <v>4.5652976036071999</v>
      </c>
      <c r="G1957">
        <v>5.7969379425048997</v>
      </c>
      <c r="H1957">
        <v>7.4822578430176003</v>
      </c>
      <c r="I1957" s="10">
        <f>IFERROR(EXP(TREND(LN($D$1:$H$1),LN(D1957:H1957),LN(Calculations!$B$2))),0)</f>
        <v>4.1786133334421821E-5</v>
      </c>
    </row>
    <row r="1958" spans="1:9" x14ac:dyDescent="0.35">
      <c r="A1958">
        <v>-89.5</v>
      </c>
      <c r="B1958">
        <v>24.5</v>
      </c>
      <c r="C1958">
        <f>ASIN(SQRT((SIN(RADIANS(PARAMETERS!$D$8-B1958)/2)*SIN(RADIANS(PARAMETERS!$D$8-B1958)/2))+(COS(RADIANS(B1958))*COS(RADIANS(PARAMETERS!$D$8))*SIN(RADIANS(PARAMETERS!$D$9-A1958)/2)*SIN(RADIANS(PARAMETERS!$D$9-A1958)/2))))*2*3958.756</f>
        <v>1971.5091876219108</v>
      </c>
      <c r="D1958">
        <v>2.1351816654204998</v>
      </c>
      <c r="E1958">
        <v>3.2106208801270002</v>
      </c>
      <c r="F1958">
        <v>5.0911898612976003</v>
      </c>
      <c r="G1958">
        <v>6.3800077438354004</v>
      </c>
      <c r="H1958">
        <v>8.3141145706177007</v>
      </c>
      <c r="I1958" s="10">
        <f>IFERROR(EXP(TREND(LN($D$1:$H$1),LN(D1958:H1958),LN(Calculations!$B$2))),0)</f>
        <v>4.9611937385408319E-5</v>
      </c>
    </row>
    <row r="1959" spans="1:9" x14ac:dyDescent="0.35">
      <c r="A1959">
        <v>-89</v>
      </c>
      <c r="B1959">
        <v>24.5</v>
      </c>
      <c r="C1959">
        <f>ASIN(SQRT((SIN(RADIANS(PARAMETERS!$D$8-B1959)/2)*SIN(RADIANS(PARAMETERS!$D$8-B1959)/2))+(COS(RADIANS(B1959))*COS(RADIANS(PARAMETERS!$D$8))*SIN(RADIANS(PARAMETERS!$D$9-A1959)/2)*SIN(RADIANS(PARAMETERS!$D$9-A1959)/2))))*2*3958.756</f>
        <v>1940.9136282973495</v>
      </c>
      <c r="D1959">
        <v>2.3268370628357</v>
      </c>
      <c r="E1959">
        <v>3.4897484779357999</v>
      </c>
      <c r="F1959">
        <v>5.4974398612976003</v>
      </c>
      <c r="G1959">
        <v>6.9336271286011</v>
      </c>
      <c r="H1959">
        <v>9.1041326522827006</v>
      </c>
      <c r="I1959" s="10">
        <f>IFERROR(EXP(TREND(LN($D$1:$H$1),LN(D1959:H1959),LN(Calculations!$B$2))),0)</f>
        <v>5.7293695742085134E-5</v>
      </c>
    </row>
    <row r="1960" spans="1:9" x14ac:dyDescent="0.35">
      <c r="A1960">
        <v>-88.5</v>
      </c>
      <c r="B1960">
        <v>24.5</v>
      </c>
      <c r="C1960">
        <f>ASIN(SQRT((SIN(RADIANS(PARAMETERS!$D$8-B1960)/2)*SIN(RADIANS(PARAMETERS!$D$8-B1960)/2))+(COS(RADIANS(B1960))*COS(RADIANS(PARAMETERS!$D$8))*SIN(RADIANS(PARAMETERS!$D$9-A1960)/2)*SIN(RADIANS(PARAMETERS!$D$9-A1960)/2))))*2*3958.756</f>
        <v>1910.3700176707939</v>
      </c>
      <c r="D1960">
        <v>2.4568395614624001</v>
      </c>
      <c r="E1960">
        <v>3.7136268615722998</v>
      </c>
      <c r="F1960">
        <v>5.8255715370178001</v>
      </c>
      <c r="G1960">
        <v>7.3869347572326998</v>
      </c>
      <c r="H1960">
        <v>9.7604827880859002</v>
      </c>
      <c r="I1960" s="10">
        <f>IFERROR(EXP(TREND(LN($D$1:$H$1),LN(D1960:H1960),LN(Calculations!$B$2))),0)</f>
        <v>6.5097053443758076E-5</v>
      </c>
    </row>
    <row r="1961" spans="1:9" x14ac:dyDescent="0.35">
      <c r="A1961">
        <v>-88</v>
      </c>
      <c r="B1961">
        <v>24.5</v>
      </c>
      <c r="C1961">
        <f>ASIN(SQRT((SIN(RADIANS(PARAMETERS!$D$8-B1961)/2)*SIN(RADIANS(PARAMETERS!$D$8-B1961)/2))+(COS(RADIANS(B1961))*COS(RADIANS(PARAMETERS!$D$8))*SIN(RADIANS(PARAMETERS!$D$9-A1961)/2)*SIN(RADIANS(PARAMETERS!$D$9-A1961)/2))))*2*3958.756</f>
        <v>1879.8811997013277</v>
      </c>
      <c r="D1961">
        <v>2.5782895088196001</v>
      </c>
      <c r="E1961">
        <v>3.9399168491364001</v>
      </c>
      <c r="F1961">
        <v>6.1790733337401997</v>
      </c>
      <c r="G1961">
        <v>7.8919477462768999</v>
      </c>
      <c r="H1961">
        <v>10.516470909119001</v>
      </c>
      <c r="I1961" s="10">
        <f>IFERROR(EXP(TREND(LN($D$1:$H$1),LN(D1961:H1961),LN(Calculations!$B$2))),0)</f>
        <v>7.5465768708169774E-5</v>
      </c>
    </row>
    <row r="1962" spans="1:9" x14ac:dyDescent="0.35">
      <c r="A1962">
        <v>-87.5</v>
      </c>
      <c r="B1962">
        <v>24.5</v>
      </c>
      <c r="C1962">
        <f>ASIN(SQRT((SIN(RADIANS(PARAMETERS!$D$8-B1962)/2)*SIN(RADIANS(PARAMETERS!$D$8-B1962)/2))+(COS(RADIANS(B1962))*COS(RADIANS(PARAMETERS!$D$8))*SIN(RADIANS(PARAMETERS!$D$9-A1962)/2)*SIN(RADIANS(PARAMETERS!$D$9-A1962)/2))))*2*3958.756</f>
        <v>1849.4501944221759</v>
      </c>
      <c r="D1962">
        <v>2.7083151340485001</v>
      </c>
      <c r="E1962">
        <v>4.2187147140503001</v>
      </c>
      <c r="F1962">
        <v>6.6508741378784002</v>
      </c>
      <c r="G1962">
        <v>8.5879793167113991</v>
      </c>
      <c r="H1962">
        <v>11.566535949706999</v>
      </c>
      <c r="I1962" s="10">
        <f>IFERROR(EXP(TREND(LN($D$1:$H$1),LN(D1962:H1962),LN(Calculations!$B$2))),0)</f>
        <v>9.206882824023345E-5</v>
      </c>
    </row>
    <row r="1963" spans="1:9" x14ac:dyDescent="0.35">
      <c r="A1963">
        <v>-87</v>
      </c>
      <c r="B1963">
        <v>24.5</v>
      </c>
      <c r="C1963">
        <f>ASIN(SQRT((SIN(RADIANS(PARAMETERS!$D$8-B1963)/2)*SIN(RADIANS(PARAMETERS!$D$8-B1963)/2))+(COS(RADIANS(B1963))*COS(RADIANS(PARAMETERS!$D$8))*SIN(RADIANS(PARAMETERS!$D$9-A1963)/2)*SIN(RADIANS(PARAMETERS!$D$9-A1963)/2))))*2*3958.756</f>
        <v>1819.0802118253196</v>
      </c>
      <c r="D1963">
        <v>2.7786412239075</v>
      </c>
      <c r="E1963">
        <v>4.4268226623534996</v>
      </c>
      <c r="F1963">
        <v>7.0598993301392001</v>
      </c>
      <c r="G1963">
        <v>9.2296428680419993</v>
      </c>
      <c r="H1963">
        <v>12.440949440002001</v>
      </c>
      <c r="I1963" s="10">
        <f>IFERROR(EXP(TREND(LN($D$1:$H$1),LN(D1963:H1963),LN(Calculations!$B$2))),0)</f>
        <v>1.0890729552667681E-4</v>
      </c>
    </row>
    <row r="1964" spans="1:9" x14ac:dyDescent="0.35">
      <c r="A1964">
        <v>-86.5</v>
      </c>
      <c r="B1964">
        <v>24.5</v>
      </c>
      <c r="C1964">
        <f>ASIN(SQRT((SIN(RADIANS(PARAMETERS!$D$8-B1964)/2)*SIN(RADIANS(PARAMETERS!$D$8-B1964)/2))+(COS(RADIANS(B1964))*COS(RADIANS(PARAMETERS!$D$8))*SIN(RADIANS(PARAMETERS!$D$9-A1964)/2)*SIN(RADIANS(PARAMETERS!$D$9-A1964)/2))))*2*3958.756</f>
        <v>1788.7746670164172</v>
      </c>
      <c r="D1964">
        <v>2.6323175430297998</v>
      </c>
      <c r="E1964">
        <v>4.19477891922</v>
      </c>
      <c r="F1964">
        <v>6.7679009437561</v>
      </c>
      <c r="G1964">
        <v>8.8585090637206996</v>
      </c>
      <c r="H1964">
        <v>12.035970687866</v>
      </c>
      <c r="I1964" s="10">
        <f>IFERROR(EXP(TREND(LN($D$1:$H$1),LN(D1964:H1964),LN(Calculations!$B$2))),0)</f>
        <v>1.0527883986433226E-4</v>
      </c>
    </row>
    <row r="1965" spans="1:9" x14ac:dyDescent="0.35">
      <c r="A1965">
        <v>-86</v>
      </c>
      <c r="B1965">
        <v>24.5</v>
      </c>
      <c r="C1965">
        <f>ASIN(SQRT((SIN(RADIANS(PARAMETERS!$D$8-B1965)/2)*SIN(RADIANS(PARAMETERS!$D$8-B1965)/2))+(COS(RADIANS(B1965))*COS(RADIANS(PARAMETERS!$D$8))*SIN(RADIANS(PARAMETERS!$D$9-A1965)/2)*SIN(RADIANS(PARAMETERS!$D$9-A1965)/2))))*2*3958.756</f>
        <v>1758.5371967704866</v>
      </c>
      <c r="D1965">
        <v>2.2940366268157999</v>
      </c>
      <c r="E1965">
        <v>3.5657432079314999</v>
      </c>
      <c r="F1965">
        <v>5.8018527030945002</v>
      </c>
      <c r="G1965">
        <v>7.5108160972595002</v>
      </c>
      <c r="H1965">
        <v>10.168304443359</v>
      </c>
      <c r="I1965" s="10">
        <f>IFERROR(EXP(TREND(LN($D$1:$H$1),LN(D1965:H1965),LN(Calculations!$B$2))),0)</f>
        <v>7.9257556854469047E-5</v>
      </c>
    </row>
    <row r="1966" spans="1:9" x14ac:dyDescent="0.35">
      <c r="A1966">
        <v>-85.5</v>
      </c>
      <c r="B1966">
        <v>24.5</v>
      </c>
      <c r="C1966">
        <f>ASIN(SQRT((SIN(RADIANS(PARAMETERS!$D$8-B1966)/2)*SIN(RADIANS(PARAMETERS!$D$8-B1966)/2))+(COS(RADIANS(B1966))*COS(RADIANS(PARAMETERS!$D$8))*SIN(RADIANS(PARAMETERS!$D$9-A1966)/2)*SIN(RADIANS(PARAMETERS!$D$9-A1966)/2))))*2*3958.756</f>
        <v>1728.3716776331885</v>
      </c>
      <c r="D1966">
        <v>1.8225337266921999</v>
      </c>
      <c r="E1966">
        <v>2.8910009860992001</v>
      </c>
      <c r="F1966">
        <v>4.6817631721496999</v>
      </c>
      <c r="G1966">
        <v>6.0607414245604998</v>
      </c>
      <c r="H1966">
        <v>8.0762042999268004</v>
      </c>
      <c r="I1966" s="10">
        <f>IFERROR(EXP(TREND(LN($D$1:$H$1),LN(D1966:H1966),LN(Calculations!$B$2))),0)</f>
        <v>5.6691344072151077E-5</v>
      </c>
    </row>
    <row r="1967" spans="1:9" x14ac:dyDescent="0.35">
      <c r="A1967">
        <v>-85</v>
      </c>
      <c r="B1967">
        <v>24.5</v>
      </c>
      <c r="C1967">
        <f>ASIN(SQRT((SIN(RADIANS(PARAMETERS!$D$8-B1967)/2)*SIN(RADIANS(PARAMETERS!$D$8-B1967)/2))+(COS(RADIANS(B1967))*COS(RADIANS(PARAMETERS!$D$8))*SIN(RADIANS(PARAMETERS!$D$9-A1967)/2)*SIN(RADIANS(PARAMETERS!$D$9-A1967)/2))))*2*3958.756</f>
        <v>1698.2822457285645</v>
      </c>
      <c r="D1967">
        <v>1.4633147716521999</v>
      </c>
      <c r="E1967">
        <v>2.3505854606628001</v>
      </c>
      <c r="F1967">
        <v>3.6856348514557</v>
      </c>
      <c r="G1967">
        <v>4.8453159332275</v>
      </c>
      <c r="H1967">
        <v>6.3844599723815998</v>
      </c>
      <c r="I1967" s="10">
        <f>IFERROR(EXP(TREND(LN($D$1:$H$1),LN(D1967:H1967),LN(Calculations!$B$2))),0)</f>
        <v>3.8385880575797337E-5</v>
      </c>
    </row>
    <row r="1968" spans="1:9" x14ac:dyDescent="0.35">
      <c r="A1968">
        <v>-84.5</v>
      </c>
      <c r="B1968">
        <v>24.5</v>
      </c>
      <c r="C1968">
        <f>ASIN(SQRT((SIN(RADIANS(PARAMETERS!$D$8-B1968)/2)*SIN(RADIANS(PARAMETERS!$D$8-B1968)/2))+(COS(RADIANS(B1968))*COS(RADIANS(PARAMETERS!$D$8))*SIN(RADIANS(PARAMETERS!$D$9-A1968)/2)*SIN(RADIANS(PARAMETERS!$D$9-A1968)/2))))*2*3958.756</f>
        <v>1668.273318451864</v>
      </c>
      <c r="D1968">
        <v>1.208564043045</v>
      </c>
      <c r="E1968">
        <v>1.9044319391250999</v>
      </c>
      <c r="F1968">
        <v>3.0092279911041002</v>
      </c>
      <c r="G1968">
        <v>3.8928060531616002</v>
      </c>
      <c r="H1968">
        <v>5.2307543754578001</v>
      </c>
      <c r="I1968" s="10">
        <f>IFERROR(EXP(TREND(LN($D$1:$H$1),LN(D1968:H1968),LN(Calculations!$B$2))),0)</f>
        <v>2.7087355880196108E-5</v>
      </c>
    </row>
    <row r="1969" spans="1:9" x14ac:dyDescent="0.35">
      <c r="A1969">
        <v>-84</v>
      </c>
      <c r="B1969">
        <v>24.5</v>
      </c>
      <c r="C1969">
        <f>ASIN(SQRT((SIN(RADIANS(PARAMETERS!$D$8-B1969)/2)*SIN(RADIANS(PARAMETERS!$D$8-B1969)/2))+(COS(RADIANS(B1969))*COS(RADIANS(PARAMETERS!$D$8))*SIN(RADIANS(PARAMETERS!$D$9-A1969)/2)*SIN(RADIANS(PARAMETERS!$D$9-A1969)/2))))*2*3958.756</f>
        <v>1638.3496182457934</v>
      </c>
      <c r="D1969">
        <v>1.0714322328568</v>
      </c>
      <c r="E1969">
        <v>1.6793217658996999</v>
      </c>
      <c r="F1969">
        <v>2.6998798847197998</v>
      </c>
      <c r="G1969">
        <v>3.4663524627686</v>
      </c>
      <c r="H1969">
        <v>4.6474967002868999</v>
      </c>
      <c r="I1969" s="10">
        <f>IFERROR(EXP(TREND(LN($D$1:$H$1),LN(D1969:H1969),LN(Calculations!$B$2))),0)</f>
        <v>2.2955047216951316E-5</v>
      </c>
    </row>
    <row r="1970" spans="1:9" x14ac:dyDescent="0.35">
      <c r="A1970">
        <v>-83.5</v>
      </c>
      <c r="B1970">
        <v>24.5</v>
      </c>
      <c r="C1970">
        <f>ASIN(SQRT((SIN(RADIANS(PARAMETERS!$D$8-B1970)/2)*SIN(RADIANS(PARAMETERS!$D$8-B1970)/2))+(COS(RADIANS(B1970))*COS(RADIANS(PARAMETERS!$D$8))*SIN(RADIANS(PARAMETERS!$D$9-A1970)/2)*SIN(RADIANS(PARAMETERS!$D$9-A1970)/2))))*2*3958.756</f>
        <v>1608.5161986803425</v>
      </c>
      <c r="D1970">
        <v>1.0492081642151001</v>
      </c>
      <c r="E1970">
        <v>1.6813714504242001</v>
      </c>
      <c r="F1970">
        <v>2.7515552043914999</v>
      </c>
      <c r="G1970">
        <v>3.5659906864166002</v>
      </c>
      <c r="H1970">
        <v>4.8339996337890998</v>
      </c>
      <c r="I1970" s="10">
        <f>IFERROR(EXP(TREND(LN($D$1:$H$1),LN(D1970:H1970),LN(Calculations!$B$2))),0)</f>
        <v>2.7323241679012488E-5</v>
      </c>
    </row>
    <row r="1971" spans="1:9" x14ac:dyDescent="0.35">
      <c r="A1971">
        <v>-83</v>
      </c>
      <c r="B1971">
        <v>24.5</v>
      </c>
      <c r="C1971">
        <f>ASIN(SQRT((SIN(RADIANS(PARAMETERS!$D$8-B1971)/2)*SIN(RADIANS(PARAMETERS!$D$8-B1971)/2))+(COS(RADIANS(B1971))*COS(RADIANS(PARAMETERS!$D$8))*SIN(RADIANS(PARAMETERS!$D$9-A1971)/2)*SIN(RADIANS(PARAMETERS!$D$9-A1971)/2))))*2*3958.756</f>
        <v>1578.7784730804196</v>
      </c>
      <c r="D1971">
        <v>1.1075018644332999</v>
      </c>
      <c r="E1971">
        <v>1.8594375848769999</v>
      </c>
      <c r="F1971">
        <v>3.1027441024779998</v>
      </c>
      <c r="G1971">
        <v>4.1258816719054998</v>
      </c>
      <c r="H1971">
        <v>5.5723719596862997</v>
      </c>
      <c r="I1971" s="10">
        <f>IFERROR(EXP(TREND(LN($D$1:$H$1),LN(D1971:H1971),LN(Calculations!$B$2))),0)</f>
        <v>3.9660433813512846E-5</v>
      </c>
    </row>
    <row r="1972" spans="1:9" x14ac:dyDescent="0.35">
      <c r="A1972">
        <v>-82.5</v>
      </c>
      <c r="B1972">
        <v>24.5</v>
      </c>
      <c r="C1972">
        <f>ASIN(SQRT((SIN(RADIANS(PARAMETERS!$D$8-B1972)/2)*SIN(RADIANS(PARAMETERS!$D$8-B1972)/2))+(COS(RADIANS(B1972))*COS(RADIANS(PARAMETERS!$D$8))*SIN(RADIANS(PARAMETERS!$D$9-A1972)/2)*SIN(RADIANS(PARAMETERS!$D$9-A1972)/2))))*2*3958.756</f>
        <v>1549.1422459720284</v>
      </c>
      <c r="D1972">
        <v>1.2316920757294001</v>
      </c>
      <c r="E1972">
        <v>2.2015047073364</v>
      </c>
      <c r="F1972">
        <v>3.7252488136292001</v>
      </c>
      <c r="G1972">
        <v>5.1040506362915004</v>
      </c>
      <c r="H1972">
        <v>6.7208037376404004</v>
      </c>
      <c r="I1972" s="10">
        <f>IFERROR(EXP(TREND(LN($D$1:$H$1),LN(D1972:H1972),LN(Calculations!$B$2))),0)</f>
        <v>5.9820867816086197E-5</v>
      </c>
    </row>
    <row r="1973" spans="1:9" x14ac:dyDescent="0.35">
      <c r="A1973">
        <v>-82</v>
      </c>
      <c r="B1973">
        <v>24.5</v>
      </c>
      <c r="C1973">
        <f>ASIN(SQRT((SIN(RADIANS(PARAMETERS!$D$8-B1973)/2)*SIN(RADIANS(PARAMETERS!$D$8-B1973)/2))+(COS(RADIANS(B1973))*COS(RADIANS(PARAMETERS!$D$8))*SIN(RADIANS(PARAMETERS!$D$9-A1973)/2)*SIN(RADIANS(PARAMETERS!$D$9-A1973)/2))))*2*3958.756</f>
        <v>1519.6137476467559</v>
      </c>
      <c r="D1973">
        <v>1.3799327611923</v>
      </c>
      <c r="E1973">
        <v>2.5292558670043999</v>
      </c>
      <c r="F1973">
        <v>4.4490046501159997</v>
      </c>
      <c r="G1973">
        <v>5.9404616355895996</v>
      </c>
      <c r="H1973">
        <v>8.0120887756347994</v>
      </c>
      <c r="I1973" s="10">
        <f>IFERROR(EXP(TREND(LN($D$1:$H$1),LN(D1973:H1973),LN(Calculations!$B$2))),0)</f>
        <v>8.046567450445035E-5</v>
      </c>
    </row>
    <row r="1974" spans="1:9" x14ac:dyDescent="0.35">
      <c r="A1974">
        <v>-81.5</v>
      </c>
      <c r="B1974">
        <v>24.5</v>
      </c>
      <c r="C1974">
        <f>ASIN(SQRT((SIN(RADIANS(PARAMETERS!$D$8-B1974)/2)*SIN(RADIANS(PARAMETERS!$D$8-B1974)/2))+(COS(RADIANS(B1974))*COS(RADIANS(PARAMETERS!$D$8))*SIN(RADIANS(PARAMETERS!$D$9-A1974)/2)*SIN(RADIANS(PARAMETERS!$D$9-A1974)/2))))*2*3958.756</f>
        <v>1490.1996721760615</v>
      </c>
      <c r="D1974">
        <v>1.4622420072555999</v>
      </c>
      <c r="E1974">
        <v>2.7101221084595002</v>
      </c>
      <c r="F1974">
        <v>4.8782081604004004</v>
      </c>
      <c r="G1974">
        <v>6.4232673645020002</v>
      </c>
      <c r="H1974">
        <v>8.7624788284302007</v>
      </c>
      <c r="I1974" s="10">
        <f>IFERROR(EXP(TREND(LN($D$1:$H$1),LN(D1974:H1974),LN(Calculations!$B$2))),0)</f>
        <v>9.31175213354616E-5</v>
      </c>
    </row>
    <row r="1975" spans="1:9" x14ac:dyDescent="0.35">
      <c r="A1975">
        <v>-81</v>
      </c>
      <c r="B1975">
        <v>24.5</v>
      </c>
      <c r="C1975">
        <f>ASIN(SQRT((SIN(RADIANS(PARAMETERS!$D$8-B1975)/2)*SIN(RADIANS(PARAMETERS!$D$8-B1975)/2))+(COS(RADIANS(B1975))*COS(RADIANS(PARAMETERS!$D$8))*SIN(RADIANS(PARAMETERS!$D$9-A1975)/2)*SIN(RADIANS(PARAMETERS!$D$9-A1975)/2))))*2*3958.756</f>
        <v>1460.9072192411586</v>
      </c>
      <c r="D1975">
        <v>1.3898016214371001</v>
      </c>
      <c r="E1975">
        <v>2.59974360466</v>
      </c>
      <c r="F1975">
        <v>4.6618556976318004</v>
      </c>
      <c r="G1975">
        <v>6.1981310844420996</v>
      </c>
      <c r="H1975">
        <v>8.4333448410034002</v>
      </c>
      <c r="I1975" s="10">
        <f>IFERROR(EXP(TREND(LN($D$1:$H$1),LN(D1975:H1975),LN(Calculations!$B$2))),0)</f>
        <v>8.9827576227997683E-5</v>
      </c>
    </row>
    <row r="1976" spans="1:9" x14ac:dyDescent="0.35">
      <c r="A1976">
        <v>-80.5</v>
      </c>
      <c r="B1976">
        <v>24.5</v>
      </c>
      <c r="C1976">
        <f>ASIN(SQRT((SIN(RADIANS(PARAMETERS!$D$8-B1976)/2)*SIN(RADIANS(PARAMETERS!$D$8-B1976)/2))+(COS(RADIANS(B1976))*COS(RADIANS(PARAMETERS!$D$8))*SIN(RADIANS(PARAMETERS!$D$9-A1976)/2)*SIN(RADIANS(PARAMETERS!$D$9-A1976)/2))))*2*3958.756</f>
        <v>1431.7441401812712</v>
      </c>
      <c r="D1976">
        <v>1.1770788431168</v>
      </c>
      <c r="E1976">
        <v>2.21968126297</v>
      </c>
      <c r="F1976">
        <v>3.8899455070496001</v>
      </c>
      <c r="G1976">
        <v>5.3563809394835999</v>
      </c>
      <c r="H1976">
        <v>7.1781249046326003</v>
      </c>
      <c r="I1976" s="10">
        <f>IFERROR(EXP(TREND(LN($D$1:$H$1),LN(D1976:H1976),LN(Calculations!$B$2))),0)</f>
        <v>7.3902690163488993E-5</v>
      </c>
    </row>
    <row r="1977" spans="1:9" x14ac:dyDescent="0.35">
      <c r="A1977">
        <v>-80</v>
      </c>
      <c r="B1977">
        <v>24.5</v>
      </c>
      <c r="C1977">
        <f>ASIN(SQRT((SIN(RADIANS(PARAMETERS!$D$8-B1977)/2)*SIN(RADIANS(PARAMETERS!$D$8-B1977)/2))+(COS(RADIANS(B1977))*COS(RADIANS(PARAMETERS!$D$8))*SIN(RADIANS(PARAMETERS!$D$9-A1977)/2)*SIN(RADIANS(PARAMETERS!$D$9-A1977)/2))))*2*3958.756</f>
        <v>1402.7187887023624</v>
      </c>
      <c r="D1977">
        <v>0.92902070283890004</v>
      </c>
      <c r="E1977">
        <v>1.6492285728455001</v>
      </c>
      <c r="F1977">
        <v>2.9660143852234002</v>
      </c>
      <c r="G1977">
        <v>4.0547246932982999</v>
      </c>
      <c r="H1977">
        <v>5.6321897506714</v>
      </c>
      <c r="I1977" s="10">
        <f>IFERROR(EXP(TREND(LN($D$1:$H$1),LN(D1977:H1977),LN(Calculations!$B$2))),0)</f>
        <v>5.2160466371196302E-5</v>
      </c>
    </row>
    <row r="1978" spans="1:9" x14ac:dyDescent="0.35">
      <c r="A1978">
        <v>-79.5</v>
      </c>
      <c r="B1978">
        <v>24.5</v>
      </c>
      <c r="C1978">
        <f>ASIN(SQRT((SIN(RADIANS(PARAMETERS!$D$8-B1978)/2)*SIN(RADIANS(PARAMETERS!$D$8-B1978)/2))+(COS(RADIANS(B1978))*COS(RADIANS(PARAMETERS!$D$8))*SIN(RADIANS(PARAMETERS!$D$9-A1978)/2)*SIN(RADIANS(PARAMETERS!$D$9-A1978)/2))))*2*3958.756</f>
        <v>1373.8401767297428</v>
      </c>
      <c r="D1978">
        <v>0.73929184675216997</v>
      </c>
      <c r="E1978">
        <v>1.2212706804275999</v>
      </c>
      <c r="F1978">
        <v>2.195246219635</v>
      </c>
      <c r="G1978">
        <v>2.9142494201660001</v>
      </c>
      <c r="H1978">
        <v>4.0358142852782999</v>
      </c>
      <c r="I1978" s="10">
        <f>IFERROR(EXP(TREND(LN($D$1:$H$1),LN(D1978:H1978),LN(Calculations!$B$2))),0)</f>
        <v>2.9240475184860212E-5</v>
      </c>
    </row>
    <row r="1979" spans="1:9" x14ac:dyDescent="0.35">
      <c r="A1979">
        <v>-79</v>
      </c>
      <c r="B1979">
        <v>24.5</v>
      </c>
      <c r="C1979">
        <f>ASIN(SQRT((SIN(RADIANS(PARAMETERS!$D$8-B1979)/2)*SIN(RADIANS(PARAMETERS!$D$8-B1979)/2))+(COS(RADIANS(B1979))*COS(RADIANS(PARAMETERS!$D$8))*SIN(RADIANS(PARAMETERS!$D$9-A1979)/2)*SIN(RADIANS(PARAMETERS!$D$9-A1979)/2))))*2*3958.756</f>
        <v>1345.1180359306095</v>
      </c>
      <c r="D1979">
        <v>0.62555545568465998</v>
      </c>
      <c r="E1979">
        <v>0.95945197343826005</v>
      </c>
      <c r="F1979">
        <v>1.5813652276993</v>
      </c>
      <c r="G1979">
        <v>2.1430091857910001</v>
      </c>
      <c r="H1979">
        <v>2.8558802604675</v>
      </c>
      <c r="I1979" s="10">
        <f>IFERROR(EXP(TREND(LN($D$1:$H$1),LN(D1979:H1979),LN(Calculations!$B$2))),0)</f>
        <v>1.2611132010135386E-5</v>
      </c>
    </row>
    <row r="1980" spans="1:9" x14ac:dyDescent="0.35">
      <c r="A1980">
        <v>-78.5</v>
      </c>
      <c r="B1980">
        <v>24.5</v>
      </c>
      <c r="C1980">
        <f>ASIN(SQRT((SIN(RADIANS(PARAMETERS!$D$8-B1980)/2)*SIN(RADIANS(PARAMETERS!$D$8-B1980)/2))+(COS(RADIANS(B1980))*COS(RADIANS(PARAMETERS!$D$8))*SIN(RADIANS(PARAMETERS!$D$9-A1980)/2)*SIN(RADIANS(PARAMETERS!$D$9-A1980)/2))))*2*3958.756</f>
        <v>1316.5628854754575</v>
      </c>
      <c r="D1980">
        <v>0.59766662120819003</v>
      </c>
      <c r="E1980">
        <v>0.85065227746964001</v>
      </c>
      <c r="F1980">
        <v>1.2847981452941999</v>
      </c>
      <c r="G1980">
        <v>1.6510449647903001</v>
      </c>
      <c r="H1980">
        <v>2.2159991264343</v>
      </c>
      <c r="I1980" s="10">
        <f>IFERROR(EXP(TREND(LN($D$1:$H$1),LN(D1980:H1980),LN(Calculations!$B$2))),0)</f>
        <v>4.2072896877189928E-6</v>
      </c>
    </row>
    <row r="1981" spans="1:9" x14ac:dyDescent="0.35">
      <c r="A1981">
        <v>-78</v>
      </c>
      <c r="B1981">
        <v>24.5</v>
      </c>
      <c r="C1981">
        <f>ASIN(SQRT((SIN(RADIANS(PARAMETERS!$D$8-B1981)/2)*SIN(RADIANS(PARAMETERS!$D$8-B1981)/2))+(COS(RADIANS(B1981))*COS(RADIANS(PARAMETERS!$D$8))*SIN(RADIANS(PARAMETERS!$D$9-A1981)/2)*SIN(RADIANS(PARAMETERS!$D$9-A1981)/2))))*2*3958.756</f>
        <v>1288.1861066489164</v>
      </c>
      <c r="D1981">
        <v>0.63270789384841997</v>
      </c>
      <c r="E1981">
        <v>0.85108107328414995</v>
      </c>
      <c r="F1981">
        <v>1.2033785581589</v>
      </c>
      <c r="G1981">
        <v>1.4855916500091999</v>
      </c>
      <c r="H1981">
        <v>1.9022240638732999</v>
      </c>
      <c r="I1981" s="10">
        <f>IFERROR(EXP(TREND(LN($D$1:$H$1),LN(D1981:H1981),LN(Calculations!$B$2))),0)</f>
        <v>1.2864030836891684E-6</v>
      </c>
    </row>
    <row r="1982" spans="1:9" x14ac:dyDescent="0.35">
      <c r="A1982">
        <v>-77.5</v>
      </c>
      <c r="B1982">
        <v>24.5</v>
      </c>
      <c r="C1982">
        <f>ASIN(SQRT((SIN(RADIANS(PARAMETERS!$D$8-B1982)/2)*SIN(RADIANS(PARAMETERS!$D$8-B1982)/2))+(COS(RADIANS(B1982))*COS(RADIANS(PARAMETERS!$D$8))*SIN(RADIANS(PARAMETERS!$D$9-A1982)/2)*SIN(RADIANS(PARAMETERS!$D$9-A1982)/2))))*2*3958.756</f>
        <v>1260.0000249586844</v>
      </c>
      <c r="D1982">
        <v>0.69584101438521995</v>
      </c>
      <c r="E1982">
        <v>0.91715979576110995</v>
      </c>
      <c r="F1982">
        <v>1.2663613557816</v>
      </c>
      <c r="G1982">
        <v>1.5409150123596</v>
      </c>
      <c r="H1982">
        <v>1.9398872852325</v>
      </c>
      <c r="I1982" s="10">
        <f>IFERROR(EXP(TREND(LN($D$1:$H$1),LN(D1982:H1982),LN(Calculations!$B$2))),0)</f>
        <v>8.807516005517205E-7</v>
      </c>
    </row>
    <row r="1983" spans="1:9" x14ac:dyDescent="0.35">
      <c r="A1983">
        <v>-77</v>
      </c>
      <c r="B1983">
        <v>24.5</v>
      </c>
      <c r="C1983">
        <f>ASIN(SQRT((SIN(RADIANS(PARAMETERS!$D$8-B1983)/2)*SIN(RADIANS(PARAMETERS!$D$8-B1983)/2))+(COS(RADIANS(B1983))*COS(RADIANS(PARAMETERS!$D$8))*SIN(RADIANS(PARAMETERS!$D$9-A1983)/2)*SIN(RADIANS(PARAMETERS!$D$9-A1983)/2))))*2*3958.756</f>
        <v>1232.0180004227436</v>
      </c>
      <c r="D1983">
        <v>0.74980980157851995</v>
      </c>
      <c r="E1983">
        <v>0.99378424882889005</v>
      </c>
      <c r="F1983">
        <v>1.3810695409775</v>
      </c>
      <c r="G1983">
        <v>1.6871209144592001</v>
      </c>
      <c r="H1983">
        <v>2.1337821483611998</v>
      </c>
      <c r="I1983" s="10">
        <f>IFERROR(EXP(TREND(LN($D$1:$H$1),LN(D1983:H1983),LN(Calculations!$B$2))),0)</f>
        <v>1.2237893455241718E-6</v>
      </c>
    </row>
    <row r="1984" spans="1:9" x14ac:dyDescent="0.35">
      <c r="A1984">
        <v>-76.5</v>
      </c>
      <c r="B1984">
        <v>24.5</v>
      </c>
      <c r="C1984">
        <f>ASIN(SQRT((SIN(RADIANS(PARAMETERS!$D$8-B1984)/2)*SIN(RADIANS(PARAMETERS!$D$8-B1984)/2))+(COS(RADIANS(B1984))*COS(RADIANS(PARAMETERS!$D$8))*SIN(RADIANS(PARAMETERS!$D$9-A1984)/2)*SIN(RADIANS(PARAMETERS!$D$9-A1984)/2))))*2*3958.756</f>
        <v>1204.2545267356365</v>
      </c>
      <c r="D1984">
        <v>0.79379171133041004</v>
      </c>
      <c r="E1984">
        <v>1.0641769170761</v>
      </c>
      <c r="F1984">
        <v>1.4987840652466</v>
      </c>
      <c r="G1984">
        <v>1.84585916996</v>
      </c>
      <c r="H1984">
        <v>2.3198869228363002</v>
      </c>
      <c r="I1984" s="10">
        <f>IFERROR(EXP(TREND(LN($D$1:$H$1),LN(D1984:H1984),LN(Calculations!$B$2))),0)</f>
        <v>1.7499750958154841E-6</v>
      </c>
    </row>
    <row r="1985" spans="1:9" x14ac:dyDescent="0.35">
      <c r="A1985">
        <v>-76</v>
      </c>
      <c r="B1985">
        <v>24.5</v>
      </c>
      <c r="C1985">
        <f>ASIN(SQRT((SIN(RADIANS(PARAMETERS!$D$8-B1985)/2)*SIN(RADIANS(PARAMETERS!$D$8-B1985)/2))+(COS(RADIANS(B1985))*COS(RADIANS(PARAMETERS!$D$8))*SIN(RADIANS(PARAMETERS!$D$9-A1985)/2)*SIN(RADIANS(PARAMETERS!$D$9-A1985)/2))))*2*3958.756</f>
        <v>1176.7253400185257</v>
      </c>
      <c r="D1985">
        <v>0.82978004217148005</v>
      </c>
      <c r="E1985">
        <v>1.123496055603</v>
      </c>
      <c r="F1985">
        <v>1.6007434129714999</v>
      </c>
      <c r="G1985">
        <v>1.9853521585464</v>
      </c>
      <c r="H1985">
        <v>2.4467933177947998</v>
      </c>
      <c r="I1985" s="10">
        <f>IFERROR(EXP(TREND(LN($D$1:$H$1),LN(D1985:H1985),LN(Calculations!$B$2))),0)</f>
        <v>2.1840394684594825E-6</v>
      </c>
    </row>
    <row r="1986" spans="1:9" x14ac:dyDescent="0.35">
      <c r="A1986">
        <v>-75.5</v>
      </c>
      <c r="B1986">
        <v>24.5</v>
      </c>
      <c r="C1986">
        <f>ASIN(SQRT((SIN(RADIANS(PARAMETERS!$D$8-B1986)/2)*SIN(RADIANS(PARAMETERS!$D$8-B1986)/2))+(COS(RADIANS(B1986))*COS(RADIANS(PARAMETERS!$D$8))*SIN(RADIANS(PARAMETERS!$D$9-A1986)/2)*SIN(RADIANS(PARAMETERS!$D$9-A1986)/2))))*2*3958.756</f>
        <v>1149.4475378372038</v>
      </c>
      <c r="D1986">
        <v>0.83453637361526001</v>
      </c>
      <c r="E1986">
        <v>1.1345431804657</v>
      </c>
      <c r="F1986">
        <v>1.6241858005523999</v>
      </c>
      <c r="G1986">
        <v>2.0202596187592001</v>
      </c>
      <c r="H1986">
        <v>2.4808051586150999</v>
      </c>
      <c r="I1986" s="10">
        <f>IFERROR(EXP(TREND(LN($D$1:$H$1),LN(D1986:H1986),LN(Calculations!$B$2))),0)</f>
        <v>2.3746189513036998E-6</v>
      </c>
    </row>
    <row r="1987" spans="1:9" x14ac:dyDescent="0.35">
      <c r="A1987">
        <v>-75</v>
      </c>
      <c r="B1987">
        <v>24.5</v>
      </c>
      <c r="C1987">
        <f>ASIN(SQRT((SIN(RADIANS(PARAMETERS!$D$8-B1987)/2)*SIN(RADIANS(PARAMETERS!$D$8-B1987)/2))+(COS(RADIANS(B1987))*COS(RADIANS(PARAMETERS!$D$8))*SIN(RADIANS(PARAMETERS!$D$9-A1987)/2)*SIN(RADIANS(PARAMETERS!$D$9-A1987)/2))))*2*3958.756</f>
        <v>1122.4397091170185</v>
      </c>
      <c r="D1987">
        <v>0.81141364574431996</v>
      </c>
      <c r="E1987">
        <v>1.1010774374008001</v>
      </c>
      <c r="F1987">
        <v>1.5728876590729</v>
      </c>
      <c r="G1987">
        <v>1.9538923501968</v>
      </c>
      <c r="H1987">
        <v>2.4242935180664</v>
      </c>
      <c r="I1987" s="10">
        <f>IFERROR(EXP(TREND(LN($D$1:$H$1),LN(D1987:H1987),LN(Calculations!$B$2))),0)</f>
        <v>2.2533526873427768E-6</v>
      </c>
    </row>
    <row r="1988" spans="1:9" x14ac:dyDescent="0.35">
      <c r="A1988">
        <v>-74.5</v>
      </c>
      <c r="B1988">
        <v>24.5</v>
      </c>
      <c r="C1988">
        <f>ASIN(SQRT((SIN(RADIANS(PARAMETERS!$D$8-B1988)/2)*SIN(RADIANS(PARAMETERS!$D$8-B1988)/2))+(COS(RADIANS(B1988))*COS(RADIANS(PARAMETERS!$D$8))*SIN(RADIANS(PARAMETERS!$D$9-A1988)/2)*SIN(RADIANS(PARAMETERS!$D$9-A1988)/2))))*2*3958.756</f>
        <v>1095.7220754803957</v>
      </c>
      <c r="D1988">
        <v>0.74653631448746005</v>
      </c>
      <c r="E1988">
        <v>1.0053395032882999</v>
      </c>
      <c r="F1988">
        <v>1.4233814477921001</v>
      </c>
      <c r="G1988">
        <v>1.7586102485657</v>
      </c>
      <c r="H1988">
        <v>2.2538650035857999</v>
      </c>
      <c r="I1988" s="10">
        <f>IFERROR(EXP(TREND(LN($D$1:$H$1),LN(D1988:H1988),LN(Calculations!$B$2))),0)</f>
        <v>1.8687181943494082E-6</v>
      </c>
    </row>
    <row r="1989" spans="1:9" x14ac:dyDescent="0.35">
      <c r="A1989">
        <v>-74</v>
      </c>
      <c r="B1989">
        <v>24.5</v>
      </c>
      <c r="C1989">
        <f>ASIN(SQRT((SIN(RADIANS(PARAMETERS!$D$8-B1989)/2)*SIN(RADIANS(PARAMETERS!$D$8-B1989)/2))+(COS(RADIANS(B1989))*COS(RADIANS(PARAMETERS!$D$8))*SIN(RADIANS(PARAMETERS!$D$9-A1989)/2)*SIN(RADIANS(PARAMETERS!$D$9-A1989)/2))))*2*3958.756</f>
        <v>1069.3166443641505</v>
      </c>
      <c r="D1989">
        <v>0.67421615123749001</v>
      </c>
      <c r="E1989">
        <v>0.89475405216216997</v>
      </c>
      <c r="F1989">
        <v>1.2453328371048</v>
      </c>
      <c r="G1989">
        <v>1.5227075815201001</v>
      </c>
      <c r="H1989">
        <v>1.9279253482819001</v>
      </c>
      <c r="I1989" s="10">
        <f>IFERROR(EXP(TREND(LN($D$1:$H$1),LN(D1989:H1989),LN(Calculations!$B$2))),0)</f>
        <v>1.0073703458700091E-6</v>
      </c>
    </row>
    <row r="1990" spans="1:9" x14ac:dyDescent="0.35">
      <c r="A1990">
        <v>-73.5</v>
      </c>
      <c r="B1990">
        <v>24.5</v>
      </c>
      <c r="C1990">
        <f>ASIN(SQRT((SIN(RADIANS(PARAMETERS!$D$8-B1990)/2)*SIN(RADIANS(PARAMETERS!$D$8-B1990)/2))+(COS(RADIANS(B1990))*COS(RADIANS(PARAMETERS!$D$8))*SIN(RADIANS(PARAMETERS!$D$9-A1990)/2)*SIN(RADIANS(PARAMETERS!$D$9-A1990)/2))))*2*3958.756</f>
        <v>1043.2473740182202</v>
      </c>
      <c r="D1990">
        <v>0.57537925243377996</v>
      </c>
      <c r="E1990">
        <v>0.74861073493957997</v>
      </c>
      <c r="F1990">
        <v>1.0180940628052</v>
      </c>
      <c r="G1990">
        <v>1.2274570465087999</v>
      </c>
      <c r="H1990">
        <v>1.5286476612091</v>
      </c>
      <c r="I1990" s="10">
        <f>IFERROR(EXP(TREND(LN($D$1:$H$1),LN(D1990:H1990),LN(Calculations!$B$2))),0)</f>
        <v>3.7273281501019888E-7</v>
      </c>
    </row>
    <row r="1991" spans="1:9" x14ac:dyDescent="0.35">
      <c r="A1991">
        <v>-73</v>
      </c>
      <c r="B1991">
        <v>24.5</v>
      </c>
      <c r="C1991">
        <f>ASIN(SQRT((SIN(RADIANS(PARAMETERS!$D$8-B1991)/2)*SIN(RADIANS(PARAMETERS!$D$8-B1991)/2))+(COS(RADIANS(B1991))*COS(RADIANS(PARAMETERS!$D$8))*SIN(RADIANS(PARAMETERS!$D$9-A1991)/2)*SIN(RADIANS(PARAMETERS!$D$9-A1991)/2))))*2*3958.756</f>
        <v>1017.5403501176024</v>
      </c>
      <c r="D1991">
        <v>0.47222709655762002</v>
      </c>
      <c r="E1991">
        <v>0.59934079647063998</v>
      </c>
      <c r="F1991">
        <v>0.79179602861403997</v>
      </c>
      <c r="G1991">
        <v>0.93793469667435003</v>
      </c>
      <c r="H1991">
        <v>1.1441595554352</v>
      </c>
      <c r="I1991" s="10">
        <f>IFERROR(EXP(TREND(LN($D$1:$H$1),LN(D1991:H1991),LN(Calculations!$B$2))),0)</f>
        <v>8.5165863342402457E-8</v>
      </c>
    </row>
    <row r="1992" spans="1:9" x14ac:dyDescent="0.35">
      <c r="A1992">
        <v>-72.5</v>
      </c>
      <c r="B1992">
        <v>24.5</v>
      </c>
      <c r="C1992">
        <f>ASIN(SQRT((SIN(RADIANS(PARAMETERS!$D$8-B1992)/2)*SIN(RADIANS(PARAMETERS!$D$8-B1992)/2))+(COS(RADIANS(B1992))*COS(RADIANS(PARAMETERS!$D$8))*SIN(RADIANS(PARAMETERS!$D$9-A1992)/2)*SIN(RADIANS(PARAMETERS!$D$9-A1992)/2))))*2*3958.756</f>
        <v>992.22397320176594</v>
      </c>
      <c r="D1992">
        <v>0.36634331941604997</v>
      </c>
      <c r="E1992">
        <v>0.45528623461723</v>
      </c>
      <c r="F1992">
        <v>0.58689689636230002</v>
      </c>
      <c r="G1992">
        <v>0.68491399288177002</v>
      </c>
      <c r="H1992">
        <v>0.82099497318268</v>
      </c>
      <c r="I1992" s="10">
        <f>IFERROR(EXP(TREND(LN($D$1:$H$1),LN(D1992:H1992),LN(Calculations!$B$2))),0)</f>
        <v>1.4661767931454065E-8</v>
      </c>
    </row>
    <row r="1993" spans="1:9" x14ac:dyDescent="0.35">
      <c r="A1993">
        <v>-72</v>
      </c>
      <c r="B1993">
        <v>24.5</v>
      </c>
      <c r="C1993">
        <f>ASIN(SQRT((SIN(RADIANS(PARAMETERS!$D$8-B1993)/2)*SIN(RADIANS(PARAMETERS!$D$8-B1993)/2))+(COS(RADIANS(B1993))*COS(RADIANS(PARAMETERS!$D$8))*SIN(RADIANS(PARAMETERS!$D$9-A1993)/2)*SIN(RADIANS(PARAMETERS!$D$9-A1993)/2))))*2*3958.756</f>
        <v>967.32915545060496</v>
      </c>
      <c r="D1993">
        <v>0.20462979376316001</v>
      </c>
      <c r="E1993">
        <v>0.24877217411995001</v>
      </c>
      <c r="F1993">
        <v>0.31254094839096003</v>
      </c>
      <c r="G1993">
        <v>0.35907554626464999</v>
      </c>
      <c r="H1993">
        <v>0.42258757352829002</v>
      </c>
      <c r="I1993" s="10">
        <f>IFERROR(EXP(TREND(LN($D$1:$H$1),LN(D1993:H1993),LN(Calculations!$B$2))),0)</f>
        <v>5.6923825348319268E-10</v>
      </c>
    </row>
    <row r="1994" spans="1:9" x14ac:dyDescent="0.35">
      <c r="A1994">
        <v>-71.5</v>
      </c>
      <c r="B1994">
        <v>24.5</v>
      </c>
      <c r="C1994">
        <f>ASIN(SQRT((SIN(RADIANS(PARAMETERS!$D$8-B1994)/2)*SIN(RADIANS(PARAMETERS!$D$8-B1994)/2))+(COS(RADIANS(B1994))*COS(RADIANS(PARAMETERS!$D$8))*SIN(RADIANS(PARAMETERS!$D$9-A1994)/2)*SIN(RADIANS(PARAMETERS!$D$9-A1994)/2))))*2*3958.756</f>
        <v>942.88952436685327</v>
      </c>
      <c r="D1994">
        <v>0</v>
      </c>
      <c r="E1994">
        <v>0</v>
      </c>
      <c r="F1994">
        <v>0</v>
      </c>
      <c r="G1994">
        <v>0</v>
      </c>
      <c r="H1994">
        <v>0</v>
      </c>
      <c r="I1994" s="10">
        <f>IFERROR(EXP(TREND(LN($D$1:$H$1),LN(D1994:H1994),LN(Calculations!$B$2))),0)</f>
        <v>0</v>
      </c>
    </row>
    <row r="1995" spans="1:9" x14ac:dyDescent="0.35">
      <c r="A1995">
        <v>-71</v>
      </c>
      <c r="B1995">
        <v>24.5</v>
      </c>
      <c r="C1995">
        <f>ASIN(SQRT((SIN(RADIANS(PARAMETERS!$D$8-B1995)/2)*SIN(RADIANS(PARAMETERS!$D$8-B1995)/2))+(COS(RADIANS(B1995))*COS(RADIANS(PARAMETERS!$D$8))*SIN(RADIANS(PARAMETERS!$D$9-A1995)/2)*SIN(RADIANS(PARAMETERS!$D$9-A1995)/2))))*2*3958.756</f>
        <v>918.94162971010257</v>
      </c>
      <c r="D1995">
        <v>0</v>
      </c>
      <c r="E1995">
        <v>0</v>
      </c>
      <c r="F1995">
        <v>0</v>
      </c>
      <c r="G1995">
        <v>0</v>
      </c>
      <c r="H1995">
        <v>0</v>
      </c>
      <c r="I1995" s="10">
        <f>IFERROR(EXP(TREND(LN($D$1:$H$1),LN(D1995:H1995),LN(Calculations!$B$2))),0)</f>
        <v>0</v>
      </c>
    </row>
    <row r="1996" spans="1:9" x14ac:dyDescent="0.35">
      <c r="A1996">
        <v>-70.5</v>
      </c>
      <c r="B1996">
        <v>24.5</v>
      </c>
      <c r="C1996">
        <f>ASIN(SQRT((SIN(RADIANS(PARAMETERS!$D$8-B1996)/2)*SIN(RADIANS(PARAMETERS!$D$8-B1996)/2))+(COS(RADIANS(B1996))*COS(RADIANS(PARAMETERS!$D$8))*SIN(RADIANS(PARAMETERS!$D$9-A1996)/2)*SIN(RADIANS(PARAMETERS!$D$9-A1996)/2))))*2*3958.756</f>
        <v>895.52514846334475</v>
      </c>
      <c r="D1996">
        <v>0</v>
      </c>
      <c r="E1996">
        <v>0</v>
      </c>
      <c r="F1996">
        <v>0</v>
      </c>
      <c r="G1996">
        <v>0</v>
      </c>
      <c r="H1996">
        <v>0</v>
      </c>
      <c r="I1996" s="10">
        <f>IFERROR(EXP(TREND(LN($D$1:$H$1),LN(D1996:H1996),LN(Calculations!$B$2))),0)</f>
        <v>0</v>
      </c>
    </row>
    <row r="1997" spans="1:9" x14ac:dyDescent="0.35">
      <c r="A1997">
        <v>-70</v>
      </c>
      <c r="B1997">
        <v>24.5</v>
      </c>
      <c r="C1997">
        <f>ASIN(SQRT((SIN(RADIANS(PARAMETERS!$D$8-B1997)/2)*SIN(RADIANS(PARAMETERS!$D$8-B1997)/2))+(COS(RADIANS(B1997))*COS(RADIANS(PARAMETERS!$D$8))*SIN(RADIANS(PARAMETERS!$D$9-A1997)/2)*SIN(RADIANS(PARAMETERS!$D$9-A1997)/2))))*2*3958.756</f>
        <v>872.68308065849249</v>
      </c>
      <c r="D1997">
        <v>0</v>
      </c>
      <c r="E1997">
        <v>0</v>
      </c>
      <c r="F1997">
        <v>0</v>
      </c>
      <c r="G1997">
        <v>0</v>
      </c>
      <c r="H1997">
        <v>0</v>
      </c>
      <c r="I1997" s="10">
        <f>IFERROR(EXP(TREND(LN($D$1:$H$1),LN(D1997:H1997),LN(Calculations!$B$2))),0)</f>
        <v>0</v>
      </c>
    </row>
    <row r="1998" spans="1:9" x14ac:dyDescent="0.35">
      <c r="A1998">
        <v>-69.5</v>
      </c>
      <c r="B1998">
        <v>24.5</v>
      </c>
      <c r="C1998">
        <f>ASIN(SQRT((SIN(RADIANS(PARAMETERS!$D$8-B1998)/2)*SIN(RADIANS(PARAMETERS!$D$8-B1998)/2))+(COS(RADIANS(B1998))*COS(RADIANS(PARAMETERS!$D$8))*SIN(RADIANS(PARAMETERS!$D$9-A1998)/2)*SIN(RADIANS(PARAMETERS!$D$9-A1998)/2))))*2*3958.756</f>
        <v>850.46192650440003</v>
      </c>
      <c r="D1998">
        <v>0</v>
      </c>
      <c r="E1998">
        <v>0</v>
      </c>
      <c r="F1998">
        <v>0</v>
      </c>
      <c r="G1998">
        <v>0</v>
      </c>
      <c r="H1998">
        <v>0</v>
      </c>
      <c r="I1998" s="10">
        <f>IFERROR(EXP(TREND(LN($D$1:$H$1),LN(D1998:H1998),LN(Calculations!$B$2))),0)</f>
        <v>0</v>
      </c>
    </row>
    <row r="1999" spans="1:9" x14ac:dyDescent="0.35">
      <c r="A1999">
        <v>-69</v>
      </c>
      <c r="B1999">
        <v>24.5</v>
      </c>
      <c r="C1999">
        <f>ASIN(SQRT((SIN(RADIANS(PARAMETERS!$D$8-B1999)/2)*SIN(RADIANS(PARAMETERS!$D$8-B1999)/2))+(COS(RADIANS(B1999))*COS(RADIANS(PARAMETERS!$D$8))*SIN(RADIANS(PARAMETERS!$D$9-A1999)/2)*SIN(RADIANS(PARAMETERS!$D$9-A1999)/2))))*2*3958.756</f>
        <v>828.91183243779085</v>
      </c>
      <c r="D1999">
        <v>0</v>
      </c>
      <c r="E1999">
        <v>0</v>
      </c>
      <c r="F1999">
        <v>0</v>
      </c>
      <c r="G1999">
        <v>0</v>
      </c>
      <c r="H1999">
        <v>0</v>
      </c>
      <c r="I1999" s="10">
        <f>IFERROR(EXP(TREND(LN($D$1:$H$1),LN(D1999:H1999),LN(Calculations!$B$2))),0)</f>
        <v>0</v>
      </c>
    </row>
    <row r="2000" spans="1:9" x14ac:dyDescent="0.35">
      <c r="A2000">
        <v>-68.5</v>
      </c>
      <c r="B2000">
        <v>24.5</v>
      </c>
      <c r="C2000">
        <f>ASIN(SQRT((SIN(RADIANS(PARAMETERS!$D$8-B2000)/2)*SIN(RADIANS(PARAMETERS!$D$8-B2000)/2))+(COS(RADIANS(B2000))*COS(RADIANS(PARAMETERS!$D$8))*SIN(RADIANS(PARAMETERS!$D$9-A2000)/2)*SIN(RADIANS(PARAMETERS!$D$9-A2000)/2))))*2*3958.756</f>
        <v>808.08669049000821</v>
      </c>
      <c r="D2000">
        <v>0</v>
      </c>
      <c r="E2000">
        <v>0</v>
      </c>
      <c r="F2000">
        <v>0</v>
      </c>
      <c r="G2000">
        <v>0</v>
      </c>
      <c r="H2000">
        <v>0</v>
      </c>
      <c r="I2000" s="10">
        <f>IFERROR(EXP(TREND(LN($D$1:$H$1),LN(D2000:H2000),LN(Calculations!$B$2))),0)</f>
        <v>0</v>
      </c>
    </row>
    <row r="2001" spans="1:9" x14ac:dyDescent="0.35">
      <c r="A2001">
        <v>-68</v>
      </c>
      <c r="B2001">
        <v>24.5</v>
      </c>
      <c r="C2001">
        <f>ASIN(SQRT((SIN(RADIANS(PARAMETERS!$D$8-B2001)/2)*SIN(RADIANS(PARAMETERS!$D$8-B2001)/2))+(COS(RADIANS(B2001))*COS(RADIANS(PARAMETERS!$D$8))*SIN(RADIANS(PARAMETERS!$D$9-A2001)/2)*SIN(RADIANS(PARAMETERS!$D$9-A2001)/2))))*2*3958.756</f>
        <v>788.04417184138629</v>
      </c>
      <c r="D2001">
        <v>0</v>
      </c>
      <c r="E2001">
        <v>0</v>
      </c>
      <c r="F2001">
        <v>0</v>
      </c>
      <c r="G2001">
        <v>0</v>
      </c>
      <c r="H2001">
        <v>0</v>
      </c>
      <c r="I2001" s="10">
        <f>IFERROR(EXP(TREND(LN($D$1:$H$1),LN(D2001:H2001),LN(Calculations!$B$2))),0)</f>
        <v>0</v>
      </c>
    </row>
    <row r="2002" spans="1:9" x14ac:dyDescent="0.35">
      <c r="A2002">
        <v>-67.5</v>
      </c>
      <c r="B2002">
        <v>24.5</v>
      </c>
      <c r="C2002">
        <f>ASIN(SQRT((SIN(RADIANS(PARAMETERS!$D$8-B2002)/2)*SIN(RADIANS(PARAMETERS!$D$8-B2002)/2))+(COS(RADIANS(B2002))*COS(RADIANS(PARAMETERS!$D$8))*SIN(RADIANS(PARAMETERS!$D$9-A2002)/2)*SIN(RADIANS(PARAMETERS!$D$9-A2002)/2))))*2*3958.756</f>
        <v>768.84567184060052</v>
      </c>
      <c r="D2002">
        <v>0</v>
      </c>
      <c r="E2002">
        <v>0</v>
      </c>
      <c r="F2002">
        <v>0</v>
      </c>
      <c r="G2002">
        <v>0</v>
      </c>
      <c r="H2002">
        <v>0</v>
      </c>
      <c r="I2002" s="10">
        <f>IFERROR(EXP(TREND(LN($D$1:$H$1),LN(D2002:H2002),LN(Calculations!$B$2))),0)</f>
        <v>0</v>
      </c>
    </row>
    <row r="2003" spans="1:9" x14ac:dyDescent="0.35">
      <c r="A2003">
        <v>-67</v>
      </c>
      <c r="B2003">
        <v>24.5</v>
      </c>
      <c r="C2003">
        <f>ASIN(SQRT((SIN(RADIANS(PARAMETERS!$D$8-B2003)/2)*SIN(RADIANS(PARAMETERS!$D$8-B2003)/2))+(COS(RADIANS(B2003))*COS(RADIANS(PARAMETERS!$D$8))*SIN(RADIANS(PARAMETERS!$D$9-A2003)/2)*SIN(RADIANS(PARAMETERS!$D$9-A2003)/2))))*2*3958.756</f>
        <v>750.55614046640596</v>
      </c>
      <c r="D2003">
        <v>0</v>
      </c>
      <c r="E2003">
        <v>0</v>
      </c>
      <c r="F2003">
        <v>0</v>
      </c>
      <c r="G2003">
        <v>0</v>
      </c>
      <c r="H2003">
        <v>0</v>
      </c>
      <c r="I2003" s="10">
        <f>IFERROR(EXP(TREND(LN($D$1:$H$1),LN(D2003:H2003),LN(Calculations!$B$2))),0)</f>
        <v>0</v>
      </c>
    </row>
    <row r="2004" spans="1:9" x14ac:dyDescent="0.35">
      <c r="A2004">
        <v>-66.5</v>
      </c>
      <c r="B2004">
        <v>24.5</v>
      </c>
      <c r="C2004">
        <f>ASIN(SQRT((SIN(RADIANS(PARAMETERS!$D$8-B2004)/2)*SIN(RADIANS(PARAMETERS!$D$8-B2004)/2))+(COS(RADIANS(B2004))*COS(RADIANS(PARAMETERS!$D$8))*SIN(RADIANS(PARAMETERS!$D$9-A2004)/2)*SIN(RADIANS(PARAMETERS!$D$9-A2004)/2))))*2*3958.756</f>
        <v>733.24376975371206</v>
      </c>
      <c r="D2004">
        <v>0</v>
      </c>
      <c r="E2004">
        <v>0</v>
      </c>
      <c r="F2004">
        <v>0</v>
      </c>
      <c r="G2004">
        <v>0</v>
      </c>
      <c r="H2004">
        <v>0</v>
      </c>
      <c r="I2004" s="10">
        <f>IFERROR(EXP(TREND(LN($D$1:$H$1),LN(D2004:H2004),LN(Calculations!$B$2))),0)</f>
        <v>0</v>
      </c>
    </row>
    <row r="2005" spans="1:9" x14ac:dyDescent="0.35">
      <c r="A2005">
        <v>-66</v>
      </c>
      <c r="B2005">
        <v>24.5</v>
      </c>
      <c r="C2005">
        <f>ASIN(SQRT((SIN(RADIANS(PARAMETERS!$D$8-B2005)/2)*SIN(RADIANS(PARAMETERS!$D$8-B2005)/2))+(COS(RADIANS(B2005))*COS(RADIANS(PARAMETERS!$D$8))*SIN(RADIANS(PARAMETERS!$D$9-A2005)/2)*SIN(RADIANS(PARAMETERS!$D$9-A2005)/2))))*2*3958.756</f>
        <v>716.97950884574948</v>
      </c>
      <c r="D2005">
        <v>0</v>
      </c>
      <c r="E2005">
        <v>0</v>
      </c>
      <c r="F2005">
        <v>0</v>
      </c>
      <c r="G2005">
        <v>0</v>
      </c>
      <c r="H2005">
        <v>0</v>
      </c>
      <c r="I2005" s="10">
        <f>IFERROR(EXP(TREND(LN($D$1:$H$1),LN(D2005:H2005),LN(Calculations!$B$2))),0)</f>
        <v>0</v>
      </c>
    </row>
    <row r="2006" spans="1:9" x14ac:dyDescent="0.35">
      <c r="A2006">
        <v>-65.5</v>
      </c>
      <c r="B2006">
        <v>24.5</v>
      </c>
      <c r="C2006">
        <f>ASIN(SQRT((SIN(RADIANS(PARAMETERS!$D$8-B2006)/2)*SIN(RADIANS(PARAMETERS!$D$8-B2006)/2))+(COS(RADIANS(B2006))*COS(RADIANS(PARAMETERS!$D$8))*SIN(RADIANS(PARAMETERS!$D$9-A2006)/2)*SIN(RADIANS(PARAMETERS!$D$9-A2006)/2))))*2*3958.756</f>
        <v>701.83637900372423</v>
      </c>
      <c r="D2006">
        <v>0</v>
      </c>
      <c r="E2006">
        <v>0</v>
      </c>
      <c r="F2006">
        <v>0</v>
      </c>
      <c r="G2006">
        <v>0</v>
      </c>
      <c r="H2006">
        <v>0</v>
      </c>
      <c r="I2006" s="10">
        <f>IFERROR(EXP(TREND(LN($D$1:$H$1),LN(D2006:H2006),LN(Calculations!$B$2))),0)</f>
        <v>0</v>
      </c>
    </row>
    <row r="2007" spans="1:9" x14ac:dyDescent="0.35">
      <c r="A2007">
        <v>-65</v>
      </c>
      <c r="B2007">
        <v>24.5</v>
      </c>
      <c r="C2007">
        <f>ASIN(SQRT((SIN(RADIANS(PARAMETERS!$D$8-B2007)/2)*SIN(RADIANS(PARAMETERS!$D$8-B2007)/2))+(COS(RADIANS(B2007))*COS(RADIANS(PARAMETERS!$D$8))*SIN(RADIANS(PARAMETERS!$D$9-A2007)/2)*SIN(RADIANS(PARAMETERS!$D$9-A2007)/2))))*2*3958.756</f>
        <v>687.88856614608528</v>
      </c>
      <c r="D2007">
        <v>0</v>
      </c>
      <c r="E2007">
        <v>0</v>
      </c>
      <c r="F2007">
        <v>0</v>
      </c>
      <c r="G2007">
        <v>0</v>
      </c>
      <c r="H2007">
        <v>0</v>
      </c>
      <c r="I2007" s="10">
        <f>IFERROR(EXP(TREND(LN($D$1:$H$1),LN(D2007:H2007),LN(Calculations!$B$2))),0)</f>
        <v>0</v>
      </c>
    </row>
    <row r="2008" spans="1:9" x14ac:dyDescent="0.35">
      <c r="A2008">
        <v>-64.5</v>
      </c>
      <c r="B2008">
        <v>24.5</v>
      </c>
      <c r="C2008">
        <f>ASIN(SQRT((SIN(RADIANS(PARAMETERS!$D$8-B2008)/2)*SIN(RADIANS(PARAMETERS!$D$8-B2008)/2))+(COS(RADIANS(B2008))*COS(RADIANS(PARAMETERS!$D$8))*SIN(RADIANS(PARAMETERS!$D$9-A2008)/2)*SIN(RADIANS(PARAMETERS!$D$9-A2008)/2))))*2*3958.756</f>
        <v>675.21027828728154</v>
      </c>
      <c r="D2008">
        <v>0</v>
      </c>
      <c r="E2008">
        <v>0</v>
      </c>
      <c r="F2008">
        <v>0</v>
      </c>
      <c r="G2008">
        <v>0</v>
      </c>
      <c r="H2008">
        <v>0</v>
      </c>
      <c r="I2008" s="10">
        <f>IFERROR(EXP(TREND(LN($D$1:$H$1),LN(D2008:H2008),LN(Calculations!$B$2))),0)</f>
        <v>0</v>
      </c>
    </row>
    <row r="2009" spans="1:9" x14ac:dyDescent="0.35">
      <c r="A2009">
        <v>-64</v>
      </c>
      <c r="B2009">
        <v>24.5</v>
      </c>
      <c r="C2009">
        <f>ASIN(SQRT((SIN(RADIANS(PARAMETERS!$D$8-B2009)/2)*SIN(RADIANS(PARAMETERS!$D$8-B2009)/2))+(COS(RADIANS(B2009))*COS(RADIANS(PARAMETERS!$D$8))*SIN(RADIANS(PARAMETERS!$D$9-A2009)/2)*SIN(RADIANS(PARAMETERS!$D$9-A2009)/2))))*2*3958.756</f>
        <v>663.87437027051601</v>
      </c>
      <c r="D2009">
        <v>0</v>
      </c>
      <c r="E2009">
        <v>0</v>
      </c>
      <c r="F2009">
        <v>0</v>
      </c>
      <c r="G2009">
        <v>0</v>
      </c>
      <c r="H2009">
        <v>0</v>
      </c>
      <c r="I2009" s="10">
        <f>IFERROR(EXP(TREND(LN($D$1:$H$1),LN(D2009:H2009),LN(Calculations!$B$2))),0)</f>
        <v>0</v>
      </c>
    </row>
    <row r="2010" spans="1:9" x14ac:dyDescent="0.35">
      <c r="A2010">
        <v>-63.5</v>
      </c>
      <c r="B2010">
        <v>24.5</v>
      </c>
      <c r="C2010">
        <f>ASIN(SQRT((SIN(RADIANS(PARAMETERS!$D$8-B2010)/2)*SIN(RADIANS(PARAMETERS!$D$8-B2010)/2))+(COS(RADIANS(B2010))*COS(RADIANS(PARAMETERS!$D$8))*SIN(RADIANS(PARAMETERS!$D$9-A2010)/2)*SIN(RADIANS(PARAMETERS!$D$9-A2010)/2))))*2*3958.756</f>
        <v>653.95075844969324</v>
      </c>
      <c r="D2010">
        <v>0</v>
      </c>
      <c r="E2010">
        <v>0</v>
      </c>
      <c r="F2010">
        <v>0</v>
      </c>
      <c r="G2010">
        <v>0</v>
      </c>
      <c r="H2010">
        <v>0</v>
      </c>
      <c r="I2010" s="10">
        <f>IFERROR(EXP(TREND(LN($D$1:$H$1),LN(D2010:H2010),LN(Calculations!$B$2))),0)</f>
        <v>0</v>
      </c>
    </row>
    <row r="2011" spans="1:9" x14ac:dyDescent="0.35">
      <c r="A2011">
        <v>-63</v>
      </c>
      <c r="B2011">
        <v>24.5</v>
      </c>
      <c r="C2011">
        <f>ASIN(SQRT((SIN(RADIANS(PARAMETERS!$D$8-B2011)/2)*SIN(RADIANS(PARAMETERS!$D$8-B2011)/2))+(COS(RADIANS(B2011))*COS(RADIANS(PARAMETERS!$D$8))*SIN(RADIANS(PARAMETERS!$D$9-A2011)/2)*SIN(RADIANS(PARAMETERS!$D$9-A2011)/2))))*2*3958.756</f>
        <v>645.50467245285881</v>
      </c>
      <c r="D2011">
        <v>0</v>
      </c>
      <c r="E2011">
        <v>0</v>
      </c>
      <c r="F2011">
        <v>0</v>
      </c>
      <c r="G2011">
        <v>0</v>
      </c>
      <c r="H2011">
        <v>0</v>
      </c>
      <c r="I2011" s="10">
        <f>IFERROR(EXP(TREND(LN($D$1:$H$1),LN(D2011:H2011),LN(Calculations!$B$2))),0)</f>
        <v>0</v>
      </c>
    </row>
    <row r="2012" spans="1:9" x14ac:dyDescent="0.35">
      <c r="A2012">
        <v>-62.5</v>
      </c>
      <c r="B2012">
        <v>24.5</v>
      </c>
      <c r="C2012">
        <f>ASIN(SQRT((SIN(RADIANS(PARAMETERS!$D$8-B2012)/2)*SIN(RADIANS(PARAMETERS!$D$8-B2012)/2))+(COS(RADIANS(B2012))*COS(RADIANS(PARAMETERS!$D$8))*SIN(RADIANS(PARAMETERS!$D$9-A2012)/2)*SIN(RADIANS(PARAMETERS!$D$9-A2012)/2))))*2*3958.756</f>
        <v>638.59481753061448</v>
      </c>
      <c r="D2012">
        <v>0</v>
      </c>
      <c r="E2012">
        <v>0</v>
      </c>
      <c r="F2012">
        <v>0</v>
      </c>
      <c r="G2012">
        <v>0</v>
      </c>
      <c r="H2012">
        <v>0</v>
      </c>
      <c r="I2012" s="10">
        <f>IFERROR(EXP(TREND(LN($D$1:$H$1),LN(D2012:H2012),LN(Calculations!$B$2))),0)</f>
        <v>0</v>
      </c>
    </row>
    <row r="2013" spans="1:9" x14ac:dyDescent="0.35">
      <c r="A2013">
        <v>-62</v>
      </c>
      <c r="B2013">
        <v>24.5</v>
      </c>
      <c r="C2013">
        <f>ASIN(SQRT((SIN(RADIANS(PARAMETERS!$D$8-B2013)/2)*SIN(RADIANS(PARAMETERS!$D$8-B2013)/2))+(COS(RADIANS(B2013))*COS(RADIANS(PARAMETERS!$D$8))*SIN(RADIANS(PARAMETERS!$D$9-A2013)/2)*SIN(RADIANS(PARAMETERS!$D$9-A2013)/2))))*2*3958.756</f>
        <v>633.27154561270163</v>
      </c>
      <c r="D2013">
        <v>0</v>
      </c>
      <c r="E2013">
        <v>0</v>
      </c>
      <c r="F2013">
        <v>0</v>
      </c>
      <c r="G2013">
        <v>0</v>
      </c>
      <c r="H2013">
        <v>0</v>
      </c>
      <c r="I2013" s="10">
        <f>IFERROR(EXP(TREND(LN($D$1:$H$1),LN(D2013:H2013),LN(Calculations!$B$2))),0)</f>
        <v>0</v>
      </c>
    </row>
    <row r="2014" spans="1:9" x14ac:dyDescent="0.35">
      <c r="A2014">
        <v>-61.5</v>
      </c>
      <c r="B2014">
        <v>24.5</v>
      </c>
      <c r="C2014">
        <f>ASIN(SQRT((SIN(RADIANS(PARAMETERS!$D$8-B2014)/2)*SIN(RADIANS(PARAMETERS!$D$8-B2014)/2))+(COS(RADIANS(B2014))*COS(RADIANS(PARAMETERS!$D$8))*SIN(RADIANS(PARAMETERS!$D$9-A2014)/2)*SIN(RADIANS(PARAMETERS!$D$9-A2014)/2))))*2*3958.756</f>
        <v>629.57515148023538</v>
      </c>
      <c r="D2014">
        <v>0</v>
      </c>
      <c r="E2014">
        <v>0</v>
      </c>
      <c r="F2014">
        <v>0</v>
      </c>
      <c r="G2014">
        <v>0</v>
      </c>
      <c r="H2014">
        <v>0</v>
      </c>
      <c r="I2014" s="10">
        <f>IFERROR(EXP(TREND(LN($D$1:$H$1),LN(D2014:H2014),LN(Calculations!$B$2))),0)</f>
        <v>0</v>
      </c>
    </row>
    <row r="2015" spans="1:9" x14ac:dyDescent="0.35">
      <c r="A2015">
        <v>-61</v>
      </c>
      <c r="B2015">
        <v>24.5</v>
      </c>
      <c r="C2015">
        <f>ASIN(SQRT((SIN(RADIANS(PARAMETERS!$D$8-B2015)/2)*SIN(RADIANS(PARAMETERS!$D$8-B2015)/2))+(COS(RADIANS(B2015))*COS(RADIANS(PARAMETERS!$D$8))*SIN(RADIANS(PARAMETERS!$D$9-A2015)/2)*SIN(RADIANS(PARAMETERS!$D$9-A2015)/2))))*2*3958.756</f>
        <v>627.53441773788279</v>
      </c>
      <c r="D2015">
        <v>0</v>
      </c>
      <c r="E2015">
        <v>0</v>
      </c>
      <c r="F2015">
        <v>0</v>
      </c>
      <c r="G2015">
        <v>0</v>
      </c>
      <c r="H2015">
        <v>0</v>
      </c>
      <c r="I2015" s="10">
        <f>IFERROR(EXP(TREND(LN($D$1:$H$1),LN(D2015:H2015),LN(Calculations!$B$2))),0)</f>
        <v>0</v>
      </c>
    </row>
    <row r="2016" spans="1:9" x14ac:dyDescent="0.35">
      <c r="A2016">
        <v>-60.5</v>
      </c>
      <c r="B2016">
        <v>24.5</v>
      </c>
      <c r="C2016">
        <f>ASIN(SQRT((SIN(RADIANS(PARAMETERS!$D$8-B2016)/2)*SIN(RADIANS(PARAMETERS!$D$8-B2016)/2))+(COS(RADIANS(B2016))*COS(RADIANS(PARAMETERS!$D$8))*SIN(RADIANS(PARAMETERS!$D$9-A2016)/2)*SIN(RADIANS(PARAMETERS!$D$9-A2016)/2))))*2*3958.756</f>
        <v>627.16552497982661</v>
      </c>
      <c r="D2016">
        <v>0</v>
      </c>
      <c r="E2016">
        <v>0</v>
      </c>
      <c r="F2016">
        <v>0</v>
      </c>
      <c r="G2016">
        <v>0</v>
      </c>
      <c r="H2016">
        <v>0</v>
      </c>
      <c r="I2016" s="10">
        <f>IFERROR(EXP(TREND(LN($D$1:$H$1),LN(D2016:H2016),LN(Calculations!$B$2))),0)</f>
        <v>0</v>
      </c>
    </row>
    <row r="2017" spans="1:9" x14ac:dyDescent="0.35">
      <c r="A2017">
        <v>-60</v>
      </c>
      <c r="B2017">
        <v>24.5</v>
      </c>
      <c r="C2017">
        <f>ASIN(SQRT((SIN(RADIANS(PARAMETERS!$D$8-B2017)/2)*SIN(RADIANS(PARAMETERS!$D$8-B2017)/2))+(COS(RADIANS(B2017))*COS(RADIANS(PARAMETERS!$D$8))*SIN(RADIANS(PARAMETERS!$D$9-A2017)/2)*SIN(RADIANS(PARAMETERS!$D$9-A2017)/2))))*2*3958.756</f>
        <v>628.47142046505394</v>
      </c>
      <c r="D2017">
        <v>0</v>
      </c>
      <c r="E2017">
        <v>0</v>
      </c>
      <c r="F2017">
        <v>0</v>
      </c>
      <c r="G2017">
        <v>0</v>
      </c>
      <c r="H2017">
        <v>0</v>
      </c>
      <c r="I2017" s="10">
        <f>IFERROR(EXP(TREND(LN($D$1:$H$1),LN(D2017:H2017),LN(Calculations!$B$2))),0)</f>
        <v>0</v>
      </c>
    </row>
    <row r="2018" spans="1:9" x14ac:dyDescent="0.35">
      <c r="A2018">
        <v>-59.5</v>
      </c>
      <c r="B2018">
        <v>24.5</v>
      </c>
      <c r="C2018">
        <f>ASIN(SQRT((SIN(RADIANS(PARAMETERS!$D$8-B2018)/2)*SIN(RADIANS(PARAMETERS!$D$8-B2018)/2))+(COS(RADIANS(B2018))*COS(RADIANS(PARAMETERS!$D$8))*SIN(RADIANS(PARAMETERS!$D$9-A2018)/2)*SIN(RADIANS(PARAMETERS!$D$9-A2018)/2))))*2*3958.756</f>
        <v>631.44170166969752</v>
      </c>
      <c r="D2018">
        <v>0</v>
      </c>
      <c r="E2018">
        <v>0</v>
      </c>
      <c r="F2018">
        <v>0</v>
      </c>
      <c r="G2018">
        <v>0</v>
      </c>
      <c r="H2018">
        <v>0</v>
      </c>
      <c r="I2018" s="10">
        <f>IFERROR(EXP(TREND(LN($D$1:$H$1),LN(D2018:H2018),LN(Calculations!$B$2))),0)</f>
        <v>0</v>
      </c>
    </row>
    <row r="2019" spans="1:9" x14ac:dyDescent="0.35">
      <c r="A2019">
        <v>-59</v>
      </c>
      <c r="B2019">
        <v>24.5</v>
      </c>
      <c r="C2019">
        <f>ASIN(SQRT((SIN(RADIANS(PARAMETERS!$D$8-B2019)/2)*SIN(RADIANS(PARAMETERS!$D$8-B2019)/2))+(COS(RADIANS(B2019))*COS(RADIANS(PARAMETERS!$D$8))*SIN(RADIANS(PARAMETERS!$D$9-A2019)/2)*SIN(RADIANS(PARAMETERS!$D$9-A2019)/2))))*2*3958.756</f>
        <v>636.05302529476705</v>
      </c>
      <c r="D2019">
        <v>0</v>
      </c>
      <c r="E2019">
        <v>0</v>
      </c>
      <c r="F2019">
        <v>0</v>
      </c>
      <c r="G2019">
        <v>0</v>
      </c>
      <c r="H2019">
        <v>0</v>
      </c>
      <c r="I2019" s="10">
        <f>IFERROR(EXP(TREND(LN($D$1:$H$1),LN(D2019:H2019),LN(Calculations!$B$2))),0)</f>
        <v>0</v>
      </c>
    </row>
    <row r="2020" spans="1:9" x14ac:dyDescent="0.35">
      <c r="A2020">
        <v>-90</v>
      </c>
      <c r="B2020">
        <v>25</v>
      </c>
      <c r="C2020">
        <f>ASIN(SQRT((SIN(RADIANS(PARAMETERS!$D$8-B2020)/2)*SIN(RADIANS(PARAMETERS!$D$8-B2020)/2))+(COS(RADIANS(B2020))*COS(RADIANS(PARAMETERS!$D$8))*SIN(RADIANS(PARAMETERS!$D$9-A2020)/2)*SIN(RADIANS(PARAMETERS!$D$9-A2020)/2))))*2*3958.756</f>
        <v>2009.9993198796512</v>
      </c>
      <c r="D2020">
        <v>2.4745588302611998</v>
      </c>
      <c r="E2020">
        <v>3.7538967132568</v>
      </c>
      <c r="F2020">
        <v>5.8945870399475</v>
      </c>
      <c r="G2020">
        <v>7.4857439994812003</v>
      </c>
      <c r="H2020">
        <v>9.9085845947265998</v>
      </c>
      <c r="I2020" s="10">
        <f>IFERROR(EXP(TREND(LN($D$1:$H$1),LN(D2020:H2020),LN(Calculations!$B$2))),0)</f>
        <v>6.7374113233462506E-5</v>
      </c>
    </row>
    <row r="2021" spans="1:9" x14ac:dyDescent="0.35">
      <c r="A2021">
        <v>-89.5</v>
      </c>
      <c r="B2021">
        <v>25</v>
      </c>
      <c r="C2021">
        <f>ASIN(SQRT((SIN(RADIANS(PARAMETERS!$D$8-B2021)/2)*SIN(RADIANS(PARAMETERS!$D$8-B2021)/2))+(COS(RADIANS(B2021))*COS(RADIANS(PARAMETERS!$D$8))*SIN(RADIANS(PARAMETERS!$D$9-A2021)/2)*SIN(RADIANS(PARAMETERS!$D$9-A2021)/2))))*2*3958.756</f>
        <v>1979.5889359805412</v>
      </c>
      <c r="D2021">
        <v>2.8193705081939999</v>
      </c>
      <c r="E2021">
        <v>4.3737778663634996</v>
      </c>
      <c r="F2021">
        <v>6.8008546829223997</v>
      </c>
      <c r="G2021">
        <v>8.7375154495238991</v>
      </c>
      <c r="H2021">
        <v>11.672113418579</v>
      </c>
      <c r="I2021" s="10">
        <f>IFERROR(EXP(TREND(LN($D$1:$H$1),LN(D2021:H2021),LN(Calculations!$B$2))),0)</f>
        <v>9.0482957531396531E-5</v>
      </c>
    </row>
    <row r="2022" spans="1:9" x14ac:dyDescent="0.35">
      <c r="A2022">
        <v>-89</v>
      </c>
      <c r="B2022">
        <v>25</v>
      </c>
      <c r="C2022">
        <f>ASIN(SQRT((SIN(RADIANS(PARAMETERS!$D$8-B2022)/2)*SIN(RADIANS(PARAMETERS!$D$8-B2022)/2))+(COS(RADIANS(B2022))*COS(RADIANS(PARAMETERS!$D$8))*SIN(RADIANS(PARAMETERS!$D$9-A2022)/2)*SIN(RADIANS(PARAMETERS!$D$9-A2022)/2))))*2*3958.756</f>
        <v>1949.2328623920237</v>
      </c>
      <c r="D2022">
        <v>3.1353645324707</v>
      </c>
      <c r="E2022">
        <v>4.9510359764098997</v>
      </c>
      <c r="F2022">
        <v>7.6179623603820996</v>
      </c>
      <c r="G2022">
        <v>9.8695888519287003</v>
      </c>
      <c r="H2022">
        <v>13.000514030456999</v>
      </c>
      <c r="I2022" s="10">
        <f>IFERROR(EXP(TREND(LN($D$1:$H$1),LN(D2022:H2022),LN(Calculations!$B$2))),0)</f>
        <v>1.0935164414509576E-4</v>
      </c>
    </row>
    <row r="2023" spans="1:9" x14ac:dyDescent="0.35">
      <c r="A2023">
        <v>-88.5</v>
      </c>
      <c r="B2023">
        <v>25</v>
      </c>
      <c r="C2023">
        <f>ASIN(SQRT((SIN(RADIANS(PARAMETERS!$D$8-B2023)/2)*SIN(RADIANS(PARAMETERS!$D$8-B2023)/2))+(COS(RADIANS(B2023))*COS(RADIANS(PARAMETERS!$D$8))*SIN(RADIANS(PARAMETERS!$D$9-A2023)/2)*SIN(RADIANS(PARAMETERS!$D$9-A2023)/2))))*2*3958.756</f>
        <v>1918.9339951602142</v>
      </c>
      <c r="D2023">
        <v>3.3800168037414999</v>
      </c>
      <c r="E2023">
        <v>5.3266277313232004</v>
      </c>
      <c r="F2023">
        <v>8.2179040908812997</v>
      </c>
      <c r="G2023">
        <v>10.697849273681999</v>
      </c>
      <c r="H2023">
        <v>13.947457313537999</v>
      </c>
      <c r="I2023" s="10">
        <f>IFERROR(EXP(TREND(LN($D$1:$H$1),LN(D2023:H2023),LN(Calculations!$B$2))),0)</f>
        <v>1.2337933452595982E-4</v>
      </c>
    </row>
    <row r="2024" spans="1:9" x14ac:dyDescent="0.35">
      <c r="A2024">
        <v>-88</v>
      </c>
      <c r="B2024">
        <v>25</v>
      </c>
      <c r="C2024">
        <f>ASIN(SQRT((SIN(RADIANS(PARAMETERS!$D$8-B2024)/2)*SIN(RADIANS(PARAMETERS!$D$8-B2024)/2))+(COS(RADIANS(B2024))*COS(RADIANS(PARAMETERS!$D$8))*SIN(RADIANS(PARAMETERS!$D$9-A2024)/2)*SIN(RADIANS(PARAMETERS!$D$9-A2024)/2))))*2*3958.756</f>
        <v>1888.6954043272849</v>
      </c>
      <c r="D2024">
        <v>3.6749153137207</v>
      </c>
      <c r="E2024">
        <v>5.7828078269957999</v>
      </c>
      <c r="F2024">
        <v>9.0651130676269993</v>
      </c>
      <c r="G2024">
        <v>11.831871032715</v>
      </c>
      <c r="H2024">
        <v>15.412014961243001</v>
      </c>
      <c r="I2024" s="10">
        <f>IFERROR(EXP(TREND(LN($D$1:$H$1),LN(D2024:H2024),LN(Calculations!$B$2))),0)</f>
        <v>1.4778395712705225E-4</v>
      </c>
    </row>
    <row r="2025" spans="1:9" x14ac:dyDescent="0.35">
      <c r="A2025">
        <v>-87.5</v>
      </c>
      <c r="B2025">
        <v>25</v>
      </c>
      <c r="C2025">
        <f>ASIN(SQRT((SIN(RADIANS(PARAMETERS!$D$8-B2025)/2)*SIN(RADIANS(PARAMETERS!$D$8-B2025)/2))+(COS(RADIANS(B2025))*COS(RADIANS(PARAMETERS!$D$8))*SIN(RADIANS(PARAMETERS!$D$9-A2025)/2)*SIN(RADIANS(PARAMETERS!$D$9-A2025)/2))))*2*3958.756</f>
        <v>1858.5203472091812</v>
      </c>
      <c r="D2025">
        <v>4.2166385650634997</v>
      </c>
      <c r="E2025">
        <v>6.7305264472960999</v>
      </c>
      <c r="F2025">
        <v>11.072560310364</v>
      </c>
      <c r="G2025">
        <v>14.323781967163001</v>
      </c>
      <c r="H2025">
        <v>19.248746871948001</v>
      </c>
      <c r="I2025" s="10">
        <f>IFERROR(EXP(TREND(LN($D$1:$H$1),LN(D2025:H2025),LN(Calculations!$B$2))),0)</f>
        <v>2.175599666455466E-4</v>
      </c>
    </row>
    <row r="2026" spans="1:9" x14ac:dyDescent="0.35">
      <c r="A2026">
        <v>-87</v>
      </c>
      <c r="B2026">
        <v>25</v>
      </c>
      <c r="C2026">
        <f>ASIN(SQRT((SIN(RADIANS(PARAMETERS!$D$8-B2026)/2)*SIN(RADIANS(PARAMETERS!$D$8-B2026)/2))+(COS(RADIANS(B2026))*COS(RADIANS(PARAMETERS!$D$8))*SIN(RADIANS(PARAMETERS!$D$9-A2026)/2)*SIN(RADIANS(PARAMETERS!$D$9-A2026)/2))))*2*3958.756</f>
        <v>1828.4122828428985</v>
      </c>
      <c r="D2026">
        <v>4.8527297973632999</v>
      </c>
      <c r="E2026">
        <v>8.1459760665893999</v>
      </c>
      <c r="F2026">
        <v>14.301681518555</v>
      </c>
      <c r="G2026">
        <v>19.62354850769</v>
      </c>
      <c r="H2026">
        <v>28.119346618651999</v>
      </c>
      <c r="I2026" s="10">
        <f>IFERROR(EXP(TREND(LN($D$1:$H$1),LN(D2026:H2026),LN(Calculations!$B$2))),0)</f>
        <v>3.8090150915165628E-4</v>
      </c>
    </row>
    <row r="2027" spans="1:9" x14ac:dyDescent="0.35">
      <c r="A2027">
        <v>-86.5</v>
      </c>
      <c r="B2027">
        <v>25</v>
      </c>
      <c r="C2027">
        <f>ASIN(SQRT((SIN(RADIANS(PARAMETERS!$D$8-B2027)/2)*SIN(RADIANS(PARAMETERS!$D$8-B2027)/2))+(COS(RADIANS(B2027))*COS(RADIANS(PARAMETERS!$D$8))*SIN(RADIANS(PARAMETERS!$D$9-A2027)/2)*SIN(RADIANS(PARAMETERS!$D$9-A2027)/2))))*2*3958.756</f>
        <v>1798.3748877181642</v>
      </c>
      <c r="D2027">
        <v>4.5678796768187997</v>
      </c>
      <c r="E2027">
        <v>7.7495441436767996</v>
      </c>
      <c r="F2027">
        <v>13.626443862915</v>
      </c>
      <c r="G2027">
        <v>18.579751968383999</v>
      </c>
      <c r="H2027">
        <v>26.610832214355</v>
      </c>
      <c r="I2027" s="10">
        <f>IFERROR(EXP(TREND(LN($D$1:$H$1),LN(D2027:H2027),LN(Calculations!$B$2))),0)</f>
        <v>3.5610859671419601E-4</v>
      </c>
    </row>
    <row r="2028" spans="1:9" x14ac:dyDescent="0.35">
      <c r="A2028">
        <v>-86</v>
      </c>
      <c r="B2028">
        <v>25</v>
      </c>
      <c r="C2028">
        <f>ASIN(SQRT((SIN(RADIANS(PARAMETERS!$D$8-B2028)/2)*SIN(RADIANS(PARAMETERS!$D$8-B2028)/2))+(COS(RADIANS(B2028))*COS(RADIANS(PARAMETERS!$D$8))*SIN(RADIANS(PARAMETERS!$D$9-A2028)/2)*SIN(RADIANS(PARAMETERS!$D$9-A2028)/2))))*2*3958.756</f>
        <v>1768.4120729203114</v>
      </c>
      <c r="D2028">
        <v>3.4848160743713001</v>
      </c>
      <c r="E2028">
        <v>5.8238835334778001</v>
      </c>
      <c r="F2028">
        <v>9.6567373275756996</v>
      </c>
      <c r="G2028">
        <v>12.851948738098001</v>
      </c>
      <c r="H2028">
        <v>17.41524887085</v>
      </c>
      <c r="I2028" s="10">
        <f>IFERROR(EXP(TREND(LN($D$1:$H$1),LN(D2028:H2028),LN(Calculations!$B$2))),0)</f>
        <v>1.9661216513484688E-4</v>
      </c>
    </row>
    <row r="2029" spans="1:9" x14ac:dyDescent="0.35">
      <c r="A2029">
        <v>-85.5</v>
      </c>
      <c r="B2029">
        <v>25</v>
      </c>
      <c r="C2029">
        <f>ASIN(SQRT((SIN(RADIANS(PARAMETERS!$D$8-B2029)/2)*SIN(RADIANS(PARAMETERS!$D$8-B2029)/2))+(COS(RADIANS(B2029))*COS(RADIANS(PARAMETERS!$D$8))*SIN(RADIANS(PARAMETERS!$D$9-A2029)/2)*SIN(RADIANS(PARAMETERS!$D$9-A2029)/2))))*2*3958.756</f>
        <v>1738.5280028243835</v>
      </c>
      <c r="D2029">
        <v>2.5502064228057999</v>
      </c>
      <c r="E2029">
        <v>4.0803766250609996</v>
      </c>
      <c r="F2029">
        <v>6.6492538452148002</v>
      </c>
      <c r="G2029">
        <v>8.7320022583008008</v>
      </c>
      <c r="H2029">
        <v>11.931749343871999</v>
      </c>
      <c r="I2029" s="10">
        <f>IFERROR(EXP(TREND(LN($D$1:$H$1),LN(D2029:H2029),LN(Calculations!$B$2))),0)</f>
        <v>1.0604860339995478E-4</v>
      </c>
    </row>
    <row r="2030" spans="1:9" x14ac:dyDescent="0.35">
      <c r="A2030">
        <v>-85</v>
      </c>
      <c r="B2030">
        <v>25</v>
      </c>
      <c r="C2030">
        <f>ASIN(SQRT((SIN(RADIANS(PARAMETERS!$D$8-B2030)/2)*SIN(RADIANS(PARAMETERS!$D$8-B2030)/2))+(COS(RADIANS(B2030))*COS(RADIANS(PARAMETERS!$D$8))*SIN(RADIANS(PARAMETERS!$D$9-A2030)/2)*SIN(RADIANS(PARAMETERS!$D$9-A2030)/2))))*2*3958.756</f>
        <v>1708.7271154950035</v>
      </c>
      <c r="D2030">
        <v>1.8284000158310001</v>
      </c>
      <c r="E2030">
        <v>2.9086778163910001</v>
      </c>
      <c r="F2030">
        <v>4.7279472351073997</v>
      </c>
      <c r="G2030">
        <v>6.1249394416809002</v>
      </c>
      <c r="H2030">
        <v>8.1856517791747994</v>
      </c>
      <c r="I2030" s="10">
        <f>IFERROR(EXP(TREND(LN($D$1:$H$1),LN(D2030:H2030),LN(Calculations!$B$2))),0)</f>
        <v>5.8615285548167773E-5</v>
      </c>
    </row>
    <row r="2031" spans="1:9" x14ac:dyDescent="0.35">
      <c r="A2031">
        <v>-84.5</v>
      </c>
      <c r="B2031">
        <v>25</v>
      </c>
      <c r="C2031">
        <f>ASIN(SQRT((SIN(RADIANS(PARAMETERS!$D$8-B2031)/2)*SIN(RADIANS(PARAMETERS!$D$8-B2031)/2))+(COS(RADIANS(B2031))*COS(RADIANS(PARAMETERS!$D$8))*SIN(RADIANS(PARAMETERS!$D$9-A2031)/2)*SIN(RADIANS(PARAMETERS!$D$9-A2031)/2))))*2*3958.756</f>
        <v>1679.0141449625403</v>
      </c>
      <c r="D2031">
        <v>1.3793395757675</v>
      </c>
      <c r="E2031">
        <v>2.2218925952910999</v>
      </c>
      <c r="F2031">
        <v>3.4753136634827002</v>
      </c>
      <c r="G2031">
        <v>4.554042339325</v>
      </c>
      <c r="H2031">
        <v>6.0421237945556996</v>
      </c>
      <c r="I2031" s="10">
        <f>IFERROR(EXP(TREND(LN($D$1:$H$1),LN(D2031:H2031),LN(Calculations!$B$2))),0)</f>
        <v>3.5114212386579735E-5</v>
      </c>
    </row>
    <row r="2032" spans="1:9" x14ac:dyDescent="0.35">
      <c r="A2032">
        <v>-84</v>
      </c>
      <c r="B2032">
        <v>25</v>
      </c>
      <c r="C2032">
        <f>ASIN(SQRT((SIN(RADIANS(PARAMETERS!$D$8-B2032)/2)*SIN(RADIANS(PARAMETERS!$D$8-B2032)/2))+(COS(RADIANS(B2032))*COS(RADIANS(PARAMETERS!$D$8))*SIN(RADIANS(PARAMETERS!$D$9-A2032)/2)*SIN(RADIANS(PARAMETERS!$D$9-A2032)/2))))*2*3958.756</f>
        <v>1649.3941455635916</v>
      </c>
      <c r="D2032">
        <v>1.1128642559052</v>
      </c>
      <c r="E2032">
        <v>1.7370320558548</v>
      </c>
      <c r="F2032">
        <v>2.7733595371246</v>
      </c>
      <c r="G2032">
        <v>3.5707285404204998</v>
      </c>
      <c r="H2032">
        <v>4.8032765388489</v>
      </c>
      <c r="I2032" s="10">
        <f>IFERROR(EXP(TREND(LN($D$1:$H$1),LN(D2032:H2032),LN(Calculations!$B$2))),0)</f>
        <v>2.3693237644527759E-5</v>
      </c>
    </row>
    <row r="2033" spans="1:9" x14ac:dyDescent="0.35">
      <c r="A2033">
        <v>-83.5</v>
      </c>
      <c r="B2033">
        <v>25</v>
      </c>
      <c r="C2033">
        <f>ASIN(SQRT((SIN(RADIANS(PARAMETERS!$D$8-B2033)/2)*SIN(RADIANS(PARAMETERS!$D$8-B2033)/2))+(COS(RADIANS(B2033))*COS(RADIANS(PARAMETERS!$D$8))*SIN(RADIANS(PARAMETERS!$D$9-A2033)/2)*SIN(RADIANS(PARAMETERS!$D$9-A2033)/2))))*2*3958.756</f>
        <v>1619.8725185529263</v>
      </c>
      <c r="D2033">
        <v>0.96890789270401001</v>
      </c>
      <c r="E2033">
        <v>1.5035313367844001</v>
      </c>
      <c r="F2033">
        <v>2.4534096717834002</v>
      </c>
      <c r="G2033">
        <v>3.1319100856781001</v>
      </c>
      <c r="H2033">
        <v>4.1709504127501997</v>
      </c>
      <c r="I2033" s="10">
        <f>IFERROR(EXP(TREND(LN($D$1:$H$1),LN(D2033:H2033),LN(Calculations!$B$2))),0)</f>
        <v>1.9485355556929504E-5</v>
      </c>
    </row>
    <row r="2034" spans="1:9" x14ac:dyDescent="0.35">
      <c r="A2034">
        <v>-83</v>
      </c>
      <c r="B2034">
        <v>25</v>
      </c>
      <c r="C2034">
        <f>ASIN(SQRT((SIN(RADIANS(PARAMETERS!$D$8-B2034)/2)*SIN(RADIANS(PARAMETERS!$D$8-B2034)/2))+(COS(RADIANS(B2034))*COS(RADIANS(PARAMETERS!$D$8))*SIN(RADIANS(PARAMETERS!$D$9-A2034)/2)*SIN(RADIANS(PARAMETERS!$D$9-A2034)/2))))*2*3958.756</f>
        <v>1590.455041214803</v>
      </c>
      <c r="D2034">
        <v>0.91403728723526001</v>
      </c>
      <c r="E2034">
        <v>1.4404484033585001</v>
      </c>
      <c r="F2034">
        <v>2.4038476943970002</v>
      </c>
      <c r="G2034">
        <v>3.0832564830779998</v>
      </c>
      <c r="H2034">
        <v>4.1291117668151998</v>
      </c>
      <c r="I2034" s="10">
        <f>IFERROR(EXP(TREND(LN($D$1:$H$1),LN(D2034:H2034),LN(Calculations!$B$2))),0)</f>
        <v>2.1397108407468771E-5</v>
      </c>
    </row>
    <row r="2035" spans="1:9" x14ac:dyDescent="0.35">
      <c r="A2035">
        <v>-82.5</v>
      </c>
      <c r="B2035">
        <v>25</v>
      </c>
      <c r="C2035">
        <f>ASIN(SQRT((SIN(RADIANS(PARAMETERS!$D$8-B2035)/2)*SIN(RADIANS(PARAMETERS!$D$8-B2035)/2))+(COS(RADIANS(B2035))*COS(RADIANS(PARAMETERS!$D$8))*SIN(RADIANS(PARAMETERS!$D$9-A2035)/2)*SIN(RADIANS(PARAMETERS!$D$9-A2035)/2))))*2*3958.756</f>
        <v>1561.1478987241037</v>
      </c>
      <c r="D2035">
        <v>0.88240289688109996</v>
      </c>
      <c r="E2035">
        <v>1.4345245361328001</v>
      </c>
      <c r="F2035">
        <v>2.4633944034575999</v>
      </c>
      <c r="G2035">
        <v>3.2106165885925</v>
      </c>
      <c r="H2035">
        <v>4.3811955451965003</v>
      </c>
      <c r="I2035" s="10">
        <f>IFERROR(EXP(TREND(LN($D$1:$H$1),LN(D2035:H2035),LN(Calculations!$B$2))),0)</f>
        <v>2.7683005896805517E-5</v>
      </c>
    </row>
    <row r="2036" spans="1:9" x14ac:dyDescent="0.35">
      <c r="A2036">
        <v>-82</v>
      </c>
      <c r="B2036">
        <v>25</v>
      </c>
      <c r="C2036">
        <f>ASIN(SQRT((SIN(RADIANS(PARAMETERS!$D$8-B2036)/2)*SIN(RADIANS(PARAMETERS!$D$8-B2036)/2))+(COS(RADIANS(B2036))*COS(RADIANS(PARAMETERS!$D$8))*SIN(RADIANS(PARAMETERS!$D$9-A2036)/2)*SIN(RADIANS(PARAMETERS!$D$9-A2036)/2))))*2*3958.756</f>
        <v>1531.9577190318905</v>
      </c>
      <c r="D2036">
        <v>0.83485662937163996</v>
      </c>
      <c r="E2036">
        <v>1.4124419689178001</v>
      </c>
      <c r="F2036">
        <v>2.5208380222321001</v>
      </c>
      <c r="G2036">
        <v>3.3509752750396999</v>
      </c>
      <c r="H2036">
        <v>4.6798667907715004</v>
      </c>
      <c r="I2036" s="10">
        <f>IFERROR(EXP(TREND(LN($D$1:$H$1),LN(D2036:H2036),LN(Calculations!$B$2))),0)</f>
        <v>3.6580417809937295E-5</v>
      </c>
    </row>
    <row r="2037" spans="1:9" x14ac:dyDescent="0.35">
      <c r="A2037">
        <v>-81.5</v>
      </c>
      <c r="B2037">
        <v>25</v>
      </c>
      <c r="C2037">
        <f>ASIN(SQRT((SIN(RADIANS(PARAMETERS!$D$8-B2037)/2)*SIN(RADIANS(PARAMETERS!$D$8-B2037)/2))+(COS(RADIANS(B2037))*COS(RADIANS(PARAMETERS!$D$8))*SIN(RADIANS(PARAMETERS!$D$9-A2037)/2)*SIN(RADIANS(PARAMETERS!$D$9-A2037)/2))))*2*3958.756</f>
        <v>1502.8916110758175</v>
      </c>
      <c r="D2037">
        <v>0.79232335090636996</v>
      </c>
      <c r="E2037">
        <v>1.3793698549271001</v>
      </c>
      <c r="F2037">
        <v>2.5364761352539</v>
      </c>
      <c r="G2037">
        <v>3.4139075279236</v>
      </c>
      <c r="H2037">
        <v>4.83775806427</v>
      </c>
      <c r="I2037" s="10">
        <f>IFERROR(EXP(TREND(LN($D$1:$H$1),LN(D2037:H2037),LN(Calculations!$B$2))),0)</f>
        <v>4.2959747382516572E-5</v>
      </c>
    </row>
    <row r="2038" spans="1:9" x14ac:dyDescent="0.35">
      <c r="A2038">
        <v>-81</v>
      </c>
      <c r="B2038">
        <v>25</v>
      </c>
      <c r="C2038">
        <f>ASIN(SQRT((SIN(RADIANS(PARAMETERS!$D$8-B2038)/2)*SIN(RADIANS(PARAMETERS!$D$8-B2038)/2))+(COS(RADIANS(B2038))*COS(RADIANS(PARAMETERS!$D$8))*SIN(RADIANS(PARAMETERS!$D$9-A2038)/2)*SIN(RADIANS(PARAMETERS!$D$9-A2038)/2))))*2*3958.756</f>
        <v>1473.9572066430785</v>
      </c>
      <c r="D2038">
        <v>0.73381727933884</v>
      </c>
      <c r="E2038">
        <v>1.2845312356948999</v>
      </c>
      <c r="F2038">
        <v>2.4140915870667001</v>
      </c>
      <c r="G2038">
        <v>3.2508583068847998</v>
      </c>
      <c r="H2038">
        <v>4.6094856262206996</v>
      </c>
      <c r="I2038" s="10">
        <f>IFERROR(EXP(TREND(LN($D$1:$H$1),LN(D2038:H2038),LN(Calculations!$B$2))),0)</f>
        <v>4.2411498198684663E-5</v>
      </c>
    </row>
    <row r="2039" spans="1:9" x14ac:dyDescent="0.35">
      <c r="A2039">
        <v>-80.5</v>
      </c>
      <c r="B2039">
        <v>25</v>
      </c>
      <c r="C2039">
        <f>ASIN(SQRT((SIN(RADIANS(PARAMETERS!$D$8-B2039)/2)*SIN(RADIANS(PARAMETERS!$D$8-B2039)/2))+(COS(RADIANS(B2039))*COS(RADIANS(PARAMETERS!$D$8))*SIN(RADIANS(PARAMETERS!$D$9-A2039)/2)*SIN(RADIANS(PARAMETERS!$D$9-A2039)/2))))*2*3958.756</f>
        <v>1445.16270624195</v>
      </c>
      <c r="D2039">
        <v>0.65532726049422996</v>
      </c>
      <c r="E2039">
        <v>1.1264289617537999</v>
      </c>
      <c r="F2039">
        <v>2.1209316253661998</v>
      </c>
      <c r="G2039">
        <v>2.8680763244629</v>
      </c>
      <c r="H2039">
        <v>4.0127959251404004</v>
      </c>
      <c r="I2039" s="10">
        <f>IFERROR(EXP(TREND(LN($D$1:$H$1),LN(D2039:H2039),LN(Calculations!$B$2))),0)</f>
        <v>3.5004605554373036E-5</v>
      </c>
    </row>
    <row r="2040" spans="1:9" x14ac:dyDescent="0.35">
      <c r="A2040">
        <v>-80</v>
      </c>
      <c r="B2040">
        <v>25</v>
      </c>
      <c r="C2040">
        <f>ASIN(SQRT((SIN(RADIANS(PARAMETERS!$D$8-B2040)/2)*SIN(RADIANS(PARAMETERS!$D$8-B2040)/2))+(COS(RADIANS(B2040))*COS(RADIANS(PARAMETERS!$D$8))*SIN(RADIANS(PARAMETERS!$D$9-A2040)/2)*SIN(RADIANS(PARAMETERS!$D$9-A2040)/2))))*2*3958.756</f>
        <v>1416.5169293670481</v>
      </c>
      <c r="D2040">
        <v>0.55010598897934004</v>
      </c>
      <c r="E2040">
        <v>0.91686856746673995</v>
      </c>
      <c r="F2040">
        <v>1.6653032302855999</v>
      </c>
      <c r="G2040">
        <v>2.3560581207275</v>
      </c>
      <c r="H2040">
        <v>3.2221970558167001</v>
      </c>
      <c r="I2040" s="10">
        <f>IFERROR(EXP(TREND(LN($D$1:$H$1),LN(D2040:H2040),LN(Calculations!$B$2))),0)</f>
        <v>2.4932622813829665E-5</v>
      </c>
    </row>
    <row r="2041" spans="1:9" x14ac:dyDescent="0.35">
      <c r="A2041">
        <v>-79.5</v>
      </c>
      <c r="B2041">
        <v>25</v>
      </c>
      <c r="C2041">
        <f>ASIN(SQRT((SIN(RADIANS(PARAMETERS!$D$8-B2041)/2)*SIN(RADIANS(PARAMETERS!$D$8-B2041)/2))+(COS(RADIANS(B2041))*COS(RADIANS(PARAMETERS!$D$8))*SIN(RADIANS(PARAMETERS!$D$9-A2041)/2)*SIN(RADIANS(PARAMETERS!$D$9-A2041)/2))))*2*3958.756</f>
        <v>1388.0293695724051</v>
      </c>
      <c r="D2041">
        <v>0.44981440901755998</v>
      </c>
      <c r="E2041">
        <v>0.71944278478622004</v>
      </c>
      <c r="F2041">
        <v>1.2452987432480001</v>
      </c>
      <c r="G2041">
        <v>1.7386071681976001</v>
      </c>
      <c r="H2041">
        <v>2.4792227745056001</v>
      </c>
      <c r="I2041" s="10">
        <f>IFERROR(EXP(TREND(LN($D$1:$H$1),LN(D2041:H2041),LN(Calculations!$B$2))),0)</f>
        <v>1.4665255293173745E-5</v>
      </c>
    </row>
    <row r="2042" spans="1:9" x14ac:dyDescent="0.35">
      <c r="A2042">
        <v>-79</v>
      </c>
      <c r="B2042">
        <v>25</v>
      </c>
      <c r="C2042">
        <f>ASIN(SQRT((SIN(RADIANS(PARAMETERS!$D$8-B2042)/2)*SIN(RADIANS(PARAMETERS!$D$8-B2042)/2))+(COS(RADIANS(B2042))*COS(RADIANS(PARAMETERS!$D$8))*SIN(RADIANS(PARAMETERS!$D$9-A2042)/2)*SIN(RADIANS(PARAMETERS!$D$9-A2042)/2))))*2*3958.756</f>
        <v>1359.7102547944014</v>
      </c>
      <c r="D2042">
        <v>0.37992560863495001</v>
      </c>
      <c r="E2042">
        <v>0.57578516006470004</v>
      </c>
      <c r="F2042">
        <v>0.93583607673644997</v>
      </c>
      <c r="G2042">
        <v>1.2574765682219999</v>
      </c>
      <c r="H2042">
        <v>1.7784694433212</v>
      </c>
      <c r="I2042" s="10">
        <f>IFERROR(EXP(TREND(LN($D$1:$H$1),LN(D2042:H2042),LN(Calculations!$B$2))),0)</f>
        <v>6.038567412994288E-6</v>
      </c>
    </row>
    <row r="2043" spans="1:9" x14ac:dyDescent="0.35">
      <c r="A2043">
        <v>-78.5</v>
      </c>
      <c r="B2043">
        <v>25</v>
      </c>
      <c r="C2043">
        <f>ASIN(SQRT((SIN(RADIANS(PARAMETERS!$D$8-B2043)/2)*SIN(RADIANS(PARAMETERS!$D$8-B2043)/2))+(COS(RADIANS(B2043))*COS(RADIANS(PARAMETERS!$D$8))*SIN(RADIANS(PARAMETERS!$D$9-A2043)/2)*SIN(RADIANS(PARAMETERS!$D$9-A2043)/2))))*2*3958.756</f>
        <v>1331.5706133919912</v>
      </c>
      <c r="D2043">
        <v>0.34506461024284002</v>
      </c>
      <c r="E2043">
        <v>0.49142524600028997</v>
      </c>
      <c r="F2043">
        <v>0.74276030063628995</v>
      </c>
      <c r="G2043">
        <v>0.95490509271622004</v>
      </c>
      <c r="H2043">
        <v>1.2823039293289</v>
      </c>
      <c r="I2043" s="10">
        <f>IFERROR(EXP(TREND(LN($D$1:$H$1),LN(D2043:H2043),LN(Calculations!$B$2))),0)</f>
        <v>1.6326558365496E-6</v>
      </c>
    </row>
    <row r="2044" spans="1:9" x14ac:dyDescent="0.35">
      <c r="A2044">
        <v>-78</v>
      </c>
      <c r="B2044">
        <v>25</v>
      </c>
      <c r="C2044">
        <f>ASIN(SQRT((SIN(RADIANS(PARAMETERS!$D$8-B2044)/2)*SIN(RADIANS(PARAMETERS!$D$8-B2044)/2))+(COS(RADIANS(B2044))*COS(RADIANS(PARAMETERS!$D$8))*SIN(RADIANS(PARAMETERS!$D$9-A2044)/2)*SIN(RADIANS(PARAMETERS!$D$9-A2044)/2))))*2*3958.756</f>
        <v>1303.6223463926051</v>
      </c>
      <c r="D2044">
        <v>0.35440897941589</v>
      </c>
      <c r="E2044">
        <v>0.47279807925223999</v>
      </c>
      <c r="F2044">
        <v>0.66207212209702004</v>
      </c>
      <c r="G2044">
        <v>0.81254392862320002</v>
      </c>
      <c r="H2044">
        <v>1.0332616567612001</v>
      </c>
      <c r="I2044" s="10">
        <f>IFERROR(EXP(TREND(LN($D$1:$H$1),LN(D2044:H2044),LN(Calculations!$B$2))),0)</f>
        <v>2.9542969241083622E-7</v>
      </c>
    </row>
    <row r="2045" spans="1:9" x14ac:dyDescent="0.35">
      <c r="A2045">
        <v>-77.5</v>
      </c>
      <c r="B2045">
        <v>25</v>
      </c>
      <c r="C2045">
        <f>ASIN(SQRT((SIN(RADIANS(PARAMETERS!$D$8-B2045)/2)*SIN(RADIANS(PARAMETERS!$D$8-B2045)/2))+(COS(RADIANS(B2045))*COS(RADIANS(PARAMETERS!$D$8))*SIN(RADIANS(PARAMETERS!$D$9-A2045)/2)*SIN(RADIANS(PARAMETERS!$D$9-A2045)/2))))*2*3958.756</f>
        <v>1275.878306445906</v>
      </c>
      <c r="D2045">
        <v>0.37617430090904003</v>
      </c>
      <c r="E2045">
        <v>0.48038998246192999</v>
      </c>
      <c r="F2045">
        <v>0.63924378156661998</v>
      </c>
      <c r="G2045">
        <v>0.76055639982223999</v>
      </c>
      <c r="H2045">
        <v>0.93257009983062999</v>
      </c>
      <c r="I2045" s="10">
        <f>IFERROR(EXP(TREND(LN($D$1:$H$1),LN(D2045:H2045),LN(Calculations!$B$2))),0)</f>
        <v>6.2944004970710662E-8</v>
      </c>
    </row>
    <row r="2046" spans="1:9" x14ac:dyDescent="0.35">
      <c r="A2046">
        <v>-77</v>
      </c>
      <c r="B2046">
        <v>25</v>
      </c>
      <c r="C2046">
        <f>ASIN(SQRT((SIN(RADIANS(PARAMETERS!$D$8-B2046)/2)*SIN(RADIANS(PARAMETERS!$D$8-B2046)/2))+(COS(RADIANS(B2046))*COS(RADIANS(PARAMETERS!$D$8))*SIN(RADIANS(PARAMETERS!$D$9-A2046)/2)*SIN(RADIANS(PARAMETERS!$D$9-A2046)/2))))*2*3958.756</f>
        <v>1248.3523839907132</v>
      </c>
      <c r="D2046">
        <v>0.40843409299849998</v>
      </c>
      <c r="E2046">
        <v>0.51445215940474998</v>
      </c>
      <c r="F2046">
        <v>0.67364227771759</v>
      </c>
      <c r="G2046">
        <v>0.79367709159850997</v>
      </c>
      <c r="H2046">
        <v>0.96206951141357</v>
      </c>
      <c r="I2046" s="10">
        <f>IFERROR(EXP(TREND(LN($D$1:$H$1),LN(D2046:H2046),LN(Calculations!$B$2))),0)</f>
        <v>4.0564426357226082E-8</v>
      </c>
    </row>
    <row r="2047" spans="1:9" x14ac:dyDescent="0.35">
      <c r="A2047">
        <v>-76.5</v>
      </c>
      <c r="B2047">
        <v>25</v>
      </c>
      <c r="C2047">
        <f>ASIN(SQRT((SIN(RADIANS(PARAMETERS!$D$8-B2047)/2)*SIN(RADIANS(PARAMETERS!$D$8-B2047)/2))+(COS(RADIANS(B2047))*COS(RADIANS(PARAMETERS!$D$8))*SIN(RADIANS(PARAMETERS!$D$9-A2047)/2)*SIN(RADIANS(PARAMETERS!$D$9-A2047)/2))))*2*3958.756</f>
        <v>1221.059601128193</v>
      </c>
      <c r="D2047">
        <v>0.43576213717460999</v>
      </c>
      <c r="E2047">
        <v>0.55173087120055997</v>
      </c>
      <c r="F2047">
        <v>0.72685164213180997</v>
      </c>
      <c r="G2047">
        <v>0.85953271389008001</v>
      </c>
      <c r="H2047">
        <v>1.0464174747467001</v>
      </c>
      <c r="I2047" s="10">
        <f>IFERROR(EXP(TREND(LN($D$1:$H$1),LN(D2047:H2047),LN(Calculations!$B$2))),0)</f>
        <v>6.1863277964607581E-8</v>
      </c>
    </row>
    <row r="2048" spans="1:9" x14ac:dyDescent="0.35">
      <c r="A2048">
        <v>-76</v>
      </c>
      <c r="B2048">
        <v>25</v>
      </c>
      <c r="C2048">
        <f>ASIN(SQRT((SIN(RADIANS(PARAMETERS!$D$8-B2048)/2)*SIN(RADIANS(PARAMETERS!$D$8-B2048)/2))+(COS(RADIANS(B2048))*COS(RADIANS(PARAMETERS!$D$8))*SIN(RADIANS(PARAMETERS!$D$9-A2048)/2)*SIN(RADIANS(PARAMETERS!$D$9-A2048)/2))))*2*3958.756</f>
        <v>1194.0162136608153</v>
      </c>
      <c r="D2048">
        <v>0.46775096654892001</v>
      </c>
      <c r="E2048">
        <v>0.59463560581206998</v>
      </c>
      <c r="F2048">
        <v>0.78708869218826005</v>
      </c>
      <c r="G2048">
        <v>0.93344730138778997</v>
      </c>
      <c r="H2048">
        <v>1.1402459144592001</v>
      </c>
      <c r="I2048" s="10">
        <f>IFERROR(EXP(TREND(LN($D$1:$H$1),LN(D2048:H2048),LN(Calculations!$B$2))),0)</f>
        <v>8.944666024131224E-8</v>
      </c>
    </row>
    <row r="2049" spans="1:9" x14ac:dyDescent="0.35">
      <c r="A2049">
        <v>-75.5</v>
      </c>
      <c r="B2049">
        <v>25</v>
      </c>
      <c r="C2049">
        <f>ASIN(SQRT((SIN(RADIANS(PARAMETERS!$D$8-B2049)/2)*SIN(RADIANS(PARAMETERS!$D$8-B2049)/2))+(COS(RADIANS(B2049))*COS(RADIANS(PARAMETERS!$D$8))*SIN(RADIANS(PARAMETERS!$D$9-A2049)/2)*SIN(RADIANS(PARAMETERS!$D$9-A2049)/2))))*2*3958.756</f>
        <v>1167.2398216937338</v>
      </c>
      <c r="D2049">
        <v>0.48480847477913003</v>
      </c>
      <c r="E2049">
        <v>0.61659044027328003</v>
      </c>
      <c r="F2049">
        <v>0.81656718254089</v>
      </c>
      <c r="G2049">
        <v>0.96870887279509998</v>
      </c>
      <c r="H2049">
        <v>1.1837519407271999</v>
      </c>
      <c r="I2049" s="10">
        <f>IFERROR(EXP(TREND(LN($D$1:$H$1),LN(D2049:H2049),LN(Calculations!$B$2))),0)</f>
        <v>9.9985962769517614E-8</v>
      </c>
    </row>
    <row r="2050" spans="1:9" x14ac:dyDescent="0.35">
      <c r="A2050">
        <v>-75</v>
      </c>
      <c r="B2050">
        <v>25</v>
      </c>
      <c r="C2050">
        <f>ASIN(SQRT((SIN(RADIANS(PARAMETERS!$D$8-B2050)/2)*SIN(RADIANS(PARAMETERS!$D$8-B2050)/2))+(COS(RADIANS(B2050))*COS(RADIANS(PARAMETERS!$D$8))*SIN(RADIANS(PARAMETERS!$D$9-A2050)/2)*SIN(RADIANS(PARAMETERS!$D$9-A2050)/2))))*2*3958.756</f>
        <v>1140.7494890932928</v>
      </c>
      <c r="D2050">
        <v>0.47194978594780002</v>
      </c>
      <c r="E2050">
        <v>0.59945714473723999</v>
      </c>
      <c r="F2050">
        <v>0.79267317056655995</v>
      </c>
      <c r="G2050">
        <v>0.93949538469314997</v>
      </c>
      <c r="H2050">
        <v>1.1468105316162001</v>
      </c>
      <c r="I2050" s="10">
        <f>IFERROR(EXP(TREND(LN($D$1:$H$1),LN(D2050:H2050),LN(Calculations!$B$2))),0)</f>
        <v>8.8075839159375429E-8</v>
      </c>
    </row>
    <row r="2051" spans="1:9" x14ac:dyDescent="0.35">
      <c r="A2051">
        <v>-74.5</v>
      </c>
      <c r="B2051">
        <v>25</v>
      </c>
      <c r="C2051">
        <f>ASIN(SQRT((SIN(RADIANS(PARAMETERS!$D$8-B2051)/2)*SIN(RADIANS(PARAMETERS!$D$8-B2051)/2))+(COS(RADIANS(B2051))*COS(RADIANS(PARAMETERS!$D$8))*SIN(RADIANS(PARAMETERS!$D$9-A2051)/2)*SIN(RADIANS(PARAMETERS!$D$9-A2051)/2))))*2*3958.756</f>
        <v>1114.5658719437054</v>
      </c>
      <c r="D2051">
        <v>0.43175458908080999</v>
      </c>
      <c r="E2051">
        <v>0.54635822772980003</v>
      </c>
      <c r="F2051">
        <v>0.71931445598601995</v>
      </c>
      <c r="G2051">
        <v>0.85028958320617998</v>
      </c>
      <c r="H2051">
        <v>1.0346932411194001</v>
      </c>
      <c r="I2051" s="10">
        <f>IFERROR(EXP(TREND(LN($D$1:$H$1),LN(D2051:H2051),LN(Calculations!$B$2))),0)</f>
        <v>5.8852952530190177E-8</v>
      </c>
    </row>
    <row r="2052" spans="1:9" x14ac:dyDescent="0.35">
      <c r="A2052">
        <v>-74</v>
      </c>
      <c r="B2052">
        <v>25</v>
      </c>
      <c r="C2052">
        <f>ASIN(SQRT((SIN(RADIANS(PARAMETERS!$D$8-B2052)/2)*SIN(RADIANS(PARAMETERS!$D$8-B2052)/2))+(COS(RADIANS(B2052))*COS(RADIANS(PARAMETERS!$D$8))*SIN(RADIANS(PARAMETERS!$D$9-A2052)/2)*SIN(RADIANS(PARAMETERS!$D$9-A2052)/2))))*2*3958.756</f>
        <v>1088.7113559221787</v>
      </c>
      <c r="D2052">
        <v>0.36576524376869002</v>
      </c>
      <c r="E2052">
        <v>0.4599956870079</v>
      </c>
      <c r="F2052">
        <v>0.60124766826630005</v>
      </c>
      <c r="G2052">
        <v>0.70760458707809004</v>
      </c>
      <c r="H2052">
        <v>0.85662984848021995</v>
      </c>
      <c r="I2052" s="10">
        <f>IFERROR(EXP(TREND(LN($D$1:$H$1),LN(D2052:H2052),LN(Calculations!$B$2))),0)</f>
        <v>2.7895098671944551E-8</v>
      </c>
    </row>
    <row r="2053" spans="1:9" x14ac:dyDescent="0.35">
      <c r="A2053">
        <v>-73.5</v>
      </c>
      <c r="B2053">
        <v>25</v>
      </c>
      <c r="C2053">
        <f>ASIN(SQRT((SIN(RADIANS(PARAMETERS!$D$8-B2053)/2)*SIN(RADIANS(PARAMETERS!$D$8-B2053)/2))+(COS(RADIANS(B2053))*COS(RADIANS(PARAMETERS!$D$8))*SIN(RADIANS(PARAMETERS!$D$9-A2053)/2)*SIN(RADIANS(PARAMETERS!$D$9-A2053)/2))))*2*3958.756</f>
        <v>1063.2102022059198</v>
      </c>
      <c r="D2053">
        <v>0.29273369908333002</v>
      </c>
      <c r="E2053">
        <v>0.36419385671616</v>
      </c>
      <c r="F2053">
        <v>0.47005820274353</v>
      </c>
      <c r="G2053">
        <v>0.54897850751876998</v>
      </c>
      <c r="H2053">
        <v>0.65863740444183005</v>
      </c>
      <c r="I2053" s="10">
        <f>IFERROR(EXP(TREND(LN($D$1:$H$1),LN(D2053:H2053),LN(Calculations!$B$2))),0)</f>
        <v>8.2717599460836952E-9</v>
      </c>
    </row>
    <row r="2054" spans="1:9" x14ac:dyDescent="0.35">
      <c r="A2054">
        <v>-73</v>
      </c>
      <c r="B2054">
        <v>25</v>
      </c>
      <c r="C2054">
        <f>ASIN(SQRT((SIN(RADIANS(PARAMETERS!$D$8-B2054)/2)*SIN(RADIANS(PARAMETERS!$D$8-B2054)/2))+(COS(RADIANS(B2054))*COS(RADIANS(PARAMETERS!$D$8))*SIN(RADIANS(PARAMETERS!$D$9-A2054)/2)*SIN(RADIANS(PARAMETERS!$D$9-A2054)/2))))*2*3958.756</f>
        <v>1038.0887011089324</v>
      </c>
      <c r="D2054">
        <v>0.22473856806754999</v>
      </c>
      <c r="E2054">
        <v>0.27484890818595997</v>
      </c>
      <c r="F2054">
        <v>0.34771004319191001</v>
      </c>
      <c r="G2054">
        <v>0.40117314457893</v>
      </c>
      <c r="H2054">
        <v>0.47447875142097001</v>
      </c>
      <c r="I2054" s="10">
        <f>IFERROR(EXP(TREND(LN($D$1:$H$1),LN(D2054:H2054),LN(Calculations!$B$2))),0)</f>
        <v>1.2084644942309034E-9</v>
      </c>
    </row>
    <row r="2055" spans="1:9" x14ac:dyDescent="0.35">
      <c r="A2055">
        <v>-72.5</v>
      </c>
      <c r="B2055">
        <v>25</v>
      </c>
      <c r="C2055">
        <f>ASIN(SQRT((SIN(RADIANS(PARAMETERS!$D$8-B2055)/2)*SIN(RADIANS(PARAMETERS!$D$8-B2055)/2))+(COS(RADIANS(B2055))*COS(RADIANS(PARAMETERS!$D$8))*SIN(RADIANS(PARAMETERS!$D$9-A2055)/2)*SIN(RADIANS(PARAMETERS!$D$9-A2055)/2))))*2*3958.756</f>
        <v>1013.3753320958978</v>
      </c>
      <c r="D2055">
        <v>0</v>
      </c>
      <c r="E2055">
        <v>0</v>
      </c>
      <c r="F2055">
        <v>0</v>
      </c>
      <c r="G2055">
        <v>0</v>
      </c>
      <c r="H2055">
        <v>0</v>
      </c>
      <c r="I2055" s="10">
        <f>IFERROR(EXP(TREND(LN($D$1:$H$1),LN(D2055:H2055),LN(Calculations!$B$2))),0)</f>
        <v>0</v>
      </c>
    </row>
    <row r="2056" spans="1:9" x14ac:dyDescent="0.35">
      <c r="A2056">
        <v>-72</v>
      </c>
      <c r="B2056">
        <v>25</v>
      </c>
      <c r="C2056">
        <f>ASIN(SQRT((SIN(RADIANS(PARAMETERS!$D$8-B2056)/2)*SIN(RADIANS(PARAMETERS!$D$8-B2056)/2))+(COS(RADIANS(B2056))*COS(RADIANS(PARAMETERS!$D$8))*SIN(RADIANS(PARAMETERS!$D$9-A2056)/2)*SIN(RADIANS(PARAMETERS!$D$9-A2056)/2))))*2*3958.756</f>
        <v>989.10092810485241</v>
      </c>
      <c r="D2056">
        <v>0</v>
      </c>
      <c r="E2056">
        <v>0</v>
      </c>
      <c r="F2056">
        <v>0</v>
      </c>
      <c r="G2056">
        <v>0</v>
      </c>
      <c r="H2056">
        <v>0</v>
      </c>
      <c r="I2056" s="10">
        <f>IFERROR(EXP(TREND(LN($D$1:$H$1),LN(D2056:H2056),LN(Calculations!$B$2))),0)</f>
        <v>0</v>
      </c>
    </row>
    <row r="2057" spans="1:9" x14ac:dyDescent="0.35">
      <c r="A2057">
        <v>-71.5</v>
      </c>
      <c r="B2057">
        <v>25</v>
      </c>
      <c r="C2057">
        <f>ASIN(SQRT((SIN(RADIANS(PARAMETERS!$D$8-B2057)/2)*SIN(RADIANS(PARAMETERS!$D$8-B2057)/2))+(COS(RADIANS(B2057))*COS(RADIANS(PARAMETERS!$D$8))*SIN(RADIANS(PARAMETERS!$D$9-A2057)/2)*SIN(RADIANS(PARAMETERS!$D$9-A2057)/2))))*2*3958.756</f>
        <v>965.29884119751705</v>
      </c>
      <c r="D2057">
        <v>0</v>
      </c>
      <c r="E2057">
        <v>0</v>
      </c>
      <c r="F2057">
        <v>0</v>
      </c>
      <c r="G2057">
        <v>0</v>
      </c>
      <c r="H2057">
        <v>0</v>
      </c>
      <c r="I2057" s="10">
        <f>IFERROR(EXP(TREND(LN($D$1:$H$1),LN(D2057:H2057),LN(Calculations!$B$2))),0)</f>
        <v>0</v>
      </c>
    </row>
    <row r="2058" spans="1:9" x14ac:dyDescent="0.35">
      <c r="A2058">
        <v>-71</v>
      </c>
      <c r="B2058">
        <v>25</v>
      </c>
      <c r="C2058">
        <f>ASIN(SQRT((SIN(RADIANS(PARAMETERS!$D$8-B2058)/2)*SIN(RADIANS(PARAMETERS!$D$8-B2058)/2))+(COS(RADIANS(B2058))*COS(RADIANS(PARAMETERS!$D$8))*SIN(RADIANS(PARAMETERS!$D$9-A2058)/2)*SIN(RADIANS(PARAMETERS!$D$9-A2058)/2))))*2*3958.756</f>
        <v>942.00510541342328</v>
      </c>
      <c r="D2058">
        <v>0</v>
      </c>
      <c r="E2058">
        <v>0</v>
      </c>
      <c r="F2058">
        <v>0</v>
      </c>
      <c r="G2058">
        <v>0</v>
      </c>
      <c r="H2058">
        <v>0</v>
      </c>
      <c r="I2058" s="10">
        <f>IFERROR(EXP(TREND(LN($D$1:$H$1),LN(D2058:H2058),LN(Calculations!$B$2))),0)</f>
        <v>0</v>
      </c>
    </row>
    <row r="2059" spans="1:9" x14ac:dyDescent="0.35">
      <c r="A2059">
        <v>-70.5</v>
      </c>
      <c r="B2059">
        <v>25</v>
      </c>
      <c r="C2059">
        <f>ASIN(SQRT((SIN(RADIANS(PARAMETERS!$D$8-B2059)/2)*SIN(RADIANS(PARAMETERS!$D$8-B2059)/2))+(COS(RADIANS(B2059))*COS(RADIANS(PARAMETERS!$D$8))*SIN(RADIANS(PARAMETERS!$D$9-A2059)/2)*SIN(RADIANS(PARAMETERS!$D$9-A2059)/2))))*2*3958.756</f>
        <v>919.25859130205731</v>
      </c>
      <c r="D2059">
        <v>0</v>
      </c>
      <c r="E2059">
        <v>0</v>
      </c>
      <c r="F2059">
        <v>0</v>
      </c>
      <c r="G2059">
        <v>0</v>
      </c>
      <c r="H2059">
        <v>0</v>
      </c>
      <c r="I2059" s="10">
        <f>IFERROR(EXP(TREND(LN($D$1:$H$1),LN(D2059:H2059),LN(Calculations!$B$2))),0)</f>
        <v>0</v>
      </c>
    </row>
    <row r="2060" spans="1:9" x14ac:dyDescent="0.35">
      <c r="A2060">
        <v>-70</v>
      </c>
      <c r="B2060">
        <v>25</v>
      </c>
      <c r="C2060">
        <f>ASIN(SQRT((SIN(RADIANS(PARAMETERS!$D$8-B2060)/2)*SIN(RADIANS(PARAMETERS!$D$8-B2060)/2))+(COS(RADIANS(B2060))*COS(RADIANS(PARAMETERS!$D$8))*SIN(RADIANS(PARAMETERS!$D$9-A2060)/2)*SIN(RADIANS(PARAMETERS!$D$9-A2060)/2))))*2*3958.756</f>
        <v>897.10114492599507</v>
      </c>
      <c r="D2060">
        <v>0</v>
      </c>
      <c r="E2060">
        <v>0</v>
      </c>
      <c r="F2060">
        <v>0</v>
      </c>
      <c r="G2060">
        <v>0</v>
      </c>
      <c r="H2060">
        <v>0</v>
      </c>
      <c r="I2060" s="10">
        <f>IFERROR(EXP(TREND(LN($D$1:$H$1),LN(D2060:H2060),LN(Calculations!$B$2))),0)</f>
        <v>0</v>
      </c>
    </row>
    <row r="2061" spans="1:9" x14ac:dyDescent="0.35">
      <c r="A2061">
        <v>-69.5</v>
      </c>
      <c r="B2061">
        <v>25</v>
      </c>
      <c r="C2061">
        <f>ASIN(SQRT((SIN(RADIANS(PARAMETERS!$D$8-B2061)/2)*SIN(RADIANS(PARAMETERS!$D$8-B2061)/2))+(COS(RADIANS(B2061))*COS(RADIANS(PARAMETERS!$D$8))*SIN(RADIANS(PARAMETERS!$D$9-A2061)/2)*SIN(RADIANS(PARAMETERS!$D$9-A2061)/2))))*2*3958.756</f>
        <v>875.57770216495294</v>
      </c>
      <c r="D2061">
        <v>0</v>
      </c>
      <c r="E2061">
        <v>0</v>
      </c>
      <c r="F2061">
        <v>0</v>
      </c>
      <c r="G2061">
        <v>0</v>
      </c>
      <c r="H2061">
        <v>0</v>
      </c>
      <c r="I2061" s="10">
        <f>IFERROR(EXP(TREND(LN($D$1:$H$1),LN(D2061:H2061),LN(Calculations!$B$2))),0)</f>
        <v>0</v>
      </c>
    </row>
    <row r="2062" spans="1:9" x14ac:dyDescent="0.35">
      <c r="A2062">
        <v>-69</v>
      </c>
      <c r="B2062">
        <v>25</v>
      </c>
      <c r="C2062">
        <f>ASIN(SQRT((SIN(RADIANS(PARAMETERS!$D$8-B2062)/2)*SIN(RADIANS(PARAMETERS!$D$8-B2062)/2))+(COS(RADIANS(B2062))*COS(RADIANS(PARAMETERS!$D$8))*SIN(RADIANS(PARAMETERS!$D$9-A2062)/2)*SIN(RADIANS(PARAMETERS!$D$9-A2062)/2))))*2*3958.756</f>
        <v>854.73636693317951</v>
      </c>
      <c r="D2062">
        <v>0</v>
      </c>
      <c r="E2062">
        <v>0</v>
      </c>
      <c r="F2062">
        <v>0</v>
      </c>
      <c r="G2062">
        <v>0</v>
      </c>
      <c r="H2062">
        <v>0</v>
      </c>
      <c r="I2062" s="10">
        <f>IFERROR(EXP(TREND(LN($D$1:$H$1),LN(D2062:H2062),LN(Calculations!$B$2))),0)</f>
        <v>0</v>
      </c>
    </row>
    <row r="2063" spans="1:9" x14ac:dyDescent="0.35">
      <c r="A2063">
        <v>-68.5</v>
      </c>
      <c r="B2063">
        <v>25</v>
      </c>
      <c r="C2063">
        <f>ASIN(SQRT((SIN(RADIANS(PARAMETERS!$D$8-B2063)/2)*SIN(RADIANS(PARAMETERS!$D$8-B2063)/2))+(COS(RADIANS(B2063))*COS(RADIANS(PARAMETERS!$D$8))*SIN(RADIANS(PARAMETERS!$D$9-A2063)/2)*SIN(RADIANS(PARAMETERS!$D$9-A2063)/2))))*2*3958.756</f>
        <v>834.62843952350158</v>
      </c>
      <c r="D2063">
        <v>0</v>
      </c>
      <c r="E2063">
        <v>0</v>
      </c>
      <c r="F2063">
        <v>0</v>
      </c>
      <c r="G2063">
        <v>0</v>
      </c>
      <c r="H2063">
        <v>0</v>
      </c>
      <c r="I2063" s="10">
        <f>IFERROR(EXP(TREND(LN($D$1:$H$1),LN(D2063:H2063),LN(Calculations!$B$2))),0)</f>
        <v>0</v>
      </c>
    </row>
    <row r="2064" spans="1:9" x14ac:dyDescent="0.35">
      <c r="A2064">
        <v>-68</v>
      </c>
      <c r="B2064">
        <v>25</v>
      </c>
      <c r="C2064">
        <f>ASIN(SQRT((SIN(RADIANS(PARAMETERS!$D$8-B2064)/2)*SIN(RADIANS(PARAMETERS!$D$8-B2064)/2))+(COS(RADIANS(B2064))*COS(RADIANS(PARAMETERS!$D$8))*SIN(RADIANS(PARAMETERS!$D$9-A2064)/2)*SIN(RADIANS(PARAMETERS!$D$9-A2064)/2))))*2*3958.756</f>
        <v>815.30837884808079</v>
      </c>
      <c r="D2064">
        <v>0</v>
      </c>
      <c r="E2064">
        <v>0</v>
      </c>
      <c r="F2064">
        <v>0</v>
      </c>
      <c r="G2064">
        <v>0</v>
      </c>
      <c r="H2064">
        <v>0</v>
      </c>
      <c r="I2064" s="10">
        <f>IFERROR(EXP(TREND(LN($D$1:$H$1),LN(D2064:H2064),LN(Calculations!$B$2))),0)</f>
        <v>0</v>
      </c>
    </row>
    <row r="2065" spans="1:9" x14ac:dyDescent="0.35">
      <c r="A2065">
        <v>-67.5</v>
      </c>
      <c r="B2065">
        <v>25</v>
      </c>
      <c r="C2065">
        <f>ASIN(SQRT((SIN(RADIANS(PARAMETERS!$D$8-B2065)/2)*SIN(RADIANS(PARAMETERS!$D$8-B2065)/2))+(COS(RADIANS(B2065))*COS(RADIANS(PARAMETERS!$D$8))*SIN(RADIANS(PARAMETERS!$D$9-A2065)/2)*SIN(RADIANS(PARAMETERS!$D$9-A2065)/2))))*2*3958.756</f>
        <v>796.83368008148602</v>
      </c>
      <c r="D2065">
        <v>0</v>
      </c>
      <c r="E2065">
        <v>0</v>
      </c>
      <c r="F2065">
        <v>0</v>
      </c>
      <c r="G2065">
        <v>0</v>
      </c>
      <c r="H2065">
        <v>0</v>
      </c>
      <c r="I2065" s="10">
        <f>IFERROR(EXP(TREND(LN($D$1:$H$1),LN(D2065:H2065),LN(Calculations!$B$2))),0)</f>
        <v>0</v>
      </c>
    </row>
    <row r="2066" spans="1:9" x14ac:dyDescent="0.35">
      <c r="A2066">
        <v>-67</v>
      </c>
      <c r="B2066">
        <v>25</v>
      </c>
      <c r="C2066">
        <f>ASIN(SQRT((SIN(RADIANS(PARAMETERS!$D$8-B2066)/2)*SIN(RADIANS(PARAMETERS!$D$8-B2066)/2))+(COS(RADIANS(B2066))*COS(RADIANS(PARAMETERS!$D$8))*SIN(RADIANS(PARAMETERS!$D$9-A2066)/2)*SIN(RADIANS(PARAMETERS!$D$9-A2066)/2))))*2*3958.756</f>
        <v>779.26464745365467</v>
      </c>
      <c r="D2066">
        <v>0</v>
      </c>
      <c r="E2066">
        <v>0</v>
      </c>
      <c r="F2066">
        <v>0</v>
      </c>
      <c r="G2066">
        <v>0</v>
      </c>
      <c r="H2066">
        <v>0</v>
      </c>
      <c r="I2066" s="10">
        <f>IFERROR(EXP(TREND(LN($D$1:$H$1),LN(D2066:H2066),LN(Calculations!$B$2))),0)</f>
        <v>0</v>
      </c>
    </row>
    <row r="2067" spans="1:9" x14ac:dyDescent="0.35">
      <c r="A2067">
        <v>-66.5</v>
      </c>
      <c r="B2067">
        <v>25</v>
      </c>
      <c r="C2067">
        <f>ASIN(SQRT((SIN(RADIANS(PARAMETERS!$D$8-B2067)/2)*SIN(RADIANS(PARAMETERS!$D$8-B2067)/2))+(COS(RADIANS(B2067))*COS(RADIANS(PARAMETERS!$D$8))*SIN(RADIANS(PARAMETERS!$D$9-A2067)/2)*SIN(RADIANS(PARAMETERS!$D$9-A2067)/2))))*2*3958.756</f>
        <v>762.66404113216527</v>
      </c>
      <c r="D2067">
        <v>0</v>
      </c>
      <c r="E2067">
        <v>0</v>
      </c>
      <c r="F2067">
        <v>0</v>
      </c>
      <c r="G2067">
        <v>0</v>
      </c>
      <c r="H2067">
        <v>0</v>
      </c>
      <c r="I2067" s="10">
        <f>IFERROR(EXP(TREND(LN($D$1:$H$1),LN(D2067:H2067),LN(Calculations!$B$2))),0)</f>
        <v>0</v>
      </c>
    </row>
    <row r="2068" spans="1:9" x14ac:dyDescent="0.35">
      <c r="A2068">
        <v>-66</v>
      </c>
      <c r="B2068">
        <v>25</v>
      </c>
      <c r="C2068">
        <f>ASIN(SQRT((SIN(RADIANS(PARAMETERS!$D$8-B2068)/2)*SIN(RADIANS(PARAMETERS!$D$8-B2068)/2))+(COS(RADIANS(B2068))*COS(RADIANS(PARAMETERS!$D$8))*SIN(RADIANS(PARAMETERS!$D$9-A2068)/2)*SIN(RADIANS(PARAMETERS!$D$9-A2068)/2))))*2*3958.756</f>
        <v>747.09657782827196</v>
      </c>
      <c r="D2068">
        <v>0</v>
      </c>
      <c r="E2068">
        <v>0</v>
      </c>
      <c r="F2068">
        <v>0</v>
      </c>
      <c r="G2068">
        <v>0</v>
      </c>
      <c r="H2068">
        <v>0</v>
      </c>
      <c r="I2068" s="10">
        <f>IFERROR(EXP(TREND(LN($D$1:$H$1),LN(D2068:H2068),LN(Calculations!$B$2))),0)</f>
        <v>0</v>
      </c>
    </row>
    <row r="2069" spans="1:9" x14ac:dyDescent="0.35">
      <c r="A2069">
        <v>-65.5</v>
      </c>
      <c r="B2069">
        <v>25</v>
      </c>
      <c r="C2069">
        <f>ASIN(SQRT((SIN(RADIANS(PARAMETERS!$D$8-B2069)/2)*SIN(RADIANS(PARAMETERS!$D$8-B2069)/2))+(COS(RADIANS(B2069))*COS(RADIANS(PARAMETERS!$D$8))*SIN(RADIANS(PARAMETERS!$D$9-A2069)/2)*SIN(RADIANS(PARAMETERS!$D$9-A2069)/2))))*2*3958.756</f>
        <v>732.62826758734388</v>
      </c>
      <c r="D2069">
        <v>0</v>
      </c>
      <c r="E2069">
        <v>0</v>
      </c>
      <c r="F2069">
        <v>0</v>
      </c>
      <c r="G2069">
        <v>0</v>
      </c>
      <c r="H2069">
        <v>0</v>
      </c>
      <c r="I2069" s="10">
        <f>IFERROR(EXP(TREND(LN($D$1:$H$1),LN(D2069:H2069),LN(Calculations!$B$2))),0)</f>
        <v>0</v>
      </c>
    </row>
    <row r="2070" spans="1:9" x14ac:dyDescent="0.35">
      <c r="A2070">
        <v>-65</v>
      </c>
      <c r="B2070">
        <v>25</v>
      </c>
      <c r="C2070">
        <f>ASIN(SQRT((SIN(RADIANS(PARAMETERS!$D$8-B2070)/2)*SIN(RADIANS(PARAMETERS!$D$8-B2070)/2))+(COS(RADIANS(B2070))*COS(RADIANS(PARAMETERS!$D$8))*SIN(RADIANS(PARAMETERS!$D$9-A2070)/2)*SIN(RADIANS(PARAMETERS!$D$9-A2070)/2))))*2*3958.756</f>
        <v>719.32557480733396</v>
      </c>
      <c r="D2070">
        <v>0</v>
      </c>
      <c r="E2070">
        <v>0</v>
      </c>
      <c r="F2070">
        <v>0</v>
      </c>
      <c r="G2070">
        <v>0</v>
      </c>
      <c r="H2070">
        <v>0</v>
      </c>
      <c r="I2070" s="10">
        <f>IFERROR(EXP(TREND(LN($D$1:$H$1),LN(D2070:H2070),LN(Calculations!$B$2))),0)</f>
        <v>0</v>
      </c>
    </row>
    <row r="2071" spans="1:9" x14ac:dyDescent="0.35">
      <c r="A2071">
        <v>-64.5</v>
      </c>
      <c r="B2071">
        <v>25</v>
      </c>
      <c r="C2071">
        <f>ASIN(SQRT((SIN(RADIANS(PARAMETERS!$D$8-B2071)/2)*SIN(RADIANS(PARAMETERS!$D$8-B2071)/2))+(COS(RADIANS(B2071))*COS(RADIANS(PARAMETERS!$D$8))*SIN(RADIANS(PARAMETERS!$D$9-A2071)/2)*SIN(RADIANS(PARAMETERS!$D$9-A2071)/2))))*2*3958.756</f>
        <v>707.25440036454324</v>
      </c>
      <c r="D2071">
        <v>0</v>
      </c>
      <c r="E2071">
        <v>0</v>
      </c>
      <c r="F2071">
        <v>0</v>
      </c>
      <c r="G2071">
        <v>0</v>
      </c>
      <c r="H2071">
        <v>0</v>
      </c>
      <c r="I2071" s="10">
        <f>IFERROR(EXP(TREND(LN($D$1:$H$1),LN(D2071:H2071),LN(Calculations!$B$2))),0)</f>
        <v>0</v>
      </c>
    </row>
    <row r="2072" spans="1:9" x14ac:dyDescent="0.35">
      <c r="A2072">
        <v>-64</v>
      </c>
      <c r="B2072">
        <v>25</v>
      </c>
      <c r="C2072">
        <f>ASIN(SQRT((SIN(RADIANS(PARAMETERS!$D$8-B2072)/2)*SIN(RADIANS(PARAMETERS!$D$8-B2072)/2))+(COS(RADIANS(B2072))*COS(RADIANS(PARAMETERS!$D$8))*SIN(RADIANS(PARAMETERS!$D$9-A2072)/2)*SIN(RADIANS(PARAMETERS!$D$9-A2072)/2))))*2*3958.756</f>
        <v>696.47889400391853</v>
      </c>
      <c r="D2072">
        <v>0</v>
      </c>
      <c r="E2072">
        <v>0</v>
      </c>
      <c r="F2072">
        <v>0</v>
      </c>
      <c r="G2072">
        <v>0</v>
      </c>
      <c r="H2072">
        <v>0</v>
      </c>
      <c r="I2072" s="10">
        <f>IFERROR(EXP(TREND(LN($D$1:$H$1),LN(D2072:H2072),LN(Calculations!$B$2))),0)</f>
        <v>0</v>
      </c>
    </row>
    <row r="2073" spans="1:9" x14ac:dyDescent="0.35">
      <c r="A2073">
        <v>-63.5</v>
      </c>
      <c r="B2073">
        <v>25</v>
      </c>
      <c r="C2073">
        <f>ASIN(SQRT((SIN(RADIANS(PARAMETERS!$D$8-B2073)/2)*SIN(RADIANS(PARAMETERS!$D$8-B2073)/2))+(COS(RADIANS(B2073))*COS(RADIANS(PARAMETERS!$D$8))*SIN(RADIANS(PARAMETERS!$D$9-A2073)/2)*SIN(RADIANS(PARAMETERS!$D$9-A2073)/2))))*2*3958.756</f>
        <v>687.06012155155906</v>
      </c>
      <c r="D2073">
        <v>0</v>
      </c>
      <c r="E2073">
        <v>0</v>
      </c>
      <c r="F2073">
        <v>0</v>
      </c>
      <c r="G2073">
        <v>0</v>
      </c>
      <c r="H2073">
        <v>0</v>
      </c>
      <c r="I2073" s="10">
        <f>IFERROR(EXP(TREND(LN($D$1:$H$1),LN(D2073:H2073),LN(Calculations!$B$2))),0)</f>
        <v>0</v>
      </c>
    </row>
    <row r="2074" spans="1:9" x14ac:dyDescent="0.35">
      <c r="A2074">
        <v>-63</v>
      </c>
      <c r="B2074">
        <v>25</v>
      </c>
      <c r="C2074">
        <f>ASIN(SQRT((SIN(RADIANS(PARAMETERS!$D$8-B2074)/2)*SIN(RADIANS(PARAMETERS!$D$8-B2074)/2))+(COS(RADIANS(B2074))*COS(RADIANS(PARAMETERS!$D$8))*SIN(RADIANS(PARAMETERS!$D$9-A2074)/2)*SIN(RADIANS(PARAMETERS!$D$9-A2074)/2))))*2*3958.756</f>
        <v>679.05462901615397</v>
      </c>
      <c r="D2074">
        <v>0</v>
      </c>
      <c r="E2074">
        <v>0</v>
      </c>
      <c r="F2074">
        <v>0</v>
      </c>
      <c r="G2074">
        <v>0</v>
      </c>
      <c r="H2074">
        <v>0</v>
      </c>
      <c r="I2074" s="10">
        <f>IFERROR(EXP(TREND(LN($D$1:$H$1),LN(D2074:H2074),LN(Calculations!$B$2))),0)</f>
        <v>0</v>
      </c>
    </row>
    <row r="2075" spans="1:9" x14ac:dyDescent="0.35">
      <c r="A2075">
        <v>-62.5</v>
      </c>
      <c r="B2075">
        <v>25</v>
      </c>
      <c r="C2075">
        <f>ASIN(SQRT((SIN(RADIANS(PARAMETERS!$D$8-B2075)/2)*SIN(RADIANS(PARAMETERS!$D$8-B2075)/2))+(COS(RADIANS(B2075))*COS(RADIANS(PARAMETERS!$D$8))*SIN(RADIANS(PARAMETERS!$D$9-A2075)/2)*SIN(RADIANS(PARAMETERS!$D$9-A2075)/2))))*2*3958.756</f>
        <v>672.51296346309357</v>
      </c>
      <c r="D2075">
        <v>0</v>
      </c>
      <c r="E2075">
        <v>0</v>
      </c>
      <c r="F2075">
        <v>0</v>
      </c>
      <c r="G2075">
        <v>0</v>
      </c>
      <c r="H2075">
        <v>0</v>
      </c>
      <c r="I2075" s="10">
        <f>IFERROR(EXP(TREND(LN($D$1:$H$1),LN(D2075:H2075),LN(Calculations!$B$2))),0)</f>
        <v>0</v>
      </c>
    </row>
    <row r="2076" spans="1:9" x14ac:dyDescent="0.35">
      <c r="A2076">
        <v>-62</v>
      </c>
      <c r="B2076">
        <v>25</v>
      </c>
      <c r="C2076">
        <f>ASIN(SQRT((SIN(RADIANS(PARAMETERS!$D$8-B2076)/2)*SIN(RADIANS(PARAMETERS!$D$8-B2076)/2))+(COS(RADIANS(B2076))*COS(RADIANS(PARAMETERS!$D$8))*SIN(RADIANS(PARAMETERS!$D$9-A2076)/2)*SIN(RADIANS(PARAMETERS!$D$9-A2076)/2))))*2*3958.756</f>
        <v>667.47822616244707</v>
      </c>
      <c r="D2076">
        <v>0</v>
      </c>
      <c r="E2076">
        <v>0</v>
      </c>
      <c r="F2076">
        <v>0</v>
      </c>
      <c r="G2076">
        <v>0</v>
      </c>
      <c r="H2076">
        <v>0</v>
      </c>
      <c r="I2076" s="10">
        <f>IFERROR(EXP(TREND(LN($D$1:$H$1),LN(D2076:H2076),LN(Calculations!$B$2))),0)</f>
        <v>0</v>
      </c>
    </row>
    <row r="2077" spans="1:9" x14ac:dyDescent="0.35">
      <c r="A2077">
        <v>-61.5</v>
      </c>
      <c r="B2077">
        <v>25</v>
      </c>
      <c r="C2077">
        <f>ASIN(SQRT((SIN(RADIANS(PARAMETERS!$D$8-B2077)/2)*SIN(RADIANS(PARAMETERS!$D$8-B2077)/2))+(COS(RADIANS(B2077))*COS(RADIANS(PARAMETERS!$D$8))*SIN(RADIANS(PARAMETERS!$D$9-A2077)/2)*SIN(RADIANS(PARAMETERS!$D$9-A2077)/2))))*2*3958.756</f>
        <v>663.98474403003218</v>
      </c>
      <c r="D2077">
        <v>0</v>
      </c>
      <c r="E2077">
        <v>0</v>
      </c>
      <c r="F2077">
        <v>0</v>
      </c>
      <c r="G2077">
        <v>0</v>
      </c>
      <c r="H2077">
        <v>0</v>
      </c>
      <c r="I2077" s="10">
        <f>IFERROR(EXP(TREND(LN($D$1:$H$1),LN(D2077:H2077),LN(Calculations!$B$2))),0)</f>
        <v>0</v>
      </c>
    </row>
    <row r="2078" spans="1:9" x14ac:dyDescent="0.35">
      <c r="A2078">
        <v>-61</v>
      </c>
      <c r="B2078">
        <v>25</v>
      </c>
      <c r="C2078">
        <f>ASIN(SQRT((SIN(RADIANS(PARAMETERS!$D$8-B2078)/2)*SIN(RADIANS(PARAMETERS!$D$8-B2078)/2))+(COS(RADIANS(B2078))*COS(RADIANS(PARAMETERS!$D$8))*SIN(RADIANS(PARAMETERS!$D$9-A2078)/2)*SIN(RADIANS(PARAMETERS!$D$9-A2078)/2))))*2*3958.756</f>
        <v>662.05694805625149</v>
      </c>
      <c r="D2078">
        <v>0</v>
      </c>
      <c r="E2078">
        <v>0</v>
      </c>
      <c r="F2078">
        <v>0</v>
      </c>
      <c r="G2078">
        <v>0</v>
      </c>
      <c r="H2078">
        <v>0</v>
      </c>
      <c r="I2078" s="10">
        <f>IFERROR(EXP(TREND(LN($D$1:$H$1),LN(D2078:H2078),LN(Calculations!$B$2))),0)</f>
        <v>0</v>
      </c>
    </row>
    <row r="2079" spans="1:9" x14ac:dyDescent="0.35">
      <c r="A2079">
        <v>-60.5</v>
      </c>
      <c r="B2079">
        <v>25</v>
      </c>
      <c r="C2079">
        <f>ASIN(SQRT((SIN(RADIANS(PARAMETERS!$D$8-B2079)/2)*SIN(RADIANS(PARAMETERS!$D$8-B2079)/2))+(COS(RADIANS(B2079))*COS(RADIANS(PARAMETERS!$D$8))*SIN(RADIANS(PARAMETERS!$D$9-A2079)/2)*SIN(RADIANS(PARAMETERS!$D$9-A2079)/2))))*2*3958.756</f>
        <v>661.70854035448485</v>
      </c>
      <c r="D2079">
        <v>0</v>
      </c>
      <c r="E2079">
        <v>0</v>
      </c>
      <c r="F2079">
        <v>0</v>
      </c>
      <c r="G2079">
        <v>0</v>
      </c>
      <c r="H2079">
        <v>0</v>
      </c>
      <c r="I2079" s="10">
        <f>IFERROR(EXP(TREND(LN($D$1:$H$1),LN(D2079:H2079),LN(Calculations!$B$2))),0)</f>
        <v>0</v>
      </c>
    </row>
    <row r="2080" spans="1:9" x14ac:dyDescent="0.35">
      <c r="A2080">
        <v>-60</v>
      </c>
      <c r="B2080">
        <v>25</v>
      </c>
      <c r="C2080">
        <f>ASIN(SQRT((SIN(RADIANS(PARAMETERS!$D$8-B2080)/2)*SIN(RADIANS(PARAMETERS!$D$8-B2080)/2))+(COS(RADIANS(B2080))*COS(RADIANS(PARAMETERS!$D$8))*SIN(RADIANS(PARAMETERS!$D$9-A2080)/2)*SIN(RADIANS(PARAMETERS!$D$9-A2080)/2))))*2*3958.756</f>
        <v>662.94201425658241</v>
      </c>
      <c r="D2080">
        <v>0</v>
      </c>
      <c r="E2080">
        <v>0</v>
      </c>
      <c r="F2080">
        <v>0</v>
      </c>
      <c r="G2080">
        <v>0</v>
      </c>
      <c r="H2080">
        <v>0</v>
      </c>
      <c r="I2080" s="10">
        <f>IFERROR(EXP(TREND(LN($D$1:$H$1),LN(D2080:H2080),LN(Calculations!$B$2))),0)</f>
        <v>0</v>
      </c>
    </row>
    <row r="2081" spans="1:9" x14ac:dyDescent="0.35">
      <c r="A2081">
        <v>-59.5</v>
      </c>
      <c r="B2081">
        <v>25</v>
      </c>
      <c r="C2081">
        <f>ASIN(SQRT((SIN(RADIANS(PARAMETERS!$D$8-B2081)/2)*SIN(RADIANS(PARAMETERS!$D$8-B2081)/2))+(COS(RADIANS(B2081))*COS(RADIANS(PARAMETERS!$D$8))*SIN(RADIANS(PARAMETERS!$D$9-A2081)/2)*SIN(RADIANS(PARAMETERS!$D$9-A2081)/2))))*2*3958.756</f>
        <v>665.74856599655311</v>
      </c>
      <c r="D2081">
        <v>0</v>
      </c>
      <c r="E2081">
        <v>0</v>
      </c>
      <c r="F2081">
        <v>0</v>
      </c>
      <c r="G2081">
        <v>0</v>
      </c>
      <c r="H2081">
        <v>0</v>
      </c>
      <c r="I2081" s="10">
        <f>IFERROR(EXP(TREND(LN($D$1:$H$1),LN(D2081:H2081),LN(Calculations!$B$2))),0)</f>
        <v>0</v>
      </c>
    </row>
    <row r="2082" spans="1:9" x14ac:dyDescent="0.35">
      <c r="A2082">
        <v>-59</v>
      </c>
      <c r="B2082">
        <v>25</v>
      </c>
      <c r="C2082">
        <f>ASIN(SQRT((SIN(RADIANS(PARAMETERS!$D$8-B2082)/2)*SIN(RADIANS(PARAMETERS!$D$8-B2082)/2))+(COS(RADIANS(B2082))*COS(RADIANS(PARAMETERS!$D$8))*SIN(RADIANS(PARAMETERS!$D$9-A2082)/2)*SIN(RADIANS(PARAMETERS!$D$9-A2082)/2))))*2*3958.756</f>
        <v>670.1084051861917</v>
      </c>
      <c r="D2082">
        <v>0</v>
      </c>
      <c r="E2082">
        <v>0</v>
      </c>
      <c r="F2082">
        <v>0</v>
      </c>
      <c r="G2082">
        <v>0</v>
      </c>
      <c r="H2082">
        <v>0</v>
      </c>
      <c r="I2082" s="10">
        <f>IFERROR(EXP(TREND(LN($D$1:$H$1),LN(D2082:H2082),LN(Calculations!$B$2))),0)</f>
        <v>0</v>
      </c>
    </row>
    <row r="2083" spans="1:9" x14ac:dyDescent="0.35">
      <c r="A2083">
        <v>-90</v>
      </c>
      <c r="B2083">
        <v>25.5</v>
      </c>
      <c r="C2083">
        <f>ASIN(SQRT((SIN(RADIANS(PARAMETERS!$D$8-B2083)/2)*SIN(RADIANS(PARAMETERS!$D$8-B2083)/2))+(COS(RADIANS(B2083))*COS(RADIANS(PARAMETERS!$D$8))*SIN(RADIANS(PARAMETERS!$D$9-A2083)/2)*SIN(RADIANS(PARAMETERS!$D$9-A2083)/2))))*2*3958.756</f>
        <v>2018.3566404786729</v>
      </c>
      <c r="D2083">
        <v>3.2771663665771</v>
      </c>
      <c r="E2083">
        <v>5.1910133361815998</v>
      </c>
      <c r="F2083">
        <v>8.0044870376587003</v>
      </c>
      <c r="G2083">
        <v>10.416711807251</v>
      </c>
      <c r="H2083">
        <v>13.648087501526</v>
      </c>
      <c r="I2083" s="10">
        <f>IFERROR(EXP(TREND(LN($D$1:$H$1),LN(D2083:H2083),LN(Calculations!$B$2))),0)</f>
        <v>1.1959601555796891E-4</v>
      </c>
    </row>
    <row r="2084" spans="1:9" x14ac:dyDescent="0.35">
      <c r="A2084">
        <v>-89.5</v>
      </c>
      <c r="B2084">
        <v>25.5</v>
      </c>
      <c r="C2084">
        <f>ASIN(SQRT((SIN(RADIANS(PARAMETERS!$D$8-B2084)/2)*SIN(RADIANS(PARAMETERS!$D$8-B2084)/2))+(COS(RADIANS(B2084))*COS(RADIANS(PARAMETERS!$D$8))*SIN(RADIANS(PARAMETERS!$D$9-A2084)/2)*SIN(RADIANS(PARAMETERS!$D$9-A2084)/2))))*2*3958.756</f>
        <v>1988.188275766558</v>
      </c>
      <c r="D2084">
        <v>4.0490927696228001</v>
      </c>
      <c r="E2084">
        <v>6.3784461021423002</v>
      </c>
      <c r="F2084">
        <v>10.223499298096</v>
      </c>
      <c r="G2084">
        <v>13.218718528747999</v>
      </c>
      <c r="H2084">
        <v>17.465856552123999</v>
      </c>
      <c r="I2084" s="10">
        <f>IFERROR(EXP(TREND(LN($D$1:$H$1),LN(D2084:H2084),LN(Calculations!$B$2))),0)</f>
        <v>1.8263876187380159E-4</v>
      </c>
    </row>
    <row r="2085" spans="1:9" x14ac:dyDescent="0.35">
      <c r="A2085">
        <v>-89</v>
      </c>
      <c r="B2085">
        <v>25.5</v>
      </c>
      <c r="C2085">
        <f>ASIN(SQRT((SIN(RADIANS(PARAMETERS!$D$8-B2085)/2)*SIN(RADIANS(PARAMETERS!$D$8-B2085)/2))+(COS(RADIANS(B2085))*COS(RADIANS(PARAMETERS!$D$8))*SIN(RADIANS(PARAMETERS!$D$9-A2085)/2)*SIN(RADIANS(PARAMETERS!$D$9-A2085)/2))))*2*3958.756</f>
        <v>1958.0793522945658</v>
      </c>
      <c r="D2085">
        <v>4.8002123832703001</v>
      </c>
      <c r="E2085">
        <v>7.4540467262268004</v>
      </c>
      <c r="F2085">
        <v>12.118365287781</v>
      </c>
      <c r="G2085">
        <v>15.552790641785</v>
      </c>
      <c r="H2085">
        <v>20.843095779418999</v>
      </c>
      <c r="I2085" s="10">
        <f>IFERROR(EXP(TREND(LN($D$1:$H$1),LN(D2085:H2085),LN(Calculations!$B$2))),0)</f>
        <v>2.3877892957128579E-4</v>
      </c>
    </row>
    <row r="2086" spans="1:9" x14ac:dyDescent="0.35">
      <c r="A2086">
        <v>-88.5</v>
      </c>
      <c r="B2086">
        <v>25.5</v>
      </c>
      <c r="C2086">
        <f>ASIN(SQRT((SIN(RADIANS(PARAMETERS!$D$8-B2086)/2)*SIN(RADIANS(PARAMETERS!$D$8-B2086)/2))+(COS(RADIANS(B2086))*COS(RADIANS(PARAMETERS!$D$8))*SIN(RADIANS(PARAMETERS!$D$9-A2086)/2)*SIN(RADIANS(PARAMETERS!$D$9-A2086)/2))))*2*3958.756</f>
        <v>1928.0329784734547</v>
      </c>
      <c r="D2086">
        <v>5.1739978790282999</v>
      </c>
      <c r="E2086">
        <v>7.9451107978820996</v>
      </c>
      <c r="F2086">
        <v>12.798056602478001</v>
      </c>
      <c r="G2086">
        <v>16.436172485351999</v>
      </c>
      <c r="H2086">
        <v>22.044372558593999</v>
      </c>
      <c r="I2086" s="10">
        <f>IFERROR(EXP(TREND(LN($D$1:$H$1),LN(D2086:H2086),LN(Calculations!$B$2))),0)</f>
        <v>2.5706490937439251E-4</v>
      </c>
    </row>
    <row r="2087" spans="1:9" x14ac:dyDescent="0.35">
      <c r="A2087">
        <v>-88</v>
      </c>
      <c r="B2087">
        <v>25.5</v>
      </c>
      <c r="C2087">
        <f>ASIN(SQRT((SIN(RADIANS(PARAMETERS!$D$8-B2087)/2)*SIN(RADIANS(PARAMETERS!$D$8-B2087)/2))+(COS(RADIANS(B2087))*COS(RADIANS(PARAMETERS!$D$8))*SIN(RADIANS(PARAMETERS!$D$9-A2087)/2)*SIN(RADIANS(PARAMETERS!$D$9-A2087)/2))))*2*3958.756</f>
        <v>1898.0524466428578</v>
      </c>
      <c r="D2087">
        <v>5.5700626373290998</v>
      </c>
      <c r="E2087">
        <v>8.6509828567505007</v>
      </c>
      <c r="F2087">
        <v>13.86485004425</v>
      </c>
      <c r="G2087">
        <v>17.907794952393001</v>
      </c>
      <c r="H2087">
        <v>24.178964614868001</v>
      </c>
      <c r="I2087" s="10">
        <f>IFERROR(EXP(TREND(LN($D$1:$H$1),LN(D2087:H2087),LN(Calculations!$B$2))),0)</f>
        <v>2.9724550492843681E-4</v>
      </c>
    </row>
    <row r="2088" spans="1:9" x14ac:dyDescent="0.35">
      <c r="A2088">
        <v>-87.5</v>
      </c>
      <c r="B2088">
        <v>25.5</v>
      </c>
      <c r="C2088">
        <f>ASIN(SQRT((SIN(RADIANS(PARAMETERS!$D$8-B2088)/2)*SIN(RADIANS(PARAMETERS!$D$8-B2088)/2))+(COS(RADIANS(B2088))*COS(RADIANS(PARAMETERS!$D$8))*SIN(RADIANS(PARAMETERS!$D$9-A2088)/2)*SIN(RADIANS(PARAMETERS!$D$9-A2088)/2))))*2*3958.756</f>
        <v>1868.1412467965783</v>
      </c>
      <c r="D2088">
        <v>7.0924487113953001</v>
      </c>
      <c r="E2088">
        <v>12.280439376831</v>
      </c>
      <c r="F2088">
        <v>21.27188873291</v>
      </c>
      <c r="G2088">
        <v>29.093263626098999</v>
      </c>
      <c r="H2088">
        <v>40.617813110352003</v>
      </c>
      <c r="I2088" s="10">
        <f>IFERROR(EXP(TREND(LN($D$1:$H$1),LN(D2088:H2088),LN(Calculations!$B$2))),0)</f>
        <v>6.3014907767663182E-4</v>
      </c>
    </row>
    <row r="2089" spans="1:9" x14ac:dyDescent="0.35">
      <c r="A2089">
        <v>-87</v>
      </c>
      <c r="B2089">
        <v>25.5</v>
      </c>
      <c r="C2089">
        <f>ASIN(SQRT((SIN(RADIANS(PARAMETERS!$D$8-B2089)/2)*SIN(RADIANS(PARAMETERS!$D$8-B2089)/2))+(COS(RADIANS(B2089))*COS(RADIANS(PARAMETERS!$D$8))*SIN(RADIANS(PARAMETERS!$D$9-A2089)/2)*SIN(RADIANS(PARAMETERS!$D$9-A2089)/2))))*2*3958.756</f>
        <v>1838.3030814816816</v>
      </c>
      <c r="D2089">
        <v>8.8460645675659002</v>
      </c>
      <c r="E2089">
        <v>15.455142021179</v>
      </c>
      <c r="F2089">
        <v>27.420503616333001</v>
      </c>
      <c r="G2089">
        <v>36.791553497313998</v>
      </c>
      <c r="H2089">
        <v>51.946758270263999</v>
      </c>
      <c r="I2089" s="10">
        <f>IFERROR(EXP(TREND(LN($D$1:$H$1),LN(D2089:H2089),LN(Calculations!$B$2))),0)</f>
        <v>8.6358972251280306E-4</v>
      </c>
    </row>
    <row r="2090" spans="1:9" x14ac:dyDescent="0.35">
      <c r="A2090">
        <v>-86.5</v>
      </c>
      <c r="B2090">
        <v>25.5</v>
      </c>
      <c r="C2090">
        <f>ASIN(SQRT((SIN(RADIANS(PARAMETERS!$D$8-B2090)/2)*SIN(RADIANS(PARAMETERS!$D$8-B2090)/2))+(COS(RADIANS(B2090))*COS(RADIANS(PARAMETERS!$D$8))*SIN(RADIANS(PARAMETERS!$D$9-A2090)/2)*SIN(RADIANS(PARAMETERS!$D$9-A2090)/2))))*2*3958.756</f>
        <v>1808.5418819819961</v>
      </c>
      <c r="D2090">
        <v>8.4867773056030007</v>
      </c>
      <c r="E2090">
        <v>15.016994476318001</v>
      </c>
      <c r="F2090">
        <v>26.813142776488998</v>
      </c>
      <c r="G2090">
        <v>35.935550689697003</v>
      </c>
      <c r="H2090">
        <v>50.670185089111001</v>
      </c>
      <c r="I2090" s="10">
        <f>IFERROR(EXP(TREND(LN($D$1:$H$1),LN(D2090:H2090),LN(Calculations!$B$2))),0)</f>
        <v>8.35537993030436E-4</v>
      </c>
    </row>
    <row r="2091" spans="1:9" x14ac:dyDescent="0.35">
      <c r="A2091">
        <v>-86</v>
      </c>
      <c r="B2091">
        <v>25.5</v>
      </c>
      <c r="C2091">
        <f>ASIN(SQRT((SIN(RADIANS(PARAMETERS!$D$8-B2091)/2)*SIN(RADIANS(PARAMETERS!$D$8-B2091)/2))+(COS(RADIANS(B2091))*COS(RADIANS(PARAMETERS!$D$8))*SIN(RADIANS(PARAMETERS!$D$9-A2091)/2)*SIN(RADIANS(PARAMETERS!$D$9-A2091)/2))))*2*3958.756</f>
        <v>1778.8618259074585</v>
      </c>
      <c r="D2091">
        <v>6.0505685806273997</v>
      </c>
      <c r="E2091">
        <v>10.951299667358001</v>
      </c>
      <c r="F2091">
        <v>19.637588500976999</v>
      </c>
      <c r="G2091">
        <v>27.546459197998001</v>
      </c>
      <c r="H2091">
        <v>38.96257019043</v>
      </c>
      <c r="I2091" s="10">
        <f>IFERROR(EXP(TREND(LN($D$1:$H$1),LN(D2091:H2091),LN(Calculations!$B$2))),0)</f>
        <v>5.8762811261093542E-4</v>
      </c>
    </row>
    <row r="2092" spans="1:9" x14ac:dyDescent="0.35">
      <c r="A2092">
        <v>-85.5</v>
      </c>
      <c r="B2092">
        <v>25.5</v>
      </c>
      <c r="C2092">
        <f>ASIN(SQRT((SIN(RADIANS(PARAMETERS!$D$8-B2092)/2)*SIN(RADIANS(PARAMETERS!$D$8-B2092)/2))+(COS(RADIANS(B2092))*COS(RADIANS(PARAMETERS!$D$8))*SIN(RADIANS(PARAMETERS!$D$9-A2092)/2)*SIN(RADIANS(PARAMETERS!$D$9-A2092)/2))))*2*3958.756</f>
        <v>1749.2673563225569</v>
      </c>
      <c r="D2092">
        <v>3.5373103618621999</v>
      </c>
      <c r="E2092">
        <v>6.0010795593262003</v>
      </c>
      <c r="F2092">
        <v>10.213103294372999</v>
      </c>
      <c r="G2092">
        <v>13.65832233429</v>
      </c>
      <c r="H2092">
        <v>18.81202507019</v>
      </c>
      <c r="I2092" s="10">
        <f>IFERROR(EXP(TREND(LN($D$1:$H$1),LN(D2092:H2092),LN(Calculations!$B$2))),0)</f>
        <v>2.2440822784201099E-4</v>
      </c>
    </row>
    <row r="2093" spans="1:9" x14ac:dyDescent="0.35">
      <c r="A2093">
        <v>-85</v>
      </c>
      <c r="B2093">
        <v>25.5</v>
      </c>
      <c r="C2093">
        <f>ASIN(SQRT((SIN(RADIANS(PARAMETERS!$D$8-B2093)/2)*SIN(RADIANS(PARAMETERS!$D$8-B2093)/2))+(COS(RADIANS(B2093))*COS(RADIANS(PARAMETERS!$D$8))*SIN(RADIANS(PARAMETERS!$D$9-A2093)/2)*SIN(RADIANS(PARAMETERS!$D$9-A2093)/2))))*2*3958.756</f>
        <v>1719.7632025599839</v>
      </c>
      <c r="D2093">
        <v>2.2920842170714999</v>
      </c>
      <c r="E2093">
        <v>3.5957591533661</v>
      </c>
      <c r="F2093">
        <v>5.8957347869873002</v>
      </c>
      <c r="G2093">
        <v>7.6772522926331002</v>
      </c>
      <c r="H2093">
        <v>10.465412139892999</v>
      </c>
      <c r="I2093" s="10">
        <f>IFERROR(EXP(TREND(LN($D$1:$H$1),LN(D2093:H2093),LN(Calculations!$B$2))),0)</f>
        <v>8.5332379838811489E-5</v>
      </c>
    </row>
    <row r="2094" spans="1:9" x14ac:dyDescent="0.35">
      <c r="A2094">
        <v>-84.5</v>
      </c>
      <c r="B2094">
        <v>25.5</v>
      </c>
      <c r="C2094">
        <f>ASIN(SQRT((SIN(RADIANS(PARAMETERS!$D$8-B2094)/2)*SIN(RADIANS(PARAMETERS!$D$8-B2094)/2))+(COS(RADIANS(B2094))*COS(RADIANS(PARAMETERS!$D$8))*SIN(RADIANS(PARAMETERS!$D$9-A2094)/2)*SIN(RADIANS(PARAMETERS!$D$9-A2094)/2))))*2*3958.756</f>
        <v>1690.3544028795602</v>
      </c>
      <c r="D2094">
        <v>1.5497831106186</v>
      </c>
      <c r="E2094">
        <v>2.4968273639678999</v>
      </c>
      <c r="F2094">
        <v>3.9753222465514999</v>
      </c>
      <c r="G2094">
        <v>5.2427453994751003</v>
      </c>
      <c r="H2094">
        <v>6.9232969284057999</v>
      </c>
      <c r="I2094" s="10">
        <f>IFERROR(EXP(TREND(LN($D$1:$H$1),LN(D2094:H2094),LN(Calculations!$B$2))),0)</f>
        <v>4.5439475725179678E-5</v>
      </c>
    </row>
    <row r="2095" spans="1:9" x14ac:dyDescent="0.35">
      <c r="A2095">
        <v>-84</v>
      </c>
      <c r="B2095">
        <v>25.5</v>
      </c>
      <c r="C2095">
        <f>ASIN(SQRT((SIN(RADIANS(PARAMETERS!$D$8-B2095)/2)*SIN(RADIANS(PARAMETERS!$D$8-B2095)/2))+(COS(RADIANS(B2095))*COS(RADIANS(PARAMETERS!$D$8))*SIN(RADIANS(PARAMETERS!$D$9-A2095)/2)*SIN(RADIANS(PARAMETERS!$D$9-A2095)/2))))*2*3958.756</f>
        <v>1661.0463291475542</v>
      </c>
      <c r="D2095">
        <v>1.1590682268143</v>
      </c>
      <c r="E2095">
        <v>1.821039557457</v>
      </c>
      <c r="F2095">
        <v>2.9107112884521</v>
      </c>
      <c r="G2095">
        <v>3.7788386344910001</v>
      </c>
      <c r="H2095">
        <v>5.1237092018126997</v>
      </c>
      <c r="I2095" s="10">
        <f>IFERROR(EXP(TREND(LN($D$1:$H$1),LN(D2095:H2095),LN(Calculations!$B$2))),0)</f>
        <v>2.7174854004559809E-5</v>
      </c>
    </row>
    <row r="2096" spans="1:9" x14ac:dyDescent="0.35">
      <c r="A2096">
        <v>-83.5</v>
      </c>
      <c r="B2096">
        <v>25.5</v>
      </c>
      <c r="C2096">
        <f>ASIN(SQRT((SIN(RADIANS(PARAMETERS!$D$8-B2096)/2)*SIN(RADIANS(PARAMETERS!$D$8-B2096)/2))+(COS(RADIANS(B2096))*COS(RADIANS(PARAMETERS!$D$8))*SIN(RADIANS(PARAMETERS!$D$9-A2096)/2)*SIN(RADIANS(PARAMETERS!$D$9-A2096)/2))))*2*3958.756</f>
        <v>1631.8447137276942</v>
      </c>
      <c r="D2096">
        <v>0.94160807132721003</v>
      </c>
      <c r="E2096">
        <v>1.4418607950211</v>
      </c>
      <c r="F2096">
        <v>2.3484044075011998</v>
      </c>
      <c r="G2096">
        <v>2.9963355064392001</v>
      </c>
      <c r="H2096">
        <v>3.9880082607268998</v>
      </c>
      <c r="I2096" s="10">
        <f>IFERROR(EXP(TREND(LN($D$1:$H$1),LN(D2096:H2096),LN(Calculations!$B$2))),0)</f>
        <v>1.7515617758027161E-5</v>
      </c>
    </row>
    <row r="2097" spans="1:9" x14ac:dyDescent="0.35">
      <c r="A2097">
        <v>-83</v>
      </c>
      <c r="B2097">
        <v>25.5</v>
      </c>
      <c r="C2097">
        <f>ASIN(SQRT((SIN(RADIANS(PARAMETERS!$D$8-B2097)/2)*SIN(RADIANS(PARAMETERS!$D$8-B2097)/2))+(COS(RADIANS(B2097))*COS(RADIANS(PARAMETERS!$D$8))*SIN(RADIANS(PARAMETERS!$D$9-A2097)/2)*SIN(RADIANS(PARAMETERS!$D$9-A2097)/2))))*2*3958.756</f>
        <v>1602.7556787924584</v>
      </c>
      <c r="D2097">
        <v>0.81707471609116</v>
      </c>
      <c r="E2097">
        <v>1.2416703701019001</v>
      </c>
      <c r="F2097">
        <v>2.0245442390442001</v>
      </c>
      <c r="G2097">
        <v>2.61474609375</v>
      </c>
      <c r="H2097">
        <v>3.4344546794891002</v>
      </c>
      <c r="I2097" s="10">
        <f>IFERROR(EXP(TREND(LN($D$1:$H$1),LN(D2097:H2097),LN(Calculations!$B$2))),0)</f>
        <v>1.389691899917143E-5</v>
      </c>
    </row>
    <row r="2098" spans="1:9" x14ac:dyDescent="0.35">
      <c r="A2098">
        <v>-82.5</v>
      </c>
      <c r="B2098">
        <v>25.5</v>
      </c>
      <c r="C2098">
        <f>ASIN(SQRT((SIN(RADIANS(PARAMETERS!$D$8-B2098)/2)*SIN(RADIANS(PARAMETERS!$D$8-B2098)/2))+(COS(RADIANS(B2098))*COS(RADIANS(PARAMETERS!$D$8))*SIN(RADIANS(PARAMETERS!$D$9-A2098)/2)*SIN(RADIANS(PARAMETERS!$D$9-A2098)/2))))*2*3958.756</f>
        <v>1573.7857682814954</v>
      </c>
      <c r="D2098">
        <v>0.72749638557434004</v>
      </c>
      <c r="E2098">
        <v>1.1124227046966999</v>
      </c>
      <c r="F2098">
        <v>1.8270001411437999</v>
      </c>
      <c r="G2098">
        <v>2.4172635078429998</v>
      </c>
      <c r="H2098">
        <v>3.1666579246521001</v>
      </c>
      <c r="I2098" s="10">
        <f>IFERROR(EXP(TREND(LN($D$1:$H$1),LN(D2098:H2098),LN(Calculations!$B$2))),0)</f>
        <v>1.3460691910733089E-5</v>
      </c>
    </row>
    <row r="2099" spans="1:9" x14ac:dyDescent="0.35">
      <c r="A2099">
        <v>-82</v>
      </c>
      <c r="B2099">
        <v>25.5</v>
      </c>
      <c r="C2099">
        <f>ASIN(SQRT((SIN(RADIANS(PARAMETERS!$D$8-B2099)/2)*SIN(RADIANS(PARAMETERS!$D$8-B2099)/2))+(COS(RADIANS(B2099))*COS(RADIANS(PARAMETERS!$D$8))*SIN(RADIANS(PARAMETERS!$D$9-A2099)/2)*SIN(RADIANS(PARAMETERS!$D$9-A2099)/2))))*2*3958.756</f>
        <v>1544.9419827532149</v>
      </c>
      <c r="D2099">
        <v>0.61588877439499001</v>
      </c>
      <c r="E2099">
        <v>0.95965969562530995</v>
      </c>
      <c r="F2099">
        <v>1.6111555099487</v>
      </c>
      <c r="G2099">
        <v>2.2080149650574001</v>
      </c>
      <c r="H2099">
        <v>2.9269735813140998</v>
      </c>
      <c r="I2099" s="10">
        <f>IFERROR(EXP(TREND(LN($D$1:$H$1),LN(D2099:H2099),LN(Calculations!$B$2))),0)</f>
        <v>1.4627225598939007E-5</v>
      </c>
    </row>
    <row r="2100" spans="1:9" x14ac:dyDescent="0.35">
      <c r="A2100">
        <v>-81.5</v>
      </c>
      <c r="B2100">
        <v>25.5</v>
      </c>
      <c r="C2100">
        <f>ASIN(SQRT((SIN(RADIANS(PARAMETERS!$D$8-B2100)/2)*SIN(RADIANS(PARAMETERS!$D$8-B2100)/2))+(COS(RADIANS(B2100))*COS(RADIANS(PARAMETERS!$D$8))*SIN(RADIANS(PARAMETERS!$D$9-A2100)/2)*SIN(RADIANS(PARAMETERS!$D$9-A2100)/2))))*2*3958.756</f>
        <v>1516.231817395374</v>
      </c>
      <c r="D2100">
        <v>0.50965130329132002</v>
      </c>
      <c r="E2100">
        <v>0.81306928396224998</v>
      </c>
      <c r="F2100">
        <v>1.4031685590744001</v>
      </c>
      <c r="G2100">
        <v>1.9554654359818</v>
      </c>
      <c r="H2100">
        <v>2.7017896175385001</v>
      </c>
      <c r="I2100" s="10">
        <f>IFERROR(EXP(TREND(LN($D$1:$H$1),LN(D2100:H2100),LN(Calculations!$B$2))),0)</f>
        <v>1.581486598544545E-5</v>
      </c>
    </row>
    <row r="2101" spans="1:9" x14ac:dyDescent="0.35">
      <c r="A2101">
        <v>-81</v>
      </c>
      <c r="B2101">
        <v>25.5</v>
      </c>
      <c r="C2101">
        <f>ASIN(SQRT((SIN(RADIANS(PARAMETERS!$D$8-B2101)/2)*SIN(RADIANS(PARAMETERS!$D$8-B2101)/2))+(COS(RADIANS(B2101))*COS(RADIANS(PARAMETERS!$D$8))*SIN(RADIANS(PARAMETERS!$D$9-A2101)/2)*SIN(RADIANS(PARAMETERS!$D$9-A2101)/2))))*2*3958.756</f>
        <v>1487.6633034806323</v>
      </c>
      <c r="D2101">
        <v>0.45705574750900002</v>
      </c>
      <c r="E2101">
        <v>0.73342883586884</v>
      </c>
      <c r="F2101">
        <v>1.2743861675262</v>
      </c>
      <c r="G2101">
        <v>1.7833729982376001</v>
      </c>
      <c r="H2101">
        <v>2.5305075645446999</v>
      </c>
      <c r="I2101" s="10">
        <f>IFERROR(EXP(TREND(LN($D$1:$H$1),LN(D2101:H2101),LN(Calculations!$B$2))),0)</f>
        <v>1.5333911262247102E-5</v>
      </c>
    </row>
    <row r="2102" spans="1:9" x14ac:dyDescent="0.35">
      <c r="A2102">
        <v>-80.5</v>
      </c>
      <c r="B2102">
        <v>25.5</v>
      </c>
      <c r="C2102">
        <f>ASIN(SQRT((SIN(RADIANS(PARAMETERS!$D$8-B2102)/2)*SIN(RADIANS(PARAMETERS!$D$8-B2102)/2))+(COS(RADIANS(B2102))*COS(RADIANS(PARAMETERS!$D$8))*SIN(RADIANS(PARAMETERS!$D$9-A2102)/2)*SIN(RADIANS(PARAMETERS!$D$9-A2102)/2))))*2*3958.756</f>
        <v>1459.2450535729463</v>
      </c>
      <c r="D2102">
        <v>0.41661986708641002</v>
      </c>
      <c r="E2102">
        <v>0.66063666343688998</v>
      </c>
      <c r="F2102">
        <v>1.132062792778</v>
      </c>
      <c r="G2102">
        <v>1.5708720684052</v>
      </c>
      <c r="H2102">
        <v>2.2917997837067001</v>
      </c>
      <c r="I2102" s="10">
        <f>IFERROR(EXP(TREND(LN($D$1:$H$1),LN(D2102:H2102),LN(Calculations!$B$2))),0)</f>
        <v>1.2717086901824824E-5</v>
      </c>
    </row>
    <row r="2103" spans="1:9" x14ac:dyDescent="0.35">
      <c r="A2103">
        <v>-80</v>
      </c>
      <c r="B2103">
        <v>25.5</v>
      </c>
      <c r="C2103">
        <f>ASIN(SQRT((SIN(RADIANS(PARAMETERS!$D$8-B2103)/2)*SIN(RADIANS(PARAMETERS!$D$8-B2103)/2))+(COS(RADIANS(B2103))*COS(RADIANS(PARAMETERS!$D$8))*SIN(RADIANS(PARAMETERS!$D$9-A2103)/2)*SIN(RADIANS(PARAMETERS!$D$9-A2103)/2))))*2*3958.756</f>
        <v>1430.9863108097902</v>
      </c>
      <c r="D2103">
        <v>0.37189224362373002</v>
      </c>
      <c r="E2103">
        <v>0.57556390762329002</v>
      </c>
      <c r="F2103">
        <v>0.95869582891464</v>
      </c>
      <c r="G2103">
        <v>1.3075472116469999</v>
      </c>
      <c r="H2103">
        <v>1.8819291591644001</v>
      </c>
      <c r="I2103" s="10">
        <f>IFERROR(EXP(TREND(LN($D$1:$H$1),LN(D2103:H2103),LN(Calculations!$B$2))),0)</f>
        <v>8.0003759747359107E-6</v>
      </c>
    </row>
    <row r="2104" spans="1:9" x14ac:dyDescent="0.35">
      <c r="A2104">
        <v>-79.5</v>
      </c>
      <c r="B2104">
        <v>25.5</v>
      </c>
      <c r="C2104">
        <f>ASIN(SQRT((SIN(RADIANS(PARAMETERS!$D$8-B2104)/2)*SIN(RADIANS(PARAMETERS!$D$8-B2104)/2))+(COS(RADIANS(B2104))*COS(RADIANS(PARAMETERS!$D$8))*SIN(RADIANS(PARAMETERS!$D$9-A2104)/2)*SIN(RADIANS(PARAMETERS!$D$9-A2104)/2))))*2*3958.756</f>
        <v>1402.8970026023703</v>
      </c>
      <c r="D2104">
        <v>0.32463619112968001</v>
      </c>
      <c r="E2104">
        <v>0.48620900511741999</v>
      </c>
      <c r="F2104">
        <v>0.77940368652344005</v>
      </c>
      <c r="G2104">
        <v>1.0385161638260001</v>
      </c>
      <c r="H2104">
        <v>1.4543792009354</v>
      </c>
      <c r="I2104" s="10">
        <f>IFERROR(EXP(TREND(LN($D$1:$H$1),LN(D2104:H2104),LN(Calculations!$B$2))),0)</f>
        <v>3.9282529871922705E-6</v>
      </c>
    </row>
    <row r="2105" spans="1:9" x14ac:dyDescent="0.35">
      <c r="A2105">
        <v>-79</v>
      </c>
      <c r="B2105">
        <v>25.5</v>
      </c>
      <c r="C2105">
        <f>ASIN(SQRT((SIN(RADIANS(PARAMETERS!$D$8-B2105)/2)*SIN(RADIANS(PARAMETERS!$D$8-B2105)/2))+(COS(RADIANS(B2105))*COS(RADIANS(PARAMETERS!$D$8))*SIN(RADIANS(PARAMETERS!$D$9-A2105)/2)*SIN(RADIANS(PARAMETERS!$D$9-A2105)/2))))*2*3958.756</f>
        <v>1374.9877991102185</v>
      </c>
      <c r="D2105">
        <v>0.28082364797592002</v>
      </c>
      <c r="E2105">
        <v>0.40478688478469999</v>
      </c>
      <c r="F2105">
        <v>0.62048918008803999</v>
      </c>
      <c r="G2105">
        <v>0.80457407236098999</v>
      </c>
      <c r="H2105">
        <v>1.0913453102112001</v>
      </c>
      <c r="I2105" s="10">
        <f>IFERROR(EXP(TREND(LN($D$1:$H$1),LN(D2105:H2105),LN(Calculations!$B$2))),0)</f>
        <v>1.4910923118251128E-6</v>
      </c>
    </row>
    <row r="2106" spans="1:9" x14ac:dyDescent="0.35">
      <c r="A2106">
        <v>-78.5</v>
      </c>
      <c r="B2106">
        <v>25.5</v>
      </c>
      <c r="C2106">
        <f>ASIN(SQRT((SIN(RADIANS(PARAMETERS!$D$8-B2106)/2)*SIN(RADIANS(PARAMETERS!$D$8-B2106)/2))+(COS(RADIANS(B2106))*COS(RADIANS(PARAMETERS!$D$8))*SIN(RADIANS(PARAMETERS!$D$9-A2106)/2)*SIN(RADIANS(PARAMETERS!$D$9-A2106)/2))))*2*3958.756</f>
        <v>1347.2701768558697</v>
      </c>
      <c r="D2106">
        <v>0.24274656176567</v>
      </c>
      <c r="E2106">
        <v>0.33587267994880998</v>
      </c>
      <c r="F2106">
        <v>0.49081918597221003</v>
      </c>
      <c r="G2106">
        <v>0.61819559335708996</v>
      </c>
      <c r="H2106">
        <v>0.81041043996811002</v>
      </c>
      <c r="I2106" s="10">
        <f>IFERROR(EXP(TREND(LN($D$1:$H$1),LN(D2106:H2106),LN(Calculations!$B$2))),0)</f>
        <v>4.1874977021941549E-7</v>
      </c>
    </row>
    <row r="2107" spans="1:9" x14ac:dyDescent="0.35">
      <c r="A2107">
        <v>-78</v>
      </c>
      <c r="B2107">
        <v>25.5</v>
      </c>
      <c r="C2107">
        <f>ASIN(SQRT((SIN(RADIANS(PARAMETERS!$D$8-B2107)/2)*SIN(RADIANS(PARAMETERS!$D$8-B2107)/2))+(COS(RADIANS(B2107))*COS(RADIANS(PARAMETERS!$D$8))*SIN(RADIANS(PARAMETERS!$D$9-A2107)/2)*SIN(RADIANS(PARAMETERS!$D$9-A2107)/2))))*2*3958.756</f>
        <v>1319.7564878477465</v>
      </c>
      <c r="D2107">
        <v>0.20176057517529</v>
      </c>
      <c r="E2107">
        <v>0.26900553703308</v>
      </c>
      <c r="F2107">
        <v>0.37644651532173001</v>
      </c>
      <c r="G2107">
        <v>0.46181705594062999</v>
      </c>
      <c r="H2107">
        <v>0.58698666095733998</v>
      </c>
      <c r="I2107" s="10">
        <f>IFERROR(EXP(TREND(LN($D$1:$H$1),LN(D2107:H2107),LN(Calculations!$B$2))),0)</f>
        <v>8.6618629016198506E-8</v>
      </c>
    </row>
    <row r="2108" spans="1:9" x14ac:dyDescent="0.35">
      <c r="A2108">
        <v>-77.5</v>
      </c>
      <c r="B2108">
        <v>25.5</v>
      </c>
      <c r="C2108">
        <f>ASIN(SQRT((SIN(RADIANS(PARAMETERS!$D$8-B2108)/2)*SIN(RADIANS(PARAMETERS!$D$8-B2108)/2))+(COS(RADIANS(B2108))*COS(RADIANS(PARAMETERS!$D$8))*SIN(RADIANS(PARAMETERS!$D$9-A2108)/2)*SIN(RADIANS(PARAMETERS!$D$9-A2108)/2))))*2*3958.756</f>
        <v>1292.4600345718497</v>
      </c>
      <c r="D2108">
        <v>0.16240492463112</v>
      </c>
      <c r="E2108">
        <v>0.20908661186694999</v>
      </c>
      <c r="F2108">
        <v>0.28087529540062001</v>
      </c>
      <c r="G2108">
        <v>0.33610984683036998</v>
      </c>
      <c r="H2108">
        <v>0.41492345929146002</v>
      </c>
      <c r="I2108" s="10">
        <f>IFERROR(EXP(TREND(LN($D$1:$H$1),LN(D2108:H2108),LN(Calculations!$B$2))),0)</f>
        <v>1.1541525893638493E-8</v>
      </c>
    </row>
    <row r="2109" spans="1:9" x14ac:dyDescent="0.35">
      <c r="A2109">
        <v>-77</v>
      </c>
      <c r="B2109">
        <v>25.5</v>
      </c>
      <c r="C2109">
        <f>ASIN(SQRT((SIN(RADIANS(PARAMETERS!$D$8-B2109)/2)*SIN(RADIANS(PARAMETERS!$D$8-B2109)/2))+(COS(RADIANS(B2109))*COS(RADIANS(PARAMETERS!$D$8))*SIN(RADIANS(PARAMETERS!$D$9-A2109)/2)*SIN(RADIANS(PARAMETERS!$D$9-A2109)/2))))*2*3958.756</f>
        <v>1265.3951511917912</v>
      </c>
      <c r="D2109">
        <v>0.16321037709712999</v>
      </c>
      <c r="E2109">
        <v>0.2018113732338</v>
      </c>
      <c r="F2109">
        <v>0.25861561298370001</v>
      </c>
      <c r="G2109">
        <v>0.30072316527366999</v>
      </c>
      <c r="H2109">
        <v>0.35895368456840998</v>
      </c>
      <c r="I2109" s="10">
        <f>IFERROR(EXP(TREND(LN($D$1:$H$1),LN(D2109:H2109),LN(Calculations!$B$2))),0)</f>
        <v>1.0383614715783928E-9</v>
      </c>
    </row>
    <row r="2110" spans="1:9" x14ac:dyDescent="0.35">
      <c r="A2110">
        <v>-76.5</v>
      </c>
      <c r="B2110">
        <v>25.5</v>
      </c>
      <c r="C2110">
        <f>ASIN(SQRT((SIN(RADIANS(PARAMETERS!$D$8-B2110)/2)*SIN(RADIANS(PARAMETERS!$D$8-B2110)/2))+(COS(RADIANS(B2110))*COS(RADIANS(PARAMETERS!$D$8))*SIN(RADIANS(PARAMETERS!$D$9-A2110)/2)*SIN(RADIANS(PARAMETERS!$D$9-A2110)/2))))*2*3958.756</f>
        <v>1238.5772912573404</v>
      </c>
      <c r="D2110">
        <v>0.19059042632580001</v>
      </c>
      <c r="E2110">
        <v>0.23422645032406</v>
      </c>
      <c r="F2110">
        <v>0.29801216721535001</v>
      </c>
      <c r="G2110">
        <v>0.34502762556076</v>
      </c>
      <c r="H2110">
        <v>0.40973690152168002</v>
      </c>
      <c r="I2110" s="10">
        <f>IFERROR(EXP(TREND(LN($D$1:$H$1),LN(D2110:H2110),LN(Calculations!$B$2))),0)</f>
        <v>1.0524033739629701E-9</v>
      </c>
    </row>
    <row r="2111" spans="1:9" x14ac:dyDescent="0.35">
      <c r="A2111">
        <v>-76</v>
      </c>
      <c r="B2111">
        <v>25.5</v>
      </c>
      <c r="C2111">
        <f>ASIN(SQRT((SIN(RADIANS(PARAMETERS!$D$8-B2111)/2)*SIN(RADIANS(PARAMETERS!$D$8-B2111)/2))+(COS(RADIANS(B2111))*COS(RADIANS(PARAMETERS!$D$8))*SIN(RADIANS(PARAMETERS!$D$9-A2111)/2)*SIN(RADIANS(PARAMETERS!$D$9-A2111)/2))))*2*3958.756</f>
        <v>1212.0231221580993</v>
      </c>
      <c r="D2111">
        <v>0.18646889925002999</v>
      </c>
      <c r="E2111">
        <v>0.23142756521701999</v>
      </c>
      <c r="F2111">
        <v>0.29785573482513</v>
      </c>
      <c r="G2111">
        <v>0.34726631641388001</v>
      </c>
      <c r="H2111">
        <v>0.41579303145409002</v>
      </c>
      <c r="I2111" s="10">
        <f>IFERROR(EXP(TREND(LN($D$1:$H$1),LN(D2111:H2111),LN(Calculations!$B$2))),0)</f>
        <v>1.9704899821772024E-9</v>
      </c>
    </row>
    <row r="2112" spans="1:9" x14ac:dyDescent="0.35">
      <c r="A2112">
        <v>-75.5</v>
      </c>
      <c r="B2112">
        <v>25.5</v>
      </c>
      <c r="C2112">
        <f>ASIN(SQRT((SIN(RADIANS(PARAMETERS!$D$8-B2112)/2)*SIN(RADIANS(PARAMETERS!$D$8-B2112)/2))+(COS(RADIANS(B2112))*COS(RADIANS(PARAMETERS!$D$8))*SIN(RADIANS(PARAMETERS!$D$9-A2112)/2)*SIN(RADIANS(PARAMETERS!$D$9-A2112)/2))))*2*3958.756</f>
        <v>1185.7506264637509</v>
      </c>
      <c r="D2112">
        <v>0.18493859469891</v>
      </c>
      <c r="E2112">
        <v>0.23027850687504001</v>
      </c>
      <c r="F2112">
        <v>0.29750883579254001</v>
      </c>
      <c r="G2112">
        <v>0.34766706824303001</v>
      </c>
      <c r="H2112">
        <v>0.41740697622299</v>
      </c>
      <c r="I2112" s="10">
        <f>IFERROR(EXP(TREND(LN($D$1:$H$1),LN(D2112:H2112),LN(Calculations!$B$2))),0)</f>
        <v>2.3893996014426989E-9</v>
      </c>
    </row>
    <row r="2113" spans="1:9" x14ac:dyDescent="0.35">
      <c r="A2113">
        <v>-75</v>
      </c>
      <c r="B2113">
        <v>25.5</v>
      </c>
      <c r="C2113">
        <f>ASIN(SQRT((SIN(RADIANS(PARAMETERS!$D$8-B2113)/2)*SIN(RADIANS(PARAMETERS!$D$8-B2113)/2))+(COS(RADIANS(B2113))*COS(RADIANS(PARAMETERS!$D$8))*SIN(RADIANS(PARAMETERS!$D$9-A2113)/2)*SIN(RADIANS(PARAMETERS!$D$9-A2113)/2))))*2*3958.756</f>
        <v>1159.7792101564885</v>
      </c>
      <c r="D2113">
        <v>0.18234233558178001</v>
      </c>
      <c r="E2113">
        <v>0.22637853026390001</v>
      </c>
      <c r="F2113">
        <v>0.29146641492844</v>
      </c>
      <c r="G2113">
        <v>0.33989444375038003</v>
      </c>
      <c r="H2113">
        <v>0.40707507729530001</v>
      </c>
      <c r="I2113" s="10">
        <f>IFERROR(EXP(TREND(LN($D$1:$H$1),LN(D2113:H2113),LN(Calculations!$B$2))),0)</f>
        <v>1.8887964460674535E-9</v>
      </c>
    </row>
    <row r="2114" spans="1:9" x14ac:dyDescent="0.35">
      <c r="A2114">
        <v>-74.5</v>
      </c>
      <c r="B2114">
        <v>25.5</v>
      </c>
      <c r="C2114">
        <f>ASIN(SQRT((SIN(RADIANS(PARAMETERS!$D$8-B2114)/2)*SIN(RADIANS(PARAMETERS!$D$8-B2114)/2))+(COS(RADIANS(B2114))*COS(RADIANS(PARAMETERS!$D$8))*SIN(RADIANS(PARAMETERS!$D$9-A2114)/2)*SIN(RADIANS(PARAMETERS!$D$9-A2114)/2))))*2*3958.756</f>
        <v>1134.1298175736865</v>
      </c>
      <c r="D2114">
        <v>0.18226128816605</v>
      </c>
      <c r="E2114">
        <v>0.22415855526924</v>
      </c>
      <c r="F2114">
        <v>0.28545275330544001</v>
      </c>
      <c r="G2114">
        <v>0.33066314458847001</v>
      </c>
      <c r="H2114">
        <v>0.39292421936989003</v>
      </c>
      <c r="I2114" s="10">
        <f>IFERROR(EXP(TREND(LN($D$1:$H$1),LN(D2114:H2114),LN(Calculations!$B$2))),0)</f>
        <v>9.7313704978037228E-10</v>
      </c>
    </row>
    <row r="2115" spans="1:9" x14ac:dyDescent="0.35">
      <c r="A2115">
        <v>-74</v>
      </c>
      <c r="B2115">
        <v>25.5</v>
      </c>
      <c r="C2115">
        <f>ASIN(SQRT((SIN(RADIANS(PARAMETERS!$D$8-B2115)/2)*SIN(RADIANS(PARAMETERS!$D$8-B2115)/2))+(COS(RADIANS(B2115))*COS(RADIANS(PARAMETERS!$D$8))*SIN(RADIANS(PARAMETERS!$D$9-A2115)/2)*SIN(RADIANS(PARAMETERS!$D$9-A2115)/2))))*2*3958.756</f>
        <v>1108.8250526264142</v>
      </c>
      <c r="D2115">
        <v>0.14256694912910001</v>
      </c>
      <c r="E2115">
        <v>0.17382760345935999</v>
      </c>
      <c r="F2115">
        <v>0.21913105249404999</v>
      </c>
      <c r="G2115">
        <v>0.25228014588356001</v>
      </c>
      <c r="H2115">
        <v>0.29762563109397999</v>
      </c>
      <c r="I2115" s="10">
        <f>IFERROR(EXP(TREND(LN($D$1:$H$1),LN(D2115:H2115),LN(Calculations!$B$2))),0)</f>
        <v>2.3312180433888804E-10</v>
      </c>
    </row>
    <row r="2116" spans="1:9" x14ac:dyDescent="0.35">
      <c r="A2116">
        <v>-73.5</v>
      </c>
      <c r="B2116">
        <v>25.5</v>
      </c>
      <c r="C2116">
        <f>ASIN(SQRT((SIN(RADIANS(PARAMETERS!$D$8-B2116)/2)*SIN(RADIANS(PARAMETERS!$D$8-B2116)/2))+(COS(RADIANS(B2116))*COS(RADIANS(PARAMETERS!$D$8))*SIN(RADIANS(PARAMETERS!$D$9-A2116)/2)*SIN(RADIANS(PARAMETERS!$D$9-A2116)/2))))*2*3958.756</f>
        <v>1083.8893055266383</v>
      </c>
      <c r="D2116">
        <v>0</v>
      </c>
      <c r="E2116">
        <v>0</v>
      </c>
      <c r="F2116">
        <v>0</v>
      </c>
      <c r="G2116">
        <v>0</v>
      </c>
      <c r="H2116">
        <v>0</v>
      </c>
      <c r="I2116" s="10">
        <f>IFERROR(EXP(TREND(LN($D$1:$H$1),LN(D2116:H2116),LN(Calculations!$B$2))),0)</f>
        <v>0</v>
      </c>
    </row>
    <row r="2117" spans="1:9" x14ac:dyDescent="0.35">
      <c r="A2117">
        <v>-73</v>
      </c>
      <c r="B2117">
        <v>25.5</v>
      </c>
      <c r="C2117">
        <f>ASIN(SQRT((SIN(RADIANS(PARAMETERS!$D$8-B2117)/2)*SIN(RADIANS(PARAMETERS!$D$8-B2117)/2))+(COS(RADIANS(B2117))*COS(RADIANS(PARAMETERS!$D$8))*SIN(RADIANS(PARAMETERS!$D$9-A2117)/2)*SIN(RADIANS(PARAMETERS!$D$9-A2117)/2))))*2*3958.756</f>
        <v>1059.348883825282</v>
      </c>
      <c r="D2117">
        <v>0</v>
      </c>
      <c r="E2117">
        <v>0</v>
      </c>
      <c r="F2117">
        <v>0</v>
      </c>
      <c r="G2117">
        <v>0</v>
      </c>
      <c r="H2117">
        <v>0</v>
      </c>
      <c r="I2117" s="10">
        <f>IFERROR(EXP(TREND(LN($D$1:$H$1),LN(D2117:H2117),LN(Calculations!$B$2))),0)</f>
        <v>0</v>
      </c>
    </row>
    <row r="2118" spans="1:9" x14ac:dyDescent="0.35">
      <c r="A2118">
        <v>-72.5</v>
      </c>
      <c r="B2118">
        <v>25.5</v>
      </c>
      <c r="C2118">
        <f>ASIN(SQRT((SIN(RADIANS(PARAMETERS!$D$8-B2118)/2)*SIN(RADIANS(PARAMETERS!$D$8-B2118)/2))+(COS(RADIANS(B2118))*COS(RADIANS(PARAMETERS!$D$8))*SIN(RADIANS(PARAMETERS!$D$9-A2118)/2)*SIN(RADIANS(PARAMETERS!$D$9-A2118)/2))))*2*3958.756</f>
        <v>1035.2321460152593</v>
      </c>
      <c r="D2118">
        <v>0</v>
      </c>
      <c r="E2118">
        <v>0</v>
      </c>
      <c r="F2118">
        <v>0</v>
      </c>
      <c r="G2118">
        <v>0</v>
      </c>
      <c r="H2118">
        <v>0</v>
      </c>
      <c r="I2118" s="10">
        <f>IFERROR(EXP(TREND(LN($D$1:$H$1),LN(D2118:H2118),LN(Calculations!$B$2))),0)</f>
        <v>0</v>
      </c>
    </row>
    <row r="2119" spans="1:9" x14ac:dyDescent="0.35">
      <c r="A2119">
        <v>-72</v>
      </c>
      <c r="B2119">
        <v>25.5</v>
      </c>
      <c r="C2119">
        <f>ASIN(SQRT((SIN(RADIANS(PARAMETERS!$D$8-B2119)/2)*SIN(RADIANS(PARAMETERS!$D$8-B2119)/2))+(COS(RADIANS(B2119))*COS(RADIANS(PARAMETERS!$D$8))*SIN(RADIANS(PARAMETERS!$D$9-A2119)/2)*SIN(RADIANS(PARAMETERS!$D$9-A2119)/2))))*2*3958.756</f>
        <v>1011.5696352678227</v>
      </c>
      <c r="D2119">
        <v>0</v>
      </c>
      <c r="E2119">
        <v>0</v>
      </c>
      <c r="F2119">
        <v>0</v>
      </c>
      <c r="G2119">
        <v>0</v>
      </c>
      <c r="H2119">
        <v>0</v>
      </c>
      <c r="I2119" s="10">
        <f>IFERROR(EXP(TREND(LN($D$1:$H$1),LN(D2119:H2119),LN(Calculations!$B$2))),0)</f>
        <v>0</v>
      </c>
    </row>
    <row r="2120" spans="1:9" x14ac:dyDescent="0.35">
      <c r="A2120">
        <v>-71.5</v>
      </c>
      <c r="B2120">
        <v>25.5</v>
      </c>
      <c r="C2120">
        <f>ASIN(SQRT((SIN(RADIANS(PARAMETERS!$D$8-B2120)/2)*SIN(RADIANS(PARAMETERS!$D$8-B2120)/2))+(COS(RADIANS(B2120))*COS(RADIANS(PARAMETERS!$D$8))*SIN(RADIANS(PARAMETERS!$D$9-A2120)/2)*SIN(RADIANS(PARAMETERS!$D$9-A2120)/2))))*2*3958.756</f>
        <v>988.39421002703887</v>
      </c>
      <c r="D2120">
        <v>0</v>
      </c>
      <c r="E2120">
        <v>0</v>
      </c>
      <c r="F2120">
        <v>0</v>
      </c>
      <c r="G2120">
        <v>0</v>
      </c>
      <c r="H2120">
        <v>0</v>
      </c>
      <c r="I2120" s="10">
        <f>IFERROR(EXP(TREND(LN($D$1:$H$1),LN(D2120:H2120),LN(Calculations!$B$2))),0)</f>
        <v>0</v>
      </c>
    </row>
    <row r="2121" spans="1:9" x14ac:dyDescent="0.35">
      <c r="A2121">
        <v>-71</v>
      </c>
      <c r="B2121">
        <v>25.5</v>
      </c>
      <c r="C2121">
        <f>ASIN(SQRT((SIN(RADIANS(PARAMETERS!$D$8-B2121)/2)*SIN(RADIANS(PARAMETERS!$D$8-B2121)/2))+(COS(RADIANS(B2121))*COS(RADIANS(PARAMETERS!$D$8))*SIN(RADIANS(PARAMETERS!$D$9-A2121)/2)*SIN(RADIANS(PARAMETERS!$D$9-A2121)/2))))*2*3958.756</f>
        <v>965.74116716895378</v>
      </c>
      <c r="D2121">
        <v>0</v>
      </c>
      <c r="E2121">
        <v>0</v>
      </c>
      <c r="F2121">
        <v>0</v>
      </c>
      <c r="G2121">
        <v>0</v>
      </c>
      <c r="H2121">
        <v>0</v>
      </c>
      <c r="I2121" s="10">
        <f>IFERROR(EXP(TREND(LN($D$1:$H$1),LN(D2121:H2121),LN(Calculations!$B$2))),0)</f>
        <v>0</v>
      </c>
    </row>
    <row r="2122" spans="1:9" x14ac:dyDescent="0.35">
      <c r="A2122">
        <v>-70.5</v>
      </c>
      <c r="B2122">
        <v>25.5</v>
      </c>
      <c r="C2122">
        <f>ASIN(SQRT((SIN(RADIANS(PARAMETERS!$D$8-B2122)/2)*SIN(RADIANS(PARAMETERS!$D$8-B2122)/2))+(COS(RADIANS(B2122))*COS(RADIANS(PARAMETERS!$D$8))*SIN(RADIANS(PARAMETERS!$D$9-A2122)/2)*SIN(RADIANS(PARAMETERS!$D$9-A2122)/2))))*2*3958.756</f>
        <v>943.64835222861882</v>
      </c>
      <c r="D2122">
        <v>0</v>
      </c>
      <c r="E2122">
        <v>0</v>
      </c>
      <c r="F2122">
        <v>0</v>
      </c>
      <c r="G2122">
        <v>0</v>
      </c>
      <c r="H2122">
        <v>0</v>
      </c>
      <c r="I2122" s="10">
        <f>IFERROR(EXP(TREND(LN($D$1:$H$1),LN(D2122:H2122),LN(Calculations!$B$2))),0)</f>
        <v>0</v>
      </c>
    </row>
    <row r="2123" spans="1:9" x14ac:dyDescent="0.35">
      <c r="A2123">
        <v>-70</v>
      </c>
      <c r="B2123">
        <v>25.5</v>
      </c>
      <c r="C2123">
        <f>ASIN(SQRT((SIN(RADIANS(PARAMETERS!$D$8-B2123)/2)*SIN(RADIANS(PARAMETERS!$D$8-B2123)/2))+(COS(RADIANS(B2123))*COS(RADIANS(PARAMETERS!$D$8))*SIN(RADIANS(PARAMETERS!$D$9-A2123)/2)*SIN(RADIANS(PARAMETERS!$D$9-A2123)/2))))*2*3958.756</f>
        <v>922.15624981100598</v>
      </c>
      <c r="D2123">
        <v>0</v>
      </c>
      <c r="E2123">
        <v>0</v>
      </c>
      <c r="F2123">
        <v>0</v>
      </c>
      <c r="G2123">
        <v>0</v>
      </c>
      <c r="H2123">
        <v>0</v>
      </c>
      <c r="I2123" s="10">
        <f>IFERROR(EXP(TREND(LN($D$1:$H$1),LN(D2123:H2123),LN(Calculations!$B$2))),0)</f>
        <v>0</v>
      </c>
    </row>
    <row r="2124" spans="1:9" x14ac:dyDescent="0.35">
      <c r="A2124">
        <v>-69.5</v>
      </c>
      <c r="B2124">
        <v>25.5</v>
      </c>
      <c r="C2124">
        <f>ASIN(SQRT((SIN(RADIANS(PARAMETERS!$D$8-B2124)/2)*SIN(RADIANS(PARAMETERS!$D$8-B2124)/2))+(COS(RADIANS(B2124))*COS(RADIANS(PARAMETERS!$D$8))*SIN(RADIANS(PARAMETERS!$D$9-A2124)/2)*SIN(RADIANS(PARAMETERS!$D$9-A2124)/2))))*2*3958.756</f>
        <v>901.30804575157231</v>
      </c>
      <c r="D2124">
        <v>0</v>
      </c>
      <c r="E2124">
        <v>0</v>
      </c>
      <c r="F2124">
        <v>0</v>
      </c>
      <c r="G2124">
        <v>0</v>
      </c>
      <c r="H2124">
        <v>0</v>
      </c>
      <c r="I2124" s="10">
        <f>IFERROR(EXP(TREND(LN($D$1:$H$1),LN(D2124:H2124),LN(Calculations!$B$2))),0)</f>
        <v>0</v>
      </c>
    </row>
    <row r="2125" spans="1:9" x14ac:dyDescent="0.35">
      <c r="A2125">
        <v>-69</v>
      </c>
      <c r="B2125">
        <v>25.5</v>
      </c>
      <c r="C2125">
        <f>ASIN(SQRT((SIN(RADIANS(PARAMETERS!$D$8-B2125)/2)*SIN(RADIANS(PARAMETERS!$D$8-B2125)/2))+(COS(RADIANS(B2125))*COS(RADIANS(PARAMETERS!$D$8))*SIN(RADIANS(PARAMETERS!$D$9-A2125)/2)*SIN(RADIANS(PARAMETERS!$D$9-A2125)/2))))*2*3958.756</f>
        <v>881.14965092744785</v>
      </c>
      <c r="D2125">
        <v>0</v>
      </c>
      <c r="E2125">
        <v>0</v>
      </c>
      <c r="F2125">
        <v>0</v>
      </c>
      <c r="G2125">
        <v>0</v>
      </c>
      <c r="H2125">
        <v>0</v>
      </c>
      <c r="I2125" s="10">
        <f>IFERROR(EXP(TREND(LN($D$1:$H$1),LN(D2125:H2125),LN(Calculations!$B$2))),0)</f>
        <v>0</v>
      </c>
    </row>
    <row r="2126" spans="1:9" x14ac:dyDescent="0.35">
      <c r="A2126">
        <v>-68.5</v>
      </c>
      <c r="B2126">
        <v>25.5</v>
      </c>
      <c r="C2126">
        <f>ASIN(SQRT((SIN(RADIANS(PARAMETERS!$D$8-B2126)/2)*SIN(RADIANS(PARAMETERS!$D$8-B2126)/2))+(COS(RADIANS(B2126))*COS(RADIANS(PARAMETERS!$D$8))*SIN(RADIANS(PARAMETERS!$D$9-A2126)/2)*SIN(RADIANS(PARAMETERS!$D$9-A2126)/2))))*2*3958.756</f>
        <v>861.7296749288281</v>
      </c>
      <c r="D2126">
        <v>0</v>
      </c>
      <c r="E2126">
        <v>0</v>
      </c>
      <c r="F2126">
        <v>0</v>
      </c>
      <c r="G2126">
        <v>0</v>
      </c>
      <c r="H2126">
        <v>0</v>
      </c>
      <c r="I2126" s="10">
        <f>IFERROR(EXP(TREND(LN($D$1:$H$1),LN(D2126:H2126),LN(Calculations!$B$2))),0)</f>
        <v>0</v>
      </c>
    </row>
    <row r="2127" spans="1:9" x14ac:dyDescent="0.35">
      <c r="A2127">
        <v>-68</v>
      </c>
      <c r="B2127">
        <v>25.5</v>
      </c>
      <c r="C2127">
        <f>ASIN(SQRT((SIN(RADIANS(PARAMETERS!$D$8-B2127)/2)*SIN(RADIANS(PARAMETERS!$D$8-B2127)/2))+(COS(RADIANS(B2127))*COS(RADIANS(PARAMETERS!$D$8))*SIN(RADIANS(PARAMETERS!$D$9-A2127)/2)*SIN(RADIANS(PARAMETERS!$D$9-A2127)/2))))*2*3958.756</f>
        <v>843.09933622084702</v>
      </c>
      <c r="D2127">
        <v>0</v>
      </c>
      <c r="E2127">
        <v>0</v>
      </c>
      <c r="F2127">
        <v>0</v>
      </c>
      <c r="G2127">
        <v>0</v>
      </c>
      <c r="H2127">
        <v>0</v>
      </c>
      <c r="I2127" s="10">
        <f>IFERROR(EXP(TREND(LN($D$1:$H$1),LN(D2127:H2127),LN(Calculations!$B$2))),0)</f>
        <v>0</v>
      </c>
    </row>
    <row r="2128" spans="1:9" x14ac:dyDescent="0.35">
      <c r="A2128">
        <v>-67.5</v>
      </c>
      <c r="B2128">
        <v>25.5</v>
      </c>
      <c r="C2128">
        <f>ASIN(SQRT((SIN(RADIANS(PARAMETERS!$D$8-B2128)/2)*SIN(RADIANS(PARAMETERS!$D$8-B2128)/2))+(COS(RADIANS(B2128))*COS(RADIANS(PARAMETERS!$D$8))*SIN(RADIANS(PARAMETERS!$D$9-A2128)/2)*SIN(RADIANS(PARAMETERS!$D$9-A2128)/2))))*2*3958.756</f>
        <v>825.31229415950077</v>
      </c>
      <c r="D2128">
        <v>0</v>
      </c>
      <c r="E2128">
        <v>0</v>
      </c>
      <c r="F2128">
        <v>0</v>
      </c>
      <c r="G2128">
        <v>0</v>
      </c>
      <c r="H2128">
        <v>0</v>
      </c>
      <c r="I2128" s="10">
        <f>IFERROR(EXP(TREND(LN($D$1:$H$1),LN(D2128:H2128),LN(Calculations!$B$2))),0)</f>
        <v>0</v>
      </c>
    </row>
    <row r="2129" spans="1:9" x14ac:dyDescent="0.35">
      <c r="A2129">
        <v>-67</v>
      </c>
      <c r="B2129">
        <v>25.5</v>
      </c>
      <c r="C2129">
        <f>ASIN(SQRT((SIN(RADIANS(PARAMETERS!$D$8-B2129)/2)*SIN(RADIANS(PARAMETERS!$D$8-B2129)/2))+(COS(RADIANS(B2129))*COS(RADIANS(PARAMETERS!$D$8))*SIN(RADIANS(PARAMETERS!$D$9-A2129)/2)*SIN(RADIANS(PARAMETERS!$D$9-A2129)/2))))*2*3958.756</f>
        <v>808.42438754008208</v>
      </c>
      <c r="D2129">
        <v>0</v>
      </c>
      <c r="E2129">
        <v>0</v>
      </c>
      <c r="F2129">
        <v>0</v>
      </c>
      <c r="G2129">
        <v>0</v>
      </c>
      <c r="H2129">
        <v>0</v>
      </c>
      <c r="I2129" s="10">
        <f>IFERROR(EXP(TREND(LN($D$1:$H$1),LN(D2129:H2129),LN(Calculations!$B$2))),0)</f>
        <v>0</v>
      </c>
    </row>
    <row r="2130" spans="1:9" x14ac:dyDescent="0.35">
      <c r="A2130">
        <v>-66.5</v>
      </c>
      <c r="B2130">
        <v>25.5</v>
      </c>
      <c r="C2130">
        <f>ASIN(SQRT((SIN(RADIANS(PARAMETERS!$D$8-B2130)/2)*SIN(RADIANS(PARAMETERS!$D$8-B2130)/2))+(COS(RADIANS(B2130))*COS(RADIANS(PARAMETERS!$D$8))*SIN(RADIANS(PARAMETERS!$D$9-A2130)/2)*SIN(RADIANS(PARAMETERS!$D$9-A2130)/2))))*2*3958.756</f>
        <v>792.49326458876158</v>
      </c>
      <c r="D2130">
        <v>0</v>
      </c>
      <c r="E2130">
        <v>0</v>
      </c>
      <c r="F2130">
        <v>0</v>
      </c>
      <c r="G2130">
        <v>0</v>
      </c>
      <c r="H2130">
        <v>0</v>
      </c>
      <c r="I2130" s="10">
        <f>IFERROR(EXP(TREND(LN($D$1:$H$1),LN(D2130:H2130),LN(Calculations!$B$2))),0)</f>
        <v>0</v>
      </c>
    </row>
    <row r="2131" spans="1:9" x14ac:dyDescent="0.35">
      <c r="A2131">
        <v>-66</v>
      </c>
      <c r="B2131">
        <v>25.5</v>
      </c>
      <c r="C2131">
        <f>ASIN(SQRT((SIN(RADIANS(PARAMETERS!$D$8-B2131)/2)*SIN(RADIANS(PARAMETERS!$D$8-B2131)/2))+(COS(RADIANS(B2131))*COS(RADIANS(PARAMETERS!$D$8))*SIN(RADIANS(PARAMETERS!$D$9-A2131)/2)*SIN(RADIANS(PARAMETERS!$D$9-A2131)/2))))*2*3958.756</f>
        <v>777.57789084314629</v>
      </c>
      <c r="D2131">
        <v>0</v>
      </c>
      <c r="E2131">
        <v>0</v>
      </c>
      <c r="F2131">
        <v>0</v>
      </c>
      <c r="G2131">
        <v>0</v>
      </c>
      <c r="H2131">
        <v>0</v>
      </c>
      <c r="I2131" s="10">
        <f>IFERROR(EXP(TREND(LN($D$1:$H$1),LN(D2131:H2131),LN(Calculations!$B$2))),0)</f>
        <v>0</v>
      </c>
    </row>
    <row r="2132" spans="1:9" x14ac:dyDescent="0.35">
      <c r="A2132">
        <v>-65.5</v>
      </c>
      <c r="B2132">
        <v>25.5</v>
      </c>
      <c r="C2132">
        <f>ASIN(SQRT((SIN(RADIANS(PARAMETERS!$D$8-B2132)/2)*SIN(RADIANS(PARAMETERS!$D$8-B2132)/2))+(COS(RADIANS(B2132))*COS(RADIANS(PARAMETERS!$D$8))*SIN(RADIANS(PARAMETERS!$D$9-A2132)/2)*SIN(RADIANS(PARAMETERS!$D$9-A2132)/2))))*2*3958.756</f>
        <v>763.73792460400807</v>
      </c>
      <c r="D2132">
        <v>0</v>
      </c>
      <c r="E2132">
        <v>0</v>
      </c>
      <c r="F2132">
        <v>0</v>
      </c>
      <c r="G2132">
        <v>0</v>
      </c>
      <c r="H2132">
        <v>0</v>
      </c>
      <c r="I2132" s="10">
        <f>IFERROR(EXP(TREND(LN($D$1:$H$1),LN(D2132:H2132),LN(Calculations!$B$2))),0)</f>
        <v>0</v>
      </c>
    </row>
    <row r="2133" spans="1:9" x14ac:dyDescent="0.35">
      <c r="A2133">
        <v>-65</v>
      </c>
      <c r="B2133">
        <v>25.5</v>
      </c>
      <c r="C2133">
        <f>ASIN(SQRT((SIN(RADIANS(PARAMETERS!$D$8-B2133)/2)*SIN(RADIANS(PARAMETERS!$D$8-B2133)/2))+(COS(RADIANS(B2133))*COS(RADIANS(PARAMETERS!$D$8))*SIN(RADIANS(PARAMETERS!$D$9-A2133)/2)*SIN(RADIANS(PARAMETERS!$D$9-A2133)/2))))*2*3958.756</f>
        <v>751.032954924244</v>
      </c>
      <c r="D2133">
        <v>0</v>
      </c>
      <c r="E2133">
        <v>0</v>
      </c>
      <c r="F2133">
        <v>0</v>
      </c>
      <c r="G2133">
        <v>0</v>
      </c>
      <c r="H2133">
        <v>0</v>
      </c>
      <c r="I2133" s="10">
        <f>IFERROR(EXP(TREND(LN($D$1:$H$1),LN(D2133:H2133),LN(Calculations!$B$2))),0)</f>
        <v>0</v>
      </c>
    </row>
    <row r="2134" spans="1:9" x14ac:dyDescent="0.35">
      <c r="A2134">
        <v>-64.5</v>
      </c>
      <c r="B2134">
        <v>25.5</v>
      </c>
      <c r="C2134">
        <f>ASIN(SQRT((SIN(RADIANS(PARAMETERS!$D$8-B2134)/2)*SIN(RADIANS(PARAMETERS!$D$8-B2134)/2))+(COS(RADIANS(B2134))*COS(RADIANS(PARAMETERS!$D$8))*SIN(RADIANS(PARAMETERS!$D$9-A2134)/2)*SIN(RADIANS(PARAMETERS!$D$9-A2134)/2))))*2*3958.756</f>
        <v>739.52160463560722</v>
      </c>
      <c r="D2134">
        <v>0</v>
      </c>
      <c r="E2134">
        <v>0</v>
      </c>
      <c r="F2134">
        <v>0</v>
      </c>
      <c r="G2134">
        <v>0</v>
      </c>
      <c r="H2134">
        <v>0</v>
      </c>
      <c r="I2134" s="10">
        <f>IFERROR(EXP(TREND(LN($D$1:$H$1),LN(D2134:H2134),LN(Calculations!$B$2))),0)</f>
        <v>0</v>
      </c>
    </row>
    <row r="2135" spans="1:9" x14ac:dyDescent="0.35">
      <c r="A2135">
        <v>-64</v>
      </c>
      <c r="B2135">
        <v>25.5</v>
      </c>
      <c r="C2135">
        <f>ASIN(SQRT((SIN(RADIANS(PARAMETERS!$D$8-B2135)/2)*SIN(RADIANS(PARAMETERS!$D$8-B2135)/2))+(COS(RADIANS(B2135))*COS(RADIANS(PARAMETERS!$D$8))*SIN(RADIANS(PARAMETERS!$D$9-A2135)/2)*SIN(RADIANS(PARAMETERS!$D$9-A2135)/2))))*2*3958.756</f>
        <v>729.2605106468385</v>
      </c>
      <c r="D2135">
        <v>0</v>
      </c>
      <c r="E2135">
        <v>0</v>
      </c>
      <c r="F2135">
        <v>0</v>
      </c>
      <c r="G2135">
        <v>0</v>
      </c>
      <c r="H2135">
        <v>0</v>
      </c>
      <c r="I2135" s="10">
        <f>IFERROR(EXP(TREND(LN($D$1:$H$1),LN(D2135:H2135),LN(Calculations!$B$2))),0)</f>
        <v>0</v>
      </c>
    </row>
    <row r="2136" spans="1:9" x14ac:dyDescent="0.35">
      <c r="A2136">
        <v>-63.5</v>
      </c>
      <c r="B2136">
        <v>25.5</v>
      </c>
      <c r="C2136">
        <f>ASIN(SQRT((SIN(RADIANS(PARAMETERS!$D$8-B2136)/2)*SIN(RADIANS(PARAMETERS!$D$8-B2136)/2))+(COS(RADIANS(B2136))*COS(RADIANS(PARAMETERS!$D$8))*SIN(RADIANS(PARAMETERS!$D$9-A2136)/2)*SIN(RADIANS(PARAMETERS!$D$9-A2136)/2))))*2*3958.756</f>
        <v>720.30320525828643</v>
      </c>
      <c r="D2136">
        <v>0</v>
      </c>
      <c r="E2136">
        <v>0</v>
      </c>
      <c r="F2136">
        <v>0</v>
      </c>
      <c r="G2136">
        <v>0</v>
      </c>
      <c r="H2136">
        <v>0</v>
      </c>
      <c r="I2136" s="10">
        <f>IFERROR(EXP(TREND(LN($D$1:$H$1),LN(D2136:H2136),LN(Calculations!$B$2))),0)</f>
        <v>0</v>
      </c>
    </row>
    <row r="2137" spans="1:9" x14ac:dyDescent="0.35">
      <c r="A2137">
        <v>-63</v>
      </c>
      <c r="B2137">
        <v>25.5</v>
      </c>
      <c r="C2137">
        <f>ASIN(SQRT((SIN(RADIANS(PARAMETERS!$D$8-B2137)/2)*SIN(RADIANS(PARAMETERS!$D$8-B2137)/2))+(COS(RADIANS(B2137))*COS(RADIANS(PARAMETERS!$D$8))*SIN(RADIANS(PARAMETERS!$D$9-A2137)/2)*SIN(RADIANS(PARAMETERS!$D$9-A2137)/2))))*2*3958.756</f>
        <v>712.6989346564709</v>
      </c>
      <c r="D2137">
        <v>0</v>
      </c>
      <c r="E2137">
        <v>0</v>
      </c>
      <c r="F2137">
        <v>0</v>
      </c>
      <c r="G2137">
        <v>0</v>
      </c>
      <c r="H2137">
        <v>0</v>
      </c>
      <c r="I2137" s="10">
        <f>IFERROR(EXP(TREND(LN($D$1:$H$1),LN(D2137:H2137),LN(Calculations!$B$2))),0)</f>
        <v>0</v>
      </c>
    </row>
    <row r="2138" spans="1:9" x14ac:dyDescent="0.35">
      <c r="A2138">
        <v>-62.5</v>
      </c>
      <c r="B2138">
        <v>25.5</v>
      </c>
      <c r="C2138">
        <f>ASIN(SQRT((SIN(RADIANS(PARAMETERS!$D$8-B2138)/2)*SIN(RADIANS(PARAMETERS!$D$8-B2138)/2))+(COS(RADIANS(B2138))*COS(RADIANS(PARAMETERS!$D$8))*SIN(RADIANS(PARAMETERS!$D$9-A2138)/2)*SIN(RADIANS(PARAMETERS!$D$9-A2138)/2))))*2*3958.756</f>
        <v>706.49146274320833</v>
      </c>
      <c r="D2138">
        <v>0</v>
      </c>
      <c r="E2138">
        <v>0</v>
      </c>
      <c r="F2138">
        <v>0</v>
      </c>
      <c r="G2138">
        <v>0</v>
      </c>
      <c r="H2138">
        <v>0</v>
      </c>
      <c r="I2138" s="10">
        <f>IFERROR(EXP(TREND(LN($D$1:$H$1),LN(D2138:H2138),LN(Calculations!$B$2))),0)</f>
        <v>0</v>
      </c>
    </row>
    <row r="2139" spans="1:9" x14ac:dyDescent="0.35">
      <c r="A2139">
        <v>-62</v>
      </c>
      <c r="B2139">
        <v>25.5</v>
      </c>
      <c r="C2139">
        <f>ASIN(SQRT((SIN(RADIANS(PARAMETERS!$D$8-B2139)/2)*SIN(RADIANS(PARAMETERS!$D$8-B2139)/2))+(COS(RADIANS(B2139))*COS(RADIANS(PARAMETERS!$D$8))*SIN(RADIANS(PARAMETERS!$D$9-A2139)/2)*SIN(RADIANS(PARAMETERS!$D$9-A2139)/2))))*2*3958.756</f>
        <v>701.71791832049803</v>
      </c>
      <c r="D2139">
        <v>0</v>
      </c>
      <c r="E2139">
        <v>0</v>
      </c>
      <c r="F2139">
        <v>0</v>
      </c>
      <c r="G2139">
        <v>0</v>
      </c>
      <c r="H2139">
        <v>0</v>
      </c>
      <c r="I2139" s="10">
        <f>IFERROR(EXP(TREND(LN($D$1:$H$1),LN(D2139:H2139),LN(Calculations!$B$2))),0)</f>
        <v>0</v>
      </c>
    </row>
    <row r="2140" spans="1:9" x14ac:dyDescent="0.35">
      <c r="A2140">
        <v>-61.5</v>
      </c>
      <c r="B2140">
        <v>25.5</v>
      </c>
      <c r="C2140">
        <f>ASIN(SQRT((SIN(RADIANS(PARAMETERS!$D$8-B2140)/2)*SIN(RADIANS(PARAMETERS!$D$8-B2140)/2))+(COS(RADIANS(B2140))*COS(RADIANS(PARAMETERS!$D$8))*SIN(RADIANS(PARAMETERS!$D$9-A2140)/2)*SIN(RADIANS(PARAMETERS!$D$9-A2140)/2))))*2*3958.756</f>
        <v>698.40774956499649</v>
      </c>
      <c r="D2140">
        <v>0</v>
      </c>
      <c r="E2140">
        <v>0</v>
      </c>
      <c r="F2140">
        <v>0</v>
      </c>
      <c r="G2140">
        <v>0</v>
      </c>
      <c r="H2140">
        <v>0</v>
      </c>
      <c r="I2140" s="10">
        <f>IFERROR(EXP(TREND(LN($D$1:$H$1),LN(D2140:H2140),LN(Calculations!$B$2))),0)</f>
        <v>0</v>
      </c>
    </row>
    <row r="2141" spans="1:9" x14ac:dyDescent="0.35">
      <c r="A2141">
        <v>-61</v>
      </c>
      <c r="B2141">
        <v>25.5</v>
      </c>
      <c r="C2141">
        <f>ASIN(SQRT((SIN(RADIANS(PARAMETERS!$D$8-B2141)/2)*SIN(RADIANS(PARAMETERS!$D$8-B2141)/2))+(COS(RADIANS(B2141))*COS(RADIANS(PARAMETERS!$D$8))*SIN(RADIANS(PARAMETERS!$D$9-A2141)/2)*SIN(RADIANS(PARAMETERS!$D$9-A2141)/2))))*2*3958.756</f>
        <v>696.58185007013492</v>
      </c>
      <c r="D2141">
        <v>0</v>
      </c>
      <c r="E2141">
        <v>0</v>
      </c>
      <c r="F2141">
        <v>0</v>
      </c>
      <c r="G2141">
        <v>0</v>
      </c>
      <c r="H2141">
        <v>0</v>
      </c>
      <c r="I2141" s="10">
        <f>IFERROR(EXP(TREND(LN($D$1:$H$1),LN(D2141:H2141),LN(Calculations!$B$2))),0)</f>
        <v>0</v>
      </c>
    </row>
    <row r="2142" spans="1:9" x14ac:dyDescent="0.35">
      <c r="A2142">
        <v>-60.5</v>
      </c>
      <c r="B2142">
        <v>25.5</v>
      </c>
      <c r="C2142">
        <f>ASIN(SQRT((SIN(RADIANS(PARAMETERS!$D$8-B2142)/2)*SIN(RADIANS(PARAMETERS!$D$8-B2142)/2))+(COS(RADIANS(B2142))*COS(RADIANS(PARAMETERS!$D$8))*SIN(RADIANS(PARAMETERS!$D$9-A2142)/2)*SIN(RADIANS(PARAMETERS!$D$9-A2142)/2))))*2*3958.756</f>
        <v>696.25191450748855</v>
      </c>
      <c r="D2142">
        <v>0</v>
      </c>
      <c r="E2142">
        <v>0</v>
      </c>
      <c r="F2142">
        <v>0</v>
      </c>
      <c r="G2142">
        <v>0</v>
      </c>
      <c r="H2142">
        <v>0</v>
      </c>
      <c r="I2142" s="10">
        <f>IFERROR(EXP(TREND(LN($D$1:$H$1),LN(D2142:H2142),LN(Calculations!$B$2))),0)</f>
        <v>0</v>
      </c>
    </row>
    <row r="2143" spans="1:9" x14ac:dyDescent="0.35">
      <c r="A2143">
        <v>-60</v>
      </c>
      <c r="B2143">
        <v>25.5</v>
      </c>
      <c r="C2143">
        <f>ASIN(SQRT((SIN(RADIANS(PARAMETERS!$D$8-B2143)/2)*SIN(RADIANS(PARAMETERS!$D$8-B2143)/2))+(COS(RADIANS(B2143))*COS(RADIANS(PARAMETERS!$D$8))*SIN(RADIANS(PARAMETERS!$D$9-A2143)/2)*SIN(RADIANS(PARAMETERS!$D$9-A2143)/2))))*2*3958.756</f>
        <v>697.42006911413114</v>
      </c>
      <c r="D2143">
        <v>0</v>
      </c>
      <c r="E2143">
        <v>0</v>
      </c>
      <c r="F2143">
        <v>0</v>
      </c>
      <c r="G2143">
        <v>0</v>
      </c>
      <c r="H2143">
        <v>0</v>
      </c>
      <c r="I2143" s="10">
        <f>IFERROR(EXP(TREND(LN($D$1:$H$1),LN(D2143:H2143),LN(Calculations!$B$2))),0)</f>
        <v>0</v>
      </c>
    </row>
    <row r="2144" spans="1:9" x14ac:dyDescent="0.35">
      <c r="A2144">
        <v>-59.5</v>
      </c>
      <c r="B2144">
        <v>25.5</v>
      </c>
      <c r="C2144">
        <f>ASIN(SQRT((SIN(RADIANS(PARAMETERS!$D$8-B2144)/2)*SIN(RADIANS(PARAMETERS!$D$8-B2144)/2))+(COS(RADIANS(B2144))*COS(RADIANS(PARAMETERS!$D$8))*SIN(RADIANS(PARAMETERS!$D$9-A2144)/2)*SIN(RADIANS(PARAMETERS!$D$9-A2144)/2))))*2*3958.756</f>
        <v>700.07880382450367</v>
      </c>
      <c r="D2144">
        <v>0</v>
      </c>
      <c r="E2144">
        <v>0</v>
      </c>
      <c r="F2144">
        <v>0</v>
      </c>
      <c r="G2144">
        <v>0</v>
      </c>
      <c r="H2144">
        <v>0</v>
      </c>
      <c r="I2144" s="10">
        <f>IFERROR(EXP(TREND(LN($D$1:$H$1),LN(D2144:H2144),LN(Calculations!$B$2))),0)</f>
        <v>0</v>
      </c>
    </row>
    <row r="2145" spans="1:9" x14ac:dyDescent="0.35">
      <c r="A2145">
        <v>-59</v>
      </c>
      <c r="B2145">
        <v>25.5</v>
      </c>
      <c r="C2145">
        <f>ASIN(SQRT((SIN(RADIANS(PARAMETERS!$D$8-B2145)/2)*SIN(RADIANS(PARAMETERS!$D$8-B2145)/2))+(COS(RADIANS(B2145))*COS(RADIANS(PARAMETERS!$D$8))*SIN(RADIANS(PARAMETERS!$D$9-A2145)/2)*SIN(RADIANS(PARAMETERS!$D$9-A2145)/2))))*2*3958.756</f>
        <v>704.21121104214365</v>
      </c>
      <c r="D2145">
        <v>0</v>
      </c>
      <c r="E2145">
        <v>0</v>
      </c>
      <c r="F2145">
        <v>0</v>
      </c>
      <c r="G2145">
        <v>0</v>
      </c>
      <c r="H2145">
        <v>0</v>
      </c>
      <c r="I2145" s="10">
        <f>IFERROR(EXP(TREND(LN($D$1:$H$1),LN(D2145:H2145),LN(Calculations!$B$2))),0)</f>
        <v>0</v>
      </c>
    </row>
    <row r="2146" spans="1:9" x14ac:dyDescent="0.35">
      <c r="A2146">
        <v>-90</v>
      </c>
      <c r="B2146">
        <v>26</v>
      </c>
      <c r="C2146">
        <f>ASIN(SQRT((SIN(RADIANS(PARAMETERS!$D$8-B2146)/2)*SIN(RADIANS(PARAMETERS!$D$8-B2146)/2))+(COS(RADIANS(B2146))*COS(RADIANS(PARAMETERS!$D$8))*SIN(RADIANS(PARAMETERS!$D$9-A2146)/2)*SIN(RADIANS(PARAMETERS!$D$9-A2146)/2))))*2*3958.756</f>
        <v>2027.2196017286776</v>
      </c>
      <c r="D2146">
        <v>4.6162481307982999</v>
      </c>
      <c r="E2146">
        <v>7.1196656227112003</v>
      </c>
      <c r="F2146">
        <v>11.492498397826999</v>
      </c>
      <c r="G2146">
        <v>14.612590789795</v>
      </c>
      <c r="H2146">
        <v>19.369890213013001</v>
      </c>
      <c r="I2146" s="10">
        <f>IFERROR(EXP(TREND(LN($D$1:$H$1),LN(D2146:H2146),LN(Calculations!$B$2))),0)</f>
        <v>2.1108946154020988E-4</v>
      </c>
    </row>
    <row r="2147" spans="1:9" x14ac:dyDescent="0.35">
      <c r="A2147">
        <v>-89.5</v>
      </c>
      <c r="B2147">
        <v>26</v>
      </c>
      <c r="C2147">
        <f>ASIN(SQRT((SIN(RADIANS(PARAMETERS!$D$8-B2147)/2)*SIN(RADIANS(PARAMETERS!$D$8-B2147)/2))+(COS(RADIANS(B2147))*COS(RADIANS(PARAMETERS!$D$8))*SIN(RADIANS(PARAMETERS!$D$9-A2147)/2)*SIN(RADIANS(PARAMETERS!$D$9-A2147)/2))))*2*3958.756</f>
        <v>1997.300453339051</v>
      </c>
      <c r="D2147">
        <v>5.9653558731079004</v>
      </c>
      <c r="E2147">
        <v>9.4447069168090998</v>
      </c>
      <c r="F2147">
        <v>15.136462211609</v>
      </c>
      <c r="G2147">
        <v>19.724618911743001</v>
      </c>
      <c r="H2147">
        <v>26.742460250853998</v>
      </c>
      <c r="I2147" s="10">
        <f>IFERROR(EXP(TREND(LN($D$1:$H$1),LN(D2147:H2147),LN(Calculations!$B$2))),0)</f>
        <v>3.4962037620332812E-4</v>
      </c>
    </row>
    <row r="2148" spans="1:9" x14ac:dyDescent="0.35">
      <c r="A2148">
        <v>-89</v>
      </c>
      <c r="B2148">
        <v>26</v>
      </c>
      <c r="C2148">
        <f>ASIN(SQRT((SIN(RADIANS(PARAMETERS!$D$8-B2148)/2)*SIN(RADIANS(PARAMETERS!$D$8-B2148)/2))+(COS(RADIANS(B2148))*COS(RADIANS(PARAMETERS!$D$8))*SIN(RADIANS(PARAMETERS!$D$9-A2148)/2)*SIN(RADIANS(PARAMETERS!$D$9-A2148)/2))))*2*3958.756</f>
        <v>1967.4459436502511</v>
      </c>
      <c r="D2148">
        <v>7.0445303916931001</v>
      </c>
      <c r="E2148">
        <v>11.470635414124001</v>
      </c>
      <c r="F2148">
        <v>18.055030822753999</v>
      </c>
      <c r="G2148">
        <v>23.791757583618001</v>
      </c>
      <c r="H2148">
        <v>31.727716445923001</v>
      </c>
      <c r="I2148" s="10">
        <f>IFERROR(EXP(TREND(LN($D$1:$H$1),LN(D2148:H2148),LN(Calculations!$B$2))),0)</f>
        <v>4.6079534342358949E-4</v>
      </c>
    </row>
    <row r="2149" spans="1:9" x14ac:dyDescent="0.35">
      <c r="A2149">
        <v>-88.5</v>
      </c>
      <c r="B2149">
        <v>26</v>
      </c>
      <c r="C2149">
        <f>ASIN(SQRT((SIN(RADIANS(PARAMETERS!$D$8-B2149)/2)*SIN(RADIANS(PARAMETERS!$D$8-B2149)/2))+(COS(RADIANS(B2149))*COS(RADIANS(PARAMETERS!$D$8))*SIN(RADIANS(PARAMETERS!$D$9-A2149)/2)*SIN(RADIANS(PARAMETERS!$D$9-A2149)/2))))*2*3958.756</f>
        <v>1937.6593889819596</v>
      </c>
      <c r="D2149">
        <v>7.4151673316956002</v>
      </c>
      <c r="E2149">
        <v>11.976758003235</v>
      </c>
      <c r="F2149">
        <v>18.873903274536001</v>
      </c>
      <c r="G2149">
        <v>24.888647079468001</v>
      </c>
      <c r="H2149">
        <v>32.944156646728999</v>
      </c>
      <c r="I2149" s="10">
        <f>IFERROR(EXP(TREND(LN($D$1:$H$1),LN(D2149:H2149),LN(Calculations!$B$2))),0)</f>
        <v>4.9007072192787339E-4</v>
      </c>
    </row>
    <row r="2150" spans="1:9" x14ac:dyDescent="0.35">
      <c r="A2150">
        <v>-88</v>
      </c>
      <c r="B2150">
        <v>26</v>
      </c>
      <c r="C2150">
        <f>ASIN(SQRT((SIN(RADIANS(PARAMETERS!$D$8-B2150)/2)*SIN(RADIANS(PARAMETERS!$D$8-B2150)/2))+(COS(RADIANS(B2150))*COS(RADIANS(PARAMETERS!$D$8))*SIN(RADIANS(PARAMETERS!$D$9-A2150)/2)*SIN(RADIANS(PARAMETERS!$D$9-A2150)/2))))*2*3958.756</f>
        <v>1907.9442987087989</v>
      </c>
      <c r="D2150">
        <v>7.9808926582335999</v>
      </c>
      <c r="E2150">
        <v>13.046724319458001</v>
      </c>
      <c r="F2150">
        <v>21.30722618103</v>
      </c>
      <c r="G2150">
        <v>28.248760223388999</v>
      </c>
      <c r="H2150">
        <v>38.004249572753999</v>
      </c>
      <c r="I2150" s="10">
        <f>IFERROR(EXP(TREND(LN($D$1:$H$1),LN(D2150:H2150),LN(Calculations!$B$2))),0)</f>
        <v>5.996200976459711E-4</v>
      </c>
    </row>
    <row r="2151" spans="1:9" x14ac:dyDescent="0.35">
      <c r="A2151">
        <v>-87.5</v>
      </c>
      <c r="B2151">
        <v>26</v>
      </c>
      <c r="C2151">
        <f>ASIN(SQRT((SIN(RADIANS(PARAMETERS!$D$8-B2151)/2)*SIN(RADIANS(PARAMETERS!$D$8-B2151)/2))+(COS(RADIANS(B2151))*COS(RADIANS(PARAMETERS!$D$8))*SIN(RADIANS(PARAMETERS!$D$9-A2151)/2)*SIN(RADIANS(PARAMETERS!$D$9-A2151)/2))))*2*3958.756</f>
        <v>1878.3043893313327</v>
      </c>
      <c r="D2151">
        <v>10.244647979735999</v>
      </c>
      <c r="E2151">
        <v>17.33740234375</v>
      </c>
      <c r="F2151">
        <v>30.396076202393001</v>
      </c>
      <c r="G2151">
        <v>41.308345794677997</v>
      </c>
      <c r="H2151">
        <v>59.06368637085</v>
      </c>
      <c r="I2151" s="10">
        <f>IFERROR(EXP(TREND(LN($D$1:$H$1),LN(D2151:H2151),LN(Calculations!$B$2))),0)</f>
        <v>1.0088319330555707E-3</v>
      </c>
    </row>
    <row r="2152" spans="1:9" x14ac:dyDescent="0.35">
      <c r="A2152">
        <v>-87</v>
      </c>
      <c r="B2152">
        <v>26</v>
      </c>
      <c r="C2152">
        <f>ASIN(SQRT((SIN(RADIANS(PARAMETERS!$D$8-B2152)/2)*SIN(RADIANS(PARAMETERS!$D$8-B2152)/2))+(COS(RADIANS(B2152))*COS(RADIANS(PARAMETERS!$D$8))*SIN(RADIANS(PARAMETERS!$D$9-A2152)/2)*SIN(RADIANS(PARAMETERS!$D$9-A2152)/2))))*2*3958.756</f>
        <v>1848.7435997129592</v>
      </c>
      <c r="D2152">
        <v>13.734261512755999</v>
      </c>
      <c r="E2152">
        <v>24.740343093871999</v>
      </c>
      <c r="F2152">
        <v>43.326675415038999</v>
      </c>
      <c r="G2152">
        <v>60.200618743896001</v>
      </c>
      <c r="H2152">
        <v>83.650054931640994</v>
      </c>
      <c r="I2152" s="10">
        <f>IFERROR(EXP(TREND(LN($D$1:$H$1),LN(D2152:H2152),LN(Calculations!$B$2))),0)</f>
        <v>1.5696942550108184E-3</v>
      </c>
    </row>
    <row r="2153" spans="1:9" x14ac:dyDescent="0.35">
      <c r="A2153">
        <v>-86.5</v>
      </c>
      <c r="B2153">
        <v>26</v>
      </c>
      <c r="C2153">
        <f>ASIN(SQRT((SIN(RADIANS(PARAMETERS!$D$8-B2153)/2)*SIN(RADIANS(PARAMETERS!$D$8-B2153)/2))+(COS(RADIANS(B2153))*COS(RADIANS(PARAMETERS!$D$8))*SIN(RADIANS(PARAMETERS!$D$9-A2153)/2)*SIN(RADIANS(PARAMETERS!$D$9-A2153)/2))))*2*3958.756</f>
        <v>1819.2661075876781</v>
      </c>
      <c r="D2153">
        <v>13.19309425354</v>
      </c>
      <c r="E2153">
        <v>23.545736312866001</v>
      </c>
      <c r="F2153">
        <v>40.9228515625</v>
      </c>
      <c r="G2153">
        <v>56.606010437012003</v>
      </c>
      <c r="H2153">
        <v>78.223152160645</v>
      </c>
      <c r="I2153" s="10">
        <f>IFERROR(EXP(TREND(LN($D$1:$H$1),LN(D2153:H2153),LN(Calculations!$B$2))),0)</f>
        <v>1.4687306835334557E-3</v>
      </c>
    </row>
    <row r="2154" spans="1:9" x14ac:dyDescent="0.35">
      <c r="A2154">
        <v>-86</v>
      </c>
      <c r="B2154">
        <v>26</v>
      </c>
      <c r="C2154">
        <f>ASIN(SQRT((SIN(RADIANS(PARAMETERS!$D$8-B2154)/2)*SIN(RADIANS(PARAMETERS!$D$8-B2154)/2))+(COS(RADIANS(B2154))*COS(RADIANS(PARAMETERS!$D$8))*SIN(RADIANS(PARAMETERS!$D$9-A2154)/2)*SIN(RADIANS(PARAMETERS!$D$9-A2154)/2))))*2*3958.756</f>
        <v>1789.8763474532807</v>
      </c>
      <c r="D2154">
        <v>8.4502239227294993</v>
      </c>
      <c r="E2154">
        <v>15.21205997467</v>
      </c>
      <c r="F2154">
        <v>27.876922607421999</v>
      </c>
      <c r="G2154">
        <v>38.445972442627003</v>
      </c>
      <c r="H2154">
        <v>56.061359405517997</v>
      </c>
      <c r="I2154" s="10">
        <f>IFERROR(EXP(TREND(LN($D$1:$H$1),LN(D2154:H2154),LN(Calculations!$B$2))),0)</f>
        <v>8.9707876874453498E-4</v>
      </c>
    </row>
    <row r="2155" spans="1:9" x14ac:dyDescent="0.35">
      <c r="A2155">
        <v>-85.5</v>
      </c>
      <c r="B2155">
        <v>26</v>
      </c>
      <c r="C2155">
        <f>ASIN(SQRT((SIN(RADIANS(PARAMETERS!$D$8-B2155)/2)*SIN(RADIANS(PARAMETERS!$D$8-B2155)/2))+(COS(RADIANS(B2155))*COS(RADIANS(PARAMETERS!$D$8))*SIN(RADIANS(PARAMETERS!$D$9-A2155)/2)*SIN(RADIANS(PARAMETERS!$D$9-A2155)/2))))*2*3958.756</f>
        <v>1760.5790299747773</v>
      </c>
      <c r="D2155">
        <v>4.5284876823425</v>
      </c>
      <c r="E2155">
        <v>7.7037253379821999</v>
      </c>
      <c r="F2155">
        <v>13.475720405579001</v>
      </c>
      <c r="G2155">
        <v>18.19188117981</v>
      </c>
      <c r="H2155">
        <v>25.860174179076999</v>
      </c>
      <c r="I2155" s="10">
        <f>IFERROR(EXP(TREND(LN($D$1:$H$1),LN(D2155:H2155),LN(Calculations!$B$2))),0)</f>
        <v>3.4426569589427435E-4</v>
      </c>
    </row>
    <row r="2156" spans="1:9" x14ac:dyDescent="0.35">
      <c r="A2156">
        <v>-85</v>
      </c>
      <c r="B2156">
        <v>26</v>
      </c>
      <c r="C2156">
        <f>ASIN(SQRT((SIN(RADIANS(PARAMETERS!$D$8-B2156)/2)*SIN(RADIANS(PARAMETERS!$D$8-B2156)/2))+(COS(RADIANS(B2156))*COS(RADIANS(PARAMETERS!$D$8))*SIN(RADIANS(PARAMETERS!$D$9-A2156)/2)*SIN(RADIANS(PARAMETERS!$D$9-A2156)/2))))*2*3958.756</f>
        <v>1731.3791630339319</v>
      </c>
      <c r="D2156">
        <v>2.5676629543303999</v>
      </c>
      <c r="E2156">
        <v>4.1194882392882999</v>
      </c>
      <c r="F2156">
        <v>6.7136664390564</v>
      </c>
      <c r="G2156">
        <v>8.8241500854491992</v>
      </c>
      <c r="H2156">
        <v>12.048373222351</v>
      </c>
      <c r="I2156" s="10">
        <f>IFERROR(EXP(TREND(LN($D$1:$H$1),LN(D2156:H2156),LN(Calculations!$B$2))),0)</f>
        <v>1.080059385854716E-4</v>
      </c>
    </row>
    <row r="2157" spans="1:9" x14ac:dyDescent="0.35">
      <c r="A2157">
        <v>-84.5</v>
      </c>
      <c r="B2157">
        <v>26</v>
      </c>
      <c r="C2157">
        <f>ASIN(SQRT((SIN(RADIANS(PARAMETERS!$D$8-B2157)/2)*SIN(RADIANS(PARAMETERS!$D$8-B2157)/2))+(COS(RADIANS(B2157))*COS(RADIANS(PARAMETERS!$D$8))*SIN(RADIANS(PARAMETERS!$D$9-A2157)/2)*SIN(RADIANS(PARAMETERS!$D$9-A2157)/2))))*2*3958.756</f>
        <v>1702.282074572541</v>
      </c>
      <c r="D2157">
        <v>1.6670520305634</v>
      </c>
      <c r="E2157">
        <v>2.6789412498474001</v>
      </c>
      <c r="F2157">
        <v>4.3156118392943998</v>
      </c>
      <c r="G2157">
        <v>5.6480565071106001</v>
      </c>
      <c r="H2157">
        <v>7.5047593116759996</v>
      </c>
      <c r="I2157" s="10">
        <f>IFERROR(EXP(TREND(LN($D$1:$H$1),LN(D2157:H2157),LN(Calculations!$B$2))),0)</f>
        <v>5.1902732858382119E-5</v>
      </c>
    </row>
    <row r="2158" spans="1:9" x14ac:dyDescent="0.35">
      <c r="A2158">
        <v>-84</v>
      </c>
      <c r="B2158">
        <v>26</v>
      </c>
      <c r="C2158">
        <f>ASIN(SQRT((SIN(RADIANS(PARAMETERS!$D$8-B2158)/2)*SIN(RADIANS(PARAMETERS!$D$8-B2158)/2))+(COS(RADIANS(B2158))*COS(RADIANS(PARAMETERS!$D$8))*SIN(RADIANS(PARAMETERS!$D$9-A2158)/2)*SIN(RADIANS(PARAMETERS!$D$9-A2158)/2))))*2*3958.756</f>
        <v>1673.293437389576</v>
      </c>
      <c r="D2158">
        <v>1.1960757970810001</v>
      </c>
      <c r="E2158">
        <v>1.8931920528412001</v>
      </c>
      <c r="F2158">
        <v>3.0310359001160001</v>
      </c>
      <c r="G2158">
        <v>3.9585945606232</v>
      </c>
      <c r="H2158">
        <v>5.3557157516479004</v>
      </c>
      <c r="I2158" s="10">
        <f>IFERROR(EXP(TREND(LN($D$1:$H$1),LN(D2158:H2158),LN(Calculations!$B$2))),0)</f>
        <v>2.991563610604962E-5</v>
      </c>
    </row>
    <row r="2159" spans="1:9" x14ac:dyDescent="0.35">
      <c r="A2159">
        <v>-83.5</v>
      </c>
      <c r="B2159">
        <v>26</v>
      </c>
      <c r="C2159">
        <f>ASIN(SQRT((SIN(RADIANS(PARAMETERS!$D$8-B2159)/2)*SIN(RADIANS(PARAMETERS!$D$8-B2159)/2))+(COS(RADIANS(B2159))*COS(RADIANS(PARAMETERS!$D$8))*SIN(RADIANS(PARAMETERS!$D$9-A2159)/2)*SIN(RADIANS(PARAMETERS!$D$9-A2159)/2))))*2*3958.756</f>
        <v>1644.4192960654509</v>
      </c>
      <c r="D2159">
        <v>0.92706966400145996</v>
      </c>
      <c r="E2159">
        <v>1.4170591831207</v>
      </c>
      <c r="F2159">
        <v>2.3135185241699001</v>
      </c>
      <c r="G2159">
        <v>2.9679262638092001</v>
      </c>
      <c r="H2159">
        <v>3.9754927158356002</v>
      </c>
      <c r="I2159" s="10">
        <f>IFERROR(EXP(TREND(LN($D$1:$H$1),LN(D2159:H2159),LN(Calculations!$B$2))),0)</f>
        <v>1.7780995494724163E-5</v>
      </c>
    </row>
    <row r="2160" spans="1:9" x14ac:dyDescent="0.35">
      <c r="A2160">
        <v>-83</v>
      </c>
      <c r="B2160">
        <v>26</v>
      </c>
      <c r="C2160">
        <f>ASIN(SQRT((SIN(RADIANS(PARAMETERS!$D$8-B2160)/2)*SIN(RADIANS(PARAMETERS!$D$8-B2160)/2))+(COS(RADIANS(B2160))*COS(RADIANS(PARAMETERS!$D$8))*SIN(RADIANS(PARAMETERS!$D$9-A2160)/2)*SIN(RADIANS(PARAMETERS!$D$9-A2160)/2))))*2*3958.756</f>
        <v>1615.6660962003175</v>
      </c>
      <c r="D2160">
        <v>0.76033282279967995</v>
      </c>
      <c r="E2160">
        <v>1.1385295391082999</v>
      </c>
      <c r="F2160">
        <v>1.824667930603</v>
      </c>
      <c r="G2160">
        <v>2.3963825702667001</v>
      </c>
      <c r="H2160">
        <v>3.1484687328339001</v>
      </c>
      <c r="I2160" s="10">
        <f>IFERROR(EXP(TREND(LN($D$1:$H$1),LN(D2160:H2160),LN(Calculations!$B$2))),0)</f>
        <v>1.1517778141546373E-5</v>
      </c>
    </row>
    <row r="2161" spans="1:9" x14ac:dyDescent="0.35">
      <c r="A2161">
        <v>-82.5</v>
      </c>
      <c r="B2161">
        <v>26</v>
      </c>
      <c r="C2161">
        <f>ASIN(SQRT((SIN(RADIANS(PARAMETERS!$D$8-B2161)/2)*SIN(RADIANS(PARAMETERS!$D$8-B2161)/2))+(COS(RADIANS(B2161))*COS(RADIANS(PARAMETERS!$D$8))*SIN(RADIANS(PARAMETERS!$D$9-A2161)/2)*SIN(RADIANS(PARAMETERS!$D$9-A2161)/2))))*2*3958.756</f>
        <v>1587.0407161673384</v>
      </c>
      <c r="D2161">
        <v>0.64658129215240001</v>
      </c>
      <c r="E2161">
        <v>0.95750057697295998</v>
      </c>
      <c r="F2161">
        <v>1.514754652977</v>
      </c>
      <c r="G2161">
        <v>2.0021846294403001</v>
      </c>
      <c r="H2161">
        <v>2.6551518440246999</v>
      </c>
      <c r="I2161" s="10">
        <f>IFERROR(EXP(TREND(LN($D$1:$H$1),LN(D2161:H2161),LN(Calculations!$B$2))),0)</f>
        <v>8.3724583418313064E-6</v>
      </c>
    </row>
    <row r="2162" spans="1:9" x14ac:dyDescent="0.35">
      <c r="A2162">
        <v>-82</v>
      </c>
      <c r="B2162">
        <v>26</v>
      </c>
      <c r="C2162">
        <f>ASIN(SQRT((SIN(RADIANS(PARAMETERS!$D$8-B2162)/2)*SIN(RADIANS(PARAMETERS!$D$8-B2162)/2))+(COS(RADIANS(B2162))*COS(RADIANS(PARAMETERS!$D$8))*SIN(RADIANS(PARAMETERS!$D$9-A2162)/2)*SIN(RADIANS(PARAMETERS!$D$9-A2162)/2))))*2*3958.756</f>
        <v>1558.5505015960046</v>
      </c>
      <c r="D2162">
        <v>0.51906019449233998</v>
      </c>
      <c r="E2162">
        <v>0.76678198575973999</v>
      </c>
      <c r="F2162">
        <v>1.2095805406569999</v>
      </c>
      <c r="G2162">
        <v>1.5960344076157</v>
      </c>
      <c r="H2162">
        <v>2.2096705436707</v>
      </c>
      <c r="I2162" s="10">
        <f>IFERROR(EXP(TREND(LN($D$1:$H$1),LN(D2162:H2162),LN(Calculations!$B$2))),0)</f>
        <v>6.4661990478583049E-6</v>
      </c>
    </row>
    <row r="2163" spans="1:9" x14ac:dyDescent="0.35">
      <c r="A2163">
        <v>-81.5</v>
      </c>
      <c r="B2163">
        <v>26</v>
      </c>
      <c r="C2163">
        <f>ASIN(SQRT((SIN(RADIANS(PARAMETERS!$D$8-B2163)/2)*SIN(RADIANS(PARAMETERS!$D$8-B2163)/2))+(COS(RADIANS(B2163))*COS(RADIANS(PARAMETERS!$D$8))*SIN(RADIANS(PARAMETERS!$D$9-A2163)/2)*SIN(RADIANS(PARAMETERS!$D$9-A2163)/2))))*2*3958.756</f>
        <v>1530.2033028145049</v>
      </c>
      <c r="D2163">
        <v>0.38092252612114003</v>
      </c>
      <c r="E2163">
        <v>0.56556743383408004</v>
      </c>
      <c r="F2163">
        <v>0.89744913578033003</v>
      </c>
      <c r="G2163">
        <v>1.1884362697601001</v>
      </c>
      <c r="H2163">
        <v>1.6523045301437</v>
      </c>
      <c r="I2163" s="10">
        <f>IFERROR(EXP(TREND(LN($D$1:$H$1),LN(D2163:H2163),LN(Calculations!$B$2))),0)</f>
        <v>4.3301304822086679E-6</v>
      </c>
    </row>
    <row r="2164" spans="1:9" x14ac:dyDescent="0.35">
      <c r="A2164">
        <v>-81</v>
      </c>
      <c r="B2164">
        <v>26</v>
      </c>
      <c r="C2164">
        <f>ASIN(SQRT((SIN(RADIANS(PARAMETERS!$D$8-B2164)/2)*SIN(RADIANS(PARAMETERS!$D$8-B2164)/2))+(COS(RADIANS(B2164))*COS(RADIANS(PARAMETERS!$D$8))*SIN(RADIANS(PARAMETERS!$D$9-A2164)/2)*SIN(RADIANS(PARAMETERS!$D$9-A2164)/2))))*2*3958.756</f>
        <v>1502.0075154933609</v>
      </c>
      <c r="D2164">
        <v>0.32705253362656</v>
      </c>
      <c r="E2164">
        <v>0.48550346493721003</v>
      </c>
      <c r="F2164">
        <v>0.77025157213211004</v>
      </c>
      <c r="G2164">
        <v>1.0198746919632</v>
      </c>
      <c r="H2164">
        <v>1.417751789093</v>
      </c>
      <c r="I2164" s="10">
        <f>IFERROR(EXP(TREND(LN($D$1:$H$1),LN(D2164:H2164),LN(Calculations!$B$2))),0)</f>
        <v>3.4028434025421311E-6</v>
      </c>
    </row>
    <row r="2165" spans="1:9" x14ac:dyDescent="0.35">
      <c r="A2165">
        <v>-80.5</v>
      </c>
      <c r="B2165">
        <v>26</v>
      </c>
      <c r="C2165">
        <f>ASIN(SQRT((SIN(RADIANS(PARAMETERS!$D$8-B2165)/2)*SIN(RADIANS(PARAMETERS!$D$8-B2165)/2))+(COS(RADIANS(B2165))*COS(RADIANS(PARAMETERS!$D$8))*SIN(RADIANS(PARAMETERS!$D$9-A2165)/2)*SIN(RADIANS(PARAMETERS!$D$9-A2165)/2))))*2*3958.756</f>
        <v>1473.9721247444259</v>
      </c>
      <c r="D2165">
        <v>0.29828238487244002</v>
      </c>
      <c r="E2165">
        <v>0.43807390332222002</v>
      </c>
      <c r="F2165">
        <v>0.68635606765747004</v>
      </c>
      <c r="G2165">
        <v>0.90189510583877996</v>
      </c>
      <c r="H2165">
        <v>1.2425910234451001</v>
      </c>
      <c r="I2165" s="10">
        <f>IFERROR(EXP(TREND(LN($D$1:$H$1),LN(D2165:H2165),LN(Calculations!$B$2))),0)</f>
        <v>2.4109927747250438E-6</v>
      </c>
    </row>
    <row r="2166" spans="1:9" x14ac:dyDescent="0.35">
      <c r="A2166">
        <v>-80</v>
      </c>
      <c r="B2166">
        <v>26</v>
      </c>
      <c r="C2166">
        <f>ASIN(SQRT((SIN(RADIANS(PARAMETERS!$D$8-B2166)/2)*SIN(RADIANS(PARAMETERS!$D$8-B2166)/2))+(COS(RADIANS(B2166))*COS(RADIANS(PARAMETERS!$D$8))*SIN(RADIANS(PARAMETERS!$D$9-A2166)/2)*SIN(RADIANS(PARAMETERS!$D$9-A2166)/2))))*2*3958.756</f>
        <v>1446.1067529390787</v>
      </c>
      <c r="D2166">
        <v>0.27809506654739002</v>
      </c>
      <c r="E2166">
        <v>0.40032383799553001</v>
      </c>
      <c r="F2166">
        <v>0.61270016431808005</v>
      </c>
      <c r="G2166">
        <v>0.79372769594193004</v>
      </c>
      <c r="H2166">
        <v>1.0754460096359</v>
      </c>
      <c r="I2166" s="10">
        <f>IFERROR(EXP(TREND(LN($D$1:$H$1),LN(D2166:H2166),LN(Calculations!$B$2))),0)</f>
        <v>1.4252599571166162E-6</v>
      </c>
    </row>
    <row r="2167" spans="1:9" x14ac:dyDescent="0.35">
      <c r="A2167">
        <v>-79.5</v>
      </c>
      <c r="B2167">
        <v>26</v>
      </c>
      <c r="C2167">
        <f>ASIN(SQRT((SIN(RADIANS(PARAMETERS!$D$8-B2167)/2)*SIN(RADIANS(PARAMETERS!$D$8-B2167)/2))+(COS(RADIANS(B2167))*COS(RADIANS(PARAMETERS!$D$8))*SIN(RADIANS(PARAMETERS!$D$9-A2167)/2)*SIN(RADIANS(PARAMETERS!$D$9-A2167)/2))))*2*3958.756</f>
        <v>1418.4217115158788</v>
      </c>
      <c r="D2167">
        <v>0.25426954030991</v>
      </c>
      <c r="E2167">
        <v>0.35646572709084001</v>
      </c>
      <c r="F2167">
        <v>0.52896344661713002</v>
      </c>
      <c r="G2167">
        <v>0.67248332500457997</v>
      </c>
      <c r="H2167">
        <v>0.89128094911574995</v>
      </c>
      <c r="I2167" s="10">
        <f>IFERROR(EXP(TREND(LN($D$1:$H$1),LN(D2167:H2167),LN(Calculations!$B$2))),0)</f>
        <v>6.5039646132161145E-7</v>
      </c>
    </row>
    <row r="2168" spans="1:9" x14ac:dyDescent="0.35">
      <c r="A2168">
        <v>-79</v>
      </c>
      <c r="B2168">
        <v>26</v>
      </c>
      <c r="C2168">
        <f>ASIN(SQRT((SIN(RADIANS(PARAMETERS!$D$8-B2168)/2)*SIN(RADIANS(PARAMETERS!$D$8-B2168)/2))+(COS(RADIANS(B2168))*COS(RADIANS(PARAMETERS!$D$8))*SIN(RADIANS(PARAMETERS!$D$9-A2168)/2)*SIN(RADIANS(PARAMETERS!$D$9-A2168)/2))))*2*3958.756</f>
        <v>1390.9280570497071</v>
      </c>
      <c r="D2168">
        <v>0.22500991821288999</v>
      </c>
      <c r="E2168">
        <v>0.30657544732094</v>
      </c>
      <c r="F2168">
        <v>0.44002112746239003</v>
      </c>
      <c r="G2168">
        <v>0.54818499088286998</v>
      </c>
      <c r="H2168">
        <v>0.70946639776230003</v>
      </c>
      <c r="I2168" s="10">
        <f>IFERROR(EXP(TREND(LN($D$1:$H$1),LN(D2168:H2168),LN(Calculations!$B$2))),0)</f>
        <v>2.2826292868039527E-7</v>
      </c>
    </row>
    <row r="2169" spans="1:9" x14ac:dyDescent="0.35">
      <c r="A2169">
        <v>-78.5</v>
      </c>
      <c r="B2169">
        <v>26</v>
      </c>
      <c r="C2169">
        <f>ASIN(SQRT((SIN(RADIANS(PARAMETERS!$D$8-B2169)/2)*SIN(RADIANS(PARAMETERS!$D$8-B2169)/2))+(COS(RADIANS(B2169))*COS(RADIANS(PARAMETERS!$D$8))*SIN(RADIANS(PARAMETERS!$D$9-A2169)/2)*SIN(RADIANS(PARAMETERS!$D$9-A2169)/2))))*2*3958.756</f>
        <v>1363.6376518496672</v>
      </c>
      <c r="D2169">
        <v>0.19240941107272999</v>
      </c>
      <c r="E2169">
        <v>0.25466147065162997</v>
      </c>
      <c r="F2169">
        <v>0.35333040356635997</v>
      </c>
      <c r="G2169">
        <v>0.43120369315147</v>
      </c>
      <c r="H2169">
        <v>0.54473173618316995</v>
      </c>
      <c r="I2169" s="10">
        <f>IFERROR(EXP(TREND(LN($D$1:$H$1),LN(D2169:H2169),LN(Calculations!$B$2))),0)</f>
        <v>5.8919001197866397E-8</v>
      </c>
    </row>
    <row r="2170" spans="1:9" x14ac:dyDescent="0.35">
      <c r="A2170">
        <v>-78</v>
      </c>
      <c r="B2170">
        <v>26</v>
      </c>
      <c r="C2170">
        <f>ASIN(SQRT((SIN(RADIANS(PARAMETERS!$D$8-B2170)/2)*SIN(RADIANS(PARAMETERS!$D$8-B2170)/2))+(COS(RADIANS(B2170))*COS(RADIANS(PARAMETERS!$D$8))*SIN(RADIANS(PARAMETERS!$D$9-A2170)/2)*SIN(RADIANS(PARAMETERS!$D$9-A2170)/2))))*2*3958.756</f>
        <v>1336.5632293394244</v>
      </c>
      <c r="D2170">
        <v>0.15658964216709001</v>
      </c>
      <c r="E2170">
        <v>0.20143590867519001</v>
      </c>
      <c r="F2170">
        <v>0.27034083008766002</v>
      </c>
      <c r="G2170">
        <v>0.32331687211990001</v>
      </c>
      <c r="H2170">
        <v>0.39886018633842002</v>
      </c>
      <c r="I2170" s="10">
        <f>IFERROR(EXP(TREND(LN($D$1:$H$1),LN(D2170:H2170),LN(Calculations!$B$2))),0)</f>
        <v>1.0129851857350448E-8</v>
      </c>
    </row>
    <row r="2171" spans="1:9" x14ac:dyDescent="0.35">
      <c r="A2171">
        <v>-77.5</v>
      </c>
      <c r="B2171">
        <v>26</v>
      </c>
      <c r="C2171">
        <f>ASIN(SQRT((SIN(RADIANS(PARAMETERS!$D$8-B2171)/2)*SIN(RADIANS(PARAMETERS!$D$8-B2171)/2))+(COS(RADIANS(B2171))*COS(RADIANS(PARAMETERS!$D$8))*SIN(RADIANS(PARAMETERS!$D$9-A2171)/2)*SIN(RADIANS(PARAMETERS!$D$9-A2171)/2))))*2*3958.756</f>
        <v>1309.7184644483566</v>
      </c>
      <c r="D2171">
        <v>0.12705504894257</v>
      </c>
      <c r="E2171">
        <v>0.15840972959995001</v>
      </c>
      <c r="F2171">
        <v>0.20496858656406</v>
      </c>
      <c r="G2171">
        <v>0.23974625766277</v>
      </c>
      <c r="H2171">
        <v>0.28814980387688</v>
      </c>
      <c r="I2171" s="10">
        <f>IFERROR(EXP(TREND(LN($D$1:$H$1),LN(D2171:H2171),LN(Calculations!$B$2))),0)</f>
        <v>9.0973306130959194E-10</v>
      </c>
    </row>
    <row r="2172" spans="1:9" x14ac:dyDescent="0.35">
      <c r="A2172">
        <v>-77</v>
      </c>
      <c r="B2172">
        <v>26</v>
      </c>
      <c r="C2172">
        <f>ASIN(SQRT((SIN(RADIANS(PARAMETERS!$D$8-B2172)/2)*SIN(RADIANS(PARAMETERS!$D$8-B2172)/2))+(COS(RADIANS(B2172))*COS(RADIANS(PARAMETERS!$D$8))*SIN(RADIANS(PARAMETERS!$D$9-A2172)/2)*SIN(RADIANS(PARAMETERS!$D$9-A2172)/2))))*2*3958.756</f>
        <v>1283.1180492011761</v>
      </c>
      <c r="D2172">
        <v>0</v>
      </c>
      <c r="E2172">
        <v>0</v>
      </c>
      <c r="F2172">
        <v>0</v>
      </c>
      <c r="G2172">
        <v>0</v>
      </c>
      <c r="H2172">
        <v>0</v>
      </c>
      <c r="I2172" s="10">
        <f>IFERROR(EXP(TREND(LN($D$1:$H$1),LN(D2172:H2172),LN(Calculations!$B$2))),0)</f>
        <v>0</v>
      </c>
    </row>
    <row r="2173" spans="1:9" x14ac:dyDescent="0.35">
      <c r="A2173">
        <v>-76.5</v>
      </c>
      <c r="B2173">
        <v>26</v>
      </c>
      <c r="C2173">
        <f>ASIN(SQRT((SIN(RADIANS(PARAMETERS!$D$8-B2173)/2)*SIN(RADIANS(PARAMETERS!$D$8-B2173)/2))+(COS(RADIANS(B2173))*COS(RADIANS(PARAMETERS!$D$8))*SIN(RADIANS(PARAMETERS!$D$9-A2173)/2)*SIN(RADIANS(PARAMETERS!$D$9-A2173)/2))))*2*3958.756</f>
        <v>1256.7777736331384</v>
      </c>
      <c r="D2173">
        <v>0</v>
      </c>
      <c r="E2173">
        <v>0</v>
      </c>
      <c r="F2173">
        <v>0</v>
      </c>
      <c r="G2173">
        <v>0</v>
      </c>
      <c r="H2173">
        <v>0</v>
      </c>
      <c r="I2173" s="10">
        <f>IFERROR(EXP(TREND(LN($D$1:$H$1),LN(D2173:H2173),LN(Calculations!$B$2))),0)</f>
        <v>0</v>
      </c>
    </row>
    <row r="2174" spans="1:9" x14ac:dyDescent="0.35">
      <c r="A2174">
        <v>-76</v>
      </c>
      <c r="B2174">
        <v>26</v>
      </c>
      <c r="C2174">
        <f>ASIN(SQRT((SIN(RADIANS(PARAMETERS!$D$8-B2174)/2)*SIN(RADIANS(PARAMETERS!$D$8-B2174)/2))+(COS(RADIANS(B2174))*COS(RADIANS(PARAMETERS!$D$8))*SIN(RADIANS(PARAMETERS!$D$9-A2174)/2)*SIN(RADIANS(PARAMETERS!$D$9-A2174)/2))))*2*3958.756</f>
        <v>1230.7146120720754</v>
      </c>
      <c r="D2174">
        <v>0</v>
      </c>
      <c r="E2174">
        <v>0</v>
      </c>
      <c r="F2174">
        <v>0</v>
      </c>
      <c r="G2174">
        <v>0</v>
      </c>
      <c r="H2174">
        <v>0</v>
      </c>
      <c r="I2174" s="10">
        <f>IFERROR(EXP(TREND(LN($D$1:$H$1),LN(D2174:H2174),LN(Calculations!$B$2))),0)</f>
        <v>0</v>
      </c>
    </row>
    <row r="2175" spans="1:9" x14ac:dyDescent="0.35">
      <c r="A2175">
        <v>-75.5</v>
      </c>
      <c r="B2175">
        <v>26</v>
      </c>
      <c r="C2175">
        <f>ASIN(SQRT((SIN(RADIANS(PARAMETERS!$D$8-B2175)/2)*SIN(RADIANS(PARAMETERS!$D$8-B2175)/2))+(COS(RADIANS(B2175))*COS(RADIANS(PARAMETERS!$D$8))*SIN(RADIANS(PARAMETERS!$D$9-A2175)/2)*SIN(RADIANS(PARAMETERS!$D$9-A2175)/2))))*2*3958.756</f>
        <v>1204.9468147106359</v>
      </c>
      <c r="D2175">
        <v>0</v>
      </c>
      <c r="E2175">
        <v>0</v>
      </c>
      <c r="F2175">
        <v>0</v>
      </c>
      <c r="G2175">
        <v>0</v>
      </c>
      <c r="H2175">
        <v>0</v>
      </c>
      <c r="I2175" s="10">
        <f>IFERROR(EXP(TREND(LN($D$1:$H$1),LN(D2175:H2175),LN(Calculations!$B$2))),0)</f>
        <v>0</v>
      </c>
    </row>
    <row r="2176" spans="1:9" x14ac:dyDescent="0.35">
      <c r="A2176">
        <v>-75</v>
      </c>
      <c r="B2176">
        <v>26</v>
      </c>
      <c r="C2176">
        <f>ASIN(SQRT((SIN(RADIANS(PARAMETERS!$D$8-B2176)/2)*SIN(RADIANS(PARAMETERS!$D$8-B2176)/2))+(COS(RADIANS(B2176))*COS(RADIANS(PARAMETERS!$D$8))*SIN(RADIANS(PARAMETERS!$D$9-A2176)/2)*SIN(RADIANS(PARAMETERS!$D$9-A2176)/2))))*2*3958.756</f>
        <v>1179.4940042344451</v>
      </c>
      <c r="D2176">
        <v>0</v>
      </c>
      <c r="E2176">
        <v>0</v>
      </c>
      <c r="F2176">
        <v>0</v>
      </c>
      <c r="G2176">
        <v>0</v>
      </c>
      <c r="H2176">
        <v>0</v>
      </c>
      <c r="I2176" s="10">
        <f>IFERROR(EXP(TREND(LN($D$1:$H$1),LN(D2176:H2176),LN(Calculations!$B$2))),0)</f>
        <v>0</v>
      </c>
    </row>
    <row r="2177" spans="1:9" x14ac:dyDescent="0.35">
      <c r="A2177">
        <v>-74.5</v>
      </c>
      <c r="B2177">
        <v>26</v>
      </c>
      <c r="C2177">
        <f>ASIN(SQRT((SIN(RADIANS(PARAMETERS!$D$8-B2177)/2)*SIN(RADIANS(PARAMETERS!$D$8-B2177)/2))+(COS(RADIANS(B2177))*COS(RADIANS(PARAMETERS!$D$8))*SIN(RADIANS(PARAMETERS!$D$9-A2177)/2)*SIN(RADIANS(PARAMETERS!$D$9-A2177)/2))))*2*3958.756</f>
        <v>1154.377277065171</v>
      </c>
      <c r="D2177">
        <v>0</v>
      </c>
      <c r="E2177">
        <v>0</v>
      </c>
      <c r="F2177">
        <v>0</v>
      </c>
      <c r="G2177">
        <v>0</v>
      </c>
      <c r="H2177">
        <v>0</v>
      </c>
      <c r="I2177" s="10">
        <f>IFERROR(EXP(TREND(LN($D$1:$H$1),LN(D2177:H2177),LN(Calculations!$B$2))),0)</f>
        <v>0</v>
      </c>
    </row>
    <row r="2178" spans="1:9" x14ac:dyDescent="0.35">
      <c r="A2178">
        <v>-74</v>
      </c>
      <c r="B2178">
        <v>26</v>
      </c>
      <c r="C2178">
        <f>ASIN(SQRT((SIN(RADIANS(PARAMETERS!$D$8-B2178)/2)*SIN(RADIANS(PARAMETERS!$D$8-B2178)/2))+(COS(RADIANS(B2178))*COS(RADIANS(PARAMETERS!$D$8))*SIN(RADIANS(PARAMETERS!$D$9-A2178)/2)*SIN(RADIANS(PARAMETERS!$D$9-A2178)/2))))*2*3958.756</f>
        <v>1129.619308511086</v>
      </c>
      <c r="D2178">
        <v>0</v>
      </c>
      <c r="E2178">
        <v>0</v>
      </c>
      <c r="F2178">
        <v>0</v>
      </c>
      <c r="G2178">
        <v>0</v>
      </c>
      <c r="H2178">
        <v>0</v>
      </c>
      <c r="I2178" s="10">
        <f>IFERROR(EXP(TREND(LN($D$1:$H$1),LN(D2178:H2178),LN(Calculations!$B$2))),0)</f>
        <v>0</v>
      </c>
    </row>
    <row r="2179" spans="1:9" x14ac:dyDescent="0.35">
      <c r="A2179">
        <v>-73.5</v>
      </c>
      <c r="B2179">
        <v>26</v>
      </c>
      <c r="C2179">
        <f>ASIN(SQRT((SIN(RADIANS(PARAMETERS!$D$8-B2179)/2)*SIN(RADIANS(PARAMETERS!$D$8-B2179)/2))+(COS(RADIANS(B2179))*COS(RADIANS(PARAMETERS!$D$8))*SIN(RADIANS(PARAMETERS!$D$9-A2179)/2)*SIN(RADIANS(PARAMETERS!$D$9-A2179)/2))))*2*3958.756</f>
        <v>1105.2444607798805</v>
      </c>
      <c r="D2179">
        <v>0</v>
      </c>
      <c r="E2179">
        <v>0</v>
      </c>
      <c r="F2179">
        <v>0</v>
      </c>
      <c r="G2179">
        <v>0</v>
      </c>
      <c r="H2179">
        <v>0</v>
      </c>
      <c r="I2179" s="10">
        <f>IFERROR(EXP(TREND(LN($D$1:$H$1),LN(D2179:H2179),LN(Calculations!$B$2))),0)</f>
        <v>0</v>
      </c>
    </row>
    <row r="2180" spans="1:9" x14ac:dyDescent="0.35">
      <c r="A2180">
        <v>-73</v>
      </c>
      <c r="B2180">
        <v>26</v>
      </c>
      <c r="C2180">
        <f>ASIN(SQRT((SIN(RADIANS(PARAMETERS!$D$8-B2180)/2)*SIN(RADIANS(PARAMETERS!$D$8-B2180)/2))+(COS(RADIANS(B2180))*COS(RADIANS(PARAMETERS!$D$8))*SIN(RADIANS(PARAMETERS!$D$9-A2180)/2)*SIN(RADIANS(PARAMETERS!$D$9-A2180)/2))))*2*3958.756</f>
        <v>1081.278892386415</v>
      </c>
      <c r="D2180">
        <v>0</v>
      </c>
      <c r="E2180">
        <v>0</v>
      </c>
      <c r="F2180">
        <v>0</v>
      </c>
      <c r="G2180">
        <v>0</v>
      </c>
      <c r="H2180">
        <v>0</v>
      </c>
      <c r="I2180" s="10">
        <f>IFERROR(EXP(TREND(LN($D$1:$H$1),LN(D2180:H2180),LN(Calculations!$B$2))),0)</f>
        <v>0</v>
      </c>
    </row>
    <row r="2181" spans="1:9" x14ac:dyDescent="0.35">
      <c r="A2181">
        <v>-72.5</v>
      </c>
      <c r="B2181">
        <v>26</v>
      </c>
      <c r="C2181">
        <f>ASIN(SQRT((SIN(RADIANS(PARAMETERS!$D$8-B2181)/2)*SIN(RADIANS(PARAMETERS!$D$8-B2181)/2))+(COS(RADIANS(B2181))*COS(RADIANS(PARAMETERS!$D$8))*SIN(RADIANS(PARAMETERS!$D$9-A2181)/2)*SIN(RADIANS(PARAMETERS!$D$9-A2181)/2))))*2*3958.756</f>
        <v>1057.7506669688312</v>
      </c>
      <c r="D2181">
        <v>0</v>
      </c>
      <c r="E2181">
        <v>0</v>
      </c>
      <c r="F2181">
        <v>0</v>
      </c>
      <c r="G2181">
        <v>0</v>
      </c>
      <c r="H2181">
        <v>0</v>
      </c>
      <c r="I2181" s="10">
        <f>IFERROR(EXP(TREND(LN($D$1:$H$1),LN(D2181:H2181),LN(Calculations!$B$2))),0)</f>
        <v>0</v>
      </c>
    </row>
    <row r="2182" spans="1:9" x14ac:dyDescent="0.35">
      <c r="A2182">
        <v>-72</v>
      </c>
      <c r="B2182">
        <v>26</v>
      </c>
      <c r="C2182">
        <f>ASIN(SQRT((SIN(RADIANS(PARAMETERS!$D$8-B2182)/2)*SIN(RADIANS(PARAMETERS!$D$8-B2182)/2))+(COS(RADIANS(B2182))*COS(RADIANS(PARAMETERS!$D$8))*SIN(RADIANS(PARAMETERS!$D$9-A2182)/2)*SIN(RADIANS(PARAMETERS!$D$9-A2182)/2))))*2*3958.756</f>
        <v>1034.6898588975846</v>
      </c>
      <c r="D2182">
        <v>0</v>
      </c>
      <c r="E2182">
        <v>0</v>
      </c>
      <c r="F2182">
        <v>0</v>
      </c>
      <c r="G2182">
        <v>0</v>
      </c>
      <c r="H2182">
        <v>0</v>
      </c>
      <c r="I2182" s="10">
        <f>IFERROR(EXP(TREND(LN($D$1:$H$1),LN(D2182:H2182),LN(Calculations!$B$2))),0)</f>
        <v>0</v>
      </c>
    </row>
    <row r="2183" spans="1:9" x14ac:dyDescent="0.35">
      <c r="A2183">
        <v>-71.5</v>
      </c>
      <c r="B2183">
        <v>26</v>
      </c>
      <c r="C2183">
        <f>ASIN(SQRT((SIN(RADIANS(PARAMETERS!$D$8-B2183)/2)*SIN(RADIANS(PARAMETERS!$D$8-B2183)/2))+(COS(RADIANS(B2183))*COS(RADIANS(PARAMETERS!$D$8))*SIN(RADIANS(PARAMETERS!$D$9-A2183)/2)*SIN(RADIANS(PARAMETERS!$D$9-A2183)/2))))*2*3958.756</f>
        <v>1012.1286523137433</v>
      </c>
      <c r="D2183">
        <v>0</v>
      </c>
      <c r="E2183">
        <v>0</v>
      </c>
      <c r="F2183">
        <v>0</v>
      </c>
      <c r="G2183">
        <v>0</v>
      </c>
      <c r="H2183">
        <v>0</v>
      </c>
      <c r="I2183" s="10">
        <f>IFERROR(EXP(TREND(LN($D$1:$H$1),LN(D2183:H2183),LN(Calculations!$B$2))),0)</f>
        <v>0</v>
      </c>
    </row>
    <row r="2184" spans="1:9" x14ac:dyDescent="0.35">
      <c r="A2184">
        <v>-71</v>
      </c>
      <c r="B2184">
        <v>26</v>
      </c>
      <c r="C2184">
        <f>ASIN(SQRT((SIN(RADIANS(PARAMETERS!$D$8-B2184)/2)*SIN(RADIANS(PARAMETERS!$D$8-B2184)/2))+(COS(RADIANS(B2184))*COS(RADIANS(PARAMETERS!$D$8))*SIN(RADIANS(PARAMETERS!$D$9-A2184)/2)*SIN(RADIANS(PARAMETERS!$D$9-A2184)/2))))*2*3958.756</f>
        <v>990.10142936000477</v>
      </c>
      <c r="D2184">
        <v>0</v>
      </c>
      <c r="E2184">
        <v>0</v>
      </c>
      <c r="F2184">
        <v>0</v>
      </c>
      <c r="G2184">
        <v>0</v>
      </c>
      <c r="H2184">
        <v>0</v>
      </c>
      <c r="I2184" s="10">
        <f>IFERROR(EXP(TREND(LN($D$1:$H$1),LN(D2184:H2184),LN(Calculations!$B$2))),0)</f>
        <v>0</v>
      </c>
    </row>
    <row r="2185" spans="1:9" x14ac:dyDescent="0.35">
      <c r="A2185">
        <v>-70.5</v>
      </c>
      <c r="B2185">
        <v>26</v>
      </c>
      <c r="C2185">
        <f>ASIN(SQRT((SIN(RADIANS(PARAMETERS!$D$8-B2185)/2)*SIN(RADIANS(PARAMETERS!$D$8-B2185)/2))+(COS(RADIANS(B2185))*COS(RADIANS(PARAMETERS!$D$8))*SIN(RADIANS(PARAMETERS!$D$9-A2185)/2)*SIN(RADIANS(PARAMETERS!$D$9-A2185)/2))))*2*3958.756</f>
        <v>968.64484237330998</v>
      </c>
      <c r="D2185">
        <v>0</v>
      </c>
      <c r="E2185">
        <v>0</v>
      </c>
      <c r="F2185">
        <v>0</v>
      </c>
      <c r="G2185">
        <v>0</v>
      </c>
      <c r="H2185">
        <v>0</v>
      </c>
      <c r="I2185" s="10">
        <f>IFERROR(EXP(TREND(LN($D$1:$H$1),LN(D2185:H2185),LN(Calculations!$B$2))),0)</f>
        <v>0</v>
      </c>
    </row>
    <row r="2186" spans="1:9" x14ac:dyDescent="0.35">
      <c r="A2186">
        <v>-70</v>
      </c>
      <c r="B2186">
        <v>26</v>
      </c>
      <c r="C2186">
        <f>ASIN(SQRT((SIN(RADIANS(PARAMETERS!$D$8-B2186)/2)*SIN(RADIANS(PARAMETERS!$D$8-B2186)/2))+(COS(RADIANS(B2186))*COS(RADIANS(PARAMETERS!$D$8))*SIN(RADIANS(PARAMETERS!$D$9-A2186)/2)*SIN(RADIANS(PARAMETERS!$D$9-A2186)/2))))*2*3958.756</f>
        <v>947.79786370686452</v>
      </c>
      <c r="D2186">
        <v>0</v>
      </c>
      <c r="E2186">
        <v>0</v>
      </c>
      <c r="F2186">
        <v>0</v>
      </c>
      <c r="G2186">
        <v>0</v>
      </c>
      <c r="H2186">
        <v>0</v>
      </c>
      <c r="I2186" s="10">
        <f>IFERROR(EXP(TREND(LN($D$1:$H$1),LN(D2186:H2186),LN(Calculations!$B$2))),0)</f>
        <v>0</v>
      </c>
    </row>
    <row r="2187" spans="1:9" x14ac:dyDescent="0.35">
      <c r="A2187">
        <v>-69.5</v>
      </c>
      <c r="B2187">
        <v>26</v>
      </c>
      <c r="C2187">
        <f>ASIN(SQRT((SIN(RADIANS(PARAMETERS!$D$8-B2187)/2)*SIN(RADIANS(PARAMETERS!$D$8-B2187)/2))+(COS(RADIANS(B2187))*COS(RADIANS(PARAMETERS!$D$8))*SIN(RADIANS(PARAMETERS!$D$9-A2187)/2)*SIN(RADIANS(PARAMETERS!$D$9-A2187)/2))))*2*3958.756</f>
        <v>927.60180567497309</v>
      </c>
      <c r="D2187">
        <v>0</v>
      </c>
      <c r="E2187">
        <v>0</v>
      </c>
      <c r="F2187">
        <v>0</v>
      </c>
      <c r="G2187">
        <v>0</v>
      </c>
      <c r="H2187">
        <v>0</v>
      </c>
      <c r="I2187" s="10">
        <f>IFERROR(EXP(TREND(LN($D$1:$H$1),LN(D2187:H2187),LN(Calculations!$B$2))),0)</f>
        <v>0</v>
      </c>
    </row>
    <row r="2188" spans="1:9" x14ac:dyDescent="0.35">
      <c r="A2188">
        <v>-69</v>
      </c>
      <c r="B2188">
        <v>26</v>
      </c>
      <c r="C2188">
        <f>ASIN(SQRT((SIN(RADIANS(PARAMETERS!$D$8-B2188)/2)*SIN(RADIANS(PARAMETERS!$D$8-B2188)/2))+(COS(RADIANS(B2188))*COS(RADIANS(PARAMETERS!$D$8))*SIN(RADIANS(PARAMETERS!$D$9-A2188)/2)*SIN(RADIANS(PARAMETERS!$D$9-A2188)/2))))*2*3958.756</f>
        <v>908.10030192366889</v>
      </c>
      <c r="D2188">
        <v>0</v>
      </c>
      <c r="E2188">
        <v>0</v>
      </c>
      <c r="F2188">
        <v>0</v>
      </c>
      <c r="G2188">
        <v>0</v>
      </c>
      <c r="H2188">
        <v>0</v>
      </c>
      <c r="I2188" s="10">
        <f>IFERROR(EXP(TREND(LN($D$1:$H$1),LN(D2188:H2188),LN(Calculations!$B$2))),0)</f>
        <v>0</v>
      </c>
    </row>
    <row r="2189" spans="1:9" x14ac:dyDescent="0.35">
      <c r="A2189">
        <v>-68.5</v>
      </c>
      <c r="B2189">
        <v>26</v>
      </c>
      <c r="C2189">
        <f>ASIN(SQRT((SIN(RADIANS(PARAMETERS!$D$8-B2189)/2)*SIN(RADIANS(PARAMETERS!$D$8-B2189)/2))+(COS(RADIANS(B2189))*COS(RADIANS(PARAMETERS!$D$8))*SIN(RADIANS(PARAMETERS!$D$9-A2189)/2)*SIN(RADIANS(PARAMETERS!$D$9-A2189)/2))))*2*3958.756</f>
        <v>889.33924041205455</v>
      </c>
      <c r="D2189">
        <v>0</v>
      </c>
      <c r="E2189">
        <v>0</v>
      </c>
      <c r="F2189">
        <v>0</v>
      </c>
      <c r="G2189">
        <v>0</v>
      </c>
      <c r="H2189">
        <v>0</v>
      </c>
      <c r="I2189" s="10">
        <f>IFERROR(EXP(TREND(LN($D$1:$H$1),LN(D2189:H2189),LN(Calculations!$B$2))),0)</f>
        <v>0</v>
      </c>
    </row>
    <row r="2190" spans="1:9" x14ac:dyDescent="0.35">
      <c r="A2190">
        <v>-68</v>
      </c>
      <c r="B2190">
        <v>26</v>
      </c>
      <c r="C2190">
        <f>ASIN(SQRT((SIN(RADIANS(PARAMETERS!$D$8-B2190)/2)*SIN(RADIANS(PARAMETERS!$D$8-B2190)/2))+(COS(RADIANS(B2190))*COS(RADIANS(PARAMETERS!$D$8))*SIN(RADIANS(PARAMETERS!$D$9-A2190)/2)*SIN(RADIANS(PARAMETERS!$D$9-A2190)/2))))*2*3958.756</f>
        <v>871.36663726928771</v>
      </c>
      <c r="D2190">
        <v>0</v>
      </c>
      <c r="E2190">
        <v>0</v>
      </c>
      <c r="F2190">
        <v>0</v>
      </c>
      <c r="G2190">
        <v>0</v>
      </c>
      <c r="H2190">
        <v>0</v>
      </c>
      <c r="I2190" s="10">
        <f>IFERROR(EXP(TREND(LN($D$1:$H$1),LN(D2190:H2190),LN(Calculations!$B$2))),0)</f>
        <v>0</v>
      </c>
    </row>
    <row r="2191" spans="1:9" x14ac:dyDescent="0.35">
      <c r="A2191">
        <v>-67.5</v>
      </c>
      <c r="B2191">
        <v>26</v>
      </c>
      <c r="C2191">
        <f>ASIN(SQRT((SIN(RADIANS(PARAMETERS!$D$8-B2191)/2)*SIN(RADIANS(PARAMETERS!$D$8-B2191)/2))+(COS(RADIANS(B2191))*COS(RADIANS(PARAMETERS!$D$8))*SIN(RADIANS(PARAMETERS!$D$9-A2191)/2)*SIN(RADIANS(PARAMETERS!$D$9-A2191)/2))))*2*3958.756</f>
        <v>854.23244023747441</v>
      </c>
      <c r="D2191">
        <v>0</v>
      </c>
      <c r="E2191">
        <v>0</v>
      </c>
      <c r="F2191">
        <v>0</v>
      </c>
      <c r="G2191">
        <v>0</v>
      </c>
      <c r="H2191">
        <v>0</v>
      </c>
      <c r="I2191" s="10">
        <f>IFERROR(EXP(TREND(LN($D$1:$H$1),LN(D2191:H2191),LN(Calculations!$B$2))),0)</f>
        <v>0</v>
      </c>
    </row>
    <row r="2192" spans="1:9" x14ac:dyDescent="0.35">
      <c r="A2192">
        <v>-67</v>
      </c>
      <c r="B2192">
        <v>26</v>
      </c>
      <c r="C2192">
        <f>ASIN(SQRT((SIN(RADIANS(PARAMETERS!$D$8-B2192)/2)*SIN(RADIANS(PARAMETERS!$D$8-B2192)/2))+(COS(RADIANS(B2192))*COS(RADIANS(PARAMETERS!$D$8))*SIN(RADIANS(PARAMETERS!$D$9-A2192)/2)*SIN(RADIANS(PARAMETERS!$D$9-A2192)/2))))*2*3958.756</f>
        <v>837.98825042963244</v>
      </c>
      <c r="D2192">
        <v>0</v>
      </c>
      <c r="E2192">
        <v>0</v>
      </c>
      <c r="F2192">
        <v>0</v>
      </c>
      <c r="G2192">
        <v>0</v>
      </c>
      <c r="H2192">
        <v>0</v>
      </c>
      <c r="I2192" s="10">
        <f>IFERROR(EXP(TREND(LN($D$1:$H$1),LN(D2192:H2192),LN(Calculations!$B$2))),0)</f>
        <v>0</v>
      </c>
    </row>
    <row r="2193" spans="1:9" x14ac:dyDescent="0.35">
      <c r="A2193">
        <v>-66.5</v>
      </c>
      <c r="B2193">
        <v>26</v>
      </c>
      <c r="C2193">
        <f>ASIN(SQRT((SIN(RADIANS(PARAMETERS!$D$8-B2193)/2)*SIN(RADIANS(PARAMETERS!$D$8-B2193)/2))+(COS(RADIANS(B2193))*COS(RADIANS(PARAMETERS!$D$8))*SIN(RADIANS(PARAMETERS!$D$9-A2193)/2)*SIN(RADIANS(PARAMETERS!$D$9-A2193)/2))))*2*3958.756</f>
        <v>822.6869519657929</v>
      </c>
      <c r="D2193">
        <v>0</v>
      </c>
      <c r="E2193">
        <v>0</v>
      </c>
      <c r="F2193">
        <v>0</v>
      </c>
      <c r="G2193">
        <v>0</v>
      </c>
      <c r="H2193">
        <v>0</v>
      </c>
      <c r="I2193" s="10">
        <f>IFERROR(EXP(TREND(LN($D$1:$H$1),LN(D2193:H2193),LN(Calculations!$B$2))),0)</f>
        <v>0</v>
      </c>
    </row>
    <row r="2194" spans="1:9" x14ac:dyDescent="0.35">
      <c r="A2194">
        <v>-66</v>
      </c>
      <c r="B2194">
        <v>26</v>
      </c>
      <c r="C2194">
        <f>ASIN(SQRT((SIN(RADIANS(PARAMETERS!$D$8-B2194)/2)*SIN(RADIANS(PARAMETERS!$D$8-B2194)/2))+(COS(RADIANS(B2194))*COS(RADIANS(PARAMETERS!$D$8))*SIN(RADIANS(PARAMETERS!$D$9-A2194)/2)*SIN(RADIANS(PARAMETERS!$D$9-A2194)/2))))*2*3958.756</f>
        <v>808.3822409546284</v>
      </c>
      <c r="D2194">
        <v>0</v>
      </c>
      <c r="E2194">
        <v>0</v>
      </c>
      <c r="F2194">
        <v>0</v>
      </c>
      <c r="G2194">
        <v>0</v>
      </c>
      <c r="H2194">
        <v>0</v>
      </c>
      <c r="I2194" s="10">
        <f>IFERROR(EXP(TREND(LN($D$1:$H$1),LN(D2194:H2194),LN(Calculations!$B$2))),0)</f>
        <v>0</v>
      </c>
    </row>
    <row r="2195" spans="1:9" x14ac:dyDescent="0.35">
      <c r="A2195">
        <v>-65.5</v>
      </c>
      <c r="B2195">
        <v>26</v>
      </c>
      <c r="C2195">
        <f>ASIN(SQRT((SIN(RADIANS(PARAMETERS!$D$8-B2195)/2)*SIN(RADIANS(PARAMETERS!$D$8-B2195)/2))+(COS(RADIANS(B2195))*COS(RADIANS(PARAMETERS!$D$8))*SIN(RADIANS(PARAMETERS!$D$9-A2195)/2)*SIN(RADIANS(PARAMETERS!$D$9-A2195)/2))))*2*3958.756</f>
        <v>795.12804849914505</v>
      </c>
      <c r="D2195">
        <v>0</v>
      </c>
      <c r="E2195">
        <v>0</v>
      </c>
      <c r="F2195">
        <v>0</v>
      </c>
      <c r="G2195">
        <v>0</v>
      </c>
      <c r="H2195">
        <v>0</v>
      </c>
      <c r="I2195" s="10">
        <f>IFERROR(EXP(TREND(LN($D$1:$H$1),LN(D2195:H2195),LN(Calculations!$B$2))),0)</f>
        <v>0</v>
      </c>
    </row>
    <row r="2196" spans="1:9" x14ac:dyDescent="0.35">
      <c r="A2196">
        <v>-65</v>
      </c>
      <c r="B2196">
        <v>26</v>
      </c>
      <c r="C2196">
        <f>ASIN(SQRT((SIN(RADIANS(PARAMETERS!$D$8-B2196)/2)*SIN(RADIANS(PARAMETERS!$D$8-B2196)/2))+(COS(RADIANS(B2196))*COS(RADIANS(PARAMETERS!$D$8))*SIN(RADIANS(PARAMETERS!$D$9-A2196)/2)*SIN(RADIANS(PARAMETERS!$D$9-A2196)/2))))*2*3958.756</f>
        <v>782.97785709181574</v>
      </c>
      <c r="D2196">
        <v>0</v>
      </c>
      <c r="E2196">
        <v>0</v>
      </c>
      <c r="F2196">
        <v>0</v>
      </c>
      <c r="G2196">
        <v>0</v>
      </c>
      <c r="H2196">
        <v>0</v>
      </c>
      <c r="I2196" s="10">
        <f>IFERROR(EXP(TREND(LN($D$1:$H$1),LN(D2196:H2196),LN(Calculations!$B$2))),0)</f>
        <v>0</v>
      </c>
    </row>
    <row r="2197" spans="1:9" x14ac:dyDescent="0.35">
      <c r="A2197">
        <v>-64.5</v>
      </c>
      <c r="B2197">
        <v>26</v>
      </c>
      <c r="C2197">
        <f>ASIN(SQRT((SIN(RADIANS(PARAMETERS!$D$8-B2197)/2)*SIN(RADIANS(PARAMETERS!$D$8-B2197)/2))+(COS(RADIANS(B2197))*COS(RADIANS(PARAMETERS!$D$8))*SIN(RADIANS(PARAMETERS!$D$9-A2197)/2)*SIN(RADIANS(PARAMETERS!$D$9-A2197)/2))))*2*3958.756</f>
        <v>771.98391596681688</v>
      </c>
      <c r="D2197">
        <v>0</v>
      </c>
      <c r="E2197">
        <v>0</v>
      </c>
      <c r="F2197">
        <v>0</v>
      </c>
      <c r="G2197">
        <v>0</v>
      </c>
      <c r="H2197">
        <v>0</v>
      </c>
      <c r="I2197" s="10">
        <f>IFERROR(EXP(TREND(LN($D$1:$H$1),LN(D2197:H2197),LN(Calculations!$B$2))),0)</f>
        <v>0</v>
      </c>
    </row>
    <row r="2198" spans="1:9" x14ac:dyDescent="0.35">
      <c r="A2198">
        <v>-64</v>
      </c>
      <c r="B2198">
        <v>26</v>
      </c>
      <c r="C2198">
        <f>ASIN(SQRT((SIN(RADIANS(PARAMETERS!$D$8-B2198)/2)*SIN(RADIANS(PARAMETERS!$D$8-B2198)/2))+(COS(RADIANS(B2198))*COS(RADIANS(PARAMETERS!$D$8))*SIN(RADIANS(PARAMETERS!$D$9-A2198)/2)*SIN(RADIANS(PARAMETERS!$D$9-A2198)/2))))*2*3958.756</f>
        <v>762.19636853817792</v>
      </c>
      <c r="D2198">
        <v>0</v>
      </c>
      <c r="E2198">
        <v>0</v>
      </c>
      <c r="F2198">
        <v>0</v>
      </c>
      <c r="G2198">
        <v>0</v>
      </c>
      <c r="H2198">
        <v>0</v>
      </c>
      <c r="I2198" s="10">
        <f>IFERROR(EXP(TREND(LN($D$1:$H$1),LN(D2198:H2198),LN(Calculations!$B$2))),0)</f>
        <v>0</v>
      </c>
    </row>
    <row r="2199" spans="1:9" x14ac:dyDescent="0.35">
      <c r="A2199">
        <v>-63.5</v>
      </c>
      <c r="B2199">
        <v>26</v>
      </c>
      <c r="C2199">
        <f>ASIN(SQRT((SIN(RADIANS(PARAMETERS!$D$8-B2199)/2)*SIN(RADIANS(PARAMETERS!$D$8-B2199)/2))+(COS(RADIANS(B2199))*COS(RADIANS(PARAMETERS!$D$8))*SIN(RADIANS(PARAMETERS!$D$9-A2199)/2)*SIN(RADIANS(PARAMETERS!$D$9-A2199)/2))))*2*3958.756</f>
        <v>753.66231356099001</v>
      </c>
      <c r="D2199">
        <v>0</v>
      </c>
      <c r="E2199">
        <v>0</v>
      </c>
      <c r="F2199">
        <v>0</v>
      </c>
      <c r="G2199">
        <v>0</v>
      </c>
      <c r="H2199">
        <v>0</v>
      </c>
      <c r="I2199" s="10">
        <f>IFERROR(EXP(TREND(LN($D$1:$H$1),LN(D2199:H2199),LN(Calculations!$B$2))),0)</f>
        <v>0</v>
      </c>
    </row>
    <row r="2200" spans="1:9" x14ac:dyDescent="0.35">
      <c r="A2200">
        <v>-63</v>
      </c>
      <c r="B2200">
        <v>26</v>
      </c>
      <c r="C2200">
        <f>ASIN(SQRT((SIN(RADIANS(PARAMETERS!$D$8-B2200)/2)*SIN(RADIANS(PARAMETERS!$D$8-B2200)/2))+(COS(RADIANS(B2200))*COS(RADIANS(PARAMETERS!$D$8))*SIN(RADIANS(PARAMETERS!$D$9-A2200)/2)*SIN(RADIANS(PARAMETERS!$D$9-A2200)/2))))*2*3958.756</f>
        <v>746.42483041118805</v>
      </c>
      <c r="D2200">
        <v>0</v>
      </c>
      <c r="E2200">
        <v>0</v>
      </c>
      <c r="F2200">
        <v>0</v>
      </c>
      <c r="G2200">
        <v>0</v>
      </c>
      <c r="H2200">
        <v>0</v>
      </c>
      <c r="I2200" s="10">
        <f>IFERROR(EXP(TREND(LN($D$1:$H$1),LN(D2200:H2200),LN(Calculations!$B$2))),0)</f>
        <v>0</v>
      </c>
    </row>
    <row r="2201" spans="1:9" x14ac:dyDescent="0.35">
      <c r="A2201">
        <v>-62.5</v>
      </c>
      <c r="B2201">
        <v>26</v>
      </c>
      <c r="C2201">
        <f>ASIN(SQRT((SIN(RADIANS(PARAMETERS!$D$8-B2201)/2)*SIN(RADIANS(PARAMETERS!$D$8-B2201)/2))+(COS(RADIANS(B2201))*COS(RADIANS(PARAMETERS!$D$8))*SIN(RADIANS(PARAMETERS!$D$9-A2201)/2)*SIN(RADIANS(PARAMETERS!$D$9-A2201)/2))))*2*3958.756</f>
        <v>740.52200692560803</v>
      </c>
      <c r="D2201">
        <v>0</v>
      </c>
      <c r="E2201">
        <v>0</v>
      </c>
      <c r="F2201">
        <v>0</v>
      </c>
      <c r="G2201">
        <v>0</v>
      </c>
      <c r="H2201">
        <v>0</v>
      </c>
      <c r="I2201" s="10">
        <f>IFERROR(EXP(TREND(LN($D$1:$H$1),LN(D2201:H2201),LN(Calculations!$B$2))),0)</f>
        <v>0</v>
      </c>
    </row>
    <row r="2202" spans="1:9" x14ac:dyDescent="0.35">
      <c r="A2202">
        <v>-62</v>
      </c>
      <c r="B2202">
        <v>26</v>
      </c>
      <c r="C2202">
        <f>ASIN(SQRT((SIN(RADIANS(PARAMETERS!$D$8-B2202)/2)*SIN(RADIANS(PARAMETERS!$D$8-B2202)/2))+(COS(RADIANS(B2202))*COS(RADIANS(PARAMETERS!$D$8))*SIN(RADIANS(PARAMETERS!$D$9-A2202)/2)*SIN(RADIANS(PARAMETERS!$D$9-A2202)/2))))*2*3958.756</f>
        <v>735.98601443938435</v>
      </c>
      <c r="D2202">
        <v>0</v>
      </c>
      <c r="E2202">
        <v>0</v>
      </c>
      <c r="F2202">
        <v>0</v>
      </c>
      <c r="G2202">
        <v>0</v>
      </c>
      <c r="H2202">
        <v>0</v>
      </c>
      <c r="I2202" s="10">
        <f>IFERROR(EXP(TREND(LN($D$1:$H$1),LN(D2202:H2202),LN(Calculations!$B$2))),0)</f>
        <v>0</v>
      </c>
    </row>
    <row r="2203" spans="1:9" x14ac:dyDescent="0.35">
      <c r="A2203">
        <v>-61.5</v>
      </c>
      <c r="B2203">
        <v>26</v>
      </c>
      <c r="C2203">
        <f>ASIN(SQRT((SIN(RADIANS(PARAMETERS!$D$8-B2203)/2)*SIN(RADIANS(PARAMETERS!$D$8-B2203)/2))+(COS(RADIANS(B2203))*COS(RADIANS(PARAMETERS!$D$8))*SIN(RADIANS(PARAMETERS!$D$9-A2203)/2)*SIN(RADIANS(PARAMETERS!$D$9-A2203)/2))))*2*3958.756</f>
        <v>732.84227784876009</v>
      </c>
      <c r="D2203">
        <v>0</v>
      </c>
      <c r="E2203">
        <v>0</v>
      </c>
      <c r="F2203">
        <v>0</v>
      </c>
      <c r="G2203">
        <v>0</v>
      </c>
      <c r="H2203">
        <v>0</v>
      </c>
      <c r="I2203" s="10">
        <f>IFERROR(EXP(TREND(LN($D$1:$H$1),LN(D2203:H2203),LN(Calculations!$B$2))),0)</f>
        <v>0</v>
      </c>
    </row>
    <row r="2204" spans="1:9" x14ac:dyDescent="0.35">
      <c r="A2204">
        <v>-61</v>
      </c>
      <c r="B2204">
        <v>26</v>
      </c>
      <c r="C2204">
        <f>ASIN(SQRT((SIN(RADIANS(PARAMETERS!$D$8-B2204)/2)*SIN(RADIANS(PARAMETERS!$D$8-B2204)/2))+(COS(RADIANS(B2204))*COS(RADIANS(PARAMETERS!$D$8))*SIN(RADIANS(PARAMETERS!$D$9-A2204)/2)*SIN(RADIANS(PARAMETERS!$D$9-A2204)/2))))*2*3958.756</f>
        <v>731.10878776204765</v>
      </c>
      <c r="D2204">
        <v>0</v>
      </c>
      <c r="E2204">
        <v>0</v>
      </c>
      <c r="F2204">
        <v>0</v>
      </c>
      <c r="G2204">
        <v>0</v>
      </c>
      <c r="H2204">
        <v>0</v>
      </c>
      <c r="I2204" s="10">
        <f>IFERROR(EXP(TREND(LN($D$1:$H$1),LN(D2204:H2204),LN(Calculations!$B$2))),0)</f>
        <v>0</v>
      </c>
    </row>
    <row r="2205" spans="1:9" x14ac:dyDescent="0.35">
      <c r="A2205">
        <v>-60.5</v>
      </c>
      <c r="B2205">
        <v>26</v>
      </c>
      <c r="C2205">
        <f>ASIN(SQRT((SIN(RADIANS(PARAMETERS!$D$8-B2205)/2)*SIN(RADIANS(PARAMETERS!$D$8-B2205)/2))+(COS(RADIANS(B2205))*COS(RADIANS(PARAMETERS!$D$8))*SIN(RADIANS(PARAMETERS!$D$9-A2205)/2)*SIN(RADIANS(PARAMETERS!$D$9-A2205)/2))))*2*3958.756</f>
        <v>730.79559655878268</v>
      </c>
      <c r="D2205">
        <v>0</v>
      </c>
      <c r="E2205">
        <v>0</v>
      </c>
      <c r="F2205">
        <v>0</v>
      </c>
      <c r="G2205">
        <v>0</v>
      </c>
      <c r="H2205">
        <v>0</v>
      </c>
      <c r="I2205" s="10">
        <f>IFERROR(EXP(TREND(LN($D$1:$H$1),LN(D2205:H2205),LN(Calculations!$B$2))),0)</f>
        <v>0</v>
      </c>
    </row>
    <row r="2206" spans="1:9" x14ac:dyDescent="0.35">
      <c r="A2206">
        <v>-60</v>
      </c>
      <c r="B2206">
        <v>26</v>
      </c>
      <c r="C2206">
        <f>ASIN(SQRT((SIN(RADIANS(PARAMETERS!$D$8-B2206)/2)*SIN(RADIANS(PARAMETERS!$D$8-B2206)/2))+(COS(RADIANS(B2206))*COS(RADIANS(PARAMETERS!$D$8))*SIN(RADIANS(PARAMETERS!$D$9-A2206)/2)*SIN(RADIANS(PARAMETERS!$D$9-A2206)/2))))*2*3958.756</f>
        <v>731.90453054967406</v>
      </c>
      <c r="D2206">
        <v>0</v>
      </c>
      <c r="E2206">
        <v>0</v>
      </c>
      <c r="F2206">
        <v>0</v>
      </c>
      <c r="G2206">
        <v>0</v>
      </c>
      <c r="H2206">
        <v>0</v>
      </c>
      <c r="I2206" s="10">
        <f>IFERROR(EXP(TREND(LN($D$1:$H$1),LN(D2206:H2206),LN(Calculations!$B$2))),0)</f>
        <v>0</v>
      </c>
    </row>
    <row r="2207" spans="1:9" x14ac:dyDescent="0.35">
      <c r="A2207">
        <v>-59.5</v>
      </c>
      <c r="B2207">
        <v>26</v>
      </c>
      <c r="C2207">
        <f>ASIN(SQRT((SIN(RADIANS(PARAMETERS!$D$8-B2207)/2)*SIN(RADIANS(PARAMETERS!$D$8-B2207)/2))+(COS(RADIANS(B2207))*COS(RADIANS(PARAMETERS!$D$8))*SIN(RADIANS(PARAMETERS!$D$9-A2207)/2)*SIN(RADIANS(PARAMETERS!$D$9-A2207)/2))))*2*3958.756</f>
        <v>734.42913719836781</v>
      </c>
      <c r="D2207">
        <v>0</v>
      </c>
      <c r="E2207">
        <v>0</v>
      </c>
      <c r="F2207">
        <v>0</v>
      </c>
      <c r="G2207">
        <v>0</v>
      </c>
      <c r="H2207">
        <v>0</v>
      </c>
      <c r="I2207" s="10">
        <f>IFERROR(EXP(TREND(LN($D$1:$H$1),LN(D2207:H2207),LN(Calculations!$B$2))),0)</f>
        <v>0</v>
      </c>
    </row>
    <row r="2208" spans="1:9" x14ac:dyDescent="0.35">
      <c r="A2208">
        <v>-59</v>
      </c>
      <c r="B2208">
        <v>26</v>
      </c>
      <c r="C2208">
        <f>ASIN(SQRT((SIN(RADIANS(PARAMETERS!$D$8-B2208)/2)*SIN(RADIANS(PARAMETERS!$D$8-B2208)/2))+(COS(RADIANS(B2208))*COS(RADIANS(PARAMETERS!$D$8))*SIN(RADIANS(PARAMETERS!$D$9-A2208)/2)*SIN(RADIANS(PARAMETERS!$D$9-A2208)/2))))*2*3958.756</f>
        <v>738.35487092625181</v>
      </c>
      <c r="D2208">
        <v>0</v>
      </c>
      <c r="E2208">
        <v>0</v>
      </c>
      <c r="F2208">
        <v>0</v>
      </c>
      <c r="G2208">
        <v>0</v>
      </c>
      <c r="H2208">
        <v>0</v>
      </c>
      <c r="I2208" s="10">
        <f>IFERROR(EXP(TREND(LN($D$1:$H$1),LN(D2208:H2208),LN(Calculations!$B$2))),0)</f>
        <v>0</v>
      </c>
    </row>
    <row r="2209" spans="1:9" x14ac:dyDescent="0.35">
      <c r="A2209">
        <v>-90</v>
      </c>
      <c r="B2209">
        <v>26.5</v>
      </c>
      <c r="C2209">
        <f>ASIN(SQRT((SIN(RADIANS(PARAMETERS!$D$8-B2209)/2)*SIN(RADIANS(PARAMETERS!$D$8-B2209)/2))+(COS(RADIANS(B2209))*COS(RADIANS(PARAMETERS!$D$8))*SIN(RADIANS(PARAMETERS!$D$9-A2209)/2)*SIN(RADIANS(PARAMETERS!$D$9-A2209)/2))))*2*3958.756</f>
        <v>2036.5815568914352</v>
      </c>
      <c r="D2209">
        <v>6.5952572822570996</v>
      </c>
      <c r="E2209">
        <v>10.567156791686999</v>
      </c>
      <c r="F2209">
        <v>16.715444564818998</v>
      </c>
      <c r="G2209">
        <v>21.88356590271</v>
      </c>
      <c r="H2209">
        <v>29.302486419678001</v>
      </c>
      <c r="I2209" s="10">
        <f>IFERROR(EXP(TREND(LN($D$1:$H$1),LN(D2209:H2209),LN(Calculations!$B$2))),0)</f>
        <v>4.0561661255317108E-4</v>
      </c>
    </row>
    <row r="2210" spans="1:9" x14ac:dyDescent="0.35">
      <c r="A2210">
        <v>-89.5</v>
      </c>
      <c r="B2210">
        <v>26.5</v>
      </c>
      <c r="C2210">
        <f>ASIN(SQRT((SIN(RADIANS(PARAMETERS!$D$8-B2210)/2)*SIN(RADIANS(PARAMETERS!$D$8-B2210)/2))+(COS(RADIANS(B2210))*COS(RADIANS(PARAMETERS!$D$8))*SIN(RADIANS(PARAMETERS!$D$9-A2210)/2)*SIN(RADIANS(PARAMETERS!$D$9-A2210)/2))))*2*3958.756</f>
        <v>2006.9184383315269</v>
      </c>
      <c r="D2210">
        <v>8.0433082580565998</v>
      </c>
      <c r="E2210">
        <v>12.880178451538001</v>
      </c>
      <c r="F2210">
        <v>20.429563522338999</v>
      </c>
      <c r="G2210">
        <v>26.84515953064</v>
      </c>
      <c r="H2210">
        <v>35.418621063232003</v>
      </c>
      <c r="I2210" s="10">
        <f>IFERROR(EXP(TREND(LN($D$1:$H$1),LN(D2210:H2210),LN(Calculations!$B$2))),0)</f>
        <v>5.4931019394572473E-4</v>
      </c>
    </row>
    <row r="2211" spans="1:9" x14ac:dyDescent="0.35">
      <c r="A2211">
        <v>-89</v>
      </c>
      <c r="B2211">
        <v>26.5</v>
      </c>
      <c r="C2211">
        <f>ASIN(SQRT((SIN(RADIANS(PARAMETERS!$D$8-B2211)/2)*SIN(RADIANS(PARAMETERS!$D$8-B2211)/2))+(COS(RADIANS(B2211))*COS(RADIANS(PARAMETERS!$D$8))*SIN(RADIANS(PARAMETERS!$D$9-A2211)/2)*SIN(RADIANS(PARAMETERS!$D$9-A2211)/2))))*2*3958.756</f>
        <v>1977.3252007483081</v>
      </c>
      <c r="D2211">
        <v>9.3099222183228001</v>
      </c>
      <c r="E2211">
        <v>14.702729225159</v>
      </c>
      <c r="F2211">
        <v>23.69716835022</v>
      </c>
      <c r="G2211">
        <v>30.671358108521002</v>
      </c>
      <c r="H2211">
        <v>40.867252349853999</v>
      </c>
      <c r="I2211" s="10">
        <f>IFERROR(EXP(TREND(LN($D$1:$H$1),LN(D2211:H2211),LN(Calculations!$B$2))),0)</f>
        <v>6.8169657261518159E-4</v>
      </c>
    </row>
    <row r="2212" spans="1:9" x14ac:dyDescent="0.35">
      <c r="A2212">
        <v>-88.5</v>
      </c>
      <c r="B2212">
        <v>26.5</v>
      </c>
      <c r="C2212">
        <f>ASIN(SQRT((SIN(RADIANS(PARAMETERS!$D$8-B2212)/2)*SIN(RADIANS(PARAMETERS!$D$8-B2212)/2))+(COS(RADIANS(B2212))*COS(RADIANS(PARAMETERS!$D$8))*SIN(RADIANS(PARAMETERS!$D$9-A2212)/2)*SIN(RADIANS(PARAMETERS!$D$9-A2212)/2))))*2*3958.756</f>
        <v>1947.8053626250596</v>
      </c>
      <c r="D2212">
        <v>9.4625415802002006</v>
      </c>
      <c r="E2212">
        <v>14.879393577576</v>
      </c>
      <c r="F2212">
        <v>23.958881378173999</v>
      </c>
      <c r="G2212">
        <v>30.938505172728998</v>
      </c>
      <c r="H2212">
        <v>41.193634033202997</v>
      </c>
      <c r="I2212" s="10">
        <f>IFERROR(EXP(TREND(LN($D$1:$H$1),LN(D2212:H2212),LN(Calculations!$B$2))),0)</f>
        <v>6.9152116708399004E-4</v>
      </c>
    </row>
    <row r="2213" spans="1:9" x14ac:dyDescent="0.35">
      <c r="A2213">
        <v>-88</v>
      </c>
      <c r="B2213">
        <v>26.5</v>
      </c>
      <c r="C2213">
        <f>ASIN(SQRT((SIN(RADIANS(PARAMETERS!$D$8-B2213)/2)*SIN(RADIANS(PARAMETERS!$D$8-B2213)/2))+(COS(RADIANS(B2213))*COS(RADIANS(PARAMETERS!$D$8))*SIN(RADIANS(PARAMETERS!$D$9-A2213)/2)*SIN(RADIANS(PARAMETERS!$D$9-A2213)/2))))*2*3958.756</f>
        <v>1918.362643748482</v>
      </c>
      <c r="D2213">
        <v>9.3992233276366992</v>
      </c>
      <c r="E2213">
        <v>14.998591423035</v>
      </c>
      <c r="F2213">
        <v>24.59578704834</v>
      </c>
      <c r="G2213">
        <v>31.909290313721002</v>
      </c>
      <c r="H2213">
        <v>42.922149658202997</v>
      </c>
      <c r="I2213" s="10">
        <f>IFERROR(EXP(TREND(LN($D$1:$H$1),LN(D2213:H2213),LN(Calculations!$B$2))),0)</f>
        <v>7.2470970995571436E-4</v>
      </c>
    </row>
    <row r="2214" spans="1:9" x14ac:dyDescent="0.35">
      <c r="A2214">
        <v>-87.5</v>
      </c>
      <c r="B2214">
        <v>26.5</v>
      </c>
      <c r="C2214">
        <f>ASIN(SQRT((SIN(RADIANS(PARAMETERS!$D$8-B2214)/2)*SIN(RADIANS(PARAMETERS!$D$8-B2214)/2))+(COS(RADIANS(B2214))*COS(RADIANS(PARAMETERS!$D$8))*SIN(RADIANS(PARAMETERS!$D$9-A2214)/2)*SIN(RADIANS(PARAMETERS!$D$9-A2214)/2))))*2*3958.756</f>
        <v>1889.0009795220551</v>
      </c>
      <c r="D2214">
        <v>10.962696075439</v>
      </c>
      <c r="E2214">
        <v>18.005773544312</v>
      </c>
      <c r="F2214">
        <v>30.710855484008999</v>
      </c>
      <c r="G2214">
        <v>40.981094360352003</v>
      </c>
      <c r="H2214">
        <v>57.491016387938998</v>
      </c>
      <c r="I2214" s="10">
        <f>IFERROR(EXP(TREND(LN($D$1:$H$1),LN(D2214:H2214),LN(Calculations!$B$2))),0)</f>
        <v>1.0223079949498897E-3</v>
      </c>
    </row>
    <row r="2215" spans="1:9" x14ac:dyDescent="0.35">
      <c r="A2215">
        <v>-87</v>
      </c>
      <c r="B2215">
        <v>26.5</v>
      </c>
      <c r="C2215">
        <f>ASIN(SQRT((SIN(RADIANS(PARAMETERS!$D$8-B2215)/2)*SIN(RADIANS(PARAMETERS!$D$8-B2215)/2))+(COS(RADIANS(B2215))*COS(RADIANS(PARAMETERS!$D$8))*SIN(RADIANS(PARAMETERS!$D$9-A2215)/2)*SIN(RADIANS(PARAMETERS!$D$9-A2215)/2))))*2*3958.756</f>
        <v>1859.7245364258406</v>
      </c>
      <c r="D2215">
        <v>13.560304641724001</v>
      </c>
      <c r="E2215">
        <v>23.523103713988998</v>
      </c>
      <c r="F2215">
        <v>40.001300811767997</v>
      </c>
      <c r="G2215">
        <v>54.618282318115</v>
      </c>
      <c r="H2215">
        <v>75.242828369140994</v>
      </c>
      <c r="I2215" s="10">
        <f>IFERROR(EXP(TREND(LN($D$1:$H$1),LN(D2215:H2215),LN(Calculations!$B$2))),0)</f>
        <v>1.4537989065251738E-3</v>
      </c>
    </row>
    <row r="2216" spans="1:9" x14ac:dyDescent="0.35">
      <c r="A2216">
        <v>-86.5</v>
      </c>
      <c r="B2216">
        <v>26.5</v>
      </c>
      <c r="C2216">
        <f>ASIN(SQRT((SIN(RADIANS(PARAMETERS!$D$8-B2216)/2)*SIN(RADIANS(PARAMETERS!$D$8-B2216)/2))+(COS(RADIANS(B2216))*COS(RADIANS(PARAMETERS!$D$8))*SIN(RADIANS(PARAMETERS!$D$9-A2216)/2)*SIN(RADIANS(PARAMETERS!$D$9-A2216)/2))))*2*3958.756</f>
        <v>1830.5377287209226</v>
      </c>
      <c r="D2216">
        <v>12.984855651855</v>
      </c>
      <c r="E2216">
        <v>22.51381111145</v>
      </c>
      <c r="F2216">
        <v>38.497047424316001</v>
      </c>
      <c r="G2216">
        <v>52.429168701172003</v>
      </c>
      <c r="H2216">
        <v>72.489761352539006</v>
      </c>
      <c r="I2216" s="10">
        <f>IFERROR(EXP(TREND(LN($D$1:$H$1),LN(D2216:H2216),LN(Calculations!$B$2))),0)</f>
        <v>1.3761206304679649E-3</v>
      </c>
    </row>
    <row r="2217" spans="1:9" x14ac:dyDescent="0.35">
      <c r="A2217">
        <v>-86</v>
      </c>
      <c r="B2217">
        <v>26.5</v>
      </c>
      <c r="C2217">
        <f>ASIN(SQRT((SIN(RADIANS(PARAMETERS!$D$8-B2217)/2)*SIN(RADIANS(PARAMETERS!$D$8-B2217)/2))+(COS(RADIANS(B2217))*COS(RADIANS(PARAMETERS!$D$8))*SIN(RADIANS(PARAMETERS!$D$9-A2217)/2)*SIN(RADIANS(PARAMETERS!$D$9-A2217)/2))))*2*3958.756</f>
        <v>1801.4452365048357</v>
      </c>
      <c r="D2217">
        <v>8.4515781402587997</v>
      </c>
      <c r="E2217">
        <v>14.993827819824</v>
      </c>
      <c r="F2217">
        <v>26.986747741698998</v>
      </c>
      <c r="G2217">
        <v>36.519191741942997</v>
      </c>
      <c r="H2217">
        <v>52.07995223999</v>
      </c>
      <c r="I2217" s="10">
        <f>IFERROR(EXP(TREND(LN($D$1:$H$1),LN(D2217:H2217),LN(Calculations!$B$2))),0)</f>
        <v>8.4983239187235761E-4</v>
      </c>
    </row>
    <row r="2218" spans="1:9" x14ac:dyDescent="0.35">
      <c r="A2218">
        <v>-85.5</v>
      </c>
      <c r="B2218">
        <v>26.5</v>
      </c>
      <c r="C2218">
        <f>ASIN(SQRT((SIN(RADIANS(PARAMETERS!$D$8-B2218)/2)*SIN(RADIANS(PARAMETERS!$D$8-B2218)/2))+(COS(RADIANS(B2218))*COS(RADIANS(PARAMETERS!$D$8))*SIN(RADIANS(PARAMETERS!$D$9-A2218)/2)*SIN(RADIANS(PARAMETERS!$D$9-A2218)/2))))*2*3958.756</f>
        <v>1772.4520252329976</v>
      </c>
      <c r="D2218">
        <v>4.6006932258606001</v>
      </c>
      <c r="E2218">
        <v>7.6993050575256001</v>
      </c>
      <c r="F2218">
        <v>13.306307792664001</v>
      </c>
      <c r="G2218">
        <v>17.836488723755</v>
      </c>
      <c r="H2218">
        <v>25.155084609985</v>
      </c>
      <c r="I2218" s="10">
        <f>IFERROR(EXP(TREND(LN($D$1:$H$1),LN(D2218:H2218),LN(Calculations!$B$2))),0)</f>
        <v>3.2970534457575033E-4</v>
      </c>
    </row>
    <row r="2219" spans="1:9" x14ac:dyDescent="0.35">
      <c r="A2219">
        <v>-85</v>
      </c>
      <c r="B2219">
        <v>26.5</v>
      </c>
      <c r="C2219">
        <f>ASIN(SQRT((SIN(RADIANS(PARAMETERS!$D$8-B2219)/2)*SIN(RADIANS(PARAMETERS!$D$8-B2219)/2))+(COS(RADIANS(B2219))*COS(RADIANS(PARAMETERS!$D$8))*SIN(RADIANS(PARAMETERS!$D$9-A2219)/2)*SIN(RADIANS(PARAMETERS!$D$9-A2219)/2))))*2*3958.756</f>
        <v>1743.5633668302955</v>
      </c>
      <c r="D2219">
        <v>2.6480953693389999</v>
      </c>
      <c r="E2219">
        <v>4.2355914115906002</v>
      </c>
      <c r="F2219">
        <v>6.8393888473511</v>
      </c>
      <c r="G2219">
        <v>8.9640550613403001</v>
      </c>
      <c r="H2219">
        <v>12.169611930846999</v>
      </c>
      <c r="I2219" s="10">
        <f>IFERROR(EXP(TREND(LN($D$1:$H$1),LN(D2219:H2219),LN(Calculations!$B$2))),0)</f>
        <v>1.0773359699165811E-4</v>
      </c>
    </row>
    <row r="2220" spans="1:9" x14ac:dyDescent="0.35">
      <c r="A2220">
        <v>-84.5</v>
      </c>
      <c r="B2220">
        <v>26.5</v>
      </c>
      <c r="C2220">
        <f>ASIN(SQRT((SIN(RADIANS(PARAMETERS!$D$8-B2220)/2)*SIN(RADIANS(PARAMETERS!$D$8-B2220)/2))+(COS(RADIANS(B2220))*COS(RADIANS(PARAMETERS!$D$8))*SIN(RADIANS(PARAMETERS!$D$9-A2220)/2)*SIN(RADIANS(PARAMETERS!$D$9-A2220)/2))))*2*3958.756</f>
        <v>1714.7848625265244</v>
      </c>
      <c r="D2220">
        <v>1.7175333499908001</v>
      </c>
      <c r="E2220">
        <v>2.7470233440399001</v>
      </c>
      <c r="F2220">
        <v>4.4328622817993004</v>
      </c>
      <c r="G2220">
        <v>5.7762699127196999</v>
      </c>
      <c r="H2220">
        <v>7.6692233085631996</v>
      </c>
      <c r="I2220" s="10">
        <f>IFERROR(EXP(TREND(LN($D$1:$H$1),LN(D2220:H2220),LN(Calculations!$B$2))),0)</f>
        <v>5.310867356075007E-5</v>
      </c>
    </row>
    <row r="2221" spans="1:9" x14ac:dyDescent="0.35">
      <c r="A2221">
        <v>-84</v>
      </c>
      <c r="B2221">
        <v>26.5</v>
      </c>
      <c r="C2221">
        <f>ASIN(SQRT((SIN(RADIANS(PARAMETERS!$D$8-B2221)/2)*SIN(RADIANS(PARAMETERS!$D$8-B2221)/2))+(COS(RADIANS(B2221))*COS(RADIANS(PARAMETERS!$D$8))*SIN(RADIANS(PARAMETERS!$D$9-A2221)/2)*SIN(RADIANS(PARAMETERS!$D$9-A2221)/2))))*2*3958.756</f>
        <v>1686.1224675592075</v>
      </c>
      <c r="D2221">
        <v>1.2001547813416</v>
      </c>
      <c r="E2221">
        <v>1.9058026075362999</v>
      </c>
      <c r="F2221">
        <v>3.0586190223693999</v>
      </c>
      <c r="G2221">
        <v>4.0040273666381996</v>
      </c>
      <c r="H2221">
        <v>5.4165630340576003</v>
      </c>
      <c r="I2221" s="10">
        <f>IFERROR(EXP(TREND(LN($D$1:$H$1),LN(D2221:H2221),LN(Calculations!$B$2))),0)</f>
        <v>3.0925926284242572E-5</v>
      </c>
    </row>
    <row r="2222" spans="1:9" x14ac:dyDescent="0.35">
      <c r="A2222">
        <v>-83.5</v>
      </c>
      <c r="B2222">
        <v>26.5</v>
      </c>
      <c r="C2222">
        <f>ASIN(SQRT((SIN(RADIANS(PARAMETERS!$D$8-B2222)/2)*SIN(RADIANS(PARAMETERS!$D$8-B2222)/2))+(COS(RADIANS(B2222))*COS(RADIANS(PARAMETERS!$D$8))*SIN(RADIANS(PARAMETERS!$D$9-A2222)/2)*SIN(RADIANS(PARAMETERS!$D$9-A2222)/2))))*2*3958.756</f>
        <v>1657.5825178974112</v>
      </c>
      <c r="D2222">
        <v>0.89809501171112005</v>
      </c>
      <c r="E2222">
        <v>1.374938249588</v>
      </c>
      <c r="F2222">
        <v>2.2600610256195002</v>
      </c>
      <c r="G2222">
        <v>2.9096820354461999</v>
      </c>
      <c r="H2222">
        <v>3.9137814044952002</v>
      </c>
      <c r="I2222" s="10">
        <f>IFERROR(EXP(TREND(LN($D$1:$H$1),LN(D2222:H2222),LN(Calculations!$B$2))),0)</f>
        <v>1.796330477002767E-5</v>
      </c>
    </row>
    <row r="2223" spans="1:9" x14ac:dyDescent="0.35">
      <c r="A2223">
        <v>-83</v>
      </c>
      <c r="B2223">
        <v>26.5</v>
      </c>
      <c r="C2223">
        <f>ASIN(SQRT((SIN(RADIANS(PARAMETERS!$D$8-B2223)/2)*SIN(RADIANS(PARAMETERS!$D$8-B2223)/2))+(COS(RADIANS(B2223))*COS(RADIANS(PARAMETERS!$D$8))*SIN(RADIANS(PARAMETERS!$D$9-A2223)/2)*SIN(RADIANS(PARAMETERS!$D$9-A2223)/2))))*2*3958.756</f>
        <v>1629.171759150237</v>
      </c>
      <c r="D2223">
        <v>0.71264636516571001</v>
      </c>
      <c r="E2223">
        <v>1.0652903318405</v>
      </c>
      <c r="F2223">
        <v>1.7038654088973999</v>
      </c>
      <c r="G2223">
        <v>2.2649574279785001</v>
      </c>
      <c r="H2223">
        <v>2.9940006732940998</v>
      </c>
      <c r="I2223" s="10">
        <f>IFERROR(EXP(TREND(LN($D$1:$H$1),LN(D2223:H2223),LN(Calculations!$B$2))),0)</f>
        <v>1.09327535317048E-5</v>
      </c>
    </row>
    <row r="2224" spans="1:9" x14ac:dyDescent="0.35">
      <c r="A2224">
        <v>-82.5</v>
      </c>
      <c r="B2224">
        <v>26.5</v>
      </c>
      <c r="C2224">
        <f>ASIN(SQRT((SIN(RADIANS(PARAMETERS!$D$8-B2224)/2)*SIN(RADIANS(PARAMETERS!$D$8-B2224)/2))+(COS(RADIANS(B2224))*COS(RADIANS(PARAMETERS!$D$8))*SIN(RADIANS(PARAMETERS!$D$9-A2224)/2)*SIN(RADIANS(PARAMETERS!$D$9-A2224)/2))))*2*3958.756</f>
        <v>1600.8973778335089</v>
      </c>
      <c r="D2224">
        <v>0.59209042787552002</v>
      </c>
      <c r="E2224">
        <v>0.86890196800232</v>
      </c>
      <c r="F2224">
        <v>1.3601260185241999</v>
      </c>
      <c r="G2224">
        <v>1.7862663269043</v>
      </c>
      <c r="H2224">
        <v>2.4204142093657999</v>
      </c>
      <c r="I2224" s="10">
        <f>IFERROR(EXP(TREND(LN($D$1:$H$1),LN(D2224:H2224),LN(Calculations!$B$2))),0)</f>
        <v>6.8154555934311232E-6</v>
      </c>
    </row>
    <row r="2225" spans="1:9" x14ac:dyDescent="0.35">
      <c r="A2225">
        <v>-82</v>
      </c>
      <c r="B2225">
        <v>26.5</v>
      </c>
      <c r="C2225">
        <f>ASIN(SQRT((SIN(RADIANS(PARAMETERS!$D$8-B2225)/2)*SIN(RADIANS(PARAMETERS!$D$8-B2225)/2))+(COS(RADIANS(B2225))*COS(RADIANS(PARAMETERS!$D$8))*SIN(RADIANS(PARAMETERS!$D$9-A2225)/2)*SIN(RADIANS(PARAMETERS!$D$9-A2225)/2))))*2*3958.756</f>
        <v>1572.7670351774875</v>
      </c>
      <c r="D2225">
        <v>0.44675269722938998</v>
      </c>
      <c r="E2225">
        <v>0.64478445053100997</v>
      </c>
      <c r="F2225">
        <v>0.98985201120376998</v>
      </c>
      <c r="G2225">
        <v>1.2846835851669001</v>
      </c>
      <c r="H2225">
        <v>1.7444348335266</v>
      </c>
      <c r="I2225" s="10">
        <f>IFERROR(EXP(TREND(LN($D$1:$H$1),LN(D2225:H2225),LN(Calculations!$B$2))),0)</f>
        <v>3.3452424562446579E-6</v>
      </c>
    </row>
    <row r="2226" spans="1:9" x14ac:dyDescent="0.35">
      <c r="A2226">
        <v>-81.5</v>
      </c>
      <c r="B2226">
        <v>26.5</v>
      </c>
      <c r="C2226">
        <f>ASIN(SQRT((SIN(RADIANS(PARAMETERS!$D$8-B2226)/2)*SIN(RADIANS(PARAMETERS!$D$8-B2226)/2))+(COS(RADIANS(B2226))*COS(RADIANS(PARAMETERS!$D$8))*SIN(RADIANS(PARAMETERS!$D$9-A2226)/2)*SIN(RADIANS(PARAMETERS!$D$9-A2226)/2))))*2*3958.756</f>
        <v>1544.7889036667477</v>
      </c>
      <c r="D2226">
        <v>0.30692443251610002</v>
      </c>
      <c r="E2226">
        <v>0.43431779742241</v>
      </c>
      <c r="F2226">
        <v>0.65155357122420998</v>
      </c>
      <c r="G2226">
        <v>0.83384573459625</v>
      </c>
      <c r="H2226">
        <v>1.1137760877609</v>
      </c>
      <c r="I2226" s="10">
        <f>IFERROR(EXP(TREND(LN($D$1:$H$1),LN(D2226:H2226),LN(Calculations!$B$2))),0)</f>
        <v>1.1484281913619778E-6</v>
      </c>
    </row>
    <row r="2227" spans="1:9" x14ac:dyDescent="0.35">
      <c r="A2227">
        <v>-81</v>
      </c>
      <c r="B2227">
        <v>26.5</v>
      </c>
      <c r="C2227">
        <f>ASIN(SQRT((SIN(RADIANS(PARAMETERS!$D$8-B2227)/2)*SIN(RADIANS(PARAMETERS!$D$8-B2227)/2))+(COS(RADIANS(B2227))*COS(RADIANS(PARAMETERS!$D$8))*SIN(RADIANS(PARAMETERS!$D$9-A2227)/2)*SIN(RADIANS(PARAMETERS!$D$9-A2227)/2))))*2*3958.756</f>
        <v>1516.9717065101263</v>
      </c>
      <c r="D2227">
        <v>0.25903680920601002</v>
      </c>
      <c r="E2227">
        <v>0.35982510447501997</v>
      </c>
      <c r="F2227">
        <v>0.52824336290358997</v>
      </c>
      <c r="G2227">
        <v>0.66719430685043002</v>
      </c>
      <c r="H2227">
        <v>0.87751758098601995</v>
      </c>
      <c r="I2227" s="10">
        <f>IFERROR(EXP(TREND(LN($D$1:$H$1),LN(D2227:H2227),LN(Calculations!$B$2))),0)</f>
        <v>5.2780442199354349E-7</v>
      </c>
    </row>
    <row r="2228" spans="1:9" x14ac:dyDescent="0.35">
      <c r="A2228">
        <v>-80.5</v>
      </c>
      <c r="B2228">
        <v>26.5</v>
      </c>
      <c r="C2228">
        <f>ASIN(SQRT((SIN(RADIANS(PARAMETERS!$D$8-B2228)/2)*SIN(RADIANS(PARAMETERS!$D$8-B2228)/2))+(COS(RADIANS(B2228))*COS(RADIANS(PARAMETERS!$D$8))*SIN(RADIANS(PARAMETERS!$D$9-A2228)/2)*SIN(RADIANS(PARAMETERS!$D$9-A2228)/2))))*2*3958.756</f>
        <v>1489.3247602431118</v>
      </c>
      <c r="D2228">
        <v>0.23045255243778001</v>
      </c>
      <c r="E2228">
        <v>0.31598195433616999</v>
      </c>
      <c r="F2228">
        <v>0.45688325166701999</v>
      </c>
      <c r="G2228">
        <v>0.57175421714783004</v>
      </c>
      <c r="H2228">
        <v>0.74387979507446</v>
      </c>
      <c r="I2228" s="10">
        <f>IFERROR(EXP(TREND(LN($D$1:$H$1),LN(D2228:H2228),LN(Calculations!$B$2))),0)</f>
        <v>2.9079320286048457E-7</v>
      </c>
    </row>
    <row r="2229" spans="1:9" x14ac:dyDescent="0.35">
      <c r="A2229">
        <v>-80</v>
      </c>
      <c r="B2229">
        <v>26.5</v>
      </c>
      <c r="C2229">
        <f>ASIN(SQRT((SIN(RADIANS(PARAMETERS!$D$8-B2229)/2)*SIN(RADIANS(PARAMETERS!$D$8-B2229)/2))+(COS(RADIANS(B2229))*COS(RADIANS(PARAMETERS!$D$8))*SIN(RADIANS(PARAMETERS!$D$9-A2229)/2)*SIN(RADIANS(PARAMETERS!$D$9-A2229)/2))))*2*3958.756</f>
        <v>1461.8580206663482</v>
      </c>
      <c r="D2229">
        <v>0.21550546586513999</v>
      </c>
      <c r="E2229">
        <v>0.29151284694671997</v>
      </c>
      <c r="F2229">
        <v>0.41488707065581998</v>
      </c>
      <c r="G2229">
        <v>0.51422715187072998</v>
      </c>
      <c r="H2229">
        <v>0.66152262687682994</v>
      </c>
      <c r="I2229" s="10">
        <f>IFERROR(EXP(TREND(LN($D$1:$H$1),LN(D2229:H2229),LN(Calculations!$B$2))),0)</f>
        <v>1.6552192843045242E-7</v>
      </c>
    </row>
    <row r="2230" spans="1:9" x14ac:dyDescent="0.35">
      <c r="A2230">
        <v>-79.5</v>
      </c>
      <c r="B2230">
        <v>26.5</v>
      </c>
      <c r="C2230">
        <f>ASIN(SQRT((SIN(RADIANS(PARAMETERS!$D$8-B2230)/2)*SIN(RADIANS(PARAMETERS!$D$8-B2230)/2))+(COS(RADIANS(B2230))*COS(RADIANS(PARAMETERS!$D$8))*SIN(RADIANS(PARAMETERS!$D$9-A2230)/2)*SIN(RADIANS(PARAMETERS!$D$9-A2230)/2))))*2*3958.756</f>
        <v>1434.5821323207931</v>
      </c>
      <c r="D2230">
        <v>0.19515308737754999</v>
      </c>
      <c r="E2230">
        <v>0.25938025116919999</v>
      </c>
      <c r="F2230">
        <v>0.36164805293083002</v>
      </c>
      <c r="G2230">
        <v>0.44267398118973</v>
      </c>
      <c r="H2230">
        <v>0.56118422746658003</v>
      </c>
      <c r="I2230" s="10">
        <f>IFERROR(EXP(TREND(LN($D$1:$H$1),LN(D2230:H2230),LN(Calculations!$B$2))),0)</f>
        <v>7.1589577850117612E-8</v>
      </c>
    </row>
    <row r="2231" spans="1:9" x14ac:dyDescent="0.35">
      <c r="A2231">
        <v>-79</v>
      </c>
      <c r="B2231">
        <v>26.5</v>
      </c>
      <c r="C2231">
        <f>ASIN(SQRT((SIN(RADIANS(PARAMETERS!$D$8-B2231)/2)*SIN(RADIANS(PARAMETERS!$D$8-B2231)/2))+(COS(RADIANS(B2231))*COS(RADIANS(PARAMETERS!$D$8))*SIN(RADIANS(PARAMETERS!$D$9-A2231)/2)*SIN(RADIANS(PARAMETERS!$D$9-A2231)/2))))*2*3958.756</f>
        <v>1407.5084816910976</v>
      </c>
      <c r="D2231">
        <v>0.16529525816441001</v>
      </c>
      <c r="E2231">
        <v>0.21576987206935999</v>
      </c>
      <c r="F2231">
        <v>0.29457202553749001</v>
      </c>
      <c r="G2231">
        <v>0.35597944259643999</v>
      </c>
      <c r="H2231">
        <v>0.44454640150070002</v>
      </c>
      <c r="I2231" s="10">
        <f>IFERROR(EXP(TREND(LN($D$1:$H$1),LN(D2231:H2231),LN(Calculations!$B$2))),0)</f>
        <v>2.3284621257126216E-8</v>
      </c>
    </row>
    <row r="2232" spans="1:9" x14ac:dyDescent="0.35">
      <c r="A2232">
        <v>-78.5</v>
      </c>
      <c r="B2232">
        <v>26.5</v>
      </c>
      <c r="C2232">
        <f>ASIN(SQRT((SIN(RADIANS(PARAMETERS!$D$8-B2232)/2)*SIN(RADIANS(PARAMETERS!$D$8-B2232)/2))+(COS(RADIANS(B2232))*COS(RADIANS(PARAMETERS!$D$8))*SIN(RADIANS(PARAMETERS!$D$9-A2232)/2)*SIN(RADIANS(PARAMETERS!$D$9-A2232)/2))))*2*3958.756</f>
        <v>1380.6492543120662</v>
      </c>
      <c r="D2232">
        <v>0.15096005797386</v>
      </c>
      <c r="E2232">
        <v>0.19157740473747001</v>
      </c>
      <c r="F2232">
        <v>0.25306740403174999</v>
      </c>
      <c r="G2232">
        <v>0.29975509643554998</v>
      </c>
      <c r="H2232">
        <v>0.36563405394553999</v>
      </c>
      <c r="I2232" s="10">
        <f>IFERROR(EXP(TREND(LN($D$1:$H$1),LN(D2232:H2232),LN(Calculations!$B$2))),0)</f>
        <v>4.4272831619844465E-9</v>
      </c>
    </row>
    <row r="2233" spans="1:9" x14ac:dyDescent="0.35">
      <c r="A2233">
        <v>-78</v>
      </c>
      <c r="B2233">
        <v>26.5</v>
      </c>
      <c r="C2233">
        <f>ASIN(SQRT((SIN(RADIANS(PARAMETERS!$D$8-B2233)/2)*SIN(RADIANS(PARAMETERS!$D$8-B2233)/2))+(COS(RADIANS(B2233))*COS(RADIANS(PARAMETERS!$D$8))*SIN(RADIANS(PARAMETERS!$D$9-A2233)/2)*SIN(RADIANS(PARAMETERS!$D$9-A2233)/2))))*2*3958.756</f>
        <v>1354.0174959263754</v>
      </c>
      <c r="D2233">
        <v>0.12149272114038</v>
      </c>
      <c r="E2233">
        <v>0.15051016211509999</v>
      </c>
      <c r="F2233">
        <v>0.19329926371573999</v>
      </c>
      <c r="G2233">
        <v>0.22507297992705999</v>
      </c>
      <c r="H2233">
        <v>0.26907703280449002</v>
      </c>
      <c r="I2233" s="10">
        <f>IFERROR(EXP(TREND(LN($D$1:$H$1),LN(D2233:H2233),LN(Calculations!$B$2))),0)</f>
        <v>5.0692523319797804E-10</v>
      </c>
    </row>
    <row r="2234" spans="1:9" x14ac:dyDescent="0.35">
      <c r="A2234">
        <v>-77.5</v>
      </c>
      <c r="B2234">
        <v>26.5</v>
      </c>
      <c r="C2234">
        <f>ASIN(SQRT((SIN(RADIANS(PARAMETERS!$D$8-B2234)/2)*SIN(RADIANS(PARAMETERS!$D$8-B2234)/2))+(COS(RADIANS(B2234))*COS(RADIANS(PARAMETERS!$D$8))*SIN(RADIANS(PARAMETERS!$D$9-A2234)/2)*SIN(RADIANS(PARAMETERS!$D$9-A2234)/2))))*2*3958.756</f>
        <v>1327.6271778022306</v>
      </c>
      <c r="D2234">
        <v>0</v>
      </c>
      <c r="E2234">
        <v>0</v>
      </c>
      <c r="F2234">
        <v>0</v>
      </c>
      <c r="G2234">
        <v>0</v>
      </c>
      <c r="H2234">
        <v>0</v>
      </c>
      <c r="I2234" s="10">
        <f>IFERROR(EXP(TREND(LN($D$1:$H$1),LN(D2234:H2234),LN(Calculations!$B$2))),0)</f>
        <v>0</v>
      </c>
    </row>
    <row r="2235" spans="1:9" x14ac:dyDescent="0.35">
      <c r="A2235">
        <v>-77</v>
      </c>
      <c r="B2235">
        <v>26.5</v>
      </c>
      <c r="C2235">
        <f>ASIN(SQRT((SIN(RADIANS(PARAMETERS!$D$8-B2235)/2)*SIN(RADIANS(PARAMETERS!$D$8-B2235)/2))+(COS(RADIANS(B2235))*COS(RADIANS(PARAMETERS!$D$8))*SIN(RADIANS(PARAMETERS!$D$9-A2235)/2)*SIN(RADIANS(PARAMETERS!$D$9-A2235)/2))))*2*3958.756</f>
        <v>1301.4932662639926</v>
      </c>
      <c r="D2235">
        <v>0</v>
      </c>
      <c r="E2235">
        <v>0</v>
      </c>
      <c r="F2235">
        <v>0</v>
      </c>
      <c r="G2235">
        <v>0</v>
      </c>
      <c r="H2235">
        <v>0</v>
      </c>
      <c r="I2235" s="10">
        <f>IFERROR(EXP(TREND(LN($D$1:$H$1),LN(D2235:H2235),LN(Calculations!$B$2))),0)</f>
        <v>0</v>
      </c>
    </row>
    <row r="2236" spans="1:9" x14ac:dyDescent="0.35">
      <c r="A2236">
        <v>-76.5</v>
      </c>
      <c r="B2236">
        <v>26.5</v>
      </c>
      <c r="C2236">
        <f>ASIN(SQRT((SIN(RADIANS(PARAMETERS!$D$8-B2236)/2)*SIN(RADIANS(PARAMETERS!$D$8-B2236)/2))+(COS(RADIANS(B2236))*COS(RADIANS(PARAMETERS!$D$8))*SIN(RADIANS(PARAMETERS!$D$9-A2236)/2)*SIN(RADIANS(PARAMETERS!$D$9-A2236)/2))))*2*3958.756</f>
        <v>1275.6317964128839</v>
      </c>
      <c r="D2236">
        <v>0</v>
      </c>
      <c r="E2236">
        <v>0</v>
      </c>
      <c r="F2236">
        <v>0</v>
      </c>
      <c r="G2236">
        <v>0</v>
      </c>
      <c r="H2236">
        <v>0</v>
      </c>
      <c r="I2236" s="10">
        <f>IFERROR(EXP(TREND(LN($D$1:$H$1),LN(D2236:H2236),LN(Calculations!$B$2))),0)</f>
        <v>0</v>
      </c>
    </row>
    <row r="2237" spans="1:9" x14ac:dyDescent="0.35">
      <c r="A2237">
        <v>-76</v>
      </c>
      <c r="B2237">
        <v>26.5</v>
      </c>
      <c r="C2237">
        <f>ASIN(SQRT((SIN(RADIANS(PARAMETERS!$D$8-B2237)/2)*SIN(RADIANS(PARAMETERS!$D$8-B2237)/2))+(COS(RADIANS(B2237))*COS(RADIANS(PARAMETERS!$D$8))*SIN(RADIANS(PARAMETERS!$D$9-A2237)/2)*SIN(RADIANS(PARAMETERS!$D$9-A2237)/2))))*2*3958.756</f>
        <v>1250.0599499139025</v>
      </c>
      <c r="D2237">
        <v>0</v>
      </c>
      <c r="E2237">
        <v>0</v>
      </c>
      <c r="F2237">
        <v>0</v>
      </c>
      <c r="G2237">
        <v>0</v>
      </c>
      <c r="H2237">
        <v>0</v>
      </c>
      <c r="I2237" s="10">
        <f>IFERROR(EXP(TREND(LN($D$1:$H$1),LN(D2237:H2237),LN(Calculations!$B$2))),0)</f>
        <v>0</v>
      </c>
    </row>
    <row r="2238" spans="1:9" x14ac:dyDescent="0.35">
      <c r="A2238">
        <v>-75.5</v>
      </c>
      <c r="B2238">
        <v>26.5</v>
      </c>
      <c r="C2238">
        <f>ASIN(SQRT((SIN(RADIANS(PARAMETERS!$D$8-B2238)/2)*SIN(RADIANS(PARAMETERS!$D$8-B2238)/2))+(COS(RADIANS(B2238))*COS(RADIANS(PARAMETERS!$D$8))*SIN(RADIANS(PARAMETERS!$D$9-A2238)/2)*SIN(RADIANS(PARAMETERS!$D$9-A2238)/2))))*2*3958.756</f>
        <v>1224.7961365933566</v>
      </c>
      <c r="D2238">
        <v>0</v>
      </c>
      <c r="E2238">
        <v>0</v>
      </c>
      <c r="F2238">
        <v>0</v>
      </c>
      <c r="G2238">
        <v>0</v>
      </c>
      <c r="H2238">
        <v>0</v>
      </c>
      <c r="I2238" s="10">
        <f>IFERROR(EXP(TREND(LN($D$1:$H$1),LN(D2238:H2238),LN(Calculations!$B$2))),0)</f>
        <v>0</v>
      </c>
    </row>
    <row r="2239" spans="1:9" x14ac:dyDescent="0.35">
      <c r="A2239">
        <v>-75</v>
      </c>
      <c r="B2239">
        <v>26.5</v>
      </c>
      <c r="C2239">
        <f>ASIN(SQRT((SIN(RADIANS(PARAMETERS!$D$8-B2239)/2)*SIN(RADIANS(PARAMETERS!$D$8-B2239)/2))+(COS(RADIANS(B2239))*COS(RADIANS(PARAMETERS!$D$8))*SIN(RADIANS(PARAMETERS!$D$9-A2239)/2)*SIN(RADIANS(PARAMETERS!$D$9-A2239)/2))))*2*3958.756</f>
        <v>1199.8600794224958</v>
      </c>
      <c r="D2239">
        <v>0</v>
      </c>
      <c r="E2239">
        <v>0</v>
      </c>
      <c r="F2239">
        <v>0</v>
      </c>
      <c r="G2239">
        <v>0</v>
      </c>
      <c r="H2239">
        <v>0</v>
      </c>
      <c r="I2239" s="10">
        <f>IFERROR(EXP(TREND(LN($D$1:$H$1),LN(D2239:H2239),LN(Calculations!$B$2))),0)</f>
        <v>0</v>
      </c>
    </row>
    <row r="2240" spans="1:9" x14ac:dyDescent="0.35">
      <c r="A2240">
        <v>-74.5</v>
      </c>
      <c r="B2240">
        <v>26.5</v>
      </c>
      <c r="C2240">
        <f>ASIN(SQRT((SIN(RADIANS(PARAMETERS!$D$8-B2240)/2)*SIN(RADIANS(PARAMETERS!$D$8-B2240)/2))+(COS(RADIANS(B2240))*COS(RADIANS(PARAMETERS!$D$8))*SIN(RADIANS(PARAMETERS!$D$9-A2240)/2)*SIN(RADIANS(PARAMETERS!$D$9-A2240)/2))))*2*3958.756</f>
        <v>1175.2729022492683</v>
      </c>
      <c r="D2240">
        <v>0</v>
      </c>
      <c r="E2240">
        <v>0</v>
      </c>
      <c r="F2240">
        <v>0</v>
      </c>
      <c r="G2240">
        <v>0</v>
      </c>
      <c r="H2240">
        <v>0</v>
      </c>
      <c r="I2240" s="10">
        <f>IFERROR(EXP(TREND(LN($D$1:$H$1),LN(D2240:H2240),LN(Calculations!$B$2))),0)</f>
        <v>0</v>
      </c>
    </row>
    <row r="2241" spans="1:9" x14ac:dyDescent="0.35">
      <c r="A2241">
        <v>-74</v>
      </c>
      <c r="B2241">
        <v>26.5</v>
      </c>
      <c r="C2241">
        <f>ASIN(SQRT((SIN(RADIANS(PARAMETERS!$D$8-B2241)/2)*SIN(RADIANS(PARAMETERS!$D$8-B2241)/2))+(COS(RADIANS(B2241))*COS(RADIANS(PARAMETERS!$D$8))*SIN(RADIANS(PARAMETERS!$D$9-A2241)/2)*SIN(RADIANS(PARAMETERS!$D$9-A2241)/2))))*2*3958.756</f>
        <v>1151.0572193742419</v>
      </c>
      <c r="D2241">
        <v>0</v>
      </c>
      <c r="E2241">
        <v>0</v>
      </c>
      <c r="F2241">
        <v>0</v>
      </c>
      <c r="G2241">
        <v>0</v>
      </c>
      <c r="H2241">
        <v>0</v>
      </c>
      <c r="I2241" s="10">
        <f>IFERROR(EXP(TREND(LN($D$1:$H$1),LN(D2241:H2241),LN(Calculations!$B$2))),0)</f>
        <v>0</v>
      </c>
    </row>
    <row r="2242" spans="1:9" x14ac:dyDescent="0.35">
      <c r="A2242">
        <v>-73.5</v>
      </c>
      <c r="B2242">
        <v>26.5</v>
      </c>
      <c r="C2242">
        <f>ASIN(SQRT((SIN(RADIANS(PARAMETERS!$D$8-B2242)/2)*SIN(RADIANS(PARAMETERS!$D$8-B2242)/2))+(COS(RADIANS(B2242))*COS(RADIANS(PARAMETERS!$D$8))*SIN(RADIANS(PARAMETERS!$D$9-A2242)/2)*SIN(RADIANS(PARAMETERS!$D$9-A2242)/2))))*2*3958.756</f>
        <v>1127.237225739814</v>
      </c>
      <c r="D2242">
        <v>0</v>
      </c>
      <c r="E2242">
        <v>0</v>
      </c>
      <c r="F2242">
        <v>0</v>
      </c>
      <c r="G2242">
        <v>0</v>
      </c>
      <c r="H2242">
        <v>0</v>
      </c>
      <c r="I2242" s="10">
        <f>IFERROR(EXP(TREND(LN($D$1:$H$1),LN(D2242:H2242),LN(Calculations!$B$2))),0)</f>
        <v>0</v>
      </c>
    </row>
    <row r="2243" spans="1:9" x14ac:dyDescent="0.35">
      <c r="A2243">
        <v>-73</v>
      </c>
      <c r="B2243">
        <v>26.5</v>
      </c>
      <c r="C2243">
        <f>ASIN(SQRT((SIN(RADIANS(PARAMETERS!$D$8-B2243)/2)*SIN(RADIANS(PARAMETERS!$D$8-B2243)/2))+(COS(RADIANS(B2243))*COS(RADIANS(PARAMETERS!$D$8))*SIN(RADIANS(PARAMETERS!$D$9-A2243)/2)*SIN(RADIANS(PARAMETERS!$D$9-A2243)/2))))*2*3958.756</f>
        <v>1103.8387861056042</v>
      </c>
      <c r="D2243">
        <v>0</v>
      </c>
      <c r="E2243">
        <v>0</v>
      </c>
      <c r="F2243">
        <v>0</v>
      </c>
      <c r="G2243">
        <v>0</v>
      </c>
      <c r="H2243">
        <v>0</v>
      </c>
      <c r="I2243" s="10">
        <f>IFERROR(EXP(TREND(LN($D$1:$H$1),LN(D2243:H2243),LN(Calculations!$B$2))),0)</f>
        <v>0</v>
      </c>
    </row>
    <row r="2244" spans="1:9" x14ac:dyDescent="0.35">
      <c r="A2244">
        <v>-72.5</v>
      </c>
      <c r="B2244">
        <v>26.5</v>
      </c>
      <c r="C2244">
        <f>ASIN(SQRT((SIN(RADIANS(PARAMETERS!$D$8-B2244)/2)*SIN(RADIANS(PARAMETERS!$D$8-B2244)/2))+(COS(RADIANS(B2244))*COS(RADIANS(PARAMETERS!$D$8))*SIN(RADIANS(PARAMETERS!$D$9-A2244)/2)*SIN(RADIANS(PARAMETERS!$D$9-A2244)/2))))*2*3958.756</f>
        <v>1080.8895211097397</v>
      </c>
      <c r="D2244">
        <v>0</v>
      </c>
      <c r="E2244">
        <v>0</v>
      </c>
      <c r="F2244">
        <v>0</v>
      </c>
      <c r="G2244">
        <v>0</v>
      </c>
      <c r="H2244">
        <v>0</v>
      </c>
      <c r="I2244" s="10">
        <f>IFERROR(EXP(TREND(LN($D$1:$H$1),LN(D2244:H2244),LN(Calculations!$B$2))),0)</f>
        <v>0</v>
      </c>
    </row>
    <row r="2245" spans="1:9" x14ac:dyDescent="0.35">
      <c r="A2245">
        <v>-72</v>
      </c>
      <c r="B2245">
        <v>26.5</v>
      </c>
      <c r="C2245">
        <f>ASIN(SQRT((SIN(RADIANS(PARAMETERS!$D$8-B2245)/2)*SIN(RADIANS(PARAMETERS!$D$8-B2245)/2))+(COS(RADIANS(B2245))*COS(RADIANS(PARAMETERS!$D$8))*SIN(RADIANS(PARAMETERS!$D$9-A2245)/2)*SIN(RADIANS(PARAMETERS!$D$9-A2245)/2))))*2*3958.756</f>
        <v>1058.4188875598936</v>
      </c>
      <c r="D2245">
        <v>0</v>
      </c>
      <c r="E2245">
        <v>0</v>
      </c>
      <c r="F2245">
        <v>0</v>
      </c>
      <c r="G2245">
        <v>0</v>
      </c>
      <c r="H2245">
        <v>0</v>
      </c>
      <c r="I2245" s="10">
        <f>IFERROR(EXP(TREND(LN($D$1:$H$1),LN(D2245:H2245),LN(Calculations!$B$2))),0)</f>
        <v>0</v>
      </c>
    </row>
    <row r="2246" spans="1:9" x14ac:dyDescent="0.35">
      <c r="A2246">
        <v>-71.5</v>
      </c>
      <c r="B2246">
        <v>26.5</v>
      </c>
      <c r="C2246">
        <f>ASIN(SQRT((SIN(RADIANS(PARAMETERS!$D$8-B2246)/2)*SIN(RADIANS(PARAMETERS!$D$8-B2246)/2))+(COS(RADIANS(B2246))*COS(RADIANS(PARAMETERS!$D$8))*SIN(RADIANS(PARAMETERS!$D$9-A2246)/2)*SIN(RADIANS(PARAMETERS!$D$9-A2246)/2))))*2*3958.756</f>
        <v>1036.4582496570686</v>
      </c>
      <c r="D2246">
        <v>0</v>
      </c>
      <c r="E2246">
        <v>0</v>
      </c>
      <c r="F2246">
        <v>0</v>
      </c>
      <c r="G2246">
        <v>0</v>
      </c>
      <c r="H2246">
        <v>0</v>
      </c>
      <c r="I2246" s="10">
        <f>IFERROR(EXP(TREND(LN($D$1:$H$1),LN(D2246:H2246),LN(Calculations!$B$2))),0)</f>
        <v>0</v>
      </c>
    </row>
    <row r="2247" spans="1:9" x14ac:dyDescent="0.35">
      <c r="A2247">
        <v>-71</v>
      </c>
      <c r="B2247">
        <v>26.5</v>
      </c>
      <c r="C2247">
        <f>ASIN(SQRT((SIN(RADIANS(PARAMETERS!$D$8-B2247)/2)*SIN(RADIANS(PARAMETERS!$D$8-B2247)/2))+(COS(RADIANS(B2247))*COS(RADIANS(PARAMETERS!$D$8))*SIN(RADIANS(PARAMETERS!$D$9-A2247)/2)*SIN(RADIANS(PARAMETERS!$D$9-A2247)/2))))*2*3958.756</f>
        <v>1015.0409371323517</v>
      </c>
      <c r="D2247">
        <v>0</v>
      </c>
      <c r="E2247">
        <v>0</v>
      </c>
      <c r="F2247">
        <v>0</v>
      </c>
      <c r="G2247">
        <v>0</v>
      </c>
      <c r="H2247">
        <v>0</v>
      </c>
      <c r="I2247" s="10">
        <f>IFERROR(EXP(TREND(LN($D$1:$H$1),LN(D2247:H2247),LN(Calculations!$B$2))),0)</f>
        <v>0</v>
      </c>
    </row>
    <row r="2248" spans="1:9" x14ac:dyDescent="0.35">
      <c r="A2248">
        <v>-70.5</v>
      </c>
      <c r="B2248">
        <v>26.5</v>
      </c>
      <c r="C2248">
        <f>ASIN(SQRT((SIN(RADIANS(PARAMETERS!$D$8-B2248)/2)*SIN(RADIANS(PARAMETERS!$D$8-B2248)/2))+(COS(RADIANS(B2248))*COS(RADIANS(PARAMETERS!$D$8))*SIN(RADIANS(PARAMETERS!$D$9-A2248)/2)*SIN(RADIANS(PARAMETERS!$D$9-A2248)/2))))*2*3958.756</f>
        <v>994.20228548360808</v>
      </c>
      <c r="D2248">
        <v>0</v>
      </c>
      <c r="E2248">
        <v>0</v>
      </c>
      <c r="F2248">
        <v>0</v>
      </c>
      <c r="G2248">
        <v>0</v>
      </c>
      <c r="H2248">
        <v>0</v>
      </c>
      <c r="I2248" s="10">
        <f>IFERROR(EXP(TREND(LN($D$1:$H$1),LN(D2248:H2248),LN(Calculations!$B$2))),0)</f>
        <v>0</v>
      </c>
    </row>
    <row r="2249" spans="1:9" x14ac:dyDescent="0.35">
      <c r="A2249">
        <v>-70</v>
      </c>
      <c r="B2249">
        <v>26.5</v>
      </c>
      <c r="C2249">
        <f>ASIN(SQRT((SIN(RADIANS(PARAMETERS!$D$8-B2249)/2)*SIN(RADIANS(PARAMETERS!$D$8-B2249)/2))+(COS(RADIANS(B2249))*COS(RADIANS(PARAMETERS!$D$8))*SIN(RADIANS(PARAMETERS!$D$9-A2249)/2)*SIN(RADIANS(PARAMETERS!$D$9-A2249)/2))))*2*3958.756</f>
        <v>973.97965265808466</v>
      </c>
      <c r="D2249">
        <v>0</v>
      </c>
      <c r="E2249">
        <v>0</v>
      </c>
      <c r="F2249">
        <v>0</v>
      </c>
      <c r="G2249">
        <v>0</v>
      </c>
      <c r="H2249">
        <v>0</v>
      </c>
      <c r="I2249" s="10">
        <f>IFERROR(EXP(TREND(LN($D$1:$H$1),LN(D2249:H2249),LN(Calculations!$B$2))),0)</f>
        <v>0</v>
      </c>
    </row>
    <row r="2250" spans="1:9" x14ac:dyDescent="0.35">
      <c r="A2250">
        <v>-69.5</v>
      </c>
      <c r="B2250">
        <v>26.5</v>
      </c>
      <c r="C2250">
        <f>ASIN(SQRT((SIN(RADIANS(PARAMETERS!$D$8-B2250)/2)*SIN(RADIANS(PARAMETERS!$D$8-B2250)/2))+(COS(RADIANS(B2250))*COS(RADIANS(PARAMETERS!$D$8))*SIN(RADIANS(PARAMETERS!$D$9-A2250)/2)*SIN(RADIANS(PARAMETERS!$D$9-A2250)/2))))*2*3958.756</f>
        <v>954.41240567641751</v>
      </c>
      <c r="D2250">
        <v>0</v>
      </c>
      <c r="E2250">
        <v>0</v>
      </c>
      <c r="F2250">
        <v>0</v>
      </c>
      <c r="G2250">
        <v>0</v>
      </c>
      <c r="H2250">
        <v>0</v>
      </c>
      <c r="I2250" s="10">
        <f>IFERROR(EXP(TREND(LN($D$1:$H$1),LN(D2250:H2250),LN(Calculations!$B$2))),0)</f>
        <v>0</v>
      </c>
    </row>
    <row r="2251" spans="1:9" x14ac:dyDescent="0.35">
      <c r="A2251">
        <v>-69</v>
      </c>
      <c r="B2251">
        <v>26.5</v>
      </c>
      <c r="C2251">
        <f>ASIN(SQRT((SIN(RADIANS(PARAMETERS!$D$8-B2251)/2)*SIN(RADIANS(PARAMETERS!$D$8-B2251)/2))+(COS(RADIANS(B2251))*COS(RADIANS(PARAMETERS!$D$8))*SIN(RADIANS(PARAMETERS!$D$9-A2251)/2)*SIN(RADIANS(PARAMETERS!$D$9-A2251)/2))))*2*3958.756</f>
        <v>935.54186989097775</v>
      </c>
      <c r="D2251">
        <v>0</v>
      </c>
      <c r="E2251">
        <v>0</v>
      </c>
      <c r="F2251">
        <v>0</v>
      </c>
      <c r="G2251">
        <v>0</v>
      </c>
      <c r="H2251">
        <v>0</v>
      </c>
      <c r="I2251" s="10">
        <f>IFERROR(EXP(TREND(LN($D$1:$H$1),LN(D2251:H2251),LN(Calculations!$B$2))),0)</f>
        <v>0</v>
      </c>
    </row>
    <row r="2252" spans="1:9" x14ac:dyDescent="0.35">
      <c r="A2252">
        <v>-68.5</v>
      </c>
      <c r="B2252">
        <v>26.5</v>
      </c>
      <c r="C2252">
        <f>ASIN(SQRT((SIN(RADIANS(PARAMETERS!$D$8-B2252)/2)*SIN(RADIANS(PARAMETERS!$D$8-B2252)/2))+(COS(RADIANS(B2252))*COS(RADIANS(PARAMETERS!$D$8))*SIN(RADIANS(PARAMETERS!$D$9-A2252)/2)*SIN(RADIANS(PARAMETERS!$D$9-A2252)/2))))*2*3958.756</f>
        <v>917.41123289756285</v>
      </c>
      <c r="D2252">
        <v>0</v>
      </c>
      <c r="E2252">
        <v>0</v>
      </c>
      <c r="F2252">
        <v>0</v>
      </c>
      <c r="G2252">
        <v>0</v>
      </c>
      <c r="H2252">
        <v>0</v>
      </c>
      <c r="I2252" s="10">
        <f>IFERROR(EXP(TREND(LN($D$1:$H$1),LN(D2252:H2252),LN(Calculations!$B$2))),0)</f>
        <v>0</v>
      </c>
    </row>
    <row r="2253" spans="1:9" x14ac:dyDescent="0.35">
      <c r="A2253">
        <v>-68</v>
      </c>
      <c r="B2253">
        <v>26.5</v>
      </c>
      <c r="C2253">
        <f>ASIN(SQRT((SIN(RADIANS(PARAMETERS!$D$8-B2253)/2)*SIN(RADIANS(PARAMETERS!$D$8-B2253)/2))+(COS(RADIANS(B2253))*COS(RADIANS(PARAMETERS!$D$8))*SIN(RADIANS(PARAMETERS!$D$9-A2253)/2)*SIN(RADIANS(PARAMETERS!$D$9-A2253)/2))))*2*3958.756</f>
        <v>900.06539468031497</v>
      </c>
      <c r="D2253">
        <v>0</v>
      </c>
      <c r="E2253">
        <v>0</v>
      </c>
      <c r="F2253">
        <v>0</v>
      </c>
      <c r="G2253">
        <v>0</v>
      </c>
      <c r="H2253">
        <v>0</v>
      </c>
      <c r="I2253" s="10">
        <f>IFERROR(EXP(TREND(LN($D$1:$H$1),LN(D2253:H2253),LN(Calculations!$B$2))),0)</f>
        <v>0</v>
      </c>
    </row>
    <row r="2254" spans="1:9" x14ac:dyDescent="0.35">
      <c r="A2254">
        <v>-67.5</v>
      </c>
      <c r="B2254">
        <v>26.5</v>
      </c>
      <c r="C2254">
        <f>ASIN(SQRT((SIN(RADIANS(PARAMETERS!$D$8-B2254)/2)*SIN(RADIANS(PARAMETERS!$D$8-B2254)/2))+(COS(RADIANS(B2254))*COS(RADIANS(PARAMETERS!$D$8))*SIN(RADIANS(PARAMETERS!$D$9-A2254)/2)*SIN(RADIANS(PARAMETERS!$D$9-A2254)/2))))*2*3958.756</f>
        <v>883.55075549746607</v>
      </c>
      <c r="D2254">
        <v>0</v>
      </c>
      <c r="E2254">
        <v>0</v>
      </c>
      <c r="F2254">
        <v>0</v>
      </c>
      <c r="G2254">
        <v>0</v>
      </c>
      <c r="H2254">
        <v>0</v>
      </c>
      <c r="I2254" s="10">
        <f>IFERROR(EXP(TREND(LN($D$1:$H$1),LN(D2254:H2254),LN(Calculations!$B$2))),0)</f>
        <v>0</v>
      </c>
    </row>
    <row r="2255" spans="1:9" x14ac:dyDescent="0.35">
      <c r="A2255">
        <v>-67</v>
      </c>
      <c r="B2255">
        <v>26.5</v>
      </c>
      <c r="C2255">
        <f>ASIN(SQRT((SIN(RADIANS(PARAMETERS!$D$8-B2255)/2)*SIN(RADIANS(PARAMETERS!$D$8-B2255)/2))+(COS(RADIANS(B2255))*COS(RADIANS(PARAMETERS!$D$8))*SIN(RADIANS(PARAMETERS!$D$9-A2255)/2)*SIN(RADIANS(PARAMETERS!$D$9-A2255)/2))))*2*3958.756</f>
        <v>867.91493346388404</v>
      </c>
      <c r="D2255">
        <v>0</v>
      </c>
      <c r="E2255">
        <v>0</v>
      </c>
      <c r="F2255">
        <v>0</v>
      </c>
      <c r="G2255">
        <v>0</v>
      </c>
      <c r="H2255">
        <v>0</v>
      </c>
      <c r="I2255" s="10">
        <f>IFERROR(EXP(TREND(LN($D$1:$H$1),LN(D2255:H2255),LN(Calculations!$B$2))),0)</f>
        <v>0</v>
      </c>
    </row>
    <row r="2256" spans="1:9" x14ac:dyDescent="0.35">
      <c r="A2256">
        <v>-66.5</v>
      </c>
      <c r="B2256">
        <v>26.5</v>
      </c>
      <c r="C2256">
        <f>ASIN(SQRT((SIN(RADIANS(PARAMETERS!$D$8-B2256)/2)*SIN(RADIANS(PARAMETERS!$D$8-B2256)/2))+(COS(RADIANS(B2256))*COS(RADIANS(PARAMETERS!$D$8))*SIN(RADIANS(PARAMETERS!$D$9-A2256)/2)*SIN(RADIANS(PARAMETERS!$D$9-A2256)/2))))*2*3958.756</f>
        <v>853.20640492109897</v>
      </c>
      <c r="D2256">
        <v>0</v>
      </c>
      <c r="E2256">
        <v>0</v>
      </c>
      <c r="F2256">
        <v>0</v>
      </c>
      <c r="G2256">
        <v>0</v>
      </c>
      <c r="H2256">
        <v>0</v>
      </c>
      <c r="I2256" s="10">
        <f>IFERROR(EXP(TREND(LN($D$1:$H$1),LN(D2256:H2256),LN(Calculations!$B$2))),0)</f>
        <v>0</v>
      </c>
    </row>
    <row r="2257" spans="1:9" x14ac:dyDescent="0.35">
      <c r="A2257">
        <v>-66</v>
      </c>
      <c r="B2257">
        <v>26.5</v>
      </c>
      <c r="C2257">
        <f>ASIN(SQRT((SIN(RADIANS(PARAMETERS!$D$8-B2257)/2)*SIN(RADIANS(PARAMETERS!$D$8-B2257)/2))+(COS(RADIANS(B2257))*COS(RADIANS(PARAMETERS!$D$8))*SIN(RADIANS(PARAMETERS!$D$9-A2257)/2)*SIN(RADIANS(PARAMETERS!$D$9-A2257)/2))))*2*3958.756</f>
        <v>839.47406266668838</v>
      </c>
      <c r="D2257">
        <v>0</v>
      </c>
      <c r="E2257">
        <v>0</v>
      </c>
      <c r="F2257">
        <v>0</v>
      </c>
      <c r="G2257">
        <v>0</v>
      </c>
      <c r="H2257">
        <v>0</v>
      </c>
      <c r="I2257" s="10">
        <f>IFERROR(EXP(TREND(LN($D$1:$H$1),LN(D2257:H2257),LN(Calculations!$B$2))),0)</f>
        <v>0</v>
      </c>
    </row>
    <row r="2258" spans="1:9" x14ac:dyDescent="0.35">
      <c r="A2258">
        <v>-65.5</v>
      </c>
      <c r="B2258">
        <v>26.5</v>
      </c>
      <c r="C2258">
        <f>ASIN(SQRT((SIN(RADIANS(PARAMETERS!$D$8-B2258)/2)*SIN(RADIANS(PARAMETERS!$D$8-B2258)/2))+(COS(RADIANS(B2258))*COS(RADIANS(PARAMETERS!$D$8))*SIN(RADIANS(PARAMETERS!$D$9-A2258)/2)*SIN(RADIANS(PARAMETERS!$D$9-A2258)/2))))*2*3958.756</f>
        <v>826.7666900708532</v>
      </c>
      <c r="D2258">
        <v>0</v>
      </c>
      <c r="E2258">
        <v>0</v>
      </c>
      <c r="F2258">
        <v>0</v>
      </c>
      <c r="G2258">
        <v>0</v>
      </c>
      <c r="H2258">
        <v>0</v>
      </c>
      <c r="I2258" s="10">
        <f>IFERROR(EXP(TREND(LN($D$1:$H$1),LN(D2258:H2258),LN(Calculations!$B$2))),0)</f>
        <v>0</v>
      </c>
    </row>
    <row r="2259" spans="1:9" x14ac:dyDescent="0.35">
      <c r="A2259">
        <v>-65</v>
      </c>
      <c r="B2259">
        <v>26.5</v>
      </c>
      <c r="C2259">
        <f>ASIN(SQRT((SIN(RADIANS(PARAMETERS!$D$8-B2259)/2)*SIN(RADIANS(PARAMETERS!$D$8-B2259)/2))+(COS(RADIANS(B2259))*COS(RADIANS(PARAMETERS!$D$8))*SIN(RADIANS(PARAMETERS!$D$9-A2259)/2)*SIN(RADIANS(PARAMETERS!$D$9-A2259)/2))))*2*3958.756</f>
        <v>815.13235310095183</v>
      </c>
      <c r="D2259">
        <v>0</v>
      </c>
      <c r="E2259">
        <v>0</v>
      </c>
      <c r="F2259">
        <v>0</v>
      </c>
      <c r="G2259">
        <v>0</v>
      </c>
      <c r="H2259">
        <v>0</v>
      </c>
      <c r="I2259" s="10">
        <f>IFERROR(EXP(TREND(LN($D$1:$H$1),LN(D2259:H2259),LN(Calculations!$B$2))),0)</f>
        <v>0</v>
      </c>
    </row>
    <row r="2260" spans="1:9" x14ac:dyDescent="0.35">
      <c r="A2260">
        <v>-64.5</v>
      </c>
      <c r="B2260">
        <v>26.5</v>
      </c>
      <c r="C2260">
        <f>ASIN(SQRT((SIN(RADIANS(PARAMETERS!$D$8-B2260)/2)*SIN(RADIANS(PARAMETERS!$D$8-B2260)/2))+(COS(RADIANS(B2260))*COS(RADIANS(PARAMETERS!$D$8))*SIN(RADIANS(PARAMETERS!$D$9-A2260)/2)*SIN(RADIANS(PARAMETERS!$D$9-A2260)/2))))*2*3958.756</f>
        <v>804.61771726130928</v>
      </c>
      <c r="D2260">
        <v>0</v>
      </c>
      <c r="E2260">
        <v>0</v>
      </c>
      <c r="F2260">
        <v>0</v>
      </c>
      <c r="G2260">
        <v>0</v>
      </c>
      <c r="H2260">
        <v>0</v>
      </c>
      <c r="I2260" s="10">
        <f>IFERROR(EXP(TREND(LN($D$1:$H$1),LN(D2260:H2260),LN(Calculations!$B$2))),0)</f>
        <v>0</v>
      </c>
    </row>
    <row r="2261" spans="1:9" x14ac:dyDescent="0.35">
      <c r="A2261">
        <v>-64</v>
      </c>
      <c r="B2261">
        <v>26.5</v>
      </c>
      <c r="C2261">
        <f>ASIN(SQRT((SIN(RADIANS(PARAMETERS!$D$8-B2261)/2)*SIN(RADIANS(PARAMETERS!$D$8-B2261)/2))+(COS(RADIANS(B2261))*COS(RADIANS(PARAMETERS!$D$8))*SIN(RADIANS(PARAMETERS!$D$9-A2261)/2)*SIN(RADIANS(PARAMETERS!$D$9-A2261)/2))))*2*3958.756</f>
        <v>795.26730224857033</v>
      </c>
      <c r="D2261">
        <v>0</v>
      </c>
      <c r="E2261">
        <v>0</v>
      </c>
      <c r="F2261">
        <v>0</v>
      </c>
      <c r="G2261">
        <v>0</v>
      </c>
      <c r="H2261">
        <v>0</v>
      </c>
      <c r="I2261" s="10">
        <f>IFERROR(EXP(TREND(LN($D$1:$H$1),LN(D2261:H2261),LN(Calculations!$B$2))),0)</f>
        <v>0</v>
      </c>
    </row>
    <row r="2262" spans="1:9" x14ac:dyDescent="0.35">
      <c r="A2262">
        <v>-63.5</v>
      </c>
      <c r="B2262">
        <v>26.5</v>
      </c>
      <c r="C2262">
        <f>ASIN(SQRT((SIN(RADIANS(PARAMETERS!$D$8-B2262)/2)*SIN(RADIANS(PARAMETERS!$D$8-B2262)/2))+(COS(RADIANS(B2262))*COS(RADIANS(PARAMETERS!$D$8))*SIN(RADIANS(PARAMETERS!$D$9-A2262)/2)*SIN(RADIANS(PARAMETERS!$D$9-A2262)/2))))*2*3958.756</f>
        <v>787.12269336355428</v>
      </c>
      <c r="D2262">
        <v>0</v>
      </c>
      <c r="E2262">
        <v>0</v>
      </c>
      <c r="F2262">
        <v>0</v>
      </c>
      <c r="G2262">
        <v>0</v>
      </c>
      <c r="H2262">
        <v>0</v>
      </c>
      <c r="I2262" s="10">
        <f>IFERROR(EXP(TREND(LN($D$1:$H$1),LN(D2262:H2262),LN(Calculations!$B$2))),0)</f>
        <v>0</v>
      </c>
    </row>
    <row r="2263" spans="1:9" x14ac:dyDescent="0.35">
      <c r="A2263">
        <v>-63</v>
      </c>
      <c r="B2263">
        <v>26.5</v>
      </c>
      <c r="C2263">
        <f>ASIN(SQRT((SIN(RADIANS(PARAMETERS!$D$8-B2263)/2)*SIN(RADIANS(PARAMETERS!$D$8-B2263)/2))+(COS(RADIANS(B2263))*COS(RADIANS(PARAMETERS!$D$8))*SIN(RADIANS(PARAMETERS!$D$9-A2263)/2)*SIN(RADIANS(PARAMETERS!$D$9-A2263)/2))))*2*3958.756</f>
        <v>780.2217348737779</v>
      </c>
      <c r="D2263">
        <v>0</v>
      </c>
      <c r="E2263">
        <v>0</v>
      </c>
      <c r="F2263">
        <v>0</v>
      </c>
      <c r="G2263">
        <v>0</v>
      </c>
      <c r="H2263">
        <v>0</v>
      </c>
      <c r="I2263" s="10">
        <f>IFERROR(EXP(TREND(LN($D$1:$H$1),LN(D2263:H2263),LN(Calculations!$B$2))),0)</f>
        <v>0</v>
      </c>
    </row>
    <row r="2264" spans="1:9" x14ac:dyDescent="0.35">
      <c r="A2264">
        <v>-62.5</v>
      </c>
      <c r="B2264">
        <v>26.5</v>
      </c>
      <c r="C2264">
        <f>ASIN(SQRT((SIN(RADIANS(PARAMETERS!$D$8-B2264)/2)*SIN(RADIANS(PARAMETERS!$D$8-B2264)/2))+(COS(RADIANS(B2264))*COS(RADIANS(PARAMETERS!$D$8))*SIN(RADIANS(PARAMETERS!$D$9-A2264)/2)*SIN(RADIANS(PARAMETERS!$D$9-A2264)/2))))*2*3958.756</f>
        <v>774.59773590386465</v>
      </c>
      <c r="D2264">
        <v>0</v>
      </c>
      <c r="E2264">
        <v>0</v>
      </c>
      <c r="F2264">
        <v>0</v>
      </c>
      <c r="G2264">
        <v>0</v>
      </c>
      <c r="H2264">
        <v>0</v>
      </c>
      <c r="I2264" s="10">
        <f>IFERROR(EXP(TREND(LN($D$1:$H$1),LN(D2264:H2264),LN(Calculations!$B$2))),0)</f>
        <v>0</v>
      </c>
    </row>
    <row r="2265" spans="1:9" x14ac:dyDescent="0.35">
      <c r="A2265">
        <v>-62</v>
      </c>
      <c r="B2265">
        <v>26.5</v>
      </c>
      <c r="C2265">
        <f>ASIN(SQRT((SIN(RADIANS(PARAMETERS!$D$8-B2265)/2)*SIN(RADIANS(PARAMETERS!$D$8-B2265)/2))+(COS(RADIANS(B2265))*COS(RADIANS(PARAMETERS!$D$8))*SIN(RADIANS(PARAMETERS!$D$9-A2265)/2)*SIN(RADIANS(PARAMETERS!$D$9-A2265)/2))))*2*3958.756</f>
        <v>770.27872328385877</v>
      </c>
      <c r="D2265">
        <v>0</v>
      </c>
      <c r="E2265">
        <v>0</v>
      </c>
      <c r="F2265">
        <v>0</v>
      </c>
      <c r="G2265">
        <v>0</v>
      </c>
      <c r="H2265">
        <v>0</v>
      </c>
      <c r="I2265" s="10">
        <f>IFERROR(EXP(TREND(LN($D$1:$H$1),LN(D2265:H2265),LN(Calculations!$B$2))),0)</f>
        <v>0</v>
      </c>
    </row>
    <row r="2266" spans="1:9" x14ac:dyDescent="0.35">
      <c r="A2266">
        <v>-61.5</v>
      </c>
      <c r="B2266">
        <v>26.5</v>
      </c>
      <c r="C2266">
        <f>ASIN(SQRT((SIN(RADIANS(PARAMETERS!$D$8-B2266)/2)*SIN(RADIANS(PARAMETERS!$D$8-B2266)/2))+(COS(RADIANS(B2266))*COS(RADIANS(PARAMETERS!$D$8))*SIN(RADIANS(PARAMETERS!$D$9-A2266)/2)*SIN(RADIANS(PARAMETERS!$D$9-A2266)/2))))*2*3958.756</f>
        <v>767.28677737996031</v>
      </c>
      <c r="D2266">
        <v>0</v>
      </c>
      <c r="E2266">
        <v>0</v>
      </c>
      <c r="F2266">
        <v>0</v>
      </c>
      <c r="G2266">
        <v>0</v>
      </c>
      <c r="H2266">
        <v>0</v>
      </c>
      <c r="I2266" s="10">
        <f>IFERROR(EXP(TREND(LN($D$1:$H$1),LN(D2266:H2266),LN(Calculations!$B$2))),0)</f>
        <v>0</v>
      </c>
    </row>
    <row r="2267" spans="1:9" x14ac:dyDescent="0.35">
      <c r="A2267">
        <v>-61</v>
      </c>
      <c r="B2267">
        <v>26.5</v>
      </c>
      <c r="C2267">
        <f>ASIN(SQRT((SIN(RADIANS(PARAMETERS!$D$8-B2267)/2)*SIN(RADIANS(PARAMETERS!$D$8-B2267)/2))+(COS(RADIANS(B2267))*COS(RADIANS(PARAMETERS!$D$8))*SIN(RADIANS(PARAMETERS!$D$9-A2267)/2)*SIN(RADIANS(PARAMETERS!$D$9-A2267)/2))))*2*3958.756</f>
        <v>765.63748570685982</v>
      </c>
      <c r="D2267">
        <v>0</v>
      </c>
      <c r="E2267">
        <v>0</v>
      </c>
      <c r="F2267">
        <v>0</v>
      </c>
      <c r="G2267">
        <v>0</v>
      </c>
      <c r="H2267">
        <v>0</v>
      </c>
      <c r="I2267" s="10">
        <f>IFERROR(EXP(TREND(LN($D$1:$H$1),LN(D2267:H2267),LN(Calculations!$B$2))),0)</f>
        <v>0</v>
      </c>
    </row>
    <row r="2268" spans="1:9" x14ac:dyDescent="0.35">
      <c r="A2268">
        <v>-60.5</v>
      </c>
      <c r="B2268">
        <v>26.5</v>
      </c>
      <c r="C2268">
        <f>ASIN(SQRT((SIN(RADIANS(PARAMETERS!$D$8-B2268)/2)*SIN(RADIANS(PARAMETERS!$D$8-B2268)/2))+(COS(RADIANS(B2268))*COS(RADIANS(PARAMETERS!$D$8))*SIN(RADIANS(PARAMETERS!$D$9-A2268)/2)*SIN(RADIANS(PARAMETERS!$D$9-A2268)/2))))*2*3958.756</f>
        <v>765.3395448136198</v>
      </c>
      <c r="D2268">
        <v>0</v>
      </c>
      <c r="E2268">
        <v>0</v>
      </c>
      <c r="F2268">
        <v>0</v>
      </c>
      <c r="G2268">
        <v>0</v>
      </c>
      <c r="H2268">
        <v>0</v>
      </c>
      <c r="I2268" s="10">
        <f>IFERROR(EXP(TREND(LN($D$1:$H$1),LN(D2268:H2268),LN(Calculations!$B$2))),0)</f>
        <v>0</v>
      </c>
    </row>
    <row r="2269" spans="1:9" x14ac:dyDescent="0.35">
      <c r="A2269">
        <v>-60</v>
      </c>
      <c r="B2269">
        <v>26.5</v>
      </c>
      <c r="C2269">
        <f>ASIN(SQRT((SIN(RADIANS(PARAMETERS!$D$8-B2269)/2)*SIN(RADIANS(PARAMETERS!$D$8-B2269)/2))+(COS(RADIANS(B2269))*COS(RADIANS(PARAMETERS!$D$8))*SIN(RADIANS(PARAMETERS!$D$9-A2269)/2)*SIN(RADIANS(PARAMETERS!$D$9-A2269)/2))))*2*3958.756</f>
        <v>766.39453368135605</v>
      </c>
      <c r="D2269">
        <v>0</v>
      </c>
      <c r="E2269">
        <v>0</v>
      </c>
      <c r="F2269">
        <v>0</v>
      </c>
      <c r="G2269">
        <v>0</v>
      </c>
      <c r="H2269">
        <v>0</v>
      </c>
      <c r="I2269" s="10">
        <f>IFERROR(EXP(TREND(LN($D$1:$H$1),LN(D2269:H2269),LN(Calculations!$B$2))),0)</f>
        <v>0</v>
      </c>
    </row>
    <row r="2270" spans="1:9" x14ac:dyDescent="0.35">
      <c r="A2270">
        <v>-59.5</v>
      </c>
      <c r="B2270">
        <v>26.5</v>
      </c>
      <c r="C2270">
        <f>ASIN(SQRT((SIN(RADIANS(PARAMETERS!$D$8-B2270)/2)*SIN(RADIANS(PARAMETERS!$D$8-B2270)/2))+(COS(RADIANS(B2270))*COS(RADIANS(PARAMETERS!$D$8))*SIN(RADIANS(PARAMETERS!$D$9-A2270)/2)*SIN(RADIANS(PARAMETERS!$D$9-A2270)/2))))*2*3958.756</f>
        <v>768.79687223439214</v>
      </c>
      <c r="D2270">
        <v>0</v>
      </c>
      <c r="E2270">
        <v>0</v>
      </c>
      <c r="F2270">
        <v>0</v>
      </c>
      <c r="G2270">
        <v>0</v>
      </c>
      <c r="H2270">
        <v>0</v>
      </c>
      <c r="I2270" s="10">
        <f>IFERROR(EXP(TREND(LN($D$1:$H$1),LN(D2270:H2270),LN(Calculations!$B$2))),0)</f>
        <v>0</v>
      </c>
    </row>
    <row r="2271" spans="1:9" x14ac:dyDescent="0.35">
      <c r="A2271">
        <v>-59</v>
      </c>
      <c r="B2271">
        <v>26.5</v>
      </c>
      <c r="C2271">
        <f>ASIN(SQRT((SIN(RADIANS(PARAMETERS!$D$8-B2271)/2)*SIN(RADIANS(PARAMETERS!$D$8-B2271)/2))+(COS(RADIANS(B2271))*COS(RADIANS(PARAMETERS!$D$8))*SIN(RADIANS(PARAMETERS!$D$9-A2271)/2)*SIN(RADIANS(PARAMETERS!$D$9-A2271)/2))))*2*3958.756</f>
        <v>772.53396748426735</v>
      </c>
      <c r="D2271">
        <v>0</v>
      </c>
      <c r="E2271">
        <v>0</v>
      </c>
      <c r="F2271">
        <v>0</v>
      </c>
      <c r="G2271">
        <v>0</v>
      </c>
      <c r="H2271">
        <v>0</v>
      </c>
      <c r="I2271" s="10">
        <f>IFERROR(EXP(TREND(LN($D$1:$H$1),LN(D2271:H2271),LN(Calculations!$B$2))),0)</f>
        <v>0</v>
      </c>
    </row>
    <row r="2272" spans="1:9" x14ac:dyDescent="0.35">
      <c r="A2272">
        <v>-90</v>
      </c>
      <c r="B2272">
        <v>27</v>
      </c>
      <c r="C2272">
        <f>ASIN(SQRT((SIN(RADIANS(PARAMETERS!$D$8-B2272)/2)*SIN(RADIANS(PARAMETERS!$D$8-B2272)/2))+(COS(RADIANS(B2272))*COS(RADIANS(PARAMETERS!$D$8))*SIN(RADIANS(PARAMETERS!$D$9-A2272)/2)*SIN(RADIANS(PARAMETERS!$D$9-A2272)/2))))*2*3958.756</f>
        <v>2046.4356097705236</v>
      </c>
      <c r="D2272">
        <v>10.552457809448001</v>
      </c>
      <c r="E2272">
        <v>17.335990905761999</v>
      </c>
      <c r="F2272">
        <v>29.477212905883999</v>
      </c>
      <c r="G2272">
        <v>39.0354347229</v>
      </c>
      <c r="H2272">
        <v>54.272636413573998</v>
      </c>
      <c r="I2272" s="10">
        <f>IFERROR(EXP(TREND(LN($D$1:$H$1),LN(D2272:H2272),LN(Calculations!$B$2))),0)</f>
        <v>9.5891867682812849E-4</v>
      </c>
    </row>
    <row r="2273" spans="1:9" x14ac:dyDescent="0.35">
      <c r="A2273">
        <v>-89.5</v>
      </c>
      <c r="B2273">
        <v>27</v>
      </c>
      <c r="C2273">
        <f>ASIN(SQRT((SIN(RADIANS(PARAMETERS!$D$8-B2273)/2)*SIN(RADIANS(PARAMETERS!$D$8-B2273)/2))+(COS(RADIANS(B2273))*COS(RADIANS(PARAMETERS!$D$8))*SIN(RADIANS(PARAMETERS!$D$9-A2273)/2)*SIN(RADIANS(PARAMETERS!$D$9-A2273)/2))))*2*3958.756</f>
        <v>2017.0349476411993</v>
      </c>
      <c r="D2273">
        <v>10.761600494385</v>
      </c>
      <c r="E2273">
        <v>17.087556838988998</v>
      </c>
      <c r="F2273">
        <v>28.303716659546001</v>
      </c>
      <c r="G2273">
        <v>36.877983093262003</v>
      </c>
      <c r="H2273">
        <v>50.305778503417997</v>
      </c>
      <c r="I2273" s="10">
        <f>IFERROR(EXP(TREND(LN($D$1:$H$1),LN(D2273:H2273),LN(Calculations!$B$2))),0)</f>
        <v>9.0070044389964593E-4</v>
      </c>
    </row>
    <row r="2274" spans="1:9" x14ac:dyDescent="0.35">
      <c r="A2274">
        <v>-89</v>
      </c>
      <c r="B2274">
        <v>27</v>
      </c>
      <c r="C2274">
        <f>ASIN(SQRT((SIN(RADIANS(PARAMETERS!$D$8-B2274)/2)*SIN(RADIANS(PARAMETERS!$D$8-B2274)/2))+(COS(RADIANS(B2274))*COS(RADIANS(PARAMETERS!$D$8))*SIN(RADIANS(PARAMETERS!$D$9-A2274)/2)*SIN(RADIANS(PARAMETERS!$D$9-A2274)/2))))*2*3958.756</f>
        <v>1987.7094324539214</v>
      </c>
      <c r="D2274">
        <v>10.284269332886</v>
      </c>
      <c r="E2274">
        <v>15.929505348206</v>
      </c>
      <c r="F2274">
        <v>25.758375167846999</v>
      </c>
      <c r="G2274">
        <v>32.904354095458999</v>
      </c>
      <c r="H2274">
        <v>43.842590332031001</v>
      </c>
      <c r="I2274" s="10">
        <f>IFERROR(EXP(TREND(LN($D$1:$H$1),LN(D2274:H2274),LN(Calculations!$B$2))),0)</f>
        <v>7.6597874214154034E-4</v>
      </c>
    </row>
    <row r="2275" spans="1:9" x14ac:dyDescent="0.35">
      <c r="A2275">
        <v>-88.5</v>
      </c>
      <c r="B2275">
        <v>27</v>
      </c>
      <c r="C2275">
        <f>ASIN(SQRT((SIN(RADIANS(PARAMETERS!$D$8-B2275)/2)*SIN(RADIANS(PARAMETERS!$D$8-B2275)/2))+(COS(RADIANS(B2275))*COS(RADIANS(PARAMETERS!$D$8))*SIN(RADIANS(PARAMETERS!$D$9-A2275)/2)*SIN(RADIANS(PARAMETERS!$D$9-A2275)/2))))*2*3958.756</f>
        <v>1958.4627779308098</v>
      </c>
      <c r="D2275">
        <v>9.640380859375</v>
      </c>
      <c r="E2275">
        <v>15.027751922607001</v>
      </c>
      <c r="F2275">
        <v>24.066116333008001</v>
      </c>
      <c r="G2275">
        <v>30.957010269165</v>
      </c>
      <c r="H2275">
        <v>41.059917449951001</v>
      </c>
      <c r="I2275" s="10">
        <f>IFERROR(EXP(TREND(LN($D$1:$H$1),LN(D2275:H2275),LN(Calculations!$B$2))),0)</f>
        <v>6.926509000610622E-4</v>
      </c>
    </row>
    <row r="2276" spans="1:9" x14ac:dyDescent="0.35">
      <c r="A2276">
        <v>-88</v>
      </c>
      <c r="B2276">
        <v>27</v>
      </c>
      <c r="C2276">
        <f>ASIN(SQRT((SIN(RADIANS(PARAMETERS!$D$8-B2276)/2)*SIN(RADIANS(PARAMETERS!$D$8-B2276)/2))+(COS(RADIANS(B2276))*COS(RADIANS(PARAMETERS!$D$8))*SIN(RADIANS(PARAMETERS!$D$9-A2276)/2)*SIN(RADIANS(PARAMETERS!$D$9-A2276)/2))))*2*3958.756</f>
        <v>1929.2989064126421</v>
      </c>
      <c r="D2276">
        <v>8.5595083236693998</v>
      </c>
      <c r="E2276">
        <v>13.48157787323</v>
      </c>
      <c r="F2276">
        <v>21.241807937621999</v>
      </c>
      <c r="G2276">
        <v>27.644748687743999</v>
      </c>
      <c r="H2276">
        <v>36.318405151367003</v>
      </c>
      <c r="I2276" s="10">
        <f>IFERROR(EXP(TREND(LN($D$1:$H$1),LN(D2276:H2276),LN(Calculations!$B$2))),0)</f>
        <v>5.7412301148146081E-4</v>
      </c>
    </row>
    <row r="2277" spans="1:9" x14ac:dyDescent="0.35">
      <c r="A2277">
        <v>-87.5</v>
      </c>
      <c r="B2277">
        <v>27</v>
      </c>
      <c r="C2277">
        <f>ASIN(SQRT((SIN(RADIANS(PARAMETERS!$D$8-B2277)/2)*SIN(RADIANS(PARAMETERS!$D$8-B2277)/2))+(COS(RADIANS(B2277))*COS(RADIANS(PARAMETERS!$D$8))*SIN(RADIANS(PARAMETERS!$D$9-A2277)/2)*SIN(RADIANS(PARAMETERS!$D$9-A2277)/2))))*2*3958.756</f>
        <v>1900.2219633116342</v>
      </c>
      <c r="D2277">
        <v>8.6358480453490998</v>
      </c>
      <c r="E2277">
        <v>14.114068984985</v>
      </c>
      <c r="F2277">
        <v>23.548503875731999</v>
      </c>
      <c r="G2277">
        <v>31.176795959473001</v>
      </c>
      <c r="H2277">
        <v>42.690994262695</v>
      </c>
      <c r="I2277" s="10">
        <f>IFERROR(EXP(TREND(LN($D$1:$H$1),LN(D2277:H2277),LN(Calculations!$B$2))),0)</f>
        <v>6.9729374489714221E-4</v>
      </c>
    </row>
    <row r="2278" spans="1:9" x14ac:dyDescent="0.35">
      <c r="A2278">
        <v>-87</v>
      </c>
      <c r="B2278">
        <v>27</v>
      </c>
      <c r="C2278">
        <f>ASIN(SQRT((SIN(RADIANS(PARAMETERS!$D$8-B2278)/2)*SIN(RADIANS(PARAMETERS!$D$8-B2278)/2))+(COS(RADIANS(B2278))*COS(RADIANS(PARAMETERS!$D$8))*SIN(RADIANS(PARAMETERS!$D$9-A2278)/2)*SIN(RADIANS(PARAMETERS!$D$9-A2278)/2))))*2*3958.756</f>
        <v>1871.2363326805489</v>
      </c>
      <c r="D2278">
        <v>9.5860071182250994</v>
      </c>
      <c r="E2278">
        <v>16.166297912598001</v>
      </c>
      <c r="F2278">
        <v>28.047214508056999</v>
      </c>
      <c r="G2278">
        <v>37.429042816162003</v>
      </c>
      <c r="H2278">
        <v>52.511840820312997</v>
      </c>
      <c r="I2278" s="10">
        <f>IFERROR(EXP(TREND(LN($D$1:$H$1),LN(D2278:H2278),LN(Calculations!$B$2))),0)</f>
        <v>8.9376758513295864E-4</v>
      </c>
    </row>
    <row r="2279" spans="1:9" x14ac:dyDescent="0.35">
      <c r="A2279">
        <v>-86.5</v>
      </c>
      <c r="B2279">
        <v>27</v>
      </c>
      <c r="C2279">
        <f>ASIN(SQRT((SIN(RADIANS(PARAMETERS!$D$8-B2279)/2)*SIN(RADIANS(PARAMETERS!$D$8-B2279)/2))+(COS(RADIANS(B2279))*COS(RADIANS(PARAMETERS!$D$8))*SIN(RADIANS(PARAMETERS!$D$9-A2279)/2)*SIN(RADIANS(PARAMETERS!$D$9-A2279)/2))))*2*3958.756</f>
        <v>1842.346653988538</v>
      </c>
      <c r="D2279">
        <v>8.8861055374146005</v>
      </c>
      <c r="E2279">
        <v>15.297924995421999</v>
      </c>
      <c r="F2279">
        <v>26.877674102783001</v>
      </c>
      <c r="G2279">
        <v>35.888366699218999</v>
      </c>
      <c r="H2279">
        <v>50.383388519287003</v>
      </c>
      <c r="I2279" s="10">
        <f>IFERROR(EXP(TREND(LN($D$1:$H$1),LN(D2279:H2279),LN(Calculations!$B$2))),0)</f>
        <v>8.4002617487030857E-4</v>
      </c>
    </row>
    <row r="2280" spans="1:9" x14ac:dyDescent="0.35">
      <c r="A2280">
        <v>-86</v>
      </c>
      <c r="B2280">
        <v>27</v>
      </c>
      <c r="C2280">
        <f>ASIN(SQRT((SIN(RADIANS(PARAMETERS!$D$8-B2280)/2)*SIN(RADIANS(PARAMETERS!$D$8-B2280)/2))+(COS(RADIANS(B2280))*COS(RADIANS(PARAMETERS!$D$8))*SIN(RADIANS(PARAMETERS!$D$9-A2280)/2)*SIN(RADIANS(PARAMETERS!$D$9-A2280)/2))))*2*3958.756</f>
        <v>1813.5578402008568</v>
      </c>
      <c r="D2280">
        <v>6.2003717422484996</v>
      </c>
      <c r="E2280">
        <v>10.601145744324</v>
      </c>
      <c r="F2280">
        <v>18.248176574706999</v>
      </c>
      <c r="G2280">
        <v>25.211673736571999</v>
      </c>
      <c r="H2280">
        <v>35.260444641112997</v>
      </c>
      <c r="I2280" s="10">
        <f>IFERROR(EXP(TREND(LN($D$1:$H$1),LN(D2280:H2280),LN(Calculations!$B$2))),0)</f>
        <v>5.2023440504187066E-4</v>
      </c>
    </row>
    <row r="2281" spans="1:9" x14ac:dyDescent="0.35">
      <c r="A2281">
        <v>-85.5</v>
      </c>
      <c r="B2281">
        <v>27</v>
      </c>
      <c r="C2281">
        <f>ASIN(SQRT((SIN(RADIANS(PARAMETERS!$D$8-B2281)/2)*SIN(RADIANS(PARAMETERS!$D$8-B2281)/2))+(COS(RADIANS(B2281))*COS(RADIANS(PARAMETERS!$D$8))*SIN(RADIANS(PARAMETERS!$D$9-A2281)/2)*SIN(RADIANS(PARAMETERS!$D$9-A2281)/2))))*2*3958.756</f>
        <v>1784.8750972665898</v>
      </c>
      <c r="D2281">
        <v>3.8567337989807</v>
      </c>
      <c r="E2281">
        <v>6.2171964645386</v>
      </c>
      <c r="F2281">
        <v>10.10383605957</v>
      </c>
      <c r="G2281">
        <v>13.185784339905</v>
      </c>
      <c r="H2281">
        <v>17.575471878051999</v>
      </c>
      <c r="I2281" s="10">
        <f>IFERROR(EXP(TREND(LN($D$1:$H$1),LN(D2281:H2281),LN(Calculations!$B$2))),0)</f>
        <v>1.9040747557747136E-4</v>
      </c>
    </row>
    <row r="2282" spans="1:9" x14ac:dyDescent="0.35">
      <c r="A2282">
        <v>-85</v>
      </c>
      <c r="B2282">
        <v>27</v>
      </c>
      <c r="C2282">
        <f>ASIN(SQRT((SIN(RADIANS(PARAMETERS!$D$8-B2282)/2)*SIN(RADIANS(PARAMETERS!$D$8-B2282)/2))+(COS(RADIANS(B2282))*COS(RADIANS(PARAMETERS!$D$8))*SIN(RADIANS(PARAMETERS!$D$9-A2282)/2)*SIN(RADIANS(PARAMETERS!$D$9-A2282)/2))))*2*3958.756</f>
        <v>1756.3039451257371</v>
      </c>
      <c r="D2282">
        <v>2.5764410495757999</v>
      </c>
      <c r="E2282">
        <v>4.0365371704101998</v>
      </c>
      <c r="F2282">
        <v>6.4497623443604004</v>
      </c>
      <c r="G2282">
        <v>8.3529062271118004</v>
      </c>
      <c r="H2282">
        <v>11.313645362854</v>
      </c>
      <c r="I2282" s="10">
        <f>IFERROR(EXP(TREND(LN($D$1:$H$1),LN(D2282:H2282),LN(Calculations!$B$2))),0)</f>
        <v>9.1706114953984719E-5</v>
      </c>
    </row>
    <row r="2283" spans="1:9" x14ac:dyDescent="0.35">
      <c r="A2283">
        <v>-84.5</v>
      </c>
      <c r="B2283">
        <v>27</v>
      </c>
      <c r="C2283">
        <f>ASIN(SQRT((SIN(RADIANS(PARAMETERS!$D$8-B2283)/2)*SIN(RADIANS(PARAMETERS!$D$8-B2283)/2))+(COS(RADIANS(B2283))*COS(RADIANS(PARAMETERS!$D$8))*SIN(RADIANS(PARAMETERS!$D$9-A2283)/2)*SIN(RADIANS(PARAMETERS!$D$9-A2283)/2))))*2*3958.756</f>
        <v>1727.8502403543</v>
      </c>
      <c r="D2283">
        <v>1.7693136930466</v>
      </c>
      <c r="E2283">
        <v>2.8056411743164</v>
      </c>
      <c r="F2283">
        <v>4.5226626396179004</v>
      </c>
      <c r="G2283">
        <v>5.8599057197570996</v>
      </c>
      <c r="H2283">
        <v>7.7490568161011</v>
      </c>
      <c r="I2283" s="10">
        <f>IFERROR(EXP(TREND(LN($D$1:$H$1),LN(D2283:H2283),LN(Calculations!$B$2))),0)</f>
        <v>5.2683797320513646E-5</v>
      </c>
    </row>
    <row r="2284" spans="1:9" x14ac:dyDescent="0.35">
      <c r="A2284">
        <v>-84</v>
      </c>
      <c r="B2284">
        <v>27</v>
      </c>
      <c r="C2284">
        <f>ASIN(SQRT((SIN(RADIANS(PARAMETERS!$D$8-B2284)/2)*SIN(RADIANS(PARAMETERS!$D$8-B2284)/2))+(COS(RADIANS(B2284))*COS(RADIANS(PARAMETERS!$D$8))*SIN(RADIANS(PARAMETERS!$D$9-A2284)/2)*SIN(RADIANS(PARAMETERS!$D$9-A2284)/2))))*2*3958.756</f>
        <v>1699.5202005732717</v>
      </c>
      <c r="D2284">
        <v>1.2266561985016</v>
      </c>
      <c r="E2284">
        <v>1.9560109376907</v>
      </c>
      <c r="F2284">
        <v>3.1381645202636999</v>
      </c>
      <c r="G2284">
        <v>4.1194000244140998</v>
      </c>
      <c r="H2284">
        <v>5.5548138618468998</v>
      </c>
      <c r="I2284" s="10">
        <f>IFERROR(EXP(TREND(LN($D$1:$H$1),LN(D2284:H2284),LN(Calculations!$B$2))),0)</f>
        <v>3.2459701975053649E-5</v>
      </c>
    </row>
    <row r="2285" spans="1:9" x14ac:dyDescent="0.35">
      <c r="A2285">
        <v>-83.5</v>
      </c>
      <c r="B2285">
        <v>27</v>
      </c>
      <c r="C2285">
        <f>ASIN(SQRT((SIN(RADIANS(PARAMETERS!$D$8-B2285)/2)*SIN(RADIANS(PARAMETERS!$D$8-B2285)/2))+(COS(RADIANS(B2285))*COS(RADIANS(PARAMETERS!$D$8))*SIN(RADIANS(PARAMETERS!$D$9-A2285)/2)*SIN(RADIANS(PARAMETERS!$D$9-A2285)/2))))*2*3958.756</f>
        <v>1671.3204307544956</v>
      </c>
      <c r="D2285">
        <v>0.89444792270660001</v>
      </c>
      <c r="E2285">
        <v>1.3768109083175999</v>
      </c>
      <c r="F2285">
        <v>2.2746958732604998</v>
      </c>
      <c r="G2285">
        <v>2.9397509098053001</v>
      </c>
      <c r="H2285">
        <v>3.9720213413239001</v>
      </c>
      <c r="I2285" s="10">
        <f>IFERROR(EXP(TREND(LN($D$1:$H$1),LN(D2285:H2285),LN(Calculations!$B$2))),0)</f>
        <v>1.9081426872226137E-5</v>
      </c>
    </row>
    <row r="2286" spans="1:9" x14ac:dyDescent="0.35">
      <c r="A2286">
        <v>-83</v>
      </c>
      <c r="B2286">
        <v>27</v>
      </c>
      <c r="C2286">
        <f>ASIN(SQRT((SIN(RADIANS(PARAMETERS!$D$8-B2286)/2)*SIN(RADIANS(PARAMETERS!$D$8-B2286)/2))+(COS(RADIANS(B2286))*COS(RADIANS(PARAMETERS!$D$8))*SIN(RADIANS(PARAMETERS!$D$9-A2286)/2)*SIN(RADIANS(PARAMETERS!$D$9-A2286)/2))))*2*3958.756</f>
        <v>1643.2579515629798</v>
      </c>
      <c r="D2286">
        <v>0.66661113500595004</v>
      </c>
      <c r="E2286">
        <v>0.99714654684066995</v>
      </c>
      <c r="F2286">
        <v>1.5961291790009</v>
      </c>
      <c r="G2286">
        <v>2.1248848438263002</v>
      </c>
      <c r="H2286">
        <v>2.8415429592132999</v>
      </c>
      <c r="I2286" s="10">
        <f>IFERROR(EXP(TREND(LN($D$1:$H$1),LN(D2286:H2286),LN(Calculations!$B$2))),0)</f>
        <v>1.0277129662216102E-5</v>
      </c>
    </row>
    <row r="2287" spans="1:9" x14ac:dyDescent="0.35">
      <c r="A2287">
        <v>-82.5</v>
      </c>
      <c r="B2287">
        <v>27</v>
      </c>
      <c r="C2287">
        <f>ASIN(SQRT((SIN(RADIANS(PARAMETERS!$D$8-B2287)/2)*SIN(RADIANS(PARAMETERS!$D$8-B2287)/2))+(COS(RADIANS(B2287))*COS(RADIANS(PARAMETERS!$D$8))*SIN(RADIANS(PARAMETERS!$D$9-A2287)/2)*SIN(RADIANS(PARAMETERS!$D$9-A2287)/2))))*2*3958.756</f>
        <v>1615.3402298811404</v>
      </c>
      <c r="D2287">
        <v>0.53016549348830999</v>
      </c>
      <c r="E2287">
        <v>0.77912771701812999</v>
      </c>
      <c r="F2287">
        <v>1.2216163873671999</v>
      </c>
      <c r="G2287">
        <v>1.6059740781784</v>
      </c>
      <c r="H2287">
        <v>2.2138185501099001</v>
      </c>
      <c r="I2287" s="10">
        <f>IFERROR(EXP(TREND(LN($D$1:$H$1),LN(D2287:H2287),LN(Calculations!$B$2))),0)</f>
        <v>6.1344779828121465E-6</v>
      </c>
    </row>
    <row r="2288" spans="1:9" x14ac:dyDescent="0.35">
      <c r="A2288">
        <v>-82</v>
      </c>
      <c r="B2288">
        <v>27</v>
      </c>
      <c r="C2288">
        <f>ASIN(SQRT((SIN(RADIANS(PARAMETERS!$D$8-B2288)/2)*SIN(RADIANS(PARAMETERS!$D$8-B2288)/2))+(COS(RADIANS(B2288))*COS(RADIANS(PARAMETERS!$D$8))*SIN(RADIANS(PARAMETERS!$D$9-A2288)/2)*SIN(RADIANS(PARAMETERS!$D$9-A2288)/2))))*2*3958.756</f>
        <v>1587.5752116652093</v>
      </c>
      <c r="D2288">
        <v>0.37854349613190003</v>
      </c>
      <c r="E2288">
        <v>0.54749178886413996</v>
      </c>
      <c r="F2288">
        <v>0.84256160259247004</v>
      </c>
      <c r="G2288">
        <v>1.0951595306396</v>
      </c>
      <c r="H2288">
        <v>1.4896986484528001</v>
      </c>
      <c r="I2288" s="10">
        <f>IFERROR(EXP(TREND(LN($D$1:$H$1),LN(D2288:H2288),LN(Calculations!$B$2))),0)</f>
        <v>2.6404219576562312E-6</v>
      </c>
    </row>
    <row r="2289" spans="1:9" x14ac:dyDescent="0.35">
      <c r="A2289">
        <v>-81.5</v>
      </c>
      <c r="B2289">
        <v>27</v>
      </c>
      <c r="C2289">
        <f>ASIN(SQRT((SIN(RADIANS(PARAMETERS!$D$8-B2289)/2)*SIN(RADIANS(PARAMETERS!$D$8-B2289)/2))+(COS(RADIANS(B2289))*COS(RADIANS(PARAMETERS!$D$8))*SIN(RADIANS(PARAMETERS!$D$9-A2289)/2)*SIN(RADIANS(PARAMETERS!$D$9-A2289)/2))))*2*3958.756</f>
        <v>1559.9713572871931</v>
      </c>
      <c r="D2289">
        <v>0.22587825357913999</v>
      </c>
      <c r="E2289">
        <v>0.31761434674263</v>
      </c>
      <c r="F2289">
        <v>0.47296541929245001</v>
      </c>
      <c r="G2289">
        <v>0.60257422924042003</v>
      </c>
      <c r="H2289">
        <v>0.80062562227249001</v>
      </c>
      <c r="I2289" s="10">
        <f>IFERROR(EXP(TREND(LN($D$1:$H$1),LN(D2289:H2289),LN(Calculations!$B$2))),0)</f>
        <v>5.6675447029231894E-7</v>
      </c>
    </row>
    <row r="2290" spans="1:9" x14ac:dyDescent="0.35">
      <c r="A2290">
        <v>-81</v>
      </c>
      <c r="B2290">
        <v>27</v>
      </c>
      <c r="C2290">
        <f>ASIN(SQRT((SIN(RADIANS(PARAMETERS!$D$8-B2290)/2)*SIN(RADIANS(PARAMETERS!$D$8-B2290)/2))+(COS(RADIANS(B2290))*COS(RADIANS(PARAMETERS!$D$8))*SIN(RADIANS(PARAMETERS!$D$9-A2290)/2)*SIN(RADIANS(PARAMETERS!$D$9-A2290)/2))))*2*3958.756</f>
        <v>1532.5376795166787</v>
      </c>
      <c r="D2290">
        <v>0.17546272277832001</v>
      </c>
      <c r="E2290">
        <v>0.23319789767265001</v>
      </c>
      <c r="F2290">
        <v>0.32512363791465998</v>
      </c>
      <c r="G2290">
        <v>0.39795228838920998</v>
      </c>
      <c r="H2290">
        <v>0.50446885824203003</v>
      </c>
      <c r="I2290" s="10">
        <f>IFERROR(EXP(TREND(LN($D$1:$H$1),LN(D2290:H2290),LN(Calculations!$B$2))),0)</f>
        <v>5.6734426246726583E-8</v>
      </c>
    </row>
    <row r="2291" spans="1:9" x14ac:dyDescent="0.35">
      <c r="A2291">
        <v>-80.5</v>
      </c>
      <c r="B2291">
        <v>27</v>
      </c>
      <c r="C2291">
        <f>ASIN(SQRT((SIN(RADIANS(PARAMETERS!$D$8-B2291)/2)*SIN(RADIANS(PARAMETERS!$D$8-B2291)/2))+(COS(RADIANS(B2291))*COS(RADIANS(PARAMETERS!$D$8))*SIN(RADIANS(PARAMETERS!$D$9-A2291)/2)*SIN(RADIANS(PARAMETERS!$D$9-A2291)/2))))*2*3958.756</f>
        <v>1505.2837842946849</v>
      </c>
      <c r="D2291">
        <v>0.1697139441967</v>
      </c>
      <c r="E2291">
        <v>0.22093130648136</v>
      </c>
      <c r="F2291">
        <v>0.30065399408339999</v>
      </c>
      <c r="G2291">
        <v>0.3626221716404</v>
      </c>
      <c r="H2291">
        <v>0.45180785655974998</v>
      </c>
      <c r="I2291" s="10">
        <f>IFERROR(EXP(TREND(LN($D$1:$H$1),LN(D2291:H2291),LN(Calculations!$B$2))),0)</f>
        <v>2.185288619988804E-8</v>
      </c>
    </row>
    <row r="2292" spans="1:9" x14ac:dyDescent="0.35">
      <c r="A2292">
        <v>-80</v>
      </c>
      <c r="B2292">
        <v>27</v>
      </c>
      <c r="C2292">
        <f>ASIN(SQRT((SIN(RADIANS(PARAMETERS!$D$8-B2292)/2)*SIN(RADIANS(PARAMETERS!$D$8-B2292)/2))+(COS(RADIANS(B2292))*COS(RADIANS(PARAMETERS!$D$8))*SIN(RADIANS(PARAMETERS!$D$9-A2292)/2)*SIN(RADIANS(PARAMETERS!$D$9-A2292)/2))))*2*3958.756</f>
        <v>1478.2199144456608</v>
      </c>
      <c r="D2292">
        <v>0.16574637591839</v>
      </c>
      <c r="E2292">
        <v>0.21287681162357</v>
      </c>
      <c r="F2292">
        <v>0.28516584634781</v>
      </c>
      <c r="G2292">
        <v>0.34066244959830999</v>
      </c>
      <c r="H2292">
        <v>0.41970258951187001</v>
      </c>
      <c r="I2292" s="10">
        <f>IFERROR(EXP(TREND(LN($D$1:$H$1),LN(D2292:H2292),LN(Calculations!$B$2))),0)</f>
        <v>1.0739209509280611E-8</v>
      </c>
    </row>
    <row r="2293" spans="1:9" x14ac:dyDescent="0.35">
      <c r="A2293">
        <v>-79.5</v>
      </c>
      <c r="B2293">
        <v>27</v>
      </c>
      <c r="C2293">
        <f>ASIN(SQRT((SIN(RADIANS(PARAMETERS!$D$8-B2293)/2)*SIN(RADIANS(PARAMETERS!$D$8-B2293)/2))+(COS(RADIANS(B2293))*COS(RADIANS(PARAMETERS!$D$8))*SIN(RADIANS(PARAMETERS!$D$9-A2293)/2)*SIN(RADIANS(PARAMETERS!$D$9-A2293)/2))))*2*3958.756</f>
        <v>1451.3569964624976</v>
      </c>
      <c r="D2293">
        <v>0.14578074216843001</v>
      </c>
      <c r="E2293">
        <v>0.18499985337256999</v>
      </c>
      <c r="F2293">
        <v>0.24437142908573001</v>
      </c>
      <c r="G2293">
        <v>0.28944960236549</v>
      </c>
      <c r="H2293">
        <v>0.35305619239807001</v>
      </c>
      <c r="I2293" s="10">
        <f>IFERROR(EXP(TREND(LN($D$1:$H$1),LN(D2293:H2293),LN(Calculations!$B$2))),0)</f>
        <v>4.0387369401050648E-9</v>
      </c>
    </row>
    <row r="2294" spans="1:9" x14ac:dyDescent="0.35">
      <c r="A2294">
        <v>-79</v>
      </c>
      <c r="B2294">
        <v>27</v>
      </c>
      <c r="C2294">
        <f>ASIN(SQRT((SIN(RADIANS(PARAMETERS!$D$8-B2294)/2)*SIN(RADIANS(PARAMETERS!$D$8-B2294)/2))+(COS(RADIANS(B2294))*COS(RADIANS(PARAMETERS!$D$8))*SIN(RADIANS(PARAMETERS!$D$9-A2294)/2)*SIN(RADIANS(PARAMETERS!$D$9-A2294)/2))))*2*3958.756</f>
        <v>1424.7066904814776</v>
      </c>
      <c r="D2294">
        <v>0.11640417575836</v>
      </c>
      <c r="E2294">
        <v>0.14573447406292001</v>
      </c>
      <c r="F2294">
        <v>0.1894850730896</v>
      </c>
      <c r="G2294">
        <v>0.22229066491127</v>
      </c>
      <c r="H2294">
        <v>0.26809680461884</v>
      </c>
      <c r="I2294" s="10">
        <f>IFERROR(EXP(TREND(LN($D$1:$H$1),LN(D2294:H2294),LN(Calculations!$B$2))),0)</f>
        <v>9.4887390861012926E-10</v>
      </c>
    </row>
    <row r="2295" spans="1:9" x14ac:dyDescent="0.35">
      <c r="A2295">
        <v>-78.5</v>
      </c>
      <c r="B2295">
        <v>27</v>
      </c>
      <c r="C2295">
        <f>ASIN(SQRT((SIN(RADIANS(PARAMETERS!$D$8-B2295)/2)*SIN(RADIANS(PARAMETERS!$D$8-B2295)/2))+(COS(RADIANS(B2295))*COS(RADIANS(PARAMETERS!$D$8))*SIN(RADIANS(PARAMETERS!$D$9-A2295)/2)*SIN(RADIANS(PARAMETERS!$D$9-A2295)/2))))*2*3958.756</f>
        <v>1398.2814435377866</v>
      </c>
      <c r="D2295">
        <v>9.1768965125084007E-2</v>
      </c>
      <c r="E2295">
        <v>0.11254603415728</v>
      </c>
      <c r="F2295">
        <v>0.14284870028496</v>
      </c>
      <c r="G2295">
        <v>0.16514155268669001</v>
      </c>
      <c r="H2295">
        <v>0.19577477872372001</v>
      </c>
      <c r="I2295" s="10">
        <f>IFERROR(EXP(TREND(LN($D$1:$H$1),LN(D2295:H2295),LN(Calculations!$B$2))),0)</f>
        <v>9.9078233174517638E-11</v>
      </c>
    </row>
    <row r="2296" spans="1:9" x14ac:dyDescent="0.35">
      <c r="A2296">
        <v>-78</v>
      </c>
      <c r="B2296">
        <v>27</v>
      </c>
      <c r="C2296">
        <f>ASIN(SQRT((SIN(RADIANS(PARAMETERS!$D$8-B2296)/2)*SIN(RADIANS(PARAMETERS!$D$8-B2296)/2))+(COS(RADIANS(B2296))*COS(RADIANS(PARAMETERS!$D$8))*SIN(RADIANS(PARAMETERS!$D$9-A2296)/2)*SIN(RADIANS(PARAMETERS!$D$9-A2296)/2))))*2*3958.756</f>
        <v>1372.0945461552983</v>
      </c>
      <c r="D2296">
        <v>0</v>
      </c>
      <c r="E2296">
        <v>0</v>
      </c>
      <c r="F2296">
        <v>0</v>
      </c>
      <c r="G2296">
        <v>0</v>
      </c>
      <c r="H2296">
        <v>0</v>
      </c>
      <c r="I2296" s="10">
        <f>IFERROR(EXP(TREND(LN($D$1:$H$1),LN(D2296:H2296),LN(Calculations!$B$2))),0)</f>
        <v>0</v>
      </c>
    </row>
    <row r="2297" spans="1:9" x14ac:dyDescent="0.35">
      <c r="A2297">
        <v>-77.5</v>
      </c>
      <c r="B2297">
        <v>27</v>
      </c>
      <c r="C2297">
        <f>ASIN(SQRT((SIN(RADIANS(PARAMETERS!$D$8-B2297)/2)*SIN(RADIANS(PARAMETERS!$D$8-B2297)/2))+(COS(RADIANS(B2297))*COS(RADIANS(PARAMETERS!$D$8))*SIN(RADIANS(PARAMETERS!$D$9-A2297)/2)*SIN(RADIANS(PARAMETERS!$D$9-A2297)/2))))*2*3958.756</f>
        <v>1346.1601922743378</v>
      </c>
      <c r="D2297">
        <v>0</v>
      </c>
      <c r="E2297">
        <v>0</v>
      </c>
      <c r="F2297">
        <v>0</v>
      </c>
      <c r="G2297">
        <v>0</v>
      </c>
      <c r="H2297">
        <v>0</v>
      </c>
      <c r="I2297" s="10">
        <f>IFERROR(EXP(TREND(LN($D$1:$H$1),LN(D2297:H2297),LN(Calculations!$B$2))),0)</f>
        <v>0</v>
      </c>
    </row>
    <row r="2298" spans="1:9" x14ac:dyDescent="0.35">
      <c r="A2298">
        <v>-77</v>
      </c>
      <c r="B2298">
        <v>27</v>
      </c>
      <c r="C2298">
        <f>ASIN(SQRT((SIN(RADIANS(PARAMETERS!$D$8-B2298)/2)*SIN(RADIANS(PARAMETERS!$D$8-B2298)/2))+(COS(RADIANS(B2298))*COS(RADIANS(PARAMETERS!$D$8))*SIN(RADIANS(PARAMETERS!$D$9-A2298)/2)*SIN(RADIANS(PARAMETERS!$D$9-A2298)/2))))*2*3958.756</f>
        <v>1320.4935424549237</v>
      </c>
      <c r="D2298">
        <v>0</v>
      </c>
      <c r="E2298">
        <v>0</v>
      </c>
      <c r="F2298">
        <v>0</v>
      </c>
      <c r="G2298">
        <v>0</v>
      </c>
      <c r="H2298">
        <v>0</v>
      </c>
      <c r="I2298" s="10">
        <f>IFERROR(EXP(TREND(LN($D$1:$H$1),LN(D2298:H2298),LN(Calculations!$B$2))),0)</f>
        <v>0</v>
      </c>
    </row>
    <row r="2299" spans="1:9" x14ac:dyDescent="0.35">
      <c r="A2299">
        <v>-76.5</v>
      </c>
      <c r="B2299">
        <v>27</v>
      </c>
      <c r="C2299">
        <f>ASIN(SQRT((SIN(RADIANS(PARAMETERS!$D$8-B2299)/2)*SIN(RADIANS(PARAMETERS!$D$8-B2299)/2))+(COS(RADIANS(B2299))*COS(RADIANS(PARAMETERS!$D$8))*SIN(RADIANS(PARAMETERS!$D$9-A2299)/2)*SIN(RADIANS(PARAMETERS!$D$9-A2299)/2))))*2*3958.756</f>
        <v>1295.1107902071421</v>
      </c>
      <c r="D2299">
        <v>0</v>
      </c>
      <c r="E2299">
        <v>0</v>
      </c>
      <c r="F2299">
        <v>0</v>
      </c>
      <c r="G2299">
        <v>0</v>
      </c>
      <c r="H2299">
        <v>0</v>
      </c>
      <c r="I2299" s="10">
        <f>IFERROR(EXP(TREND(LN($D$1:$H$1),LN(D2299:H2299),LN(Calculations!$B$2))),0)</f>
        <v>0</v>
      </c>
    </row>
    <row r="2300" spans="1:9" x14ac:dyDescent="0.35">
      <c r="A2300">
        <v>-76</v>
      </c>
      <c r="B2300">
        <v>27</v>
      </c>
      <c r="C2300">
        <f>ASIN(SQRT((SIN(RADIANS(PARAMETERS!$D$8-B2300)/2)*SIN(RADIANS(PARAMETERS!$D$8-B2300)/2))+(COS(RADIANS(B2300))*COS(RADIANS(PARAMETERS!$D$8))*SIN(RADIANS(PARAMETERS!$D$9-A2300)/2)*SIN(RADIANS(PARAMETERS!$D$9-A2300)/2))))*2*3958.756</f>
        <v>1270.0292311906705</v>
      </c>
      <c r="D2300">
        <v>0</v>
      </c>
      <c r="E2300">
        <v>0</v>
      </c>
      <c r="F2300">
        <v>0</v>
      </c>
      <c r="G2300">
        <v>0</v>
      </c>
      <c r="H2300">
        <v>0</v>
      </c>
      <c r="I2300" s="10">
        <f>IFERROR(EXP(TREND(LN($D$1:$H$1),LN(D2300:H2300),LN(Calculations!$B$2))),0)</f>
        <v>0</v>
      </c>
    </row>
    <row r="2301" spans="1:9" x14ac:dyDescent="0.35">
      <c r="A2301">
        <v>-75.5</v>
      </c>
      <c r="B2301">
        <v>27</v>
      </c>
      <c r="C2301">
        <f>ASIN(SQRT((SIN(RADIANS(PARAMETERS!$D$8-B2301)/2)*SIN(RADIANS(PARAMETERS!$D$8-B2301)/2))+(COS(RADIANS(B2301))*COS(RADIANS(PARAMETERS!$D$8))*SIN(RADIANS(PARAMETERS!$D$9-A2301)/2)*SIN(RADIANS(PARAMETERS!$D$9-A2301)/2))))*2*3958.756</f>
        <v>1245.267334887511</v>
      </c>
      <c r="D2301">
        <v>0</v>
      </c>
      <c r="E2301">
        <v>0</v>
      </c>
      <c r="F2301">
        <v>0</v>
      </c>
      <c r="G2301">
        <v>0</v>
      </c>
      <c r="H2301">
        <v>0</v>
      </c>
      <c r="I2301" s="10">
        <f>IFERROR(EXP(TREND(LN($D$1:$H$1),LN(D2301:H2301),LN(Calculations!$B$2))),0)</f>
        <v>0</v>
      </c>
    </row>
    <row r="2302" spans="1:9" x14ac:dyDescent="0.35">
      <c r="A2302">
        <v>-75</v>
      </c>
      <c r="B2302">
        <v>27</v>
      </c>
      <c r="C2302">
        <f>ASIN(SQRT((SIN(RADIANS(PARAMETERS!$D$8-B2302)/2)*SIN(RADIANS(PARAMETERS!$D$8-B2302)/2))+(COS(RADIANS(B2302))*COS(RADIANS(PARAMETERS!$D$8))*SIN(RADIANS(PARAMETERS!$D$9-A2302)/2)*SIN(RADIANS(PARAMETERS!$D$9-A2302)/2))))*2*3958.756</f>
        <v>1220.8448181805998</v>
      </c>
      <c r="D2302">
        <v>0</v>
      </c>
      <c r="E2302">
        <v>0</v>
      </c>
      <c r="F2302">
        <v>0</v>
      </c>
      <c r="G2302">
        <v>0</v>
      </c>
      <c r="H2302">
        <v>0</v>
      </c>
      <c r="I2302" s="10">
        <f>IFERROR(EXP(TREND(LN($D$1:$H$1),LN(D2302:H2302),LN(Calculations!$B$2))),0)</f>
        <v>0</v>
      </c>
    </row>
    <row r="2303" spans="1:9" x14ac:dyDescent="0.35">
      <c r="A2303">
        <v>-74.5</v>
      </c>
      <c r="B2303">
        <v>27</v>
      </c>
      <c r="C2303">
        <f>ASIN(SQRT((SIN(RADIANS(PARAMETERS!$D$8-B2303)/2)*SIN(RADIANS(PARAMETERS!$D$8-B2303)/2))+(COS(RADIANS(B2303))*COS(RADIANS(PARAMETERS!$D$8))*SIN(RADIANS(PARAMETERS!$D$9-A2303)/2)*SIN(RADIANS(PARAMETERS!$D$9-A2303)/2))))*2*3958.756</f>
        <v>1196.7827200607292</v>
      </c>
      <c r="D2303">
        <v>0</v>
      </c>
      <c r="E2303">
        <v>0</v>
      </c>
      <c r="F2303">
        <v>0</v>
      </c>
      <c r="G2303">
        <v>0</v>
      </c>
      <c r="H2303">
        <v>0</v>
      </c>
      <c r="I2303" s="10">
        <f>IFERROR(EXP(TREND(LN($D$1:$H$1),LN(D2303:H2303),LN(Calculations!$B$2))),0)</f>
        <v>0</v>
      </c>
    </row>
    <row r="2304" spans="1:9" x14ac:dyDescent="0.35">
      <c r="A2304">
        <v>-74</v>
      </c>
      <c r="B2304">
        <v>27</v>
      </c>
      <c r="C2304">
        <f>ASIN(SQRT((SIN(RADIANS(PARAMETERS!$D$8-B2304)/2)*SIN(RADIANS(PARAMETERS!$D$8-B2304)/2))+(COS(RADIANS(B2304))*COS(RADIANS(PARAMETERS!$D$8))*SIN(RADIANS(PARAMETERS!$D$9-A2304)/2)*SIN(RADIANS(PARAMETERS!$D$9-A2304)/2))))*2*3958.756</f>
        <v>1173.1034764294964</v>
      </c>
      <c r="D2304">
        <v>0</v>
      </c>
      <c r="E2304">
        <v>0</v>
      </c>
      <c r="F2304">
        <v>0</v>
      </c>
      <c r="G2304">
        <v>0</v>
      </c>
      <c r="H2304">
        <v>0</v>
      </c>
      <c r="I2304" s="10">
        <f>IFERROR(EXP(TREND(LN($D$1:$H$1),LN(D2304:H2304),LN(Calculations!$B$2))),0)</f>
        <v>0</v>
      </c>
    </row>
    <row r="2305" spans="1:9" x14ac:dyDescent="0.35">
      <c r="A2305">
        <v>-73.5</v>
      </c>
      <c r="B2305">
        <v>27</v>
      </c>
      <c r="C2305">
        <f>ASIN(SQRT((SIN(RADIANS(PARAMETERS!$D$8-B2305)/2)*SIN(RADIANS(PARAMETERS!$D$8-B2305)/2))+(COS(RADIANS(B2305))*COS(RADIANS(PARAMETERS!$D$8))*SIN(RADIANS(PARAMETERS!$D$9-A2305)/2)*SIN(RADIANS(PARAMETERS!$D$9-A2305)/2))))*2*3958.756</f>
        <v>1149.8309936614053</v>
      </c>
      <c r="D2305">
        <v>0</v>
      </c>
      <c r="E2305">
        <v>0</v>
      </c>
      <c r="F2305">
        <v>0</v>
      </c>
      <c r="G2305">
        <v>0</v>
      </c>
      <c r="H2305">
        <v>0</v>
      </c>
      <c r="I2305" s="10">
        <f>IFERROR(EXP(TREND(LN($D$1:$H$1),LN(D2305:H2305),LN(Calculations!$B$2))),0)</f>
        <v>0</v>
      </c>
    </row>
    <row r="2306" spans="1:9" x14ac:dyDescent="0.35">
      <c r="A2306">
        <v>-73</v>
      </c>
      <c r="B2306">
        <v>27</v>
      </c>
      <c r="C2306">
        <f>ASIN(SQRT((SIN(RADIANS(PARAMETERS!$D$8-B2306)/2)*SIN(RADIANS(PARAMETERS!$D$8-B2306)/2))+(COS(RADIANS(B2306))*COS(RADIANS(PARAMETERS!$D$8))*SIN(RADIANS(PARAMETERS!$D$9-A2306)/2)*SIN(RADIANS(PARAMETERS!$D$9-A2306)/2))))*2*3958.756</f>
        <v>1126.9907192290545</v>
      </c>
      <c r="D2306">
        <v>0</v>
      </c>
      <c r="E2306">
        <v>0</v>
      </c>
      <c r="F2306">
        <v>0</v>
      </c>
      <c r="G2306">
        <v>0</v>
      </c>
      <c r="H2306">
        <v>0</v>
      </c>
      <c r="I2306" s="10">
        <f>IFERROR(EXP(TREND(LN($D$1:$H$1),LN(D2306:H2306),LN(Calculations!$B$2))),0)</f>
        <v>0</v>
      </c>
    </row>
    <row r="2307" spans="1:9" x14ac:dyDescent="0.35">
      <c r="A2307">
        <v>-72.5</v>
      </c>
      <c r="B2307">
        <v>27</v>
      </c>
      <c r="C2307">
        <f>ASIN(SQRT((SIN(RADIANS(PARAMETERS!$D$8-B2307)/2)*SIN(RADIANS(PARAMETERS!$D$8-B2307)/2))+(COS(RADIANS(B2307))*COS(RADIANS(PARAMETERS!$D$8))*SIN(RADIANS(PARAMETERS!$D$9-A2307)/2)*SIN(RADIANS(PARAMETERS!$D$9-A2307)/2))))*2*3958.756</f>
        <v>1104.6097072781956</v>
      </c>
      <c r="D2307">
        <v>0</v>
      </c>
      <c r="E2307">
        <v>0</v>
      </c>
      <c r="F2307">
        <v>0</v>
      </c>
      <c r="G2307">
        <v>0</v>
      </c>
      <c r="H2307">
        <v>0</v>
      </c>
      <c r="I2307" s="10">
        <f>IFERROR(EXP(TREND(LN($D$1:$H$1),LN(D2307:H2307),LN(Calculations!$B$2))),0)</f>
        <v>0</v>
      </c>
    </row>
    <row r="2308" spans="1:9" x14ac:dyDescent="0.35">
      <c r="A2308">
        <v>-72</v>
      </c>
      <c r="B2308">
        <v>27</v>
      </c>
      <c r="C2308">
        <f>ASIN(SQRT((SIN(RADIANS(PARAMETERS!$D$8-B2308)/2)*SIN(RADIANS(PARAMETERS!$D$8-B2308)/2))+(COS(RADIANS(B2308))*COS(RADIANS(PARAMETERS!$D$8))*SIN(RADIANS(PARAMETERS!$D$9-A2308)/2)*SIN(RADIANS(PARAMETERS!$D$9-A2308)/2))))*2*3958.756</f>
        <v>1082.7166765636021</v>
      </c>
      <c r="D2308">
        <v>0</v>
      </c>
      <c r="E2308">
        <v>0</v>
      </c>
      <c r="F2308">
        <v>0</v>
      </c>
      <c r="G2308">
        <v>0</v>
      </c>
      <c r="H2308">
        <v>0</v>
      </c>
      <c r="I2308" s="10">
        <f>IFERROR(EXP(TREND(LN($D$1:$H$1),LN(D2308:H2308),LN(Calculations!$B$2))),0)</f>
        <v>0</v>
      </c>
    </row>
    <row r="2309" spans="1:9" x14ac:dyDescent="0.35">
      <c r="A2309">
        <v>-71.5</v>
      </c>
      <c r="B2309">
        <v>27</v>
      </c>
      <c r="C2309">
        <f>ASIN(SQRT((SIN(RADIANS(PARAMETERS!$D$8-B2309)/2)*SIN(RADIANS(PARAMETERS!$D$8-B2309)/2))+(COS(RADIANS(B2309))*COS(RADIANS(PARAMETERS!$D$8))*SIN(RADIANS(PARAMETERS!$D$9-A2309)/2)*SIN(RADIANS(PARAMETERS!$D$9-A2309)/2))))*2*3958.756</f>
        <v>1061.342057624978</v>
      </c>
      <c r="D2309">
        <v>0</v>
      </c>
      <c r="E2309">
        <v>0</v>
      </c>
      <c r="F2309">
        <v>0</v>
      </c>
      <c r="G2309">
        <v>0</v>
      </c>
      <c r="H2309">
        <v>0</v>
      </c>
      <c r="I2309" s="10">
        <f>IFERROR(EXP(TREND(LN($D$1:$H$1),LN(D2309:H2309),LN(Calculations!$B$2))),0)</f>
        <v>0</v>
      </c>
    </row>
    <row r="2310" spans="1:9" x14ac:dyDescent="0.35">
      <c r="A2310">
        <v>-71</v>
      </c>
      <c r="B2310">
        <v>27</v>
      </c>
      <c r="C2310">
        <f>ASIN(SQRT((SIN(RADIANS(PARAMETERS!$D$8-B2310)/2)*SIN(RADIANS(PARAMETERS!$D$8-B2310)/2))+(COS(RADIANS(B2310))*COS(RADIANS(PARAMETERS!$D$8))*SIN(RADIANS(PARAMETERS!$D$9-A2310)/2)*SIN(RADIANS(PARAMETERS!$D$9-A2310)/2))))*2*3958.756</f>
        <v>1040.5180255030934</v>
      </c>
      <c r="D2310">
        <v>0</v>
      </c>
      <c r="E2310">
        <v>0</v>
      </c>
      <c r="F2310">
        <v>0</v>
      </c>
      <c r="G2310">
        <v>0</v>
      </c>
      <c r="H2310">
        <v>0</v>
      </c>
      <c r="I2310" s="10">
        <f>IFERROR(EXP(TREND(LN($D$1:$H$1),LN(D2310:H2310),LN(Calculations!$B$2))),0)</f>
        <v>0</v>
      </c>
    </row>
    <row r="2311" spans="1:9" x14ac:dyDescent="0.35">
      <c r="A2311">
        <v>-70.5</v>
      </c>
      <c r="B2311">
        <v>27</v>
      </c>
      <c r="C2311">
        <f>ASIN(SQRT((SIN(RADIANS(PARAMETERS!$D$8-B2311)/2)*SIN(RADIANS(PARAMETERS!$D$8-B2311)/2))+(COS(RADIANS(B2311))*COS(RADIANS(PARAMETERS!$D$8))*SIN(RADIANS(PARAMETERS!$D$9-A2311)/2)*SIN(RADIANS(PARAMETERS!$D$9-A2311)/2))))*2*3958.756</f>
        <v>1020.2785136858535</v>
      </c>
      <c r="D2311">
        <v>0</v>
      </c>
      <c r="E2311">
        <v>0</v>
      </c>
      <c r="F2311">
        <v>0</v>
      </c>
      <c r="G2311">
        <v>0</v>
      </c>
      <c r="H2311">
        <v>0</v>
      </c>
      <c r="I2311" s="10">
        <f>IFERROR(EXP(TREND(LN($D$1:$H$1),LN(D2311:H2311),LN(Calculations!$B$2))),0)</f>
        <v>0</v>
      </c>
    </row>
    <row r="2312" spans="1:9" x14ac:dyDescent="0.35">
      <c r="A2312">
        <v>-70</v>
      </c>
      <c r="B2312">
        <v>27</v>
      </c>
      <c r="C2312">
        <f>ASIN(SQRT((SIN(RADIANS(PARAMETERS!$D$8-B2312)/2)*SIN(RADIANS(PARAMETERS!$D$8-B2312)/2))+(COS(RADIANS(B2312))*COS(RADIANS(PARAMETERS!$D$8))*SIN(RADIANS(PARAMETERS!$D$9-A2312)/2)*SIN(RADIANS(PARAMETERS!$D$9-A2312)/2))))*2*3958.756</f>
        <v>1000.6592043580084</v>
      </c>
      <c r="D2312">
        <v>0</v>
      </c>
      <c r="E2312">
        <v>0</v>
      </c>
      <c r="F2312">
        <v>0</v>
      </c>
      <c r="G2312">
        <v>0</v>
      </c>
      <c r="H2312">
        <v>0</v>
      </c>
      <c r="I2312" s="10">
        <f>IFERROR(EXP(TREND(LN($D$1:$H$1),LN(D2312:H2312),LN(Calculations!$B$2))),0)</f>
        <v>0</v>
      </c>
    </row>
    <row r="2313" spans="1:9" x14ac:dyDescent="0.35">
      <c r="A2313">
        <v>-69.5</v>
      </c>
      <c r="B2313">
        <v>27</v>
      </c>
      <c r="C2313">
        <f>ASIN(SQRT((SIN(RADIANS(PARAMETERS!$D$8-B2313)/2)*SIN(RADIANS(PARAMETERS!$D$8-B2313)/2))+(COS(RADIANS(B2313))*COS(RADIANS(PARAMETERS!$D$8))*SIN(RADIANS(PARAMETERS!$D$9-A2313)/2)*SIN(RADIANS(PARAMETERS!$D$9-A2313)/2))))*2*3958.756</f>
        <v>981.69748944476612</v>
      </c>
      <c r="D2313">
        <v>0</v>
      </c>
      <c r="E2313">
        <v>0</v>
      </c>
      <c r="F2313">
        <v>0</v>
      </c>
      <c r="G2313">
        <v>0</v>
      </c>
      <c r="H2313">
        <v>0</v>
      </c>
      <c r="I2313" s="10">
        <f>IFERROR(EXP(TREND(LN($D$1:$H$1),LN(D2313:H2313),LN(Calculations!$B$2))),0)</f>
        <v>0</v>
      </c>
    </row>
    <row r="2314" spans="1:9" x14ac:dyDescent="0.35">
      <c r="A2314">
        <v>-69</v>
      </c>
      <c r="B2314">
        <v>27</v>
      </c>
      <c r="C2314">
        <f>ASIN(SQRT((SIN(RADIANS(PARAMETERS!$D$8-B2314)/2)*SIN(RADIANS(PARAMETERS!$D$8-B2314)/2))+(COS(RADIANS(B2314))*COS(RADIANS(PARAMETERS!$D$8))*SIN(RADIANS(PARAMETERS!$D$9-A2314)/2)*SIN(RADIANS(PARAMETERS!$D$9-A2314)/2))))*2*3958.756</f>
        <v>963.43239644148491</v>
      </c>
      <c r="D2314">
        <v>0</v>
      </c>
      <c r="E2314">
        <v>0</v>
      </c>
      <c r="F2314">
        <v>0</v>
      </c>
      <c r="G2314">
        <v>0</v>
      </c>
      <c r="H2314">
        <v>0</v>
      </c>
      <c r="I2314" s="10">
        <f>IFERROR(EXP(TREND(LN($D$1:$H$1),LN(D2314:H2314),LN(Calculations!$B$2))),0)</f>
        <v>0</v>
      </c>
    </row>
    <row r="2315" spans="1:9" x14ac:dyDescent="0.35">
      <c r="A2315">
        <v>-68.5</v>
      </c>
      <c r="B2315">
        <v>27</v>
      </c>
      <c r="C2315">
        <f>ASIN(SQRT((SIN(RADIANS(PARAMETERS!$D$8-B2315)/2)*SIN(RADIANS(PARAMETERS!$D$8-B2315)/2))+(COS(RADIANS(B2315))*COS(RADIANS(PARAMETERS!$D$8))*SIN(RADIANS(PARAMETERS!$D$9-A2315)/2)*SIN(RADIANS(PARAMETERS!$D$9-A2315)/2))))*2*3958.756</f>
        <v>945.90447267774084</v>
      </c>
      <c r="D2315">
        <v>0</v>
      </c>
      <c r="E2315">
        <v>0</v>
      </c>
      <c r="F2315">
        <v>0</v>
      </c>
      <c r="G2315">
        <v>0</v>
      </c>
      <c r="H2315">
        <v>0</v>
      </c>
      <c r="I2315" s="10">
        <f>IFERROR(EXP(TREND(LN($D$1:$H$1),LN(D2315:H2315),LN(Calculations!$B$2))),0)</f>
        <v>0</v>
      </c>
    </row>
    <row r="2316" spans="1:9" x14ac:dyDescent="0.35">
      <c r="A2316">
        <v>-68</v>
      </c>
      <c r="B2316">
        <v>27</v>
      </c>
      <c r="C2316">
        <f>ASIN(SQRT((SIN(RADIANS(PARAMETERS!$D$8-B2316)/2)*SIN(RADIANS(PARAMETERS!$D$8-B2316)/2))+(COS(RADIANS(B2316))*COS(RADIANS(PARAMETERS!$D$8))*SIN(RADIANS(PARAMETERS!$D$9-A2316)/2)*SIN(RADIANS(PARAMETERS!$D$9-A2316)/2))))*2*3958.756</f>
        <v>929.15562155970258</v>
      </c>
      <c r="D2316">
        <v>0</v>
      </c>
      <c r="E2316">
        <v>0</v>
      </c>
      <c r="F2316">
        <v>0</v>
      </c>
      <c r="G2316">
        <v>0</v>
      </c>
      <c r="H2316">
        <v>0</v>
      </c>
      <c r="I2316" s="10">
        <f>IFERROR(EXP(TREND(LN($D$1:$H$1),LN(D2316:H2316),LN(Calculations!$B$2))),0)</f>
        <v>0</v>
      </c>
    </row>
    <row r="2317" spans="1:9" x14ac:dyDescent="0.35">
      <c r="A2317">
        <v>-67.5</v>
      </c>
      <c r="B2317">
        <v>27</v>
      </c>
      <c r="C2317">
        <f>ASIN(SQRT((SIN(RADIANS(PARAMETERS!$D$8-B2317)/2)*SIN(RADIANS(PARAMETERS!$D$8-B2317)/2))+(COS(RADIANS(B2317))*COS(RADIANS(PARAMETERS!$D$8))*SIN(RADIANS(PARAMETERS!$D$9-A2317)/2)*SIN(RADIANS(PARAMETERS!$D$9-A2317)/2))))*2*3958.756</f>
        <v>913.22888456961493</v>
      </c>
      <c r="D2317">
        <v>0</v>
      </c>
      <c r="E2317">
        <v>0</v>
      </c>
      <c r="F2317">
        <v>0</v>
      </c>
      <c r="G2317">
        <v>0</v>
      </c>
      <c r="H2317">
        <v>0</v>
      </c>
      <c r="I2317" s="10">
        <f>IFERROR(EXP(TREND(LN($D$1:$H$1),LN(D2317:H2317),LN(Calculations!$B$2))),0)</f>
        <v>0</v>
      </c>
    </row>
    <row r="2318" spans="1:9" x14ac:dyDescent="0.35">
      <c r="A2318">
        <v>-67</v>
      </c>
      <c r="B2318">
        <v>27</v>
      </c>
      <c r="C2318">
        <f>ASIN(SQRT((SIN(RADIANS(PARAMETERS!$D$8-B2318)/2)*SIN(RADIANS(PARAMETERS!$D$8-B2318)/2))+(COS(RADIANS(B2318))*COS(RADIANS(PARAMETERS!$D$8))*SIN(RADIANS(PARAMETERS!$D$9-A2318)/2)*SIN(RADIANS(PARAMETERS!$D$9-A2318)/2))))*2*3958.756</f>
        <v>898.16816348412647</v>
      </c>
      <c r="D2318">
        <v>0</v>
      </c>
      <c r="E2318">
        <v>0</v>
      </c>
      <c r="F2318">
        <v>0</v>
      </c>
      <c r="G2318">
        <v>0</v>
      </c>
      <c r="H2318">
        <v>0</v>
      </c>
      <c r="I2318" s="10">
        <f>IFERROR(EXP(TREND(LN($D$1:$H$1),LN(D2318:H2318),LN(Calculations!$B$2))),0)</f>
        <v>0</v>
      </c>
    </row>
    <row r="2319" spans="1:9" x14ac:dyDescent="0.35">
      <c r="A2319">
        <v>-66.5</v>
      </c>
      <c r="B2319">
        <v>27</v>
      </c>
      <c r="C2319">
        <f>ASIN(SQRT((SIN(RADIANS(PARAMETERS!$D$8-B2319)/2)*SIN(RADIANS(PARAMETERS!$D$8-B2319)/2))+(COS(RADIANS(B2319))*COS(RADIANS(PARAMETERS!$D$8))*SIN(RADIANS(PARAMETERS!$D$9-A2319)/2)*SIN(RADIANS(PARAMETERS!$D$9-A2319)/2))))*2*3958.756</f>
        <v>884.01787851267363</v>
      </c>
      <c r="D2319">
        <v>0</v>
      </c>
      <c r="E2319">
        <v>0</v>
      </c>
      <c r="F2319">
        <v>0</v>
      </c>
      <c r="G2319">
        <v>0</v>
      </c>
      <c r="H2319">
        <v>0</v>
      </c>
      <c r="I2319" s="10">
        <f>IFERROR(EXP(TREND(LN($D$1:$H$1),LN(D2319:H2319),LN(Calculations!$B$2))),0)</f>
        <v>0</v>
      </c>
    </row>
    <row r="2320" spans="1:9" x14ac:dyDescent="0.35">
      <c r="A2320">
        <v>-66</v>
      </c>
      <c r="B2320">
        <v>27</v>
      </c>
      <c r="C2320">
        <f>ASIN(SQRT((SIN(RADIANS(PARAMETERS!$D$8-B2320)/2)*SIN(RADIANS(PARAMETERS!$D$8-B2320)/2))+(COS(RADIANS(B2320))*COS(RADIANS(PARAMETERS!$D$8))*SIN(RADIANS(PARAMETERS!$D$9-A2320)/2)*SIN(RADIANS(PARAMETERS!$D$9-A2320)/2))))*2*3958.756</f>
        <v>870.82255994684431</v>
      </c>
      <c r="D2320">
        <v>0</v>
      </c>
      <c r="E2320">
        <v>0</v>
      </c>
      <c r="F2320">
        <v>0</v>
      </c>
      <c r="G2320">
        <v>0</v>
      </c>
      <c r="H2320">
        <v>0</v>
      </c>
      <c r="I2320" s="10">
        <f>IFERROR(EXP(TREND(LN($D$1:$H$1),LN(D2320:H2320),LN(Calculations!$B$2))),0)</f>
        <v>0</v>
      </c>
    </row>
    <row r="2321" spans="1:9" x14ac:dyDescent="0.35">
      <c r="A2321">
        <v>-65.5</v>
      </c>
      <c r="B2321">
        <v>27</v>
      </c>
      <c r="C2321">
        <f>ASIN(SQRT((SIN(RADIANS(PARAMETERS!$D$8-B2321)/2)*SIN(RADIANS(PARAMETERS!$D$8-B2321)/2))+(COS(RADIANS(B2321))*COS(RADIANS(PARAMETERS!$D$8))*SIN(RADIANS(PARAMETERS!$D$9-A2321)/2)*SIN(RADIANS(PARAMETERS!$D$9-A2321)/2))))*2*3958.756</f>
        <v>858.62637351106707</v>
      </c>
      <c r="D2321">
        <v>0</v>
      </c>
      <c r="E2321">
        <v>0</v>
      </c>
      <c r="F2321">
        <v>0</v>
      </c>
      <c r="G2321">
        <v>0</v>
      </c>
      <c r="H2321">
        <v>0</v>
      </c>
      <c r="I2321" s="10">
        <f>IFERROR(EXP(TREND(LN($D$1:$H$1),LN(D2321:H2321),LN(Calculations!$B$2))),0)</f>
        <v>0</v>
      </c>
    </row>
    <row r="2322" spans="1:9" x14ac:dyDescent="0.35">
      <c r="A2322">
        <v>-65</v>
      </c>
      <c r="B2322">
        <v>27</v>
      </c>
      <c r="C2322">
        <f>ASIN(SQRT((SIN(RADIANS(PARAMETERS!$D$8-B2322)/2)*SIN(RADIANS(PARAMETERS!$D$8-B2322)/2))+(COS(RADIANS(B2322))*COS(RADIANS(PARAMETERS!$D$8))*SIN(RADIANS(PARAMETERS!$D$9-A2322)/2)*SIN(RADIANS(PARAMETERS!$D$9-A2322)/2))))*2*3958.756</f>
        <v>847.47258291627463</v>
      </c>
      <c r="D2322">
        <v>0</v>
      </c>
      <c r="E2322">
        <v>0</v>
      </c>
      <c r="F2322">
        <v>0</v>
      </c>
      <c r="G2322">
        <v>0</v>
      </c>
      <c r="H2322">
        <v>0</v>
      </c>
      <c r="I2322" s="10">
        <f>IFERROR(EXP(TREND(LN($D$1:$H$1),LN(D2322:H2322),LN(Calculations!$B$2))),0)</f>
        <v>0</v>
      </c>
    </row>
    <row r="2323" spans="1:9" x14ac:dyDescent="0.35">
      <c r="A2323">
        <v>-64.5</v>
      </c>
      <c r="B2323">
        <v>27</v>
      </c>
      <c r="C2323">
        <f>ASIN(SQRT((SIN(RADIANS(PARAMETERS!$D$8-B2323)/2)*SIN(RADIANS(PARAMETERS!$D$8-B2323)/2))+(COS(RADIANS(B2323))*COS(RADIANS(PARAMETERS!$D$8))*SIN(RADIANS(PARAMETERS!$D$9-A2323)/2)*SIN(RADIANS(PARAMETERS!$D$9-A2323)/2))))*2*3958.756</f>
        <v>837.40295706214283</v>
      </c>
      <c r="D2323">
        <v>0</v>
      </c>
      <c r="E2323">
        <v>0</v>
      </c>
      <c r="F2323">
        <v>0</v>
      </c>
      <c r="G2323">
        <v>0</v>
      </c>
      <c r="H2323">
        <v>0</v>
      </c>
      <c r="I2323" s="10">
        <f>IFERROR(EXP(TREND(LN($D$1:$H$1),LN(D2323:H2323),LN(Calculations!$B$2))),0)</f>
        <v>0</v>
      </c>
    </row>
    <row r="2324" spans="1:9" x14ac:dyDescent="0.35">
      <c r="A2324">
        <v>-64</v>
      </c>
      <c r="B2324">
        <v>27</v>
      </c>
      <c r="C2324">
        <f>ASIN(SQRT((SIN(RADIANS(PARAMETERS!$D$8-B2324)/2)*SIN(RADIANS(PARAMETERS!$D$8-B2324)/2))+(COS(RADIANS(B2324))*COS(RADIANS(PARAMETERS!$D$8))*SIN(RADIANS(PARAMETERS!$D$9-A2324)/2)*SIN(RADIANS(PARAMETERS!$D$9-A2324)/2))))*2*3958.756</f>
        <v>828.45713372893579</v>
      </c>
      <c r="D2324">
        <v>0</v>
      </c>
      <c r="E2324">
        <v>0</v>
      </c>
      <c r="F2324">
        <v>0</v>
      </c>
      <c r="G2324">
        <v>0</v>
      </c>
      <c r="H2324">
        <v>0</v>
      </c>
      <c r="I2324" s="10">
        <f>IFERROR(EXP(TREND(LN($D$1:$H$1),LN(D2324:H2324),LN(Calculations!$B$2))),0)</f>
        <v>0</v>
      </c>
    </row>
    <row r="2325" spans="1:9" x14ac:dyDescent="0.35">
      <c r="A2325">
        <v>-63.5</v>
      </c>
      <c r="B2325">
        <v>27</v>
      </c>
      <c r="C2325">
        <f>ASIN(SQRT((SIN(RADIANS(PARAMETERS!$D$8-B2325)/2)*SIN(RADIANS(PARAMETERS!$D$8-B2325)/2))+(COS(RADIANS(B2325))*COS(RADIANS(PARAMETERS!$D$8))*SIN(RADIANS(PARAMETERS!$D$9-A2325)/2)*SIN(RADIANS(PARAMETERS!$D$9-A2325)/2))))*2*3958.756</f>
        <v>820.67195615315654</v>
      </c>
      <c r="D2325">
        <v>0</v>
      </c>
      <c r="E2325">
        <v>0</v>
      </c>
      <c r="F2325">
        <v>0</v>
      </c>
      <c r="G2325">
        <v>0</v>
      </c>
      <c r="H2325">
        <v>0</v>
      </c>
      <c r="I2325" s="10">
        <f>IFERROR(EXP(TREND(LN($D$1:$H$1),LN(D2325:H2325),LN(Calculations!$B$2))),0)</f>
        <v>0</v>
      </c>
    </row>
    <row r="2326" spans="1:9" x14ac:dyDescent="0.35">
      <c r="A2326">
        <v>-63</v>
      </c>
      <c r="B2326">
        <v>27</v>
      </c>
      <c r="C2326">
        <f>ASIN(SQRT((SIN(RADIANS(PARAMETERS!$D$8-B2326)/2)*SIN(RADIANS(PARAMETERS!$D$8-B2326)/2))+(COS(RADIANS(B2326))*COS(RADIANS(PARAMETERS!$D$8))*SIN(RADIANS(PARAMETERS!$D$9-A2326)/2)*SIN(RADIANS(PARAMETERS!$D$9-A2326)/2))))*2*3958.756</f>
        <v>814.08080319155113</v>
      </c>
      <c r="D2326">
        <v>0</v>
      </c>
      <c r="E2326">
        <v>0</v>
      </c>
      <c r="F2326">
        <v>0</v>
      </c>
      <c r="G2326">
        <v>0</v>
      </c>
      <c r="H2326">
        <v>0</v>
      </c>
      <c r="I2326" s="10">
        <f>IFERROR(EXP(TREND(LN($D$1:$H$1),LN(D2326:H2326),LN(Calculations!$B$2))),0)</f>
        <v>0</v>
      </c>
    </row>
    <row r="2327" spans="1:9" x14ac:dyDescent="0.35">
      <c r="A2327">
        <v>-62.5</v>
      </c>
      <c r="B2327">
        <v>27</v>
      </c>
      <c r="C2327">
        <f>ASIN(SQRT((SIN(RADIANS(PARAMETERS!$D$8-B2327)/2)*SIN(RADIANS(PARAMETERS!$D$8-B2327)/2))+(COS(RADIANS(B2327))*COS(RADIANS(PARAMETERS!$D$8))*SIN(RADIANS(PARAMETERS!$D$9-A2327)/2)*SIN(RADIANS(PARAMETERS!$D$9-A2327)/2))))*2*3958.756</f>
        <v>808.71293736604844</v>
      </c>
      <c r="D2327">
        <v>0</v>
      </c>
      <c r="E2327">
        <v>0</v>
      </c>
      <c r="F2327">
        <v>0</v>
      </c>
      <c r="G2327">
        <v>0</v>
      </c>
      <c r="H2327">
        <v>0</v>
      </c>
      <c r="I2327" s="10">
        <f>IFERROR(EXP(TREND(LN($D$1:$H$1),LN(D2327:H2327),LN(Calculations!$B$2))),0)</f>
        <v>0</v>
      </c>
    </row>
    <row r="2328" spans="1:9" x14ac:dyDescent="0.35">
      <c r="A2328">
        <v>-62</v>
      </c>
      <c r="B2328">
        <v>27</v>
      </c>
      <c r="C2328">
        <f>ASIN(SQRT((SIN(RADIANS(PARAMETERS!$D$8-B2328)/2)*SIN(RADIANS(PARAMETERS!$D$8-B2328)/2))+(COS(RADIANS(B2328))*COS(RADIANS(PARAMETERS!$D$8))*SIN(RADIANS(PARAMETERS!$D$9-A2328)/2)*SIN(RADIANS(PARAMETERS!$D$9-A2328)/2))))*2*3958.756</f>
        <v>804.59289744170599</v>
      </c>
      <c r="D2328">
        <v>0</v>
      </c>
      <c r="E2328">
        <v>0</v>
      </c>
      <c r="F2328">
        <v>0</v>
      </c>
      <c r="G2328">
        <v>0</v>
      </c>
      <c r="H2328">
        <v>0</v>
      </c>
      <c r="I2328" s="10">
        <f>IFERROR(EXP(TREND(LN($D$1:$H$1),LN(D2328:H2328),LN(Calculations!$B$2))),0)</f>
        <v>0</v>
      </c>
    </row>
    <row r="2329" spans="1:9" x14ac:dyDescent="0.35">
      <c r="A2329">
        <v>-61.5</v>
      </c>
      <c r="B2329">
        <v>27</v>
      </c>
      <c r="C2329">
        <f>ASIN(SQRT((SIN(RADIANS(PARAMETERS!$D$8-B2329)/2)*SIN(RADIANS(PARAMETERS!$D$8-B2329)/2))+(COS(RADIANS(B2329))*COS(RADIANS(PARAMETERS!$D$8))*SIN(RADIANS(PARAMETERS!$D$9-A2329)/2)*SIN(RADIANS(PARAMETERS!$D$9-A2329)/2))))*2*3958.756</f>
        <v>801.73996286054876</v>
      </c>
      <c r="D2329">
        <v>0</v>
      </c>
      <c r="E2329">
        <v>0</v>
      </c>
      <c r="F2329">
        <v>0</v>
      </c>
      <c r="G2329">
        <v>0</v>
      </c>
      <c r="H2329">
        <v>0</v>
      </c>
      <c r="I2329" s="10">
        <f>IFERROR(EXP(TREND(LN($D$1:$H$1),LN(D2329:H2329),LN(Calculations!$B$2))),0)</f>
        <v>0</v>
      </c>
    </row>
    <row r="2330" spans="1:9" x14ac:dyDescent="0.35">
      <c r="A2330">
        <v>-61</v>
      </c>
      <c r="B2330">
        <v>27</v>
      </c>
      <c r="C2330">
        <f>ASIN(SQRT((SIN(RADIANS(PARAMETERS!$D$8-B2330)/2)*SIN(RADIANS(PARAMETERS!$D$8-B2330)/2))+(COS(RADIANS(B2330))*COS(RADIANS(PARAMETERS!$D$8))*SIN(RADIANS(PARAMETERS!$D$9-A2330)/2)*SIN(RADIANS(PARAMETERS!$D$9-A2330)/2))))*2*3958.756</f>
        <v>800.16771600574168</v>
      </c>
      <c r="D2330">
        <v>0</v>
      </c>
      <c r="E2330">
        <v>0</v>
      </c>
      <c r="F2330">
        <v>0</v>
      </c>
      <c r="G2330">
        <v>0</v>
      </c>
      <c r="H2330">
        <v>0</v>
      </c>
      <c r="I2330" s="10">
        <f>IFERROR(EXP(TREND(LN($D$1:$H$1),LN(D2330:H2330),LN(Calculations!$B$2))),0)</f>
        <v>0</v>
      </c>
    </row>
    <row r="2331" spans="1:9" x14ac:dyDescent="0.35">
      <c r="A2331">
        <v>-60.5</v>
      </c>
      <c r="B2331">
        <v>27</v>
      </c>
      <c r="C2331">
        <f>ASIN(SQRT((SIN(RADIANS(PARAMETERS!$D$8-B2331)/2)*SIN(RADIANS(PARAMETERS!$D$8-B2331)/2))+(COS(RADIANS(B2331))*COS(RADIANS(PARAMETERS!$D$8))*SIN(RADIANS(PARAMETERS!$D$9-A2331)/2)*SIN(RADIANS(PARAMETERS!$D$9-A2331)/2))))*2*3958.756</f>
        <v>799.88372477933365</v>
      </c>
      <c r="D2331">
        <v>0</v>
      </c>
      <c r="E2331">
        <v>0</v>
      </c>
      <c r="F2331">
        <v>0</v>
      </c>
      <c r="G2331">
        <v>0</v>
      </c>
      <c r="H2331">
        <v>0</v>
      </c>
      <c r="I2331" s="10">
        <f>IFERROR(EXP(TREND(LN($D$1:$H$1),LN(D2331:H2331),LN(Calculations!$B$2))),0)</f>
        <v>0</v>
      </c>
    </row>
    <row r="2332" spans="1:9" x14ac:dyDescent="0.35">
      <c r="A2332">
        <v>-60</v>
      </c>
      <c r="B2332">
        <v>27</v>
      </c>
      <c r="C2332">
        <f>ASIN(SQRT((SIN(RADIANS(PARAMETERS!$D$8-B2332)/2)*SIN(RADIANS(PARAMETERS!$D$8-B2332)/2))+(COS(RADIANS(B2332))*COS(RADIANS(PARAMETERS!$D$8))*SIN(RADIANS(PARAMETERS!$D$9-A2332)/2)*SIN(RADIANS(PARAMETERS!$D$9-A2332)/2))))*2*3958.756</f>
        <v>800.88936247898084</v>
      </c>
      <c r="D2332">
        <v>0</v>
      </c>
      <c r="E2332">
        <v>0</v>
      </c>
      <c r="F2332">
        <v>0</v>
      </c>
      <c r="G2332">
        <v>0</v>
      </c>
      <c r="H2332">
        <v>0</v>
      </c>
      <c r="I2332" s="10">
        <f>IFERROR(EXP(TREND(LN($D$1:$H$1),LN(D2332:H2332),LN(Calculations!$B$2))),0)</f>
        <v>0</v>
      </c>
    </row>
    <row r="2333" spans="1:9" x14ac:dyDescent="0.35">
      <c r="A2333">
        <v>-59.5</v>
      </c>
      <c r="B2333">
        <v>27</v>
      </c>
      <c r="C2333">
        <f>ASIN(SQRT((SIN(RADIANS(PARAMETERS!$D$8-B2333)/2)*SIN(RADIANS(PARAMETERS!$D$8-B2333)/2))+(COS(RADIANS(B2333))*COS(RADIANS(PARAMETERS!$D$8))*SIN(RADIANS(PARAMETERS!$D$9-A2333)/2)*SIN(RADIANS(PARAMETERS!$D$9-A2333)/2))))*2*3958.756</f>
        <v>803.17977486121856</v>
      </c>
      <c r="D2333">
        <v>0</v>
      </c>
      <c r="E2333">
        <v>0</v>
      </c>
      <c r="F2333">
        <v>0</v>
      </c>
      <c r="G2333">
        <v>0</v>
      </c>
      <c r="H2333">
        <v>0</v>
      </c>
      <c r="I2333" s="10">
        <f>IFERROR(EXP(TREND(LN($D$1:$H$1),LN(D2333:H2333),LN(Calculations!$B$2))),0)</f>
        <v>0</v>
      </c>
    </row>
    <row r="2334" spans="1:9" x14ac:dyDescent="0.35">
      <c r="A2334">
        <v>-59</v>
      </c>
      <c r="B2334">
        <v>27</v>
      </c>
      <c r="C2334">
        <f>ASIN(SQRT((SIN(RADIANS(PARAMETERS!$D$8-B2334)/2)*SIN(RADIANS(PARAMETERS!$D$8-B2334)/2))+(COS(RADIANS(B2334))*COS(RADIANS(PARAMETERS!$D$8))*SIN(RADIANS(PARAMETERS!$D$9-A2334)/2)*SIN(RADIANS(PARAMETERS!$D$9-A2334)/2))))*2*3958.756</f>
        <v>806.74399621854639</v>
      </c>
      <c r="D2334">
        <v>0</v>
      </c>
      <c r="E2334">
        <v>0</v>
      </c>
      <c r="F2334">
        <v>0</v>
      </c>
      <c r="G2334">
        <v>0</v>
      </c>
      <c r="H2334">
        <v>0</v>
      </c>
      <c r="I2334" s="10">
        <f>IFERROR(EXP(TREND(LN($D$1:$H$1),LN(D2334:H2334),LN(Calculations!$B$2))),0)</f>
        <v>0</v>
      </c>
    </row>
    <row r="2335" spans="1:9" x14ac:dyDescent="0.35">
      <c r="A2335">
        <v>-90</v>
      </c>
      <c r="B2335">
        <v>27.5</v>
      </c>
      <c r="C2335">
        <f>ASIN(SQRT((SIN(RADIANS(PARAMETERS!$D$8-B2335)/2)*SIN(RADIANS(PARAMETERS!$D$8-B2335)/2))+(COS(RADIANS(B2335))*COS(RADIANS(PARAMETERS!$D$8))*SIN(RADIANS(PARAMETERS!$D$9-A2335)/2)*SIN(RADIANS(PARAMETERS!$D$9-A2335)/2))))*2*3958.756</f>
        <v>2056.7746369902079</v>
      </c>
      <c r="D2335">
        <v>14.688497543335</v>
      </c>
      <c r="E2335">
        <v>25.480541229248001</v>
      </c>
      <c r="F2335">
        <v>42.982765197753999</v>
      </c>
      <c r="G2335">
        <v>58.861175537108998</v>
      </c>
      <c r="H2335">
        <v>80.641296386719006</v>
      </c>
      <c r="I2335" s="10">
        <f>IFERROR(EXP(TREND(LN($D$1:$H$1),LN(D2335:H2335),LN(Calculations!$B$2))),0)</f>
        <v>1.6102351235699861E-3</v>
      </c>
    </row>
    <row r="2336" spans="1:9" x14ac:dyDescent="0.35">
      <c r="A2336">
        <v>-89.5</v>
      </c>
      <c r="B2336">
        <v>27.5</v>
      </c>
      <c r="C2336">
        <f>ASIN(SQRT((SIN(RADIANS(PARAMETERS!$D$8-B2336)/2)*SIN(RADIANS(PARAMETERS!$D$8-B2336)/2))+(COS(RADIANS(B2336))*COS(RADIANS(PARAMETERS!$D$8))*SIN(RADIANS(PARAMETERS!$D$9-A2336)/2)*SIN(RADIANS(PARAMETERS!$D$9-A2336)/2))))*2*3958.756</f>
        <v>2027.6424694464658</v>
      </c>
      <c r="D2336">
        <v>12.446957588196</v>
      </c>
      <c r="E2336">
        <v>20.246252059937</v>
      </c>
      <c r="F2336">
        <v>33.7643699646</v>
      </c>
      <c r="G2336">
        <v>44.913913726807003</v>
      </c>
      <c r="H2336">
        <v>62.115451812743999</v>
      </c>
      <c r="I2336" s="10">
        <f>IFERROR(EXP(TREND(LN($D$1:$H$1),LN(D2336:H2336),LN(Calculations!$B$2))),0)</f>
        <v>1.1761027175637205E-3</v>
      </c>
    </row>
    <row r="2337" spans="1:9" x14ac:dyDescent="0.35">
      <c r="A2337">
        <v>-89</v>
      </c>
      <c r="B2337">
        <v>27.5</v>
      </c>
      <c r="C2337">
        <f>ASIN(SQRT((SIN(RADIANS(PARAMETERS!$D$8-B2337)/2)*SIN(RADIANS(PARAMETERS!$D$8-B2337)/2))+(COS(RADIANS(B2337))*COS(RADIANS(PARAMETERS!$D$8))*SIN(RADIANS(PARAMETERS!$D$9-A2337)/2)*SIN(RADIANS(PARAMETERS!$D$9-A2337)/2))))*2*3958.756</f>
        <v>1998.5907180876379</v>
      </c>
      <c r="D2337">
        <v>9.7912673950194993</v>
      </c>
      <c r="E2337">
        <v>15.279264450073001</v>
      </c>
      <c r="F2337">
        <v>24.607393264771002</v>
      </c>
      <c r="G2337">
        <v>31.589357376098999</v>
      </c>
      <c r="H2337">
        <v>41.960880279541001</v>
      </c>
      <c r="I2337" s="10">
        <f>IFERROR(EXP(TREND(LN($D$1:$H$1),LN(D2337:H2337),LN(Calculations!$B$2))),0)</f>
        <v>7.1568025704118565E-4</v>
      </c>
    </row>
    <row r="2338" spans="1:9" x14ac:dyDescent="0.35">
      <c r="A2338">
        <v>-88.5</v>
      </c>
      <c r="B2338">
        <v>27.5</v>
      </c>
      <c r="C2338">
        <f>ASIN(SQRT((SIN(RADIANS(PARAMETERS!$D$8-B2338)/2)*SIN(RADIANS(PARAMETERS!$D$8-B2338)/2))+(COS(RADIANS(B2338))*COS(RADIANS(PARAMETERS!$D$8))*SIN(RADIANS(PARAMETERS!$D$9-A2338)/2)*SIN(RADIANS(PARAMETERS!$D$9-A2338)/2))))*2*3958.756</f>
        <v>1969.6232838872545</v>
      </c>
      <c r="D2338">
        <v>8.2145414352416992</v>
      </c>
      <c r="E2338">
        <v>12.931612014771</v>
      </c>
      <c r="F2338">
        <v>20.163003921508999</v>
      </c>
      <c r="G2338">
        <v>26.315530776978001</v>
      </c>
      <c r="H2338">
        <v>34.316535949707003</v>
      </c>
      <c r="I2338" s="10">
        <f>IFERROR(EXP(TREND(LN($D$1:$H$1),LN(D2338:H2338),LN(Calculations!$B$2))),0)</f>
        <v>5.2749075792401557E-4</v>
      </c>
    </row>
    <row r="2339" spans="1:9" x14ac:dyDescent="0.35">
      <c r="A2339">
        <v>-88</v>
      </c>
      <c r="B2339">
        <v>27.5</v>
      </c>
      <c r="C2339">
        <f>ASIN(SQRT((SIN(RADIANS(PARAMETERS!$D$8-B2339)/2)*SIN(RADIANS(PARAMETERS!$D$8-B2339)/2))+(COS(RADIANS(B2339))*COS(RADIANS(PARAMETERS!$D$8))*SIN(RADIANS(PARAMETERS!$D$9-A2339)/2)*SIN(RADIANS(PARAMETERS!$D$9-A2339)/2))))*2*3958.756</f>
        <v>1940.7442827788227</v>
      </c>
      <c r="D2339">
        <v>7.0538020133971999</v>
      </c>
      <c r="E2339">
        <v>11.151287078857001</v>
      </c>
      <c r="F2339">
        <v>17.103000640868999</v>
      </c>
      <c r="G2339">
        <v>22.110103607178001</v>
      </c>
      <c r="H2339">
        <v>29.163602828978998</v>
      </c>
      <c r="I2339" s="10">
        <f>IFERROR(EXP(TREND(LN($D$1:$H$1),LN(D2339:H2339),LN(Calculations!$B$2))),0)</f>
        <v>4.0238496638318624E-4</v>
      </c>
    </row>
    <row r="2340" spans="1:9" x14ac:dyDescent="0.35">
      <c r="A2340">
        <v>-87.5</v>
      </c>
      <c r="B2340">
        <v>27.5</v>
      </c>
      <c r="C2340">
        <f>ASIN(SQRT((SIN(RADIANS(PARAMETERS!$D$8-B2340)/2)*SIN(RADIANS(PARAMETERS!$D$8-B2340)/2))+(COS(RADIANS(B2340))*COS(RADIANS(PARAMETERS!$D$8))*SIN(RADIANS(PARAMETERS!$D$9-A2340)/2)*SIN(RADIANS(PARAMETERS!$D$9-A2340)/2))))*2*3958.756</f>
        <v>1911.9580601472746</v>
      </c>
      <c r="D2340">
        <v>6.3000974655151003</v>
      </c>
      <c r="E2340">
        <v>9.7619686126709002</v>
      </c>
      <c r="F2340">
        <v>15.148911476135</v>
      </c>
      <c r="G2340">
        <v>19.401844024658001</v>
      </c>
      <c r="H2340">
        <v>25.914136886596999</v>
      </c>
      <c r="I2340" s="10">
        <f>IFERROR(EXP(TREND(LN($D$1:$H$1),LN(D2340:H2340),LN(Calculations!$B$2))),0)</f>
        <v>3.28079751673078E-4</v>
      </c>
    </row>
    <row r="2341" spans="1:9" x14ac:dyDescent="0.35">
      <c r="A2341">
        <v>-87</v>
      </c>
      <c r="B2341">
        <v>27.5</v>
      </c>
      <c r="C2341">
        <f>ASIN(SQRT((SIN(RADIANS(PARAMETERS!$D$8-B2341)/2)*SIN(RADIANS(PARAMETERS!$D$8-B2341)/2))+(COS(RADIANS(B2341))*COS(RADIANS(PARAMETERS!$D$8))*SIN(RADIANS(PARAMETERS!$D$9-A2341)/2)*SIN(RADIANS(PARAMETERS!$D$9-A2341)/2))))*2*3958.756</f>
        <v>1883.269206396971</v>
      </c>
      <c r="D2341">
        <v>6.04638671875</v>
      </c>
      <c r="E2341">
        <v>9.5063314437865998</v>
      </c>
      <c r="F2341">
        <v>15.072883605956999</v>
      </c>
      <c r="G2341">
        <v>19.510383605956999</v>
      </c>
      <c r="H2341">
        <v>26.317398071288999</v>
      </c>
      <c r="I2341" s="10">
        <f>IFERROR(EXP(TREND(LN($D$1:$H$1),LN(D2341:H2341),LN(Calculations!$B$2))),0)</f>
        <v>3.3969228010062639E-4</v>
      </c>
    </row>
    <row r="2342" spans="1:9" x14ac:dyDescent="0.35">
      <c r="A2342">
        <v>-86.5</v>
      </c>
      <c r="B2342">
        <v>27.5</v>
      </c>
      <c r="C2342">
        <f>ASIN(SQRT((SIN(RADIANS(PARAMETERS!$D$8-B2342)/2)*SIN(RADIANS(PARAMETERS!$D$8-B2342)/2))+(COS(RADIANS(B2342))*COS(RADIANS(PARAMETERS!$D$8))*SIN(RADIANS(PARAMETERS!$D$9-A2342)/2)*SIN(RADIANS(PARAMETERS!$D$9-A2342)/2))))*2*3958.756</f>
        <v>1854.6825736781309</v>
      </c>
      <c r="D2342">
        <v>5.5328626632690003</v>
      </c>
      <c r="E2342">
        <v>8.6756992340087997</v>
      </c>
      <c r="F2342">
        <v>13.99545955658</v>
      </c>
      <c r="G2342">
        <v>18.12837600708</v>
      </c>
      <c r="H2342">
        <v>24.559257507323998</v>
      </c>
      <c r="I2342" s="10">
        <f>IFERROR(EXP(TREND(LN($D$1:$H$1),LN(D2342:H2342),LN(Calculations!$B$2))),0)</f>
        <v>3.0651611466544598E-4</v>
      </c>
    </row>
    <row r="2343" spans="1:9" x14ac:dyDescent="0.35">
      <c r="A2343">
        <v>-86</v>
      </c>
      <c r="B2343">
        <v>27.5</v>
      </c>
      <c r="C2343">
        <f>ASIN(SQRT((SIN(RADIANS(PARAMETERS!$D$8-B2343)/2)*SIN(RADIANS(PARAMETERS!$D$8-B2343)/2))+(COS(RADIANS(B2343))*COS(RADIANS(PARAMETERS!$D$8))*SIN(RADIANS(PARAMETERS!$D$9-A2343)/2)*SIN(RADIANS(PARAMETERS!$D$9-A2343)/2))))*2*3958.756</f>
        <v>1826.2032938588347</v>
      </c>
      <c r="D2343">
        <v>4.4215183258056996</v>
      </c>
      <c r="E2343">
        <v>6.8793087005615003</v>
      </c>
      <c r="F2343">
        <v>11.098238945006999</v>
      </c>
      <c r="G2343">
        <v>14.140102386475</v>
      </c>
      <c r="H2343">
        <v>18.661149978638001</v>
      </c>
      <c r="I2343" s="10">
        <f>IFERROR(EXP(TREND(LN($D$1:$H$1),LN(D2343:H2343),LN(Calculations!$B$2))),0)</f>
        <v>2.0074901853276407E-4</v>
      </c>
    </row>
    <row r="2344" spans="1:9" x14ac:dyDescent="0.35">
      <c r="A2344">
        <v>-85.5</v>
      </c>
      <c r="B2344">
        <v>27.5</v>
      </c>
      <c r="C2344">
        <f>ASIN(SQRT((SIN(RADIANS(PARAMETERS!$D$8-B2344)/2)*SIN(RADIANS(PARAMETERS!$D$8-B2344)/2))+(COS(RADIANS(B2344))*COS(RADIANS(PARAMETERS!$D$8))*SIN(RADIANS(PARAMETERS!$D$9-A2344)/2)*SIN(RADIANS(PARAMETERS!$D$9-A2344)/2))))*2*3958.756</f>
        <v>1797.8367978351212</v>
      </c>
      <c r="D2344">
        <v>3.3270986080170002</v>
      </c>
      <c r="E2344">
        <v>5.2866277694701997</v>
      </c>
      <c r="F2344">
        <v>8.1799659729003995</v>
      </c>
      <c r="G2344">
        <v>10.667330741881999</v>
      </c>
      <c r="H2344">
        <v>13.89047908783</v>
      </c>
      <c r="I2344" s="10">
        <f>IFERROR(EXP(TREND(LN($D$1:$H$1),LN(D2344:H2344),LN(Calculations!$B$2))),0)</f>
        <v>1.243857795913407E-4</v>
      </c>
    </row>
    <row r="2345" spans="1:9" x14ac:dyDescent="0.35">
      <c r="A2345">
        <v>-85</v>
      </c>
      <c r="B2345">
        <v>27.5</v>
      </c>
      <c r="C2345">
        <f>ASIN(SQRT((SIN(RADIANS(PARAMETERS!$D$8-B2345)/2)*SIN(RADIANS(PARAMETERS!$D$8-B2345)/2))+(COS(RADIANS(B2345))*COS(RADIANS(PARAMETERS!$D$8))*SIN(RADIANS(PARAMETERS!$D$9-A2345)/2)*SIN(RADIANS(PARAMETERS!$D$9-A2345)/2))))*2*3958.756</f>
        <v>1769.5888362769758</v>
      </c>
      <c r="D2345">
        <v>2.5608897209167001</v>
      </c>
      <c r="E2345">
        <v>3.9647352695464999</v>
      </c>
      <c r="F2345">
        <v>6.2753224372864</v>
      </c>
      <c r="G2345">
        <v>8.0561780929565003</v>
      </c>
      <c r="H2345">
        <v>10.800256729126</v>
      </c>
      <c r="I2345" s="10">
        <f>IFERROR(EXP(TREND(LN($D$1:$H$1),LN(D2345:H2345),LN(Calculations!$B$2))),0)</f>
        <v>8.1967411688283314E-5</v>
      </c>
    </row>
    <row r="2346" spans="1:9" x14ac:dyDescent="0.35">
      <c r="A2346">
        <v>-84.5</v>
      </c>
      <c r="B2346">
        <v>27.5</v>
      </c>
      <c r="C2346">
        <f>ASIN(SQRT((SIN(RADIANS(PARAMETERS!$D$8-B2346)/2)*SIN(RADIANS(PARAMETERS!$D$8-B2346)/2))+(COS(RADIANS(B2346))*COS(RADIANS(PARAMETERS!$D$8))*SIN(RADIANS(PARAMETERS!$D$9-A2346)/2)*SIN(RADIANS(PARAMETERS!$D$9-A2346)/2))))*2*3958.756</f>
        <v>1741.4655019131533</v>
      </c>
      <c r="D2346">
        <v>1.8898040056229</v>
      </c>
      <c r="E2346">
        <v>2.9674506187439</v>
      </c>
      <c r="F2346">
        <v>4.8115835189818998</v>
      </c>
      <c r="G2346">
        <v>6.1678891181945996</v>
      </c>
      <c r="H2346">
        <v>8.1552162170409996</v>
      </c>
      <c r="I2346" s="10">
        <f>IFERROR(EXP(TREND(LN($D$1:$H$1),LN(D2346:H2346),LN(Calculations!$B$2))),0)</f>
        <v>5.6014849309377671E-5</v>
      </c>
    </row>
    <row r="2347" spans="1:9" x14ac:dyDescent="0.35">
      <c r="A2347">
        <v>-84</v>
      </c>
      <c r="B2347">
        <v>27.5</v>
      </c>
      <c r="C2347">
        <f>ASIN(SQRT((SIN(RADIANS(PARAMETERS!$D$8-B2347)/2)*SIN(RADIANS(PARAMETERS!$D$8-B2347)/2))+(COS(RADIANS(B2347))*COS(RADIANS(PARAMETERS!$D$8))*SIN(RADIANS(PARAMETERS!$D$9-A2347)/2)*SIN(RADIANS(PARAMETERS!$D$9-A2347)/2))))*2*3958.756</f>
        <v>1713.4732534625082</v>
      </c>
      <c r="D2347">
        <v>1.3189218044280999</v>
      </c>
      <c r="E2347">
        <v>2.1291904449463002</v>
      </c>
      <c r="F2347">
        <v>3.4047493934631001</v>
      </c>
      <c r="G2347">
        <v>4.5018963813781996</v>
      </c>
      <c r="H2347">
        <v>6.0083231925964</v>
      </c>
      <c r="I2347" s="10">
        <f>IFERROR(EXP(TREND(LN($D$1:$H$1),LN(D2347:H2347),LN(Calculations!$B$2))),0)</f>
        <v>3.7380373990117532E-5</v>
      </c>
    </row>
    <row r="2348" spans="1:9" x14ac:dyDescent="0.35">
      <c r="A2348">
        <v>-83.5</v>
      </c>
      <c r="B2348">
        <v>27.5</v>
      </c>
      <c r="C2348">
        <f>ASIN(SQRT((SIN(RADIANS(PARAMETERS!$D$8-B2348)/2)*SIN(RADIANS(PARAMETERS!$D$8-B2348)/2))+(COS(RADIANS(B2348))*COS(RADIANS(PARAMETERS!$D$8))*SIN(RADIANS(PARAMETERS!$D$9-A2348)/2)*SIN(RADIANS(PARAMETERS!$D$9-A2348)/2))))*2*3958.756</f>
        <v>1685.6189413237719</v>
      </c>
      <c r="D2348">
        <v>0.95471882820128995</v>
      </c>
      <c r="E2348">
        <v>1.4931559562683001</v>
      </c>
      <c r="F2348">
        <v>2.4728372097014999</v>
      </c>
      <c r="G2348">
        <v>3.2269074916839999</v>
      </c>
      <c r="H2348">
        <v>4.4098134040832999</v>
      </c>
      <c r="I2348" s="10">
        <f>IFERROR(EXP(TREND(LN($D$1:$H$1),LN(D2348:H2348),LN(Calculations!$B$2))),0)</f>
        <v>2.3843331310970509E-5</v>
      </c>
    </row>
    <row r="2349" spans="1:9" x14ac:dyDescent="0.35">
      <c r="A2349">
        <v>-83</v>
      </c>
      <c r="B2349">
        <v>27.5</v>
      </c>
      <c r="C2349">
        <f>ASIN(SQRT((SIN(RADIANS(PARAMETERS!$D$8-B2349)/2)*SIN(RADIANS(PARAMETERS!$D$8-B2349)/2))+(COS(RADIANS(B2349))*COS(RADIANS(PARAMETERS!$D$8))*SIN(RADIANS(PARAMETERS!$D$9-A2349)/2)*SIN(RADIANS(PARAMETERS!$D$9-A2349)/2))))*2*3958.756</f>
        <v>1657.9098351390539</v>
      </c>
      <c r="D2349">
        <v>0.66561210155487005</v>
      </c>
      <c r="E2349">
        <v>1.0093944072723</v>
      </c>
      <c r="F2349">
        <v>1.6418168544769001</v>
      </c>
      <c r="G2349">
        <v>2.2071008682250999</v>
      </c>
      <c r="H2349">
        <v>2.9661564826964999</v>
      </c>
      <c r="I2349" s="10">
        <f>IFERROR(EXP(TREND(LN($D$1:$H$1),LN(D2349:H2349),LN(Calculations!$B$2))),0)</f>
        <v>1.2328265326117093E-5</v>
      </c>
    </row>
    <row r="2350" spans="1:9" x14ac:dyDescent="0.35">
      <c r="A2350">
        <v>-82.5</v>
      </c>
      <c r="B2350">
        <v>27.5</v>
      </c>
      <c r="C2350">
        <f>ASIN(SQRT((SIN(RADIANS(PARAMETERS!$D$8-B2350)/2)*SIN(RADIANS(PARAMETERS!$D$8-B2350)/2))+(COS(RADIANS(B2350))*COS(RADIANS(PARAMETERS!$D$8))*SIN(RADIANS(PARAMETERS!$D$9-A2350)/2)*SIN(RADIANS(PARAMETERS!$D$9-A2350)/2))))*2*3958.756</f>
        <v>1630.3536533486181</v>
      </c>
      <c r="D2350">
        <v>0.4735954105854</v>
      </c>
      <c r="E2350">
        <v>0.70023775100707997</v>
      </c>
      <c r="F2350">
        <v>1.1057497262955001</v>
      </c>
      <c r="G2350">
        <v>1.4599467515944999</v>
      </c>
      <c r="H2350">
        <v>2.0227506160736</v>
      </c>
      <c r="I2350" s="10">
        <f>IFERROR(EXP(TREND(LN($D$1:$H$1),LN(D2350:H2350),LN(Calculations!$B$2))),0)</f>
        <v>5.6773485330638566E-6</v>
      </c>
    </row>
    <row r="2351" spans="1:9" x14ac:dyDescent="0.35">
      <c r="A2351">
        <v>-82</v>
      </c>
      <c r="B2351">
        <v>27.5</v>
      </c>
      <c r="C2351">
        <f>ASIN(SQRT((SIN(RADIANS(PARAMETERS!$D$8-B2351)/2)*SIN(RADIANS(PARAMETERS!$D$8-B2351)/2))+(COS(RADIANS(B2351))*COS(RADIANS(PARAMETERS!$D$8))*SIN(RADIANS(PARAMETERS!$D$9-A2351)/2)*SIN(RADIANS(PARAMETERS!$D$9-A2351)/2))))*2*3958.756</f>
        <v>1602.9585948551039</v>
      </c>
      <c r="D2351">
        <v>0.29692408442496998</v>
      </c>
      <c r="E2351">
        <v>0.43231511116027999</v>
      </c>
      <c r="F2351">
        <v>0.67050856351851995</v>
      </c>
      <c r="G2351">
        <v>0.87566047906875999</v>
      </c>
      <c r="H2351">
        <v>1.1977577209473</v>
      </c>
      <c r="I2351" s="10">
        <f>IFERROR(EXP(TREND(LN($D$1:$H$1),LN(D2351:H2351),LN(Calculations!$B$2))),0)</f>
        <v>2.0173254875416856E-6</v>
      </c>
    </row>
    <row r="2352" spans="1:9" x14ac:dyDescent="0.35">
      <c r="A2352">
        <v>-81.5</v>
      </c>
      <c r="B2352">
        <v>27.5</v>
      </c>
      <c r="C2352">
        <f>ASIN(SQRT((SIN(RADIANS(PARAMETERS!$D$8-B2352)/2)*SIN(RADIANS(PARAMETERS!$D$8-B2352)/2))+(COS(RADIANS(B2352))*COS(RADIANS(PARAMETERS!$D$8))*SIN(RADIANS(PARAMETERS!$D$9-A2352)/2)*SIN(RADIANS(PARAMETERS!$D$9-A2352)/2))))*2*3958.756</f>
        <v>1575.7333729139095</v>
      </c>
      <c r="D2352">
        <v>0.14335839450359</v>
      </c>
      <c r="E2352">
        <v>0.20580539107323001</v>
      </c>
      <c r="F2352">
        <v>0.31398537755013001</v>
      </c>
      <c r="G2352">
        <v>0.40596750378608998</v>
      </c>
      <c r="H2352">
        <v>0.54880833625793002</v>
      </c>
      <c r="I2352" s="10">
        <f>IFERROR(EXP(TREND(LN($D$1:$H$1),LN(D2352:H2352),LN(Calculations!$B$2))),0)</f>
        <v>4.3347606686311224E-7</v>
      </c>
    </row>
    <row r="2353" spans="1:9" x14ac:dyDescent="0.35">
      <c r="A2353">
        <v>-81</v>
      </c>
      <c r="B2353">
        <v>27.5</v>
      </c>
      <c r="C2353">
        <f>ASIN(SQRT((SIN(RADIANS(PARAMETERS!$D$8-B2353)/2)*SIN(RADIANS(PARAMETERS!$D$8-B2353)/2))+(COS(RADIANS(B2353))*COS(RADIANS(PARAMETERS!$D$8))*SIN(RADIANS(PARAMETERS!$D$9-A2353)/2)*SIN(RADIANS(PARAMETERS!$D$9-A2353)/2))))*2*3958.756</f>
        <v>1548.6872513622368</v>
      </c>
      <c r="D2353">
        <v>0.10303023457527</v>
      </c>
      <c r="E2353">
        <v>0.12985433638096</v>
      </c>
      <c r="F2353">
        <v>0.17015895247459001</v>
      </c>
      <c r="G2353">
        <v>0.20056736469268999</v>
      </c>
      <c r="H2353">
        <v>0.24324671924114</v>
      </c>
      <c r="I2353" s="10">
        <f>IFERROR(EXP(TREND(LN($D$1:$H$1),LN(D2353:H2353),LN(Calculations!$B$2))),0)</f>
        <v>1.0636160388147154E-9</v>
      </c>
    </row>
    <row r="2354" spans="1:9" x14ac:dyDescent="0.35">
      <c r="A2354">
        <v>-80.5</v>
      </c>
      <c r="B2354">
        <v>27.5</v>
      </c>
      <c r="C2354">
        <f>ASIN(SQRT((SIN(RADIANS(PARAMETERS!$D$8-B2354)/2)*SIN(RADIANS(PARAMETERS!$D$8-B2354)/2))+(COS(RADIANS(B2354))*COS(RADIANS(PARAMETERS!$D$8))*SIN(RADIANS(PARAMETERS!$D$9-A2354)/2)*SIN(RADIANS(PARAMETERS!$D$9-A2354)/2))))*2*3958.756</f>
        <v>1521.8300832915372</v>
      </c>
      <c r="D2354">
        <v>0.10754500329494</v>
      </c>
      <c r="E2354">
        <v>0.13427320122719</v>
      </c>
      <c r="F2354">
        <v>0.17402294278145</v>
      </c>
      <c r="G2354">
        <v>0.20375293493270999</v>
      </c>
      <c r="H2354">
        <v>0.24517616629601</v>
      </c>
      <c r="I2354" s="10">
        <f>IFERROR(EXP(TREND(LN($D$1:$H$1),LN(D2354:H2354),LN(Calculations!$B$2))),0)</f>
        <v>6.3043224526553184E-10</v>
      </c>
    </row>
    <row r="2355" spans="1:9" x14ac:dyDescent="0.35">
      <c r="A2355">
        <v>-80</v>
      </c>
      <c r="B2355">
        <v>27.5</v>
      </c>
      <c r="C2355">
        <f>ASIN(SQRT((SIN(RADIANS(PARAMETERS!$D$8-B2355)/2)*SIN(RADIANS(PARAMETERS!$D$8-B2355)/2))+(COS(RADIANS(B2355))*COS(RADIANS(PARAMETERS!$D$8))*SIN(RADIANS(PARAMETERS!$D$9-A2355)/2)*SIN(RADIANS(PARAMETERS!$D$9-A2355)/2))))*2*3958.756</f>
        <v>1495.1723522558434</v>
      </c>
      <c r="D2355">
        <v>0.10296095162630001</v>
      </c>
      <c r="E2355">
        <v>0.12712474167346999</v>
      </c>
      <c r="F2355">
        <v>0.16262640058993999</v>
      </c>
      <c r="G2355">
        <v>0.18890707194805001</v>
      </c>
      <c r="H2355">
        <v>0.22520904242991999</v>
      </c>
      <c r="I2355" s="10">
        <f>IFERROR(EXP(TREND(LN($D$1:$H$1),LN(D2355:H2355),LN(Calculations!$B$2))),0)</f>
        <v>2.4258984250932326E-10</v>
      </c>
    </row>
    <row r="2356" spans="1:9" x14ac:dyDescent="0.35">
      <c r="A2356">
        <v>-79.5</v>
      </c>
      <c r="B2356">
        <v>27.5</v>
      </c>
      <c r="C2356">
        <f>ASIN(SQRT((SIN(RADIANS(PARAMETERS!$D$8-B2356)/2)*SIN(RADIANS(PARAMETERS!$D$8-B2356)/2))+(COS(RADIANS(B2356))*COS(RADIANS(PARAMETERS!$D$8))*SIN(RADIANS(PARAMETERS!$D$9-A2356)/2)*SIN(RADIANS(PARAMETERS!$D$9-A2356)/2))))*2*3958.756</f>
        <v>1468.7252160905464</v>
      </c>
      <c r="D2356">
        <v>7.2931967675685994E-2</v>
      </c>
      <c r="E2356">
        <v>8.9301794767379997E-2</v>
      </c>
      <c r="F2356">
        <v>0.11313517391682</v>
      </c>
      <c r="G2356">
        <v>0.13064293563366</v>
      </c>
      <c r="H2356">
        <v>0.15467111766337999</v>
      </c>
      <c r="I2356" s="10">
        <f>IFERROR(EXP(TREND(LN($D$1:$H$1),LN(D2356:H2356),LN(Calculations!$B$2))),0)</f>
        <v>4.2873609556832119E-11</v>
      </c>
    </row>
    <row r="2357" spans="1:9" x14ac:dyDescent="0.35">
      <c r="A2357">
        <v>-79</v>
      </c>
      <c r="B2357">
        <v>27.5</v>
      </c>
      <c r="C2357">
        <f>ASIN(SQRT((SIN(RADIANS(PARAMETERS!$D$8-B2357)/2)*SIN(RADIANS(PARAMETERS!$D$8-B2357)/2))+(COS(RADIANS(B2357))*COS(RADIANS(PARAMETERS!$D$8))*SIN(RADIANS(PARAMETERS!$D$9-A2357)/2)*SIN(RADIANS(PARAMETERS!$D$9-A2357)/2))))*2*3958.756</f>
        <v>1442.5005533912131</v>
      </c>
      <c r="D2357">
        <v>0</v>
      </c>
      <c r="E2357">
        <v>0</v>
      </c>
      <c r="F2357">
        <v>0</v>
      </c>
      <c r="G2357">
        <v>0</v>
      </c>
      <c r="H2357">
        <v>0</v>
      </c>
      <c r="I2357" s="10">
        <f>IFERROR(EXP(TREND(LN($D$1:$H$1),LN(D2357:H2357),LN(Calculations!$B$2))),0)</f>
        <v>0</v>
      </c>
    </row>
    <row r="2358" spans="1:9" x14ac:dyDescent="0.35">
      <c r="A2358">
        <v>-78.5</v>
      </c>
      <c r="B2358">
        <v>27.5</v>
      </c>
      <c r="C2358">
        <f>ASIN(SQRT((SIN(RADIANS(PARAMETERS!$D$8-B2358)/2)*SIN(RADIANS(PARAMETERS!$D$8-B2358)/2))+(COS(RADIANS(B2358))*COS(RADIANS(PARAMETERS!$D$8))*SIN(RADIANS(PARAMETERS!$D$9-A2358)/2)*SIN(RADIANS(PARAMETERS!$D$9-A2358)/2))))*2*3958.756</f>
        <v>1416.5110126683837</v>
      </c>
      <c r="D2358">
        <v>0</v>
      </c>
      <c r="E2358">
        <v>0</v>
      </c>
      <c r="F2358">
        <v>0</v>
      </c>
      <c r="G2358">
        <v>0</v>
      </c>
      <c r="H2358">
        <v>0</v>
      </c>
      <c r="I2358" s="10">
        <f>IFERROR(EXP(TREND(LN($D$1:$H$1),LN(D2358:H2358),LN(Calculations!$B$2))),0)</f>
        <v>0</v>
      </c>
    </row>
    <row r="2359" spans="1:9" x14ac:dyDescent="0.35">
      <c r="A2359">
        <v>-78</v>
      </c>
      <c r="B2359">
        <v>27.5</v>
      </c>
      <c r="C2359">
        <f>ASIN(SQRT((SIN(RADIANS(PARAMETERS!$D$8-B2359)/2)*SIN(RADIANS(PARAMETERS!$D$8-B2359)/2))+(COS(RADIANS(B2359))*COS(RADIANS(PARAMETERS!$D$8))*SIN(RADIANS(PARAMETERS!$D$9-A2359)/2)*SIN(RADIANS(PARAMETERS!$D$9-A2359)/2))))*2*3958.756</f>
        <v>1390.7700641499891</v>
      </c>
      <c r="D2359">
        <v>0</v>
      </c>
      <c r="E2359">
        <v>0</v>
      </c>
      <c r="F2359">
        <v>0</v>
      </c>
      <c r="G2359">
        <v>0</v>
      </c>
      <c r="H2359">
        <v>0</v>
      </c>
      <c r="I2359" s="10">
        <f>IFERROR(EXP(TREND(LN($D$1:$H$1),LN(D2359:H2359),LN(Calculations!$B$2))),0)</f>
        <v>0</v>
      </c>
    </row>
    <row r="2360" spans="1:9" x14ac:dyDescent="0.35">
      <c r="A2360">
        <v>-77.5</v>
      </c>
      <c r="B2360">
        <v>27.5</v>
      </c>
      <c r="C2360">
        <f>ASIN(SQRT((SIN(RADIANS(PARAMETERS!$D$8-B2360)/2)*SIN(RADIANS(PARAMETERS!$D$8-B2360)/2))+(COS(RADIANS(B2360))*COS(RADIANS(PARAMETERS!$D$8))*SIN(RADIANS(PARAMETERS!$D$9-A2360)/2)*SIN(RADIANS(PARAMETERS!$D$9-A2360)/2))))*2*3958.756</f>
        <v>1365.292054145867</v>
      </c>
      <c r="D2360">
        <v>0</v>
      </c>
      <c r="E2360">
        <v>0</v>
      </c>
      <c r="F2360">
        <v>0</v>
      </c>
      <c r="G2360">
        <v>0</v>
      </c>
      <c r="H2360">
        <v>0</v>
      </c>
      <c r="I2360" s="10">
        <f>IFERROR(EXP(TREND(LN($D$1:$H$1),LN(D2360:H2360),LN(Calculations!$B$2))),0)</f>
        <v>0</v>
      </c>
    </row>
    <row r="2361" spans="1:9" x14ac:dyDescent="0.35">
      <c r="A2361">
        <v>-77</v>
      </c>
      <c r="B2361">
        <v>27.5</v>
      </c>
      <c r="C2361">
        <f>ASIN(SQRT((SIN(RADIANS(PARAMETERS!$D$8-B2361)/2)*SIN(RADIANS(PARAMETERS!$D$8-B2361)/2))+(COS(RADIANS(B2361))*COS(RADIANS(PARAMETERS!$D$8))*SIN(RADIANS(PARAMETERS!$D$9-A2361)/2)*SIN(RADIANS(PARAMETERS!$D$9-A2361)/2))))*2*3958.756</f>
        <v>1340.0922618161997</v>
      </c>
      <c r="D2361">
        <v>0</v>
      </c>
      <c r="E2361">
        <v>0</v>
      </c>
      <c r="F2361">
        <v>0</v>
      </c>
      <c r="G2361">
        <v>0</v>
      </c>
      <c r="H2361">
        <v>0</v>
      </c>
      <c r="I2361" s="10">
        <f>IFERROR(EXP(TREND(LN($D$1:$H$1),LN(D2361:H2361),LN(Calculations!$B$2))),0)</f>
        <v>0</v>
      </c>
    </row>
    <row r="2362" spans="1:9" x14ac:dyDescent="0.35">
      <c r="A2362">
        <v>-76.5</v>
      </c>
      <c r="B2362">
        <v>27.5</v>
      </c>
      <c r="C2362">
        <f>ASIN(SQRT((SIN(RADIANS(PARAMETERS!$D$8-B2362)/2)*SIN(RADIANS(PARAMETERS!$D$8-B2362)/2))+(COS(RADIANS(B2362))*COS(RADIANS(PARAMETERS!$D$8))*SIN(RADIANS(PARAMETERS!$D$9-A2362)/2)*SIN(RADIANS(PARAMETERS!$D$9-A2362)/2))))*2*3958.756</f>
        <v>1315.1869580946211</v>
      </c>
      <c r="D2362">
        <v>0</v>
      </c>
      <c r="E2362">
        <v>0</v>
      </c>
      <c r="F2362">
        <v>0</v>
      </c>
      <c r="G2362">
        <v>0</v>
      </c>
      <c r="H2362">
        <v>0</v>
      </c>
      <c r="I2362" s="10">
        <f>IFERROR(EXP(TREND(LN($D$1:$H$1),LN(D2362:H2362),LN(Calculations!$B$2))),0)</f>
        <v>0</v>
      </c>
    </row>
    <row r="2363" spans="1:9" x14ac:dyDescent="0.35">
      <c r="A2363">
        <v>-76</v>
      </c>
      <c r="B2363">
        <v>27.5</v>
      </c>
      <c r="C2363">
        <f>ASIN(SQRT((SIN(RADIANS(PARAMETERS!$D$8-B2363)/2)*SIN(RADIANS(PARAMETERS!$D$8-B2363)/2))+(COS(RADIANS(B2363))*COS(RADIANS(PARAMETERS!$D$8))*SIN(RADIANS(PARAMETERS!$D$9-A2363)/2)*SIN(RADIANS(PARAMETERS!$D$9-A2363)/2))))*2*3958.756</f>
        <v>1290.593466404023</v>
      </c>
      <c r="D2363">
        <v>0</v>
      </c>
      <c r="E2363">
        <v>0</v>
      </c>
      <c r="F2363">
        <v>0</v>
      </c>
      <c r="G2363">
        <v>0</v>
      </c>
      <c r="H2363">
        <v>0</v>
      </c>
      <c r="I2363" s="10">
        <f>IFERROR(EXP(TREND(LN($D$1:$H$1),LN(D2363:H2363),LN(Calculations!$B$2))),0)</f>
        <v>0</v>
      </c>
    </row>
    <row r="2364" spans="1:9" x14ac:dyDescent="0.35">
      <c r="A2364">
        <v>-75.5</v>
      </c>
      <c r="B2364">
        <v>27.5</v>
      </c>
      <c r="C2364">
        <f>ASIN(SQRT((SIN(RADIANS(PARAMETERS!$D$8-B2364)/2)*SIN(RADIANS(PARAMETERS!$D$8-B2364)/2))+(COS(RADIANS(B2364))*COS(RADIANS(PARAMETERS!$D$8))*SIN(RADIANS(PARAMETERS!$D$9-A2364)/2)*SIN(RADIANS(PARAMETERS!$D$9-A2364)/2))))*2*3958.756</f>
        <v>1266.3302246651074</v>
      </c>
      <c r="D2364">
        <v>0</v>
      </c>
      <c r="E2364">
        <v>0</v>
      </c>
      <c r="F2364">
        <v>0</v>
      </c>
      <c r="G2364">
        <v>0</v>
      </c>
      <c r="H2364">
        <v>0</v>
      </c>
      <c r="I2364" s="10">
        <f>IFERROR(EXP(TREND(LN($D$1:$H$1),LN(D2364:H2364),LN(Calculations!$B$2))),0)</f>
        <v>0</v>
      </c>
    </row>
    <row r="2365" spans="1:9" x14ac:dyDescent="0.35">
      <c r="A2365">
        <v>-75</v>
      </c>
      <c r="B2365">
        <v>27.5</v>
      </c>
      <c r="C2365">
        <f>ASIN(SQRT((SIN(RADIANS(PARAMETERS!$D$8-B2365)/2)*SIN(RADIANS(PARAMETERS!$D$8-B2365)/2))+(COS(RADIANS(B2365))*COS(RADIANS(PARAMETERS!$D$8))*SIN(RADIANS(PARAMETERS!$D$9-A2365)/2)*SIN(RADIANS(PARAMETERS!$D$9-A2365)/2))))*2*3958.756</f>
        <v>1242.4168479308537</v>
      </c>
      <c r="D2365">
        <v>0</v>
      </c>
      <c r="E2365">
        <v>0</v>
      </c>
      <c r="F2365">
        <v>0</v>
      </c>
      <c r="G2365">
        <v>0</v>
      </c>
      <c r="H2365">
        <v>0</v>
      </c>
      <c r="I2365" s="10">
        <f>IFERROR(EXP(TREND(LN($D$1:$H$1),LN(D2365:H2365),LN(Calculations!$B$2))),0)</f>
        <v>0</v>
      </c>
    </row>
    <row r="2366" spans="1:9" x14ac:dyDescent="0.35">
      <c r="A2366">
        <v>-74.5</v>
      </c>
      <c r="B2366">
        <v>27.5</v>
      </c>
      <c r="C2366">
        <f>ASIN(SQRT((SIN(RADIANS(PARAMETERS!$D$8-B2366)/2)*SIN(RADIANS(PARAMETERS!$D$8-B2366)/2))+(COS(RADIANS(B2366))*COS(RADIANS(PARAMETERS!$D$8))*SIN(RADIANS(PARAMETERS!$D$9-A2366)/2)*SIN(RADIANS(PARAMETERS!$D$9-A2366)/2))))*2*3958.756</f>
        <v>1218.8741907804474</v>
      </c>
      <c r="D2366">
        <v>0</v>
      </c>
      <c r="E2366">
        <v>0</v>
      </c>
      <c r="F2366">
        <v>0</v>
      </c>
      <c r="G2366">
        <v>0</v>
      </c>
      <c r="H2366">
        <v>0</v>
      </c>
      <c r="I2366" s="10">
        <f>IFERROR(EXP(TREND(LN($D$1:$H$1),LN(D2366:H2366),LN(Calculations!$B$2))),0)</f>
        <v>0</v>
      </c>
    </row>
    <row r="2367" spans="1:9" x14ac:dyDescent="0.35">
      <c r="A2367">
        <v>-74</v>
      </c>
      <c r="B2367">
        <v>27.5</v>
      </c>
      <c r="C2367">
        <f>ASIN(SQRT((SIN(RADIANS(PARAMETERS!$D$8-B2367)/2)*SIN(RADIANS(PARAMETERS!$D$8-B2367)/2))+(COS(RADIANS(B2367))*COS(RADIANS(PARAMETERS!$D$8))*SIN(RADIANS(PARAMETERS!$D$9-A2367)/2)*SIN(RADIANS(PARAMETERS!$D$9-A2367)/2))))*2*3958.756</f>
        <v>1195.7244083704284</v>
      </c>
      <c r="D2367">
        <v>0</v>
      </c>
      <c r="E2367">
        <v>0</v>
      </c>
      <c r="F2367">
        <v>0</v>
      </c>
      <c r="G2367">
        <v>0</v>
      </c>
      <c r="H2367">
        <v>0</v>
      </c>
      <c r="I2367" s="10">
        <f>IFERROR(EXP(TREND(LN($D$1:$H$1),LN(D2367:H2367),LN(Calculations!$B$2))),0)</f>
        <v>0</v>
      </c>
    </row>
    <row r="2368" spans="1:9" x14ac:dyDescent="0.35">
      <c r="A2368">
        <v>-73.5</v>
      </c>
      <c r="B2368">
        <v>27.5</v>
      </c>
      <c r="C2368">
        <f>ASIN(SQRT((SIN(RADIANS(PARAMETERS!$D$8-B2368)/2)*SIN(RADIANS(PARAMETERS!$D$8-B2368)/2))+(COS(RADIANS(B2368))*COS(RADIANS(PARAMETERS!$D$8))*SIN(RADIANS(PARAMETERS!$D$9-A2368)/2)*SIN(RADIANS(PARAMETERS!$D$9-A2368)/2))))*2*3958.756</f>
        <v>1172.991014765814</v>
      </c>
      <c r="D2368">
        <v>0</v>
      </c>
      <c r="E2368">
        <v>0</v>
      </c>
      <c r="F2368">
        <v>0</v>
      </c>
      <c r="G2368">
        <v>0</v>
      </c>
      <c r="H2368">
        <v>0</v>
      </c>
      <c r="I2368" s="10">
        <f>IFERROR(EXP(TREND(LN($D$1:$H$1),LN(D2368:H2368),LN(Calculations!$B$2))),0)</f>
        <v>0</v>
      </c>
    </row>
    <row r="2369" spans="1:9" x14ac:dyDescent="0.35">
      <c r="A2369">
        <v>-73</v>
      </c>
      <c r="B2369">
        <v>27.5</v>
      </c>
      <c r="C2369">
        <f>ASIN(SQRT((SIN(RADIANS(PARAMETERS!$D$8-B2369)/2)*SIN(RADIANS(PARAMETERS!$D$8-B2369)/2))+(COS(RADIANS(B2369))*COS(RADIANS(PARAMETERS!$D$8))*SIN(RADIANS(PARAMETERS!$D$9-A2369)/2)*SIN(RADIANS(PARAMETERS!$D$9-A2369)/2))))*2*3958.756</f>
        <v>1150.6989368580078</v>
      </c>
      <c r="D2369">
        <v>0</v>
      </c>
      <c r="E2369">
        <v>0</v>
      </c>
      <c r="F2369">
        <v>0</v>
      </c>
      <c r="G2369">
        <v>0</v>
      </c>
      <c r="H2369">
        <v>0</v>
      </c>
      <c r="I2369" s="10">
        <f>IFERROR(EXP(TREND(LN($D$1:$H$1),LN(D2369:H2369),LN(Calculations!$B$2))),0)</f>
        <v>0</v>
      </c>
    </row>
    <row r="2370" spans="1:9" x14ac:dyDescent="0.35">
      <c r="A2370">
        <v>-72.5</v>
      </c>
      <c r="B2370">
        <v>27.5</v>
      </c>
      <c r="C2370">
        <f>ASIN(SQRT((SIN(RADIANS(PARAMETERS!$D$8-B2370)/2)*SIN(RADIANS(PARAMETERS!$D$8-B2370)/2))+(COS(RADIANS(B2370))*COS(RADIANS(PARAMETERS!$D$8))*SIN(RADIANS(PARAMETERS!$D$9-A2370)/2)*SIN(RADIANS(PARAMETERS!$D$9-A2370)/2))))*2*3958.756</f>
        <v>1128.8745618192172</v>
      </c>
      <c r="D2370">
        <v>0</v>
      </c>
      <c r="E2370">
        <v>0</v>
      </c>
      <c r="F2370">
        <v>0</v>
      </c>
      <c r="G2370">
        <v>0</v>
      </c>
      <c r="H2370">
        <v>0</v>
      </c>
      <c r="I2370" s="10">
        <f>IFERROR(EXP(TREND(LN($D$1:$H$1),LN(D2370:H2370),LN(Calculations!$B$2))),0)</f>
        <v>0</v>
      </c>
    </row>
    <row r="2371" spans="1:9" x14ac:dyDescent="0.35">
      <c r="A2371">
        <v>-72</v>
      </c>
      <c r="B2371">
        <v>27.5</v>
      </c>
      <c r="C2371">
        <f>ASIN(SQRT((SIN(RADIANS(PARAMETERS!$D$8-B2371)/2)*SIN(RADIANS(PARAMETERS!$D$8-B2371)/2))+(COS(RADIANS(B2371))*COS(RADIANS(PARAMETERS!$D$8))*SIN(RADIANS(PARAMETERS!$D$9-A2371)/2)*SIN(RADIANS(PARAMETERS!$D$9-A2371)/2))))*2*3958.756</f>
        <v>1107.5457756475612</v>
      </c>
      <c r="D2371">
        <v>0</v>
      </c>
      <c r="E2371">
        <v>0</v>
      </c>
      <c r="F2371">
        <v>0</v>
      </c>
      <c r="G2371">
        <v>0</v>
      </c>
      <c r="H2371">
        <v>0</v>
      </c>
      <c r="I2371" s="10">
        <f>IFERROR(EXP(TREND(LN($D$1:$H$1),LN(D2371:H2371),LN(Calculations!$B$2))),0)</f>
        <v>0</v>
      </c>
    </row>
    <row r="2372" spans="1:9" x14ac:dyDescent="0.35">
      <c r="A2372">
        <v>-71.5</v>
      </c>
      <c r="B2372">
        <v>27.5</v>
      </c>
      <c r="C2372">
        <f>ASIN(SQRT((SIN(RADIANS(PARAMETERS!$D$8-B2372)/2)*SIN(RADIANS(PARAMETERS!$D$8-B2372)/2))+(COS(RADIANS(B2372))*COS(RADIANS(PARAMETERS!$D$8))*SIN(RADIANS(PARAMETERS!$D$9-A2372)/2)*SIN(RADIANS(PARAMETERS!$D$9-A2372)/2))))*2*3958.756</f>
        <v>1086.7419899292465</v>
      </c>
      <c r="D2372">
        <v>0</v>
      </c>
      <c r="E2372">
        <v>0</v>
      </c>
      <c r="F2372">
        <v>0</v>
      </c>
      <c r="G2372">
        <v>0</v>
      </c>
      <c r="H2372">
        <v>0</v>
      </c>
      <c r="I2372" s="10">
        <f>IFERROR(EXP(TREND(LN($D$1:$H$1),LN(D2372:H2372),LN(Calculations!$B$2))),0)</f>
        <v>0</v>
      </c>
    </row>
    <row r="2373" spans="1:9" x14ac:dyDescent="0.35">
      <c r="A2373">
        <v>-71</v>
      </c>
      <c r="B2373">
        <v>27.5</v>
      </c>
      <c r="C2373">
        <f>ASIN(SQRT((SIN(RADIANS(PARAMETERS!$D$8-B2373)/2)*SIN(RADIANS(PARAMETERS!$D$8-B2373)/2))+(COS(RADIANS(B2373))*COS(RADIANS(PARAMETERS!$D$8))*SIN(RADIANS(PARAMETERS!$D$9-A2373)/2)*SIN(RADIANS(PARAMETERS!$D$9-A2373)/2))))*2*3958.756</f>
        <v>1066.4941534955055</v>
      </c>
      <c r="D2373">
        <v>0</v>
      </c>
      <c r="E2373">
        <v>0</v>
      </c>
      <c r="F2373">
        <v>0</v>
      </c>
      <c r="G2373">
        <v>0</v>
      </c>
      <c r="H2373">
        <v>0</v>
      </c>
      <c r="I2373" s="10">
        <f>IFERROR(EXP(TREND(LN($D$1:$H$1),LN(D2373:H2373),LN(Calculations!$B$2))),0)</f>
        <v>0</v>
      </c>
    </row>
    <row r="2374" spans="1:9" x14ac:dyDescent="0.35">
      <c r="A2374">
        <v>-70.5</v>
      </c>
      <c r="B2374">
        <v>27.5</v>
      </c>
      <c r="C2374">
        <f>ASIN(SQRT((SIN(RADIANS(PARAMETERS!$D$8-B2374)/2)*SIN(RADIANS(PARAMETERS!$D$8-B2374)/2))+(COS(RADIANS(B2374))*COS(RADIANS(PARAMETERS!$D$8))*SIN(RADIANS(PARAMETERS!$D$9-A2374)/2)*SIN(RADIANS(PARAMETERS!$D$9-A2374)/2))))*2*3958.756</f>
        <v>1046.8347452001999</v>
      </c>
      <c r="D2374">
        <v>0</v>
      </c>
      <c r="E2374">
        <v>0</v>
      </c>
      <c r="F2374">
        <v>0</v>
      </c>
      <c r="G2374">
        <v>0</v>
      </c>
      <c r="H2374">
        <v>0</v>
      </c>
      <c r="I2374" s="10">
        <f>IFERROR(EXP(TREND(LN($D$1:$H$1),LN(D2374:H2374),LN(Calculations!$B$2))),0)</f>
        <v>0</v>
      </c>
    </row>
    <row r="2375" spans="1:9" x14ac:dyDescent="0.35">
      <c r="A2375">
        <v>-70</v>
      </c>
      <c r="B2375">
        <v>27.5</v>
      </c>
      <c r="C2375">
        <f>ASIN(SQRT((SIN(RADIANS(PARAMETERS!$D$8-B2375)/2)*SIN(RADIANS(PARAMETERS!$D$8-B2375)/2))+(COS(RADIANS(B2375))*COS(RADIANS(PARAMETERS!$D$8))*SIN(RADIANS(PARAMETERS!$D$9-A2375)/2)*SIN(RADIANS(PARAMETERS!$D$9-A2375)/2))))*2*3958.756</f>
        <v>1027.7977436148221</v>
      </c>
      <c r="D2375">
        <v>0</v>
      </c>
      <c r="E2375">
        <v>0</v>
      </c>
      <c r="F2375">
        <v>0</v>
      </c>
      <c r="G2375">
        <v>0</v>
      </c>
      <c r="H2375">
        <v>0</v>
      </c>
      <c r="I2375" s="10">
        <f>IFERROR(EXP(TREND(LN($D$1:$H$1),LN(D2375:H2375),LN(Calculations!$B$2))),0)</f>
        <v>0</v>
      </c>
    </row>
    <row r="2376" spans="1:9" x14ac:dyDescent="0.35">
      <c r="A2376">
        <v>-69.5</v>
      </c>
      <c r="B2376">
        <v>27.5</v>
      </c>
      <c r="C2376">
        <f>ASIN(SQRT((SIN(RADIANS(PARAMETERS!$D$8-B2376)/2)*SIN(RADIANS(PARAMETERS!$D$8-B2376)/2))+(COS(RADIANS(B2376))*COS(RADIANS(PARAMETERS!$D$8))*SIN(RADIANS(PARAMETERS!$D$9-A2376)/2)*SIN(RADIANS(PARAMETERS!$D$9-A2376)/2))))*2*3958.756</f>
        <v>1009.41856906627</v>
      </c>
      <c r="D2376">
        <v>0</v>
      </c>
      <c r="E2376">
        <v>0</v>
      </c>
      <c r="F2376">
        <v>0</v>
      </c>
      <c r="G2376">
        <v>0</v>
      </c>
      <c r="H2376">
        <v>0</v>
      </c>
      <c r="I2376" s="10">
        <f>IFERROR(EXP(TREND(LN($D$1:$H$1),LN(D2376:H2376),LN(Calculations!$B$2))),0)</f>
        <v>0</v>
      </c>
    </row>
    <row r="2377" spans="1:9" x14ac:dyDescent="0.35">
      <c r="A2377">
        <v>-69</v>
      </c>
      <c r="B2377">
        <v>27.5</v>
      </c>
      <c r="C2377">
        <f>ASIN(SQRT((SIN(RADIANS(PARAMETERS!$D$8-B2377)/2)*SIN(RADIANS(PARAMETERS!$D$8-B2377)/2))+(COS(RADIANS(B2377))*COS(RADIANS(PARAMETERS!$D$8))*SIN(RADIANS(PARAMETERS!$D$9-A2377)/2)*SIN(RADIANS(PARAMETERS!$D$9-A2377)/2))))*2*3958.756</f>
        <v>991.73399317467965</v>
      </c>
      <c r="D2377">
        <v>0</v>
      </c>
      <c r="E2377">
        <v>0</v>
      </c>
      <c r="F2377">
        <v>0</v>
      </c>
      <c r="G2377">
        <v>0</v>
      </c>
      <c r="H2377">
        <v>0</v>
      </c>
      <c r="I2377" s="10">
        <f>IFERROR(EXP(TREND(LN($D$1:$H$1),LN(D2377:H2377),LN(Calculations!$B$2))),0)</f>
        <v>0</v>
      </c>
    </row>
    <row r="2378" spans="1:9" x14ac:dyDescent="0.35">
      <c r="A2378">
        <v>-68.5</v>
      </c>
      <c r="B2378">
        <v>27.5</v>
      </c>
      <c r="C2378">
        <f>ASIN(SQRT((SIN(RADIANS(PARAMETERS!$D$8-B2378)/2)*SIN(RADIANS(PARAMETERS!$D$8-B2378)/2))+(COS(RADIANS(B2378))*COS(RADIANS(PARAMETERS!$D$8))*SIN(RADIANS(PARAMETERS!$D$9-A2378)/2)*SIN(RADIANS(PARAMETERS!$D$9-A2378)/2))))*2*3958.756</f>
        <v>974.78201093993084</v>
      </c>
      <c r="D2378">
        <v>0</v>
      </c>
      <c r="E2378">
        <v>0</v>
      </c>
      <c r="F2378">
        <v>0</v>
      </c>
      <c r="G2378">
        <v>0</v>
      </c>
      <c r="H2378">
        <v>0</v>
      </c>
      <c r="I2378" s="10">
        <f>IFERROR(EXP(TREND(LN($D$1:$H$1),LN(D2378:H2378),LN(Calculations!$B$2))),0)</f>
        <v>0</v>
      </c>
    </row>
    <row r="2379" spans="1:9" x14ac:dyDescent="0.35">
      <c r="A2379">
        <v>-68</v>
      </c>
      <c r="B2379">
        <v>27.5</v>
      </c>
      <c r="C2379">
        <f>ASIN(SQRT((SIN(RADIANS(PARAMETERS!$D$8-B2379)/2)*SIN(RADIANS(PARAMETERS!$D$8-B2379)/2))+(COS(RADIANS(B2379))*COS(RADIANS(PARAMETERS!$D$8))*SIN(RADIANS(PARAMETERS!$D$9-A2379)/2)*SIN(RADIANS(PARAMETERS!$D$9-A2379)/2))))*2*3958.756</f>
        <v>958.60167054189651</v>
      </c>
      <c r="D2379">
        <v>0</v>
      </c>
      <c r="E2379">
        <v>0</v>
      </c>
      <c r="F2379">
        <v>0</v>
      </c>
      <c r="G2379">
        <v>0</v>
      </c>
      <c r="H2379">
        <v>0</v>
      </c>
      <c r="I2379" s="10">
        <f>IFERROR(EXP(TREND(LN($D$1:$H$1),LN(D2379:H2379),LN(Calculations!$B$2))),0)</f>
        <v>0</v>
      </c>
    </row>
    <row r="2380" spans="1:9" x14ac:dyDescent="0.35">
      <c r="A2380">
        <v>-67.5</v>
      </c>
      <c r="B2380">
        <v>27.5</v>
      </c>
      <c r="C2380">
        <f>ASIN(SQRT((SIN(RADIANS(PARAMETERS!$D$8-B2380)/2)*SIN(RADIANS(PARAMETERS!$D$8-B2380)/2))+(COS(RADIANS(B2380))*COS(RADIANS(PARAMETERS!$D$8))*SIN(RADIANS(PARAMETERS!$D$9-A2380)/2)*SIN(RADIANS(PARAMETERS!$D$9-A2380)/2))))*2*3958.756</f>
        <v>943.23285643345218</v>
      </c>
      <c r="D2380">
        <v>0</v>
      </c>
      <c r="E2380">
        <v>0</v>
      </c>
      <c r="F2380">
        <v>0</v>
      </c>
      <c r="G2380">
        <v>0</v>
      </c>
      <c r="H2380">
        <v>0</v>
      </c>
      <c r="I2380" s="10">
        <f>IFERROR(EXP(TREND(LN($D$1:$H$1),LN(D2380:H2380),LN(Calculations!$B$2))),0)</f>
        <v>0</v>
      </c>
    </row>
    <row r="2381" spans="1:9" x14ac:dyDescent="0.35">
      <c r="A2381">
        <v>-67</v>
      </c>
      <c r="B2381">
        <v>27.5</v>
      </c>
      <c r="C2381">
        <f>ASIN(SQRT((SIN(RADIANS(PARAMETERS!$D$8-B2381)/2)*SIN(RADIANS(PARAMETERS!$D$8-B2381)/2))+(COS(RADIANS(B2381))*COS(RADIANS(PARAMETERS!$D$8))*SIN(RADIANS(PARAMETERS!$D$9-A2381)/2)*SIN(RADIANS(PARAMETERS!$D$9-A2381)/2))))*2*3958.756</f>
        <v>928.71602209063133</v>
      </c>
      <c r="D2381">
        <v>0</v>
      </c>
      <c r="E2381">
        <v>0</v>
      </c>
      <c r="F2381">
        <v>0</v>
      </c>
      <c r="G2381">
        <v>0</v>
      </c>
      <c r="H2381">
        <v>0</v>
      </c>
      <c r="I2381" s="10">
        <f>IFERROR(EXP(TREND(LN($D$1:$H$1),LN(D2381:H2381),LN(Calculations!$B$2))),0)</f>
        <v>0</v>
      </c>
    </row>
    <row r="2382" spans="1:9" x14ac:dyDescent="0.35">
      <c r="A2382">
        <v>-66.5</v>
      </c>
      <c r="B2382">
        <v>27.5</v>
      </c>
      <c r="C2382">
        <f>ASIN(SQRT((SIN(RADIANS(PARAMETERS!$D$8-B2382)/2)*SIN(RADIANS(PARAMETERS!$D$8-B2382)/2))+(COS(RADIANS(B2382))*COS(RADIANS(PARAMETERS!$D$8))*SIN(RADIANS(PARAMETERS!$D$9-A2382)/2)*SIN(RADIANS(PARAMETERS!$D$9-A2382)/2))))*2*3958.756</f>
        <v>915.09187000817678</v>
      </c>
      <c r="D2382">
        <v>0</v>
      </c>
      <c r="E2382">
        <v>0</v>
      </c>
      <c r="F2382">
        <v>0</v>
      </c>
      <c r="G2382">
        <v>0</v>
      </c>
      <c r="H2382">
        <v>0</v>
      </c>
      <c r="I2382" s="10">
        <f>IFERROR(EXP(TREND(LN($D$1:$H$1),LN(D2382:H2382),LN(Calculations!$B$2))),0)</f>
        <v>0</v>
      </c>
    </row>
    <row r="2383" spans="1:9" x14ac:dyDescent="0.35">
      <c r="A2383">
        <v>-66</v>
      </c>
      <c r="B2383">
        <v>27.5</v>
      </c>
      <c r="C2383">
        <f>ASIN(SQRT((SIN(RADIANS(PARAMETERS!$D$8-B2383)/2)*SIN(RADIANS(PARAMETERS!$D$8-B2383)/2))+(COS(RADIANS(B2383))*COS(RADIANS(PARAMETERS!$D$8))*SIN(RADIANS(PARAMETERS!$D$9-A2383)/2)*SIN(RADIANS(PARAMETERS!$D$9-A2383)/2))))*2*3958.756</f>
        <v>902.40097824051065</v>
      </c>
      <c r="D2383">
        <v>0</v>
      </c>
      <c r="E2383">
        <v>0</v>
      </c>
      <c r="F2383">
        <v>0</v>
      </c>
      <c r="G2383">
        <v>0</v>
      </c>
      <c r="H2383">
        <v>0</v>
      </c>
      <c r="I2383" s="10">
        <f>IFERROR(EXP(TREND(LN($D$1:$H$1),LN(D2383:H2383),LN(Calculations!$B$2))),0)</f>
        <v>0</v>
      </c>
    </row>
    <row r="2384" spans="1:9" x14ac:dyDescent="0.35">
      <c r="A2384">
        <v>-65.5</v>
      </c>
      <c r="B2384">
        <v>27.5</v>
      </c>
      <c r="C2384">
        <f>ASIN(SQRT((SIN(RADIANS(PARAMETERS!$D$8-B2384)/2)*SIN(RADIANS(PARAMETERS!$D$8-B2384)/2))+(COS(RADIANS(B2384))*COS(RADIANS(PARAMETERS!$D$8))*SIN(RADIANS(PARAMETERS!$D$9-A2384)/2)*SIN(RADIANS(PARAMETERS!$D$9-A2384)/2))))*2*3958.756</f>
        <v>890.68337500570715</v>
      </c>
      <c r="D2384">
        <v>0</v>
      </c>
      <c r="E2384">
        <v>0</v>
      </c>
      <c r="F2384">
        <v>0</v>
      </c>
      <c r="G2384">
        <v>0</v>
      </c>
      <c r="H2384">
        <v>0</v>
      </c>
      <c r="I2384" s="10">
        <f>IFERROR(EXP(TREND(LN($D$1:$H$1),LN(D2384:H2384),LN(Calculations!$B$2))),0)</f>
        <v>0</v>
      </c>
    </row>
    <row r="2385" spans="1:9" x14ac:dyDescent="0.35">
      <c r="A2385">
        <v>-65</v>
      </c>
      <c r="B2385">
        <v>27.5</v>
      </c>
      <c r="C2385">
        <f>ASIN(SQRT((SIN(RADIANS(PARAMETERS!$D$8-B2385)/2)*SIN(RADIANS(PARAMETERS!$D$8-B2385)/2))+(COS(RADIANS(B2385))*COS(RADIANS(PARAMETERS!$D$8))*SIN(RADIANS(PARAMETERS!$D$9-A2385)/2)*SIN(RADIANS(PARAMETERS!$D$9-A2385)/2))))*2*3958.756</f>
        <v>879.9780655648816</v>
      </c>
      <c r="D2385">
        <v>0</v>
      </c>
      <c r="E2385">
        <v>0</v>
      </c>
      <c r="F2385">
        <v>0</v>
      </c>
      <c r="G2385">
        <v>0</v>
      </c>
      <c r="H2385">
        <v>0</v>
      </c>
      <c r="I2385" s="10">
        <f>IFERROR(EXP(TREND(LN($D$1:$H$1),LN(D2385:H2385),LN(Calculations!$B$2))),0)</f>
        <v>0</v>
      </c>
    </row>
    <row r="2386" spans="1:9" x14ac:dyDescent="0.35">
      <c r="A2386">
        <v>-64.5</v>
      </c>
      <c r="B2386">
        <v>27.5</v>
      </c>
      <c r="C2386">
        <f>ASIN(SQRT((SIN(RADIANS(PARAMETERS!$D$8-B2386)/2)*SIN(RADIANS(PARAMETERS!$D$8-B2386)/2))+(COS(RADIANS(B2386))*COS(RADIANS(PARAMETERS!$D$8))*SIN(RADIANS(PARAMETERS!$D$9-A2386)/2)*SIN(RADIANS(PARAMETERS!$D$9-A2386)/2))))*2*3958.756</f>
        <v>870.32251867259993</v>
      </c>
      <c r="D2386">
        <v>0</v>
      </c>
      <c r="E2386">
        <v>0</v>
      </c>
      <c r="F2386">
        <v>0</v>
      </c>
      <c r="G2386">
        <v>0</v>
      </c>
      <c r="H2386">
        <v>0</v>
      </c>
      <c r="I2386" s="10">
        <f>IFERROR(EXP(TREND(LN($D$1:$H$1),LN(D2386:H2386),LN(Calculations!$B$2))),0)</f>
        <v>0</v>
      </c>
    </row>
    <row r="2387" spans="1:9" x14ac:dyDescent="0.35">
      <c r="A2387">
        <v>-64</v>
      </c>
      <c r="B2387">
        <v>27.5</v>
      </c>
      <c r="C2387">
        <f>ASIN(SQRT((SIN(RADIANS(PARAMETERS!$D$8-B2387)/2)*SIN(RADIANS(PARAMETERS!$D$8-B2387)/2))+(COS(RADIANS(B2387))*COS(RADIANS(PARAMETERS!$D$8))*SIN(RADIANS(PARAMETERS!$D$9-A2387)/2)*SIN(RADIANS(PARAMETERS!$D$9-A2387)/2))))*2*3958.756</f>
        <v>861.75212320609819</v>
      </c>
      <c r="D2387">
        <v>0</v>
      </c>
      <c r="E2387">
        <v>0</v>
      </c>
      <c r="F2387">
        <v>0</v>
      </c>
      <c r="G2387">
        <v>0</v>
      </c>
      <c r="H2387">
        <v>0</v>
      </c>
      <c r="I2387" s="10">
        <f>IFERROR(EXP(TREND(LN($D$1:$H$1),LN(D2387:H2387),LN(Calculations!$B$2))),0)</f>
        <v>0</v>
      </c>
    </row>
    <row r="2388" spans="1:9" x14ac:dyDescent="0.35">
      <c r="A2388">
        <v>-63.5</v>
      </c>
      <c r="B2388">
        <v>27.5</v>
      </c>
      <c r="C2388">
        <f>ASIN(SQRT((SIN(RADIANS(PARAMETERS!$D$8-B2388)/2)*SIN(RADIANS(PARAMETERS!$D$8-B2388)/2))+(COS(RADIANS(B2388))*COS(RADIANS(PARAMETERS!$D$8))*SIN(RADIANS(PARAMETERS!$D$9-A2388)/2)*SIN(RADIANS(PARAMETERS!$D$9-A2388)/2))))*2*3958.756</f>
        <v>854.29962889047999</v>
      </c>
      <c r="D2388">
        <v>0</v>
      </c>
      <c r="E2388">
        <v>0</v>
      </c>
      <c r="F2388">
        <v>0</v>
      </c>
      <c r="G2388">
        <v>0</v>
      </c>
      <c r="H2388">
        <v>0</v>
      </c>
      <c r="I2388" s="10">
        <f>IFERROR(EXP(TREND(LN($D$1:$H$1),LN(D2388:H2388),LN(Calculations!$B$2))),0)</f>
        <v>0</v>
      </c>
    </row>
    <row r="2389" spans="1:9" x14ac:dyDescent="0.35">
      <c r="A2389">
        <v>-63</v>
      </c>
      <c r="B2389">
        <v>27.5</v>
      </c>
      <c r="C2389">
        <f>ASIN(SQRT((SIN(RADIANS(PARAMETERS!$D$8-B2389)/2)*SIN(RADIANS(PARAMETERS!$D$8-B2389)/2))+(COS(RADIANS(B2389))*COS(RADIANS(PARAMETERS!$D$8))*SIN(RADIANS(PARAMETERS!$D$9-A2389)/2)*SIN(RADIANS(PARAMETERS!$D$9-A2389)/2))))*2*3958.756</f>
        <v>847.994588048644</v>
      </c>
      <c r="D2389">
        <v>0</v>
      </c>
      <c r="E2389">
        <v>0</v>
      </c>
      <c r="F2389">
        <v>0</v>
      </c>
      <c r="G2389">
        <v>0</v>
      </c>
      <c r="H2389">
        <v>0</v>
      </c>
      <c r="I2389" s="10">
        <f>IFERROR(EXP(TREND(LN($D$1:$H$1),LN(D2389:H2389),LN(Calculations!$B$2))),0)</f>
        <v>0</v>
      </c>
    </row>
    <row r="2390" spans="1:9" x14ac:dyDescent="0.35">
      <c r="A2390">
        <v>-62.5</v>
      </c>
      <c r="B2390">
        <v>27.5</v>
      </c>
      <c r="C2390">
        <f>ASIN(SQRT((SIN(RADIANS(PARAMETERS!$D$8-B2390)/2)*SIN(RADIANS(PARAMETERS!$D$8-B2390)/2))+(COS(RADIANS(B2390))*COS(RADIANS(PARAMETERS!$D$8))*SIN(RADIANS(PARAMETERS!$D$9-A2390)/2)*SIN(RADIANS(PARAMETERS!$D$9-A2390)/2))))*2*3958.756</f>
        <v>842.86281768385822</v>
      </c>
      <c r="D2390">
        <v>0</v>
      </c>
      <c r="E2390">
        <v>0</v>
      </c>
      <c r="F2390">
        <v>0</v>
      </c>
      <c r="G2390">
        <v>0</v>
      </c>
      <c r="H2390">
        <v>0</v>
      </c>
      <c r="I2390" s="10">
        <f>IFERROR(EXP(TREND(LN($D$1:$H$1),LN(D2390:H2390),LN(Calculations!$B$2))),0)</f>
        <v>0</v>
      </c>
    </row>
    <row r="2391" spans="1:9" x14ac:dyDescent="0.35">
      <c r="A2391">
        <v>-62</v>
      </c>
      <c r="B2391">
        <v>27.5</v>
      </c>
      <c r="C2391">
        <f>ASIN(SQRT((SIN(RADIANS(PARAMETERS!$D$8-B2391)/2)*SIN(RADIANS(PARAMETERS!$D$8-B2391)/2))+(COS(RADIANS(B2391))*COS(RADIANS(PARAMETERS!$D$8))*SIN(RADIANS(PARAMETERS!$D$9-A2391)/2)*SIN(RADIANS(PARAMETERS!$D$9-A2391)/2))))*2*3958.756</f>
        <v>838.92590261259522</v>
      </c>
      <c r="D2391">
        <v>0</v>
      </c>
      <c r="E2391">
        <v>0</v>
      </c>
      <c r="F2391">
        <v>0</v>
      </c>
      <c r="G2391">
        <v>0</v>
      </c>
      <c r="H2391">
        <v>0</v>
      </c>
      <c r="I2391" s="10">
        <f>IFERROR(EXP(TREND(LN($D$1:$H$1),LN(D2391:H2391),LN(Calculations!$B$2))),0)</f>
        <v>0</v>
      </c>
    </row>
    <row r="2392" spans="1:9" x14ac:dyDescent="0.35">
      <c r="A2392">
        <v>-61.5</v>
      </c>
      <c r="B2392">
        <v>27.5</v>
      </c>
      <c r="C2392">
        <f>ASIN(SQRT((SIN(RADIANS(PARAMETERS!$D$8-B2392)/2)*SIN(RADIANS(PARAMETERS!$D$8-B2392)/2))+(COS(RADIANS(B2392))*COS(RADIANS(PARAMETERS!$D$8))*SIN(RADIANS(PARAMETERS!$D$9-A2392)/2)*SIN(RADIANS(PARAMETERS!$D$9-A2392)/2))))*2*3958.756</f>
        <v>836.2007605144122</v>
      </c>
      <c r="D2392">
        <v>0</v>
      </c>
      <c r="E2392">
        <v>0</v>
      </c>
      <c r="F2392">
        <v>0</v>
      </c>
      <c r="G2392">
        <v>0</v>
      </c>
      <c r="H2392">
        <v>0</v>
      </c>
      <c r="I2392" s="10">
        <f>IFERROR(EXP(TREND(LN($D$1:$H$1),LN(D2392:H2392),LN(Calculations!$B$2))),0)</f>
        <v>0</v>
      </c>
    </row>
    <row r="2393" spans="1:9" x14ac:dyDescent="0.35">
      <c r="A2393">
        <v>-61</v>
      </c>
      <c r="B2393">
        <v>27.5</v>
      </c>
      <c r="C2393">
        <f>ASIN(SQRT((SIN(RADIANS(PARAMETERS!$D$8-B2393)/2)*SIN(RADIANS(PARAMETERS!$D$8-B2393)/2))+(COS(RADIANS(B2393))*COS(RADIANS(PARAMETERS!$D$8))*SIN(RADIANS(PARAMETERS!$D$9-A2393)/2)*SIN(RADIANS(PARAMETERS!$D$9-A2393)/2))))*2*3958.756</f>
        <v>834.699288460704</v>
      </c>
      <c r="D2393">
        <v>0</v>
      </c>
      <c r="E2393">
        <v>0</v>
      </c>
      <c r="F2393">
        <v>0</v>
      </c>
      <c r="G2393">
        <v>0</v>
      </c>
      <c r="H2393">
        <v>0</v>
      </c>
      <c r="I2393" s="10">
        <f>IFERROR(EXP(TREND(LN($D$1:$H$1),LN(D2393:H2393),LN(Calculations!$B$2))),0)</f>
        <v>0</v>
      </c>
    </row>
    <row r="2394" spans="1:9" x14ac:dyDescent="0.35">
      <c r="A2394">
        <v>-60.5</v>
      </c>
      <c r="B2394">
        <v>27.5</v>
      </c>
      <c r="C2394">
        <f>ASIN(SQRT((SIN(RADIANS(PARAMETERS!$D$8-B2394)/2)*SIN(RADIANS(PARAMETERS!$D$8-B2394)/2))+(COS(RADIANS(B2394))*COS(RADIANS(PARAMETERS!$D$8))*SIN(RADIANS(PARAMETERS!$D$9-A2394)/2)*SIN(RADIANS(PARAMETERS!$D$9-A2394)/2))))*2*3958.756</f>
        <v>834.42810767467085</v>
      </c>
      <c r="D2394">
        <v>0</v>
      </c>
      <c r="E2394">
        <v>0</v>
      </c>
      <c r="F2394">
        <v>0</v>
      </c>
      <c r="G2394">
        <v>0</v>
      </c>
      <c r="H2394">
        <v>0</v>
      </c>
      <c r="I2394" s="10">
        <f>IFERROR(EXP(TREND(LN($D$1:$H$1),LN(D2394:H2394),LN(Calculations!$B$2))),0)</f>
        <v>0</v>
      </c>
    </row>
    <row r="2395" spans="1:9" x14ac:dyDescent="0.35">
      <c r="A2395">
        <v>-60</v>
      </c>
      <c r="B2395">
        <v>27.5</v>
      </c>
      <c r="C2395">
        <f>ASIN(SQRT((SIN(RADIANS(PARAMETERS!$D$8-B2395)/2)*SIN(RADIANS(PARAMETERS!$D$8-B2395)/2))+(COS(RADIANS(B2395))*COS(RADIANS(PARAMETERS!$D$8))*SIN(RADIANS(PARAMETERS!$D$9-A2395)/2)*SIN(RADIANS(PARAMETERS!$D$9-A2395)/2))))*2*3958.756</f>
        <v>835.38841908147322</v>
      </c>
      <c r="D2395">
        <v>0</v>
      </c>
      <c r="E2395">
        <v>0</v>
      </c>
      <c r="F2395">
        <v>0</v>
      </c>
      <c r="G2395">
        <v>0</v>
      </c>
      <c r="H2395">
        <v>0</v>
      </c>
      <c r="I2395" s="10">
        <f>IFERROR(EXP(TREND(LN($D$1:$H$1),LN(D2395:H2395),LN(Calculations!$B$2))),0)</f>
        <v>0</v>
      </c>
    </row>
    <row r="2396" spans="1:9" x14ac:dyDescent="0.35">
      <c r="A2396">
        <v>-59.5</v>
      </c>
      <c r="B2396">
        <v>27.5</v>
      </c>
      <c r="C2396">
        <f>ASIN(SQRT((SIN(RADIANS(PARAMETERS!$D$8-B2396)/2)*SIN(RADIANS(PARAMETERS!$D$8-B2396)/2))+(COS(RADIANS(B2396))*COS(RADIANS(PARAMETERS!$D$8))*SIN(RADIANS(PARAMETERS!$D$9-A2396)/2)*SIN(RADIANS(PARAMETERS!$D$9-A2396)/2))))*2*3958.756</f>
        <v>837.57597692434774</v>
      </c>
      <c r="D2396">
        <v>0</v>
      </c>
      <c r="E2396">
        <v>0</v>
      </c>
      <c r="F2396">
        <v>0</v>
      </c>
      <c r="G2396">
        <v>0</v>
      </c>
      <c r="H2396">
        <v>0</v>
      </c>
      <c r="I2396" s="10">
        <f>IFERROR(EXP(TREND(LN($D$1:$H$1),LN(D2396:H2396),LN(Calculations!$B$2))),0)</f>
        <v>0</v>
      </c>
    </row>
    <row r="2397" spans="1:9" x14ac:dyDescent="0.35">
      <c r="A2397">
        <v>-59</v>
      </c>
      <c r="B2397">
        <v>27.5</v>
      </c>
      <c r="C2397">
        <f>ASIN(SQRT((SIN(RADIANS(PARAMETERS!$D$8-B2397)/2)*SIN(RADIANS(PARAMETERS!$D$8-B2397)/2))+(COS(RADIANS(B2397))*COS(RADIANS(PARAMETERS!$D$8))*SIN(RADIANS(PARAMETERS!$D$9-A2397)/2)*SIN(RADIANS(PARAMETERS!$D$9-A2397)/2))))*2*3958.756</f>
        <v>840.98118178858579</v>
      </c>
      <c r="D2397">
        <v>0</v>
      </c>
      <c r="E2397">
        <v>0</v>
      </c>
      <c r="F2397">
        <v>0</v>
      </c>
      <c r="G2397">
        <v>0</v>
      </c>
      <c r="H2397">
        <v>0</v>
      </c>
      <c r="I2397" s="10">
        <f>IFERROR(EXP(TREND(LN($D$1:$H$1),LN(D2397:H2397),LN(Calculations!$B$2))),0)</f>
        <v>0</v>
      </c>
    </row>
    <row r="2398" spans="1:9" x14ac:dyDescent="0.35">
      <c r="A2398">
        <v>-90</v>
      </c>
      <c r="B2398">
        <v>28</v>
      </c>
      <c r="C2398">
        <f>ASIN(SQRT((SIN(RADIANS(PARAMETERS!$D$8-B2398)/2)*SIN(RADIANS(PARAMETERS!$D$8-B2398)/2))+(COS(RADIANS(B2398))*COS(RADIANS(PARAMETERS!$D$8))*SIN(RADIANS(PARAMETERS!$D$9-A2398)/2)*SIN(RADIANS(PARAMETERS!$D$9-A2398)/2))))*2*3958.756</f>
        <v>2067.5913102263971</v>
      </c>
      <c r="D2398">
        <v>15.10343837738</v>
      </c>
      <c r="E2398">
        <v>26.233131408691001</v>
      </c>
      <c r="F2398">
        <v>43.731948852538999</v>
      </c>
      <c r="G2398">
        <v>59.443836212157997</v>
      </c>
      <c r="H2398">
        <v>81.066856384277003</v>
      </c>
      <c r="I2398" s="10">
        <f>IFERROR(EXP(TREND(LN($D$1:$H$1),LN(D2398:H2398),LN(Calculations!$B$2))),0)</f>
        <v>1.6574046744415719E-3</v>
      </c>
    </row>
    <row r="2399" spans="1:9" x14ac:dyDescent="0.35">
      <c r="A2399">
        <v>-89.5</v>
      </c>
      <c r="B2399">
        <v>28</v>
      </c>
      <c r="C2399">
        <f>ASIN(SQRT((SIN(RADIANS(PARAMETERS!$D$8-B2399)/2)*SIN(RADIANS(PARAMETERS!$D$8-B2399)/2))+(COS(RADIANS(B2399))*COS(RADIANS(PARAMETERS!$D$8))*SIN(RADIANS(PARAMETERS!$D$9-A2399)/2)*SIN(RADIANS(PARAMETERS!$D$9-A2399)/2))))*2*3958.756</f>
        <v>2038.7332870973689</v>
      </c>
      <c r="D2399">
        <v>11.778208732605</v>
      </c>
      <c r="E2399">
        <v>19.088550567626999</v>
      </c>
      <c r="F2399">
        <v>32.007148742676002</v>
      </c>
      <c r="G2399">
        <v>42.412166595458999</v>
      </c>
      <c r="H2399">
        <v>58.897327423096002</v>
      </c>
      <c r="I2399" s="10">
        <f>IFERROR(EXP(TREND(LN($D$1:$H$1),LN(D2399:H2399),LN(Calculations!$B$2))),0)</f>
        <v>1.0866692025778878E-3</v>
      </c>
    </row>
    <row r="2400" spans="1:9" x14ac:dyDescent="0.35">
      <c r="A2400">
        <v>-89</v>
      </c>
      <c r="B2400">
        <v>28</v>
      </c>
      <c r="C2400">
        <f>ASIN(SQRT((SIN(RADIANS(PARAMETERS!$D$8-B2400)/2)*SIN(RADIANS(PARAMETERS!$D$8-B2400)/2))+(COS(RADIANS(B2400))*COS(RADIANS(PARAMETERS!$D$8))*SIN(RADIANS(PARAMETERS!$D$9-A2400)/2)*SIN(RADIANS(PARAMETERS!$D$9-A2400)/2))))*2*3958.756</f>
        <v>2009.9609330840051</v>
      </c>
      <c r="D2400">
        <v>8.3908424377440998</v>
      </c>
      <c r="E2400">
        <v>13.390626907349001</v>
      </c>
      <c r="F2400">
        <v>21.378177642821999</v>
      </c>
      <c r="G2400">
        <v>27.973594665526999</v>
      </c>
      <c r="H2400">
        <v>37.004600524902003</v>
      </c>
      <c r="I2400" s="10">
        <f>IFERROR(EXP(TREND(LN($D$1:$H$1),LN(D2400:H2400),LN(Calculations!$B$2))),0)</f>
        <v>5.869268032617312E-4</v>
      </c>
    </row>
    <row r="2401" spans="1:9" x14ac:dyDescent="0.35">
      <c r="A2401">
        <v>-88.5</v>
      </c>
      <c r="B2401">
        <v>28</v>
      </c>
      <c r="C2401">
        <f>ASIN(SQRT((SIN(RADIANS(PARAMETERS!$D$8-B2401)/2)*SIN(RADIANS(PARAMETERS!$D$8-B2401)/2))+(COS(RADIANS(B2401))*COS(RADIANS(PARAMETERS!$D$8))*SIN(RADIANS(PARAMETERS!$D$9-A2401)/2)*SIN(RADIANS(PARAMETERS!$D$9-A2401)/2))))*2*3958.756</f>
        <v>1981.2783274823314</v>
      </c>
      <c r="D2401">
        <v>6.7356047630309996</v>
      </c>
      <c r="E2401">
        <v>10.503102302551</v>
      </c>
      <c r="F2401">
        <v>16.100889205933001</v>
      </c>
      <c r="G2401">
        <v>20.647886276245</v>
      </c>
      <c r="H2401">
        <v>27.299215316771999</v>
      </c>
      <c r="I2401" s="10">
        <f>IFERROR(EXP(TREND(LN($D$1:$H$1),LN(D2401:H2401),LN(Calculations!$B$2))),0)</f>
        <v>3.5884956842602707E-4</v>
      </c>
    </row>
    <row r="2402" spans="1:9" x14ac:dyDescent="0.35">
      <c r="A2402">
        <v>-88</v>
      </c>
      <c r="B2402">
        <v>28</v>
      </c>
      <c r="C2402">
        <f>ASIN(SQRT((SIN(RADIANS(PARAMETERS!$D$8-B2402)/2)*SIN(RADIANS(PARAMETERS!$D$8-B2402)/2))+(COS(RADIANS(B2402))*COS(RADIANS(PARAMETERS!$D$8))*SIN(RADIANS(PARAMETERS!$D$9-A2402)/2)*SIN(RADIANS(PARAMETERS!$D$9-A2402)/2))))*2*3958.756</f>
        <v>1952.6897698896173</v>
      </c>
      <c r="D2402">
        <v>5.8501725196837997</v>
      </c>
      <c r="E2402">
        <v>8.8603410720825</v>
      </c>
      <c r="F2402">
        <v>13.705050468445</v>
      </c>
      <c r="G2402">
        <v>17.285192489623999</v>
      </c>
      <c r="H2402">
        <v>22.695762634276999</v>
      </c>
      <c r="I2402" s="10">
        <f>IFERROR(EXP(TREND(LN($D$1:$H$1),LN(D2402:H2402),LN(Calculations!$B$2))),0)</f>
        <v>2.618217702152912E-4</v>
      </c>
    </row>
    <row r="2403" spans="1:9" x14ac:dyDescent="0.35">
      <c r="A2403">
        <v>-87.5</v>
      </c>
      <c r="B2403">
        <v>28</v>
      </c>
      <c r="C2403">
        <f>ASIN(SQRT((SIN(RADIANS(PARAMETERS!$D$8-B2403)/2)*SIN(RADIANS(PARAMETERS!$D$8-B2403)/2))+(COS(RADIANS(B2403))*COS(RADIANS(PARAMETERS!$D$8))*SIN(RADIANS(PARAMETERS!$D$9-A2403)/2)*SIN(RADIANS(PARAMETERS!$D$9-A2403)/2))))*2*3958.756</f>
        <v>1924.1997946374597</v>
      </c>
      <c r="D2403">
        <v>5.2881793975829998</v>
      </c>
      <c r="E2403">
        <v>7.8848500251770002</v>
      </c>
      <c r="F2403">
        <v>12.321269989014001</v>
      </c>
      <c r="G2403">
        <v>15.391599655150999</v>
      </c>
      <c r="H2403">
        <v>19.983278274536001</v>
      </c>
      <c r="I2403" s="10">
        <f>IFERROR(EXP(TREND(LN($D$1:$H$1),LN(D2403:H2403),LN(Calculations!$B$2))),0)</f>
        <v>2.1095426840966823E-4</v>
      </c>
    </row>
    <row r="2404" spans="1:9" x14ac:dyDescent="0.35">
      <c r="A2404">
        <v>-87</v>
      </c>
      <c r="B2404">
        <v>28</v>
      </c>
      <c r="C2404">
        <f>ASIN(SQRT((SIN(RADIANS(PARAMETERS!$D$8-B2404)/2)*SIN(RADIANS(PARAMETERS!$D$8-B2404)/2))+(COS(RADIANS(B2404))*COS(RADIANS(PARAMETERS!$D$8))*SIN(RADIANS(PARAMETERS!$D$9-A2404)/2)*SIN(RADIANS(PARAMETERS!$D$9-A2404)/2))))*2*3958.756</f>
        <v>1895.8131862531798</v>
      </c>
      <c r="D2404">
        <v>4.8511662483215003</v>
      </c>
      <c r="E2404">
        <v>7.2642540931701998</v>
      </c>
      <c r="F2404">
        <v>11.481607437134</v>
      </c>
      <c r="G2404">
        <v>14.293964385985999</v>
      </c>
      <c r="H2404">
        <v>18.484218597411999</v>
      </c>
      <c r="I2404" s="10">
        <f>IFERROR(EXP(TREND(LN($D$1:$H$1),LN(D2404:H2404),LN(Calculations!$B$2))),0)</f>
        <v>1.8756741316320013E-4</v>
      </c>
    </row>
    <row r="2405" spans="1:9" x14ac:dyDescent="0.35">
      <c r="A2405">
        <v>-86.5</v>
      </c>
      <c r="B2405">
        <v>28</v>
      </c>
      <c r="C2405">
        <f>ASIN(SQRT((SIN(RADIANS(PARAMETERS!$D$8-B2405)/2)*SIN(RADIANS(PARAMETERS!$D$8-B2405)/2))+(COS(RADIANS(B2405))*COS(RADIANS(PARAMETERS!$D$8))*SIN(RADIANS(PARAMETERS!$D$9-A2405)/2)*SIN(RADIANS(PARAMETERS!$D$9-A2405)/2))))*2*3958.756</f>
        <v>1867.5349960222907</v>
      </c>
      <c r="D2405">
        <v>4.3583192825317001</v>
      </c>
      <c r="E2405">
        <v>6.6464710235595996</v>
      </c>
      <c r="F2405">
        <v>10.437980651855</v>
      </c>
      <c r="G2405">
        <v>13.216156005859</v>
      </c>
      <c r="H2405">
        <v>17.037958145141999</v>
      </c>
      <c r="I2405" s="10">
        <f>IFERROR(EXP(TREND(LN($D$1:$H$1),LN(D2405:H2405),LN(Calculations!$B$2))),0)</f>
        <v>1.6673359139000038E-4</v>
      </c>
    </row>
    <row r="2406" spans="1:9" x14ac:dyDescent="0.35">
      <c r="A2406">
        <v>-86</v>
      </c>
      <c r="B2406">
        <v>28</v>
      </c>
      <c r="C2406">
        <f>ASIN(SQRT((SIN(RADIANS(PARAMETERS!$D$8-B2406)/2)*SIN(RADIANS(PARAMETERS!$D$8-B2406)/2))+(COS(RADIANS(B2406))*COS(RADIANS(PARAMETERS!$D$8))*SIN(RADIANS(PARAMETERS!$D$9-A2406)/2)*SIN(RADIANS(PARAMETERS!$D$9-A2406)/2))))*2*3958.756</f>
        <v>1839.3705597287233</v>
      </c>
      <c r="D2406">
        <v>3.7612550258635999</v>
      </c>
      <c r="E2406">
        <v>5.8536391258240004</v>
      </c>
      <c r="F2406">
        <v>9.0875844955443998</v>
      </c>
      <c r="G2406">
        <v>11.782561302185</v>
      </c>
      <c r="H2406">
        <v>15.084526062011999</v>
      </c>
      <c r="I2406" s="10">
        <f>IFERROR(EXP(TREND(LN($D$1:$H$1),LN(D2406:H2406),LN(Calculations!$B$2))),0)</f>
        <v>1.3962045760504746E-4</v>
      </c>
    </row>
    <row r="2407" spans="1:9" x14ac:dyDescent="0.35">
      <c r="A2407">
        <v>-85.5</v>
      </c>
      <c r="B2407">
        <v>28</v>
      </c>
      <c r="C2407">
        <f>ASIN(SQRT((SIN(RADIANS(PARAMETERS!$D$8-B2407)/2)*SIN(RADIANS(PARAMETERS!$D$8-B2407)/2))+(COS(RADIANS(B2407))*COS(RADIANS(PARAMETERS!$D$8))*SIN(RADIANS(PARAMETERS!$D$9-A2407)/2)*SIN(RADIANS(PARAMETERS!$D$9-A2407)/2))))*2*3958.756</f>
        <v>1811.325516653221</v>
      </c>
      <c r="D2407">
        <v>3.1581699848175</v>
      </c>
      <c r="E2407">
        <v>4.9998211860656996</v>
      </c>
      <c r="F2407">
        <v>7.6792674064636</v>
      </c>
      <c r="G2407">
        <v>9.9497833251953001</v>
      </c>
      <c r="H2407">
        <v>13.008301734924</v>
      </c>
      <c r="I2407" s="10">
        <f>IFERROR(EXP(TREND(LN($D$1:$H$1),LN(D2407:H2407),LN(Calculations!$B$2))),0)</f>
        <v>1.0964553627817811E-4</v>
      </c>
    </row>
    <row r="2408" spans="1:9" x14ac:dyDescent="0.35">
      <c r="A2408">
        <v>-85</v>
      </c>
      <c r="B2408">
        <v>28</v>
      </c>
      <c r="C2408">
        <f>ASIN(SQRT((SIN(RADIANS(PARAMETERS!$D$8-B2408)/2)*SIN(RADIANS(PARAMETERS!$D$8-B2408)/2))+(COS(RADIANS(B2408))*COS(RADIANS(PARAMETERS!$D$8))*SIN(RADIANS(PARAMETERS!$D$9-A2408)/2)*SIN(RADIANS(PARAMETERS!$D$9-A2408)/2))))*2*3958.756</f>
        <v>1783.4058299138123</v>
      </c>
      <c r="D2408">
        <v>2.5833170413971001</v>
      </c>
      <c r="E2408">
        <v>4.0134210586548003</v>
      </c>
      <c r="F2408">
        <v>6.3547587394714</v>
      </c>
      <c r="G2408">
        <v>8.1697206497191992</v>
      </c>
      <c r="H2408">
        <v>10.970690727234</v>
      </c>
      <c r="I2408" s="10">
        <f>IFERROR(EXP(TREND(LN($D$1:$H$1),LN(D2408:H2408),LN(Calculations!$B$2))),0)</f>
        <v>8.4599307517010887E-5</v>
      </c>
    </row>
    <row r="2409" spans="1:9" x14ac:dyDescent="0.35">
      <c r="A2409">
        <v>-84.5</v>
      </c>
      <c r="B2409">
        <v>28</v>
      </c>
      <c r="C2409">
        <f>ASIN(SQRT((SIN(RADIANS(PARAMETERS!$D$8-B2409)/2)*SIN(RADIANS(PARAMETERS!$D$8-B2409)/2))+(COS(RADIANS(B2409))*COS(RADIANS(PARAMETERS!$D$8))*SIN(RADIANS(PARAMETERS!$D$9-A2409)/2)*SIN(RADIANS(PARAMETERS!$D$9-A2409)/2))))*2*3958.756</f>
        <v>1755.6178082352897</v>
      </c>
      <c r="D2409">
        <v>2.0478179454803001</v>
      </c>
      <c r="E2409">
        <v>3.1996955871582</v>
      </c>
      <c r="F2409">
        <v>5.2256908416748002</v>
      </c>
      <c r="G2409">
        <v>6.6701111793518004</v>
      </c>
      <c r="H2409">
        <v>8.8817853927612003</v>
      </c>
      <c r="I2409" s="10">
        <f>IFERROR(EXP(TREND(LN($D$1:$H$1),LN(D2409:H2409),LN(Calculations!$B$2))),0)</f>
        <v>6.4093354455457997E-5</v>
      </c>
    </row>
    <row r="2410" spans="1:9" x14ac:dyDescent="0.35">
      <c r="A2410">
        <v>-84</v>
      </c>
      <c r="B2410">
        <v>28</v>
      </c>
      <c r="C2410">
        <f>ASIN(SQRT((SIN(RADIANS(PARAMETERS!$D$8-B2410)/2)*SIN(RADIANS(PARAMETERS!$D$8-B2410)/2))+(COS(RADIANS(B2410))*COS(RADIANS(PARAMETERS!$D$8))*SIN(RADIANS(PARAMETERS!$D$9-A2410)/2)*SIN(RADIANS(PARAMETERS!$D$9-A2410)/2))))*2*3958.756</f>
        <v>1727.9681292370965</v>
      </c>
      <c r="D2410">
        <v>1.5190657377243</v>
      </c>
      <c r="E2410">
        <v>2.4670937061310001</v>
      </c>
      <c r="F2410">
        <v>3.9908082485199001</v>
      </c>
      <c r="G2410">
        <v>5.2949705123901003</v>
      </c>
      <c r="H2410">
        <v>6.9918045997620002</v>
      </c>
      <c r="I2410" s="10">
        <f>IFERROR(EXP(TREND(LN($D$1:$H$1),LN(D2410:H2410),LN(Calculations!$B$2))),0)</f>
        <v>4.868402913302486E-5</v>
      </c>
    </row>
    <row r="2411" spans="1:9" x14ac:dyDescent="0.35">
      <c r="A2411">
        <v>-83.5</v>
      </c>
      <c r="B2411">
        <v>28</v>
      </c>
      <c r="C2411">
        <f>ASIN(SQRT((SIN(RADIANS(PARAMETERS!$D$8-B2411)/2)*SIN(RADIANS(PARAMETERS!$D$8-B2411)/2))+(COS(RADIANS(B2411))*COS(RADIANS(PARAMETERS!$D$8))*SIN(RADIANS(PARAMETERS!$D$9-A2411)/2)*SIN(RADIANS(PARAMETERS!$D$9-A2411)/2))))*2*3958.756</f>
        <v>1700.4638643305761</v>
      </c>
      <c r="D2411">
        <v>1.0501133203505999</v>
      </c>
      <c r="E2411">
        <v>1.6794389486312999</v>
      </c>
      <c r="F2411">
        <v>2.7889320850371999</v>
      </c>
      <c r="G2411">
        <v>3.6879587173461998</v>
      </c>
      <c r="H2411">
        <v>5.1114807128906001</v>
      </c>
      <c r="I2411" s="10">
        <f>IFERROR(EXP(TREND(LN($D$1:$H$1),LN(D2411:H2411),LN(Calculations!$B$2))),0)</f>
        <v>3.201806378181138E-5</v>
      </c>
    </row>
    <row r="2412" spans="1:9" x14ac:dyDescent="0.35">
      <c r="A2412">
        <v>-83</v>
      </c>
      <c r="B2412">
        <v>28</v>
      </c>
      <c r="C2412">
        <f>ASIN(SQRT((SIN(RADIANS(PARAMETERS!$D$8-B2412)/2)*SIN(RADIANS(PARAMETERS!$D$8-B2412)/2))+(COS(RADIANS(B2412))*COS(RADIANS(PARAMETERS!$D$8))*SIN(RADIANS(PARAMETERS!$D$9-A2412)/2)*SIN(RADIANS(PARAMETERS!$D$9-A2412)/2))))*2*3958.756</f>
        <v>1673.1125053170133</v>
      </c>
      <c r="D2412">
        <v>0.74355965852737005</v>
      </c>
      <c r="E2412">
        <v>1.1609947681427</v>
      </c>
      <c r="F2412">
        <v>1.9538950920105</v>
      </c>
      <c r="G2412">
        <v>2.6118402481078999</v>
      </c>
      <c r="H2412">
        <v>3.5793793201446999</v>
      </c>
      <c r="I2412" s="10">
        <f>IFERROR(EXP(TREND(LN($D$1:$H$1),LN(D2412:H2412),LN(Calculations!$B$2))),0)</f>
        <v>1.9184431539046811E-5</v>
      </c>
    </row>
    <row r="2413" spans="1:9" x14ac:dyDescent="0.35">
      <c r="A2413">
        <v>-82.5</v>
      </c>
      <c r="B2413">
        <v>28</v>
      </c>
      <c r="C2413">
        <f>ASIN(SQRT((SIN(RADIANS(PARAMETERS!$D$8-B2413)/2)*SIN(RADIANS(PARAMETERS!$D$8-B2413)/2))+(COS(RADIANS(B2413))*COS(RADIANS(PARAMETERS!$D$8))*SIN(RADIANS(PARAMETERS!$D$9-A2413)/2)*SIN(RADIANS(PARAMETERS!$D$9-A2413)/2))))*2*3958.756</f>
        <v>1645.921992776839</v>
      </c>
      <c r="D2413">
        <v>0.47910830378531999</v>
      </c>
      <c r="E2413">
        <v>0.73336535692214999</v>
      </c>
      <c r="F2413">
        <v>1.2059022188187001</v>
      </c>
      <c r="G2413">
        <v>1.6318688392639</v>
      </c>
      <c r="H2413">
        <v>2.3163461685181002</v>
      </c>
      <c r="I2413" s="10">
        <f>IFERROR(EXP(TREND(LN($D$1:$H$1),LN(D2413:H2413),LN(Calculations!$B$2))),0)</f>
        <v>9.7164005635605718E-6</v>
      </c>
    </row>
    <row r="2414" spans="1:9" x14ac:dyDescent="0.35">
      <c r="A2414">
        <v>-82</v>
      </c>
      <c r="B2414">
        <v>28</v>
      </c>
      <c r="C2414">
        <f>ASIN(SQRT((SIN(RADIANS(PARAMETERS!$D$8-B2414)/2)*SIN(RADIANS(PARAMETERS!$D$8-B2414)/2))+(COS(RADIANS(B2414))*COS(RADIANS(PARAMETERS!$D$8))*SIN(RADIANS(PARAMETERS!$D$9-A2414)/2)*SIN(RADIANS(PARAMETERS!$D$9-A2414)/2))))*2*3958.756</f>
        <v>1618.9007463373903</v>
      </c>
      <c r="D2414">
        <v>0.30771178007125999</v>
      </c>
      <c r="E2414">
        <v>0.47789460420608998</v>
      </c>
      <c r="F2414">
        <v>0.79925489425659002</v>
      </c>
      <c r="G2414">
        <v>1.0927879810333001</v>
      </c>
      <c r="H2414">
        <v>1.5774010419846001</v>
      </c>
      <c r="I2414" s="10">
        <f>IFERROR(EXP(TREND(LN($D$1:$H$1),LN(D2414:H2414),LN(Calculations!$B$2))),0)</f>
        <v>6.4433755315392841E-6</v>
      </c>
    </row>
    <row r="2415" spans="1:9" x14ac:dyDescent="0.35">
      <c r="A2415">
        <v>-81.5</v>
      </c>
      <c r="B2415">
        <v>28</v>
      </c>
      <c r="C2415">
        <f>ASIN(SQRT((SIN(RADIANS(PARAMETERS!$D$8-B2415)/2)*SIN(RADIANS(PARAMETERS!$D$8-B2415)/2))+(COS(RADIANS(B2415))*COS(RADIANS(PARAMETERS!$D$8))*SIN(RADIANS(PARAMETERS!$D$9-A2415)/2)*SIN(RADIANS(PARAMETERS!$D$9-A2415)/2))))*2*3958.756</f>
        <v>1592.0576969011615</v>
      </c>
      <c r="D2415">
        <v>0.26299828290938998</v>
      </c>
      <c r="E2415">
        <v>0.42751961946486999</v>
      </c>
      <c r="F2415">
        <v>0.75415050983428999</v>
      </c>
      <c r="G2415">
        <v>1.0650953054428001</v>
      </c>
      <c r="H2415">
        <v>1.5970404148102</v>
      </c>
      <c r="I2415" s="10">
        <f>IFERROR(EXP(TREND(LN($D$1:$H$1),LN(D2415:H2415),LN(Calculations!$B$2))),0)</f>
        <v>9.644310497014494E-6</v>
      </c>
    </row>
    <row r="2416" spans="1:9" x14ac:dyDescent="0.35">
      <c r="A2416">
        <v>-81</v>
      </c>
      <c r="B2416">
        <v>28</v>
      </c>
      <c r="C2416">
        <f>ASIN(SQRT((SIN(RADIANS(PARAMETERS!$D$8-B2416)/2)*SIN(RADIANS(PARAMETERS!$D$8-B2416)/2))+(COS(RADIANS(B2416))*COS(RADIANS(PARAMETERS!$D$8))*SIN(RADIANS(PARAMETERS!$D$9-A2416)/2)*SIN(RADIANS(PARAMETERS!$D$9-A2416)/2))))*2*3958.756</f>
        <v>1565.4023209079364</v>
      </c>
      <c r="D2416">
        <v>0.29287180304527</v>
      </c>
      <c r="E2416">
        <v>0.48374077677727001</v>
      </c>
      <c r="F2416">
        <v>0.86938655376434004</v>
      </c>
      <c r="G2416">
        <v>1.2418495416641</v>
      </c>
      <c r="H2416">
        <v>1.8870183229446</v>
      </c>
      <c r="I2416" s="10">
        <f>IFERROR(EXP(TREND(LN($D$1:$H$1),LN(D2416:H2416),LN(Calculations!$B$2))),0)</f>
        <v>1.3328864659150847E-5</v>
      </c>
    </row>
    <row r="2417" spans="1:9" x14ac:dyDescent="0.35">
      <c r="A2417">
        <v>-80.5</v>
      </c>
      <c r="B2417">
        <v>28</v>
      </c>
      <c r="C2417">
        <f>ASIN(SQRT((SIN(RADIANS(PARAMETERS!$D$8-B2417)/2)*SIN(RADIANS(PARAMETERS!$D$8-B2417)/2))+(COS(RADIANS(B2417))*COS(RADIANS(PARAMETERS!$D$8))*SIN(RADIANS(PARAMETERS!$D$9-A2417)/2)*SIN(RADIANS(PARAMETERS!$D$9-A2417)/2))))*2*3958.756</f>
        <v>1538.9446766917515</v>
      </c>
      <c r="D2417">
        <v>0.33001407980919001</v>
      </c>
      <c r="E2417">
        <v>0.54599100351333996</v>
      </c>
      <c r="F2417">
        <v>0.98316025733947998</v>
      </c>
      <c r="G2417">
        <v>1.4060165882111</v>
      </c>
      <c r="H2417">
        <v>2.1394200325011998</v>
      </c>
      <c r="I2417" s="10">
        <f>IFERROR(EXP(TREND(LN($D$1:$H$1),LN(D2417:H2417),LN(Calculations!$B$2))),0)</f>
        <v>1.5719707569002711E-5</v>
      </c>
    </row>
    <row r="2418" spans="1:9" x14ac:dyDescent="0.35">
      <c r="A2418">
        <v>-80</v>
      </c>
      <c r="B2418">
        <v>28</v>
      </c>
      <c r="C2418">
        <f>ASIN(SQRT((SIN(RADIANS(PARAMETERS!$D$8-B2418)/2)*SIN(RADIANS(PARAMETERS!$D$8-B2418)/2))+(COS(RADIANS(B2418))*COS(RADIANS(PARAMETERS!$D$8))*SIN(RADIANS(PARAMETERS!$D$9-A2418)/2)*SIN(RADIANS(PARAMETERS!$D$9-A2418)/2))))*2*3958.756</f>
        <v>1512.6954429764326</v>
      </c>
      <c r="D2418">
        <v>0.33173066377639998</v>
      </c>
      <c r="E2418">
        <v>0.54903191328048995</v>
      </c>
      <c r="F2418">
        <v>0.98905879259108997</v>
      </c>
      <c r="G2418">
        <v>1.4148200750351001</v>
      </c>
      <c r="H2418">
        <v>2.1534726619720002</v>
      </c>
      <c r="I2418" s="10">
        <f>IFERROR(EXP(TREND(LN($D$1:$H$1),LN(D2418:H2418),LN(Calculations!$B$2))),0)</f>
        <v>1.5883515991834309E-5</v>
      </c>
    </row>
    <row r="2419" spans="1:9" x14ac:dyDescent="0.35">
      <c r="A2419">
        <v>-79.5</v>
      </c>
      <c r="B2419">
        <v>28</v>
      </c>
      <c r="C2419">
        <f>ASIN(SQRT((SIN(RADIANS(PARAMETERS!$D$8-B2419)/2)*SIN(RADIANS(PARAMETERS!$D$8-B2419)/2))+(COS(RADIANS(B2419))*COS(RADIANS(PARAMETERS!$D$8))*SIN(RADIANS(PARAMETERS!$D$9-A2419)/2)*SIN(RADIANS(PARAMETERS!$D$9-A2419)/2))))*2*3958.756</f>
        <v>1486.6659595303515</v>
      </c>
      <c r="D2419">
        <v>0.32742932438849998</v>
      </c>
      <c r="E2419">
        <v>0.54137837886810003</v>
      </c>
      <c r="F2419">
        <v>0.97414749860764005</v>
      </c>
      <c r="G2419">
        <v>1.3925130367278999</v>
      </c>
      <c r="H2419">
        <v>2.1177761554718</v>
      </c>
      <c r="I2419" s="10">
        <f>IFERROR(EXP(TREND(LN($D$1:$H$1),LN(D2419:H2419),LN(Calculations!$B$2))),0)</f>
        <v>1.5462930718665727E-5</v>
      </c>
    </row>
    <row r="2420" spans="1:9" x14ac:dyDescent="0.35">
      <c r="A2420">
        <v>-79</v>
      </c>
      <c r="B2420">
        <v>28</v>
      </c>
      <c r="C2420">
        <f>ASIN(SQRT((SIN(RADIANS(PARAMETERS!$D$8-B2420)/2)*SIN(RADIANS(PARAMETERS!$D$8-B2420)/2))+(COS(RADIANS(B2420))*COS(RADIANS(PARAMETERS!$D$8))*SIN(RADIANS(PARAMETERS!$D$9-A2420)/2)*SIN(RADIANS(PARAMETERS!$D$9-A2420)/2))))*2*3958.756</f>
        <v>1460.8682699708456</v>
      </c>
      <c r="D2420">
        <v>0.28114643692969998</v>
      </c>
      <c r="E2420">
        <v>0.46380060911179</v>
      </c>
      <c r="F2420">
        <v>0.83234781026839999</v>
      </c>
      <c r="G2420">
        <v>1.1878995895386</v>
      </c>
      <c r="H2420">
        <v>1.8031820058823</v>
      </c>
      <c r="I2420" s="10">
        <f>IFERROR(EXP(TREND(LN($D$1:$H$1),LN(D2420:H2420),LN(Calculations!$B$2))),0)</f>
        <v>1.2497595564171544E-5</v>
      </c>
    </row>
    <row r="2421" spans="1:9" x14ac:dyDescent="0.35">
      <c r="A2421">
        <v>-78.5</v>
      </c>
      <c r="B2421">
        <v>28</v>
      </c>
      <c r="C2421">
        <f>ASIN(SQRT((SIN(RADIANS(PARAMETERS!$D$8-B2421)/2)*SIN(RADIANS(PARAMETERS!$D$8-B2421)/2))+(COS(RADIANS(B2421))*COS(RADIANS(PARAMETERS!$D$8))*SIN(RADIANS(PARAMETERS!$D$9-A2421)/2)*SIN(RADIANS(PARAMETERS!$D$9-A2421)/2))))*2*3958.756</f>
        <v>1435.3151666699141</v>
      </c>
      <c r="D2421">
        <v>0.20058320462703999</v>
      </c>
      <c r="E2421">
        <v>0.32985493540763999</v>
      </c>
      <c r="F2421">
        <v>0.58978766202927002</v>
      </c>
      <c r="G2421">
        <v>0.83984065055847001</v>
      </c>
      <c r="H2421">
        <v>1.2714937925339</v>
      </c>
      <c r="I2421" s="10">
        <f>IFERROR(EXP(TREND(LN($D$1:$H$1),LN(D2421:H2421),LN(Calculations!$B$2))),0)</f>
        <v>7.9271122495686866E-6</v>
      </c>
    </row>
    <row r="2422" spans="1:9" x14ac:dyDescent="0.35">
      <c r="A2422">
        <v>-78</v>
      </c>
      <c r="B2422">
        <v>28</v>
      </c>
      <c r="C2422">
        <f>ASIN(SQRT((SIN(RADIANS(PARAMETERS!$D$8-B2422)/2)*SIN(RADIANS(PARAMETERS!$D$8-B2422)/2))+(COS(RADIANS(B2422))*COS(RADIANS(PARAMETERS!$D$8))*SIN(RADIANS(PARAMETERS!$D$9-A2422)/2)*SIN(RADIANS(PARAMETERS!$D$9-A2422)/2))))*2*3958.756</f>
        <v>1410.020237663734</v>
      </c>
      <c r="D2422">
        <v>0.12712074816227001</v>
      </c>
      <c r="E2422">
        <v>0.20835815370083</v>
      </c>
      <c r="F2422">
        <v>0.37111416459084001</v>
      </c>
      <c r="G2422">
        <v>0.52721714973449996</v>
      </c>
      <c r="H2422">
        <v>0.79599606990813998</v>
      </c>
      <c r="I2422" s="10">
        <f>IFERROR(EXP(TREND(LN($D$1:$H$1),LN(D2422:H2422),LN(Calculations!$B$2))),0)</f>
        <v>4.303214404479601E-6</v>
      </c>
    </row>
    <row r="2423" spans="1:9" x14ac:dyDescent="0.35">
      <c r="A2423">
        <v>-77.5</v>
      </c>
      <c r="B2423">
        <v>28</v>
      </c>
      <c r="C2423">
        <f>ASIN(SQRT((SIN(RADIANS(PARAMETERS!$D$8-B2423)/2)*SIN(RADIANS(PARAMETERS!$D$8-B2423)/2))+(COS(RADIANS(B2423))*COS(RADIANS(PARAMETERS!$D$8))*SIN(RADIANS(PARAMETERS!$D$9-A2423)/2)*SIN(RADIANS(PARAMETERS!$D$9-A2423)/2))))*2*3958.756</f>
        <v>1384.9979154072278</v>
      </c>
      <c r="D2423">
        <v>5.6874442845582997E-2</v>
      </c>
      <c r="E2423">
        <v>9.2941187322140004E-2</v>
      </c>
      <c r="F2423">
        <v>0.16496163606643999</v>
      </c>
      <c r="G2423">
        <v>0.23385092616080999</v>
      </c>
      <c r="H2423">
        <v>0.35218763351440002</v>
      </c>
      <c r="I2423" s="10">
        <f>IFERROR(EXP(TREND(LN($D$1:$H$1),LN(D2423:H2423),LN(Calculations!$B$2))),0)</f>
        <v>1.5029419509766467E-6</v>
      </c>
    </row>
    <row r="2424" spans="1:9" x14ac:dyDescent="0.35">
      <c r="A2424">
        <v>-77</v>
      </c>
      <c r="B2424">
        <v>28</v>
      </c>
      <c r="C2424">
        <f>ASIN(SQRT((SIN(RADIANS(PARAMETERS!$D$8-B2424)/2)*SIN(RADIANS(PARAMETERS!$D$8-B2424)/2))+(COS(RADIANS(B2424))*COS(RADIANS(PARAMETERS!$D$8))*SIN(RADIANS(PARAMETERS!$D$9-A2424)/2)*SIN(RADIANS(PARAMETERS!$D$9-A2424)/2))))*2*3958.756</f>
        <v>1360.2635271393351</v>
      </c>
      <c r="D2424">
        <v>0</v>
      </c>
      <c r="E2424">
        <v>0</v>
      </c>
      <c r="F2424">
        <v>0</v>
      </c>
      <c r="G2424">
        <v>0</v>
      </c>
      <c r="H2424">
        <v>0</v>
      </c>
      <c r="I2424" s="10">
        <f>IFERROR(EXP(TREND(LN($D$1:$H$1),LN(D2424:H2424),LN(Calculations!$B$2))),0)</f>
        <v>0</v>
      </c>
    </row>
    <row r="2425" spans="1:9" x14ac:dyDescent="0.35">
      <c r="A2425">
        <v>-76.5</v>
      </c>
      <c r="B2425">
        <v>28</v>
      </c>
      <c r="C2425">
        <f>ASIN(SQRT((SIN(RADIANS(PARAMETERS!$D$8-B2425)/2)*SIN(RADIANS(PARAMETERS!$D$8-B2425)/2))+(COS(RADIANS(B2425))*COS(RADIANS(PARAMETERS!$D$8))*SIN(RADIANS(PARAMETERS!$D$9-A2425)/2)*SIN(RADIANS(PARAMETERS!$D$9-A2425)/2))))*2*3958.756</f>
        <v>1335.8333465323742</v>
      </c>
      <c r="D2425">
        <v>0</v>
      </c>
      <c r="E2425">
        <v>0</v>
      </c>
      <c r="F2425">
        <v>0</v>
      </c>
      <c r="G2425">
        <v>0</v>
      </c>
      <c r="H2425">
        <v>0</v>
      </c>
      <c r="I2425" s="10">
        <f>IFERROR(EXP(TREND(LN($D$1:$H$1),LN(D2425:H2425),LN(Calculations!$B$2))),0)</f>
        <v>0</v>
      </c>
    </row>
    <row r="2426" spans="1:9" x14ac:dyDescent="0.35">
      <c r="A2426">
        <v>-76</v>
      </c>
      <c r="B2426">
        <v>28</v>
      </c>
      <c r="C2426">
        <f>ASIN(SQRT((SIN(RADIANS(PARAMETERS!$D$8-B2426)/2)*SIN(RADIANS(PARAMETERS!$D$8-B2426)/2))+(COS(RADIANS(B2426))*COS(RADIANS(PARAMETERS!$D$8))*SIN(RADIANS(PARAMETERS!$D$9-A2426)/2)*SIN(RADIANS(PARAMETERS!$D$9-A2426)/2))))*2*3958.756</f>
        <v>1311.7246461875134</v>
      </c>
      <c r="D2426">
        <v>0</v>
      </c>
      <c r="E2426">
        <v>0</v>
      </c>
      <c r="F2426">
        <v>0</v>
      </c>
      <c r="G2426">
        <v>0</v>
      </c>
      <c r="H2426">
        <v>0</v>
      </c>
      <c r="I2426" s="10">
        <f>IFERROR(EXP(TREND(LN($D$1:$H$1),LN(D2426:H2426),LN(Calculations!$B$2))),0)</f>
        <v>0</v>
      </c>
    </row>
    <row r="2427" spans="1:9" x14ac:dyDescent="0.35">
      <c r="A2427">
        <v>-75.5</v>
      </c>
      <c r="B2427">
        <v>28</v>
      </c>
      <c r="C2427">
        <f>ASIN(SQRT((SIN(RADIANS(PARAMETERS!$D$8-B2427)/2)*SIN(RADIANS(PARAMETERS!$D$8-B2427)/2))+(COS(RADIANS(B2427))*COS(RADIANS(PARAMETERS!$D$8))*SIN(RADIANS(PARAMETERS!$D$9-A2427)/2)*SIN(RADIANS(PARAMETERS!$D$9-A2427)/2))))*2*3958.756</f>
        <v>1287.955750405273</v>
      </c>
      <c r="D2427">
        <v>0</v>
      </c>
      <c r="E2427">
        <v>0</v>
      </c>
      <c r="F2427">
        <v>0</v>
      </c>
      <c r="G2427">
        <v>0</v>
      </c>
      <c r="H2427">
        <v>0</v>
      </c>
      <c r="I2427" s="10">
        <f>IFERROR(EXP(TREND(LN($D$1:$H$1),LN(D2427:H2427),LN(Calculations!$B$2))),0)</f>
        <v>0</v>
      </c>
    </row>
    <row r="2428" spans="1:9" x14ac:dyDescent="0.35">
      <c r="A2428">
        <v>-75</v>
      </c>
      <c r="B2428">
        <v>28</v>
      </c>
      <c r="C2428">
        <f>ASIN(SQRT((SIN(RADIANS(PARAMETERS!$D$8-B2428)/2)*SIN(RADIANS(PARAMETERS!$D$8-B2428)/2))+(COS(RADIANS(B2428))*COS(RADIANS(PARAMETERS!$D$8))*SIN(RADIANS(PARAMETERS!$D$9-A2428)/2)*SIN(RADIANS(PARAMETERS!$D$9-A2428)/2))))*2*3958.756</f>
        <v>1264.5460875026981</v>
      </c>
      <c r="D2428">
        <v>0</v>
      </c>
      <c r="E2428">
        <v>0</v>
      </c>
      <c r="F2428">
        <v>0</v>
      </c>
      <c r="G2428">
        <v>0</v>
      </c>
      <c r="H2428">
        <v>0</v>
      </c>
      <c r="I2428" s="10">
        <f>IFERROR(EXP(TREND(LN($D$1:$H$1),LN(D2428:H2428),LN(Calculations!$B$2))),0)</f>
        <v>0</v>
      </c>
    </row>
    <row r="2429" spans="1:9" x14ac:dyDescent="0.35">
      <c r="A2429">
        <v>-74.5</v>
      </c>
      <c r="B2429">
        <v>28</v>
      </c>
      <c r="C2429">
        <f>ASIN(SQRT((SIN(RADIANS(PARAMETERS!$D$8-B2429)/2)*SIN(RADIANS(PARAMETERS!$D$8-B2429)/2))+(COS(RADIANS(B2429))*COS(RADIANS(PARAMETERS!$D$8))*SIN(RADIANS(PARAMETERS!$D$9-A2429)/2)*SIN(RADIANS(PARAMETERS!$D$9-A2429)/2))))*2*3958.756</f>
        <v>1241.5162407650107</v>
      </c>
      <c r="D2429">
        <v>0</v>
      </c>
      <c r="E2429">
        <v>0</v>
      </c>
      <c r="F2429">
        <v>0</v>
      </c>
      <c r="G2429">
        <v>0</v>
      </c>
      <c r="H2429">
        <v>0</v>
      </c>
      <c r="I2429" s="10">
        <f>IFERROR(EXP(TREND(LN($D$1:$H$1),LN(D2429:H2429),LN(Calculations!$B$2))),0)</f>
        <v>0</v>
      </c>
    </row>
    <row r="2430" spans="1:9" x14ac:dyDescent="0.35">
      <c r="A2430">
        <v>-74</v>
      </c>
      <c r="B2430">
        <v>28</v>
      </c>
      <c r="C2430">
        <f>ASIN(SQRT((SIN(RADIANS(PARAMETERS!$D$8-B2430)/2)*SIN(RADIANS(PARAMETERS!$D$8-B2430)/2))+(COS(RADIANS(B2430))*COS(RADIANS(PARAMETERS!$D$8))*SIN(RADIANS(PARAMETERS!$D$9-A2430)/2)*SIN(RADIANS(PARAMETERS!$D$9-A2430)/2))))*2*3958.756</f>
        <v>1218.8879969074019</v>
      </c>
      <c r="D2430">
        <v>0</v>
      </c>
      <c r="E2430">
        <v>0</v>
      </c>
      <c r="F2430">
        <v>0</v>
      </c>
      <c r="G2430">
        <v>0</v>
      </c>
      <c r="H2430">
        <v>0</v>
      </c>
      <c r="I2430" s="10">
        <f>IFERROR(EXP(TREND(LN($D$1:$H$1),LN(D2430:H2430),LN(Calculations!$B$2))),0)</f>
        <v>0</v>
      </c>
    </row>
    <row r="2431" spans="1:9" x14ac:dyDescent="0.35">
      <c r="A2431">
        <v>-73.5</v>
      </c>
      <c r="B2431">
        <v>28</v>
      </c>
      <c r="C2431">
        <f>ASIN(SQRT((SIN(RADIANS(PARAMETERS!$D$8-B2431)/2)*SIN(RADIANS(PARAMETERS!$D$8-B2431)/2))+(COS(RADIANS(B2431))*COS(RADIANS(PARAMETERS!$D$8))*SIN(RADIANS(PARAMETERS!$D$9-A2431)/2)*SIN(RADIANS(PARAMETERS!$D$9-A2431)/2))))*2*3958.756</f>
        <v>1196.6843906811609</v>
      </c>
      <c r="D2431">
        <v>0</v>
      </c>
      <c r="E2431">
        <v>0</v>
      </c>
      <c r="F2431">
        <v>0</v>
      </c>
      <c r="G2431">
        <v>0</v>
      </c>
      <c r="H2431">
        <v>0</v>
      </c>
      <c r="I2431" s="10">
        <f>IFERROR(EXP(TREND(LN($D$1:$H$1),LN(D2431:H2431),LN(Calculations!$B$2))),0)</f>
        <v>0</v>
      </c>
    </row>
    <row r="2432" spans="1:9" x14ac:dyDescent="0.35">
      <c r="A2432">
        <v>-73</v>
      </c>
      <c r="B2432">
        <v>28</v>
      </c>
      <c r="C2432">
        <f>ASIN(SQRT((SIN(RADIANS(PARAMETERS!$D$8-B2432)/2)*SIN(RADIANS(PARAMETERS!$D$8-B2432)/2))+(COS(RADIANS(B2432))*COS(RADIANS(PARAMETERS!$D$8))*SIN(RADIANS(PARAMETERS!$D$9-A2432)/2)*SIN(RADIANS(PARAMETERS!$D$9-A2432)/2))))*2*3958.756</f>
        <v>1174.9297439878169</v>
      </c>
      <c r="D2432">
        <v>0</v>
      </c>
      <c r="E2432">
        <v>0</v>
      </c>
      <c r="F2432">
        <v>0</v>
      </c>
      <c r="G2432">
        <v>0</v>
      </c>
      <c r="H2432">
        <v>0</v>
      </c>
      <c r="I2432" s="10">
        <f>IFERROR(EXP(TREND(LN($D$1:$H$1),LN(D2432:H2432),LN(Calculations!$B$2))),0)</f>
        <v>0</v>
      </c>
    </row>
    <row r="2433" spans="1:9" x14ac:dyDescent="0.35">
      <c r="A2433">
        <v>-72.5</v>
      </c>
      <c r="B2433">
        <v>28</v>
      </c>
      <c r="C2433">
        <f>ASIN(SQRT((SIN(RADIANS(PARAMETERS!$D$8-B2433)/2)*SIN(RADIANS(PARAMETERS!$D$8-B2433)/2))+(COS(RADIANS(B2433))*COS(RADIANS(PARAMETERS!$D$8))*SIN(RADIANS(PARAMETERS!$D$9-A2433)/2)*SIN(RADIANS(PARAMETERS!$D$9-A2433)/2))))*2*3958.756</f>
        <v>1153.6496975676091</v>
      </c>
      <c r="D2433">
        <v>0</v>
      </c>
      <c r="E2433">
        <v>0</v>
      </c>
      <c r="F2433">
        <v>0</v>
      </c>
      <c r="G2433">
        <v>0</v>
      </c>
      <c r="H2433">
        <v>0</v>
      </c>
      <c r="I2433" s="10">
        <f>IFERROR(EXP(TREND(LN($D$1:$H$1),LN(D2433:H2433),LN(Calculations!$B$2))),0)</f>
        <v>0</v>
      </c>
    </row>
    <row r="2434" spans="1:9" x14ac:dyDescent="0.35">
      <c r="A2434">
        <v>-72</v>
      </c>
      <c r="B2434">
        <v>28</v>
      </c>
      <c r="C2434">
        <f>ASIN(SQRT((SIN(RADIANS(PARAMETERS!$D$8-B2434)/2)*SIN(RADIANS(PARAMETERS!$D$8-B2434)/2))+(COS(RADIANS(B2434))*COS(RADIANS(PARAMETERS!$D$8))*SIN(RADIANS(PARAMETERS!$D$9-A2434)/2)*SIN(RADIANS(PARAMETERS!$D$9-A2434)/2))))*2*3958.756</f>
        <v>1132.871233009053</v>
      </c>
      <c r="D2434">
        <v>0</v>
      </c>
      <c r="E2434">
        <v>0</v>
      </c>
      <c r="F2434">
        <v>0</v>
      </c>
      <c r="G2434">
        <v>0</v>
      </c>
      <c r="H2434">
        <v>0</v>
      </c>
      <c r="I2434" s="10">
        <f>IFERROR(EXP(TREND(LN($D$1:$H$1),LN(D2434:H2434),LN(Calculations!$B$2))),0)</f>
        <v>0</v>
      </c>
    </row>
    <row r="2435" spans="1:9" x14ac:dyDescent="0.35">
      <c r="A2435">
        <v>-71.5</v>
      </c>
      <c r="B2435">
        <v>28</v>
      </c>
      <c r="C2435">
        <f>ASIN(SQRT((SIN(RADIANS(PARAMETERS!$D$8-B2435)/2)*SIN(RADIANS(PARAMETERS!$D$8-B2435)/2))+(COS(RADIANS(B2435))*COS(RADIANS(PARAMETERS!$D$8))*SIN(RADIANS(PARAMETERS!$D$9-A2435)/2)*SIN(RADIANS(PARAMETERS!$D$9-A2435)/2))))*2*3958.756</f>
        <v>1112.6226824928165</v>
      </c>
      <c r="D2435">
        <v>0</v>
      </c>
      <c r="E2435">
        <v>0</v>
      </c>
      <c r="F2435">
        <v>0</v>
      </c>
      <c r="G2435">
        <v>0</v>
      </c>
      <c r="H2435">
        <v>0</v>
      </c>
      <c r="I2435" s="10">
        <f>IFERROR(EXP(TREND(LN($D$1:$H$1),LN(D2435:H2435),LN(Calculations!$B$2))),0)</f>
        <v>0</v>
      </c>
    </row>
    <row r="2436" spans="1:9" x14ac:dyDescent="0.35">
      <c r="A2436">
        <v>-71</v>
      </c>
      <c r="B2436">
        <v>28</v>
      </c>
      <c r="C2436">
        <f>ASIN(SQRT((SIN(RADIANS(PARAMETERS!$D$8-B2436)/2)*SIN(RADIANS(PARAMETERS!$D$8-B2436)/2))+(COS(RADIANS(B2436))*COS(RADIANS(PARAMETERS!$D$8))*SIN(RADIANS(PARAMETERS!$D$9-A2436)/2)*SIN(RADIANS(PARAMETERS!$D$9-A2436)/2))))*2*3958.756</f>
        <v>1092.9337233479246</v>
      </c>
      <c r="D2436">
        <v>0</v>
      </c>
      <c r="E2436">
        <v>0</v>
      </c>
      <c r="F2436">
        <v>0</v>
      </c>
      <c r="G2436">
        <v>0</v>
      </c>
      <c r="H2436">
        <v>0</v>
      </c>
      <c r="I2436" s="10">
        <f>IFERROR(EXP(TREND(LN($D$1:$H$1),LN(D2436:H2436),LN(Calculations!$B$2))),0)</f>
        <v>0</v>
      </c>
    </row>
    <row r="2437" spans="1:9" x14ac:dyDescent="0.35">
      <c r="A2437">
        <v>-70.5</v>
      </c>
      <c r="B2437">
        <v>28</v>
      </c>
      <c r="C2437">
        <f>ASIN(SQRT((SIN(RADIANS(PARAMETERS!$D$8-B2437)/2)*SIN(RADIANS(PARAMETERS!$D$8-B2437)/2))+(COS(RADIANS(B2437))*COS(RADIANS(PARAMETERS!$D$8))*SIN(RADIANS(PARAMETERS!$D$9-A2437)/2)*SIN(RADIANS(PARAMETERS!$D$9-A2437)/2))))*2*3958.756</f>
        <v>1073.8353541791848</v>
      </c>
      <c r="D2437">
        <v>0</v>
      </c>
      <c r="E2437">
        <v>0</v>
      </c>
      <c r="F2437">
        <v>0</v>
      </c>
      <c r="G2437">
        <v>0</v>
      </c>
      <c r="H2437">
        <v>0</v>
      </c>
      <c r="I2437" s="10">
        <f>IFERROR(EXP(TREND(LN($D$1:$H$1),LN(D2437:H2437),LN(Calculations!$B$2))),0)</f>
        <v>0</v>
      </c>
    </row>
    <row r="2438" spans="1:9" x14ac:dyDescent="0.35">
      <c r="A2438">
        <v>-70</v>
      </c>
      <c r="B2438">
        <v>28</v>
      </c>
      <c r="C2438">
        <f>ASIN(SQRT((SIN(RADIANS(PARAMETERS!$D$8-B2438)/2)*SIN(RADIANS(PARAMETERS!$D$8-B2438)/2))+(COS(RADIANS(B2438))*COS(RADIANS(PARAMETERS!$D$8))*SIN(RADIANS(PARAMETERS!$D$9-A2438)/2)*SIN(RADIANS(PARAMETERS!$D$9-A2438)/2))))*2*3958.756</f>
        <v>1055.359849045471</v>
      </c>
      <c r="D2438">
        <v>0</v>
      </c>
      <c r="E2438">
        <v>0</v>
      </c>
      <c r="F2438">
        <v>0</v>
      </c>
      <c r="G2438">
        <v>0</v>
      </c>
      <c r="H2438">
        <v>0</v>
      </c>
      <c r="I2438" s="10">
        <f>IFERROR(EXP(TREND(LN($D$1:$H$1),LN(D2438:H2438),LN(Calculations!$B$2))),0)</f>
        <v>0</v>
      </c>
    </row>
    <row r="2439" spans="1:9" x14ac:dyDescent="0.35">
      <c r="A2439">
        <v>-69.5</v>
      </c>
      <c r="B2439">
        <v>28</v>
      </c>
      <c r="C2439">
        <f>ASIN(SQRT((SIN(RADIANS(PARAMETERS!$D$8-B2439)/2)*SIN(RADIANS(PARAMETERS!$D$8-B2439)/2))+(COS(RADIANS(B2439))*COS(RADIANS(PARAMETERS!$D$8))*SIN(RADIANS(PARAMETERS!$D$9-A2439)/2)*SIN(RADIANS(PARAMETERS!$D$9-A2439)/2))))*2*3958.756</f>
        <v>1037.5406859596908</v>
      </c>
      <c r="D2439">
        <v>0</v>
      </c>
      <c r="E2439">
        <v>0</v>
      </c>
      <c r="F2439">
        <v>0</v>
      </c>
      <c r="G2439">
        <v>0</v>
      </c>
      <c r="H2439">
        <v>0</v>
      </c>
      <c r="I2439" s="10">
        <f>IFERROR(EXP(TREND(LN($D$1:$H$1),LN(D2439:H2439),LN(Calculations!$B$2))),0)</f>
        <v>0</v>
      </c>
    </row>
    <row r="2440" spans="1:9" x14ac:dyDescent="0.35">
      <c r="A2440">
        <v>-69</v>
      </c>
      <c r="B2440">
        <v>28</v>
      </c>
      <c r="C2440">
        <f>ASIN(SQRT((SIN(RADIANS(PARAMETERS!$D$8-B2440)/2)*SIN(RADIANS(PARAMETERS!$D$8-B2440)/2))+(COS(RADIANS(B2440))*COS(RADIANS(PARAMETERS!$D$8))*SIN(RADIANS(PARAMETERS!$D$9-A2440)/2)*SIN(RADIANS(PARAMETERS!$D$9-A2440)/2))))*2*3958.756</f>
        <v>1020.4124458804481</v>
      </c>
      <c r="D2440">
        <v>0</v>
      </c>
      <c r="E2440">
        <v>0</v>
      </c>
      <c r="F2440">
        <v>0</v>
      </c>
      <c r="G2440">
        <v>0</v>
      </c>
      <c r="H2440">
        <v>0</v>
      </c>
      <c r="I2440" s="10">
        <f>IFERROR(EXP(TREND(LN($D$1:$H$1),LN(D2440:H2440),LN(Calculations!$B$2))),0)</f>
        <v>0</v>
      </c>
    </row>
    <row r="2441" spans="1:9" x14ac:dyDescent="0.35">
      <c r="A2441">
        <v>-68.5</v>
      </c>
      <c r="B2441">
        <v>28</v>
      </c>
      <c r="C2441">
        <f>ASIN(SQRT((SIN(RADIANS(PARAMETERS!$D$8-B2441)/2)*SIN(RADIANS(PARAMETERS!$D$8-B2441)/2))+(COS(RADIANS(B2441))*COS(RADIANS(PARAMETERS!$D$8))*SIN(RADIANS(PARAMETERS!$D$9-A2441)/2)*SIN(RADIANS(PARAMETERS!$D$9-A2441)/2))))*2*3958.756</f>
        <v>1004.0106784165453</v>
      </c>
      <c r="D2441">
        <v>0</v>
      </c>
      <c r="E2441">
        <v>0</v>
      </c>
      <c r="F2441">
        <v>0</v>
      </c>
      <c r="G2441">
        <v>0</v>
      </c>
      <c r="H2441">
        <v>0</v>
      </c>
      <c r="I2441" s="10">
        <f>IFERROR(EXP(TREND(LN($D$1:$H$1),LN(D2441:H2441),LN(Calculations!$B$2))),0)</f>
        <v>0</v>
      </c>
    </row>
    <row r="2442" spans="1:9" x14ac:dyDescent="0.35">
      <c r="A2442">
        <v>-68</v>
      </c>
      <c r="B2442">
        <v>28</v>
      </c>
      <c r="C2442">
        <f>ASIN(SQRT((SIN(RADIANS(PARAMETERS!$D$8-B2442)/2)*SIN(RADIANS(PARAMETERS!$D$8-B2442)/2))+(COS(RADIANS(B2442))*COS(RADIANS(PARAMETERS!$D$8))*SIN(RADIANS(PARAMETERS!$D$9-A2442)/2)*SIN(RADIANS(PARAMETERS!$D$9-A2442)/2))))*2*3958.756</f>
        <v>988.37173071739107</v>
      </c>
      <c r="D2442">
        <v>0</v>
      </c>
      <c r="E2442">
        <v>0</v>
      </c>
      <c r="F2442">
        <v>0</v>
      </c>
      <c r="G2442">
        <v>0</v>
      </c>
      <c r="H2442">
        <v>0</v>
      </c>
      <c r="I2442" s="10">
        <f>IFERROR(EXP(TREND(LN($D$1:$H$1),LN(D2442:H2442),LN(Calculations!$B$2))),0)</f>
        <v>0</v>
      </c>
    </row>
    <row r="2443" spans="1:9" x14ac:dyDescent="0.35">
      <c r="A2443">
        <v>-67.5</v>
      </c>
      <c r="B2443">
        <v>28</v>
      </c>
      <c r="C2443">
        <f>ASIN(SQRT((SIN(RADIANS(PARAMETERS!$D$8-B2443)/2)*SIN(RADIANS(PARAMETERS!$D$8-B2443)/2))+(COS(RADIANS(B2443))*COS(RADIANS(PARAMETERS!$D$8))*SIN(RADIANS(PARAMETERS!$D$9-A2443)/2)*SIN(RADIANS(PARAMETERS!$D$9-A2443)/2))))*2*3958.756</f>
        <v>973.53253652565411</v>
      </c>
      <c r="D2443">
        <v>0</v>
      </c>
      <c r="E2443">
        <v>0</v>
      </c>
      <c r="F2443">
        <v>0</v>
      </c>
      <c r="G2443">
        <v>0</v>
      </c>
      <c r="H2443">
        <v>0</v>
      </c>
      <c r="I2443" s="10">
        <f>IFERROR(EXP(TREND(LN($D$1:$H$1),LN(D2443:H2443),LN(Calculations!$B$2))),0)</f>
        <v>0</v>
      </c>
    </row>
    <row r="2444" spans="1:9" x14ac:dyDescent="0.35">
      <c r="A2444">
        <v>-67</v>
      </c>
      <c r="B2444">
        <v>28</v>
      </c>
      <c r="C2444">
        <f>ASIN(SQRT((SIN(RADIANS(PARAMETERS!$D$8-B2444)/2)*SIN(RADIANS(PARAMETERS!$D$8-B2444)/2))+(COS(RADIANS(B2444))*COS(RADIANS(PARAMETERS!$D$8))*SIN(RADIANS(PARAMETERS!$D$9-A2444)/2)*SIN(RADIANS(PARAMETERS!$D$9-A2444)/2))))*2*3958.756</f>
        <v>959.5303631710201</v>
      </c>
      <c r="D2444">
        <v>0</v>
      </c>
      <c r="E2444">
        <v>0</v>
      </c>
      <c r="F2444">
        <v>0</v>
      </c>
      <c r="G2444">
        <v>0</v>
      </c>
      <c r="H2444">
        <v>0</v>
      </c>
      <c r="I2444" s="10">
        <f>IFERROR(EXP(TREND(LN($D$1:$H$1),LN(D2444:H2444),LN(Calculations!$B$2))),0)</f>
        <v>0</v>
      </c>
    </row>
    <row r="2445" spans="1:9" x14ac:dyDescent="0.35">
      <c r="A2445">
        <v>-66.5</v>
      </c>
      <c r="B2445">
        <v>28</v>
      </c>
      <c r="C2445">
        <f>ASIN(SQRT((SIN(RADIANS(PARAMETERS!$D$8-B2445)/2)*SIN(RADIANS(PARAMETERS!$D$8-B2445)/2))+(COS(RADIANS(B2445))*COS(RADIANS(PARAMETERS!$D$8))*SIN(RADIANS(PARAMETERS!$D$9-A2445)/2)*SIN(RADIANS(PARAMETERS!$D$9-A2445)/2))))*2*3958.756</f>
        <v>946.40251542408316</v>
      </c>
      <c r="D2445">
        <v>0</v>
      </c>
      <c r="E2445">
        <v>0</v>
      </c>
      <c r="F2445">
        <v>0</v>
      </c>
      <c r="G2445">
        <v>0</v>
      </c>
      <c r="H2445">
        <v>0</v>
      </c>
      <c r="I2445" s="10">
        <f>IFERROR(EXP(TREND(LN($D$1:$H$1),LN(D2445:H2445),LN(Calculations!$B$2))),0)</f>
        <v>0</v>
      </c>
    </row>
    <row r="2446" spans="1:9" x14ac:dyDescent="0.35">
      <c r="A2446">
        <v>-66</v>
      </c>
      <c r="B2446">
        <v>28</v>
      </c>
      <c r="C2446">
        <f>ASIN(SQRT((SIN(RADIANS(PARAMETERS!$D$8-B2446)/2)*SIN(RADIANS(PARAMETERS!$D$8-B2446)/2))+(COS(RADIANS(B2446))*COS(RADIANS(PARAMETERS!$D$8))*SIN(RADIANS(PARAMETERS!$D$9-A2446)/2)*SIN(RADIANS(PARAMETERS!$D$9-A2446)/2))))*2*3958.756</f>
        <v>934.18599662834765</v>
      </c>
      <c r="D2446">
        <v>0</v>
      </c>
      <c r="E2446">
        <v>0</v>
      </c>
      <c r="F2446">
        <v>0</v>
      </c>
      <c r="G2446">
        <v>0</v>
      </c>
      <c r="H2446">
        <v>0</v>
      </c>
      <c r="I2446" s="10">
        <f>IFERROR(EXP(TREND(LN($D$1:$H$1),LN(D2446:H2446),LN(Calculations!$B$2))),0)</f>
        <v>0</v>
      </c>
    </row>
    <row r="2447" spans="1:9" x14ac:dyDescent="0.35">
      <c r="A2447">
        <v>-65.5</v>
      </c>
      <c r="B2447">
        <v>28</v>
      </c>
      <c r="C2447">
        <f>ASIN(SQRT((SIN(RADIANS(PARAMETERS!$D$8-B2447)/2)*SIN(RADIANS(PARAMETERS!$D$8-B2447)/2))+(COS(RADIANS(B2447))*COS(RADIANS(PARAMETERS!$D$8))*SIN(RADIANS(PARAMETERS!$D$9-A2447)/2)*SIN(RADIANS(PARAMETERS!$D$9-A2447)/2))))*2*3958.756</f>
        <v>922.91712938040484</v>
      </c>
      <c r="D2447">
        <v>0</v>
      </c>
      <c r="E2447">
        <v>0</v>
      </c>
      <c r="F2447">
        <v>0</v>
      </c>
      <c r="G2447">
        <v>0</v>
      </c>
      <c r="H2447">
        <v>0</v>
      </c>
      <c r="I2447" s="10">
        <f>IFERROR(EXP(TREND(LN($D$1:$H$1),LN(D2447:H2447),LN(Calculations!$B$2))),0)</f>
        <v>0</v>
      </c>
    </row>
    <row r="2448" spans="1:9" x14ac:dyDescent="0.35">
      <c r="A2448">
        <v>-65</v>
      </c>
      <c r="B2448">
        <v>28</v>
      </c>
      <c r="C2448">
        <f>ASIN(SQRT((SIN(RADIANS(PARAMETERS!$D$8-B2448)/2)*SIN(RADIANS(PARAMETERS!$D$8-B2448)/2))+(COS(RADIANS(B2448))*COS(RADIANS(PARAMETERS!$D$8))*SIN(RADIANS(PARAMETERS!$D$9-A2448)/2)*SIN(RADIANS(PARAMETERS!$D$9-A2448)/2))))*2*3958.756</f>
        <v>912.6311401919977</v>
      </c>
      <c r="D2448">
        <v>0</v>
      </c>
      <c r="E2448">
        <v>0</v>
      </c>
      <c r="F2448">
        <v>0</v>
      </c>
      <c r="G2448">
        <v>0</v>
      </c>
      <c r="H2448">
        <v>0</v>
      </c>
      <c r="I2448" s="10">
        <f>IFERROR(EXP(TREND(LN($D$1:$H$1),LN(D2448:H2448),LN(Calculations!$B$2))),0)</f>
        <v>0</v>
      </c>
    </row>
    <row r="2449" spans="1:9" x14ac:dyDescent="0.35">
      <c r="A2449">
        <v>-64.5</v>
      </c>
      <c r="B2449">
        <v>28</v>
      </c>
      <c r="C2449">
        <f>ASIN(SQRT((SIN(RADIANS(PARAMETERS!$D$8-B2449)/2)*SIN(RADIANS(PARAMETERS!$D$8-B2449)/2))+(COS(RADIANS(B2449))*COS(RADIANS(PARAMETERS!$D$8))*SIN(RADIANS(PARAMETERS!$D$9-A2449)/2)*SIN(RADIANS(PARAMETERS!$D$9-A2449)/2))))*2*3958.756</f>
        <v>903.36171495772385</v>
      </c>
      <c r="D2449">
        <v>0</v>
      </c>
      <c r="E2449">
        <v>0</v>
      </c>
      <c r="F2449">
        <v>0</v>
      </c>
      <c r="G2449">
        <v>0</v>
      </c>
      <c r="H2449">
        <v>0</v>
      </c>
      <c r="I2449" s="10">
        <f>IFERROR(EXP(TREND(LN($D$1:$H$1),LN(D2449:H2449),LN(Calculations!$B$2))),0)</f>
        <v>0</v>
      </c>
    </row>
    <row r="2450" spans="1:9" x14ac:dyDescent="0.35">
      <c r="A2450">
        <v>-64</v>
      </c>
      <c r="B2450">
        <v>28</v>
      </c>
      <c r="C2450">
        <f>ASIN(SQRT((SIN(RADIANS(PARAMETERS!$D$8-B2450)/2)*SIN(RADIANS(PARAMETERS!$D$8-B2450)/2))+(COS(RADIANS(B2450))*COS(RADIANS(PARAMETERS!$D$8))*SIN(RADIANS(PARAMETERS!$D$9-A2450)/2)*SIN(RADIANS(PARAMETERS!$D$9-A2450)/2))))*2*3958.756</f>
        <v>895.14053453567658</v>
      </c>
      <c r="D2450">
        <v>0</v>
      </c>
      <c r="E2450">
        <v>0</v>
      </c>
      <c r="F2450">
        <v>0</v>
      </c>
      <c r="G2450">
        <v>0</v>
      </c>
      <c r="H2450">
        <v>0</v>
      </c>
      <c r="I2450" s="10">
        <f>IFERROR(EXP(TREND(LN($D$1:$H$1),LN(D2450:H2450),LN(Calculations!$B$2))),0)</f>
        <v>0</v>
      </c>
    </row>
    <row r="2451" spans="1:9" x14ac:dyDescent="0.35">
      <c r="A2451">
        <v>-63.5</v>
      </c>
      <c r="B2451">
        <v>28</v>
      </c>
      <c r="C2451">
        <f>ASIN(SQRT((SIN(RADIANS(PARAMETERS!$D$8-B2451)/2)*SIN(RADIANS(PARAMETERS!$D$8-B2451)/2))+(COS(RADIANS(B2451))*COS(RADIANS(PARAMETERS!$D$8))*SIN(RADIANS(PARAMETERS!$D$9-A2451)/2)*SIN(RADIANS(PARAMETERS!$D$9-A2451)/2))))*2*3958.756</f>
        <v>887.99680214672355</v>
      </c>
      <c r="D2451">
        <v>0</v>
      </c>
      <c r="E2451">
        <v>0</v>
      </c>
      <c r="F2451">
        <v>0</v>
      </c>
      <c r="G2451">
        <v>0</v>
      </c>
      <c r="H2451">
        <v>0</v>
      </c>
      <c r="I2451" s="10">
        <f>IFERROR(EXP(TREND(LN($D$1:$H$1),LN(D2451:H2451),LN(Calculations!$B$2))),0)</f>
        <v>0</v>
      </c>
    </row>
    <row r="2452" spans="1:9" x14ac:dyDescent="0.35">
      <c r="A2452">
        <v>-63</v>
      </c>
      <c r="B2452">
        <v>28</v>
      </c>
      <c r="C2452">
        <f>ASIN(SQRT((SIN(RADIANS(PARAMETERS!$D$8-B2452)/2)*SIN(RADIANS(PARAMETERS!$D$8-B2452)/2))+(COS(RADIANS(B2452))*COS(RADIANS(PARAMETERS!$D$8))*SIN(RADIANS(PARAMETERS!$D$9-A2452)/2)*SIN(RADIANS(PARAMETERS!$D$9-A2452)/2))))*2*3958.756</f>
        <v>881.95677639646181</v>
      </c>
      <c r="D2452">
        <v>0</v>
      </c>
      <c r="E2452">
        <v>0</v>
      </c>
      <c r="F2452">
        <v>0</v>
      </c>
      <c r="G2452">
        <v>0</v>
      </c>
      <c r="H2452">
        <v>0</v>
      </c>
      <c r="I2452" s="10">
        <f>IFERROR(EXP(TREND(LN($D$1:$H$1),LN(D2452:H2452),LN(Calculations!$B$2))),0)</f>
        <v>0</v>
      </c>
    </row>
    <row r="2453" spans="1:9" x14ac:dyDescent="0.35">
      <c r="A2453">
        <v>-62.5</v>
      </c>
      <c r="B2453">
        <v>28</v>
      </c>
      <c r="C2453">
        <f>ASIN(SQRT((SIN(RADIANS(PARAMETERS!$D$8-B2453)/2)*SIN(RADIANS(PARAMETERS!$D$8-B2453)/2))+(COS(RADIANS(B2453))*COS(RADIANS(PARAMETERS!$D$8))*SIN(RADIANS(PARAMETERS!$D$9-A2453)/2)*SIN(RADIANS(PARAMETERS!$D$9-A2453)/2))))*2*3958.756</f>
        <v>877.0433252894162</v>
      </c>
      <c r="D2453">
        <v>0</v>
      </c>
      <c r="E2453">
        <v>0</v>
      </c>
      <c r="F2453">
        <v>0</v>
      </c>
      <c r="G2453">
        <v>0</v>
      </c>
      <c r="H2453">
        <v>0</v>
      </c>
      <c r="I2453" s="10">
        <f>IFERROR(EXP(TREND(LN($D$1:$H$1),LN(D2453:H2453),LN(Calculations!$B$2))),0)</f>
        <v>0</v>
      </c>
    </row>
    <row r="2454" spans="1:9" x14ac:dyDescent="0.35">
      <c r="A2454">
        <v>-62</v>
      </c>
      <c r="B2454">
        <v>28</v>
      </c>
      <c r="C2454">
        <f>ASIN(SQRT((SIN(RADIANS(PARAMETERS!$D$8-B2454)/2)*SIN(RADIANS(PARAMETERS!$D$8-B2454)/2))+(COS(RADIANS(B2454))*COS(RADIANS(PARAMETERS!$D$8))*SIN(RADIANS(PARAMETERS!$D$9-A2454)/2)*SIN(RADIANS(PARAMETERS!$D$9-A2454)/2))))*2*3958.756</f>
        <v>873.2755174133664</v>
      </c>
      <c r="D2454">
        <v>0</v>
      </c>
      <c r="E2454">
        <v>0</v>
      </c>
      <c r="F2454">
        <v>0</v>
      </c>
      <c r="G2454">
        <v>0</v>
      </c>
      <c r="H2454">
        <v>0</v>
      </c>
      <c r="I2454" s="10">
        <f>IFERROR(EXP(TREND(LN($D$1:$H$1),LN(D2454:H2454),LN(Calculations!$B$2))),0)</f>
        <v>0</v>
      </c>
    </row>
    <row r="2455" spans="1:9" x14ac:dyDescent="0.35">
      <c r="A2455">
        <v>-61.5</v>
      </c>
      <c r="B2455">
        <v>28</v>
      </c>
      <c r="C2455">
        <f>ASIN(SQRT((SIN(RADIANS(PARAMETERS!$D$8-B2455)/2)*SIN(RADIANS(PARAMETERS!$D$8-B2455)/2))+(COS(RADIANS(B2455))*COS(RADIANS(PARAMETERS!$D$8))*SIN(RADIANS(PARAMETERS!$D$9-A2455)/2)*SIN(RADIANS(PARAMETERS!$D$9-A2455)/2))))*2*3958.756</f>
        <v>870.66826633851133</v>
      </c>
      <c r="D2455">
        <v>0</v>
      </c>
      <c r="E2455">
        <v>0</v>
      </c>
      <c r="F2455">
        <v>0</v>
      </c>
      <c r="G2455">
        <v>0</v>
      </c>
      <c r="H2455">
        <v>0</v>
      </c>
      <c r="I2455" s="10">
        <f>IFERROR(EXP(TREND(LN($D$1:$H$1),LN(D2455:H2455),LN(Calculations!$B$2))),0)</f>
        <v>0</v>
      </c>
    </row>
    <row r="2456" spans="1:9" x14ac:dyDescent="0.35">
      <c r="A2456">
        <v>-61</v>
      </c>
      <c r="B2456">
        <v>28</v>
      </c>
      <c r="C2456">
        <f>ASIN(SQRT((SIN(RADIANS(PARAMETERS!$D$8-B2456)/2)*SIN(RADIANS(PARAMETERS!$D$8-B2456)/2))+(COS(RADIANS(B2456))*COS(RADIANS(PARAMETERS!$D$8))*SIN(RADIANS(PARAMETERS!$D$9-A2456)/2)*SIN(RADIANS(PARAMETERS!$D$9-A2456)/2))))*2*3958.756</f>
        <v>869.2320430894523</v>
      </c>
      <c r="D2456">
        <v>0</v>
      </c>
      <c r="E2456">
        <v>0</v>
      </c>
      <c r="F2456">
        <v>0</v>
      </c>
      <c r="G2456">
        <v>0</v>
      </c>
      <c r="H2456">
        <v>0</v>
      </c>
      <c r="I2456" s="10">
        <f>IFERROR(EXP(TREND(LN($D$1:$H$1),LN(D2456:H2456),LN(Calculations!$B$2))),0)</f>
        <v>0</v>
      </c>
    </row>
    <row r="2457" spans="1:9" x14ac:dyDescent="0.35">
      <c r="A2457">
        <v>-60.5</v>
      </c>
      <c r="B2457">
        <v>28</v>
      </c>
      <c r="C2457">
        <f>ASIN(SQRT((SIN(RADIANS(PARAMETERS!$D$8-B2457)/2)*SIN(RADIANS(PARAMETERS!$D$8-B2457)/2))+(COS(RADIANS(B2457))*COS(RADIANS(PARAMETERS!$D$8))*SIN(RADIANS(PARAMETERS!$D$9-A2457)/2)*SIN(RADIANS(PARAMETERS!$D$9-A2457)/2))))*2*3958.756</f>
        <v>868.97266929463774</v>
      </c>
      <c r="D2457">
        <v>0</v>
      </c>
      <c r="E2457">
        <v>0</v>
      </c>
      <c r="F2457">
        <v>0</v>
      </c>
      <c r="G2457">
        <v>0</v>
      </c>
      <c r="H2457">
        <v>0</v>
      </c>
      <c r="I2457" s="10">
        <f>IFERROR(EXP(TREND(LN($D$1:$H$1),LN(D2457:H2457),LN(Calculations!$B$2))),0)</f>
        <v>0</v>
      </c>
    </row>
    <row r="2458" spans="1:9" x14ac:dyDescent="0.35">
      <c r="A2458">
        <v>-60</v>
      </c>
      <c r="B2458">
        <v>28</v>
      </c>
      <c r="C2458">
        <f>ASIN(SQRT((SIN(RADIANS(PARAMETERS!$D$8-B2458)/2)*SIN(RADIANS(PARAMETERS!$D$8-B2458)/2))+(COS(RADIANS(B2458))*COS(RADIANS(PARAMETERS!$D$8))*SIN(RADIANS(PARAMETERS!$D$9-A2458)/2)*SIN(RADIANS(PARAMETERS!$D$9-A2458)/2))))*2*3958.756</f>
        <v>869.89120039887985</v>
      </c>
      <c r="D2458">
        <v>0</v>
      </c>
      <c r="E2458">
        <v>0</v>
      </c>
      <c r="F2458">
        <v>0</v>
      </c>
      <c r="G2458">
        <v>0</v>
      </c>
      <c r="H2458">
        <v>0</v>
      </c>
      <c r="I2458" s="10">
        <f>IFERROR(EXP(TREND(LN($D$1:$H$1),LN(D2458:H2458),LN(Calculations!$B$2))),0)</f>
        <v>0</v>
      </c>
    </row>
    <row r="2459" spans="1:9" x14ac:dyDescent="0.35">
      <c r="A2459">
        <v>-59.5</v>
      </c>
      <c r="B2459">
        <v>28</v>
      </c>
      <c r="C2459">
        <f>ASIN(SQRT((SIN(RADIANS(PARAMETERS!$D$8-B2459)/2)*SIN(RADIANS(PARAMETERS!$D$8-B2459)/2))+(COS(RADIANS(B2459))*COS(RADIANS(PARAMETERS!$D$8))*SIN(RADIANS(PARAMETERS!$D$9-A2459)/2)*SIN(RADIANS(PARAMETERS!$D$9-A2459)/2))))*2*3958.756</f>
        <v>871.98390435323097</v>
      </c>
      <c r="D2459">
        <v>0</v>
      </c>
      <c r="E2459">
        <v>0</v>
      </c>
      <c r="F2459">
        <v>0</v>
      </c>
      <c r="G2459">
        <v>0</v>
      </c>
      <c r="H2459">
        <v>0</v>
      </c>
      <c r="I2459" s="10">
        <f>IFERROR(EXP(TREND(LN($D$1:$H$1),LN(D2459:H2459),LN(Calculations!$B$2))),0)</f>
        <v>0</v>
      </c>
    </row>
    <row r="2460" spans="1:9" x14ac:dyDescent="0.35">
      <c r="A2460">
        <v>-59</v>
      </c>
      <c r="B2460">
        <v>28</v>
      </c>
      <c r="C2460">
        <f>ASIN(SQRT((SIN(RADIANS(PARAMETERS!$D$8-B2460)/2)*SIN(RADIANS(PARAMETERS!$D$8-B2460)/2))+(COS(RADIANS(B2460))*COS(RADIANS(PARAMETERS!$D$8))*SIN(RADIANS(PARAMETERS!$D$9-A2460)/2)*SIN(RADIANS(PARAMETERS!$D$9-A2460)/2))))*2*3958.756</f>
        <v>875.24233677902544</v>
      </c>
      <c r="D2460">
        <v>0</v>
      </c>
      <c r="E2460">
        <v>0</v>
      </c>
      <c r="F2460">
        <v>0</v>
      </c>
      <c r="G2460">
        <v>0</v>
      </c>
      <c r="H2460">
        <v>0</v>
      </c>
      <c r="I2460" s="10">
        <f>IFERROR(EXP(TREND(LN($D$1:$H$1),LN(D2460:H2460),LN(Calculations!$B$2))),0)</f>
        <v>0</v>
      </c>
    </row>
    <row r="2461" spans="1:9" x14ac:dyDescent="0.35">
      <c r="A2461">
        <v>-90</v>
      </c>
      <c r="B2461">
        <v>28.5</v>
      </c>
      <c r="C2461">
        <f>ASIN(SQRT((SIN(RADIANS(PARAMETERS!$D$8-B2461)/2)*SIN(RADIANS(PARAMETERS!$D$8-B2461)/2))+(COS(RADIANS(B2461))*COS(RADIANS(PARAMETERS!$D$8))*SIN(RADIANS(PARAMETERS!$D$9-A2461)/2)*SIN(RADIANS(PARAMETERS!$D$9-A2461)/2))))*2*3958.756</f>
        <v>2078.8781182556813</v>
      </c>
      <c r="D2461">
        <v>11.171559333801</v>
      </c>
      <c r="E2461">
        <v>18.805435180663999</v>
      </c>
      <c r="F2461">
        <v>32.458507537842003</v>
      </c>
      <c r="G2461">
        <v>43.56604385376</v>
      </c>
      <c r="H2461">
        <v>61.005168914795</v>
      </c>
      <c r="I2461" s="10">
        <f>IFERROR(EXP(TREND(LN($D$1:$H$1),LN(D2461:H2461),LN(Calculations!$B$2))),0)</f>
        <v>1.0940024914914989E-3</v>
      </c>
    </row>
    <row r="2462" spans="1:9" x14ac:dyDescent="0.35">
      <c r="A2462">
        <v>-89.5</v>
      </c>
      <c r="B2462">
        <v>28.5</v>
      </c>
      <c r="C2462">
        <f>ASIN(SQRT((SIN(RADIANS(PARAMETERS!$D$8-B2462)/2)*SIN(RADIANS(PARAMETERS!$D$8-B2462)/2))+(COS(RADIANS(B2462))*COS(RADIANS(PARAMETERS!$D$8))*SIN(RADIANS(PARAMETERS!$D$9-A2462)/2)*SIN(RADIANS(PARAMETERS!$D$9-A2462)/2))))*2*3958.756</f>
        <v>2050.2995027346419</v>
      </c>
      <c r="D2462">
        <v>8.9535598754883008</v>
      </c>
      <c r="E2462">
        <v>14.961203575134</v>
      </c>
      <c r="F2462">
        <v>25.724981307983001</v>
      </c>
      <c r="G2462">
        <v>33.807624816895</v>
      </c>
      <c r="H2462">
        <v>46.558353424072003</v>
      </c>
      <c r="I2462" s="10">
        <f>IFERROR(EXP(TREND(LN($D$1:$H$1),LN(D2462:H2462),LN(Calculations!$B$2))),0)</f>
        <v>7.8162962676697507E-4</v>
      </c>
    </row>
    <row r="2463" spans="1:9" x14ac:dyDescent="0.35">
      <c r="A2463">
        <v>-89</v>
      </c>
      <c r="B2463">
        <v>28.5</v>
      </c>
      <c r="C2463">
        <f>ASIN(SQRT((SIN(RADIANS(PARAMETERS!$D$8-B2463)/2)*SIN(RADIANS(PARAMETERS!$D$8-B2463)/2))+(COS(RADIANS(B2463))*COS(RADIANS(PARAMETERS!$D$8))*SIN(RADIANS(PARAMETERS!$D$9-A2463)/2)*SIN(RADIANS(PARAMETERS!$D$9-A2463)/2))))*2*3958.756</f>
        <v>2021.8117742742065</v>
      </c>
      <c r="D2463">
        <v>6.7987060546875</v>
      </c>
      <c r="E2463">
        <v>10.723044395446999</v>
      </c>
      <c r="F2463">
        <v>16.534463882446001</v>
      </c>
      <c r="G2463">
        <v>21.335960388183999</v>
      </c>
      <c r="H2463">
        <v>28.215034484863001</v>
      </c>
      <c r="I2463" s="10">
        <f>IFERROR(EXP(TREND(LN($D$1:$H$1),LN(D2463:H2463),LN(Calculations!$B$2))),0)</f>
        <v>3.8108111537233903E-4</v>
      </c>
    </row>
    <row r="2464" spans="1:9" x14ac:dyDescent="0.35">
      <c r="A2464">
        <v>-88.5</v>
      </c>
      <c r="B2464">
        <v>28.5</v>
      </c>
      <c r="C2464">
        <f>ASIN(SQRT((SIN(RADIANS(PARAMETERS!$D$8-B2464)/2)*SIN(RADIANS(PARAMETERS!$D$8-B2464)/2))+(COS(RADIANS(B2464))*COS(RADIANS(PARAMETERS!$D$8))*SIN(RADIANS(PARAMETERS!$D$9-A2464)/2)*SIN(RADIANS(PARAMETERS!$D$9-A2464)/2))))*2*3958.756</f>
        <v>1993.4191807460811</v>
      </c>
      <c r="D2464">
        <v>5.9985699653625</v>
      </c>
      <c r="E2464">
        <v>9.1218528747559002</v>
      </c>
      <c r="F2464">
        <v>14.062566757201999</v>
      </c>
      <c r="G2464">
        <v>17.759124755858998</v>
      </c>
      <c r="H2464">
        <v>23.353565216063998</v>
      </c>
      <c r="I2464" s="10">
        <f>IFERROR(EXP(TREND(LN($D$1:$H$1),LN(D2464:H2464),LN(Calculations!$B$2))),0)</f>
        <v>2.7464217122916753E-4</v>
      </c>
    </row>
    <row r="2465" spans="1:9" x14ac:dyDescent="0.35">
      <c r="A2465">
        <v>-88</v>
      </c>
      <c r="B2465">
        <v>28.5</v>
      </c>
      <c r="C2465">
        <f>ASIN(SQRT((SIN(RADIANS(PARAMETERS!$D$8-B2465)/2)*SIN(RADIANS(PARAMETERS!$D$8-B2465)/2))+(COS(RADIANS(B2465))*COS(RADIANS(PARAMETERS!$D$8))*SIN(RADIANS(PARAMETERS!$D$9-A2465)/2)*SIN(RADIANS(PARAMETERS!$D$9-A2465)/2))))*2*3958.756</f>
        <v>1965.1261946520988</v>
      </c>
      <c r="D2465">
        <v>5.5841908454895002</v>
      </c>
      <c r="E2465">
        <v>8.3909015655518004</v>
      </c>
      <c r="F2465">
        <v>13.021631240845</v>
      </c>
      <c r="G2465">
        <v>16.320676803588999</v>
      </c>
      <c r="H2465">
        <v>21.272382736206001</v>
      </c>
      <c r="I2465" s="10">
        <f>IFERROR(EXP(TREND(LN($D$1:$H$1),LN(D2465:H2465),LN(Calculations!$B$2))),0)</f>
        <v>2.3448024851999833E-4</v>
      </c>
    </row>
    <row r="2466" spans="1:9" x14ac:dyDescent="0.35">
      <c r="A2466">
        <v>-87.5</v>
      </c>
      <c r="B2466">
        <v>28.5</v>
      </c>
      <c r="C2466">
        <f>ASIN(SQRT((SIN(RADIANS(PARAMETERS!$D$8-B2466)/2)*SIN(RADIANS(PARAMETERS!$D$8-B2466)/2))+(COS(RADIANS(B2466))*COS(RADIANS(PARAMETERS!$D$8))*SIN(RADIANS(PARAMETERS!$D$9-A2466)/2)*SIN(RADIANS(PARAMETERS!$D$9-A2466)/2))))*2*3958.756</f>
        <v>1936.9375274070317</v>
      </c>
      <c r="D2466">
        <v>5.2992768287659002</v>
      </c>
      <c r="E2466">
        <v>7.9199948310851997</v>
      </c>
      <c r="F2466">
        <v>12.386944770813001</v>
      </c>
      <c r="G2466">
        <v>15.479782104491999</v>
      </c>
      <c r="H2466">
        <v>20.107131958008001</v>
      </c>
      <c r="I2466" s="10">
        <f>IFERROR(EXP(TREND(LN($D$1:$H$1),LN(D2466:H2466),LN(Calculations!$B$2))),0)</f>
        <v>2.1374929458148451E-4</v>
      </c>
    </row>
    <row r="2467" spans="1:9" x14ac:dyDescent="0.35">
      <c r="A2467">
        <v>-87</v>
      </c>
      <c r="B2467">
        <v>28.5</v>
      </c>
      <c r="C2467">
        <f>ASIN(SQRT((SIN(RADIANS(PARAMETERS!$D$8-B2467)/2)*SIN(RADIANS(PARAMETERS!$D$8-B2467)/2))+(COS(RADIANS(B2467))*COS(RADIANS(PARAMETERS!$D$8))*SIN(RADIANS(PARAMETERS!$D$9-A2467)/2)*SIN(RADIANS(PARAMETERS!$D$9-A2467)/2))))*2*3958.756</f>
        <v>1908.8581445941882</v>
      </c>
      <c r="D2467">
        <v>4.9640307426453001</v>
      </c>
      <c r="E2467">
        <v>7.4328184127807999</v>
      </c>
      <c r="F2467">
        <v>11.748789787292001</v>
      </c>
      <c r="G2467">
        <v>14.664882659911999</v>
      </c>
      <c r="H2467">
        <v>19.022138595581001</v>
      </c>
      <c r="I2467" s="10">
        <f>IFERROR(EXP(TREND(LN($D$1:$H$1),LN(D2467:H2467),LN(Calculations!$B$2))),0)</f>
        <v>1.9686420355298433E-4</v>
      </c>
    </row>
    <row r="2468" spans="1:9" x14ac:dyDescent="0.35">
      <c r="A2468">
        <v>-86.5</v>
      </c>
      <c r="B2468">
        <v>28.5</v>
      </c>
      <c r="C2468">
        <f>ASIN(SQRT((SIN(RADIANS(PARAMETERS!$D$8-B2468)/2)*SIN(RADIANS(PARAMETERS!$D$8-B2468)/2))+(COS(RADIANS(B2468))*COS(RADIANS(PARAMETERS!$D$8))*SIN(RADIANS(PARAMETERS!$D$9-A2468)/2)*SIN(RADIANS(PARAMETERS!$D$9-A2468)/2))))*2*3958.756</f>
        <v>1880.8932822571808</v>
      </c>
      <c r="D2468">
        <v>4.4919357299804998</v>
      </c>
      <c r="E2468">
        <v>6.8460364341736</v>
      </c>
      <c r="F2468">
        <v>10.829487800598001</v>
      </c>
      <c r="G2468">
        <v>13.647085189819</v>
      </c>
      <c r="H2468">
        <v>17.654472351073998</v>
      </c>
      <c r="I2468" s="10">
        <f>IFERROR(EXP(TREND(LN($D$1:$H$1),LN(D2468:H2468),LN(Calculations!$B$2))),0)</f>
        <v>1.775300250370055E-4</v>
      </c>
    </row>
    <row r="2469" spans="1:9" x14ac:dyDescent="0.35">
      <c r="A2469">
        <v>-86</v>
      </c>
      <c r="B2469">
        <v>28.5</v>
      </c>
      <c r="C2469">
        <f>ASIN(SQRT((SIN(RADIANS(PARAMETERS!$D$8-B2469)/2)*SIN(RADIANS(PARAMETERS!$D$8-B2469)/2))+(COS(RADIANS(B2469))*COS(RADIANS(PARAMETERS!$D$8))*SIN(RADIANS(PARAMETERS!$D$9-A2469)/2)*SIN(RADIANS(PARAMETERS!$D$9-A2469)/2))))*2*3958.756</f>
        <v>1853.0484642938084</v>
      </c>
      <c r="D2469">
        <v>3.9035511016846001</v>
      </c>
      <c r="E2469">
        <v>6.0805506706237997</v>
      </c>
      <c r="F2469">
        <v>9.537130355835</v>
      </c>
      <c r="G2469">
        <v>12.300373077392999</v>
      </c>
      <c r="H2469">
        <v>15.844141960144</v>
      </c>
      <c r="I2469" s="10">
        <f>IFERROR(EXP(TREND(LN($D$1:$H$1),LN(D2469:H2469),LN(Calculations!$B$2))),0)</f>
        <v>1.5247220196697132E-4</v>
      </c>
    </row>
    <row r="2470" spans="1:9" x14ac:dyDescent="0.35">
      <c r="A2470">
        <v>-85.5</v>
      </c>
      <c r="B2470">
        <v>28.5</v>
      </c>
      <c r="C2470">
        <f>ASIN(SQRT((SIN(RADIANS(PARAMETERS!$D$8-B2470)/2)*SIN(RADIANS(PARAMETERS!$D$8-B2470)/2))+(COS(RADIANS(B2470))*COS(RADIANS(PARAMETERS!$D$8))*SIN(RADIANS(PARAMETERS!$D$9-A2470)/2)*SIN(RADIANS(PARAMETERS!$D$9-A2470)/2))))*2*3958.756</f>
        <v>1825.3295210202025</v>
      </c>
      <c r="D2470">
        <v>3.3249497413635001</v>
      </c>
      <c r="E2470">
        <v>5.2905259132384996</v>
      </c>
      <c r="F2470">
        <v>8.2140760421753001</v>
      </c>
      <c r="G2470">
        <v>10.734146118164</v>
      </c>
      <c r="H2470">
        <v>13.928499221801999</v>
      </c>
      <c r="I2470" s="10">
        <f>IFERROR(EXP(TREND(LN($D$1:$H$1),LN(D2470:H2470),LN(Calculations!$B$2))),0)</f>
        <v>1.2598572952006329E-4</v>
      </c>
    </row>
    <row r="2471" spans="1:9" x14ac:dyDescent="0.35">
      <c r="A2471">
        <v>-85</v>
      </c>
      <c r="B2471">
        <v>28.5</v>
      </c>
      <c r="C2471">
        <f>ASIN(SQRT((SIN(RADIANS(PARAMETERS!$D$8-B2471)/2)*SIN(RADIANS(PARAMETERS!$D$8-B2471)/2))+(COS(RADIANS(B2471))*COS(RADIANS(PARAMETERS!$D$8))*SIN(RADIANS(PARAMETERS!$D$9-A2471)/2)*SIN(RADIANS(PARAMETERS!$D$9-A2471)/2))))*2*3958.756</f>
        <v>1797.7426089751775</v>
      </c>
      <c r="D2471">
        <v>2.7637209892272998</v>
      </c>
      <c r="E2471">
        <v>4.3690419197082999</v>
      </c>
      <c r="F2471">
        <v>6.9152984619140998</v>
      </c>
      <c r="G2471">
        <v>8.9796609878540004</v>
      </c>
      <c r="H2471">
        <v>12.031830787659</v>
      </c>
      <c r="I2471" s="10">
        <f>IFERROR(EXP(TREND(LN($D$1:$H$1),LN(D2471:H2471),LN(Calculations!$B$2))),0)</f>
        <v>1.0088531159052912E-4</v>
      </c>
    </row>
    <row r="2472" spans="1:9" x14ac:dyDescent="0.35">
      <c r="A2472">
        <v>-84.5</v>
      </c>
      <c r="B2472">
        <v>28.5</v>
      </c>
      <c r="C2472">
        <f>ASIN(SQRT((SIN(RADIANS(PARAMETERS!$D$8-B2472)/2)*SIN(RADIANS(PARAMETERS!$D$8-B2472)/2))+(COS(RADIANS(B2472))*COS(RADIANS(PARAMETERS!$D$8))*SIN(RADIANS(PARAMETERS!$D$9-A2472)/2)*SIN(RADIANS(PARAMETERS!$D$9-A2472)/2))))*2*3958.756</f>
        <v>1770.2942320358416</v>
      </c>
      <c r="D2472">
        <v>2.2744674682617001</v>
      </c>
      <c r="E2472">
        <v>3.5430440902710001</v>
      </c>
      <c r="F2472">
        <v>5.7697601318359002</v>
      </c>
      <c r="G2472">
        <v>7.4432625770568999</v>
      </c>
      <c r="H2472">
        <v>10.035690307616999</v>
      </c>
      <c r="I2472" s="10">
        <f>IFERROR(EXP(TREND(LN($D$1:$H$1),LN(D2472:H2472),LN(Calculations!$B$2))),0)</f>
        <v>7.7697316741897479E-5</v>
      </c>
    </row>
    <row r="2473" spans="1:9" x14ac:dyDescent="0.35">
      <c r="A2473">
        <v>-84</v>
      </c>
      <c r="B2473">
        <v>28.5</v>
      </c>
      <c r="C2473">
        <f>ASIN(SQRT((SIN(RADIANS(PARAMETERS!$D$8-B2473)/2)*SIN(RADIANS(PARAMETERS!$D$8-B2473)/2))+(COS(RADIANS(B2473))*COS(RADIANS(PARAMETERS!$D$8))*SIN(RADIANS(PARAMETERS!$D$9-A2473)/2)*SIN(RADIANS(PARAMETERS!$D$9-A2473)/2))))*2*3958.756</f>
        <v>1742.9912639158556</v>
      </c>
      <c r="D2473">
        <v>1.7567465305328001</v>
      </c>
      <c r="E2473">
        <v>2.8402142524718998</v>
      </c>
      <c r="F2473">
        <v>4.7004828453064</v>
      </c>
      <c r="G2473">
        <v>6.1152663230895996</v>
      </c>
      <c r="H2473">
        <v>8.1852807998656996</v>
      </c>
      <c r="I2473" s="10">
        <f>IFERROR(EXP(TREND(LN($D$1:$H$1),LN(D2473:H2473),LN(Calculations!$B$2))),0)</f>
        <v>6.2365440089353093E-5</v>
      </c>
    </row>
    <row r="2474" spans="1:9" x14ac:dyDescent="0.35">
      <c r="A2474">
        <v>-83.5</v>
      </c>
      <c r="B2474">
        <v>28.5</v>
      </c>
      <c r="C2474">
        <f>ASIN(SQRT((SIN(RADIANS(PARAMETERS!$D$8-B2474)/2)*SIN(RADIANS(PARAMETERS!$D$8-B2474)/2))+(COS(RADIANS(B2474))*COS(RADIANS(PARAMETERS!$D$8))*SIN(RADIANS(PARAMETERS!$D$9-A2474)/2)*SIN(RADIANS(PARAMETERS!$D$9-A2474)/2))))*2*3958.756</f>
        <v>1715.8409721169289</v>
      </c>
      <c r="D2474">
        <v>1.3202644586562999</v>
      </c>
      <c r="E2474">
        <v>2.197155714035</v>
      </c>
      <c r="F2474">
        <v>3.6049997806549001</v>
      </c>
      <c r="G2474">
        <v>4.8587560653687003</v>
      </c>
      <c r="H2474">
        <v>6.5112428665161</v>
      </c>
      <c r="I2474" s="10">
        <f>IFERROR(EXP(TREND(LN($D$1:$H$1),LN(D2474:H2474),LN(Calculations!$B$2))),0)</f>
        <v>4.8003931988817455E-5</v>
      </c>
    </row>
    <row r="2475" spans="1:9" x14ac:dyDescent="0.35">
      <c r="A2475">
        <v>-83</v>
      </c>
      <c r="B2475">
        <v>28.5</v>
      </c>
      <c r="C2475">
        <f>ASIN(SQRT((SIN(RADIANS(PARAMETERS!$D$8-B2475)/2)*SIN(RADIANS(PARAMETERS!$D$8-B2475)/2))+(COS(RADIANS(B2475))*COS(RADIANS(PARAMETERS!$D$8))*SIN(RADIANS(PARAMETERS!$D$9-A2475)/2)*SIN(RADIANS(PARAMETERS!$D$9-A2475)/2))))*2*3958.756</f>
        <v>1688.8510434020125</v>
      </c>
      <c r="D2475">
        <v>0.95288282632828003</v>
      </c>
      <c r="E2475">
        <v>1.5484189987182999</v>
      </c>
      <c r="F2475">
        <v>2.6487412452697998</v>
      </c>
      <c r="G2475">
        <v>3.5413999557495002</v>
      </c>
      <c r="H2475">
        <v>4.9794516563415998</v>
      </c>
      <c r="I2475" s="10">
        <f>IFERROR(EXP(TREND(LN($D$1:$H$1),LN(D2475:H2475),LN(Calculations!$B$2))),0)</f>
        <v>3.4607217959748011E-5</v>
      </c>
    </row>
    <row r="2476" spans="1:9" x14ac:dyDescent="0.35">
      <c r="A2476">
        <v>-82.5</v>
      </c>
      <c r="B2476">
        <v>28.5</v>
      </c>
      <c r="C2476">
        <f>ASIN(SQRT((SIN(RADIANS(PARAMETERS!$D$8-B2476)/2)*SIN(RADIANS(PARAMETERS!$D$8-B2476)/2))+(COS(RADIANS(B2476))*COS(RADIANS(PARAMETERS!$D$8))*SIN(RADIANS(PARAMETERS!$D$9-A2476)/2)*SIN(RADIANS(PARAMETERS!$D$9-A2476)/2))))*2*3958.756</f>
        <v>1662.0296108547329</v>
      </c>
      <c r="D2476">
        <v>0.74896144866943004</v>
      </c>
      <c r="E2476">
        <v>1.2175198793411</v>
      </c>
      <c r="F2476">
        <v>2.1477994918822998</v>
      </c>
      <c r="G2476">
        <v>2.9007289409636998</v>
      </c>
      <c r="H2476">
        <v>4.0922069549561</v>
      </c>
      <c r="I2476" s="10">
        <f>IFERROR(EXP(TREND(LN($D$1:$H$1),LN(D2476:H2476),LN(Calculations!$B$2))),0)</f>
        <v>2.8829829045299524E-5</v>
      </c>
    </row>
    <row r="2477" spans="1:9" x14ac:dyDescent="0.35">
      <c r="A2477">
        <v>-82</v>
      </c>
      <c r="B2477">
        <v>28.5</v>
      </c>
      <c r="C2477">
        <f>ASIN(SQRT((SIN(RADIANS(PARAMETERS!$D$8-B2477)/2)*SIN(RADIANS(PARAMETERS!$D$8-B2477)/2))+(COS(RADIANS(B2477))*COS(RADIANS(PARAMETERS!$D$8))*SIN(RADIANS(PARAMETERS!$D$9-A2477)/2)*SIN(RADIANS(PARAMETERS!$D$9-A2477)/2))))*2*3958.756</f>
        <v>1635.3852825835472</v>
      </c>
      <c r="D2477">
        <v>0.64621257781982</v>
      </c>
      <c r="E2477">
        <v>1.0692343711853001</v>
      </c>
      <c r="F2477">
        <v>1.9255896806717001</v>
      </c>
      <c r="G2477">
        <v>2.6725952625275</v>
      </c>
      <c r="H2477">
        <v>3.8193504810332999</v>
      </c>
      <c r="I2477" s="10">
        <f>IFERROR(EXP(TREND(LN($D$1:$H$1),LN(D2477:H2477),LN(Calculations!$B$2))),0)</f>
        <v>2.9708481616579972E-5</v>
      </c>
    </row>
    <row r="2478" spans="1:9" x14ac:dyDescent="0.35">
      <c r="A2478">
        <v>-81.5</v>
      </c>
      <c r="B2478">
        <v>28.5</v>
      </c>
      <c r="C2478">
        <f>ASIN(SQRT((SIN(RADIANS(PARAMETERS!$D$8-B2478)/2)*SIN(RADIANS(PARAMETERS!$D$8-B2478)/2))+(COS(RADIANS(B2478))*COS(RADIANS(PARAMETERS!$D$8))*SIN(RADIANS(PARAMETERS!$D$9-A2478)/2)*SIN(RADIANS(PARAMETERS!$D$9-A2478)/2))))*2*3958.756</f>
        <v>1608.927172120312</v>
      </c>
      <c r="D2478">
        <v>0.66950589418411</v>
      </c>
      <c r="E2478">
        <v>1.1229271888732999</v>
      </c>
      <c r="F2478">
        <v>2.0546350479125999</v>
      </c>
      <c r="G2478">
        <v>2.8449046611786</v>
      </c>
      <c r="H2478">
        <v>4.0992307662964</v>
      </c>
      <c r="I2478" s="10">
        <f>IFERROR(EXP(TREND(LN($D$1:$H$1),LN(D2478:H2478),LN(Calculations!$B$2))),0)</f>
        <v>3.4210409680736593E-5</v>
      </c>
    </row>
    <row r="2479" spans="1:9" x14ac:dyDescent="0.35">
      <c r="A2479">
        <v>-81</v>
      </c>
      <c r="B2479">
        <v>28.5</v>
      </c>
      <c r="C2479">
        <f>ASIN(SQRT((SIN(RADIANS(PARAMETERS!$D$8-B2479)/2)*SIN(RADIANS(PARAMETERS!$D$8-B2479)/2))+(COS(RADIANS(B2479))*COS(RADIANS(PARAMETERS!$D$8))*SIN(RADIANS(PARAMETERS!$D$9-A2479)/2)*SIN(RADIANS(PARAMETERS!$D$9-A2479)/2))))*2*3958.756</f>
        <v>1582.6649305508879</v>
      </c>
      <c r="D2479">
        <v>0.78304380178452004</v>
      </c>
      <c r="E2479">
        <v>1.3220936059952</v>
      </c>
      <c r="F2479">
        <v>2.4078073501586998</v>
      </c>
      <c r="G2479">
        <v>3.2940516471863002</v>
      </c>
      <c r="H2479">
        <v>4.7581644058228001</v>
      </c>
      <c r="I2479" s="10">
        <f>IFERROR(EXP(TREND(LN($D$1:$H$1),LN(D2479:H2479),LN(Calculations!$B$2))),0)</f>
        <v>4.0656196107652725E-5</v>
      </c>
    </row>
    <row r="2480" spans="1:9" x14ac:dyDescent="0.35">
      <c r="A2480">
        <v>-80.5</v>
      </c>
      <c r="B2480">
        <v>28.5</v>
      </c>
      <c r="C2480">
        <f>ASIN(SQRT((SIN(RADIANS(PARAMETERS!$D$8-B2480)/2)*SIN(RADIANS(PARAMETERS!$D$8-B2480)/2))+(COS(RADIANS(B2480))*COS(RADIANS(PARAMETERS!$D$8))*SIN(RADIANS(PARAMETERS!$D$9-A2480)/2)*SIN(RADIANS(PARAMETERS!$D$9-A2480)/2))))*2*3958.756</f>
        <v>1556.6087803992746</v>
      </c>
      <c r="D2480">
        <v>0.82111930847168002</v>
      </c>
      <c r="E2480">
        <v>1.3903805017471</v>
      </c>
      <c r="F2480">
        <v>2.5187213420868</v>
      </c>
      <c r="G2480">
        <v>3.4497160911560001</v>
      </c>
      <c r="H2480">
        <v>4.9896802902221999</v>
      </c>
      <c r="I2480" s="10">
        <f>IFERROR(EXP(TREND(LN($D$1:$H$1),LN(D2480:H2480),LN(Calculations!$B$2))),0)</f>
        <v>4.3002393292256448E-5</v>
      </c>
    </row>
    <row r="2481" spans="1:9" x14ac:dyDescent="0.35">
      <c r="A2481">
        <v>-80</v>
      </c>
      <c r="B2481">
        <v>28.5</v>
      </c>
      <c r="C2481">
        <f>ASIN(SQRT((SIN(RADIANS(PARAMETERS!$D$8-B2481)/2)*SIN(RADIANS(PARAMETERS!$D$8-B2481)/2))+(COS(RADIANS(B2481))*COS(RADIANS(PARAMETERS!$D$8))*SIN(RADIANS(PARAMETERS!$D$9-A2481)/2)*SIN(RADIANS(PARAMETERS!$D$9-A2481)/2))))*2*3958.756</f>
        <v>1530.7695512657972</v>
      </c>
      <c r="D2481">
        <v>0.84263038635253995</v>
      </c>
      <c r="E2481">
        <v>1.4280441999435001</v>
      </c>
      <c r="F2481">
        <v>2.5777547359467001</v>
      </c>
      <c r="G2481">
        <v>3.5311548709868998</v>
      </c>
      <c r="H2481">
        <v>5.1028561592101997</v>
      </c>
      <c r="I2481" s="10">
        <f>IFERROR(EXP(TREND(LN($D$1:$H$1),LN(D2481:H2481),LN(Calculations!$B$2))),0)</f>
        <v>4.4009788607543062E-5</v>
      </c>
    </row>
    <row r="2482" spans="1:9" x14ac:dyDescent="0.35">
      <c r="A2482">
        <v>-79.5</v>
      </c>
      <c r="B2482">
        <v>28.5</v>
      </c>
      <c r="C2482">
        <f>ASIN(SQRT((SIN(RADIANS(PARAMETERS!$D$8-B2482)/2)*SIN(RADIANS(PARAMETERS!$D$8-B2482)/2))+(COS(RADIANS(B2482))*COS(RADIANS(PARAMETERS!$D$8))*SIN(RADIANS(PARAMETERS!$D$9-A2482)/2)*SIN(RADIANS(PARAMETERS!$D$9-A2482)/2))))*2*3958.756</f>
        <v>1505.1587171930385</v>
      </c>
      <c r="D2482">
        <v>0.78760057687759</v>
      </c>
      <c r="E2482">
        <v>1.3315031528473</v>
      </c>
      <c r="F2482">
        <v>2.4252805709839</v>
      </c>
      <c r="G2482">
        <v>3.3203792572021</v>
      </c>
      <c r="H2482">
        <v>4.8003039360045996</v>
      </c>
      <c r="I2482" s="10">
        <f>IFERROR(EXP(TREND(LN($D$1:$H$1),LN(D2482:H2482),LN(Calculations!$B$2))),0)</f>
        <v>4.1242698288509171E-5</v>
      </c>
    </row>
    <row r="2483" spans="1:9" x14ac:dyDescent="0.35">
      <c r="A2483">
        <v>-79</v>
      </c>
      <c r="B2483">
        <v>28.5</v>
      </c>
      <c r="C2483">
        <f>ASIN(SQRT((SIN(RADIANS(PARAMETERS!$D$8-B2483)/2)*SIN(RADIANS(PARAMETERS!$D$8-B2483)/2))+(COS(RADIANS(B2483))*COS(RADIANS(PARAMETERS!$D$8))*SIN(RADIANS(PARAMETERS!$D$9-A2483)/2)*SIN(RADIANS(PARAMETERS!$D$9-A2483)/2))))*2*3958.756</f>
        <v>1479.7884356994327</v>
      </c>
      <c r="D2483">
        <v>0.66444945335387995</v>
      </c>
      <c r="E2483">
        <v>1.1174989938736</v>
      </c>
      <c r="F2483">
        <v>2.0512475967407</v>
      </c>
      <c r="G2483">
        <v>2.8456668853760001</v>
      </c>
      <c r="H2483">
        <v>4.1083827018737997</v>
      </c>
      <c r="I2483" s="10">
        <f>IFERROR(EXP(TREND(LN($D$1:$H$1),LN(D2483:H2483),LN(Calculations!$B$2))),0)</f>
        <v>3.4769748866327299E-5</v>
      </c>
    </row>
    <row r="2484" spans="1:9" x14ac:dyDescent="0.35">
      <c r="A2484">
        <v>-78.5</v>
      </c>
      <c r="B2484">
        <v>28.5</v>
      </c>
      <c r="C2484">
        <f>ASIN(SQRT((SIN(RADIANS(PARAMETERS!$D$8-B2484)/2)*SIN(RADIANS(PARAMETERS!$D$8-B2484)/2))+(COS(RADIANS(B2484))*COS(RADIANS(PARAMETERS!$D$8))*SIN(RADIANS(PARAMETERS!$D$9-A2484)/2)*SIN(RADIANS(PARAMETERS!$D$9-A2484)/2))))*2*3958.756</f>
        <v>1454.6715883784523</v>
      </c>
      <c r="D2484">
        <v>0.56052285432815996</v>
      </c>
      <c r="E2484">
        <v>0.93721294403076005</v>
      </c>
      <c r="F2484">
        <v>1.7086048126221001</v>
      </c>
      <c r="G2484">
        <v>2.4297575950622998</v>
      </c>
      <c r="H2484">
        <v>3.4995341300964</v>
      </c>
      <c r="I2484" s="10">
        <f>IFERROR(EXP(TREND(LN($D$1:$H$1),LN(D2484:H2484),LN(Calculations!$B$2))),0)</f>
        <v>2.8865286313379722E-5</v>
      </c>
    </row>
    <row r="2485" spans="1:9" x14ac:dyDescent="0.35">
      <c r="A2485">
        <v>-78</v>
      </c>
      <c r="B2485">
        <v>28.5</v>
      </c>
      <c r="C2485">
        <f>ASIN(SQRT((SIN(RADIANS(PARAMETERS!$D$8-B2485)/2)*SIN(RADIANS(PARAMETERS!$D$8-B2485)/2))+(COS(RADIANS(B2485))*COS(RADIANS(PARAMETERS!$D$8))*SIN(RADIANS(PARAMETERS!$D$9-A2485)/2)*SIN(RADIANS(PARAMETERS!$D$9-A2485)/2))))*2*3958.756</f>
        <v>1429.8218229096942</v>
      </c>
      <c r="D2485">
        <v>0.39195004105567999</v>
      </c>
      <c r="E2485">
        <v>0.65068513154983998</v>
      </c>
      <c r="F2485">
        <v>1.1763783693314001</v>
      </c>
      <c r="G2485">
        <v>1.6864360570907999</v>
      </c>
      <c r="H2485">
        <v>2.5252437591553001</v>
      </c>
      <c r="I2485" s="10">
        <f>IFERROR(EXP(TREND(LN($D$1:$H$1),LN(D2485:H2485),LN(Calculations!$B$2))),0)</f>
        <v>1.9413960242779322E-5</v>
      </c>
    </row>
    <row r="2486" spans="1:9" x14ac:dyDescent="0.35">
      <c r="A2486">
        <v>-77.5</v>
      </c>
      <c r="B2486">
        <v>28.5</v>
      </c>
      <c r="C2486">
        <f>ASIN(SQRT((SIN(RADIANS(PARAMETERS!$D$8-B2486)/2)*SIN(RADIANS(PARAMETERS!$D$8-B2486)/2))+(COS(RADIANS(B2486))*COS(RADIANS(PARAMETERS!$D$8))*SIN(RADIANS(PARAMETERS!$D$9-A2486)/2)*SIN(RADIANS(PARAMETERS!$D$9-A2486)/2))))*2*3958.756</f>
        <v>1405.2535962654174</v>
      </c>
      <c r="D2486">
        <v>0.26020792126656</v>
      </c>
      <c r="E2486">
        <v>0.42927423119545</v>
      </c>
      <c r="F2486">
        <v>0.77041816711426003</v>
      </c>
      <c r="G2486">
        <v>1.0995436906814999</v>
      </c>
      <c r="H2486">
        <v>1.6691113710403001</v>
      </c>
      <c r="I2486" s="10">
        <f>IFERROR(EXP(TREND(LN($D$1:$H$1),LN(D2486:H2486),LN(Calculations!$B$2))),0)</f>
        <v>1.1365441092574216E-5</v>
      </c>
    </row>
    <row r="2487" spans="1:9" x14ac:dyDescent="0.35">
      <c r="A2487">
        <v>-77</v>
      </c>
      <c r="B2487">
        <v>28.5</v>
      </c>
      <c r="C2487">
        <f>ASIN(SQRT((SIN(RADIANS(PARAMETERS!$D$8-B2487)/2)*SIN(RADIANS(PARAMETERS!$D$8-B2487)/2))+(COS(RADIANS(B2487))*COS(RADIANS(PARAMETERS!$D$8))*SIN(RADIANS(PARAMETERS!$D$9-A2487)/2)*SIN(RADIANS(PARAMETERS!$D$9-A2487)/2))))*2*3958.756</f>
        <v>1380.9822188204203</v>
      </c>
      <c r="D2487">
        <v>0.12928326427937001</v>
      </c>
      <c r="E2487">
        <v>0.21216581761837</v>
      </c>
      <c r="F2487">
        <v>0.3784444630146</v>
      </c>
      <c r="G2487">
        <v>0.53810524940491</v>
      </c>
      <c r="H2487">
        <v>0.81327617168427002</v>
      </c>
      <c r="I2487" s="10">
        <f>IFERROR(EXP(TREND(LN($D$1:$H$1),LN(D2487:H2487),LN(Calculations!$B$2))),0)</f>
        <v>4.4703256543225522E-6</v>
      </c>
    </row>
    <row r="2488" spans="1:9" x14ac:dyDescent="0.35">
      <c r="A2488">
        <v>-76.5</v>
      </c>
      <c r="B2488">
        <v>28.5</v>
      </c>
      <c r="C2488">
        <f>ASIN(SQRT((SIN(RADIANS(PARAMETERS!$D$8-B2488)/2)*SIN(RADIANS(PARAMETERS!$D$8-B2488)/2))+(COS(RADIANS(B2488))*COS(RADIANS(PARAMETERS!$D$8))*SIN(RADIANS(PARAMETERS!$D$9-A2488)/2)*SIN(RADIANS(PARAMETERS!$D$9-A2488)/2))))*2*3958.756</f>
        <v>1357.0238989829638</v>
      </c>
      <c r="D2488">
        <v>5.2492637187243001E-2</v>
      </c>
      <c r="E2488">
        <v>8.5744999349117001E-2</v>
      </c>
      <c r="F2488">
        <v>0.15211518108845001</v>
      </c>
      <c r="G2488">
        <v>0.21557597815990001</v>
      </c>
      <c r="H2488">
        <v>0.32455235719681003</v>
      </c>
      <c r="I2488" s="10">
        <f>IFERROR(EXP(TREND(LN($D$1:$H$1),LN(D2488:H2488),LN(Calculations!$B$2))),0)</f>
        <v>1.3498064603428405E-6</v>
      </c>
    </row>
    <row r="2489" spans="1:9" x14ac:dyDescent="0.35">
      <c r="A2489">
        <v>-76</v>
      </c>
      <c r="B2489">
        <v>28.5</v>
      </c>
      <c r="C2489">
        <f>ASIN(SQRT((SIN(RADIANS(PARAMETERS!$D$8-B2489)/2)*SIN(RADIANS(PARAMETERS!$D$8-B2489)/2))+(COS(RADIANS(B2489))*COS(RADIANS(PARAMETERS!$D$8))*SIN(RADIANS(PARAMETERS!$D$9-A2489)/2)*SIN(RADIANS(PARAMETERS!$D$9-A2489)/2))))*2*3958.756</f>
        <v>1333.3957878578467</v>
      </c>
      <c r="D2489">
        <v>0</v>
      </c>
      <c r="E2489">
        <v>0</v>
      </c>
      <c r="F2489">
        <v>0</v>
      </c>
      <c r="G2489">
        <v>0</v>
      </c>
      <c r="H2489">
        <v>0</v>
      </c>
      <c r="I2489" s="10">
        <f>IFERROR(EXP(TREND(LN($D$1:$H$1),LN(D2489:H2489),LN(Calculations!$B$2))),0)</f>
        <v>0</v>
      </c>
    </row>
    <row r="2490" spans="1:9" x14ac:dyDescent="0.35">
      <c r="A2490">
        <v>-75.5</v>
      </c>
      <c r="B2490">
        <v>28.5</v>
      </c>
      <c r="C2490">
        <f>ASIN(SQRT((SIN(RADIANS(PARAMETERS!$D$8-B2490)/2)*SIN(RADIANS(PARAMETERS!$D$8-B2490)/2))+(COS(RADIANS(B2490))*COS(RADIANS(PARAMETERS!$D$8))*SIN(RADIANS(PARAMETERS!$D$9-A2490)/2)*SIN(RADIANS(PARAMETERS!$D$9-A2490)/2))))*2*3958.756</f>
        <v>1310.1160233280841</v>
      </c>
      <c r="D2490">
        <v>0</v>
      </c>
      <c r="E2490">
        <v>0</v>
      </c>
      <c r="F2490">
        <v>0</v>
      </c>
      <c r="G2490">
        <v>0</v>
      </c>
      <c r="H2490">
        <v>0</v>
      </c>
      <c r="I2490" s="10">
        <f>IFERROR(EXP(TREND(LN($D$1:$H$1),LN(D2490:H2490),LN(Calculations!$B$2))),0)</f>
        <v>0</v>
      </c>
    </row>
    <row r="2491" spans="1:9" x14ac:dyDescent="0.35">
      <c r="A2491">
        <v>-75</v>
      </c>
      <c r="B2491">
        <v>28.5</v>
      </c>
      <c r="C2491">
        <f>ASIN(SQRT((SIN(RADIANS(PARAMETERS!$D$8-B2491)/2)*SIN(RADIANS(PARAMETERS!$D$8-B2491)/2))+(COS(RADIANS(B2491))*COS(RADIANS(PARAMETERS!$D$8))*SIN(RADIANS(PARAMETERS!$D$9-A2491)/2)*SIN(RADIANS(PARAMETERS!$D$9-A2491)/2))))*2*3958.756</f>
        <v>1287.203772797433</v>
      </c>
      <c r="D2491">
        <v>0</v>
      </c>
      <c r="E2491">
        <v>0</v>
      </c>
      <c r="F2491">
        <v>0</v>
      </c>
      <c r="G2491">
        <v>0</v>
      </c>
      <c r="H2491">
        <v>0</v>
      </c>
      <c r="I2491" s="10">
        <f>IFERROR(EXP(TREND(LN($D$1:$H$1),LN(D2491:H2491),LN(Calculations!$B$2))),0)</f>
        <v>0</v>
      </c>
    </row>
    <row r="2492" spans="1:9" x14ac:dyDescent="0.35">
      <c r="A2492">
        <v>-74.5</v>
      </c>
      <c r="B2492">
        <v>28.5</v>
      </c>
      <c r="C2492">
        <f>ASIN(SQRT((SIN(RADIANS(PARAMETERS!$D$8-B2492)/2)*SIN(RADIANS(PARAMETERS!$D$8-B2492)/2))+(COS(RADIANS(B2492))*COS(RADIANS(PARAMETERS!$D$8))*SIN(RADIANS(PARAMETERS!$D$9-A2492)/2)*SIN(RADIANS(PARAMETERS!$D$9-A2492)/2))))*2*3958.756</f>
        <v>1264.6792736711027</v>
      </c>
      <c r="D2492">
        <v>0</v>
      </c>
      <c r="E2492">
        <v>0</v>
      </c>
      <c r="F2492">
        <v>0</v>
      </c>
      <c r="G2492">
        <v>0</v>
      </c>
      <c r="H2492">
        <v>0</v>
      </c>
      <c r="I2492" s="10">
        <f>IFERROR(EXP(TREND(LN($D$1:$H$1),LN(D2492:H2492),LN(Calculations!$B$2))),0)</f>
        <v>0</v>
      </c>
    </row>
    <row r="2493" spans="1:9" x14ac:dyDescent="0.35">
      <c r="A2493">
        <v>-74</v>
      </c>
      <c r="B2493">
        <v>28.5</v>
      </c>
      <c r="C2493">
        <f>ASIN(SQRT((SIN(RADIANS(PARAMETERS!$D$8-B2493)/2)*SIN(RADIANS(PARAMETERS!$D$8-B2493)/2))+(COS(RADIANS(B2493))*COS(RADIANS(PARAMETERS!$D$8))*SIN(RADIANS(PARAMETERS!$D$9-A2493)/2)*SIN(RADIANS(PARAMETERS!$D$9-A2493)/2))))*2*3958.756</f>
        <v>1242.5638704659289</v>
      </c>
      <c r="D2493">
        <v>0</v>
      </c>
      <c r="E2493">
        <v>0</v>
      </c>
      <c r="F2493">
        <v>0</v>
      </c>
      <c r="G2493">
        <v>0</v>
      </c>
      <c r="H2493">
        <v>0</v>
      </c>
      <c r="I2493" s="10">
        <f>IFERROR(EXP(TREND(LN($D$1:$H$1),LN(D2493:H2493),LN(Calculations!$B$2))),0)</f>
        <v>0</v>
      </c>
    </row>
    <row r="2494" spans="1:9" x14ac:dyDescent="0.35">
      <c r="A2494">
        <v>-73.5</v>
      </c>
      <c r="B2494">
        <v>28.5</v>
      </c>
      <c r="C2494">
        <f>ASIN(SQRT((SIN(RADIANS(PARAMETERS!$D$8-B2494)/2)*SIN(RADIANS(PARAMETERS!$D$8-B2494)/2))+(COS(RADIANS(B2494))*COS(RADIANS(PARAMETERS!$D$8))*SIN(RADIANS(PARAMETERS!$D$9-A2494)/2)*SIN(RADIANS(PARAMETERS!$D$9-A2494)/2))))*2*3958.756</f>
        <v>1220.880047234506</v>
      </c>
      <c r="D2494">
        <v>0</v>
      </c>
      <c r="E2494">
        <v>0</v>
      </c>
      <c r="F2494">
        <v>0</v>
      </c>
      <c r="G2494">
        <v>0</v>
      </c>
      <c r="H2494">
        <v>0</v>
      </c>
      <c r="I2494" s="10">
        <f>IFERROR(EXP(TREND(LN($D$1:$H$1),LN(D2494:H2494),LN(Calculations!$B$2))),0)</f>
        <v>0</v>
      </c>
    </row>
    <row r="2495" spans="1:9" x14ac:dyDescent="0.35">
      <c r="A2495">
        <v>-73</v>
      </c>
      <c r="B2495">
        <v>28.5</v>
      </c>
      <c r="C2495">
        <f>ASIN(SQRT((SIN(RADIANS(PARAMETERS!$D$8-B2495)/2)*SIN(RADIANS(PARAMETERS!$D$8-B2495)/2))+(COS(RADIANS(B2495))*COS(RADIANS(PARAMETERS!$D$8))*SIN(RADIANS(PARAMETERS!$D$9-A2495)/2)*SIN(RADIANS(PARAMETERS!$D$9-A2495)/2))))*2*3958.756</f>
        <v>1199.6514537620596</v>
      </c>
      <c r="D2495">
        <v>0</v>
      </c>
      <c r="E2495">
        <v>0</v>
      </c>
      <c r="F2495">
        <v>0</v>
      </c>
      <c r="G2495">
        <v>0</v>
      </c>
      <c r="H2495">
        <v>0</v>
      </c>
      <c r="I2495" s="10">
        <f>IFERROR(EXP(TREND(LN($D$1:$H$1),LN(D2495:H2495),LN(Calculations!$B$2))),0)</f>
        <v>0</v>
      </c>
    </row>
    <row r="2496" spans="1:9" x14ac:dyDescent="0.35">
      <c r="A2496">
        <v>-72.5</v>
      </c>
      <c r="B2496">
        <v>28.5</v>
      </c>
      <c r="C2496">
        <f>ASIN(SQRT((SIN(RADIANS(PARAMETERS!$D$8-B2496)/2)*SIN(RADIANS(PARAMETERS!$D$8-B2496)/2))+(COS(RADIANS(B2496))*COS(RADIANS(PARAMETERS!$D$8))*SIN(RADIANS(PARAMETERS!$D$9-A2496)/2)*SIN(RADIANS(PARAMETERS!$D$9-A2496)/2))))*2*3958.756</f>
        <v>1178.9029237537261</v>
      </c>
      <c r="D2496">
        <v>0</v>
      </c>
      <c r="E2496">
        <v>0</v>
      </c>
      <c r="F2496">
        <v>0</v>
      </c>
      <c r="G2496">
        <v>0</v>
      </c>
      <c r="H2496">
        <v>0</v>
      </c>
      <c r="I2496" s="10">
        <f>IFERROR(EXP(TREND(LN($D$1:$H$1),LN(D2496:H2496),LN(Calculations!$B$2))),0)</f>
        <v>0</v>
      </c>
    </row>
    <row r="2497" spans="1:9" x14ac:dyDescent="0.35">
      <c r="A2497">
        <v>-72</v>
      </c>
      <c r="B2497">
        <v>28.5</v>
      </c>
      <c r="C2497">
        <f>ASIN(SQRT((SIN(RADIANS(PARAMETERS!$D$8-B2497)/2)*SIN(RADIANS(PARAMETERS!$D$8-B2497)/2))+(COS(RADIANS(B2497))*COS(RADIANS(PARAMETERS!$D$8))*SIN(RADIANS(PARAMETERS!$D$9-A2497)/2)*SIN(RADIANS(PARAMETERS!$D$9-A2497)/2))))*2*3958.756</f>
        <v>1158.6604829793064</v>
      </c>
      <c r="D2497">
        <v>0</v>
      </c>
      <c r="E2497">
        <v>0</v>
      </c>
      <c r="F2497">
        <v>0</v>
      </c>
      <c r="G2497">
        <v>0</v>
      </c>
      <c r="H2497">
        <v>0</v>
      </c>
      <c r="I2497" s="10">
        <f>IFERROR(EXP(TREND(LN($D$1:$H$1),LN(D2497:H2497),LN(Calculations!$B$2))),0)</f>
        <v>0</v>
      </c>
    </row>
    <row r="2498" spans="1:9" x14ac:dyDescent="0.35">
      <c r="A2498">
        <v>-71.5</v>
      </c>
      <c r="B2498">
        <v>28.5</v>
      </c>
      <c r="C2498">
        <f>ASIN(SQRT((SIN(RADIANS(PARAMETERS!$D$8-B2498)/2)*SIN(RADIANS(PARAMETERS!$D$8-B2498)/2))+(COS(RADIANS(B2498))*COS(RADIANS(PARAMETERS!$D$8))*SIN(RADIANS(PARAMETERS!$D$9-A2498)/2)*SIN(RADIANS(PARAMETERS!$D$9-A2498)/2))))*2*3958.756</f>
        <v>1138.9513450912443</v>
      </c>
      <c r="D2498">
        <v>0</v>
      </c>
      <c r="E2498">
        <v>0</v>
      </c>
      <c r="F2498">
        <v>0</v>
      </c>
      <c r="G2498">
        <v>0</v>
      </c>
      <c r="H2498">
        <v>0</v>
      </c>
      <c r="I2498" s="10">
        <f>IFERROR(EXP(TREND(LN($D$1:$H$1),LN(D2498:H2498),LN(Calculations!$B$2))),0)</f>
        <v>0</v>
      </c>
    </row>
    <row r="2499" spans="1:9" x14ac:dyDescent="0.35">
      <c r="A2499">
        <v>-71</v>
      </c>
      <c r="B2499">
        <v>28.5</v>
      </c>
      <c r="C2499">
        <f>ASIN(SQRT((SIN(RADIANS(PARAMETERS!$D$8-B2499)/2)*SIN(RADIANS(PARAMETERS!$D$8-B2499)/2))+(COS(RADIANS(B2499))*COS(RADIANS(PARAMETERS!$D$8))*SIN(RADIANS(PARAMETERS!$D$9-A2499)/2)*SIN(RADIANS(PARAMETERS!$D$9-A2499)/2))))*2*3958.756</f>
        <v>1119.8038925918779</v>
      </c>
      <c r="D2499">
        <v>0</v>
      </c>
      <c r="E2499">
        <v>0</v>
      </c>
      <c r="F2499">
        <v>0</v>
      </c>
      <c r="G2499">
        <v>0</v>
      </c>
      <c r="H2499">
        <v>0</v>
      </c>
      <c r="I2499" s="10">
        <f>IFERROR(EXP(TREND(LN($D$1:$H$1),LN(D2499:H2499),LN(Calculations!$B$2))),0)</f>
        <v>0</v>
      </c>
    </row>
    <row r="2500" spans="1:9" x14ac:dyDescent="0.35">
      <c r="A2500">
        <v>-70.5</v>
      </c>
      <c r="B2500">
        <v>28.5</v>
      </c>
      <c r="C2500">
        <f>ASIN(SQRT((SIN(RADIANS(PARAMETERS!$D$8-B2500)/2)*SIN(RADIANS(PARAMETERS!$D$8-B2500)/2))+(COS(RADIANS(B2500))*COS(RADIANS(PARAMETERS!$D$8))*SIN(RADIANS(PARAMETERS!$D$9-A2500)/2)*SIN(RADIANS(PARAMETERS!$D$9-A2500)/2))))*2*3958.756</f>
        <v>1101.2476402142793</v>
      </c>
      <c r="D2500">
        <v>0</v>
      </c>
      <c r="E2500">
        <v>0</v>
      </c>
      <c r="F2500">
        <v>0</v>
      </c>
      <c r="G2500">
        <v>0</v>
      </c>
      <c r="H2500">
        <v>0</v>
      </c>
      <c r="I2500" s="10">
        <f>IFERROR(EXP(TREND(LN($D$1:$H$1),LN(D2500:H2500),LN(Calculations!$B$2))),0)</f>
        <v>0</v>
      </c>
    </row>
    <row r="2501" spans="1:9" x14ac:dyDescent="0.35">
      <c r="A2501">
        <v>-70</v>
      </c>
      <c r="B2501">
        <v>28.5</v>
      </c>
      <c r="C2501">
        <f>ASIN(SQRT((SIN(RADIANS(PARAMETERS!$D$8-B2501)/2)*SIN(RADIANS(PARAMETERS!$D$8-B2501)/2))+(COS(RADIANS(B2501))*COS(RADIANS(PARAMETERS!$D$8))*SIN(RADIANS(PARAMETERS!$D$9-A2501)/2)*SIN(RADIANS(PARAMETERS!$D$9-A2501)/2))))*2*3958.756</f>
        <v>1083.3131778181564</v>
      </c>
      <c r="D2501">
        <v>0</v>
      </c>
      <c r="E2501">
        <v>0</v>
      </c>
      <c r="F2501">
        <v>0</v>
      </c>
      <c r="G2501">
        <v>0</v>
      </c>
      <c r="H2501">
        <v>0</v>
      </c>
      <c r="I2501" s="10">
        <f>IFERROR(EXP(TREND(LN($D$1:$H$1),LN(D2501:H2501),LN(Calculations!$B$2))),0)</f>
        <v>0</v>
      </c>
    </row>
    <row r="2502" spans="1:9" x14ac:dyDescent="0.35">
      <c r="A2502">
        <v>-69.5</v>
      </c>
      <c r="B2502">
        <v>28.5</v>
      </c>
      <c r="C2502">
        <f>ASIN(SQRT((SIN(RADIANS(PARAMETERS!$D$8-B2502)/2)*SIN(RADIANS(PARAMETERS!$D$8-B2502)/2))+(COS(RADIANS(B2502))*COS(RADIANS(PARAMETERS!$D$8))*SIN(RADIANS(PARAMETERS!$D$9-A2502)/2)*SIN(RADIANS(PARAMETERS!$D$9-A2502)/2))))*2*3958.756</f>
        <v>1066.0320898137932</v>
      </c>
      <c r="D2502">
        <v>0</v>
      </c>
      <c r="E2502">
        <v>0</v>
      </c>
      <c r="F2502">
        <v>0</v>
      </c>
      <c r="G2502">
        <v>0</v>
      </c>
      <c r="H2502">
        <v>0</v>
      </c>
      <c r="I2502" s="10">
        <f>IFERROR(EXP(TREND(LN($D$1:$H$1),LN(D2502:H2502),LN(Calculations!$B$2))),0)</f>
        <v>0</v>
      </c>
    </row>
    <row r="2503" spans="1:9" x14ac:dyDescent="0.35">
      <c r="A2503">
        <v>-69</v>
      </c>
      <c r="B2503">
        <v>28.5</v>
      </c>
      <c r="C2503">
        <f>ASIN(SQRT((SIN(RADIANS(PARAMETERS!$D$8-B2503)/2)*SIN(RADIANS(PARAMETERS!$D$8-B2503)/2))+(COS(RADIANS(B2503))*COS(RADIANS(PARAMETERS!$D$8))*SIN(RADIANS(PARAMETERS!$D$9-A2503)/2)*SIN(RADIANS(PARAMETERS!$D$9-A2503)/2))))*2*3958.756</f>
        <v>1049.4368481427466</v>
      </c>
      <c r="D2503">
        <v>0</v>
      </c>
      <c r="E2503">
        <v>0</v>
      </c>
      <c r="F2503">
        <v>0</v>
      </c>
      <c r="G2503">
        <v>0</v>
      </c>
      <c r="H2503">
        <v>0</v>
      </c>
      <c r="I2503" s="10">
        <f>IFERROR(EXP(TREND(LN($D$1:$H$1),LN(D2503:H2503),LN(Calculations!$B$2))),0)</f>
        <v>0</v>
      </c>
    </row>
    <row r="2504" spans="1:9" x14ac:dyDescent="0.35">
      <c r="A2504">
        <v>-68.5</v>
      </c>
      <c r="B2504">
        <v>28.5</v>
      </c>
      <c r="C2504">
        <f>ASIN(SQRT((SIN(RADIANS(PARAMETERS!$D$8-B2504)/2)*SIN(RADIANS(PARAMETERS!$D$8-B2504)/2))+(COS(RADIANS(B2504))*COS(RADIANS(PARAMETERS!$D$8))*SIN(RADIANS(PARAMETERS!$D$9-A2504)/2)*SIN(RADIANS(PARAMETERS!$D$9-A2504)/2))))*2*3958.756</f>
        <v>1033.5606759972898</v>
      </c>
      <c r="D2504">
        <v>0</v>
      </c>
      <c r="E2504">
        <v>0</v>
      </c>
      <c r="F2504">
        <v>0</v>
      </c>
      <c r="G2504">
        <v>0</v>
      </c>
      <c r="H2504">
        <v>0</v>
      </c>
      <c r="I2504" s="10">
        <f>IFERROR(EXP(TREND(LN($D$1:$H$1),LN(D2504:H2504),LN(Calculations!$B$2))),0)</f>
        <v>0</v>
      </c>
    </row>
    <row r="2505" spans="1:9" x14ac:dyDescent="0.35">
      <c r="A2505">
        <v>-68</v>
      </c>
      <c r="B2505">
        <v>28.5</v>
      </c>
      <c r="C2505">
        <f>ASIN(SQRT((SIN(RADIANS(PARAMETERS!$D$8-B2505)/2)*SIN(RADIANS(PARAMETERS!$D$8-B2505)/2))+(COS(RADIANS(B2505))*COS(RADIANS(PARAMETERS!$D$8))*SIN(RADIANS(PARAMETERS!$D$9-A2505)/2)*SIN(RADIANS(PARAMETERS!$D$9-A2505)/2))))*2*3958.756</f>
        <v>1018.4373797864098</v>
      </c>
      <c r="D2505">
        <v>0</v>
      </c>
      <c r="E2505">
        <v>0</v>
      </c>
      <c r="F2505">
        <v>0</v>
      </c>
      <c r="G2505">
        <v>0</v>
      </c>
      <c r="H2505">
        <v>0</v>
      </c>
      <c r="I2505" s="10">
        <f>IFERROR(EXP(TREND(LN($D$1:$H$1),LN(D2505:H2505),LN(Calculations!$B$2))),0)</f>
        <v>0</v>
      </c>
    </row>
    <row r="2506" spans="1:9" x14ac:dyDescent="0.35">
      <c r="A2506">
        <v>-67.5</v>
      </c>
      <c r="B2506">
        <v>28.5</v>
      </c>
      <c r="C2506">
        <f>ASIN(SQRT((SIN(RADIANS(PARAMETERS!$D$8-B2506)/2)*SIN(RADIANS(PARAMETERS!$D$8-B2506)/2))+(COS(RADIANS(B2506))*COS(RADIANS(PARAMETERS!$D$8))*SIN(RADIANS(PARAMETERS!$D$9-A2506)/2)*SIN(RADIANS(PARAMETERS!$D$9-A2506)/2))))*2*3958.756</f>
        <v>1004.1011473884784</v>
      </c>
      <c r="D2506">
        <v>0</v>
      </c>
      <c r="E2506">
        <v>0</v>
      </c>
      <c r="F2506">
        <v>0</v>
      </c>
      <c r="G2506">
        <v>0</v>
      </c>
      <c r="H2506">
        <v>0</v>
      </c>
      <c r="I2506" s="10">
        <f>IFERROR(EXP(TREND(LN($D$1:$H$1),LN(D2506:H2506),LN(Calculations!$B$2))),0)</f>
        <v>0</v>
      </c>
    </row>
    <row r="2507" spans="1:9" x14ac:dyDescent="0.35">
      <c r="A2507">
        <v>-67</v>
      </c>
      <c r="B2507">
        <v>28.5</v>
      </c>
      <c r="C2507">
        <f>ASIN(SQRT((SIN(RADIANS(PARAMETERS!$D$8-B2507)/2)*SIN(RADIANS(PARAMETERS!$D$8-B2507)/2))+(COS(RADIANS(B2507))*COS(RADIANS(PARAMETERS!$D$8))*SIN(RADIANS(PARAMETERS!$D$9-A2507)/2)*SIN(RADIANS(PARAMETERS!$D$9-A2507)/2))))*2*3958.756</f>
        <v>990.58631149873383</v>
      </c>
      <c r="D2507">
        <v>0</v>
      </c>
      <c r="E2507">
        <v>0</v>
      </c>
      <c r="F2507">
        <v>0</v>
      </c>
      <c r="G2507">
        <v>0</v>
      </c>
      <c r="H2507">
        <v>0</v>
      </c>
      <c r="I2507" s="10">
        <f>IFERROR(EXP(TREND(LN($D$1:$H$1),LN(D2507:H2507),LN(Calculations!$B$2))),0)</f>
        <v>0</v>
      </c>
    </row>
    <row r="2508" spans="1:9" x14ac:dyDescent="0.35">
      <c r="A2508">
        <v>-66.5</v>
      </c>
      <c r="B2508">
        <v>28.5</v>
      </c>
      <c r="C2508">
        <f>ASIN(SQRT((SIN(RADIANS(PARAMETERS!$D$8-B2508)/2)*SIN(RADIANS(PARAMETERS!$D$8-B2508)/2))+(COS(RADIANS(B2508))*COS(RADIANS(PARAMETERS!$D$8))*SIN(RADIANS(PARAMETERS!$D$9-A2508)/2)*SIN(RADIANS(PARAMETERS!$D$9-A2508)/2))))*2*3958.756</f>
        <v>977.92707790272641</v>
      </c>
      <c r="D2508">
        <v>0</v>
      </c>
      <c r="E2508">
        <v>0</v>
      </c>
      <c r="F2508">
        <v>0</v>
      </c>
      <c r="G2508">
        <v>0</v>
      </c>
      <c r="H2508">
        <v>0</v>
      </c>
      <c r="I2508" s="10">
        <f>IFERROR(EXP(TREND(LN($D$1:$H$1),LN(D2508:H2508),LN(Calculations!$B$2))),0)</f>
        <v>0</v>
      </c>
    </row>
    <row r="2509" spans="1:9" x14ac:dyDescent="0.35">
      <c r="A2509">
        <v>-66</v>
      </c>
      <c r="B2509">
        <v>28.5</v>
      </c>
      <c r="C2509">
        <f>ASIN(SQRT((SIN(RADIANS(PARAMETERS!$D$8-B2509)/2)*SIN(RADIANS(PARAMETERS!$D$8-B2509)/2))+(COS(RADIANS(B2509))*COS(RADIANS(PARAMETERS!$D$8))*SIN(RADIANS(PARAMETERS!$D$9-A2509)/2)*SIN(RADIANS(PARAMETERS!$D$9-A2509)/2))))*2*3958.756</f>
        <v>966.15721978884153</v>
      </c>
      <c r="D2509">
        <v>0</v>
      </c>
      <c r="E2509">
        <v>0</v>
      </c>
      <c r="F2509">
        <v>0</v>
      </c>
      <c r="G2509">
        <v>0</v>
      </c>
      <c r="H2509">
        <v>0</v>
      </c>
      <c r="I2509" s="10">
        <f>IFERROR(EXP(TREND(LN($D$1:$H$1),LN(D2509:H2509),LN(Calculations!$B$2))),0)</f>
        <v>0</v>
      </c>
    </row>
    <row r="2510" spans="1:9" x14ac:dyDescent="0.35">
      <c r="A2510">
        <v>-65.5</v>
      </c>
      <c r="B2510">
        <v>28.5</v>
      </c>
      <c r="C2510">
        <f>ASIN(SQRT((SIN(RADIANS(PARAMETERS!$D$8-B2510)/2)*SIN(RADIANS(PARAMETERS!$D$8-B2510)/2))+(COS(RADIANS(B2510))*COS(RADIANS(PARAMETERS!$D$8))*SIN(RADIANS(PARAMETERS!$D$9-A2510)/2)*SIN(RADIANS(PARAMETERS!$D$9-A2510)/2))))*2*3958.756</f>
        <v>955.30974073631819</v>
      </c>
      <c r="D2510">
        <v>0</v>
      </c>
      <c r="E2510">
        <v>0</v>
      </c>
      <c r="F2510">
        <v>0</v>
      </c>
      <c r="G2510">
        <v>0</v>
      </c>
      <c r="H2510">
        <v>0</v>
      </c>
      <c r="I2510" s="10">
        <f>IFERROR(EXP(TREND(LN($D$1:$H$1),LN(D2510:H2510),LN(Calculations!$B$2))),0)</f>
        <v>0</v>
      </c>
    </row>
    <row r="2511" spans="1:9" x14ac:dyDescent="0.35">
      <c r="A2511">
        <v>-65</v>
      </c>
      <c r="B2511">
        <v>28.5</v>
      </c>
      <c r="C2511">
        <f>ASIN(SQRT((SIN(RADIANS(PARAMETERS!$D$8-B2511)/2)*SIN(RADIANS(PARAMETERS!$D$8-B2511)/2))+(COS(RADIANS(B2511))*COS(RADIANS(PARAMETERS!$D$8))*SIN(RADIANS(PARAMETERS!$D$9-A2511)/2)*SIN(RADIANS(PARAMETERS!$D$9-A2511)/2))))*2*3958.756</f>
        <v>945.41651073517016</v>
      </c>
      <c r="D2511">
        <v>0</v>
      </c>
      <c r="E2511">
        <v>0</v>
      </c>
      <c r="F2511">
        <v>0</v>
      </c>
      <c r="G2511">
        <v>0</v>
      </c>
      <c r="H2511">
        <v>0</v>
      </c>
      <c r="I2511" s="10">
        <f>IFERROR(EXP(TREND(LN($D$1:$H$1),LN(D2511:H2511),LN(Calculations!$B$2))),0)</f>
        <v>0</v>
      </c>
    </row>
    <row r="2512" spans="1:9" x14ac:dyDescent="0.35">
      <c r="A2512">
        <v>-64.5</v>
      </c>
      <c r="B2512">
        <v>28.5</v>
      </c>
      <c r="C2512">
        <f>ASIN(SQRT((SIN(RADIANS(PARAMETERS!$D$8-B2512)/2)*SIN(RADIANS(PARAMETERS!$D$8-B2512)/2))+(COS(RADIANS(B2512))*COS(RADIANS(PARAMETERS!$D$8))*SIN(RADIANS(PARAMETERS!$D$9-A2512)/2)*SIN(RADIANS(PARAMETERS!$D$9-A2512)/2))))*2*3958.756</f>
        <v>936.50788143570912</v>
      </c>
      <c r="D2512">
        <v>0</v>
      </c>
      <c r="E2512">
        <v>0</v>
      </c>
      <c r="F2512">
        <v>0</v>
      </c>
      <c r="G2512">
        <v>0</v>
      </c>
      <c r="H2512">
        <v>0</v>
      </c>
      <c r="I2512" s="10">
        <f>IFERROR(EXP(TREND(LN($D$1:$H$1),LN(D2512:H2512),LN(Calculations!$B$2))),0)</f>
        <v>0</v>
      </c>
    </row>
    <row r="2513" spans="1:9" x14ac:dyDescent="0.35">
      <c r="A2513">
        <v>-64</v>
      </c>
      <c r="B2513">
        <v>28.5</v>
      </c>
      <c r="C2513">
        <f>ASIN(SQRT((SIN(RADIANS(PARAMETERS!$D$8-B2513)/2)*SIN(RADIANS(PARAMETERS!$D$8-B2513)/2))+(COS(RADIANS(B2513))*COS(RADIANS(PARAMETERS!$D$8))*SIN(RADIANS(PARAMETERS!$D$9-A2513)/2)*SIN(RADIANS(PARAMETERS!$D$9-A2513)/2))))*2*3958.756</f>
        <v>928.61228868074932</v>
      </c>
      <c r="D2513">
        <v>0</v>
      </c>
      <c r="E2513">
        <v>0</v>
      </c>
      <c r="F2513">
        <v>0</v>
      </c>
      <c r="G2513">
        <v>0</v>
      </c>
      <c r="H2513">
        <v>0</v>
      </c>
      <c r="I2513" s="10">
        <f>IFERROR(EXP(TREND(LN($D$1:$H$1),LN(D2513:H2513),LN(Calculations!$B$2))),0)</f>
        <v>0</v>
      </c>
    </row>
    <row r="2514" spans="1:9" x14ac:dyDescent="0.35">
      <c r="A2514">
        <v>-63.5</v>
      </c>
      <c r="B2514">
        <v>28.5</v>
      </c>
      <c r="C2514">
        <f>ASIN(SQRT((SIN(RADIANS(PARAMETERS!$D$8-B2514)/2)*SIN(RADIANS(PARAMETERS!$D$8-B2514)/2))+(COS(RADIANS(B2514))*COS(RADIANS(PARAMETERS!$D$8))*SIN(RADIANS(PARAMETERS!$D$9-A2514)/2)*SIN(RADIANS(PARAMETERS!$D$9-A2514)/2))))*2*3958.756</f>
        <v>921.75585210750035</v>
      </c>
      <c r="D2514">
        <v>0</v>
      </c>
      <c r="E2514">
        <v>0</v>
      </c>
      <c r="F2514">
        <v>0</v>
      </c>
      <c r="G2514">
        <v>0</v>
      </c>
      <c r="H2514">
        <v>0</v>
      </c>
      <c r="I2514" s="10">
        <f>IFERROR(EXP(TREND(LN($D$1:$H$1),LN(D2514:H2514),LN(Calculations!$B$2))),0)</f>
        <v>0</v>
      </c>
    </row>
    <row r="2515" spans="1:9" x14ac:dyDescent="0.35">
      <c r="A2515">
        <v>-63</v>
      </c>
      <c r="B2515">
        <v>28.5</v>
      </c>
      <c r="C2515">
        <f>ASIN(SQRT((SIN(RADIANS(PARAMETERS!$D$8-B2515)/2)*SIN(RADIANS(PARAMETERS!$D$8-B2515)/2))+(COS(RADIANS(B2515))*COS(RADIANS(PARAMETERS!$D$8))*SIN(RADIANS(PARAMETERS!$D$9-A2515)/2)*SIN(RADIANS(PARAMETERS!$D$9-A2515)/2))))*2*3958.756</f>
        <v>915.96198306317888</v>
      </c>
      <c r="D2515">
        <v>0</v>
      </c>
      <c r="E2515">
        <v>0</v>
      </c>
      <c r="F2515">
        <v>0</v>
      </c>
      <c r="G2515">
        <v>0</v>
      </c>
      <c r="H2515">
        <v>0</v>
      </c>
      <c r="I2515" s="10">
        <f>IFERROR(EXP(TREND(LN($D$1:$H$1),LN(D2515:H2515),LN(Calculations!$B$2))),0)</f>
        <v>0</v>
      </c>
    </row>
    <row r="2516" spans="1:9" x14ac:dyDescent="0.35">
      <c r="A2516">
        <v>-62.5</v>
      </c>
      <c r="B2516">
        <v>28.5</v>
      </c>
      <c r="C2516">
        <f>ASIN(SQRT((SIN(RADIANS(PARAMETERS!$D$8-B2516)/2)*SIN(RADIANS(PARAMETERS!$D$8-B2516)/2))+(COS(RADIANS(B2516))*COS(RADIANS(PARAMETERS!$D$8))*SIN(RADIANS(PARAMETERS!$D$9-A2516)/2)*SIN(RADIANS(PARAMETERS!$D$9-A2516)/2))))*2*3958.756</f>
        <v>911.25101309682555</v>
      </c>
      <c r="D2516">
        <v>0</v>
      </c>
      <c r="E2516">
        <v>0</v>
      </c>
      <c r="F2516">
        <v>0</v>
      </c>
      <c r="G2516">
        <v>0</v>
      </c>
      <c r="H2516">
        <v>0</v>
      </c>
      <c r="I2516" s="10">
        <f>IFERROR(EXP(TREND(LN($D$1:$H$1),LN(D2516:H2516),LN(Calculations!$B$2))),0)</f>
        <v>0</v>
      </c>
    </row>
    <row r="2517" spans="1:9" x14ac:dyDescent="0.35">
      <c r="A2517">
        <v>-62</v>
      </c>
      <c r="B2517">
        <v>28.5</v>
      </c>
      <c r="C2517">
        <f>ASIN(SQRT((SIN(RADIANS(PARAMETERS!$D$8-B2517)/2)*SIN(RADIANS(PARAMETERS!$D$8-B2517)/2))+(COS(RADIANS(B2517))*COS(RADIANS(PARAMETERS!$D$8))*SIN(RADIANS(PARAMETERS!$D$9-A2517)/2)*SIN(RADIANS(PARAMETERS!$D$9-A2517)/2))))*2*3958.756</f>
        <v>907.63985572026775</v>
      </c>
      <c r="D2517">
        <v>0</v>
      </c>
      <c r="E2517">
        <v>0</v>
      </c>
      <c r="F2517">
        <v>0</v>
      </c>
      <c r="G2517">
        <v>0</v>
      </c>
      <c r="H2517">
        <v>0</v>
      </c>
      <c r="I2517" s="10">
        <f>IFERROR(EXP(TREND(LN($D$1:$H$1),LN(D2517:H2517),LN(Calculations!$B$2))),0)</f>
        <v>0</v>
      </c>
    </row>
    <row r="2518" spans="1:9" x14ac:dyDescent="0.35">
      <c r="A2518">
        <v>-61.5</v>
      </c>
      <c r="B2518">
        <v>28.5</v>
      </c>
      <c r="C2518">
        <f>ASIN(SQRT((SIN(RADIANS(PARAMETERS!$D$8-B2518)/2)*SIN(RADIANS(PARAMETERS!$D$8-B2518)/2))+(COS(RADIANS(B2518))*COS(RADIANS(PARAMETERS!$D$8))*SIN(RADIANS(PARAMETERS!$D$9-A2518)/2)*SIN(RADIANS(PARAMETERS!$D$9-A2518)/2))))*2*3958.756</f>
        <v>905.14171385697921</v>
      </c>
      <c r="D2518">
        <v>0</v>
      </c>
      <c r="E2518">
        <v>0</v>
      </c>
      <c r="F2518">
        <v>0</v>
      </c>
      <c r="G2518">
        <v>0</v>
      </c>
      <c r="H2518">
        <v>0</v>
      </c>
      <c r="I2518" s="10">
        <f>IFERROR(EXP(TREND(LN($D$1:$H$1),LN(D2518:H2518),LN(Calculations!$B$2))),0)</f>
        <v>0</v>
      </c>
    </row>
    <row r="2519" spans="1:9" x14ac:dyDescent="0.35">
      <c r="A2519">
        <v>-61</v>
      </c>
      <c r="B2519">
        <v>28.5</v>
      </c>
      <c r="C2519">
        <f>ASIN(SQRT((SIN(RADIANS(PARAMETERS!$D$8-B2519)/2)*SIN(RADIANS(PARAMETERS!$D$8-B2519)/2))+(COS(RADIANS(B2519))*COS(RADIANS(PARAMETERS!$D$8))*SIN(RADIANS(PARAMETERS!$D$9-A2519)/2)*SIN(RADIANS(PARAMETERS!$D$9-A2519)/2))))*2*3958.756</f>
        <v>903.76584435515338</v>
      </c>
      <c r="D2519">
        <v>0</v>
      </c>
      <c r="E2519">
        <v>0</v>
      </c>
      <c r="F2519">
        <v>0</v>
      </c>
      <c r="G2519">
        <v>0</v>
      </c>
      <c r="H2519">
        <v>0</v>
      </c>
      <c r="I2519" s="10">
        <f>IFERROR(EXP(TREND(LN($D$1:$H$1),LN(D2519:H2519),LN(Calculations!$B$2))),0)</f>
        <v>0</v>
      </c>
    </row>
    <row r="2520" spans="1:9" x14ac:dyDescent="0.35">
      <c r="A2520">
        <v>-60.5</v>
      </c>
      <c r="B2520">
        <v>28.5</v>
      </c>
      <c r="C2520">
        <f>ASIN(SQRT((SIN(RADIANS(PARAMETERS!$D$8-B2520)/2)*SIN(RADIANS(PARAMETERS!$D$8-B2520)/2))+(COS(RADIANS(B2520))*COS(RADIANS(PARAMETERS!$D$8))*SIN(RADIANS(PARAMETERS!$D$9-A2520)/2)*SIN(RADIANS(PARAMETERS!$D$9-A2520)/2))))*2*3958.756</f>
        <v>903.51738913572376</v>
      </c>
      <c r="D2520">
        <v>0</v>
      </c>
      <c r="E2520">
        <v>0</v>
      </c>
      <c r="F2520">
        <v>0</v>
      </c>
      <c r="G2520">
        <v>0</v>
      </c>
      <c r="H2520">
        <v>0</v>
      </c>
      <c r="I2520" s="10">
        <f>IFERROR(EXP(TREND(LN($D$1:$H$1),LN(D2520:H2520),LN(Calculations!$B$2))),0)</f>
        <v>0</v>
      </c>
    </row>
    <row r="2521" spans="1:9" x14ac:dyDescent="0.35">
      <c r="A2521">
        <v>-60</v>
      </c>
      <c r="B2521">
        <v>28.5</v>
      </c>
      <c r="C2521">
        <f>ASIN(SQRT((SIN(RADIANS(PARAMETERS!$D$8-B2521)/2)*SIN(RADIANS(PARAMETERS!$D$8-B2521)/2))+(COS(RADIANS(B2521))*COS(RADIANS(PARAMETERS!$D$8))*SIN(RADIANS(PARAMETERS!$D$9-A2521)/2)*SIN(RADIANS(PARAMETERS!$D$9-A2521)/2))))*2*3958.756</f>
        <v>904.39728005908194</v>
      </c>
      <c r="D2521">
        <v>0</v>
      </c>
      <c r="E2521">
        <v>0</v>
      </c>
      <c r="F2521">
        <v>0</v>
      </c>
      <c r="G2521">
        <v>0</v>
      </c>
      <c r="H2521">
        <v>0</v>
      </c>
      <c r="I2521" s="10">
        <f>IFERROR(EXP(TREND(LN($D$1:$H$1),LN(D2521:H2521),LN(Calculations!$B$2))),0)</f>
        <v>0</v>
      </c>
    </row>
    <row r="2522" spans="1:9" x14ac:dyDescent="0.35">
      <c r="A2522">
        <v>-59.5</v>
      </c>
      <c r="B2522">
        <v>28.5</v>
      </c>
      <c r="C2522">
        <f>ASIN(SQRT((SIN(RADIANS(PARAMETERS!$D$8-B2522)/2)*SIN(RADIANS(PARAMETERS!$D$8-B2522)/2))+(COS(RADIANS(B2522))*COS(RADIANS(PARAMETERS!$D$8))*SIN(RADIANS(PARAMETERS!$D$9-A2522)/2)*SIN(RADIANS(PARAMETERS!$D$9-A2522)/2))))*2*3958.756</f>
        <v>906.40222158149425</v>
      </c>
      <c r="D2522">
        <v>0</v>
      </c>
      <c r="E2522">
        <v>0</v>
      </c>
      <c r="F2522">
        <v>0</v>
      </c>
      <c r="G2522">
        <v>0</v>
      </c>
      <c r="H2522">
        <v>0</v>
      </c>
      <c r="I2522" s="10">
        <f>IFERROR(EXP(TREND(LN($D$1:$H$1),LN(D2522:H2522),LN(Calculations!$B$2))),0)</f>
        <v>0</v>
      </c>
    </row>
    <row r="2523" spans="1:9" x14ac:dyDescent="0.35">
      <c r="A2523">
        <v>-59</v>
      </c>
      <c r="B2523">
        <v>28.5</v>
      </c>
      <c r="C2523">
        <f>ASIN(SQRT((SIN(RADIANS(PARAMETERS!$D$8-B2523)/2)*SIN(RADIANS(PARAMETERS!$D$8-B2523)/2))+(COS(RADIANS(B2523))*COS(RADIANS(PARAMETERS!$D$8))*SIN(RADIANS(PARAMETERS!$D$9-A2523)/2)*SIN(RADIANS(PARAMETERS!$D$9-A2523)/2))))*2*3958.756</f>
        <v>909.52475194954911</v>
      </c>
      <c r="D2523">
        <v>0</v>
      </c>
      <c r="E2523">
        <v>0</v>
      </c>
      <c r="F2523">
        <v>0</v>
      </c>
      <c r="G2523">
        <v>0</v>
      </c>
      <c r="H2523">
        <v>0</v>
      </c>
      <c r="I2523" s="10">
        <f>IFERROR(EXP(TREND(LN($D$1:$H$1),LN(D2523:H2523),LN(Calculations!$B$2))),0)</f>
        <v>0</v>
      </c>
    </row>
    <row r="2524" spans="1:9" x14ac:dyDescent="0.35">
      <c r="A2524">
        <v>-90</v>
      </c>
      <c r="B2524">
        <v>29</v>
      </c>
      <c r="C2524">
        <f>ASIN(SQRT((SIN(RADIANS(PARAMETERS!$D$8-B2524)/2)*SIN(RADIANS(PARAMETERS!$D$8-B2524)/2))+(COS(RADIANS(B2524))*COS(RADIANS(PARAMETERS!$D$8))*SIN(RADIANS(PARAMETERS!$D$9-A2524)/2)*SIN(RADIANS(PARAMETERS!$D$9-A2524)/2))))*2*3958.756</f>
        <v>2090.6273886984268</v>
      </c>
      <c r="D2524">
        <v>6.9660305976868004</v>
      </c>
      <c r="E2524">
        <v>11.704435348511</v>
      </c>
      <c r="F2524">
        <v>19.205013275146001</v>
      </c>
      <c r="G2524">
        <v>25.928350448608001</v>
      </c>
      <c r="H2524">
        <v>34.758041381836001</v>
      </c>
      <c r="I2524" s="10">
        <f>IFERROR(EXP(TREND(LN($D$1:$H$1),LN(D2524:H2524),LN(Calculations!$B$2))),0)</f>
        <v>5.2737102709956261E-4</v>
      </c>
    </row>
    <row r="2525" spans="1:9" x14ac:dyDescent="0.35">
      <c r="A2525">
        <v>-89.5</v>
      </c>
      <c r="B2525">
        <v>29</v>
      </c>
      <c r="C2525">
        <f>ASIN(SQRT((SIN(RADIANS(PARAMETERS!$D$8-B2525)/2)*SIN(RADIANS(PARAMETERS!$D$8-B2525)/2))+(COS(RADIANS(B2525))*COS(RADIANS(PARAMETERS!$D$8))*SIN(RADIANS(PARAMETERS!$D$9-A2525)/2)*SIN(RADIANS(PARAMETERS!$D$9-A2525)/2))))*2*3958.756</f>
        <v>2062.333060504699</v>
      </c>
      <c r="D2525">
        <v>6.5223035812378001</v>
      </c>
      <c r="E2525">
        <v>10.339347839355</v>
      </c>
      <c r="F2525">
        <v>16.13623046875</v>
      </c>
      <c r="G2525">
        <v>20.875738143921001</v>
      </c>
      <c r="H2525">
        <v>27.773754119873001</v>
      </c>
      <c r="I2525" s="10">
        <f>IFERROR(EXP(TREND(LN($D$1:$H$1),LN(D2525:H2525),LN(Calculations!$B$2))),0)</f>
        <v>3.7220030487878779E-4</v>
      </c>
    </row>
    <row r="2526" spans="1:9" x14ac:dyDescent="0.35">
      <c r="A2526">
        <v>-89</v>
      </c>
      <c r="B2526">
        <v>29</v>
      </c>
      <c r="C2526">
        <f>ASIN(SQRT((SIN(RADIANS(PARAMETERS!$D$8-B2526)/2)*SIN(RADIANS(PARAMETERS!$D$8-B2526)/2))+(COS(RADIANS(B2526))*COS(RADIANS(PARAMETERS!$D$8))*SIN(RADIANS(PARAMETERS!$D$9-A2526)/2)*SIN(RADIANS(PARAMETERS!$D$9-A2526)/2))))*2*3958.756</f>
        <v>2034.1347846514091</v>
      </c>
      <c r="D2526">
        <v>6.2295780181884997</v>
      </c>
      <c r="E2526">
        <v>9.5735349655150994</v>
      </c>
      <c r="F2526">
        <v>14.736706733704001</v>
      </c>
      <c r="G2526">
        <v>18.707717895508001</v>
      </c>
      <c r="H2526">
        <v>24.751882553101002</v>
      </c>
      <c r="I2526" s="10">
        <f>IFERROR(EXP(TREND(LN($D$1:$H$1),LN(D2526:H2526),LN(Calculations!$B$2))),0)</f>
        <v>3.0338032328068517E-4</v>
      </c>
    </row>
    <row r="2527" spans="1:9" x14ac:dyDescent="0.35">
      <c r="A2527">
        <v>-88.5</v>
      </c>
      <c r="B2527">
        <v>29</v>
      </c>
      <c r="C2527">
        <f>ASIN(SQRT((SIN(RADIANS(PARAMETERS!$D$8-B2527)/2)*SIN(RADIANS(PARAMETERS!$D$8-B2527)/2))+(COS(RADIANS(B2527))*COS(RADIANS(PARAMETERS!$D$8))*SIN(RADIANS(PARAMETERS!$D$9-A2527)/2)*SIN(RADIANS(PARAMETERS!$D$9-A2527)/2))))*2*3958.756</f>
        <v>2006.0369671452354</v>
      </c>
      <c r="D2527">
        <v>6.2139058113098002</v>
      </c>
      <c r="E2527">
        <v>9.5283918380737003</v>
      </c>
      <c r="F2527">
        <v>14.647805213928001</v>
      </c>
      <c r="G2527">
        <v>18.565975189208999</v>
      </c>
      <c r="H2527">
        <v>24.519578933716002</v>
      </c>
      <c r="I2527" s="10">
        <f>IFERROR(EXP(TREND(LN($D$1:$H$1),LN(D2527:H2527),LN(Calculations!$B$2))),0)</f>
        <v>2.9835582937033715E-4</v>
      </c>
    </row>
    <row r="2528" spans="1:9" x14ac:dyDescent="0.35">
      <c r="A2528">
        <v>-88</v>
      </c>
      <c r="B2528">
        <v>29</v>
      </c>
      <c r="C2528">
        <f>ASIN(SQRT((SIN(RADIANS(PARAMETERS!$D$8-B2528)/2)*SIN(RADIANS(PARAMETERS!$D$8-B2528)/2))+(COS(RADIANS(B2528))*COS(RADIANS(PARAMETERS!$D$8))*SIN(RADIANS(PARAMETERS!$D$9-A2528)/2)*SIN(RADIANS(PARAMETERS!$D$9-A2528)/2))))*2*3958.756</f>
        <v>1978.0442419401256</v>
      </c>
      <c r="D2528">
        <v>6.2434816360473997</v>
      </c>
      <c r="E2528">
        <v>9.6020050048828001</v>
      </c>
      <c r="F2528">
        <v>14.781630516051999</v>
      </c>
      <c r="G2528">
        <v>18.773300170898001</v>
      </c>
      <c r="H2528">
        <v>24.851938247681002</v>
      </c>
      <c r="I2528" s="10">
        <f>IFERROR(EXP(TREND(LN($D$1:$H$1),LN(D2528:H2528),LN(Calculations!$B$2))),0)</f>
        <v>3.054665477488555E-4</v>
      </c>
    </row>
    <row r="2529" spans="1:9" x14ac:dyDescent="0.35">
      <c r="A2529">
        <v>-87.5</v>
      </c>
      <c r="B2529">
        <v>29</v>
      </c>
      <c r="C2529">
        <f>ASIN(SQRT((SIN(RADIANS(PARAMETERS!$D$8-B2529)/2)*SIN(RADIANS(PARAMETERS!$D$8-B2529)/2))+(COS(RADIANS(B2529))*COS(RADIANS(PARAMETERS!$D$8))*SIN(RADIANS(PARAMETERS!$D$9-A2529)/2)*SIN(RADIANS(PARAMETERS!$D$9-A2529)/2))))*2*3958.756</f>
        <v>1950.1614849841067</v>
      </c>
      <c r="D2529">
        <v>6.2124977111815998</v>
      </c>
      <c r="E2529">
        <v>9.5899572372437003</v>
      </c>
      <c r="F2529">
        <v>14.828192710875999</v>
      </c>
      <c r="G2529">
        <v>18.884254455566001</v>
      </c>
      <c r="H2529">
        <v>25.079555511475</v>
      </c>
      <c r="I2529" s="10">
        <f>IFERROR(EXP(TREND(LN($D$1:$H$1),LN(D2529:H2529),LN(Calculations!$B$2))),0)</f>
        <v>3.1088984206378633E-4</v>
      </c>
    </row>
    <row r="2530" spans="1:9" x14ac:dyDescent="0.35">
      <c r="A2530">
        <v>-87</v>
      </c>
      <c r="B2530">
        <v>29</v>
      </c>
      <c r="C2530">
        <f>ASIN(SQRT((SIN(RADIANS(PARAMETERS!$D$8-B2530)/2)*SIN(RADIANS(PARAMETERS!$D$8-B2530)/2))+(COS(RADIANS(B2530))*COS(RADIANS(PARAMETERS!$D$8))*SIN(RADIANS(PARAMETERS!$D$9-A2530)/2)*SIN(RADIANS(PARAMETERS!$D$9-A2530)/2))))*2*3958.756</f>
        <v>1922.3938291774191</v>
      </c>
      <c r="D2530">
        <v>5.9949245452881001</v>
      </c>
      <c r="E2530">
        <v>9.2415370941162003</v>
      </c>
      <c r="F2530">
        <v>14.399357795715</v>
      </c>
      <c r="G2530">
        <v>18.341735839843999</v>
      </c>
      <c r="H2530">
        <v>24.364694595336999</v>
      </c>
      <c r="I2530" s="10">
        <f>IFERROR(EXP(TREND(LN($D$1:$H$1),LN(D2530:H2530),LN(Calculations!$B$2))),0)</f>
        <v>2.9748710566284201E-4</v>
      </c>
    </row>
    <row r="2531" spans="1:9" x14ac:dyDescent="0.35">
      <c r="A2531">
        <v>-86.5</v>
      </c>
      <c r="B2531">
        <v>29</v>
      </c>
      <c r="C2531">
        <f>ASIN(SQRT((SIN(RADIANS(PARAMETERS!$D$8-B2531)/2)*SIN(RADIANS(PARAMETERS!$D$8-B2531)/2))+(COS(RADIANS(B2531))*COS(RADIANS(PARAMETERS!$D$8))*SIN(RADIANS(PARAMETERS!$D$9-A2531)/2)*SIN(RADIANS(PARAMETERS!$D$9-A2531)/2))))*2*3958.756</f>
        <v>1894.7466802958459</v>
      </c>
      <c r="D2531">
        <v>5.5349106788634996</v>
      </c>
      <c r="E2531">
        <v>8.4644985198975</v>
      </c>
      <c r="F2531">
        <v>13.349690437316999</v>
      </c>
      <c r="G2531">
        <v>16.949048995971999</v>
      </c>
      <c r="H2531">
        <v>22.428274154663001</v>
      </c>
      <c r="I2531" s="10">
        <f>IFERROR(EXP(TREND(LN($D$1:$H$1),LN(D2531:H2531),LN(Calculations!$B$2))),0)</f>
        <v>2.6107383089009242E-4</v>
      </c>
    </row>
    <row r="2532" spans="1:9" x14ac:dyDescent="0.35">
      <c r="A2532">
        <v>-86</v>
      </c>
      <c r="B2532">
        <v>29</v>
      </c>
      <c r="C2532">
        <f>ASIN(SQRT((SIN(RADIANS(PARAMETERS!$D$8-B2532)/2)*SIN(RADIANS(PARAMETERS!$D$8-B2532)/2))+(COS(RADIANS(B2532))*COS(RADIANS(PARAMETERS!$D$8))*SIN(RADIANS(PARAMETERS!$D$9-A2532)/2)*SIN(RADIANS(PARAMETERS!$D$9-A2532)/2))))*2*3958.756</f>
        <v>1867.2257339344212</v>
      </c>
      <c r="D2532">
        <v>4.8478379249573003</v>
      </c>
      <c r="E2532">
        <v>7.4079999923706001</v>
      </c>
      <c r="F2532">
        <v>11.879929542542</v>
      </c>
      <c r="G2532">
        <v>14.990881919861</v>
      </c>
      <c r="H2532">
        <v>19.694980621338001</v>
      </c>
      <c r="I2532" s="10">
        <f>IFERROR(EXP(TREND(LN($D$1:$H$1),LN(D2532:H2532),LN(Calculations!$B$2))),0)</f>
        <v>2.1441993731038567E-4</v>
      </c>
    </row>
    <row r="2533" spans="1:9" x14ac:dyDescent="0.35">
      <c r="A2533">
        <v>-85.5</v>
      </c>
      <c r="B2533">
        <v>29</v>
      </c>
      <c r="C2533">
        <f>ASIN(SQRT((SIN(RADIANS(PARAMETERS!$D$8-B2533)/2)*SIN(RADIANS(PARAMETERS!$D$8-B2533)/2))+(COS(RADIANS(B2533))*COS(RADIANS(PARAMETERS!$D$8))*SIN(RADIANS(PARAMETERS!$D$9-A2533)/2)*SIN(RADIANS(PARAMETERS!$D$9-A2533)/2))))*2*3958.756</f>
        <v>1839.8369935275034</v>
      </c>
      <c r="D2533">
        <v>3.9931168556213001</v>
      </c>
      <c r="E2533">
        <v>6.2840719223021999</v>
      </c>
      <c r="F2533">
        <v>10.021194458008001</v>
      </c>
      <c r="G2533">
        <v>12.899883270264001</v>
      </c>
      <c r="H2533">
        <v>16.795034408568998</v>
      </c>
      <c r="I2533" s="10">
        <f>IFERROR(EXP(TREND(LN($D$1:$H$1),LN(D2533:H2533),LN(Calculations!$B$2))),0)</f>
        <v>1.7132144361772613E-4</v>
      </c>
    </row>
    <row r="2534" spans="1:9" x14ac:dyDescent="0.35">
      <c r="A2534">
        <v>-85</v>
      </c>
      <c r="B2534">
        <v>29</v>
      </c>
      <c r="C2534">
        <f>ASIN(SQRT((SIN(RADIANS(PARAMETERS!$D$8-B2534)/2)*SIN(RADIANS(PARAMETERS!$D$8-B2534)/2))+(COS(RADIANS(B2534))*COS(RADIANS(PARAMETERS!$D$8))*SIN(RADIANS(PARAMETERS!$D$9-A2534)/2)*SIN(RADIANS(PARAMETERS!$D$9-A2534)/2))))*2*3958.756</f>
        <v>1812.586789501416</v>
      </c>
      <c r="D2534">
        <v>3.2470190525054998</v>
      </c>
      <c r="E2534">
        <v>5.2445402145386</v>
      </c>
      <c r="F2534">
        <v>8.2433738708496005</v>
      </c>
      <c r="G2534">
        <v>10.853262901306</v>
      </c>
      <c r="H2534">
        <v>14.154249191284</v>
      </c>
      <c r="I2534" s="10">
        <f>IFERROR(EXP(TREND(LN($D$1:$H$1),LN(D2534:H2534),LN(Calculations!$B$2))),0)</f>
        <v>1.338919976586784E-4</v>
      </c>
    </row>
    <row r="2535" spans="1:9" x14ac:dyDescent="0.35">
      <c r="A2535">
        <v>-84.5</v>
      </c>
      <c r="B2535">
        <v>29</v>
      </c>
      <c r="C2535">
        <f>ASIN(SQRT((SIN(RADIANS(PARAMETERS!$D$8-B2535)/2)*SIN(RADIANS(PARAMETERS!$D$8-B2535)/2))+(COS(RADIANS(B2535))*COS(RADIANS(PARAMETERS!$D$8))*SIN(RADIANS(PARAMETERS!$D$9-A2535)/2)*SIN(RADIANS(PARAMETERS!$D$9-A2535)/2))))*2*3958.756</f>
        <v>1785.4817996152726</v>
      </c>
      <c r="D2535">
        <v>2.6437132358550999</v>
      </c>
      <c r="E2535">
        <v>4.2199134826659996</v>
      </c>
      <c r="F2535">
        <v>6.7892794609070002</v>
      </c>
      <c r="G2535">
        <v>8.8682184219359996</v>
      </c>
      <c r="H2535">
        <v>11.978061676025</v>
      </c>
      <c r="I2535" s="10">
        <f>IFERROR(EXP(TREND(LN($D$1:$H$1),LN(D2535:H2535),LN(Calculations!$B$2))),0)</f>
        <v>1.0417485891453805E-4</v>
      </c>
    </row>
    <row r="2536" spans="1:9" x14ac:dyDescent="0.35">
      <c r="A2536">
        <v>-84</v>
      </c>
      <c r="B2536">
        <v>29</v>
      </c>
      <c r="C2536">
        <f>ASIN(SQRT((SIN(RADIANS(PARAMETERS!$D$8-B2536)/2)*SIN(RADIANS(PARAMETERS!$D$8-B2536)/2))+(COS(RADIANS(B2536))*COS(RADIANS(PARAMETERS!$D$8))*SIN(RADIANS(PARAMETERS!$D$9-A2536)/2)*SIN(RADIANS(PARAMETERS!$D$9-A2536)/2))))*2*3958.756</f>
        <v>1758.52907054401</v>
      </c>
      <c r="D2536">
        <v>2.1687657833099001</v>
      </c>
      <c r="E2536">
        <v>3.4404168128967001</v>
      </c>
      <c r="F2536">
        <v>5.6849079132079998</v>
      </c>
      <c r="G2536">
        <v>7.3707485198975</v>
      </c>
      <c r="H2536">
        <v>9.9966974258422994</v>
      </c>
      <c r="I2536" s="10">
        <f>IFERROR(EXP(TREND(LN($D$1:$H$1),LN(D2536:H2536),LN(Calculations!$B$2))),0)</f>
        <v>8.1399584444686709E-5</v>
      </c>
    </row>
    <row r="2537" spans="1:9" x14ac:dyDescent="0.35">
      <c r="A2537">
        <v>-83.5</v>
      </c>
      <c r="B2537">
        <v>29</v>
      </c>
      <c r="C2537">
        <f>ASIN(SQRT((SIN(RADIANS(PARAMETERS!$D$8-B2537)/2)*SIN(RADIANS(PARAMETERS!$D$8-B2537)/2))+(COS(RADIANS(B2537))*COS(RADIANS(PARAMETERS!$D$8))*SIN(RADIANS(PARAMETERS!$D$9-A2537)/2)*SIN(RADIANS(PARAMETERS!$D$9-A2537)/2))))*2*3958.756</f>
        <v>1731.7360407548297</v>
      </c>
      <c r="D2537">
        <v>1.8121597766876001</v>
      </c>
      <c r="E2537">
        <v>2.9490644931793</v>
      </c>
      <c r="F2537">
        <v>4.9485950469970996</v>
      </c>
      <c r="G2537">
        <v>6.4063630104065004</v>
      </c>
      <c r="H2537">
        <v>8.6214284896850994</v>
      </c>
      <c r="I2537" s="10">
        <f>IFERROR(EXP(TREND(LN($D$1:$H$1),LN(D2537:H2537),LN(Calculations!$B$2))),0)</f>
        <v>6.9229560416088709E-5</v>
      </c>
    </row>
    <row r="2538" spans="1:9" x14ac:dyDescent="0.35">
      <c r="A2538">
        <v>-83</v>
      </c>
      <c r="B2538">
        <v>29</v>
      </c>
      <c r="C2538">
        <f>ASIN(SQRT((SIN(RADIANS(PARAMETERS!$D$8-B2538)/2)*SIN(RADIANS(PARAMETERS!$D$8-B2538)/2))+(COS(RADIANS(B2538))*COS(RADIANS(PARAMETERS!$D$8))*SIN(RADIANS(PARAMETERS!$D$9-A2538)/2)*SIN(RADIANS(PARAMETERS!$D$9-A2538)/2))))*2*3958.756</f>
        <v>1705.1105647238521</v>
      </c>
      <c r="D2538">
        <v>1.5155550241469999</v>
      </c>
      <c r="E2538">
        <v>2.5336191654204998</v>
      </c>
      <c r="F2538">
        <v>4.2338347434998003</v>
      </c>
      <c r="G2538">
        <v>5.6380300521851003</v>
      </c>
      <c r="H2538">
        <v>7.5623936653137003</v>
      </c>
      <c r="I2538" s="10">
        <f>IFERROR(EXP(TREND(LN($D$1:$H$1),LN(D2538:H2538),LN(Calculations!$B$2))),0)</f>
        <v>6.0918650697573658E-5</v>
      </c>
    </row>
    <row r="2539" spans="1:9" x14ac:dyDescent="0.35">
      <c r="A2539">
        <v>-82.5</v>
      </c>
      <c r="B2539">
        <v>29</v>
      </c>
      <c r="C2539">
        <f>ASIN(SQRT((SIN(RADIANS(PARAMETERS!$D$8-B2539)/2)*SIN(RADIANS(PARAMETERS!$D$8-B2539)/2))+(COS(RADIANS(B2539))*COS(RADIANS(PARAMETERS!$D$8))*SIN(RADIANS(PARAMETERS!$D$9-A2539)/2)*SIN(RADIANS(PARAMETERS!$D$9-A2539)/2))))*2*3958.756</f>
        <v>1678.6609385334889</v>
      </c>
      <c r="D2539">
        <v>1.2524620294571001</v>
      </c>
      <c r="E2539">
        <v>2.1388583183289001</v>
      </c>
      <c r="F2539">
        <v>3.6135156154632999</v>
      </c>
      <c r="G2539">
        <v>4.9433660507201997</v>
      </c>
      <c r="H2539">
        <v>6.6788582801818999</v>
      </c>
      <c r="I2539" s="10">
        <f>IFERROR(EXP(TREND(LN($D$1:$H$1),LN(D2539:H2539),LN(Calculations!$B$2))),0)</f>
        <v>5.5557272218038337E-5</v>
      </c>
    </row>
    <row r="2540" spans="1:9" x14ac:dyDescent="0.35">
      <c r="A2540">
        <v>-82</v>
      </c>
      <c r="B2540">
        <v>29</v>
      </c>
      <c r="C2540">
        <f>ASIN(SQRT((SIN(RADIANS(PARAMETERS!$D$8-B2540)/2)*SIN(RADIANS(PARAMETERS!$D$8-B2540)/2))+(COS(RADIANS(B2540))*COS(RADIANS(PARAMETERS!$D$8))*SIN(RADIANS(PARAMETERS!$D$9-A2540)/2)*SIN(RADIANS(PARAMETERS!$D$9-A2540)/2))))*2*3958.756</f>
        <v>1652.3959268824303</v>
      </c>
      <c r="D2540">
        <v>1.2597979307175</v>
      </c>
      <c r="E2540">
        <v>2.1716318130493</v>
      </c>
      <c r="F2540">
        <v>3.6871397495270002</v>
      </c>
      <c r="G2540">
        <v>5.0673108100890998</v>
      </c>
      <c r="H2540">
        <v>6.8418493270873997</v>
      </c>
      <c r="I2540" s="10">
        <f>IFERROR(EXP(TREND(LN($D$1:$H$1),LN(D2540:H2540),LN(Calculations!$B$2))),0)</f>
        <v>5.8931609852786871E-5</v>
      </c>
    </row>
    <row r="2541" spans="1:9" x14ac:dyDescent="0.35">
      <c r="A2541">
        <v>-81.5</v>
      </c>
      <c r="B2541">
        <v>29</v>
      </c>
      <c r="C2541">
        <f>ASIN(SQRT((SIN(RADIANS(PARAMETERS!$D$8-B2541)/2)*SIN(RADIANS(PARAMETERS!$D$8-B2541)/2))+(COS(RADIANS(B2541))*COS(RADIANS(PARAMETERS!$D$8))*SIN(RADIANS(PARAMETERS!$D$9-A2541)/2)*SIN(RADIANS(PARAMETERS!$D$9-A2541)/2))))*2*3958.756</f>
        <v>1626.3247915286963</v>
      </c>
      <c r="D2541">
        <v>1.2784384489059</v>
      </c>
      <c r="E2541">
        <v>2.2209508419036998</v>
      </c>
      <c r="F2541">
        <v>3.7789220809936999</v>
      </c>
      <c r="G2541">
        <v>5.1866579055786</v>
      </c>
      <c r="H2541">
        <v>7.0322914123534996</v>
      </c>
      <c r="I2541" s="10">
        <f>IFERROR(EXP(TREND(LN($D$1:$H$1),LN(D2541:H2541),LN(Calculations!$B$2))),0)</f>
        <v>6.1915885587325253E-5</v>
      </c>
    </row>
    <row r="2542" spans="1:9" x14ac:dyDescent="0.35">
      <c r="A2542">
        <v>-81</v>
      </c>
      <c r="B2542">
        <v>29</v>
      </c>
      <c r="C2542">
        <f>ASIN(SQRT((SIN(RADIANS(PARAMETERS!$D$8-B2542)/2)*SIN(RADIANS(PARAMETERS!$D$8-B2542)/2))+(COS(RADIANS(B2542))*COS(RADIANS(PARAMETERS!$D$8))*SIN(RADIANS(PARAMETERS!$D$9-A2542)/2)*SIN(RADIANS(PARAMETERS!$D$9-A2542)/2))))*2*3958.756</f>
        <v>1600.4573211713998</v>
      </c>
      <c r="D2542">
        <v>1.3480283021927</v>
      </c>
      <c r="E2542">
        <v>2.3382353782654</v>
      </c>
      <c r="F2542">
        <v>3.9832644462585001</v>
      </c>
      <c r="G2542">
        <v>5.4225907325745002</v>
      </c>
      <c r="H2542">
        <v>7.3727803230286</v>
      </c>
      <c r="I2542" s="10">
        <f>IFERROR(EXP(TREND(LN($D$1:$H$1),LN(D2542:H2542),LN(Calculations!$B$2))),0)</f>
        <v>6.5396941817128432E-5</v>
      </c>
    </row>
    <row r="2543" spans="1:9" x14ac:dyDescent="0.35">
      <c r="A2543">
        <v>-80.5</v>
      </c>
      <c r="B2543">
        <v>29</v>
      </c>
      <c r="C2543">
        <f>ASIN(SQRT((SIN(RADIANS(PARAMETERS!$D$8-B2543)/2)*SIN(RADIANS(PARAMETERS!$D$8-B2543)/2))+(COS(RADIANS(B2543))*COS(RADIANS(PARAMETERS!$D$8))*SIN(RADIANS(PARAMETERS!$D$9-A2543)/2)*SIN(RADIANS(PARAMETERS!$D$9-A2543)/2))))*2*3958.756</f>
        <v>1574.8038627580158</v>
      </c>
      <c r="D2543">
        <v>1.3472678661346</v>
      </c>
      <c r="E2543">
        <v>2.3428606987</v>
      </c>
      <c r="F2543">
        <v>4.0004615783690998</v>
      </c>
      <c r="G2543">
        <v>5.4488000869751003</v>
      </c>
      <c r="H2543">
        <v>7.4247379302979004</v>
      </c>
      <c r="I2543" s="10">
        <f>IFERROR(EXP(TREND(LN($D$1:$H$1),LN(D2543:H2543),LN(Calculations!$B$2))),0)</f>
        <v>6.651352480863869E-5</v>
      </c>
    </row>
    <row r="2544" spans="1:9" x14ac:dyDescent="0.35">
      <c r="A2544">
        <v>-80</v>
      </c>
      <c r="B2544">
        <v>29</v>
      </c>
      <c r="C2544">
        <f>ASIN(SQRT((SIN(RADIANS(PARAMETERS!$D$8-B2544)/2)*SIN(RADIANS(PARAMETERS!$D$8-B2544)/2))+(COS(RADIANS(B2544))*COS(RADIANS(PARAMETERS!$D$8))*SIN(RADIANS(PARAMETERS!$D$9-A2544)/2)*SIN(RADIANS(PARAMETERS!$D$9-A2544)/2))))*2*3958.756</f>
        <v>1549.3753541803239</v>
      </c>
      <c r="D2544">
        <v>1.3106669187546001</v>
      </c>
      <c r="E2544">
        <v>2.2902092933654998</v>
      </c>
      <c r="F2544">
        <v>3.9123203754425</v>
      </c>
      <c r="G2544">
        <v>5.3530521392821999</v>
      </c>
      <c r="H2544">
        <v>7.3005952835082999</v>
      </c>
      <c r="I2544" s="10">
        <f>IFERROR(EXP(TREND(LN($D$1:$H$1),LN(D2544:H2544),LN(Calculations!$B$2))),0)</f>
        <v>6.5789638807628366E-5</v>
      </c>
    </row>
    <row r="2545" spans="1:9" x14ac:dyDescent="0.35">
      <c r="A2545">
        <v>-79.5</v>
      </c>
      <c r="B2545">
        <v>29</v>
      </c>
      <c r="C2545">
        <f>ASIN(SQRT((SIN(RADIANS(PARAMETERS!$D$8-B2545)/2)*SIN(RADIANS(PARAMETERS!$D$8-B2545)/2))+(COS(RADIANS(B2545))*COS(RADIANS(PARAMETERS!$D$8))*SIN(RADIANS(PARAMETERS!$D$9-A2545)/2)*SIN(RADIANS(PARAMETERS!$D$9-A2545)/2))))*2*3958.756</f>
        <v>1524.1833582929437</v>
      </c>
      <c r="D2545">
        <v>1.2495374679564999</v>
      </c>
      <c r="E2545">
        <v>2.1829504966736</v>
      </c>
      <c r="F2545">
        <v>3.7445471286774001</v>
      </c>
      <c r="G2545">
        <v>5.1617822647095002</v>
      </c>
      <c r="H2545">
        <v>7.0342073440551998</v>
      </c>
      <c r="I2545" s="10">
        <f>IFERROR(EXP(TREND(LN($D$1:$H$1),LN(D2545:H2545),LN(Calculations!$B$2))),0)</f>
        <v>6.3510986040579042E-5</v>
      </c>
    </row>
    <row r="2546" spans="1:9" x14ac:dyDescent="0.35">
      <c r="A2546">
        <v>-79</v>
      </c>
      <c r="B2546">
        <v>29</v>
      </c>
      <c r="C2546">
        <f>ASIN(SQRT((SIN(RADIANS(PARAMETERS!$D$8-B2546)/2)*SIN(RADIANS(PARAMETERS!$D$8-B2546)/2))+(COS(RADIANS(B2546))*COS(RADIANS(PARAMETERS!$D$8))*SIN(RADIANS(PARAMETERS!$D$9-A2546)/2)*SIN(RADIANS(PARAMETERS!$D$9-A2546)/2))))*2*3958.756</f>
        <v>1499.2400981525545</v>
      </c>
      <c r="D2546">
        <v>1.1601256132126001</v>
      </c>
      <c r="E2546">
        <v>2.0125031471252002</v>
      </c>
      <c r="F2546">
        <v>3.4887564182281001</v>
      </c>
      <c r="G2546">
        <v>4.8165273666381996</v>
      </c>
      <c r="H2546">
        <v>6.6142926216125</v>
      </c>
      <c r="I2546" s="10">
        <f>IFERROR(EXP(TREND(LN($D$1:$H$1),LN(D2546:H2546),LN(Calculations!$B$2))),0)</f>
        <v>5.9166315421039238E-5</v>
      </c>
    </row>
    <row r="2547" spans="1:9" x14ac:dyDescent="0.35">
      <c r="A2547">
        <v>-78.5</v>
      </c>
      <c r="B2547">
        <v>29</v>
      </c>
      <c r="C2547">
        <f>ASIN(SQRT((SIN(RADIANS(PARAMETERS!$D$8-B2547)/2)*SIN(RADIANS(PARAMETERS!$D$8-B2547)/2))+(COS(RADIANS(B2547))*COS(RADIANS(PARAMETERS!$D$8))*SIN(RADIANS(PARAMETERS!$D$9-A2547)/2)*SIN(RADIANS(PARAMETERS!$D$9-A2547)/2))))*2*3958.756</f>
        <v>1474.5584933324528</v>
      </c>
      <c r="D2547">
        <v>1.0208176374435001</v>
      </c>
      <c r="E2547">
        <v>1.7532554864883001</v>
      </c>
      <c r="F2547">
        <v>3.0925784111022998</v>
      </c>
      <c r="G2547">
        <v>4.2562556266784997</v>
      </c>
      <c r="H2547">
        <v>5.9639987945556996</v>
      </c>
      <c r="I2547" s="10">
        <f>IFERROR(EXP(TREND(LN($D$1:$H$1),LN(D2547:H2547),LN(Calculations!$B$2))),0)</f>
        <v>5.248747250391993E-5</v>
      </c>
    </row>
    <row r="2548" spans="1:9" x14ac:dyDescent="0.35">
      <c r="A2548">
        <v>-78</v>
      </c>
      <c r="B2548">
        <v>29</v>
      </c>
      <c r="C2548">
        <f>ASIN(SQRT((SIN(RADIANS(PARAMETERS!$D$8-B2548)/2)*SIN(RADIANS(PARAMETERS!$D$8-B2548)/2))+(COS(RADIANS(B2548))*COS(RADIANS(PARAMETERS!$D$8))*SIN(RADIANS(PARAMETERS!$D$9-A2548)/2)*SIN(RADIANS(PARAMETERS!$D$9-A2548)/2))))*2*3958.756</f>
        <v>1450.1521971149141</v>
      </c>
      <c r="D2548">
        <v>0.85413259267806996</v>
      </c>
      <c r="E2548">
        <v>1.4503993988037001</v>
      </c>
      <c r="F2548">
        <v>2.6163325309753001</v>
      </c>
      <c r="G2548">
        <v>3.5872881412506001</v>
      </c>
      <c r="H2548">
        <v>5.1729884147643999</v>
      </c>
      <c r="I2548" s="10">
        <f>IFERROR(EXP(TREND(LN($D$1:$H$1),LN(D2548:H2548),LN(Calculations!$B$2))),0)</f>
        <v>4.4867976255902408E-5</v>
      </c>
    </row>
    <row r="2549" spans="1:9" x14ac:dyDescent="0.35">
      <c r="A2549">
        <v>-77.5</v>
      </c>
      <c r="B2549">
        <v>29</v>
      </c>
      <c r="C2549">
        <f>ASIN(SQRT((SIN(RADIANS(PARAMETERS!$D$8-B2549)/2)*SIN(RADIANS(PARAMETERS!$D$8-B2549)/2))+(COS(RADIANS(B2549))*COS(RADIANS(PARAMETERS!$D$8))*SIN(RADIANS(PARAMETERS!$D$9-A2549)/2)*SIN(RADIANS(PARAMETERS!$D$9-A2549)/2))))*2*3958.756</f>
        <v>1426.035634301704</v>
      </c>
      <c r="D2549">
        <v>0.60564804077148005</v>
      </c>
      <c r="E2549">
        <v>1.0155557394028001</v>
      </c>
      <c r="F2549">
        <v>1.8576076030730999</v>
      </c>
      <c r="G2549">
        <v>2.6126611232757999</v>
      </c>
      <c r="H2549">
        <v>3.7675807476043999</v>
      </c>
      <c r="I2549" s="10">
        <f>IFERROR(EXP(TREND(LN($D$1:$H$1),LN(D2549:H2549),LN(Calculations!$B$2))),0)</f>
        <v>3.1468832064112839E-5</v>
      </c>
    </row>
    <row r="2550" spans="1:9" x14ac:dyDescent="0.35">
      <c r="A2550">
        <v>-77</v>
      </c>
      <c r="B2550">
        <v>29</v>
      </c>
      <c r="C2550">
        <f>ASIN(SQRT((SIN(RADIANS(PARAMETERS!$D$8-B2550)/2)*SIN(RADIANS(PARAMETERS!$D$8-B2550)/2))+(COS(RADIANS(B2550))*COS(RADIANS(PARAMETERS!$D$8))*SIN(RADIANS(PARAMETERS!$D$9-A2550)/2)*SIN(RADIANS(PARAMETERS!$D$9-A2550)/2))))*2*3958.756</f>
        <v>1402.2240393097431</v>
      </c>
      <c r="D2550">
        <v>0.39087080955504999</v>
      </c>
      <c r="E2550">
        <v>0.64845782518386996</v>
      </c>
      <c r="F2550">
        <v>1.1714321374893</v>
      </c>
      <c r="G2550">
        <v>1.6785440444946</v>
      </c>
      <c r="H2550">
        <v>2.5138316154479998</v>
      </c>
      <c r="I2550" s="10">
        <f>IFERROR(EXP(TREND(LN($D$1:$H$1),LN(D2550:H2550),LN(Calculations!$B$2))),0)</f>
        <v>1.9237531624572701E-5</v>
      </c>
    </row>
    <row r="2551" spans="1:9" x14ac:dyDescent="0.35">
      <c r="A2551">
        <v>-76.5</v>
      </c>
      <c r="B2551">
        <v>29</v>
      </c>
      <c r="C2551">
        <f>ASIN(SQRT((SIN(RADIANS(PARAMETERS!$D$8-B2551)/2)*SIN(RADIANS(PARAMETERS!$D$8-B2551)/2))+(COS(RADIANS(B2551))*COS(RADIANS(PARAMETERS!$D$8))*SIN(RADIANS(PARAMETERS!$D$9-A2551)/2)*SIN(RADIANS(PARAMETERS!$D$9-A2551)/2))))*2*3958.756</f>
        <v>1378.7334941332067</v>
      </c>
      <c r="D2551">
        <v>0.20459192991257</v>
      </c>
      <c r="E2551">
        <v>0.33669954538344998</v>
      </c>
      <c r="F2551">
        <v>0.60255348682403997</v>
      </c>
      <c r="G2551">
        <v>0.85847610235214</v>
      </c>
      <c r="H2551">
        <v>1.3005199432373</v>
      </c>
      <c r="I2551" s="10">
        <f>IFERROR(EXP(TREND(LN($D$1:$H$1),LN(D2551:H2551),LN(Calculations!$B$2))),0)</f>
        <v>8.2000437121231353E-6</v>
      </c>
    </row>
    <row r="2552" spans="1:9" x14ac:dyDescent="0.35">
      <c r="A2552">
        <v>-76</v>
      </c>
      <c r="B2552">
        <v>29</v>
      </c>
      <c r="C2552">
        <f>ASIN(SQRT((SIN(RADIANS(PARAMETERS!$D$8-B2552)/2)*SIN(RADIANS(PARAMETERS!$D$8-B2552)/2))+(COS(RADIANS(B2552))*COS(RADIANS(PARAMETERS!$D$8))*SIN(RADIANS(PARAMETERS!$D$9-A2552)/2)*SIN(RADIANS(PARAMETERS!$D$9-A2552)/2))))*2*3958.756</f>
        <v>1355.5809656540289</v>
      </c>
      <c r="D2552">
        <v>5.4095219820737998E-2</v>
      </c>
      <c r="E2552">
        <v>8.8562741875647999E-2</v>
      </c>
      <c r="F2552">
        <v>0.15752944350243001</v>
      </c>
      <c r="G2552">
        <v>0.22360789775848</v>
      </c>
      <c r="H2552">
        <v>0.33727958798409002</v>
      </c>
      <c r="I2552" s="10">
        <f>IFERROR(EXP(TREND(LN($D$1:$H$1),LN(D2552:H2552),LN(Calculations!$B$2))),0)</f>
        <v>1.453815141471685E-6</v>
      </c>
    </row>
    <row r="2553" spans="1:9" x14ac:dyDescent="0.35">
      <c r="A2553">
        <v>-75.5</v>
      </c>
      <c r="B2553">
        <v>29</v>
      </c>
      <c r="C2553">
        <f>ASIN(SQRT((SIN(RADIANS(PARAMETERS!$D$8-B2553)/2)*SIN(RADIANS(PARAMETERS!$D$8-B2553)/2))+(COS(RADIANS(B2553))*COS(RADIANS(PARAMETERS!$D$8))*SIN(RADIANS(PARAMETERS!$D$9-A2553)/2)*SIN(RADIANS(PARAMETERS!$D$9-A2553)/2))))*2*3958.756</f>
        <v>1332.7843416689188</v>
      </c>
      <c r="D2553">
        <v>0</v>
      </c>
      <c r="E2553">
        <v>0</v>
      </c>
      <c r="F2553">
        <v>0</v>
      </c>
      <c r="G2553">
        <v>0</v>
      </c>
      <c r="H2553">
        <v>0</v>
      </c>
      <c r="I2553" s="10">
        <f>IFERROR(EXP(TREND(LN($D$1:$H$1),LN(D2553:H2553),LN(Calculations!$B$2))),0)</f>
        <v>0</v>
      </c>
    </row>
    <row r="2554" spans="1:9" x14ac:dyDescent="0.35">
      <c r="A2554">
        <v>-75</v>
      </c>
      <c r="B2554">
        <v>29</v>
      </c>
      <c r="C2554">
        <f>ASIN(SQRT((SIN(RADIANS(PARAMETERS!$D$8-B2554)/2)*SIN(RADIANS(PARAMETERS!$D$8-B2554)/2))+(COS(RADIANS(B2554))*COS(RADIANS(PARAMETERS!$D$8))*SIN(RADIANS(PARAMETERS!$D$9-A2554)/2)*SIN(RADIANS(PARAMETERS!$D$9-A2554)/2))))*2*3958.756</f>
        <v>1310.3624648719374</v>
      </c>
      <c r="D2554">
        <v>0</v>
      </c>
      <c r="E2554">
        <v>0</v>
      </c>
      <c r="F2554">
        <v>0</v>
      </c>
      <c r="G2554">
        <v>0</v>
      </c>
      <c r="H2554">
        <v>0</v>
      </c>
      <c r="I2554" s="10">
        <f>IFERROR(EXP(TREND(LN($D$1:$H$1),LN(D2554:H2554),LN(Calculations!$B$2))),0)</f>
        <v>0</v>
      </c>
    </row>
    <row r="2555" spans="1:9" x14ac:dyDescent="0.35">
      <c r="A2555">
        <v>-74.5</v>
      </c>
      <c r="B2555">
        <v>29</v>
      </c>
      <c r="C2555">
        <f>ASIN(SQRT((SIN(RADIANS(PARAMETERS!$D$8-B2555)/2)*SIN(RADIANS(PARAMETERS!$D$8-B2555)/2))+(COS(RADIANS(B2555))*COS(RADIANS(PARAMETERS!$D$8))*SIN(RADIANS(PARAMETERS!$D$9-A2555)/2)*SIN(RADIANS(PARAMETERS!$D$9-A2555)/2))))*2*3958.756</f>
        <v>1288.3351638872109</v>
      </c>
      <c r="D2555">
        <v>0</v>
      </c>
      <c r="E2555">
        <v>0</v>
      </c>
      <c r="F2555">
        <v>0</v>
      </c>
      <c r="G2555">
        <v>0</v>
      </c>
      <c r="H2555">
        <v>0</v>
      </c>
      <c r="I2555" s="10">
        <f>IFERROR(EXP(TREND(LN($D$1:$H$1),LN(D2555:H2555),LN(Calculations!$B$2))),0)</f>
        <v>0</v>
      </c>
    </row>
    <row r="2556" spans="1:9" x14ac:dyDescent="0.35">
      <c r="A2556">
        <v>-74</v>
      </c>
      <c r="B2556">
        <v>29</v>
      </c>
      <c r="C2556">
        <f>ASIN(SQRT((SIN(RADIANS(PARAMETERS!$D$8-B2556)/2)*SIN(RADIANS(PARAMETERS!$D$8-B2556)/2))+(COS(RADIANS(B2556))*COS(RADIANS(PARAMETERS!$D$8))*SIN(RADIANS(PARAMETERS!$D$9-A2556)/2)*SIN(RADIANS(PARAMETERS!$D$9-A2556)/2))))*2*3958.756</f>
        <v>1266.7232802869551</v>
      </c>
      <c r="D2556">
        <v>0</v>
      </c>
      <c r="E2556">
        <v>0</v>
      </c>
      <c r="F2556">
        <v>0</v>
      </c>
      <c r="G2556">
        <v>0</v>
      </c>
      <c r="H2556">
        <v>0</v>
      </c>
      <c r="I2556" s="10">
        <f>IFERROR(EXP(TREND(LN($D$1:$H$1),LN(D2556:H2556),LN(Calculations!$B$2))),0)</f>
        <v>0</v>
      </c>
    </row>
    <row r="2557" spans="1:9" x14ac:dyDescent="0.35">
      <c r="A2557">
        <v>-73.5</v>
      </c>
      <c r="B2557">
        <v>29</v>
      </c>
      <c r="C2557">
        <f>ASIN(SQRT((SIN(RADIANS(PARAMETERS!$D$8-B2557)/2)*SIN(RADIANS(PARAMETERS!$D$8-B2557)/2))+(COS(RADIANS(B2557))*COS(RADIANS(PARAMETERS!$D$8))*SIN(RADIANS(PARAMETERS!$D$9-A2557)/2)*SIN(RADIANS(PARAMETERS!$D$9-A2557)/2))))*2*3958.756</f>
        <v>1245.5486903571243</v>
      </c>
      <c r="D2557">
        <v>0</v>
      </c>
      <c r="E2557">
        <v>0</v>
      </c>
      <c r="F2557">
        <v>0</v>
      </c>
      <c r="G2557">
        <v>0</v>
      </c>
      <c r="H2557">
        <v>0</v>
      </c>
      <c r="I2557" s="10">
        <f>IFERROR(EXP(TREND(LN($D$1:$H$1),LN(D2557:H2557),LN(Calculations!$B$2))),0)</f>
        <v>0</v>
      </c>
    </row>
    <row r="2558" spans="1:9" x14ac:dyDescent="0.35">
      <c r="A2558">
        <v>-73</v>
      </c>
      <c r="B2558">
        <v>29</v>
      </c>
      <c r="C2558">
        <f>ASIN(SQRT((SIN(RADIANS(PARAMETERS!$D$8-B2558)/2)*SIN(RADIANS(PARAMETERS!$D$8-B2558)/2))+(COS(RADIANS(B2558))*COS(RADIANS(PARAMETERS!$D$8))*SIN(RADIANS(PARAMETERS!$D$9-A2558)/2)*SIN(RADIANS(PARAMETERS!$D$9-A2558)/2))))*2*3958.756</f>
        <v>1224.8343201893601</v>
      </c>
      <c r="D2558">
        <v>0</v>
      </c>
      <c r="E2558">
        <v>0</v>
      </c>
      <c r="F2558">
        <v>0</v>
      </c>
      <c r="G2558">
        <v>0</v>
      </c>
      <c r="H2558">
        <v>0</v>
      </c>
      <c r="I2558" s="10">
        <f>IFERROR(EXP(TREND(LN($D$1:$H$1),LN(D2558:H2558),LN(Calculations!$B$2))),0)</f>
        <v>0</v>
      </c>
    </row>
    <row r="2559" spans="1:9" x14ac:dyDescent="0.35">
      <c r="A2559">
        <v>-72.5</v>
      </c>
      <c r="B2559">
        <v>29</v>
      </c>
      <c r="C2559">
        <f>ASIN(SQRT((SIN(RADIANS(PARAMETERS!$D$8-B2559)/2)*SIN(RADIANS(PARAMETERS!$D$8-B2559)/2))+(COS(RADIANS(B2559))*COS(RADIANS(PARAMETERS!$D$8))*SIN(RADIANS(PARAMETERS!$D$9-A2559)/2)*SIN(RADIANS(PARAMETERS!$D$9-A2559)/2))))*2*3958.756</f>
        <v>1204.6041524877896</v>
      </c>
      <c r="D2559">
        <v>0</v>
      </c>
      <c r="E2559">
        <v>0</v>
      </c>
      <c r="F2559">
        <v>0</v>
      </c>
      <c r="G2559">
        <v>0</v>
      </c>
      <c r="H2559">
        <v>0</v>
      </c>
      <c r="I2559" s="10">
        <f>IFERROR(EXP(TREND(LN($D$1:$H$1),LN(D2559:H2559),LN(Calculations!$B$2))),0)</f>
        <v>0</v>
      </c>
    </row>
    <row r="2560" spans="1:9" x14ac:dyDescent="0.35">
      <c r="A2560">
        <v>-72</v>
      </c>
      <c r="B2560">
        <v>29</v>
      </c>
      <c r="C2560">
        <f>ASIN(SQRT((SIN(RADIANS(PARAMETERS!$D$8-B2560)/2)*SIN(RADIANS(PARAMETERS!$D$8-B2560)/2))+(COS(RADIANS(B2560))*COS(RADIANS(PARAMETERS!$D$8))*SIN(RADIANS(PARAMETERS!$D$9-A2560)/2)*SIN(RADIANS(PARAMETERS!$D$9-A2560)/2))))*2*3958.756</f>
        <v>1184.8832232889742</v>
      </c>
      <c r="D2560">
        <v>0</v>
      </c>
      <c r="E2560">
        <v>0</v>
      </c>
      <c r="F2560">
        <v>0</v>
      </c>
      <c r="G2560">
        <v>0</v>
      </c>
      <c r="H2560">
        <v>0</v>
      </c>
      <c r="I2560" s="10">
        <f>IFERROR(EXP(TREND(LN($D$1:$H$1),LN(D2560:H2560),LN(Calculations!$B$2))),0)</f>
        <v>0</v>
      </c>
    </row>
    <row r="2561" spans="1:9" x14ac:dyDescent="0.35">
      <c r="A2561">
        <v>-71.5</v>
      </c>
      <c r="B2561">
        <v>29</v>
      </c>
      <c r="C2561">
        <f>ASIN(SQRT((SIN(RADIANS(PARAMETERS!$D$8-B2561)/2)*SIN(RADIANS(PARAMETERS!$D$8-B2561)/2))+(COS(RADIANS(B2561))*COS(RADIANS(PARAMETERS!$D$8))*SIN(RADIANS(PARAMETERS!$D$9-A2561)/2)*SIN(RADIANS(PARAMETERS!$D$9-A2561)/2))))*2*3958.756</f>
        <v>1165.6976066115344</v>
      </c>
      <c r="D2561">
        <v>0</v>
      </c>
      <c r="E2561">
        <v>0</v>
      </c>
      <c r="F2561">
        <v>0</v>
      </c>
      <c r="G2561">
        <v>0</v>
      </c>
      <c r="H2561">
        <v>0</v>
      </c>
      <c r="I2561" s="10">
        <f>IFERROR(EXP(TREND(LN($D$1:$H$1),LN(D2561:H2561),LN(Calculations!$B$2))),0)</f>
        <v>0</v>
      </c>
    </row>
    <row r="2562" spans="1:9" x14ac:dyDescent="0.35">
      <c r="A2562">
        <v>-71</v>
      </c>
      <c r="B2562">
        <v>29</v>
      </c>
      <c r="C2562">
        <f>ASIN(SQRT((SIN(RADIANS(PARAMETERS!$D$8-B2562)/2)*SIN(RADIANS(PARAMETERS!$D$8-B2562)/2))+(COS(RADIANS(B2562))*COS(RADIANS(PARAMETERS!$D$8))*SIN(RADIANS(PARAMETERS!$D$9-A2562)/2)*SIN(RADIANS(PARAMETERS!$D$9-A2562)/2))))*2*3958.756</f>
        <v>1147.0743848902302</v>
      </c>
      <c r="D2562">
        <v>0</v>
      </c>
      <c r="E2562">
        <v>0</v>
      </c>
      <c r="F2562">
        <v>0</v>
      </c>
      <c r="G2562">
        <v>0</v>
      </c>
      <c r="H2562">
        <v>0</v>
      </c>
      <c r="I2562" s="10">
        <f>IFERROR(EXP(TREND(LN($D$1:$H$1),LN(D2562:H2562),LN(Calculations!$B$2))),0)</f>
        <v>0</v>
      </c>
    </row>
    <row r="2563" spans="1:9" x14ac:dyDescent="0.35">
      <c r="A2563">
        <v>-70.5</v>
      </c>
      <c r="B2563">
        <v>29</v>
      </c>
      <c r="C2563">
        <f>ASIN(SQRT((SIN(RADIANS(PARAMETERS!$D$8-B2563)/2)*SIN(RADIANS(PARAMETERS!$D$8-B2563)/2))+(COS(RADIANS(B2563))*COS(RADIANS(PARAMETERS!$D$8))*SIN(RADIANS(PARAMETERS!$D$9-A2563)/2)*SIN(RADIANS(PARAMETERS!$D$9-A2563)/2))))*2*3958.756</f>
        <v>1129.0416029219039</v>
      </c>
      <c r="D2563">
        <v>0</v>
      </c>
      <c r="E2563">
        <v>0</v>
      </c>
      <c r="F2563">
        <v>0</v>
      </c>
      <c r="G2563">
        <v>0</v>
      </c>
      <c r="H2563">
        <v>0</v>
      </c>
      <c r="I2563" s="10">
        <f>IFERROR(EXP(TREND(LN($D$1:$H$1),LN(D2563:H2563),LN(Calculations!$B$2))),0)</f>
        <v>0</v>
      </c>
    </row>
    <row r="2564" spans="1:9" x14ac:dyDescent="0.35">
      <c r="A2564">
        <v>-70</v>
      </c>
      <c r="B2564">
        <v>29</v>
      </c>
      <c r="C2564">
        <f>ASIN(SQRT((SIN(RADIANS(PARAMETERS!$D$8-B2564)/2)*SIN(RADIANS(PARAMETERS!$D$8-B2564)/2))+(COS(RADIANS(B2564))*COS(RADIANS(PARAMETERS!$D$8))*SIN(RADIANS(PARAMETERS!$D$9-A2564)/2)*SIN(RADIANS(PARAMETERS!$D$9-A2564)/2))))*2*3958.756</f>
        <v>1111.6282029753461</v>
      </c>
      <c r="D2564">
        <v>0</v>
      </c>
      <c r="E2564">
        <v>0</v>
      </c>
      <c r="F2564">
        <v>0</v>
      </c>
      <c r="G2564">
        <v>0</v>
      </c>
      <c r="H2564">
        <v>0</v>
      </c>
      <c r="I2564" s="10">
        <f>IFERROR(EXP(TREND(LN($D$1:$H$1),LN(D2564:H2564),LN(Calculations!$B$2))),0)</f>
        <v>0</v>
      </c>
    </row>
    <row r="2565" spans="1:9" x14ac:dyDescent="0.35">
      <c r="A2565">
        <v>-69.5</v>
      </c>
      <c r="B2565">
        <v>29</v>
      </c>
      <c r="C2565">
        <f>ASIN(SQRT((SIN(RADIANS(PARAMETERS!$D$8-B2565)/2)*SIN(RADIANS(PARAMETERS!$D$8-B2565)/2))+(COS(RADIANS(B2565))*COS(RADIANS(PARAMETERS!$D$8))*SIN(RADIANS(PARAMETERS!$D$9-A2565)/2)*SIN(RADIANS(PARAMETERS!$D$9-A2565)/2))))*2*3958.756</f>
        <v>1094.8639387143619</v>
      </c>
      <c r="D2565">
        <v>0</v>
      </c>
      <c r="E2565">
        <v>0</v>
      </c>
      <c r="F2565">
        <v>0</v>
      </c>
      <c r="G2565">
        <v>0</v>
      </c>
      <c r="H2565">
        <v>0</v>
      </c>
      <c r="I2565" s="10">
        <f>IFERROR(EXP(TREND(LN($D$1:$H$1),LN(D2565:H2565),LN(Calculations!$B$2))),0)</f>
        <v>0</v>
      </c>
    </row>
    <row r="2566" spans="1:9" x14ac:dyDescent="0.35">
      <c r="A2566">
        <v>-69</v>
      </c>
      <c r="B2566">
        <v>29</v>
      </c>
      <c r="C2566">
        <f>ASIN(SQRT((SIN(RADIANS(PARAMETERS!$D$8-B2566)/2)*SIN(RADIANS(PARAMETERS!$D$8-B2566)/2))+(COS(RADIANS(B2566))*COS(RADIANS(PARAMETERS!$D$8))*SIN(RADIANS(PARAMETERS!$D$9-A2566)/2)*SIN(RADIANS(PARAMETERS!$D$9-A2566)/2))))*2*3958.756</f>
        <v>1078.7792656760871</v>
      </c>
      <c r="D2566">
        <v>0</v>
      </c>
      <c r="E2566">
        <v>0</v>
      </c>
      <c r="F2566">
        <v>0</v>
      </c>
      <c r="G2566">
        <v>0</v>
      </c>
      <c r="H2566">
        <v>0</v>
      </c>
      <c r="I2566" s="10">
        <f>IFERROR(EXP(TREND(LN($D$1:$H$1),LN(D2566:H2566),LN(Calculations!$B$2))),0)</f>
        <v>0</v>
      </c>
    </row>
    <row r="2567" spans="1:9" x14ac:dyDescent="0.35">
      <c r="A2567">
        <v>-68.5</v>
      </c>
      <c r="B2567">
        <v>29</v>
      </c>
      <c r="C2567">
        <f>ASIN(SQRT((SIN(RADIANS(PARAMETERS!$D$8-B2567)/2)*SIN(RADIANS(PARAMETERS!$D$8-B2567)/2))+(COS(RADIANS(B2567))*COS(RADIANS(PARAMETERS!$D$8))*SIN(RADIANS(PARAMETERS!$D$9-A2567)/2)*SIN(RADIANS(PARAMETERS!$D$9-A2567)/2))))*2*3958.756</f>
        <v>1063.4052062593635</v>
      </c>
      <c r="D2567">
        <v>0</v>
      </c>
      <c r="E2567">
        <v>0</v>
      </c>
      <c r="F2567">
        <v>0</v>
      </c>
      <c r="G2567">
        <v>0</v>
      </c>
      <c r="H2567">
        <v>0</v>
      </c>
      <c r="I2567" s="10">
        <f>IFERROR(EXP(TREND(LN($D$1:$H$1),LN(D2567:H2567),LN(Calculations!$B$2))),0)</f>
        <v>0</v>
      </c>
    </row>
    <row r="2568" spans="1:9" x14ac:dyDescent="0.35">
      <c r="A2568">
        <v>-68</v>
      </c>
      <c r="B2568">
        <v>29</v>
      </c>
      <c r="C2568">
        <f>ASIN(SQRT((SIN(RADIANS(PARAMETERS!$D$8-B2568)/2)*SIN(RADIANS(PARAMETERS!$D$8-B2568)/2))+(COS(RADIANS(B2568))*COS(RADIANS(PARAMETERS!$D$8))*SIN(RADIANS(PARAMETERS!$D$9-A2568)/2)*SIN(RADIANS(PARAMETERS!$D$9-A2568)/2))))*2*3958.756</f>
        <v>1048.7731875349605</v>
      </c>
      <c r="D2568">
        <v>0</v>
      </c>
      <c r="E2568">
        <v>0</v>
      </c>
      <c r="F2568">
        <v>0</v>
      </c>
      <c r="G2568">
        <v>0</v>
      </c>
      <c r="H2568">
        <v>0</v>
      </c>
      <c r="I2568" s="10">
        <f>IFERROR(EXP(TREND(LN($D$1:$H$1),LN(D2568:H2568),LN(Calculations!$B$2))),0)</f>
        <v>0</v>
      </c>
    </row>
    <row r="2569" spans="1:9" x14ac:dyDescent="0.35">
      <c r="A2569">
        <v>-67.5</v>
      </c>
      <c r="B2569">
        <v>29</v>
      </c>
      <c r="C2569">
        <f>ASIN(SQRT((SIN(RADIANS(PARAMETERS!$D$8-B2569)/2)*SIN(RADIANS(PARAMETERS!$D$8-B2569)/2))+(COS(RADIANS(B2569))*COS(RADIANS(PARAMETERS!$D$8))*SIN(RADIANS(PARAMETERS!$D$9-A2569)/2)*SIN(RADIANS(PARAMETERS!$D$9-A2569)/2))))*2*3958.756</f>
        <v>1034.9148507123298</v>
      </c>
      <c r="D2569">
        <v>0</v>
      </c>
      <c r="E2569">
        <v>0</v>
      </c>
      <c r="F2569">
        <v>0</v>
      </c>
      <c r="G2569">
        <v>0</v>
      </c>
      <c r="H2569">
        <v>0</v>
      </c>
      <c r="I2569" s="10">
        <f>IFERROR(EXP(TREND(LN($D$1:$H$1),LN(D2569:H2569),LN(Calculations!$B$2))),0)</f>
        <v>0</v>
      </c>
    </row>
    <row r="2570" spans="1:9" x14ac:dyDescent="0.35">
      <c r="A2570">
        <v>-67</v>
      </c>
      <c r="B2570">
        <v>29</v>
      </c>
      <c r="C2570">
        <f>ASIN(SQRT((SIN(RADIANS(PARAMETERS!$D$8-B2570)/2)*SIN(RADIANS(PARAMETERS!$D$8-B2570)/2))+(COS(RADIANS(B2570))*COS(RADIANS(PARAMETERS!$D$8))*SIN(RADIANS(PARAMETERS!$D$9-A2570)/2)*SIN(RADIANS(PARAMETERS!$D$9-A2570)/2))))*2*3958.756</f>
        <v>1021.861831802623</v>
      </c>
      <c r="D2570">
        <v>0</v>
      </c>
      <c r="E2570">
        <v>0</v>
      </c>
      <c r="F2570">
        <v>0</v>
      </c>
      <c r="G2570">
        <v>0</v>
      </c>
      <c r="H2570">
        <v>0</v>
      </c>
      <c r="I2570" s="10">
        <f>IFERROR(EXP(TREND(LN($D$1:$H$1),LN(D2570:H2570),LN(Calculations!$B$2))),0)</f>
        <v>0</v>
      </c>
    </row>
    <row r="2571" spans="1:9" x14ac:dyDescent="0.35">
      <c r="A2571">
        <v>-66.5</v>
      </c>
      <c r="B2571">
        <v>29</v>
      </c>
      <c r="C2571">
        <f>ASIN(SQRT((SIN(RADIANS(PARAMETERS!$D$8-B2571)/2)*SIN(RADIANS(PARAMETERS!$D$8-B2571)/2))+(COS(RADIANS(B2571))*COS(RADIANS(PARAMETERS!$D$8))*SIN(RADIANS(PARAMETERS!$D$9-A2571)/2)*SIN(RADIANS(PARAMETERS!$D$9-A2571)/2))))*2*3958.756</f>
        <v>1009.6455139120187</v>
      </c>
      <c r="D2571">
        <v>0</v>
      </c>
      <c r="E2571">
        <v>0</v>
      </c>
      <c r="F2571">
        <v>0</v>
      </c>
      <c r="G2571">
        <v>0</v>
      </c>
      <c r="H2571">
        <v>0</v>
      </c>
      <c r="I2571" s="10">
        <f>IFERROR(EXP(TREND(LN($D$1:$H$1),LN(D2571:H2571),LN(Calculations!$B$2))),0)</f>
        <v>0</v>
      </c>
    </row>
    <row r="2572" spans="1:9" x14ac:dyDescent="0.35">
      <c r="A2572">
        <v>-66</v>
      </c>
      <c r="B2572">
        <v>29</v>
      </c>
      <c r="C2572">
        <f>ASIN(SQRT((SIN(RADIANS(PARAMETERS!$D$8-B2572)/2)*SIN(RADIANS(PARAMETERS!$D$8-B2572)/2))+(COS(RADIANS(B2572))*COS(RADIANS(PARAMETERS!$D$8))*SIN(RADIANS(PARAMETERS!$D$9-A2572)/2)*SIN(RADIANS(PARAMETERS!$D$9-A2572)/2))))*2*3958.756</f>
        <v>998.29675267722371</v>
      </c>
      <c r="D2572">
        <v>0</v>
      </c>
      <c r="E2572">
        <v>0</v>
      </c>
      <c r="F2572">
        <v>0</v>
      </c>
      <c r="G2572">
        <v>0</v>
      </c>
      <c r="H2572">
        <v>0</v>
      </c>
      <c r="I2572" s="10">
        <f>IFERROR(EXP(TREND(LN($D$1:$H$1),LN(D2572:H2572),LN(Calculations!$B$2))),0)</f>
        <v>0</v>
      </c>
    </row>
    <row r="2573" spans="1:9" x14ac:dyDescent="0.35">
      <c r="A2573">
        <v>-65.5</v>
      </c>
      <c r="B2573">
        <v>29</v>
      </c>
      <c r="C2573">
        <f>ASIN(SQRT((SIN(RADIANS(PARAMETERS!$D$8-B2573)/2)*SIN(RADIANS(PARAMETERS!$D$8-B2573)/2))+(COS(RADIANS(B2573))*COS(RADIANS(PARAMETERS!$D$8))*SIN(RADIANS(PARAMETERS!$D$9-A2573)/2)*SIN(RADIANS(PARAMETERS!$D$9-A2573)/2))))*2*3958.756</f>
        <v>987.84557759370773</v>
      </c>
      <c r="D2573">
        <v>0</v>
      </c>
      <c r="E2573">
        <v>0</v>
      </c>
      <c r="F2573">
        <v>0</v>
      </c>
      <c r="G2573">
        <v>0</v>
      </c>
      <c r="H2573">
        <v>0</v>
      </c>
      <c r="I2573" s="10">
        <f>IFERROR(EXP(TREND(LN($D$1:$H$1),LN(D2573:H2573),LN(Calculations!$B$2))),0)</f>
        <v>0</v>
      </c>
    </row>
    <row r="2574" spans="1:9" x14ac:dyDescent="0.35">
      <c r="A2574">
        <v>-65</v>
      </c>
      <c r="B2574">
        <v>29</v>
      </c>
      <c r="C2574">
        <f>ASIN(SQRT((SIN(RADIANS(PARAMETERS!$D$8-B2574)/2)*SIN(RADIANS(PARAMETERS!$D$8-B2574)/2))+(COS(RADIANS(B2574))*COS(RADIANS(PARAMETERS!$D$8))*SIN(RADIANS(PARAMETERS!$D$9-A2574)/2)*SIN(RADIANS(PARAMETERS!$D$9-A2574)/2))))*2*3958.756</f>
        <v>978.32087334448158</v>
      </c>
      <c r="D2574">
        <v>0</v>
      </c>
      <c r="E2574">
        <v>0</v>
      </c>
      <c r="F2574">
        <v>0</v>
      </c>
      <c r="G2574">
        <v>0</v>
      </c>
      <c r="H2574">
        <v>0</v>
      </c>
      <c r="I2574" s="10">
        <f>IFERROR(EXP(TREND(LN($D$1:$H$1),LN(D2574:H2574),LN(Calculations!$B$2))),0)</f>
        <v>0</v>
      </c>
    </row>
    <row r="2575" spans="1:9" x14ac:dyDescent="0.35">
      <c r="A2575">
        <v>-64.5</v>
      </c>
      <c r="B2575">
        <v>29</v>
      </c>
      <c r="C2575">
        <f>ASIN(SQRT((SIN(RADIANS(PARAMETERS!$D$8-B2575)/2)*SIN(RADIANS(PARAMETERS!$D$8-B2575)/2))+(COS(RADIANS(B2575))*COS(RADIANS(PARAMETERS!$D$8))*SIN(RADIANS(PARAMETERS!$D$9-A2575)/2)*SIN(RADIANS(PARAMETERS!$D$9-A2575)/2))))*2*3958.756</f>
        <v>969.75004664920721</v>
      </c>
      <c r="D2575">
        <v>0</v>
      </c>
      <c r="E2575">
        <v>0</v>
      </c>
      <c r="F2575">
        <v>0</v>
      </c>
      <c r="G2575">
        <v>0</v>
      </c>
      <c r="H2575">
        <v>0</v>
      </c>
      <c r="I2575" s="10">
        <f>IFERROR(EXP(TREND(LN($D$1:$H$1),LN(D2575:H2575),LN(Calculations!$B$2))),0)</f>
        <v>0</v>
      </c>
    </row>
    <row r="2576" spans="1:9" x14ac:dyDescent="0.35">
      <c r="A2576">
        <v>-64</v>
      </c>
      <c r="B2576">
        <v>29</v>
      </c>
      <c r="C2576">
        <f>ASIN(SQRT((SIN(RADIANS(PARAMETERS!$D$8-B2576)/2)*SIN(RADIANS(PARAMETERS!$D$8-B2576)/2))+(COS(RADIANS(B2576))*COS(RADIANS(PARAMETERS!$D$8))*SIN(RADIANS(PARAMETERS!$D$9-A2576)/2)*SIN(RADIANS(PARAMETERS!$D$9-A2576)/2))))*2*3958.756</f>
        <v>962.15868553557743</v>
      </c>
      <c r="D2576">
        <v>0</v>
      </c>
      <c r="E2576">
        <v>0</v>
      </c>
      <c r="F2576">
        <v>0</v>
      </c>
      <c r="G2576">
        <v>0</v>
      </c>
      <c r="H2576">
        <v>0</v>
      </c>
      <c r="I2576" s="10">
        <f>IFERROR(EXP(TREND(LN($D$1:$H$1),LN(D2576:H2576),LN(Calculations!$B$2))),0)</f>
        <v>0</v>
      </c>
    </row>
    <row r="2577" spans="1:9" x14ac:dyDescent="0.35">
      <c r="A2577">
        <v>-63.5</v>
      </c>
      <c r="B2577">
        <v>29</v>
      </c>
      <c r="C2577">
        <f>ASIN(SQRT((SIN(RADIANS(PARAMETERS!$D$8-B2577)/2)*SIN(RADIANS(PARAMETERS!$D$8-B2577)/2))+(COS(RADIANS(B2577))*COS(RADIANS(PARAMETERS!$D$8))*SIN(RADIANS(PARAMETERS!$D$9-A2577)/2)*SIN(RADIANS(PARAMETERS!$D$9-A2577)/2))))*2*3958.756</f>
        <v>955.57021918548435</v>
      </c>
      <c r="D2577">
        <v>0</v>
      </c>
      <c r="E2577">
        <v>0</v>
      </c>
      <c r="F2577">
        <v>0</v>
      </c>
      <c r="G2577">
        <v>0</v>
      </c>
      <c r="H2577">
        <v>0</v>
      </c>
      <c r="I2577" s="10">
        <f>IFERROR(EXP(TREND(LN($D$1:$H$1),LN(D2577:H2577),LN(Calculations!$B$2))),0)</f>
        <v>0</v>
      </c>
    </row>
    <row r="2578" spans="1:9" x14ac:dyDescent="0.35">
      <c r="A2578">
        <v>-63</v>
      </c>
      <c r="B2578">
        <v>29</v>
      </c>
      <c r="C2578">
        <f>ASIN(SQRT((SIN(RADIANS(PARAMETERS!$D$8-B2578)/2)*SIN(RADIANS(PARAMETERS!$D$8-B2578)/2))+(COS(RADIANS(B2578))*COS(RADIANS(PARAMETERS!$D$8))*SIN(RADIANS(PARAMETERS!$D$9-A2578)/2)*SIN(RADIANS(PARAMETERS!$D$9-A2578)/2))))*2*3958.756</f>
        <v>950.00558751550579</v>
      </c>
      <c r="D2578">
        <v>0</v>
      </c>
      <c r="E2578">
        <v>0</v>
      </c>
      <c r="F2578">
        <v>0</v>
      </c>
      <c r="G2578">
        <v>0</v>
      </c>
      <c r="H2578">
        <v>0</v>
      </c>
      <c r="I2578" s="10">
        <f>IFERROR(EXP(TREND(LN($D$1:$H$1),LN(D2578:H2578),LN(Calculations!$B$2))),0)</f>
        <v>0</v>
      </c>
    </row>
    <row r="2579" spans="1:9" x14ac:dyDescent="0.35">
      <c r="A2579">
        <v>-62.5</v>
      </c>
      <c r="B2579">
        <v>29</v>
      </c>
      <c r="C2579">
        <f>ASIN(SQRT((SIN(RADIANS(PARAMETERS!$D$8-B2579)/2)*SIN(RADIANS(PARAMETERS!$D$8-B2579)/2))+(COS(RADIANS(B2579))*COS(RADIANS(PARAMETERS!$D$8))*SIN(RADIANS(PARAMETERS!$D$9-A2579)/2)*SIN(RADIANS(PARAMETERS!$D$9-A2579)/2))))*2*3958.756</f>
        <v>945.48293030256718</v>
      </c>
      <c r="D2579">
        <v>0</v>
      </c>
      <c r="E2579">
        <v>0</v>
      </c>
      <c r="F2579">
        <v>0</v>
      </c>
      <c r="G2579">
        <v>0</v>
      </c>
      <c r="H2579">
        <v>0</v>
      </c>
      <c r="I2579" s="10">
        <f>IFERROR(EXP(TREND(LN($D$1:$H$1),LN(D2579:H2579),LN(Calculations!$B$2))),0)</f>
        <v>0</v>
      </c>
    </row>
    <row r="2580" spans="1:9" x14ac:dyDescent="0.35">
      <c r="A2580">
        <v>-62</v>
      </c>
      <c r="B2580">
        <v>29</v>
      </c>
      <c r="C2580">
        <f>ASIN(SQRT((SIN(RADIANS(PARAMETERS!$D$8-B2580)/2)*SIN(RADIANS(PARAMETERS!$D$8-B2580)/2))+(COS(RADIANS(B2580))*COS(RADIANS(PARAMETERS!$D$8))*SIN(RADIANS(PARAMETERS!$D$9-A2580)/2)*SIN(RADIANS(PARAMETERS!$D$9-A2580)/2))))*2*3958.756</f>
        <v>942.01730586160863</v>
      </c>
      <c r="D2580">
        <v>0</v>
      </c>
      <c r="E2580">
        <v>0</v>
      </c>
      <c r="F2580">
        <v>0</v>
      </c>
      <c r="G2580">
        <v>0</v>
      </c>
      <c r="H2580">
        <v>0</v>
      </c>
      <c r="I2580" s="10">
        <f>IFERROR(EXP(TREND(LN($D$1:$H$1),LN(D2580:H2580),LN(Calculations!$B$2))),0)</f>
        <v>0</v>
      </c>
    </row>
    <row r="2581" spans="1:9" x14ac:dyDescent="0.35">
      <c r="A2581">
        <v>-61.5</v>
      </c>
      <c r="B2581">
        <v>29</v>
      </c>
      <c r="C2581">
        <f>ASIN(SQRT((SIN(RADIANS(PARAMETERS!$D$8-B2581)/2)*SIN(RADIANS(PARAMETERS!$D$8-B2581)/2))+(COS(RADIANS(B2581))*COS(RADIANS(PARAMETERS!$D$8))*SIN(RADIANS(PARAMETERS!$D$9-A2581)/2)*SIN(RADIANS(PARAMETERS!$D$9-A2581)/2))))*2*3958.756</f>
        <v>939.62044894913549</v>
      </c>
      <c r="D2581">
        <v>0</v>
      </c>
      <c r="E2581">
        <v>0</v>
      </c>
      <c r="F2581">
        <v>0</v>
      </c>
      <c r="G2581">
        <v>0</v>
      </c>
      <c r="H2581">
        <v>0</v>
      </c>
      <c r="I2581" s="10">
        <f>IFERROR(EXP(TREND(LN($D$1:$H$1),LN(D2581:H2581),LN(Calculations!$B$2))),0)</f>
        <v>0</v>
      </c>
    </row>
    <row r="2582" spans="1:9" x14ac:dyDescent="0.35">
      <c r="A2582">
        <v>-61</v>
      </c>
      <c r="B2582">
        <v>29</v>
      </c>
      <c r="C2582">
        <f>ASIN(SQRT((SIN(RADIANS(PARAMETERS!$D$8-B2582)/2)*SIN(RADIANS(PARAMETERS!$D$8-B2582)/2))+(COS(RADIANS(B2582))*COS(RADIANS(PARAMETERS!$D$8))*SIN(RADIANS(PARAMETERS!$D$9-A2582)/2)*SIN(RADIANS(PARAMETERS!$D$9-A2582)/2))))*2*3958.756</f>
        <v>938.30057666966582</v>
      </c>
      <c r="D2582">
        <v>0</v>
      </c>
      <c r="E2582">
        <v>0</v>
      </c>
      <c r="F2582">
        <v>0</v>
      </c>
      <c r="G2582">
        <v>0</v>
      </c>
      <c r="H2582">
        <v>0</v>
      </c>
      <c r="I2582" s="10">
        <f>IFERROR(EXP(TREND(LN($D$1:$H$1),LN(D2582:H2582),LN(Calculations!$B$2))),0)</f>
        <v>0</v>
      </c>
    </row>
    <row r="2583" spans="1:9" x14ac:dyDescent="0.35">
      <c r="A2583">
        <v>-60.5</v>
      </c>
      <c r="B2583">
        <v>29</v>
      </c>
      <c r="C2583">
        <f>ASIN(SQRT((SIN(RADIANS(PARAMETERS!$D$8-B2583)/2)*SIN(RADIANS(PARAMETERS!$D$8-B2583)/2))+(COS(RADIANS(B2583))*COS(RADIANS(PARAMETERS!$D$8))*SIN(RADIANS(PARAMETERS!$D$9-A2583)/2)*SIN(RADIANS(PARAMETERS!$D$9-A2583)/2))))*2*3958.756</f>
        <v>938.06224971439667</v>
      </c>
      <c r="D2583">
        <v>0</v>
      </c>
      <c r="E2583">
        <v>0</v>
      </c>
      <c r="F2583">
        <v>0</v>
      </c>
      <c r="G2583">
        <v>0</v>
      </c>
      <c r="H2583">
        <v>0</v>
      </c>
      <c r="I2583" s="10">
        <f>IFERROR(EXP(TREND(LN($D$1:$H$1),LN(D2583:H2583),LN(Calculations!$B$2))),0)</f>
        <v>0</v>
      </c>
    </row>
    <row r="2584" spans="1:9" x14ac:dyDescent="0.35">
      <c r="A2584">
        <v>-60</v>
      </c>
      <c r="B2584">
        <v>29</v>
      </c>
      <c r="C2584">
        <f>ASIN(SQRT((SIN(RADIANS(PARAMETERS!$D$8-B2584)/2)*SIN(RADIANS(PARAMETERS!$D$8-B2584)/2))+(COS(RADIANS(B2584))*COS(RADIANS(PARAMETERS!$D$8))*SIN(RADIANS(PARAMETERS!$D$9-A2584)/2)*SIN(RADIANS(PARAMETERS!$D$9-A2584)/2))))*2*3958.756</f>
        <v>938.90629432782339</v>
      </c>
      <c r="D2584">
        <v>0</v>
      </c>
      <c r="E2584">
        <v>0</v>
      </c>
      <c r="F2584">
        <v>0</v>
      </c>
      <c r="G2584">
        <v>0</v>
      </c>
      <c r="H2584">
        <v>0</v>
      </c>
      <c r="I2584" s="10">
        <f>IFERROR(EXP(TREND(LN($D$1:$H$1),LN(D2584:H2584),LN(Calculations!$B$2))),0)</f>
        <v>0</v>
      </c>
    </row>
    <row r="2585" spans="1:9" x14ac:dyDescent="0.35">
      <c r="A2585">
        <v>-59.5</v>
      </c>
      <c r="B2585">
        <v>29</v>
      </c>
      <c r="C2585">
        <f>ASIN(SQRT((SIN(RADIANS(PARAMETERS!$D$8-B2585)/2)*SIN(RADIANS(PARAMETERS!$D$8-B2585)/2))+(COS(RADIANS(B2585))*COS(RADIANS(PARAMETERS!$D$8))*SIN(RADIANS(PARAMETERS!$D$9-A2585)/2)*SIN(RADIANS(PARAMETERS!$D$9-A2585)/2))))*2*3958.756</f>
        <v>940.82978809280166</v>
      </c>
      <c r="D2585">
        <v>0</v>
      </c>
      <c r="E2585">
        <v>0</v>
      </c>
      <c r="F2585">
        <v>0</v>
      </c>
      <c r="G2585">
        <v>0</v>
      </c>
      <c r="H2585">
        <v>0</v>
      </c>
      <c r="I2585" s="10">
        <f>IFERROR(EXP(TREND(LN($D$1:$H$1),LN(D2585:H2585),LN(Calculations!$B$2))),0)</f>
        <v>0</v>
      </c>
    </row>
    <row r="2586" spans="1:9" x14ac:dyDescent="0.35">
      <c r="A2586">
        <v>-59</v>
      </c>
      <c r="B2586">
        <v>29</v>
      </c>
      <c r="C2586">
        <f>ASIN(SQRT((SIN(RADIANS(PARAMETERS!$D$8-B2586)/2)*SIN(RADIANS(PARAMETERS!$D$8-B2586)/2))+(COS(RADIANS(B2586))*COS(RADIANS(PARAMETERS!$D$8))*SIN(RADIANS(PARAMETERS!$D$9-A2586)/2)*SIN(RADIANS(PARAMETERS!$D$9-A2586)/2))))*2*3958.756</f>
        <v>943.82611010134963</v>
      </c>
      <c r="D2586">
        <v>0</v>
      </c>
      <c r="E2586">
        <v>0</v>
      </c>
      <c r="F2586">
        <v>0</v>
      </c>
      <c r="G2586">
        <v>0</v>
      </c>
      <c r="H2586">
        <v>0</v>
      </c>
      <c r="I2586" s="10">
        <f>IFERROR(EXP(TREND(LN($D$1:$H$1),LN(D2586:H2586),LN(Calculations!$B$2))),0)</f>
        <v>0</v>
      </c>
    </row>
    <row r="2587" spans="1:9" x14ac:dyDescent="0.35">
      <c r="A2587">
        <v>-90</v>
      </c>
      <c r="B2587">
        <v>29.5</v>
      </c>
      <c r="C2587">
        <f>ASIN(SQRT((SIN(RADIANS(PARAMETERS!$D$8-B2587)/2)*SIN(RADIANS(PARAMETERS!$D$8-B2587)/2))+(COS(RADIANS(B2587))*COS(RADIANS(PARAMETERS!$D$8))*SIN(RADIANS(PARAMETERS!$D$9-A2587)/2)*SIN(RADIANS(PARAMETERS!$D$9-A2587)/2))))*2*3958.756</f>
        <v>2102.8313093425459</v>
      </c>
      <c r="D2587">
        <v>5.7691435813904004</v>
      </c>
      <c r="E2587">
        <v>8.8043718338012997</v>
      </c>
      <c r="F2587">
        <v>13.698872566223001</v>
      </c>
      <c r="G2587">
        <v>17.295732498168999</v>
      </c>
      <c r="H2587">
        <v>22.737874984741001</v>
      </c>
      <c r="I2587" s="10">
        <f>IFERROR(EXP(TREND(LN($D$1:$H$1),LN(D2587:H2587),LN(Calculations!$B$2))),0)</f>
        <v>2.6489320946905672E-4</v>
      </c>
    </row>
    <row r="2588" spans="1:9" x14ac:dyDescent="0.35">
      <c r="A2588">
        <v>-89.5</v>
      </c>
      <c r="B2588">
        <v>29.5</v>
      </c>
      <c r="C2588">
        <f>ASIN(SQRT((SIN(RADIANS(PARAMETERS!$D$8-B2588)/2)*SIN(RADIANS(PARAMETERS!$D$8-B2588)/2))+(COS(RADIANS(B2588))*COS(RADIANS(PARAMETERS!$D$8))*SIN(RADIANS(PARAMETERS!$D$9-A2588)/2)*SIN(RADIANS(PARAMETERS!$D$9-A2588)/2))))*2*3958.756</f>
        <v>2074.8257692505026</v>
      </c>
      <c r="D2588">
        <v>6.2203726768493999</v>
      </c>
      <c r="E2588">
        <v>9.5532073974609002</v>
      </c>
      <c r="F2588">
        <v>14.673536300659</v>
      </c>
      <c r="G2588">
        <v>18.584646224976002</v>
      </c>
      <c r="H2588">
        <v>24.522647857666001</v>
      </c>
      <c r="I2588" s="10">
        <f>IFERROR(EXP(TREND(LN($D$1:$H$1),LN(D2588:H2588),LN(Calculations!$B$2))),0)</f>
        <v>2.986815592089835E-4</v>
      </c>
    </row>
    <row r="2589" spans="1:9" x14ac:dyDescent="0.35">
      <c r="A2589">
        <v>-89</v>
      </c>
      <c r="B2589">
        <v>29.5</v>
      </c>
      <c r="C2589">
        <f>ASIN(SQRT((SIN(RADIANS(PARAMETERS!$D$8-B2589)/2)*SIN(RADIANS(PARAMETERS!$D$8-B2589)/2))+(COS(RADIANS(B2589))*COS(RADIANS(PARAMETERS!$D$8))*SIN(RADIANS(PARAMETERS!$D$9-A2589)/2)*SIN(RADIANS(PARAMETERS!$D$9-A2589)/2))))*2*3958.756</f>
        <v>2046.9213774921727</v>
      </c>
      <c r="D2589">
        <v>6.7945885658264</v>
      </c>
      <c r="E2589">
        <v>10.567234039306999</v>
      </c>
      <c r="F2589">
        <v>16.036460876465</v>
      </c>
      <c r="G2589">
        <v>20.440843582153001</v>
      </c>
      <c r="H2589">
        <v>26.866048812866001</v>
      </c>
      <c r="I2589" s="10">
        <f>IFERROR(EXP(TREND(LN($D$1:$H$1),LN(D2589:H2589),LN(Calculations!$B$2))),0)</f>
        <v>3.4914208191020983E-4</v>
      </c>
    </row>
    <row r="2590" spans="1:9" x14ac:dyDescent="0.35">
      <c r="A2590">
        <v>-88.5</v>
      </c>
      <c r="B2590">
        <v>29.5</v>
      </c>
      <c r="C2590">
        <f>ASIN(SQRT((SIN(RADIANS(PARAMETERS!$D$8-B2590)/2)*SIN(RADIANS(PARAMETERS!$D$8-B2590)/2))+(COS(RADIANS(B2590))*COS(RADIANS(PARAMETERS!$D$8))*SIN(RADIANS(PARAMETERS!$D$9-A2590)/2)*SIN(RADIANS(PARAMETERS!$D$9-A2590)/2))))*2*3958.756</f>
        <v>2019.1226871973511</v>
      </c>
      <c r="D2590">
        <v>7.3833141326904004</v>
      </c>
      <c r="E2590">
        <v>11.605826377869001</v>
      </c>
      <c r="F2590">
        <v>17.502918243408001</v>
      </c>
      <c r="G2590">
        <v>22.471912384033001</v>
      </c>
      <c r="H2590">
        <v>29.128547668456999</v>
      </c>
      <c r="I2590" s="10">
        <f>IFERROR(EXP(TREND(LN($D$1:$H$1),LN(D2590:H2590),LN(Calculations!$B$2))),0)</f>
        <v>4.0466797057981833E-4</v>
      </c>
    </row>
    <row r="2591" spans="1:9" x14ac:dyDescent="0.35">
      <c r="A2591">
        <v>-88</v>
      </c>
      <c r="B2591">
        <v>29.5</v>
      </c>
      <c r="C2591">
        <f>ASIN(SQRT((SIN(RADIANS(PARAMETERS!$D$8-B2591)/2)*SIN(RADIANS(PARAMETERS!$D$8-B2591)/2))+(COS(RADIANS(B2591))*COS(RADIANS(PARAMETERS!$D$8))*SIN(RADIANS(PARAMETERS!$D$9-A2591)/2)*SIN(RADIANS(PARAMETERS!$D$9-A2591)/2))))*2*3958.756</f>
        <v>1991.4344817609863</v>
      </c>
      <c r="D2591">
        <v>7.9135117530823003</v>
      </c>
      <c r="E2591">
        <v>12.376695632935</v>
      </c>
      <c r="F2591">
        <v>18.870454788208001</v>
      </c>
      <c r="G2591">
        <v>24.389162063598999</v>
      </c>
      <c r="H2591">
        <v>31.267986297606999</v>
      </c>
      <c r="I2591" s="10">
        <f>IFERROR(EXP(TREND(LN($D$1:$H$1),LN(D2591:H2591),LN(Calculations!$B$2))),0)</f>
        <v>4.5950933682842505E-4</v>
      </c>
    </row>
    <row r="2592" spans="1:9" x14ac:dyDescent="0.35">
      <c r="A2592">
        <v>-87.5</v>
      </c>
      <c r="B2592">
        <v>29.5</v>
      </c>
      <c r="C2592">
        <f>ASIN(SQRT((SIN(RADIANS(PARAMETERS!$D$8-B2592)/2)*SIN(RADIANS(PARAMETERS!$D$8-B2592)/2))+(COS(RADIANS(B2592))*COS(RADIANS(PARAMETERS!$D$8))*SIN(RADIANS(PARAMETERS!$D$9-A2592)/2)*SIN(RADIANS(PARAMETERS!$D$9-A2592)/2))))*2*3958.756</f>
        <v>1963.8617885753977</v>
      </c>
      <c r="D2592">
        <v>8.1689205169678001</v>
      </c>
      <c r="E2592">
        <v>12.762451171875</v>
      </c>
      <c r="F2592">
        <v>19.585683822631999</v>
      </c>
      <c r="G2592">
        <v>25.413984298706001</v>
      </c>
      <c r="H2592">
        <v>32.429821014403998</v>
      </c>
      <c r="I2592" s="10">
        <f>IFERROR(EXP(TREND(LN($D$1:$H$1),LN(D2592:H2592),LN(Calculations!$B$2))),0)</f>
        <v>4.9003036595427385E-4</v>
      </c>
    </row>
    <row r="2593" spans="1:9" x14ac:dyDescent="0.35">
      <c r="A2593">
        <v>-87</v>
      </c>
      <c r="B2593">
        <v>29.5</v>
      </c>
      <c r="C2593">
        <f>ASIN(SQRT((SIN(RADIANS(PARAMETERS!$D$8-B2593)/2)*SIN(RADIANS(PARAMETERS!$D$8-B2593)/2))+(COS(RADIANS(B2593))*COS(RADIANS(PARAMETERS!$D$8))*SIN(RADIANS(PARAMETERS!$D$9-A2593)/2)*SIN(RADIANS(PARAMETERS!$D$9-A2593)/2))))*2*3958.756</f>
        <v>1936.409893607675</v>
      </c>
      <c r="D2593">
        <v>7.9840931892395002</v>
      </c>
      <c r="E2593">
        <v>12.529697418213001</v>
      </c>
      <c r="F2593">
        <v>19.224613189696999</v>
      </c>
      <c r="G2593">
        <v>24.942405700683999</v>
      </c>
      <c r="H2593">
        <v>31.955955505371001</v>
      </c>
      <c r="I2593" s="10">
        <f>IFERROR(EXP(TREND(LN($D$1:$H$1),LN(D2593:H2593),LN(Calculations!$B$2))),0)</f>
        <v>4.7712376753285984E-4</v>
      </c>
    </row>
    <row r="2594" spans="1:9" x14ac:dyDescent="0.35">
      <c r="A2594">
        <v>-86.5</v>
      </c>
      <c r="B2594">
        <v>29.5</v>
      </c>
      <c r="C2594">
        <f>ASIN(SQRT((SIN(RADIANS(PARAMETERS!$D$8-B2594)/2)*SIN(RADIANS(PARAMETERS!$D$8-B2594)/2))+(COS(RADIANS(B2594))*COS(RADIANS(PARAMETERS!$D$8))*SIN(RADIANS(PARAMETERS!$D$9-A2594)/2)*SIN(RADIANS(PARAMETERS!$D$9-A2594)/2))))*2*3958.756</f>
        <v>1909.084356866736</v>
      </c>
      <c r="D2594">
        <v>7.3343315124512003</v>
      </c>
      <c r="E2594">
        <v>11.638185501099001</v>
      </c>
      <c r="F2594">
        <v>17.735830307006999</v>
      </c>
      <c r="G2594">
        <v>22.91593170166</v>
      </c>
      <c r="H2594">
        <v>29.772432327271002</v>
      </c>
      <c r="I2594" s="10">
        <f>IFERROR(EXP(TREND(LN($D$1:$H$1),LN(D2594:H2594),LN(Calculations!$B$2))),0)</f>
        <v>4.2103616647200704E-4</v>
      </c>
    </row>
    <row r="2595" spans="1:9" x14ac:dyDescent="0.35">
      <c r="A2595">
        <v>-86</v>
      </c>
      <c r="B2595">
        <v>29.5</v>
      </c>
      <c r="C2595">
        <f>ASIN(SQRT((SIN(RADIANS(PARAMETERS!$D$8-B2595)/2)*SIN(RADIANS(PARAMETERS!$D$8-B2595)/2))+(COS(RADIANS(B2595))*COS(RADIANS(PARAMETERS!$D$8))*SIN(RADIANS(PARAMETERS!$D$9-A2595)/2)*SIN(RADIANS(PARAMETERS!$D$9-A2595)/2))))*2*3958.756</f>
        <v>1881.891028804635</v>
      </c>
      <c r="D2595">
        <v>6.3767437934875</v>
      </c>
      <c r="E2595">
        <v>9.9829730987549006</v>
      </c>
      <c r="F2595">
        <v>15.483270645141999</v>
      </c>
      <c r="G2595">
        <v>19.855081558228001</v>
      </c>
      <c r="H2595">
        <v>26.410339355468999</v>
      </c>
      <c r="I2595" s="10">
        <f>IFERROR(EXP(TREND(LN($D$1:$H$1),LN(D2595:H2595),LN(Calculations!$B$2))),0)</f>
        <v>3.4084569927152062E-4</v>
      </c>
    </row>
    <row r="2596" spans="1:9" x14ac:dyDescent="0.35">
      <c r="A2596">
        <v>-85.5</v>
      </c>
      <c r="B2596">
        <v>29.5</v>
      </c>
      <c r="C2596">
        <f>ASIN(SQRT((SIN(RADIANS(PARAMETERS!$D$8-B2596)/2)*SIN(RADIANS(PARAMETERS!$D$8-B2596)/2))+(COS(RADIANS(B2596))*COS(RADIANS(PARAMETERS!$D$8))*SIN(RADIANS(PARAMETERS!$D$9-A2596)/2)*SIN(RADIANS(PARAMETERS!$D$9-A2596)/2))))*2*3958.756</f>
        <v>1854.8360676962693</v>
      </c>
      <c r="D2596">
        <v>5.3924551010131996</v>
      </c>
      <c r="E2596">
        <v>8.2604494094849006</v>
      </c>
      <c r="F2596">
        <v>13.100395202636999</v>
      </c>
      <c r="G2596">
        <v>16.615993499756001</v>
      </c>
      <c r="H2596">
        <v>21.961889266968001</v>
      </c>
      <c r="I2596" s="10">
        <f>IFERROR(EXP(TREND(LN($D$1:$H$1),LN(D2596:H2596),LN(Calculations!$B$2))),0)</f>
        <v>2.5366588618664471E-4</v>
      </c>
    </row>
    <row r="2597" spans="1:9" x14ac:dyDescent="0.35">
      <c r="A2597">
        <v>-85</v>
      </c>
      <c r="B2597">
        <v>29.5</v>
      </c>
      <c r="C2597">
        <f>ASIN(SQRT((SIN(RADIANS(PARAMETERS!$D$8-B2597)/2)*SIN(RADIANS(PARAMETERS!$D$8-B2597)/2))+(COS(RADIANS(B2597))*COS(RADIANS(PARAMETERS!$D$8))*SIN(RADIANS(PARAMETERS!$D$9-A2597)/2)*SIN(RADIANS(PARAMETERS!$D$9-A2597)/2))))*2*3958.756</f>
        <v>1827.9259580404414</v>
      </c>
      <c r="D2597">
        <v>4.2840394973754998</v>
      </c>
      <c r="E2597">
        <v>6.6933727264404004</v>
      </c>
      <c r="F2597">
        <v>10.756959915161</v>
      </c>
      <c r="G2597">
        <v>13.663974761963001</v>
      </c>
      <c r="H2597">
        <v>17.806089401245</v>
      </c>
      <c r="I2597" s="10">
        <f>IFERROR(EXP(TREND(LN($D$1:$H$1),LN(D2597:H2597),LN(Calculations!$B$2))),0)</f>
        <v>1.8708749277267348E-4</v>
      </c>
    </row>
    <row r="2598" spans="1:9" x14ac:dyDescent="0.35">
      <c r="A2598">
        <v>-84.5</v>
      </c>
      <c r="B2598">
        <v>29.5</v>
      </c>
      <c r="C2598">
        <f>ASIN(SQRT((SIN(RADIANS(PARAMETERS!$D$8-B2598)/2)*SIN(RADIANS(PARAMETERS!$D$8-B2598)/2))+(COS(RADIANS(B2598))*COS(RADIANS(PARAMETERS!$D$8))*SIN(RADIANS(PARAMETERS!$D$9-A2598)/2)*SIN(RADIANS(PARAMETERS!$D$9-A2598)/2))))*2*3958.756</f>
        <v>1801.1675300231395</v>
      </c>
      <c r="D2598">
        <v>3.4418013095856002</v>
      </c>
      <c r="E2598">
        <v>5.5349621772765998</v>
      </c>
      <c r="F2598">
        <v>8.7338762283325</v>
      </c>
      <c r="G2598">
        <v>11.508328437805</v>
      </c>
      <c r="H2598">
        <v>14.799859046936</v>
      </c>
      <c r="I2598" s="10">
        <f>IFERROR(EXP(TREND(LN($D$1:$H$1),LN(D2598:H2598),LN(Calculations!$B$2))),0)</f>
        <v>1.4420301739751992E-4</v>
      </c>
    </row>
    <row r="2599" spans="1:9" x14ac:dyDescent="0.35">
      <c r="A2599">
        <v>-84</v>
      </c>
      <c r="B2599">
        <v>29.5</v>
      </c>
      <c r="C2599">
        <f>ASIN(SQRT((SIN(RADIANS(PARAMETERS!$D$8-B2599)/2)*SIN(RADIANS(PARAMETERS!$D$8-B2599)/2))+(COS(RADIANS(B2599))*COS(RADIANS(PARAMETERS!$D$8))*SIN(RADIANS(PARAMETERS!$D$9-A2599)/2)*SIN(RADIANS(PARAMETERS!$D$9-A2599)/2))))*2*3958.756</f>
        <v>1774.5679800806799</v>
      </c>
      <c r="D2599">
        <v>2.9307572841643998</v>
      </c>
      <c r="E2599">
        <v>4.7318620681762997</v>
      </c>
      <c r="F2599">
        <v>7.4649152755737003</v>
      </c>
      <c r="G2599">
        <v>9.7606410980225</v>
      </c>
      <c r="H2599">
        <v>12.879668235779</v>
      </c>
      <c r="I2599" s="10">
        <f>IFERROR(EXP(TREND(LN($D$1:$H$1),LN(D2599:H2599),LN(Calculations!$B$2))),0)</f>
        <v>1.1528452554920338E-4</v>
      </c>
    </row>
    <row r="2600" spans="1:9" x14ac:dyDescent="0.35">
      <c r="A2600">
        <v>-83.5</v>
      </c>
      <c r="B2600">
        <v>29.5</v>
      </c>
      <c r="C2600">
        <f>ASIN(SQRT((SIN(RADIANS(PARAMETERS!$D$8-B2600)/2)*SIN(RADIANS(PARAMETERS!$D$8-B2600)/2))+(COS(RADIANS(B2600))*COS(RADIANS(PARAMETERS!$D$8))*SIN(RADIANS(PARAMETERS!$D$9-A2600)/2)*SIN(RADIANS(PARAMETERS!$D$9-A2600)/2))))*2*3958.756</f>
        <v>1748.1348925957718</v>
      </c>
      <c r="D2600">
        <v>2.6366133689879998</v>
      </c>
      <c r="E2600">
        <v>4.2131733894348002</v>
      </c>
      <c r="F2600">
        <v>6.7439541816710999</v>
      </c>
      <c r="G2600">
        <v>8.7622556686400994</v>
      </c>
      <c r="H2600">
        <v>11.79320526123</v>
      </c>
      <c r="I2600" s="10">
        <f>IFERROR(EXP(TREND(LN($D$1:$H$1),LN(D2600:H2600),LN(Calculations!$B$2))),0)</f>
        <v>1.0069536757296534E-4</v>
      </c>
    </row>
    <row r="2601" spans="1:9" x14ac:dyDescent="0.35">
      <c r="A2601">
        <v>-83</v>
      </c>
      <c r="B2601">
        <v>29.5</v>
      </c>
      <c r="C2601">
        <f>ASIN(SQRT((SIN(RADIANS(PARAMETERS!$D$8-B2601)/2)*SIN(RADIANS(PARAMETERS!$D$8-B2601)/2))+(COS(RADIANS(B2601))*COS(RADIANS(PARAMETERS!$D$8))*SIN(RADIANS(PARAMETERS!$D$9-A2601)/2)*SIN(RADIANS(PARAMETERS!$D$9-A2601)/2))))*2*3958.756</f>
        <v>1721.8762627533074</v>
      </c>
      <c r="D2601">
        <v>2.4123315811157</v>
      </c>
      <c r="E2601">
        <v>3.8363173007964999</v>
      </c>
      <c r="F2601">
        <v>6.2383904457092001</v>
      </c>
      <c r="G2601">
        <v>8.0851421356200994</v>
      </c>
      <c r="H2601">
        <v>10.960476875305</v>
      </c>
      <c r="I2601" s="10">
        <f>IFERROR(EXP(TREND(LN($D$1:$H$1),LN(D2601:H2601),LN(Calculations!$B$2))),0)</f>
        <v>9.1422941339214483E-5</v>
      </c>
    </row>
    <row r="2602" spans="1:9" x14ac:dyDescent="0.35">
      <c r="A2602">
        <v>-82.5</v>
      </c>
      <c r="B2602">
        <v>29.5</v>
      </c>
      <c r="C2602">
        <f>ASIN(SQRT((SIN(RADIANS(PARAMETERS!$D$8-B2602)/2)*SIN(RADIANS(PARAMETERS!$D$8-B2602)/2))+(COS(RADIANS(B2602))*COS(RADIANS(PARAMETERS!$D$8))*SIN(RADIANS(PARAMETERS!$D$9-A2602)/2)*SIN(RADIANS(PARAMETERS!$D$9-A2602)/2))))*2*3958.756</f>
        <v>1695.8005205744769</v>
      </c>
      <c r="D2602">
        <v>2.2768664360046</v>
      </c>
      <c r="E2602">
        <v>3.6230490207671999</v>
      </c>
      <c r="F2602">
        <v>5.9704155921936</v>
      </c>
      <c r="G2602">
        <v>7.7471404075623003</v>
      </c>
      <c r="H2602">
        <v>10.517087936400999</v>
      </c>
      <c r="I2602" s="10">
        <f>IFERROR(EXP(TREND(LN($D$1:$H$1),LN(D2602:H2602),LN(Calculations!$B$2))),0)</f>
        <v>8.7835488977195311E-5</v>
      </c>
    </row>
    <row r="2603" spans="1:9" x14ac:dyDescent="0.35">
      <c r="A2603">
        <v>-82</v>
      </c>
      <c r="B2603">
        <v>29.5</v>
      </c>
      <c r="C2603">
        <f>ASIN(SQRT((SIN(RADIANS(PARAMETERS!$D$8-B2603)/2)*SIN(RADIANS(PARAMETERS!$D$8-B2603)/2))+(COS(RADIANS(B2603))*COS(RADIANS(PARAMETERS!$D$8))*SIN(RADIANS(PARAMETERS!$D$9-A2603)/2)*SIN(RADIANS(PARAMETERS!$D$9-A2603)/2))))*2*3958.756</f>
        <v>1669.9165561371394</v>
      </c>
      <c r="D2603">
        <v>2.1754322052002002</v>
      </c>
      <c r="E2603">
        <v>3.5012691020965998</v>
      </c>
      <c r="F2603">
        <v>5.8360533714293998</v>
      </c>
      <c r="G2603">
        <v>7.6014723777770996</v>
      </c>
      <c r="H2603">
        <v>10.365207672119</v>
      </c>
      <c r="I2603" s="10">
        <f>IFERROR(EXP(TREND(LN($D$1:$H$1),LN(D2603:H2603),LN(Calculations!$B$2))),0)</f>
        <v>8.8961150941687647E-5</v>
      </c>
    </row>
    <row r="2604" spans="1:9" x14ac:dyDescent="0.35">
      <c r="A2604">
        <v>-81.5</v>
      </c>
      <c r="B2604">
        <v>29.5</v>
      </c>
      <c r="C2604">
        <f>ASIN(SQRT((SIN(RADIANS(PARAMETERS!$D$8-B2604)/2)*SIN(RADIANS(PARAMETERS!$D$8-B2604)/2))+(COS(RADIANS(B2604))*COS(RADIANS(PARAMETERS!$D$8))*SIN(RADIANS(PARAMETERS!$D$9-A2604)/2)*SIN(RADIANS(PARAMETERS!$D$9-A2604)/2))))*2*3958.756</f>
        <v>1644.2337459769949</v>
      </c>
      <c r="D2604">
        <v>2.1783742904663002</v>
      </c>
      <c r="E2604">
        <v>3.5206933021545002</v>
      </c>
      <c r="F2604">
        <v>5.8905000686645996</v>
      </c>
      <c r="G2604">
        <v>7.7027649879456002</v>
      </c>
      <c r="H2604">
        <v>10.552139282226999</v>
      </c>
      <c r="I2604" s="10">
        <f>IFERROR(EXP(TREND(LN($D$1:$H$1),LN(D2604:H2604),LN(Calculations!$B$2))),0)</f>
        <v>9.2569019410016808E-5</v>
      </c>
    </row>
    <row r="2605" spans="1:9" x14ac:dyDescent="0.35">
      <c r="A2605">
        <v>-81</v>
      </c>
      <c r="B2605">
        <v>29.5</v>
      </c>
      <c r="C2605">
        <f>ASIN(SQRT((SIN(RADIANS(PARAMETERS!$D$8-B2605)/2)*SIN(RADIANS(PARAMETERS!$D$8-B2605)/2))+(COS(RADIANS(B2605))*COS(RADIANS(PARAMETERS!$D$8))*SIN(RADIANS(PARAMETERS!$D$9-A2605)/2)*SIN(RADIANS(PARAMETERS!$D$9-A2605)/2))))*2*3958.756</f>
        <v>1618.7619806472583</v>
      </c>
      <c r="D2605">
        <v>2.2310578823089999</v>
      </c>
      <c r="E2605">
        <v>3.6014001369475999</v>
      </c>
      <c r="F2605">
        <v>6.0236420631409002</v>
      </c>
      <c r="G2605">
        <v>7.9007115364075</v>
      </c>
      <c r="H2605">
        <v>10.861760139465</v>
      </c>
      <c r="I2605" s="10">
        <f>IFERROR(EXP(TREND(LN($D$1:$H$1),LN(D2605:H2605),LN(Calculations!$B$2))),0)</f>
        <v>9.6583818373398826E-5</v>
      </c>
    </row>
    <row r="2606" spans="1:9" x14ac:dyDescent="0.35">
      <c r="A2606">
        <v>-80.5</v>
      </c>
      <c r="B2606">
        <v>29.5</v>
      </c>
      <c r="C2606">
        <f>ASIN(SQRT((SIN(RADIANS(PARAMETERS!$D$8-B2606)/2)*SIN(RADIANS(PARAMETERS!$D$8-B2606)/2))+(COS(RADIANS(B2606))*COS(RADIANS(PARAMETERS!$D$8))*SIN(RADIANS(PARAMETERS!$D$9-A2606)/2)*SIN(RADIANS(PARAMETERS!$D$9-A2606)/2))))*2*3958.756</f>
        <v>1593.5116933938846</v>
      </c>
      <c r="D2606">
        <v>2.1939563751221001</v>
      </c>
      <c r="E2606">
        <v>3.5633945465088002</v>
      </c>
      <c r="F2606">
        <v>5.9891152381896999</v>
      </c>
      <c r="G2606">
        <v>7.8735604286193999</v>
      </c>
      <c r="H2606">
        <v>10.853762626648001</v>
      </c>
      <c r="I2606" s="10">
        <f>IFERROR(EXP(TREND(LN($D$1:$H$1),LN(D2606:H2606),LN(Calculations!$B$2))),0)</f>
        <v>9.7971998960083722E-5</v>
      </c>
    </row>
    <row r="2607" spans="1:9" x14ac:dyDescent="0.35">
      <c r="A2607">
        <v>-80</v>
      </c>
      <c r="B2607">
        <v>29.5</v>
      </c>
      <c r="C2607">
        <f>ASIN(SQRT((SIN(RADIANS(PARAMETERS!$D$8-B2607)/2)*SIN(RADIANS(PARAMETERS!$D$8-B2607)/2))+(COS(RADIANS(B2607))*COS(RADIANS(PARAMETERS!$D$8))*SIN(RADIANS(PARAMETERS!$D$9-A2607)/2)*SIN(RADIANS(PARAMETERS!$D$9-A2607)/2))))*2*3958.756</f>
        <v>1568.4938898781209</v>
      </c>
      <c r="D2607">
        <v>2.0819473266602002</v>
      </c>
      <c r="E2607">
        <v>3.4217879772186</v>
      </c>
      <c r="F2607">
        <v>5.8003368377686</v>
      </c>
      <c r="G2607">
        <v>7.6339097023009996</v>
      </c>
      <c r="H2607">
        <v>10.537208557129</v>
      </c>
      <c r="I2607" s="10">
        <f>IFERROR(EXP(TREND(LN($D$1:$H$1),LN(D2607:H2607),LN(Calculations!$B$2))),0)</f>
        <v>9.6367498984484856E-5</v>
      </c>
    </row>
    <row r="2608" spans="1:9" x14ac:dyDescent="0.35">
      <c r="A2608">
        <v>-79.5</v>
      </c>
      <c r="B2608">
        <v>29.5</v>
      </c>
      <c r="C2608">
        <f>ASIN(SQRT((SIN(RADIANS(PARAMETERS!$D$8-B2608)/2)*SIN(RADIANS(PARAMETERS!$D$8-B2608)/2))+(COS(RADIANS(B2608))*COS(RADIANS(PARAMETERS!$D$8))*SIN(RADIANS(PARAMETERS!$D$9-A2608)/2)*SIN(RADIANS(PARAMETERS!$D$9-A2608)/2))))*2*3958.756</f>
        <v>1543.720178847642</v>
      </c>
      <c r="D2608">
        <v>1.9164806604385001</v>
      </c>
      <c r="E2608">
        <v>3.1980674266814999</v>
      </c>
      <c r="F2608">
        <v>5.4812521934509002</v>
      </c>
      <c r="G2608">
        <v>7.2109804153442001</v>
      </c>
      <c r="H2608">
        <v>9.9486122131347994</v>
      </c>
      <c r="I2608" s="10">
        <f>IFERROR(EXP(TREND(LN($D$1:$H$1),LN(D2608:H2608),LN(Calculations!$B$2))),0)</f>
        <v>9.1790216836085031E-5</v>
      </c>
    </row>
    <row r="2609" spans="1:9" x14ac:dyDescent="0.35">
      <c r="A2609">
        <v>-79</v>
      </c>
      <c r="B2609">
        <v>29.5</v>
      </c>
      <c r="C2609">
        <f>ASIN(SQRT((SIN(RADIANS(PARAMETERS!$D$8-B2609)/2)*SIN(RADIANS(PARAMETERS!$D$8-B2609)/2))+(COS(RADIANS(B2609))*COS(RADIANS(PARAMETERS!$D$8))*SIN(RADIANS(PARAMETERS!$D$9-A2609)/2)*SIN(RADIANS(PARAMETERS!$D$9-A2609)/2))))*2*3958.756</f>
        <v>1519.202803620967</v>
      </c>
      <c r="D2609">
        <v>1.7271516323089999</v>
      </c>
      <c r="E2609">
        <v>2.9267284870147998</v>
      </c>
      <c r="F2609">
        <v>5.0785937309265003</v>
      </c>
      <c r="G2609">
        <v>6.6671729087829998</v>
      </c>
      <c r="H2609">
        <v>9.1753520965575994</v>
      </c>
      <c r="I2609" s="10">
        <f>IFERROR(EXP(TREND(LN($D$1:$H$1),LN(D2609:H2609),LN(Calculations!$B$2))),0)</f>
        <v>8.4890541923580767E-5</v>
      </c>
    </row>
    <row r="2610" spans="1:9" x14ac:dyDescent="0.35">
      <c r="A2610">
        <v>-78.5</v>
      </c>
      <c r="B2610">
        <v>29.5</v>
      </c>
      <c r="C2610">
        <f>ASIN(SQRT((SIN(RADIANS(PARAMETERS!$D$8-B2610)/2)*SIN(RADIANS(PARAMETERS!$D$8-B2610)/2))+(COS(RADIANS(B2610))*COS(RADIANS(PARAMETERS!$D$8))*SIN(RADIANS(PARAMETERS!$D$9-A2610)/2)*SIN(RADIANS(PARAMETERS!$D$9-A2610)/2))))*2*3958.756</f>
        <v>1494.9546742064215</v>
      </c>
      <c r="D2610">
        <v>1.5158587694168</v>
      </c>
      <c r="E2610">
        <v>2.6096596717834002</v>
      </c>
      <c r="F2610">
        <v>4.4943671226501003</v>
      </c>
      <c r="G2610">
        <v>6.0157771110534997</v>
      </c>
      <c r="H2610">
        <v>8.2447080612183008</v>
      </c>
      <c r="I2610" s="10">
        <f>IFERROR(EXP(TREND(LN($D$1:$H$1),LN(D2610:H2610),LN(Calculations!$B$2))),0)</f>
        <v>7.5304366394766655E-5</v>
      </c>
    </row>
    <row r="2611" spans="1:9" x14ac:dyDescent="0.35">
      <c r="A2611">
        <v>-78</v>
      </c>
      <c r="B2611">
        <v>29.5</v>
      </c>
      <c r="C2611">
        <f>ASIN(SQRT((SIN(RADIANS(PARAMETERS!$D$8-B2611)/2)*SIN(RADIANS(PARAMETERS!$D$8-B2611)/2))+(COS(RADIANS(B2611))*COS(RADIANS(PARAMETERS!$D$8))*SIN(RADIANS(PARAMETERS!$D$9-A2611)/2)*SIN(RADIANS(PARAMETERS!$D$9-A2611)/2))))*2*3958.756</f>
        <v>1470.9893998257207</v>
      </c>
      <c r="D2611">
        <v>1.2858567237853999</v>
      </c>
      <c r="E2611">
        <v>2.2519130706786998</v>
      </c>
      <c r="F2611">
        <v>3.8447957038878999</v>
      </c>
      <c r="G2611">
        <v>5.2761268615723003</v>
      </c>
      <c r="H2611">
        <v>7.1929807662964</v>
      </c>
      <c r="I2611" s="10">
        <f>IFERROR(EXP(TREND(LN($D$1:$H$1),LN(D2611:H2611),LN(Calculations!$B$2))),0)</f>
        <v>6.4831126188590708E-5</v>
      </c>
    </row>
    <row r="2612" spans="1:9" x14ac:dyDescent="0.35">
      <c r="A2612">
        <v>-77.5</v>
      </c>
      <c r="B2612">
        <v>29.5</v>
      </c>
      <c r="C2612">
        <f>ASIN(SQRT((SIN(RADIANS(PARAMETERS!$D$8-B2612)/2)*SIN(RADIANS(PARAMETERS!$D$8-B2612)/2))+(COS(RADIANS(B2612))*COS(RADIANS(PARAMETERS!$D$8))*SIN(RADIANS(PARAMETERS!$D$9-A2612)/2)*SIN(RADIANS(PARAMETERS!$D$9-A2612)/2))))*2*3958.756</f>
        <v>1447.3213215524841</v>
      </c>
      <c r="D2612">
        <v>1.03790974617</v>
      </c>
      <c r="E2612">
        <v>1.7843359708786</v>
      </c>
      <c r="F2612">
        <v>3.1398127079010001</v>
      </c>
      <c r="G2612">
        <v>4.3221321105956996</v>
      </c>
      <c r="H2612">
        <v>6.0396199226379004</v>
      </c>
      <c r="I2612" s="10">
        <f>IFERROR(EXP(TREND(LN($D$1:$H$1),LN(D2612:H2612),LN(Calculations!$B$2))),0)</f>
        <v>5.3189733443421802E-5</v>
      </c>
    </row>
    <row r="2613" spans="1:9" x14ac:dyDescent="0.35">
      <c r="A2613">
        <v>-77</v>
      </c>
      <c r="B2613">
        <v>29.5</v>
      </c>
      <c r="C2613">
        <f>ASIN(SQRT((SIN(RADIANS(PARAMETERS!$D$8-B2613)/2)*SIN(RADIANS(PARAMETERS!$D$8-B2613)/2))+(COS(RADIANS(B2613))*COS(RADIANS(PARAMETERS!$D$8))*SIN(RADIANS(PARAMETERS!$D$9-A2613)/2)*SIN(RADIANS(PARAMETERS!$D$9-A2613)/2))))*2*3958.756</f>
        <v>1423.9655447066807</v>
      </c>
      <c r="D2613">
        <v>0.74131727218627996</v>
      </c>
      <c r="E2613">
        <v>1.2520250082016</v>
      </c>
      <c r="F2613">
        <v>2.3006749153136998</v>
      </c>
      <c r="G2613">
        <v>3.1499741077422998</v>
      </c>
      <c r="H2613">
        <v>4.5542674064636</v>
      </c>
      <c r="I2613" s="10">
        <f>IFERROR(EXP(TREND(LN($D$1:$H$1),LN(D2613:H2613),LN(Calculations!$B$2))),0)</f>
        <v>3.9182901744490559E-5</v>
      </c>
    </row>
    <row r="2614" spans="1:9" x14ac:dyDescent="0.35">
      <c r="A2614">
        <v>-76.5</v>
      </c>
      <c r="B2614">
        <v>29.5</v>
      </c>
      <c r="C2614">
        <f>ASIN(SQRT((SIN(RADIANS(PARAMETERS!$D$8-B2614)/2)*SIN(RADIANS(PARAMETERS!$D$8-B2614)/2))+(COS(RADIANS(B2614))*COS(RADIANS(PARAMETERS!$D$8))*SIN(RADIANS(PARAMETERS!$D$9-A2614)/2)*SIN(RADIANS(PARAMETERS!$D$9-A2614)/2))))*2*3958.756</f>
        <v>1400.9379705665131</v>
      </c>
      <c r="D2614">
        <v>0.44977614283562001</v>
      </c>
      <c r="E2614">
        <v>0.74849182367324996</v>
      </c>
      <c r="F2614">
        <v>1.3570332527161</v>
      </c>
      <c r="G2614">
        <v>1.9487663507462001</v>
      </c>
      <c r="H2614">
        <v>2.8616859912871999</v>
      </c>
      <c r="I2614" s="10">
        <f>IFERROR(EXP(TREND(LN($D$1:$H$1),LN(D2614:H2614),LN(Calculations!$B$2))),0)</f>
        <v>2.2664239285257226E-5</v>
      </c>
    </row>
    <row r="2615" spans="1:9" x14ac:dyDescent="0.35">
      <c r="A2615">
        <v>-76</v>
      </c>
      <c r="B2615">
        <v>29.5</v>
      </c>
      <c r="C2615">
        <f>ASIN(SQRT((SIN(RADIANS(PARAMETERS!$D$8-B2615)/2)*SIN(RADIANS(PARAMETERS!$D$8-B2615)/2))+(COS(RADIANS(B2615))*COS(RADIANS(PARAMETERS!$D$8))*SIN(RADIANS(PARAMETERS!$D$9-A2615)/2)*SIN(RADIANS(PARAMETERS!$D$9-A2615)/2))))*2*3958.756</f>
        <v>1378.2553268688177</v>
      </c>
      <c r="D2615">
        <v>0.22494815289973999</v>
      </c>
      <c r="E2615">
        <v>0.37057450413704002</v>
      </c>
      <c r="F2615">
        <v>0.66395944356918002</v>
      </c>
      <c r="G2615">
        <v>0.94664275646210005</v>
      </c>
      <c r="H2615">
        <v>1.4352945089339999</v>
      </c>
      <c r="I2615" s="10">
        <f>IFERROR(EXP(TREND(LN($D$1:$H$1),LN(D2615:H2615),LN(Calculations!$B$2))),0)</f>
        <v>9.3359065086833846E-6</v>
      </c>
    </row>
    <row r="2616" spans="1:9" x14ac:dyDescent="0.35">
      <c r="A2616">
        <v>-75.5</v>
      </c>
      <c r="B2616">
        <v>29.5</v>
      </c>
      <c r="C2616">
        <f>ASIN(SQRT((SIN(RADIANS(PARAMETERS!$D$8-B2616)/2)*SIN(RADIANS(PARAMETERS!$D$8-B2616)/2))+(COS(RADIANS(B2616))*COS(RADIANS(PARAMETERS!$D$8))*SIN(RADIANS(PARAMETERS!$D$9-A2616)/2)*SIN(RADIANS(PARAMETERS!$D$9-A2616)/2))))*2*3958.756</f>
        <v>1355.9351964673713</v>
      </c>
      <c r="D2616">
        <v>5.4027527570724002E-2</v>
      </c>
      <c r="E2616">
        <v>8.8443480432033997E-2</v>
      </c>
      <c r="F2616">
        <v>0.15729977190495001</v>
      </c>
      <c r="G2616">
        <v>0.22326675057411</v>
      </c>
      <c r="H2616">
        <v>0.33673822879790999</v>
      </c>
      <c r="I2616" s="10">
        <f>IFERROR(EXP(TREND(LN($D$1:$H$1),LN(D2616:H2616),LN(Calculations!$B$2))),0)</f>
        <v>1.4493184140419425E-6</v>
      </c>
    </row>
    <row r="2617" spans="1:9" x14ac:dyDescent="0.35">
      <c r="A2617">
        <v>-75</v>
      </c>
      <c r="B2617">
        <v>29.5</v>
      </c>
      <c r="C2617">
        <f>ASIN(SQRT((SIN(RADIANS(PARAMETERS!$D$8-B2617)/2)*SIN(RADIANS(PARAMETERS!$D$8-B2617)/2))+(COS(RADIANS(B2617))*COS(RADIANS(PARAMETERS!$D$8))*SIN(RADIANS(PARAMETERS!$D$9-A2617)/2)*SIN(RADIANS(PARAMETERS!$D$9-A2617)/2))))*2*3958.756</f>
        <v>1333.9960434055035</v>
      </c>
      <c r="D2617">
        <v>0</v>
      </c>
      <c r="E2617">
        <v>0</v>
      </c>
      <c r="F2617">
        <v>0</v>
      </c>
      <c r="G2617">
        <v>0</v>
      </c>
      <c r="H2617">
        <v>0</v>
      </c>
      <c r="I2617" s="10">
        <f>IFERROR(EXP(TREND(LN($D$1:$H$1),LN(D2617:H2617),LN(Calculations!$B$2))),0)</f>
        <v>0</v>
      </c>
    </row>
    <row r="2618" spans="1:9" x14ac:dyDescent="0.35">
      <c r="A2618">
        <v>-74.5</v>
      </c>
      <c r="B2618">
        <v>29.5</v>
      </c>
      <c r="C2618">
        <f>ASIN(SQRT((SIN(RADIANS(PARAMETERS!$D$8-B2618)/2)*SIN(RADIANS(PARAMETERS!$D$8-B2618)/2))+(COS(RADIANS(B2618))*COS(RADIANS(PARAMETERS!$D$8))*SIN(RADIANS(PARAMETERS!$D$9-A2618)/2)*SIN(RADIANS(PARAMETERS!$D$9-A2618)/2))))*2*3958.756</f>
        <v>1312.4572355355892</v>
      </c>
      <c r="D2618">
        <v>0</v>
      </c>
      <c r="E2618">
        <v>0</v>
      </c>
      <c r="F2618">
        <v>0</v>
      </c>
      <c r="G2618">
        <v>0</v>
      </c>
      <c r="H2618">
        <v>0</v>
      </c>
      <c r="I2618" s="10">
        <f>IFERROR(EXP(TREND(LN($D$1:$H$1),LN(D2618:H2618),LN(Calculations!$B$2))),0)</f>
        <v>0</v>
      </c>
    </row>
    <row r="2619" spans="1:9" x14ac:dyDescent="0.35">
      <c r="A2619">
        <v>-74</v>
      </c>
      <c r="B2619">
        <v>29.5</v>
      </c>
      <c r="C2619">
        <f>ASIN(SQRT((SIN(RADIANS(PARAMETERS!$D$8-B2619)/2)*SIN(RADIANS(PARAMETERS!$D$8-B2619)/2))+(COS(RADIANS(B2619))*COS(RADIANS(PARAMETERS!$D$8))*SIN(RADIANS(PARAMETERS!$D$9-A2619)/2)*SIN(RADIANS(PARAMETERS!$D$9-A2619)/2))))*2*3958.756</f>
        <v>1291.3390626845064</v>
      </c>
      <c r="D2619">
        <v>0</v>
      </c>
      <c r="E2619">
        <v>0</v>
      </c>
      <c r="F2619">
        <v>0</v>
      </c>
      <c r="G2619">
        <v>0</v>
      </c>
      <c r="H2619">
        <v>0</v>
      </c>
      <c r="I2619" s="10">
        <f>IFERROR(EXP(TREND(LN($D$1:$H$1),LN(D2619:H2619),LN(Calculations!$B$2))),0)</f>
        <v>0</v>
      </c>
    </row>
    <row r="2620" spans="1:9" x14ac:dyDescent="0.35">
      <c r="A2620">
        <v>-73.5</v>
      </c>
      <c r="B2620">
        <v>29.5</v>
      </c>
      <c r="C2620">
        <f>ASIN(SQRT((SIN(RADIANS(PARAMETERS!$D$8-B2620)/2)*SIN(RADIANS(PARAMETERS!$D$8-B2620)/2))+(COS(RADIANS(B2620))*COS(RADIANS(PARAMETERS!$D$8))*SIN(RADIANS(PARAMETERS!$D$9-A2620)/2)*SIN(RADIANS(PARAMETERS!$D$9-A2620)/2))))*2*3958.756</f>
        <v>1270.6627492230405</v>
      </c>
      <c r="D2620">
        <v>0</v>
      </c>
      <c r="E2620">
        <v>0</v>
      </c>
      <c r="F2620">
        <v>0</v>
      </c>
      <c r="G2620">
        <v>0</v>
      </c>
      <c r="H2620">
        <v>0</v>
      </c>
      <c r="I2620" s="10">
        <f>IFERROR(EXP(TREND(LN($D$1:$H$1),LN(D2620:H2620),LN(Calculations!$B$2))),0)</f>
        <v>0</v>
      </c>
    </row>
    <row r="2621" spans="1:9" x14ac:dyDescent="0.35">
      <c r="A2621">
        <v>-73</v>
      </c>
      <c r="B2621">
        <v>29.5</v>
      </c>
      <c r="C2621">
        <f>ASIN(SQRT((SIN(RADIANS(PARAMETERS!$D$8-B2621)/2)*SIN(RADIANS(PARAMETERS!$D$8-B2621)/2))+(COS(RADIANS(B2621))*COS(RADIANS(PARAMETERS!$D$8))*SIN(RADIANS(PARAMETERS!$D$9-A2621)/2)*SIN(RADIANS(PARAMETERS!$D$9-A2621)/2))))*2*3958.756</f>
        <v>1250.4504597517123</v>
      </c>
      <c r="D2621">
        <v>0</v>
      </c>
      <c r="E2621">
        <v>0</v>
      </c>
      <c r="F2621">
        <v>0</v>
      </c>
      <c r="G2621">
        <v>0</v>
      </c>
      <c r="H2621">
        <v>0</v>
      </c>
      <c r="I2621" s="10">
        <f>IFERROR(EXP(TREND(LN($D$1:$H$1),LN(D2621:H2621),LN(Calculations!$B$2))),0)</f>
        <v>0</v>
      </c>
    </row>
    <row r="2622" spans="1:9" x14ac:dyDescent="0.35">
      <c r="A2622">
        <v>-72.5</v>
      </c>
      <c r="B2622">
        <v>29.5</v>
      </c>
      <c r="C2622">
        <f>ASIN(SQRT((SIN(RADIANS(PARAMETERS!$D$8-B2622)/2)*SIN(RADIANS(PARAMETERS!$D$8-B2622)/2))+(COS(RADIANS(B2622))*COS(RADIANS(PARAMETERS!$D$8))*SIN(RADIANS(PARAMETERS!$D$9-A2622)/2)*SIN(RADIANS(PARAMETERS!$D$9-A2622)/2))))*2*3958.756</f>
        <v>1230.7252964701331</v>
      </c>
      <c r="D2622">
        <v>0</v>
      </c>
      <c r="E2622">
        <v>0</v>
      </c>
      <c r="F2622">
        <v>0</v>
      </c>
      <c r="G2622">
        <v>0</v>
      </c>
      <c r="H2622">
        <v>0</v>
      </c>
      <c r="I2622" s="10">
        <f>IFERROR(EXP(TREND(LN($D$1:$H$1),LN(D2622:H2622),LN(Calculations!$B$2))),0)</f>
        <v>0</v>
      </c>
    </row>
    <row r="2623" spans="1:9" x14ac:dyDescent="0.35">
      <c r="A2623">
        <v>-72</v>
      </c>
      <c r="B2623">
        <v>29.5</v>
      </c>
      <c r="C2623">
        <f>ASIN(SQRT((SIN(RADIANS(PARAMETERS!$D$8-B2623)/2)*SIN(RADIANS(PARAMETERS!$D$8-B2623)/2))+(COS(RADIANS(B2623))*COS(RADIANS(PARAMETERS!$D$8))*SIN(RADIANS(PARAMETERS!$D$9-A2623)/2)*SIN(RADIANS(PARAMETERS!$D$9-A2623)/2))))*2*3958.756</f>
        <v>1211.5112866580021</v>
      </c>
      <c r="D2623">
        <v>0</v>
      </c>
      <c r="E2623">
        <v>0</v>
      </c>
      <c r="F2623">
        <v>0</v>
      </c>
      <c r="G2623">
        <v>0</v>
      </c>
      <c r="H2623">
        <v>0</v>
      </c>
      <c r="I2623" s="10">
        <f>IFERROR(EXP(TREND(LN($D$1:$H$1),LN(D2623:H2623),LN(Calculations!$B$2))),0)</f>
        <v>0</v>
      </c>
    </row>
    <row r="2624" spans="1:9" x14ac:dyDescent="0.35">
      <c r="A2624">
        <v>-71.5</v>
      </c>
      <c r="B2624">
        <v>29.5</v>
      </c>
      <c r="C2624">
        <f>ASIN(SQRT((SIN(RADIANS(PARAMETERS!$D$8-B2624)/2)*SIN(RADIANS(PARAMETERS!$D$8-B2624)/2))+(COS(RADIANS(B2624))*COS(RADIANS(PARAMETERS!$D$8))*SIN(RADIANS(PARAMETERS!$D$9-A2624)/2)*SIN(RADIANS(PARAMETERS!$D$9-A2624)/2))))*2*3958.756</f>
        <v>1192.8333585713103</v>
      </c>
      <c r="D2624">
        <v>0</v>
      </c>
      <c r="E2624">
        <v>0</v>
      </c>
      <c r="F2624">
        <v>0</v>
      </c>
      <c r="G2624">
        <v>0</v>
      </c>
      <c r="H2624">
        <v>0</v>
      </c>
      <c r="I2624" s="10">
        <f>IFERROR(EXP(TREND(LN($D$1:$H$1),LN(D2624:H2624),LN(Calculations!$B$2))),0)</f>
        <v>0</v>
      </c>
    </row>
    <row r="2625" spans="1:9" x14ac:dyDescent="0.35">
      <c r="A2625">
        <v>-71</v>
      </c>
      <c r="B2625">
        <v>29.5</v>
      </c>
      <c r="C2625">
        <f>ASIN(SQRT((SIN(RADIANS(PARAMETERS!$D$8-B2625)/2)*SIN(RADIANS(PARAMETERS!$D$8-B2625)/2))+(COS(RADIANS(B2625))*COS(RADIANS(PARAMETERS!$D$8))*SIN(RADIANS(PARAMETERS!$D$9-A2625)/2)*SIN(RADIANS(PARAMETERS!$D$9-A2625)/2))))*2*3958.756</f>
        <v>1174.7173039574027</v>
      </c>
      <c r="D2625">
        <v>0</v>
      </c>
      <c r="E2625">
        <v>0</v>
      </c>
      <c r="F2625">
        <v>0</v>
      </c>
      <c r="G2625">
        <v>0</v>
      </c>
      <c r="H2625">
        <v>0</v>
      </c>
      <c r="I2625" s="10">
        <f>IFERROR(EXP(TREND(LN($D$1:$H$1),LN(D2625:H2625),LN(Calculations!$B$2))),0)</f>
        <v>0</v>
      </c>
    </row>
    <row r="2626" spans="1:9" x14ac:dyDescent="0.35">
      <c r="A2626">
        <v>-70.5</v>
      </c>
      <c r="B2626">
        <v>29.5</v>
      </c>
      <c r="C2626">
        <f>ASIN(SQRT((SIN(RADIANS(PARAMETERS!$D$8-B2626)/2)*SIN(RADIANS(PARAMETERS!$D$8-B2626)/2))+(COS(RADIANS(B2626))*COS(RADIANS(PARAMETERS!$D$8))*SIN(RADIANS(PARAMETERS!$D$9-A2626)/2)*SIN(RADIANS(PARAMETERS!$D$9-A2626)/2))))*2*3958.756</f>
        <v>1157.1897253294821</v>
      </c>
      <c r="D2626">
        <v>0</v>
      </c>
      <c r="E2626">
        <v>0</v>
      </c>
      <c r="F2626">
        <v>0</v>
      </c>
      <c r="G2626">
        <v>0</v>
      </c>
      <c r="H2626">
        <v>0</v>
      </c>
      <c r="I2626" s="10">
        <f>IFERROR(EXP(TREND(LN($D$1:$H$1),LN(D2626:H2626),LN(Calculations!$B$2))),0)</f>
        <v>0</v>
      </c>
    </row>
    <row r="2627" spans="1:9" x14ac:dyDescent="0.35">
      <c r="A2627">
        <v>-70</v>
      </c>
      <c r="B2627">
        <v>29.5</v>
      </c>
      <c r="C2627">
        <f>ASIN(SQRT((SIN(RADIANS(PARAMETERS!$D$8-B2627)/2)*SIN(RADIANS(PARAMETERS!$D$8-B2627)/2))+(COS(RADIANS(B2627))*COS(RADIANS(PARAMETERS!$D$8))*SIN(RADIANS(PARAMETERS!$D$9-A2627)/2)*SIN(RADIANS(PARAMETERS!$D$9-A2627)/2))))*2*3958.756</f>
        <v>1140.2779661293298</v>
      </c>
      <c r="D2627">
        <v>0</v>
      </c>
      <c r="E2627">
        <v>0</v>
      </c>
      <c r="F2627">
        <v>0</v>
      </c>
      <c r="G2627">
        <v>0</v>
      </c>
      <c r="H2627">
        <v>0</v>
      </c>
      <c r="I2627" s="10">
        <f>IFERROR(EXP(TREND(LN($D$1:$H$1),LN(D2627:H2627),LN(Calculations!$B$2))),0)</f>
        <v>0</v>
      </c>
    </row>
    <row r="2628" spans="1:9" x14ac:dyDescent="0.35">
      <c r="A2628">
        <v>-69.5</v>
      </c>
      <c r="B2628">
        <v>29.5</v>
      </c>
      <c r="C2628">
        <f>ASIN(SQRT((SIN(RADIANS(PARAMETERS!$D$8-B2628)/2)*SIN(RADIANS(PARAMETERS!$D$8-B2628)/2))+(COS(RADIANS(B2628))*COS(RADIANS(PARAMETERS!$D$8))*SIN(RADIANS(PARAMETERS!$D$9-A2628)/2)*SIN(RADIANS(PARAMETERS!$D$9-A2628)/2))))*2*3958.756</f>
        <v>1124.0100219624817</v>
      </c>
      <c r="D2628">
        <v>0</v>
      </c>
      <c r="E2628">
        <v>0</v>
      </c>
      <c r="F2628">
        <v>0</v>
      </c>
      <c r="G2628">
        <v>0</v>
      </c>
      <c r="H2628">
        <v>0</v>
      </c>
      <c r="I2628" s="10">
        <f>IFERROR(EXP(TREND(LN($D$1:$H$1),LN(D2628:H2628),LN(Calculations!$B$2))),0)</f>
        <v>0</v>
      </c>
    </row>
    <row r="2629" spans="1:9" x14ac:dyDescent="0.35">
      <c r="A2629">
        <v>-69</v>
      </c>
      <c r="B2629">
        <v>29.5</v>
      </c>
      <c r="C2629">
        <f>ASIN(SQRT((SIN(RADIANS(PARAMETERS!$D$8-B2629)/2)*SIN(RADIANS(PARAMETERS!$D$8-B2629)/2))+(COS(RADIANS(B2629))*COS(RADIANS(PARAMETERS!$D$8))*SIN(RADIANS(PARAMETERS!$D$9-A2629)/2)*SIN(RADIANS(PARAMETERS!$D$9-A2629)/2))))*2*3958.756</f>
        <v>1108.4144312300741</v>
      </c>
      <c r="D2629">
        <v>0</v>
      </c>
      <c r="E2629">
        <v>0</v>
      </c>
      <c r="F2629">
        <v>0</v>
      </c>
      <c r="G2629">
        <v>0</v>
      </c>
      <c r="H2629">
        <v>0</v>
      </c>
      <c r="I2629" s="10">
        <f>IFERROR(EXP(TREND(LN($D$1:$H$1),LN(D2629:H2629),LN(Calculations!$B$2))),0)</f>
        <v>0</v>
      </c>
    </row>
    <row r="2630" spans="1:9" x14ac:dyDescent="0.35">
      <c r="A2630">
        <v>-68.5</v>
      </c>
      <c r="B2630">
        <v>29.5</v>
      </c>
      <c r="C2630">
        <f>ASIN(SQRT((SIN(RADIANS(PARAMETERS!$D$8-B2630)/2)*SIN(RADIANS(PARAMETERS!$D$8-B2630)/2))+(COS(RADIANS(B2630))*COS(RADIANS(PARAMETERS!$D$8))*SIN(RADIANS(PARAMETERS!$D$9-A2630)/2)*SIN(RADIANS(PARAMETERS!$D$9-A2630)/2))))*2*3958.756</f>
        <v>1093.520143723377</v>
      </c>
      <c r="D2630">
        <v>0</v>
      </c>
      <c r="E2630">
        <v>0</v>
      </c>
      <c r="F2630">
        <v>0</v>
      </c>
      <c r="G2630">
        <v>0</v>
      </c>
      <c r="H2630">
        <v>0</v>
      </c>
      <c r="I2630" s="10">
        <f>IFERROR(EXP(TREND(LN($D$1:$H$1),LN(D2630:H2630),LN(Calculations!$B$2))),0)</f>
        <v>0</v>
      </c>
    </row>
    <row r="2631" spans="1:9" x14ac:dyDescent="0.35">
      <c r="A2631">
        <v>-68</v>
      </c>
      <c r="B2631">
        <v>29.5</v>
      </c>
      <c r="C2631">
        <f>ASIN(SQRT((SIN(RADIANS(PARAMETERS!$D$8-B2631)/2)*SIN(RADIANS(PARAMETERS!$D$8-B2631)/2))+(COS(RADIANS(B2631))*COS(RADIANS(PARAMETERS!$D$8))*SIN(RADIANS(PARAMETERS!$D$9-A2631)/2)*SIN(RADIANS(PARAMETERS!$D$9-A2631)/2))))*2*3958.756</f>
        <v>1079.3563661067617</v>
      </c>
      <c r="D2631">
        <v>0</v>
      </c>
      <c r="E2631">
        <v>0</v>
      </c>
      <c r="F2631">
        <v>0</v>
      </c>
      <c r="G2631">
        <v>0</v>
      </c>
      <c r="H2631">
        <v>0</v>
      </c>
      <c r="I2631" s="10">
        <f>IFERROR(EXP(TREND(LN($D$1:$H$1),LN(D2631:H2631),LN(Calculations!$B$2))),0)</f>
        <v>0</v>
      </c>
    </row>
    <row r="2632" spans="1:9" x14ac:dyDescent="0.35">
      <c r="A2632">
        <v>-67.5</v>
      </c>
      <c r="B2632">
        <v>29.5</v>
      </c>
      <c r="C2632">
        <f>ASIN(SQRT((SIN(RADIANS(PARAMETERS!$D$8-B2632)/2)*SIN(RADIANS(PARAMETERS!$D$8-B2632)/2))+(COS(RADIANS(B2632))*COS(RADIANS(PARAMETERS!$D$8))*SIN(RADIANS(PARAMETERS!$D$9-A2632)/2)*SIN(RADIANS(PARAMETERS!$D$9-A2632)/2))))*2*3958.756</f>
        <v>1065.9523837054226</v>
      </c>
      <c r="D2632">
        <v>0</v>
      </c>
      <c r="E2632">
        <v>0</v>
      </c>
      <c r="F2632">
        <v>0</v>
      </c>
      <c r="G2632">
        <v>0</v>
      </c>
      <c r="H2632">
        <v>0</v>
      </c>
      <c r="I2632" s="10">
        <f>IFERROR(EXP(TREND(LN($D$1:$H$1),LN(D2632:H2632),LN(Calculations!$B$2))),0)</f>
        <v>0</v>
      </c>
    </row>
    <row r="2633" spans="1:9" x14ac:dyDescent="0.35">
      <c r="A2633">
        <v>-67</v>
      </c>
      <c r="B2633">
        <v>29.5</v>
      </c>
      <c r="C2633">
        <f>ASIN(SQRT((SIN(RADIANS(PARAMETERS!$D$8-B2633)/2)*SIN(RADIANS(PARAMETERS!$D$8-B2633)/2))+(COS(RADIANS(B2633))*COS(RADIANS(PARAMETERS!$D$8))*SIN(RADIANS(PARAMETERS!$D$9-A2633)/2)*SIN(RADIANS(PARAMETERS!$D$9-A2633)/2))))*2*3958.756</f>
        <v>1053.3373586432353</v>
      </c>
      <c r="D2633">
        <v>0</v>
      </c>
      <c r="E2633">
        <v>0</v>
      </c>
      <c r="F2633">
        <v>0</v>
      </c>
      <c r="G2633">
        <v>0</v>
      </c>
      <c r="H2633">
        <v>0</v>
      </c>
      <c r="I2633" s="10">
        <f>IFERROR(EXP(TREND(LN($D$1:$H$1),LN(D2633:H2633),LN(Calculations!$B$2))),0)</f>
        <v>0</v>
      </c>
    </row>
    <row r="2634" spans="1:9" x14ac:dyDescent="0.35">
      <c r="A2634">
        <v>-66.5</v>
      </c>
      <c r="B2634">
        <v>29.5</v>
      </c>
      <c r="C2634">
        <f>ASIN(SQRT((SIN(RADIANS(PARAMETERS!$D$8-B2634)/2)*SIN(RADIANS(PARAMETERS!$D$8-B2634)/2))+(COS(RADIANS(B2634))*COS(RADIANS(PARAMETERS!$D$8))*SIN(RADIANS(PARAMETERS!$D$9-A2634)/2)*SIN(RADIANS(PARAMETERS!$D$9-A2634)/2))))*2*3958.756</f>
        <v>1041.540105143343</v>
      </c>
      <c r="D2634">
        <v>0</v>
      </c>
      <c r="E2634">
        <v>0</v>
      </c>
      <c r="F2634">
        <v>0</v>
      </c>
      <c r="G2634">
        <v>0</v>
      </c>
      <c r="H2634">
        <v>0</v>
      </c>
      <c r="I2634" s="10">
        <f>IFERROR(EXP(TREND(LN($D$1:$H$1),LN(D2634:H2634),LN(Calculations!$B$2))),0)</f>
        <v>0</v>
      </c>
    </row>
    <row r="2635" spans="1:9" x14ac:dyDescent="0.35">
      <c r="A2635">
        <v>-66</v>
      </c>
      <c r="B2635">
        <v>29.5</v>
      </c>
      <c r="C2635">
        <f>ASIN(SQRT((SIN(RADIANS(PARAMETERS!$D$8-B2635)/2)*SIN(RADIANS(PARAMETERS!$D$8-B2635)/2))+(COS(RADIANS(B2635))*COS(RADIANS(PARAMETERS!$D$8))*SIN(RADIANS(PARAMETERS!$D$9-A2635)/2)*SIN(RADIANS(PARAMETERS!$D$9-A2635)/2))))*2*3958.756</f>
        <v>1030.5888436987557</v>
      </c>
      <c r="D2635">
        <v>0</v>
      </c>
      <c r="E2635">
        <v>0</v>
      </c>
      <c r="F2635">
        <v>0</v>
      </c>
      <c r="G2635">
        <v>0</v>
      </c>
      <c r="H2635">
        <v>0</v>
      </c>
      <c r="I2635" s="10">
        <f>IFERROR(EXP(TREND(LN($D$1:$H$1),LN(D2635:H2635),LN(Calculations!$B$2))),0)</f>
        <v>0</v>
      </c>
    </row>
    <row r="2636" spans="1:9" x14ac:dyDescent="0.35">
      <c r="A2636">
        <v>-65.5</v>
      </c>
      <c r="B2636">
        <v>29.5</v>
      </c>
      <c r="C2636">
        <f>ASIN(SQRT((SIN(RADIANS(PARAMETERS!$D$8-B2636)/2)*SIN(RADIANS(PARAMETERS!$D$8-B2636)/2))+(COS(RADIANS(B2636))*COS(RADIANS(PARAMETERS!$D$8))*SIN(RADIANS(PARAMETERS!$D$9-A2636)/2)*SIN(RADIANS(PARAMETERS!$D$9-A2636)/2))))*2*3958.756</f>
        <v>1020.510936818945</v>
      </c>
      <c r="D2636">
        <v>0</v>
      </c>
      <c r="E2636">
        <v>0</v>
      </c>
      <c r="F2636">
        <v>0</v>
      </c>
      <c r="G2636">
        <v>0</v>
      </c>
      <c r="H2636">
        <v>0</v>
      </c>
      <c r="I2636" s="10">
        <f>IFERROR(EXP(TREND(LN($D$1:$H$1),LN(D2636:H2636),LN(Calculations!$B$2))),0)</f>
        <v>0</v>
      </c>
    </row>
    <row r="2637" spans="1:9" x14ac:dyDescent="0.35">
      <c r="A2637">
        <v>-65</v>
      </c>
      <c r="B2637">
        <v>29.5</v>
      </c>
      <c r="C2637">
        <f>ASIN(SQRT((SIN(RADIANS(PARAMETERS!$D$8-B2637)/2)*SIN(RADIANS(PARAMETERS!$D$8-B2637)/2))+(COS(RADIANS(B2637))*COS(RADIANS(PARAMETERS!$D$8))*SIN(RADIANS(PARAMETERS!$D$9-A2637)/2)*SIN(RADIANS(PARAMETERS!$D$9-A2637)/2))))*2*3958.756</f>
        <v>1011.3326101234325</v>
      </c>
      <c r="D2637">
        <v>0</v>
      </c>
      <c r="E2637">
        <v>0</v>
      </c>
      <c r="F2637">
        <v>0</v>
      </c>
      <c r="G2637">
        <v>0</v>
      </c>
      <c r="H2637">
        <v>0</v>
      </c>
      <c r="I2637" s="10">
        <f>IFERROR(EXP(TREND(LN($D$1:$H$1),LN(D2637:H2637),LN(Calculations!$B$2))),0)</f>
        <v>0</v>
      </c>
    </row>
    <row r="2638" spans="1:9" x14ac:dyDescent="0.35">
      <c r="A2638">
        <v>-64.5</v>
      </c>
      <c r="B2638">
        <v>29.5</v>
      </c>
      <c r="C2638">
        <f>ASIN(SQRT((SIN(RADIANS(PARAMETERS!$D$8-B2638)/2)*SIN(RADIANS(PARAMETERS!$D$8-B2638)/2))+(COS(RADIANS(B2638))*COS(RADIANS(PARAMETERS!$D$8))*SIN(RADIANS(PARAMETERS!$D$9-A2638)/2)*SIN(RADIANS(PARAMETERS!$D$9-A2638)/2))))*2*3958.756</f>
        <v>1003.0786636323361</v>
      </c>
      <c r="D2638">
        <v>0</v>
      </c>
      <c r="E2638">
        <v>0</v>
      </c>
      <c r="F2638">
        <v>0</v>
      </c>
      <c r="G2638">
        <v>0</v>
      </c>
      <c r="H2638">
        <v>0</v>
      </c>
      <c r="I2638" s="10">
        <f>IFERROR(EXP(TREND(LN($D$1:$H$1),LN(D2638:H2638),LN(Calculations!$B$2))),0)</f>
        <v>0</v>
      </c>
    </row>
    <row r="2639" spans="1:9" x14ac:dyDescent="0.35">
      <c r="A2639">
        <v>-64</v>
      </c>
      <c r="B2639">
        <v>29.5</v>
      </c>
      <c r="C2639">
        <f>ASIN(SQRT((SIN(RADIANS(PARAMETERS!$D$8-B2639)/2)*SIN(RADIANS(PARAMETERS!$D$8-B2639)/2))+(COS(RADIANS(B2639))*COS(RADIANS(PARAMETERS!$D$8))*SIN(RADIANS(PARAMETERS!$D$9-A2639)/2)*SIN(RADIANS(PARAMETERS!$D$9-A2639)/2))))*2*3958.756</f>
        <v>995.77217913099707</v>
      </c>
      <c r="D2639">
        <v>0</v>
      </c>
      <c r="E2639">
        <v>0</v>
      </c>
      <c r="F2639">
        <v>0</v>
      </c>
      <c r="G2639">
        <v>0</v>
      </c>
      <c r="H2639">
        <v>0</v>
      </c>
      <c r="I2639" s="10">
        <f>IFERROR(EXP(TREND(LN($D$1:$H$1),LN(D2639:H2639),LN(Calculations!$B$2))),0)</f>
        <v>0</v>
      </c>
    </row>
    <row r="2640" spans="1:9" x14ac:dyDescent="0.35">
      <c r="A2640">
        <v>-63.5</v>
      </c>
      <c r="B2640">
        <v>29.5</v>
      </c>
      <c r="C2640">
        <f>ASIN(SQRT((SIN(RADIANS(PARAMETERS!$D$8-B2640)/2)*SIN(RADIANS(PARAMETERS!$D$8-B2640)/2))+(COS(RADIANS(B2640))*COS(RADIANS(PARAMETERS!$D$8))*SIN(RADIANS(PARAMETERS!$D$9-A2640)/2)*SIN(RADIANS(PARAMETERS!$D$9-A2640)/2))))*2*3958.756</f>
        <v>989.43423038539504</v>
      </c>
      <c r="D2640">
        <v>0</v>
      </c>
      <c r="E2640">
        <v>0</v>
      </c>
      <c r="F2640">
        <v>0</v>
      </c>
      <c r="G2640">
        <v>0</v>
      </c>
      <c r="H2640">
        <v>0</v>
      </c>
      <c r="I2640" s="10">
        <f>IFERROR(EXP(TREND(LN($D$1:$H$1),LN(D2640:H2640),LN(Calculations!$B$2))),0)</f>
        <v>0</v>
      </c>
    </row>
    <row r="2641" spans="1:9" x14ac:dyDescent="0.35">
      <c r="A2641">
        <v>-63</v>
      </c>
      <c r="B2641">
        <v>29.5</v>
      </c>
      <c r="C2641">
        <f>ASIN(SQRT((SIN(RADIANS(PARAMETERS!$D$8-B2641)/2)*SIN(RADIANS(PARAMETERS!$D$8-B2641)/2))+(COS(RADIANS(B2641))*COS(RADIANS(PARAMETERS!$D$8))*SIN(RADIANS(PARAMETERS!$D$9-A2641)/2)*SIN(RADIANS(PARAMETERS!$D$9-A2641)/2))))*2*3958.756</f>
        <v>984.08360367658258</v>
      </c>
      <c r="D2641">
        <v>0</v>
      </c>
      <c r="E2641">
        <v>0</v>
      </c>
      <c r="F2641">
        <v>0</v>
      </c>
      <c r="G2641">
        <v>0</v>
      </c>
      <c r="H2641">
        <v>0</v>
      </c>
      <c r="I2641" s="10">
        <f>IFERROR(EXP(TREND(LN($D$1:$H$1),LN(D2641:H2641),LN(Calculations!$B$2))),0)</f>
        <v>0</v>
      </c>
    </row>
    <row r="2642" spans="1:9" x14ac:dyDescent="0.35">
      <c r="A2642">
        <v>-62.5</v>
      </c>
      <c r="B2642">
        <v>29.5</v>
      </c>
      <c r="C2642">
        <f>ASIN(SQRT((SIN(RADIANS(PARAMETERS!$D$8-B2642)/2)*SIN(RADIANS(PARAMETERS!$D$8-B2642)/2))+(COS(RADIANS(B2642))*COS(RADIANS(PARAMETERS!$D$8))*SIN(RADIANS(PARAMETERS!$D$9-A2642)/2)*SIN(RADIANS(PARAMETERS!$D$9-A2642)/2))))*2*3958.756</f>
        <v>979.73653652805319</v>
      </c>
      <c r="D2642">
        <v>0</v>
      </c>
      <c r="E2642">
        <v>0</v>
      </c>
      <c r="F2642">
        <v>0</v>
      </c>
      <c r="G2642">
        <v>0</v>
      </c>
      <c r="H2642">
        <v>0</v>
      </c>
      <c r="I2642" s="10">
        <f>IFERROR(EXP(TREND(LN($D$1:$H$1),LN(D2642:H2642),LN(Calculations!$B$2))),0)</f>
        <v>0</v>
      </c>
    </row>
    <row r="2643" spans="1:9" x14ac:dyDescent="0.35">
      <c r="A2643">
        <v>-62</v>
      </c>
      <c r="B2643">
        <v>29.5</v>
      </c>
      <c r="C2643">
        <f>ASIN(SQRT((SIN(RADIANS(PARAMETERS!$D$8-B2643)/2)*SIN(RADIANS(PARAMETERS!$D$8-B2643)/2))+(COS(RADIANS(B2643))*COS(RADIANS(PARAMETERS!$D$8))*SIN(RADIANS(PARAMETERS!$D$9-A2643)/2)*SIN(RADIANS(PARAMETERS!$D$9-A2643)/2))))*2*3958.756</f>
        <v>976.40648255337987</v>
      </c>
      <c r="D2643">
        <v>0</v>
      </c>
      <c r="E2643">
        <v>0</v>
      </c>
      <c r="F2643">
        <v>0</v>
      </c>
      <c r="G2643">
        <v>0</v>
      </c>
      <c r="H2643">
        <v>0</v>
      </c>
      <c r="I2643" s="10">
        <f>IFERROR(EXP(TREND(LN($D$1:$H$1),LN(D2643:H2643),LN(Calculations!$B$2))),0)</f>
        <v>0</v>
      </c>
    </row>
    <row r="2644" spans="1:9" x14ac:dyDescent="0.35">
      <c r="A2644">
        <v>-61.5</v>
      </c>
      <c r="B2644">
        <v>29.5</v>
      </c>
      <c r="C2644">
        <f>ASIN(SQRT((SIN(RADIANS(PARAMETERS!$D$8-B2644)/2)*SIN(RADIANS(PARAMETERS!$D$8-B2644)/2))+(COS(RADIANS(B2644))*COS(RADIANS(PARAMETERS!$D$8))*SIN(RADIANS(PARAMETERS!$D$9-A2644)/2)*SIN(RADIANS(PARAMETERS!$D$9-A2644)/2))))*2*3958.756</f>
        <v>974.1039100063349</v>
      </c>
      <c r="D2644">
        <v>0</v>
      </c>
      <c r="E2644">
        <v>0</v>
      </c>
      <c r="F2644">
        <v>0</v>
      </c>
      <c r="G2644">
        <v>0</v>
      </c>
      <c r="H2644">
        <v>0</v>
      </c>
      <c r="I2644" s="10">
        <f>IFERROR(EXP(TREND(LN($D$1:$H$1),LN(D2644:H2644),LN(Calculations!$B$2))),0)</f>
        <v>0</v>
      </c>
    </row>
    <row r="2645" spans="1:9" x14ac:dyDescent="0.35">
      <c r="A2645">
        <v>-61</v>
      </c>
      <c r="B2645">
        <v>29.5</v>
      </c>
      <c r="C2645">
        <f>ASIN(SQRT((SIN(RADIANS(PARAMETERS!$D$8-B2645)/2)*SIN(RADIANS(PARAMETERS!$D$8-B2645)/2))+(COS(RADIANS(B2645))*COS(RADIANS(PARAMETERS!$D$8))*SIN(RADIANS(PARAMETERS!$D$9-A2645)/2)*SIN(RADIANS(PARAMETERS!$D$9-A2645)/2))))*2*3958.756</f>
        <v>972.83614085401928</v>
      </c>
      <c r="D2645">
        <v>0</v>
      </c>
      <c r="E2645">
        <v>0</v>
      </c>
      <c r="F2645">
        <v>0</v>
      </c>
      <c r="G2645">
        <v>0</v>
      </c>
      <c r="H2645">
        <v>0</v>
      </c>
      <c r="I2645" s="10">
        <f>IFERROR(EXP(TREND(LN($D$1:$H$1),LN(D2645:H2645),LN(Calculations!$B$2))),0)</f>
        <v>0</v>
      </c>
    </row>
    <row r="2646" spans="1:9" x14ac:dyDescent="0.35">
      <c r="A2646">
        <v>-60.5</v>
      </c>
      <c r="B2646">
        <v>29.5</v>
      </c>
      <c r="C2646">
        <f>ASIN(SQRT((SIN(RADIANS(PARAMETERS!$D$8-B2646)/2)*SIN(RADIANS(PARAMETERS!$D$8-B2646)/2))+(COS(RADIANS(B2646))*COS(RADIANS(PARAMETERS!$D$8))*SIN(RADIANS(PARAMETERS!$D$9-A2646)/2)*SIN(RADIANS(PARAMETERS!$D$9-A2646)/2))))*2*3958.756</f>
        <v>972.60723603081419</v>
      </c>
      <c r="D2646">
        <v>0</v>
      </c>
      <c r="E2646">
        <v>0</v>
      </c>
      <c r="F2646">
        <v>0</v>
      </c>
      <c r="G2646">
        <v>0</v>
      </c>
      <c r="H2646">
        <v>0</v>
      </c>
      <c r="I2646" s="10">
        <f>IFERROR(EXP(TREND(LN($D$1:$H$1),LN(D2646:H2646),LN(Calculations!$B$2))),0)</f>
        <v>0</v>
      </c>
    </row>
    <row r="2647" spans="1:9" x14ac:dyDescent="0.35">
      <c r="A2647">
        <v>-60</v>
      </c>
      <c r="B2647">
        <v>29.5</v>
      </c>
      <c r="C2647">
        <f>ASIN(SQRT((SIN(RADIANS(PARAMETERS!$D$8-B2647)/2)*SIN(RADIANS(PARAMETERS!$D$8-B2647)/2))+(COS(RADIANS(B2647))*COS(RADIANS(PARAMETERS!$D$8))*SIN(RADIANS(PARAMETERS!$D$9-A2647)/2)*SIN(RADIANS(PARAMETERS!$D$9-A2647)/2))))*2*3958.756</f>
        <v>973.41793101840642</v>
      </c>
      <c r="D2647">
        <v>0</v>
      </c>
      <c r="E2647">
        <v>0</v>
      </c>
      <c r="F2647">
        <v>0</v>
      </c>
      <c r="G2647">
        <v>0</v>
      </c>
      <c r="H2647">
        <v>0</v>
      </c>
      <c r="I2647" s="10">
        <f>IFERROR(EXP(TREND(LN($D$1:$H$1),LN(D2647:H2647),LN(Calculations!$B$2))),0)</f>
        <v>0</v>
      </c>
    </row>
    <row r="2648" spans="1:9" x14ac:dyDescent="0.35">
      <c r="A2648">
        <v>-59.5</v>
      </c>
      <c r="B2648">
        <v>29.5</v>
      </c>
      <c r="C2648">
        <f>ASIN(SQRT((SIN(RADIANS(PARAMETERS!$D$8-B2648)/2)*SIN(RADIANS(PARAMETERS!$D$8-B2648)/2))+(COS(RADIANS(B2648))*COS(RADIANS(PARAMETERS!$D$8))*SIN(RADIANS(PARAMETERS!$D$9-A2648)/2)*SIN(RADIANS(PARAMETERS!$D$9-A2648)/2))))*2*3958.756</f>
        <v>975.26562411900284</v>
      </c>
      <c r="D2648">
        <v>0</v>
      </c>
      <c r="E2648">
        <v>0</v>
      </c>
      <c r="F2648">
        <v>0</v>
      </c>
      <c r="G2648">
        <v>0</v>
      </c>
      <c r="H2648">
        <v>0</v>
      </c>
      <c r="I2648" s="10">
        <f>IFERROR(EXP(TREND(LN($D$1:$H$1),LN(D2648:H2648),LN(Calculations!$B$2))),0)</f>
        <v>0</v>
      </c>
    </row>
    <row r="2649" spans="1:9" x14ac:dyDescent="0.35">
      <c r="A2649">
        <v>-59</v>
      </c>
      <c r="B2649">
        <v>29.5</v>
      </c>
      <c r="C2649">
        <f>ASIN(SQRT((SIN(RADIANS(PARAMETERS!$D$8-B2649)/2)*SIN(RADIANS(PARAMETERS!$D$8-B2649)/2))+(COS(RADIANS(B2649))*COS(RADIANS(PARAMETERS!$D$8))*SIN(RADIANS(PARAMETERS!$D$9-A2649)/2)*SIN(RADIANS(PARAMETERS!$D$9-A2649)/2))))*2*3958.756</f>
        <v>978.14441785569159</v>
      </c>
      <c r="D2649">
        <v>0</v>
      </c>
      <c r="E2649">
        <v>0</v>
      </c>
      <c r="F2649">
        <v>0</v>
      </c>
      <c r="G2649">
        <v>0</v>
      </c>
      <c r="H2649">
        <v>0</v>
      </c>
      <c r="I2649" s="10">
        <f>IFERROR(EXP(TREND(LN($D$1:$H$1),LN(D2649:H2649),LN(Calculations!$B$2))),0)</f>
        <v>0</v>
      </c>
    </row>
    <row r="2650" spans="1:9" x14ac:dyDescent="0.35">
      <c r="A2650">
        <v>-90</v>
      </c>
      <c r="B2650">
        <v>30</v>
      </c>
      <c r="C2650">
        <f>ASIN(SQRT((SIN(RADIANS(PARAMETERS!$D$8-B2650)/2)*SIN(RADIANS(PARAMETERS!$D$8-B2650)/2))+(COS(RADIANS(B2650))*COS(RADIANS(PARAMETERS!$D$8))*SIN(RADIANS(PARAMETERS!$D$9-A2650)/2)*SIN(RADIANS(PARAMETERS!$D$9-A2650)/2))))*2*3958.756</f>
        <v>2115.4819489458241</v>
      </c>
      <c r="D2650">
        <v>6.0759310722351003</v>
      </c>
      <c r="E2650">
        <v>9.2512350082396999</v>
      </c>
      <c r="F2650">
        <v>14.16296005249</v>
      </c>
      <c r="G2650">
        <v>17.801080703735</v>
      </c>
      <c r="H2650">
        <v>23.278520584106001</v>
      </c>
      <c r="I2650" s="10">
        <f>IFERROR(EXP(TREND(LN($D$1:$H$1),LN(D2650:H2650),LN(Calculations!$B$2))),0)</f>
        <v>2.7279361633840329E-4</v>
      </c>
    </row>
    <row r="2651" spans="1:9" x14ac:dyDescent="0.35">
      <c r="A2651">
        <v>-89.5</v>
      </c>
      <c r="B2651">
        <v>30</v>
      </c>
      <c r="C2651">
        <f>ASIN(SQRT((SIN(RADIANS(PARAMETERS!$D$8-B2651)/2)*SIN(RADIANS(PARAMETERS!$D$8-B2651)/2))+(COS(RADIANS(B2651))*COS(RADIANS(PARAMETERS!$D$8))*SIN(RADIANS(PARAMETERS!$D$9-A2651)/2)*SIN(RADIANS(PARAMETERS!$D$9-A2651)/2))))*2*3958.756</f>
        <v>2087.7693245712439</v>
      </c>
      <c r="D2651">
        <v>6.8153500556945996</v>
      </c>
      <c r="E2651">
        <v>10.578031539916999</v>
      </c>
      <c r="F2651">
        <v>15.977475166321</v>
      </c>
      <c r="G2651">
        <v>20.304374694823998</v>
      </c>
      <c r="H2651">
        <v>26.645135879516999</v>
      </c>
      <c r="I2651" s="10">
        <f>IFERROR(EXP(TREND(LN($D$1:$H$1),LN(D2651:H2651),LN(Calculations!$B$2))),0)</f>
        <v>3.4369238408806077E-4</v>
      </c>
    </row>
    <row r="2652" spans="1:9" x14ac:dyDescent="0.35">
      <c r="A2652">
        <v>-89</v>
      </c>
      <c r="B2652">
        <v>30</v>
      </c>
      <c r="C2652">
        <f>ASIN(SQRT((SIN(RADIANS(PARAMETERS!$D$8-B2652)/2)*SIN(RADIANS(PARAMETERS!$D$8-B2652)/2))+(COS(RADIANS(B2652))*COS(RADIANS(PARAMETERS!$D$8))*SIN(RADIANS(PARAMETERS!$D$9-A2652)/2)*SIN(RADIANS(PARAMETERS!$D$9-A2652)/2))))*2*3958.756</f>
        <v>2060.1628597223666</v>
      </c>
      <c r="D2652">
        <v>7.8604559898376003</v>
      </c>
      <c r="E2652">
        <v>12.254998207091999</v>
      </c>
      <c r="F2652">
        <v>18.550050735473999</v>
      </c>
      <c r="G2652">
        <v>23.869661331176999</v>
      </c>
      <c r="H2652">
        <v>30.568740844726999</v>
      </c>
      <c r="I2652" s="10">
        <f>IFERROR(EXP(TREND(LN($D$1:$H$1),LN(D2652:H2652),LN(Calculations!$B$2))),0)</f>
        <v>4.4222566866171614E-4</v>
      </c>
    </row>
    <row r="2653" spans="1:9" x14ac:dyDescent="0.35">
      <c r="A2653">
        <v>-88.5</v>
      </c>
      <c r="B2653">
        <v>30</v>
      </c>
      <c r="C2653">
        <f>ASIN(SQRT((SIN(RADIANS(PARAMETERS!$D$8-B2653)/2)*SIN(RADIANS(PARAMETERS!$D$8-B2653)/2))+(COS(RADIANS(B2653))*COS(RADIANS(PARAMETERS!$D$8))*SIN(RADIANS(PARAMETERS!$D$9-A2653)/2)*SIN(RADIANS(PARAMETERS!$D$9-A2653)/2))))*2*3958.756</f>
        <v>2032.6672431889542</v>
      </c>
      <c r="D2653">
        <v>9.1064281463622994</v>
      </c>
      <c r="E2653">
        <v>13.971684455871999</v>
      </c>
      <c r="F2653">
        <v>21.554510116576999</v>
      </c>
      <c r="G2653">
        <v>27.546365737915</v>
      </c>
      <c r="H2653">
        <v>35.073047637938998</v>
      </c>
      <c r="I2653" s="10">
        <f>IFERROR(EXP(TREND(LN($D$1:$H$1),LN(D2653:H2653),LN(Calculations!$B$2))),0)</f>
        <v>5.6078330950561333E-4</v>
      </c>
    </row>
    <row r="2654" spans="1:9" x14ac:dyDescent="0.35">
      <c r="A2654">
        <v>-88</v>
      </c>
      <c r="B2654">
        <v>30</v>
      </c>
      <c r="C2654">
        <f>ASIN(SQRT((SIN(RADIANS(PARAMETERS!$D$8-B2654)/2)*SIN(RADIANS(PARAMETERS!$D$8-B2654)/2))+(COS(RADIANS(B2654))*COS(RADIANS(PARAMETERS!$D$8))*SIN(RADIANS(PARAMETERS!$D$9-A2654)/2)*SIN(RADIANS(PARAMETERS!$D$9-A2654)/2))))*2*3958.756</f>
        <v>2005.2873953677552</v>
      </c>
      <c r="D2654">
        <v>10.764302253723001</v>
      </c>
      <c r="E2654">
        <v>16.342557907103998</v>
      </c>
      <c r="F2654">
        <v>26.053874969481999</v>
      </c>
      <c r="G2654">
        <v>32.605369567871001</v>
      </c>
      <c r="H2654">
        <v>42.42261505127</v>
      </c>
      <c r="I2654" s="10">
        <f>IFERROR(EXP(TREND(LN($D$1:$H$1),LN(D2654:H2654),LN(Calculations!$B$2))),0)</f>
        <v>7.5844044718006878E-4</v>
      </c>
    </row>
    <row r="2655" spans="1:9" x14ac:dyDescent="0.35">
      <c r="A2655">
        <v>-87.5</v>
      </c>
      <c r="B2655">
        <v>30</v>
      </c>
      <c r="C2655">
        <f>ASIN(SQRT((SIN(RADIANS(PARAMETERS!$D$8-B2655)/2)*SIN(RADIANS(PARAMETERS!$D$8-B2655)/2))+(COS(RADIANS(B2655))*COS(RADIANS(PARAMETERS!$D$8))*SIN(RADIANS(PARAMETERS!$D$9-A2655)/2)*SIN(RADIANS(PARAMETERS!$D$9-A2655)/2))))*2*3958.756</f>
        <v>1978.0284816092949</v>
      </c>
      <c r="D2655">
        <v>11.872856140136999</v>
      </c>
      <c r="E2655">
        <v>18.24365234375</v>
      </c>
      <c r="F2655">
        <v>29.154314041138001</v>
      </c>
      <c r="G2655">
        <v>37.073265075683999</v>
      </c>
      <c r="H2655">
        <v>49.148906707763999</v>
      </c>
      <c r="I2655" s="10">
        <f>IFERROR(EXP(TREND(LN($D$1:$H$1),LN(D2655:H2655),LN(Calculations!$B$2))),0)</f>
        <v>9.3116675503981559E-4</v>
      </c>
    </row>
    <row r="2656" spans="1:9" x14ac:dyDescent="0.35">
      <c r="A2656">
        <v>-87</v>
      </c>
      <c r="B2656">
        <v>30</v>
      </c>
      <c r="C2656">
        <f>ASIN(SQRT((SIN(RADIANS(PARAMETERS!$D$8-B2656)/2)*SIN(RADIANS(PARAMETERS!$D$8-B2656)/2))+(COS(RADIANS(B2656))*COS(RADIANS(PARAMETERS!$D$8))*SIN(RADIANS(PARAMETERS!$D$9-A2656)/2)*SIN(RADIANS(PARAMETERS!$D$9-A2656)/2))))*2*3958.756</f>
        <v>1950.8959263403444</v>
      </c>
      <c r="D2656">
        <v>11.691877365111999</v>
      </c>
      <c r="E2656">
        <v>17.927555084228999</v>
      </c>
      <c r="F2656">
        <v>28.697174072266002</v>
      </c>
      <c r="G2656">
        <v>36.440856933593999</v>
      </c>
      <c r="H2656">
        <v>48.231136322021001</v>
      </c>
      <c r="I2656" s="10">
        <f>IFERROR(EXP(TREND(LN($D$1:$H$1),LN(D2656:H2656),LN(Calculations!$B$2))),0)</f>
        <v>9.0575749519213836E-4</v>
      </c>
    </row>
    <row r="2657" spans="1:9" x14ac:dyDescent="0.35">
      <c r="A2657">
        <v>-86.5</v>
      </c>
      <c r="B2657">
        <v>30</v>
      </c>
      <c r="C2657">
        <f>ASIN(SQRT((SIN(RADIANS(PARAMETERS!$D$8-B2657)/2)*SIN(RADIANS(PARAMETERS!$D$8-B2657)/2))+(COS(RADIANS(B2657))*COS(RADIANS(PARAMETERS!$D$8))*SIN(RADIANS(PARAMETERS!$D$9-A2657)/2)*SIN(RADIANS(PARAMETERS!$D$9-A2657)/2))))*2*3958.756</f>
        <v>1923.8954279973721</v>
      </c>
      <c r="D2657">
        <v>10.263958930969</v>
      </c>
      <c r="E2657">
        <v>15.789803504944</v>
      </c>
      <c r="F2657">
        <v>25.289516448975</v>
      </c>
      <c r="G2657">
        <v>31.847557067871001</v>
      </c>
      <c r="H2657">
        <v>41.53783416748</v>
      </c>
      <c r="I2657" s="10">
        <f>IFERROR(EXP(TREND(LN($D$1:$H$1),LN(D2657:H2657),LN(Calculations!$B$2))),0)</f>
        <v>7.2678220803513635E-4</v>
      </c>
    </row>
    <row r="2658" spans="1:9" x14ac:dyDescent="0.35">
      <c r="A2658">
        <v>-86</v>
      </c>
      <c r="B2658">
        <v>30</v>
      </c>
      <c r="C2658">
        <f>ASIN(SQRT((SIN(RADIANS(PARAMETERS!$D$8-B2658)/2)*SIN(RADIANS(PARAMETERS!$D$8-B2658)/2))+(COS(RADIANS(B2658))*COS(RADIANS(PARAMETERS!$D$8))*SIN(RADIANS(PARAMETERS!$D$9-A2658)/2)*SIN(RADIANS(PARAMETERS!$D$9-A2658)/2))))*2*3958.756</f>
        <v>1897.0329748053607</v>
      </c>
      <c r="D2658">
        <v>8.3801898956299006</v>
      </c>
      <c r="E2658">
        <v>13.050043106079</v>
      </c>
      <c r="F2658">
        <v>20.033336639403998</v>
      </c>
      <c r="G2658">
        <v>25.955917358398001</v>
      </c>
      <c r="H2658">
        <v>32.974922180176002</v>
      </c>
      <c r="I2658" s="10">
        <f>IFERROR(EXP(TREND(LN($D$1:$H$1),LN(D2658:H2658),LN(Calculations!$B$2))),0)</f>
        <v>5.0565202594718157E-4</v>
      </c>
    </row>
    <row r="2659" spans="1:9" x14ac:dyDescent="0.35">
      <c r="A2659">
        <v>-85.5</v>
      </c>
      <c r="B2659">
        <v>30</v>
      </c>
      <c r="C2659">
        <f>ASIN(SQRT((SIN(RADIANS(PARAMETERS!$D$8-B2659)/2)*SIN(RADIANS(PARAMETERS!$D$8-B2659)/2))+(COS(RADIANS(B2659))*COS(RADIANS(PARAMETERS!$D$8))*SIN(RADIANS(PARAMETERS!$D$9-A2659)/2)*SIN(RADIANS(PARAMETERS!$D$9-A2659)/2))))*2*3958.756</f>
        <v>1870.3148614348029</v>
      </c>
      <c r="D2659">
        <v>6.9563431739806996</v>
      </c>
      <c r="E2659">
        <v>10.949699401855</v>
      </c>
      <c r="F2659">
        <v>16.607858657836999</v>
      </c>
      <c r="G2659">
        <v>21.262216567993001</v>
      </c>
      <c r="H2659">
        <v>27.807304382323998</v>
      </c>
      <c r="I2659" s="10">
        <f>IFERROR(EXP(TREND(LN($D$1:$H$1),LN(D2659:H2659),LN(Calculations!$B$2))),0)</f>
        <v>3.72980897202826E-4</v>
      </c>
    </row>
    <row r="2660" spans="1:9" x14ac:dyDescent="0.35">
      <c r="A2660">
        <v>-85</v>
      </c>
      <c r="B2660">
        <v>30</v>
      </c>
      <c r="C2660">
        <f>ASIN(SQRT((SIN(RADIANS(PARAMETERS!$D$8-B2660)/2)*SIN(RADIANS(PARAMETERS!$D$8-B2660)/2))+(COS(RADIANS(B2660))*COS(RADIANS(PARAMETERS!$D$8))*SIN(RADIANS(PARAMETERS!$D$9-A2660)/2)*SIN(RADIANS(PARAMETERS!$D$9-A2660)/2))))*2*3958.756</f>
        <v>1843.7477065673029</v>
      </c>
      <c r="D2660">
        <v>5.7205777168273997</v>
      </c>
      <c r="E2660">
        <v>8.7491846084594993</v>
      </c>
      <c r="F2660">
        <v>13.633686065674</v>
      </c>
      <c r="G2660">
        <v>17.191688537598001</v>
      </c>
      <c r="H2660">
        <v>22.567598342896002</v>
      </c>
      <c r="I2660" s="10">
        <f>IFERROR(EXP(TREND(LN($D$1:$H$1),LN(D2660:H2660),LN(Calculations!$B$2))),0)</f>
        <v>2.6240189138568293E-4</v>
      </c>
    </row>
    <row r="2661" spans="1:9" x14ac:dyDescent="0.35">
      <c r="A2661">
        <v>-84.5</v>
      </c>
      <c r="B2661">
        <v>30</v>
      </c>
      <c r="C2661">
        <f>ASIN(SQRT((SIN(RADIANS(PARAMETERS!$D$8-B2661)/2)*SIN(RADIANS(PARAMETERS!$D$8-B2661)/2))+(COS(RADIANS(B2661))*COS(RADIANS(PARAMETERS!$D$8))*SIN(RADIANS(PARAMETERS!$D$9-A2661)/2)*SIN(RADIANS(PARAMETERS!$D$9-A2661)/2))))*2*3958.756</f>
        <v>1817.3384713968026</v>
      </c>
      <c r="D2661">
        <v>4.7400431632995996</v>
      </c>
      <c r="E2661">
        <v>7.2148065567017001</v>
      </c>
      <c r="F2661">
        <v>11.524765014648001</v>
      </c>
      <c r="G2661">
        <v>14.326186180115</v>
      </c>
      <c r="H2661">
        <v>18.493307113646999</v>
      </c>
      <c r="I2661" s="10">
        <f>IFERROR(EXP(TREND(LN($D$1:$H$1),LN(D2661:H2661),LN(Calculations!$B$2))),0)</f>
        <v>1.9252851674088787E-4</v>
      </c>
    </row>
    <row r="2662" spans="1:9" x14ac:dyDescent="0.35">
      <c r="A2662">
        <v>-84</v>
      </c>
      <c r="B2662">
        <v>30</v>
      </c>
      <c r="C2662">
        <f>ASIN(SQRT((SIN(RADIANS(PARAMETERS!$D$8-B2662)/2)*SIN(RADIANS(PARAMETERS!$D$8-B2662)/2))+(COS(RADIANS(B2662))*COS(RADIANS(PARAMETERS!$D$8))*SIN(RADIANS(PARAMETERS!$D$9-A2662)/2)*SIN(RADIANS(PARAMETERS!$D$9-A2662)/2))))*2*3958.756</f>
        <v>1791.0944790888932</v>
      </c>
      <c r="D2662">
        <v>4.0624251365662003</v>
      </c>
      <c r="E2662">
        <v>6.3197040557860999</v>
      </c>
      <c r="F2662">
        <v>9.9451646804809997</v>
      </c>
      <c r="G2662">
        <v>12.665306091309001</v>
      </c>
      <c r="H2662">
        <v>16.135810852051002</v>
      </c>
      <c r="I2662" s="10">
        <f>IFERROR(EXP(TREND(LN($D$1:$H$1),LN(D2662:H2662),LN(Calculations!$B$2))),0)</f>
        <v>1.5693353496095745E-4</v>
      </c>
    </row>
    <row r="2663" spans="1:9" x14ac:dyDescent="0.35">
      <c r="A2663">
        <v>-83.5</v>
      </c>
      <c r="B2663">
        <v>30</v>
      </c>
      <c r="C2663">
        <f>ASIN(SQRT((SIN(RADIANS(PARAMETERS!$D$8-B2663)/2)*SIN(RADIANS(PARAMETERS!$D$8-B2663)/2))+(COS(RADIANS(B2663))*COS(RADIANS(PARAMETERS!$D$8))*SIN(RADIANS(PARAMETERS!$D$9-A2663)/2)*SIN(RADIANS(PARAMETERS!$D$9-A2663)/2))))*2*3958.756</f>
        <v>1765.0234352146306</v>
      </c>
      <c r="D2663">
        <v>3.5942020416260001</v>
      </c>
      <c r="E2663">
        <v>5.7006378173828001</v>
      </c>
      <c r="F2663">
        <v>8.8885078430175994</v>
      </c>
      <c r="G2663">
        <v>11.593761444091999</v>
      </c>
      <c r="H2663">
        <v>14.661878585815</v>
      </c>
      <c r="I2663" s="10">
        <f>IFERROR(EXP(TREND(LN($D$1:$H$1),LN(D2663:H2663),LN(Calculations!$B$2))),0)</f>
        <v>1.3787876054473355E-4</v>
      </c>
    </row>
    <row r="2664" spans="1:9" x14ac:dyDescent="0.35">
      <c r="A2664">
        <v>-83</v>
      </c>
      <c r="B2664">
        <v>30</v>
      </c>
      <c r="C2664">
        <f>ASIN(SQRT((SIN(RADIANS(PARAMETERS!$D$8-B2664)/2)*SIN(RADIANS(PARAMETERS!$D$8-B2664)/2))+(COS(RADIANS(B2664))*COS(RADIANS(PARAMETERS!$D$8))*SIN(RADIANS(PARAMETERS!$D$9-A2664)/2)*SIN(RADIANS(PARAMETERS!$D$9-A2664)/2))))*2*3958.756</f>
        <v>1739.1334491675634</v>
      </c>
      <c r="D2664">
        <v>3.3413338661193999</v>
      </c>
      <c r="E2664">
        <v>5.3680887222290004</v>
      </c>
      <c r="F2664">
        <v>8.3461503982543999</v>
      </c>
      <c r="G2664">
        <v>10.916010856628001</v>
      </c>
      <c r="H2664">
        <v>13.949144363403001</v>
      </c>
      <c r="I2664" s="10">
        <f>IFERROR(EXP(TREND(LN($D$1:$H$1),LN(D2664:H2664),LN(Calculations!$B$2))),0)</f>
        <v>1.2846044442577903E-4</v>
      </c>
    </row>
    <row r="2665" spans="1:9" x14ac:dyDescent="0.35">
      <c r="A2665">
        <v>-82.5</v>
      </c>
      <c r="B2665">
        <v>30</v>
      </c>
      <c r="C2665">
        <f>ASIN(SQRT((SIN(RADIANS(PARAMETERS!$D$8-B2665)/2)*SIN(RADIANS(PARAMETERS!$D$8-B2665)/2))+(COS(RADIANS(B2665))*COS(RADIANS(PARAMETERS!$D$8))*SIN(RADIANS(PARAMETERS!$D$9-A2665)/2)*SIN(RADIANS(PARAMETERS!$D$9-A2665)/2))))*2*3958.756</f>
        <v>1713.4330565629534</v>
      </c>
      <c r="D2665">
        <v>3.1623501777649001</v>
      </c>
      <c r="E2665">
        <v>5.1445417404175</v>
      </c>
      <c r="F2665">
        <v>8.0262660980225</v>
      </c>
      <c r="G2665">
        <v>10.519713401794</v>
      </c>
      <c r="H2665">
        <v>13.614727973938001</v>
      </c>
      <c r="I2665" s="10">
        <f>IFERROR(EXP(TREND(LN($D$1:$H$1),LN(D2665:H2665),LN(Calculations!$B$2))),0)</f>
        <v>1.2567701908656526E-4</v>
      </c>
    </row>
    <row r="2666" spans="1:9" x14ac:dyDescent="0.35">
      <c r="A2666">
        <v>-82</v>
      </c>
      <c r="B2666">
        <v>30</v>
      </c>
      <c r="C2666">
        <f>ASIN(SQRT((SIN(RADIANS(PARAMETERS!$D$8-B2666)/2)*SIN(RADIANS(PARAMETERS!$D$8-B2666)/2))+(COS(RADIANS(B2666))*COS(RADIANS(PARAMETERS!$D$8))*SIN(RADIANS(PARAMETERS!$D$9-A2666)/2)*SIN(RADIANS(PARAMETERS!$D$9-A2666)/2))))*2*3958.756</f>
        <v>1687.9312426060701</v>
      </c>
      <c r="D2666">
        <v>3.0572280883789</v>
      </c>
      <c r="E2666">
        <v>5.0101933479309002</v>
      </c>
      <c r="F2666">
        <v>7.9003434181212997</v>
      </c>
      <c r="G2666">
        <v>10.403240203857001</v>
      </c>
      <c r="H2666">
        <v>13.586291313170999</v>
      </c>
      <c r="I2666" s="10">
        <f>IFERROR(EXP(TREND(LN($D$1:$H$1),LN(D2666:H2666),LN(Calculations!$B$2))),0)</f>
        <v>1.2810465751594724E-4</v>
      </c>
    </row>
    <row r="2667" spans="1:9" x14ac:dyDescent="0.35">
      <c r="A2667">
        <v>-81.5</v>
      </c>
      <c r="B2667">
        <v>30</v>
      </c>
      <c r="C2667">
        <f>ASIN(SQRT((SIN(RADIANS(PARAMETERS!$D$8-B2667)/2)*SIN(RADIANS(PARAMETERS!$D$8-B2667)/2))+(COS(RADIANS(B2667))*COS(RADIANS(PARAMETERS!$D$8))*SIN(RADIANS(PARAMETERS!$D$9-A2667)/2)*SIN(RADIANS(PARAMETERS!$D$9-A2667)/2))))*2*3958.756</f>
        <v>1662.6374664015839</v>
      </c>
      <c r="D2667">
        <v>3.0702774524689</v>
      </c>
      <c r="E2667">
        <v>5.0650167465209996</v>
      </c>
      <c r="F2667">
        <v>8.0341634750365998</v>
      </c>
      <c r="G2667">
        <v>10.632831573485999</v>
      </c>
      <c r="H2667">
        <v>13.902506828308001</v>
      </c>
      <c r="I2667" s="10">
        <f>IFERROR(EXP(TREND(LN($D$1:$H$1),LN(D2667:H2667),LN(Calculations!$B$2))),0)</f>
        <v>1.3496098448874478E-4</v>
      </c>
    </row>
    <row r="2668" spans="1:9" x14ac:dyDescent="0.35">
      <c r="A2668">
        <v>-81</v>
      </c>
      <c r="B2668">
        <v>30</v>
      </c>
      <c r="C2668">
        <f>ASIN(SQRT((SIN(RADIANS(PARAMETERS!$D$8-B2668)/2)*SIN(RADIANS(PARAMETERS!$D$8-B2668)/2))+(COS(RADIANS(B2668))*COS(RADIANS(PARAMETERS!$D$8))*SIN(RADIANS(PARAMETERS!$D$9-A2668)/2)*SIN(RADIANS(PARAMETERS!$D$9-A2668)/2))))*2*3958.756</f>
        <v>1637.5616861580213</v>
      </c>
      <c r="D2668">
        <v>3.1140592098236</v>
      </c>
      <c r="E2668">
        <v>5.1512107849120996</v>
      </c>
      <c r="F2668">
        <v>8.2207450866699006</v>
      </c>
      <c r="G2668">
        <v>10.92404460907</v>
      </c>
      <c r="H2668">
        <v>14.269504547119</v>
      </c>
      <c r="I2668" s="10">
        <f>IFERROR(EXP(TREND(LN($D$1:$H$1),LN(D2668:H2668),LN(Calculations!$B$2))),0)</f>
        <v>1.421323125677722E-4</v>
      </c>
    </row>
    <row r="2669" spans="1:9" x14ac:dyDescent="0.35">
      <c r="A2669">
        <v>-80.5</v>
      </c>
      <c r="B2669">
        <v>30</v>
      </c>
      <c r="C2669">
        <f>ASIN(SQRT((SIN(RADIANS(PARAMETERS!$D$8-B2669)/2)*SIN(RADIANS(PARAMETERS!$D$8-B2669)/2))+(COS(RADIANS(B2669))*COS(RADIANS(PARAMETERS!$D$8))*SIN(RADIANS(PARAMETERS!$D$9-A2669)/2)*SIN(RADIANS(PARAMETERS!$D$9-A2669)/2))))*2*3958.756</f>
        <v>1612.714385219502</v>
      </c>
      <c r="D2669">
        <v>3.0888996124268</v>
      </c>
      <c r="E2669">
        <v>5.1336069107056002</v>
      </c>
      <c r="F2669">
        <v>8.2290916442871005</v>
      </c>
      <c r="G2669">
        <v>10.964693069458001</v>
      </c>
      <c r="H2669">
        <v>14.366256713866999</v>
      </c>
      <c r="I2669" s="10">
        <f>IFERROR(EXP(TREND(LN($D$1:$H$1),LN(D2669:H2669),LN(Calculations!$B$2))),0)</f>
        <v>1.4504115071989891E-4</v>
      </c>
    </row>
    <row r="2670" spans="1:9" x14ac:dyDescent="0.35">
      <c r="A2670">
        <v>-80</v>
      </c>
      <c r="B2670">
        <v>30</v>
      </c>
      <c r="C2670">
        <f>ASIN(SQRT((SIN(RADIANS(PARAMETERS!$D$8-B2670)/2)*SIN(RADIANS(PARAMETERS!$D$8-B2670)/2))+(COS(RADIANS(B2670))*COS(RADIANS(PARAMETERS!$D$8))*SIN(RADIANS(PARAMETERS!$D$9-A2670)/2)*SIN(RADIANS(PARAMETERS!$D$9-A2670)/2))))*2*3958.756</f>
        <v>1588.1065988309706</v>
      </c>
      <c r="D2670">
        <v>2.9550161361693998</v>
      </c>
      <c r="E2670">
        <v>4.9232058525084996</v>
      </c>
      <c r="F2670">
        <v>7.9577307701111</v>
      </c>
      <c r="G2670">
        <v>10.615412712096999</v>
      </c>
      <c r="H2670">
        <v>14.038259506226</v>
      </c>
      <c r="I2670" s="10">
        <f>IFERROR(EXP(TREND(LN($D$1:$H$1),LN(D2670:H2670),LN(Calculations!$B$2))),0)</f>
        <v>1.4152295030871702E-4</v>
      </c>
    </row>
    <row r="2671" spans="1:9" x14ac:dyDescent="0.35">
      <c r="A2671">
        <v>-79.5</v>
      </c>
      <c r="B2671">
        <v>30</v>
      </c>
      <c r="C2671">
        <f>ASIN(SQRT((SIN(RADIANS(PARAMETERS!$D$8-B2671)/2)*SIN(RADIANS(PARAMETERS!$D$8-B2671)/2))+(COS(RADIANS(B2671))*COS(RADIANS(PARAMETERS!$D$8))*SIN(RADIANS(PARAMETERS!$D$9-A2671)/2)*SIN(RADIANS(PARAMETERS!$D$9-A2671)/2))))*2*3958.756</f>
        <v>1563.7499415123677</v>
      </c>
      <c r="D2671">
        <v>2.7303984165192001</v>
      </c>
      <c r="E2671">
        <v>4.5269355773926003</v>
      </c>
      <c r="F2671">
        <v>7.4303526878356996</v>
      </c>
      <c r="G2671">
        <v>9.9042406082153001</v>
      </c>
      <c r="H2671">
        <v>13.295606613159</v>
      </c>
      <c r="I2671" s="10">
        <f>IFERROR(EXP(TREND(LN($D$1:$H$1),LN(D2671:H2671),LN(Calculations!$B$2))),0)</f>
        <v>1.3185961058131385E-4</v>
      </c>
    </row>
    <row r="2672" spans="1:9" x14ac:dyDescent="0.35">
      <c r="A2672">
        <v>-79</v>
      </c>
      <c r="B2672">
        <v>30</v>
      </c>
      <c r="C2672">
        <f>ASIN(SQRT((SIN(RADIANS(PARAMETERS!$D$8-B2672)/2)*SIN(RADIANS(PARAMETERS!$D$8-B2672)/2))+(COS(RADIANS(B2672))*COS(RADIANS(PARAMETERS!$D$8))*SIN(RADIANS(PARAMETERS!$D$9-A2672)/2)*SIN(RADIANS(PARAMETERS!$D$9-A2672)/2))))*2*3958.756</f>
        <v>1539.6566348809488</v>
      </c>
      <c r="D2672">
        <v>2.4414887428283998</v>
      </c>
      <c r="E2672">
        <v>4.0136923789978001</v>
      </c>
      <c r="F2672">
        <v>6.7097072601318004</v>
      </c>
      <c r="G2672">
        <v>8.9204673767090004</v>
      </c>
      <c r="H2672">
        <v>12.225998878479</v>
      </c>
      <c r="I2672" s="10">
        <f>IFERROR(EXP(TREND(LN($D$1:$H$1),LN(D2672:H2672),LN(Calculations!$B$2))),0)</f>
        <v>1.1783803564001911E-4</v>
      </c>
    </row>
    <row r="2673" spans="1:9" x14ac:dyDescent="0.35">
      <c r="A2673">
        <v>-78.5</v>
      </c>
      <c r="B2673">
        <v>30</v>
      </c>
      <c r="C2673">
        <f>ASIN(SQRT((SIN(RADIANS(PARAMETERS!$D$8-B2673)/2)*SIN(RADIANS(PARAMETERS!$D$8-B2673)/2))+(COS(RADIANS(B2673))*COS(RADIANS(PARAMETERS!$D$8))*SIN(RADIANS(PARAMETERS!$D$9-A2673)/2)*SIN(RADIANS(PARAMETERS!$D$9-A2673)/2))))*2*3958.756</f>
        <v>1515.8395357187133</v>
      </c>
      <c r="D2673">
        <v>2.1173026561736998</v>
      </c>
      <c r="E2673">
        <v>3.4944887161254998</v>
      </c>
      <c r="F2673">
        <v>5.9452624320984002</v>
      </c>
      <c r="G2673">
        <v>7.8678345680237003</v>
      </c>
      <c r="H2673">
        <v>10.930466651917</v>
      </c>
      <c r="I2673" s="10">
        <f>IFERROR(EXP(TREND(LN($D$1:$H$1),LN(D2673:H2673),LN(Calculations!$B$2))),0)</f>
        <v>1.0280580827972847E-4</v>
      </c>
    </row>
    <row r="2674" spans="1:9" x14ac:dyDescent="0.35">
      <c r="A2674">
        <v>-78</v>
      </c>
      <c r="B2674">
        <v>30</v>
      </c>
      <c r="C2674">
        <f>ASIN(SQRT((SIN(RADIANS(PARAMETERS!$D$8-B2674)/2)*SIN(RADIANS(PARAMETERS!$D$8-B2674)/2))+(COS(RADIANS(B2674))*COS(RADIANS(PARAMETERS!$D$8))*SIN(RADIANS(PARAMETERS!$D$9-A2674)/2)*SIN(RADIANS(PARAMETERS!$D$9-A2674)/2))))*2*3958.756</f>
        <v>1492.312164032965</v>
      </c>
      <c r="D2674">
        <v>1.7673295736312999</v>
      </c>
      <c r="E2674">
        <v>2.9922599792479998</v>
      </c>
      <c r="F2674">
        <v>5.1854820251465004</v>
      </c>
      <c r="G2674">
        <v>6.8212852478026997</v>
      </c>
      <c r="H2674">
        <v>9.4100179672240998</v>
      </c>
      <c r="I2674" s="10">
        <f>IFERROR(EXP(TREND(LN($D$1:$H$1),LN(D2674:H2674),LN(Calculations!$B$2))),0)</f>
        <v>8.7759591630851323E-5</v>
      </c>
    </row>
    <row r="2675" spans="1:9" x14ac:dyDescent="0.35">
      <c r="A2675">
        <v>-77.5</v>
      </c>
      <c r="B2675">
        <v>30</v>
      </c>
      <c r="C2675">
        <f>ASIN(SQRT((SIN(RADIANS(PARAMETERS!$D$8-B2675)/2)*SIN(RADIANS(PARAMETERS!$D$8-B2675)/2))+(COS(RADIANS(B2675))*COS(RADIANS(PARAMETERS!$D$8))*SIN(RADIANS(PARAMETERS!$D$9-A2675)/2)*SIN(RADIANS(PARAMETERS!$D$9-A2675)/2))))*2*3958.756</f>
        <v>1469.0887308018357</v>
      </c>
      <c r="D2675">
        <v>1.4597786664962999</v>
      </c>
      <c r="E2675">
        <v>2.5228159427643</v>
      </c>
      <c r="F2675">
        <v>4.3342175483704004</v>
      </c>
      <c r="G2675">
        <v>5.8336462974548002</v>
      </c>
      <c r="H2675">
        <v>7.9826946258545002</v>
      </c>
      <c r="I2675" s="10">
        <f>IFERROR(EXP(TREND(LN($D$1:$H$1),LN(D2675:H2675),LN(Calculations!$B$2))),0)</f>
        <v>7.2559384401517772E-5</v>
      </c>
    </row>
    <row r="2676" spans="1:9" x14ac:dyDescent="0.35">
      <c r="A2676">
        <v>-77</v>
      </c>
      <c r="B2676">
        <v>30</v>
      </c>
      <c r="C2676">
        <f>ASIN(SQRT((SIN(RADIANS(PARAMETERS!$D$8-B2676)/2)*SIN(RADIANS(PARAMETERS!$D$8-B2676)/2))+(COS(RADIANS(B2676))*COS(RADIANS(PARAMETERS!$D$8))*SIN(RADIANS(PARAMETERS!$D$9-A2676)/2)*SIN(RADIANS(PARAMETERS!$D$9-A2676)/2))))*2*3958.756</f>
        <v>1446.1841650325741</v>
      </c>
      <c r="D2676">
        <v>1.1470596790314</v>
      </c>
      <c r="E2676">
        <v>1.9855102300644001</v>
      </c>
      <c r="F2676">
        <v>3.4441497325896999</v>
      </c>
      <c r="G2676">
        <v>4.7501602172851998</v>
      </c>
      <c r="H2676">
        <v>6.5314245223998997</v>
      </c>
      <c r="I2676" s="10">
        <f>IFERROR(EXP(TREND(LN($D$1:$H$1),LN(D2676:H2676),LN(Calculations!$B$2))),0)</f>
        <v>5.8037221366156729E-5</v>
      </c>
    </row>
    <row r="2677" spans="1:9" x14ac:dyDescent="0.35">
      <c r="A2677">
        <v>-76.5</v>
      </c>
      <c r="B2677">
        <v>30</v>
      </c>
      <c r="C2677">
        <f>ASIN(SQRT((SIN(RADIANS(PARAMETERS!$D$8-B2677)/2)*SIN(RADIANS(PARAMETERS!$D$8-B2677)/2))+(COS(RADIANS(B2677))*COS(RADIANS(PARAMETERS!$D$8))*SIN(RADIANS(PARAMETERS!$D$9-A2677)/2)*SIN(RADIANS(PARAMETERS!$D$9-A2677)/2))))*2*3958.756</f>
        <v>1423.6141396882424</v>
      </c>
      <c r="D2677">
        <v>0.75547158718108998</v>
      </c>
      <c r="E2677">
        <v>1.2780358791351001</v>
      </c>
      <c r="F2677">
        <v>2.3446741104125999</v>
      </c>
      <c r="G2677">
        <v>3.2126340866089</v>
      </c>
      <c r="H2677">
        <v>4.6489691734314</v>
      </c>
      <c r="I2677" s="10">
        <f>IFERROR(EXP(TREND(LN($D$1:$H$1),LN(D2677:H2677),LN(Calculations!$B$2))),0)</f>
        <v>4.0227282427302878E-5</v>
      </c>
    </row>
    <row r="2678" spans="1:9" x14ac:dyDescent="0.35">
      <c r="A2678">
        <v>-76</v>
      </c>
      <c r="B2678">
        <v>30</v>
      </c>
      <c r="C2678">
        <f>ASIN(SQRT((SIN(RADIANS(PARAMETERS!$D$8-B2678)/2)*SIN(RADIANS(PARAMETERS!$D$8-B2678)/2))+(COS(RADIANS(B2678))*COS(RADIANS(PARAMETERS!$D$8))*SIN(RADIANS(PARAMETERS!$D$9-A2678)/2)*SIN(RADIANS(PARAMETERS!$D$9-A2678)/2))))*2*3958.756</f>
        <v>1401.3950959578026</v>
      </c>
      <c r="D2678">
        <v>0.43142333626746998</v>
      </c>
      <c r="E2678">
        <v>0.71758627891541005</v>
      </c>
      <c r="F2678">
        <v>1.3002302646637001</v>
      </c>
      <c r="G2678">
        <v>1.8665219545364</v>
      </c>
      <c r="H2678">
        <v>2.7575557231903001</v>
      </c>
      <c r="I2678" s="10">
        <f>IFERROR(EXP(TREND(LN($D$1:$H$1),LN(D2678:H2678),LN(Calculations!$B$2))),0)</f>
        <v>2.1671368942171593E-5</v>
      </c>
    </row>
    <row r="2679" spans="1:9" x14ac:dyDescent="0.35">
      <c r="A2679">
        <v>-75.5</v>
      </c>
      <c r="B2679">
        <v>30</v>
      </c>
      <c r="C2679">
        <f>ASIN(SQRT((SIN(RADIANS(PARAMETERS!$D$8-B2679)/2)*SIN(RADIANS(PARAMETERS!$D$8-B2679)/2))+(COS(RADIANS(B2679))*COS(RADIANS(PARAMETERS!$D$8))*SIN(RADIANS(PARAMETERS!$D$9-A2679)/2)*SIN(RADIANS(PARAMETERS!$D$9-A2679)/2))))*2*3958.756</f>
        <v>1379.544265255638</v>
      </c>
      <c r="D2679">
        <v>0.20124551653862</v>
      </c>
      <c r="E2679">
        <v>0.33107632398605003</v>
      </c>
      <c r="F2679">
        <v>0.59224790334702004</v>
      </c>
      <c r="G2679">
        <v>0.84358340501785001</v>
      </c>
      <c r="H2679">
        <v>1.2775856256485001</v>
      </c>
      <c r="I2679" s="10">
        <f>IFERROR(EXP(TREND(LN($D$1:$H$1),LN(D2679:H2679),LN(Calculations!$B$2))),0)</f>
        <v>7.9993289391336803E-6</v>
      </c>
    </row>
    <row r="2680" spans="1:9" x14ac:dyDescent="0.35">
      <c r="A2680">
        <v>-75</v>
      </c>
      <c r="B2680">
        <v>30</v>
      </c>
      <c r="C2680">
        <f>ASIN(SQRT((SIN(RADIANS(PARAMETERS!$D$8-B2680)/2)*SIN(RADIANS(PARAMETERS!$D$8-B2680)/2))+(COS(RADIANS(B2680))*COS(RADIANS(PARAMETERS!$D$8))*SIN(RADIANS(PARAMETERS!$D$9-A2680)/2)*SIN(RADIANS(PARAMETERS!$D$9-A2680)/2))))*2*3958.756</f>
        <v>1358.0796882396337</v>
      </c>
      <c r="D2680">
        <v>2.9644072055817001E-2</v>
      </c>
      <c r="E2680">
        <v>4.8440337181091003E-2</v>
      </c>
      <c r="F2680">
        <v>8.5971899330615997E-2</v>
      </c>
      <c r="G2680">
        <v>0.12187010794878</v>
      </c>
      <c r="H2680">
        <v>0.18353295326232999</v>
      </c>
      <c r="I2680" s="10">
        <f>IFERROR(EXP(TREND(LN($D$1:$H$1),LN(D2680:H2680),LN(Calculations!$B$2))),0)</f>
        <v>6.623824872542777E-7</v>
      </c>
    </row>
    <row r="2681" spans="1:9" x14ac:dyDescent="0.35">
      <c r="A2681">
        <v>-74.5</v>
      </c>
      <c r="B2681">
        <v>30</v>
      </c>
      <c r="C2681">
        <f>ASIN(SQRT((SIN(RADIANS(PARAMETERS!$D$8-B2681)/2)*SIN(RADIANS(PARAMETERS!$D$8-B2681)/2))+(COS(RADIANS(B2681))*COS(RADIANS(PARAMETERS!$D$8))*SIN(RADIANS(PARAMETERS!$D$9-A2681)/2)*SIN(RADIANS(PARAMETERS!$D$9-A2681)/2))))*2*3958.756</f>
        <v>1337.0202300330707</v>
      </c>
      <c r="D2681">
        <v>0</v>
      </c>
      <c r="E2681">
        <v>0</v>
      </c>
      <c r="F2681">
        <v>0</v>
      </c>
      <c r="G2681">
        <v>0</v>
      </c>
      <c r="H2681">
        <v>0</v>
      </c>
      <c r="I2681" s="10">
        <f>IFERROR(EXP(TREND(LN($D$1:$H$1),LN(D2681:H2681),LN(Calculations!$B$2))),0)</f>
        <v>0</v>
      </c>
    </row>
    <row r="2682" spans="1:9" x14ac:dyDescent="0.35">
      <c r="A2682">
        <v>-74</v>
      </c>
      <c r="B2682">
        <v>30</v>
      </c>
      <c r="C2682">
        <f>ASIN(SQRT((SIN(RADIANS(PARAMETERS!$D$8-B2682)/2)*SIN(RADIANS(PARAMETERS!$D$8-B2682)/2))+(COS(RADIANS(B2682))*COS(RADIANS(PARAMETERS!$D$8))*SIN(RADIANS(PARAMETERS!$D$9-A2682)/2)*SIN(RADIANS(PARAMETERS!$D$9-A2682)/2))))*2*3958.756</f>
        <v>1316.3855907263112</v>
      </c>
      <c r="D2682">
        <v>0</v>
      </c>
      <c r="E2682">
        <v>0</v>
      </c>
      <c r="F2682">
        <v>0</v>
      </c>
      <c r="G2682">
        <v>0</v>
      </c>
      <c r="H2682">
        <v>0</v>
      </c>
      <c r="I2682" s="10">
        <f>IFERROR(EXP(TREND(LN($D$1:$H$1),LN(D2682:H2682),LN(Calculations!$B$2))),0)</f>
        <v>0</v>
      </c>
    </row>
    <row r="2683" spans="1:9" x14ac:dyDescent="0.35">
      <c r="A2683">
        <v>-73.5</v>
      </c>
      <c r="B2683">
        <v>30</v>
      </c>
      <c r="C2683">
        <f>ASIN(SQRT((SIN(RADIANS(PARAMETERS!$D$8-B2683)/2)*SIN(RADIANS(PARAMETERS!$D$8-B2683)/2))+(COS(RADIANS(B2683))*COS(RADIANS(PARAMETERS!$D$8))*SIN(RADIANS(PARAMETERS!$D$9-A2683)/2)*SIN(RADIANS(PARAMETERS!$D$9-A2683)/2))))*2*3958.756</f>
        <v>1296.1963101219176</v>
      </c>
      <c r="D2683">
        <v>0</v>
      </c>
      <c r="E2683">
        <v>0</v>
      </c>
      <c r="F2683">
        <v>0</v>
      </c>
      <c r="G2683">
        <v>0</v>
      </c>
      <c r="H2683">
        <v>0</v>
      </c>
      <c r="I2683" s="10">
        <f>IFERROR(EXP(TREND(LN($D$1:$H$1),LN(D2683:H2683),LN(Calculations!$B$2))),0)</f>
        <v>0</v>
      </c>
    </row>
    <row r="2684" spans="1:9" x14ac:dyDescent="0.35">
      <c r="A2684">
        <v>-73</v>
      </c>
      <c r="B2684">
        <v>30</v>
      </c>
      <c r="C2684">
        <f>ASIN(SQRT((SIN(RADIANS(PARAMETERS!$D$8-B2684)/2)*SIN(RADIANS(PARAMETERS!$D$8-B2684)/2))+(COS(RADIANS(B2684))*COS(RADIANS(PARAMETERS!$D$8))*SIN(RADIANS(PARAMETERS!$D$9-A2684)/2)*SIN(RADIANS(PARAMETERS!$D$9-A2684)/2))))*2*3958.756</f>
        <v>1276.4737655748804</v>
      </c>
      <c r="D2684">
        <v>0</v>
      </c>
      <c r="E2684">
        <v>0</v>
      </c>
      <c r="F2684">
        <v>0</v>
      </c>
      <c r="G2684">
        <v>0</v>
      </c>
      <c r="H2684">
        <v>0</v>
      </c>
      <c r="I2684" s="10">
        <f>IFERROR(EXP(TREND(LN($D$1:$H$1),LN(D2684:H2684),LN(Calculations!$B$2))),0)</f>
        <v>0</v>
      </c>
    </row>
    <row r="2685" spans="1:9" x14ac:dyDescent="0.35">
      <c r="A2685">
        <v>-72.5</v>
      </c>
      <c r="B2685">
        <v>30</v>
      </c>
      <c r="C2685">
        <f>ASIN(SQRT((SIN(RADIANS(PARAMETERS!$D$8-B2685)/2)*SIN(RADIANS(PARAMETERS!$D$8-B2685)/2))+(COS(RADIANS(B2685))*COS(RADIANS(PARAMETERS!$D$8))*SIN(RADIANS(PARAMETERS!$D$9-A2685)/2)*SIN(RADIANS(PARAMETERS!$D$9-A2685)/2))))*2*3958.756</f>
        <v>1257.240161672469</v>
      </c>
      <c r="D2685">
        <v>0</v>
      </c>
      <c r="E2685">
        <v>0</v>
      </c>
      <c r="F2685">
        <v>0</v>
      </c>
      <c r="G2685">
        <v>0</v>
      </c>
      <c r="H2685">
        <v>0</v>
      </c>
      <c r="I2685" s="10">
        <f>IFERROR(EXP(TREND(LN($D$1:$H$1),LN(D2685:H2685),LN(Calculations!$B$2))),0)</f>
        <v>0</v>
      </c>
    </row>
    <row r="2686" spans="1:9" x14ac:dyDescent="0.35">
      <c r="A2686">
        <v>-72</v>
      </c>
      <c r="B2686">
        <v>30</v>
      </c>
      <c r="C2686">
        <f>ASIN(SQRT((SIN(RADIANS(PARAMETERS!$D$8-B2686)/2)*SIN(RADIANS(PARAMETERS!$D$8-B2686)/2))+(COS(RADIANS(B2686))*COS(RADIANS(PARAMETERS!$D$8))*SIN(RADIANS(PARAMETERS!$D$9-A2686)/2)*SIN(RADIANS(PARAMETERS!$D$9-A2686)/2))))*2*3958.756</f>
        <v>1238.5185104016482</v>
      </c>
      <c r="D2686">
        <v>0</v>
      </c>
      <c r="E2686">
        <v>0</v>
      </c>
      <c r="F2686">
        <v>0</v>
      </c>
      <c r="G2686">
        <v>0</v>
      </c>
      <c r="H2686">
        <v>0</v>
      </c>
      <c r="I2686" s="10">
        <f>IFERROR(EXP(TREND(LN($D$1:$H$1),LN(D2686:H2686),LN(Calculations!$B$2))),0)</f>
        <v>0</v>
      </c>
    </row>
    <row r="2687" spans="1:9" x14ac:dyDescent="0.35">
      <c r="A2687">
        <v>-71.5</v>
      </c>
      <c r="B2687">
        <v>30</v>
      </c>
      <c r="C2687">
        <f>ASIN(SQRT((SIN(RADIANS(PARAMETERS!$D$8-B2687)/2)*SIN(RADIANS(PARAMETERS!$D$8-B2687)/2))+(COS(RADIANS(B2687))*COS(RADIANS(PARAMETERS!$D$8))*SIN(RADIANS(PARAMETERS!$D$9-A2687)/2)*SIN(RADIANS(PARAMETERS!$D$9-A2687)/2))))*2*3958.756</f>
        <v>1220.3326003733046</v>
      </c>
      <c r="D2687">
        <v>0</v>
      </c>
      <c r="E2687">
        <v>0</v>
      </c>
      <c r="F2687">
        <v>0</v>
      </c>
      <c r="G2687">
        <v>0</v>
      </c>
      <c r="H2687">
        <v>0</v>
      </c>
      <c r="I2687" s="10">
        <f>IFERROR(EXP(TREND(LN($D$1:$H$1),LN(D2687:H2687),LN(Calculations!$B$2))),0)</f>
        <v>0</v>
      </c>
    </row>
    <row r="2688" spans="1:9" x14ac:dyDescent="0.35">
      <c r="A2688">
        <v>-71</v>
      </c>
      <c r="B2688">
        <v>30</v>
      </c>
      <c r="C2688">
        <f>ASIN(SQRT((SIN(RADIANS(PARAMETERS!$D$8-B2688)/2)*SIN(RADIANS(PARAMETERS!$D$8-B2688)/2))+(COS(RADIANS(B2688))*COS(RADIANS(PARAMETERS!$D$8))*SIN(RADIANS(PARAMETERS!$D$9-A2688)/2)*SIN(RADIANS(PARAMETERS!$D$9-A2688)/2))))*2*3958.756</f>
        <v>1202.7069536202994</v>
      </c>
      <c r="D2688">
        <v>0</v>
      </c>
      <c r="E2688">
        <v>0</v>
      </c>
      <c r="F2688">
        <v>0</v>
      </c>
      <c r="G2688">
        <v>0</v>
      </c>
      <c r="H2688">
        <v>0</v>
      </c>
      <c r="I2688" s="10">
        <f>IFERROR(EXP(TREND(LN($D$1:$H$1),LN(D2688:H2688),LN(Calculations!$B$2))),0)</f>
        <v>0</v>
      </c>
    </row>
    <row r="2689" spans="1:9" x14ac:dyDescent="0.35">
      <c r="A2689">
        <v>-70.5</v>
      </c>
      <c r="B2689">
        <v>30</v>
      </c>
      <c r="C2689">
        <f>ASIN(SQRT((SIN(RADIANS(PARAMETERS!$D$8-B2689)/2)*SIN(RADIANS(PARAMETERS!$D$8-B2689)/2))+(COS(RADIANS(B2689))*COS(RADIANS(PARAMETERS!$D$8))*SIN(RADIANS(PARAMETERS!$D$9-A2689)/2)*SIN(RADIANS(PARAMETERS!$D$9-A2689)/2))))*2*3958.756</f>
        <v>1185.6667684708045</v>
      </c>
      <c r="D2689">
        <v>0</v>
      </c>
      <c r="E2689">
        <v>0</v>
      </c>
      <c r="F2689">
        <v>0</v>
      </c>
      <c r="G2689">
        <v>0</v>
      </c>
      <c r="H2689">
        <v>0</v>
      </c>
      <c r="I2689" s="10">
        <f>IFERROR(EXP(TREND(LN($D$1:$H$1),LN(D2689:H2689),LN(Calculations!$B$2))),0)</f>
        <v>0</v>
      </c>
    </row>
    <row r="2690" spans="1:9" x14ac:dyDescent="0.35">
      <c r="A2690">
        <v>-70</v>
      </c>
      <c r="B2690">
        <v>30</v>
      </c>
      <c r="C2690">
        <f>ASIN(SQRT((SIN(RADIANS(PARAMETERS!$D$8-B2690)/2)*SIN(RADIANS(PARAMETERS!$D$8-B2690)/2))+(COS(RADIANS(B2690))*COS(RADIANS(PARAMETERS!$D$8))*SIN(RADIANS(PARAMETERS!$D$9-A2690)/2)*SIN(RADIANS(PARAMETERS!$D$9-A2690)/2))))*2*3958.756</f>
        <v>1169.2378470307808</v>
      </c>
      <c r="D2690">
        <v>0</v>
      </c>
      <c r="E2690">
        <v>0</v>
      </c>
      <c r="F2690">
        <v>0</v>
      </c>
      <c r="G2690">
        <v>0</v>
      </c>
      <c r="H2690">
        <v>0</v>
      </c>
      <c r="I2690" s="10">
        <f>IFERROR(EXP(TREND(LN($D$1:$H$1),LN(D2690:H2690),LN(Calculations!$B$2))),0)</f>
        <v>0</v>
      </c>
    </row>
    <row r="2691" spans="1:9" x14ac:dyDescent="0.35">
      <c r="A2691">
        <v>-69.5</v>
      </c>
      <c r="B2691">
        <v>30</v>
      </c>
      <c r="C2691">
        <f>ASIN(SQRT((SIN(RADIANS(PARAMETERS!$D$8-B2691)/2)*SIN(RADIANS(PARAMETERS!$D$8-B2691)/2))+(COS(RADIANS(B2691))*COS(RADIANS(PARAMETERS!$D$8))*SIN(RADIANS(PARAMETERS!$D$9-A2691)/2)*SIN(RADIANS(PARAMETERS!$D$9-A2691)/2))))*2*3958.756</f>
        <v>1153.4465059020945</v>
      </c>
      <c r="D2691">
        <v>0</v>
      </c>
      <c r="E2691">
        <v>0</v>
      </c>
      <c r="F2691">
        <v>0</v>
      </c>
      <c r="G2691">
        <v>0</v>
      </c>
      <c r="H2691">
        <v>0</v>
      </c>
      <c r="I2691" s="10">
        <f>IFERROR(EXP(TREND(LN($D$1:$H$1),LN(D2691:H2691),LN(Calculations!$B$2))),0)</f>
        <v>0</v>
      </c>
    </row>
    <row r="2692" spans="1:9" x14ac:dyDescent="0.35">
      <c r="A2692">
        <v>-69</v>
      </c>
      <c r="B2692">
        <v>30</v>
      </c>
      <c r="C2692">
        <f>ASIN(SQRT((SIN(RADIANS(PARAMETERS!$D$8-B2692)/2)*SIN(RADIANS(PARAMETERS!$D$8-B2692)/2))+(COS(RADIANS(B2692))*COS(RADIANS(PARAMETERS!$D$8))*SIN(RADIANS(PARAMETERS!$D$9-A2692)/2)*SIN(RADIANS(PARAMETERS!$D$9-A2692)/2))))*2*3958.756</f>
        <v>1138.319468928112</v>
      </c>
      <c r="D2692">
        <v>0</v>
      </c>
      <c r="E2692">
        <v>0</v>
      </c>
      <c r="F2692">
        <v>0</v>
      </c>
      <c r="G2692">
        <v>0</v>
      </c>
      <c r="H2692">
        <v>0</v>
      </c>
      <c r="I2692" s="10">
        <f>IFERROR(EXP(TREND(LN($D$1:$H$1),LN(D2692:H2692),LN(Calculations!$B$2))),0)</f>
        <v>0</v>
      </c>
    </row>
    <row r="2693" spans="1:9" x14ac:dyDescent="0.35">
      <c r="A2693">
        <v>-68.5</v>
      </c>
      <c r="B2693">
        <v>30</v>
      </c>
      <c r="C2693">
        <f>ASIN(SQRT((SIN(RADIANS(PARAMETERS!$D$8-B2693)/2)*SIN(RADIANS(PARAMETERS!$D$8-B2693)/2))+(COS(RADIANS(B2693))*COS(RADIANS(PARAMETERS!$D$8))*SIN(RADIANS(PARAMETERS!$D$9-A2693)/2)*SIN(RADIANS(PARAMETERS!$D$9-A2693)/2))))*2*3958.756</f>
        <v>1123.8837410085198</v>
      </c>
      <c r="D2693">
        <v>0</v>
      </c>
      <c r="E2693">
        <v>0</v>
      </c>
      <c r="F2693">
        <v>0</v>
      </c>
      <c r="G2693">
        <v>0</v>
      </c>
      <c r="H2693">
        <v>0</v>
      </c>
      <c r="I2693" s="10">
        <f>IFERROR(EXP(TREND(LN($D$1:$H$1),LN(D2693:H2693),LN(Calculations!$B$2))),0)</f>
        <v>0</v>
      </c>
    </row>
    <row r="2694" spans="1:9" x14ac:dyDescent="0.35">
      <c r="A2694">
        <v>-68</v>
      </c>
      <c r="B2694">
        <v>30</v>
      </c>
      <c r="C2694">
        <f>ASIN(SQRT((SIN(RADIANS(PARAMETERS!$D$8-B2694)/2)*SIN(RADIANS(PARAMETERS!$D$8-B2694)/2))+(COS(RADIANS(B2694))*COS(RADIANS(PARAMETERS!$D$8))*SIN(RADIANS(PARAMETERS!$D$9-A2694)/2)*SIN(RADIANS(PARAMETERS!$D$9-A2694)/2))))*2*3958.756</f>
        <v>1110.1664623696979</v>
      </c>
      <c r="D2694">
        <v>0</v>
      </c>
      <c r="E2694">
        <v>0</v>
      </c>
      <c r="F2694">
        <v>0</v>
      </c>
      <c r="G2694">
        <v>0</v>
      </c>
      <c r="H2694">
        <v>0</v>
      </c>
      <c r="I2694" s="10">
        <f>IFERROR(EXP(TREND(LN($D$1:$H$1),LN(D2694:H2694),LN(Calculations!$B$2))),0)</f>
        <v>0</v>
      </c>
    </row>
    <row r="2695" spans="1:9" x14ac:dyDescent="0.35">
      <c r="A2695">
        <v>-67.5</v>
      </c>
      <c r="B2695">
        <v>30</v>
      </c>
      <c r="C2695">
        <f>ASIN(SQRT((SIN(RADIANS(PARAMETERS!$D$8-B2695)/2)*SIN(RADIANS(PARAMETERS!$D$8-B2695)/2))+(COS(RADIANS(B2695))*COS(RADIANS(PARAMETERS!$D$8))*SIN(RADIANS(PARAMETERS!$D$9-A2695)/2)*SIN(RADIANS(PARAMETERS!$D$9-A2695)/2))))*2*3958.756</f>
        <v>1097.1947431231499</v>
      </c>
      <c r="D2695">
        <v>0</v>
      </c>
      <c r="E2695">
        <v>0</v>
      </c>
      <c r="F2695">
        <v>0</v>
      </c>
      <c r="G2695">
        <v>0</v>
      </c>
      <c r="H2695">
        <v>0</v>
      </c>
      <c r="I2695" s="10">
        <f>IFERROR(EXP(TREND(LN($D$1:$H$1),LN(D2695:H2695),LN(Calculations!$B$2))),0)</f>
        <v>0</v>
      </c>
    </row>
    <row r="2696" spans="1:9" x14ac:dyDescent="0.35">
      <c r="A2696">
        <v>-67</v>
      </c>
      <c r="B2696">
        <v>30</v>
      </c>
      <c r="C2696">
        <f>ASIN(SQRT((SIN(RADIANS(PARAMETERS!$D$8-B2696)/2)*SIN(RADIANS(PARAMETERS!$D$8-B2696)/2))+(COS(RADIANS(B2696))*COS(RADIANS(PARAMETERS!$D$8))*SIN(RADIANS(PARAMETERS!$D$9-A2696)/2)*SIN(RADIANS(PARAMETERS!$D$9-A2696)/2))))*2*3958.756</f>
        <v>1084.9954784942854</v>
      </c>
      <c r="D2696">
        <v>0</v>
      </c>
      <c r="E2696">
        <v>0</v>
      </c>
      <c r="F2696">
        <v>0</v>
      </c>
      <c r="G2696">
        <v>0</v>
      </c>
      <c r="H2696">
        <v>0</v>
      </c>
      <c r="I2696" s="10">
        <f>IFERROR(EXP(TREND(LN($D$1:$H$1),LN(D2696:H2696),LN(Calculations!$B$2))),0)</f>
        <v>0</v>
      </c>
    </row>
    <row r="2697" spans="1:9" x14ac:dyDescent="0.35">
      <c r="A2697">
        <v>-66.5</v>
      </c>
      <c r="B2697">
        <v>30</v>
      </c>
      <c r="C2697">
        <f>ASIN(SQRT((SIN(RADIANS(PARAMETERS!$D$8-B2697)/2)*SIN(RADIANS(PARAMETERS!$D$8-B2697)/2))+(COS(RADIANS(B2697))*COS(RADIANS(PARAMETERS!$D$8))*SIN(RADIANS(PARAMETERS!$D$9-A2697)/2)*SIN(RADIANS(PARAMETERS!$D$9-A2697)/2))))*2*3958.756</f>
        <v>1073.5951457528583</v>
      </c>
      <c r="D2697">
        <v>0</v>
      </c>
      <c r="E2697">
        <v>0</v>
      </c>
      <c r="F2697">
        <v>0</v>
      </c>
      <c r="G2697">
        <v>0</v>
      </c>
      <c r="H2697">
        <v>0</v>
      </c>
      <c r="I2697" s="10">
        <f>IFERROR(EXP(TREND(LN($D$1:$H$1),LN(D2697:H2697),LN(Calculations!$B$2))),0)</f>
        <v>0</v>
      </c>
    </row>
    <row r="2698" spans="1:9" x14ac:dyDescent="0.35">
      <c r="A2698">
        <v>-66</v>
      </c>
      <c r="B2698">
        <v>30</v>
      </c>
      <c r="C2698">
        <f>ASIN(SQRT((SIN(RADIANS(PARAMETERS!$D$8-B2698)/2)*SIN(RADIANS(PARAMETERS!$D$8-B2698)/2))+(COS(RADIANS(B2698))*COS(RADIANS(PARAMETERS!$D$8))*SIN(RADIANS(PARAMETERS!$D$9-A2698)/2)*SIN(RADIANS(PARAMETERS!$D$9-A2698)/2))))*2*3958.756</f>
        <v>1063.0195846118688</v>
      </c>
      <c r="D2698">
        <v>0</v>
      </c>
      <c r="E2698">
        <v>0</v>
      </c>
      <c r="F2698">
        <v>0</v>
      </c>
      <c r="G2698">
        <v>0</v>
      </c>
      <c r="H2698">
        <v>0</v>
      </c>
      <c r="I2698" s="10">
        <f>IFERROR(EXP(TREND(LN($D$1:$H$1),LN(D2698:H2698),LN(Calculations!$B$2))),0)</f>
        <v>0</v>
      </c>
    </row>
    <row r="2699" spans="1:9" x14ac:dyDescent="0.35">
      <c r="A2699">
        <v>-65.5</v>
      </c>
      <c r="B2699">
        <v>30</v>
      </c>
      <c r="C2699">
        <f>ASIN(SQRT((SIN(RADIANS(PARAMETERS!$D$8-B2699)/2)*SIN(RADIANS(PARAMETERS!$D$8-B2699)/2))+(COS(RADIANS(B2699))*COS(RADIANS(PARAMETERS!$D$8))*SIN(RADIANS(PARAMETERS!$D$9-A2699)/2)*SIN(RADIANS(PARAMETERS!$D$9-A2699)/2))))*2*3958.756</f>
        <v>1053.2937636616971</v>
      </c>
      <c r="D2699">
        <v>0</v>
      </c>
      <c r="E2699">
        <v>0</v>
      </c>
      <c r="F2699">
        <v>0</v>
      </c>
      <c r="G2699">
        <v>0</v>
      </c>
      <c r="H2699">
        <v>0</v>
      </c>
      <c r="I2699" s="10">
        <f>IFERROR(EXP(TREND(LN($D$1:$H$1),LN(D2699:H2699),LN(Calculations!$B$2))),0)</f>
        <v>0</v>
      </c>
    </row>
    <row r="2700" spans="1:9" x14ac:dyDescent="0.35">
      <c r="A2700">
        <v>-65</v>
      </c>
      <c r="B2700">
        <v>30</v>
      </c>
      <c r="C2700">
        <f>ASIN(SQRT((SIN(RADIANS(PARAMETERS!$D$8-B2700)/2)*SIN(RADIANS(PARAMETERS!$D$8-B2700)/2))+(COS(RADIANS(B2700))*COS(RADIANS(PARAMETERS!$D$8))*SIN(RADIANS(PARAMETERS!$D$9-A2700)/2)*SIN(RADIANS(PARAMETERS!$D$9-A2700)/2))))*2*3958.756</f>
        <v>1044.441536238349</v>
      </c>
      <c r="D2700">
        <v>0</v>
      </c>
      <c r="E2700">
        <v>0</v>
      </c>
      <c r="F2700">
        <v>0</v>
      </c>
      <c r="G2700">
        <v>0</v>
      </c>
      <c r="H2700">
        <v>0</v>
      </c>
      <c r="I2700" s="10">
        <f>IFERROR(EXP(TREND(LN($D$1:$H$1),LN(D2700:H2700),LN(Calculations!$B$2))),0)</f>
        <v>0</v>
      </c>
    </row>
    <row r="2701" spans="1:9" x14ac:dyDescent="0.35">
      <c r="A2701">
        <v>-64.5</v>
      </c>
      <c r="B2701">
        <v>30</v>
      </c>
      <c r="C2701">
        <f>ASIN(SQRT((SIN(RADIANS(PARAMETERS!$D$8-B2701)/2)*SIN(RADIANS(PARAMETERS!$D$8-B2701)/2))+(COS(RADIANS(B2701))*COS(RADIANS(PARAMETERS!$D$8))*SIN(RADIANS(PARAMETERS!$D$9-A2701)/2)*SIN(RADIANS(PARAMETERS!$D$9-A2701)/2))))*2*3958.756</f>
        <v>1036.485389946889</v>
      </c>
      <c r="D2701">
        <v>0</v>
      </c>
      <c r="E2701">
        <v>0</v>
      </c>
      <c r="F2701">
        <v>0</v>
      </c>
      <c r="G2701">
        <v>0</v>
      </c>
      <c r="H2701">
        <v>0</v>
      </c>
      <c r="I2701" s="10">
        <f>IFERROR(EXP(TREND(LN($D$1:$H$1),LN(D2701:H2701),LN(Calculations!$B$2))),0)</f>
        <v>0</v>
      </c>
    </row>
    <row r="2702" spans="1:9" x14ac:dyDescent="0.35">
      <c r="A2702">
        <v>-64</v>
      </c>
      <c r="B2702">
        <v>30</v>
      </c>
      <c r="C2702">
        <f>ASIN(SQRT((SIN(RADIANS(PARAMETERS!$D$8-B2702)/2)*SIN(RADIANS(PARAMETERS!$D$8-B2702)/2))+(COS(RADIANS(B2702))*COS(RADIANS(PARAMETERS!$D$8))*SIN(RADIANS(PARAMETERS!$D$9-A2702)/2)*SIN(RADIANS(PARAMETERS!$D$9-A2702)/2))))*2*3958.756</f>
        <v>1029.446194822807</v>
      </c>
      <c r="D2702">
        <v>0</v>
      </c>
      <c r="E2702">
        <v>0</v>
      </c>
      <c r="F2702">
        <v>0</v>
      </c>
      <c r="G2702">
        <v>0</v>
      </c>
      <c r="H2702">
        <v>0</v>
      </c>
      <c r="I2702" s="10">
        <f>IFERROR(EXP(TREND(LN($D$1:$H$1),LN(D2702:H2702),LN(Calculations!$B$2))),0)</f>
        <v>0</v>
      </c>
    </row>
    <row r="2703" spans="1:9" x14ac:dyDescent="0.35">
      <c r="A2703">
        <v>-63.5</v>
      </c>
      <c r="B2703">
        <v>30</v>
      </c>
      <c r="C2703">
        <f>ASIN(SQRT((SIN(RADIANS(PARAMETERS!$D$8-B2703)/2)*SIN(RADIANS(PARAMETERS!$D$8-B2703)/2))+(COS(RADIANS(B2703))*COS(RADIANS(PARAMETERS!$D$8))*SIN(RADIANS(PARAMETERS!$D$9-A2703)/2)*SIN(RADIANS(PARAMETERS!$D$9-A2703)/2))))*2*3958.756</f>
        <v>1023.3429557590572</v>
      </c>
      <c r="D2703">
        <v>0</v>
      </c>
      <c r="E2703">
        <v>0</v>
      </c>
      <c r="F2703">
        <v>0</v>
      </c>
      <c r="G2703">
        <v>0</v>
      </c>
      <c r="H2703">
        <v>0</v>
      </c>
      <c r="I2703" s="10">
        <f>IFERROR(EXP(TREND(LN($D$1:$H$1),LN(D2703:H2703),LN(Calculations!$B$2))),0)</f>
        <v>0</v>
      </c>
    </row>
    <row r="2704" spans="1:9" x14ac:dyDescent="0.35">
      <c r="A2704">
        <v>-63</v>
      </c>
      <c r="B2704">
        <v>30</v>
      </c>
      <c r="C2704">
        <f>ASIN(SQRT((SIN(RADIANS(PARAMETERS!$D$8-B2704)/2)*SIN(RADIANS(PARAMETERS!$D$8-B2704)/2))+(COS(RADIANS(B2704))*COS(RADIANS(PARAMETERS!$D$8))*SIN(RADIANS(PARAMETERS!$D$9-A2704)/2)*SIN(RADIANS(PARAMETERS!$D$9-A2704)/2))))*2*3958.756</f>
        <v>1018.1925752970666</v>
      </c>
      <c r="D2704">
        <v>0</v>
      </c>
      <c r="E2704">
        <v>0</v>
      </c>
      <c r="F2704">
        <v>0</v>
      </c>
      <c r="G2704">
        <v>0</v>
      </c>
      <c r="H2704">
        <v>0</v>
      </c>
      <c r="I2704" s="10">
        <f>IFERROR(EXP(TREND(LN($D$1:$H$1),LN(D2704:H2704),LN(Calculations!$B$2))),0)</f>
        <v>0</v>
      </c>
    </row>
    <row r="2705" spans="1:9" x14ac:dyDescent="0.35">
      <c r="A2705">
        <v>-62.5</v>
      </c>
      <c r="B2705">
        <v>30</v>
      </c>
      <c r="C2705">
        <f>ASIN(SQRT((SIN(RADIANS(PARAMETERS!$D$8-B2705)/2)*SIN(RADIANS(PARAMETERS!$D$8-B2705)/2))+(COS(RADIANS(B2705))*COS(RADIANS(PARAMETERS!$D$8))*SIN(RADIANS(PARAMETERS!$D$9-A2705)/2)*SIN(RADIANS(PARAMETERS!$D$9-A2705)/2))))*2*3958.756</f>
        <v>1014.0096331222136</v>
      </c>
      <c r="D2705">
        <v>0</v>
      </c>
      <c r="E2705">
        <v>0</v>
      </c>
      <c r="F2705">
        <v>0</v>
      </c>
      <c r="G2705">
        <v>0</v>
      </c>
      <c r="H2705">
        <v>0</v>
      </c>
      <c r="I2705" s="10">
        <f>IFERROR(EXP(TREND(LN($D$1:$H$1),LN(D2705:H2705),LN(Calculations!$B$2))),0)</f>
        <v>0</v>
      </c>
    </row>
    <row r="2706" spans="1:9" x14ac:dyDescent="0.35">
      <c r="A2706">
        <v>-62</v>
      </c>
      <c r="B2706">
        <v>30</v>
      </c>
      <c r="C2706">
        <f>ASIN(SQRT((SIN(RADIANS(PARAMETERS!$D$8-B2706)/2)*SIN(RADIANS(PARAMETERS!$D$8-B2706)/2))+(COS(RADIANS(B2706))*COS(RADIANS(PARAMETERS!$D$8))*SIN(RADIANS(PARAMETERS!$D$9-A2706)/2)*SIN(RADIANS(PARAMETERS!$D$9-A2706)/2))))*2*3958.756</f>
        <v>1010.8061885737822</v>
      </c>
      <c r="D2706">
        <v>0</v>
      </c>
      <c r="E2706">
        <v>0</v>
      </c>
      <c r="F2706">
        <v>0</v>
      </c>
      <c r="G2706">
        <v>0</v>
      </c>
      <c r="H2706">
        <v>0</v>
      </c>
      <c r="I2706" s="10">
        <f>IFERROR(EXP(TREND(LN($D$1:$H$1),LN(D2706:H2706),LN(Calculations!$B$2))),0)</f>
        <v>0</v>
      </c>
    </row>
    <row r="2707" spans="1:9" x14ac:dyDescent="0.35">
      <c r="A2707">
        <v>-61.5</v>
      </c>
      <c r="B2707">
        <v>30</v>
      </c>
      <c r="C2707">
        <f>ASIN(SQRT((SIN(RADIANS(PARAMETERS!$D$8-B2707)/2)*SIN(RADIANS(PARAMETERS!$D$8-B2707)/2))+(COS(RADIANS(B2707))*COS(RADIANS(PARAMETERS!$D$8))*SIN(RADIANS(PARAMETERS!$D$9-A2707)/2)*SIN(RADIANS(PARAMETERS!$D$9-A2707)/2))))*2*3958.756</f>
        <v>1008.5916121474419</v>
      </c>
      <c r="D2707">
        <v>0</v>
      </c>
      <c r="E2707">
        <v>0</v>
      </c>
      <c r="F2707">
        <v>0</v>
      </c>
      <c r="G2707">
        <v>0</v>
      </c>
      <c r="H2707">
        <v>0</v>
      </c>
      <c r="I2707" s="10">
        <f>IFERROR(EXP(TREND(LN($D$1:$H$1),LN(D2707:H2707),LN(Calculations!$B$2))),0)</f>
        <v>0</v>
      </c>
    </row>
    <row r="2708" spans="1:9" x14ac:dyDescent="0.35">
      <c r="A2708">
        <v>-61</v>
      </c>
      <c r="B2708">
        <v>30</v>
      </c>
      <c r="C2708">
        <f>ASIN(SQRT((SIN(RADIANS(PARAMETERS!$D$8-B2708)/2)*SIN(RADIANS(PARAMETERS!$D$8-B2708)/2))+(COS(RADIANS(B2708))*COS(RADIANS(PARAMETERS!$D$8))*SIN(RADIANS(PARAMETERS!$D$9-A2708)/2)*SIN(RADIANS(PARAMETERS!$D$9-A2708)/2))))*2*3958.756</f>
        <v>1007.3724513265921</v>
      </c>
      <c r="D2708">
        <v>0</v>
      </c>
      <c r="E2708">
        <v>0</v>
      </c>
      <c r="F2708">
        <v>0</v>
      </c>
      <c r="G2708">
        <v>0</v>
      </c>
      <c r="H2708">
        <v>0</v>
      </c>
      <c r="I2708" s="10">
        <f>IFERROR(EXP(TREND(LN($D$1:$H$1),LN(D2708:H2708),LN(Calculations!$B$2))),0)</f>
        <v>0</v>
      </c>
    </row>
    <row r="2709" spans="1:9" x14ac:dyDescent="0.35">
      <c r="A2709">
        <v>-60.5</v>
      </c>
      <c r="B2709">
        <v>30</v>
      </c>
      <c r="C2709">
        <f>ASIN(SQRT((SIN(RADIANS(PARAMETERS!$D$8-B2709)/2)*SIN(RADIANS(PARAMETERS!$D$8-B2709)/2))+(COS(RADIANS(B2709))*COS(RADIANS(PARAMETERS!$D$8))*SIN(RADIANS(PARAMETERS!$D$9-A2709)/2)*SIN(RADIANS(PARAMETERS!$D$9-A2709)/2))))*2*3958.756</f>
        <v>1007.1523351428965</v>
      </c>
      <c r="D2709">
        <v>0</v>
      </c>
      <c r="E2709">
        <v>0</v>
      </c>
      <c r="F2709">
        <v>0</v>
      </c>
      <c r="G2709">
        <v>0</v>
      </c>
      <c r="H2709">
        <v>0</v>
      </c>
      <c r="I2709" s="10">
        <f>IFERROR(EXP(TREND(LN($D$1:$H$1),LN(D2709:H2709),LN(Calculations!$B$2))),0)</f>
        <v>0</v>
      </c>
    </row>
    <row r="2710" spans="1:9" x14ac:dyDescent="0.35">
      <c r="A2710">
        <v>-60</v>
      </c>
      <c r="B2710">
        <v>30</v>
      </c>
      <c r="C2710">
        <f>ASIN(SQRT((SIN(RADIANS(PARAMETERS!$D$8-B2710)/2)*SIN(RADIANS(PARAMETERS!$D$8-B2710)/2))+(COS(RADIANS(B2710))*COS(RADIANS(PARAMETERS!$D$8))*SIN(RADIANS(PARAMETERS!$D$9-A2710)/2)*SIN(RADIANS(PARAMETERS!$D$9-A2710)/2))))*2*3958.756</f>
        <v>1007.9319206760761</v>
      </c>
      <c r="D2710">
        <v>0</v>
      </c>
      <c r="E2710">
        <v>0</v>
      </c>
      <c r="F2710">
        <v>0</v>
      </c>
      <c r="G2710">
        <v>0</v>
      </c>
      <c r="H2710">
        <v>0</v>
      </c>
      <c r="I2710" s="10">
        <f>IFERROR(EXP(TREND(LN($D$1:$H$1),LN(D2710:H2710),LN(Calculations!$B$2))),0)</f>
        <v>0</v>
      </c>
    </row>
    <row r="2711" spans="1:9" x14ac:dyDescent="0.35">
      <c r="A2711">
        <v>-59.5</v>
      </c>
      <c r="B2711">
        <v>30</v>
      </c>
      <c r="C2711">
        <f>ASIN(SQRT((SIN(RADIANS(PARAMETERS!$D$8-B2711)/2)*SIN(RADIANS(PARAMETERS!$D$8-B2711)/2))+(COS(RADIANS(B2711))*COS(RADIANS(PARAMETERS!$D$8))*SIN(RADIANS(PARAMETERS!$D$9-A2711)/2)*SIN(RADIANS(PARAMETERS!$D$9-A2711)/2))))*2*3958.756</f>
        <v>1009.7088833210836</v>
      </c>
      <c r="D2711">
        <v>0</v>
      </c>
      <c r="E2711">
        <v>0</v>
      </c>
      <c r="F2711">
        <v>0</v>
      </c>
      <c r="G2711">
        <v>0</v>
      </c>
      <c r="H2711">
        <v>0</v>
      </c>
      <c r="I2711" s="10">
        <f>IFERROR(EXP(TREND(LN($D$1:$H$1),LN(D2711:H2711),LN(Calculations!$B$2))),0)</f>
        <v>0</v>
      </c>
    </row>
    <row r="2712" spans="1:9" x14ac:dyDescent="0.35">
      <c r="A2712">
        <v>-59</v>
      </c>
      <c r="B2712">
        <v>30</v>
      </c>
      <c r="C2712">
        <f>ASIN(SQRT((SIN(RADIANS(PARAMETERS!$D$8-B2712)/2)*SIN(RADIANS(PARAMETERS!$D$8-B2712)/2))+(COS(RADIANS(B2712))*COS(RADIANS(PARAMETERS!$D$8))*SIN(RADIANS(PARAMETERS!$D$9-A2712)/2)*SIN(RADIANS(PARAMETERS!$D$9-A2712)/2))))*2*3958.756</f>
        <v>1012.4779511574271</v>
      </c>
      <c r="D2712">
        <v>0</v>
      </c>
      <c r="E2712">
        <v>0</v>
      </c>
      <c r="F2712">
        <v>0</v>
      </c>
      <c r="G2712">
        <v>0</v>
      </c>
      <c r="H2712">
        <v>0</v>
      </c>
      <c r="I2712" s="10">
        <f>IFERROR(EXP(TREND(LN($D$1:$H$1),LN(D2712:H2712),LN(Calculations!$B$2))),0)</f>
        <v>0</v>
      </c>
    </row>
    <row r="2713" spans="1:9" x14ac:dyDescent="0.35">
      <c r="A2713">
        <v>-61</v>
      </c>
      <c r="B2713">
        <v>1.5</v>
      </c>
      <c r="C2713">
        <f>ASIN(SQRT((SIN(RADIANS(PARAMETERS!$D$8-B2713)/2)*SIN(RADIANS(PARAMETERS!$D$8-B2713)/2))+(COS(RADIANS(B2713))*COS(RADIANS(PARAMETERS!$D$8))*SIN(RADIANS(PARAMETERS!$D$9-A2713)/2)*SIN(RADIANS(PARAMETERS!$D$9-A2713)/2))))*2*3958.756</f>
        <v>962.35963556398792</v>
      </c>
      <c r="D2713">
        <v>5.7740988731384002</v>
      </c>
      <c r="E2713">
        <v>9.3043508529662997</v>
      </c>
      <c r="F2713">
        <v>14.96293258667</v>
      </c>
      <c r="G2713">
        <v>19.393154144286999</v>
      </c>
      <c r="H2713">
        <v>26.166641235351999</v>
      </c>
      <c r="I2713" s="10">
        <f>IFERROR(EXP(TREND(LN($D$1:$H$1),LN(D2713:H2713),LN(Calculations!$B$2))),0)</f>
        <v>3.42353025985372E-4</v>
      </c>
    </row>
    <row r="2714" spans="1:9" x14ac:dyDescent="0.35">
      <c r="A2714">
        <v>-60.5</v>
      </c>
      <c r="B2714">
        <v>1.5</v>
      </c>
      <c r="C2714">
        <f>ASIN(SQRT((SIN(RADIANS(PARAMETERS!$D$8-B2714)/2)*SIN(RADIANS(PARAMETERS!$D$8-B2714)/2))+(COS(RADIANS(B2714))*COS(RADIANS(PARAMETERS!$D$8))*SIN(RADIANS(PARAMETERS!$D$9-A2714)/2)*SIN(RADIANS(PARAMETERS!$D$9-A2714)/2))))*2*3958.756</f>
        <v>962.09391429660036</v>
      </c>
      <c r="D2714">
        <v>6.9539413452148002</v>
      </c>
      <c r="E2714">
        <v>11.497831344604</v>
      </c>
      <c r="F2714">
        <v>17.929841995238998</v>
      </c>
      <c r="G2714">
        <v>23.493152618408001</v>
      </c>
      <c r="H2714">
        <v>30.521827697753999</v>
      </c>
      <c r="I2714" s="10">
        <f>IFERROR(EXP(TREND(LN($D$1:$H$1),LN(D2714:H2714),LN(Calculations!$B$2))),0)</f>
        <v>4.4509974406134689E-4</v>
      </c>
    </row>
    <row r="2715" spans="1:9" x14ac:dyDescent="0.35">
      <c r="A2715">
        <v>-60</v>
      </c>
      <c r="B2715">
        <v>1.5</v>
      </c>
      <c r="C2715">
        <f>ASIN(SQRT((SIN(RADIANS(PARAMETERS!$D$8-B2715)/2)*SIN(RADIANS(PARAMETERS!$D$8-B2715)/2))+(COS(RADIANS(B2715))*COS(RADIANS(PARAMETERS!$D$8))*SIN(RADIANS(PARAMETERS!$D$9-A2715)/2)*SIN(RADIANS(PARAMETERS!$D$9-A2715)/2))))*2*3958.756</f>
        <v>963.03495136953075</v>
      </c>
      <c r="D2715">
        <v>8.0726451873778995</v>
      </c>
      <c r="E2715">
        <v>13.12181854248</v>
      </c>
      <c r="F2715">
        <v>20.811567306518999</v>
      </c>
      <c r="G2715">
        <v>27.112678527831999</v>
      </c>
      <c r="H2715">
        <v>34.772480010986001</v>
      </c>
      <c r="I2715" s="10">
        <f>IFERROR(EXP(TREND(LN($D$1:$H$1),LN(D2715:H2715),LN(Calculations!$B$2))),0)</f>
        <v>5.5072650619535102E-4</v>
      </c>
    </row>
    <row r="2716" spans="1:9" x14ac:dyDescent="0.35">
      <c r="A2716">
        <v>-59.5</v>
      </c>
      <c r="B2716">
        <v>1.5</v>
      </c>
      <c r="C2716">
        <f>ASIN(SQRT((SIN(RADIANS(PARAMETERS!$D$8-B2716)/2)*SIN(RADIANS(PARAMETERS!$D$8-B2716)/2))+(COS(RADIANS(B2716))*COS(RADIANS(PARAMETERS!$D$8))*SIN(RADIANS(PARAMETERS!$D$9-A2716)/2)*SIN(RADIANS(PARAMETERS!$D$9-A2716)/2))))*2*3958.756</f>
        <v>965.17921542888985</v>
      </c>
      <c r="D2716">
        <v>8.6189527511596999</v>
      </c>
      <c r="E2716">
        <v>13.890076637268001</v>
      </c>
      <c r="F2716">
        <v>22.193523406981999</v>
      </c>
      <c r="G2716">
        <v>28.563293457031001</v>
      </c>
      <c r="H2716">
        <v>36.790679931641002</v>
      </c>
      <c r="I2716" s="10">
        <f>IFERROR(EXP(TREND(LN($D$1:$H$1),LN(D2716:H2716),LN(Calculations!$B$2))),0)</f>
        <v>6.0122558010488041E-4</v>
      </c>
    </row>
    <row r="2717" spans="1:9" x14ac:dyDescent="0.35">
      <c r="A2717">
        <v>-59</v>
      </c>
      <c r="B2717">
        <v>1.5</v>
      </c>
      <c r="C2717">
        <f>ASIN(SQRT((SIN(RADIANS(PARAMETERS!$D$8-B2717)/2)*SIN(RADIANS(PARAMETERS!$D$8-B2717)/2))+(COS(RADIANS(B2717))*COS(RADIANS(PARAMETERS!$D$8))*SIN(RADIANS(PARAMETERS!$D$9-A2717)/2)*SIN(RADIANS(PARAMETERS!$D$9-A2717)/2))))*2*3958.756</f>
        <v>968.51871107990007</v>
      </c>
      <c r="D2717">
        <v>8.4852066040038991</v>
      </c>
      <c r="E2717">
        <v>13.704863548279</v>
      </c>
      <c r="F2717">
        <v>21.860994338988998</v>
      </c>
      <c r="G2717">
        <v>28.216865539551002</v>
      </c>
      <c r="H2717">
        <v>36.310901641846002</v>
      </c>
      <c r="I2717" s="10">
        <f>IFERROR(EXP(TREND(LN($D$1:$H$1),LN(D2717:H2717),LN(Calculations!$B$2))),0)</f>
        <v>5.8897432051680811E-4</v>
      </c>
    </row>
    <row r="2718" spans="1:9" x14ac:dyDescent="0.35">
      <c r="A2718">
        <v>-58.5</v>
      </c>
      <c r="B2718">
        <v>1.5</v>
      </c>
      <c r="C2718">
        <f>ASIN(SQRT((SIN(RADIANS(PARAMETERS!$D$8-B2718)/2)*SIN(RADIANS(PARAMETERS!$D$8-B2718)/2))+(COS(RADIANS(B2718))*COS(RADIANS(PARAMETERS!$D$8))*SIN(RADIANS(PARAMETERS!$D$9-A2718)/2)*SIN(RADIANS(PARAMETERS!$D$9-A2718)/2))))*2*3958.756</f>
        <v>973.04112642876578</v>
      </c>
      <c r="D2718">
        <v>7.7123556137084996</v>
      </c>
      <c r="E2718">
        <v>12.604695320129</v>
      </c>
      <c r="F2718">
        <v>19.885112762451001</v>
      </c>
      <c r="G2718">
        <v>26.130861282348999</v>
      </c>
      <c r="H2718">
        <v>33.40930557251</v>
      </c>
      <c r="I2718" s="10">
        <f>IFERROR(EXP(TREND(LN($D$1:$H$1),LN(D2718:H2718),LN(Calculations!$B$2))),0)</f>
        <v>5.178378182331074E-4</v>
      </c>
    </row>
    <row r="2719" spans="1:9" x14ac:dyDescent="0.35">
      <c r="A2719">
        <v>-58</v>
      </c>
      <c r="B2719">
        <v>1.5</v>
      </c>
      <c r="C2719">
        <f>ASIN(SQRT((SIN(RADIANS(PARAMETERS!$D$8-B2719)/2)*SIN(RADIANS(PARAMETERS!$D$8-B2719)/2))+(COS(RADIANS(B2719))*COS(RADIANS(PARAMETERS!$D$8))*SIN(RADIANS(PARAMETERS!$D$9-A2719)/2)*SIN(RADIANS(PARAMETERS!$D$9-A2719)/2))))*2*3958.756</f>
        <v>978.73005603022727</v>
      </c>
      <c r="D2719">
        <v>6.5708208084106001</v>
      </c>
      <c r="E2719">
        <v>10.788009643555</v>
      </c>
      <c r="F2719">
        <v>16.97727394104</v>
      </c>
      <c r="G2719">
        <v>22.174585342406999</v>
      </c>
      <c r="H2719">
        <v>29.13956451416</v>
      </c>
      <c r="I2719" s="10">
        <f>IFERROR(EXP(TREND(LN($D$1:$H$1),LN(D2719:H2719),LN(Calculations!$B$2))),0)</f>
        <v>4.1085432965389554E-4</v>
      </c>
    </row>
    <row r="2720" spans="1:9" x14ac:dyDescent="0.35">
      <c r="A2720">
        <v>-57.5</v>
      </c>
      <c r="B2720">
        <v>1.5</v>
      </c>
      <c r="C2720">
        <f>ASIN(SQRT((SIN(RADIANS(PARAMETERS!$D$8-B2720)/2)*SIN(RADIANS(PARAMETERS!$D$8-B2720)/2))+(COS(RADIANS(B2720))*COS(RADIANS(PARAMETERS!$D$8))*SIN(RADIANS(PARAMETERS!$D$9-A2720)/2)*SIN(RADIANS(PARAMETERS!$D$9-A2720)/2))))*2*3958.756</f>
        <v>985.56529000474745</v>
      </c>
      <c r="D2720">
        <v>5.3465585708618004</v>
      </c>
      <c r="E2720">
        <v>8.5199584960937997</v>
      </c>
      <c r="F2720">
        <v>13.860632896423001</v>
      </c>
      <c r="G2720">
        <v>17.875225067138999</v>
      </c>
      <c r="H2720">
        <v>24.092090606688998</v>
      </c>
      <c r="I2720" s="10">
        <f>IFERROR(EXP(TREND(LN($D$1:$H$1),LN(D2720:H2720),LN(Calculations!$B$2))),0)</f>
        <v>3.0220890875838819E-4</v>
      </c>
    </row>
    <row r="2721" spans="1:9" x14ac:dyDescent="0.35">
      <c r="A2721">
        <v>-57</v>
      </c>
      <c r="B2721">
        <v>1.5</v>
      </c>
      <c r="C2721">
        <f>ASIN(SQRT((SIN(RADIANS(PARAMETERS!$D$8-B2721)/2)*SIN(RADIANS(PARAMETERS!$D$8-B2721)/2))+(COS(RADIANS(B2721))*COS(RADIANS(PARAMETERS!$D$8))*SIN(RADIANS(PARAMETERS!$D$9-A2721)/2)*SIN(RADIANS(PARAMETERS!$D$9-A2721)/2))))*2*3958.756</f>
        <v>993.52315780328559</v>
      </c>
      <c r="D2721">
        <v>4.0100145339965998</v>
      </c>
      <c r="E2721">
        <v>6.5869488716125</v>
      </c>
      <c r="F2721">
        <v>10.963921546936</v>
      </c>
      <c r="G2721">
        <v>14.057631492615</v>
      </c>
      <c r="H2721">
        <v>18.600345611571999</v>
      </c>
      <c r="I2721" s="10">
        <f>IFERROR(EXP(TREND(LN($D$1:$H$1),LN(D2721:H2721),LN(Calculations!$B$2))),0)</f>
        <v>2.1390543806846168E-4</v>
      </c>
    </row>
    <row r="2722" spans="1:9" x14ac:dyDescent="0.35">
      <c r="A2722">
        <v>-61</v>
      </c>
      <c r="B2722">
        <v>2</v>
      </c>
      <c r="C2722">
        <f>ASIN(SQRT((SIN(RADIANS(PARAMETERS!$D$8-B2722)/2)*SIN(RADIANS(PARAMETERS!$D$8-B2722)/2))+(COS(RADIANS(B2722))*COS(RADIANS(PARAMETERS!$D$8))*SIN(RADIANS(PARAMETERS!$D$9-A2722)/2)*SIN(RADIANS(PARAMETERS!$D$9-A2722)/2))))*2*3958.756</f>
        <v>927.82431410992535</v>
      </c>
      <c r="D2722">
        <v>4.359375</v>
      </c>
      <c r="E2722">
        <v>7.0908017158507999</v>
      </c>
      <c r="F2722">
        <v>11.819174766541</v>
      </c>
      <c r="G2722">
        <v>15.08494758606</v>
      </c>
      <c r="H2722">
        <v>20.085037231445</v>
      </c>
      <c r="I2722" s="10">
        <f>IFERROR(EXP(TREND(LN($D$1:$H$1),LN(D2722:H2722),LN(Calculations!$B$2))),0)</f>
        <v>2.3740316434435536E-4</v>
      </c>
    </row>
    <row r="2723" spans="1:9" x14ac:dyDescent="0.35">
      <c r="A2723">
        <v>-60.5</v>
      </c>
      <c r="B2723">
        <v>2</v>
      </c>
      <c r="C2723">
        <f>ASIN(SQRT((SIN(RADIANS(PARAMETERS!$D$8-B2723)/2)*SIN(RADIANS(PARAMETERS!$D$8-B2723)/2))+(COS(RADIANS(B2723))*COS(RADIANS(PARAMETERS!$D$8))*SIN(RADIANS(PARAMETERS!$D$9-A2723)/2)*SIN(RADIANS(PARAMETERS!$D$9-A2723)/2))))*2*3958.756</f>
        <v>927.54896478940179</v>
      </c>
      <c r="D2723">
        <v>5.3011713027954004</v>
      </c>
      <c r="E2723">
        <v>8.4451875686646005</v>
      </c>
      <c r="F2723">
        <v>13.76425075531</v>
      </c>
      <c r="G2723">
        <v>17.749439239501999</v>
      </c>
      <c r="H2723">
        <v>23.920204162598001</v>
      </c>
      <c r="I2723" s="10">
        <f>IFERROR(EXP(TREND(LN($D$1:$H$1),LN(D2723:H2723),LN(Calculations!$B$2))),0)</f>
        <v>2.9920409347681089E-4</v>
      </c>
    </row>
    <row r="2724" spans="1:9" x14ac:dyDescent="0.35">
      <c r="A2724">
        <v>-60</v>
      </c>
      <c r="B2724">
        <v>2</v>
      </c>
      <c r="C2724">
        <f>ASIN(SQRT((SIN(RADIANS(PARAMETERS!$D$8-B2724)/2)*SIN(RADIANS(PARAMETERS!$D$8-B2724)/2))+(COS(RADIANS(B2724))*COS(RADIANS(PARAMETERS!$D$8))*SIN(RADIANS(PARAMETERS!$D$9-A2724)/2)*SIN(RADIANS(PARAMETERS!$D$9-A2724)/2))))*2*3958.756</f>
        <v>928.5240734902643</v>
      </c>
      <c r="D2724">
        <v>5.9650220870971999</v>
      </c>
      <c r="E2724">
        <v>9.6654653549193998</v>
      </c>
      <c r="F2724">
        <v>15.4722032547</v>
      </c>
      <c r="G2724">
        <v>20.102975845336999</v>
      </c>
      <c r="H2724">
        <v>26.942579269408998</v>
      </c>
      <c r="I2724" s="10">
        <f>IFERROR(EXP(TREND(LN($D$1:$H$1),LN(D2724:H2724),LN(Calculations!$B$2))),0)</f>
        <v>3.5966178910605686E-4</v>
      </c>
    </row>
    <row r="2725" spans="1:9" x14ac:dyDescent="0.35">
      <c r="A2725">
        <v>-59.5</v>
      </c>
      <c r="B2725">
        <v>2</v>
      </c>
      <c r="C2725">
        <f>ASIN(SQRT((SIN(RADIANS(PARAMETERS!$D$8-B2725)/2)*SIN(RADIANS(PARAMETERS!$D$8-B2725)/2))+(COS(RADIANS(B2725))*COS(RADIANS(PARAMETERS!$D$8))*SIN(RADIANS(PARAMETERS!$D$9-A2725)/2)*SIN(RADIANS(PARAMETERS!$D$9-A2725)/2))))*2*3958.756</f>
        <v>930.74570825294029</v>
      </c>
      <c r="D2725">
        <v>6.3087973594665998</v>
      </c>
      <c r="E2725">
        <v>10.312358856201</v>
      </c>
      <c r="F2725">
        <v>16.357757568358998</v>
      </c>
      <c r="G2725">
        <v>21.329219818115</v>
      </c>
      <c r="H2725">
        <v>28.261856079101999</v>
      </c>
      <c r="I2725" s="10">
        <f>IFERROR(EXP(TREND(LN($D$1:$H$1),LN(D2725:H2725),LN(Calculations!$B$2))),0)</f>
        <v>3.8997975648734552E-4</v>
      </c>
    </row>
    <row r="2726" spans="1:9" x14ac:dyDescent="0.35">
      <c r="A2726">
        <v>-59</v>
      </c>
      <c r="B2726">
        <v>2</v>
      </c>
      <c r="C2726">
        <f>ASIN(SQRT((SIN(RADIANS(PARAMETERS!$D$8-B2726)/2)*SIN(RADIANS(PARAMETERS!$D$8-B2726)/2))+(COS(RADIANS(B2726))*COS(RADIANS(PARAMETERS!$D$8))*SIN(RADIANS(PARAMETERS!$D$9-A2726)/2)*SIN(RADIANS(PARAMETERS!$D$9-A2726)/2))))*2*3958.756</f>
        <v>934.20497195389078</v>
      </c>
      <c r="D2726">
        <v>6.2445578575134002</v>
      </c>
      <c r="E2726">
        <v>10.194463729858001</v>
      </c>
      <c r="F2726">
        <v>16.201103210448998</v>
      </c>
      <c r="G2726">
        <v>21.114374160766999</v>
      </c>
      <c r="H2726">
        <v>28.035158157348999</v>
      </c>
      <c r="I2726" s="10">
        <f>IFERROR(EXP(TREND(LN($D$1:$H$1),LN(D2726:H2726),LN(Calculations!$B$2))),0)</f>
        <v>3.8470035512204085E-4</v>
      </c>
    </row>
    <row r="2727" spans="1:9" x14ac:dyDescent="0.35">
      <c r="A2727">
        <v>-58.5</v>
      </c>
      <c r="B2727">
        <v>2</v>
      </c>
      <c r="C2727">
        <f>ASIN(SQRT((SIN(RADIANS(PARAMETERS!$D$8-B2727)/2)*SIN(RADIANS(PARAMETERS!$D$8-B2727)/2))+(COS(RADIANS(B2727))*COS(RADIANS(PARAMETERS!$D$8))*SIN(RADIANS(PARAMETERS!$D$9-A2727)/2)*SIN(RADIANS(PARAMETERS!$D$9-A2727)/2))))*2*3958.756</f>
        <v>938.88817851551289</v>
      </c>
      <c r="D2727">
        <v>5.8050618171692001</v>
      </c>
      <c r="E2727">
        <v>9.3765840530396005</v>
      </c>
      <c r="F2727">
        <v>15.081163406371999</v>
      </c>
      <c r="G2727">
        <v>19.568470001221002</v>
      </c>
      <c r="H2727">
        <v>26.371576309203999</v>
      </c>
      <c r="I2727" s="10">
        <f>IFERROR(EXP(TREND(LN($D$1:$H$1),LN(D2727:H2727),LN(Calculations!$B$2))),0)</f>
        <v>3.4706920049493888E-4</v>
      </c>
    </row>
    <row r="2728" spans="1:9" x14ac:dyDescent="0.35">
      <c r="A2728">
        <v>-58</v>
      </c>
      <c r="B2728">
        <v>2</v>
      </c>
      <c r="C2728">
        <f>ASIN(SQRT((SIN(RADIANS(PARAMETERS!$D$8-B2728)/2)*SIN(RADIANS(PARAMETERS!$D$8-B2728)/2))+(COS(RADIANS(B2728))*COS(RADIANS(PARAMETERS!$D$8))*SIN(RADIANS(PARAMETERS!$D$9-A2728)/2)*SIN(RADIANS(PARAMETERS!$D$9-A2728)/2))))*2*3958.756</f>
        <v>944.77711852290213</v>
      </c>
      <c r="D2728">
        <v>5.08558177948</v>
      </c>
      <c r="E2728">
        <v>8.0605640411377006</v>
      </c>
      <c r="F2728">
        <v>13.222111701965</v>
      </c>
      <c r="G2728">
        <v>17.009239196776999</v>
      </c>
      <c r="H2728">
        <v>22.857852935791001</v>
      </c>
      <c r="I2728" s="10">
        <f>IFERROR(EXP(TREND(LN($D$1:$H$1),LN(D2728:H2728),LN(Calculations!$B$2))),0)</f>
        <v>2.799137743441003E-4</v>
      </c>
    </row>
    <row r="2729" spans="1:9" x14ac:dyDescent="0.35">
      <c r="A2729">
        <v>-57.5</v>
      </c>
      <c r="B2729">
        <v>2</v>
      </c>
      <c r="C2729">
        <f>ASIN(SQRT((SIN(RADIANS(PARAMETERS!$D$8-B2729)/2)*SIN(RADIANS(PARAMETERS!$D$8-B2729)/2))+(COS(RADIANS(B2729))*COS(RADIANS(PARAMETERS!$D$8))*SIN(RADIANS(PARAMETERS!$D$9-A2729)/2)*SIN(RADIANS(PARAMETERS!$D$9-A2729)/2))))*2*3958.756</f>
        <v>951.84940247145016</v>
      </c>
      <c r="D2729">
        <v>4.0295300483704004</v>
      </c>
      <c r="E2729">
        <v>6.6219892501831001</v>
      </c>
      <c r="F2729">
        <v>11.037379264831999</v>
      </c>
      <c r="G2729">
        <v>14.141816139221</v>
      </c>
      <c r="H2729">
        <v>18.73048210144</v>
      </c>
      <c r="I2729" s="10">
        <f>IFERROR(EXP(TREND(LN($D$1:$H$1),LN(D2729:H2729),LN(Calculations!$B$2))),0)</f>
        <v>2.1628888230760811E-4</v>
      </c>
    </row>
    <row r="2730" spans="1:9" x14ac:dyDescent="0.35">
      <c r="A2730">
        <v>-57</v>
      </c>
      <c r="B2730">
        <v>2</v>
      </c>
      <c r="C2730">
        <f>ASIN(SQRT((SIN(RADIANS(PARAMETERS!$D$8-B2730)/2)*SIN(RADIANS(PARAMETERS!$D$8-B2730)/2))+(COS(RADIANS(B2730))*COS(RADIANS(PARAMETERS!$D$8))*SIN(RADIANS(PARAMETERS!$D$9-A2730)/2)*SIN(RADIANS(PARAMETERS!$D$9-A2730)/2))))*2*3958.756</f>
        <v>960.07886704880059</v>
      </c>
      <c r="D2730">
        <v>3.2121317386627002</v>
      </c>
      <c r="E2730">
        <v>5.4027881622314</v>
      </c>
      <c r="F2730">
        <v>8.7728738784790004</v>
      </c>
      <c r="G2730">
        <v>11.701650619506999</v>
      </c>
      <c r="H2730">
        <v>15.244380950928001</v>
      </c>
      <c r="I2730" s="10">
        <f>IFERROR(EXP(TREND(LN($D$1:$H$1),LN(D2730:H2730),LN(Calculations!$B$2))),0)</f>
        <v>1.6260601568743489E-4</v>
      </c>
    </row>
    <row r="2731" spans="1:9" x14ac:dyDescent="0.35">
      <c r="A2731">
        <v>-61</v>
      </c>
      <c r="B2731">
        <v>2.5</v>
      </c>
      <c r="C2731">
        <f>ASIN(SQRT((SIN(RADIANS(PARAMETERS!$D$8-B2731)/2)*SIN(RADIANS(PARAMETERS!$D$8-B2731)/2))+(COS(RADIANS(B2731))*COS(RADIANS(PARAMETERS!$D$8))*SIN(RADIANS(PARAMETERS!$D$9-A2731)/2)*SIN(RADIANS(PARAMETERS!$D$9-A2731)/2))))*2*3958.756</f>
        <v>893.28985305817059</v>
      </c>
      <c r="D2731">
        <v>3.1719653606414999</v>
      </c>
      <c r="E2731">
        <v>5.3490009307860999</v>
      </c>
      <c r="F2731">
        <v>8.6812267303466992</v>
      </c>
      <c r="G2731">
        <v>11.605495452881</v>
      </c>
      <c r="H2731">
        <v>15.117282867431999</v>
      </c>
      <c r="I2731" s="10">
        <f>IFERROR(EXP(TREND(LN($D$1:$H$1),LN(D2731:H2731),LN(Calculations!$B$2))),0)</f>
        <v>1.611076365420498E-4</v>
      </c>
    </row>
    <row r="2732" spans="1:9" x14ac:dyDescent="0.35">
      <c r="A2732">
        <v>-60.5</v>
      </c>
      <c r="B2732">
        <v>2.5</v>
      </c>
      <c r="C2732">
        <f>ASIN(SQRT((SIN(RADIANS(PARAMETERS!$D$8-B2732)/2)*SIN(RADIANS(PARAMETERS!$D$8-B2732)/2))+(COS(RADIANS(B2732))*COS(RADIANS(PARAMETERS!$D$8))*SIN(RADIANS(PARAMETERS!$D$9-A2732)/2)*SIN(RADIANS(PARAMETERS!$D$9-A2732)/2))))*2*3958.756</f>
        <v>893.00414534937045</v>
      </c>
      <c r="D2732">
        <v>3.6619825363159002</v>
      </c>
      <c r="E2732">
        <v>6.0934271812439</v>
      </c>
      <c r="F2732">
        <v>10.056464195250999</v>
      </c>
      <c r="G2732">
        <v>13.09961605072</v>
      </c>
      <c r="H2732">
        <v>17.249422073363998</v>
      </c>
      <c r="I2732" s="10">
        <f>IFERROR(EXP(TREND(LN($D$1:$H$1),LN(D2732:H2732),LN(Calculations!$B$2))),0)</f>
        <v>1.9327578567905724E-4</v>
      </c>
    </row>
    <row r="2733" spans="1:9" x14ac:dyDescent="0.35">
      <c r="A2733">
        <v>-60</v>
      </c>
      <c r="B2733">
        <v>2.5</v>
      </c>
      <c r="C2733">
        <f>ASIN(SQRT((SIN(RADIANS(PARAMETERS!$D$8-B2733)/2)*SIN(RADIANS(PARAMETERS!$D$8-B2733)/2))+(COS(RADIANS(B2733))*COS(RADIANS(PARAMETERS!$D$8))*SIN(RADIANS(PARAMETERS!$D$9-A2733)/2)*SIN(RADIANS(PARAMETERS!$D$9-A2733)/2))))*2*3958.756</f>
        <v>894.01590709509844</v>
      </c>
      <c r="D2733">
        <v>4.1066851615906002</v>
      </c>
      <c r="E2733">
        <v>6.7449536323546999</v>
      </c>
      <c r="F2733">
        <v>11.285062789916999</v>
      </c>
      <c r="G2733">
        <v>14.414033889771</v>
      </c>
      <c r="H2733">
        <v>19.135236740111999</v>
      </c>
      <c r="I2733" s="10">
        <f>IFERROR(EXP(TREND(LN($D$1:$H$1),LN(D2733:H2733),LN(Calculations!$B$2))),0)</f>
        <v>2.2338124844843726E-4</v>
      </c>
    </row>
    <row r="2734" spans="1:9" x14ac:dyDescent="0.35">
      <c r="A2734">
        <v>-59.5</v>
      </c>
      <c r="B2734">
        <v>2.5</v>
      </c>
      <c r="C2734">
        <f>ASIN(SQRT((SIN(RADIANS(PARAMETERS!$D$8-B2734)/2)*SIN(RADIANS(PARAMETERS!$D$8-B2734)/2))+(COS(RADIANS(B2734))*COS(RADIANS(PARAMETERS!$D$8))*SIN(RADIANS(PARAMETERS!$D$9-A2734)/2)*SIN(RADIANS(PARAMETERS!$D$9-A2734)/2))))*2*3958.756</f>
        <v>896.32074262620313</v>
      </c>
      <c r="D2734">
        <v>4.3766851425170996</v>
      </c>
      <c r="E2734">
        <v>7.1303124427795002</v>
      </c>
      <c r="F2734">
        <v>11.89243888855</v>
      </c>
      <c r="G2734">
        <v>15.198567390441999</v>
      </c>
      <c r="H2734">
        <v>20.267784118651999</v>
      </c>
      <c r="I2734" s="10">
        <f>IFERROR(EXP(TREND(LN($D$1:$H$1),LN(D2734:H2734),LN(Calculations!$B$2))),0)</f>
        <v>2.4085827353411072E-4</v>
      </c>
    </row>
    <row r="2735" spans="1:9" x14ac:dyDescent="0.35">
      <c r="A2735">
        <v>-59</v>
      </c>
      <c r="B2735">
        <v>2.5</v>
      </c>
      <c r="C2735">
        <f>ASIN(SQRT((SIN(RADIANS(PARAMETERS!$D$8-B2735)/2)*SIN(RADIANS(PARAMETERS!$D$8-B2735)/2))+(COS(RADIANS(B2735))*COS(RADIANS(PARAMETERS!$D$8))*SIN(RADIANS(PARAMETERS!$D$9-A2735)/2)*SIN(RADIANS(PARAMETERS!$D$9-A2735)/2))))*2*3958.756</f>
        <v>899.90871214517733</v>
      </c>
      <c r="D2735">
        <v>4.3431806564331001</v>
      </c>
      <c r="E2735">
        <v>7.0871634483337003</v>
      </c>
      <c r="F2735">
        <v>11.832783699036</v>
      </c>
      <c r="G2735">
        <v>15.11918258667</v>
      </c>
      <c r="H2735">
        <v>20.15700340271</v>
      </c>
      <c r="I2735" s="10">
        <f>IFERROR(EXP(TREND(LN($D$1:$H$1),LN(D2735:H2735),LN(Calculations!$B$2))),0)</f>
        <v>2.3935389853042076E-4</v>
      </c>
    </row>
    <row r="2736" spans="1:9" x14ac:dyDescent="0.35">
      <c r="A2736">
        <v>-58.5</v>
      </c>
      <c r="B2736">
        <v>2.5</v>
      </c>
      <c r="C2736">
        <f>ASIN(SQRT((SIN(RADIANS(PARAMETERS!$D$8-B2736)/2)*SIN(RADIANS(PARAMETERS!$D$8-B2736)/2))+(COS(RADIANS(B2736))*COS(RADIANS(PARAMETERS!$D$8))*SIN(RADIANS(PARAMETERS!$D$9-A2736)/2)*SIN(RADIANS(PARAMETERS!$D$9-A2736)/2))))*2*3958.756</f>
        <v>904.76454354929672</v>
      </c>
      <c r="D2736">
        <v>4.0042839050293004</v>
      </c>
      <c r="E2736">
        <v>6.6018180847168004</v>
      </c>
      <c r="F2736">
        <v>11.017323493957999</v>
      </c>
      <c r="G2736">
        <v>14.133160591125</v>
      </c>
      <c r="H2736">
        <v>18.737020492553999</v>
      </c>
      <c r="I2736" s="10">
        <f>IFERROR(EXP(TREND(LN($D$1:$H$1),LN(D2736:H2736),LN(Calculations!$B$2))),0)</f>
        <v>2.1708470034590289E-4</v>
      </c>
    </row>
    <row r="2737" spans="1:9" x14ac:dyDescent="0.35">
      <c r="A2737">
        <v>-58</v>
      </c>
      <c r="B2737">
        <v>2.5</v>
      </c>
      <c r="C2737">
        <f>ASIN(SQRT((SIN(RADIANS(PARAMETERS!$D$8-B2737)/2)*SIN(RADIANS(PARAMETERS!$D$8-B2737)/2))+(COS(RADIANS(B2737))*COS(RADIANS(PARAMETERS!$D$8))*SIN(RADIANS(PARAMETERS!$D$9-A2737)/2)*SIN(RADIANS(PARAMETERS!$D$9-A2737)/2))))*2*3958.756</f>
        <v>910.86795086056043</v>
      </c>
      <c r="D2737">
        <v>3.5129580497742001</v>
      </c>
      <c r="E2737">
        <v>5.8695931434631001</v>
      </c>
      <c r="F2737">
        <v>9.6385879516602007</v>
      </c>
      <c r="G2737">
        <v>12.648050308227999</v>
      </c>
      <c r="H2737">
        <v>16.60591506958</v>
      </c>
      <c r="I2737" s="10">
        <f>IFERROR(EXP(TREND(LN($D$1:$H$1),LN(D2737:H2737),LN(Calculations!$B$2))),0)</f>
        <v>1.8331482750887033E-4</v>
      </c>
    </row>
    <row r="2738" spans="1:9" x14ac:dyDescent="0.35">
      <c r="A2738">
        <v>-57.5</v>
      </c>
      <c r="B2738">
        <v>2.5</v>
      </c>
      <c r="C2738">
        <f>ASIN(SQRT((SIN(RADIANS(PARAMETERS!$D$8-B2738)/2)*SIN(RADIANS(PARAMETERS!$D$8-B2738)/2))+(COS(RADIANS(B2738))*COS(RADIANS(PARAMETERS!$D$8))*SIN(RADIANS(PARAMETERS!$D$9-A2738)/2)*SIN(RADIANS(PARAMETERS!$D$9-A2738)/2))))*2*3958.756</f>
        <v>918.19404412047083</v>
      </c>
      <c r="D2738">
        <v>3.0129375457764001</v>
      </c>
      <c r="E2738">
        <v>5.1009817123412997</v>
      </c>
      <c r="F2738">
        <v>8.2283134460449006</v>
      </c>
      <c r="G2738">
        <v>11.005620956421</v>
      </c>
      <c r="H2738">
        <v>14.411233901977999</v>
      </c>
      <c r="I2738" s="10">
        <f>IFERROR(EXP(TREND(LN($D$1:$H$1),LN(D2738:H2738),LN(Calculations!$B$2))),0)</f>
        <v>1.4963958768194919E-4</v>
      </c>
    </row>
    <row r="2739" spans="1:9" x14ac:dyDescent="0.35">
      <c r="A2739">
        <v>-57</v>
      </c>
      <c r="B2739">
        <v>2.5</v>
      </c>
      <c r="C2739">
        <f>ASIN(SQRT((SIN(RADIANS(PARAMETERS!$D$8-B2739)/2)*SIN(RADIANS(PARAMETERS!$D$8-B2739)/2))+(COS(RADIANS(B2739))*COS(RADIANS(PARAMETERS!$D$8))*SIN(RADIANS(PARAMETERS!$D$9-A2739)/2)*SIN(RADIANS(PARAMETERS!$D$9-A2739)/2))))*2*3958.756</f>
        <v>926.71381211539187</v>
      </c>
      <c r="D2739">
        <v>2.5765764713286998</v>
      </c>
      <c r="E2739">
        <v>4.2550687789917001</v>
      </c>
      <c r="F2739">
        <v>7.0009217262268004</v>
      </c>
      <c r="G2739">
        <v>9.2599554061890004</v>
      </c>
      <c r="H2739">
        <v>12.49341583252</v>
      </c>
      <c r="I2739" s="10">
        <f>IFERROR(EXP(TREND(LN($D$1:$H$1),LN(D2739:H2739),LN(Calculations!$B$2))),0)</f>
        <v>1.196305720424663E-4</v>
      </c>
    </row>
    <row r="2740" spans="1:9" x14ac:dyDescent="0.35">
      <c r="A2740">
        <v>-61</v>
      </c>
      <c r="B2740">
        <v>3</v>
      </c>
      <c r="C2740">
        <f>ASIN(SQRT((SIN(RADIANS(PARAMETERS!$D$8-B2740)/2)*SIN(RADIANS(PARAMETERS!$D$8-B2740)/2))+(COS(RADIANS(B2740))*COS(RADIANS(PARAMETERS!$D$8))*SIN(RADIANS(PARAMETERS!$D$9-A2740)/2)*SIN(RADIANS(PARAMETERS!$D$9-A2740)/2))))*2*3958.756</f>
        <v>858.75635623867527</v>
      </c>
      <c r="D2740">
        <v>2.4496595859528001</v>
      </c>
      <c r="E2740">
        <v>4.0126929283142001</v>
      </c>
      <c r="F2740">
        <v>6.6368393898009996</v>
      </c>
      <c r="G2740">
        <v>8.7392425537109002</v>
      </c>
      <c r="H2740">
        <v>11.911478042602999</v>
      </c>
      <c r="I2740" s="10">
        <f>IFERROR(EXP(TREND(LN($D$1:$H$1),LN(D2740:H2740),LN(Calculations!$B$2))),0)</f>
        <v>1.1089659340901595E-4</v>
      </c>
    </row>
    <row r="2741" spans="1:9" x14ac:dyDescent="0.35">
      <c r="A2741">
        <v>-60.5</v>
      </c>
      <c r="B2741">
        <v>3</v>
      </c>
      <c r="C2741">
        <f>ASIN(SQRT((SIN(RADIANS(PARAMETERS!$D$8-B2741)/2)*SIN(RADIANS(PARAMETERS!$D$8-B2741)/2))+(COS(RADIANS(B2741))*COS(RADIANS(PARAMETERS!$D$8))*SIN(RADIANS(PARAMETERS!$D$9-A2741)/2)*SIN(RADIANS(PARAMETERS!$D$9-A2741)/2))))*2*3958.756</f>
        <v>858.45947168262967</v>
      </c>
      <c r="D2741">
        <v>2.6926918029785001</v>
      </c>
      <c r="E2741">
        <v>4.4735436439514</v>
      </c>
      <c r="F2741">
        <v>7.3114085197448997</v>
      </c>
      <c r="G2741">
        <v>9.6926259994506996</v>
      </c>
      <c r="H2741">
        <v>12.963912010193001</v>
      </c>
      <c r="I2741" s="10">
        <f>IFERROR(EXP(TREND(LN($D$1:$H$1),LN(D2741:H2741),LN(Calculations!$B$2))),0)</f>
        <v>1.2639060632118547E-4</v>
      </c>
    </row>
    <row r="2742" spans="1:9" x14ac:dyDescent="0.35">
      <c r="A2742">
        <v>-60</v>
      </c>
      <c r="B2742">
        <v>3</v>
      </c>
      <c r="C2742">
        <f>ASIN(SQRT((SIN(RADIANS(PARAMETERS!$D$8-B2742)/2)*SIN(RADIANS(PARAMETERS!$D$8-B2742)/2))+(COS(RADIANS(B2742))*COS(RADIANS(PARAMETERS!$D$8))*SIN(RADIANS(PARAMETERS!$D$9-A2742)/2)*SIN(RADIANS(PARAMETERS!$D$9-A2742)/2))))*2*3958.756</f>
        <v>859.51077885941265</v>
      </c>
      <c r="D2742">
        <v>2.9104366302489999</v>
      </c>
      <c r="E2742">
        <v>4.8911905288695996</v>
      </c>
      <c r="F2742">
        <v>7.9002647399901997</v>
      </c>
      <c r="G2742">
        <v>10.521234512329</v>
      </c>
      <c r="H2742">
        <v>13.865286827087001</v>
      </c>
      <c r="I2742" s="10">
        <f>IFERROR(EXP(TREND(LN($D$1:$H$1),LN(D2742:H2742),LN(Calculations!$B$2))),0)</f>
        <v>1.4002595306325576E-4</v>
      </c>
    </row>
    <row r="2743" spans="1:9" x14ac:dyDescent="0.35">
      <c r="A2743">
        <v>-59.5</v>
      </c>
      <c r="B2743">
        <v>3</v>
      </c>
      <c r="C2743">
        <f>ASIN(SQRT((SIN(RADIANS(PARAMETERS!$D$8-B2743)/2)*SIN(RADIANS(PARAMETERS!$D$8-B2743)/2))+(COS(RADIANS(B2743))*COS(RADIANS(PARAMETERS!$D$8))*SIN(RADIANS(PARAMETERS!$D$9-A2743)/2)*SIN(RADIANS(PARAMETERS!$D$9-A2743)/2))))*2*3958.756</f>
        <v>861.90534229111677</v>
      </c>
      <c r="D2743">
        <v>3.0279369354247998</v>
      </c>
      <c r="E2743">
        <v>5.1131172180176003</v>
      </c>
      <c r="F2743">
        <v>8.2228708267212003</v>
      </c>
      <c r="G2743">
        <v>10.978037834167001</v>
      </c>
      <c r="H2743">
        <v>14.362338066101</v>
      </c>
      <c r="I2743" s="10">
        <f>IFERROR(EXP(TREND(LN($D$1:$H$1),LN(D2743:H2743),LN(Calculations!$B$2))),0)</f>
        <v>1.4794935222563381E-4</v>
      </c>
    </row>
    <row r="2744" spans="1:9" x14ac:dyDescent="0.35">
      <c r="A2744">
        <v>-59</v>
      </c>
      <c r="B2744">
        <v>3</v>
      </c>
      <c r="C2744">
        <f>ASIN(SQRT((SIN(RADIANS(PARAMETERS!$D$8-B2744)/2)*SIN(RADIANS(PARAMETERS!$D$8-B2744)/2))+(COS(RADIANS(B2744))*COS(RADIANS(PARAMETERS!$D$8))*SIN(RADIANS(PARAMETERS!$D$9-A2744)/2)*SIN(RADIANS(PARAMETERS!$D$9-A2744)/2))))*2*3958.756</f>
        <v>865.63200981918851</v>
      </c>
      <c r="D2744">
        <v>3.0206716060638001</v>
      </c>
      <c r="E2744">
        <v>5.1007146835326997</v>
      </c>
      <c r="F2744">
        <v>8.1970186233521005</v>
      </c>
      <c r="G2744">
        <v>10.938729286194</v>
      </c>
      <c r="H2744">
        <v>14.317218780517999</v>
      </c>
      <c r="I2744" s="10">
        <f>IFERROR(EXP(TREND(LN($D$1:$H$1),LN(D2744:H2744),LN(Calculations!$B$2))),0)</f>
        <v>1.4709481539599789E-4</v>
      </c>
    </row>
    <row r="2745" spans="1:9" x14ac:dyDescent="0.35">
      <c r="A2745">
        <v>-58.5</v>
      </c>
      <c r="B2745">
        <v>3</v>
      </c>
      <c r="C2745">
        <f>ASIN(SQRT((SIN(RADIANS(PARAMETERS!$D$8-B2745)/2)*SIN(RADIANS(PARAMETERS!$D$8-B2745)/2))+(COS(RADIANS(B2745))*COS(RADIANS(PARAMETERS!$D$8))*SIN(RADIANS(PARAMETERS!$D$9-A2745)/2)*SIN(RADIANS(PARAMETERS!$D$9-A2745)/2))))*2*3958.756</f>
        <v>870.67366903101595</v>
      </c>
      <c r="D2745">
        <v>2.8677978515625</v>
      </c>
      <c r="E2745">
        <v>4.8092441558837997</v>
      </c>
      <c r="F2745">
        <v>7.7847394943237003</v>
      </c>
      <c r="G2745">
        <v>10.357455253601</v>
      </c>
      <c r="H2745">
        <v>13.6878490448</v>
      </c>
      <c r="I2745" s="10">
        <f>IFERROR(EXP(TREND(LN($D$1:$H$1),LN(D2745:H2745),LN(Calculations!$B$2))),0)</f>
        <v>1.3727394380953458E-4</v>
      </c>
    </row>
    <row r="2746" spans="1:9" x14ac:dyDescent="0.35">
      <c r="A2746">
        <v>-58</v>
      </c>
      <c r="B2746">
        <v>3</v>
      </c>
      <c r="C2746">
        <f>ASIN(SQRT((SIN(RADIANS(PARAMETERS!$D$8-B2746)/2)*SIN(RADIANS(PARAMETERS!$D$8-B2746)/2))+(COS(RADIANS(B2746))*COS(RADIANS(PARAMETERS!$D$8))*SIN(RADIANS(PARAMETERS!$D$9-A2746)/2)*SIN(RADIANS(PARAMETERS!$D$9-A2746)/2))))*2*3958.756</f>
        <v>877.00763156569951</v>
      </c>
      <c r="D2746">
        <v>2.6359479427338002</v>
      </c>
      <c r="E2746">
        <v>4.3617010116576997</v>
      </c>
      <c r="F2746">
        <v>7.1439547538756996</v>
      </c>
      <c r="G2746">
        <v>9.4517669677734002</v>
      </c>
      <c r="H2746">
        <v>12.694881439209</v>
      </c>
      <c r="I2746" s="10">
        <f>IFERROR(EXP(TREND(LN($D$1:$H$1),LN(D2746:H2746),LN(Calculations!$B$2))),0)</f>
        <v>1.2213838217379444E-4</v>
      </c>
    </row>
    <row r="2747" spans="1:9" x14ac:dyDescent="0.35">
      <c r="A2747">
        <v>-57.5</v>
      </c>
      <c r="B2747">
        <v>3</v>
      </c>
      <c r="C2747">
        <f>ASIN(SQRT((SIN(RADIANS(PARAMETERS!$D$8-B2747)/2)*SIN(RADIANS(PARAMETERS!$D$8-B2747)/2))+(COS(RADIANS(B2747))*COS(RADIANS(PARAMETERS!$D$8))*SIN(RADIANS(PARAMETERS!$D$9-A2747)/2)*SIN(RADIANS(PARAMETERS!$D$9-A2747)/2))))*2*3958.756</f>
        <v>884.60612565197221</v>
      </c>
      <c r="D2747">
        <v>2.3579213619232</v>
      </c>
      <c r="E2747">
        <v>3.8440940380096</v>
      </c>
      <c r="F2747">
        <v>6.3912367820740004</v>
      </c>
      <c r="G2747">
        <v>8.3969106674193998</v>
      </c>
      <c r="H2747">
        <v>11.536450386046999</v>
      </c>
      <c r="I2747" s="10">
        <f>IFERROR(EXP(TREND(LN($D$1:$H$1),LN(D2747:H2747),LN(Calculations!$B$2))),0)</f>
        <v>1.0578943952886419E-4</v>
      </c>
    </row>
    <row r="2748" spans="1:9" x14ac:dyDescent="0.35">
      <c r="A2748">
        <v>-57</v>
      </c>
      <c r="B2748">
        <v>3</v>
      </c>
      <c r="C2748">
        <f>ASIN(SQRT((SIN(RADIANS(PARAMETERS!$D$8-B2748)/2)*SIN(RADIANS(PARAMETERS!$D$8-B2748)/2))+(COS(RADIANS(B2748))*COS(RADIANS(PARAMETERS!$D$8))*SIN(RADIANS(PARAMETERS!$D$9-A2748)/2)*SIN(RADIANS(PARAMETERS!$D$9-A2748)/2))))*2*3958.756</f>
        <v>893.43687289397803</v>
      </c>
      <c r="D2748">
        <v>2.0799429416656001</v>
      </c>
      <c r="E2748">
        <v>3.4063026905060001</v>
      </c>
      <c r="F2748">
        <v>5.7304487228393999</v>
      </c>
      <c r="G2748">
        <v>7.4619021415709996</v>
      </c>
      <c r="H2748">
        <v>10.171662330627001</v>
      </c>
      <c r="I2748" s="10">
        <f>IFERROR(EXP(TREND(LN($D$1:$H$1),LN(D2748:H2748),LN(Calculations!$B$2))),0)</f>
        <v>8.9538407028553679E-5</v>
      </c>
    </row>
    <row r="2749" spans="1:9" x14ac:dyDescent="0.35">
      <c r="A2749">
        <v>-61</v>
      </c>
      <c r="B2749">
        <v>3.5</v>
      </c>
      <c r="C2749">
        <f>ASIN(SQRT((SIN(RADIANS(PARAMETERS!$D$8-B2749)/2)*SIN(RADIANS(PARAMETERS!$D$8-B2749)/2))+(COS(RADIANS(B2749))*COS(RADIANS(PARAMETERS!$D$8))*SIN(RADIANS(PARAMETERS!$D$9-A2749)/2)*SIN(RADIANS(PARAMETERS!$D$9-A2749)/2))))*2*3958.756</f>
        <v>824.22394487822828</v>
      </c>
      <c r="D2749">
        <v>2.3001222610474001</v>
      </c>
      <c r="E2749">
        <v>3.6539890766143999</v>
      </c>
      <c r="F2749">
        <v>5.9753861427306996</v>
      </c>
      <c r="G2749">
        <v>7.6941313743590998</v>
      </c>
      <c r="H2749">
        <v>10.351201057434</v>
      </c>
      <c r="I2749" s="10">
        <f>IFERROR(EXP(TREND(LN($D$1:$H$1),LN(D2749:H2749),LN(Calculations!$B$2))),0)</f>
        <v>8.3945825765925633E-5</v>
      </c>
    </row>
    <row r="2750" spans="1:9" x14ac:dyDescent="0.35">
      <c r="A2750">
        <v>-60.5</v>
      </c>
      <c r="B2750">
        <v>3.5</v>
      </c>
      <c r="C2750">
        <f>ASIN(SQRT((SIN(RADIANS(PARAMETERS!$D$8-B2750)/2)*SIN(RADIANS(PARAMETERS!$D$8-B2750)/2))+(COS(RADIANS(B2750))*COS(RADIANS(PARAMETERS!$D$8))*SIN(RADIANS(PARAMETERS!$D$9-A2750)/2)*SIN(RADIANS(PARAMETERS!$D$9-A2750)/2))))*2*3958.756</f>
        <v>823.91496212912841</v>
      </c>
      <c r="D2750">
        <v>2.3530082702636999</v>
      </c>
      <c r="E2750">
        <v>3.7682182788849001</v>
      </c>
      <c r="F2750">
        <v>6.1709899902343999</v>
      </c>
      <c r="G2750">
        <v>7.9950299263</v>
      </c>
      <c r="H2750">
        <v>10.833931922912999</v>
      </c>
      <c r="I2750" s="10">
        <f>IFERROR(EXP(TREND(LN($D$1:$H$1),LN(D2750:H2750),LN(Calculations!$B$2))),0)</f>
        <v>9.1531387697722371E-5</v>
      </c>
    </row>
    <row r="2751" spans="1:9" x14ac:dyDescent="0.35">
      <c r="A2751">
        <v>-60</v>
      </c>
      <c r="B2751">
        <v>3.5</v>
      </c>
      <c r="C2751">
        <f>ASIN(SQRT((SIN(RADIANS(PARAMETERS!$D$8-B2751)/2)*SIN(RADIANS(PARAMETERS!$D$8-B2751)/2))+(COS(RADIANS(B2751))*COS(RADIANS(PARAMETERS!$D$8))*SIN(RADIANS(PARAMETERS!$D$9-A2751)/2)*SIN(RADIANS(PARAMETERS!$D$9-A2751)/2))))*2*3958.756</f>
        <v>825.00907007504452</v>
      </c>
      <c r="D2751">
        <v>2.4501612186432</v>
      </c>
      <c r="E2751">
        <v>3.9486758708954</v>
      </c>
      <c r="F2751">
        <v>6.4376602172851998</v>
      </c>
      <c r="G2751">
        <v>8.37317943573</v>
      </c>
      <c r="H2751">
        <v>11.398501396179</v>
      </c>
      <c r="I2751" s="10">
        <f>IFERROR(EXP(TREND(LN($D$1:$H$1),LN(D2751:H2751),LN(Calculations!$B$2))),0)</f>
        <v>9.9155419117283409E-5</v>
      </c>
    </row>
    <row r="2752" spans="1:9" x14ac:dyDescent="0.35">
      <c r="A2752">
        <v>-59.5</v>
      </c>
      <c r="B2752">
        <v>3.5</v>
      </c>
      <c r="C2752">
        <f>ASIN(SQRT((SIN(RADIANS(PARAMETERS!$D$8-B2752)/2)*SIN(RADIANS(PARAMETERS!$D$8-B2752)/2))+(COS(RADIANS(B2752))*COS(RADIANS(PARAMETERS!$D$8))*SIN(RADIANS(PARAMETERS!$D$9-A2752)/2)*SIN(RADIANS(PARAMETERS!$D$9-A2752)/2))))*2*3958.756</f>
        <v>827.50070097730168</v>
      </c>
      <c r="D2752">
        <v>2.5335319042206002</v>
      </c>
      <c r="E2752">
        <v>4.0956501960754004</v>
      </c>
      <c r="F2752">
        <v>6.6390528678893999</v>
      </c>
      <c r="G2752">
        <v>8.6470832824706996</v>
      </c>
      <c r="H2752">
        <v>11.701000213623001</v>
      </c>
      <c r="I2752" s="10">
        <f>IFERROR(EXP(TREND(LN($D$1:$H$1),LN(D2752:H2752),LN(Calculations!$B$2))),0)</f>
        <v>1.0282343073134977E-4</v>
      </c>
    </row>
    <row r="2753" spans="1:9" x14ac:dyDescent="0.35">
      <c r="A2753">
        <v>-59</v>
      </c>
      <c r="B2753">
        <v>3.5</v>
      </c>
      <c r="C2753">
        <f>ASIN(SQRT((SIN(RADIANS(PARAMETERS!$D$8-B2753)/2)*SIN(RADIANS(PARAMETERS!$D$8-B2753)/2))+(COS(RADIANS(B2753))*COS(RADIANS(PARAMETERS!$D$8))*SIN(RADIANS(PARAMETERS!$D$9-A2753)/2)*SIN(RADIANS(PARAMETERS!$D$9-A2753)/2))))*2*3958.756</f>
        <v>831.37728455114905</v>
      </c>
      <c r="D2753">
        <v>2.4679350852966002</v>
      </c>
      <c r="E2753">
        <v>3.9903211593628001</v>
      </c>
      <c r="F2753">
        <v>6.5124125480651998</v>
      </c>
      <c r="G2753">
        <v>8.4897794723511009</v>
      </c>
      <c r="H2753">
        <v>11.551768302917001</v>
      </c>
      <c r="I2753" s="10">
        <f>IFERROR(EXP(TREND(LN($D$1:$H$1),LN(D2753:H2753),LN(Calculations!$B$2))),0)</f>
        <v>1.0187458708967498E-4</v>
      </c>
    </row>
    <row r="2754" spans="1:9" x14ac:dyDescent="0.35">
      <c r="A2754">
        <v>-58.5</v>
      </c>
      <c r="B2754">
        <v>3.5</v>
      </c>
      <c r="C2754">
        <f>ASIN(SQRT((SIN(RADIANS(PARAMETERS!$D$8-B2754)/2)*SIN(RADIANS(PARAMETERS!$D$8-B2754)/2))+(COS(RADIANS(B2754))*COS(RADIANS(PARAMETERS!$D$8))*SIN(RADIANS(PARAMETERS!$D$9-A2754)/2)*SIN(RADIANS(PARAMETERS!$D$9-A2754)/2))))*2*3958.756</f>
        <v>836.61956074871284</v>
      </c>
      <c r="D2754">
        <v>2.3493995666504</v>
      </c>
      <c r="E2754">
        <v>3.7845745086670002</v>
      </c>
      <c r="F2754">
        <v>6.2318372726440003</v>
      </c>
      <c r="G2754">
        <v>8.1120338439940998</v>
      </c>
      <c r="H2754">
        <v>11.053488731384</v>
      </c>
      <c r="I2754" s="10">
        <f>IFERROR(EXP(TREND(LN($D$1:$H$1),LN(D2754:H2754),LN(Calculations!$B$2))),0)</f>
        <v>9.6099747949488249E-5</v>
      </c>
    </row>
    <row r="2755" spans="1:9" x14ac:dyDescent="0.35">
      <c r="A2755">
        <v>-58</v>
      </c>
      <c r="B2755">
        <v>3.5</v>
      </c>
      <c r="C2755">
        <f>ASIN(SQRT((SIN(RADIANS(PARAMETERS!$D$8-B2755)/2)*SIN(RADIANS(PARAMETERS!$D$8-B2755)/2))+(COS(RADIANS(B2755))*COS(RADIANS(PARAMETERS!$D$8))*SIN(RADIANS(PARAMETERS!$D$9-A2755)/2)*SIN(RADIANS(PARAMETERS!$D$9-A2755)/2))))*2*3958.756</f>
        <v>843.20204691788683</v>
      </c>
      <c r="D2755">
        <v>2.1540567874907999</v>
      </c>
      <c r="E2755">
        <v>3.4852483272552002</v>
      </c>
      <c r="F2755">
        <v>5.8103032112121999</v>
      </c>
      <c r="G2755">
        <v>7.5380797386168998</v>
      </c>
      <c r="H2755">
        <v>10.231206893921</v>
      </c>
      <c r="I2755" s="10">
        <f>IFERROR(EXP(TREND(LN($D$1:$H$1),LN(D2755:H2755),LN(Calculations!$B$2))),0)</f>
        <v>8.7548947513519613E-5</v>
      </c>
    </row>
    <row r="2756" spans="1:9" x14ac:dyDescent="0.35">
      <c r="A2756">
        <v>-57.5</v>
      </c>
      <c r="B2756">
        <v>3.5</v>
      </c>
      <c r="C2756">
        <f>ASIN(SQRT((SIN(RADIANS(PARAMETERS!$D$8-B2756)/2)*SIN(RADIANS(PARAMETERS!$D$8-B2756)/2))+(COS(RADIANS(B2756))*COS(RADIANS(PARAMETERS!$D$8))*SIN(RADIANS(PARAMETERS!$D$9-A2756)/2)*SIN(RADIANS(PARAMETERS!$D$9-A2756)/2))))*2*3958.756</f>
        <v>851.09363359605243</v>
      </c>
      <c r="D2756">
        <v>1.8938113451003999</v>
      </c>
      <c r="E2756">
        <v>3.1277790069579998</v>
      </c>
      <c r="F2756">
        <v>5.2986683845520002</v>
      </c>
      <c r="G2756">
        <v>6.8414826393126997</v>
      </c>
      <c r="H2756">
        <v>9.2337369918822993</v>
      </c>
      <c r="I2756" s="10">
        <f>IFERROR(EXP(TREND(LN($D$1:$H$1),LN(D2756:H2756),LN(Calculations!$B$2))),0)</f>
        <v>7.896263440699671E-5</v>
      </c>
    </row>
    <row r="2757" spans="1:9" x14ac:dyDescent="0.35">
      <c r="A2757">
        <v>-57</v>
      </c>
      <c r="B2757">
        <v>3.5</v>
      </c>
      <c r="C2757">
        <f>ASIN(SQRT((SIN(RADIANS(PARAMETERS!$D$8-B2757)/2)*SIN(RADIANS(PARAMETERS!$D$8-B2757)/2))+(COS(RADIANS(B2757))*COS(RADIANS(PARAMETERS!$D$8))*SIN(RADIANS(PARAMETERS!$D$9-A2757)/2)*SIN(RADIANS(PARAMETERS!$D$9-A2757)/2))))*2*3958.756</f>
        <v>860.25827779907252</v>
      </c>
      <c r="D2757">
        <v>1.7257134914398</v>
      </c>
      <c r="E2757">
        <v>2.8754410743713001</v>
      </c>
      <c r="F2757">
        <v>4.8731846809387003</v>
      </c>
      <c r="G2757">
        <v>6.3066396713256996</v>
      </c>
      <c r="H2757">
        <v>8.4419374465941992</v>
      </c>
      <c r="I2757" s="10">
        <f>IFERROR(EXP(TREND(LN($D$1:$H$1),LN(D2757:H2757),LN(Calculations!$B$2))),0)</f>
        <v>7.0441592083409873E-5</v>
      </c>
    </row>
    <row r="2758" spans="1:9" x14ac:dyDescent="0.35">
      <c r="A2758">
        <v>-61</v>
      </c>
      <c r="B2758">
        <v>4</v>
      </c>
      <c r="C2758">
        <f>ASIN(SQRT((SIN(RADIANS(PARAMETERS!$D$8-B2758)/2)*SIN(RADIANS(PARAMETERS!$D$8-B2758)/2))+(COS(RADIANS(B2758))*COS(RADIANS(PARAMETERS!$D$8))*SIN(RADIANS(PARAMETERS!$D$9-A2758)/2)*SIN(RADIANS(PARAMETERS!$D$9-A2758)/2))))*2*3958.756</f>
        <v>789.69276140272007</v>
      </c>
      <c r="D2758">
        <v>2.8248534202575999</v>
      </c>
      <c r="E2758">
        <v>4.4589467048645002</v>
      </c>
      <c r="F2758">
        <v>6.8411264419556002</v>
      </c>
      <c r="G2758">
        <v>8.6938714981078995</v>
      </c>
      <c r="H2758">
        <v>11.496547698975</v>
      </c>
      <c r="I2758" s="10">
        <f>IFERROR(EXP(TREND(LN($D$1:$H$1),LN(D2758:H2758),LN(Calculations!$B$2))),0)</f>
        <v>8.7428829659898553E-5</v>
      </c>
    </row>
    <row r="2759" spans="1:9" x14ac:dyDescent="0.35">
      <c r="A2759">
        <v>-60.5</v>
      </c>
      <c r="B2759">
        <v>4</v>
      </c>
      <c r="C2759">
        <f>ASIN(SQRT((SIN(RADIANS(PARAMETERS!$D$8-B2759)/2)*SIN(RADIANS(PARAMETERS!$D$8-B2759)/2))+(COS(RADIANS(B2759))*COS(RADIANS(PARAMETERS!$D$8))*SIN(RADIANS(PARAMETERS!$D$9-A2759)/2)*SIN(RADIANS(PARAMETERS!$D$9-A2759)/2))))*2*3958.756</f>
        <v>789.37063823891651</v>
      </c>
      <c r="D2759">
        <v>2.6563644409179998</v>
      </c>
      <c r="E2759">
        <v>4.1967225074768004</v>
      </c>
      <c r="F2759">
        <v>6.5668878555298003</v>
      </c>
      <c r="G2759">
        <v>8.3738336563109996</v>
      </c>
      <c r="H2759">
        <v>11.137641906738001</v>
      </c>
      <c r="I2759" s="10">
        <f>IFERROR(EXP(TREND(LN($D$1:$H$1),LN(D2759:H2759),LN(Calculations!$B$2))),0)</f>
        <v>8.6169540327011657E-5</v>
      </c>
    </row>
    <row r="2760" spans="1:9" x14ac:dyDescent="0.35">
      <c r="A2760">
        <v>-60</v>
      </c>
      <c r="B2760">
        <v>4</v>
      </c>
      <c r="C2760">
        <f>ASIN(SQRT((SIN(RADIANS(PARAMETERS!$D$8-B2760)/2)*SIN(RADIANS(PARAMETERS!$D$8-B2760)/2))+(COS(RADIANS(B2760))*COS(RADIANS(PARAMETERS!$D$8))*SIN(RADIANS(PARAMETERS!$D$9-A2760)/2)*SIN(RADIANS(PARAMETERS!$D$9-A2760)/2))))*2*3958.756</f>
        <v>790.51122855440894</v>
      </c>
      <c r="D2760">
        <v>2.5063443183899001</v>
      </c>
      <c r="E2760">
        <v>3.9671041965485001</v>
      </c>
      <c r="F2760">
        <v>6.3223338127136</v>
      </c>
      <c r="G2760">
        <v>8.0928144454956001</v>
      </c>
      <c r="H2760">
        <v>10.812181472778001</v>
      </c>
      <c r="I2760" s="10">
        <f>IFERROR(EXP(TREND(LN($D$1:$H$1),LN(D2760:H2760),LN(Calculations!$B$2))),0)</f>
        <v>8.523485405731706E-5</v>
      </c>
    </row>
    <row r="2761" spans="1:9" x14ac:dyDescent="0.35">
      <c r="A2761">
        <v>-59.5</v>
      </c>
      <c r="B2761">
        <v>4</v>
      </c>
      <c r="C2761">
        <f>ASIN(SQRT((SIN(RADIANS(PARAMETERS!$D$8-B2761)/2)*SIN(RADIANS(PARAMETERS!$D$8-B2761)/2))+(COS(RADIANS(B2761))*COS(RADIANS(PARAMETERS!$D$8))*SIN(RADIANS(PARAMETERS!$D$9-A2761)/2)*SIN(RADIANS(PARAMETERS!$D$9-A2761)/2))))*2*3958.756</f>
        <v>793.10821912871995</v>
      </c>
      <c r="D2761">
        <v>2.4523658752441002</v>
      </c>
      <c r="E2761">
        <v>3.8868594169617001</v>
      </c>
      <c r="F2761">
        <v>6.2381935119629004</v>
      </c>
      <c r="G2761">
        <v>7.9993872642517001</v>
      </c>
      <c r="H2761">
        <v>10.709784507750999</v>
      </c>
      <c r="I2761" s="10">
        <f>IFERROR(EXP(TREND(LN($D$1:$H$1),LN(D2761:H2761),LN(Calculations!$B$2))),0)</f>
        <v>8.523635097530086E-5</v>
      </c>
    </row>
    <row r="2762" spans="1:9" x14ac:dyDescent="0.35">
      <c r="A2762">
        <v>-59</v>
      </c>
      <c r="B2762">
        <v>4</v>
      </c>
      <c r="C2762">
        <f>ASIN(SQRT((SIN(RADIANS(PARAMETERS!$D$8-B2762)/2)*SIN(RADIANS(PARAMETERS!$D$8-B2762)/2))+(COS(RADIANS(B2762))*COS(RADIANS(PARAMETERS!$D$8))*SIN(RADIANS(PARAMETERS!$D$9-A2762)/2)*SIN(RADIANS(PARAMETERS!$D$9-A2762)/2))))*2*3958.756</f>
        <v>797.14737009243549</v>
      </c>
      <c r="D2762">
        <v>2.3200156688689999</v>
      </c>
      <c r="E2762">
        <v>3.6736056804657</v>
      </c>
      <c r="F2762">
        <v>5.9764876365662003</v>
      </c>
      <c r="G2762">
        <v>7.6700258255004998</v>
      </c>
      <c r="H2762">
        <v>10.278622627258001</v>
      </c>
      <c r="I2762" s="10">
        <f>IFERROR(EXP(TREND(LN($D$1:$H$1),LN(D2762:H2762),LN(Calculations!$B$2))),0)</f>
        <v>8.1745360373083233E-5</v>
      </c>
    </row>
    <row r="2763" spans="1:9" x14ac:dyDescent="0.35">
      <c r="A2763">
        <v>-58.5</v>
      </c>
      <c r="B2763">
        <v>4</v>
      </c>
      <c r="C2763">
        <f>ASIN(SQRT((SIN(RADIANS(PARAMETERS!$D$8-B2763)/2)*SIN(RADIANS(PARAMETERS!$D$8-B2763)/2))+(COS(RADIANS(B2763))*COS(RADIANS(PARAMETERS!$D$8))*SIN(RADIANS(PARAMETERS!$D$9-A2763)/2)*SIN(RADIANS(PARAMETERS!$D$9-A2763)/2))))*2*3958.756</f>
        <v>802.60689959558806</v>
      </c>
      <c r="D2763">
        <v>2.1174268722534002</v>
      </c>
      <c r="E2763">
        <v>3.3917305469513002</v>
      </c>
      <c r="F2763">
        <v>5.6089687347412003</v>
      </c>
      <c r="G2763">
        <v>7.1933321952820002</v>
      </c>
      <c r="H2763">
        <v>9.6318979263306002</v>
      </c>
      <c r="I2763" s="10">
        <f>IFERROR(EXP(TREND(LN($D$1:$H$1),LN(D2763:H2763),LN(Calculations!$B$2))),0)</f>
        <v>7.7185321395446932E-5</v>
      </c>
    </row>
    <row r="2764" spans="1:9" x14ac:dyDescent="0.35">
      <c r="A2764">
        <v>-58</v>
      </c>
      <c r="B2764">
        <v>4</v>
      </c>
      <c r="C2764">
        <f>ASIN(SQRT((SIN(RADIANS(PARAMETERS!$D$8-B2764)/2)*SIN(RADIANS(PARAMETERS!$D$8-B2764)/2))+(COS(RADIANS(B2764))*COS(RADIANS(PARAMETERS!$D$8))*SIN(RADIANS(PARAMETERS!$D$9-A2764)/2)*SIN(RADIANS(PARAMETERS!$D$9-A2764)/2))))*2*3958.756</f>
        <v>809.45805610436003</v>
      </c>
      <c r="D2764">
        <v>1.8507206439971999</v>
      </c>
      <c r="E2764">
        <v>3.0377521514893</v>
      </c>
      <c r="F2764">
        <v>5.1306667327881001</v>
      </c>
      <c r="G2764">
        <v>6.5668587684631001</v>
      </c>
      <c r="H2764">
        <v>8.7725639343262003</v>
      </c>
      <c r="I2764" s="10">
        <f>IFERROR(EXP(TREND(LN($D$1:$H$1),LN(D2764:H2764),LN(Calculations!$B$2))),0)</f>
        <v>7.1759935457242892E-5</v>
      </c>
    </row>
    <row r="2765" spans="1:9" x14ac:dyDescent="0.35">
      <c r="A2765">
        <v>-57.5</v>
      </c>
      <c r="B2765">
        <v>4</v>
      </c>
      <c r="C2765">
        <f>ASIN(SQRT((SIN(RADIANS(PARAMETERS!$D$8-B2765)/2)*SIN(RADIANS(PARAMETERS!$D$8-B2765)/2))+(COS(RADIANS(B2765))*COS(RADIANS(PARAMETERS!$D$8))*SIN(RADIANS(PARAMETERS!$D$9-A2765)/2)*SIN(RADIANS(PARAMETERS!$D$9-A2765)/2))))*2*3958.756</f>
        <v>817.66584424715734</v>
      </c>
      <c r="D2765">
        <v>1.6282099485396999</v>
      </c>
      <c r="E2765">
        <v>2.7225627899170002</v>
      </c>
      <c r="F2765">
        <v>4.5747594833373997</v>
      </c>
      <c r="G2765">
        <v>5.9742240905762003</v>
      </c>
      <c r="H2765">
        <v>7.9428734779357999</v>
      </c>
      <c r="I2765" s="10">
        <f>IFERROR(EXP(TREND(LN($D$1:$H$1),LN(D2765:H2765),LN(Calculations!$B$2))),0)</f>
        <v>6.4530792207251751E-5</v>
      </c>
    </row>
    <row r="2766" spans="1:9" x14ac:dyDescent="0.35">
      <c r="A2766">
        <v>-57</v>
      </c>
      <c r="B2766">
        <v>4</v>
      </c>
      <c r="C2766">
        <f>ASIN(SQRT((SIN(RADIANS(PARAMETERS!$D$8-B2766)/2)*SIN(RADIANS(PARAMETERS!$D$8-B2766)/2))+(COS(RADIANS(B2766))*COS(RADIANS(PARAMETERS!$D$8))*SIN(RADIANS(PARAMETERS!$D$9-A2766)/2)*SIN(RADIANS(PARAMETERS!$D$9-A2766)/2))))*2*3958.756</f>
        <v>827.18986340607921</v>
      </c>
      <c r="D2766">
        <v>1.4699884653091</v>
      </c>
      <c r="E2766">
        <v>2.4867830276489</v>
      </c>
      <c r="F2766">
        <v>4.1423459053040004</v>
      </c>
      <c r="G2766">
        <v>5.5103659629821999</v>
      </c>
      <c r="H2766">
        <v>7.2813100814818998</v>
      </c>
      <c r="I2766" s="10">
        <f>IFERROR(EXP(TREND(LN($D$1:$H$1),LN(D2766:H2766),LN(Calculations!$B$2))),0)</f>
        <v>5.8247554431434899E-5</v>
      </c>
    </row>
    <row r="2767" spans="1:9" x14ac:dyDescent="0.35">
      <c r="A2767">
        <v>-61</v>
      </c>
      <c r="B2767">
        <v>4.5</v>
      </c>
      <c r="C2767">
        <f>ASIN(SQRT((SIN(RADIANS(PARAMETERS!$D$8-B2767)/2)*SIN(RADIANS(PARAMETERS!$D$8-B2767)/2))+(COS(RADIANS(B2767))*COS(RADIANS(PARAMETERS!$D$8))*SIN(RADIANS(PARAMETERS!$D$9-A2767)/2)*SIN(RADIANS(PARAMETERS!$D$9-A2767)/2))))*2*3958.756</f>
        <v>755.16297428195492</v>
      </c>
      <c r="D2767">
        <v>3.3506076335907</v>
      </c>
      <c r="E2767">
        <v>5.2711048126220996</v>
      </c>
      <c r="F2767">
        <v>7.8725690841675</v>
      </c>
      <c r="G2767">
        <v>10.047999382019</v>
      </c>
      <c r="H2767">
        <v>12.778603553771999</v>
      </c>
      <c r="I2767" s="10">
        <f>IFERROR(EXP(TREND(LN($D$1:$H$1),LN(D2767:H2767),LN(Calculations!$B$2))),0)</f>
        <v>1.002630665819765E-4</v>
      </c>
    </row>
    <row r="2768" spans="1:9" x14ac:dyDescent="0.35">
      <c r="A2768">
        <v>-60.5</v>
      </c>
      <c r="B2768">
        <v>4.5</v>
      </c>
      <c r="C2768">
        <f>ASIN(SQRT((SIN(RADIANS(PARAMETERS!$D$8-B2768)/2)*SIN(RADIANS(PARAMETERS!$D$8-B2768)/2))+(COS(RADIANS(B2768))*COS(RADIANS(PARAMETERS!$D$8))*SIN(RADIANS(PARAMETERS!$D$9-A2768)/2)*SIN(RADIANS(PARAMETERS!$D$9-A2768)/2))))*2*3958.756</f>
        <v>754.82652550664409</v>
      </c>
      <c r="D2768">
        <v>3.1128213405609002</v>
      </c>
      <c r="E2768">
        <v>4.9467377662659002</v>
      </c>
      <c r="F2768">
        <v>7.4464640617370996</v>
      </c>
      <c r="G2768">
        <v>9.5104036331177007</v>
      </c>
      <c r="H2768">
        <v>12.303888320923001</v>
      </c>
      <c r="I2768" s="10">
        <f>IFERROR(EXP(TREND(LN($D$1:$H$1),LN(D2768:H2768),LN(Calculations!$B$2))),0)</f>
        <v>9.6385748813048426E-5</v>
      </c>
    </row>
    <row r="2769" spans="1:9" x14ac:dyDescent="0.35">
      <c r="A2769">
        <v>-60</v>
      </c>
      <c r="B2769">
        <v>4.5</v>
      </c>
      <c r="C2769">
        <f>ASIN(SQRT((SIN(RADIANS(PARAMETERS!$D$8-B2769)/2)*SIN(RADIANS(PARAMETERS!$D$8-B2769)/2))+(COS(RADIANS(B2769))*COS(RADIANS(PARAMETERS!$D$8))*SIN(RADIANS(PARAMETERS!$D$9-A2769)/2)*SIN(RADIANS(PARAMETERS!$D$9-A2769)/2))))*2*3958.756</f>
        <v>756.01778378744405</v>
      </c>
      <c r="D2769">
        <v>2.8487694263457999</v>
      </c>
      <c r="E2769">
        <v>4.5204954147339</v>
      </c>
      <c r="F2769">
        <v>6.9790315628051998</v>
      </c>
      <c r="G2769">
        <v>8.9301843643187997</v>
      </c>
      <c r="H2769">
        <v>11.787095069885</v>
      </c>
      <c r="I2769" s="10">
        <f>IFERROR(EXP(TREND(LN($D$1:$H$1),LN(D2769:H2769),LN(Calculations!$B$2))),0)</f>
        <v>9.3285147933192333E-5</v>
      </c>
    </row>
    <row r="2770" spans="1:9" x14ac:dyDescent="0.35">
      <c r="A2770">
        <v>-59.5</v>
      </c>
      <c r="B2770">
        <v>4.5</v>
      </c>
      <c r="C2770">
        <f>ASIN(SQRT((SIN(RADIANS(PARAMETERS!$D$8-B2770)/2)*SIN(RADIANS(PARAMETERS!$D$8-B2770)/2))+(COS(RADIANS(B2770))*COS(RADIANS(PARAMETERS!$D$8))*SIN(RADIANS(PARAMETERS!$D$9-A2770)/2)*SIN(RADIANS(PARAMETERS!$D$9-A2770)/2))))*2*3958.756</f>
        <v>758.7295505577008</v>
      </c>
      <c r="D2770">
        <v>2.6576387882232999</v>
      </c>
      <c r="E2770">
        <v>4.2114977836609002</v>
      </c>
      <c r="F2770">
        <v>6.6207818984984996</v>
      </c>
      <c r="G2770">
        <v>8.4790468215941992</v>
      </c>
      <c r="H2770">
        <v>11.334798812866</v>
      </c>
      <c r="I2770" s="10">
        <f>IFERROR(EXP(TREND(LN($D$1:$H$1),LN(D2770:H2770),LN(Calculations!$B$2))),0)</f>
        <v>9.0009941841648249E-5</v>
      </c>
    </row>
    <row r="2771" spans="1:9" x14ac:dyDescent="0.35">
      <c r="A2771">
        <v>-59</v>
      </c>
      <c r="B2771">
        <v>4.5</v>
      </c>
      <c r="C2771">
        <f>ASIN(SQRT((SIN(RADIANS(PARAMETERS!$D$8-B2771)/2)*SIN(RADIANS(PARAMETERS!$D$8-B2771)/2))+(COS(RADIANS(B2771))*COS(RADIANS(PARAMETERS!$D$8))*SIN(RADIANS(PARAMETERS!$D$9-A2771)/2)*SIN(RADIANS(PARAMETERS!$D$9-A2771)/2))))*2*3958.756</f>
        <v>762.94560647250796</v>
      </c>
      <c r="D2771">
        <v>2.426426410675</v>
      </c>
      <c r="E2771">
        <v>3.8360495567321999</v>
      </c>
      <c r="F2771">
        <v>6.1633400917053001</v>
      </c>
      <c r="G2771">
        <v>7.8943362236023003</v>
      </c>
      <c r="H2771">
        <v>10.55491733551</v>
      </c>
      <c r="I2771" s="10">
        <f>IFERROR(EXP(TREND(LN($D$1:$H$1),LN(D2771:H2771),LN(Calculations!$B$2))),0)</f>
        <v>8.3106671551113817E-5</v>
      </c>
    </row>
    <row r="2772" spans="1:9" x14ac:dyDescent="0.35">
      <c r="A2772">
        <v>-58.5</v>
      </c>
      <c r="B2772">
        <v>4.5</v>
      </c>
      <c r="C2772">
        <f>ASIN(SQRT((SIN(RADIANS(PARAMETERS!$D$8-B2772)/2)*SIN(RADIANS(PARAMETERS!$D$8-B2772)/2))+(COS(RADIANS(B2772))*COS(RADIANS(PARAMETERS!$D$8))*SIN(RADIANS(PARAMETERS!$D$9-A2772)/2)*SIN(RADIANS(PARAMETERS!$D$9-A2772)/2))))*2*3958.756</f>
        <v>768.64118871845551</v>
      </c>
      <c r="D2772">
        <v>2.1370484828949001</v>
      </c>
      <c r="E2772">
        <v>3.4069945812225</v>
      </c>
      <c r="F2772">
        <v>5.6132707595825</v>
      </c>
      <c r="G2772">
        <v>7.1822905540465998</v>
      </c>
      <c r="H2772">
        <v>9.5911607742309997</v>
      </c>
      <c r="I2772" s="10">
        <f>IFERROR(EXP(TREND(LN($D$1:$H$1),LN(D2772:H2772),LN(Calculations!$B$2))),0)</f>
        <v>7.5556593151304609E-5</v>
      </c>
    </row>
    <row r="2773" spans="1:9" x14ac:dyDescent="0.35">
      <c r="A2773">
        <v>-58</v>
      </c>
      <c r="B2773">
        <v>4.5</v>
      </c>
      <c r="C2773">
        <f>ASIN(SQRT((SIN(RADIANS(PARAMETERS!$D$8-B2773)/2)*SIN(RADIANS(PARAMETERS!$D$8-B2773)/2))+(COS(RADIANS(B2773))*COS(RADIANS(PARAMETERS!$D$8))*SIN(RADIANS(PARAMETERS!$D$9-A2773)/2)*SIN(RADIANS(PARAMETERS!$D$9-A2773)/2))))*2*3958.756</f>
        <v>775.78369801206134</v>
      </c>
      <c r="D2773">
        <v>1.7979727983475</v>
      </c>
      <c r="E2773">
        <v>2.9575002193450999</v>
      </c>
      <c r="F2773">
        <v>4.9869189262390003</v>
      </c>
      <c r="G2773">
        <v>6.3912305831909002</v>
      </c>
      <c r="H2773">
        <v>8.5083484649658008</v>
      </c>
      <c r="I2773" s="10">
        <f>IFERROR(EXP(TREND(LN($D$1:$H$1),LN(D2773:H2773),LN(Calculations!$B$2))),0)</f>
        <v>6.8722949310694002E-5</v>
      </c>
    </row>
    <row r="2774" spans="1:9" x14ac:dyDescent="0.35">
      <c r="A2774">
        <v>-57.5</v>
      </c>
      <c r="B2774">
        <v>4.5</v>
      </c>
      <c r="C2774">
        <f>ASIN(SQRT((SIN(RADIANS(PARAMETERS!$D$8-B2774)/2)*SIN(RADIANS(PARAMETERS!$D$8-B2774)/2))+(COS(RADIANS(B2774))*COS(RADIANS(PARAMETERS!$D$8))*SIN(RADIANS(PARAMETERS!$D$9-A2774)/2)*SIN(RADIANS(PARAMETERS!$D$9-A2774)/2))))*2*3958.756</f>
        <v>784.33358966015078</v>
      </c>
      <c r="D2774">
        <v>1.4569720029830999</v>
      </c>
      <c r="E2774">
        <v>2.4759688377379998</v>
      </c>
      <c r="F2774">
        <v>4.1382026672362997</v>
      </c>
      <c r="G2774">
        <v>5.5171508789062997</v>
      </c>
      <c r="H2774">
        <v>7.3144659996032999</v>
      </c>
      <c r="I2774" s="10">
        <f>IFERROR(EXP(TREND(LN($D$1:$H$1),LN(D2774:H2774),LN(Calculations!$B$2))),0)</f>
        <v>5.9518003297219257E-5</v>
      </c>
    </row>
    <row r="2775" spans="1:9" x14ac:dyDescent="0.35">
      <c r="A2775">
        <v>-57</v>
      </c>
      <c r="B2775">
        <v>4.5</v>
      </c>
      <c r="C2775">
        <f>ASIN(SQRT((SIN(RADIANS(PARAMETERS!$D$8-B2775)/2)*SIN(RADIANS(PARAMETERS!$D$8-B2775)/2))+(COS(RADIANS(B2775))*COS(RADIANS(PARAMETERS!$D$8))*SIN(RADIANS(PARAMETERS!$D$9-A2775)/2)*SIN(RADIANS(PARAMETERS!$D$9-A2775)/2))))*2*3958.756</f>
        <v>794.24539468843216</v>
      </c>
      <c r="D2775">
        <v>1.2216329574585001</v>
      </c>
      <c r="E2775">
        <v>2.0930113792418998</v>
      </c>
      <c r="F2775">
        <v>3.5189428329468</v>
      </c>
      <c r="G2775">
        <v>4.7841081619262997</v>
      </c>
      <c r="H2775">
        <v>6.3968706130981001</v>
      </c>
      <c r="I2775" s="10">
        <f>IFERROR(EXP(TREND(LN($D$1:$H$1),LN(D2775:H2775),LN(Calculations!$B$2))),0)</f>
        <v>5.1714306513113888E-5</v>
      </c>
    </row>
    <row r="2776" spans="1:9" x14ac:dyDescent="0.35">
      <c r="A2776">
        <v>-61</v>
      </c>
      <c r="B2776">
        <v>5</v>
      </c>
      <c r="C2776">
        <f>ASIN(SQRT((SIN(RADIANS(PARAMETERS!$D$8-B2776)/2)*SIN(RADIANS(PARAMETERS!$D$8-B2776)/2))+(COS(RADIANS(B2776))*COS(RADIANS(PARAMETERS!$D$8))*SIN(RADIANS(PARAMETERS!$D$9-A2776)/2)*SIN(RADIANS(PARAMETERS!$D$9-A2776)/2))))*2*3958.756</f>
        <v>720.63478426638449</v>
      </c>
      <c r="D2776">
        <v>4.1372504234314</v>
      </c>
      <c r="E2776">
        <v>6.2502818107604998</v>
      </c>
      <c r="F2776">
        <v>9.5153083801269993</v>
      </c>
      <c r="G2776">
        <v>12.045690536499</v>
      </c>
      <c r="H2776">
        <v>14.949404716491999</v>
      </c>
      <c r="I2776" s="10">
        <f>IFERROR(EXP(TREND(LN($D$1:$H$1),LN(D2776:H2776),LN(Calculations!$B$2))),0)</f>
        <v>1.2846110976038491E-4</v>
      </c>
    </row>
    <row r="2777" spans="1:9" x14ac:dyDescent="0.35">
      <c r="A2777">
        <v>-60.5</v>
      </c>
      <c r="B2777">
        <v>5</v>
      </c>
      <c r="C2777">
        <f>ASIN(SQRT((SIN(RADIANS(PARAMETERS!$D$8-B2777)/2)*SIN(RADIANS(PARAMETERS!$D$8-B2777)/2))+(COS(RADIANS(B2777))*COS(RADIANS(PARAMETERS!$D$8))*SIN(RADIANS(PARAMETERS!$D$9-A2777)/2)*SIN(RADIANS(PARAMETERS!$D$9-A2777)/2))))*2*3958.756</f>
        <v>720.28265431739476</v>
      </c>
      <c r="D2777">
        <v>3.8002002239227002</v>
      </c>
      <c r="E2777">
        <v>5.8486895561218004</v>
      </c>
      <c r="F2777">
        <v>8.9008636474609002</v>
      </c>
      <c r="G2777">
        <v>11.478966712951999</v>
      </c>
      <c r="H2777">
        <v>14.269575119019001</v>
      </c>
      <c r="I2777" s="10">
        <f>IFERROR(EXP(TREND(LN($D$1:$H$1),LN(D2777:H2777),LN(Calculations!$B$2))),0)</f>
        <v>1.2290063971232207E-4</v>
      </c>
    </row>
    <row r="2778" spans="1:9" x14ac:dyDescent="0.35">
      <c r="A2778">
        <v>-60</v>
      </c>
      <c r="B2778">
        <v>5</v>
      </c>
      <c r="C2778">
        <f>ASIN(SQRT((SIN(RADIANS(PARAMETERS!$D$8-B2778)/2)*SIN(RADIANS(PARAMETERS!$D$8-B2778)/2))+(COS(RADIANS(B2778))*COS(RADIANS(PARAMETERS!$D$8))*SIN(RADIANS(PARAMETERS!$D$9-A2778)/2)*SIN(RADIANS(PARAMETERS!$D$9-A2778)/2))))*2*3958.756</f>
        <v>721.52936643688031</v>
      </c>
      <c r="D2778">
        <v>3.4327998161315998</v>
      </c>
      <c r="E2778">
        <v>5.4120116233826003</v>
      </c>
      <c r="F2778">
        <v>8.2578735351562997</v>
      </c>
      <c r="G2778">
        <v>10.677870750426999</v>
      </c>
      <c r="H2778">
        <v>13.566384315491</v>
      </c>
      <c r="I2778" s="10">
        <f>IFERROR(EXP(TREND(LN($D$1:$H$1),LN(D2778:H2778),LN(Calculations!$B$2))),0)</f>
        <v>1.162323069497183E-4</v>
      </c>
    </row>
    <row r="2779" spans="1:9" x14ac:dyDescent="0.35">
      <c r="A2779">
        <v>-59.5</v>
      </c>
      <c r="B2779">
        <v>5</v>
      </c>
      <c r="C2779">
        <f>ASIN(SQRT((SIN(RADIANS(PARAMETERS!$D$8-B2779)/2)*SIN(RADIANS(PARAMETERS!$D$8-B2779)/2))+(COS(RADIANS(B2779))*COS(RADIANS(PARAMETERS!$D$8))*SIN(RADIANS(PARAMETERS!$D$9-A2779)/2)*SIN(RADIANS(PARAMETERS!$D$9-A2779)/2))))*2*3958.756</f>
        <v>724.36666229448815</v>
      </c>
      <c r="D2779">
        <v>3.0096664428711</v>
      </c>
      <c r="E2779">
        <v>4.8298244476318004</v>
      </c>
      <c r="F2779">
        <v>7.484354019165</v>
      </c>
      <c r="G2779">
        <v>9.7010869979858008</v>
      </c>
      <c r="H2779">
        <v>12.683660507201999</v>
      </c>
      <c r="I2779" s="10">
        <f>IFERROR(EXP(TREND(LN($D$1:$H$1),LN(D2779:H2779),LN(Calculations!$B$2))),0)</f>
        <v>1.084255886930846E-4</v>
      </c>
    </row>
    <row r="2780" spans="1:9" x14ac:dyDescent="0.35">
      <c r="A2780">
        <v>-59</v>
      </c>
      <c r="B2780">
        <v>5</v>
      </c>
      <c r="C2780">
        <f>ASIN(SQRT((SIN(RADIANS(PARAMETERS!$D$8-B2780)/2)*SIN(RADIANS(PARAMETERS!$D$8-B2780)/2))+(COS(RADIANS(B2780))*COS(RADIANS(PARAMETERS!$D$8))*SIN(RADIANS(PARAMETERS!$D$9-A2780)/2)*SIN(RADIANS(PARAMETERS!$D$9-A2780)/2))))*2*3958.756</f>
        <v>728.77595767081903</v>
      </c>
      <c r="D2780">
        <v>2.7247884273528999</v>
      </c>
      <c r="E2780">
        <v>4.3663525581359997</v>
      </c>
      <c r="F2780">
        <v>6.9165611267090004</v>
      </c>
      <c r="G2780">
        <v>8.9601106643677007</v>
      </c>
      <c r="H2780">
        <v>11.956393241881999</v>
      </c>
      <c r="I2780" s="10">
        <f>IFERROR(EXP(TREND(LN($D$1:$H$1),LN(D2780:H2780),LN(Calculations!$B$2))),0)</f>
        <v>1.0147339782301633E-4</v>
      </c>
    </row>
    <row r="2781" spans="1:9" x14ac:dyDescent="0.35">
      <c r="A2781">
        <v>-58.5</v>
      </c>
      <c r="B2781">
        <v>5</v>
      </c>
      <c r="C2781">
        <f>ASIN(SQRT((SIN(RADIANS(PARAMETERS!$D$8-B2781)/2)*SIN(RADIANS(PARAMETERS!$D$8-B2781)/2))+(COS(RADIANS(B2781))*COS(RADIANS(PARAMETERS!$D$8))*SIN(RADIANS(PARAMETERS!$D$9-A2781)/2)*SIN(RADIANS(PARAMETERS!$D$9-A2781)/2))))*2*3958.756</f>
        <v>734.72894049881631</v>
      </c>
      <c r="D2781">
        <v>2.3184809684753001</v>
      </c>
      <c r="E2781">
        <v>3.7002642154693999</v>
      </c>
      <c r="F2781">
        <v>6.0704684257506996</v>
      </c>
      <c r="G2781">
        <v>7.8585524559020996</v>
      </c>
      <c r="H2781">
        <v>10.639073371886999</v>
      </c>
      <c r="I2781" s="10">
        <f>IFERROR(EXP(TREND(LN($D$1:$H$1),LN(D2781:H2781),LN(Calculations!$B$2))),0)</f>
        <v>8.8884854254180683E-5</v>
      </c>
    </row>
    <row r="2782" spans="1:9" x14ac:dyDescent="0.35">
      <c r="A2782">
        <v>-58</v>
      </c>
      <c r="B2782">
        <v>5</v>
      </c>
      <c r="C2782">
        <f>ASIN(SQRT((SIN(RADIANS(PARAMETERS!$D$8-B2782)/2)*SIN(RADIANS(PARAMETERS!$D$8-B2782)/2))+(COS(RADIANS(B2782))*COS(RADIANS(PARAMETERS!$D$8))*SIN(RADIANS(PARAMETERS!$D$9-A2782)/2)*SIN(RADIANS(PARAMETERS!$D$9-A2782)/2))))*2*3958.756</f>
        <v>742.18845223570088</v>
      </c>
      <c r="D2782">
        <v>1.8604229688644001</v>
      </c>
      <c r="E2782">
        <v>3.0818355083465998</v>
      </c>
      <c r="F2782">
        <v>5.2319612503051998</v>
      </c>
      <c r="G2782">
        <v>6.7521452903748003</v>
      </c>
      <c r="H2782">
        <v>9.1080846786499006</v>
      </c>
      <c r="I2782" s="10">
        <f>IFERROR(EXP(TREND(LN($D$1:$H$1),LN(D2782:H2782),LN(Calculations!$B$2))),0)</f>
        <v>7.7944199973894158E-5</v>
      </c>
    </row>
    <row r="2783" spans="1:9" x14ac:dyDescent="0.35">
      <c r="A2783">
        <v>-57.5</v>
      </c>
      <c r="B2783">
        <v>5</v>
      </c>
      <c r="C2783">
        <f>ASIN(SQRT((SIN(RADIANS(PARAMETERS!$D$8-B2783)/2)*SIN(RADIANS(PARAMETERS!$D$8-B2783)/2))+(COS(RADIANS(B2783))*COS(RADIANS(PARAMETERS!$D$8))*SIN(RADIANS(PARAMETERS!$D$9-A2783)/2)*SIN(RADIANS(PARAMETERS!$D$9-A2783)/2))))*2*3958.756</f>
        <v>751.1095907343298</v>
      </c>
      <c r="D2783">
        <v>1.5495368242264</v>
      </c>
      <c r="E2783">
        <v>2.6334898471832</v>
      </c>
      <c r="F2783">
        <v>4.4496645927429004</v>
      </c>
      <c r="G2783">
        <v>5.8729333877562997</v>
      </c>
      <c r="H2783">
        <v>7.8576078414917001</v>
      </c>
      <c r="I2783" s="10">
        <f>IFERROR(EXP(TREND(LN($D$1:$H$1),LN(D2783:H2783),LN(Calculations!$B$2))),0)</f>
        <v>6.6347799650410755E-5</v>
      </c>
    </row>
    <row r="2784" spans="1:9" x14ac:dyDescent="0.35">
      <c r="A2784">
        <v>-57</v>
      </c>
      <c r="B2784">
        <v>5</v>
      </c>
      <c r="C2784">
        <f>ASIN(SQRT((SIN(RADIANS(PARAMETERS!$D$8-B2784)/2)*SIN(RADIANS(PARAMETERS!$D$8-B2784)/2))+(COS(RADIANS(B2784))*COS(RADIANS(PARAMETERS!$D$8))*SIN(RADIANS(PARAMETERS!$D$9-A2784)/2)*SIN(RADIANS(PARAMETERS!$D$9-A2784)/2))))*2*3958.756</f>
        <v>761.44096242128455</v>
      </c>
      <c r="D2784">
        <v>1.2209624052048</v>
      </c>
      <c r="E2784">
        <v>2.1137199401854998</v>
      </c>
      <c r="F2784">
        <v>3.5764901638031001</v>
      </c>
      <c r="G2784">
        <v>4.8865318298340004</v>
      </c>
      <c r="H2784">
        <v>6.5510349273681996</v>
      </c>
      <c r="I2784" s="10">
        <f>IFERROR(EXP(TREND(LN($D$1:$H$1),LN(D2784:H2784),LN(Calculations!$B$2))),0)</f>
        <v>5.5169831816035275E-5</v>
      </c>
    </row>
    <row r="2785" spans="1:9" x14ac:dyDescent="0.35">
      <c r="A2785">
        <v>-61</v>
      </c>
      <c r="B2785">
        <v>5.5</v>
      </c>
      <c r="C2785">
        <f>ASIN(SQRT((SIN(RADIANS(PARAMETERS!$D$8-B2785)/2)*SIN(RADIANS(PARAMETERS!$D$8-B2785)/2))+(COS(RADIANS(B2785))*COS(RADIANS(PARAMETERS!$D$8))*SIN(RADIANS(PARAMETERS!$D$9-A2785)/2)*SIN(RADIANS(PARAMETERS!$D$9-A2785)/2))))*2*3958.756</f>
        <v>686.10843250563335</v>
      </c>
      <c r="D2785">
        <v>5.3863554000854004</v>
      </c>
      <c r="E2785">
        <v>7.8542842864990003</v>
      </c>
      <c r="F2785">
        <v>12.003331184386999</v>
      </c>
      <c r="G2785">
        <v>14.64312171936</v>
      </c>
      <c r="H2785">
        <v>18.489915847778001</v>
      </c>
      <c r="I2785" s="10">
        <f>IFERROR(EXP(TREND(LN($D$1:$H$1),LN(D2785:H2785),LN(Calculations!$B$2))),0)</f>
        <v>1.7636353944629475E-4</v>
      </c>
    </row>
    <row r="2786" spans="1:9" x14ac:dyDescent="0.35">
      <c r="A2786">
        <v>-60.5</v>
      </c>
      <c r="B2786">
        <v>5.5</v>
      </c>
      <c r="C2786">
        <f>ASIN(SQRT((SIN(RADIANS(PARAMETERS!$D$8-B2786)/2)*SIN(RADIANS(PARAMETERS!$D$8-B2786)/2))+(COS(RADIANS(B2786))*COS(RADIANS(PARAMETERS!$D$8))*SIN(RADIANS(PARAMETERS!$D$9-A2786)/2)*SIN(RADIANS(PARAMETERS!$D$9-A2786)/2))))*2*3958.756</f>
        <v>685.73906117836395</v>
      </c>
      <c r="D2786">
        <v>5.0189700126648003</v>
      </c>
      <c r="E2786">
        <v>7.3414444923401003</v>
      </c>
      <c r="F2786">
        <v>11.409075737</v>
      </c>
      <c r="G2786">
        <v>13.962633132935</v>
      </c>
      <c r="H2786">
        <v>17.679481506348001</v>
      </c>
      <c r="I2786" s="10">
        <f>IFERROR(EXP(TREND(LN($D$1:$H$1),LN(D2786:H2786),LN(Calculations!$B$2))),0)</f>
        <v>1.6656124654162654E-4</v>
      </c>
    </row>
    <row r="2787" spans="1:9" x14ac:dyDescent="0.35">
      <c r="A2787">
        <v>-60</v>
      </c>
      <c r="B2787">
        <v>5.5</v>
      </c>
      <c r="C2787">
        <f>ASIN(SQRT((SIN(RADIANS(PARAMETERS!$D$8-B2787)/2)*SIN(RADIANS(PARAMETERS!$D$8-B2787)/2))+(COS(RADIANS(B2787))*COS(RADIANS(PARAMETERS!$D$8))*SIN(RADIANS(PARAMETERS!$D$9-A2787)/2)*SIN(RADIANS(PARAMETERS!$D$9-A2787)/2))))*2*3958.756</f>
        <v>687.04673369164095</v>
      </c>
      <c r="D2787">
        <v>4.5928516387939</v>
      </c>
      <c r="E2787">
        <v>6.8764033317565998</v>
      </c>
      <c r="F2787">
        <v>10.717643737793001</v>
      </c>
      <c r="G2787">
        <v>13.361042976379</v>
      </c>
      <c r="H2787">
        <v>16.984260559081999</v>
      </c>
      <c r="I2787" s="10">
        <f>IFERROR(EXP(TREND(LN($D$1:$H$1),LN(D2787:H2787),LN(Calculations!$B$2))),0)</f>
        <v>1.6090182189784107E-4</v>
      </c>
    </row>
    <row r="2788" spans="1:9" x14ac:dyDescent="0.35">
      <c r="A2788">
        <v>-59.5</v>
      </c>
      <c r="B2788">
        <v>5.5</v>
      </c>
      <c r="C2788">
        <f>ASIN(SQRT((SIN(RADIANS(PARAMETERS!$D$8-B2788)/2)*SIN(RADIANS(PARAMETERS!$D$8-B2788)/2))+(COS(RADIANS(B2788))*COS(RADIANS(PARAMETERS!$D$8))*SIN(RADIANS(PARAMETERS!$D$9-A2788)/2)*SIN(RADIANS(PARAMETERS!$D$9-A2788)/2))))*2*3958.756</f>
        <v>690.02191218765461</v>
      </c>
      <c r="D2788">
        <v>4.1109700202942001</v>
      </c>
      <c r="E2788">
        <v>6.3289527893065998</v>
      </c>
      <c r="F2788">
        <v>9.9055099487305007</v>
      </c>
      <c r="G2788">
        <v>12.621368408203001</v>
      </c>
      <c r="H2788">
        <v>16.113403320313001</v>
      </c>
      <c r="I2788" s="10">
        <f>IFERROR(EXP(TREND(LN($D$1:$H$1),LN(D2788:H2788),LN(Calculations!$B$2))),0)</f>
        <v>1.5387214537520593E-4</v>
      </c>
    </row>
    <row r="2789" spans="1:9" x14ac:dyDescent="0.35">
      <c r="A2789">
        <v>-59</v>
      </c>
      <c r="B2789">
        <v>5.5</v>
      </c>
      <c r="C2789">
        <f>ASIN(SQRT((SIN(RADIANS(PARAMETERS!$D$8-B2789)/2)*SIN(RADIANS(PARAMETERS!$D$8-B2789)/2))+(COS(RADIANS(B2789))*COS(RADIANS(PARAMETERS!$D$8))*SIN(RADIANS(PARAMETERS!$D$9-A2789)/2)*SIN(RADIANS(PARAMETERS!$D$9-A2789)/2))))*2*3958.756</f>
        <v>694.64316348504951</v>
      </c>
      <c r="D2789">
        <v>3.5138671398163002</v>
      </c>
      <c r="E2789">
        <v>5.6071801185607999</v>
      </c>
      <c r="F2789">
        <v>8.8093156814575</v>
      </c>
      <c r="G2789">
        <v>11.560564994811999</v>
      </c>
      <c r="H2789">
        <v>14.806571960449</v>
      </c>
      <c r="I2789" s="10">
        <f>IFERROR(EXP(TREND(LN($D$1:$H$1),LN(D2789:H2789),LN(Calculations!$B$2))),0)</f>
        <v>1.422560491287267E-4</v>
      </c>
    </row>
    <row r="2790" spans="1:9" x14ac:dyDescent="0.35">
      <c r="A2790">
        <v>-58.5</v>
      </c>
      <c r="B2790">
        <v>5.5</v>
      </c>
      <c r="C2790">
        <f>ASIN(SQRT((SIN(RADIANS(PARAMETERS!$D$8-B2790)/2)*SIN(RADIANS(PARAMETERS!$D$8-B2790)/2))+(COS(RADIANS(B2790))*COS(RADIANS(PARAMETERS!$D$8))*SIN(RADIANS(PARAMETERS!$D$9-A2790)/2)*SIN(RADIANS(PARAMETERS!$D$9-A2790)/2))))*2*3958.756</f>
        <v>700.87791638714748</v>
      </c>
      <c r="D2790">
        <v>2.9521236419678001</v>
      </c>
      <c r="E2790">
        <v>4.8196930885315004</v>
      </c>
      <c r="F2790">
        <v>7.6401429176331002</v>
      </c>
      <c r="G2790">
        <v>10.041911125183001</v>
      </c>
      <c r="H2790">
        <v>13.237986564636</v>
      </c>
      <c r="I2790" s="10">
        <f>IFERROR(EXP(TREND(LN($D$1:$H$1),LN(D2790:H2790),LN(Calculations!$B$2))),0)</f>
        <v>1.2299636841780746E-4</v>
      </c>
    </row>
    <row r="2791" spans="1:9" x14ac:dyDescent="0.35">
      <c r="A2791">
        <v>-58</v>
      </c>
      <c r="B2791">
        <v>5.5</v>
      </c>
      <c r="C2791">
        <f>ASIN(SQRT((SIN(RADIANS(PARAMETERS!$D$8-B2791)/2)*SIN(RADIANS(PARAMETERS!$D$8-B2791)/2))+(COS(RADIANS(B2791))*COS(RADIANS(PARAMETERS!$D$8))*SIN(RADIANS(PARAMETERS!$D$9-A2791)/2)*SIN(RADIANS(PARAMETERS!$D$9-A2791)/2))))*2*3958.756</f>
        <v>708.68357132243364</v>
      </c>
      <c r="D2791">
        <v>2.3554725646972998</v>
      </c>
      <c r="E2791">
        <v>3.8170111179352002</v>
      </c>
      <c r="F2791">
        <v>6.3239130973815998</v>
      </c>
      <c r="G2791">
        <v>8.2856712341309002</v>
      </c>
      <c r="H2791">
        <v>11.37668800354</v>
      </c>
      <c r="I2791" s="10">
        <f>IFERROR(EXP(TREND(LN($D$1:$H$1),LN(D2791:H2791),LN(Calculations!$B$2))),0)</f>
        <v>1.0229445807106858E-4</v>
      </c>
    </row>
    <row r="2792" spans="1:9" x14ac:dyDescent="0.35">
      <c r="A2792">
        <v>-57.5</v>
      </c>
      <c r="B2792">
        <v>5.5</v>
      </c>
      <c r="C2792">
        <f>ASIN(SQRT((SIN(RADIANS(PARAMETERS!$D$8-B2792)/2)*SIN(RADIANS(PARAMETERS!$D$8-B2792)/2))+(COS(RADIANS(B2792))*COS(RADIANS(PARAMETERS!$D$8))*SIN(RADIANS(PARAMETERS!$D$9-A2792)/2)*SIN(RADIANS(PARAMETERS!$D$9-A2792)/2))))*2*3958.756</f>
        <v>718.00887742483258</v>
      </c>
      <c r="D2792">
        <v>1.7348605394362999</v>
      </c>
      <c r="E2792">
        <v>2.9556939601897998</v>
      </c>
      <c r="F2792">
        <v>5.1125707626343004</v>
      </c>
      <c r="G2792">
        <v>6.6594152450562003</v>
      </c>
      <c r="H2792">
        <v>9.0810871124268004</v>
      </c>
      <c r="I2792" s="10">
        <f>IFERROR(EXP(TREND(LN($D$1:$H$1),LN(D2792:H2792),LN(Calculations!$B$2))),0)</f>
        <v>8.3315167076248979E-5</v>
      </c>
    </row>
    <row r="2793" spans="1:9" x14ac:dyDescent="0.35">
      <c r="A2793">
        <v>-57</v>
      </c>
      <c r="B2793">
        <v>5.5</v>
      </c>
      <c r="C2793">
        <f>ASIN(SQRT((SIN(RADIANS(PARAMETERS!$D$8-B2793)/2)*SIN(RADIANS(PARAMETERS!$D$8-B2793)/2))+(COS(RADIANS(B2793))*COS(RADIANS(PARAMETERS!$D$8))*SIN(RADIANS(PARAMETERS!$D$9-A2793)/2)*SIN(RADIANS(PARAMETERS!$D$9-A2793)/2))))*2*3958.756</f>
        <v>728.79547946146147</v>
      </c>
      <c r="D2793">
        <v>1.4215182065964</v>
      </c>
      <c r="E2793">
        <v>2.4707973003386998</v>
      </c>
      <c r="F2793">
        <v>4.1962385177612003</v>
      </c>
      <c r="G2793">
        <v>5.6305599212645996</v>
      </c>
      <c r="H2793">
        <v>7.5773210525512997</v>
      </c>
      <c r="I2793" s="10">
        <f>IFERROR(EXP(TREND(LN($D$1:$H$1),LN(D2793:H2793),LN(Calculations!$B$2))),0)</f>
        <v>6.668988778360661E-5</v>
      </c>
    </row>
    <row r="2794" spans="1:9" x14ac:dyDescent="0.35">
      <c r="A2794">
        <v>-61</v>
      </c>
      <c r="B2794">
        <v>6</v>
      </c>
      <c r="C2794">
        <f>ASIN(SQRT((SIN(RADIANS(PARAMETERS!$D$8-B2794)/2)*SIN(RADIANS(PARAMETERS!$D$8-B2794)/2))+(COS(RADIANS(B2794))*COS(RADIANS(PARAMETERS!$D$8))*SIN(RADIANS(PARAMETERS!$D$9-A2794)/2)*SIN(RADIANS(PARAMETERS!$D$9-A2794)/2))))*2*3958.756</f>
        <v>651.58421124606105</v>
      </c>
      <c r="D2794">
        <v>7.0782132148743004</v>
      </c>
      <c r="E2794">
        <v>10.515544891357001</v>
      </c>
      <c r="F2794">
        <v>15.255096435546999</v>
      </c>
      <c r="G2794">
        <v>18.894176483153998</v>
      </c>
      <c r="H2794">
        <v>24.285747528076001</v>
      </c>
      <c r="I2794" s="10">
        <f>IFERROR(EXP(TREND(LN($D$1:$H$1),LN(D2794:H2794),LN(Calculations!$B$2))),0)</f>
        <v>2.8136835115693555E-4</v>
      </c>
    </row>
    <row r="2795" spans="1:9" x14ac:dyDescent="0.35">
      <c r="A2795">
        <v>-60.5</v>
      </c>
      <c r="B2795">
        <v>6</v>
      </c>
      <c r="C2795">
        <f>ASIN(SQRT((SIN(RADIANS(PARAMETERS!$D$8-B2795)/2)*SIN(RADIANS(PARAMETERS!$D$8-B2795)/2))+(COS(RADIANS(B2795))*COS(RADIANS(PARAMETERS!$D$8))*SIN(RADIANS(PARAMETERS!$D$9-A2795)/2)*SIN(RADIANS(PARAMETERS!$D$9-A2795)/2))))*2*3958.756</f>
        <v>651.19579034250432</v>
      </c>
      <c r="D2795">
        <v>6.6796975135803001</v>
      </c>
      <c r="E2795">
        <v>9.9246587753296005</v>
      </c>
      <c r="F2795">
        <v>14.648903846741</v>
      </c>
      <c r="G2795">
        <v>18.197870254516999</v>
      </c>
      <c r="H2795">
        <v>23.473203659058001</v>
      </c>
      <c r="I2795" s="10">
        <f>IFERROR(EXP(TREND(LN($D$1:$H$1),LN(D2795:H2795),LN(Calculations!$B$2))),0)</f>
        <v>2.6706009163346244E-4</v>
      </c>
    </row>
    <row r="2796" spans="1:9" x14ac:dyDescent="0.35">
      <c r="A2796">
        <v>-60</v>
      </c>
      <c r="B2796">
        <v>6</v>
      </c>
      <c r="C2796">
        <f>ASIN(SQRT((SIN(RADIANS(PARAMETERS!$D$8-B2796)/2)*SIN(RADIANS(PARAMETERS!$D$8-B2796)/2))+(COS(RADIANS(B2796))*COS(RADIANS(PARAMETERS!$D$8))*SIN(RADIANS(PARAMETERS!$D$9-A2796)/2)*SIN(RADIANS(PARAMETERS!$D$9-A2796)/2))))*2*3958.756</f>
        <v>652.57080263799583</v>
      </c>
      <c r="D2796">
        <v>6.2866773605346999</v>
      </c>
      <c r="E2796">
        <v>9.3890628814696999</v>
      </c>
      <c r="F2796">
        <v>14.134837150574</v>
      </c>
      <c r="G2796">
        <v>17.653661727905</v>
      </c>
      <c r="H2796">
        <v>22.914949417113998</v>
      </c>
      <c r="I2796" s="10">
        <f>IFERROR(EXP(TREND(LN($D$1:$H$1),LN(D2796:H2796),LN(Calculations!$B$2))),0)</f>
        <v>2.5975360800323884E-4</v>
      </c>
    </row>
    <row r="2797" spans="1:9" x14ac:dyDescent="0.35">
      <c r="A2797">
        <v>-59.5</v>
      </c>
      <c r="B2797">
        <v>6</v>
      </c>
      <c r="C2797">
        <f>ASIN(SQRT((SIN(RADIANS(PARAMETERS!$D$8-B2797)/2)*SIN(RADIANS(PARAMETERS!$D$8-B2797)/2))+(COS(RADIANS(B2797))*COS(RADIANS(PARAMETERS!$D$8))*SIN(RADIANS(PARAMETERS!$D$9-A2797)/2)*SIN(RADIANS(PARAMETERS!$D$9-A2797)/2))))*2*3958.756</f>
        <v>655.69815069453409</v>
      </c>
      <c r="D2797">
        <v>5.7674021720886</v>
      </c>
      <c r="E2797">
        <v>8.6675615310668999</v>
      </c>
      <c r="F2797">
        <v>13.374247550964</v>
      </c>
      <c r="G2797">
        <v>16.794994354248001</v>
      </c>
      <c r="H2797">
        <v>21.940214157103998</v>
      </c>
      <c r="I2797" s="10">
        <f>IFERROR(EXP(TREND(LN($D$1:$H$1),LN(D2797:H2797),LN(Calculations!$B$2))),0)</f>
        <v>2.4590823586690633E-4</v>
      </c>
    </row>
    <row r="2798" spans="1:9" x14ac:dyDescent="0.35">
      <c r="A2798">
        <v>-59</v>
      </c>
      <c r="B2798">
        <v>6</v>
      </c>
      <c r="C2798">
        <f>ASIN(SQRT((SIN(RADIANS(PARAMETERS!$D$8-B2798)/2)*SIN(RADIANS(PARAMETERS!$D$8-B2798)/2))+(COS(RADIANS(B2798))*COS(RADIANS(PARAMETERS!$D$8))*SIN(RADIANS(PARAMETERS!$D$9-A2798)/2)*SIN(RADIANS(PARAMETERS!$D$9-A2798)/2))))*2*3958.756</f>
        <v>660.55293768993613</v>
      </c>
      <c r="D2798">
        <v>5.1090445518493999</v>
      </c>
      <c r="E2798">
        <v>7.7047872543334996</v>
      </c>
      <c r="F2798">
        <v>12.232550621033001</v>
      </c>
      <c r="G2798">
        <v>15.403344154358001</v>
      </c>
      <c r="H2798">
        <v>20.186887741088999</v>
      </c>
      <c r="I2798" s="10">
        <f>IFERROR(EXP(TREND(LN($D$1:$H$1),LN(D2798:H2798),LN(Calculations!$B$2))),0)</f>
        <v>2.1924074689539508E-4</v>
      </c>
    </row>
    <row r="2799" spans="1:9" x14ac:dyDescent="0.35">
      <c r="A2799">
        <v>-58.5</v>
      </c>
      <c r="B2799">
        <v>6</v>
      </c>
      <c r="C2799">
        <f>ASIN(SQRT((SIN(RADIANS(PARAMETERS!$D$8-B2799)/2)*SIN(RADIANS(PARAMETERS!$D$8-B2799)/2))+(COS(RADIANS(B2799))*COS(RADIANS(PARAMETERS!$D$8))*SIN(RADIANS(PARAMETERS!$D$9-A2799)/2)*SIN(RADIANS(PARAMETERS!$D$9-A2799)/2))))*2*3958.756</f>
        <v>667.09743764421296</v>
      </c>
      <c r="D2799">
        <v>4.0971899032593004</v>
      </c>
      <c r="E2799">
        <v>6.4822387695312997</v>
      </c>
      <c r="F2799">
        <v>10.472593307495</v>
      </c>
      <c r="G2799">
        <v>13.432065010071</v>
      </c>
      <c r="H2799">
        <v>17.594806671143001</v>
      </c>
      <c r="I2799" s="10">
        <f>IFERROR(EXP(TREND(LN($D$1:$H$1),LN(D2799:H2799),LN(Calculations!$B$2))),0)</f>
        <v>1.8683638629345679E-4</v>
      </c>
    </row>
    <row r="2800" spans="1:9" x14ac:dyDescent="0.35">
      <c r="A2800">
        <v>-58</v>
      </c>
      <c r="B2800">
        <v>6</v>
      </c>
      <c r="C2800">
        <f>ASIN(SQRT((SIN(RADIANS(PARAMETERS!$D$8-B2800)/2)*SIN(RADIANS(PARAMETERS!$D$8-B2800)/2))+(COS(RADIANS(B2800))*COS(RADIANS(PARAMETERS!$D$8))*SIN(RADIANS(PARAMETERS!$D$9-A2800)/2)*SIN(RADIANS(PARAMETERS!$D$9-A2800)/2))))*2*3958.756</f>
        <v>675.2825075253744</v>
      </c>
      <c r="D2800">
        <v>3.1462831497192001</v>
      </c>
      <c r="E2800">
        <v>5.204213142395</v>
      </c>
      <c r="F2800">
        <v>8.3171968460083008</v>
      </c>
      <c r="G2800">
        <v>11.061815261841</v>
      </c>
      <c r="H2800">
        <v>14.480162620544</v>
      </c>
      <c r="I2800" s="10">
        <f>IFERROR(EXP(TREND(LN($D$1:$H$1),LN(D2800:H2800),LN(Calculations!$B$2))),0)</f>
        <v>1.4548987557374085E-4</v>
      </c>
    </row>
    <row r="2801" spans="1:9" x14ac:dyDescent="0.35">
      <c r="A2801">
        <v>-57.5</v>
      </c>
      <c r="B2801">
        <v>6</v>
      </c>
      <c r="C2801">
        <f>ASIN(SQRT((SIN(RADIANS(PARAMETERS!$D$8-B2801)/2)*SIN(RADIANS(PARAMETERS!$D$8-B2801)/2))+(COS(RADIANS(B2801))*COS(RADIANS(PARAMETERS!$D$8))*SIN(RADIANS(PARAMETERS!$D$9-A2801)/2)*SIN(RADIANS(PARAMETERS!$D$9-A2801)/2))))*2*3958.756</f>
        <v>685.049323020972</v>
      </c>
      <c r="D2801">
        <v>2.2983908653259002</v>
      </c>
      <c r="E2801">
        <v>3.7616453170775999</v>
      </c>
      <c r="F2801">
        <v>6.3194899559020996</v>
      </c>
      <c r="G2801">
        <v>8.3437938690186009</v>
      </c>
      <c r="H2801">
        <v>11.534158706665</v>
      </c>
      <c r="I2801" s="10">
        <f>IFERROR(EXP(TREND(LN($D$1:$H$1),LN(D2801:H2801),LN(Calculations!$B$2))),0)</f>
        <v>1.0799048271746481E-4</v>
      </c>
    </row>
    <row r="2802" spans="1:9" x14ac:dyDescent="0.35">
      <c r="A2802">
        <v>-57</v>
      </c>
      <c r="B2802">
        <v>6</v>
      </c>
      <c r="C2802">
        <f>ASIN(SQRT((SIN(RADIANS(PARAMETERS!$D$8-B2802)/2)*SIN(RADIANS(PARAMETERS!$D$8-B2802)/2))+(COS(RADIANS(B2802))*COS(RADIANS(PARAMETERS!$D$8))*SIN(RADIANS(PARAMETERS!$D$9-A2802)/2)*SIN(RADIANS(PARAMETERS!$D$9-A2802)/2))))*2*3958.756</f>
        <v>696.33130450847796</v>
      </c>
      <c r="D2802">
        <v>1.7076916694641</v>
      </c>
      <c r="E2802">
        <v>2.9233598709106001</v>
      </c>
      <c r="F2802">
        <v>5.0698862075806002</v>
      </c>
      <c r="G2802">
        <v>6.6093015670776003</v>
      </c>
      <c r="H2802">
        <v>9.0174551010131996</v>
      </c>
      <c r="I2802" s="10">
        <f>IFERROR(EXP(TREND(LN($D$1:$H$1),LN(D2802:H2802),LN(Calculations!$B$2))),0)</f>
        <v>8.335864375318155E-5</v>
      </c>
    </row>
    <row r="2803" spans="1:9" x14ac:dyDescent="0.35">
      <c r="A2803">
        <v>-61</v>
      </c>
      <c r="B2803">
        <v>6.5</v>
      </c>
      <c r="C2803">
        <f>ASIN(SQRT((SIN(RADIANS(PARAMETERS!$D$8-B2803)/2)*SIN(RADIANS(PARAMETERS!$D$8-B2803)/2))+(COS(RADIANS(B2803))*COS(RADIANS(PARAMETERS!$D$8))*SIN(RADIANS(PARAMETERS!$D$9-A2803)/2)*SIN(RADIANS(PARAMETERS!$D$9-A2803)/2))))*2*3958.756</f>
        <v>617.06247811627134</v>
      </c>
      <c r="D2803">
        <v>9.9966821670531996</v>
      </c>
      <c r="E2803">
        <v>14.280066490173001</v>
      </c>
      <c r="F2803">
        <v>20.834144592285</v>
      </c>
      <c r="G2803">
        <v>26.114030838013001</v>
      </c>
      <c r="H2803">
        <v>32.039779663086001</v>
      </c>
      <c r="I2803" s="10">
        <f>IFERROR(EXP(TREND(LN($D$1:$H$1),LN(D2803:H2803),LN(Calculations!$B$2))),0)</f>
        <v>4.882298108818337E-4</v>
      </c>
    </row>
    <row r="2804" spans="1:9" x14ac:dyDescent="0.35">
      <c r="A2804">
        <v>-60.5</v>
      </c>
      <c r="B2804">
        <v>6.5</v>
      </c>
      <c r="C2804">
        <f>ASIN(SQRT((SIN(RADIANS(PARAMETERS!$D$8-B2804)/2)*SIN(RADIANS(PARAMETERS!$D$8-B2804)/2))+(COS(RADIANS(B2804))*COS(RADIANS(PARAMETERS!$D$8))*SIN(RADIANS(PARAMETERS!$D$9-A2804)/2)*SIN(RADIANS(PARAMETERS!$D$9-A2804)/2))))*2*3958.756</f>
        <v>616.65289597781543</v>
      </c>
      <c r="D2804">
        <v>9.4497728347778001</v>
      </c>
      <c r="E2804">
        <v>13.718032836914</v>
      </c>
      <c r="F2804">
        <v>20.123044967651001</v>
      </c>
      <c r="G2804">
        <v>25.404150009155</v>
      </c>
      <c r="H2804">
        <v>31.437494277953999</v>
      </c>
      <c r="I2804" s="10">
        <f>IFERROR(EXP(TREND(LN($D$1:$H$1),LN(D2804:H2804),LN(Calculations!$B$2))),0)</f>
        <v>4.6829717062852997E-4</v>
      </c>
    </row>
    <row r="2805" spans="1:9" x14ac:dyDescent="0.35">
      <c r="A2805">
        <v>-60</v>
      </c>
      <c r="B2805">
        <v>6.5</v>
      </c>
      <c r="C2805">
        <f>ASIN(SQRT((SIN(RADIANS(PARAMETERS!$D$8-B2805)/2)*SIN(RADIANS(PARAMETERS!$D$8-B2805)/2))+(COS(RADIANS(B2805))*COS(RADIANS(PARAMETERS!$D$8))*SIN(RADIANS(PARAMETERS!$D$9-A2805)/2)*SIN(RADIANS(PARAMETERS!$D$9-A2805)/2))))*2*3958.756</f>
        <v>618.10269476742997</v>
      </c>
      <c r="D2805">
        <v>8.8239393234253001</v>
      </c>
      <c r="E2805">
        <v>13.070543289185</v>
      </c>
      <c r="F2805">
        <v>19.333862304688001</v>
      </c>
      <c r="G2805">
        <v>24.532022476196001</v>
      </c>
      <c r="H2805">
        <v>30.81075668335</v>
      </c>
      <c r="I2805" s="10">
        <f>IFERROR(EXP(TREND(LN($D$1:$H$1),LN(D2805:H2805),LN(Calculations!$B$2))),0)</f>
        <v>4.4777938019230969E-4</v>
      </c>
    </row>
    <row r="2806" spans="1:9" x14ac:dyDescent="0.35">
      <c r="A2806">
        <v>-59.5</v>
      </c>
      <c r="B2806">
        <v>6.5</v>
      </c>
      <c r="C2806">
        <f>ASIN(SQRT((SIN(RADIANS(PARAMETERS!$D$8-B2806)/2)*SIN(RADIANS(PARAMETERS!$D$8-B2806)/2))+(COS(RADIANS(B2806))*COS(RADIANS(PARAMETERS!$D$8))*SIN(RADIANS(PARAMETERS!$D$9-A2806)/2)*SIN(RADIANS(PARAMETERS!$D$9-A2806)/2))))*2*3958.756</f>
        <v>621.39885610517342</v>
      </c>
      <c r="D2806">
        <v>7.9846582412720002</v>
      </c>
      <c r="E2806">
        <v>12.140318870544</v>
      </c>
      <c r="F2806">
        <v>18.118535995483001</v>
      </c>
      <c r="G2806">
        <v>23.114816665648998</v>
      </c>
      <c r="H2806">
        <v>29.599489212036001</v>
      </c>
      <c r="I2806" s="10">
        <f>IFERROR(EXP(TREND(LN($D$1:$H$1),LN(D2806:H2806),LN(Calculations!$B$2))),0)</f>
        <v>4.1399531794166487E-4</v>
      </c>
    </row>
    <row r="2807" spans="1:9" x14ac:dyDescent="0.35">
      <c r="A2807">
        <v>-59</v>
      </c>
      <c r="B2807">
        <v>6.5</v>
      </c>
      <c r="C2807">
        <f>ASIN(SQRT((SIN(RADIANS(PARAMETERS!$D$8-B2807)/2)*SIN(RADIANS(PARAMETERS!$D$8-B2807)/2))+(COS(RADIANS(B2807))*COS(RADIANS(PARAMETERS!$D$8))*SIN(RADIANS(PARAMETERS!$D$9-A2807)/2)*SIN(RADIANS(PARAMETERS!$D$9-A2807)/2))))*2*3958.756</f>
        <v>626.51222968589184</v>
      </c>
      <c r="D2807">
        <v>6.9533114433289001</v>
      </c>
      <c r="E2807">
        <v>10.756092071533001</v>
      </c>
      <c r="F2807">
        <v>16.335493087768999</v>
      </c>
      <c r="G2807">
        <v>20.89962387085</v>
      </c>
      <c r="H2807">
        <v>27.43763923645</v>
      </c>
      <c r="I2807" s="10">
        <f>IFERROR(EXP(TREND(LN($D$1:$H$1),LN(D2807:H2807),LN(Calculations!$B$2))),0)</f>
        <v>3.6113368754667121E-4</v>
      </c>
    </row>
    <row r="2808" spans="1:9" x14ac:dyDescent="0.35">
      <c r="A2808">
        <v>-58.5</v>
      </c>
      <c r="B2808">
        <v>6.5</v>
      </c>
      <c r="C2808">
        <f>ASIN(SQRT((SIN(RADIANS(PARAMETERS!$D$8-B2808)/2)*SIN(RADIANS(PARAMETERS!$D$8-B2808)/2))+(COS(RADIANS(B2808))*COS(RADIANS(PARAMETERS!$D$8))*SIN(RADIANS(PARAMETERS!$D$9-A2808)/2)*SIN(RADIANS(PARAMETERS!$D$9-A2808)/2))))*2*3958.756</f>
        <v>633.39879233918828</v>
      </c>
      <c r="D2808">
        <v>5.7096142768859997</v>
      </c>
      <c r="E2808">
        <v>8.7852067947387997</v>
      </c>
      <c r="F2808">
        <v>13.853009223938001</v>
      </c>
      <c r="G2808">
        <v>17.692813873291001</v>
      </c>
      <c r="H2808">
        <v>23.576168060303001</v>
      </c>
      <c r="I2808" s="10">
        <f>IFERROR(EXP(TREND(LN($D$1:$H$1),LN(D2808:H2808),LN(Calculations!$B$2))),0)</f>
        <v>2.8326584525453064E-4</v>
      </c>
    </row>
    <row r="2809" spans="1:9" x14ac:dyDescent="0.35">
      <c r="A2809">
        <v>-58</v>
      </c>
      <c r="B2809">
        <v>6.5</v>
      </c>
      <c r="C2809">
        <f>ASIN(SQRT((SIN(RADIANS(PARAMETERS!$D$8-B2809)/2)*SIN(RADIANS(PARAMETERS!$D$8-B2809)/2))+(COS(RADIANS(B2809))*COS(RADIANS(PARAMETERS!$D$8))*SIN(RADIANS(PARAMETERS!$D$9-A2809)/2)*SIN(RADIANS(PARAMETERS!$D$9-A2809)/2))))*2*3958.756</f>
        <v>642.00146622277498</v>
      </c>
      <c r="D2809">
        <v>4.3197970390320002</v>
      </c>
      <c r="E2809">
        <v>6.8264584541320996</v>
      </c>
      <c r="F2809">
        <v>11.168320655823001</v>
      </c>
      <c r="G2809">
        <v>14.253297805786</v>
      </c>
      <c r="H2809">
        <v>18.865623474121001</v>
      </c>
      <c r="I2809" s="10">
        <f>IFERROR(EXP(TREND(LN($D$1:$H$1),LN(D2809:H2809),LN(Calculations!$B$2))),0)</f>
        <v>2.0906342086770936E-4</v>
      </c>
    </row>
    <row r="2810" spans="1:9" x14ac:dyDescent="0.35">
      <c r="A2810">
        <v>-57.5</v>
      </c>
      <c r="B2810">
        <v>6.5</v>
      </c>
      <c r="C2810">
        <f>ASIN(SQRT((SIN(RADIANS(PARAMETERS!$D$8-B2810)/2)*SIN(RADIANS(PARAMETERS!$D$8-B2810)/2))+(COS(RADIANS(B2810))*COS(RADIANS(PARAMETERS!$D$8))*SIN(RADIANS(PARAMETERS!$D$9-A2810)/2)*SIN(RADIANS(PARAMETERS!$D$9-A2810)/2))))*2*3958.756</f>
        <v>652.25232899764171</v>
      </c>
      <c r="D2810">
        <v>3.0441875457764001</v>
      </c>
      <c r="E2810">
        <v>5.0602836608887003</v>
      </c>
      <c r="F2810">
        <v>8.1226043701171999</v>
      </c>
      <c r="G2810">
        <v>10.82674407959</v>
      </c>
      <c r="H2810">
        <v>14.295498847960999</v>
      </c>
      <c r="I2810" s="10">
        <f>IFERROR(EXP(TREND(LN($D$1:$H$1),LN(D2810:H2810),LN(Calculations!$B$2))),0)</f>
        <v>1.4392989423046344E-4</v>
      </c>
    </row>
    <row r="2811" spans="1:9" x14ac:dyDescent="0.35">
      <c r="A2811">
        <v>-57</v>
      </c>
      <c r="B2811">
        <v>6.5</v>
      </c>
      <c r="C2811">
        <f>ASIN(SQRT((SIN(RADIANS(PARAMETERS!$D$8-B2811)/2)*SIN(RADIANS(PARAMETERS!$D$8-B2811)/2))+(COS(RADIANS(B2811))*COS(RADIANS(PARAMETERS!$D$8))*SIN(RADIANS(PARAMETERS!$D$9-A2811)/2)*SIN(RADIANS(PARAMETERS!$D$9-A2811)/2))))*2*3958.756</f>
        <v>664.07503122160915</v>
      </c>
      <c r="D2811">
        <v>2.1078915596007999</v>
      </c>
      <c r="E2811">
        <v>3.4840915203093998</v>
      </c>
      <c r="F2811">
        <v>5.9099874496459996</v>
      </c>
      <c r="G2811">
        <v>7.7766656875609996</v>
      </c>
      <c r="H2811">
        <v>10.731737136841</v>
      </c>
      <c r="I2811" s="10">
        <f>IFERROR(EXP(TREND(LN($D$1:$H$1),LN(D2811:H2811),LN(Calculations!$B$2))),0)</f>
        <v>9.9566965630119934E-5</v>
      </c>
    </row>
    <row r="2812" spans="1:9" x14ac:dyDescent="0.35">
      <c r="A2812">
        <v>-61</v>
      </c>
      <c r="B2812">
        <v>7</v>
      </c>
      <c r="C2812">
        <f>ASIN(SQRT((SIN(RADIANS(PARAMETERS!$D$8-B2812)/2)*SIN(RADIANS(PARAMETERS!$D$8-B2812)/2))+(COS(RADIANS(B2812))*COS(RADIANS(PARAMETERS!$D$8))*SIN(RADIANS(PARAMETERS!$D$9-A2812)/2)*SIN(RADIANS(PARAMETERS!$D$9-A2812)/2))))*2*3958.756</f>
        <v>582.54367548700304</v>
      </c>
      <c r="D2812">
        <v>14.117262840271</v>
      </c>
      <c r="E2812">
        <v>19.893772125243999</v>
      </c>
      <c r="F2812">
        <v>28.751762390136999</v>
      </c>
      <c r="G2812">
        <v>34.684837341308999</v>
      </c>
      <c r="H2812">
        <v>43.225708007812997</v>
      </c>
      <c r="I2812" s="10">
        <f>IFERROR(EXP(TREND(LN($D$1:$H$1),LN(D2812:H2812),LN(Calculations!$B$2))),0)</f>
        <v>8.9101789915385881E-4</v>
      </c>
    </row>
    <row r="2813" spans="1:9" x14ac:dyDescent="0.35">
      <c r="A2813">
        <v>-60.5</v>
      </c>
      <c r="B2813">
        <v>7</v>
      </c>
      <c r="C2813">
        <f>ASIN(SQRT((SIN(RADIANS(PARAMETERS!$D$8-B2813)/2)*SIN(RADIANS(PARAMETERS!$D$8-B2813)/2))+(COS(RADIANS(B2813))*COS(RADIANS(PARAMETERS!$D$8))*SIN(RADIANS(PARAMETERS!$D$9-A2813)/2)*SIN(RADIANS(PARAMETERS!$D$9-A2813)/2))))*2*3958.756</f>
        <v>582.11044510887928</v>
      </c>
      <c r="D2813">
        <v>13.317136764525999</v>
      </c>
      <c r="E2813">
        <v>18.7854347229</v>
      </c>
      <c r="F2813">
        <v>27.554302215576001</v>
      </c>
      <c r="G2813">
        <v>33.322807312012003</v>
      </c>
      <c r="H2813">
        <v>41.649299621582003</v>
      </c>
      <c r="I2813" s="10">
        <f>IFERROR(EXP(TREND(LN($D$1:$H$1),LN(D2813:H2813),LN(Calculations!$B$2))),0)</f>
        <v>8.1594952491768674E-4</v>
      </c>
    </row>
    <row r="2814" spans="1:9" x14ac:dyDescent="0.35">
      <c r="A2814">
        <v>-60</v>
      </c>
      <c r="B2814">
        <v>7</v>
      </c>
      <c r="C2814">
        <f>ASIN(SQRT((SIN(RADIANS(PARAMETERS!$D$8-B2814)/2)*SIN(RADIANS(PARAMETERS!$D$8-B2814)/2))+(COS(RADIANS(B2814))*COS(RADIANS(PARAMETERS!$D$8))*SIN(RADIANS(PARAMETERS!$D$9-A2814)/2)*SIN(RADIANS(PARAMETERS!$D$9-A2814)/2))))*2*3958.756</f>
        <v>583.64379620639488</v>
      </c>
      <c r="D2814">
        <v>12.407990455627001</v>
      </c>
      <c r="E2814">
        <v>17.645318984985</v>
      </c>
      <c r="F2814">
        <v>26.449661254883001</v>
      </c>
      <c r="G2814">
        <v>32.235679626465</v>
      </c>
      <c r="H2814">
        <v>40.658462524413999</v>
      </c>
      <c r="I2814" s="10">
        <f>IFERROR(EXP(TREND(LN($D$1:$H$1),LN(D2814:H2814),LN(Calculations!$B$2))),0)</f>
        <v>7.5826565571080384E-4</v>
      </c>
    </row>
    <row r="2815" spans="1:9" x14ac:dyDescent="0.35">
      <c r="A2815">
        <v>-59.5</v>
      </c>
      <c r="B2815">
        <v>7</v>
      </c>
      <c r="C2815">
        <f>ASIN(SQRT((SIN(RADIANS(PARAMETERS!$D$8-B2815)/2)*SIN(RADIANS(PARAMETERS!$D$8-B2815)/2))+(COS(RADIANS(B2815))*COS(RADIANS(PARAMETERS!$D$8))*SIN(RADIANS(PARAMETERS!$D$9-A2815)/2)*SIN(RADIANS(PARAMETERS!$D$9-A2815)/2))))*2*3958.756</f>
        <v>587.12831669416516</v>
      </c>
      <c r="D2815">
        <v>11.494981765746999</v>
      </c>
      <c r="E2815">
        <v>16.825998306273998</v>
      </c>
      <c r="F2815">
        <v>26.172733306885</v>
      </c>
      <c r="G2815">
        <v>32.612125396728999</v>
      </c>
      <c r="H2815">
        <v>42.215644836426002</v>
      </c>
      <c r="I2815" s="10">
        <f>IFERROR(EXP(TREND(LN($D$1:$H$1),LN(D2815:H2815),LN(Calculations!$B$2))),0)</f>
        <v>7.6511463598927807E-4</v>
      </c>
    </row>
    <row r="2816" spans="1:9" x14ac:dyDescent="0.35">
      <c r="A2816">
        <v>-59</v>
      </c>
      <c r="B2816">
        <v>7</v>
      </c>
      <c r="C2816">
        <f>ASIN(SQRT((SIN(RADIANS(PARAMETERS!$D$8-B2816)/2)*SIN(RADIANS(PARAMETERS!$D$8-B2816)/2))+(COS(RADIANS(B2816))*COS(RADIANS(PARAMETERS!$D$8))*SIN(RADIANS(PARAMETERS!$D$9-A2816)/2)*SIN(RADIANS(PARAMETERS!$D$9-A2816)/2))))*2*3958.756</f>
        <v>592.5295744752575</v>
      </c>
      <c r="D2816">
        <v>9.8833665847778001</v>
      </c>
      <c r="E2816">
        <v>15.571413040161</v>
      </c>
      <c r="F2816">
        <v>25.874687194823998</v>
      </c>
      <c r="G2816">
        <v>34.317497253417997</v>
      </c>
      <c r="H2816">
        <v>47.799259185791001</v>
      </c>
      <c r="I2816" s="10">
        <f>IFERROR(EXP(TREND(LN($D$1:$H$1),LN(D2816:H2816),LN(Calculations!$B$2))),0)</f>
        <v>8.0849215370282289E-4</v>
      </c>
    </row>
    <row r="2817" spans="1:9" x14ac:dyDescent="0.35">
      <c r="A2817">
        <v>-58.5</v>
      </c>
      <c r="B2817">
        <v>7</v>
      </c>
      <c r="C2817">
        <f>ASIN(SQRT((SIN(RADIANS(PARAMETERS!$D$8-B2817)/2)*SIN(RADIANS(PARAMETERS!$D$8-B2817)/2))+(COS(RADIANS(B2817))*COS(RADIANS(PARAMETERS!$D$8))*SIN(RADIANS(PARAMETERS!$D$9-A2817)/2)*SIN(RADIANS(PARAMETERS!$D$9-A2817)/2))))*2*3958.756</f>
        <v>599.79577467924935</v>
      </c>
      <c r="D2817">
        <v>7.4324331283568998</v>
      </c>
      <c r="E2817">
        <v>11.683081626891999</v>
      </c>
      <c r="F2817">
        <v>17.92943572998</v>
      </c>
      <c r="G2817">
        <v>23.265020370483001</v>
      </c>
      <c r="H2817">
        <v>30.344068527221999</v>
      </c>
      <c r="I2817" s="10">
        <f>IFERROR(EXP(TREND(LN($D$1:$H$1),LN(D2817:H2817),LN(Calculations!$B$2))),0)</f>
        <v>4.3197095509841193E-4</v>
      </c>
    </row>
    <row r="2818" spans="1:9" x14ac:dyDescent="0.35">
      <c r="A2818">
        <v>-58</v>
      </c>
      <c r="B2818">
        <v>7</v>
      </c>
      <c r="C2818">
        <f>ASIN(SQRT((SIN(RADIANS(PARAMETERS!$D$8-B2818)/2)*SIN(RADIANS(PARAMETERS!$D$8-B2818)/2))+(COS(RADIANS(B2818))*COS(RADIANS(PARAMETERS!$D$8))*SIN(RADIANS(PARAMETERS!$D$9-A2818)/2)*SIN(RADIANS(PARAMETERS!$D$9-A2818)/2))))*2*3958.756</f>
        <v>608.86013092346161</v>
      </c>
      <c r="D2818">
        <v>5.5048995018004998</v>
      </c>
      <c r="E2818">
        <v>8.4510087966918999</v>
      </c>
      <c r="F2818">
        <v>13.43470954895</v>
      </c>
      <c r="G2818">
        <v>17.201328277588001</v>
      </c>
      <c r="H2818">
        <v>22.988290786743001</v>
      </c>
      <c r="I2818" s="10">
        <f>IFERROR(EXP(TREND(LN($D$1:$H$1),LN(D2818:H2818),LN(Calculations!$B$2))),0)</f>
        <v>2.7268134839131009E-4</v>
      </c>
    </row>
    <row r="2819" spans="1:9" x14ac:dyDescent="0.35">
      <c r="A2819">
        <v>-57.5</v>
      </c>
      <c r="B2819">
        <v>7</v>
      </c>
      <c r="C2819">
        <f>ASIN(SQRT((SIN(RADIANS(PARAMETERS!$D$8-B2819)/2)*SIN(RADIANS(PARAMETERS!$D$8-B2819)/2))+(COS(RADIANS(B2819))*COS(RADIANS(PARAMETERS!$D$8))*SIN(RADIANS(PARAMETERS!$D$9-A2819)/2)*SIN(RADIANS(PARAMETERS!$D$9-A2819)/2))))*2*3958.756</f>
        <v>619.64371029834706</v>
      </c>
      <c r="D2819">
        <v>3.8259270191193</v>
      </c>
      <c r="E2819">
        <v>6.1009473800659002</v>
      </c>
      <c r="F2819">
        <v>9.8544254302978995</v>
      </c>
      <c r="G2819">
        <v>12.833270072936999</v>
      </c>
      <c r="H2819">
        <v>16.909107208251999</v>
      </c>
      <c r="I2819" s="10">
        <f>IFERROR(EXP(TREND(LN($D$1:$H$1),LN(D2819:H2819),LN(Calculations!$B$2))),0)</f>
        <v>1.775946666258181E-4</v>
      </c>
    </row>
    <row r="2820" spans="1:9" x14ac:dyDescent="0.35">
      <c r="A2820">
        <v>-57</v>
      </c>
      <c r="B2820">
        <v>7</v>
      </c>
      <c r="C2820">
        <f>ASIN(SQRT((SIN(RADIANS(PARAMETERS!$D$8-B2820)/2)*SIN(RADIANS(PARAMETERS!$D$8-B2820)/2))+(COS(RADIANS(B2820))*COS(RADIANS(PARAMETERS!$D$8))*SIN(RADIANS(PARAMETERS!$D$9-A2820)/2)*SIN(RADIANS(PARAMETERS!$D$9-A2820)/2))))*2*3958.756</f>
        <v>632.05849304399396</v>
      </c>
      <c r="D2820">
        <v>2.5451579093932999</v>
      </c>
      <c r="E2820">
        <v>4.1121335029601997</v>
      </c>
      <c r="F2820">
        <v>6.7570934295654004</v>
      </c>
      <c r="G2820">
        <v>8.9280595779418999</v>
      </c>
      <c r="H2820">
        <v>12.175699234009</v>
      </c>
      <c r="I2820" s="10">
        <f>IFERROR(EXP(TREND(LN($D$1:$H$1),LN(D2820:H2820),LN(Calculations!$B$2))),0)</f>
        <v>1.1219677428075002E-4</v>
      </c>
    </row>
    <row r="2821" spans="1:9" x14ac:dyDescent="0.35">
      <c r="A2821">
        <v>-61</v>
      </c>
      <c r="B2821">
        <v>7.5</v>
      </c>
      <c r="C2821">
        <f>ASIN(SQRT((SIN(RADIANS(PARAMETERS!$D$8-B2821)/2)*SIN(RADIANS(PARAMETERS!$D$8-B2821)/2))+(COS(RADIANS(B2821))*COS(RADIANS(PARAMETERS!$D$8))*SIN(RADIANS(PARAMETERS!$D$9-A2821)/2)*SIN(RADIANS(PARAMETERS!$D$9-A2821)/2))))*2*3958.756</f>
        <v>548.02835713956642</v>
      </c>
      <c r="D2821">
        <v>19.813377380371001</v>
      </c>
      <c r="E2821">
        <v>27.852085113525</v>
      </c>
      <c r="F2821">
        <v>38.37340927124</v>
      </c>
      <c r="G2821">
        <v>46.631534576416001</v>
      </c>
      <c r="H2821">
        <v>58.503498077392997</v>
      </c>
      <c r="I2821" s="10">
        <f>IFERROR(EXP(TREND(LN($D$1:$H$1),LN(D2821:H2821),LN(Calculations!$B$2))),0)</f>
        <v>1.7130615876693035E-3</v>
      </c>
    </row>
    <row r="2822" spans="1:9" x14ac:dyDescent="0.35">
      <c r="A2822">
        <v>-60.5</v>
      </c>
      <c r="B2822">
        <v>7.5</v>
      </c>
      <c r="C2822">
        <f>ASIN(SQRT((SIN(RADIANS(PARAMETERS!$D$8-B2822)/2)*SIN(RADIANS(PARAMETERS!$D$8-B2822)/2))+(COS(RADIANS(B2822))*COS(RADIANS(PARAMETERS!$D$8))*SIN(RADIANS(PARAMETERS!$D$9-A2822)/2)*SIN(RADIANS(PARAMETERS!$D$9-A2822)/2))))*2*3958.756</f>
        <v>547.56852167158411</v>
      </c>
      <c r="D2822">
        <v>18.165643692016999</v>
      </c>
      <c r="E2822">
        <v>25.970064163208001</v>
      </c>
      <c r="F2822">
        <v>35.806232452392997</v>
      </c>
      <c r="G2822">
        <v>43.530960083007997</v>
      </c>
      <c r="H2822">
        <v>54.745513916016002</v>
      </c>
      <c r="I2822" s="10">
        <f>IFERROR(EXP(TREND(LN($D$1:$H$1),LN(D2822:H2822),LN(Calculations!$B$2))),0)</f>
        <v>1.463158699077968E-3</v>
      </c>
    </row>
    <row r="2823" spans="1:9" x14ac:dyDescent="0.35">
      <c r="A2823">
        <v>-60</v>
      </c>
      <c r="B2823">
        <v>7.5</v>
      </c>
      <c r="C2823">
        <f>ASIN(SQRT((SIN(RADIANS(PARAMETERS!$D$8-B2823)/2)*SIN(RADIANS(PARAMETERS!$D$8-B2823)/2))+(COS(RADIANS(B2823))*COS(RADIANS(PARAMETERS!$D$8))*SIN(RADIANS(PARAMETERS!$D$9-A2823)/2)*SIN(RADIANS(PARAMETERS!$D$9-A2823)/2))))*2*3958.756</f>
        <v>549.19584054189443</v>
      </c>
      <c r="D2823">
        <v>16.999738693236999</v>
      </c>
      <c r="E2823">
        <v>25.025037765503001</v>
      </c>
      <c r="F2823">
        <v>36.394271850586001</v>
      </c>
      <c r="G2823">
        <v>45.550533294677997</v>
      </c>
      <c r="H2823">
        <v>59.085243225097997</v>
      </c>
      <c r="I2823" s="10">
        <f>IFERROR(EXP(TREND(LN($D$1:$H$1),LN(D2823:H2823),LN(Calculations!$B$2))),0)</f>
        <v>1.4455148410753601E-3</v>
      </c>
    </row>
    <row r="2824" spans="1:9" x14ac:dyDescent="0.35">
      <c r="A2824">
        <v>-59.5</v>
      </c>
      <c r="B2824">
        <v>7.5</v>
      </c>
      <c r="C2824">
        <f>ASIN(SQRT((SIN(RADIANS(PARAMETERS!$D$8-B2824)/2)*SIN(RADIANS(PARAMETERS!$D$8-B2824)/2))+(COS(RADIANS(B2824))*COS(RADIANS(PARAMETERS!$D$8))*SIN(RADIANS(PARAMETERS!$D$9-A2824)/2)*SIN(RADIANS(PARAMETERS!$D$9-A2824)/2))))*2*3958.756</f>
        <v>552.89187986707987</v>
      </c>
      <c r="D2824">
        <v>16.00199508667</v>
      </c>
      <c r="E2824">
        <v>24.67583656311</v>
      </c>
      <c r="F2824">
        <v>37.733943939208999</v>
      </c>
      <c r="G2824">
        <v>48.62479019165</v>
      </c>
      <c r="H2824">
        <v>64.146919250487997</v>
      </c>
      <c r="I2824" s="10">
        <f>IFERROR(EXP(TREND(LN($D$1:$H$1),LN(D2824:H2824),LN(Calculations!$B$2))),0)</f>
        <v>1.4671382433023639E-3</v>
      </c>
    </row>
    <row r="2825" spans="1:9" x14ac:dyDescent="0.35">
      <c r="A2825">
        <v>-59</v>
      </c>
      <c r="B2825">
        <v>7.5</v>
      </c>
      <c r="C2825">
        <f>ASIN(SQRT((SIN(RADIANS(PARAMETERS!$D$8-B2825)/2)*SIN(RADIANS(PARAMETERS!$D$8-B2825)/2))+(COS(RADIANS(B2825))*COS(RADIANS(PARAMETERS!$D$8))*SIN(RADIANS(PARAMETERS!$D$9-A2825)/2)*SIN(RADIANS(PARAMETERS!$D$9-A2825)/2))))*2*3958.756</f>
        <v>558.61556743784149</v>
      </c>
      <c r="D2825">
        <v>14.08465385437</v>
      </c>
      <c r="E2825">
        <v>22.72617149353</v>
      </c>
      <c r="F2825">
        <v>36.982173919677997</v>
      </c>
      <c r="G2825">
        <v>49.094375610352003</v>
      </c>
      <c r="H2825">
        <v>66.382537841797003</v>
      </c>
      <c r="I2825" s="10">
        <f>IFERROR(EXP(TREND(LN($D$1:$H$1),LN(D2825:H2825),LN(Calculations!$B$2))),0)</f>
        <v>1.3569598362919576E-3</v>
      </c>
    </row>
    <row r="2826" spans="1:9" x14ac:dyDescent="0.35">
      <c r="A2826">
        <v>-58.5</v>
      </c>
      <c r="B2826">
        <v>7.5</v>
      </c>
      <c r="C2826">
        <f>ASIN(SQRT((SIN(RADIANS(PARAMETERS!$D$8-B2826)/2)*SIN(RADIANS(PARAMETERS!$D$8-B2826)/2))+(COS(RADIANS(B2826))*COS(RADIANS(PARAMETERS!$D$8))*SIN(RADIANS(PARAMETERS!$D$9-A2826)/2)*SIN(RADIANS(PARAMETERS!$D$9-A2826)/2))))*2*3958.756</f>
        <v>566.30540874474696</v>
      </c>
      <c r="D2826">
        <v>10.369809150696</v>
      </c>
      <c r="E2826">
        <v>16.804048538208001</v>
      </c>
      <c r="F2826">
        <v>28.476036071776999</v>
      </c>
      <c r="G2826">
        <v>37.403209686278998</v>
      </c>
      <c r="H2826">
        <v>51.507804870605</v>
      </c>
      <c r="I2826" s="10">
        <f>IFERROR(EXP(TREND(LN($D$1:$H$1),LN(D2826:H2826),LN(Calculations!$B$2))),0)</f>
        <v>9.0765701372207206E-4</v>
      </c>
    </row>
    <row r="2827" spans="1:9" x14ac:dyDescent="0.35">
      <c r="A2827">
        <v>-58</v>
      </c>
      <c r="B2827">
        <v>7.5</v>
      </c>
      <c r="C2827">
        <f>ASIN(SQRT((SIN(RADIANS(PARAMETERS!$D$8-B2827)/2)*SIN(RADIANS(PARAMETERS!$D$8-B2827)/2))+(COS(RADIANS(B2827))*COS(RADIANS(PARAMETERS!$D$8))*SIN(RADIANS(PARAMETERS!$D$9-A2827)/2)*SIN(RADIANS(PARAMETERS!$D$9-A2827)/2))))*2*3958.756</f>
        <v>575.88262331584713</v>
      </c>
      <c r="D2827">
        <v>6.6225094795226997</v>
      </c>
      <c r="E2827">
        <v>10.18699836731</v>
      </c>
      <c r="F2827">
        <v>15.741277694701999</v>
      </c>
      <c r="G2827">
        <v>20.25714302063</v>
      </c>
      <c r="H2827">
        <v>26.953586578368999</v>
      </c>
      <c r="I2827" s="10">
        <f>IFERROR(EXP(TREND(LN($D$1:$H$1),LN(D2827:H2827),LN(Calculations!$B$2))),0)</f>
        <v>3.4885769387517189E-4</v>
      </c>
    </row>
    <row r="2828" spans="1:9" x14ac:dyDescent="0.35">
      <c r="A2828">
        <v>-57.5</v>
      </c>
      <c r="B2828">
        <v>7.5</v>
      </c>
      <c r="C2828">
        <f>ASIN(SQRT((SIN(RADIANS(PARAMETERS!$D$8-B2828)/2)*SIN(RADIANS(PARAMETERS!$D$8-B2828)/2))+(COS(RADIANS(B2828))*COS(RADIANS(PARAMETERS!$D$8))*SIN(RADIANS(PARAMETERS!$D$9-A2828)/2)*SIN(RADIANS(PARAMETERS!$D$9-A2828)/2))))*2*3958.756</f>
        <v>587.25484964984014</v>
      </c>
      <c r="D2828">
        <v>4.5208897590637003</v>
      </c>
      <c r="E2828">
        <v>6.8954648971557999</v>
      </c>
      <c r="F2828">
        <v>11.011368751526</v>
      </c>
      <c r="G2828">
        <v>14.031782150269001</v>
      </c>
      <c r="H2828">
        <v>18.50271987915</v>
      </c>
      <c r="I2828" s="10">
        <f>IFERROR(EXP(TREND(LN($D$1:$H$1),LN(D2828:H2828),LN(Calculations!$B$2))),0)</f>
        <v>1.9315924039558146E-4</v>
      </c>
    </row>
    <row r="2829" spans="1:9" x14ac:dyDescent="0.35">
      <c r="A2829">
        <v>-57</v>
      </c>
      <c r="B2829">
        <v>7.5</v>
      </c>
      <c r="C2829">
        <f>ASIN(SQRT((SIN(RADIANS(PARAMETERS!$D$8-B2829)/2)*SIN(RADIANS(PARAMETERS!$D$8-B2829)/2))+(COS(RADIANS(B2829))*COS(RADIANS(PARAMETERS!$D$8))*SIN(RADIANS(PARAMETERS!$D$9-A2829)/2)*SIN(RADIANS(PARAMETERS!$D$9-A2829)/2))))*2*3958.756</f>
        <v>600.32005084511843</v>
      </c>
      <c r="D2829">
        <v>3.0095489025115998</v>
      </c>
      <c r="E2829">
        <v>4.7717804908751997</v>
      </c>
      <c r="F2829">
        <v>7.5555005073546999</v>
      </c>
      <c r="G2829">
        <v>9.9293661117553995</v>
      </c>
      <c r="H2829">
        <v>13.214269638062</v>
      </c>
      <c r="I2829" s="10">
        <f>IFERROR(EXP(TREND(LN($D$1:$H$1),LN(D2829:H2829),LN(Calculations!$B$2))),0)</f>
        <v>1.1844888101039967E-4</v>
      </c>
    </row>
    <row r="2830" spans="1:9" x14ac:dyDescent="0.35">
      <c r="A2830">
        <v>-61</v>
      </c>
      <c r="B2830">
        <v>8</v>
      </c>
      <c r="C2830">
        <f>ASIN(SQRT((SIN(RADIANS(PARAMETERS!$D$8-B2830)/2)*SIN(RADIANS(PARAMETERS!$D$8-B2830)/2))+(COS(RADIANS(B2830))*COS(RADIANS(PARAMETERS!$D$8))*SIN(RADIANS(PARAMETERS!$D$9-A2830)/2)*SIN(RADIANS(PARAMETERS!$D$9-A2830)/2))))*2*3958.756</f>
        <v>513.517225675943</v>
      </c>
      <c r="D2830">
        <v>30.267786026001001</v>
      </c>
      <c r="E2830">
        <v>40.729343414307003</v>
      </c>
      <c r="F2830">
        <v>57.613548278808999</v>
      </c>
      <c r="G2830">
        <v>68.02522277832</v>
      </c>
      <c r="H2830">
        <v>82.468879699707003</v>
      </c>
      <c r="I2830" s="10">
        <f>IFERROR(EXP(TREND(LN($D$1:$H$1),LN(D2830:H2830),LN(Calculations!$B$2))),0)</f>
        <v>4.195569314958866E-3</v>
      </c>
    </row>
    <row r="2831" spans="1:9" x14ac:dyDescent="0.35">
      <c r="A2831">
        <v>-60.5</v>
      </c>
      <c r="B2831">
        <v>8</v>
      </c>
      <c r="C2831">
        <f>ASIN(SQRT((SIN(RADIANS(PARAMETERS!$D$8-B2831)/2)*SIN(RADIANS(PARAMETERS!$D$8-B2831)/2))+(COS(RADIANS(B2831))*COS(RADIANS(PARAMETERS!$D$8))*SIN(RADIANS(PARAMETERS!$D$9-A2831)/2)*SIN(RADIANS(PARAMETERS!$D$9-A2831)/2))))*2*3958.756</f>
        <v>513.02723220556391</v>
      </c>
      <c r="D2831">
        <v>27.156970977783001</v>
      </c>
      <c r="E2831">
        <v>36.309558868407997</v>
      </c>
      <c r="F2831">
        <v>50.977928161621001</v>
      </c>
      <c r="G2831">
        <v>61.669609069823998</v>
      </c>
      <c r="H2831">
        <v>74.609344482422003</v>
      </c>
      <c r="I2831" s="10">
        <f>IFERROR(EXP(TREND(LN($D$1:$H$1),LN(D2831:H2831),LN(Calculations!$B$2))),0)</f>
        <v>3.2472490412246298E-3</v>
      </c>
    </row>
    <row r="2832" spans="1:9" x14ac:dyDescent="0.35">
      <c r="A2832">
        <v>-60</v>
      </c>
      <c r="B2832">
        <v>8</v>
      </c>
      <c r="C2832">
        <f>ASIN(SQRT((SIN(RADIANS(PARAMETERS!$D$8-B2832)/2)*SIN(RADIANS(PARAMETERS!$D$8-B2832)/2))+(COS(RADIANS(B2832))*COS(RADIANS(PARAMETERS!$D$8))*SIN(RADIANS(PARAMETERS!$D$9-A2832)/2)*SIN(RADIANS(PARAMETERS!$D$9-A2832)/2))))*2*3958.756</f>
        <v>514.761024774063</v>
      </c>
      <c r="D2832">
        <v>23.642795562743999</v>
      </c>
      <c r="E2832">
        <v>33.290542602538999</v>
      </c>
      <c r="F2832">
        <v>48.599094390868999</v>
      </c>
      <c r="G2832">
        <v>60.73751449585</v>
      </c>
      <c r="H2832">
        <v>76.596313476562997</v>
      </c>
      <c r="I2832" s="10">
        <f>IFERROR(EXP(TREND(LN($D$1:$H$1),LN(D2832:H2832),LN(Calculations!$B$2))),0)</f>
        <v>2.5612896472103951E-3</v>
      </c>
    </row>
    <row r="2833" spans="1:9" x14ac:dyDescent="0.35">
      <c r="A2833">
        <v>-59.5</v>
      </c>
      <c r="B2833">
        <v>8</v>
      </c>
      <c r="C2833">
        <f>ASIN(SQRT((SIN(RADIANS(PARAMETERS!$D$8-B2833)/2)*SIN(RADIANS(PARAMETERS!$D$8-B2833)/2))+(COS(RADIANS(B2833))*COS(RADIANS(PARAMETERS!$D$8))*SIN(RADIANS(PARAMETERS!$D$9-A2833)/2)*SIN(RADIANS(PARAMETERS!$D$9-A2833)/2))))*2*3958.756</f>
        <v>518.69629875267583</v>
      </c>
      <c r="D2833">
        <v>20.845792770386002</v>
      </c>
      <c r="E2833">
        <v>31.361934661865</v>
      </c>
      <c r="F2833">
        <v>48.700023651122997</v>
      </c>
      <c r="G2833">
        <v>62.805610656737997</v>
      </c>
      <c r="H2833">
        <v>82.098350524902003</v>
      </c>
      <c r="I2833" s="10">
        <f>IFERROR(EXP(TREND(LN($D$1:$H$1),LN(D2833:H2833),LN(Calculations!$B$2))),0)</f>
        <v>2.2353990604935098E-3</v>
      </c>
    </row>
    <row r="2834" spans="1:9" x14ac:dyDescent="0.35">
      <c r="A2834">
        <v>-59</v>
      </c>
      <c r="B2834">
        <v>8</v>
      </c>
      <c r="C2834">
        <f>ASIN(SQRT((SIN(RADIANS(PARAMETERS!$D$8-B2834)/2)*SIN(RADIANS(PARAMETERS!$D$8-B2834)/2))+(COS(RADIANS(B2834))*COS(RADIANS(PARAMETERS!$D$8))*SIN(RADIANS(PARAMETERS!$D$9-A2834)/2)*SIN(RADIANS(PARAMETERS!$D$9-A2834)/2))))*2*3958.756</f>
        <v>524.78351843757855</v>
      </c>
      <c r="D2834">
        <v>17.108089447021001</v>
      </c>
      <c r="E2834">
        <v>28.245357513428001</v>
      </c>
      <c r="F2834">
        <v>51.261100769042997</v>
      </c>
      <c r="G2834">
        <v>70.742042541504006</v>
      </c>
      <c r="H2834">
        <v>100.66051483154</v>
      </c>
      <c r="I2834" s="10">
        <f>IFERROR(EXP(TREND(LN($D$1:$H$1),LN(D2834:H2834),LN(Calculations!$B$2))),0)</f>
        <v>1.9673508105263536E-3</v>
      </c>
    </row>
    <row r="2835" spans="1:9" x14ac:dyDescent="0.35">
      <c r="A2835">
        <v>-58.5</v>
      </c>
      <c r="B2835">
        <v>8</v>
      </c>
      <c r="C2835">
        <f>ASIN(SQRT((SIN(RADIANS(PARAMETERS!$D$8-B2835)/2)*SIN(RADIANS(PARAMETERS!$D$8-B2835)/2))+(COS(RADIANS(B2835))*COS(RADIANS(PARAMETERS!$D$8))*SIN(RADIANS(PARAMETERS!$D$9-A2835)/2)*SIN(RADIANS(PARAMETERS!$D$9-A2835)/2))))*2*3958.756</f>
        <v>532.94893294427845</v>
      </c>
      <c r="D2835">
        <v>10.527215957641999</v>
      </c>
      <c r="E2835">
        <v>15.187834739685</v>
      </c>
      <c r="F2835">
        <v>22.848449707031001</v>
      </c>
      <c r="G2835">
        <v>28.692436218261999</v>
      </c>
      <c r="H2835">
        <v>36.62398147583</v>
      </c>
      <c r="I2835" s="10">
        <f>IFERROR(EXP(TREND(LN($D$1:$H$1),LN(D2835:H2835),LN(Calculations!$B$2))),0)</f>
        <v>6.0354592491403114E-4</v>
      </c>
    </row>
    <row r="2836" spans="1:9" x14ac:dyDescent="0.35">
      <c r="A2836">
        <v>-58</v>
      </c>
      <c r="B2836">
        <v>8</v>
      </c>
      <c r="C2836">
        <f>ASIN(SQRT((SIN(RADIANS(PARAMETERS!$D$8-B2836)/2)*SIN(RADIANS(PARAMETERS!$D$8-B2836)/2))+(COS(RADIANS(B2836))*COS(RADIANS(PARAMETERS!$D$8))*SIN(RADIANS(PARAMETERS!$D$9-A2836)/2)*SIN(RADIANS(PARAMETERS!$D$9-A2836)/2))))*2*3958.756</f>
        <v>543.0987890247867</v>
      </c>
      <c r="D2836">
        <v>7.2631435394287003</v>
      </c>
      <c r="E2836">
        <v>10.769869804381999</v>
      </c>
      <c r="F2836">
        <v>16.003534317016999</v>
      </c>
      <c r="G2836">
        <v>20.241664886475</v>
      </c>
      <c r="H2836">
        <v>26.508413314818998</v>
      </c>
      <c r="I2836" s="10">
        <f>IFERROR(EXP(TREND(LN($D$1:$H$1),LN(D2836:H2836),LN(Calculations!$B$2))),0)</f>
        <v>3.3080839553170183E-4</v>
      </c>
    </row>
    <row r="2837" spans="1:9" x14ac:dyDescent="0.35">
      <c r="A2837">
        <v>-57.5</v>
      </c>
      <c r="B2837">
        <v>8</v>
      </c>
      <c r="C2837">
        <f>ASIN(SQRT((SIN(RADIANS(PARAMETERS!$D$8-B2837)/2)*SIN(RADIANS(PARAMETERS!$D$8-B2837)/2))+(COS(RADIANS(B2837))*COS(RADIANS(PARAMETERS!$D$8))*SIN(RADIANS(PARAMETERS!$D$9-A2837)/2)*SIN(RADIANS(PARAMETERS!$D$9-A2837)/2))))*2*3958.756</f>
        <v>555.12421591538543</v>
      </c>
      <c r="D2837">
        <v>5.0994763374329004</v>
      </c>
      <c r="E2837">
        <v>7.4289598464965998</v>
      </c>
      <c r="F2837">
        <v>11.517485618591</v>
      </c>
      <c r="G2837">
        <v>14.462518692016999</v>
      </c>
      <c r="H2837">
        <v>18.891935348511002</v>
      </c>
      <c r="I2837" s="10">
        <f>IFERROR(EXP(TREND(LN($D$1:$H$1),LN(D2837:H2837),LN(Calculations!$B$2))),0)</f>
        <v>1.8622949407842498E-4</v>
      </c>
    </row>
    <row r="2838" spans="1:9" x14ac:dyDescent="0.35">
      <c r="A2838">
        <v>-57</v>
      </c>
      <c r="B2838">
        <v>8</v>
      </c>
      <c r="C2838">
        <f>ASIN(SQRT((SIN(RADIANS(PARAMETERS!$D$8-B2838)/2)*SIN(RADIANS(PARAMETERS!$D$8-B2838)/2))+(COS(RADIANS(B2838))*COS(RADIANS(PARAMETERS!$D$8))*SIN(RADIANS(PARAMETERS!$D$9-A2838)/2)*SIN(RADIANS(PARAMETERS!$D$9-A2838)/2))))*2*3958.756</f>
        <v>568.90625286998227</v>
      </c>
      <c r="D2838">
        <v>3.3726296424865998</v>
      </c>
      <c r="E2838">
        <v>5.1406645774840998</v>
      </c>
      <c r="F2838">
        <v>7.8617000579834002</v>
      </c>
      <c r="G2838">
        <v>10.179668426514001</v>
      </c>
      <c r="H2838">
        <v>13.353817939758001</v>
      </c>
      <c r="I2838" s="10">
        <f>IFERROR(EXP(TREND(LN($D$1:$H$1),LN(D2838:H2838),LN(Calculations!$B$2))),0)</f>
        <v>1.0855916092851985E-4</v>
      </c>
    </row>
    <row r="2839" spans="1:9" x14ac:dyDescent="0.35">
      <c r="A2839">
        <v>-90</v>
      </c>
      <c r="B2839">
        <v>15</v>
      </c>
      <c r="C2839">
        <f>ASIN(SQRT((SIN(RADIANS(PARAMETERS!$D$8-B2839)/2)*SIN(RADIANS(PARAMETERS!$D$8-B2839)/2))+(COS(RADIANS(B2839))*COS(RADIANS(PARAMETERS!$D$8))*SIN(RADIANS(PARAMETERS!$D$9-A2839)/2)*SIN(RADIANS(PARAMETERS!$D$9-A2839)/2))))*2*3958.756</f>
        <v>1956.2094710126391</v>
      </c>
      <c r="D2839">
        <v>172.6554107666</v>
      </c>
      <c r="E2839">
        <v>220.79614257813</v>
      </c>
      <c r="F2839">
        <v>294.28796386719</v>
      </c>
      <c r="G2839">
        <v>330.02319335938</v>
      </c>
      <c r="H2839">
        <v>376.98129272461</v>
      </c>
      <c r="I2839" s="10">
        <f>IFERROR(EXP(TREND(LN($D$1:$H$1),LN(D2839:H2839),LN(Calculations!$B$2))),0)</f>
        <v>0.64007214003586099</v>
      </c>
    </row>
    <row r="2840" spans="1:9" x14ac:dyDescent="0.35">
      <c r="A2840">
        <v>-89.5</v>
      </c>
      <c r="B2840">
        <v>15</v>
      </c>
      <c r="C2840">
        <f>ASIN(SQRT((SIN(RADIANS(PARAMETERS!$D$8-B2840)/2)*SIN(RADIANS(PARAMETERS!$D$8-B2840)/2))+(COS(RADIANS(B2840))*COS(RADIANS(PARAMETERS!$D$8))*SIN(RADIANS(PARAMETERS!$D$9-A2840)/2)*SIN(RADIANS(PARAMETERS!$D$9-A2840)/2))))*2*3958.756</f>
        <v>1922.9542424357037</v>
      </c>
      <c r="D2840">
        <v>159.8313293457</v>
      </c>
      <c r="E2840">
        <v>202.98741149902</v>
      </c>
      <c r="F2840">
        <v>268.37414550781</v>
      </c>
      <c r="G2840">
        <v>309.94058227539</v>
      </c>
      <c r="H2840">
        <v>352.9147644043</v>
      </c>
      <c r="I2840" s="10">
        <f>IFERROR(EXP(TREND(LN($D$1:$H$1),LN(D2840:H2840),LN(Calculations!$B$2))),0)</f>
        <v>0.4678825420219675</v>
      </c>
    </row>
    <row r="2841" spans="1:9" x14ac:dyDescent="0.35">
      <c r="A2841">
        <v>-89</v>
      </c>
      <c r="B2841">
        <v>15</v>
      </c>
      <c r="C2841">
        <f>ASIN(SQRT((SIN(RADIANS(PARAMETERS!$D$8-B2841)/2)*SIN(RADIANS(PARAMETERS!$D$8-B2841)/2))+(COS(RADIANS(B2841))*COS(RADIANS(PARAMETERS!$D$8))*SIN(RADIANS(PARAMETERS!$D$9-A2841)/2)*SIN(RADIANS(PARAMETERS!$D$9-A2841)/2))))*2*3958.756</f>
        <v>1889.6964187427182</v>
      </c>
      <c r="D2841">
        <v>160.18873596191</v>
      </c>
      <c r="E2841">
        <v>206.51211547852</v>
      </c>
      <c r="F2841">
        <v>277.85488891602</v>
      </c>
      <c r="G2841">
        <v>319.40740966797</v>
      </c>
      <c r="H2841">
        <v>367.01162719727</v>
      </c>
      <c r="I2841" s="10">
        <f>IFERROR(EXP(TREND(LN($D$1:$H$1),LN(D2841:H2841),LN(Calculations!$B$2))),0)</f>
        <v>0.38617775322101228</v>
      </c>
    </row>
    <row r="2842" spans="1:9" x14ac:dyDescent="0.35">
      <c r="A2842">
        <v>-88.5</v>
      </c>
      <c r="B2842">
        <v>15</v>
      </c>
      <c r="C2842">
        <f>ASIN(SQRT((SIN(RADIANS(PARAMETERS!$D$8-B2842)/2)*SIN(RADIANS(PARAMETERS!$D$8-B2842)/2))+(COS(RADIANS(B2842))*COS(RADIANS(PARAMETERS!$D$8))*SIN(RADIANS(PARAMETERS!$D$9-A2842)/2)*SIN(RADIANS(PARAMETERS!$D$9-A2842)/2))))*2*3958.756</f>
        <v>1856.4360617230816</v>
      </c>
      <c r="D2842">
        <v>146.58325195313</v>
      </c>
      <c r="E2842">
        <v>186.79792785645</v>
      </c>
      <c r="F2842">
        <v>247.95518493652</v>
      </c>
      <c r="G2842">
        <v>294.56860351563</v>
      </c>
      <c r="H2842">
        <v>337.51702880859</v>
      </c>
      <c r="I2842" s="10">
        <f>IFERROR(EXP(TREND(LN($D$1:$H$1),LN(D2842:H2842),LN(Calculations!$B$2))),0)</f>
        <v>0.2868814178426275</v>
      </c>
    </row>
    <row r="2843" spans="1:9" x14ac:dyDescent="0.35">
      <c r="A2843">
        <v>-88</v>
      </c>
      <c r="B2843">
        <v>15</v>
      </c>
      <c r="C2843">
        <f>ASIN(SQRT((SIN(RADIANS(PARAMETERS!$D$8-B2843)/2)*SIN(RADIANS(PARAMETERS!$D$8-B2843)/2))+(COS(RADIANS(B2843))*COS(RADIANS(PARAMETERS!$D$8))*SIN(RADIANS(PARAMETERS!$D$9-A2843)/2)*SIN(RADIANS(PARAMETERS!$D$9-A2843)/2))))*2*3958.756</f>
        <v>1823.1732332856768</v>
      </c>
      <c r="D2843">
        <v>125.87205505371</v>
      </c>
      <c r="E2843">
        <v>161.97178649902</v>
      </c>
      <c r="F2843">
        <v>214.03492736816</v>
      </c>
      <c r="G2843">
        <v>253.57609558105</v>
      </c>
      <c r="H2843">
        <v>307.23037719727</v>
      </c>
      <c r="I2843" s="10">
        <f>IFERROR(EXP(TREND(LN($D$1:$H$1),LN(D2843:H2843),LN(Calculations!$B$2))),0)</f>
        <v>0.15946559164951932</v>
      </c>
    </row>
    <row r="2844" spans="1:9" x14ac:dyDescent="0.35">
      <c r="A2844">
        <v>-90</v>
      </c>
      <c r="B2844">
        <v>15.5</v>
      </c>
      <c r="C2844">
        <f>ASIN(SQRT((SIN(RADIANS(PARAMETERS!$D$8-B2844)/2)*SIN(RADIANS(PARAMETERS!$D$8-B2844)/2))+(COS(RADIANS(B2844))*COS(RADIANS(PARAMETERS!$D$8))*SIN(RADIANS(PARAMETERS!$D$9-A2844)/2)*SIN(RADIANS(PARAMETERS!$D$9-A2844)/2))))*2*3958.756</f>
        <v>1953.6145980837762</v>
      </c>
      <c r="D2844">
        <v>166.59243774414</v>
      </c>
      <c r="E2844">
        <v>216.2336730957</v>
      </c>
      <c r="F2844">
        <v>293.25634765625</v>
      </c>
      <c r="G2844">
        <v>332.93246459961</v>
      </c>
      <c r="H2844">
        <v>385.34463500977</v>
      </c>
      <c r="I2844" s="10">
        <f>IFERROR(EXP(TREND(LN($D$1:$H$1),LN(D2844:H2844),LN(Calculations!$B$2))),0)</f>
        <v>0.41431699349267498</v>
      </c>
    </row>
    <row r="2845" spans="1:9" x14ac:dyDescent="0.35">
      <c r="A2845">
        <v>-89.5</v>
      </c>
      <c r="B2845">
        <v>15.5</v>
      </c>
      <c r="C2845">
        <f>ASIN(SQRT((SIN(RADIANS(PARAMETERS!$D$8-B2845)/2)*SIN(RADIANS(PARAMETERS!$D$8-B2845)/2))+(COS(RADIANS(B2845))*COS(RADIANS(PARAMETERS!$D$8))*SIN(RADIANS(PARAMETERS!$D$9-A2845)/2)*SIN(RADIANS(PARAMETERS!$D$9-A2845)/2))))*2*3958.756</f>
        <v>1920.3978664565209</v>
      </c>
      <c r="D2845">
        <v>156.71516418457</v>
      </c>
      <c r="E2845">
        <v>200.47685241699</v>
      </c>
      <c r="F2845">
        <v>267.30743408203</v>
      </c>
      <c r="G2845">
        <v>310.52093505859</v>
      </c>
      <c r="H2845">
        <v>356.04711914063</v>
      </c>
      <c r="I2845" s="10">
        <f>IFERROR(EXP(TREND(LN($D$1:$H$1),LN(D2845:H2845),LN(Calculations!$B$2))),0)</f>
        <v>0.37766595018198384</v>
      </c>
    </row>
    <row r="2846" spans="1:9" x14ac:dyDescent="0.35">
      <c r="A2846">
        <v>-89</v>
      </c>
      <c r="B2846">
        <v>15.5</v>
      </c>
      <c r="C2846">
        <f>ASIN(SQRT((SIN(RADIANS(PARAMETERS!$D$8-B2846)/2)*SIN(RADIANS(PARAMETERS!$D$8-B2846)/2))+(COS(RADIANS(B2846))*COS(RADIANS(PARAMETERS!$D$8))*SIN(RADIANS(PARAMETERS!$D$9-A2846)/2)*SIN(RADIANS(PARAMETERS!$D$9-A2846)/2))))*2*3958.756</f>
        <v>1887.178326058729</v>
      </c>
      <c r="D2846">
        <v>180.2124786377</v>
      </c>
      <c r="E2846">
        <v>241.61546325684</v>
      </c>
      <c r="F2846">
        <v>324.05575561523</v>
      </c>
      <c r="G2846">
        <v>371.41488647461</v>
      </c>
      <c r="H2846">
        <v>435.88369750977</v>
      </c>
      <c r="I2846" s="10">
        <f>IFERROR(EXP(TREND(LN($D$1:$H$1),LN(D2846:H2846),LN(Calculations!$B$2))),0)</f>
        <v>0.43259051778279944</v>
      </c>
    </row>
    <row r="2847" spans="1:9" x14ac:dyDescent="0.35">
      <c r="A2847">
        <v>-88.5</v>
      </c>
      <c r="B2847">
        <v>15.5</v>
      </c>
      <c r="C2847">
        <f>ASIN(SQRT((SIN(RADIANS(PARAMETERS!$D$8-B2847)/2)*SIN(RADIANS(PARAMETERS!$D$8-B2847)/2))+(COS(RADIANS(B2847))*COS(RADIANS(PARAMETERS!$D$8))*SIN(RADIANS(PARAMETERS!$D$9-A2847)/2)*SIN(RADIANS(PARAMETERS!$D$9-A2847)/2))))*2*3958.756</f>
        <v>1853.9560333734225</v>
      </c>
      <c r="D2847">
        <v>172.64079284668</v>
      </c>
      <c r="E2847">
        <v>226.33918762207</v>
      </c>
      <c r="F2847">
        <v>305.29577636719</v>
      </c>
      <c r="G2847">
        <v>346.61947631836</v>
      </c>
      <c r="H2847">
        <v>402.29507446289</v>
      </c>
      <c r="I2847" s="10">
        <f>IFERROR(EXP(TREND(LN($D$1:$H$1),LN(D2847:H2847),LN(Calculations!$B$2))),0)</f>
        <v>0.44998364454088263</v>
      </c>
    </row>
    <row r="2848" spans="1:9" x14ac:dyDescent="0.35">
      <c r="A2848">
        <v>-88</v>
      </c>
      <c r="B2848">
        <v>15.5</v>
      </c>
      <c r="C2848">
        <f>ASIN(SQRT((SIN(RADIANS(PARAMETERS!$D$8-B2848)/2)*SIN(RADIANS(PARAMETERS!$D$8-B2848)/2))+(COS(RADIANS(B2848))*COS(RADIANS(PARAMETERS!$D$8))*SIN(RADIANS(PARAMETERS!$D$9-A2848)/2)*SIN(RADIANS(PARAMETERS!$D$9-A2848)/2))))*2*3958.756</f>
        <v>1820.7310444825966</v>
      </c>
      <c r="D2848">
        <v>166.29200744629</v>
      </c>
      <c r="E2848">
        <v>213.74430847168</v>
      </c>
      <c r="F2848">
        <v>286.58908081055</v>
      </c>
      <c r="G2848">
        <v>325.57022094727</v>
      </c>
      <c r="H2848">
        <v>373.58703613281</v>
      </c>
      <c r="I2848" s="10">
        <f>IFERROR(EXP(TREND(LN($D$1:$H$1),LN(D2848:H2848),LN(Calculations!$B$2))),0)</f>
        <v>0.4818801507309261</v>
      </c>
    </row>
    <row r="2849" spans="1:9" x14ac:dyDescent="0.35">
      <c r="A2849">
        <v>-90</v>
      </c>
      <c r="B2849">
        <v>16</v>
      </c>
      <c r="C2849">
        <f>ASIN(SQRT((SIN(RADIANS(PARAMETERS!$D$8-B2849)/2)*SIN(RADIANS(PARAMETERS!$D$8-B2849)/2))+(COS(RADIANS(B2849))*COS(RADIANS(PARAMETERS!$D$8))*SIN(RADIANS(PARAMETERS!$D$9-A2849)/2)*SIN(RADIANS(PARAMETERS!$D$9-A2849)/2))))*2*3958.756</f>
        <v>1951.5776544380535</v>
      </c>
      <c r="D2849">
        <v>138.13667297363</v>
      </c>
      <c r="E2849">
        <v>176.34756469727</v>
      </c>
      <c r="F2849">
        <v>234.57049560547</v>
      </c>
      <c r="G2849">
        <v>279.02026367188</v>
      </c>
      <c r="H2849">
        <v>326.60040283203</v>
      </c>
      <c r="I2849" s="10">
        <f>IFERROR(EXP(TREND(LN($D$1:$H$1),LN(D2849:H2849),LN(Calculations!$B$2))),0)</f>
        <v>0.22112989386498322</v>
      </c>
    </row>
    <row r="2850" spans="1:9" x14ac:dyDescent="0.35">
      <c r="A2850">
        <v>-89.5</v>
      </c>
      <c r="B2850">
        <v>16</v>
      </c>
      <c r="C2850">
        <f>ASIN(SQRT((SIN(RADIANS(PARAMETERS!$D$8-B2850)/2)*SIN(RADIANS(PARAMETERS!$D$8-B2850)/2))+(COS(RADIANS(B2850))*COS(RADIANS(PARAMETERS!$D$8))*SIN(RADIANS(PARAMETERS!$D$9-A2850)/2)*SIN(RADIANS(PARAMETERS!$D$9-A2850)/2))))*2*3958.756</f>
        <v>1918.4109150464017</v>
      </c>
      <c r="D2850">
        <v>136.13166809082</v>
      </c>
      <c r="E2850">
        <v>171.95252990723</v>
      </c>
      <c r="F2850">
        <v>225.90489196777</v>
      </c>
      <c r="G2850">
        <v>266.69296264648</v>
      </c>
      <c r="H2850">
        <v>314.42526245117</v>
      </c>
      <c r="I2850" s="10">
        <f>IFERROR(EXP(TREND(LN($D$1:$H$1),LN(D2850:H2850),LN(Calculations!$B$2))),0)</f>
        <v>0.24137663898760367</v>
      </c>
    </row>
    <row r="2851" spans="1:9" x14ac:dyDescent="0.35">
      <c r="A2851">
        <v>-89</v>
      </c>
      <c r="B2851">
        <v>16</v>
      </c>
      <c r="C2851">
        <f>ASIN(SQRT((SIN(RADIANS(PARAMETERS!$D$8-B2851)/2)*SIN(RADIANS(PARAMETERS!$D$8-B2851)/2))+(COS(RADIANS(B2851))*COS(RADIANS(PARAMETERS!$D$8))*SIN(RADIANS(PARAMETERS!$D$9-A2851)/2)*SIN(RADIANS(PARAMETERS!$D$9-A2851)/2))))*2*3958.756</f>
        <v>1885.2415249392375</v>
      </c>
      <c r="D2851">
        <v>150.3381652832</v>
      </c>
      <c r="E2851">
        <v>194.19543457031</v>
      </c>
      <c r="F2851">
        <v>261.88571166992</v>
      </c>
      <c r="G2851">
        <v>308.00277709961</v>
      </c>
      <c r="H2851">
        <v>356.19357299805</v>
      </c>
      <c r="I2851" s="10">
        <f>IFERROR(EXP(TREND(LN($D$1:$H$1),LN(D2851:H2851),LN(Calculations!$B$2))),0)</f>
        <v>0.27184945284852485</v>
      </c>
    </row>
    <row r="2852" spans="1:9" x14ac:dyDescent="0.35">
      <c r="A2852">
        <v>-88.5</v>
      </c>
      <c r="B2852">
        <v>16</v>
      </c>
      <c r="C2852">
        <f>ASIN(SQRT((SIN(RADIANS(PARAMETERS!$D$8-B2852)/2)*SIN(RADIANS(PARAMETERS!$D$8-B2852)/2))+(COS(RADIANS(B2852))*COS(RADIANS(PARAMETERS!$D$8))*SIN(RADIANS(PARAMETERS!$D$9-A2852)/2)*SIN(RADIANS(PARAMETERS!$D$9-A2852)/2))))*2*3958.756</f>
        <v>1852.0695553799671</v>
      </c>
      <c r="D2852">
        <v>160.1294708252</v>
      </c>
      <c r="E2852">
        <v>205.87408447266</v>
      </c>
      <c r="F2852">
        <v>276.11627197266</v>
      </c>
      <c r="G2852">
        <v>318.03671264648</v>
      </c>
      <c r="H2852">
        <v>365.63977050781</v>
      </c>
      <c r="I2852" s="10">
        <f>IFERROR(EXP(TREND(LN($D$1:$H$1),LN(D2852:H2852),LN(Calculations!$B$2))),0)</f>
        <v>0.39334846894142894</v>
      </c>
    </row>
    <row r="2853" spans="1:9" x14ac:dyDescent="0.35">
      <c r="A2853">
        <v>-88</v>
      </c>
      <c r="B2853">
        <v>16</v>
      </c>
      <c r="C2853">
        <f>ASIN(SQRT((SIN(RADIANS(PARAMETERS!$D$8-B2853)/2)*SIN(RADIANS(PARAMETERS!$D$8-B2853)/2))+(COS(RADIANS(B2853))*COS(RADIANS(PARAMETERS!$D$8))*SIN(RADIANS(PARAMETERS!$D$9-A2853)/2)*SIN(RADIANS(PARAMETERS!$D$9-A2853)/2))))*2*3958.756</f>
        <v>1818.8950781764918</v>
      </c>
      <c r="D2853">
        <v>167.25930786133</v>
      </c>
      <c r="E2853">
        <v>213.6695098877</v>
      </c>
      <c r="F2853">
        <v>284.43783569336</v>
      </c>
      <c r="G2853">
        <v>322.66265869141</v>
      </c>
      <c r="H2853">
        <v>368.37265014648</v>
      </c>
      <c r="I2853" s="10">
        <f>IFERROR(EXP(TREND(LN($D$1:$H$1),LN(D2853:H2853),LN(Calculations!$B$2))),0)</f>
        <v>0.54940437871103287</v>
      </c>
    </row>
    <row r="2854" spans="1:9" x14ac:dyDescent="0.35">
      <c r="A2854">
        <v>-90</v>
      </c>
      <c r="B2854">
        <v>16.5</v>
      </c>
      <c r="C2854">
        <f>ASIN(SQRT((SIN(RADIANS(PARAMETERS!$D$8-B2854)/2)*SIN(RADIANS(PARAMETERS!$D$8-B2854)/2))+(COS(RADIANS(B2854))*COS(RADIANS(PARAMETERS!$D$8))*SIN(RADIANS(PARAMETERS!$D$9-A2854)/2)*SIN(RADIANS(PARAMETERS!$D$9-A2854)/2))))*2*3958.756</f>
        <v>1950.100398803927</v>
      </c>
      <c r="D2854">
        <v>78.16438293457</v>
      </c>
      <c r="E2854">
        <v>104.70004272461</v>
      </c>
      <c r="F2854">
        <v>144.57029724121</v>
      </c>
      <c r="G2854">
        <v>172.1068572998</v>
      </c>
      <c r="H2854">
        <v>211.17695617676</v>
      </c>
      <c r="I2854" s="10">
        <f>IFERROR(EXP(TREND(LN($D$1:$H$1),LN(D2854:H2854),LN(Calculations!$B$2))),0)</f>
        <v>3.6967282395008898E-2</v>
      </c>
    </row>
    <row r="2855" spans="1:9" x14ac:dyDescent="0.35">
      <c r="A2855">
        <v>-89.5</v>
      </c>
      <c r="B2855">
        <v>16.5</v>
      </c>
      <c r="C2855">
        <f>ASIN(SQRT((SIN(RADIANS(PARAMETERS!$D$8-B2855)/2)*SIN(RADIANS(PARAMETERS!$D$8-B2855)/2))+(COS(RADIANS(B2855))*COS(RADIANS(PARAMETERS!$D$8))*SIN(RADIANS(PARAMETERS!$D$9-A2855)/2)*SIN(RADIANS(PARAMETERS!$D$9-A2855)/2))))*2*3958.756</f>
        <v>1916.9951686131158</v>
      </c>
      <c r="D2855">
        <v>91.291854858397997</v>
      </c>
      <c r="E2855">
        <v>126.41546630859</v>
      </c>
      <c r="F2855">
        <v>167.03207397461</v>
      </c>
      <c r="G2855">
        <v>196.60554504395</v>
      </c>
      <c r="H2855">
        <v>238.04942321777</v>
      </c>
      <c r="I2855" s="10">
        <f>IFERROR(EXP(TREND(LN($D$1:$H$1),LN(D2855:H2855),LN(Calculations!$B$2))),0)</f>
        <v>6.2496715486926008E-2</v>
      </c>
    </row>
    <row r="2856" spans="1:9" x14ac:dyDescent="0.35">
      <c r="A2856">
        <v>-89</v>
      </c>
      <c r="B2856">
        <v>16.5</v>
      </c>
      <c r="C2856">
        <f>ASIN(SQRT((SIN(RADIANS(PARAMETERS!$D$8-B2856)/2)*SIN(RADIANS(PARAMETERS!$D$8-B2856)/2))+(COS(RADIANS(B2856))*COS(RADIANS(PARAMETERS!$D$8))*SIN(RADIANS(PARAMETERS!$D$9-A2856)/2)*SIN(RADIANS(PARAMETERS!$D$9-A2856)/2))))*2*3958.756</f>
        <v>1883.8878174501206</v>
      </c>
      <c r="D2856">
        <v>111.20198059082</v>
      </c>
      <c r="E2856">
        <v>149.16934204102</v>
      </c>
      <c r="F2856">
        <v>196.6337890625</v>
      </c>
      <c r="G2856">
        <v>232.61245727539</v>
      </c>
      <c r="H2856">
        <v>283.30950927734</v>
      </c>
      <c r="I2856" s="10">
        <f>IFERROR(EXP(TREND(LN($D$1:$H$1),LN(D2856:H2856),LN(Calculations!$B$2))),0)</f>
        <v>0.10555587081053863</v>
      </c>
    </row>
    <row r="2857" spans="1:9" x14ac:dyDescent="0.35">
      <c r="A2857">
        <v>-88.5</v>
      </c>
      <c r="B2857">
        <v>16.5</v>
      </c>
      <c r="C2857">
        <f>ASIN(SQRT((SIN(RADIANS(PARAMETERS!$D$8-B2857)/2)*SIN(RADIANS(PARAMETERS!$D$8-B2857)/2))+(COS(RADIANS(B2857))*COS(RADIANS(PARAMETERS!$D$8))*SIN(RADIANS(PARAMETERS!$D$9-A2857)/2)*SIN(RADIANS(PARAMETERS!$D$9-A2857)/2))))*2*3958.756</f>
        <v>1850.7784513899724</v>
      </c>
      <c r="D2857">
        <v>130.66255187988</v>
      </c>
      <c r="E2857">
        <v>164.87129211426</v>
      </c>
      <c r="F2857">
        <v>216.04917907715</v>
      </c>
      <c r="G2857">
        <v>254.66174316406</v>
      </c>
      <c r="H2857">
        <v>304.51129150391</v>
      </c>
      <c r="I2857" s="10">
        <f>IFERROR(EXP(TREND(LN($D$1:$H$1),LN(D2857:H2857),LN(Calculations!$B$2))),0)</f>
        <v>0.21026279875096024</v>
      </c>
    </row>
    <row r="2858" spans="1:9" x14ac:dyDescent="0.35">
      <c r="A2858">
        <v>-88</v>
      </c>
      <c r="B2858">
        <v>16.5</v>
      </c>
      <c r="C2858">
        <f>ASIN(SQRT((SIN(RADIANS(PARAMETERS!$D$8-B2858)/2)*SIN(RADIANS(PARAMETERS!$D$8-B2858)/2))+(COS(RADIANS(B2858))*COS(RADIANS(PARAMETERS!$D$8))*SIN(RADIANS(PARAMETERS!$D$9-A2858)/2)*SIN(RADIANS(PARAMETERS!$D$9-A2858)/2))))*2*3958.756</f>
        <v>1817.6671794547226</v>
      </c>
      <c r="D2858">
        <v>143.01652526855</v>
      </c>
      <c r="E2858">
        <v>179.7116394043</v>
      </c>
      <c r="F2858">
        <v>234.66795349121</v>
      </c>
      <c r="G2858">
        <v>276.01599121094</v>
      </c>
      <c r="H2858">
        <v>320.56121826172</v>
      </c>
      <c r="I2858" s="10">
        <f>IFERROR(EXP(TREND(LN($D$1:$H$1),LN(D2858:H2858),LN(Calculations!$B$2))),0)</f>
        <v>0.31852812050822005</v>
      </c>
    </row>
    <row r="2859" spans="1:9" x14ac:dyDescent="0.35">
      <c r="A2859">
        <v>-90</v>
      </c>
      <c r="B2859">
        <v>17</v>
      </c>
      <c r="C2859">
        <f>ASIN(SQRT((SIN(RADIANS(PARAMETERS!$D$8-B2859)/2)*SIN(RADIANS(PARAMETERS!$D$8-B2859)/2))+(COS(RADIANS(B2859))*COS(RADIANS(PARAMETERS!$D$8))*SIN(RADIANS(PARAMETERS!$D$9-A2859)/2)*SIN(RADIANS(PARAMETERS!$D$9-A2859)/2))))*2*3958.756</f>
        <v>1949.1841112563982</v>
      </c>
      <c r="D2859">
        <v>48.902908325195</v>
      </c>
      <c r="E2859">
        <v>66.915016174315994</v>
      </c>
      <c r="F2859">
        <v>92.239959716797003</v>
      </c>
      <c r="G2859">
        <v>112.12538909912</v>
      </c>
      <c r="H2859">
        <v>140.96801757813</v>
      </c>
      <c r="I2859" s="10">
        <f>IFERROR(EXP(TREND(LN($D$1:$H$1),LN(D2859:H2859),LN(Calculations!$B$2))),0)</f>
        <v>1.1779589910715696E-2</v>
      </c>
    </row>
    <row r="2860" spans="1:9" x14ac:dyDescent="0.35">
      <c r="A2860">
        <v>-89.5</v>
      </c>
      <c r="B2860">
        <v>17</v>
      </c>
      <c r="C2860">
        <f>ASIN(SQRT((SIN(RADIANS(PARAMETERS!$D$8-B2860)/2)*SIN(RADIANS(PARAMETERS!$D$8-B2860)/2))+(COS(RADIANS(B2860))*COS(RADIANS(PARAMETERS!$D$8))*SIN(RADIANS(PARAMETERS!$D$9-A2860)/2)*SIN(RADIANS(PARAMETERS!$D$9-A2860)/2))))*2*3958.756</f>
        <v>1916.1519002330963</v>
      </c>
      <c r="D2860">
        <v>48.43323135376</v>
      </c>
      <c r="E2860">
        <v>65.017959594727003</v>
      </c>
      <c r="F2860">
        <v>86.187301635742003</v>
      </c>
      <c r="G2860">
        <v>102.30501556396</v>
      </c>
      <c r="H2860">
        <v>125.10089111328</v>
      </c>
      <c r="I2860" s="10">
        <f>IFERROR(EXP(TREND(LN($D$1:$H$1),LN(D2860:H2860),LN(Calculations!$B$2))),0)</f>
        <v>1.3250121546748648E-2</v>
      </c>
    </row>
    <row r="2861" spans="1:9" x14ac:dyDescent="0.35">
      <c r="A2861">
        <v>-89</v>
      </c>
      <c r="B2861">
        <v>17</v>
      </c>
      <c r="C2861">
        <f>ASIN(SQRT((SIN(RADIANS(PARAMETERS!$D$8-B2861)/2)*SIN(RADIANS(PARAMETERS!$D$8-B2861)/2))+(COS(RADIANS(B2861))*COS(RADIANS(PARAMETERS!$D$8))*SIN(RADIANS(PARAMETERS!$D$9-A2861)/2)*SIN(RADIANS(PARAMETERS!$D$9-A2861)/2))))*2*3958.756</f>
        <v>1883.1184675209149</v>
      </c>
      <c r="D2861">
        <v>61.126598358153998</v>
      </c>
      <c r="E2861">
        <v>79.185241699219006</v>
      </c>
      <c r="F2861">
        <v>107.14468383789</v>
      </c>
      <c r="G2861">
        <v>128.77973937988</v>
      </c>
      <c r="H2861">
        <v>154.29389953613</v>
      </c>
      <c r="I2861" s="10">
        <f>IFERROR(EXP(TREND(LN($D$1:$H$1),LN(D2861:H2861),LN(Calculations!$B$2))),0)</f>
        <v>2.2909668086251653E-2</v>
      </c>
    </row>
    <row r="2862" spans="1:9" x14ac:dyDescent="0.35">
      <c r="A2862">
        <v>-88.5</v>
      </c>
      <c r="B2862">
        <v>17</v>
      </c>
      <c r="C2862">
        <f>ASIN(SQRT((SIN(RADIANS(PARAMETERS!$D$8-B2862)/2)*SIN(RADIANS(PARAMETERS!$D$8-B2862)/2))+(COS(RADIANS(B2862))*COS(RADIANS(PARAMETERS!$D$8))*SIN(RADIANS(PARAMETERS!$D$9-A2862)/2)*SIN(RADIANS(PARAMETERS!$D$9-A2862)/2))))*2*3958.756</f>
        <v>1850.0839737862502</v>
      </c>
      <c r="D2862">
        <v>82.476181030272997</v>
      </c>
      <c r="E2862">
        <v>113.95706176758</v>
      </c>
      <c r="F2862">
        <v>156.3625793457</v>
      </c>
      <c r="G2862">
        <v>185.43476867676</v>
      </c>
      <c r="H2862">
        <v>226.51174926758</v>
      </c>
      <c r="I2862" s="10">
        <f>IFERROR(EXP(TREND(LN($D$1:$H$1),LN(D2862:H2862),LN(Calculations!$B$2))),0)</f>
        <v>4.1763553579603124E-2</v>
      </c>
    </row>
    <row r="2863" spans="1:9" x14ac:dyDescent="0.35">
      <c r="A2863">
        <v>-88</v>
      </c>
      <c r="B2863">
        <v>17</v>
      </c>
      <c r="C2863">
        <f>ASIN(SQRT((SIN(RADIANS(PARAMETERS!$D$8-B2863)/2)*SIN(RADIANS(PARAMETERS!$D$8-B2863)/2))+(COS(RADIANS(B2863))*COS(RADIANS(PARAMETERS!$D$8))*SIN(RADIANS(PARAMETERS!$D$9-A2863)/2)*SIN(RADIANS(PARAMETERS!$D$9-A2863)/2))))*2*3958.756</f>
        <v>1817.0485864711281</v>
      </c>
      <c r="D2863">
        <v>101.57233428955</v>
      </c>
      <c r="E2863">
        <v>138.6088104248</v>
      </c>
      <c r="F2863">
        <v>180.78617858887</v>
      </c>
      <c r="G2863">
        <v>212.49055480957</v>
      </c>
      <c r="H2863">
        <v>256.85134887695</v>
      </c>
      <c r="I2863" s="10">
        <f>IFERROR(EXP(TREND(LN($D$1:$H$1),LN(D2863:H2863),LN(Calculations!$B$2))),0)</f>
        <v>8.9050432170661206E-2</v>
      </c>
    </row>
    <row r="2864" spans="1:9" x14ac:dyDescent="0.35">
      <c r="A2864">
        <v>-90</v>
      </c>
      <c r="B2864">
        <v>17.5</v>
      </c>
      <c r="C2864">
        <f>ASIN(SQRT((SIN(RADIANS(PARAMETERS!$D$8-B2864)/2)*SIN(RADIANS(PARAMETERS!$D$8-B2864)/2))+(COS(RADIANS(B2864))*COS(RADIANS(PARAMETERS!$D$8))*SIN(RADIANS(PARAMETERS!$D$9-A2864)/2)*SIN(RADIANS(PARAMETERS!$D$9-A2864)/2))))*2*3958.756</f>
        <v>1948.8295877254577</v>
      </c>
      <c r="D2864">
        <v>29.868141174316001</v>
      </c>
      <c r="E2864">
        <v>39.196231842041001</v>
      </c>
      <c r="F2864">
        <v>53.844169616698998</v>
      </c>
      <c r="G2864">
        <v>64.329170227050994</v>
      </c>
      <c r="H2864">
        <v>78.335632324219006</v>
      </c>
      <c r="I2864" s="10">
        <f>IFERROR(EXP(TREND(LN($D$1:$H$1),LN(D2864:H2864),LN(Calculations!$B$2))),0)</f>
        <v>3.9857204935420682E-3</v>
      </c>
    </row>
    <row r="2865" spans="1:9" x14ac:dyDescent="0.35">
      <c r="A2865">
        <v>-89.5</v>
      </c>
      <c r="B2865">
        <v>17.5</v>
      </c>
      <c r="C2865">
        <f>ASIN(SQRT((SIN(RADIANS(PARAMETERS!$D$8-B2865)/2)*SIN(RADIANS(PARAMETERS!$D$8-B2865)/2))+(COS(RADIANS(B2865))*COS(RADIANS(PARAMETERS!$D$8))*SIN(RADIANS(PARAMETERS!$D$9-A2865)/2)*SIN(RADIANS(PARAMETERS!$D$9-A2865)/2))))*2*3958.756</f>
        <v>1915.881869980243</v>
      </c>
      <c r="D2865">
        <v>29.360664367676002</v>
      </c>
      <c r="E2865">
        <v>37.750667572021001</v>
      </c>
      <c r="F2865">
        <v>50.634677886962997</v>
      </c>
      <c r="G2865">
        <v>60.011341094971002</v>
      </c>
      <c r="H2865">
        <v>70.731628417969006</v>
      </c>
      <c r="I2865" s="10">
        <f>IFERROR(EXP(TREND(LN($D$1:$H$1),LN(D2865:H2865),LN(Calculations!$B$2))),0)</f>
        <v>3.8299074977678044E-3</v>
      </c>
    </row>
    <row r="2866" spans="1:9" x14ac:dyDescent="0.35">
      <c r="A2866">
        <v>-89</v>
      </c>
      <c r="B2866">
        <v>17.5</v>
      </c>
      <c r="C2866">
        <f>ASIN(SQRT((SIN(RADIANS(PARAMETERS!$D$8-B2866)/2)*SIN(RADIANS(PARAMETERS!$D$8-B2866)/2))+(COS(RADIANS(B2866))*COS(RADIANS(PARAMETERS!$D$8))*SIN(RADIANS(PARAMETERS!$D$9-A2866)/2)*SIN(RADIANS(PARAMETERS!$D$9-A2866)/2))))*2*3958.756</f>
        <v>1882.9341950951941</v>
      </c>
      <c r="D2866">
        <v>33.244514465332003</v>
      </c>
      <c r="E2866">
        <v>43.487205505371001</v>
      </c>
      <c r="F2866">
        <v>59.136245727538999</v>
      </c>
      <c r="G2866">
        <v>67.928344726562997</v>
      </c>
      <c r="H2866">
        <v>79.925636291504006</v>
      </c>
      <c r="I2866" s="10">
        <f>IFERROR(EXP(TREND(LN($D$1:$H$1),LN(D2866:H2866),LN(Calculations!$B$2))),0)</f>
        <v>5.4229921561903338E-3</v>
      </c>
    </row>
    <row r="2867" spans="1:9" x14ac:dyDescent="0.35">
      <c r="A2867">
        <v>-88.5</v>
      </c>
      <c r="B2867">
        <v>17.5</v>
      </c>
      <c r="C2867">
        <f>ASIN(SQRT((SIN(RADIANS(PARAMETERS!$D$8-B2867)/2)*SIN(RADIANS(PARAMETERS!$D$8-B2867)/2))+(COS(RADIANS(B2867))*COS(RADIANS(PARAMETERS!$D$8))*SIN(RADIANS(PARAMETERS!$D$9-A2867)/2)*SIN(RADIANS(PARAMETERS!$D$9-A2867)/2))))*2*3958.756</f>
        <v>1849.9867976621306</v>
      </c>
      <c r="D2867">
        <v>40.97936630249</v>
      </c>
      <c r="E2867">
        <v>55.48770904541</v>
      </c>
      <c r="F2867">
        <v>71.633544921875</v>
      </c>
      <c r="G2867">
        <v>82.911972045897997</v>
      </c>
      <c r="H2867">
        <v>98.430274963379006</v>
      </c>
      <c r="I2867" s="10">
        <f>IFERROR(EXP(TREND(LN($D$1:$H$1),LN(D2867:H2867),LN(Calculations!$B$2))),0)</f>
        <v>9.7702178518785914E-3</v>
      </c>
    </row>
    <row r="2868" spans="1:9" x14ac:dyDescent="0.35">
      <c r="A2868">
        <v>-88</v>
      </c>
      <c r="B2868">
        <v>17.5</v>
      </c>
      <c r="C2868">
        <f>ASIN(SQRT((SIN(RADIANS(PARAMETERS!$D$8-B2868)/2)*SIN(RADIANS(PARAMETERS!$D$8-B2868)/2))+(COS(RADIANS(B2868))*COS(RADIANS(PARAMETERS!$D$8))*SIN(RADIANS(PARAMETERS!$D$9-A2868)/2)*SIN(RADIANS(PARAMETERS!$D$9-A2868)/2))))*2*3958.756</f>
        <v>1817.0399242507822</v>
      </c>
      <c r="D2868">
        <v>56.155860900878999</v>
      </c>
      <c r="E2868">
        <v>71.924118041992003</v>
      </c>
      <c r="F2868">
        <v>94.611930847167997</v>
      </c>
      <c r="G2868">
        <v>111.78125</v>
      </c>
      <c r="H2868">
        <v>134.69206237793</v>
      </c>
      <c r="I2868" s="10">
        <f>IFERROR(EXP(TREND(LN($D$1:$H$1),LN(D2868:H2868),LN(Calculations!$B$2))),0)</f>
        <v>2.0708713851486364E-2</v>
      </c>
    </row>
    <row r="2869" spans="1:9" x14ac:dyDescent="0.35">
      <c r="A2869">
        <v>-90</v>
      </c>
      <c r="B2869">
        <v>18</v>
      </c>
      <c r="C2869">
        <f>ASIN(SQRT((SIN(RADIANS(PARAMETERS!$D$8-B2869)/2)*SIN(RADIANS(PARAMETERS!$D$8-B2869)/2))+(COS(RADIANS(B2869))*COS(RADIANS(PARAMETERS!$D$8))*SIN(RADIANS(PARAMETERS!$D$9-A2869)/2)*SIN(RADIANS(PARAMETERS!$D$9-A2869)/2))))*2*3958.756</f>
        <v>1949.0371365675078</v>
      </c>
      <c r="D2869">
        <v>19.189804077148001</v>
      </c>
      <c r="E2869">
        <v>26.20139503479</v>
      </c>
      <c r="F2869">
        <v>34.693450927733998</v>
      </c>
      <c r="G2869">
        <v>41.153335571288999</v>
      </c>
      <c r="H2869">
        <v>50.282981872558999</v>
      </c>
      <c r="I2869" s="10">
        <f>IFERROR(EXP(TREND(LN($D$1:$H$1),LN(D2869:H2869),LN(Calculations!$B$2))),0)</f>
        <v>1.4318136455513659E-3</v>
      </c>
    </row>
    <row r="2870" spans="1:9" x14ac:dyDescent="0.35">
      <c r="A2870">
        <v>-89.5</v>
      </c>
      <c r="B2870">
        <v>18</v>
      </c>
      <c r="C2870">
        <f>ASIN(SQRT((SIN(RADIANS(PARAMETERS!$D$8-B2870)/2)*SIN(RADIANS(PARAMETERS!$D$8-B2870)/2))+(COS(RADIANS(B2870))*COS(RADIANS(PARAMETERS!$D$8))*SIN(RADIANS(PARAMETERS!$D$9-A2870)/2)*SIN(RADIANS(PARAMETERS!$D$9-A2870)/2))))*2*3958.756</f>
        <v>1916.1853215266647</v>
      </c>
      <c r="D2870">
        <v>18.681373596191001</v>
      </c>
      <c r="E2870">
        <v>25.261745452881001</v>
      </c>
      <c r="F2870">
        <v>32.485530853271001</v>
      </c>
      <c r="G2870">
        <v>37.707885742187997</v>
      </c>
      <c r="H2870">
        <v>44.915924072266002</v>
      </c>
      <c r="I2870" s="10">
        <f>IFERROR(EXP(TREND(LN($D$1:$H$1),LN(D2870:H2870),LN(Calculations!$B$2))),0)</f>
        <v>1.2261192277277001E-3</v>
      </c>
    </row>
    <row r="2871" spans="1:9" x14ac:dyDescent="0.35">
      <c r="A2871">
        <v>-89</v>
      </c>
      <c r="B2871">
        <v>18</v>
      </c>
      <c r="C2871">
        <f>ASIN(SQRT((SIN(RADIANS(PARAMETERS!$D$8-B2871)/2)*SIN(RADIANS(PARAMETERS!$D$8-B2871)/2))+(COS(RADIANS(B2871))*COS(RADIANS(PARAMETERS!$D$8))*SIN(RADIANS(PARAMETERS!$D$9-A2871)/2)*SIN(RADIANS(PARAMETERS!$D$9-A2871)/2))))*2*3958.756</f>
        <v>1883.3351727860368</v>
      </c>
      <c r="D2871">
        <v>21.22110748291</v>
      </c>
      <c r="E2871">
        <v>28.223331451416001</v>
      </c>
      <c r="F2871">
        <v>36.493106842041001</v>
      </c>
      <c r="G2871">
        <v>42.666904449462997</v>
      </c>
      <c r="H2871">
        <v>51.255611419677997</v>
      </c>
      <c r="I2871" s="10">
        <f>IFERROR(EXP(TREND(LN($D$1:$H$1),LN(D2871:H2871),LN(Calculations!$B$2))),0)</f>
        <v>1.6884897187184761E-3</v>
      </c>
    </row>
    <row r="2872" spans="1:9" x14ac:dyDescent="0.35">
      <c r="A2872">
        <v>-88.5</v>
      </c>
      <c r="B2872">
        <v>18</v>
      </c>
      <c r="C2872">
        <f>ASIN(SQRT((SIN(RADIANS(PARAMETERS!$D$8-B2872)/2)*SIN(RADIANS(PARAMETERS!$D$8-B2872)/2))+(COS(RADIANS(B2872))*COS(RADIANS(PARAMETERS!$D$8))*SIN(RADIANS(PARAMETERS!$D$9-A2872)/2)*SIN(RADIANS(PARAMETERS!$D$9-A2872)/2))))*2*3958.756</f>
        <v>1850.4870175620451</v>
      </c>
      <c r="D2872">
        <v>26.55565071106</v>
      </c>
      <c r="E2872">
        <v>33.779682159423999</v>
      </c>
      <c r="F2872">
        <v>44.744007110596002</v>
      </c>
      <c r="G2872">
        <v>53.086910247802997</v>
      </c>
      <c r="H2872">
        <v>63.550064086913999</v>
      </c>
      <c r="I2872" s="10">
        <f>IFERROR(EXP(TREND(LN($D$1:$H$1),LN(D2872:H2872),LN(Calculations!$B$2))),0)</f>
        <v>2.9011208070734125E-3</v>
      </c>
    </row>
    <row r="2873" spans="1:9" x14ac:dyDescent="0.35">
      <c r="A2873">
        <v>-88</v>
      </c>
      <c r="B2873">
        <v>18</v>
      </c>
      <c r="C2873">
        <f>ASIN(SQRT((SIN(RADIANS(PARAMETERS!$D$8-B2873)/2)*SIN(RADIANS(PARAMETERS!$D$8-B2873)/2))+(COS(RADIANS(B2873))*COS(RADIANS(PARAMETERS!$D$8))*SIN(RADIANS(PARAMETERS!$D$9-A2873)/2)*SIN(RADIANS(PARAMETERS!$D$9-A2873)/2))))*2*3958.756</f>
        <v>1817.6412015520052</v>
      </c>
      <c r="D2873">
        <v>31.832832336426002</v>
      </c>
      <c r="E2873">
        <v>41.162914276122997</v>
      </c>
      <c r="F2873">
        <v>55.579875946045</v>
      </c>
      <c r="G2873">
        <v>64.073509216309006</v>
      </c>
      <c r="H2873">
        <v>74.541221618652003</v>
      </c>
      <c r="I2873" s="10">
        <f>IFERROR(EXP(TREND(LN($D$1:$H$1),LN(D2873:H2873),LN(Calculations!$B$2))),0)</f>
        <v>4.8458635749417762E-3</v>
      </c>
    </row>
    <row r="2874" spans="1:9" x14ac:dyDescent="0.35">
      <c r="A2874">
        <v>-90</v>
      </c>
      <c r="B2874">
        <v>18.5</v>
      </c>
      <c r="C2874">
        <f>ASIN(SQRT((SIN(RADIANS(PARAMETERS!$D$8-B2874)/2)*SIN(RADIANS(PARAMETERS!$D$8-B2874)/2))+(COS(RADIANS(B2874))*COS(RADIANS(PARAMETERS!$D$8))*SIN(RADIANS(PARAMETERS!$D$9-A2874)/2)*SIN(RADIANS(PARAMETERS!$D$9-A2874)/2))))*2*3958.756</f>
        <v>1949.8065772341863</v>
      </c>
      <c r="D2874">
        <v>13.471446990966999</v>
      </c>
      <c r="E2874">
        <v>17.62939453125</v>
      </c>
      <c r="F2874">
        <v>24.138742446898998</v>
      </c>
      <c r="G2874">
        <v>28.601104736328001</v>
      </c>
      <c r="H2874">
        <v>34.433071136475</v>
      </c>
      <c r="I2874" s="10">
        <f>IFERROR(EXP(TREND(LN($D$1:$H$1),LN(D2874:H2874),LN(Calculations!$B$2))),0)</f>
        <v>5.840845962863853E-4</v>
      </c>
    </row>
    <row r="2875" spans="1:9" x14ac:dyDescent="0.35">
      <c r="A2875">
        <v>-89.5</v>
      </c>
      <c r="B2875">
        <v>18.5</v>
      </c>
      <c r="C2875">
        <f>ASIN(SQRT((SIN(RADIANS(PARAMETERS!$D$8-B2875)/2)*SIN(RADIANS(PARAMETERS!$D$8-B2875)/2))+(COS(RADIANS(B2875))*COS(RADIANS(PARAMETERS!$D$8))*SIN(RADIANS(PARAMETERS!$D$9-A2875)/2)*SIN(RADIANS(PARAMETERS!$D$9-A2875)/2))))*2*3958.756</f>
        <v>1917.0619810508017</v>
      </c>
      <c r="D2875">
        <v>13.87922668457</v>
      </c>
      <c r="E2875">
        <v>18.389514923096002</v>
      </c>
      <c r="F2875">
        <v>25.546703338623001</v>
      </c>
      <c r="G2875">
        <v>30.635139465331999</v>
      </c>
      <c r="H2875">
        <v>37.870555877686002</v>
      </c>
      <c r="I2875" s="10">
        <f>IFERROR(EXP(TREND(LN($D$1:$H$1),LN(D2875:H2875),LN(Calculations!$B$2))),0)</f>
        <v>6.9637069475200471E-4</v>
      </c>
    </row>
    <row r="2876" spans="1:9" x14ac:dyDescent="0.35">
      <c r="A2876">
        <v>-89</v>
      </c>
      <c r="B2876">
        <v>18.5</v>
      </c>
      <c r="C2876">
        <f>ASIN(SQRT((SIN(RADIANS(PARAMETERS!$D$8-B2876)/2)*SIN(RADIANS(PARAMETERS!$D$8-B2876)/2))+(COS(RADIANS(B2876))*COS(RADIANS(PARAMETERS!$D$8))*SIN(RADIANS(PARAMETERS!$D$9-A2876)/2)*SIN(RADIANS(PARAMETERS!$D$9-A2876)/2))))*2*3958.756</f>
        <v>1884.321025072788</v>
      </c>
      <c r="D2876">
        <v>16.105886459351002</v>
      </c>
      <c r="E2876">
        <v>22.213836669921999</v>
      </c>
      <c r="F2876">
        <v>32.058376312256001</v>
      </c>
      <c r="G2876">
        <v>39.930839538573998</v>
      </c>
      <c r="H2876">
        <v>51.666778564452997</v>
      </c>
      <c r="I2876" s="10">
        <f>IFERROR(EXP(TREND(LN($D$1:$H$1),LN(D2876:H2876),LN(Calculations!$B$2))),0)</f>
        <v>1.1716623769472345E-3</v>
      </c>
    </row>
    <row r="2877" spans="1:9" x14ac:dyDescent="0.35">
      <c r="A2877">
        <v>-88.5</v>
      </c>
      <c r="B2877">
        <v>18.5</v>
      </c>
      <c r="C2877">
        <f>ASIN(SQRT((SIN(RADIANS(PARAMETERS!$D$8-B2877)/2)*SIN(RADIANS(PARAMETERS!$D$8-B2877)/2))+(COS(RADIANS(B2877))*COS(RADIANS(PARAMETERS!$D$8))*SIN(RADIANS(PARAMETERS!$D$9-A2877)/2)*SIN(RADIANS(PARAMETERS!$D$9-A2877)/2))))*2*3958.756</f>
        <v>1851.5841470244072</v>
      </c>
      <c r="D2877">
        <v>18.812704086303999</v>
      </c>
      <c r="E2877">
        <v>26.349258422851999</v>
      </c>
      <c r="F2877">
        <v>37.080410003662003</v>
      </c>
      <c r="G2877">
        <v>45.644840240478999</v>
      </c>
      <c r="H2877">
        <v>58.259700775146001</v>
      </c>
      <c r="I2877" s="10">
        <f>IFERROR(EXP(TREND(LN($D$1:$H$1),LN(D2877:H2877),LN(Calculations!$B$2))),0)</f>
        <v>1.5743211010125948E-3</v>
      </c>
    </row>
    <row r="2878" spans="1:9" x14ac:dyDescent="0.35">
      <c r="A2878">
        <v>-88</v>
      </c>
      <c r="B2878">
        <v>18.5</v>
      </c>
      <c r="C2878">
        <f>ASIN(SQRT((SIN(RADIANS(PARAMETERS!$D$8-B2878)/2)*SIN(RADIANS(PARAMETERS!$D$8-B2878)/2))+(COS(RADIANS(B2878))*COS(RADIANS(PARAMETERS!$D$8))*SIN(RADIANS(PARAMETERS!$D$9-A2878)/2)*SIN(RADIANS(PARAMETERS!$D$9-A2878)/2))))*2*3958.756</f>
        <v>1818.8518108223432</v>
      </c>
      <c r="D2878">
        <v>21.86226272583</v>
      </c>
      <c r="E2878">
        <v>29.606315612793001</v>
      </c>
      <c r="F2878">
        <v>40.030178070067997</v>
      </c>
      <c r="G2878">
        <v>48.091449737548999</v>
      </c>
      <c r="H2878">
        <v>59.705238342285</v>
      </c>
      <c r="I2878" s="10">
        <f>IFERROR(EXP(TREND(LN($D$1:$H$1),LN(D2878:H2878),LN(Calculations!$B$2))),0)</f>
        <v>1.9791511571608544E-3</v>
      </c>
    </row>
  </sheetData>
  <pageMargins left="0.7" right="0.7" top="0.75" bottom="0.75" header="0.3" footer="0.3"/>
  <pageSetup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K12371"/>
  <sheetViews>
    <sheetView workbookViewId="0">
      <selection activeCell="D1" sqref="D1"/>
    </sheetView>
  </sheetViews>
  <sheetFormatPr defaultColWidth="8.81640625" defaultRowHeight="14.5" x14ac:dyDescent="0.35"/>
  <cols>
    <col min="2" max="2" width="12.1796875" bestFit="1" customWidth="1"/>
    <col min="3" max="4" width="12.6328125" bestFit="1" customWidth="1"/>
  </cols>
  <sheetData>
    <row r="1" spans="1:11" x14ac:dyDescent="0.35">
      <c r="F1" s="3">
        <f>1/50</f>
        <v>0.02</v>
      </c>
      <c r="G1" s="3">
        <f>1/100</f>
        <v>0.01</v>
      </c>
      <c r="H1" s="3">
        <f>1/250</f>
        <v>4.0000000000000001E-3</v>
      </c>
      <c r="I1" s="3">
        <f>1/500</f>
        <v>2E-3</v>
      </c>
      <c r="J1" s="3">
        <f>1/1000</f>
        <v>1E-3</v>
      </c>
    </row>
    <row r="2" spans="1:11" x14ac:dyDescent="0.35">
      <c r="F2" t="s">
        <v>9</v>
      </c>
      <c r="G2" t="s">
        <v>10</v>
      </c>
      <c r="H2" t="s">
        <v>11</v>
      </c>
      <c r="I2" t="s">
        <v>12</v>
      </c>
      <c r="J2" t="s">
        <v>13</v>
      </c>
    </row>
    <row r="3" spans="1:11" x14ac:dyDescent="0.35">
      <c r="A3" t="s">
        <v>934</v>
      </c>
      <c r="B3" s="1"/>
      <c r="C3" t="s">
        <v>0</v>
      </c>
      <c r="D3" t="s">
        <v>1</v>
      </c>
      <c r="E3" t="s">
        <v>23</v>
      </c>
      <c r="F3" t="s">
        <v>8</v>
      </c>
      <c r="G3" t="s">
        <v>8</v>
      </c>
      <c r="H3" t="s">
        <v>8</v>
      </c>
      <c r="I3" t="s">
        <v>8</v>
      </c>
      <c r="J3" t="s">
        <v>8</v>
      </c>
      <c r="K3" t="s">
        <v>22</v>
      </c>
    </row>
    <row r="4" spans="1:11" x14ac:dyDescent="0.35">
      <c r="A4">
        <v>1</v>
      </c>
      <c r="B4" t="str">
        <f>MROUND(D4,1)&amp;MROUND(C4,-0.5)</f>
        <v>9-50</v>
      </c>
      <c r="C4">
        <v>-50.037080582435998</v>
      </c>
      <c r="D4">
        <v>9.0318350366284008</v>
      </c>
      <c r="E4">
        <f>ASIN(SQRT((SIN(RADIANS(PARAMETERS!$D$8-D4)/2)*SIN(RADIANS(PARAMETERS!$D$8-D4)/2))+(COS(RADIANS(D4))*COS(RADIANS(PARAMETERS!$D$8))*SIN(RADIANS(PARAMETERS!$D$9-C4)/2)*SIN(RADIANS(PARAMETERS!$D$9-C4)/2))))*2*3958.756</f>
        <v>840.82503002135809</v>
      </c>
      <c r="F4">
        <v>58.660659790038999</v>
      </c>
      <c r="G4">
        <v>78.623878479004006</v>
      </c>
      <c r="H4">
        <v>109.82215881348</v>
      </c>
      <c r="I4">
        <v>137.21437072754</v>
      </c>
      <c r="J4">
        <v>165.86799621582</v>
      </c>
      <c r="K4" s="6">
        <f>IFERROR(EXP(TREND(LN($F$1:$J$1),LN(F4:J4),LN(Calculations!$B$3))),0)</f>
        <v>1.4868957870287085E-3</v>
      </c>
    </row>
    <row r="5" spans="1:11" x14ac:dyDescent="0.35">
      <c r="A5">
        <v>2</v>
      </c>
      <c r="B5" t="str">
        <f t="shared" ref="B5:B68" si="0">MROUND(D5,1)&amp;MROUND(C5,-0.5)</f>
        <v>9-50.5</v>
      </c>
      <c r="C5">
        <v>-50.308401917337001</v>
      </c>
      <c r="D5">
        <v>9.0318350366284008</v>
      </c>
      <c r="E5">
        <f>ASIN(SQRT((SIN(RADIANS(PARAMETERS!$D$8-D5)/2)*SIN(RADIANS(PARAMETERS!$D$8-D5)/2))+(COS(RADIANS(D5))*COS(RADIANS(PARAMETERS!$D$8))*SIN(RADIANS(PARAMETERS!$D$9-C5)/2)*SIN(RADIANS(PARAMETERS!$D$9-C5)/2))))*2*3958.756</f>
        <v>825.30290158905473</v>
      </c>
      <c r="F5">
        <v>58.46475982666</v>
      </c>
      <c r="G5">
        <v>78.349761962890994</v>
      </c>
      <c r="H5">
        <v>109.51907348633</v>
      </c>
      <c r="I5">
        <v>136.96632385254</v>
      </c>
      <c r="J5">
        <v>165.72424316406</v>
      </c>
      <c r="K5" s="6">
        <f>IFERROR(EXP(TREND(LN($F$1:$J$1),LN(F5:J5),LN(Calculations!$B$3))),0)</f>
        <v>1.4802398455853413E-3</v>
      </c>
    </row>
    <row r="6" spans="1:11" x14ac:dyDescent="0.35">
      <c r="A6">
        <v>3</v>
      </c>
      <c r="B6" t="str">
        <f t="shared" si="0"/>
        <v>9-50.5</v>
      </c>
      <c r="C6">
        <v>-50.579723252237997</v>
      </c>
      <c r="D6">
        <v>9.0318350366284008</v>
      </c>
      <c r="E6">
        <f>ASIN(SQRT((SIN(RADIANS(PARAMETERS!$D$8-D6)/2)*SIN(RADIANS(PARAMETERS!$D$8-D6)/2))+(COS(RADIANS(D6))*COS(RADIANS(PARAMETERS!$D$8))*SIN(RADIANS(PARAMETERS!$D$9-C6)/2)*SIN(RADIANS(PARAMETERS!$D$9-C6)/2))))*2*3958.756</f>
        <v>809.89694940693369</v>
      </c>
      <c r="F6">
        <v>58.279140472412003</v>
      </c>
      <c r="G6">
        <v>78.086204528809006</v>
      </c>
      <c r="H6">
        <v>109.23326873779</v>
      </c>
      <c r="I6">
        <v>136.75328063965</v>
      </c>
      <c r="J6">
        <v>165.62979125977</v>
      </c>
      <c r="K6" s="6">
        <f>IFERROR(EXP(TREND(LN($F$1:$J$1),LN(F6:J6),LN(Calculations!$B$3))),0)</f>
        <v>1.4746906801545016E-3</v>
      </c>
    </row>
    <row r="7" spans="1:11" x14ac:dyDescent="0.35">
      <c r="A7">
        <v>4</v>
      </c>
      <c r="B7" t="str">
        <f t="shared" si="0"/>
        <v>9-51</v>
      </c>
      <c r="C7">
        <v>-50.851044587139</v>
      </c>
      <c r="D7">
        <v>9.0318350366284008</v>
      </c>
      <c r="E7">
        <f>ASIN(SQRT((SIN(RADIANS(PARAMETERS!$D$8-D7)/2)*SIN(RADIANS(PARAMETERS!$D$8-D7)/2))+(COS(RADIANS(D7))*COS(RADIANS(PARAMETERS!$D$8))*SIN(RADIANS(PARAMETERS!$D$9-C7)/2)*SIN(RADIANS(PARAMETERS!$D$9-C7)/2))))*2*3958.756</f>
        <v>794.6139470794493</v>
      </c>
      <c r="F7">
        <v>58.112106323242003</v>
      </c>
      <c r="G7">
        <v>77.849685668945</v>
      </c>
      <c r="H7">
        <v>108.98778533936</v>
      </c>
      <c r="I7">
        <v>136.59814453125</v>
      </c>
      <c r="J7">
        <v>165.61181640625</v>
      </c>
      <c r="K7" s="6">
        <f>IFERROR(EXP(TREND(LN($F$1:$J$1),LN(F7:J7),LN(Calculations!$B$3))),0)</f>
        <v>1.470998982342277E-3</v>
      </c>
    </row>
    <row r="8" spans="1:11" x14ac:dyDescent="0.35">
      <c r="A8">
        <v>5</v>
      </c>
      <c r="B8" t="str">
        <f t="shared" si="0"/>
        <v>9-51</v>
      </c>
      <c r="C8">
        <v>-51.122365922039997</v>
      </c>
      <c r="D8">
        <v>9.0318350366284008</v>
      </c>
      <c r="E8">
        <f>ASIN(SQRT((SIN(RADIANS(PARAMETERS!$D$8-D8)/2)*SIN(RADIANS(PARAMETERS!$D$8-D8)/2))+(COS(RADIANS(D8))*COS(RADIANS(PARAMETERS!$D$8))*SIN(RADIANS(PARAMETERS!$D$9-C8)/2)*SIN(RADIANS(PARAMETERS!$D$9-C8)/2))))*2*3958.756</f>
        <v>779.46114289691991</v>
      </c>
      <c r="F8">
        <v>57.973350524902003</v>
      </c>
      <c r="G8">
        <v>77.658920288085994</v>
      </c>
      <c r="H8">
        <v>108.80731964111</v>
      </c>
      <c r="I8">
        <v>136.5242767334</v>
      </c>
      <c r="J8">
        <v>165.69825744629</v>
      </c>
      <c r="K8" s="6">
        <f>IFERROR(EXP(TREND(LN($F$1:$J$1),LN(F8:J8),LN(Calculations!$B$3))),0)</f>
        <v>1.4699296470556335E-3</v>
      </c>
    </row>
    <row r="9" spans="1:11" x14ac:dyDescent="0.35">
      <c r="A9">
        <v>6</v>
      </c>
      <c r="B9" t="str">
        <f t="shared" si="0"/>
        <v>9-51.5</v>
      </c>
      <c r="C9">
        <v>-51.393687256941</v>
      </c>
      <c r="D9">
        <v>9.0318350366284008</v>
      </c>
      <c r="E9">
        <f>ASIN(SQRT((SIN(RADIANS(PARAMETERS!$D$8-D9)/2)*SIN(RADIANS(PARAMETERS!$D$8-D9)/2))+(COS(RADIANS(D9))*COS(RADIANS(PARAMETERS!$D$8))*SIN(RADIANS(PARAMETERS!$D$9-C9)/2)*SIN(RADIANS(PARAMETERS!$D$9-C9)/2))))*2*3958.756</f>
        <v>764.44629526283575</v>
      </c>
      <c r="F9">
        <v>57.854877471923999</v>
      </c>
      <c r="G9">
        <v>77.506080627440994</v>
      </c>
      <c r="H9">
        <v>108.66436004639</v>
      </c>
      <c r="I9">
        <v>136.48089599609</v>
      </c>
      <c r="J9">
        <v>165.8065032959</v>
      </c>
      <c r="K9" s="6">
        <f>IFERROR(EXP(TREND(LN($F$1:$J$1),LN(F9:J9),LN(Calculations!$B$3))),0)</f>
        <v>1.4697616207207081E-3</v>
      </c>
    </row>
    <row r="10" spans="1:11" x14ac:dyDescent="0.35">
      <c r="A10">
        <v>7</v>
      </c>
      <c r="B10" t="str">
        <f t="shared" si="0"/>
        <v>9-51.5</v>
      </c>
      <c r="C10">
        <v>-51.665008591842003</v>
      </c>
      <c r="D10">
        <v>9.0318350366284008</v>
      </c>
      <c r="E10">
        <f>ASIN(SQRT((SIN(RADIANS(PARAMETERS!$D$8-D10)/2)*SIN(RADIANS(PARAMETERS!$D$8-D10)/2))+(COS(RADIANS(D10))*COS(RADIANS(PARAMETERS!$D$8))*SIN(RADIANS(PARAMETERS!$D$9-C10)/2)*SIN(RADIANS(PARAMETERS!$D$9-C10)/2))))*2*3958.756</f>
        <v>749.57771035100643</v>
      </c>
      <c r="F10">
        <v>57.772750854492003</v>
      </c>
      <c r="G10">
        <v>77.420623779297003</v>
      </c>
      <c r="H10">
        <v>108.58930206299</v>
      </c>
      <c r="I10">
        <v>136.49519348145</v>
      </c>
      <c r="J10">
        <v>165.95724487305</v>
      </c>
      <c r="K10" s="6">
        <f>IFERROR(EXP(TREND(LN($F$1:$J$1),LN(F10:J10),LN(Calculations!$B$3))),0)</f>
        <v>1.4712698729323322E-3</v>
      </c>
    </row>
    <row r="11" spans="1:11" x14ac:dyDescent="0.35">
      <c r="A11">
        <v>8</v>
      </c>
      <c r="B11" t="str">
        <f t="shared" si="0"/>
        <v>9-52</v>
      </c>
      <c r="C11">
        <v>-51.936329926742999</v>
      </c>
      <c r="D11">
        <v>9.0318350366284008</v>
      </c>
      <c r="E11">
        <f>ASIN(SQRT((SIN(RADIANS(PARAMETERS!$D$8-D11)/2)*SIN(RADIANS(PARAMETERS!$D$8-D11)/2))+(COS(RADIANS(D11))*COS(RADIANS(PARAMETERS!$D$8))*SIN(RADIANS(PARAMETERS!$D$9-C11)/2)*SIN(RADIANS(PARAMETERS!$D$9-C11)/2))))*2*3958.756</f>
        <v>734.86428197356793</v>
      </c>
      <c r="F11">
        <v>57.746643066406001</v>
      </c>
      <c r="G11">
        <v>77.433280944824006</v>
      </c>
      <c r="H11">
        <v>108.61276245117</v>
      </c>
      <c r="I11">
        <v>136.59860229492</v>
      </c>
      <c r="J11">
        <v>166.17938232422</v>
      </c>
      <c r="K11" s="6">
        <f>IFERROR(EXP(TREND(LN($F$1:$J$1),LN(F11:J11),LN(Calculations!$B$3))),0)</f>
        <v>1.4753455134468877E-3</v>
      </c>
    </row>
    <row r="12" spans="1:11" x14ac:dyDescent="0.35">
      <c r="A12">
        <v>9</v>
      </c>
      <c r="B12" t="str">
        <f t="shared" si="0"/>
        <v>9-52</v>
      </c>
      <c r="C12">
        <v>-52.207651261644003</v>
      </c>
      <c r="D12">
        <v>9.0318350366284008</v>
      </c>
      <c r="E12">
        <f>ASIN(SQRT((SIN(RADIANS(PARAMETERS!$D$8-D12)/2)*SIN(RADIANS(PARAMETERS!$D$8-D12)/2))+(COS(RADIANS(D12))*COS(RADIANS(PARAMETERS!$D$8))*SIN(RADIANS(PARAMETERS!$D$9-C12)/2)*SIN(RADIANS(PARAMETERS!$D$9-C12)/2))))*2*3958.756</f>
        <v>720.31553358691224</v>
      </c>
      <c r="F12">
        <v>57.76717376709</v>
      </c>
      <c r="G12">
        <v>77.519248962402003</v>
      </c>
      <c r="H12">
        <v>108.71471405029</v>
      </c>
      <c r="I12">
        <v>136.78146362305</v>
      </c>
      <c r="J12">
        <v>166.46562194824</v>
      </c>
      <c r="K12" s="6">
        <f>IFERROR(EXP(TREND(LN($F$1:$J$1),LN(F12:J12),LN(Calculations!$B$3))),0)</f>
        <v>1.4816123070605835E-3</v>
      </c>
    </row>
    <row r="13" spans="1:11" x14ac:dyDescent="0.35">
      <c r="A13">
        <v>10</v>
      </c>
      <c r="B13" t="str">
        <f t="shared" si="0"/>
        <v>9-52.5</v>
      </c>
      <c r="C13">
        <v>-52.478972596544999</v>
      </c>
      <c r="D13">
        <v>9.0318350366284008</v>
      </c>
      <c r="E13">
        <f>ASIN(SQRT((SIN(RADIANS(PARAMETERS!$D$8-D13)/2)*SIN(RADIANS(PARAMETERS!$D$8-D13)/2))+(COS(RADIANS(D13))*COS(RADIANS(PARAMETERS!$D$8))*SIN(RADIANS(PARAMETERS!$D$9-C13)/2)*SIN(RADIANS(PARAMETERS!$D$9-C13)/2))))*2*3958.756</f>
        <v>705.94166229265466</v>
      </c>
      <c r="F13">
        <v>57.851379394531001</v>
      </c>
      <c r="G13">
        <v>77.688026428222997</v>
      </c>
      <c r="H13">
        <v>108.89401245117</v>
      </c>
      <c r="I13">
        <v>137.03895568848</v>
      </c>
      <c r="J13">
        <v>166.81410217285</v>
      </c>
      <c r="K13" s="6">
        <f>IFERROR(EXP(TREND(LN($F$1:$J$1),LN(F13:J13),LN(Calculations!$B$3))),0)</f>
        <v>1.4898973254876395E-3</v>
      </c>
    </row>
    <row r="14" spans="1:11" x14ac:dyDescent="0.35">
      <c r="A14">
        <v>11</v>
      </c>
      <c r="B14" t="str">
        <f t="shared" si="0"/>
        <v>9-53</v>
      </c>
      <c r="C14">
        <v>-52.750293931446002</v>
      </c>
      <c r="D14">
        <v>9.0318350366284008</v>
      </c>
      <c r="E14">
        <f>ASIN(SQRT((SIN(RADIANS(PARAMETERS!$D$8-D14)/2)*SIN(RADIANS(PARAMETERS!$D$8-D14)/2))+(COS(RADIANS(D14))*COS(RADIANS(PARAMETERS!$D$8))*SIN(RADIANS(PARAMETERS!$D$9-C14)/2)*SIN(RADIANS(PARAMETERS!$D$9-C14)/2))))*2*3958.756</f>
        <v>691.7535846015096</v>
      </c>
      <c r="F14">
        <v>58.013114929198998</v>
      </c>
      <c r="G14">
        <v>77.94800567627</v>
      </c>
      <c r="H14">
        <v>109.15283203125</v>
      </c>
      <c r="I14">
        <v>137.36912536621</v>
      </c>
      <c r="J14">
        <v>167.22395324707</v>
      </c>
      <c r="K14" s="6">
        <f>IFERROR(EXP(TREND(LN($F$1:$J$1),LN(F14:J14),LN(Calculations!$B$3))),0)</f>
        <v>1.5001452389351204E-3</v>
      </c>
    </row>
    <row r="15" spans="1:11" x14ac:dyDescent="0.35">
      <c r="A15">
        <v>12</v>
      </c>
      <c r="B15" t="str">
        <f t="shared" si="0"/>
        <v>9-53</v>
      </c>
      <c r="C15">
        <v>-53.021615266346998</v>
      </c>
      <c r="D15">
        <v>9.0318350366284008</v>
      </c>
      <c r="E15">
        <f>ASIN(SQRT((SIN(RADIANS(PARAMETERS!$D$8-D15)/2)*SIN(RADIANS(PARAMETERS!$D$8-D15)/2))+(COS(RADIANS(D15))*COS(RADIANS(PARAMETERS!$D$8))*SIN(RADIANS(PARAMETERS!$D$9-C15)/2)*SIN(RADIANS(PARAMETERS!$D$9-C15)/2))))*2*3958.756</f>
        <v>677.76298361578063</v>
      </c>
      <c r="F15">
        <v>58.198329925537003</v>
      </c>
      <c r="G15">
        <v>78.224052429199006</v>
      </c>
      <c r="H15">
        <v>109.41495513916</v>
      </c>
      <c r="I15">
        <v>137.68894958496</v>
      </c>
      <c r="J15">
        <v>167.60989379883</v>
      </c>
      <c r="K15" s="6">
        <f>IFERROR(EXP(TREND(LN($F$1:$J$1),LN(F15:J15),LN(Calculations!$B$3))),0)</f>
        <v>1.50997486422288E-3</v>
      </c>
    </row>
    <row r="16" spans="1:11" x14ac:dyDescent="0.35">
      <c r="A16">
        <v>13</v>
      </c>
      <c r="B16" t="str">
        <f t="shared" si="0"/>
        <v>9-53.5</v>
      </c>
      <c r="C16">
        <v>-53.292936601248002</v>
      </c>
      <c r="D16">
        <v>9.0318350366284008</v>
      </c>
      <c r="E16">
        <f>ASIN(SQRT((SIN(RADIANS(PARAMETERS!$D$8-D16)/2)*SIN(RADIANS(PARAMETERS!$D$8-D16)/2))+(COS(RADIANS(D16))*COS(RADIANS(PARAMETERS!$D$8))*SIN(RADIANS(PARAMETERS!$D$9-C16)/2)*SIN(RADIANS(PARAMETERS!$D$9-C16)/2))))*2*3958.756</f>
        <v>663.9823571469567</v>
      </c>
      <c r="F16">
        <v>58.435359954833999</v>
      </c>
      <c r="G16">
        <v>78.541954040527003</v>
      </c>
      <c r="H16">
        <v>109.70854187012</v>
      </c>
      <c r="I16">
        <v>138.0251159668</v>
      </c>
      <c r="J16">
        <v>168.00090026855</v>
      </c>
      <c r="K16" s="6">
        <f>IFERROR(EXP(TREND(LN($F$1:$J$1),LN(F16:J16),LN(Calculations!$B$3))),0)</f>
        <v>1.5201554292935712E-3</v>
      </c>
    </row>
    <row r="17" spans="1:11" x14ac:dyDescent="0.35">
      <c r="A17">
        <v>14</v>
      </c>
      <c r="B17" t="str">
        <f t="shared" si="0"/>
        <v>9-53.5</v>
      </c>
      <c r="C17">
        <v>-53.564257936148998</v>
      </c>
      <c r="D17">
        <v>9.0318350366284008</v>
      </c>
      <c r="E17">
        <f>ASIN(SQRT((SIN(RADIANS(PARAMETERS!$D$8-D17)/2)*SIN(RADIANS(PARAMETERS!$D$8-D17)/2))+(COS(RADIANS(D17))*COS(RADIANS(PARAMETERS!$D$8))*SIN(RADIANS(PARAMETERS!$D$9-C17)/2)*SIN(RADIANS(PARAMETERS!$D$9-C17)/2))))*2*3958.756</f>
        <v>650.42506611456793</v>
      </c>
      <c r="F17">
        <v>58.745918273926002</v>
      </c>
      <c r="G17">
        <v>78.922660827637003</v>
      </c>
      <c r="H17">
        <v>110.05400848389</v>
      </c>
      <c r="I17">
        <v>138.39486694336</v>
      </c>
      <c r="J17">
        <v>168.41189575195</v>
      </c>
      <c r="K17" s="6">
        <f>IFERROR(EXP(TREND(LN($F$1:$J$1),LN(F17:J17),LN(Calculations!$B$3))),0)</f>
        <v>1.5311853573050929E-3</v>
      </c>
    </row>
    <row r="18" spans="1:11" x14ac:dyDescent="0.35">
      <c r="A18">
        <v>15</v>
      </c>
      <c r="B18" t="str">
        <f t="shared" si="0"/>
        <v>9-54</v>
      </c>
      <c r="C18">
        <v>-53.835579271050001</v>
      </c>
      <c r="D18">
        <v>9.0318350366284008</v>
      </c>
      <c r="E18">
        <f>ASIN(SQRT((SIN(RADIANS(PARAMETERS!$D$8-D18)/2)*SIN(RADIANS(PARAMETERS!$D$8-D18)/2))+(COS(RADIANS(D18))*COS(RADIANS(PARAMETERS!$D$8))*SIN(RADIANS(PARAMETERS!$D$9-C18)/2)*SIN(RADIANS(PARAMETERS!$D$9-C18)/2))))*2*3958.756</f>
        <v>637.10538236667003</v>
      </c>
      <c r="F18">
        <v>59.082439422607003</v>
      </c>
      <c r="G18">
        <v>79.318756103515994</v>
      </c>
      <c r="H18">
        <v>110.39189147949</v>
      </c>
      <c r="I18">
        <v>138.72438049316</v>
      </c>
      <c r="J18">
        <v>168.74310302734</v>
      </c>
      <c r="K18" s="6">
        <f>IFERROR(EXP(TREND(LN($F$1:$J$1),LN(F18:J18),LN(Calculations!$B$3))),0)</f>
        <v>1.540776367904397E-3</v>
      </c>
    </row>
    <row r="19" spans="1:11" x14ac:dyDescent="0.35">
      <c r="A19">
        <v>16</v>
      </c>
      <c r="B19" t="str">
        <f t="shared" si="0"/>
        <v>9-54</v>
      </c>
      <c r="C19">
        <v>-54.106900605950997</v>
      </c>
      <c r="D19">
        <v>9.0318350366284008</v>
      </c>
      <c r="E19">
        <f>ASIN(SQRT((SIN(RADIANS(PARAMETERS!$D$8-D19)/2)*SIN(RADIANS(PARAMETERS!$D$8-D19)/2))+(COS(RADIANS(D19))*COS(RADIANS(PARAMETERS!$D$8))*SIN(RADIANS(PARAMETERS!$D$9-C19)/2)*SIN(RADIANS(PARAMETERS!$D$9-C19)/2))))*2*3958.756</f>
        <v>624.03853481749297</v>
      </c>
      <c r="F19">
        <v>59.473361968993999</v>
      </c>
      <c r="G19">
        <v>79.752792358397997</v>
      </c>
      <c r="H19">
        <v>110.73881530762</v>
      </c>
      <c r="I19">
        <v>139.02806091309</v>
      </c>
      <c r="J19">
        <v>169.01103210449</v>
      </c>
      <c r="K19" s="6">
        <f>IFERROR(EXP(TREND(LN($F$1:$J$1),LN(F19:J19),LN(Calculations!$B$3))),0)</f>
        <v>1.5493018862004371E-3</v>
      </c>
    </row>
    <row r="20" spans="1:11" x14ac:dyDescent="0.35">
      <c r="A20">
        <v>17</v>
      </c>
      <c r="B20" t="str">
        <f t="shared" si="0"/>
        <v>9-54.5</v>
      </c>
      <c r="C20">
        <v>-54.378221940852001</v>
      </c>
      <c r="D20">
        <v>9.0318350366284008</v>
      </c>
      <c r="E20">
        <f>ASIN(SQRT((SIN(RADIANS(PARAMETERS!$D$8-D20)/2)*SIN(RADIANS(PARAMETERS!$D$8-D20)/2))+(COS(RADIANS(D20))*COS(RADIANS(PARAMETERS!$D$8))*SIN(RADIANS(PARAMETERS!$D$9-C20)/2)*SIN(RADIANS(PARAMETERS!$D$9-C20)/2))))*2*3958.756</f>
        <v>611.24075251093655</v>
      </c>
      <c r="F20">
        <v>59.927085876465</v>
      </c>
      <c r="G20">
        <v>80.235023498535</v>
      </c>
      <c r="H20">
        <v>111.10136413574</v>
      </c>
      <c r="I20">
        <v>139.30969238281</v>
      </c>
      <c r="J20">
        <v>169.21856689453</v>
      </c>
      <c r="K20" s="6">
        <f>IFERROR(EXP(TREND(LN($F$1:$J$1),LN(F20:J20),LN(Calculations!$B$3))),0)</f>
        <v>1.5568865109520777E-3</v>
      </c>
    </row>
    <row r="21" spans="1:11" x14ac:dyDescent="0.35">
      <c r="A21">
        <v>18</v>
      </c>
      <c r="B21" t="str">
        <f t="shared" si="0"/>
        <v>9-54.5</v>
      </c>
      <c r="C21">
        <v>-54.649543275752997</v>
      </c>
      <c r="D21">
        <v>9.0318350366284008</v>
      </c>
      <c r="E21">
        <f>ASIN(SQRT((SIN(RADIANS(PARAMETERS!$D$8-D21)/2)*SIN(RADIANS(PARAMETERS!$D$8-D21)/2))+(COS(RADIANS(D21))*COS(RADIANS(PARAMETERS!$D$8))*SIN(RADIANS(PARAMETERS!$D$9-C21)/2)*SIN(RADIANS(PARAMETERS!$D$9-C21)/2))))*2*3958.756</f>
        <v>598.72930288875204</v>
      </c>
      <c r="F21">
        <v>60.398292541503999</v>
      </c>
      <c r="G21">
        <v>80.717590332030994</v>
      </c>
      <c r="H21">
        <v>111.42476654053</v>
      </c>
      <c r="I21">
        <v>139.51509094238</v>
      </c>
      <c r="J21">
        <v>169.3088684082</v>
      </c>
      <c r="K21" s="6">
        <f>IFERROR(EXP(TREND(LN($F$1:$J$1),LN(F21:J21),LN(Calculations!$B$3))),0)</f>
        <v>1.5618652837224886E-3</v>
      </c>
    </row>
    <row r="22" spans="1:11" x14ac:dyDescent="0.35">
      <c r="A22">
        <v>19</v>
      </c>
      <c r="B22" t="str">
        <f t="shared" si="0"/>
        <v>9-55</v>
      </c>
      <c r="C22">
        <v>-54.920864610654</v>
      </c>
      <c r="D22">
        <v>9.0318350366284008</v>
      </c>
      <c r="E22">
        <f>ASIN(SQRT((SIN(RADIANS(PARAMETERS!$D$8-D22)/2)*SIN(RADIANS(PARAMETERS!$D$8-D22)/2))+(COS(RADIANS(D22))*COS(RADIANS(PARAMETERS!$D$8))*SIN(RADIANS(PARAMETERS!$D$9-C22)/2)*SIN(RADIANS(PARAMETERS!$D$9-C22)/2))))*2*3958.756</f>
        <v>586.5225231709195</v>
      </c>
      <c r="F22">
        <v>60.89652633667</v>
      </c>
      <c r="G22">
        <v>81.210823059082003</v>
      </c>
      <c r="H22">
        <v>111.73797607422</v>
      </c>
      <c r="I22">
        <v>139.69476318359</v>
      </c>
      <c r="J22">
        <v>169.36241149902</v>
      </c>
      <c r="K22" s="6">
        <f>IFERROR(EXP(TREND(LN($F$1:$J$1),LN(F22:J22),LN(Calculations!$B$3))),0)</f>
        <v>1.5659554648114096E-3</v>
      </c>
    </row>
    <row r="23" spans="1:11" x14ac:dyDescent="0.35">
      <c r="A23">
        <v>20</v>
      </c>
      <c r="B23" t="str">
        <f t="shared" si="0"/>
        <v>9-55</v>
      </c>
      <c r="C23">
        <v>-55.192185945555003</v>
      </c>
      <c r="D23">
        <v>9.0318350366284008</v>
      </c>
      <c r="E23">
        <f>ASIN(SQRT((SIN(RADIANS(PARAMETERS!$D$8-D23)/2)*SIN(RADIANS(PARAMETERS!$D$8-D23)/2))+(COS(RADIANS(D23))*COS(RADIANS(PARAMETERS!$D$8))*SIN(RADIANS(PARAMETERS!$D$9-C23)/2)*SIN(RADIANS(PARAMETERS!$D$9-C23)/2))))*2*3958.756</f>
        <v>574.63984234866894</v>
      </c>
      <c r="F23">
        <v>61.409698486327997</v>
      </c>
      <c r="G23">
        <v>81.694595336914006</v>
      </c>
      <c r="H23">
        <v>112.02847290039</v>
      </c>
      <c r="I23">
        <v>139.84439086914</v>
      </c>
      <c r="J23">
        <v>169.38618469238</v>
      </c>
      <c r="K23" s="6">
        <f>IFERROR(EXP(TREND(LN($F$1:$J$1),LN(F23:J23),LN(Calculations!$B$3))),0)</f>
        <v>1.5690534823175658E-3</v>
      </c>
    </row>
    <row r="24" spans="1:11" x14ac:dyDescent="0.35">
      <c r="A24">
        <v>21</v>
      </c>
      <c r="B24" t="str">
        <f t="shared" si="0"/>
        <v>9-55.5</v>
      </c>
      <c r="C24">
        <v>-55.463507280456</v>
      </c>
      <c r="D24">
        <v>9.0318350366284008</v>
      </c>
      <c r="E24">
        <f>ASIN(SQRT((SIN(RADIANS(PARAMETERS!$D$8-D24)/2)*SIN(RADIANS(PARAMETERS!$D$8-D24)/2))+(COS(RADIANS(D24))*COS(RADIANS(PARAMETERS!$D$8))*SIN(RADIANS(PARAMETERS!$D$9-C24)/2)*SIN(RADIANS(PARAMETERS!$D$9-C24)/2))))*2*3958.756</f>
        <v>563.10179085900688</v>
      </c>
      <c r="F24">
        <v>61.876224517822003</v>
      </c>
      <c r="G24">
        <v>82.102035522460994</v>
      </c>
      <c r="H24">
        <v>112.23828887939</v>
      </c>
      <c r="I24">
        <v>139.91070556641</v>
      </c>
      <c r="J24">
        <v>169.33543395996</v>
      </c>
      <c r="K24" s="6">
        <f>IFERROR(EXP(TREND(LN($F$1:$J$1),LN(F24:J24),LN(Calculations!$B$3))),0)</f>
        <v>1.5695757930759085E-3</v>
      </c>
    </row>
    <row r="25" spans="1:11" x14ac:dyDescent="0.35">
      <c r="A25">
        <v>22</v>
      </c>
      <c r="B25" t="str">
        <f t="shared" si="0"/>
        <v>9-55.5</v>
      </c>
      <c r="C25">
        <v>-55.734828615357003</v>
      </c>
      <c r="D25">
        <v>9.0318350366284008</v>
      </c>
      <c r="E25">
        <f>ASIN(SQRT((SIN(RADIANS(PARAMETERS!$D$8-D25)/2)*SIN(RADIANS(PARAMETERS!$D$8-D25)/2))+(COS(RADIANS(D25))*COS(RADIANS(PARAMETERS!$D$8))*SIN(RADIANS(PARAMETERS!$D$9-C25)/2)*SIN(RADIANS(PARAMETERS!$D$9-C25)/2))))*2*3958.756</f>
        <v>551.92999457237386</v>
      </c>
      <c r="F25">
        <v>62.304008483887003</v>
      </c>
      <c r="G25">
        <v>82.456283569335994</v>
      </c>
      <c r="H25">
        <v>112.38709259033</v>
      </c>
      <c r="I25">
        <v>139.9055480957</v>
      </c>
      <c r="J25">
        <v>169.21820068359</v>
      </c>
      <c r="K25" s="6">
        <f>IFERROR(EXP(TREND(LN($F$1:$J$1),LN(F25:J25),LN(Calculations!$B$3))),0)</f>
        <v>1.567933078569449E-3</v>
      </c>
    </row>
    <row r="26" spans="1:11" x14ac:dyDescent="0.35">
      <c r="A26">
        <v>23</v>
      </c>
      <c r="B26" t="str">
        <f t="shared" si="0"/>
        <v>9-56</v>
      </c>
      <c r="C26">
        <v>-56.006149950257999</v>
      </c>
      <c r="D26">
        <v>9.0318350366284008</v>
      </c>
      <c r="E26">
        <f>ASIN(SQRT((SIN(RADIANS(PARAMETERS!$D$8-D26)/2)*SIN(RADIANS(PARAMETERS!$D$8-D26)/2))+(COS(RADIANS(D26))*COS(RADIANS(PARAMETERS!$D$8))*SIN(RADIANS(PARAMETERS!$D$9-C26)/2)*SIN(RADIANS(PARAMETERS!$D$9-C26)/2))))*2*3958.756</f>
        <v>541.147149310347</v>
      </c>
      <c r="F26">
        <v>62.680488586426002</v>
      </c>
      <c r="G26">
        <v>82.748168945312997</v>
      </c>
      <c r="H26">
        <v>112.47212219238</v>
      </c>
      <c r="I26">
        <v>139.82600402832</v>
      </c>
      <c r="J26">
        <v>169.03132629395</v>
      </c>
      <c r="K26" s="6">
        <f>IFERROR(EXP(TREND(LN($F$1:$J$1),LN(F26:J26),LN(Calculations!$B$3))),0)</f>
        <v>1.5640346952439847E-3</v>
      </c>
    </row>
    <row r="27" spans="1:11" x14ac:dyDescent="0.35">
      <c r="A27">
        <v>24</v>
      </c>
      <c r="B27" t="str">
        <f t="shared" si="0"/>
        <v>9-56.5</v>
      </c>
      <c r="C27">
        <v>-56.277471285159002</v>
      </c>
      <c r="D27">
        <v>9.0318350366284008</v>
      </c>
      <c r="E27">
        <f>ASIN(SQRT((SIN(RADIANS(PARAMETERS!$D$8-D27)/2)*SIN(RADIANS(PARAMETERS!$D$8-D27)/2))+(COS(RADIANS(D27))*COS(RADIANS(PARAMETERS!$D$8))*SIN(RADIANS(PARAMETERS!$D$9-C27)/2)*SIN(RADIANS(PARAMETERS!$D$9-C27)/2))))*2*3958.756</f>
        <v>530.77697175766787</v>
      </c>
      <c r="F27">
        <v>62.95788192749</v>
      </c>
      <c r="G27">
        <v>82.932151794434006</v>
      </c>
      <c r="H27">
        <v>112.45517730713</v>
      </c>
      <c r="I27">
        <v>139.63916015625</v>
      </c>
      <c r="J27">
        <v>168.74212646484</v>
      </c>
      <c r="K27" s="6">
        <f>IFERROR(EXP(TREND(LN($F$1:$J$1),LN(F27:J27),LN(Calculations!$B$3))),0)</f>
        <v>1.5568378439902216E-3</v>
      </c>
    </row>
    <row r="28" spans="1:11" x14ac:dyDescent="0.35">
      <c r="A28">
        <v>25</v>
      </c>
      <c r="B28" t="str">
        <f t="shared" si="0"/>
        <v>9-56.5</v>
      </c>
      <c r="C28">
        <v>-56.548792620059999</v>
      </c>
      <c r="D28">
        <v>9.0318350366284008</v>
      </c>
      <c r="E28">
        <f>ASIN(SQRT((SIN(RADIANS(PARAMETERS!$D$8-D28)/2)*SIN(RADIANS(PARAMETERS!$D$8-D28)/2))+(COS(RADIANS(D28))*COS(RADIANS(PARAMETERS!$D$8))*SIN(RADIANS(PARAMETERS!$D$9-C28)/2)*SIN(RADIANS(PARAMETERS!$D$9-C28)/2))))*2*3958.756</f>
        <v>520.84412239442395</v>
      </c>
      <c r="F28">
        <v>63.188514709472997</v>
      </c>
      <c r="G28">
        <v>83.082832336425994</v>
      </c>
      <c r="H28">
        <v>112.41548919678</v>
      </c>
      <c r="I28">
        <v>139.43342590332</v>
      </c>
      <c r="J28">
        <v>168.44346618652</v>
      </c>
      <c r="K28" s="6">
        <f>IFERROR(EXP(TREND(LN($F$1:$J$1),LN(F28:J28),LN(Calculations!$B$3))),0)</f>
        <v>1.5492285219992771E-3</v>
      </c>
    </row>
    <row r="29" spans="1:11" x14ac:dyDescent="0.35">
      <c r="A29">
        <v>26</v>
      </c>
      <c r="B29" t="str">
        <f t="shared" si="0"/>
        <v>9-57</v>
      </c>
      <c r="C29">
        <v>-56.820113954961002</v>
      </c>
      <c r="D29">
        <v>9.0318350366284008</v>
      </c>
      <c r="E29">
        <f>ASIN(SQRT((SIN(RADIANS(PARAMETERS!$D$8-D29)/2)*SIN(RADIANS(PARAMETERS!$D$8-D29)/2))+(COS(RADIANS(D29))*COS(RADIANS(PARAMETERS!$D$8))*SIN(RADIANS(PARAMETERS!$D$9-C29)/2)*SIN(RADIANS(PARAMETERS!$D$9-C29)/2))))*2*3958.756</f>
        <v>511.37409601471228</v>
      </c>
      <c r="F29">
        <v>63.362808227538999</v>
      </c>
      <c r="G29">
        <v>83.19051361084</v>
      </c>
      <c r="H29">
        <v>112.3494720459</v>
      </c>
      <c r="I29">
        <v>139.20803833008</v>
      </c>
      <c r="J29">
        <v>168.13578796387</v>
      </c>
      <c r="K29" s="6">
        <f>IFERROR(EXP(TREND(LN($F$1:$J$1),LN(F29:J29),LN(Calculations!$B$3))),0)</f>
        <v>1.5412084799621441E-3</v>
      </c>
    </row>
    <row r="30" spans="1:11" x14ac:dyDescent="0.35">
      <c r="A30">
        <v>27</v>
      </c>
      <c r="B30" t="str">
        <f t="shared" si="0"/>
        <v>9-57</v>
      </c>
      <c r="C30">
        <v>-57.091435289861998</v>
      </c>
      <c r="D30">
        <v>9.0318350366284008</v>
      </c>
      <c r="E30">
        <f>ASIN(SQRT((SIN(RADIANS(PARAMETERS!$D$8-D30)/2)*SIN(RADIANS(PARAMETERS!$D$8-D30)/2))+(COS(RADIANS(D30))*COS(RADIANS(PARAMETERS!$D$8))*SIN(RADIANS(PARAMETERS!$D$9-C30)/2)*SIN(RADIANS(PARAMETERS!$D$9-C30)/2))))*2*3958.756</f>
        <v>502.39307559350868</v>
      </c>
      <c r="F30">
        <v>63.430660247802997</v>
      </c>
      <c r="G30">
        <v>83.194282531737997</v>
      </c>
      <c r="H30">
        <v>112.207862854</v>
      </c>
      <c r="I30">
        <v>138.90960693359</v>
      </c>
      <c r="J30">
        <v>167.75219726563</v>
      </c>
      <c r="K30" s="6">
        <f>IFERROR(EXP(TREND(LN($F$1:$J$1),LN(F30:J30),LN(Calculations!$B$3))),0)</f>
        <v>1.5309704213739301E-3</v>
      </c>
    </row>
    <row r="31" spans="1:11" x14ac:dyDescent="0.35">
      <c r="A31">
        <v>28</v>
      </c>
      <c r="B31" t="str">
        <f t="shared" si="0"/>
        <v>9-57.5</v>
      </c>
      <c r="C31">
        <v>-57.362756624763001</v>
      </c>
      <c r="D31">
        <v>9.0318350366284008</v>
      </c>
      <c r="E31">
        <f>ASIN(SQRT((SIN(RADIANS(PARAMETERS!$D$8-D31)/2)*SIN(RADIANS(PARAMETERS!$D$8-D31)/2))+(COS(RADIANS(D31))*COS(RADIANS(PARAMETERS!$D$8))*SIN(RADIANS(PARAMETERS!$D$9-C31)/2)*SIN(RADIANS(PARAMETERS!$D$9-C31)/2))))*2*3958.756</f>
        <v>493.92774579608079</v>
      </c>
      <c r="F31">
        <v>63.439926147461001</v>
      </c>
      <c r="G31">
        <v>83.14527130127</v>
      </c>
      <c r="H31">
        <v>112.05364227295</v>
      </c>
      <c r="I31">
        <v>138.61781311035</v>
      </c>
      <c r="J31">
        <v>167.40037536621</v>
      </c>
      <c r="K31" s="6">
        <f>IFERROR(EXP(TREND(LN($F$1:$J$1),LN(F31:J31),LN(Calculations!$B$3))),0)</f>
        <v>1.5213022504876536E-3</v>
      </c>
    </row>
    <row r="32" spans="1:11" x14ac:dyDescent="0.35">
      <c r="A32">
        <v>29</v>
      </c>
      <c r="B32" t="str">
        <f t="shared" si="0"/>
        <v>9-57.5</v>
      </c>
      <c r="C32">
        <v>-57.634077959663998</v>
      </c>
      <c r="D32">
        <v>9.0318350366284008</v>
      </c>
      <c r="E32">
        <f>ASIN(SQRT((SIN(RADIANS(PARAMETERS!$D$8-D32)/2)*SIN(RADIANS(PARAMETERS!$D$8-D32)/2))+(COS(RADIANS(D32))*COS(RADIANS(PARAMETERS!$D$8))*SIN(RADIANS(PARAMETERS!$D$9-C32)/2)*SIN(RADIANS(PARAMETERS!$D$9-C32)/2))))*2*3958.756</f>
        <v>486.00506337518715</v>
      </c>
      <c r="F32">
        <v>63.365116119385</v>
      </c>
      <c r="G32">
        <v>83.025604248047003</v>
      </c>
      <c r="H32">
        <v>111.86651611328</v>
      </c>
      <c r="I32">
        <v>138.31358337402</v>
      </c>
      <c r="J32">
        <v>167.05992126465</v>
      </c>
      <c r="K32" s="6">
        <f>IFERROR(EXP(TREND(LN($F$1:$J$1),LN(F32:J32),LN(Calculations!$B$3))),0)</f>
        <v>1.5116820541813381E-3</v>
      </c>
    </row>
    <row r="33" spans="1:11" x14ac:dyDescent="0.35">
      <c r="A33">
        <v>30</v>
      </c>
      <c r="B33" t="str">
        <f t="shared" si="0"/>
        <v>9-58</v>
      </c>
      <c r="C33">
        <v>-57.905399294565001</v>
      </c>
      <c r="D33">
        <v>9.0318350366284008</v>
      </c>
      <c r="E33">
        <f>ASIN(SQRT((SIN(RADIANS(PARAMETERS!$D$8-D33)/2)*SIN(RADIANS(PARAMETERS!$D$8-D33)/2))+(COS(RADIANS(D33))*COS(RADIANS(PARAMETERS!$D$8))*SIN(RADIANS(PARAMETERS!$D$9-C33)/2)*SIN(RADIANS(PARAMETERS!$D$9-C33)/2))))*2*3958.756</f>
        <v>478.65198313775289</v>
      </c>
      <c r="F33">
        <v>63.157604217528998</v>
      </c>
      <c r="G33">
        <v>82.789184570312997</v>
      </c>
      <c r="H33">
        <v>111.58465576172</v>
      </c>
      <c r="I33">
        <v>137.92343139648</v>
      </c>
      <c r="J33">
        <v>166.63447570801</v>
      </c>
      <c r="K33" s="6">
        <f>IFERROR(EXP(TREND(LN($F$1:$J$1),LN(F33:J33),LN(Calculations!$B$3))),0)</f>
        <v>1.4996804087207751E-3</v>
      </c>
    </row>
    <row r="34" spans="1:11" x14ac:dyDescent="0.35">
      <c r="A34">
        <v>31</v>
      </c>
      <c r="B34" t="str">
        <f t="shared" si="0"/>
        <v>9-58</v>
      </c>
      <c r="C34">
        <v>-58.176720629465002</v>
      </c>
      <c r="D34">
        <v>9.0318350366284008</v>
      </c>
      <c r="E34">
        <f>ASIN(SQRT((SIN(RADIANS(PARAMETERS!$D$8-D34)/2)*SIN(RADIANS(PARAMETERS!$D$8-D34)/2))+(COS(RADIANS(D34))*COS(RADIANS(PARAMETERS!$D$8))*SIN(RADIANS(PARAMETERS!$D$9-C34)/2)*SIN(RADIANS(PARAMETERS!$D$9-C34)/2))))*2*3958.756</f>
        <v>471.89514012242307</v>
      </c>
      <c r="F34">
        <v>62.860900878906001</v>
      </c>
      <c r="G34">
        <v>82.461967468262003</v>
      </c>
      <c r="H34">
        <v>111.26140594482</v>
      </c>
      <c r="I34">
        <v>137.5036315918</v>
      </c>
      <c r="J34">
        <v>166.18360900879</v>
      </c>
      <c r="K34" s="6">
        <f>IFERROR(EXP(TREND(LN($F$1:$J$1),LN(F34:J34),LN(Calculations!$B$3))),0)</f>
        <v>1.4870731960864919E-3</v>
      </c>
    </row>
    <row r="35" spans="1:11" x14ac:dyDescent="0.35">
      <c r="A35">
        <v>32</v>
      </c>
      <c r="B35" t="str">
        <f t="shared" si="0"/>
        <v>9-58.5</v>
      </c>
      <c r="C35">
        <v>-58.448041964365999</v>
      </c>
      <c r="D35">
        <v>9.0318350366284008</v>
      </c>
      <c r="E35">
        <f>ASIN(SQRT((SIN(RADIANS(PARAMETERS!$D$8-D35)/2)*SIN(RADIANS(PARAMETERS!$D$8-D35)/2))+(COS(RADIANS(D35))*COS(RADIANS(PARAMETERS!$D$8))*SIN(RADIANS(PARAMETERS!$D$9-C35)/2)*SIN(RADIANS(PARAMETERS!$D$9-C35)/2))))*2*3958.756</f>
        <v>465.76049110099814</v>
      </c>
      <c r="F35">
        <v>62.472011566162003</v>
      </c>
      <c r="G35">
        <v>82.045402526855</v>
      </c>
      <c r="H35">
        <v>110.88957977295</v>
      </c>
      <c r="I35">
        <v>137.04629516602</v>
      </c>
      <c r="J35">
        <v>165.69979858398</v>
      </c>
      <c r="K35" s="6">
        <f>IFERROR(EXP(TREND(LN($F$1:$J$1),LN(F35:J35),LN(Calculations!$B$3))),0)</f>
        <v>1.473708375613884E-3</v>
      </c>
    </row>
    <row r="36" spans="1:11" x14ac:dyDescent="0.35">
      <c r="A36">
        <v>33</v>
      </c>
      <c r="B36" t="str">
        <f t="shared" si="0"/>
        <v>9-58.5</v>
      </c>
      <c r="C36">
        <v>-58.719363299267002</v>
      </c>
      <c r="D36">
        <v>9.0318350366284008</v>
      </c>
      <c r="E36">
        <f>ASIN(SQRT((SIN(RADIANS(PARAMETERS!$D$8-D36)/2)*SIN(RADIANS(PARAMETERS!$D$8-D36)/2))+(COS(RADIANS(D36))*COS(RADIANS(PARAMETERS!$D$8))*SIN(RADIANS(PARAMETERS!$D$9-C36)/2)*SIN(RADIANS(PARAMETERS!$D$9-C36)/2))))*2*3958.756</f>
        <v>460.27292142248655</v>
      </c>
      <c r="F36">
        <v>61.972221374512003</v>
      </c>
      <c r="G36">
        <v>81.536056518555</v>
      </c>
      <c r="H36">
        <v>110.44722747803</v>
      </c>
      <c r="I36">
        <v>136.52076721191</v>
      </c>
      <c r="J36">
        <v>165.14543151855</v>
      </c>
      <c r="K36" s="6">
        <f>IFERROR(EXP(TREND(LN($F$1:$J$1),LN(F36:J36),LN(Calculations!$B$3))),0)</f>
        <v>1.4587899269029173E-3</v>
      </c>
    </row>
    <row r="37" spans="1:11" x14ac:dyDescent="0.35">
      <c r="A37">
        <v>34</v>
      </c>
      <c r="B37" t="str">
        <f t="shared" si="0"/>
        <v>9-59</v>
      </c>
      <c r="C37">
        <v>-58.990684634167998</v>
      </c>
      <c r="D37">
        <v>9.0318350366284008</v>
      </c>
      <c r="E37">
        <f>ASIN(SQRT((SIN(RADIANS(PARAMETERS!$D$8-D37)/2)*SIN(RADIANS(PARAMETERS!$D$8-D37)/2))+(COS(RADIANS(D37))*COS(RADIANS(PARAMETERS!$D$8))*SIN(RADIANS(PARAMETERS!$D$9-C37)/2)*SIN(RADIANS(PARAMETERS!$D$9-C37)/2))))*2*3958.756</f>
        <v>455.45582639506205</v>
      </c>
      <c r="F37">
        <v>61.408885955811002</v>
      </c>
      <c r="G37">
        <v>80.970520019530994</v>
      </c>
      <c r="H37">
        <v>109.97525787354</v>
      </c>
      <c r="I37">
        <v>135.96870422363</v>
      </c>
      <c r="J37">
        <v>164.5542755127</v>
      </c>
      <c r="K37" s="6">
        <f>IFERROR(EXP(TREND(LN($F$1:$J$1),LN(F37:J37),LN(Calculations!$B$3))),0)</f>
        <v>1.4434538228579156E-3</v>
      </c>
    </row>
    <row r="38" spans="1:11" x14ac:dyDescent="0.35">
      <c r="A38">
        <v>35</v>
      </c>
      <c r="B38" t="str">
        <f t="shared" si="0"/>
        <v>9-59.5</v>
      </c>
      <c r="C38">
        <v>-59.262005969069001</v>
      </c>
      <c r="D38">
        <v>9.0318350366284008</v>
      </c>
      <c r="E38">
        <f>ASIN(SQRT((SIN(RADIANS(PARAMETERS!$D$8-D38)/2)*SIN(RADIANS(PARAMETERS!$D$8-D38)/2))+(COS(RADIANS(D38))*COS(RADIANS(PARAMETERS!$D$8))*SIN(RADIANS(PARAMETERS!$D$9-C38)/2)*SIN(RADIANS(PARAMETERS!$D$9-C38)/2))))*2*3958.756</f>
        <v>451.33067960289964</v>
      </c>
      <c r="F38">
        <v>60.767345428467003</v>
      </c>
      <c r="G38">
        <v>80.322944641112997</v>
      </c>
      <c r="H38">
        <v>109.44042205811</v>
      </c>
      <c r="I38">
        <v>135.35557556152</v>
      </c>
      <c r="J38">
        <v>163.8966217041</v>
      </c>
      <c r="K38" s="6">
        <f>IFERROR(EXP(TREND(LN($F$1:$J$1),LN(F38:J38),LN(Calculations!$B$3))),0)</f>
        <v>1.4267415065488808E-3</v>
      </c>
    </row>
    <row r="39" spans="1:11" x14ac:dyDescent="0.35">
      <c r="A39">
        <v>36</v>
      </c>
      <c r="B39" t="str">
        <f t="shared" si="0"/>
        <v>9-59.5</v>
      </c>
      <c r="C39">
        <v>-59.533327303969998</v>
      </c>
      <c r="D39">
        <v>9.0318350366284008</v>
      </c>
      <c r="E39">
        <f>ASIN(SQRT((SIN(RADIANS(PARAMETERS!$D$8-D39)/2)*SIN(RADIANS(PARAMETERS!$D$8-D39)/2))+(COS(RADIANS(D39))*COS(RADIANS(PARAMETERS!$D$8))*SIN(RADIANS(PARAMETERS!$D$9-C39)/2)*SIN(RADIANS(PARAMETERS!$D$9-C39)/2))))*2*3958.756</f>
        <v>447.91660345216212</v>
      </c>
      <c r="F39">
        <v>60.027198791503999</v>
      </c>
      <c r="G39">
        <v>79.556159973145</v>
      </c>
      <c r="H39">
        <v>108.78131103516</v>
      </c>
      <c r="I39">
        <v>134.61250305176</v>
      </c>
      <c r="J39">
        <v>163.1097869873</v>
      </c>
      <c r="K39" s="6">
        <f>IFERROR(EXP(TREND(LN($F$1:$J$1),LN(F39:J39),LN(Calculations!$B$3))),0)</f>
        <v>1.4067282502910226E-3</v>
      </c>
    </row>
    <row r="40" spans="1:11" x14ac:dyDescent="0.35">
      <c r="A40">
        <v>37</v>
      </c>
      <c r="B40" t="str">
        <f t="shared" si="0"/>
        <v>9-60</v>
      </c>
      <c r="C40">
        <v>-59.804648638871001</v>
      </c>
      <c r="D40">
        <v>9.0318350366284008</v>
      </c>
      <c r="E40">
        <f>ASIN(SQRT((SIN(RADIANS(PARAMETERS!$D$8-D40)/2)*SIN(RADIANS(PARAMETERS!$D$8-D40)/2))+(COS(RADIANS(D40))*COS(RADIANS(PARAMETERS!$D$8))*SIN(RADIANS(PARAMETERS!$D$9-C40)/2)*SIN(RADIANS(PARAMETERS!$D$9-C40)/2))))*2*3958.756</f>
        <v>445.22995946080772</v>
      </c>
      <c r="F40">
        <v>59.226497650146001</v>
      </c>
      <c r="G40">
        <v>78.710678100585994</v>
      </c>
      <c r="H40">
        <v>108.03477478027</v>
      </c>
      <c r="I40">
        <v>133.7731628418</v>
      </c>
      <c r="J40">
        <v>162.22579956055</v>
      </c>
      <c r="K40" s="6">
        <f>IFERROR(EXP(TREND(LN($F$1:$J$1),LN(F40:J40),LN(Calculations!$B$3))),0)</f>
        <v>1.3845208262970286E-3</v>
      </c>
    </row>
    <row r="41" spans="1:11" x14ac:dyDescent="0.35">
      <c r="A41">
        <v>38</v>
      </c>
      <c r="B41" t="str">
        <f t="shared" si="0"/>
        <v>9-60</v>
      </c>
      <c r="C41">
        <v>-60.075969973771997</v>
      </c>
      <c r="D41">
        <v>9.0318350366284008</v>
      </c>
      <c r="E41">
        <f>ASIN(SQRT((SIN(RADIANS(PARAMETERS!$D$8-D41)/2)*SIN(RADIANS(PARAMETERS!$D$8-D41)/2))+(COS(RADIANS(D41))*COS(RADIANS(PARAMETERS!$D$8))*SIN(RADIANS(PARAMETERS!$D$9-C41)/2)*SIN(RADIANS(PARAMETERS!$D$9-C41)/2))))*2*3958.756</f>
        <v>443.28397697553061</v>
      </c>
      <c r="F41">
        <v>58.354412078857003</v>
      </c>
      <c r="G41">
        <v>77.775024414062997</v>
      </c>
      <c r="H41">
        <v>107.17486572266</v>
      </c>
      <c r="I41">
        <v>132.81814575195</v>
      </c>
      <c r="J41">
        <v>161.20562744141</v>
      </c>
      <c r="K41" s="6">
        <f>IFERROR(EXP(TREND(LN($F$1:$J$1),LN(F41:J41),LN(Calculations!$B$3))),0)</f>
        <v>1.3594539222265077E-3</v>
      </c>
    </row>
    <row r="42" spans="1:11" x14ac:dyDescent="0.35">
      <c r="A42">
        <v>39</v>
      </c>
      <c r="B42" t="str">
        <f t="shared" si="0"/>
        <v>9-60.5</v>
      </c>
      <c r="C42">
        <v>-60.347291308673</v>
      </c>
      <c r="D42">
        <v>9.0318350366284008</v>
      </c>
      <c r="E42">
        <f>ASIN(SQRT((SIN(RADIANS(PARAMETERS!$D$8-D42)/2)*SIN(RADIANS(PARAMETERS!$D$8-D42)/2))+(COS(RADIANS(D42))*COS(RADIANS(PARAMETERS!$D$8))*SIN(RADIANS(PARAMETERS!$D$9-C42)/2)*SIN(RADIANS(PARAMETERS!$D$9-C42)/2))))*2*3958.756</f>
        <v>442.08843880607145</v>
      </c>
      <c r="F42">
        <v>57.40535736084</v>
      </c>
      <c r="G42">
        <v>76.740280151367003</v>
      </c>
      <c r="H42">
        <v>106.17092895508</v>
      </c>
      <c r="I42">
        <v>131.72035217285</v>
      </c>
      <c r="J42">
        <v>160.00758361816</v>
      </c>
      <c r="K42" s="6">
        <f>IFERROR(EXP(TREND(LN($F$1:$J$1),LN(F42:J42),LN(Calculations!$B$3))),0)</f>
        <v>1.3307369885148361E-3</v>
      </c>
    </row>
    <row r="43" spans="1:11" x14ac:dyDescent="0.35">
      <c r="A43">
        <v>40</v>
      </c>
      <c r="B43" t="str">
        <f t="shared" si="0"/>
        <v>9-60.5</v>
      </c>
      <c r="C43">
        <v>-60.618612643573996</v>
      </c>
      <c r="D43">
        <v>9.0318350366284008</v>
      </c>
      <c r="E43">
        <f>ASIN(SQRT((SIN(RADIANS(PARAMETERS!$D$8-D43)/2)*SIN(RADIANS(PARAMETERS!$D$8-D43)/2))+(COS(RADIANS(D43))*COS(RADIANS(PARAMETERS!$D$8))*SIN(RADIANS(PARAMETERS!$D$9-C43)/2)*SIN(RADIANS(PARAMETERS!$D$9-C43)/2))))*2*3958.756</f>
        <v>441.64944053237951</v>
      </c>
      <c r="F43">
        <v>56.416801452637003</v>
      </c>
      <c r="G43">
        <v>75.652786254882997</v>
      </c>
      <c r="H43">
        <v>105.06594085693</v>
      </c>
      <c r="I43">
        <v>130.53001403809</v>
      </c>
      <c r="J43">
        <v>158.70211791992</v>
      </c>
      <c r="K43" s="6">
        <f>IFERROR(EXP(TREND(LN($F$1:$J$1),LN(F43:J43),LN(Calculations!$B$3))),0)</f>
        <v>1.3001243644496254E-3</v>
      </c>
    </row>
    <row r="44" spans="1:11" x14ac:dyDescent="0.35">
      <c r="A44">
        <v>41</v>
      </c>
      <c r="B44" t="str">
        <f t="shared" si="0"/>
        <v>9-61</v>
      </c>
      <c r="C44">
        <v>-60.889933978475</v>
      </c>
      <c r="D44">
        <v>9.0318350366284008</v>
      </c>
      <c r="E44">
        <f>ASIN(SQRT((SIN(RADIANS(PARAMETERS!$D$8-D44)/2)*SIN(RADIANS(PARAMETERS!$D$8-D44)/2))+(COS(RADIANS(D44))*COS(RADIANS(PARAMETERS!$D$8))*SIN(RADIANS(PARAMETERS!$D$9-C44)/2)*SIN(RADIANS(PARAMETERS!$D$9-C44)/2))))*2*3958.756</f>
        <v>441.96923696811376</v>
      </c>
      <c r="F44">
        <v>55.435424804687997</v>
      </c>
      <c r="G44">
        <v>74.581016540527003</v>
      </c>
      <c r="H44">
        <v>103.97318267822</v>
      </c>
      <c r="I44">
        <v>129.37832641602</v>
      </c>
      <c r="J44">
        <v>157.42547607422</v>
      </c>
      <c r="K44" s="6">
        <f>IFERROR(EXP(TREND(LN($F$1:$J$1),LN(F44:J44),LN(Calculations!$B$3))),0)</f>
        <v>1.2713751278348186E-3</v>
      </c>
    </row>
    <row r="45" spans="1:11" x14ac:dyDescent="0.35">
      <c r="A45">
        <v>42</v>
      </c>
      <c r="B45" t="str">
        <f t="shared" si="0"/>
        <v>9-61</v>
      </c>
      <c r="C45">
        <v>-61.161255313376003</v>
      </c>
      <c r="D45">
        <v>9.0318350366284008</v>
      </c>
      <c r="E45">
        <f>ASIN(SQRT((SIN(RADIANS(PARAMETERS!$D$8-D45)/2)*SIN(RADIANS(PARAMETERS!$D$8-D45)/2))+(COS(RADIANS(D45))*COS(RADIANS(PARAMETERS!$D$8))*SIN(RADIANS(PARAMETERS!$D$9-C45)/2)*SIN(RADIANS(PARAMETERS!$D$9-C45)/2))))*2*3958.756</f>
        <v>443.04618466975336</v>
      </c>
      <c r="F45">
        <v>54.536418914795</v>
      </c>
      <c r="G45">
        <v>73.628814697265994</v>
      </c>
      <c r="H45">
        <v>103.05899810791</v>
      </c>
      <c r="I45">
        <v>128.45832824707</v>
      </c>
      <c r="J45">
        <v>156.37973022461</v>
      </c>
      <c r="K45" s="6">
        <f>IFERROR(EXP(TREND(LN($F$1:$J$1),LN(F45:J45),LN(Calculations!$B$3))),0)</f>
        <v>1.2495287705432657E-3</v>
      </c>
    </row>
    <row r="46" spans="1:11" x14ac:dyDescent="0.35">
      <c r="A46">
        <v>43</v>
      </c>
      <c r="B46" t="str">
        <f t="shared" si="0"/>
        <v>9-61.5</v>
      </c>
      <c r="C46">
        <v>-61.432576648276999</v>
      </c>
      <c r="D46">
        <v>9.0318350366284008</v>
      </c>
      <c r="E46">
        <f>ASIN(SQRT((SIN(RADIANS(PARAMETERS!$D$8-D46)/2)*SIN(RADIANS(PARAMETERS!$D$8-D46)/2))+(COS(RADIANS(D46))*COS(RADIANS(PARAMETERS!$D$8))*SIN(RADIANS(PARAMETERS!$D$9-C46)/2)*SIN(RADIANS(PARAMETERS!$D$9-C46)/2))))*2*3958.756</f>
        <v>444.87478387662497</v>
      </c>
      <c r="F46">
        <v>53.760482788086001</v>
      </c>
      <c r="G46">
        <v>72.834716796875</v>
      </c>
      <c r="H46">
        <v>102.39031982422</v>
      </c>
      <c r="I46">
        <v>127.8249130249</v>
      </c>
      <c r="J46">
        <v>155.66032409668</v>
      </c>
      <c r="K46" s="6">
        <f>IFERROR(EXP(TREND(LN($F$1:$J$1),LN(F46:J46),LN(Calculations!$B$3))),0)</f>
        <v>1.2360193262275136E-3</v>
      </c>
    </row>
    <row r="47" spans="1:11" x14ac:dyDescent="0.35">
      <c r="A47">
        <v>44</v>
      </c>
      <c r="B47" t="str">
        <f t="shared" si="0"/>
        <v>9-61.5</v>
      </c>
      <c r="C47">
        <v>-61.703897983178003</v>
      </c>
      <c r="D47">
        <v>9.0318350366284008</v>
      </c>
      <c r="E47">
        <f>ASIN(SQRT((SIN(RADIANS(PARAMETERS!$D$8-D47)/2)*SIN(RADIANS(PARAMETERS!$D$8-D47)/2))+(COS(RADIANS(D47))*COS(RADIANS(PARAMETERS!$D$8))*SIN(RADIANS(PARAMETERS!$D$9-C47)/2)*SIN(RADIANS(PARAMETERS!$D$9-C47)/2))))*2*3958.756</f>
        <v>447.44581740920745</v>
      </c>
      <c r="F47">
        <v>53.044040679932003</v>
      </c>
      <c r="G47">
        <v>72.116882324219006</v>
      </c>
      <c r="H47">
        <v>101.80152130127</v>
      </c>
      <c r="I47">
        <v>127.29299926758</v>
      </c>
      <c r="J47">
        <v>155.08865356445</v>
      </c>
      <c r="K47" s="6">
        <f>IFERROR(EXP(TREND(LN($F$1:$J$1),LN(F47:J47),LN(Calculations!$B$3))),0)</f>
        <v>1.2257239986781913E-3</v>
      </c>
    </row>
    <row r="48" spans="1:11" x14ac:dyDescent="0.35">
      <c r="A48">
        <v>45</v>
      </c>
      <c r="B48" t="str">
        <f t="shared" si="0"/>
        <v>9-62</v>
      </c>
      <c r="C48">
        <v>-61.975219318078999</v>
      </c>
      <c r="D48">
        <v>9.0318350366284008</v>
      </c>
      <c r="E48">
        <f>ASIN(SQRT((SIN(RADIANS(PARAMETERS!$D$8-D48)/2)*SIN(RADIANS(PARAMETERS!$D$8-D48)/2))+(COS(RADIANS(D48))*COS(RADIANS(PARAMETERS!$D$8))*SIN(RADIANS(PARAMETERS!$D$9-C48)/2)*SIN(RADIANS(PARAMETERS!$D$9-C48)/2))))*2*3958.756</f>
        <v>450.74657845407916</v>
      </c>
      <c r="F48">
        <v>52.312618255615</v>
      </c>
      <c r="G48">
        <v>71.366432189940994</v>
      </c>
      <c r="H48">
        <v>101.12343597412</v>
      </c>
      <c r="I48">
        <v>126.67630004883</v>
      </c>
      <c r="J48">
        <v>154.49609375</v>
      </c>
      <c r="K48" s="6">
        <f>IFERROR(EXP(TREND(LN($F$1:$J$1),LN(F48:J48),LN(Calculations!$B$3))),0)</f>
        <v>1.2139649889997511E-3</v>
      </c>
    </row>
    <row r="49" spans="1:11" x14ac:dyDescent="0.35">
      <c r="A49">
        <v>46</v>
      </c>
      <c r="B49" t="str">
        <f t="shared" si="0"/>
        <v>9-62</v>
      </c>
      <c r="C49">
        <v>-62.246540652980002</v>
      </c>
      <c r="D49">
        <v>9.0318350366284008</v>
      </c>
      <c r="E49">
        <f>ASIN(SQRT((SIN(RADIANS(PARAMETERS!$D$8-D49)/2)*SIN(RADIANS(PARAMETERS!$D$8-D49)/2))+(COS(RADIANS(D49))*COS(RADIANS(PARAMETERS!$D$8))*SIN(RADIANS(PARAMETERS!$D$9-C49)/2)*SIN(RADIANS(PARAMETERS!$D$9-C49)/2))))*2*3958.756</f>
        <v>454.76117439486967</v>
      </c>
      <c r="F49">
        <v>51.58517074585</v>
      </c>
      <c r="G49">
        <v>70.590469360352003</v>
      </c>
      <c r="H49">
        <v>100.38801574707</v>
      </c>
      <c r="I49">
        <v>126.01197052002</v>
      </c>
      <c r="J49">
        <v>153.93327331543</v>
      </c>
      <c r="K49" s="6">
        <f>IFERROR(EXP(TREND(LN($F$1:$J$1),LN(F49:J49),LN(Calculations!$B$3))),0)</f>
        <v>1.2017698804722087E-3</v>
      </c>
    </row>
    <row r="50" spans="1:11" x14ac:dyDescent="0.35">
      <c r="A50">
        <v>47</v>
      </c>
      <c r="B50" t="str">
        <f t="shared" si="0"/>
        <v>9-62.5</v>
      </c>
      <c r="C50">
        <v>-62.517861987880998</v>
      </c>
      <c r="D50">
        <v>9.0318350366284008</v>
      </c>
      <c r="E50">
        <f>ASIN(SQRT((SIN(RADIANS(PARAMETERS!$D$8-D50)/2)*SIN(RADIANS(PARAMETERS!$D$8-D50)/2))+(COS(RADIANS(D50))*COS(RADIANS(PARAMETERS!$D$8))*SIN(RADIANS(PARAMETERS!$D$9-C50)/2)*SIN(RADIANS(PARAMETERS!$D$9-C50)/2))))*2*3958.756</f>
        <v>459.47089034912409</v>
      </c>
      <c r="F50">
        <v>50.857772827147997</v>
      </c>
      <c r="G50">
        <v>69.80256652832</v>
      </c>
      <c r="H50">
        <v>99.61009979248</v>
      </c>
      <c r="I50">
        <v>125.29736328125</v>
      </c>
      <c r="J50">
        <v>153.3494720459</v>
      </c>
      <c r="K50" s="6">
        <f>IFERROR(EXP(TREND(LN($F$1:$J$1),LN(F50:J50),LN(Calculations!$B$3))),0)</f>
        <v>1.18881698006736E-3</v>
      </c>
    </row>
    <row r="51" spans="1:11" x14ac:dyDescent="0.35">
      <c r="A51">
        <v>48</v>
      </c>
      <c r="B51" t="str">
        <f t="shared" si="0"/>
        <v>9-63</v>
      </c>
      <c r="C51">
        <v>-62.789183322782002</v>
      </c>
      <c r="D51">
        <v>9.0318350366284008</v>
      </c>
      <c r="E51">
        <f>ASIN(SQRT((SIN(RADIANS(PARAMETERS!$D$8-D51)/2)*SIN(RADIANS(PARAMETERS!$D$8-D51)/2))+(COS(RADIANS(D51))*COS(RADIANS(PARAMETERS!$D$8))*SIN(RADIANS(PARAMETERS!$D$9-C51)/2)*SIN(RADIANS(PARAMETERS!$D$9-C51)/2))))*2*3958.756</f>
        <v>464.85459408909685</v>
      </c>
      <c r="F51">
        <v>50.14185333252</v>
      </c>
      <c r="G51">
        <v>69.029708862305</v>
      </c>
      <c r="H51">
        <v>98.829498291015994</v>
      </c>
      <c r="I51">
        <v>124.57363128662</v>
      </c>
      <c r="J51">
        <v>152.72857666016</v>
      </c>
      <c r="K51" s="6">
        <f>IFERROR(EXP(TREND(LN($F$1:$J$1),LN(F51:J51),LN(Calculations!$B$3))),0)</f>
        <v>1.1756409035770896E-3</v>
      </c>
    </row>
    <row r="52" spans="1:11" x14ac:dyDescent="0.35">
      <c r="A52">
        <v>49</v>
      </c>
      <c r="B52" t="str">
        <f t="shared" si="0"/>
        <v>9-63</v>
      </c>
      <c r="C52">
        <v>-63.060504657682998</v>
      </c>
      <c r="D52">
        <v>9.0318350366284008</v>
      </c>
      <c r="E52">
        <f>ASIN(SQRT((SIN(RADIANS(PARAMETERS!$D$8-D52)/2)*SIN(RADIANS(PARAMETERS!$D$8-D52)/2))+(COS(RADIANS(D52))*COS(RADIANS(PARAMETERS!$D$8))*SIN(RADIANS(PARAMETERS!$D$9-C52)/2)*SIN(RADIANS(PARAMETERS!$D$9-C52)/2))))*2*3958.756</f>
        <v>470.88916359686976</v>
      </c>
      <c r="F52">
        <v>49.45601272583</v>
      </c>
      <c r="G52">
        <v>68.304862976074006</v>
      </c>
      <c r="H52">
        <v>98.10920715332</v>
      </c>
      <c r="I52">
        <v>123.91425323486</v>
      </c>
      <c r="J52">
        <v>152.14082336426</v>
      </c>
      <c r="K52" s="6">
        <f>IFERROR(EXP(TREND(LN($F$1:$J$1),LN(F52:J52),LN(Calculations!$B$3))),0)</f>
        <v>1.16403091399048E-3</v>
      </c>
    </row>
    <row r="53" spans="1:11" x14ac:dyDescent="0.35">
      <c r="A53">
        <v>50</v>
      </c>
      <c r="B53" t="str">
        <f t="shared" si="0"/>
        <v>9-63.5</v>
      </c>
      <c r="C53">
        <v>-63.331825992584001</v>
      </c>
      <c r="D53">
        <v>9.0318350366284008</v>
      </c>
      <c r="E53">
        <f>ASIN(SQRT((SIN(RADIANS(PARAMETERS!$D$8-D53)/2)*SIN(RADIANS(PARAMETERS!$D$8-D53)/2))+(COS(RADIANS(D53))*COS(RADIANS(PARAMETERS!$D$8))*SIN(RADIANS(PARAMETERS!$D$9-C53)/2)*SIN(RADIANS(PARAMETERS!$D$9-C53)/2))))*2*3958.756</f>
        <v>477.54991947681475</v>
      </c>
      <c r="F53">
        <v>48.801403045653998</v>
      </c>
      <c r="G53">
        <v>67.624710083007997</v>
      </c>
      <c r="H53">
        <v>97.447769165039006</v>
      </c>
      <c r="I53">
        <v>123.32669830322</v>
      </c>
      <c r="J53">
        <v>151.6170501709</v>
      </c>
      <c r="K53" s="6">
        <f>IFERROR(EXP(TREND(LN($F$1:$J$1),LN(F53:J53),LN(Calculations!$B$3))),0)</f>
        <v>1.1542591770726445E-3</v>
      </c>
    </row>
    <row r="54" spans="1:11" x14ac:dyDescent="0.35">
      <c r="A54">
        <v>51</v>
      </c>
      <c r="B54" t="str">
        <f t="shared" si="0"/>
        <v>9-63.5</v>
      </c>
      <c r="C54">
        <v>-63.603147327484997</v>
      </c>
      <c r="D54">
        <v>9.0318350366284008</v>
      </c>
      <c r="E54">
        <f>ASIN(SQRT((SIN(RADIANS(PARAMETERS!$D$8-D54)/2)*SIN(RADIANS(PARAMETERS!$D$8-D54)/2))+(COS(RADIANS(D54))*COS(RADIANS(PARAMETERS!$D$8))*SIN(RADIANS(PARAMETERS!$D$9-C54)/2)*SIN(RADIANS(PARAMETERS!$D$9-C54)/2))))*2*3958.756</f>
        <v>484.81104652731534</v>
      </c>
      <c r="F54">
        <v>48.185886383057003</v>
      </c>
      <c r="G54">
        <v>66.999702453612997</v>
      </c>
      <c r="H54">
        <v>96.864295959472997</v>
      </c>
      <c r="I54">
        <v>122.82856750488</v>
      </c>
      <c r="J54">
        <v>151.20498657227</v>
      </c>
      <c r="K54" s="6">
        <f>IFERROR(EXP(TREND(LN($F$1:$J$1),LN(F54:J54),LN(Calculations!$B$3))),0)</f>
        <v>1.1469651836826752E-3</v>
      </c>
    </row>
    <row r="55" spans="1:11" x14ac:dyDescent="0.35">
      <c r="A55">
        <v>52</v>
      </c>
      <c r="B55" t="str">
        <f t="shared" si="0"/>
        <v>9-64</v>
      </c>
      <c r="C55">
        <v>-63.874468662386001</v>
      </c>
      <c r="D55">
        <v>9.0318350366284008</v>
      </c>
      <c r="E55">
        <f>ASIN(SQRT((SIN(RADIANS(PARAMETERS!$D$8-D55)/2)*SIN(RADIANS(PARAMETERS!$D$8-D55)/2))+(COS(RADIANS(D55))*COS(RADIANS(PARAMETERS!$D$8))*SIN(RADIANS(PARAMETERS!$D$9-C55)/2)*SIN(RADIANS(PARAMETERS!$D$9-C55)/2))))*2*3958.756</f>
        <v>492.64599159045787</v>
      </c>
      <c r="F55">
        <v>47.61706161499</v>
      </c>
      <c r="G55">
        <v>66.44408416748</v>
      </c>
      <c r="H55">
        <v>96.392318725585994</v>
      </c>
      <c r="I55">
        <v>122.45082092285</v>
      </c>
      <c r="J55">
        <v>150.95277404785</v>
      </c>
      <c r="K55" s="6">
        <f>IFERROR(EXP(TREND(LN($F$1:$J$1),LN(F55:J55),LN(Calculations!$B$3))),0)</f>
        <v>1.1430270101333198E-3</v>
      </c>
    </row>
    <row r="56" spans="1:11" x14ac:dyDescent="0.35">
      <c r="A56">
        <v>53</v>
      </c>
      <c r="B56" t="str">
        <f t="shared" si="0"/>
        <v>9-64</v>
      </c>
      <c r="C56">
        <v>-64.145789997286997</v>
      </c>
      <c r="D56">
        <v>9.0318350366284008</v>
      </c>
      <c r="E56">
        <f>ASIN(SQRT((SIN(RADIANS(PARAMETERS!$D$8-D56)/2)*SIN(RADIANS(PARAMETERS!$D$8-D56)/2))+(COS(RADIANS(D56))*COS(RADIANS(PARAMETERS!$D$8))*SIN(RADIANS(PARAMETERS!$D$9-C56)/2)*SIN(RADIANS(PARAMETERS!$D$9-C56)/2))))*2*3958.756</f>
        <v>501.02782797488953</v>
      </c>
      <c r="F56">
        <v>47.035079956055</v>
      </c>
      <c r="G56">
        <v>65.871490478515994</v>
      </c>
      <c r="H56">
        <v>95.880760192870994</v>
      </c>
      <c r="I56">
        <v>122.03209686279</v>
      </c>
      <c r="J56">
        <v>150.67654418945</v>
      </c>
      <c r="K56" s="6">
        <f>IFERROR(EXP(TREND(LN($F$1:$J$1),LN(F56:J56),LN(Calculations!$B$3))),0)</f>
        <v>1.1384038445312282E-3</v>
      </c>
    </row>
    <row r="57" spans="1:11" x14ac:dyDescent="0.35">
      <c r="A57">
        <v>54</v>
      </c>
      <c r="B57" t="str">
        <f t="shared" si="0"/>
        <v>9-64.5</v>
      </c>
      <c r="C57">
        <v>-64.417111332188</v>
      </c>
      <c r="D57">
        <v>9.0318350366284008</v>
      </c>
      <c r="E57">
        <f>ASIN(SQRT((SIN(RADIANS(PARAMETERS!$D$8-D57)/2)*SIN(RADIANS(PARAMETERS!$D$8-D57)/2))+(COS(RADIANS(D57))*COS(RADIANS(PARAMETERS!$D$8))*SIN(RADIANS(PARAMETERS!$D$9-C57)/2)*SIN(RADIANS(PARAMETERS!$D$9-C57)/2))))*2*3958.756</f>
        <v>509.92957994681865</v>
      </c>
      <c r="F57">
        <v>46.357799530028998</v>
      </c>
      <c r="G57">
        <v>65.161689758300994</v>
      </c>
      <c r="H57">
        <v>95.141258239745994</v>
      </c>
      <c r="I57">
        <v>121.32341003418</v>
      </c>
      <c r="J57">
        <v>150.13922119141</v>
      </c>
      <c r="K57" s="6">
        <f>IFERROR(EXP(TREND(LN($F$1:$J$1),LN(F57:J57),LN(Calculations!$B$3))),0)</f>
        <v>1.1278291008733014E-3</v>
      </c>
    </row>
    <row r="58" spans="1:11" x14ac:dyDescent="0.35">
      <c r="A58">
        <v>55</v>
      </c>
      <c r="B58" t="str">
        <f t="shared" si="0"/>
        <v>9-64.5</v>
      </c>
      <c r="C58">
        <v>-64.688432667089003</v>
      </c>
      <c r="D58">
        <v>9.0318350366284008</v>
      </c>
      <c r="E58">
        <f>ASIN(SQRT((SIN(RADIANS(PARAMETERS!$D$8-D58)/2)*SIN(RADIANS(PARAMETERS!$D$8-D58)/2))+(COS(RADIANS(D58))*COS(RADIANS(PARAMETERS!$D$8))*SIN(RADIANS(PARAMETERS!$D$9-C58)/2)*SIN(RADIANS(PARAMETERS!$D$9-C58)/2))))*2*3958.756</f>
        <v>519.32450374502741</v>
      </c>
      <c r="F58">
        <v>45.511840820312997</v>
      </c>
      <c r="G58">
        <v>64.220710754395</v>
      </c>
      <c r="H58">
        <v>94.033798217772997</v>
      </c>
      <c r="I58">
        <v>120.11714172363</v>
      </c>
      <c r="J58">
        <v>149.16694641113</v>
      </c>
      <c r="K58" s="6">
        <f>IFERROR(EXP(TREND(LN($F$1:$J$1),LN(F58:J58),LN(Calculations!$B$3))),0)</f>
        <v>1.1076730980018742E-3</v>
      </c>
    </row>
    <row r="59" spans="1:11" x14ac:dyDescent="0.35">
      <c r="A59">
        <v>56</v>
      </c>
      <c r="B59" t="str">
        <f t="shared" si="0"/>
        <v>9-65</v>
      </c>
      <c r="C59">
        <v>-64.959754001990007</v>
      </c>
      <c r="D59">
        <v>9.0318350366284008</v>
      </c>
      <c r="E59">
        <f>ASIN(SQRT((SIN(RADIANS(PARAMETERS!$D$8-D59)/2)*SIN(RADIANS(PARAMETERS!$D$8-D59)/2))+(COS(RADIANS(D59))*COS(RADIANS(PARAMETERS!$D$8))*SIN(RADIANS(PARAMETERS!$D$9-C59)/2)*SIN(RADIANS(PARAMETERS!$D$9-C59)/2))))*2*3958.756</f>
        <v>529.18632412286263</v>
      </c>
      <c r="F59">
        <v>44.615905761718999</v>
      </c>
      <c r="G59">
        <v>63.203453063965</v>
      </c>
      <c r="H59">
        <v>92.784614562987997</v>
      </c>
      <c r="I59">
        <v>118.77305603027</v>
      </c>
      <c r="J59">
        <v>148.01457214355</v>
      </c>
      <c r="K59" s="6">
        <f>IFERROR(EXP(TREND(LN($F$1:$J$1),LN(F59:J59),LN(Calculations!$B$3))),0)</f>
        <v>1.0846466607375596E-3</v>
      </c>
    </row>
    <row r="60" spans="1:11" x14ac:dyDescent="0.35">
      <c r="A60">
        <v>57</v>
      </c>
      <c r="B60" t="str">
        <f t="shared" si="0"/>
        <v>9-65</v>
      </c>
      <c r="C60">
        <v>-65.231075336890996</v>
      </c>
      <c r="D60">
        <v>9.0318350366284008</v>
      </c>
      <c r="E60">
        <f>ASIN(SQRT((SIN(RADIANS(PARAMETERS!$D$8-D60)/2)*SIN(RADIANS(PARAMETERS!$D$8-D60)/2))+(COS(RADIANS(D60))*COS(RADIANS(PARAMETERS!$D$8))*SIN(RADIANS(PARAMETERS!$D$9-C60)/2)*SIN(RADIANS(PARAMETERS!$D$9-C60)/2))))*2*3958.756</f>
        <v>539.48942746256307</v>
      </c>
      <c r="F60">
        <v>43.784187316895</v>
      </c>
      <c r="G60">
        <v>62.278484344482003</v>
      </c>
      <c r="H60">
        <v>91.671882629395</v>
      </c>
      <c r="I60">
        <v>117.62036895752</v>
      </c>
      <c r="J60">
        <v>146.96839904785</v>
      </c>
      <c r="K60" s="6">
        <f>IFERROR(EXP(TREND(LN($F$1:$J$1),LN(F60:J60),LN(Calculations!$B$3))),0)</f>
        <v>1.0654306563034762E-3</v>
      </c>
    </row>
    <row r="61" spans="1:11" x14ac:dyDescent="0.35">
      <c r="A61">
        <v>58</v>
      </c>
      <c r="B61" t="str">
        <f t="shared" si="0"/>
        <v>9-65.5</v>
      </c>
      <c r="C61">
        <v>-65.502396671791999</v>
      </c>
      <c r="D61">
        <v>9.0318350366284008</v>
      </c>
      <c r="E61">
        <f>ASIN(SQRT((SIN(RADIANS(PARAMETERS!$D$8-D61)/2)*SIN(RADIANS(PARAMETERS!$D$8-D61)/2))+(COS(RADIANS(D61))*COS(RADIANS(PARAMETERS!$D$8))*SIN(RADIANS(PARAMETERS!$D$9-C61)/2)*SIN(RADIANS(PARAMETERS!$D$9-C61)/2))))*2*3958.756</f>
        <v>550.20901402450306</v>
      </c>
      <c r="F61">
        <v>43.089775085448998</v>
      </c>
      <c r="G61">
        <v>61.553173065186002</v>
      </c>
      <c r="H61">
        <v>90.886299133300994</v>
      </c>
      <c r="I61">
        <v>116.81717681885</v>
      </c>
      <c r="J61">
        <v>146.20854187012</v>
      </c>
      <c r="K61" s="6">
        <f>IFERROR(EXP(TREND(LN($F$1:$J$1),LN(F61:J61),LN(Calculations!$B$3))),0)</f>
        <v>1.0534888972656797E-3</v>
      </c>
    </row>
    <row r="62" spans="1:11" x14ac:dyDescent="0.35">
      <c r="A62">
        <v>59</v>
      </c>
      <c r="B62" t="str">
        <f t="shared" si="0"/>
        <v>9-66</v>
      </c>
      <c r="C62">
        <v>-65.773718006693002</v>
      </c>
      <c r="D62">
        <v>9.0318350366284008</v>
      </c>
      <c r="E62">
        <f>ASIN(SQRT((SIN(RADIANS(PARAMETERS!$D$8-D62)/2)*SIN(RADIANS(PARAMETERS!$D$8-D62)/2))+(COS(RADIANS(D62))*COS(RADIANS(PARAMETERS!$D$8))*SIN(RADIANS(PARAMETERS!$D$9-C62)/2)*SIN(RADIANS(PARAMETERS!$D$9-C62)/2))))*2*3958.756</f>
        <v>561.32121291720773</v>
      </c>
      <c r="F62">
        <v>42.458866119385</v>
      </c>
      <c r="G62">
        <v>60.918804168701001</v>
      </c>
      <c r="H62">
        <v>90.248107910155994</v>
      </c>
      <c r="I62">
        <v>116.17867279053</v>
      </c>
      <c r="J62">
        <v>145.56062316895</v>
      </c>
      <c r="K62" s="6">
        <f>IFERROR(EXP(TREND(LN($F$1:$J$1),LN(F62:J62),LN(Calculations!$B$3))),0)</f>
        <v>1.0447499510972073E-3</v>
      </c>
    </row>
    <row r="63" spans="1:11" x14ac:dyDescent="0.35">
      <c r="A63">
        <v>60</v>
      </c>
      <c r="B63" t="str">
        <f t="shared" si="0"/>
        <v>9-66</v>
      </c>
      <c r="C63">
        <v>-66.045039341594006</v>
      </c>
      <c r="D63">
        <v>9.0318350366284008</v>
      </c>
      <c r="E63">
        <f>ASIN(SQRT((SIN(RADIANS(PARAMETERS!$D$8-D63)/2)*SIN(RADIANS(PARAMETERS!$D$8-D63)/2))+(COS(RADIANS(D63))*COS(RADIANS(PARAMETERS!$D$8))*SIN(RADIANS(PARAMETERS!$D$9-C63)/2)*SIN(RADIANS(PARAMETERS!$D$9-C63)/2))))*2*3958.756</f>
        <v>572.80316396720809</v>
      </c>
      <c r="F63">
        <v>41.862907409667997</v>
      </c>
      <c r="G63">
        <v>60.32666015625</v>
      </c>
      <c r="H63">
        <v>89.675178527832003</v>
      </c>
      <c r="I63">
        <v>115.64496612549</v>
      </c>
      <c r="J63">
        <v>145.01983642578</v>
      </c>
      <c r="K63" s="6">
        <f>IFERROR(EXP(TREND(LN($F$1:$J$1),LN(F63:J63),LN(Calculations!$B$3))),0)</f>
        <v>1.038208064800086E-3</v>
      </c>
    </row>
    <row r="64" spans="1:11" x14ac:dyDescent="0.35">
      <c r="A64">
        <v>61</v>
      </c>
      <c r="B64" t="str">
        <f t="shared" si="0"/>
        <v>9-66.5</v>
      </c>
      <c r="C64">
        <v>-66.316360676494995</v>
      </c>
      <c r="D64">
        <v>9.0318350366284008</v>
      </c>
      <c r="E64">
        <f>ASIN(SQRT((SIN(RADIANS(PARAMETERS!$D$8-D64)/2)*SIN(RADIANS(PARAMETERS!$D$8-D64)/2))+(COS(RADIANS(D64))*COS(RADIANS(PARAMETERS!$D$8))*SIN(RADIANS(PARAMETERS!$D$9-C64)/2)*SIN(RADIANS(PARAMETERS!$D$9-C64)/2))))*2*3958.756</f>
        <v>584.63307091061608</v>
      </c>
      <c r="F64">
        <v>41.296287536621001</v>
      </c>
      <c r="G64">
        <v>59.768524169922003</v>
      </c>
      <c r="H64">
        <v>89.155067443847997</v>
      </c>
      <c r="I64">
        <v>115.20570373535</v>
      </c>
      <c r="J64">
        <v>144.63043212891</v>
      </c>
      <c r="K64" s="6">
        <f>IFERROR(EXP(TREND(LN($F$1:$J$1),LN(F64:J64),LN(Calculations!$B$3))),0)</f>
        <v>1.0340523358883255E-3</v>
      </c>
    </row>
    <row r="65" spans="1:11" x14ac:dyDescent="0.35">
      <c r="A65">
        <v>62</v>
      </c>
      <c r="B65" t="str">
        <f t="shared" si="0"/>
        <v>9-66.5</v>
      </c>
      <c r="C65">
        <v>-66.587682011395998</v>
      </c>
      <c r="D65">
        <v>9.0318350366284008</v>
      </c>
      <c r="E65">
        <f>ASIN(SQRT((SIN(RADIANS(PARAMETERS!$D$8-D65)/2)*SIN(RADIANS(PARAMETERS!$D$8-D65)/2))+(COS(RADIANS(D65))*COS(RADIANS(PARAMETERS!$D$8))*SIN(RADIANS(PARAMETERS!$D$9-C65)/2)*SIN(RADIANS(PARAMETERS!$D$9-C65)/2))))*2*3958.756</f>
        <v>596.79023030363669</v>
      </c>
      <c r="F65">
        <v>40.713134765625</v>
      </c>
      <c r="G65">
        <v>59.185279846191001</v>
      </c>
      <c r="H65">
        <v>88.572288513184006</v>
      </c>
      <c r="I65">
        <v>114.72225952148</v>
      </c>
      <c r="J65">
        <v>144.22801208496</v>
      </c>
      <c r="K65" s="6">
        <f>IFERROR(EXP(TREND(LN($F$1:$J$1),LN(F65:J65),LN(Calculations!$B$3))),0)</f>
        <v>1.0292639706918981E-3</v>
      </c>
    </row>
    <row r="66" spans="1:11" x14ac:dyDescent="0.35">
      <c r="A66">
        <v>63</v>
      </c>
      <c r="B66" t="str">
        <f t="shared" si="0"/>
        <v>9-67</v>
      </c>
      <c r="C66">
        <v>-66.859003346296006</v>
      </c>
      <c r="D66">
        <v>9.0318350366284008</v>
      </c>
      <c r="E66">
        <f>ASIN(SQRT((SIN(RADIANS(PARAMETERS!$D$8-D66)/2)*SIN(RADIANS(PARAMETERS!$D$8-D66)/2))+(COS(RADIANS(D66))*COS(RADIANS(PARAMETERS!$D$8))*SIN(RADIANS(PARAMETERS!$D$9-C66)/2)*SIN(RADIANS(PARAMETERS!$D$9-C66)/2))))*2*3958.756</f>
        <v>609.25504033422146</v>
      </c>
      <c r="F66">
        <v>40.097621917725</v>
      </c>
      <c r="G66">
        <v>58.562206268311002</v>
      </c>
      <c r="H66">
        <v>87.900703430175994</v>
      </c>
      <c r="I66">
        <v>114.13778686523</v>
      </c>
      <c r="J66">
        <v>143.74099731445</v>
      </c>
      <c r="K66" s="6">
        <f>IFERROR(EXP(TREND(LN($F$1:$J$1),LN(F66:J66),LN(Calculations!$B$3))),0)</f>
        <v>1.0227730297708731E-3</v>
      </c>
    </row>
    <row r="67" spans="1:11" x14ac:dyDescent="0.35">
      <c r="A67">
        <v>64</v>
      </c>
      <c r="B67" t="str">
        <f t="shared" si="0"/>
        <v>9-67</v>
      </c>
      <c r="C67">
        <v>-67.130324681196996</v>
      </c>
      <c r="D67">
        <v>9.0318350366284008</v>
      </c>
      <c r="E67">
        <f>ASIN(SQRT((SIN(RADIANS(PARAMETERS!$D$8-D67)/2)*SIN(RADIANS(PARAMETERS!$D$8-D67)/2))+(COS(RADIANS(D67))*COS(RADIANS(PARAMETERS!$D$8))*SIN(RADIANS(PARAMETERS!$D$9-C67)/2)*SIN(RADIANS(PARAMETERS!$D$9-C67)/2))))*2*3958.756</f>
        <v>622.00899337894646</v>
      </c>
      <c r="F67">
        <v>39.448467254638999</v>
      </c>
      <c r="G67">
        <v>57.897197723388999</v>
      </c>
      <c r="H67">
        <v>87.145454406737997</v>
      </c>
      <c r="I67">
        <v>113.43799591064</v>
      </c>
      <c r="J67">
        <v>143.13996887207</v>
      </c>
      <c r="K67" s="6">
        <f>IFERROR(EXP(TREND(LN($F$1:$J$1),LN(F67:J67),LN(Calculations!$B$3))),0)</f>
        <v>1.0143332345001865E-3</v>
      </c>
    </row>
    <row r="68" spans="1:11" x14ac:dyDescent="0.35">
      <c r="A68">
        <v>65</v>
      </c>
      <c r="B68" t="str">
        <f t="shared" si="0"/>
        <v>9-67.5</v>
      </c>
      <c r="C68">
        <v>-67.401646016097999</v>
      </c>
      <c r="D68">
        <v>9.0318350366284008</v>
      </c>
      <c r="E68">
        <f>ASIN(SQRT((SIN(RADIANS(PARAMETERS!$D$8-D68)/2)*SIN(RADIANS(PARAMETERS!$D$8-D68)/2))+(COS(RADIANS(D68))*COS(RADIANS(PARAMETERS!$D$8))*SIN(RADIANS(PARAMETERS!$D$9-C68)/2)*SIN(RADIANS(PARAMETERS!$D$9-C68)/2))))*2*3958.756</f>
        <v>635.03465574033737</v>
      </c>
      <c r="F68">
        <v>38.787956237792997</v>
      </c>
      <c r="G68">
        <v>57.210887908936002</v>
      </c>
      <c r="H68">
        <v>86.336715698242003</v>
      </c>
      <c r="I68">
        <v>112.6400604248</v>
      </c>
      <c r="J68">
        <v>142.46403503418</v>
      </c>
      <c r="K68" s="6">
        <f>IFERROR(EXP(TREND(LN($F$1:$J$1),LN(F68:J68),LN(Calculations!$B$3))),0)</f>
        <v>1.0044299380472495E-3</v>
      </c>
    </row>
    <row r="69" spans="1:11" x14ac:dyDescent="0.35">
      <c r="A69">
        <v>66</v>
      </c>
      <c r="B69" t="str">
        <f t="shared" ref="B69:B132" si="1">MROUND(D69,1)&amp;MROUND(C69,-0.5)</f>
        <v>9-67.5</v>
      </c>
      <c r="C69">
        <v>-67.672967350999002</v>
      </c>
      <c r="D69">
        <v>9.0318350366284008</v>
      </c>
      <c r="E69">
        <f>ASIN(SQRT((SIN(RADIANS(PARAMETERS!$D$8-D69)/2)*SIN(RADIANS(PARAMETERS!$D$8-D69)/2))+(COS(RADIANS(D69))*COS(RADIANS(PARAMETERS!$D$8))*SIN(RADIANS(PARAMETERS!$D$9-C69)/2)*SIN(RADIANS(PARAMETERS!$D$9-C69)/2))))*2*3958.756</f>
        <v>648.31563756562207</v>
      </c>
      <c r="F69">
        <v>38.174282073975</v>
      </c>
      <c r="G69">
        <v>56.594242095947003</v>
      </c>
      <c r="H69">
        <v>85.62784576416</v>
      </c>
      <c r="I69">
        <v>111.91249084473</v>
      </c>
      <c r="J69">
        <v>141.90072631836</v>
      </c>
      <c r="K69" s="6">
        <f>IFERROR(EXP(TREND(LN($F$1:$J$1),LN(F69:J69),LN(Calculations!$B$3))),0)</f>
        <v>9.9649062336190359E-4</v>
      </c>
    </row>
    <row r="70" spans="1:11" x14ac:dyDescent="0.35">
      <c r="A70">
        <v>67</v>
      </c>
      <c r="B70" t="str">
        <f t="shared" si="1"/>
        <v>9-68</v>
      </c>
      <c r="C70">
        <v>-67.944288685900005</v>
      </c>
      <c r="D70">
        <v>9.0318350366284008</v>
      </c>
      <c r="E70">
        <f>ASIN(SQRT((SIN(RADIANS(PARAMETERS!$D$8-D70)/2)*SIN(RADIANS(PARAMETERS!$D$8-D70)/2))+(COS(RADIANS(D70))*COS(RADIANS(PARAMETERS!$D$8))*SIN(RADIANS(PARAMETERS!$D$9-C70)/2)*SIN(RADIANS(PARAMETERS!$D$9-C70)/2))))*2*3958.756</f>
        <v>661.83655551238519</v>
      </c>
      <c r="F70">
        <v>37.630771636962997</v>
      </c>
      <c r="G70">
        <v>56.090663909912003</v>
      </c>
      <c r="H70">
        <v>85.088493347167997</v>
      </c>
      <c r="I70">
        <v>111.3685760498</v>
      </c>
      <c r="J70">
        <v>141.52331542969</v>
      </c>
      <c r="K70" s="6">
        <f>IFERROR(EXP(TREND(LN($F$1:$J$1),LN(F70:J70),LN(Calculations!$B$3))),0)</f>
        <v>9.9220938510795873E-4</v>
      </c>
    </row>
    <row r="71" spans="1:11" x14ac:dyDescent="0.35">
      <c r="A71">
        <v>68</v>
      </c>
      <c r="B71" t="str">
        <f t="shared" si="1"/>
        <v>9-68</v>
      </c>
      <c r="C71">
        <v>-68.215610020800995</v>
      </c>
      <c r="D71">
        <v>9.0318350366284008</v>
      </c>
      <c r="E71">
        <f>ASIN(SQRT((SIN(RADIANS(PARAMETERS!$D$8-D71)/2)*SIN(RADIANS(PARAMETERS!$D$8-D71)/2))+(COS(RADIANS(D71))*COS(RADIANS(PARAMETERS!$D$8))*SIN(RADIANS(PARAMETERS!$D$9-C71)/2)*SIN(RADIANS(PARAMETERS!$D$9-C71)/2))))*2*3958.756</f>
        <v>675.58299031569049</v>
      </c>
      <c r="F71">
        <v>37.209568023682003</v>
      </c>
      <c r="G71">
        <v>55.713027954102003</v>
      </c>
      <c r="H71">
        <v>84.762382507324006</v>
      </c>
      <c r="I71">
        <v>111.12322998047</v>
      </c>
      <c r="J71">
        <v>141.32731628418</v>
      </c>
      <c r="K71" s="6">
        <f>IFERROR(EXP(TREND(LN($F$1:$J$1),LN(F71:J71),LN(Calculations!$B$3))),0)</f>
        <v>9.9194789405922831E-4</v>
      </c>
    </row>
    <row r="72" spans="1:11" x14ac:dyDescent="0.35">
      <c r="A72">
        <v>69</v>
      </c>
      <c r="B72" t="str">
        <f t="shared" si="1"/>
        <v>9-68.5</v>
      </c>
      <c r="C72">
        <v>-68.486931355701998</v>
      </c>
      <c r="D72">
        <v>9.0318350366284008</v>
      </c>
      <c r="E72">
        <f>ASIN(SQRT((SIN(RADIANS(PARAMETERS!$D$8-D72)/2)*SIN(RADIANS(PARAMETERS!$D$8-D72)/2))+(COS(RADIANS(D72))*COS(RADIANS(PARAMETERS!$D$8))*SIN(RADIANS(PARAMETERS!$D$9-C72)/2)*SIN(RADIANS(PARAMETERS!$D$9-C72)/2))))*2*3958.756</f>
        <v>689.54144103350143</v>
      </c>
      <c r="F72">
        <v>36.795608520507997</v>
      </c>
      <c r="G72">
        <v>55.30366897583</v>
      </c>
      <c r="H72">
        <v>84.416847229004006</v>
      </c>
      <c r="I72">
        <v>110.84405517578</v>
      </c>
      <c r="J72">
        <v>141.03672790527</v>
      </c>
      <c r="K72" s="6">
        <f>IFERROR(EXP(TREND(LN($F$1:$J$1),LN(F72:J72),LN(Calculations!$B$3))),0)</f>
        <v>9.9040636264063095E-4</v>
      </c>
    </row>
    <row r="73" spans="1:11" x14ac:dyDescent="0.35">
      <c r="A73">
        <v>70</v>
      </c>
      <c r="B73" t="str">
        <f t="shared" si="1"/>
        <v>9-69</v>
      </c>
      <c r="C73">
        <v>-68.758252690603001</v>
      </c>
      <c r="D73">
        <v>9.0318350366284008</v>
      </c>
      <c r="E73">
        <f>ASIN(SQRT((SIN(RADIANS(PARAMETERS!$D$8-D73)/2)*SIN(RADIANS(PARAMETERS!$D$8-D73)/2))+(COS(RADIANS(D73))*COS(RADIANS(PARAMETERS!$D$8))*SIN(RADIANS(PARAMETERS!$D$9-C73)/2)*SIN(RADIANS(PARAMETERS!$D$9-C73)/2))))*2*3958.756</f>
        <v>703.69927741069137</v>
      </c>
      <c r="F73">
        <v>36.329391479492003</v>
      </c>
      <c r="G73">
        <v>54.788715362548999</v>
      </c>
      <c r="H73">
        <v>83.932678222655994</v>
      </c>
      <c r="I73">
        <v>110.3824005127</v>
      </c>
      <c r="J73">
        <v>140.53733825684</v>
      </c>
      <c r="K73" s="6">
        <f>IFERROR(EXP(TREND(LN($F$1:$J$1),LN(F73:J73),LN(Calculations!$B$3))),0)</f>
        <v>9.8539000458223503E-4</v>
      </c>
    </row>
    <row r="74" spans="1:11" x14ac:dyDescent="0.35">
      <c r="A74">
        <v>71</v>
      </c>
      <c r="B74" t="str">
        <f t="shared" si="1"/>
        <v>9-69</v>
      </c>
      <c r="C74">
        <v>-69.029574025504004</v>
      </c>
      <c r="D74">
        <v>9.0318350366284008</v>
      </c>
      <c r="E74">
        <f>ASIN(SQRT((SIN(RADIANS(PARAMETERS!$D$8-D74)/2)*SIN(RADIANS(PARAMETERS!$D$8-D74)/2))+(COS(RADIANS(D74))*COS(RADIANS(PARAMETERS!$D$8))*SIN(RADIANS(PARAMETERS!$D$9-C74)/2)*SIN(RADIANS(PARAMETERS!$D$9-C74)/2))))*2*3958.756</f>
        <v>718.04469150837974</v>
      </c>
      <c r="F74">
        <v>35.864055633545</v>
      </c>
      <c r="G74">
        <v>54.26681137085</v>
      </c>
      <c r="H74">
        <v>83.422431945800994</v>
      </c>
      <c r="I74">
        <v>109.9797744751</v>
      </c>
      <c r="J74">
        <v>140.10211181641</v>
      </c>
      <c r="K74" s="6">
        <f>IFERROR(EXP(TREND(LN($F$1:$J$1),LN(F74:J74),LN(Calculations!$B$3))),0)</f>
        <v>9.8128540900906699E-4</v>
      </c>
    </row>
    <row r="75" spans="1:11" x14ac:dyDescent="0.35">
      <c r="A75">
        <v>72</v>
      </c>
      <c r="B75" t="str">
        <f t="shared" si="1"/>
        <v>9-69.5</v>
      </c>
      <c r="C75">
        <v>-69.300895360404994</v>
      </c>
      <c r="D75">
        <v>9.0318350366284008</v>
      </c>
      <c r="E75">
        <f>ASIN(SQRT((SIN(RADIANS(PARAMETERS!$D$8-D75)/2)*SIN(RADIANS(PARAMETERS!$D$8-D75)/2))+(COS(RADIANS(D75))*COS(RADIANS(PARAMETERS!$D$8))*SIN(RADIANS(PARAMETERS!$D$9-C75)/2)*SIN(RADIANS(PARAMETERS!$D$9-C75)/2))))*2*3958.756</f>
        <v>732.56664949400454</v>
      </c>
      <c r="F75">
        <v>35.468254089355</v>
      </c>
      <c r="G75">
        <v>53.849060058593999</v>
      </c>
      <c r="H75">
        <v>83.066055297852003</v>
      </c>
      <c r="I75">
        <v>109.8356628418</v>
      </c>
      <c r="J75">
        <v>139.91246032715</v>
      </c>
      <c r="K75" s="6">
        <f>IFERROR(EXP(TREND(LN($F$1:$J$1),LN(F75:J75),LN(Calculations!$B$3))),0)</f>
        <v>9.8153801720431968E-4</v>
      </c>
    </row>
    <row r="76" spans="1:11" x14ac:dyDescent="0.35">
      <c r="A76">
        <v>73</v>
      </c>
      <c r="B76" t="str">
        <f t="shared" si="1"/>
        <v>9-69.5</v>
      </c>
      <c r="C76">
        <v>-69.572216695305997</v>
      </c>
      <c r="D76">
        <v>9.0318350366284008</v>
      </c>
      <c r="E76">
        <f>ASIN(SQRT((SIN(RADIANS(PARAMETERS!$D$8-D76)/2)*SIN(RADIANS(PARAMETERS!$D$8-D76)/2))+(COS(RADIANS(D76))*COS(RADIANS(PARAMETERS!$D$8))*SIN(RADIANS(PARAMETERS!$D$9-C76)/2)*SIN(RADIANS(PARAMETERS!$D$9-C76)/2))))*2*3958.756</f>
        <v>747.25484427589106</v>
      </c>
      <c r="F76">
        <v>35.167331695557003</v>
      </c>
      <c r="G76">
        <v>53.573482513427997</v>
      </c>
      <c r="H76">
        <v>82.929023742675994</v>
      </c>
      <c r="I76">
        <v>109.99200439453</v>
      </c>
      <c r="J76">
        <v>140.00630187988</v>
      </c>
      <c r="K76" s="6">
        <f>IFERROR(EXP(TREND(LN($F$1:$J$1),LN(F76:J76),LN(Calculations!$B$3))),0)</f>
        <v>9.8683350754692756E-4</v>
      </c>
    </row>
    <row r="77" spans="1:11" x14ac:dyDescent="0.35">
      <c r="A77">
        <v>74</v>
      </c>
      <c r="B77" t="str">
        <f t="shared" si="1"/>
        <v>9-70</v>
      </c>
      <c r="C77">
        <v>-69.843538030207</v>
      </c>
      <c r="D77">
        <v>9.0318350366284008</v>
      </c>
      <c r="E77">
        <f>ASIN(SQRT((SIN(RADIANS(PARAMETERS!$D$8-D77)/2)*SIN(RADIANS(PARAMETERS!$D$8-D77)/2))+(COS(RADIANS(D77))*COS(RADIANS(PARAMETERS!$D$8))*SIN(RADIANS(PARAMETERS!$D$9-C77)/2)*SIN(RADIANS(PARAMETERS!$D$9-C77)/2))))*2*3958.756</f>
        <v>762.09964949040022</v>
      </c>
      <c r="F77">
        <v>34.910606384277003</v>
      </c>
      <c r="G77">
        <v>53.368549346923999</v>
      </c>
      <c r="H77">
        <v>82.904991149902003</v>
      </c>
      <c r="I77">
        <v>110.27201843262</v>
      </c>
      <c r="J77">
        <v>140.27069091797</v>
      </c>
      <c r="K77" s="6">
        <f>IFERROR(EXP(TREND(LN($F$1:$J$1),LN(F77:J77),LN(Calculations!$B$3))),0)</f>
        <v>9.9469343673497441E-4</v>
      </c>
    </row>
    <row r="78" spans="1:11" x14ac:dyDescent="0.35">
      <c r="A78">
        <v>75</v>
      </c>
      <c r="B78" t="str">
        <f t="shared" si="1"/>
        <v>9-70</v>
      </c>
      <c r="C78">
        <v>-70.114859365108003</v>
      </c>
      <c r="D78">
        <v>9.0318350366284008</v>
      </c>
      <c r="E78">
        <f>ASIN(SQRT((SIN(RADIANS(PARAMETERS!$D$8-D78)/2)*SIN(RADIANS(PARAMETERS!$D$8-D78)/2))+(COS(RADIANS(D78))*COS(RADIANS(PARAMETERS!$D$8))*SIN(RADIANS(PARAMETERS!$D$9-C78)/2)*SIN(RADIANS(PARAMETERS!$D$9-C78)/2))))*2*3958.756</f>
        <v>777.09207520595919</v>
      </c>
      <c r="F78">
        <v>34.740295410156001</v>
      </c>
      <c r="G78">
        <v>53.295055389403998</v>
      </c>
      <c r="H78">
        <v>83.095687866210994</v>
      </c>
      <c r="I78">
        <v>110.81097412109</v>
      </c>
      <c r="J78">
        <v>140.87107849121</v>
      </c>
      <c r="K78" s="6">
        <f>IFERROR(EXP(TREND(LN($F$1:$J$1),LN(F78:J78),LN(Calculations!$B$3))),0)</f>
        <v>1.0076555540802293E-3</v>
      </c>
    </row>
    <row r="79" spans="1:11" x14ac:dyDescent="0.35">
      <c r="A79">
        <v>76</v>
      </c>
      <c r="B79" t="str">
        <f t="shared" si="1"/>
        <v>9-70.5</v>
      </c>
      <c r="C79">
        <v>-70.386180700009007</v>
      </c>
      <c r="D79">
        <v>9.0318350366284008</v>
      </c>
      <c r="E79">
        <f>ASIN(SQRT((SIN(RADIANS(PARAMETERS!$D$8-D79)/2)*SIN(RADIANS(PARAMETERS!$D$8-D79)/2))+(COS(RADIANS(D79))*COS(RADIANS(PARAMETERS!$D$8))*SIN(RADIANS(PARAMETERS!$D$9-C79)/2)*SIN(RADIANS(PARAMETERS!$D$9-C79)/2))))*2*3958.756</f>
        <v>792.22372559209396</v>
      </c>
      <c r="F79">
        <v>34.660694122313998</v>
      </c>
      <c r="G79">
        <v>53.357471466063998</v>
      </c>
      <c r="H79">
        <v>83.502975463867003</v>
      </c>
      <c r="I79">
        <v>111.63003540039</v>
      </c>
      <c r="J79">
        <v>141.82321166992</v>
      </c>
      <c r="K79" s="6">
        <f>IFERROR(EXP(TREND(LN($F$1:$J$1),LN(F79:J79),LN(Calculations!$B$3))),0)</f>
        <v>1.0259624702981956E-3</v>
      </c>
    </row>
    <row r="80" spans="1:11" x14ac:dyDescent="0.35">
      <c r="A80">
        <v>77</v>
      </c>
      <c r="B80" t="str">
        <f t="shared" si="1"/>
        <v>9-70.5</v>
      </c>
      <c r="C80">
        <v>-70.657502034909996</v>
      </c>
      <c r="D80">
        <v>9.0318350366284008</v>
      </c>
      <c r="E80">
        <f>ASIN(SQRT((SIN(RADIANS(PARAMETERS!$D$8-D80)/2)*SIN(RADIANS(PARAMETERS!$D$8-D80)/2))+(COS(RADIANS(D80))*COS(RADIANS(PARAMETERS!$D$8))*SIN(RADIANS(PARAMETERS!$D$9-C80)/2)*SIN(RADIANS(PARAMETERS!$D$9-C80)/2))))*2*3958.756</f>
        <v>807.48675870901002</v>
      </c>
      <c r="F80">
        <v>34.571002960205</v>
      </c>
      <c r="G80">
        <v>53.385990142822003</v>
      </c>
      <c r="H80">
        <v>83.827461242675994</v>
      </c>
      <c r="I80">
        <v>112.27587127686</v>
      </c>
      <c r="J80">
        <v>142.56925964355</v>
      </c>
      <c r="K80" s="6">
        <f>IFERROR(EXP(TREND(LN($F$1:$J$1),LN(F80:J80),LN(Calculations!$B$3))),0)</f>
        <v>1.0407374825023479E-3</v>
      </c>
    </row>
    <row r="81" spans="1:11" x14ac:dyDescent="0.35">
      <c r="A81">
        <v>78</v>
      </c>
      <c r="B81" t="str">
        <f t="shared" si="1"/>
        <v>9-71</v>
      </c>
      <c r="C81">
        <v>-70.928823369810999</v>
      </c>
      <c r="D81">
        <v>9.0318350366284008</v>
      </c>
      <c r="E81">
        <f>ASIN(SQRT((SIN(RADIANS(PARAMETERS!$D$8-D81)/2)*SIN(RADIANS(PARAMETERS!$D$8-D81)/2))+(COS(RADIANS(D81))*COS(RADIANS(PARAMETERS!$D$8))*SIN(RADIANS(PARAMETERS!$D$9-C81)/2)*SIN(RADIANS(PARAMETERS!$D$9-C81)/2))))*2*3958.756</f>
        <v>822.87384850052683</v>
      </c>
      <c r="F81">
        <v>34.442234039307003</v>
      </c>
      <c r="G81">
        <v>53.360744476317997</v>
      </c>
      <c r="H81">
        <v>84.041709899902003</v>
      </c>
      <c r="I81">
        <v>112.73763275146</v>
      </c>
      <c r="J81">
        <v>143.06060791016</v>
      </c>
      <c r="K81" s="6">
        <f>IFERROR(EXP(TREND(LN($F$1:$J$1),LN(F81:J81),LN(Calculations!$B$3))),0)</f>
        <v>1.0517367485412747E-3</v>
      </c>
    </row>
    <row r="82" spans="1:11" x14ac:dyDescent="0.35">
      <c r="A82">
        <v>79</v>
      </c>
      <c r="B82" t="str">
        <f t="shared" si="1"/>
        <v>9-71</v>
      </c>
      <c r="C82">
        <v>-71.200144704712002</v>
      </c>
      <c r="D82">
        <v>9.0318350366284008</v>
      </c>
      <c r="E82">
        <f>ASIN(SQRT((SIN(RADIANS(PARAMETERS!$D$8-D82)/2)*SIN(RADIANS(PARAMETERS!$D$8-D82)/2))+(COS(RADIANS(D82))*COS(RADIANS(PARAMETERS!$D$8))*SIN(RADIANS(PARAMETERS!$D$9-C82)/2)*SIN(RADIANS(PARAMETERS!$D$9-C82)/2))))*2*3958.756</f>
        <v>838.37814901686397</v>
      </c>
      <c r="F82">
        <v>34.278434753417997</v>
      </c>
      <c r="G82">
        <v>53.287548065186002</v>
      </c>
      <c r="H82">
        <v>84.145622253417997</v>
      </c>
      <c r="I82">
        <v>113.02801513672</v>
      </c>
      <c r="J82">
        <v>143.32476806641</v>
      </c>
      <c r="K82" s="6">
        <f>IFERROR(EXP(TREND(LN($F$1:$J$1),LN(F82:J82),LN(Calculations!$B$3))),0)</f>
        <v>1.0592319457450405E-3</v>
      </c>
    </row>
    <row r="83" spans="1:11" x14ac:dyDescent="0.35">
      <c r="A83">
        <v>80</v>
      </c>
      <c r="B83" t="str">
        <f t="shared" si="1"/>
        <v>9-71.5</v>
      </c>
      <c r="C83">
        <v>-71.471466039613006</v>
      </c>
      <c r="D83">
        <v>9.0318350366284008</v>
      </c>
      <c r="E83">
        <f>ASIN(SQRT((SIN(RADIANS(PARAMETERS!$D$8-D83)/2)*SIN(RADIANS(PARAMETERS!$D$8-D83)/2))+(COS(RADIANS(D83))*COS(RADIANS(PARAMETERS!$D$8))*SIN(RADIANS(PARAMETERS!$D$9-C83)/2)*SIN(RADIANS(PARAMETERS!$D$9-C83)/2))))*2*3958.756</f>
        <v>853.99326085106964</v>
      </c>
      <c r="F83">
        <v>34.12878036499</v>
      </c>
      <c r="G83">
        <v>53.244934082031001</v>
      </c>
      <c r="H83">
        <v>84.265342712402003</v>
      </c>
      <c r="I83">
        <v>113.34016418457</v>
      </c>
      <c r="J83">
        <v>143.68188476563</v>
      </c>
      <c r="K83" s="6">
        <f>IFERROR(EXP(TREND(LN($F$1:$J$1),LN(F83:J83),LN(Calculations!$B$3))),0)</f>
        <v>1.0675430922372122E-3</v>
      </c>
    </row>
    <row r="84" spans="1:11" x14ac:dyDescent="0.35">
      <c r="A84">
        <v>81</v>
      </c>
      <c r="B84" t="str">
        <f t="shared" si="1"/>
        <v>9-71.5</v>
      </c>
      <c r="C84">
        <v>-71.742787374513995</v>
      </c>
      <c r="D84">
        <v>9.0318350366284008</v>
      </c>
      <c r="E84">
        <f>ASIN(SQRT((SIN(RADIANS(PARAMETERS!$D$8-D84)/2)*SIN(RADIANS(PARAMETERS!$D$8-D84)/2))+(COS(RADIANS(D84))*COS(RADIANS(PARAMETERS!$D$8))*SIN(RADIANS(PARAMETERS!$D$9-C84)/2)*SIN(RADIANS(PARAMETERS!$D$9-C84)/2))))*2*3958.756</f>
        <v>869.71319974108155</v>
      </c>
      <c r="F84">
        <v>33.941101074218999</v>
      </c>
      <c r="G84">
        <v>53.215320587157997</v>
      </c>
      <c r="H84">
        <v>84.344123840332003</v>
      </c>
      <c r="I84">
        <v>113.59633636475</v>
      </c>
      <c r="J84">
        <v>144.13414001465</v>
      </c>
      <c r="K84" s="6">
        <f>IFERROR(EXP(TREND(LN($F$1:$J$1),LN(F84:J84),LN(Calculations!$B$3))),0)</f>
        <v>1.0763891910063024E-3</v>
      </c>
    </row>
    <row r="85" spans="1:11" x14ac:dyDescent="0.35">
      <c r="A85">
        <v>82</v>
      </c>
      <c r="B85" t="str">
        <f t="shared" si="1"/>
        <v>9-72</v>
      </c>
      <c r="C85">
        <v>-72.014108709414998</v>
      </c>
      <c r="D85">
        <v>9.0318350366284008</v>
      </c>
      <c r="E85">
        <f>ASIN(SQRT((SIN(RADIANS(PARAMETERS!$D$8-D85)/2)*SIN(RADIANS(PARAMETERS!$D$8-D85)/2))+(COS(RADIANS(D85))*COS(RADIANS(PARAMETERS!$D$8))*SIN(RADIANS(PARAMETERS!$D$9-C85)/2)*SIN(RADIANS(PARAMETERS!$D$9-C85)/2))))*2*3958.756</f>
        <v>885.53236726652801</v>
      </c>
      <c r="F85">
        <v>33.72253036499</v>
      </c>
      <c r="G85">
        <v>53.193660736083999</v>
      </c>
      <c r="H85">
        <v>84.382705688477003</v>
      </c>
      <c r="I85">
        <v>113.7957611084</v>
      </c>
      <c r="J85">
        <v>144.6423034668</v>
      </c>
      <c r="K85" s="6">
        <f>IFERROR(EXP(TREND(LN($F$1:$J$1),LN(F85:J85),LN(Calculations!$B$3))),0)</f>
        <v>1.085358186683365E-3</v>
      </c>
    </row>
    <row r="86" spans="1:11" x14ac:dyDescent="0.35">
      <c r="A86">
        <v>83</v>
      </c>
      <c r="B86" t="str">
        <f t="shared" si="1"/>
        <v>9-72.5</v>
      </c>
      <c r="C86">
        <v>-72.285430044316001</v>
      </c>
      <c r="D86">
        <v>9.0318350366284008</v>
      </c>
      <c r="E86">
        <f>ASIN(SQRT((SIN(RADIANS(PARAMETERS!$D$8-D86)/2)*SIN(RADIANS(PARAMETERS!$D$8-D86)/2))+(COS(RADIANS(D86))*COS(RADIANS(PARAMETERS!$D$8))*SIN(RADIANS(PARAMETERS!$D$9-C86)/2)*SIN(RADIANS(PARAMETERS!$D$9-C86)/2))))*2*3958.756</f>
        <v>901.44552355346968</v>
      </c>
      <c r="F86">
        <v>33.530170440673999</v>
      </c>
      <c r="G86">
        <v>53.181690216063998</v>
      </c>
      <c r="H86">
        <v>84.413475036620994</v>
      </c>
      <c r="I86">
        <v>113.96836090088</v>
      </c>
      <c r="J86">
        <v>145.13290405273</v>
      </c>
      <c r="K86" s="6">
        <f>IFERROR(EXP(TREND(LN($F$1:$J$1),LN(F86:J86),LN(Calculations!$B$3))),0)</f>
        <v>1.0935232076552334E-3</v>
      </c>
    </row>
    <row r="87" spans="1:11" x14ac:dyDescent="0.35">
      <c r="A87">
        <v>84</v>
      </c>
      <c r="B87" t="str">
        <f t="shared" si="1"/>
        <v>9-72.5</v>
      </c>
      <c r="C87">
        <v>-72.556751379217005</v>
      </c>
      <c r="D87">
        <v>9.0318350366284008</v>
      </c>
      <c r="E87">
        <f>ASIN(SQRT((SIN(RADIANS(PARAMETERS!$D$8-D87)/2)*SIN(RADIANS(PARAMETERS!$D$8-D87)/2))+(COS(RADIANS(D87))*COS(RADIANS(PARAMETERS!$D$8))*SIN(RADIANS(PARAMETERS!$D$9-C87)/2)*SIN(RADIANS(PARAMETERS!$D$9-C87)/2))))*2*3958.756</f>
        <v>917.44776188998196</v>
      </c>
      <c r="F87">
        <v>33.313400268555</v>
      </c>
      <c r="G87">
        <v>53.076854705811002</v>
      </c>
      <c r="H87">
        <v>84.309783935547003</v>
      </c>
      <c r="I87">
        <v>113.9143447876</v>
      </c>
      <c r="J87">
        <v>145.28839111328</v>
      </c>
      <c r="K87" s="6">
        <f>IFERROR(EXP(TREND(LN($F$1:$J$1),LN(F87:J87),LN(Calculations!$B$3))),0)</f>
        <v>1.0965601941537498E-3</v>
      </c>
    </row>
    <row r="88" spans="1:11" x14ac:dyDescent="0.35">
      <c r="A88">
        <v>85</v>
      </c>
      <c r="B88" t="str">
        <f t="shared" si="1"/>
        <v>9-73</v>
      </c>
      <c r="C88">
        <v>-72.828072714117994</v>
      </c>
      <c r="D88">
        <v>9.0318350366284008</v>
      </c>
      <c r="E88">
        <f>ASIN(SQRT((SIN(RADIANS(PARAMETERS!$D$8-D88)/2)*SIN(RADIANS(PARAMETERS!$D$8-D88)/2))+(COS(RADIANS(D88))*COS(RADIANS(PARAMETERS!$D$8))*SIN(RADIANS(PARAMETERS!$D$9-C88)/2)*SIN(RADIANS(PARAMETERS!$D$9-C88)/2))))*2*3958.756</f>
        <v>933.53448514943182</v>
      </c>
      <c r="F88">
        <v>33.069370269775</v>
      </c>
      <c r="G88">
        <v>52.873931884766002</v>
      </c>
      <c r="H88">
        <v>84.057823181152003</v>
      </c>
      <c r="I88">
        <v>113.59531402588</v>
      </c>
      <c r="J88">
        <v>145.10774230957</v>
      </c>
      <c r="K88" s="6">
        <f>IFERROR(EXP(TREND(LN($F$1:$J$1),LN(F88:J88),LN(Calculations!$B$3))),0)</f>
        <v>1.0941250709958119E-3</v>
      </c>
    </row>
    <row r="89" spans="1:11" x14ac:dyDescent="0.35">
      <c r="A89">
        <v>86</v>
      </c>
      <c r="B89" t="str">
        <f t="shared" si="1"/>
        <v>9-73</v>
      </c>
      <c r="C89">
        <v>-73.099394049018997</v>
      </c>
      <c r="D89">
        <v>9.0318350366284008</v>
      </c>
      <c r="E89">
        <f>ASIN(SQRT((SIN(RADIANS(PARAMETERS!$D$8-D89)/2)*SIN(RADIANS(PARAMETERS!$D$8-D89)/2))+(COS(RADIANS(D89))*COS(RADIANS(PARAMETERS!$D$8))*SIN(RADIANS(PARAMETERS!$D$9-C89)/2)*SIN(RADIANS(PARAMETERS!$D$9-C89)/2))))*2*3958.756</f>
        <v>949.70138391561409</v>
      </c>
      <c r="F89">
        <v>32.779720306396001</v>
      </c>
      <c r="G89">
        <v>52.563926696777003</v>
      </c>
      <c r="H89">
        <v>83.621208190917997</v>
      </c>
      <c r="I89">
        <v>112.9827041626</v>
      </c>
      <c r="J89">
        <v>144.65199279785</v>
      </c>
      <c r="K89" s="6">
        <f>IFERROR(EXP(TREND(LN($F$1:$J$1),LN(F89:J89),LN(Calculations!$B$3))),0)</f>
        <v>1.086489732484607E-3</v>
      </c>
    </row>
    <row r="90" spans="1:11" x14ac:dyDescent="0.35">
      <c r="A90">
        <v>87</v>
      </c>
      <c r="B90" t="str">
        <f t="shared" si="1"/>
        <v>9-73.5</v>
      </c>
      <c r="C90">
        <v>-73.37071538392</v>
      </c>
      <c r="D90">
        <v>9.0318350366284008</v>
      </c>
      <c r="E90">
        <f>ASIN(SQRT((SIN(RADIANS(PARAMETERS!$D$8-D90)/2)*SIN(RADIANS(PARAMETERS!$D$8-D90)/2))+(COS(RADIANS(D90))*COS(RADIANS(PARAMETERS!$D$8))*SIN(RADIANS(PARAMETERS!$D$9-C90)/2)*SIN(RADIANS(PARAMETERS!$D$9-C90)/2))))*2*3958.756</f>
        <v>965.94441620370685</v>
      </c>
      <c r="F90">
        <v>32.501171112061002</v>
      </c>
      <c r="G90">
        <v>52.221210479736001</v>
      </c>
      <c r="H90">
        <v>83.107177734375</v>
      </c>
      <c r="I90">
        <v>112.24759674072</v>
      </c>
      <c r="J90">
        <v>144.03309631348</v>
      </c>
      <c r="K90" s="6">
        <f>IFERROR(EXP(TREND(LN($F$1:$J$1),LN(F90:J90),LN(Calculations!$B$3))),0)</f>
        <v>1.0759658579120412E-3</v>
      </c>
    </row>
    <row r="91" spans="1:11" x14ac:dyDescent="0.35">
      <c r="A91">
        <v>88</v>
      </c>
      <c r="B91" t="str">
        <f t="shared" si="1"/>
        <v>9-73.5</v>
      </c>
      <c r="C91">
        <v>-73.642036718821004</v>
      </c>
      <c r="D91">
        <v>9.0318350366284008</v>
      </c>
      <c r="E91">
        <f>ASIN(SQRT((SIN(RADIANS(PARAMETERS!$D$8-D91)/2)*SIN(RADIANS(PARAMETERS!$D$8-D91)/2))+(COS(RADIANS(D91))*COS(RADIANS(PARAMETERS!$D$8))*SIN(RADIANS(PARAMETERS!$D$9-C91)/2)*SIN(RADIANS(PARAMETERS!$D$9-C91)/2))))*2*3958.756</f>
        <v>982.25978867268293</v>
      </c>
      <c r="F91">
        <v>32.263469696045</v>
      </c>
      <c r="G91">
        <v>51.881172180176002</v>
      </c>
      <c r="H91">
        <v>82.577697753905994</v>
      </c>
      <c r="I91">
        <v>111.46189880371</v>
      </c>
      <c r="J91">
        <v>143.30902099609</v>
      </c>
      <c r="K91" s="6">
        <f>IFERROR(EXP(TREND(LN($F$1:$J$1),LN(F91:J91),LN(Calculations!$B$3))),0)</f>
        <v>1.0636228185538282E-3</v>
      </c>
    </row>
    <row r="92" spans="1:11" x14ac:dyDescent="0.35">
      <c r="A92">
        <v>89</v>
      </c>
      <c r="B92" t="str">
        <f t="shared" si="1"/>
        <v>9-74</v>
      </c>
      <c r="C92">
        <v>-73.913358053722007</v>
      </c>
      <c r="D92">
        <v>9.0318350366284008</v>
      </c>
      <c r="E92">
        <f>ASIN(SQRT((SIN(RADIANS(PARAMETERS!$D$8-D92)/2)*SIN(RADIANS(PARAMETERS!$D$8-D92)/2))+(COS(RADIANS(D92))*COS(RADIANS(PARAMETERS!$D$8))*SIN(RADIANS(PARAMETERS!$D$9-C92)/2)*SIN(RADIANS(PARAMETERS!$D$9-C92)/2))))*2*3958.756</f>
        <v>998.64393922780755</v>
      </c>
      <c r="F92">
        <v>32.153186798096002</v>
      </c>
      <c r="G92">
        <v>51.647804260253999</v>
      </c>
      <c r="H92">
        <v>82.207450866699006</v>
      </c>
      <c r="I92">
        <v>110.87100982666</v>
      </c>
      <c r="J92">
        <v>142.66737365723</v>
      </c>
      <c r="K92" s="6">
        <f>IFERROR(EXP(TREND(LN($F$1:$J$1),LN(F92:J92),LN(Calculations!$B$3))),0)</f>
        <v>1.0528493201622535E-3</v>
      </c>
    </row>
    <row r="93" spans="1:11" x14ac:dyDescent="0.35">
      <c r="A93">
        <v>90</v>
      </c>
      <c r="B93" t="str">
        <f t="shared" si="1"/>
        <v>9-74</v>
      </c>
      <c r="C93">
        <v>-74.184679388622996</v>
      </c>
      <c r="D93">
        <v>9.0318350366284008</v>
      </c>
      <c r="E93">
        <f>ASIN(SQRT((SIN(RADIANS(PARAMETERS!$D$8-D93)/2)*SIN(RADIANS(PARAMETERS!$D$8-D93)/2))+(COS(RADIANS(D93))*COS(RADIANS(PARAMETERS!$D$8))*SIN(RADIANS(PARAMETERS!$D$9-C93)/2)*SIN(RADIANS(PARAMETERS!$D$9-C93)/2))))*2*3958.756</f>
        <v>1015.0935209158118</v>
      </c>
      <c r="F93">
        <v>32.280227661132997</v>
      </c>
      <c r="G93">
        <v>51.703605651855</v>
      </c>
      <c r="H93">
        <v>82.307746887207003</v>
      </c>
      <c r="I93">
        <v>110.92449951172</v>
      </c>
      <c r="J93">
        <v>142.6764831543</v>
      </c>
      <c r="K93" s="6">
        <f>IFERROR(EXP(TREND(LN($F$1:$J$1),LN(F93:J93),LN(Calculations!$B$3))),0)</f>
        <v>1.0521501357939483E-3</v>
      </c>
    </row>
    <row r="94" spans="1:11" x14ac:dyDescent="0.35">
      <c r="A94">
        <v>91</v>
      </c>
      <c r="B94" t="str">
        <f t="shared" si="1"/>
        <v>9-74.5</v>
      </c>
      <c r="C94">
        <v>-74.456000723523999</v>
      </c>
      <c r="D94">
        <v>9.0318350366284008</v>
      </c>
      <c r="E94">
        <f>ASIN(SQRT((SIN(RADIANS(PARAMETERS!$D$8-D94)/2)*SIN(RADIANS(PARAMETERS!$D$8-D94)/2))+(COS(RADIANS(D94))*COS(RADIANS(PARAMETERS!$D$8))*SIN(RADIANS(PARAMETERS!$D$9-C94)/2)*SIN(RADIANS(PARAMETERS!$D$9-C94)/2))))*2*3958.756</f>
        <v>1031.6053870198971</v>
      </c>
      <c r="F94">
        <v>32.636703491211001</v>
      </c>
      <c r="G94">
        <v>52.035926818847997</v>
      </c>
      <c r="H94">
        <v>82.837432861327997</v>
      </c>
      <c r="I94">
        <v>111.54786682129</v>
      </c>
      <c r="J94">
        <v>143.31488037109</v>
      </c>
      <c r="K94" s="6">
        <f>IFERROR(EXP(TREND(LN($F$1:$J$1),LN(F94:J94),LN(Calculations!$B$3))),0)</f>
        <v>1.0606505184958164E-3</v>
      </c>
    </row>
    <row r="95" spans="1:11" x14ac:dyDescent="0.35">
      <c r="A95">
        <v>92</v>
      </c>
      <c r="B95" t="str">
        <f t="shared" si="1"/>
        <v>9-74.5</v>
      </c>
      <c r="C95">
        <v>-74.727322058425003</v>
      </c>
      <c r="D95">
        <v>9.0318350366284008</v>
      </c>
      <c r="E95">
        <f>ASIN(SQRT((SIN(RADIANS(PARAMETERS!$D$8-D95)/2)*SIN(RADIANS(PARAMETERS!$D$8-D95)/2))+(COS(RADIANS(D95))*COS(RADIANS(PARAMETERS!$D$8))*SIN(RADIANS(PARAMETERS!$D$9-C95)/2)*SIN(RADIANS(PARAMETERS!$D$9-C95)/2))))*2*3958.756</f>
        <v>1048.1765772666663</v>
      </c>
      <c r="F95">
        <v>33.172618865967003</v>
      </c>
      <c r="G95">
        <v>52.586292266846002</v>
      </c>
      <c r="H95">
        <v>83.686141967772997</v>
      </c>
      <c r="I95">
        <v>112.63098144531</v>
      </c>
      <c r="J95">
        <v>144.51588439941</v>
      </c>
      <c r="K95" s="6">
        <f>IFERROR(EXP(TREND(LN($F$1:$J$1),LN(F95:J95),LN(Calculations!$B$3))),0)</f>
        <v>1.077103606048899E-3</v>
      </c>
    </row>
    <row r="96" spans="1:11" x14ac:dyDescent="0.35">
      <c r="A96">
        <v>93</v>
      </c>
      <c r="B96" t="str">
        <f t="shared" si="1"/>
        <v>9-75</v>
      </c>
      <c r="C96">
        <v>-74.998643393324997</v>
      </c>
      <c r="D96">
        <v>9.0318350366284008</v>
      </c>
      <c r="E96">
        <f>ASIN(SQRT((SIN(RADIANS(PARAMETERS!$D$8-D96)/2)*SIN(RADIANS(PARAMETERS!$D$8-D96)/2))+(COS(RADIANS(D96))*COS(RADIANS(PARAMETERS!$D$8))*SIN(RADIANS(PARAMETERS!$D$9-C96)/2)*SIN(RADIANS(PARAMETERS!$D$9-C96)/2))))*2*3958.756</f>
        <v>1064.8043050621766</v>
      </c>
      <c r="F96">
        <v>33.848979949951001</v>
      </c>
      <c r="G96">
        <v>53.280624389647997</v>
      </c>
      <c r="H96">
        <v>84.736488342285</v>
      </c>
      <c r="I96">
        <v>113.98664855957</v>
      </c>
      <c r="J96">
        <v>145.97862243652</v>
      </c>
      <c r="K96" s="6">
        <f>IFERROR(EXP(TREND(LN($F$1:$J$1),LN(F96:J96),LN(Calculations!$B$3))),0)</f>
        <v>1.0977028948335442E-3</v>
      </c>
    </row>
    <row r="97" spans="1:11" x14ac:dyDescent="0.35">
      <c r="A97">
        <v>94</v>
      </c>
      <c r="B97" t="str">
        <f t="shared" si="1"/>
        <v>9-75.5</v>
      </c>
      <c r="C97">
        <v>-75.269964728226</v>
      </c>
      <c r="D97">
        <v>9.0318350366284008</v>
      </c>
      <c r="E97">
        <f>ASIN(SQRT((SIN(RADIANS(PARAMETERS!$D$8-D97)/2)*SIN(RADIANS(PARAMETERS!$D$8-D97)/2))+(COS(RADIANS(D97))*COS(RADIANS(PARAMETERS!$D$8))*SIN(RADIANS(PARAMETERS!$D$9-C97)/2)*SIN(RADIANS(PARAMETERS!$D$9-C97)/2))))*2*3958.756</f>
        <v>1081.4859456798981</v>
      </c>
      <c r="F97">
        <v>34.648468017577997</v>
      </c>
      <c r="G97">
        <v>54.078773498535</v>
      </c>
      <c r="H97">
        <v>85.924682617187997</v>
      </c>
      <c r="I97">
        <v>115.50734710693</v>
      </c>
      <c r="J97">
        <v>147.53758239746</v>
      </c>
      <c r="K97" s="6">
        <f>IFERROR(EXP(TREND(LN($F$1:$J$1),LN(F97:J97),LN(Calculations!$B$3))),0)</f>
        <v>1.1203397360265268E-3</v>
      </c>
    </row>
    <row r="98" spans="1:11" x14ac:dyDescent="0.35">
      <c r="A98">
        <v>95</v>
      </c>
      <c r="B98" t="str">
        <f t="shared" si="1"/>
        <v>9-75.5</v>
      </c>
      <c r="C98">
        <v>-75.541286063127004</v>
      </c>
      <c r="D98">
        <v>9.0318350366284008</v>
      </c>
      <c r="E98">
        <f>ASIN(SQRT((SIN(RADIANS(PARAMETERS!$D$8-D98)/2)*SIN(RADIANS(PARAMETERS!$D$8-D98)/2))+(COS(RADIANS(D98))*COS(RADIANS(PARAMETERS!$D$8))*SIN(RADIANS(PARAMETERS!$D$9-C98)/2)*SIN(RADIANS(PARAMETERS!$D$9-C98)/2))))*2*3958.756</f>
        <v>1098.2190253272133</v>
      </c>
      <c r="F98">
        <v>35.519725799561002</v>
      </c>
      <c r="G98">
        <v>54.913669586182003</v>
      </c>
      <c r="H98">
        <v>87.128387451172003</v>
      </c>
      <c r="I98">
        <v>117.00042724609</v>
      </c>
      <c r="J98">
        <v>148.99113464355</v>
      </c>
      <c r="K98" s="6">
        <f>IFERROR(EXP(TREND(LN($F$1:$J$1),LN(F98:J98),LN(Calculations!$B$3))),0)</f>
        <v>1.1418263249309867E-3</v>
      </c>
    </row>
    <row r="99" spans="1:11" x14ac:dyDescent="0.35">
      <c r="A99">
        <v>96</v>
      </c>
      <c r="B99" t="str">
        <f t="shared" si="1"/>
        <v>9-76</v>
      </c>
      <c r="C99">
        <v>-75.812607398028007</v>
      </c>
      <c r="D99">
        <v>9.0318350366284008</v>
      </c>
      <c r="E99">
        <f>ASIN(SQRT((SIN(RADIANS(PARAMETERS!$D$8-D99)/2)*SIN(RADIANS(PARAMETERS!$D$8-D99)/2))+(COS(RADIANS(D99))*COS(RADIANS(PARAMETERS!$D$8))*SIN(RADIANS(PARAMETERS!$D$9-C99)/2)*SIN(RADIANS(PARAMETERS!$D$9-C99)/2))))*2*3958.756</f>
        <v>1115.0012110242492</v>
      </c>
      <c r="F99">
        <v>36.418388366698998</v>
      </c>
      <c r="G99">
        <v>55.791404724121001</v>
      </c>
      <c r="H99">
        <v>88.324851989745994</v>
      </c>
      <c r="I99">
        <v>118.44085693359</v>
      </c>
      <c r="J99">
        <v>150.42039489746</v>
      </c>
      <c r="K99" s="6">
        <f>IFERROR(EXP(TREND(LN($F$1:$J$1),LN(F99:J99),LN(Calculations!$B$3))),0)</f>
        <v>1.1630945499302857E-3</v>
      </c>
    </row>
    <row r="100" spans="1:11" x14ac:dyDescent="0.35">
      <c r="A100">
        <v>97</v>
      </c>
      <c r="B100" t="str">
        <f t="shared" si="1"/>
        <v>9-76</v>
      </c>
      <c r="C100">
        <v>-76.083928732928996</v>
      </c>
      <c r="D100">
        <v>9.0318350366284008</v>
      </c>
      <c r="E100">
        <f>ASIN(SQRT((SIN(RADIANS(PARAMETERS!$D$8-D100)/2)*SIN(RADIANS(PARAMETERS!$D$8-D100)/2))+(COS(RADIANS(D100))*COS(RADIANS(PARAMETERS!$D$8))*SIN(RADIANS(PARAMETERS!$D$9-C100)/2)*SIN(RADIANS(PARAMETERS!$D$9-C100)/2))))*2*3958.756</f>
        <v>1131.8303012314773</v>
      </c>
      <c r="F100">
        <v>37.343078613281001</v>
      </c>
      <c r="G100">
        <v>56.71410369873</v>
      </c>
      <c r="H100">
        <v>89.511177062987997</v>
      </c>
      <c r="I100">
        <v>119.8215713501</v>
      </c>
      <c r="J100">
        <v>151.89692687988</v>
      </c>
      <c r="K100" s="6">
        <f>IFERROR(EXP(TREND(LN($F$1:$J$1),LN(F100:J100),LN(Calculations!$B$3))),0)</f>
        <v>1.1846611787393376E-3</v>
      </c>
    </row>
    <row r="101" spans="1:11" x14ac:dyDescent="0.35">
      <c r="A101">
        <v>98</v>
      </c>
      <c r="B101" t="str">
        <f t="shared" si="1"/>
        <v>9-76.5</v>
      </c>
      <c r="C101">
        <v>-76.355250067829999</v>
      </c>
      <c r="D101">
        <v>9.0318350366284008</v>
      </c>
      <c r="E101">
        <f>ASIN(SQRT((SIN(RADIANS(PARAMETERS!$D$8-D101)/2)*SIN(RADIANS(PARAMETERS!$D$8-D101)/2))+(COS(RADIANS(D101))*COS(RADIANS(PARAMETERS!$D$8))*SIN(RADIANS(PARAMETERS!$D$9-C101)/2)*SIN(RADIANS(PARAMETERS!$D$9-C101)/2))))*2*3958.756</f>
        <v>1148.704217168427</v>
      </c>
      <c r="F101">
        <v>38.308475494385</v>
      </c>
      <c r="G101">
        <v>57.688587188721002</v>
      </c>
      <c r="H101">
        <v>90.692420959472997</v>
      </c>
      <c r="I101">
        <v>121.16976928711</v>
      </c>
      <c r="J101">
        <v>153.44714355469</v>
      </c>
      <c r="K101" s="6">
        <f>IFERROR(EXP(TREND(LN($F$1:$J$1),LN(F101:J101),LN(Calculations!$B$3))),0)</f>
        <v>1.2068713377280673E-3</v>
      </c>
    </row>
    <row r="102" spans="1:11" x14ac:dyDescent="0.35">
      <c r="A102">
        <v>99</v>
      </c>
      <c r="B102" t="str">
        <f t="shared" si="1"/>
        <v>9-76.5</v>
      </c>
      <c r="C102">
        <v>-76.626571402731003</v>
      </c>
      <c r="D102">
        <v>9.0318350366284008</v>
      </c>
      <c r="E102">
        <f>ASIN(SQRT((SIN(RADIANS(PARAMETERS!$D$8-D102)/2)*SIN(RADIANS(PARAMETERS!$D$8-D102)/2))+(COS(RADIANS(D102))*COS(RADIANS(PARAMETERS!$D$8))*SIN(RADIANS(PARAMETERS!$D$9-C102)/2)*SIN(RADIANS(PARAMETERS!$D$9-C102)/2))))*2*3958.756</f>
        <v>1165.6209947697328</v>
      </c>
      <c r="F102">
        <v>39.345806121826001</v>
      </c>
      <c r="G102">
        <v>58.74308013916</v>
      </c>
      <c r="H102">
        <v>91.920631408690994</v>
      </c>
      <c r="I102">
        <v>122.55181884766</v>
      </c>
      <c r="J102">
        <v>155.03628540039</v>
      </c>
      <c r="K102" s="6">
        <f>IFERROR(EXP(TREND(LN($F$1:$J$1),LN(F102:J102),LN(Calculations!$B$3))),0)</f>
        <v>1.2301874812628338E-3</v>
      </c>
    </row>
    <row r="103" spans="1:11" x14ac:dyDescent="0.35">
      <c r="A103">
        <v>100</v>
      </c>
      <c r="B103" t="str">
        <f t="shared" si="1"/>
        <v>9-77</v>
      </c>
      <c r="C103">
        <v>-76.897892737632006</v>
      </c>
      <c r="D103">
        <v>9.0318350366284008</v>
      </c>
      <c r="E103">
        <f>ASIN(SQRT((SIN(RADIANS(PARAMETERS!$D$8-D103)/2)*SIN(RADIANS(PARAMETERS!$D$8-D103)/2))+(COS(RADIANS(D103))*COS(RADIANS(PARAMETERS!$D$8))*SIN(RADIANS(PARAMETERS!$D$9-C103)/2)*SIN(RADIANS(PARAMETERS!$D$9-C103)/2))))*2*3958.756</f>
        <v>1182.5787772289518</v>
      </c>
      <c r="F103">
        <v>40.478145599365</v>
      </c>
      <c r="G103">
        <v>59.907737731933999</v>
      </c>
      <c r="H103">
        <v>93.228080749512003</v>
      </c>
      <c r="I103">
        <v>124.01553344727</v>
      </c>
      <c r="J103">
        <v>156.69264221191</v>
      </c>
      <c r="K103" s="6">
        <f>IFERROR(EXP(TREND(LN($F$1:$J$1),LN(F103:J103),LN(Calculations!$B$3))),0)</f>
        <v>1.2554626940638324E-3</v>
      </c>
    </row>
    <row r="104" spans="1:11" x14ac:dyDescent="0.35">
      <c r="A104">
        <v>101</v>
      </c>
      <c r="B104" t="str">
        <f t="shared" si="1"/>
        <v>9-77</v>
      </c>
      <c r="C104">
        <v>-77.169214072532995</v>
      </c>
      <c r="D104">
        <v>9.0318350366284008</v>
      </c>
      <c r="E104">
        <f>ASIN(SQRT((SIN(RADIANS(PARAMETERS!$D$8-D104)/2)*SIN(RADIANS(PARAMETERS!$D$8-D104)/2))+(COS(RADIANS(D104))*COS(RADIANS(PARAMETERS!$D$8))*SIN(RADIANS(PARAMETERS!$D$9-C104)/2)*SIN(RADIANS(PARAMETERS!$D$9-C104)/2))))*2*3958.756</f>
        <v>1199.5758080843657</v>
      </c>
      <c r="F104">
        <v>41.711566925048999</v>
      </c>
      <c r="G104">
        <v>61.180892944336001</v>
      </c>
      <c r="H104">
        <v>94.599418640137003</v>
      </c>
      <c r="I104">
        <v>125.53253936768</v>
      </c>
      <c r="J104">
        <v>158.37329101563</v>
      </c>
      <c r="K104" s="6">
        <f>IFERROR(EXP(TREND(LN($F$1:$J$1),LN(F104:J104),LN(Calculations!$B$3))),0)</f>
        <v>1.2821427480093994E-3</v>
      </c>
    </row>
    <row r="105" spans="1:11" x14ac:dyDescent="0.35">
      <c r="A105">
        <v>102</v>
      </c>
      <c r="B105" t="str">
        <f t="shared" si="1"/>
        <v>9-77.5</v>
      </c>
      <c r="C105">
        <v>-77.440535407433998</v>
      </c>
      <c r="D105">
        <v>9.0318350366284008</v>
      </c>
      <c r="E105">
        <f>ASIN(SQRT((SIN(RADIANS(PARAMETERS!$D$8-D105)/2)*SIN(RADIANS(PARAMETERS!$D$8-D105)/2))+(COS(RADIANS(D105))*COS(RADIANS(PARAMETERS!$D$8))*SIN(RADIANS(PARAMETERS!$D$9-C105)/2)*SIN(RADIANS(PARAMETERS!$D$9-C105)/2))))*2*3958.756</f>
        <v>1216.6104248046145</v>
      </c>
      <c r="F105">
        <v>42.986793518066001</v>
      </c>
      <c r="G105">
        <v>62.487823486327997</v>
      </c>
      <c r="H105">
        <v>95.904815673827997</v>
      </c>
      <c r="I105">
        <v>126.90048980713</v>
      </c>
      <c r="J105">
        <v>159.91461181641</v>
      </c>
      <c r="K105" s="6">
        <f>IFERROR(EXP(TREND(LN($F$1:$J$1),LN(F105:J105),LN(Calculations!$B$3))),0)</f>
        <v>1.3066843194208656E-3</v>
      </c>
    </row>
    <row r="106" spans="1:11" x14ac:dyDescent="0.35">
      <c r="A106">
        <v>103</v>
      </c>
      <c r="B106" t="str">
        <f t="shared" si="1"/>
        <v>9-77.5</v>
      </c>
      <c r="C106">
        <v>-77.711856742335002</v>
      </c>
      <c r="D106">
        <v>9.0318350366284008</v>
      </c>
      <c r="E106">
        <f>ASIN(SQRT((SIN(RADIANS(PARAMETERS!$D$8-D106)/2)*SIN(RADIANS(PARAMETERS!$D$8-D106)/2))+(COS(RADIANS(D106))*COS(RADIANS(PARAMETERS!$D$8))*SIN(RADIANS(PARAMETERS!$D$9-C106)/2)*SIN(RADIANS(PARAMETERS!$D$9-C106)/2))))*2*3958.756</f>
        <v>1233.6810528352901</v>
      </c>
      <c r="F106">
        <v>44.23278427124</v>
      </c>
      <c r="G106">
        <v>63.745723724365</v>
      </c>
      <c r="H106">
        <v>97.047180175780994</v>
      </c>
      <c r="I106">
        <v>128.02568054199</v>
      </c>
      <c r="J106">
        <v>161.20362854004</v>
      </c>
      <c r="K106" s="6">
        <f>IFERROR(EXP(TREND(LN($F$1:$J$1),LN(F106:J106),LN(Calculations!$B$3))),0)</f>
        <v>1.3269411532906034E-3</v>
      </c>
    </row>
    <row r="107" spans="1:11" x14ac:dyDescent="0.35">
      <c r="A107">
        <v>104</v>
      </c>
      <c r="B107" t="str">
        <f t="shared" si="1"/>
        <v>9-78</v>
      </c>
      <c r="C107">
        <v>-77.983178077236005</v>
      </c>
      <c r="D107">
        <v>9.0318350366284008</v>
      </c>
      <c r="E107">
        <f>ASIN(SQRT((SIN(RADIANS(PARAMETERS!$D$8-D107)/2)*SIN(RADIANS(PARAMETERS!$D$8-D107)/2))+(COS(RADIANS(D107))*COS(RADIANS(PARAMETERS!$D$8))*SIN(RADIANS(PARAMETERS!$D$9-C107)/2)*SIN(RADIANS(PARAMETERS!$D$9-C107)/2))))*2*3958.756</f>
        <v>1250.7862000707557</v>
      </c>
      <c r="F107">
        <v>45.404247283936002</v>
      </c>
      <c r="G107">
        <v>64.906593322754006</v>
      </c>
      <c r="H107">
        <v>97.987060546875</v>
      </c>
      <c r="I107">
        <v>128.87532043457</v>
      </c>
      <c r="J107">
        <v>162.16680908203</v>
      </c>
      <c r="K107" s="6">
        <f>IFERROR(EXP(TREND(LN($F$1:$J$1),LN(F107:J107),LN(Calculations!$B$3))),0)</f>
        <v>1.3416770449312992E-3</v>
      </c>
    </row>
    <row r="108" spans="1:11" x14ac:dyDescent="0.35">
      <c r="A108">
        <v>105</v>
      </c>
      <c r="B108" t="str">
        <f t="shared" si="1"/>
        <v>9-78.5</v>
      </c>
      <c r="C108">
        <v>-78.254499412136994</v>
      </c>
      <c r="D108">
        <v>9.0318350366284008</v>
      </c>
      <c r="E108">
        <f>ASIN(SQRT((SIN(RADIANS(PARAMETERS!$D$8-D108)/2)*SIN(RADIANS(PARAMETERS!$D$8-D108)/2))+(COS(RADIANS(D108))*COS(RADIANS(PARAMETERS!$D$8))*SIN(RADIANS(PARAMETERS!$D$9-C108)/2)*SIN(RADIANS(PARAMETERS!$D$9-C108)/2))))*2*3958.756</f>
        <v>1267.9244517182738</v>
      </c>
      <c r="F108">
        <v>46.556182861327997</v>
      </c>
      <c r="G108">
        <v>66.035629272460994</v>
      </c>
      <c r="H108">
        <v>98.844993591309006</v>
      </c>
      <c r="I108">
        <v>129.5518951416</v>
      </c>
      <c r="J108">
        <v>162.83833312988</v>
      </c>
      <c r="K108" s="6">
        <f>IFERROR(EXP(TREND(LN($F$1:$J$1),LN(F108:J108),LN(Calculations!$B$3))),0)</f>
        <v>1.3523826489740807E-3</v>
      </c>
    </row>
    <row r="109" spans="1:11" x14ac:dyDescent="0.35">
      <c r="A109">
        <v>106</v>
      </c>
      <c r="B109" t="str">
        <f t="shared" si="1"/>
        <v>9-78.5</v>
      </c>
      <c r="C109">
        <v>-78.525820747037997</v>
      </c>
      <c r="D109">
        <v>9.0318350366284008</v>
      </c>
      <c r="E109">
        <f>ASIN(SQRT((SIN(RADIANS(PARAMETERS!$D$8-D109)/2)*SIN(RADIANS(PARAMETERS!$D$8-D109)/2))+(COS(RADIANS(D109))*COS(RADIANS(PARAMETERS!$D$8))*SIN(RADIANS(PARAMETERS!$D$9-C109)/2)*SIN(RADIANS(PARAMETERS!$D$9-C109)/2))))*2*3958.756</f>
        <v>1285.0944655242017</v>
      </c>
      <c r="F109">
        <v>47.68062210083</v>
      </c>
      <c r="G109">
        <v>67.109481811522997</v>
      </c>
      <c r="H109">
        <v>99.618347167969006</v>
      </c>
      <c r="I109">
        <v>130.06851196289</v>
      </c>
      <c r="J109">
        <v>163.23672485352</v>
      </c>
      <c r="K109" s="6">
        <f>IFERROR(EXP(TREND(LN($F$1:$J$1),LN(F109:J109),LN(Calculations!$B$3))),0)</f>
        <v>1.3590825722999994E-3</v>
      </c>
    </row>
    <row r="110" spans="1:11" x14ac:dyDescent="0.35">
      <c r="A110">
        <v>107</v>
      </c>
      <c r="B110" t="str">
        <f t="shared" si="1"/>
        <v>9-79</v>
      </c>
      <c r="C110">
        <v>-78.797142081939</v>
      </c>
      <c r="D110">
        <v>9.0318350366284008</v>
      </c>
      <c r="E110">
        <f>ASIN(SQRT((SIN(RADIANS(PARAMETERS!$D$8-D110)/2)*SIN(RADIANS(PARAMETERS!$D$8-D110)/2))+(COS(RADIANS(D110))*COS(RADIANS(PARAMETERS!$D$8))*SIN(RADIANS(PARAMETERS!$D$9-C110)/2)*SIN(RADIANS(PARAMETERS!$D$9-C110)/2))))*2*3958.756</f>
        <v>1302.2949673344076</v>
      </c>
      <c r="F110">
        <v>48.804676055907997</v>
      </c>
      <c r="G110">
        <v>68.149742126465</v>
      </c>
      <c r="H110">
        <v>100.37164306641</v>
      </c>
      <c r="I110">
        <v>130.53936767578</v>
      </c>
      <c r="J110">
        <v>163.53057861328</v>
      </c>
      <c r="K110" s="6">
        <f>IFERROR(EXP(TREND(LN($F$1:$J$1),LN(F110:J110),LN(Calculations!$B$3))),0)</f>
        <v>1.3645457089532971E-3</v>
      </c>
    </row>
    <row r="111" spans="1:11" x14ac:dyDescent="0.35">
      <c r="A111">
        <v>108</v>
      </c>
      <c r="B111" t="str">
        <f t="shared" si="1"/>
        <v>9-79</v>
      </c>
      <c r="C111">
        <v>-79.068463416840004</v>
      </c>
      <c r="D111">
        <v>9.0318350366284008</v>
      </c>
      <c r="E111">
        <f>ASIN(SQRT((SIN(RADIANS(PARAMETERS!$D$8-D111)/2)*SIN(RADIANS(PARAMETERS!$D$8-D111)/2))+(COS(RADIANS(D111))*COS(RADIANS(PARAMETERS!$D$8))*SIN(RADIANS(PARAMETERS!$D$9-C111)/2)*SIN(RADIANS(PARAMETERS!$D$9-C111)/2))))*2*3958.756</f>
        <v>1319.5247469633532</v>
      </c>
      <c r="F111">
        <v>49.962291717528998</v>
      </c>
      <c r="G111">
        <v>69.23299407959</v>
      </c>
      <c r="H111">
        <v>101.22601318359</v>
      </c>
      <c r="I111">
        <v>131.15129089355</v>
      </c>
      <c r="J111">
        <v>163.97348022461</v>
      </c>
      <c r="K111" s="6">
        <f>IFERROR(EXP(TREND(LN($F$1:$J$1),LN(F111:J111),LN(Calculations!$B$3))),0)</f>
        <v>1.3738727157886941E-3</v>
      </c>
    </row>
    <row r="112" spans="1:11" x14ac:dyDescent="0.35">
      <c r="A112">
        <v>109</v>
      </c>
      <c r="B112" t="str">
        <f t="shared" si="1"/>
        <v>9-79.5</v>
      </c>
      <c r="C112">
        <v>-79.339784751741007</v>
      </c>
      <c r="D112">
        <v>9.0318350366284008</v>
      </c>
      <c r="E112">
        <f>ASIN(SQRT((SIN(RADIANS(PARAMETERS!$D$8-D112)/2)*SIN(RADIANS(PARAMETERS!$D$8-D112)/2))+(COS(RADIANS(D112))*COS(RADIANS(PARAMETERS!$D$8))*SIN(RADIANS(PARAMETERS!$D$9-C112)/2)*SIN(RADIANS(PARAMETERS!$D$9-C112)/2))))*2*3958.756</f>
        <v>1336.782654348305</v>
      </c>
      <c r="F112">
        <v>51.058002471923999</v>
      </c>
      <c r="G112">
        <v>70.274032592772997</v>
      </c>
      <c r="H112">
        <v>102.08087158203</v>
      </c>
      <c r="I112">
        <v>131.8045501709</v>
      </c>
      <c r="J112">
        <v>164.48086547852</v>
      </c>
      <c r="K112" s="6">
        <f>IFERROR(EXP(TREND(LN($F$1:$J$1),LN(F112:J112),LN(Calculations!$B$3))),0)</f>
        <v>1.3852300658913821E-3</v>
      </c>
    </row>
    <row r="113" spans="1:11" x14ac:dyDescent="0.35">
      <c r="A113">
        <v>110</v>
      </c>
      <c r="B113" t="str">
        <f t="shared" si="1"/>
        <v>9-79.5</v>
      </c>
      <c r="C113">
        <v>-79.611106086641996</v>
      </c>
      <c r="D113">
        <v>9.0318350366284008</v>
      </c>
      <c r="E113">
        <f>ASIN(SQRT((SIN(RADIANS(PARAMETERS!$D$8-D113)/2)*SIN(RADIANS(PARAMETERS!$D$8-D113)/2))+(COS(RADIANS(D113))*COS(RADIANS(PARAMETERS!$D$8))*SIN(RADIANS(PARAMETERS!$D$9-C113)/2)*SIN(RADIANS(PARAMETERS!$D$9-C113)/2))))*2*3958.756</f>
        <v>1354.0675959670536</v>
      </c>
      <c r="F113">
        <v>52.039813995361001</v>
      </c>
      <c r="G113">
        <v>71.225563049315994</v>
      </c>
      <c r="H113">
        <v>102.87979888916</v>
      </c>
      <c r="I113">
        <v>132.44076538086</v>
      </c>
      <c r="J113">
        <v>164.97578430176</v>
      </c>
      <c r="K113" s="6">
        <f>IFERROR(EXP(TREND(LN($F$1:$J$1),LN(F113:J113),LN(Calculations!$B$3))),0)</f>
        <v>1.3971259427951863E-3</v>
      </c>
    </row>
    <row r="114" spans="1:11" x14ac:dyDescent="0.35">
      <c r="A114">
        <v>111</v>
      </c>
      <c r="B114" t="str">
        <f t="shared" si="1"/>
        <v>9-80</v>
      </c>
      <c r="C114">
        <v>-79.882427421542999</v>
      </c>
      <c r="D114">
        <v>9.0318350366284008</v>
      </c>
      <c r="E114">
        <f>ASIN(SQRT((SIN(RADIANS(PARAMETERS!$D$8-D114)/2)*SIN(RADIANS(PARAMETERS!$D$8-D114)/2))+(COS(RADIANS(D114))*COS(RADIANS(PARAMETERS!$D$8))*SIN(RADIANS(PARAMETERS!$D$9-C114)/2)*SIN(RADIANS(PARAMETERS!$D$9-C114)/2))))*2*3958.756</f>
        <v>1371.3785314992751</v>
      </c>
      <c r="F114">
        <v>52.908695220947003</v>
      </c>
      <c r="G114">
        <v>72.087173461914006</v>
      </c>
      <c r="H114">
        <v>103.62577056885</v>
      </c>
      <c r="I114">
        <v>133.05316162109</v>
      </c>
      <c r="J114">
        <v>165.41400146484</v>
      </c>
      <c r="K114" s="6">
        <f>IFERROR(EXP(TREND(LN($F$1:$J$1),LN(F114:J114),LN(Calculations!$B$3))),0)</f>
        <v>1.4089610520308744E-3</v>
      </c>
    </row>
    <row r="115" spans="1:11" x14ac:dyDescent="0.35">
      <c r="A115">
        <v>112</v>
      </c>
      <c r="B115" t="str">
        <f t="shared" si="1"/>
        <v>9-80</v>
      </c>
      <c r="C115">
        <v>-80.153748756444003</v>
      </c>
      <c r="D115">
        <v>9.0318350366284008</v>
      </c>
      <c r="E115">
        <f>ASIN(SQRT((SIN(RADIANS(PARAMETERS!$D$8-D115)/2)*SIN(RADIANS(PARAMETERS!$D$8-D115)/2))+(COS(RADIANS(D115))*COS(RADIANS(PARAMETERS!$D$8))*SIN(RADIANS(PARAMETERS!$D$9-C115)/2)*SIN(RADIANS(PARAMETERS!$D$9-C115)/2))))*2*3958.756</f>
        <v>1388.7144707132265</v>
      </c>
      <c r="F115">
        <v>53.581840515137003</v>
      </c>
      <c r="G115">
        <v>72.77303314209</v>
      </c>
      <c r="H115">
        <v>104.22602844238</v>
      </c>
      <c r="I115">
        <v>133.54023742676</v>
      </c>
      <c r="J115">
        <v>165.72183227539</v>
      </c>
      <c r="K115" s="6">
        <f>IFERROR(EXP(TREND(LN($F$1:$J$1),LN(F115:J115),LN(Calculations!$B$3))),0)</f>
        <v>1.4184669356995907E-3</v>
      </c>
    </row>
    <row r="116" spans="1:11" x14ac:dyDescent="0.35">
      <c r="A116">
        <v>113</v>
      </c>
      <c r="B116" t="str">
        <f t="shared" si="1"/>
        <v>9-80.5</v>
      </c>
      <c r="C116">
        <v>-80.425070091345006</v>
      </c>
      <c r="D116">
        <v>9.0318350366284008</v>
      </c>
      <c r="E116">
        <f>ASIN(SQRT((SIN(RADIANS(PARAMETERS!$D$8-D116)/2)*SIN(RADIANS(PARAMETERS!$D$8-D116)/2))+(COS(RADIANS(D116))*COS(RADIANS(PARAMETERS!$D$8))*SIN(RADIANS(PARAMETERS!$D$9-C116)/2)*SIN(RADIANS(PARAMETERS!$D$9-C116)/2))))*2*3958.756</f>
        <v>1406.0744705609829</v>
      </c>
      <c r="F116">
        <v>53.992336273192997</v>
      </c>
      <c r="G116">
        <v>73.220321655272997</v>
      </c>
      <c r="H116">
        <v>104.61247253418</v>
      </c>
      <c r="I116">
        <v>133.82241821289</v>
      </c>
      <c r="J116">
        <v>165.83929443359</v>
      </c>
      <c r="K116" s="6">
        <f>IFERROR(EXP(TREND(LN($F$1:$J$1),LN(F116:J116),LN(Calculations!$B$3))),0)</f>
        <v>1.4237733658125761E-3</v>
      </c>
    </row>
    <row r="117" spans="1:11" x14ac:dyDescent="0.35">
      <c r="A117">
        <v>114</v>
      </c>
      <c r="B117" t="str">
        <f t="shared" si="1"/>
        <v>9-80.5</v>
      </c>
      <c r="C117">
        <v>-80.696391426245995</v>
      </c>
      <c r="D117">
        <v>9.0318350366284008</v>
      </c>
      <c r="E117">
        <f>ASIN(SQRT((SIN(RADIANS(PARAMETERS!$D$8-D117)/2)*SIN(RADIANS(PARAMETERS!$D$8-D117)/2))+(COS(RADIANS(D117))*COS(RADIANS(PARAMETERS!$D$8))*SIN(RADIANS(PARAMETERS!$D$9-C117)/2)*SIN(RADIANS(PARAMETERS!$D$9-C117)/2))))*2*3958.756</f>
        <v>1423.4576324667355</v>
      </c>
      <c r="F117">
        <v>54.113166809082003</v>
      </c>
      <c r="G117">
        <v>73.40372467041</v>
      </c>
      <c r="H117">
        <v>104.75523376465</v>
      </c>
      <c r="I117">
        <v>133.85963439941</v>
      </c>
      <c r="J117">
        <v>165.73376464844</v>
      </c>
      <c r="K117" s="6">
        <f>IFERROR(EXP(TREND(LN($F$1:$J$1),LN(F117:J117),LN(Calculations!$B$3))),0)</f>
        <v>1.4238369481707513E-3</v>
      </c>
    </row>
    <row r="118" spans="1:11" x14ac:dyDescent="0.35">
      <c r="A118">
        <v>115</v>
      </c>
      <c r="B118" t="str">
        <f t="shared" si="1"/>
        <v>9-81</v>
      </c>
      <c r="C118">
        <v>-80.967712761146998</v>
      </c>
      <c r="D118">
        <v>9.0318350366284008</v>
      </c>
      <c r="E118">
        <f>ASIN(SQRT((SIN(RADIANS(PARAMETERS!$D$8-D118)/2)*SIN(RADIANS(PARAMETERS!$D$8-D118)/2))+(COS(RADIANS(D118))*COS(RADIANS(PARAMETERS!$D$8))*SIN(RADIANS(PARAMETERS!$D$9-C118)/2)*SIN(RADIANS(PARAMETERS!$D$9-C118)/2))))*2*3958.756</f>
        <v>1440.8630997939124</v>
      </c>
      <c r="F118">
        <v>53.868198394775</v>
      </c>
      <c r="G118">
        <v>73.205238342285</v>
      </c>
      <c r="H118">
        <v>104.51400756836</v>
      </c>
      <c r="I118">
        <v>133.48626708984</v>
      </c>
      <c r="J118">
        <v>165.2611541748</v>
      </c>
      <c r="K118" s="6">
        <f>IFERROR(EXP(TREND(LN($F$1:$J$1),LN(F118:J118),LN(Calculations!$B$3))),0)</f>
        <v>1.4144814683784573E-3</v>
      </c>
    </row>
    <row r="119" spans="1:11" x14ac:dyDescent="0.35">
      <c r="A119">
        <v>116</v>
      </c>
      <c r="B119" t="str">
        <f t="shared" si="1"/>
        <v>9-81</v>
      </c>
      <c r="C119">
        <v>-81.239034096048002</v>
      </c>
      <c r="D119">
        <v>9.0318350366284008</v>
      </c>
      <c r="E119">
        <f>ASIN(SQRT((SIN(RADIANS(PARAMETERS!$D$8-D119)/2)*SIN(RADIANS(PARAMETERS!$D$8-D119)/2))+(COS(RADIANS(D119))*COS(RADIANS(PARAMETERS!$D$8))*SIN(RADIANS(PARAMETERS!$D$9-C119)/2)*SIN(RADIANS(PARAMETERS!$D$9-C119)/2))))*2*3958.756</f>
        <v>1458.2900554780178</v>
      </c>
      <c r="F119">
        <v>53.296237945557003</v>
      </c>
      <c r="G119">
        <v>72.670181274414006</v>
      </c>
      <c r="H119">
        <v>103.93534088135</v>
      </c>
      <c r="I119">
        <v>132.75718688965</v>
      </c>
      <c r="J119">
        <v>164.47702026367</v>
      </c>
      <c r="K119" s="6">
        <f>IFERROR(EXP(TREND(LN($F$1:$J$1),LN(F119:J119),LN(Calculations!$B$3))),0)</f>
        <v>1.3973131559238995E-3</v>
      </c>
    </row>
    <row r="120" spans="1:11" x14ac:dyDescent="0.35">
      <c r="A120">
        <v>117</v>
      </c>
      <c r="B120" t="str">
        <f t="shared" si="1"/>
        <v>9-81.5</v>
      </c>
      <c r="C120">
        <v>-81.510355430949005</v>
      </c>
      <c r="D120">
        <v>9.0318350366284008</v>
      </c>
      <c r="E120">
        <f>ASIN(SQRT((SIN(RADIANS(PARAMETERS!$D$8-D120)/2)*SIN(RADIANS(PARAMETERS!$D$8-D120)/2))+(COS(RADIANS(D120))*COS(RADIANS(PARAMETERS!$D$8))*SIN(RADIANS(PARAMETERS!$D$9-C120)/2)*SIN(RADIANS(PARAMETERS!$D$9-C120)/2))))*2*3958.756</f>
        <v>1475.7377198131294</v>
      </c>
      <c r="F120">
        <v>52.471675872802997</v>
      </c>
      <c r="G120">
        <v>71.870895385742003</v>
      </c>
      <c r="H120">
        <v>103.11293792725</v>
      </c>
      <c r="I120">
        <v>131.78907775879</v>
      </c>
      <c r="J120">
        <v>163.47816467285</v>
      </c>
      <c r="K120" s="6">
        <f>IFERROR(EXP(TREND(LN($F$1:$J$1),LN(F120:J120),LN(Calculations!$B$3))),0)</f>
        <v>1.375338908766005E-3</v>
      </c>
    </row>
    <row r="121" spans="1:11" x14ac:dyDescent="0.35">
      <c r="A121">
        <v>118</v>
      </c>
      <c r="B121" t="str">
        <f t="shared" si="1"/>
        <v>9-82</v>
      </c>
      <c r="C121">
        <v>-81.781676765849994</v>
      </c>
      <c r="D121">
        <v>9.0318350366284008</v>
      </c>
      <c r="E121">
        <f>ASIN(SQRT((SIN(RADIANS(PARAMETERS!$D$8-D121)/2)*SIN(RADIANS(PARAMETERS!$D$8-D121)/2))+(COS(RADIANS(D121))*COS(RADIANS(PARAMETERS!$D$8))*SIN(RADIANS(PARAMETERS!$D$9-C121)/2)*SIN(RADIANS(PARAMETERS!$D$9-C121)/2))))*2*3958.756</f>
        <v>1493.2053483809279</v>
      </c>
      <c r="F121">
        <v>51.405902862548999</v>
      </c>
      <c r="G121">
        <v>70.794860839844006</v>
      </c>
      <c r="H121">
        <v>101.98046875</v>
      </c>
      <c r="I121">
        <v>130.51289367676</v>
      </c>
      <c r="J121">
        <v>162.18609619141</v>
      </c>
      <c r="K121" s="6">
        <f>IFERROR(EXP(TREND(LN($F$1:$J$1),LN(F121:J121),LN(Calculations!$B$3))),0)</f>
        <v>1.3468755150404207E-3</v>
      </c>
    </row>
    <row r="122" spans="1:11" x14ac:dyDescent="0.35">
      <c r="A122">
        <v>119</v>
      </c>
      <c r="B122" t="str">
        <f t="shared" si="1"/>
        <v>9-82</v>
      </c>
      <c r="C122">
        <v>-82.052998100750997</v>
      </c>
      <c r="D122">
        <v>9.0318350366284008</v>
      </c>
      <c r="E122">
        <f>ASIN(SQRT((SIN(RADIANS(PARAMETERS!$D$8-D122)/2)*SIN(RADIANS(PARAMETERS!$D$8-D122)/2))+(COS(RADIANS(D122))*COS(RADIANS(PARAMETERS!$D$8))*SIN(RADIANS(PARAMETERS!$D$9-C122)/2)*SIN(RADIANS(PARAMETERS!$D$9-C122)/2))))*2*3958.756</f>
        <v>1510.6922301120205</v>
      </c>
      <c r="F122">
        <v>50.14949798584</v>
      </c>
      <c r="G122">
        <v>69.502235412597997</v>
      </c>
      <c r="H122">
        <v>100.55945587158</v>
      </c>
      <c r="I122">
        <v>128.91354370117</v>
      </c>
      <c r="J122">
        <v>160.58589172363</v>
      </c>
      <c r="K122" s="6">
        <f>IFERROR(EXP(TREND(LN($F$1:$J$1),LN(F122:J122),LN(Calculations!$B$3))),0)</f>
        <v>1.3121708751776E-3</v>
      </c>
    </row>
    <row r="123" spans="1:11" x14ac:dyDescent="0.35">
      <c r="A123">
        <v>120</v>
      </c>
      <c r="B123" t="str">
        <f t="shared" si="1"/>
        <v>9-82.5</v>
      </c>
      <c r="C123">
        <v>-82.324319435652001</v>
      </c>
      <c r="D123">
        <v>9.0318350366284008</v>
      </c>
      <c r="E123">
        <f>ASIN(SQRT((SIN(RADIANS(PARAMETERS!$D$8-D123)/2)*SIN(RADIANS(PARAMETERS!$D$8-D123)/2))+(COS(RADIANS(D123))*COS(RADIANS(PARAMETERS!$D$8))*SIN(RADIANS(PARAMETERS!$D$9-C123)/2)*SIN(RADIANS(PARAMETERS!$D$9-C123)/2))))*2*3958.756</f>
        <v>1528.1976854701099</v>
      </c>
      <c r="F123">
        <v>48.745388031006001</v>
      </c>
      <c r="G123">
        <v>68.063232421875</v>
      </c>
      <c r="H123">
        <v>98.905937194824006</v>
      </c>
      <c r="I123">
        <v>127.01770782471</v>
      </c>
      <c r="J123">
        <v>158.69955444336</v>
      </c>
      <c r="K123" s="6">
        <f>IFERROR(EXP(TREND(LN($F$1:$J$1),LN(F123:J123),LN(Calculations!$B$3))),0)</f>
        <v>1.2726229307607109E-3</v>
      </c>
    </row>
    <row r="124" spans="1:11" x14ac:dyDescent="0.35">
      <c r="A124">
        <v>121</v>
      </c>
      <c r="B124" t="str">
        <f t="shared" si="1"/>
        <v>9-82.5</v>
      </c>
      <c r="C124">
        <v>-82.595640770553004</v>
      </c>
      <c r="D124">
        <v>9.0318350366284008</v>
      </c>
      <c r="E124">
        <f>ASIN(SQRT((SIN(RADIANS(PARAMETERS!$D$8-D124)/2)*SIN(RADIANS(PARAMETERS!$D$8-D124)/2))+(COS(RADIANS(D124))*COS(RADIANS(PARAMETERS!$D$8))*SIN(RADIANS(PARAMETERS!$D$9-C124)/2)*SIN(RADIANS(PARAMETERS!$D$9-C124)/2))))*2*3958.756</f>
        <v>1545.7210647503055</v>
      </c>
      <c r="F124">
        <v>47.291076660156001</v>
      </c>
      <c r="G124">
        <v>66.54150390625</v>
      </c>
      <c r="H124">
        <v>97.137901306152003</v>
      </c>
      <c r="I124">
        <v>125.0170135498</v>
      </c>
      <c r="J124">
        <v>156.76333618164</v>
      </c>
      <c r="K124" s="6">
        <f>IFERROR(EXP(TREND(LN($F$1:$J$1),LN(F124:J124),LN(Calculations!$B$3))),0)</f>
        <v>1.2329483805665284E-3</v>
      </c>
    </row>
    <row r="125" spans="1:11" x14ac:dyDescent="0.35">
      <c r="A125">
        <v>122</v>
      </c>
      <c r="B125" t="str">
        <f t="shared" si="1"/>
        <v>9-83</v>
      </c>
      <c r="C125">
        <v>-82.866962105453993</v>
      </c>
      <c r="D125">
        <v>9.0318350366284008</v>
      </c>
      <c r="E125">
        <f>ASIN(SQRT((SIN(RADIANS(PARAMETERS!$D$8-D125)/2)*SIN(RADIANS(PARAMETERS!$D$8-D125)/2))+(COS(RADIANS(D125))*COS(RADIANS(PARAMETERS!$D$8))*SIN(RADIANS(PARAMETERS!$D$9-C125)/2)*SIN(RADIANS(PARAMETERS!$D$9-C125)/2))))*2*3958.756</f>
        <v>1563.26174648353</v>
      </c>
      <c r="F125">
        <v>45.914012908936002</v>
      </c>
      <c r="G125">
        <v>65.049140930175994</v>
      </c>
      <c r="H125">
        <v>95.386024475097997</v>
      </c>
      <c r="I125">
        <v>123.05295562744</v>
      </c>
      <c r="J125">
        <v>154.90733337402</v>
      </c>
      <c r="K125" s="6">
        <f>IFERROR(EXP(TREND(LN($F$1:$J$1),LN(F125:J125),LN(Calculations!$B$3))),0)</f>
        <v>1.1956355616710634E-3</v>
      </c>
    </row>
    <row r="126" spans="1:11" x14ac:dyDescent="0.35">
      <c r="A126">
        <v>123</v>
      </c>
      <c r="B126" t="str">
        <f t="shared" si="1"/>
        <v>9-83</v>
      </c>
      <c r="C126">
        <v>-83.138283440354996</v>
      </c>
      <c r="D126">
        <v>9.0318350366284008</v>
      </c>
      <c r="E126">
        <f>ASIN(SQRT((SIN(RADIANS(PARAMETERS!$D$8-D126)/2)*SIN(RADIANS(PARAMETERS!$D$8-D126)/2))+(COS(RADIANS(D126))*COS(RADIANS(PARAMETERS!$D$8))*SIN(RADIANS(PARAMETERS!$D$9-C126)/2)*SIN(RADIANS(PARAMETERS!$D$9-C126)/2))))*2*3958.756</f>
        <v>1580.8191359396219</v>
      </c>
      <c r="F126">
        <v>44.680568695067997</v>
      </c>
      <c r="G126">
        <v>63.661613464355</v>
      </c>
      <c r="H126">
        <v>93.724815368652003</v>
      </c>
      <c r="I126">
        <v>121.20194244385</v>
      </c>
      <c r="J126">
        <v>153.16918945313</v>
      </c>
      <c r="K126" s="6">
        <f>IFERROR(EXP(TREND(LN($F$1:$J$1),LN(F126:J126),LN(Calculations!$B$3))),0)</f>
        <v>1.1613956052460008E-3</v>
      </c>
    </row>
    <row r="127" spans="1:11" x14ac:dyDescent="0.35">
      <c r="A127">
        <v>124</v>
      </c>
      <c r="B127" t="str">
        <f t="shared" si="1"/>
        <v>9-83.5</v>
      </c>
      <c r="C127">
        <v>-83.409604775255005</v>
      </c>
      <c r="D127">
        <v>9.0318350366284008</v>
      </c>
      <c r="E127">
        <f>ASIN(SQRT((SIN(RADIANS(PARAMETERS!$D$8-D127)/2)*SIN(RADIANS(PARAMETERS!$D$8-D127)/2))+(COS(RADIANS(D127))*COS(RADIANS(PARAMETERS!$D$8))*SIN(RADIANS(PARAMETERS!$D$9-C127)/2)*SIN(RADIANS(PARAMETERS!$D$9-C127)/2))))*2*3958.756</f>
        <v>1598.3926637221839</v>
      </c>
      <c r="F127">
        <v>43.52974319458</v>
      </c>
      <c r="G127">
        <v>62.290882110596002</v>
      </c>
      <c r="H127">
        <v>91.959533691405994</v>
      </c>
      <c r="I127">
        <v>119.15203094482</v>
      </c>
      <c r="J127">
        <v>151.14321899414</v>
      </c>
      <c r="K127" s="6">
        <f>IFERROR(EXP(TREND(LN($F$1:$J$1),LN(F127:J127),LN(Calculations!$B$3))),0)</f>
        <v>1.1224671800172158E-3</v>
      </c>
    </row>
    <row r="128" spans="1:11" x14ac:dyDescent="0.35">
      <c r="A128">
        <v>125</v>
      </c>
      <c r="B128" t="str">
        <f t="shared" si="1"/>
        <v>9-83.5</v>
      </c>
      <c r="C128">
        <v>-83.680926110155994</v>
      </c>
      <c r="D128">
        <v>9.0318350366284008</v>
      </c>
      <c r="E128">
        <f>ASIN(SQRT((SIN(RADIANS(PARAMETERS!$D$8-D128)/2)*SIN(RADIANS(PARAMETERS!$D$8-D128)/2))+(COS(RADIANS(D128))*COS(RADIANS(PARAMETERS!$D$8))*SIN(RADIANS(PARAMETERS!$D$9-C128)/2)*SIN(RADIANS(PARAMETERS!$D$9-C128)/2))))*2*3958.756</f>
        <v>1615.9817844492704</v>
      </c>
      <c r="F128">
        <v>42.511856079102003</v>
      </c>
      <c r="G128">
        <v>60.966667175292997</v>
      </c>
      <c r="H128">
        <v>90.11954498291</v>
      </c>
      <c r="I128">
        <v>116.92702484131</v>
      </c>
      <c r="J128">
        <v>148.83821105957</v>
      </c>
      <c r="K128" s="6">
        <f>IFERROR(EXP(TREND(LN($F$1:$J$1),LN(F128:J128),LN(Calculations!$B$3))),0)</f>
        <v>1.0788372810434743E-3</v>
      </c>
    </row>
    <row r="129" spans="1:11" x14ac:dyDescent="0.35">
      <c r="A129">
        <v>126</v>
      </c>
      <c r="B129" t="str">
        <f t="shared" si="1"/>
        <v>9-84</v>
      </c>
      <c r="C129">
        <v>-83.952247445056997</v>
      </c>
      <c r="D129">
        <v>9.0318350366284008</v>
      </c>
      <c r="E129">
        <f>ASIN(SQRT((SIN(RADIANS(PARAMETERS!$D$8-D129)/2)*SIN(RADIANS(PARAMETERS!$D$8-D129)/2))+(COS(RADIANS(D129))*COS(RADIANS(PARAMETERS!$D$8))*SIN(RADIANS(PARAMETERS!$D$9-C129)/2)*SIN(RADIANS(PARAMETERS!$D$9-C129)/2))))*2*3958.756</f>
        <v>1633.5859755130787</v>
      </c>
      <c r="F129">
        <v>41.66540145874</v>
      </c>
      <c r="G129">
        <v>59.734401702881001</v>
      </c>
      <c r="H129">
        <v>88.278701782227003</v>
      </c>
      <c r="I129">
        <v>114.61097717285</v>
      </c>
      <c r="J129">
        <v>146.31143188477</v>
      </c>
      <c r="K129" s="6">
        <f>IFERROR(EXP(TREND(LN($F$1:$J$1),LN(F129:J129),LN(Calculations!$B$3))),0)</f>
        <v>1.031784839413633E-3</v>
      </c>
    </row>
    <row r="130" spans="1:11" x14ac:dyDescent="0.35">
      <c r="A130">
        <v>127</v>
      </c>
      <c r="B130" t="str">
        <f t="shared" si="1"/>
        <v>9-84</v>
      </c>
      <c r="C130">
        <v>-84.223568779958001</v>
      </c>
      <c r="D130">
        <v>9.0318350366284008</v>
      </c>
      <c r="E130">
        <f>ASIN(SQRT((SIN(RADIANS(PARAMETERS!$D$8-D130)/2)*SIN(RADIANS(PARAMETERS!$D$8-D130)/2))+(COS(RADIANS(D130))*COS(RADIANS(PARAMETERS!$D$8))*SIN(RADIANS(PARAMETERS!$D$9-C130)/2)*SIN(RADIANS(PARAMETERS!$D$9-C130)/2))))*2*3958.756</f>
        <v>1651.2047359145081</v>
      </c>
      <c r="F130">
        <v>40.992000579833999</v>
      </c>
      <c r="G130">
        <v>58.632835388183999</v>
      </c>
      <c r="H130">
        <v>86.529350280762003</v>
      </c>
      <c r="I130">
        <v>112.32297515869</v>
      </c>
      <c r="J130">
        <v>143.70880126953</v>
      </c>
      <c r="K130" s="6">
        <f>IFERROR(EXP(TREND(LN($F$1:$J$1),LN(F130:J130),LN(Calculations!$B$3))),0)</f>
        <v>9.8408815956925596E-4</v>
      </c>
    </row>
    <row r="131" spans="1:11" x14ac:dyDescent="0.35">
      <c r="A131">
        <v>128</v>
      </c>
      <c r="B131" t="str">
        <f t="shared" si="1"/>
        <v>9-84.5</v>
      </c>
      <c r="C131">
        <v>-84.494890114859004</v>
      </c>
      <c r="D131">
        <v>9.0318350366284008</v>
      </c>
      <c r="E131">
        <f>ASIN(SQRT((SIN(RADIANS(PARAMETERS!$D$8-D131)/2)*SIN(RADIANS(PARAMETERS!$D$8-D131)/2))+(COS(RADIANS(D131))*COS(RADIANS(PARAMETERS!$D$8))*SIN(RADIANS(PARAMETERS!$D$9-C131)/2)*SIN(RADIANS(PARAMETERS!$D$9-C131)/2))))*2*3958.756</f>
        <v>1668.8375851666356</v>
      </c>
      <c r="F131">
        <v>40.523315429687997</v>
      </c>
      <c r="G131">
        <v>57.760059356688998</v>
      </c>
      <c r="H131">
        <v>85.018409729004006</v>
      </c>
      <c r="I131">
        <v>110.25498962402</v>
      </c>
      <c r="J131">
        <v>141.23095703125</v>
      </c>
      <c r="K131" s="6">
        <f>IFERROR(EXP(TREND(LN($F$1:$J$1),LN(F131:J131),LN(Calculations!$B$3))),0)</f>
        <v>9.3948039406433371E-4</v>
      </c>
    </row>
    <row r="132" spans="1:11" x14ac:dyDescent="0.35">
      <c r="A132">
        <v>129</v>
      </c>
      <c r="B132" t="str">
        <f t="shared" si="1"/>
        <v>9-85</v>
      </c>
      <c r="C132">
        <v>-84.766211449759993</v>
      </c>
      <c r="D132">
        <v>9.0318350366284008</v>
      </c>
      <c r="E132">
        <f>ASIN(SQRT((SIN(RADIANS(PARAMETERS!$D$8-D132)/2)*SIN(RADIANS(PARAMETERS!$D$8-D132)/2))+(COS(RADIANS(D132))*COS(RADIANS(PARAMETERS!$D$8))*SIN(RADIANS(PARAMETERS!$D$9-C132)/2)*SIN(RADIANS(PARAMETERS!$D$9-C132)/2))))*2*3958.756</f>
        <v>1686.4840622628424</v>
      </c>
      <c r="F132">
        <v>40.267765045166001</v>
      </c>
      <c r="G132">
        <v>57.134307861327997</v>
      </c>
      <c r="H132">
        <v>83.788009643555</v>
      </c>
      <c r="I132">
        <v>108.48131561279</v>
      </c>
      <c r="J132">
        <v>138.98222351074</v>
      </c>
      <c r="K132" s="6">
        <f>IFERROR(EXP(TREND(LN($F$1:$J$1),LN(F132:J132),LN(Calculations!$B$3))),0)</f>
        <v>8.991823211598872E-4</v>
      </c>
    </row>
    <row r="133" spans="1:11" x14ac:dyDescent="0.35">
      <c r="A133">
        <v>130</v>
      </c>
      <c r="B133" t="str">
        <f t="shared" ref="B133:B196" si="2">MROUND(D133,1)&amp;MROUND(C133,-0.5)</f>
        <v>9-85</v>
      </c>
      <c r="C133">
        <v>-85.037532784660996</v>
      </c>
      <c r="D133">
        <v>9.0318350366284008</v>
      </c>
      <c r="E133">
        <f>ASIN(SQRT((SIN(RADIANS(PARAMETERS!$D$8-D133)/2)*SIN(RADIANS(PARAMETERS!$D$8-D133)/2))+(COS(RADIANS(D133))*COS(RADIANS(PARAMETERS!$D$8))*SIN(RADIANS(PARAMETERS!$D$9-C133)/2)*SIN(RADIANS(PARAMETERS!$D$9-C133)/2))))*2*3958.756</f>
        <v>1704.143724705242</v>
      </c>
      <c r="F133">
        <v>40.225204467772997</v>
      </c>
      <c r="G133">
        <v>56.784942626952997</v>
      </c>
      <c r="H133">
        <v>82.865409851074006</v>
      </c>
      <c r="I133">
        <v>107.01507568359</v>
      </c>
      <c r="J133">
        <v>136.9898223877</v>
      </c>
      <c r="K133" s="6">
        <f>IFERROR(EXP(TREND(LN($F$1:$J$1),LN(F133:J133),LN(Calculations!$B$3))),0)</f>
        <v>8.6328416330509381E-4</v>
      </c>
    </row>
    <row r="134" spans="1:11" x14ac:dyDescent="0.35">
      <c r="A134">
        <v>131</v>
      </c>
      <c r="B134" t="str">
        <f t="shared" si="2"/>
        <v>9-85.5</v>
      </c>
      <c r="C134">
        <v>-85.308854119562</v>
      </c>
      <c r="D134">
        <v>9.0318350366284008</v>
      </c>
      <c r="E134">
        <f>ASIN(SQRT((SIN(RADIANS(PARAMETERS!$D$8-D134)/2)*SIN(RADIANS(PARAMETERS!$D$8-D134)/2))+(COS(RADIANS(D134))*COS(RADIANS(PARAMETERS!$D$8))*SIN(RADIANS(PARAMETERS!$D$9-C134)/2)*SIN(RADIANS(PARAMETERS!$D$9-C134)/2))))*2*3958.756</f>
        <v>1721.816147589414</v>
      </c>
      <c r="F134">
        <v>40.406265258788999</v>
      </c>
      <c r="G134">
        <v>56.807586669922003</v>
      </c>
      <c r="H134">
        <v>82.368515014647997</v>
      </c>
      <c r="I134">
        <v>105.98419952393</v>
      </c>
      <c r="J134">
        <v>135.40867614746</v>
      </c>
      <c r="K134" s="6">
        <f>IFERROR(EXP(TREND(LN($F$1:$J$1),LN(F134:J134),LN(Calculations!$B$3))),0)</f>
        <v>8.3452214682978691E-4</v>
      </c>
    </row>
    <row r="135" spans="1:11" x14ac:dyDescent="0.35">
      <c r="A135">
        <v>132</v>
      </c>
      <c r="B135" t="str">
        <f t="shared" si="2"/>
        <v>9-85.5</v>
      </c>
      <c r="C135">
        <v>-85.580175454463003</v>
      </c>
      <c r="D135">
        <v>9.0318350366284008</v>
      </c>
      <c r="E135">
        <f>ASIN(SQRT((SIN(RADIANS(PARAMETERS!$D$8-D135)/2)*SIN(RADIANS(PARAMETERS!$D$8-D135)/2))+(COS(RADIANS(D135))*COS(RADIANS(PARAMETERS!$D$8))*SIN(RADIANS(PARAMETERS!$D$9-C135)/2)*SIN(RADIANS(PARAMETERS!$D$9-C135)/2))))*2*3958.756</f>
        <v>1739.500922741777</v>
      </c>
      <c r="F135">
        <v>40.802452087402003</v>
      </c>
      <c r="G135">
        <v>57.181888580322003</v>
      </c>
      <c r="H135">
        <v>82.242073059082003</v>
      </c>
      <c r="I135">
        <v>105.3762588501</v>
      </c>
      <c r="J135">
        <v>134.25047302246</v>
      </c>
      <c r="K135" s="6">
        <f>IFERROR(EXP(TREND(LN($F$1:$J$1),LN(F135:J135),LN(Calculations!$B$3))),0)</f>
        <v>8.1237572870850841E-4</v>
      </c>
    </row>
    <row r="136" spans="1:11" x14ac:dyDescent="0.35">
      <c r="A136">
        <v>133</v>
      </c>
      <c r="B136" t="str">
        <f t="shared" si="2"/>
        <v>9-86</v>
      </c>
      <c r="C136">
        <v>-85.851496789364006</v>
      </c>
      <c r="D136">
        <v>9.0318350366284008</v>
      </c>
      <c r="E136">
        <f>ASIN(SQRT((SIN(RADIANS(PARAMETERS!$D$8-D136)/2)*SIN(RADIANS(PARAMETERS!$D$8-D136)/2))+(COS(RADIANS(D136))*COS(RADIANS(PARAMETERS!$D$8))*SIN(RADIANS(PARAMETERS!$D$9-C136)/2)*SIN(RADIANS(PARAMETERS!$D$9-C136)/2))))*2*3958.756</f>
        <v>1757.1976579061572</v>
      </c>
      <c r="F136">
        <v>41.411235809326001</v>
      </c>
      <c r="G136">
        <v>57.832355499267997</v>
      </c>
      <c r="H136">
        <v>82.420883178710994</v>
      </c>
      <c r="I136">
        <v>105.13946533203</v>
      </c>
      <c r="J136">
        <v>133.46614074707</v>
      </c>
      <c r="K136" s="6">
        <f>IFERROR(EXP(TREND(LN($F$1:$J$1),LN(F136:J136),LN(Calculations!$B$3))),0)</f>
        <v>7.9548857757981851E-4</v>
      </c>
    </row>
    <row r="137" spans="1:11" x14ac:dyDescent="0.35">
      <c r="A137">
        <v>134</v>
      </c>
      <c r="B137" t="str">
        <f t="shared" si="2"/>
        <v>9-86</v>
      </c>
      <c r="C137">
        <v>-86.122818124264995</v>
      </c>
      <c r="D137">
        <v>9.0318350366284008</v>
      </c>
      <c r="E137">
        <f>ASIN(SQRT((SIN(RADIANS(PARAMETERS!$D$8-D137)/2)*SIN(RADIANS(PARAMETERS!$D$8-D137)/2))+(COS(RADIANS(D137))*COS(RADIANS(PARAMETERS!$D$8))*SIN(RADIANS(PARAMETERS!$D$9-C137)/2)*SIN(RADIANS(PARAMETERS!$D$9-C137)/2))))*2*3958.756</f>
        <v>1774.9059759763866</v>
      </c>
      <c r="F137">
        <v>42.197326660156001</v>
      </c>
      <c r="G137">
        <v>58.694915771483998</v>
      </c>
      <c r="H137">
        <v>82.817344665527003</v>
      </c>
      <c r="I137">
        <v>105.12593841553</v>
      </c>
      <c r="J137">
        <v>132.8816986084</v>
      </c>
      <c r="K137" s="6">
        <f>IFERROR(EXP(TREND(LN($F$1:$J$1),LN(F137:J137),LN(Calculations!$B$3))),0)</f>
        <v>7.8099460383665529E-4</v>
      </c>
    </row>
    <row r="138" spans="1:11" x14ac:dyDescent="0.35">
      <c r="A138">
        <v>135</v>
      </c>
      <c r="B138" t="str">
        <f t="shared" si="2"/>
        <v>9-86.5</v>
      </c>
      <c r="C138">
        <v>-86.394139459165999</v>
      </c>
      <c r="D138">
        <v>9.0318350366284008</v>
      </c>
      <c r="E138">
        <f>ASIN(SQRT((SIN(RADIANS(PARAMETERS!$D$8-D138)/2)*SIN(RADIANS(PARAMETERS!$D$8-D138)/2))+(COS(RADIANS(D138))*COS(RADIANS(PARAMETERS!$D$8))*SIN(RADIANS(PARAMETERS!$D$9-C138)/2)*SIN(RADIANS(PARAMETERS!$D$9-C138)/2))))*2*3958.756</f>
        <v>1792.6255142719797</v>
      </c>
      <c r="F138">
        <v>43.183322906493999</v>
      </c>
      <c r="G138">
        <v>59.76554107666</v>
      </c>
      <c r="H138">
        <v>83.413475036620994</v>
      </c>
      <c r="I138">
        <v>105.31409454346</v>
      </c>
      <c r="J138">
        <v>132.46090698242</v>
      </c>
      <c r="K138" s="6">
        <f>IFERROR(EXP(TREND(LN($F$1:$J$1),LN(F138:J138),LN(Calculations!$B$3))),0)</f>
        <v>7.6797603678132719E-4</v>
      </c>
    </row>
    <row r="139" spans="1:11" x14ac:dyDescent="0.35">
      <c r="A139">
        <v>136</v>
      </c>
      <c r="B139" t="str">
        <f t="shared" si="2"/>
        <v>9-86.5</v>
      </c>
      <c r="C139">
        <v>-86.665460794067002</v>
      </c>
      <c r="D139">
        <v>9.0318350366284008</v>
      </c>
      <c r="E139">
        <f>ASIN(SQRT((SIN(RADIANS(PARAMETERS!$D$8-D139)/2)*SIN(RADIANS(PARAMETERS!$D$8-D139)/2))+(COS(RADIANS(D139))*COS(RADIANS(PARAMETERS!$D$8))*SIN(RADIANS(PARAMETERS!$D$9-C139)/2)*SIN(RADIANS(PARAMETERS!$D$9-C139)/2))))*2*3958.756</f>
        <v>1810.3559238541386</v>
      </c>
      <c r="F139">
        <v>44.270832061767997</v>
      </c>
      <c r="G139">
        <v>60.905536651611001</v>
      </c>
      <c r="H139">
        <v>84.088516235352003</v>
      </c>
      <c r="I139">
        <v>105.55762481689</v>
      </c>
      <c r="J139">
        <v>132.04510498047</v>
      </c>
      <c r="K139" s="6">
        <f>IFERROR(EXP(TREND(LN($F$1:$J$1),LN(F139:J139),LN(Calculations!$B$3))),0)</f>
        <v>7.5438940658624552E-4</v>
      </c>
    </row>
    <row r="140" spans="1:11" x14ac:dyDescent="0.35">
      <c r="A140">
        <v>137</v>
      </c>
      <c r="B140" t="str">
        <f t="shared" si="2"/>
        <v>9-87</v>
      </c>
      <c r="C140">
        <v>-86.936782128968005</v>
      </c>
      <c r="D140">
        <v>9.0318350366284008</v>
      </c>
      <c r="E140">
        <f>ASIN(SQRT((SIN(RADIANS(PARAMETERS!$D$8-D140)/2)*SIN(RADIANS(PARAMETERS!$D$8-D140)/2))+(COS(RADIANS(D140))*COS(RADIANS(PARAMETERS!$D$8))*SIN(RADIANS(PARAMETERS!$D$9-C140)/2)*SIN(RADIANS(PARAMETERS!$D$9-C140)/2))))*2*3958.756</f>
        <v>1828.0968688795551</v>
      </c>
      <c r="F140">
        <v>45.548320770263999</v>
      </c>
      <c r="G140">
        <v>62.242023468017997</v>
      </c>
      <c r="H140">
        <v>85.080642700195</v>
      </c>
      <c r="I140">
        <v>106.21678924561</v>
      </c>
      <c r="J140">
        <v>132.07789611816</v>
      </c>
      <c r="K140" s="6">
        <f>IFERROR(EXP(TREND(LN($F$1:$J$1),LN(F140:J140),LN(Calculations!$B$3))),0)</f>
        <v>7.4801677732353226E-4</v>
      </c>
    </row>
    <row r="141" spans="1:11" x14ac:dyDescent="0.35">
      <c r="A141">
        <v>138</v>
      </c>
      <c r="B141" t="str">
        <f t="shared" si="2"/>
        <v>9-87</v>
      </c>
      <c r="C141">
        <v>-87.208103463868994</v>
      </c>
      <c r="D141">
        <v>9.0318350366284008</v>
      </c>
      <c r="E141">
        <f>ASIN(SQRT((SIN(RADIANS(PARAMETERS!$D$8-D141)/2)*SIN(RADIANS(PARAMETERS!$D$8-D141)/2))+(COS(RADIANS(D141))*COS(RADIANS(PARAMETERS!$D$8))*SIN(RADIANS(PARAMETERS!$D$9-C141)/2)*SIN(RADIANS(PARAMETERS!$D$9-C141)/2))))*2*3958.756</f>
        <v>1845.8480259896276</v>
      </c>
      <c r="F141">
        <v>47.080070495605</v>
      </c>
      <c r="G141">
        <v>63.853679656982003</v>
      </c>
      <c r="H141">
        <v>86.476341247559006</v>
      </c>
      <c r="I141">
        <v>107.38871002197</v>
      </c>
      <c r="J141">
        <v>132.64434814453</v>
      </c>
      <c r="K141" s="6">
        <f>IFERROR(EXP(TREND(LN($F$1:$J$1),LN(F141:J141),LN(Calculations!$B$3))),0)</f>
        <v>7.5069002041477061E-4</v>
      </c>
    </row>
    <row r="142" spans="1:11" x14ac:dyDescent="0.35">
      <c r="A142">
        <v>139</v>
      </c>
      <c r="B142" t="str">
        <f t="shared" si="2"/>
        <v>9-87.5</v>
      </c>
      <c r="C142">
        <v>-87.479424798769998</v>
      </c>
      <c r="D142">
        <v>9.0318350366284008</v>
      </c>
      <c r="E142">
        <f>ASIN(SQRT((SIN(RADIANS(PARAMETERS!$D$8-D142)/2)*SIN(RADIANS(PARAMETERS!$D$8-D142)/2))+(COS(RADIANS(D142))*COS(RADIANS(PARAMETERS!$D$8))*SIN(RADIANS(PARAMETERS!$D$9-C142)/2)*SIN(RADIANS(PARAMETERS!$D$9-C142)/2))))*2*3958.756</f>
        <v>1863.6090837328959</v>
      </c>
      <c r="F142">
        <v>48.808788299561002</v>
      </c>
      <c r="G142">
        <v>65.682678222655994</v>
      </c>
      <c r="H142">
        <v>88.191535949707003</v>
      </c>
      <c r="I142">
        <v>108.95643615723</v>
      </c>
      <c r="J142">
        <v>133.66665649414</v>
      </c>
      <c r="K142" s="6">
        <f>IFERROR(EXP(TREND(LN($F$1:$J$1),LN(F142:J142),LN(Calculations!$B$3))),0)</f>
        <v>7.6164451130214766E-4</v>
      </c>
    </row>
    <row r="143" spans="1:11" x14ac:dyDescent="0.35">
      <c r="A143">
        <v>140</v>
      </c>
      <c r="B143" t="str">
        <f t="shared" si="2"/>
        <v>9-88</v>
      </c>
      <c r="C143">
        <v>-87.750746133671001</v>
      </c>
      <c r="D143">
        <v>9.0318350366284008</v>
      </c>
      <c r="E143">
        <f>ASIN(SQRT((SIN(RADIANS(PARAMETERS!$D$8-D143)/2)*SIN(RADIANS(PARAMETERS!$D$8-D143)/2))+(COS(RADIANS(D143))*COS(RADIANS(PARAMETERS!$D$8))*SIN(RADIANS(PARAMETERS!$D$9-C143)/2)*SIN(RADIANS(PARAMETERS!$D$9-C143)/2))))*2*3958.756</f>
        <v>1881.3797420186295</v>
      </c>
      <c r="F143">
        <v>50.634567260742003</v>
      </c>
      <c r="G143">
        <v>67.612266540527003</v>
      </c>
      <c r="H143">
        <v>90.053283691405994</v>
      </c>
      <c r="I143">
        <v>110.71635437012</v>
      </c>
      <c r="J143">
        <v>134.94714355469</v>
      </c>
      <c r="K143" s="6">
        <f>IFERROR(EXP(TREND(LN($F$1:$J$1),LN(F143:J143),LN(Calculations!$B$3))),0)</f>
        <v>7.7798374911285779E-4</v>
      </c>
    </row>
    <row r="144" spans="1:11" x14ac:dyDescent="0.35">
      <c r="A144">
        <v>141</v>
      </c>
      <c r="B144" t="str">
        <f t="shared" si="2"/>
        <v>9-88</v>
      </c>
      <c r="C144">
        <v>-88.022067468572004</v>
      </c>
      <c r="D144">
        <v>9.0318350366284008</v>
      </c>
      <c r="E144">
        <f>ASIN(SQRT((SIN(RADIANS(PARAMETERS!$D$8-D144)/2)*SIN(RADIANS(PARAMETERS!$D$8-D144)/2))+(COS(RADIANS(D144))*COS(RADIANS(PARAMETERS!$D$8))*SIN(RADIANS(PARAMETERS!$D$9-C144)/2)*SIN(RADIANS(PARAMETERS!$D$9-C144)/2))))*2*3958.756</f>
        <v>1899.1597115996781</v>
      </c>
      <c r="F144">
        <v>52.602500915527003</v>
      </c>
      <c r="G144">
        <v>69.665100097655994</v>
      </c>
      <c r="H144">
        <v>92.062255859375</v>
      </c>
      <c r="I144">
        <v>112.65827941895</v>
      </c>
      <c r="J144">
        <v>136.47515869141</v>
      </c>
      <c r="K144" s="6">
        <f>IFERROR(EXP(TREND(LN($F$1:$J$1),LN(F144:J144),LN(Calculations!$B$3))),0)</f>
        <v>7.9943685112760204E-4</v>
      </c>
    </row>
    <row r="145" spans="1:11" x14ac:dyDescent="0.35">
      <c r="A145">
        <v>142</v>
      </c>
      <c r="B145" t="str">
        <f t="shared" si="2"/>
        <v>9-88.5</v>
      </c>
      <c r="C145">
        <v>-88.293388803472993</v>
      </c>
      <c r="D145">
        <v>9.0318350366284008</v>
      </c>
      <c r="E145">
        <f>ASIN(SQRT((SIN(RADIANS(PARAMETERS!$D$8-D145)/2)*SIN(RADIANS(PARAMETERS!$D$8-D145)/2))+(COS(RADIANS(D145))*COS(RADIANS(PARAMETERS!$D$8))*SIN(RADIANS(PARAMETERS!$D$9-C145)/2)*SIN(RADIANS(PARAMETERS!$D$9-C145)/2))))*2*3958.756</f>
        <v>1916.9487135827853</v>
      </c>
      <c r="F145">
        <v>54.74153137207</v>
      </c>
      <c r="G145">
        <v>71.867393493652003</v>
      </c>
      <c r="H145">
        <v>94.238792419434006</v>
      </c>
      <c r="I145">
        <v>114.79381561279</v>
      </c>
      <c r="J145">
        <v>138.25128173828</v>
      </c>
      <c r="K145" s="6">
        <f>IFERROR(EXP(TREND(LN($F$1:$J$1),LN(F145:J145),LN(Calculations!$B$3))),0)</f>
        <v>8.2659801493076344E-4</v>
      </c>
    </row>
    <row r="146" spans="1:11" x14ac:dyDescent="0.35">
      <c r="A146">
        <v>143</v>
      </c>
      <c r="B146" t="str">
        <f t="shared" si="2"/>
        <v>9-88.5</v>
      </c>
      <c r="C146">
        <v>-88.564710138373997</v>
      </c>
      <c r="D146">
        <v>9.0318350366284008</v>
      </c>
      <c r="E146">
        <f>ASIN(SQRT((SIN(RADIANS(PARAMETERS!$D$8-D146)/2)*SIN(RADIANS(PARAMETERS!$D$8-D146)/2))+(COS(RADIANS(D146))*COS(RADIANS(PARAMETERS!$D$8))*SIN(RADIANS(PARAMETERS!$D$9-C146)/2)*SIN(RADIANS(PARAMETERS!$D$9-C146)/2))))*2*3958.756</f>
        <v>1934.7464789647172</v>
      </c>
      <c r="F146">
        <v>56.970504760742003</v>
      </c>
      <c r="G146">
        <v>74.107780456542997</v>
      </c>
      <c r="H146">
        <v>96.458221435547003</v>
      </c>
      <c r="I146">
        <v>117.00285339355</v>
      </c>
      <c r="J146">
        <v>140.15452575684</v>
      </c>
      <c r="K146" s="6">
        <f>IFERROR(EXP(TREND(LN($F$1:$J$1),LN(F146:J146),LN(Calculations!$B$3))),0)</f>
        <v>8.5781570626139632E-4</v>
      </c>
    </row>
    <row r="147" spans="1:11" x14ac:dyDescent="0.35">
      <c r="A147">
        <v>144</v>
      </c>
      <c r="B147" t="str">
        <f t="shared" si="2"/>
        <v>9-89</v>
      </c>
      <c r="C147">
        <v>-88.836031473275</v>
      </c>
      <c r="D147">
        <v>9.0318350366284008</v>
      </c>
      <c r="E147">
        <f>ASIN(SQRT((SIN(RADIANS(PARAMETERS!$D$8-D147)/2)*SIN(RADIANS(PARAMETERS!$D$8-D147)/2))+(COS(RADIANS(D147))*COS(RADIANS(PARAMETERS!$D$8))*SIN(RADIANS(PARAMETERS!$D$9-C147)/2)*SIN(RADIANS(PARAMETERS!$D$9-C147)/2))))*2*3958.756</f>
        <v>1952.5527481926417</v>
      </c>
      <c r="F147">
        <v>59.251007080077997</v>
      </c>
      <c r="G147">
        <v>76.281440734862997</v>
      </c>
      <c r="H147">
        <v>98.642707824707003</v>
      </c>
      <c r="I147">
        <v>119.20196533203</v>
      </c>
      <c r="J147">
        <v>142.1016998291</v>
      </c>
      <c r="K147" s="6">
        <f>IFERROR(EXP(TREND(LN($F$1:$J$1),LN(F147:J147),LN(Calculations!$B$3))),0)</f>
        <v>8.9155477182019437E-4</v>
      </c>
    </row>
    <row r="148" spans="1:11" x14ac:dyDescent="0.35">
      <c r="A148">
        <v>145</v>
      </c>
      <c r="B148" t="str">
        <f t="shared" si="2"/>
        <v>9-89</v>
      </c>
      <c r="C148">
        <v>-89.107352808176003</v>
      </c>
      <c r="D148">
        <v>9.0318350366284008</v>
      </c>
      <c r="E148">
        <f>ASIN(SQRT((SIN(RADIANS(PARAMETERS!$D$8-D148)/2)*SIN(RADIANS(PARAMETERS!$D$8-D148)/2))+(COS(RADIANS(D148))*COS(RADIANS(PARAMETERS!$D$8))*SIN(RADIANS(PARAMETERS!$D$9-C148)/2)*SIN(RADIANS(PARAMETERS!$D$9-C148)/2))))*2*3958.756</f>
        <v>1970.3672707473338</v>
      </c>
      <c r="F148">
        <v>61.578201293945</v>
      </c>
      <c r="G148">
        <v>78.404327392577997</v>
      </c>
      <c r="H148">
        <v>100.85887908936</v>
      </c>
      <c r="I148">
        <v>121.4415435791</v>
      </c>
      <c r="J148">
        <v>144.13108825684</v>
      </c>
      <c r="K148" s="6">
        <f>IFERROR(EXP(TREND(LN($F$1:$J$1),LN(F148:J148),LN(Calculations!$B$3))),0)</f>
        <v>9.2980015072932816E-4</v>
      </c>
    </row>
    <row r="149" spans="1:11" x14ac:dyDescent="0.35">
      <c r="A149">
        <v>146</v>
      </c>
      <c r="B149" t="str">
        <f t="shared" si="2"/>
        <v>9-89.5</v>
      </c>
      <c r="C149">
        <v>-89.378674143077006</v>
      </c>
      <c r="D149">
        <v>9.0318350366284008</v>
      </c>
      <c r="E149">
        <f>ASIN(SQRT((SIN(RADIANS(PARAMETERS!$D$8-D149)/2)*SIN(RADIANS(PARAMETERS!$D$8-D149)/2))+(COS(RADIANS(D149))*COS(RADIANS(PARAMETERS!$D$8))*SIN(RADIANS(PARAMETERS!$D$9-C149)/2)*SIN(RADIANS(PARAMETERS!$D$9-C149)/2))))*2*3958.756</f>
        <v>1988.1898047478405</v>
      </c>
      <c r="F149">
        <v>63.934684753417997</v>
      </c>
      <c r="G149">
        <v>80.528221130370994</v>
      </c>
      <c r="H149">
        <v>103.15023040771</v>
      </c>
      <c r="I149">
        <v>123.77494812012</v>
      </c>
      <c r="J149">
        <v>146.3099822998</v>
      </c>
      <c r="K149" s="6">
        <f>IFERROR(EXP(TREND(LN($F$1:$J$1),LN(F149:J149),LN(Calculations!$B$3))),0)</f>
        <v>9.7525509363773663E-4</v>
      </c>
    </row>
    <row r="150" spans="1:11" x14ac:dyDescent="0.35">
      <c r="A150">
        <v>147</v>
      </c>
      <c r="B150" t="str">
        <f t="shared" si="2"/>
        <v>9-89.5</v>
      </c>
      <c r="C150">
        <v>-89.649995477977996</v>
      </c>
      <c r="D150">
        <v>9.0318350366284008</v>
      </c>
      <c r="E150">
        <f>ASIN(SQRT((SIN(RADIANS(PARAMETERS!$D$8-D150)/2)*SIN(RADIANS(PARAMETERS!$D$8-D150)/2))+(COS(RADIANS(D150))*COS(RADIANS(PARAMETERS!$D$8))*SIN(RADIANS(PARAMETERS!$D$9-C150)/2)*SIN(RADIANS(PARAMETERS!$D$9-C150)/2))))*2*3958.756</f>
        <v>2006.0201165763538</v>
      </c>
      <c r="F150">
        <v>66.206527709960994</v>
      </c>
      <c r="G150">
        <v>82.572402954102003</v>
      </c>
      <c r="H150">
        <v>105.38563537598</v>
      </c>
      <c r="I150">
        <v>126.05519104004</v>
      </c>
      <c r="J150">
        <v>148.45880126953</v>
      </c>
      <c r="K150" s="6">
        <f>IFERROR(EXP(TREND(LN($F$1:$J$1),LN(F150:J150),LN(Calculations!$B$3))),0)</f>
        <v>1.0246065559374243E-3</v>
      </c>
    </row>
    <row r="151" spans="1:11" x14ac:dyDescent="0.35">
      <c r="A151">
        <v>148</v>
      </c>
      <c r="B151" t="str">
        <f t="shared" si="2"/>
        <v>9-90</v>
      </c>
      <c r="C151">
        <v>-89.921316812878999</v>
      </c>
      <c r="D151">
        <v>9.0318350366284008</v>
      </c>
      <c r="E151">
        <f>ASIN(SQRT((SIN(RADIANS(PARAMETERS!$D$8-D151)/2)*SIN(RADIANS(PARAMETERS!$D$8-D151)/2))+(COS(RADIANS(D151))*COS(RADIANS(PARAMETERS!$D$8))*SIN(RADIANS(PARAMETERS!$D$9-C151)/2)*SIN(RADIANS(PARAMETERS!$D$9-C151)/2))))*2*3958.756</f>
        <v>2023.8579805221086</v>
      </c>
      <c r="F151">
        <v>68.366287231445</v>
      </c>
      <c r="G151">
        <v>84.532974243164006</v>
      </c>
      <c r="H151">
        <v>107.57722473145</v>
      </c>
      <c r="I151">
        <v>128.28985595703</v>
      </c>
      <c r="J151">
        <v>150.59690856934</v>
      </c>
      <c r="K151" s="6">
        <f>IFERROR(EXP(TREND(LN($F$1:$J$1),LN(F151:J151),LN(Calculations!$B$3))),0)</f>
        <v>1.0786681558883164E-3</v>
      </c>
    </row>
    <row r="152" spans="1:11" x14ac:dyDescent="0.35">
      <c r="A152">
        <v>149</v>
      </c>
      <c r="B152" t="str">
        <f t="shared" si="2"/>
        <v>9-90</v>
      </c>
      <c r="C152">
        <v>-90.192638147780002</v>
      </c>
      <c r="D152">
        <v>9.0318350366284008</v>
      </c>
      <c r="E152">
        <f>ASIN(SQRT((SIN(RADIANS(PARAMETERS!$D$8-D152)/2)*SIN(RADIANS(PARAMETERS!$D$8-D152)/2))+(COS(RADIANS(D152))*COS(RADIANS(PARAMETERS!$D$8))*SIN(RADIANS(PARAMETERS!$D$9-C152)/2)*SIN(RADIANS(PARAMETERS!$D$9-C152)/2))))*2*3958.756</f>
        <v>2041.7031784432093</v>
      </c>
      <c r="F152">
        <v>70.509063720702997</v>
      </c>
      <c r="G152">
        <v>86.546722412109006</v>
      </c>
      <c r="H152">
        <v>109.86441040039</v>
      </c>
      <c r="I152">
        <v>130.65159606934</v>
      </c>
      <c r="J152">
        <v>152.94577026367</v>
      </c>
      <c r="K152" s="6">
        <f>IFERROR(EXP(TREND(LN($F$1:$J$1),LN(F152:J152),LN(Calculations!$B$3))),0)</f>
        <v>1.143499680127964E-3</v>
      </c>
    </row>
    <row r="153" spans="1:11" x14ac:dyDescent="0.35">
      <c r="A153">
        <v>150</v>
      </c>
      <c r="B153" t="str">
        <f t="shared" si="2"/>
        <v>9-90.5</v>
      </c>
      <c r="C153">
        <v>-90.463959482681005</v>
      </c>
      <c r="D153">
        <v>9.0318350366284008</v>
      </c>
      <c r="E153">
        <f>ASIN(SQRT((SIN(RADIANS(PARAMETERS!$D$8-D153)/2)*SIN(RADIANS(PARAMETERS!$D$8-D153)/2))+(COS(RADIANS(D153))*COS(RADIANS(PARAMETERS!$D$8))*SIN(RADIANS(PARAMETERS!$D$9-C153)/2)*SIN(RADIANS(PARAMETERS!$D$9-C153)/2))))*2*3958.756</f>
        <v>2059.5554994453441</v>
      </c>
      <c r="F153">
        <v>72.594123840332003</v>
      </c>
      <c r="G153">
        <v>88.581474304199006</v>
      </c>
      <c r="H153">
        <v>112.23033905029</v>
      </c>
      <c r="I153">
        <v>133.12944030762</v>
      </c>
      <c r="J153">
        <v>155.50942993164</v>
      </c>
      <c r="K153" s="6">
        <f>IFERROR(EXP(TREND(LN($F$1:$J$1),LN(F153:J153),LN(Calculations!$B$3))),0)</f>
        <v>1.2202932507563023E-3</v>
      </c>
    </row>
    <row r="154" spans="1:11" x14ac:dyDescent="0.35">
      <c r="A154">
        <v>151</v>
      </c>
      <c r="B154" t="str">
        <f t="shared" si="2"/>
        <v>9-90.5</v>
      </c>
      <c r="C154">
        <v>-90.735280817581994</v>
      </c>
      <c r="D154">
        <v>9.0318350366284008</v>
      </c>
      <c r="E154">
        <f>ASIN(SQRT((SIN(RADIANS(PARAMETERS!$D$8-D154)/2)*SIN(RADIANS(PARAMETERS!$D$8-D154)/2))+(COS(RADIANS(D154))*COS(RADIANS(PARAMETERS!$D$8))*SIN(RADIANS(PARAMETERS!$D$9-C154)/2)*SIN(RADIANS(PARAMETERS!$D$9-C154)/2))))*2*3958.756</f>
        <v>2077.4147395764403</v>
      </c>
      <c r="F154">
        <v>74.556938171387003</v>
      </c>
      <c r="G154">
        <v>90.60368347168</v>
      </c>
      <c r="H154">
        <v>114.66184997559</v>
      </c>
      <c r="I154">
        <v>135.72128295898</v>
      </c>
      <c r="J154">
        <v>158.29025268555</v>
      </c>
      <c r="K154" s="6">
        <f>IFERROR(EXP(TREND(LN($F$1:$J$1),LN(F154:J154),LN(Calculations!$B$3))),0)</f>
        <v>1.3104529250527138E-3</v>
      </c>
    </row>
    <row r="155" spans="1:11" x14ac:dyDescent="0.35">
      <c r="A155">
        <v>152</v>
      </c>
      <c r="B155" t="str">
        <f t="shared" si="2"/>
        <v>9-50</v>
      </c>
      <c r="C155">
        <v>-50.037080582435998</v>
      </c>
      <c r="D155">
        <v>9.3031563715294006</v>
      </c>
      <c r="E155">
        <f>ASIN(SQRT((SIN(RADIANS(PARAMETERS!$D$8-D155)/2)*SIN(RADIANS(PARAMETERS!$D$8-D155)/2))+(COS(RADIANS(D155))*COS(RADIANS(PARAMETERS!$D$8))*SIN(RADIANS(PARAMETERS!$D$9-C155)/2)*SIN(RADIANS(PARAMETERS!$D$9-C155)/2))))*2*3958.756</f>
        <v>830.84220728047842</v>
      </c>
      <c r="F155">
        <v>63.716499328612997</v>
      </c>
      <c r="G155">
        <v>84.579788208007997</v>
      </c>
      <c r="H155">
        <v>117.45097351074</v>
      </c>
      <c r="I155">
        <v>145.4255065918</v>
      </c>
      <c r="J155">
        <v>174.5809173584</v>
      </c>
      <c r="K155" s="6">
        <f>IFERROR(EXP(TREND(LN($F$1:$J$1),LN(F155:J155),LN(Calculations!$B$3))),0)</f>
        <v>1.7511151094596856E-3</v>
      </c>
    </row>
    <row r="156" spans="1:11" x14ac:dyDescent="0.35">
      <c r="A156">
        <v>153</v>
      </c>
      <c r="B156" t="str">
        <f t="shared" si="2"/>
        <v>9-50.5</v>
      </c>
      <c r="C156">
        <v>-50.308401917337001</v>
      </c>
      <c r="D156">
        <v>9.3031563715294006</v>
      </c>
      <c r="E156">
        <f>ASIN(SQRT((SIN(RADIANS(PARAMETERS!$D$8-D156)/2)*SIN(RADIANS(PARAMETERS!$D$8-D156)/2))+(COS(RADIANS(D156))*COS(RADIANS(PARAMETERS!$D$8))*SIN(RADIANS(PARAMETERS!$D$9-C156)/2)*SIN(RADIANS(PARAMETERS!$D$9-C156)/2))))*2*3958.756</f>
        <v>815.1449406279645</v>
      </c>
      <c r="F156">
        <v>63.516212463378999</v>
      </c>
      <c r="G156">
        <v>84.312080383300994</v>
      </c>
      <c r="H156">
        <v>117.15007781982</v>
      </c>
      <c r="I156">
        <v>145.18838500977</v>
      </c>
      <c r="J156">
        <v>174.44795227051</v>
      </c>
      <c r="K156" s="6">
        <f>IFERROR(EXP(TREND(LN($F$1:$J$1),LN(F156:J156),LN(Calculations!$B$3))),0)</f>
        <v>1.7431937133291461E-3</v>
      </c>
    </row>
    <row r="157" spans="1:11" x14ac:dyDescent="0.35">
      <c r="A157">
        <v>154</v>
      </c>
      <c r="B157" t="str">
        <f t="shared" si="2"/>
        <v>9-50.5</v>
      </c>
      <c r="C157">
        <v>-50.579723252237997</v>
      </c>
      <c r="D157">
        <v>9.3031563715294006</v>
      </c>
      <c r="E157">
        <f>ASIN(SQRT((SIN(RADIANS(PARAMETERS!$D$8-D157)/2)*SIN(RADIANS(PARAMETERS!$D$8-D157)/2))+(COS(RADIANS(D157))*COS(RADIANS(PARAMETERS!$D$8))*SIN(RADIANS(PARAMETERS!$D$9-C157)/2)*SIN(RADIANS(PARAMETERS!$D$9-C157)/2))))*2*3958.756</f>
        <v>799.55811434392058</v>
      </c>
      <c r="F157">
        <v>63.322639465332003</v>
      </c>
      <c r="G157">
        <v>84.048812866210994</v>
      </c>
      <c r="H157">
        <v>116.85855865479</v>
      </c>
      <c r="I157">
        <v>144.97770690918</v>
      </c>
      <c r="J157">
        <v>174.35234069824</v>
      </c>
      <c r="K157" s="6">
        <f>IFERROR(EXP(TREND(LN($F$1:$J$1),LN(F157:J157),LN(Calculations!$B$3))),0)</f>
        <v>1.7361699679106033E-3</v>
      </c>
    </row>
    <row r="158" spans="1:11" x14ac:dyDescent="0.35">
      <c r="A158">
        <v>155</v>
      </c>
      <c r="B158" t="str">
        <f t="shared" si="2"/>
        <v>9-51</v>
      </c>
      <c r="C158">
        <v>-50.851044587139</v>
      </c>
      <c r="D158">
        <v>9.3031563715294006</v>
      </c>
      <c r="E158">
        <f>ASIN(SQRT((SIN(RADIANS(PARAMETERS!$D$8-D158)/2)*SIN(RADIANS(PARAMETERS!$D$8-D158)/2))+(COS(RADIANS(D158))*COS(RADIANS(PARAMETERS!$D$8))*SIN(RADIANS(PARAMETERS!$D$9-C158)/2)*SIN(RADIANS(PARAMETERS!$D$9-C158)/2))))*2*3958.756</f>
        <v>784.08833162483802</v>
      </c>
      <c r="F158">
        <v>63.144187927246001</v>
      </c>
      <c r="G158">
        <v>83.807022094727003</v>
      </c>
      <c r="H158">
        <v>116.60063171387</v>
      </c>
      <c r="I158">
        <v>144.81761169434</v>
      </c>
      <c r="J158">
        <v>174.32302856445</v>
      </c>
      <c r="K158" s="6">
        <f>IFERROR(EXP(TREND(LN($F$1:$J$1),LN(F158:J158),LN(Calculations!$B$3))),0)</f>
        <v>1.7309550379632566E-3</v>
      </c>
    </row>
    <row r="159" spans="1:11" x14ac:dyDescent="0.35">
      <c r="A159">
        <v>156</v>
      </c>
      <c r="B159" t="str">
        <f t="shared" si="2"/>
        <v>9-51</v>
      </c>
      <c r="C159">
        <v>-51.122365922039997</v>
      </c>
      <c r="D159">
        <v>9.3031563715294006</v>
      </c>
      <c r="E159">
        <f>ASIN(SQRT((SIN(RADIANS(PARAMETERS!$D$8-D159)/2)*SIN(RADIANS(PARAMETERS!$D$8-D159)/2))+(COS(RADIANS(D159))*COS(RADIANS(PARAMETERS!$D$8))*SIN(RADIANS(PARAMETERS!$D$9-C159)/2)*SIN(RADIANS(PARAMETERS!$D$9-C159)/2))))*2*3958.756</f>
        <v>768.74267520713465</v>
      </c>
      <c r="F159">
        <v>62.991809844971002</v>
      </c>
      <c r="G159">
        <v>83.60636138916</v>
      </c>
      <c r="H159">
        <v>116.40158081055</v>
      </c>
      <c r="I159">
        <v>144.7322845459</v>
      </c>
      <c r="J159">
        <v>174.3897857666</v>
      </c>
      <c r="K159" s="6">
        <f>IFERROR(EXP(TREND(LN($F$1:$J$1),LN(F159:J159),LN(Calculations!$B$3))),0)</f>
        <v>1.7284648339006333E-3</v>
      </c>
    </row>
    <row r="160" spans="1:11" x14ac:dyDescent="0.35">
      <c r="A160">
        <v>157</v>
      </c>
      <c r="B160" t="str">
        <f t="shared" si="2"/>
        <v>9-51.5</v>
      </c>
      <c r="C160">
        <v>-51.393687256941</v>
      </c>
      <c r="D160">
        <v>9.3031563715294006</v>
      </c>
      <c r="E160">
        <f>ASIN(SQRT((SIN(RADIANS(PARAMETERS!$D$8-D160)/2)*SIN(RADIANS(PARAMETERS!$D$8-D160)/2))+(COS(RADIANS(D160))*COS(RADIANS(PARAMETERS!$D$8))*SIN(RADIANS(PARAMETERS!$D$9-C160)/2)*SIN(RADIANS(PARAMETERS!$D$9-C160)/2))))*2*3958.756</f>
        <v>753.5287452356722</v>
      </c>
      <c r="F160">
        <v>62.858463287353999</v>
      </c>
      <c r="G160">
        <v>83.439659118652003</v>
      </c>
      <c r="H160">
        <v>116.23581695557</v>
      </c>
      <c r="I160">
        <v>144.67277526855</v>
      </c>
      <c r="J160">
        <v>174.47396850586</v>
      </c>
      <c r="K160" s="6">
        <f>IFERROR(EXP(TREND(LN($F$1:$J$1),LN(F160:J160),LN(Calculations!$B$3))),0)</f>
        <v>1.7269109097801335E-3</v>
      </c>
    </row>
    <row r="161" spans="1:11" x14ac:dyDescent="0.35">
      <c r="A161">
        <v>158</v>
      </c>
      <c r="B161" t="str">
        <f t="shared" si="2"/>
        <v>9-51.5</v>
      </c>
      <c r="C161">
        <v>-51.665008591842003</v>
      </c>
      <c r="D161">
        <v>9.3031563715294006</v>
      </c>
      <c r="E161">
        <f>ASIN(SQRT((SIN(RADIANS(PARAMETERS!$D$8-D161)/2)*SIN(RADIANS(PARAMETERS!$D$8-D161)/2))+(COS(RADIANS(D161))*COS(RADIANS(PARAMETERS!$D$8))*SIN(RADIANS(PARAMETERS!$D$9-C161)/2)*SIN(RADIANS(PARAMETERS!$D$9-C161)/2))))*2*3958.756</f>
        <v>738.45469983281009</v>
      </c>
      <c r="F161">
        <v>62.761699676513999</v>
      </c>
      <c r="G161">
        <v>83.33544921875</v>
      </c>
      <c r="H161">
        <v>116.13206481934</v>
      </c>
      <c r="I161">
        <v>144.66412353516</v>
      </c>
      <c r="J161">
        <v>174.59469604492</v>
      </c>
      <c r="K161" s="6">
        <f>IFERROR(EXP(TREND(LN($F$1:$J$1),LN(F161:J161),LN(Calculations!$B$3))),0)</f>
        <v>1.727145908398172E-3</v>
      </c>
    </row>
    <row r="162" spans="1:11" x14ac:dyDescent="0.35">
      <c r="A162">
        <v>159</v>
      </c>
      <c r="B162" t="str">
        <f t="shared" si="2"/>
        <v>9-52</v>
      </c>
      <c r="C162">
        <v>-51.936329926742999</v>
      </c>
      <c r="D162">
        <v>9.3031563715294006</v>
      </c>
      <c r="E162">
        <f>ASIN(SQRT((SIN(RADIANS(PARAMETERS!$D$8-D162)/2)*SIN(RADIANS(PARAMETERS!$D$8-D162)/2))+(COS(RADIANS(D162))*COS(RADIANS(PARAMETERS!$D$8))*SIN(RADIANS(PARAMETERS!$D$9-C162)/2)*SIN(RADIANS(PARAMETERS!$D$9-C162)/2))))*2*3958.756</f>
        <v>723.52929841936634</v>
      </c>
      <c r="F162">
        <v>62.721862792968999</v>
      </c>
      <c r="G162">
        <v>83.321296691895</v>
      </c>
      <c r="H162">
        <v>116.11779022217</v>
      </c>
      <c r="I162">
        <v>144.73416137695</v>
      </c>
      <c r="J162">
        <v>174.77763366699</v>
      </c>
      <c r="K162" s="6">
        <f>IFERROR(EXP(TREND(LN($F$1:$J$1),LN(F162:J162),LN(Calculations!$B$3))),0)</f>
        <v>1.7300970700135641E-3</v>
      </c>
    </row>
    <row r="163" spans="1:11" x14ac:dyDescent="0.35">
      <c r="A163">
        <v>160</v>
      </c>
      <c r="B163" t="str">
        <f t="shared" si="2"/>
        <v>9-52</v>
      </c>
      <c r="C163">
        <v>-52.207651261644003</v>
      </c>
      <c r="D163">
        <v>9.3031563715294006</v>
      </c>
      <c r="E163">
        <f>ASIN(SQRT((SIN(RADIANS(PARAMETERS!$D$8-D163)/2)*SIN(RADIANS(PARAMETERS!$D$8-D163)/2))+(COS(RADIANS(D163))*COS(RADIANS(PARAMETERS!$D$8))*SIN(RADIANS(PARAMETERS!$D$9-C163)/2)*SIN(RADIANS(PARAMETERS!$D$9-C163)/2))))*2*3958.756</f>
        <v>708.76194779172431</v>
      </c>
      <c r="F163">
        <v>62.72745513916</v>
      </c>
      <c r="G163">
        <v>83.370040893555</v>
      </c>
      <c r="H163">
        <v>116.17162322998</v>
      </c>
      <c r="I163">
        <v>144.87171936035</v>
      </c>
      <c r="J163">
        <v>175.01210021973</v>
      </c>
      <c r="K163" s="6">
        <f>IFERROR(EXP(TREND(LN($F$1:$J$1),LN(F163:J163),LN(Calculations!$B$3))),0)</f>
        <v>1.735214071367282E-3</v>
      </c>
    </row>
    <row r="164" spans="1:11" x14ac:dyDescent="0.35">
      <c r="A164">
        <v>161</v>
      </c>
      <c r="B164" t="str">
        <f t="shared" si="2"/>
        <v>9-52.5</v>
      </c>
      <c r="C164">
        <v>-52.478972596544999</v>
      </c>
      <c r="D164">
        <v>9.3031563715294006</v>
      </c>
      <c r="E164">
        <f>ASIN(SQRT((SIN(RADIANS(PARAMETERS!$D$8-D164)/2)*SIN(RADIANS(PARAMETERS!$D$8-D164)/2))+(COS(RADIANS(D164))*COS(RADIANS(PARAMETERS!$D$8))*SIN(RADIANS(PARAMETERS!$D$9-C164)/2)*SIN(RADIANS(PARAMETERS!$D$9-C164)/2))))*2*3958.756</f>
        <v>694.16275089556268</v>
      </c>
      <c r="F164">
        <v>62.79483795166</v>
      </c>
      <c r="G164">
        <v>83.490165710449006</v>
      </c>
      <c r="H164">
        <v>116.29423522949</v>
      </c>
      <c r="I164">
        <v>145.07531738281</v>
      </c>
      <c r="J164">
        <v>175.3017578125</v>
      </c>
      <c r="K164" s="6">
        <f>IFERROR(EXP(TREND(LN($F$1:$J$1),LN(F164:J164),LN(Calculations!$B$3))),0)</f>
        <v>1.7424941160496515E-3</v>
      </c>
    </row>
    <row r="165" spans="1:11" x14ac:dyDescent="0.35">
      <c r="A165">
        <v>162</v>
      </c>
      <c r="B165" t="str">
        <f t="shared" si="2"/>
        <v>9-53</v>
      </c>
      <c r="C165">
        <v>-52.750293931446002</v>
      </c>
      <c r="D165">
        <v>9.3031563715294006</v>
      </c>
      <c r="E165">
        <f>ASIN(SQRT((SIN(RADIANS(PARAMETERS!$D$8-D165)/2)*SIN(RADIANS(PARAMETERS!$D$8-D165)/2))+(COS(RADIANS(D165))*COS(RADIANS(PARAMETERS!$D$8))*SIN(RADIANS(PARAMETERS!$D$9-C165)/2)*SIN(RADIANS(PARAMETERS!$D$9-C165)/2))))*2*3958.756</f>
        <v>679.7425581523529</v>
      </c>
      <c r="F165">
        <v>62.937366485596002</v>
      </c>
      <c r="G165">
        <v>83.688003540039006</v>
      </c>
      <c r="H165">
        <v>116.48971557617</v>
      </c>
      <c r="I165">
        <v>145.3445892334</v>
      </c>
      <c r="J165">
        <v>175.64874267578</v>
      </c>
      <c r="K165" s="6">
        <f>IFERROR(EXP(TREND(LN($F$1:$J$1),LN(F165:J165),LN(Calculations!$B$3))),0)</f>
        <v>1.7519913869661248E-3</v>
      </c>
    </row>
    <row r="166" spans="1:11" x14ac:dyDescent="0.35">
      <c r="A166">
        <v>163</v>
      </c>
      <c r="B166" t="str">
        <f t="shared" si="2"/>
        <v>9-53</v>
      </c>
      <c r="C166">
        <v>-53.021615266346998</v>
      </c>
      <c r="D166">
        <v>9.3031563715294006</v>
      </c>
      <c r="E166">
        <f>ASIN(SQRT((SIN(RADIANS(PARAMETERS!$D$8-D166)/2)*SIN(RADIANS(PARAMETERS!$D$8-D166)/2))+(COS(RADIANS(D166))*COS(RADIANS(PARAMETERS!$D$8))*SIN(RADIANS(PARAMETERS!$D$9-C166)/2)*SIN(RADIANS(PARAMETERS!$D$9-C166)/2))))*2*3958.756</f>
        <v>665.51302108538289</v>
      </c>
      <c r="F166">
        <v>63.100269317627003</v>
      </c>
      <c r="G166">
        <v>83.897331237792997</v>
      </c>
      <c r="H166">
        <v>116.6851272583</v>
      </c>
      <c r="I166">
        <v>145.599609375</v>
      </c>
      <c r="J166">
        <v>175.96746826172</v>
      </c>
      <c r="K166" s="6">
        <f>IFERROR(EXP(TREND(LN($F$1:$J$1),LN(F166:J166),LN(Calculations!$B$3))),0)</f>
        <v>1.7609866855545075E-3</v>
      </c>
    </row>
    <row r="167" spans="1:11" x14ac:dyDescent="0.35">
      <c r="A167">
        <v>164</v>
      </c>
      <c r="B167" t="str">
        <f t="shared" si="2"/>
        <v>9-53.5</v>
      </c>
      <c r="C167">
        <v>-53.292936601248002</v>
      </c>
      <c r="D167">
        <v>9.3031563715294006</v>
      </c>
      <c r="E167">
        <f>ASIN(SQRT((SIN(RADIANS(PARAMETERS!$D$8-D167)/2)*SIN(RADIANS(PARAMETERS!$D$8-D167)/2))+(COS(RADIANS(D167))*COS(RADIANS(PARAMETERS!$D$8))*SIN(RADIANS(PARAMETERS!$D$9-C167)/2)*SIN(RADIANS(PARAMETERS!$D$9-C167)/2))))*2*3958.756</f>
        <v>651.48664785228084</v>
      </c>
      <c r="F167">
        <v>63.311920166016002</v>
      </c>
      <c r="G167">
        <v>84.145286560059006</v>
      </c>
      <c r="H167">
        <v>116.91116333008</v>
      </c>
      <c r="I167">
        <v>145.87001037598</v>
      </c>
      <c r="J167">
        <v>176.29168701172</v>
      </c>
      <c r="K167" s="6">
        <f>IFERROR(EXP(TREND(LN($F$1:$J$1),LN(F167:J167),LN(Calculations!$B$3))),0)</f>
        <v>1.7705528559204629E-3</v>
      </c>
    </row>
    <row r="168" spans="1:11" x14ac:dyDescent="0.35">
      <c r="A168">
        <v>165</v>
      </c>
      <c r="B168" t="str">
        <f t="shared" si="2"/>
        <v>9-53.5</v>
      </c>
      <c r="C168">
        <v>-53.564257936148998</v>
      </c>
      <c r="D168">
        <v>9.3031563715294006</v>
      </c>
      <c r="E168">
        <f>ASIN(SQRT((SIN(RADIANS(PARAMETERS!$D$8-D168)/2)*SIN(RADIANS(PARAMETERS!$D$8-D168)/2))+(COS(RADIANS(D168))*COS(RADIANS(PARAMETERS!$D$8))*SIN(RADIANS(PARAMETERS!$D$9-C168)/2)*SIN(RADIANS(PARAMETERS!$D$9-C168)/2))))*2*3958.756</f>
        <v>637.67686011524597</v>
      </c>
      <c r="F168">
        <v>63.595371246337997</v>
      </c>
      <c r="G168">
        <v>84.453155517577997</v>
      </c>
      <c r="H168">
        <v>117.18885040283</v>
      </c>
      <c r="I168">
        <v>146.17349243164</v>
      </c>
      <c r="J168">
        <v>176.63749694824</v>
      </c>
      <c r="K168" s="6">
        <f>IFERROR(EXP(TREND(LN($F$1:$J$1),LN(F168:J168),LN(Calculations!$B$3))),0)</f>
        <v>1.781340459927349E-3</v>
      </c>
    </row>
    <row r="169" spans="1:11" x14ac:dyDescent="0.35">
      <c r="A169">
        <v>166</v>
      </c>
      <c r="B169" t="str">
        <f t="shared" si="2"/>
        <v>9-54</v>
      </c>
      <c r="C169">
        <v>-53.835579271050001</v>
      </c>
      <c r="D169">
        <v>9.3031563715294006</v>
      </c>
      <c r="E169">
        <f>ASIN(SQRT((SIN(RADIANS(PARAMETERS!$D$8-D169)/2)*SIN(RADIANS(PARAMETERS!$D$8-D169)/2))+(COS(RADIANS(D169))*COS(RADIANS(PARAMETERS!$D$8))*SIN(RADIANS(PARAMETERS!$D$9-C169)/2)*SIN(RADIANS(PARAMETERS!$D$9-C169)/2))))*2*3958.756</f>
        <v>624.0980504621848</v>
      </c>
      <c r="F169">
        <v>63.904834747313998</v>
      </c>
      <c r="G169">
        <v>84.77774810791</v>
      </c>
      <c r="H169">
        <v>117.46340942383</v>
      </c>
      <c r="I169">
        <v>146.44256591797</v>
      </c>
      <c r="J169">
        <v>176.91381835938</v>
      </c>
      <c r="K169" s="6">
        <f>IFERROR(EXP(TREND(LN($F$1:$J$1),LN(F169:J169),LN(Calculations!$B$3))),0)</f>
        <v>1.7909315784501176E-3</v>
      </c>
    </row>
    <row r="170" spans="1:11" x14ac:dyDescent="0.35">
      <c r="A170">
        <v>167</v>
      </c>
      <c r="B170" t="str">
        <f t="shared" si="2"/>
        <v>9-54</v>
      </c>
      <c r="C170">
        <v>-54.106900605950997</v>
      </c>
      <c r="D170">
        <v>9.3031563715294006</v>
      </c>
      <c r="E170">
        <f>ASIN(SQRT((SIN(RADIANS(PARAMETERS!$D$8-D170)/2)*SIN(RADIANS(PARAMETERS!$D$8-D170)/2))+(COS(RADIANS(D170))*COS(RADIANS(PARAMETERS!$D$8))*SIN(RADIANS(PARAMETERS!$D$9-C170)/2)*SIN(RADIANS(PARAMETERS!$D$9-C170)/2))))*2*3958.756</f>
        <v>610.76563932562908</v>
      </c>
      <c r="F170">
        <v>64.272392272949006</v>
      </c>
      <c r="G170">
        <v>85.143127441405994</v>
      </c>
      <c r="H170">
        <v>117.7520904541</v>
      </c>
      <c r="I170">
        <v>146.69223022461</v>
      </c>
      <c r="J170">
        <v>177.1388092041</v>
      </c>
      <c r="K170" s="6">
        <f>IFERROR(EXP(TREND(LN($F$1:$J$1),LN(F170:J170),LN(Calculations!$B$3))),0)</f>
        <v>1.7998801350860225E-3</v>
      </c>
    </row>
    <row r="171" spans="1:11" x14ac:dyDescent="0.35">
      <c r="A171">
        <v>168</v>
      </c>
      <c r="B171" t="str">
        <f t="shared" si="2"/>
        <v>9-54.5</v>
      </c>
      <c r="C171">
        <v>-54.378221940852001</v>
      </c>
      <c r="D171">
        <v>9.3031563715294006</v>
      </c>
      <c r="E171">
        <f>ASIN(SQRT((SIN(RADIANS(PARAMETERS!$D$8-D171)/2)*SIN(RADIANS(PARAMETERS!$D$8-D171)/2))+(COS(RADIANS(D171))*COS(RADIANS(PARAMETERS!$D$8))*SIN(RADIANS(PARAMETERS!$D$9-C171)/2)*SIN(RADIANS(PARAMETERS!$D$9-C171)/2))))*2*3958.756</f>
        <v>597.6961300258896</v>
      </c>
      <c r="F171">
        <v>64.709281921387003</v>
      </c>
      <c r="G171">
        <v>85.55973815918</v>
      </c>
      <c r="H171">
        <v>118.06092071533</v>
      </c>
      <c r="I171">
        <v>146.92555236816</v>
      </c>
      <c r="J171">
        <v>177.314453125</v>
      </c>
      <c r="K171" s="6">
        <f>IFERROR(EXP(TREND(LN($F$1:$J$1),LN(F171:J171),LN(Calculations!$B$3))),0)</f>
        <v>1.8083336648162436E-3</v>
      </c>
    </row>
    <row r="172" spans="1:11" x14ac:dyDescent="0.35">
      <c r="A172">
        <v>169</v>
      </c>
      <c r="B172" t="str">
        <f t="shared" si="2"/>
        <v>9-54.5</v>
      </c>
      <c r="C172">
        <v>-54.649543275752997</v>
      </c>
      <c r="D172">
        <v>9.3031563715294006</v>
      </c>
      <c r="E172">
        <f>ASIN(SQRT((SIN(RADIANS(PARAMETERS!$D$8-D172)/2)*SIN(RADIANS(PARAMETERS!$D$8-D172)/2))+(COS(RADIANS(D172))*COS(RADIANS(PARAMETERS!$D$8))*SIN(RADIANS(PARAMETERS!$D$9-C172)/2)*SIN(RADIANS(PARAMETERS!$D$9-C172)/2))))*2*3958.756</f>
        <v>584.9071601860212</v>
      </c>
      <c r="F172">
        <v>65.16877746582</v>
      </c>
      <c r="G172">
        <v>85.978874206542997</v>
      </c>
      <c r="H172">
        <v>118.3286819458</v>
      </c>
      <c r="I172">
        <v>147.08143615723</v>
      </c>
      <c r="J172">
        <v>177.37109375</v>
      </c>
      <c r="K172" s="6">
        <f>IFERROR(EXP(TREND(LN($F$1:$J$1),LN(F172:J172),LN(Calculations!$B$3))),0)</f>
        <v>1.8140052831676738E-3</v>
      </c>
    </row>
    <row r="173" spans="1:11" x14ac:dyDescent="0.35">
      <c r="A173">
        <v>170</v>
      </c>
      <c r="B173" t="str">
        <f t="shared" si="2"/>
        <v>9-55</v>
      </c>
      <c r="C173">
        <v>-54.920864610654</v>
      </c>
      <c r="D173">
        <v>9.3031563715294006</v>
      </c>
      <c r="E173">
        <f>ASIN(SQRT((SIN(RADIANS(PARAMETERS!$D$8-D173)/2)*SIN(RADIANS(PARAMETERS!$D$8-D173)/2))+(COS(RADIANS(D173))*COS(RADIANS(PARAMETERS!$D$8))*SIN(RADIANS(PARAMETERS!$D$9-C173)/2)*SIN(RADIANS(PARAMETERS!$D$9-C173)/2))))*2*3958.756</f>
        <v>572.4175473267295</v>
      </c>
      <c r="F173">
        <v>65.661010742187997</v>
      </c>
      <c r="G173">
        <v>86.410781860352003</v>
      </c>
      <c r="H173">
        <v>118.58317565918</v>
      </c>
      <c r="I173">
        <v>147.20863342285</v>
      </c>
      <c r="J173">
        <v>177.3854675293</v>
      </c>
      <c r="K173" s="6">
        <f>IFERROR(EXP(TREND(LN($F$1:$J$1),LN(F173:J173),LN(Calculations!$B$3))),0)</f>
        <v>1.8186830942374761E-3</v>
      </c>
    </row>
    <row r="174" spans="1:11" x14ac:dyDescent="0.35">
      <c r="A174">
        <v>171</v>
      </c>
      <c r="B174" t="str">
        <f t="shared" si="2"/>
        <v>9-55</v>
      </c>
      <c r="C174">
        <v>-55.192185945555003</v>
      </c>
      <c r="D174">
        <v>9.3031563715294006</v>
      </c>
      <c r="E174">
        <f>ASIN(SQRT((SIN(RADIANS(PARAMETERS!$D$8-D174)/2)*SIN(RADIANS(PARAMETERS!$D$8-D174)/2))+(COS(RADIANS(D174))*COS(RADIANS(PARAMETERS!$D$8))*SIN(RADIANS(PARAMETERS!$D$9-C174)/2)*SIN(RADIANS(PARAMETERS!$D$9-C174)/2))))*2*3958.756</f>
        <v>560.24732595141552</v>
      </c>
      <c r="F174">
        <v>66.174575805664006</v>
      </c>
      <c r="G174">
        <v>86.837799072265994</v>
      </c>
      <c r="H174">
        <v>118.81474304199</v>
      </c>
      <c r="I174">
        <v>147.30540466309</v>
      </c>
      <c r="J174">
        <v>177.36651611328</v>
      </c>
      <c r="K174" s="6">
        <f>IFERROR(EXP(TREND(LN($F$1:$J$1),LN(F174:J174),LN(Calculations!$B$3))),0)</f>
        <v>1.8222839089989523E-3</v>
      </c>
    </row>
    <row r="175" spans="1:11" x14ac:dyDescent="0.35">
      <c r="A175">
        <v>172</v>
      </c>
      <c r="B175" t="str">
        <f t="shared" si="2"/>
        <v>9-55.5</v>
      </c>
      <c r="C175">
        <v>-55.463507280456</v>
      </c>
      <c r="D175">
        <v>9.3031563715294006</v>
      </c>
      <c r="E175">
        <f>ASIN(SQRT((SIN(RADIANS(PARAMETERS!$D$8-D175)/2)*SIN(RADIANS(PARAMETERS!$D$8-D175)/2))+(COS(RADIANS(D175))*COS(RADIANS(PARAMETERS!$D$8))*SIN(RADIANS(PARAMETERS!$D$9-C175)/2)*SIN(RADIANS(PARAMETERS!$D$9-C175)/2))))*2*3958.756</f>
        <v>548.41777288304445</v>
      </c>
      <c r="F175">
        <v>66.647514343262003</v>
      </c>
      <c r="G175">
        <v>87.201835632324006</v>
      </c>
      <c r="H175">
        <v>118.97193145752</v>
      </c>
      <c r="I175">
        <v>147.32527160645</v>
      </c>
      <c r="J175">
        <v>177.27554321289</v>
      </c>
      <c r="K175" s="6">
        <f>IFERROR(EXP(TREND(LN($F$1:$J$1),LN(F175:J175),LN(Calculations!$B$3))),0)</f>
        <v>1.8231004966605009E-3</v>
      </c>
    </row>
    <row r="176" spans="1:11" x14ac:dyDescent="0.35">
      <c r="A176">
        <v>173</v>
      </c>
      <c r="B176" t="str">
        <f t="shared" si="2"/>
        <v>9-55.5</v>
      </c>
      <c r="C176">
        <v>-55.734828615357003</v>
      </c>
      <c r="D176">
        <v>9.3031563715294006</v>
      </c>
      <c r="E176">
        <f>ASIN(SQRT((SIN(RADIANS(PARAMETERS!$D$8-D176)/2)*SIN(RADIANS(PARAMETERS!$D$8-D176)/2))+(COS(RADIANS(D176))*COS(RADIANS(PARAMETERS!$D$8))*SIN(RADIANS(PARAMETERS!$D$9-C176)/2)*SIN(RADIANS(PARAMETERS!$D$9-C176)/2))))*2*3958.756</f>
        <v>536.95141703213062</v>
      </c>
      <c r="F176">
        <v>67.09090423584</v>
      </c>
      <c r="G176">
        <v>87.529273986815994</v>
      </c>
      <c r="H176">
        <v>119.0772857666</v>
      </c>
      <c r="I176">
        <v>147.28210449219</v>
      </c>
      <c r="J176">
        <v>177.1244354248</v>
      </c>
      <c r="K176" s="6">
        <f>IFERROR(EXP(TREND(LN($F$1:$J$1),LN(F176:J176),LN(Calculations!$B$3))),0)</f>
        <v>1.8217409489830229E-3</v>
      </c>
    </row>
    <row r="177" spans="1:11" x14ac:dyDescent="0.35">
      <c r="A177">
        <v>174</v>
      </c>
      <c r="B177" t="str">
        <f t="shared" si="2"/>
        <v>9-56</v>
      </c>
      <c r="C177">
        <v>-56.006149950257999</v>
      </c>
      <c r="D177">
        <v>9.3031563715294006</v>
      </c>
      <c r="E177">
        <f>ASIN(SQRT((SIN(RADIANS(PARAMETERS!$D$8-D177)/2)*SIN(RADIANS(PARAMETERS!$D$8-D177)/2))+(COS(RADIANS(D177))*COS(RADIANS(PARAMETERS!$D$8))*SIN(RADIANS(PARAMETERS!$D$9-C177)/2)*SIN(RADIANS(PARAMETERS!$D$9-C177)/2))))*2*3958.756</f>
        <v>525.87202918694186</v>
      </c>
      <c r="F177">
        <v>67.493751525879006</v>
      </c>
      <c r="G177">
        <v>87.814521789550994</v>
      </c>
      <c r="H177">
        <v>119.12996673584</v>
      </c>
      <c r="I177">
        <v>147.1745300293</v>
      </c>
      <c r="J177">
        <v>176.91142272949</v>
      </c>
      <c r="K177" s="6">
        <f>IFERROR(EXP(TREND(LN($F$1:$J$1),LN(F177:J177),LN(Calculations!$B$3))),0)</f>
        <v>1.8181256611655339E-3</v>
      </c>
    </row>
    <row r="178" spans="1:11" x14ac:dyDescent="0.35">
      <c r="A178">
        <v>175</v>
      </c>
      <c r="B178" t="str">
        <f t="shared" si="2"/>
        <v>9-56.5</v>
      </c>
      <c r="C178">
        <v>-56.277471285159002</v>
      </c>
      <c r="D178">
        <v>9.3031563715294006</v>
      </c>
      <c r="E178">
        <f>ASIN(SQRT((SIN(RADIANS(PARAMETERS!$D$8-D178)/2)*SIN(RADIANS(PARAMETERS!$D$8-D178)/2))+(COS(RADIANS(D178))*COS(RADIANS(PARAMETERS!$D$8))*SIN(RADIANS(PARAMETERS!$D$9-C178)/2)*SIN(RADIANS(PARAMETERS!$D$9-C178)/2))))*2*3958.756</f>
        <v>515.20458686585732</v>
      </c>
      <c r="F178">
        <v>67.807510375977003</v>
      </c>
      <c r="G178">
        <v>88.017234802245994</v>
      </c>
      <c r="H178">
        <v>119.09273529053</v>
      </c>
      <c r="I178">
        <v>146.97100830078</v>
      </c>
      <c r="J178">
        <v>176.60398864746</v>
      </c>
      <c r="K178" s="6">
        <f>IFERROR(EXP(TREND(LN($F$1:$J$1),LN(F178:J178),LN(Calculations!$B$3))),0)</f>
        <v>1.8109713286176808E-3</v>
      </c>
    </row>
    <row r="179" spans="1:11" x14ac:dyDescent="0.35">
      <c r="A179">
        <v>176</v>
      </c>
      <c r="B179" t="str">
        <f t="shared" si="2"/>
        <v>9-56.5</v>
      </c>
      <c r="C179">
        <v>-56.548792620059999</v>
      </c>
      <c r="D179">
        <v>9.3031563715294006</v>
      </c>
      <c r="E179">
        <f>ASIN(SQRT((SIN(RADIANS(PARAMETERS!$D$8-D179)/2)*SIN(RADIANS(PARAMETERS!$D$8-D179)/2))+(COS(RADIANS(D179))*COS(RADIANS(PARAMETERS!$D$8))*SIN(RADIANS(PARAMETERS!$D$9-C179)/2)*SIN(RADIANS(PARAMETERS!$D$9-C179)/2))))*2*3958.756</f>
        <v>504.97520881801586</v>
      </c>
      <c r="F179">
        <v>68.085647583007997</v>
      </c>
      <c r="G179">
        <v>88.202728271484006</v>
      </c>
      <c r="H179">
        <v>119.04280090332</v>
      </c>
      <c r="I179">
        <v>146.75685119629</v>
      </c>
      <c r="J179">
        <v>176.29486083984</v>
      </c>
      <c r="K179" s="6">
        <f>IFERROR(EXP(TREND(LN($F$1:$J$1),LN(F179:J179),LN(Calculations!$B$3))),0)</f>
        <v>1.8035108892704669E-3</v>
      </c>
    </row>
    <row r="180" spans="1:11" x14ac:dyDescent="0.35">
      <c r="A180">
        <v>177</v>
      </c>
      <c r="B180" t="str">
        <f t="shared" si="2"/>
        <v>9-57</v>
      </c>
      <c r="C180">
        <v>-56.820113954961002</v>
      </c>
      <c r="D180">
        <v>9.3031563715294006</v>
      </c>
      <c r="E180">
        <f>ASIN(SQRT((SIN(RADIANS(PARAMETERS!$D$8-D180)/2)*SIN(RADIANS(PARAMETERS!$D$8-D180)/2))+(COS(RADIANS(D180))*COS(RADIANS(PARAMETERS!$D$8))*SIN(RADIANS(PARAMETERS!$D$9-C180)/2)*SIN(RADIANS(PARAMETERS!$D$9-C180)/2))))*2*3958.756</f>
        <v>495.21105348162712</v>
      </c>
      <c r="F180">
        <v>68.319236755370994</v>
      </c>
      <c r="G180">
        <v>88.362869262695</v>
      </c>
      <c r="H180">
        <v>118.97937774658</v>
      </c>
      <c r="I180">
        <v>146.53489685059</v>
      </c>
      <c r="J180">
        <v>175.98928833008</v>
      </c>
      <c r="K180" s="6">
        <f>IFERROR(EXP(TREND(LN($F$1:$J$1),LN(F180:J180),LN(Calculations!$B$3))),0)</f>
        <v>1.7958412253664083E-3</v>
      </c>
    </row>
    <row r="181" spans="1:11" x14ac:dyDescent="0.35">
      <c r="A181">
        <v>178</v>
      </c>
      <c r="B181" t="str">
        <f t="shared" si="2"/>
        <v>9-57</v>
      </c>
      <c r="C181">
        <v>-57.091435289861998</v>
      </c>
      <c r="D181">
        <v>9.3031563715294006</v>
      </c>
      <c r="E181">
        <f>ASIN(SQRT((SIN(RADIANS(PARAMETERS!$D$8-D181)/2)*SIN(RADIANS(PARAMETERS!$D$8-D181)/2))+(COS(RADIANS(D181))*COS(RADIANS(PARAMETERS!$D$8))*SIN(RADIANS(PARAMETERS!$D$9-C181)/2)*SIN(RADIANS(PARAMETERS!$D$9-C181)/2))))*2*3958.756</f>
        <v>485.94017570854783</v>
      </c>
      <c r="F181">
        <v>68.457565307617003</v>
      </c>
      <c r="G181">
        <v>88.445053100585994</v>
      </c>
      <c r="H181">
        <v>118.86379241943</v>
      </c>
      <c r="I181">
        <v>146.26750183105</v>
      </c>
      <c r="J181">
        <v>175.64241027832</v>
      </c>
      <c r="K181" s="6">
        <f>IFERROR(EXP(TREND(LN($F$1:$J$1),LN(F181:J181),LN(Calculations!$B$3))),0)</f>
        <v>1.7864213368593549E-3</v>
      </c>
    </row>
    <row r="182" spans="1:11" x14ac:dyDescent="0.35">
      <c r="A182">
        <v>179</v>
      </c>
      <c r="B182" t="str">
        <f t="shared" si="2"/>
        <v>9-57.5</v>
      </c>
      <c r="C182">
        <v>-57.362756624763001</v>
      </c>
      <c r="D182">
        <v>9.3031563715294006</v>
      </c>
      <c r="E182">
        <f>ASIN(SQRT((SIN(RADIANS(PARAMETERS!$D$8-D182)/2)*SIN(RADIANS(PARAMETERS!$D$8-D182)/2))+(COS(RADIANS(D182))*COS(RADIANS(PARAMETERS!$D$8))*SIN(RADIANS(PARAMETERS!$D$9-C182)/2)*SIN(RADIANS(PARAMETERS!$D$9-C182)/2))))*2*3958.756</f>
        <v>477.19133645338121</v>
      </c>
      <c r="F182">
        <v>68.54736328125</v>
      </c>
      <c r="G182">
        <v>88.495574951172003</v>
      </c>
      <c r="H182">
        <v>118.75596618652</v>
      </c>
      <c r="I182">
        <v>146.02905273438</v>
      </c>
      <c r="J182">
        <v>175.35350036621</v>
      </c>
      <c r="K182" s="6">
        <f>IFERROR(EXP(TREND(LN($F$1:$J$1),LN(F182:J182),LN(Calculations!$B$3))),0)</f>
        <v>1.7782297548150461E-3</v>
      </c>
    </row>
    <row r="183" spans="1:11" x14ac:dyDescent="0.35">
      <c r="A183">
        <v>180</v>
      </c>
      <c r="B183" t="str">
        <f t="shared" si="2"/>
        <v>9-57.5</v>
      </c>
      <c r="C183">
        <v>-57.634077959663998</v>
      </c>
      <c r="D183">
        <v>9.3031563715294006</v>
      </c>
      <c r="E183">
        <f>ASIN(SQRT((SIN(RADIANS(PARAMETERS!$D$8-D183)/2)*SIN(RADIANS(PARAMETERS!$D$8-D183)/2))+(COS(RADIANS(D183))*COS(RADIANS(PARAMETERS!$D$8))*SIN(RADIANS(PARAMETERS!$D$9-C183)/2)*SIN(RADIANS(PARAMETERS!$D$9-C183)/2))))*2*3958.756</f>
        <v>468.99376102708322</v>
      </c>
      <c r="F183">
        <v>68.560684204102003</v>
      </c>
      <c r="G183">
        <v>88.493865966797003</v>
      </c>
      <c r="H183">
        <v>118.63439178467</v>
      </c>
      <c r="I183">
        <v>145.79823303223</v>
      </c>
      <c r="J183">
        <v>175.09826660156</v>
      </c>
      <c r="K183" s="6">
        <f>IFERROR(EXP(TREND(LN($F$1:$J$1),LN(F183:J183),LN(Calculations!$B$3))),0)</f>
        <v>1.7704865328829636E-3</v>
      </c>
    </row>
    <row r="184" spans="1:11" x14ac:dyDescent="0.35">
      <c r="A184">
        <v>181</v>
      </c>
      <c r="B184" t="str">
        <f t="shared" si="2"/>
        <v>9-58</v>
      </c>
      <c r="C184">
        <v>-57.905399294565001</v>
      </c>
      <c r="D184">
        <v>9.3031563715294006</v>
      </c>
      <c r="E184">
        <f>ASIN(SQRT((SIN(RADIANS(PARAMETERS!$D$8-D184)/2)*SIN(RADIANS(PARAMETERS!$D$8-D184)/2))+(COS(RADIANS(D184))*COS(RADIANS(PARAMETERS!$D$8))*SIN(RADIANS(PARAMETERS!$D$9-C184)/2)*SIN(RADIANS(PARAMETERS!$D$9-C184)/2))))*2*3958.756</f>
        <v>461.3768430426249</v>
      </c>
      <c r="F184">
        <v>68.44246673584</v>
      </c>
      <c r="G184">
        <v>88.385688781737997</v>
      </c>
      <c r="H184">
        <v>118.42864990234</v>
      </c>
      <c r="I184">
        <v>145.49136352539</v>
      </c>
      <c r="J184">
        <v>174.76617431641</v>
      </c>
      <c r="K184" s="6">
        <f>IFERROR(EXP(TREND(LN($F$1:$J$1),LN(F184:J184),LN(Calculations!$B$3))),0)</f>
        <v>1.759897079649284E-3</v>
      </c>
    </row>
    <row r="185" spans="1:11" x14ac:dyDescent="0.35">
      <c r="A185">
        <v>182</v>
      </c>
      <c r="B185" t="str">
        <f t="shared" si="2"/>
        <v>9-58</v>
      </c>
      <c r="C185">
        <v>-58.176720629465002</v>
      </c>
      <c r="D185">
        <v>9.3031563715294006</v>
      </c>
      <c r="E185">
        <f>ASIN(SQRT((SIN(RADIANS(PARAMETERS!$D$8-D185)/2)*SIN(RADIANS(PARAMETERS!$D$8-D185)/2))+(COS(RADIANS(D185))*COS(RADIANS(PARAMETERS!$D$8))*SIN(RADIANS(PARAMETERS!$D$9-C185)/2)*SIN(RADIANS(PARAMETERS!$D$9-C185)/2))))*2*3958.756</f>
        <v>454.36979341819102</v>
      </c>
      <c r="F185">
        <v>68.243293762207003</v>
      </c>
      <c r="G185">
        <v>88.199409484862997</v>
      </c>
      <c r="H185">
        <v>118.20092010498</v>
      </c>
      <c r="I185">
        <v>145.17315673828</v>
      </c>
      <c r="J185">
        <v>174.4302520752</v>
      </c>
      <c r="K185" s="6">
        <f>IFERROR(EXP(TREND(LN($F$1:$J$1),LN(F185:J185),LN(Calculations!$B$3))),0)</f>
        <v>1.748905239916372E-3</v>
      </c>
    </row>
    <row r="186" spans="1:11" x14ac:dyDescent="0.35">
      <c r="A186">
        <v>183</v>
      </c>
      <c r="B186" t="str">
        <f t="shared" si="2"/>
        <v>9-58.5</v>
      </c>
      <c r="C186">
        <v>-58.448041964365999</v>
      </c>
      <c r="D186">
        <v>9.3031563715294006</v>
      </c>
      <c r="E186">
        <f>ASIN(SQRT((SIN(RADIANS(PARAMETERS!$D$8-D186)/2)*SIN(RADIANS(PARAMETERS!$D$8-D186)/2))+(COS(RADIANS(D186))*COS(RADIANS(PARAMETERS!$D$8))*SIN(RADIANS(PARAMETERS!$D$9-C186)/2)*SIN(RADIANS(PARAMETERS!$D$9-C186)/2))))*2*3958.756</f>
        <v>448.00123677859432</v>
      </c>
      <c r="F186">
        <v>67.95768737793</v>
      </c>
      <c r="G186">
        <v>87.935104370117003</v>
      </c>
      <c r="H186">
        <v>117.94309234619</v>
      </c>
      <c r="I186">
        <v>144.83544921875</v>
      </c>
      <c r="J186">
        <v>174.08309936523</v>
      </c>
      <c r="K186" s="6">
        <f>IFERROR(EXP(TREND(LN($F$1:$J$1),LN(F186:J186),LN(Calculations!$B$3))),0)</f>
        <v>1.7373038385313938E-3</v>
      </c>
    </row>
    <row r="187" spans="1:11" x14ac:dyDescent="0.35">
      <c r="A187">
        <v>184</v>
      </c>
      <c r="B187" t="str">
        <f t="shared" si="2"/>
        <v>9-58.5</v>
      </c>
      <c r="C187">
        <v>-58.719363299267002</v>
      </c>
      <c r="D187">
        <v>9.3031563715294006</v>
      </c>
      <c r="E187">
        <f>ASIN(SQRT((SIN(RADIANS(PARAMETERS!$D$8-D187)/2)*SIN(RADIANS(PARAMETERS!$D$8-D187)/2))+(COS(RADIANS(D187))*COS(RADIANS(PARAMETERS!$D$8))*SIN(RADIANS(PARAMETERS!$D$9-C187)/2)*SIN(RADIANS(PARAMETERS!$D$9-C187)/2))))*2*3958.756</f>
        <v>442.2987612482371</v>
      </c>
      <c r="F187">
        <v>67.56111907959</v>
      </c>
      <c r="G187">
        <v>87.584266662597997</v>
      </c>
      <c r="H187">
        <v>117.62718200684</v>
      </c>
      <c r="I187">
        <v>144.4446105957</v>
      </c>
      <c r="J187">
        <v>173.68528747559</v>
      </c>
      <c r="K187" s="6">
        <f>IFERROR(EXP(TREND(LN($F$1:$J$1),LN(F187:J187),LN(Calculations!$B$3))),0)</f>
        <v>1.7240041229197268E-3</v>
      </c>
    </row>
    <row r="188" spans="1:11" x14ac:dyDescent="0.35">
      <c r="A188">
        <v>185</v>
      </c>
      <c r="B188" t="str">
        <f t="shared" si="2"/>
        <v>9-59</v>
      </c>
      <c r="C188">
        <v>-58.990684634167998</v>
      </c>
      <c r="D188">
        <v>9.3031563715294006</v>
      </c>
      <c r="E188">
        <f>ASIN(SQRT((SIN(RADIANS(PARAMETERS!$D$8-D188)/2)*SIN(RADIANS(PARAMETERS!$D$8-D188)/2))+(COS(RADIANS(D188))*COS(RADIANS(PARAMETERS!$D$8))*SIN(RADIANS(PARAMETERS!$D$9-C188)/2)*SIN(RADIANS(PARAMETERS!$D$9-C188)/2))))*2*3958.756</f>
        <v>437.28843178013756</v>
      </c>
      <c r="F188">
        <v>67.101463317870994</v>
      </c>
      <c r="G188">
        <v>87.178909301757997</v>
      </c>
      <c r="H188">
        <v>117.29082489014</v>
      </c>
      <c r="I188">
        <v>144.03958129883</v>
      </c>
      <c r="J188">
        <v>173.26802062988</v>
      </c>
      <c r="K188" s="6">
        <f>IFERROR(EXP(TREND(LN($F$1:$J$1),LN(F188:J188),LN(Calculations!$B$3))),0)</f>
        <v>1.7103107447188953E-3</v>
      </c>
    </row>
    <row r="189" spans="1:11" x14ac:dyDescent="0.35">
      <c r="A189">
        <v>186</v>
      </c>
      <c r="B189" t="str">
        <f t="shared" si="2"/>
        <v>9-59.5</v>
      </c>
      <c r="C189">
        <v>-59.262005969069001</v>
      </c>
      <c r="D189">
        <v>9.3031563715294006</v>
      </c>
      <c r="E189">
        <f>ASIN(SQRT((SIN(RADIANS(PARAMETERS!$D$8-D189)/2)*SIN(RADIANS(PARAMETERS!$D$8-D189)/2))+(COS(RADIANS(D189))*COS(RADIANS(PARAMETERS!$D$8))*SIN(RADIANS(PARAMETERS!$D$9-C189)/2)*SIN(RADIANS(PARAMETERS!$D$9-C189)/2))))*2*3958.756</f>
        <v>432.99428150934943</v>
      </c>
      <c r="F189">
        <v>66.56217956543</v>
      </c>
      <c r="G189">
        <v>86.691711425780994</v>
      </c>
      <c r="H189">
        <v>116.90043640137</v>
      </c>
      <c r="I189">
        <v>143.58436584473</v>
      </c>
      <c r="J189">
        <v>172.79969787598</v>
      </c>
      <c r="K189" s="6">
        <f>IFERROR(EXP(TREND(LN($F$1:$J$1),LN(F189:J189),LN(Calculations!$B$3))),0)</f>
        <v>1.6950257061854389E-3</v>
      </c>
    </row>
    <row r="190" spans="1:11" x14ac:dyDescent="0.35">
      <c r="A190">
        <v>187</v>
      </c>
      <c r="B190" t="str">
        <f t="shared" si="2"/>
        <v>9-59.5</v>
      </c>
      <c r="C190">
        <v>-59.533327303969998</v>
      </c>
      <c r="D190">
        <v>9.3031563715294006</v>
      </c>
      <c r="E190">
        <f>ASIN(SQRT((SIN(RADIANS(PARAMETERS!$D$8-D190)/2)*SIN(RADIANS(PARAMETERS!$D$8-D190)/2))+(COS(RADIANS(D190))*COS(RADIANS(PARAMETERS!$D$8))*SIN(RADIANS(PARAMETERS!$D$9-C190)/2)*SIN(RADIANS(PARAMETERS!$D$9-C190)/2))))*2*3958.756</f>
        <v>429.43779971533195</v>
      </c>
      <c r="F190">
        <v>65.919715881347997</v>
      </c>
      <c r="G190">
        <v>86.08194732666</v>
      </c>
      <c r="H190">
        <v>116.39465332031</v>
      </c>
      <c r="I190">
        <v>143.00691223145</v>
      </c>
      <c r="J190">
        <v>172.21391296387</v>
      </c>
      <c r="K190" s="6">
        <f>IFERROR(EXP(TREND(LN($F$1:$J$1),LN(F190:J190),LN(Calculations!$B$3))),0)</f>
        <v>1.6758124934261474E-3</v>
      </c>
    </row>
    <row r="191" spans="1:11" x14ac:dyDescent="0.35">
      <c r="A191">
        <v>188</v>
      </c>
      <c r="B191" t="str">
        <f t="shared" si="2"/>
        <v>9-60</v>
      </c>
      <c r="C191">
        <v>-59.804648638871001</v>
      </c>
      <c r="D191">
        <v>9.3031563715294006</v>
      </c>
      <c r="E191">
        <f>ASIN(SQRT((SIN(RADIANS(PARAMETERS!$D$8-D191)/2)*SIN(RADIANS(PARAMETERS!$D$8-D191)/2))+(COS(RADIANS(D191))*COS(RADIANS(PARAMETERS!$D$8))*SIN(RADIANS(PARAMETERS!$D$9-C191)/2)*SIN(RADIANS(PARAMETERS!$D$9-C191)/2))))*2*3958.756</f>
        <v>426.63743829842042</v>
      </c>
      <c r="F191">
        <v>65.213424682617003</v>
      </c>
      <c r="G191">
        <v>85.38786315918</v>
      </c>
      <c r="H191">
        <v>115.80921936035</v>
      </c>
      <c r="I191">
        <v>142.33988952637</v>
      </c>
      <c r="J191">
        <v>171.54222106934</v>
      </c>
      <c r="K191" s="6">
        <f>IFERROR(EXP(TREND(LN($F$1:$J$1),LN(F191:J191),LN(Calculations!$B$3))),0)</f>
        <v>1.6540071627240767E-3</v>
      </c>
    </row>
    <row r="192" spans="1:11" x14ac:dyDescent="0.35">
      <c r="A192">
        <v>189</v>
      </c>
      <c r="B192" t="str">
        <f t="shared" si="2"/>
        <v>9-60</v>
      </c>
      <c r="C192">
        <v>-60.075969973771997</v>
      </c>
      <c r="D192">
        <v>9.3031563715294006</v>
      </c>
      <c r="E192">
        <f>ASIN(SQRT((SIN(RADIANS(PARAMETERS!$D$8-D192)/2)*SIN(RADIANS(PARAMETERS!$D$8-D192)/2))+(COS(RADIANS(D192))*COS(RADIANS(PARAMETERS!$D$8))*SIN(RADIANS(PARAMETERS!$D$9-C192)/2)*SIN(RADIANS(PARAMETERS!$D$9-C192)/2))))*2*3958.756</f>
        <v>424.60816066342852</v>
      </c>
      <c r="F192">
        <v>64.426338195800994</v>
      </c>
      <c r="G192">
        <v>84.590789794922003</v>
      </c>
      <c r="H192">
        <v>115.11024475098</v>
      </c>
      <c r="I192">
        <v>141.55438232422</v>
      </c>
      <c r="J192">
        <v>170.73371887207</v>
      </c>
      <c r="K192" s="6">
        <f>IFERROR(EXP(TREND(LN($F$1:$J$1),LN(F192:J192),LN(Calculations!$B$3))),0)</f>
        <v>1.6284724230073856E-3</v>
      </c>
    </row>
    <row r="193" spans="1:11" x14ac:dyDescent="0.35">
      <c r="A193">
        <v>190</v>
      </c>
      <c r="B193" t="str">
        <f t="shared" si="2"/>
        <v>9-60.5</v>
      </c>
      <c r="C193">
        <v>-60.347291308673</v>
      </c>
      <c r="D193">
        <v>9.3031563715294006</v>
      </c>
      <c r="E193">
        <f>ASIN(SQRT((SIN(RADIANS(PARAMETERS!$D$8-D193)/2)*SIN(RADIANS(PARAMETERS!$D$8-D193)/2))+(COS(RADIANS(D193))*COS(RADIANS(PARAMETERS!$D$8))*SIN(RADIANS(PARAMETERS!$D$9-C193)/2)*SIN(RADIANS(PARAMETERS!$D$9-C193)/2))))*2*3958.756</f>
        <v>423.36105707170231</v>
      </c>
      <c r="F193">
        <v>63.543487548827997</v>
      </c>
      <c r="G193">
        <v>83.667671203612997</v>
      </c>
      <c r="H193">
        <v>114.24941253662</v>
      </c>
      <c r="I193">
        <v>140.6044921875</v>
      </c>
      <c r="J193">
        <v>169.72283935547</v>
      </c>
      <c r="K193" s="6">
        <f>IFERROR(EXP(TREND(LN($F$1:$J$1),LN(F193:J193),LN(Calculations!$B$3))),0)</f>
        <v>1.5976202272331489E-3</v>
      </c>
    </row>
    <row r="194" spans="1:11" x14ac:dyDescent="0.35">
      <c r="A194">
        <v>191</v>
      </c>
      <c r="B194" t="str">
        <f t="shared" si="2"/>
        <v>9-60.5</v>
      </c>
      <c r="C194">
        <v>-60.618612643573996</v>
      </c>
      <c r="D194">
        <v>9.3031563715294006</v>
      </c>
      <c r="E194">
        <f>ASIN(SQRT((SIN(RADIANS(PARAMETERS!$D$8-D194)/2)*SIN(RADIANS(PARAMETERS!$D$8-D194)/2))+(COS(RADIANS(D194))*COS(RADIANS(PARAMETERS!$D$8))*SIN(RADIANS(PARAMETERS!$D$9-C194)/2)*SIN(RADIANS(PARAMETERS!$D$9-C194)/2))))*2*3958.756</f>
        <v>422.9030485597313</v>
      </c>
      <c r="F194">
        <v>62.60232925415</v>
      </c>
      <c r="G194">
        <v>82.657302856445</v>
      </c>
      <c r="H194">
        <v>113.25424194336</v>
      </c>
      <c r="I194">
        <v>139.5255279541</v>
      </c>
      <c r="J194">
        <v>168.55848693848</v>
      </c>
      <c r="K194" s="6">
        <f>IFERROR(EXP(TREND(LN($F$1:$J$1),LN(F194:J194),LN(Calculations!$B$3))),0)</f>
        <v>1.5630078357853382E-3</v>
      </c>
    </row>
    <row r="195" spans="1:11" x14ac:dyDescent="0.35">
      <c r="A195">
        <v>192</v>
      </c>
      <c r="B195" t="str">
        <f t="shared" si="2"/>
        <v>9-61</v>
      </c>
      <c r="C195">
        <v>-60.889933978475</v>
      </c>
      <c r="D195">
        <v>9.3031563715294006</v>
      </c>
      <c r="E195">
        <f>ASIN(SQRT((SIN(RADIANS(PARAMETERS!$D$8-D195)/2)*SIN(RADIANS(PARAMETERS!$D$8-D195)/2))+(COS(RADIANS(D195))*COS(RADIANS(PARAMETERS!$D$8))*SIN(RADIANS(PARAMETERS!$D$9-C195)/2)*SIN(RADIANS(PARAMETERS!$D$9-C195)/2))))*2*3958.756</f>
        <v>423.23669738327453</v>
      </c>
      <c r="F195">
        <v>61.657928466797003</v>
      </c>
      <c r="G195">
        <v>81.642356872559006</v>
      </c>
      <c r="H195">
        <v>112.25881958008</v>
      </c>
      <c r="I195">
        <v>138.46725463867</v>
      </c>
      <c r="J195">
        <v>167.40097045898</v>
      </c>
      <c r="K195" s="6">
        <f>IFERROR(EXP(TREND(LN($F$1:$J$1),LN(F195:J195),LN(Calculations!$B$3))),0)</f>
        <v>1.5298234150668982E-3</v>
      </c>
    </row>
    <row r="196" spans="1:11" x14ac:dyDescent="0.35">
      <c r="A196">
        <v>193</v>
      </c>
      <c r="B196" t="str">
        <f t="shared" si="2"/>
        <v>9-61</v>
      </c>
      <c r="C196">
        <v>-61.161255313376003</v>
      </c>
      <c r="D196">
        <v>9.3031563715294006</v>
      </c>
      <c r="E196">
        <f>ASIN(SQRT((SIN(RADIANS(PARAMETERS!$D$8-D196)/2)*SIN(RADIANS(PARAMETERS!$D$8-D196)/2))+(COS(RADIANS(D196))*COS(RADIANS(PARAMETERS!$D$8))*SIN(RADIANS(PARAMETERS!$D$9-C196)/2)*SIN(RADIANS(PARAMETERS!$D$9-C196)/2))))*2*3958.756</f>
        <v>424.36013590465711</v>
      </c>
      <c r="F196">
        <v>60.798007965087997</v>
      </c>
      <c r="G196">
        <v>80.747444152832003</v>
      </c>
      <c r="H196">
        <v>111.46063995361</v>
      </c>
      <c r="I196">
        <v>137.6509552002</v>
      </c>
      <c r="J196">
        <v>166.48886108398</v>
      </c>
      <c r="K196" s="6">
        <f>IFERROR(EXP(TREND(LN($F$1:$J$1),LN(F196:J196),LN(Calculations!$B$3))),0)</f>
        <v>1.5050942942826449E-3</v>
      </c>
    </row>
    <row r="197" spans="1:11" x14ac:dyDescent="0.35">
      <c r="A197">
        <v>194</v>
      </c>
      <c r="B197" t="str">
        <f t="shared" ref="B197:B260" si="3">MROUND(D197,1)&amp;MROUND(C197,-0.5)</f>
        <v>9-61.5</v>
      </c>
      <c r="C197">
        <v>-61.432576648276999</v>
      </c>
      <c r="D197">
        <v>9.3031563715294006</v>
      </c>
      <c r="E197">
        <f>ASIN(SQRT((SIN(RADIANS(PARAMETERS!$D$8-D197)/2)*SIN(RADIANS(PARAMETERS!$D$8-D197)/2))+(COS(RADIANS(D197))*COS(RADIANS(PARAMETERS!$D$8))*SIN(RADIANS(PARAMETERS!$D$9-C197)/2)*SIN(RADIANS(PARAMETERS!$D$9-C197)/2))))*2*3958.756</f>
        <v>426.26711847718229</v>
      </c>
      <c r="F197">
        <v>60.068801879882997</v>
      </c>
      <c r="G197">
        <v>80.021255493164006</v>
      </c>
      <c r="H197">
        <v>110.93180847168</v>
      </c>
      <c r="I197">
        <v>137.14340209961</v>
      </c>
      <c r="J197">
        <v>165.93283081055</v>
      </c>
      <c r="K197" s="6">
        <f>IFERROR(EXP(TREND(LN($F$1:$J$1),LN(F197:J197),LN(Calculations!$B$3))),0)</f>
        <v>1.4909271117763963E-3</v>
      </c>
    </row>
    <row r="198" spans="1:11" x14ac:dyDescent="0.35">
      <c r="A198">
        <v>195</v>
      </c>
      <c r="B198" t="str">
        <f t="shared" si="3"/>
        <v>9-61.5</v>
      </c>
      <c r="C198">
        <v>-61.703897983178003</v>
      </c>
      <c r="D198">
        <v>9.3031563715294006</v>
      </c>
      <c r="E198">
        <f>ASIN(SQRT((SIN(RADIANS(PARAMETERS!$D$8-D198)/2)*SIN(RADIANS(PARAMETERS!$D$8-D198)/2))+(COS(RADIANS(D198))*COS(RADIANS(PARAMETERS!$D$8))*SIN(RADIANS(PARAMETERS!$D$9-C198)/2)*SIN(RADIANS(PARAMETERS!$D$9-C198)/2))))*2*3958.756</f>
        <v>428.94719299962856</v>
      </c>
      <c r="F198">
        <v>59.393363952637003</v>
      </c>
      <c r="G198">
        <v>79.369049072265994</v>
      </c>
      <c r="H198">
        <v>110.48314666748</v>
      </c>
      <c r="I198">
        <v>136.73849487305</v>
      </c>
      <c r="J198">
        <v>165.52610778809</v>
      </c>
      <c r="K198" s="6">
        <f>IFERROR(EXP(TREND(LN($F$1:$J$1),LN(F198:J198),LN(Calculations!$B$3))),0)</f>
        <v>1.4806063549833021E-3</v>
      </c>
    </row>
    <row r="199" spans="1:11" x14ac:dyDescent="0.35">
      <c r="A199">
        <v>196</v>
      </c>
      <c r="B199" t="str">
        <f t="shared" si="3"/>
        <v>9-62</v>
      </c>
      <c r="C199">
        <v>-61.975219318078999</v>
      </c>
      <c r="D199">
        <v>9.3031563715294006</v>
      </c>
      <c r="E199">
        <f>ASIN(SQRT((SIN(RADIANS(PARAMETERS!$D$8-D199)/2)*SIN(RADIANS(PARAMETERS!$D$8-D199)/2))+(COS(RADIANS(D199))*COS(RADIANS(PARAMETERS!$D$8))*SIN(RADIANS(PARAMETERS!$D$9-C199)/2)*SIN(RADIANS(PARAMETERS!$D$9-C199)/2))))*2*3958.756</f>
        <v>432.38598131136564</v>
      </c>
      <c r="F199">
        <v>58.690071105957003</v>
      </c>
      <c r="G199">
        <v>78.669929504395</v>
      </c>
      <c r="H199">
        <v>109.92742919922</v>
      </c>
      <c r="I199">
        <v>136.22877502441</v>
      </c>
      <c r="J199">
        <v>165.07106018066</v>
      </c>
      <c r="K199" s="6">
        <f>IFERROR(EXP(TREND(LN($F$1:$J$1),LN(F199:J199),LN(Calculations!$B$3))),0)</f>
        <v>1.4678621523897181E-3</v>
      </c>
    </row>
    <row r="200" spans="1:11" x14ac:dyDescent="0.35">
      <c r="A200">
        <v>197</v>
      </c>
      <c r="B200" t="str">
        <f t="shared" si="3"/>
        <v>9-62</v>
      </c>
      <c r="C200">
        <v>-62.246540652980002</v>
      </c>
      <c r="D200">
        <v>9.3031563715294006</v>
      </c>
      <c r="E200">
        <f>ASIN(SQRT((SIN(RADIANS(PARAMETERS!$D$8-D200)/2)*SIN(RADIANS(PARAMETERS!$D$8-D200)/2))+(COS(RADIANS(D200))*COS(RADIANS(PARAMETERS!$D$8))*SIN(RADIANS(PARAMETERS!$D$9-C200)/2)*SIN(RADIANS(PARAMETERS!$D$9-C200)/2))))*2*3958.756</f>
        <v>436.56555130405832</v>
      </c>
      <c r="F200">
        <v>57.982902526855</v>
      </c>
      <c r="G200">
        <v>77.935569763184006</v>
      </c>
      <c r="H200">
        <v>109.30146789551</v>
      </c>
      <c r="I200">
        <v>135.6541595459</v>
      </c>
      <c r="J200">
        <v>164.61978149414</v>
      </c>
      <c r="K200" s="6">
        <f>IFERROR(EXP(TREND(LN($F$1:$J$1),LN(F200:J200),LN(Calculations!$B$3))),0)</f>
        <v>1.4539999407773216E-3</v>
      </c>
    </row>
    <row r="201" spans="1:11" x14ac:dyDescent="0.35">
      <c r="A201">
        <v>198</v>
      </c>
      <c r="B201" t="str">
        <f t="shared" si="3"/>
        <v>9-62.5</v>
      </c>
      <c r="C201">
        <v>-62.517861987880998</v>
      </c>
      <c r="D201">
        <v>9.3031563715294006</v>
      </c>
      <c r="E201">
        <f>ASIN(SQRT((SIN(RADIANS(PARAMETERS!$D$8-D201)/2)*SIN(RADIANS(PARAMETERS!$D$8-D201)/2))+(COS(RADIANS(D201))*COS(RADIANS(PARAMETERS!$D$8))*SIN(RADIANS(PARAMETERS!$D$9-C201)/2)*SIN(RADIANS(PARAMETERS!$D$9-C201)/2))))*2*3958.756</f>
        <v>441.46485916138977</v>
      </c>
      <c r="F201">
        <v>57.26762008667</v>
      </c>
      <c r="G201">
        <v>77.179328918457003</v>
      </c>
      <c r="H201">
        <v>108.62258911133</v>
      </c>
      <c r="I201">
        <v>135.0146484375</v>
      </c>
      <c r="J201">
        <v>164.12687683105</v>
      </c>
      <c r="K201" s="6">
        <f>IFERROR(EXP(TREND(LN($F$1:$J$1),LN(F201:J201),LN(Calculations!$B$3))),0)</f>
        <v>1.4388177191194155E-3</v>
      </c>
    </row>
    <row r="202" spans="1:11" x14ac:dyDescent="0.35">
      <c r="A202">
        <v>199</v>
      </c>
      <c r="B202" t="str">
        <f t="shared" si="3"/>
        <v>9-63</v>
      </c>
      <c r="C202">
        <v>-62.789183322782002</v>
      </c>
      <c r="D202">
        <v>9.3031563715294006</v>
      </c>
      <c r="E202">
        <f>ASIN(SQRT((SIN(RADIANS(PARAMETERS!$D$8-D202)/2)*SIN(RADIANS(PARAMETERS!$D$8-D202)/2))+(COS(RADIANS(D202))*COS(RADIANS(PARAMETERS!$D$8))*SIN(RADIANS(PARAMETERS!$D$9-C202)/2)*SIN(RADIANS(PARAMETERS!$D$9-C202)/2))))*2*3958.756</f>
        <v>447.06023782818426</v>
      </c>
      <c r="F202">
        <v>56.556423187256001</v>
      </c>
      <c r="G202">
        <v>76.429275512695</v>
      </c>
      <c r="H202">
        <v>107.93183898926</v>
      </c>
      <c r="I202">
        <v>134.35499572754</v>
      </c>
      <c r="J202">
        <v>163.58253479004</v>
      </c>
      <c r="K202" s="6">
        <f>IFERROR(EXP(TREND(LN($F$1:$J$1),LN(F202:J202),LN(Calculations!$B$3))),0)</f>
        <v>1.423122276472085E-3</v>
      </c>
    </row>
    <row r="203" spans="1:11" x14ac:dyDescent="0.35">
      <c r="A203">
        <v>200</v>
      </c>
      <c r="B203" t="str">
        <f t="shared" si="3"/>
        <v>9-63</v>
      </c>
      <c r="C203">
        <v>-63.060504657682998</v>
      </c>
      <c r="D203">
        <v>9.3031563715294006</v>
      </c>
      <c r="E203">
        <f>ASIN(SQRT((SIN(RADIANS(PARAMETERS!$D$8-D203)/2)*SIN(RADIANS(PARAMETERS!$D$8-D203)/2))+(COS(RADIANS(D203))*COS(RADIANS(PARAMETERS!$D$8))*SIN(RADIANS(PARAMETERS!$D$9-C203)/2)*SIN(RADIANS(PARAMETERS!$D$9-C203)/2))))*2*3958.756</f>
        <v>453.32590765837119</v>
      </c>
      <c r="F203">
        <v>55.870628356933999</v>
      </c>
      <c r="G203">
        <v>75.721076965332003</v>
      </c>
      <c r="H203">
        <v>107.29079437256</v>
      </c>
      <c r="I203">
        <v>133.7513885498</v>
      </c>
      <c r="J203">
        <v>163.0604095459</v>
      </c>
      <c r="K203" s="6">
        <f>IFERROR(EXP(TREND(LN($F$1:$J$1),LN(F203:J203),LN(Calculations!$B$3))),0)</f>
        <v>1.4090351423591007E-3</v>
      </c>
    </row>
    <row r="204" spans="1:11" x14ac:dyDescent="0.35">
      <c r="A204">
        <v>201</v>
      </c>
      <c r="B204" t="str">
        <f t="shared" si="3"/>
        <v>9-63.5</v>
      </c>
      <c r="C204">
        <v>-63.331825992584001</v>
      </c>
      <c r="D204">
        <v>9.3031563715294006</v>
      </c>
      <c r="E204">
        <f>ASIN(SQRT((SIN(RADIANS(PARAMETERS!$D$8-D204)/2)*SIN(RADIANS(PARAMETERS!$D$8-D204)/2))+(COS(RADIANS(D204))*COS(RADIANS(PARAMETERS!$D$8))*SIN(RADIANS(PARAMETERS!$D$9-C204)/2)*SIN(RADIANS(PARAMETERS!$D$9-C204)/2))))*2*3958.756</f>
        <v>460.23448692220796</v>
      </c>
      <c r="F204">
        <v>55.210739135742003</v>
      </c>
      <c r="G204">
        <v>75.050239562987997</v>
      </c>
      <c r="H204">
        <v>106.69734191895</v>
      </c>
      <c r="I204">
        <v>133.2087097168</v>
      </c>
      <c r="J204">
        <v>162.58724975586</v>
      </c>
      <c r="K204" s="6">
        <f>IFERROR(EXP(TREND(LN($F$1:$J$1),LN(F204:J204),LN(Calculations!$B$3))),0)</f>
        <v>1.3967842687154491E-3</v>
      </c>
    </row>
    <row r="205" spans="1:11" x14ac:dyDescent="0.35">
      <c r="A205">
        <v>202</v>
      </c>
      <c r="B205" t="str">
        <f t="shared" si="3"/>
        <v>9-63.5</v>
      </c>
      <c r="C205">
        <v>-63.603147327484997</v>
      </c>
      <c r="D205">
        <v>9.3031563715294006</v>
      </c>
      <c r="E205">
        <f>ASIN(SQRT((SIN(RADIANS(PARAMETERS!$D$8-D205)/2)*SIN(RADIANS(PARAMETERS!$D$8-D205)/2))+(COS(RADIANS(D205))*COS(RADIANS(PARAMETERS!$D$8))*SIN(RADIANS(PARAMETERS!$D$9-C205)/2)*SIN(RADIANS(PARAMETERS!$D$9-C205)/2))))*2*3958.756</f>
        <v>467.75748300045927</v>
      </c>
      <c r="F205">
        <v>54.589584350586001</v>
      </c>
      <c r="G205">
        <v>74.433990478515994</v>
      </c>
      <c r="H205">
        <v>106.17716217041</v>
      </c>
      <c r="I205">
        <v>132.75259399414</v>
      </c>
      <c r="J205">
        <v>162.22035217285</v>
      </c>
      <c r="K205" s="6">
        <f>IFERROR(EXP(TREND(LN($F$1:$J$1),LN(F205:J205),LN(Calculations!$B$3))),0)</f>
        <v>1.3873369670762141E-3</v>
      </c>
    </row>
    <row r="206" spans="1:11" x14ac:dyDescent="0.35">
      <c r="A206">
        <v>203</v>
      </c>
      <c r="B206" t="str">
        <f t="shared" si="3"/>
        <v>9-64</v>
      </c>
      <c r="C206">
        <v>-63.874468662386001</v>
      </c>
      <c r="D206">
        <v>9.3031563715294006</v>
      </c>
      <c r="E206">
        <f>ASIN(SQRT((SIN(RADIANS(PARAMETERS!$D$8-D206)/2)*SIN(RADIANS(PARAMETERS!$D$8-D206)/2))+(COS(RADIANS(D206))*COS(RADIANS(PARAMETERS!$D$8))*SIN(RADIANS(PARAMETERS!$D$9-C206)/2)*SIN(RADIANS(PARAMETERS!$D$9-C206)/2))))*2*3958.756</f>
        <v>475.86574910474144</v>
      </c>
      <c r="F206">
        <v>54.023555755615</v>
      </c>
      <c r="G206">
        <v>73.898941040039006</v>
      </c>
      <c r="H206">
        <v>105.77877807617</v>
      </c>
      <c r="I206">
        <v>132.4299621582</v>
      </c>
      <c r="J206">
        <v>162.02801513672</v>
      </c>
      <c r="K206" s="6">
        <f>IFERROR(EXP(TREND(LN($F$1:$J$1),LN(F206:J206),LN(Calculations!$B$3))),0)</f>
        <v>1.3821619052449747E-3</v>
      </c>
    </row>
    <row r="207" spans="1:11" x14ac:dyDescent="0.35">
      <c r="A207">
        <v>204</v>
      </c>
      <c r="B207" t="str">
        <f t="shared" si="3"/>
        <v>9-64</v>
      </c>
      <c r="C207">
        <v>-64.145789997286997</v>
      </c>
      <c r="D207">
        <v>9.3031563715294006</v>
      </c>
      <c r="E207">
        <f>ASIN(SQRT((SIN(RADIANS(PARAMETERS!$D$8-D207)/2)*SIN(RADIANS(PARAMETERS!$D$8-D207)/2))+(COS(RADIANS(D207))*COS(RADIANS(PARAMETERS!$D$8))*SIN(RADIANS(PARAMETERS!$D$9-C207)/2)*SIN(RADIANS(PARAMETERS!$D$9-C207)/2))))*2*3958.756</f>
        <v>484.52989569934687</v>
      </c>
      <c r="F207">
        <v>53.438018798827997</v>
      </c>
      <c r="G207">
        <v>73.334747314452997</v>
      </c>
      <c r="H207">
        <v>105.3150100708</v>
      </c>
      <c r="I207">
        <v>132.04244995117</v>
      </c>
      <c r="J207">
        <v>161.77734375</v>
      </c>
      <c r="K207" s="6">
        <f>IFERROR(EXP(TREND(LN($F$1:$J$1),LN(F207:J207),LN(Calculations!$B$3))),0)</f>
        <v>1.3753467357196562E-3</v>
      </c>
    </row>
    <row r="208" spans="1:11" x14ac:dyDescent="0.35">
      <c r="A208">
        <v>205</v>
      </c>
      <c r="B208" t="str">
        <f t="shared" si="3"/>
        <v>9-64.5</v>
      </c>
      <c r="C208">
        <v>-64.417111332188</v>
      </c>
      <c r="D208">
        <v>9.3031563715294006</v>
      </c>
      <c r="E208">
        <f>ASIN(SQRT((SIN(RADIANS(PARAMETERS!$D$8-D208)/2)*SIN(RADIANS(PARAMETERS!$D$8-D208)/2))+(COS(RADIANS(D208))*COS(RADIANS(PARAMETERS!$D$8))*SIN(RADIANS(PARAMETERS!$D$9-C208)/2)*SIN(RADIANS(PARAMETERS!$D$9-C208)/2))))*2*3958.756</f>
        <v>493.72065000588083</v>
      </c>
      <c r="F208">
        <v>52.734451293945</v>
      </c>
      <c r="G208">
        <v>72.595840454102003</v>
      </c>
      <c r="H208">
        <v>104.54801177979</v>
      </c>
      <c r="I208">
        <v>131.30143737793</v>
      </c>
      <c r="J208">
        <v>161.17907714844</v>
      </c>
      <c r="K208" s="6">
        <f>IFERROR(EXP(TREND(LN($F$1:$J$1),LN(F208:J208),LN(Calculations!$B$3))),0)</f>
        <v>1.3594245893359033E-3</v>
      </c>
    </row>
    <row r="209" spans="1:11" x14ac:dyDescent="0.35">
      <c r="A209">
        <v>206</v>
      </c>
      <c r="B209" t="str">
        <f t="shared" si="3"/>
        <v>9-64.5</v>
      </c>
      <c r="C209">
        <v>-64.688432667089003</v>
      </c>
      <c r="D209">
        <v>9.3031563715294006</v>
      </c>
      <c r="E209">
        <f>ASIN(SQRT((SIN(RADIANS(PARAMETERS!$D$8-D209)/2)*SIN(RADIANS(PARAMETERS!$D$8-D209)/2))+(COS(RADIANS(D209))*COS(RADIANS(PARAMETERS!$D$8))*SIN(RADIANS(PARAMETERS!$D$9-C209)/2)*SIN(RADIANS(PARAMETERS!$D$9-C209)/2))))*2*3958.756</f>
        <v>503.40916071769345</v>
      </c>
      <c r="F209">
        <v>51.828918457031001</v>
      </c>
      <c r="G209">
        <v>71.572357177734006</v>
      </c>
      <c r="H209">
        <v>103.31092071533</v>
      </c>
      <c r="I209">
        <v>129.97468566895</v>
      </c>
      <c r="J209">
        <v>160.02769470215</v>
      </c>
      <c r="K209" s="6">
        <f>IFERROR(EXP(TREND(LN($F$1:$J$1),LN(F209:J209),LN(Calculations!$B$3))),0)</f>
        <v>1.3294535983658041E-3</v>
      </c>
    </row>
    <row r="210" spans="1:11" x14ac:dyDescent="0.35">
      <c r="A210">
        <v>207</v>
      </c>
      <c r="B210" t="str">
        <f t="shared" si="3"/>
        <v>9-65</v>
      </c>
      <c r="C210">
        <v>-64.959754001990007</v>
      </c>
      <c r="D210">
        <v>9.3031563715294006</v>
      </c>
      <c r="E210">
        <f>ASIN(SQRT((SIN(RADIANS(PARAMETERS!$D$8-D210)/2)*SIN(RADIANS(PARAMETERS!$D$8-D210)/2))+(COS(RADIANS(D210))*COS(RADIANS(PARAMETERS!$D$8))*SIN(RADIANS(PARAMETERS!$D$9-C210)/2)*SIN(RADIANS(PARAMETERS!$D$9-C210)/2))))*2*3958.756</f>
        <v>513.56724813954361</v>
      </c>
      <c r="F210">
        <v>50.867637634277003</v>
      </c>
      <c r="G210">
        <v>70.46403503418</v>
      </c>
      <c r="H210">
        <v>101.92233276367</v>
      </c>
      <c r="I210">
        <v>128.4974822998</v>
      </c>
      <c r="J210">
        <v>158.6796875</v>
      </c>
      <c r="K210" s="6">
        <f>IFERROR(EXP(TREND(LN($F$1:$J$1),LN(F210:J210),LN(Calculations!$B$3))),0)</f>
        <v>1.2959942165075046E-3</v>
      </c>
    </row>
    <row r="211" spans="1:11" x14ac:dyDescent="0.35">
      <c r="A211">
        <v>208</v>
      </c>
      <c r="B211" t="str">
        <f t="shared" si="3"/>
        <v>9-65</v>
      </c>
      <c r="C211">
        <v>-65.231075336890996</v>
      </c>
      <c r="D211">
        <v>9.3031563715294006</v>
      </c>
      <c r="E211">
        <f>ASIN(SQRT((SIN(RADIANS(PARAMETERS!$D$8-D211)/2)*SIN(RADIANS(PARAMETERS!$D$8-D211)/2))+(COS(RADIANS(D211))*COS(RADIANS(PARAMETERS!$D$8))*SIN(RADIANS(PARAMETERS!$D$9-C211)/2)*SIN(RADIANS(PARAMETERS!$D$9-C211)/2))))*2*3958.756</f>
        <v>524.16760232178513</v>
      </c>
      <c r="F211">
        <v>49.985614776611001</v>
      </c>
      <c r="G211">
        <v>69.473098754882997</v>
      </c>
      <c r="H211">
        <v>100.7239151001</v>
      </c>
      <c r="I211">
        <v>127.25291442871</v>
      </c>
      <c r="J211">
        <v>157.49409484863</v>
      </c>
      <c r="K211" s="6">
        <f>IFERROR(EXP(TREND(LN($F$1:$J$1),LN(F211:J211),LN(Calculations!$B$3))),0)</f>
        <v>1.2685842697418219E-3</v>
      </c>
    </row>
    <row r="212" spans="1:11" x14ac:dyDescent="0.35">
      <c r="A212">
        <v>209</v>
      </c>
      <c r="B212" t="str">
        <f t="shared" si="3"/>
        <v>9-65.5</v>
      </c>
      <c r="C212">
        <v>-65.502396671791999</v>
      </c>
      <c r="D212">
        <v>9.3031563715294006</v>
      </c>
      <c r="E212">
        <f>ASIN(SQRT((SIN(RADIANS(PARAMETERS!$D$8-D212)/2)*SIN(RADIANS(PARAMETERS!$D$8-D212)/2))+(COS(RADIANS(D212))*COS(RADIANS(PARAMETERS!$D$8))*SIN(RADIANS(PARAMETERS!$D$9-C212)/2)*SIN(RADIANS(PARAMETERS!$D$9-C212)/2))))*2*3958.756</f>
        <v>535.18393339312422</v>
      </c>
      <c r="F212">
        <v>49.265216827392997</v>
      </c>
      <c r="G212">
        <v>68.724311828612997</v>
      </c>
      <c r="H212">
        <v>99.928260803222997</v>
      </c>
      <c r="I212">
        <v>126.42043304443</v>
      </c>
      <c r="J212">
        <v>156.68028259277</v>
      </c>
      <c r="K212" s="6">
        <f>IFERROR(EXP(TREND(LN($F$1:$J$1),LN(F212:J212),LN(Calculations!$B$3))),0)</f>
        <v>1.2518471726480583E-3</v>
      </c>
    </row>
    <row r="213" spans="1:11" x14ac:dyDescent="0.35">
      <c r="A213">
        <v>210</v>
      </c>
      <c r="B213" t="str">
        <f t="shared" si="3"/>
        <v>9-66</v>
      </c>
      <c r="C213">
        <v>-65.773718006693002</v>
      </c>
      <c r="D213">
        <v>9.3031563715294006</v>
      </c>
      <c r="E213">
        <f>ASIN(SQRT((SIN(RADIANS(PARAMETERS!$D$8-D213)/2)*SIN(RADIANS(PARAMETERS!$D$8-D213)/2))+(COS(RADIANS(D213))*COS(RADIANS(PARAMETERS!$D$8))*SIN(RADIANS(PARAMETERS!$D$9-C213)/2)*SIN(RADIANS(PARAMETERS!$D$9-C213)/2))))*2*3958.756</f>
        <v>546.59107928895651</v>
      </c>
      <c r="F213">
        <v>48.612030029297003</v>
      </c>
      <c r="G213">
        <v>68.075149536132997</v>
      </c>
      <c r="H213">
        <v>99.295791625977003</v>
      </c>
      <c r="I213">
        <v>125.76623535156</v>
      </c>
      <c r="J213">
        <v>155.99722290039</v>
      </c>
      <c r="K213" s="6">
        <f>IFERROR(EXP(TREND(LN($F$1:$J$1),LN(F213:J213),LN(Calculations!$B$3))),0)</f>
        <v>1.2393874621819854E-3</v>
      </c>
    </row>
    <row r="214" spans="1:11" x14ac:dyDescent="0.35">
      <c r="A214">
        <v>211</v>
      </c>
      <c r="B214" t="str">
        <f t="shared" si="3"/>
        <v>9-66</v>
      </c>
      <c r="C214">
        <v>-66.045039341594006</v>
      </c>
      <c r="D214">
        <v>9.3031563715294006</v>
      </c>
      <c r="E214">
        <f>ASIN(SQRT((SIN(RADIANS(PARAMETERS!$D$8-D214)/2)*SIN(RADIANS(PARAMETERS!$D$8-D214)/2))+(COS(RADIANS(D214))*COS(RADIANS(PARAMETERS!$D$8))*SIN(RADIANS(PARAMETERS!$D$9-C214)/2)*SIN(RADIANS(PARAMETERS!$D$9-C214)/2))))*2*3958.756</f>
        <v>558.36507653440799</v>
      </c>
      <c r="F214">
        <v>47.990592956542997</v>
      </c>
      <c r="G214">
        <v>67.464408874512003</v>
      </c>
      <c r="H214">
        <v>98.721176147460994</v>
      </c>
      <c r="I214">
        <v>125.21125030518</v>
      </c>
      <c r="J214">
        <v>155.41249084473</v>
      </c>
      <c r="K214" s="6">
        <f>IFERROR(EXP(TREND(LN($F$1:$J$1),LN(F214:J214),LN(Calculations!$B$3))),0)</f>
        <v>1.229340239713826E-3</v>
      </c>
    </row>
    <row r="215" spans="1:11" x14ac:dyDescent="0.35">
      <c r="A215">
        <v>212</v>
      </c>
      <c r="B215" t="str">
        <f t="shared" si="3"/>
        <v>9-66.5</v>
      </c>
      <c r="C215">
        <v>-66.316360676494995</v>
      </c>
      <c r="D215">
        <v>9.3031563715294006</v>
      </c>
      <c r="E215">
        <f>ASIN(SQRT((SIN(RADIANS(PARAMETERS!$D$8-D215)/2)*SIN(RADIANS(PARAMETERS!$D$8-D215)/2))+(COS(RADIANS(D215))*COS(RADIANS(PARAMETERS!$D$8))*SIN(RADIANS(PARAMETERS!$D$9-C215)/2)*SIN(RADIANS(PARAMETERS!$D$9-C215)/2))))*2*3958.756</f>
        <v>570.48319979385917</v>
      </c>
      <c r="F215">
        <v>47.395534515381001</v>
      </c>
      <c r="G215">
        <v>66.883689880370994</v>
      </c>
      <c r="H215">
        <v>98.190483093262003</v>
      </c>
      <c r="I215">
        <v>124.74323272705</v>
      </c>
      <c r="J215">
        <v>154.96676635742</v>
      </c>
      <c r="K215" s="6">
        <f>IFERROR(EXP(TREND(LN($F$1:$J$1),LN(F215:J215),LN(Calculations!$B$3))),0)</f>
        <v>1.2218134980565808E-3</v>
      </c>
    </row>
    <row r="216" spans="1:11" x14ac:dyDescent="0.35">
      <c r="A216">
        <v>213</v>
      </c>
      <c r="B216" t="str">
        <f t="shared" si="3"/>
        <v>9-66.5</v>
      </c>
      <c r="C216">
        <v>-66.587682011395998</v>
      </c>
      <c r="D216">
        <v>9.3031563715294006</v>
      </c>
      <c r="E216">
        <f>ASIN(SQRT((SIN(RADIANS(PARAMETERS!$D$8-D216)/2)*SIN(RADIANS(PARAMETERS!$D$8-D216)/2))+(COS(RADIANS(D216))*COS(RADIANS(PARAMETERS!$D$8))*SIN(RADIANS(PARAMETERS!$D$9-C216)/2)*SIN(RADIANS(PARAMETERS!$D$9-C216)/2))))*2*3958.756</f>
        <v>582.92397565836131</v>
      </c>
      <c r="F216">
        <v>46.767227172852003</v>
      </c>
      <c r="G216">
        <v>66.251129150390994</v>
      </c>
      <c r="H216">
        <v>97.548370361327997</v>
      </c>
      <c r="I216">
        <v>124.19658660889</v>
      </c>
      <c r="J216">
        <v>154.46411132813</v>
      </c>
      <c r="K216" s="6">
        <f>IFERROR(EXP(TREND(LN($F$1:$J$1),LN(F216:J216),LN(Calculations!$B$3))),0)</f>
        <v>1.2125504211193904E-3</v>
      </c>
    </row>
    <row r="217" spans="1:11" x14ac:dyDescent="0.35">
      <c r="A217">
        <v>214</v>
      </c>
      <c r="B217" t="str">
        <f t="shared" si="3"/>
        <v>9-67</v>
      </c>
      <c r="C217">
        <v>-66.859003346296006</v>
      </c>
      <c r="D217">
        <v>9.3031563715294006</v>
      </c>
      <c r="E217">
        <f>ASIN(SQRT((SIN(RADIANS(PARAMETERS!$D$8-D217)/2)*SIN(RADIANS(PARAMETERS!$D$8-D217)/2))+(COS(RADIANS(D217))*COS(RADIANS(PARAMETERS!$D$8))*SIN(RADIANS(PARAMETERS!$D$9-C217)/2)*SIN(RADIANS(PARAMETERS!$D$9-C217)/2))))*2*3958.756</f>
        <v>595.66717571051845</v>
      </c>
      <c r="F217">
        <v>46.087512969971002</v>
      </c>
      <c r="G217">
        <v>65.548393249512003</v>
      </c>
      <c r="H217">
        <v>96.762428283690994</v>
      </c>
      <c r="I217">
        <v>123.51084899902</v>
      </c>
      <c r="J217">
        <v>153.83053588867</v>
      </c>
      <c r="K217" s="6">
        <f>IFERROR(EXP(TREND(LN($F$1:$J$1),LN(F217:J217),LN(Calculations!$B$3))),0)</f>
        <v>1.2002844340779895E-3</v>
      </c>
    </row>
    <row r="218" spans="1:11" x14ac:dyDescent="0.35">
      <c r="A218">
        <v>215</v>
      </c>
      <c r="B218" t="str">
        <f t="shared" si="3"/>
        <v>9-67</v>
      </c>
      <c r="C218">
        <v>-67.130324681196996</v>
      </c>
      <c r="D218">
        <v>9.3031563715294006</v>
      </c>
      <c r="E218">
        <f>ASIN(SQRT((SIN(RADIANS(PARAMETERS!$D$8-D218)/2)*SIN(RADIANS(PARAMETERS!$D$8-D218)/2))+(COS(RADIANS(D218))*COS(RADIANS(PARAMETERS!$D$8))*SIN(RADIANS(PARAMETERS!$D$9-C218)/2)*SIN(RADIANS(PARAMETERS!$D$9-C218)/2))))*2*3958.756</f>
        <v>608.69379336642021</v>
      </c>
      <c r="F218">
        <v>45.356246948242003</v>
      </c>
      <c r="G218">
        <v>64.775390625</v>
      </c>
      <c r="H218">
        <v>95.841758728027003</v>
      </c>
      <c r="I218">
        <v>122.67418670654</v>
      </c>
      <c r="J218">
        <v>153.04104614258</v>
      </c>
      <c r="K218" s="6">
        <f>IFERROR(EXP(TREND(LN($F$1:$J$1),LN(F218:J218),LN(Calculations!$B$3))),0)</f>
        <v>1.1848940976393713E-3</v>
      </c>
    </row>
    <row r="219" spans="1:11" x14ac:dyDescent="0.35">
      <c r="A219">
        <v>216</v>
      </c>
      <c r="B219" t="str">
        <f t="shared" si="3"/>
        <v>9-67.5</v>
      </c>
      <c r="C219">
        <v>-67.401646016097999</v>
      </c>
      <c r="D219">
        <v>9.3031563715294006</v>
      </c>
      <c r="E219">
        <f>ASIN(SQRT((SIN(RADIANS(PARAMETERS!$D$8-D219)/2)*SIN(RADIANS(PARAMETERS!$D$8-D219)/2))+(COS(RADIANS(D219))*COS(RADIANS(PARAMETERS!$D$8))*SIN(RADIANS(PARAMETERS!$D$9-C219)/2)*SIN(RADIANS(PARAMETERS!$D$9-C219)/2))))*2*3958.756</f>
        <v>621.98600840759457</v>
      </c>
      <c r="F219">
        <v>44.603401184082003</v>
      </c>
      <c r="G219">
        <v>63.964965820312997</v>
      </c>
      <c r="H219">
        <v>94.837745666504006</v>
      </c>
      <c r="I219">
        <v>121.71826934814</v>
      </c>
      <c r="J219">
        <v>152.15081787109</v>
      </c>
      <c r="K219" s="6">
        <f>IFERROR(EXP(TREND(LN($F$1:$J$1),LN(F219:J219),LN(Calculations!$B$3))),0)</f>
        <v>1.1674389328667589E-3</v>
      </c>
    </row>
    <row r="220" spans="1:11" x14ac:dyDescent="0.35">
      <c r="A220">
        <v>217</v>
      </c>
      <c r="B220" t="str">
        <f t="shared" si="3"/>
        <v>9-67.5</v>
      </c>
      <c r="C220">
        <v>-67.672967350999002</v>
      </c>
      <c r="D220">
        <v>9.3031563715294006</v>
      </c>
      <c r="E220">
        <f>ASIN(SQRT((SIN(RADIANS(PARAMETERS!$D$8-D220)/2)*SIN(RADIANS(PARAMETERS!$D$8-D220)/2))+(COS(RADIANS(D220))*COS(RADIANS(PARAMETERS!$D$8))*SIN(RADIANS(PARAMETERS!$D$9-C220)/2)*SIN(RADIANS(PARAMETERS!$D$9-C220)/2))))*2*3958.756</f>
        <v>635.52714253206068</v>
      </c>
      <c r="F220">
        <v>43.903213500977003</v>
      </c>
      <c r="G220">
        <v>63.233924865722997</v>
      </c>
      <c r="H220">
        <v>93.949012756347997</v>
      </c>
      <c r="I220">
        <v>120.83642578125</v>
      </c>
      <c r="J220">
        <v>151.39994812012</v>
      </c>
      <c r="K220" s="6">
        <f>IFERROR(EXP(TREND(LN($F$1:$J$1),LN(F220:J220),LN(Calculations!$B$3))),0)</f>
        <v>1.1528097710301289E-3</v>
      </c>
    </row>
    <row r="221" spans="1:11" x14ac:dyDescent="0.35">
      <c r="A221">
        <v>218</v>
      </c>
      <c r="B221" t="str">
        <f t="shared" si="3"/>
        <v>9-68</v>
      </c>
      <c r="C221">
        <v>-67.944288685900005</v>
      </c>
      <c r="D221">
        <v>9.3031563715294006</v>
      </c>
      <c r="E221">
        <f>ASIN(SQRT((SIN(RADIANS(PARAMETERS!$D$8-D221)/2)*SIN(RADIANS(PARAMETERS!$D$8-D221)/2))+(COS(RADIANS(D221))*COS(RADIANS(PARAMETERS!$D$8))*SIN(RADIANS(PARAMETERS!$D$9-C221)/2)*SIN(RADIANS(PARAMETERS!$D$9-C221)/2))))*2*3958.756</f>
        <v>649.30160869677673</v>
      </c>
      <c r="F221">
        <v>43.286777496337997</v>
      </c>
      <c r="G221">
        <v>62.638034820557003</v>
      </c>
      <c r="H221">
        <v>93.273017883300994</v>
      </c>
      <c r="I221">
        <v>120.1616973877</v>
      </c>
      <c r="J221">
        <v>150.8896484375</v>
      </c>
      <c r="K221" s="6">
        <f>IFERROR(EXP(TREND(LN($F$1:$J$1),LN(F221:J221),LN(Calculations!$B$3))),0)</f>
        <v>1.1434572036841319E-3</v>
      </c>
    </row>
    <row r="222" spans="1:11" x14ac:dyDescent="0.35">
      <c r="A222">
        <v>219</v>
      </c>
      <c r="B222" t="str">
        <f t="shared" si="3"/>
        <v>9-68</v>
      </c>
      <c r="C222">
        <v>-68.215610020800995</v>
      </c>
      <c r="D222">
        <v>9.3031563715294006</v>
      </c>
      <c r="E222">
        <f>ASIN(SQRT((SIN(RADIANS(PARAMETERS!$D$8-D222)/2)*SIN(RADIANS(PARAMETERS!$D$8-D222)/2))+(COS(RADIANS(D222))*COS(RADIANS(PARAMETERS!$D$8))*SIN(RADIANS(PARAMETERS!$D$9-C222)/2)*SIN(RADIANS(PARAMETERS!$D$9-C222)/2))))*2*3958.756</f>
        <v>663.29485651811149</v>
      </c>
      <c r="F222">
        <v>42.823047637938998</v>
      </c>
      <c r="G222">
        <v>62.217498779297003</v>
      </c>
      <c r="H222">
        <v>92.899993896484006</v>
      </c>
      <c r="I222">
        <v>119.87908172607</v>
      </c>
      <c r="J222">
        <v>150.66497802734</v>
      </c>
      <c r="K222" s="6">
        <f>IFERROR(EXP(TREND(LN($F$1:$J$1),LN(F222:J222),LN(Calculations!$B$3))),0)</f>
        <v>1.1411389517587444E-3</v>
      </c>
    </row>
    <row r="223" spans="1:11" x14ac:dyDescent="0.35">
      <c r="A223">
        <v>220</v>
      </c>
      <c r="B223" t="str">
        <f t="shared" si="3"/>
        <v>9-68.5</v>
      </c>
      <c r="C223">
        <v>-68.486931355701998</v>
      </c>
      <c r="D223">
        <v>9.3031563715294006</v>
      </c>
      <c r="E223">
        <f>ASIN(SQRT((SIN(RADIANS(PARAMETERS!$D$8-D223)/2)*SIN(RADIANS(PARAMETERS!$D$8-D223)/2))+(COS(RADIANS(D223))*COS(RADIANS(PARAMETERS!$D$8))*SIN(RADIANS(PARAMETERS!$D$9-C223)/2)*SIN(RADIANS(PARAMETERS!$D$9-C223)/2))))*2*3958.756</f>
        <v>677.49331554778189</v>
      </c>
      <c r="F223">
        <v>42.371318817138999</v>
      </c>
      <c r="G223">
        <v>61.772689819336001</v>
      </c>
      <c r="H223">
        <v>92.515655517577997</v>
      </c>
      <c r="I223">
        <v>119.58152008057</v>
      </c>
      <c r="J223">
        <v>150.35363769531</v>
      </c>
      <c r="K223" s="6">
        <f>IFERROR(EXP(TREND(LN($F$1:$J$1),LN(F223:J223),LN(Calculations!$B$3))),0)</f>
        <v>1.1377189443448114E-3</v>
      </c>
    </row>
    <row r="224" spans="1:11" x14ac:dyDescent="0.35">
      <c r="A224">
        <v>221</v>
      </c>
      <c r="B224" t="str">
        <f t="shared" si="3"/>
        <v>9-69</v>
      </c>
      <c r="C224">
        <v>-68.758252690603001</v>
      </c>
      <c r="D224">
        <v>9.3031563715294006</v>
      </c>
      <c r="E224">
        <f>ASIN(SQRT((SIN(RADIANS(PARAMETERS!$D$8-D224)/2)*SIN(RADIANS(PARAMETERS!$D$8-D224)/2))+(COS(RADIANS(D224))*COS(RADIANS(PARAMETERS!$D$8))*SIN(RADIANS(PARAMETERS!$D$9-C224)/2)*SIN(RADIANS(PARAMETERS!$D$9-C224)/2))))*2*3958.756</f>
        <v>691.8843378533677</v>
      </c>
      <c r="F224">
        <v>41.859397888183999</v>
      </c>
      <c r="G224">
        <v>61.208431243896001</v>
      </c>
      <c r="H224">
        <v>91.959922790527003</v>
      </c>
      <c r="I224">
        <v>119.07244110107</v>
      </c>
      <c r="J224">
        <v>149.79568481445</v>
      </c>
      <c r="K224" s="6">
        <f>IFERROR(EXP(TREND(LN($F$1:$J$1),LN(F224:J224),LN(Calculations!$B$3))),0)</f>
        <v>1.1295897573548831E-3</v>
      </c>
    </row>
    <row r="225" spans="1:11" x14ac:dyDescent="0.35">
      <c r="A225">
        <v>222</v>
      </c>
      <c r="B225" t="str">
        <f t="shared" si="3"/>
        <v>9-69</v>
      </c>
      <c r="C225">
        <v>-69.029574025504004</v>
      </c>
      <c r="D225">
        <v>9.3031563715294006</v>
      </c>
      <c r="E225">
        <f>ASIN(SQRT((SIN(RADIANS(PARAMETERS!$D$8-D225)/2)*SIN(RADIANS(PARAMETERS!$D$8-D225)/2))+(COS(RADIANS(D225))*COS(RADIANS(PARAMETERS!$D$8))*SIN(RADIANS(PARAMETERS!$D$9-C225)/2)*SIN(RADIANS(PARAMETERS!$D$9-C225)/2))))*2*3958.756</f>
        <v>706.45614100319187</v>
      </c>
      <c r="F225">
        <v>41.334915161132997</v>
      </c>
      <c r="G225">
        <v>60.613235473632997</v>
      </c>
      <c r="H225">
        <v>91.335227966309006</v>
      </c>
      <c r="I225">
        <v>118.58924102783</v>
      </c>
      <c r="J225">
        <v>149.25854492188</v>
      </c>
      <c r="K225" s="6">
        <f>IFERROR(EXP(TREND(LN($F$1:$J$1),LN(F225:J225),LN(Calculations!$B$3))),0)</f>
        <v>1.1216108097878252E-3</v>
      </c>
    </row>
    <row r="226" spans="1:11" x14ac:dyDescent="0.35">
      <c r="A226">
        <v>223</v>
      </c>
      <c r="B226" t="str">
        <f t="shared" si="3"/>
        <v>9-69.5</v>
      </c>
      <c r="C226">
        <v>-69.300895360404994</v>
      </c>
      <c r="D226">
        <v>9.3031563715294006</v>
      </c>
      <c r="E226">
        <f>ASIN(SQRT((SIN(RADIANS(PARAMETERS!$D$8-D226)/2)*SIN(RADIANS(PARAMETERS!$D$8-D226)/2))+(COS(RADIANS(D226))*COS(RADIANS(PARAMETERS!$D$8))*SIN(RADIANS(PARAMETERS!$D$9-C226)/2)*SIN(RADIANS(PARAMETERS!$D$9-C226)/2))))*2*3958.756</f>
        <v>721.19775228084757</v>
      </c>
      <c r="F226">
        <v>40.886589050292997</v>
      </c>
      <c r="G226">
        <v>60.131549835205</v>
      </c>
      <c r="H226">
        <v>90.881736755370994</v>
      </c>
      <c r="I226">
        <v>118.37983703613</v>
      </c>
      <c r="J226">
        <v>148.99005126953</v>
      </c>
      <c r="K226" s="6">
        <f>IFERROR(EXP(TREND(LN($F$1:$J$1),LN(F226:J226),LN(Calculations!$B$3))),0)</f>
        <v>1.1190231724132599E-3</v>
      </c>
    </row>
    <row r="227" spans="1:11" x14ac:dyDescent="0.35">
      <c r="A227">
        <v>224</v>
      </c>
      <c r="B227" t="str">
        <f t="shared" si="3"/>
        <v>9-69.5</v>
      </c>
      <c r="C227">
        <v>-69.572216695305997</v>
      </c>
      <c r="D227">
        <v>9.3031563715294006</v>
      </c>
      <c r="E227">
        <f>ASIN(SQRT((SIN(RADIANS(PARAMETERS!$D$8-D227)/2)*SIN(RADIANS(PARAMETERS!$D$8-D227)/2))+(COS(RADIANS(D227))*COS(RADIANS(PARAMETERS!$D$8))*SIN(RADIANS(PARAMETERS!$D$9-C227)/2)*SIN(RADIANS(PARAMETERS!$D$9-C227)/2))))*2*3958.756</f>
        <v>736.09895472949052</v>
      </c>
      <c r="F227">
        <v>40.546867370605</v>
      </c>
      <c r="G227">
        <v>59.813522338867003</v>
      </c>
      <c r="H227">
        <v>90.686210632324006</v>
      </c>
      <c r="I227">
        <v>118.50214385986</v>
      </c>
      <c r="J227">
        <v>149.05009460449</v>
      </c>
      <c r="K227" s="6">
        <f>IFERROR(EXP(TREND(LN($F$1:$J$1),LN(F227:J227),LN(Calculations!$B$3))),0)</f>
        <v>1.1230408891006486E-3</v>
      </c>
    </row>
    <row r="228" spans="1:11" x14ac:dyDescent="0.35">
      <c r="A228">
        <v>225</v>
      </c>
      <c r="B228" t="str">
        <f t="shared" si="3"/>
        <v>9-70</v>
      </c>
      <c r="C228">
        <v>-69.843538030207</v>
      </c>
      <c r="D228">
        <v>9.3031563715294006</v>
      </c>
      <c r="E228">
        <f>ASIN(SQRT((SIN(RADIANS(PARAMETERS!$D$8-D228)/2)*SIN(RADIANS(PARAMETERS!$D$8-D228)/2))+(COS(RADIANS(D228))*COS(RADIANS(PARAMETERS!$D$8))*SIN(RADIANS(PARAMETERS!$D$9-C228)/2)*SIN(RADIANS(PARAMETERS!$D$9-C228)/2))))*2*3958.756</f>
        <v>751.15023544398139</v>
      </c>
      <c r="F228">
        <v>40.246047973632997</v>
      </c>
      <c r="G228">
        <v>59.556980133057003</v>
      </c>
      <c r="H228">
        <v>90.586212158202997</v>
      </c>
      <c r="I228">
        <v>118.73791503906</v>
      </c>
      <c r="J228">
        <v>149.27174377441</v>
      </c>
      <c r="K228" s="6">
        <f>IFERROR(EXP(TREND(LN($F$1:$J$1),LN(F228:J228),LN(Calculations!$B$3))),0)</f>
        <v>1.1297307841247925E-3</v>
      </c>
    </row>
    <row r="229" spans="1:11" x14ac:dyDescent="0.35">
      <c r="A229">
        <v>226</v>
      </c>
      <c r="B229" t="str">
        <f t="shared" si="3"/>
        <v>9-70</v>
      </c>
      <c r="C229">
        <v>-70.114859365108003</v>
      </c>
      <c r="D229">
        <v>9.3031563715294006</v>
      </c>
      <c r="E229">
        <f>ASIN(SQRT((SIN(RADIANS(PARAMETERS!$D$8-D229)/2)*SIN(RADIANS(PARAMETERS!$D$8-D229)/2))+(COS(RADIANS(D229))*COS(RADIANS(PARAMETERS!$D$8))*SIN(RADIANS(PARAMETERS!$D$9-C229)/2)*SIN(RADIANS(PARAMETERS!$D$9-C229)/2))))*2*3958.756</f>
        <v>766.34273638397019</v>
      </c>
      <c r="F229">
        <v>40.0400390625</v>
      </c>
      <c r="G229">
        <v>59.445320129395</v>
      </c>
      <c r="H229">
        <v>90.724029541015994</v>
      </c>
      <c r="I229">
        <v>119.24899291992</v>
      </c>
      <c r="J229">
        <v>149.85166931152</v>
      </c>
      <c r="K229" s="6">
        <f>IFERROR(EXP(TREND(LN($F$1:$J$1),LN(F229:J229),LN(Calculations!$B$3))),0)</f>
        <v>1.1426277063768286E-3</v>
      </c>
    </row>
    <row r="230" spans="1:11" x14ac:dyDescent="0.35">
      <c r="A230">
        <v>227</v>
      </c>
      <c r="B230" t="str">
        <f t="shared" si="3"/>
        <v>9-70.5</v>
      </c>
      <c r="C230">
        <v>-70.386180700009007</v>
      </c>
      <c r="D230">
        <v>9.3031563715294006</v>
      </c>
      <c r="E230">
        <f>ASIN(SQRT((SIN(RADIANS(PARAMETERS!$D$8-D230)/2)*SIN(RADIANS(PARAMETERS!$D$8-D230)/2))+(COS(RADIANS(D230))*COS(RADIANS(PARAMETERS!$D$8))*SIN(RADIANS(PARAMETERS!$D$9-C230)/2)*SIN(RADIANS(PARAMETERS!$D$9-C230)/2))))*2*3958.756</f>
        <v>781.66820786715607</v>
      </c>
      <c r="F230">
        <v>39.936485290527003</v>
      </c>
      <c r="G230">
        <v>59.488208770752003</v>
      </c>
      <c r="H230">
        <v>91.110366821289006</v>
      </c>
      <c r="I230">
        <v>120.0629119873</v>
      </c>
      <c r="J230">
        <v>150.81271362305</v>
      </c>
      <c r="K230" s="6">
        <f>IFERROR(EXP(TREND(LN($F$1:$J$1),LN(F230:J230),LN(Calculations!$B$3))),0)</f>
        <v>1.1621404019951322E-3</v>
      </c>
    </row>
    <row r="231" spans="1:11" x14ac:dyDescent="0.35">
      <c r="A231">
        <v>228</v>
      </c>
      <c r="B231" t="str">
        <f t="shared" si="3"/>
        <v>9-70.5</v>
      </c>
      <c r="C231">
        <v>-70.657502034909996</v>
      </c>
      <c r="D231">
        <v>9.3031563715294006</v>
      </c>
      <c r="E231">
        <f>ASIN(SQRT((SIN(RADIANS(PARAMETERS!$D$8-D231)/2)*SIN(RADIANS(PARAMETERS!$D$8-D231)/2))+(COS(RADIANS(D231))*COS(RADIANS(PARAMETERS!$D$8))*SIN(RADIANS(PARAMETERS!$D$9-C231)/2)*SIN(RADIANS(PARAMETERS!$D$9-C231)/2))))*2*3958.756</f>
        <v>797.11896481403244</v>
      </c>
      <c r="F231">
        <v>39.839260101317997</v>
      </c>
      <c r="G231">
        <v>59.522602081298999</v>
      </c>
      <c r="H231">
        <v>91.457138061522997</v>
      </c>
      <c r="I231">
        <v>120.73542785645</v>
      </c>
      <c r="J231">
        <v>151.60581970215</v>
      </c>
      <c r="K231" s="6">
        <f>IFERROR(EXP(TREND(LN($F$1:$J$1),LN(F231:J231),LN(Calculations!$B$3))),0)</f>
        <v>1.1785763206376141E-3</v>
      </c>
    </row>
    <row r="232" spans="1:11" x14ac:dyDescent="0.35">
      <c r="A232">
        <v>229</v>
      </c>
      <c r="B232" t="str">
        <f t="shared" si="3"/>
        <v>9-71</v>
      </c>
      <c r="C232">
        <v>-70.928823369810999</v>
      </c>
      <c r="D232">
        <v>9.3031563715294006</v>
      </c>
      <c r="E232">
        <f>ASIN(SQRT((SIN(RADIANS(PARAMETERS!$D$8-D232)/2)*SIN(RADIANS(PARAMETERS!$D$8-D232)/2))+(COS(RADIANS(D232))*COS(RADIANS(PARAMETERS!$D$8))*SIN(RADIANS(PARAMETERS!$D$9-C232)/2)*SIN(RADIANS(PARAMETERS!$D$9-C232)/2))))*2*3958.756</f>
        <v>812.68784574872291</v>
      </c>
      <c r="F232">
        <v>39.71166229248</v>
      </c>
      <c r="G232">
        <v>59.515983581542997</v>
      </c>
      <c r="H232">
        <v>91.715362548827997</v>
      </c>
      <c r="I232">
        <v>121.24032592773</v>
      </c>
      <c r="J232">
        <v>152.16468811035</v>
      </c>
      <c r="K232" s="6">
        <f>IFERROR(EXP(TREND(LN($F$1:$J$1),LN(F232:J232),LN(Calculations!$B$3))),0)</f>
        <v>1.1912102240841007E-3</v>
      </c>
    </row>
    <row r="233" spans="1:11" x14ac:dyDescent="0.35">
      <c r="A233">
        <v>230</v>
      </c>
      <c r="B233" t="str">
        <f t="shared" si="3"/>
        <v>9-71</v>
      </c>
      <c r="C233">
        <v>-71.200144704712002</v>
      </c>
      <c r="D233">
        <v>9.3031563715294006</v>
      </c>
      <c r="E233">
        <f>ASIN(SQRT((SIN(RADIANS(PARAMETERS!$D$8-D233)/2)*SIN(RADIANS(PARAMETERS!$D$8-D233)/2))+(COS(RADIANS(D233))*COS(RADIANS(PARAMETERS!$D$8))*SIN(RADIANS(PARAMETERS!$D$9-C233)/2)*SIN(RADIANS(PARAMETERS!$D$9-C233)/2))))*2*3958.756</f>
        <v>828.36817451095965</v>
      </c>
      <c r="F233">
        <v>39.556262969971002</v>
      </c>
      <c r="G233">
        <v>59.472068786621001</v>
      </c>
      <c r="H233">
        <v>91.880813598632997</v>
      </c>
      <c r="I233">
        <v>121.60169219971</v>
      </c>
      <c r="J233">
        <v>152.51191711426</v>
      </c>
      <c r="K233" s="6">
        <f>IFERROR(EXP(TREND(LN($F$1:$J$1),LN(F233:J233),LN(Calculations!$B$3))),0)</f>
        <v>1.2003922221076235E-3</v>
      </c>
    </row>
    <row r="234" spans="1:11" x14ac:dyDescent="0.35">
      <c r="A234">
        <v>231</v>
      </c>
      <c r="B234" t="str">
        <f t="shared" si="3"/>
        <v>9-71.5</v>
      </c>
      <c r="C234">
        <v>-71.471466039613006</v>
      </c>
      <c r="D234">
        <v>9.3031563715294006</v>
      </c>
      <c r="E234">
        <f>ASIN(SQRT((SIN(RADIANS(PARAMETERS!$D$8-D234)/2)*SIN(RADIANS(PARAMETERS!$D$8-D234)/2))+(COS(RADIANS(D234))*COS(RADIANS(PARAMETERS!$D$8))*SIN(RADIANS(PARAMETERS!$D$9-C234)/2)*SIN(RADIANS(PARAMETERS!$D$9-C234)/2))))*2*3958.756</f>
        <v>844.15372459853938</v>
      </c>
      <c r="F234">
        <v>39.422145843506001</v>
      </c>
      <c r="G234">
        <v>59.469234466552997</v>
      </c>
      <c r="H234">
        <v>92.078674316405994</v>
      </c>
      <c r="I234">
        <v>122.0115737915</v>
      </c>
      <c r="J234">
        <v>152.9623260498</v>
      </c>
      <c r="K234" s="6">
        <f>IFERROR(EXP(TREND(LN($F$1:$J$1),LN(F234:J234),LN(Calculations!$B$3))),0)</f>
        <v>1.2108774028615692E-3</v>
      </c>
    </row>
    <row r="235" spans="1:11" x14ac:dyDescent="0.35">
      <c r="A235">
        <v>232</v>
      </c>
      <c r="B235" t="str">
        <f t="shared" si="3"/>
        <v>9-71.5</v>
      </c>
      <c r="C235">
        <v>-71.742787374513995</v>
      </c>
      <c r="D235">
        <v>9.3031563715294006</v>
      </c>
      <c r="E235">
        <f>ASIN(SQRT((SIN(RADIANS(PARAMETERS!$D$8-D235)/2)*SIN(RADIANS(PARAMETERS!$D$8-D235)/2))+(COS(RADIANS(D235))*COS(RADIANS(PARAMETERS!$D$8))*SIN(RADIANS(PARAMETERS!$D$9-C235)/2)*SIN(RADIANS(PARAMETERS!$D$9-C235)/2))))*2*3958.756</f>
        <v>860.03868603469618</v>
      </c>
      <c r="F235">
        <v>39.239685058593999</v>
      </c>
      <c r="G235">
        <v>59.461067199707003</v>
      </c>
      <c r="H235">
        <v>92.203079223632997</v>
      </c>
      <c r="I235">
        <v>122.32119750977</v>
      </c>
      <c r="J235">
        <v>153.46789550781</v>
      </c>
      <c r="K235" s="6">
        <f>IFERROR(EXP(TREND(LN($F$1:$J$1),LN(F235:J235),LN(Calculations!$B$3))),0)</f>
        <v>1.220939179310045E-3</v>
      </c>
    </row>
    <row r="236" spans="1:11" x14ac:dyDescent="0.35">
      <c r="A236">
        <v>233</v>
      </c>
      <c r="B236" t="str">
        <f t="shared" si="3"/>
        <v>9-72</v>
      </c>
      <c r="C236">
        <v>-72.014108709414998</v>
      </c>
      <c r="D236">
        <v>9.3031563715294006</v>
      </c>
      <c r="E236">
        <f>ASIN(SQRT((SIN(RADIANS(PARAMETERS!$D$8-D236)/2)*SIN(RADIANS(PARAMETERS!$D$8-D236)/2))+(COS(RADIANS(D236))*COS(RADIANS(PARAMETERS!$D$8))*SIN(RADIANS(PARAMETERS!$D$9-C236)/2)*SIN(RADIANS(PARAMETERS!$D$9-C236)/2))))*2*3958.756</f>
        <v>876.01763463853251</v>
      </c>
      <c r="F236">
        <v>39.015117645263999</v>
      </c>
      <c r="G236">
        <v>59.441886901855</v>
      </c>
      <c r="H236">
        <v>92.254455566405994</v>
      </c>
      <c r="I236">
        <v>122.53350830078</v>
      </c>
      <c r="J236">
        <v>153.99153137207</v>
      </c>
      <c r="K236" s="6">
        <f>IFERROR(EXP(TREND(LN($F$1:$J$1),LN(F236:J236),LN(Calculations!$B$3))),0)</f>
        <v>1.230211765104566E-3</v>
      </c>
    </row>
    <row r="237" spans="1:11" x14ac:dyDescent="0.35">
      <c r="A237">
        <v>234</v>
      </c>
      <c r="B237" t="str">
        <f t="shared" si="3"/>
        <v>9-72.5</v>
      </c>
      <c r="C237">
        <v>-72.285430044316001</v>
      </c>
      <c r="D237">
        <v>9.3031563715294006</v>
      </c>
      <c r="E237">
        <f>ASIN(SQRT((SIN(RADIANS(PARAMETERS!$D$8-D237)/2)*SIN(RADIANS(PARAMETERS!$D$8-D237)/2))+(COS(RADIANS(D237))*COS(RADIANS(PARAMETERS!$D$8))*SIN(RADIANS(PARAMETERS!$D$9-C237)/2)*SIN(RADIANS(PARAMETERS!$D$9-C237)/2))))*2*3958.756</f>
        <v>892.08550356690569</v>
      </c>
      <c r="F237">
        <v>38.811985015868999</v>
      </c>
      <c r="G237">
        <v>59.428527832031001</v>
      </c>
      <c r="H237">
        <v>92.297065734862997</v>
      </c>
      <c r="I237">
        <v>122.72080993652</v>
      </c>
      <c r="J237">
        <v>154.501953125</v>
      </c>
      <c r="K237" s="6">
        <f>IFERROR(EXP(TREND(LN($F$1:$J$1),LN(F237:J237),LN(Calculations!$B$3))),0)</f>
        <v>1.2388026365759946E-3</v>
      </c>
    </row>
    <row r="238" spans="1:11" x14ac:dyDescent="0.35">
      <c r="A238">
        <v>235</v>
      </c>
      <c r="B238" t="str">
        <f t="shared" si="3"/>
        <v>9-72.5</v>
      </c>
      <c r="C238">
        <v>-72.556751379217005</v>
      </c>
      <c r="D238">
        <v>9.3031563715294006</v>
      </c>
      <c r="E238">
        <f>ASIN(SQRT((SIN(RADIANS(PARAMETERS!$D$8-D238)/2)*SIN(RADIANS(PARAMETERS!$D$8-D238)/2))+(COS(RADIANS(D238))*COS(RADIANS(PARAMETERS!$D$8))*SIN(RADIANS(PARAMETERS!$D$9-C238)/2)*SIN(RADIANS(PARAMETERS!$D$9-C238)/2))))*2*3958.756</f>
        <v>908.23755699150297</v>
      </c>
      <c r="F238">
        <v>38.584552764892997</v>
      </c>
      <c r="G238">
        <v>59.324287414551002</v>
      </c>
      <c r="H238">
        <v>92.211616516112997</v>
      </c>
      <c r="I238">
        <v>122.68993377686</v>
      </c>
      <c r="J238">
        <v>154.68710327148</v>
      </c>
      <c r="K238" s="6">
        <f>IFERROR(EXP(TREND(LN($F$1:$J$1),LN(F238:J238),LN(Calculations!$B$3))),0)</f>
        <v>1.2419928336728937E-3</v>
      </c>
    </row>
    <row r="239" spans="1:11" x14ac:dyDescent="0.35">
      <c r="A239">
        <v>236</v>
      </c>
      <c r="B239" t="str">
        <f t="shared" si="3"/>
        <v>9-73</v>
      </c>
      <c r="C239">
        <v>-72.828072714117994</v>
      </c>
      <c r="D239">
        <v>9.3031563715294006</v>
      </c>
      <c r="E239">
        <f>ASIN(SQRT((SIN(RADIANS(PARAMETERS!$D$8-D239)/2)*SIN(RADIANS(PARAMETERS!$D$8-D239)/2))+(COS(RADIANS(D239))*COS(RADIANS(PARAMETERS!$D$8))*SIN(RADIANS(PARAMETERS!$D$9-C239)/2)*SIN(RADIANS(PARAMETERS!$D$9-C239)/2))))*2*3958.756</f>
        <v>924.46936577390113</v>
      </c>
      <c r="F239">
        <v>38.327785491942997</v>
      </c>
      <c r="G239">
        <v>59.118583679198998</v>
      </c>
      <c r="H239">
        <v>91.972969055175994</v>
      </c>
      <c r="I239">
        <v>122.39352416992</v>
      </c>
      <c r="J239">
        <v>154.53158569336</v>
      </c>
      <c r="K239" s="6">
        <f>IFERROR(EXP(TREND(LN($F$1:$J$1),LN(F239:J239),LN(Calculations!$B$3))),0)</f>
        <v>1.2391439811413375E-3</v>
      </c>
    </row>
    <row r="240" spans="1:11" x14ac:dyDescent="0.35">
      <c r="A240">
        <v>237</v>
      </c>
      <c r="B240" t="str">
        <f t="shared" si="3"/>
        <v>9-73</v>
      </c>
      <c r="C240">
        <v>-73.099394049018997</v>
      </c>
      <c r="D240">
        <v>9.3031563715294006</v>
      </c>
      <c r="E240">
        <f>ASIN(SQRT((SIN(RADIANS(PARAMETERS!$D$8-D240)/2)*SIN(RADIANS(PARAMETERS!$D$8-D240)/2))+(COS(RADIANS(D240))*COS(RADIANS(PARAMETERS!$D$8))*SIN(RADIANS(PARAMETERS!$D$9-C240)/2)*SIN(RADIANS(PARAMETERS!$D$9-C240)/2))))*2*3958.756</f>
        <v>940.77678500329364</v>
      </c>
      <c r="F240">
        <v>38.012825012207003</v>
      </c>
      <c r="G240">
        <v>58.780284881592003</v>
      </c>
      <c r="H240">
        <v>91.499114990234006</v>
      </c>
      <c r="I240">
        <v>121.75478363037</v>
      </c>
      <c r="J240">
        <v>154.03953552246</v>
      </c>
      <c r="K240" s="6">
        <f>IFERROR(EXP(TREND(LN($F$1:$J$1),LN(F240:J240),LN(Calculations!$B$3))),0)</f>
        <v>1.2293559014442542E-3</v>
      </c>
    </row>
    <row r="241" spans="1:11" x14ac:dyDescent="0.35">
      <c r="A241">
        <v>238</v>
      </c>
      <c r="B241" t="str">
        <f t="shared" si="3"/>
        <v>9-73.5</v>
      </c>
      <c r="C241">
        <v>-73.37071538392</v>
      </c>
      <c r="D241">
        <v>9.3031563715294006</v>
      </c>
      <c r="E241">
        <f>ASIN(SQRT((SIN(RADIANS(PARAMETERS!$D$8-D241)/2)*SIN(RADIANS(PARAMETERS!$D$8-D241)/2))+(COS(RADIANS(D241))*COS(RADIANS(PARAMETERS!$D$8))*SIN(RADIANS(PARAMETERS!$D$9-C241)/2)*SIN(RADIANS(PARAMETERS!$D$9-C241)/2))))*2*3958.756</f>
        <v>957.15593326541318</v>
      </c>
      <c r="F241">
        <v>37.716159820557003</v>
      </c>
      <c r="G241">
        <v>58.414794921875</v>
      </c>
      <c r="H241">
        <v>90.952758789062997</v>
      </c>
      <c r="I241">
        <v>120.99084472656</v>
      </c>
      <c r="J241">
        <v>153.37477111816</v>
      </c>
      <c r="K241" s="6">
        <f>IFERROR(EXP(TREND(LN($F$1:$J$1),LN(F241:J241),LN(Calculations!$B$3))),0)</f>
        <v>1.2163881306365757E-3</v>
      </c>
    </row>
    <row r="242" spans="1:11" x14ac:dyDescent="0.35">
      <c r="A242">
        <v>239</v>
      </c>
      <c r="B242" t="str">
        <f t="shared" si="3"/>
        <v>9-73.5</v>
      </c>
      <c r="C242">
        <v>-73.642036718821004</v>
      </c>
      <c r="D242">
        <v>9.3031563715294006</v>
      </c>
      <c r="E242">
        <f>ASIN(SQRT((SIN(RADIANS(PARAMETERS!$D$8-D242)/2)*SIN(RADIANS(PARAMETERS!$D$8-D242)/2))+(COS(RADIANS(D242))*COS(RADIANS(PARAMETERS!$D$8))*SIN(RADIANS(PARAMETERS!$D$9-C242)/2)*SIN(RADIANS(PARAMETERS!$D$9-C242)/2))))*2*3958.756</f>
        <v>973.60317351643175</v>
      </c>
      <c r="F242">
        <v>37.471298217772997</v>
      </c>
      <c r="G242">
        <v>58.063770294188998</v>
      </c>
      <c r="H242">
        <v>90.40633392334</v>
      </c>
      <c r="I242">
        <v>120.18288421631</v>
      </c>
      <c r="J242">
        <v>152.60820007324</v>
      </c>
      <c r="K242" s="6">
        <f>IFERROR(EXP(TREND(LN($F$1:$J$1),LN(F242:J242),LN(Calculations!$B$3))),0)</f>
        <v>1.2017172638654511E-3</v>
      </c>
    </row>
    <row r="243" spans="1:11" x14ac:dyDescent="0.35">
      <c r="A243">
        <v>240</v>
      </c>
      <c r="B243" t="str">
        <f t="shared" si="3"/>
        <v>9-74</v>
      </c>
      <c r="C243">
        <v>-73.913358053722007</v>
      </c>
      <c r="D243">
        <v>9.3031563715294006</v>
      </c>
      <c r="E243">
        <f>ASIN(SQRT((SIN(RADIANS(PARAMETERS!$D$8-D243)/2)*SIN(RADIANS(PARAMETERS!$D$8-D243)/2))+(COS(RADIANS(D243))*COS(RADIANS(PARAMETERS!$D$8))*SIN(RADIANS(PARAMETERS!$D$9-C243)/2)*SIN(RADIANS(PARAMETERS!$D$9-C243)/2))))*2*3958.756</f>
        <v>990.11509544174442</v>
      </c>
      <c r="F243">
        <v>37.373477935791001</v>
      </c>
      <c r="G243">
        <v>57.847953796387003</v>
      </c>
      <c r="H243">
        <v>90.065521240234006</v>
      </c>
      <c r="I243">
        <v>119.60303497314</v>
      </c>
      <c r="J243">
        <v>151.9663848877</v>
      </c>
      <c r="K243" s="6">
        <f>IFERROR(EXP(TREND(LN($F$1:$J$1),LN(F243:J243),LN(Calculations!$B$3))),0)</f>
        <v>1.1899668479020441E-3</v>
      </c>
    </row>
    <row r="244" spans="1:11" x14ac:dyDescent="0.35">
      <c r="A244">
        <v>241</v>
      </c>
      <c r="B244" t="str">
        <f t="shared" si="3"/>
        <v>9-74</v>
      </c>
      <c r="C244">
        <v>-74.184679388622996</v>
      </c>
      <c r="D244">
        <v>9.3031563715294006</v>
      </c>
      <c r="E244">
        <f>ASIN(SQRT((SIN(RADIANS(PARAMETERS!$D$8-D244)/2)*SIN(RADIANS(PARAMETERS!$D$8-D244)/2))+(COS(RADIANS(D244))*COS(RADIANS(PARAMETERS!$D$8))*SIN(RADIANS(PARAMETERS!$D$9-C244)/2)*SIN(RADIANS(PARAMETERS!$D$9-C244)/2))))*2*3958.756</f>
        <v>1006.6884991862235</v>
      </c>
      <c r="F244">
        <v>37.529708862305</v>
      </c>
      <c r="G244">
        <v>57.943439483642997</v>
      </c>
      <c r="H244">
        <v>90.227600097655994</v>
      </c>
      <c r="I244">
        <v>119.69093322754</v>
      </c>
      <c r="J244">
        <v>152.00723266602</v>
      </c>
      <c r="K244" s="6">
        <f>IFERROR(EXP(TREND(LN($F$1:$J$1),LN(F244:J244),LN(Calculations!$B$3))),0)</f>
        <v>1.1903928674421558E-3</v>
      </c>
    </row>
    <row r="245" spans="1:11" x14ac:dyDescent="0.35">
      <c r="A245">
        <v>242</v>
      </c>
      <c r="B245" t="str">
        <f t="shared" si="3"/>
        <v>9-74.5</v>
      </c>
      <c r="C245">
        <v>-74.456000723523999</v>
      </c>
      <c r="D245">
        <v>9.3031563715294006</v>
      </c>
      <c r="E245">
        <f>ASIN(SQRT((SIN(RADIANS(PARAMETERS!$D$8-D245)/2)*SIN(RADIANS(PARAMETERS!$D$8-D245)/2))+(COS(RADIANS(D245))*COS(RADIANS(PARAMETERS!$D$8))*SIN(RADIANS(PARAMETERS!$D$9-C245)/2)*SIN(RADIANS(PARAMETERS!$D$9-C245)/2))))*2*3958.756</f>
        <v>1023.3203803494716</v>
      </c>
      <c r="F245">
        <v>37.928680419922003</v>
      </c>
      <c r="G245">
        <v>58.331466674805</v>
      </c>
      <c r="H245">
        <v>90.840087890625</v>
      </c>
      <c r="I245">
        <v>120.36363220215</v>
      </c>
      <c r="J245">
        <v>152.69776916504</v>
      </c>
      <c r="K245" s="6">
        <f>IFERROR(EXP(TREND(LN($F$1:$J$1),LN(F245:J245),LN(Calculations!$B$3))),0)</f>
        <v>1.201843125038112E-3</v>
      </c>
    </row>
    <row r="246" spans="1:11" x14ac:dyDescent="0.35">
      <c r="A246">
        <v>243</v>
      </c>
      <c r="B246" t="str">
        <f t="shared" si="3"/>
        <v>9-74.5</v>
      </c>
      <c r="C246">
        <v>-74.727322058425003</v>
      </c>
      <c r="D246">
        <v>9.3031563715294006</v>
      </c>
      <c r="E246">
        <f>ASIN(SQRT((SIN(RADIANS(PARAMETERS!$D$8-D246)/2)*SIN(RADIANS(PARAMETERS!$D$8-D246)/2))+(COS(RADIANS(D246))*COS(RADIANS(PARAMETERS!$D$8))*SIN(RADIANS(PARAMETERS!$D$9-C246)/2)*SIN(RADIANS(PARAMETERS!$D$9-C246)/2))))*2*3958.756</f>
        <v>1040.007916146579</v>
      </c>
      <c r="F246">
        <v>38.509517669677997</v>
      </c>
      <c r="G246">
        <v>58.937858581542997</v>
      </c>
      <c r="H246">
        <v>91.767707824707003</v>
      </c>
      <c r="I246">
        <v>121.49206542969</v>
      </c>
      <c r="J246">
        <v>153.94520568848</v>
      </c>
      <c r="K246" s="6">
        <f>IFERROR(EXP(TREND(LN($F$1:$J$1),LN(F246:J246),LN(Calculations!$B$3))),0)</f>
        <v>1.2223826099095174E-3</v>
      </c>
    </row>
    <row r="247" spans="1:11" x14ac:dyDescent="0.35">
      <c r="A247">
        <v>244</v>
      </c>
      <c r="B247" t="str">
        <f t="shared" si="3"/>
        <v>9-75</v>
      </c>
      <c r="C247">
        <v>-74.998643393324997</v>
      </c>
      <c r="D247">
        <v>9.3031563715294006</v>
      </c>
      <c r="E247">
        <f>ASIN(SQRT((SIN(RADIANS(PARAMETERS!$D$8-D247)/2)*SIN(RADIANS(PARAMETERS!$D$8-D247)/2))+(COS(RADIANS(D247))*COS(RADIANS(PARAMETERS!$D$8))*SIN(RADIANS(PARAMETERS!$D$9-C247)/2)*SIN(RADIANS(PARAMETERS!$D$9-C247)/2))))*2*3958.756</f>
        <v>1056.7484526417545</v>
      </c>
      <c r="F247">
        <v>39.233852386475</v>
      </c>
      <c r="G247">
        <v>59.688991546631001</v>
      </c>
      <c r="H247">
        <v>92.894020080565994</v>
      </c>
      <c r="I247">
        <v>122.89082336426</v>
      </c>
      <c r="J247">
        <v>155.45365905762</v>
      </c>
      <c r="K247" s="6">
        <f>IFERROR(EXP(TREND(LN($F$1:$J$1),LN(F247:J247),LN(Calculations!$B$3))),0)</f>
        <v>1.2478591561447864E-3</v>
      </c>
    </row>
    <row r="248" spans="1:11" x14ac:dyDescent="0.35">
      <c r="A248">
        <v>245</v>
      </c>
      <c r="B248" t="str">
        <f t="shared" si="3"/>
        <v>9-75.5</v>
      </c>
      <c r="C248">
        <v>-75.269964728226</v>
      </c>
      <c r="D248">
        <v>9.3031563715294006</v>
      </c>
      <c r="E248">
        <f>ASIN(SQRT((SIN(RADIANS(PARAMETERS!$D$8-D248)/2)*SIN(RADIANS(PARAMETERS!$D$8-D248)/2))+(COS(RADIANS(D248))*COS(RADIANS(PARAMETERS!$D$8))*SIN(RADIANS(PARAMETERS!$D$9-C248)/2)*SIN(RADIANS(PARAMETERS!$D$9-C248)/2))))*2*3958.756</f>
        <v>1073.5394929693123</v>
      </c>
      <c r="F248">
        <v>40.083480834961001</v>
      </c>
      <c r="G248">
        <v>60.544044494628999</v>
      </c>
      <c r="H248">
        <v>94.156120300292997</v>
      </c>
      <c r="I248">
        <v>124.4532623291</v>
      </c>
      <c r="J248">
        <v>157.05850219727</v>
      </c>
      <c r="K248" s="6">
        <f>IFERROR(EXP(TREND(LN($F$1:$J$1),LN(F248:J248),LN(Calculations!$B$3))),0)</f>
        <v>1.2759916913919549E-3</v>
      </c>
    </row>
    <row r="249" spans="1:11" x14ac:dyDescent="0.35">
      <c r="A249">
        <v>246</v>
      </c>
      <c r="B249" t="str">
        <f t="shared" si="3"/>
        <v>9-75.5</v>
      </c>
      <c r="C249">
        <v>-75.541286063127004</v>
      </c>
      <c r="D249">
        <v>9.3031563715294006</v>
      </c>
      <c r="E249">
        <f>ASIN(SQRT((SIN(RADIANS(PARAMETERS!$D$8-D249)/2)*SIN(RADIANS(PARAMETERS!$D$8-D249)/2))+(COS(RADIANS(D249))*COS(RADIANS(PARAMETERS!$D$8))*SIN(RADIANS(PARAMETERS!$D$9-C249)/2)*SIN(RADIANS(PARAMETERS!$D$9-C249)/2))))*2*3958.756</f>
        <v>1090.3786864616291</v>
      </c>
      <c r="F249">
        <v>41.004596710205</v>
      </c>
      <c r="G249">
        <v>61.432495117187997</v>
      </c>
      <c r="H249">
        <v>95.426612854004006</v>
      </c>
      <c r="I249">
        <v>125.98250579834</v>
      </c>
      <c r="J249">
        <v>158.55120849609</v>
      </c>
      <c r="K249" s="6">
        <f>IFERROR(EXP(TREND(LN($F$1:$J$1),LN(F249:J249),LN(Calculations!$B$3))),0)</f>
        <v>1.3030626880706265E-3</v>
      </c>
    </row>
    <row r="250" spans="1:11" x14ac:dyDescent="0.35">
      <c r="A250">
        <v>247</v>
      </c>
      <c r="B250" t="str">
        <f t="shared" si="3"/>
        <v>9-76</v>
      </c>
      <c r="C250">
        <v>-75.812607398028007</v>
      </c>
      <c r="D250">
        <v>9.3031563715294006</v>
      </c>
      <c r="E250">
        <f>ASIN(SQRT((SIN(RADIANS(PARAMETERS!$D$8-D250)/2)*SIN(RADIANS(PARAMETERS!$D$8-D250)/2))+(COS(RADIANS(D250))*COS(RADIANS(PARAMETERS!$D$8))*SIN(RADIANS(PARAMETERS!$D$9-C250)/2)*SIN(RADIANS(PARAMETERS!$D$9-C250)/2))))*2*3958.756</f>
        <v>1107.2638186119793</v>
      </c>
      <c r="F250">
        <v>41.947135925292997</v>
      </c>
      <c r="G250">
        <v>62.346878051757997</v>
      </c>
      <c r="H250">
        <v>96.649909973145</v>
      </c>
      <c r="I250">
        <v>127.42476654053</v>
      </c>
      <c r="J250">
        <v>159.97053527832</v>
      </c>
      <c r="K250" s="6">
        <f>IFERROR(EXP(TREND(LN($F$1:$J$1),LN(F250:J250),LN(Calculations!$B$3))),0)</f>
        <v>1.329079640768245E-3</v>
      </c>
    </row>
    <row r="251" spans="1:11" x14ac:dyDescent="0.35">
      <c r="A251">
        <v>248</v>
      </c>
      <c r="B251" t="str">
        <f t="shared" si="3"/>
        <v>9-76</v>
      </c>
      <c r="C251">
        <v>-76.083928732928996</v>
      </c>
      <c r="D251">
        <v>9.3031563715294006</v>
      </c>
      <c r="E251">
        <f>ASIN(SQRT((SIN(RADIANS(PARAMETERS!$D$8-D251)/2)*SIN(RADIANS(PARAMETERS!$D$8-D251)/2))+(COS(RADIANS(D251))*COS(RADIANS(PARAMETERS!$D$8))*SIN(RADIANS(PARAMETERS!$D$9-C251)/2)*SIN(RADIANS(PARAMETERS!$D$9-C251)/2))))*2*3958.756</f>
        <v>1124.1928018037211</v>
      </c>
      <c r="F251">
        <v>42.906101226807003</v>
      </c>
      <c r="G251">
        <v>63.284782409667997</v>
      </c>
      <c r="H251">
        <v>97.814155578612997</v>
      </c>
      <c r="I251">
        <v>128.76260375977</v>
      </c>
      <c r="J251">
        <v>161.37498474121</v>
      </c>
      <c r="K251" s="6">
        <f>IFERROR(EXP(TREND(LN($F$1:$J$1),LN(F251:J251),LN(Calculations!$B$3))),0)</f>
        <v>1.3543064261029338E-3</v>
      </c>
    </row>
    <row r="252" spans="1:11" x14ac:dyDescent="0.35">
      <c r="A252">
        <v>249</v>
      </c>
      <c r="B252" t="str">
        <f t="shared" si="3"/>
        <v>9-76.5</v>
      </c>
      <c r="C252">
        <v>-76.355250067829999</v>
      </c>
      <c r="D252">
        <v>9.3031563715294006</v>
      </c>
      <c r="E252">
        <f>ASIN(SQRT((SIN(RADIANS(PARAMETERS!$D$8-D252)/2)*SIN(RADIANS(PARAMETERS!$D$8-D252)/2))+(COS(RADIANS(D252))*COS(RADIANS(PARAMETERS!$D$8))*SIN(RADIANS(PARAMETERS!$D$9-C252)/2)*SIN(RADIANS(PARAMETERS!$D$9-C252)/2))))*2*3958.756</f>
        <v>1141.1636667440396</v>
      </c>
      <c r="F252">
        <v>43.893795013427997</v>
      </c>
      <c r="G252">
        <v>64.252304077147997</v>
      </c>
      <c r="H252">
        <v>98.923782348632997</v>
      </c>
      <c r="I252">
        <v>130.02085876465</v>
      </c>
      <c r="J252">
        <v>162.78660583496</v>
      </c>
      <c r="K252" s="6">
        <f>IFERROR(EXP(TREND(LN($F$1:$J$1),LN(F252:J252),LN(Calculations!$B$3))),0)</f>
        <v>1.3790673608838231E-3</v>
      </c>
    </row>
    <row r="253" spans="1:11" x14ac:dyDescent="0.35">
      <c r="A253">
        <v>250</v>
      </c>
      <c r="B253" t="str">
        <f t="shared" si="3"/>
        <v>9-76.5</v>
      </c>
      <c r="C253">
        <v>-76.626571402731003</v>
      </c>
      <c r="D253">
        <v>9.3031563715294006</v>
      </c>
      <c r="E253">
        <f>ASIN(SQRT((SIN(RADIANS(PARAMETERS!$D$8-D253)/2)*SIN(RADIANS(PARAMETERS!$D$8-D253)/2))+(COS(RADIANS(D253))*COS(RADIANS(PARAMETERS!$D$8))*SIN(RADIANS(PARAMETERS!$D$9-C253)/2)*SIN(RADIANS(PARAMETERS!$D$9-C253)/2))))*2*3958.756</f>
        <v>1158.1745545450224</v>
      </c>
      <c r="F253">
        <v>44.953533172607003</v>
      </c>
      <c r="G253">
        <v>65.300842285155994</v>
      </c>
      <c r="H253">
        <v>100.07568359375</v>
      </c>
      <c r="I253">
        <v>131.31346130371</v>
      </c>
      <c r="J253">
        <v>164.22676086426</v>
      </c>
      <c r="K253" s="6">
        <f>IFERROR(EXP(TREND(LN($F$1:$J$1),LN(F253:J253),LN(Calculations!$B$3))),0)</f>
        <v>1.4051562708587348E-3</v>
      </c>
    </row>
    <row r="254" spans="1:11" x14ac:dyDescent="0.35">
      <c r="A254">
        <v>251</v>
      </c>
      <c r="B254" t="str">
        <f t="shared" si="3"/>
        <v>9-77</v>
      </c>
      <c r="C254">
        <v>-76.897892737632006</v>
      </c>
      <c r="D254">
        <v>9.3031563715294006</v>
      </c>
      <c r="E254">
        <f>ASIN(SQRT((SIN(RADIANS(PARAMETERS!$D$8-D254)/2)*SIN(RADIANS(PARAMETERS!$D$8-D254)/2))+(COS(RADIANS(D254))*COS(RADIANS(PARAMETERS!$D$8))*SIN(RADIANS(PARAMETERS!$D$9-C254)/2)*SIN(RADIANS(PARAMETERS!$D$9-C254)/2))))*2*3958.756</f>
        <v>1175.2237093996234</v>
      </c>
      <c r="F254">
        <v>46.106037139892997</v>
      </c>
      <c r="G254">
        <v>66.459526062012003</v>
      </c>
      <c r="H254">
        <v>101.30764770508</v>
      </c>
      <c r="I254">
        <v>132.68725585938</v>
      </c>
      <c r="J254">
        <v>165.73425292969</v>
      </c>
      <c r="K254" s="6">
        <f>IFERROR(EXP(TREND(LN($F$1:$J$1),LN(F254:J254),LN(Calculations!$B$3))),0)</f>
        <v>1.4337320016441417E-3</v>
      </c>
    </row>
    <row r="255" spans="1:11" x14ac:dyDescent="0.35">
      <c r="A255">
        <v>252</v>
      </c>
      <c r="B255" t="str">
        <f t="shared" si="3"/>
        <v>9-77</v>
      </c>
      <c r="C255">
        <v>-77.169214072532995</v>
      </c>
      <c r="D255">
        <v>9.3031563715294006</v>
      </c>
      <c r="E255">
        <f>ASIN(SQRT((SIN(RADIANS(PARAMETERS!$D$8-D255)/2)*SIN(RADIANS(PARAMETERS!$D$8-D255)/2))+(COS(RADIANS(D255))*COS(RADIANS(PARAMETERS!$D$8))*SIN(RADIANS(PARAMETERS!$D$9-C255)/2)*SIN(RADIANS(PARAMETERS!$D$9-C255)/2))))*2*3958.756</f>
        <v>1192.3094718043656</v>
      </c>
      <c r="F255">
        <v>47.351139068603999</v>
      </c>
      <c r="G255">
        <v>67.719589233397997</v>
      </c>
      <c r="H255">
        <v>102.59977722168</v>
      </c>
      <c r="I255">
        <v>134.11033630371</v>
      </c>
      <c r="J255">
        <v>167.2647857666</v>
      </c>
      <c r="K255" s="6">
        <f>IFERROR(EXP(TREND(LN($F$1:$J$1),LN(F255:J255),LN(Calculations!$B$3))),0)</f>
        <v>1.4641711240284904E-3</v>
      </c>
    </row>
    <row r="256" spans="1:11" x14ac:dyDescent="0.35">
      <c r="A256">
        <v>253</v>
      </c>
      <c r="B256" t="str">
        <f t="shared" si="3"/>
        <v>9-77.5</v>
      </c>
      <c r="C256">
        <v>-77.440535407433998</v>
      </c>
      <c r="D256">
        <v>9.3031563715294006</v>
      </c>
      <c r="E256">
        <f>ASIN(SQRT((SIN(RADIANS(PARAMETERS!$D$8-D256)/2)*SIN(RADIANS(PARAMETERS!$D$8-D256)/2))+(COS(RADIANS(D256))*COS(RADIANS(PARAMETERS!$D$8))*SIN(RADIANS(PARAMETERS!$D$9-C256)/2)*SIN(RADIANS(PARAMETERS!$D$9-C256)/2))))*2*3958.756</f>
        <v>1209.4302722846639</v>
      </c>
      <c r="F256">
        <v>48.62158203125</v>
      </c>
      <c r="G256">
        <v>68.990341186522997</v>
      </c>
      <c r="H256">
        <v>103.79062652588</v>
      </c>
      <c r="I256">
        <v>135.35308837891</v>
      </c>
      <c r="J256">
        <v>168.61534118652</v>
      </c>
      <c r="K256" s="6">
        <f>IFERROR(EXP(TREND(LN($F$1:$J$1),LN(F256:J256),LN(Calculations!$B$3))),0)</f>
        <v>1.4915330295217123E-3</v>
      </c>
    </row>
    <row r="257" spans="1:11" x14ac:dyDescent="0.35">
      <c r="A257">
        <v>254</v>
      </c>
      <c r="B257" t="str">
        <f t="shared" si="3"/>
        <v>9-77.5</v>
      </c>
      <c r="C257">
        <v>-77.711856742335002</v>
      </c>
      <c r="D257">
        <v>9.3031563715294006</v>
      </c>
      <c r="E257">
        <f>ASIN(SQRT((SIN(RADIANS(PARAMETERS!$D$8-D257)/2)*SIN(RADIANS(PARAMETERS!$D$8-D257)/2))+(COS(RADIANS(D257))*COS(RADIANS(PARAMETERS!$D$8))*SIN(RADIANS(PARAMETERS!$D$9-C257)/2)*SIN(RADIANS(PARAMETERS!$D$9-C257)/2))))*2*3958.756</f>
        <v>1226.5846255823074</v>
      </c>
      <c r="F257">
        <v>49.84313583374</v>
      </c>
      <c r="G257">
        <v>70.188888549805</v>
      </c>
      <c r="H257">
        <v>104.78681182861</v>
      </c>
      <c r="I257">
        <v>136.32716369629</v>
      </c>
      <c r="J257">
        <v>169.68156433105</v>
      </c>
      <c r="K257" s="6">
        <f>IFERROR(EXP(TREND(LN($F$1:$J$1),LN(F257:J257),LN(Calculations!$B$3))),0)</f>
        <v>1.5133405041134701E-3</v>
      </c>
    </row>
    <row r="258" spans="1:11" x14ac:dyDescent="0.35">
      <c r="A258">
        <v>255</v>
      </c>
      <c r="B258" t="str">
        <f t="shared" si="3"/>
        <v>9-78</v>
      </c>
      <c r="C258">
        <v>-77.983178077236005</v>
      </c>
      <c r="D258">
        <v>9.3031563715294006</v>
      </c>
      <c r="E258">
        <f>ASIN(SQRT((SIN(RADIANS(PARAMETERS!$D$8-D258)/2)*SIN(RADIANS(PARAMETERS!$D$8-D258)/2))+(COS(RADIANS(D258))*COS(RADIANS(PARAMETERS!$D$8))*SIN(RADIANS(PARAMETERS!$D$9-C258)/2)*SIN(RADIANS(PARAMETERS!$D$9-C258)/2))))*2*3958.756</f>
        <v>1243.7711252680547</v>
      </c>
      <c r="F258">
        <v>50.972640991211001</v>
      </c>
      <c r="G258">
        <v>71.27465057373</v>
      </c>
      <c r="H258">
        <v>105.56398010254</v>
      </c>
      <c r="I258">
        <v>137.01341247559</v>
      </c>
      <c r="J258">
        <v>170.41003417969</v>
      </c>
      <c r="K258" s="6">
        <f>IFERROR(EXP(TREND(LN($F$1:$J$1),LN(F258:J258),LN(Calculations!$B$3))),0)</f>
        <v>1.528492507883497E-3</v>
      </c>
    </row>
    <row r="259" spans="1:11" x14ac:dyDescent="0.35">
      <c r="A259">
        <v>256</v>
      </c>
      <c r="B259" t="str">
        <f t="shared" si="3"/>
        <v>9-78.5</v>
      </c>
      <c r="C259">
        <v>-78.254499412136994</v>
      </c>
      <c r="D259">
        <v>9.3031563715294006</v>
      </c>
      <c r="E259">
        <f>ASIN(SQRT((SIN(RADIANS(PARAMETERS!$D$8-D259)/2)*SIN(RADIANS(PARAMETERS!$D$8-D259)/2))+(COS(RADIANS(D259))*COS(RADIANS(PARAMETERS!$D$8))*SIN(RADIANS(PARAMETERS!$D$9-C259)/2)*SIN(RADIANS(PARAMETERS!$D$9-C259)/2))))*2*3958.756</f>
        <v>1260.9884387453885</v>
      </c>
      <c r="F259">
        <v>52.078945159912003</v>
      </c>
      <c r="G259">
        <v>72.329223632812997</v>
      </c>
      <c r="H259">
        <v>106.26793670654</v>
      </c>
      <c r="I259">
        <v>137.53353881836</v>
      </c>
      <c r="J259">
        <v>170.8623046875</v>
      </c>
      <c r="K259" s="6">
        <f>IFERROR(EXP(TREND(LN($F$1:$J$1),LN(F259:J259),LN(Calculations!$B$3))),0)</f>
        <v>1.539422563877294E-3</v>
      </c>
    </row>
    <row r="260" spans="1:11" x14ac:dyDescent="0.35">
      <c r="A260">
        <v>257</v>
      </c>
      <c r="B260" t="str">
        <f t="shared" si="3"/>
        <v>9-78.5</v>
      </c>
      <c r="C260">
        <v>-78.525820747037997</v>
      </c>
      <c r="D260">
        <v>9.3031563715294006</v>
      </c>
      <c r="E260">
        <f>ASIN(SQRT((SIN(RADIANS(PARAMETERS!$D$8-D260)/2)*SIN(RADIANS(PARAMETERS!$D$8-D260)/2))+(COS(RADIANS(D260))*COS(RADIANS(PARAMETERS!$D$8))*SIN(RADIANS(PARAMETERS!$D$9-C260)/2)*SIN(RADIANS(PARAMETERS!$D$9-C260)/2))))*2*3958.756</f>
        <v>1278.2353026143353</v>
      </c>
      <c r="F260">
        <v>53.158802032471002</v>
      </c>
      <c r="G260">
        <v>73.335586547852003</v>
      </c>
      <c r="H260">
        <v>106.90653991699</v>
      </c>
      <c r="I260">
        <v>137.91638183594</v>
      </c>
      <c r="J260">
        <v>171.07891845703</v>
      </c>
      <c r="K260" s="6">
        <f>IFERROR(EXP(TREND(LN($F$1:$J$1),LN(F260:J260),LN(Calculations!$B$3))),0)</f>
        <v>1.5465893864568681E-3</v>
      </c>
    </row>
    <row r="261" spans="1:11" x14ac:dyDescent="0.35">
      <c r="A261">
        <v>258</v>
      </c>
      <c r="B261" t="str">
        <f t="shared" ref="B261:B324" si="4">MROUND(D261,1)&amp;MROUND(C261,-0.5)</f>
        <v>9-79</v>
      </c>
      <c r="C261">
        <v>-78.797142081939</v>
      </c>
      <c r="D261">
        <v>9.3031563715294006</v>
      </c>
      <c r="E261">
        <f>ASIN(SQRT((SIN(RADIANS(PARAMETERS!$D$8-D261)/2)*SIN(RADIANS(PARAMETERS!$D$8-D261)/2))+(COS(RADIANS(D261))*COS(RADIANS(PARAMETERS!$D$8))*SIN(RADIANS(PARAMETERS!$D$9-C261)/2)*SIN(RADIANS(PARAMETERS!$D$9-C261)/2))))*2*3958.756</f>
        <v>1295.5105183668556</v>
      </c>
      <c r="F261">
        <v>54.242282867432003</v>
      </c>
      <c r="G261">
        <v>74.321891784667997</v>
      </c>
      <c r="H261">
        <v>107.55288696289</v>
      </c>
      <c r="I261">
        <v>138.28825378418</v>
      </c>
      <c r="J261">
        <v>171.24514770508</v>
      </c>
      <c r="K261" s="6">
        <f>IFERROR(EXP(TREND(LN($F$1:$J$1),LN(F261:J261),LN(Calculations!$B$3))),0)</f>
        <v>1.5534806700514862E-3</v>
      </c>
    </row>
    <row r="262" spans="1:11" x14ac:dyDescent="0.35">
      <c r="A262">
        <v>259</v>
      </c>
      <c r="B262" t="str">
        <f t="shared" si="4"/>
        <v>9-79</v>
      </c>
      <c r="C262">
        <v>-79.068463416840004</v>
      </c>
      <c r="D262">
        <v>9.3031563715294006</v>
      </c>
      <c r="E262">
        <f>ASIN(SQRT((SIN(RADIANS(PARAMETERS!$D$8-D262)/2)*SIN(RADIANS(PARAMETERS!$D$8-D262)/2))+(COS(RADIANS(D262))*COS(RADIANS(PARAMETERS!$D$8))*SIN(RADIANS(PARAMETERS!$D$9-C262)/2)*SIN(RADIANS(PARAMETERS!$D$9-C262)/2))))*2*3958.756</f>
        <v>1312.8129483877326</v>
      </c>
      <c r="F262">
        <v>55.365528106688998</v>
      </c>
      <c r="G262">
        <v>75.366279602050994</v>
      </c>
      <c r="H262">
        <v>108.32848358154</v>
      </c>
      <c r="I262">
        <v>138.83599853516</v>
      </c>
      <c r="J262">
        <v>171.61463928223</v>
      </c>
      <c r="K262" s="6">
        <f>IFERROR(EXP(TREND(LN($F$1:$J$1),LN(F262:J262),LN(Calculations!$B$3))),0)</f>
        <v>1.5658019096152095E-3</v>
      </c>
    </row>
    <row r="263" spans="1:11" x14ac:dyDescent="0.35">
      <c r="A263">
        <v>260</v>
      </c>
      <c r="B263" t="str">
        <f t="shared" si="4"/>
        <v>9-79.5</v>
      </c>
      <c r="C263">
        <v>-79.339784751741007</v>
      </c>
      <c r="D263">
        <v>9.3031563715294006</v>
      </c>
      <c r="E263">
        <f>ASIN(SQRT((SIN(RADIANS(PARAMETERS!$D$8-D263)/2)*SIN(RADIANS(PARAMETERS!$D$8-D263)/2))+(COS(RADIANS(D263))*COS(RADIANS(PARAMETERS!$D$8))*SIN(RADIANS(PARAMETERS!$D$9-C263)/2)*SIN(RADIANS(PARAMETERS!$D$9-C263)/2))))*2*3958.756</f>
        <v>1330.1415122370317</v>
      </c>
      <c r="F263">
        <v>56.425926208496001</v>
      </c>
      <c r="G263">
        <v>76.36939239502</v>
      </c>
      <c r="H263">
        <v>109.11155700684</v>
      </c>
      <c r="I263">
        <v>139.43197631836</v>
      </c>
      <c r="J263">
        <v>172.06115722656</v>
      </c>
      <c r="K263" s="6">
        <f>IFERROR(EXP(TREND(LN($F$1:$J$1),LN(F263:J263),LN(Calculations!$B$3))),0)</f>
        <v>1.5803584704920564E-3</v>
      </c>
    </row>
    <row r="264" spans="1:11" x14ac:dyDescent="0.35">
      <c r="A264">
        <v>261</v>
      </c>
      <c r="B264" t="str">
        <f t="shared" si="4"/>
        <v>9-79.5</v>
      </c>
      <c r="C264">
        <v>-79.611106086641996</v>
      </c>
      <c r="D264">
        <v>9.3031563715294006</v>
      </c>
      <c r="E264">
        <f>ASIN(SQRT((SIN(RADIANS(PARAMETERS!$D$8-D264)/2)*SIN(RADIANS(PARAMETERS!$D$8-D264)/2))+(COS(RADIANS(D264))*COS(RADIANS(PARAMETERS!$D$8))*SIN(RADIANS(PARAMETERS!$D$9-C264)/2)*SIN(RADIANS(PARAMETERS!$D$9-C264)/2))))*2*3958.756</f>
        <v>1347.4951831922351</v>
      </c>
      <c r="F264">
        <v>57.371471405028998</v>
      </c>
      <c r="G264">
        <v>77.280937194824006</v>
      </c>
      <c r="H264">
        <v>109.84130859375</v>
      </c>
      <c r="I264">
        <v>140.00849914551</v>
      </c>
      <c r="J264">
        <v>172.49440002441</v>
      </c>
      <c r="K264" s="6">
        <f>IFERROR(EXP(TREND(LN($F$1:$J$1),LN(F264:J264),LN(Calculations!$B$3))),0)</f>
        <v>1.595064522250036E-3</v>
      </c>
    </row>
    <row r="265" spans="1:11" x14ac:dyDescent="0.35">
      <c r="A265">
        <v>262</v>
      </c>
      <c r="B265" t="str">
        <f t="shared" si="4"/>
        <v>9-80</v>
      </c>
      <c r="C265">
        <v>-79.882427421542999</v>
      </c>
      <c r="D265">
        <v>9.3031563715294006</v>
      </c>
      <c r="E265">
        <f>ASIN(SQRT((SIN(RADIANS(PARAMETERS!$D$8-D265)/2)*SIN(RADIANS(PARAMETERS!$D$8-D265)/2))+(COS(RADIANS(D265))*COS(RADIANS(PARAMETERS!$D$8))*SIN(RADIANS(PARAMETERS!$D$9-C265)/2)*SIN(RADIANS(PARAMETERS!$D$9-C265)/2))))*2*3958.756</f>
        <v>1364.872985029968</v>
      </c>
      <c r="F265">
        <v>58.208755493163999</v>
      </c>
      <c r="G265">
        <v>78.107406616210994</v>
      </c>
      <c r="H265">
        <v>110.53379058838</v>
      </c>
      <c r="I265">
        <v>140.57107543945</v>
      </c>
      <c r="J265">
        <v>172.88893127441</v>
      </c>
      <c r="K265" s="6">
        <f>IFERROR(EXP(TREND(LN($F$1:$J$1),LN(F265:J265),LN(Calculations!$B$3))),0)</f>
        <v>1.609727406090919E-3</v>
      </c>
    </row>
    <row r="266" spans="1:11" x14ac:dyDescent="0.35">
      <c r="A266">
        <v>263</v>
      </c>
      <c r="B266" t="str">
        <f t="shared" si="4"/>
        <v>9-80</v>
      </c>
      <c r="C266">
        <v>-80.153748756444003</v>
      </c>
      <c r="D266">
        <v>9.3031563715294006</v>
      </c>
      <c r="E266">
        <f>ASIN(SQRT((SIN(RADIANS(PARAMETERS!$D$8-D266)/2)*SIN(RADIANS(PARAMETERS!$D$8-D266)/2))+(COS(RADIANS(D266))*COS(RADIANS(PARAMETERS!$D$8))*SIN(RADIANS(PARAMETERS!$D$9-C266)/2)*SIN(RADIANS(PARAMETERS!$D$9-C266)/2))))*2*3958.756</f>
        <v>1382.2739890288985</v>
      </c>
      <c r="F266">
        <v>58.855186462402003</v>
      </c>
      <c r="G266">
        <v>78.766647338867003</v>
      </c>
      <c r="H266">
        <v>111.10501861572</v>
      </c>
      <c r="I266">
        <v>141.03324890137</v>
      </c>
      <c r="J266">
        <v>173.19187927246</v>
      </c>
      <c r="K266" s="6">
        <f>IFERROR(EXP(TREND(LN($F$1:$J$1),LN(F266:J266),LN(Calculations!$B$3))),0)</f>
        <v>1.6220825005513907E-3</v>
      </c>
    </row>
    <row r="267" spans="1:11" x14ac:dyDescent="0.35">
      <c r="A267">
        <v>264</v>
      </c>
      <c r="B267" t="str">
        <f t="shared" si="4"/>
        <v>9-80.5</v>
      </c>
      <c r="C267">
        <v>-80.425070091345006</v>
      </c>
      <c r="D267">
        <v>9.3031563715294006</v>
      </c>
      <c r="E267">
        <f>ASIN(SQRT((SIN(RADIANS(PARAMETERS!$D$8-D267)/2)*SIN(RADIANS(PARAMETERS!$D$8-D267)/2))+(COS(RADIANS(D267))*COS(RADIANS(PARAMETERS!$D$8))*SIN(RADIANS(PARAMETERS!$D$9-C267)/2)*SIN(RADIANS(PARAMETERS!$D$9-C267)/2))))*2*3958.756</f>
        <v>1399.6973111769375</v>
      </c>
      <c r="F267">
        <v>59.248447418212997</v>
      </c>
      <c r="G267">
        <v>79.198593139647997</v>
      </c>
      <c r="H267">
        <v>111.48532867432</v>
      </c>
      <c r="I267">
        <v>141.31788635254</v>
      </c>
      <c r="J267">
        <v>173.34378051758</v>
      </c>
      <c r="K267" s="6">
        <f>IFERROR(EXP(TREND(LN($F$1:$J$1),LN(F267:J267),LN(Calculations!$B$3))),0)</f>
        <v>1.629868451854744E-3</v>
      </c>
    </row>
    <row r="268" spans="1:11" x14ac:dyDescent="0.35">
      <c r="A268">
        <v>265</v>
      </c>
      <c r="B268" t="str">
        <f t="shared" si="4"/>
        <v>9-80.5</v>
      </c>
      <c r="C268">
        <v>-80.696391426245995</v>
      </c>
      <c r="D268">
        <v>9.3031563715294006</v>
      </c>
      <c r="E268">
        <f>ASIN(SQRT((SIN(RADIANS(PARAMETERS!$D$8-D268)/2)*SIN(RADIANS(PARAMETERS!$D$8-D268)/2))+(COS(RADIANS(D268))*COS(RADIANS(PARAMETERS!$D$8))*SIN(RADIANS(PARAMETERS!$D$9-C268)/2)*SIN(RADIANS(PARAMETERS!$D$9-C268)/2))))*2*3958.756</f>
        <v>1417.142109567227</v>
      </c>
      <c r="F268">
        <v>59.362964630127003</v>
      </c>
      <c r="G268">
        <v>79.378860473632997</v>
      </c>
      <c r="H268">
        <v>111.63864898682</v>
      </c>
      <c r="I268">
        <v>141.37945556641</v>
      </c>
      <c r="J268">
        <v>173.30065917969</v>
      </c>
      <c r="K268" s="6">
        <f>IFERROR(EXP(TREND(LN($F$1:$J$1),LN(F268:J268),LN(Calculations!$B$3))),0)</f>
        <v>1.6316002462416755E-3</v>
      </c>
    </row>
    <row r="269" spans="1:11" x14ac:dyDescent="0.35">
      <c r="A269">
        <v>266</v>
      </c>
      <c r="B269" t="str">
        <f t="shared" si="4"/>
        <v>9-81</v>
      </c>
      <c r="C269">
        <v>-80.967712761146998</v>
      </c>
      <c r="D269">
        <v>9.3031563715294006</v>
      </c>
      <c r="E269">
        <f>ASIN(SQRT((SIN(RADIANS(PARAMETERS!$D$8-D269)/2)*SIN(RADIANS(PARAMETERS!$D$8-D269)/2))+(COS(RADIANS(D269))*COS(RADIANS(PARAMETERS!$D$8))*SIN(RADIANS(PARAMETERS!$D$9-C269)/2)*SIN(RADIANS(PARAMETERS!$D$9-C269)/2))))*2*3958.756</f>
        <v>1434.6075819687107</v>
      </c>
      <c r="F269">
        <v>59.119022369385</v>
      </c>
      <c r="G269">
        <v>79.186141967772997</v>
      </c>
      <c r="H269">
        <v>111.42116546631</v>
      </c>
      <c r="I269">
        <v>141.05059814453</v>
      </c>
      <c r="J269">
        <v>172.91487121582</v>
      </c>
      <c r="K269" s="6">
        <f>IFERROR(EXP(TREND(LN($F$1:$J$1),LN(F269:J269),LN(Calculations!$B$3))),0)</f>
        <v>1.6223343846933703E-3</v>
      </c>
    </row>
    <row r="270" spans="1:11" x14ac:dyDescent="0.35">
      <c r="A270">
        <v>267</v>
      </c>
      <c r="B270" t="str">
        <f t="shared" si="4"/>
        <v>9-81</v>
      </c>
      <c r="C270">
        <v>-81.239034096048002</v>
      </c>
      <c r="D270">
        <v>9.3031563715294006</v>
      </c>
      <c r="E270">
        <f>ASIN(SQRT((SIN(RADIANS(PARAMETERS!$D$8-D270)/2)*SIN(RADIANS(PARAMETERS!$D$8-D270)/2))+(COS(RADIANS(D270))*COS(RADIANS(PARAMETERS!$D$8))*SIN(RADIANS(PARAMETERS!$D$9-C270)/2)*SIN(RADIANS(PARAMETERS!$D$9-C270)/2))))*2*3958.756</f>
        <v>1452.0929635582113</v>
      </c>
      <c r="F270">
        <v>58.556488037108998</v>
      </c>
      <c r="G270">
        <v>78.664611816405994</v>
      </c>
      <c r="H270">
        <v>110.87455749512</v>
      </c>
      <c r="I270">
        <v>140.37989807129</v>
      </c>
      <c r="J270">
        <v>172.23153686523</v>
      </c>
      <c r="K270" s="6">
        <f>IFERROR(EXP(TREND(LN($F$1:$J$1),LN(F270:J270),LN(Calculations!$B$3))),0)</f>
        <v>1.6036991628712507E-3</v>
      </c>
    </row>
    <row r="271" spans="1:11" x14ac:dyDescent="0.35">
      <c r="A271">
        <v>268</v>
      </c>
      <c r="B271" t="str">
        <f t="shared" si="4"/>
        <v>9-81.5</v>
      </c>
      <c r="C271">
        <v>-81.510355430949005</v>
      </c>
      <c r="D271">
        <v>9.3031563715294006</v>
      </c>
      <c r="E271">
        <f>ASIN(SQRT((SIN(RADIANS(PARAMETERS!$D$8-D271)/2)*SIN(RADIANS(PARAMETERS!$D$8-D271)/2))+(COS(RADIANS(D271))*COS(RADIANS(PARAMETERS!$D$8))*SIN(RADIANS(PARAMETERS!$D$9-C271)/2)*SIN(RADIANS(PARAMETERS!$D$9-C271)/2))))*2*3958.756</f>
        <v>1469.5975248020241</v>
      </c>
      <c r="F271">
        <v>57.753475189208999</v>
      </c>
      <c r="G271">
        <v>77.887840270995994</v>
      </c>
      <c r="H271">
        <v>110.09142303467</v>
      </c>
      <c r="I271">
        <v>139.4792175293</v>
      </c>
      <c r="J271">
        <v>171.33950805664</v>
      </c>
      <c r="K271" s="6">
        <f>IFERROR(EXP(TREND(LN($F$1:$J$1),LN(F271:J271),LN(Calculations!$B$3))),0)</f>
        <v>1.5790447707423748E-3</v>
      </c>
    </row>
    <row r="272" spans="1:11" x14ac:dyDescent="0.35">
      <c r="A272">
        <v>269</v>
      </c>
      <c r="B272" t="str">
        <f t="shared" si="4"/>
        <v>9-82</v>
      </c>
      <c r="C272">
        <v>-81.781676765849994</v>
      </c>
      <c r="D272">
        <v>9.3031563715294006</v>
      </c>
      <c r="E272">
        <f>ASIN(SQRT((SIN(RADIANS(PARAMETERS!$D$8-D272)/2)*SIN(RADIANS(PARAMETERS!$D$8-D272)/2))+(COS(RADIANS(D272))*COS(RADIANS(PARAMETERS!$D$8))*SIN(RADIANS(PARAMETERS!$D$9-C272)/2)*SIN(RADIANS(PARAMETERS!$D$9-C272)/2))))*2*3958.756</f>
        <v>1487.1205694760049</v>
      </c>
      <c r="F272">
        <v>56.704288482666001</v>
      </c>
      <c r="G272">
        <v>76.822242736815994</v>
      </c>
      <c r="H272">
        <v>108.97506713867</v>
      </c>
      <c r="I272">
        <v>138.24774169922</v>
      </c>
      <c r="J272">
        <v>170.12033081055</v>
      </c>
      <c r="K272" s="6">
        <f>IFERROR(EXP(TREND(LN($F$1:$J$1),LN(F272:J272),LN(Calculations!$B$3))),0)</f>
        <v>1.5455707202507913E-3</v>
      </c>
    </row>
    <row r="273" spans="1:11" x14ac:dyDescent="0.35">
      <c r="A273">
        <v>270</v>
      </c>
      <c r="B273" t="str">
        <f t="shared" si="4"/>
        <v>9-82</v>
      </c>
      <c r="C273">
        <v>-82.052998100750997</v>
      </c>
      <c r="D273">
        <v>9.3031563715294006</v>
      </c>
      <c r="E273">
        <f>ASIN(SQRT((SIN(RADIANS(PARAMETERS!$D$8-D273)/2)*SIN(RADIANS(PARAMETERS!$D$8-D273)/2))+(COS(RADIANS(D273))*COS(RADIANS(PARAMETERS!$D$8))*SIN(RADIANS(PARAMETERS!$D$9-C273)/2)*SIN(RADIANS(PARAMETERS!$D$9-C273)/2))))*2*3958.756</f>
        <v>1504.6614328139965</v>
      </c>
      <c r="F273">
        <v>55.454921722412003</v>
      </c>
      <c r="G273">
        <v>75.520454406737997</v>
      </c>
      <c r="H273">
        <v>107.53112792969</v>
      </c>
      <c r="I273">
        <v>136.64665222168</v>
      </c>
      <c r="J273">
        <v>168.52697753906</v>
      </c>
      <c r="K273" s="6">
        <f>IFERROR(EXP(TREND(LN($F$1:$J$1),LN(F273:J273),LN(Calculations!$B$3))),0)</f>
        <v>1.503115179340978E-3</v>
      </c>
    </row>
    <row r="274" spans="1:11" x14ac:dyDescent="0.35">
      <c r="A274">
        <v>271</v>
      </c>
      <c r="B274" t="str">
        <f t="shared" si="4"/>
        <v>9-82.5</v>
      </c>
      <c r="C274">
        <v>-82.324319435652001</v>
      </c>
      <c r="D274">
        <v>9.3031563715294006</v>
      </c>
      <c r="E274">
        <f>ASIN(SQRT((SIN(RADIANS(PARAMETERS!$D$8-D274)/2)*SIN(RADIANS(PARAMETERS!$D$8-D274)/2))+(COS(RADIANS(D274))*COS(RADIANS(PARAMETERS!$D$8))*SIN(RADIANS(PARAMETERS!$D$9-C274)/2)*SIN(RADIANS(PARAMETERS!$D$9-C274)/2))))*2*3958.756</f>
        <v>1522.2194797752697</v>
      </c>
      <c r="F274">
        <v>54.05135345459</v>
      </c>
      <c r="G274">
        <v>74.052284240722997</v>
      </c>
      <c r="H274">
        <v>105.81276702881</v>
      </c>
      <c r="I274">
        <v>134.68461608887</v>
      </c>
      <c r="J274">
        <v>166.56701660156</v>
      </c>
      <c r="K274" s="6">
        <f>IFERROR(EXP(TREND(LN($F$1:$J$1),LN(F274:J274),LN(Calculations!$B$3))),0)</f>
        <v>1.4531333701147985E-3</v>
      </c>
    </row>
    <row r="275" spans="1:11" x14ac:dyDescent="0.35">
      <c r="A275">
        <v>272</v>
      </c>
      <c r="B275" t="str">
        <f t="shared" si="4"/>
        <v>9-82.5</v>
      </c>
      <c r="C275">
        <v>-82.595640770553004</v>
      </c>
      <c r="D275">
        <v>9.3031563715294006</v>
      </c>
      <c r="E275">
        <f>ASIN(SQRT((SIN(RADIANS(PARAMETERS!$D$8-D275)/2)*SIN(RADIANS(PARAMETERS!$D$8-D275)/2))+(COS(RADIANS(D275))*COS(RADIANS(PARAMETERS!$D$8))*SIN(RADIANS(PARAMETERS!$D$9-C275)/2)*SIN(RADIANS(PARAMETERS!$D$9-C275)/2))))*2*3958.756</f>
        <v>1539.7941034224004</v>
      </c>
      <c r="F275">
        <v>52.590236663817997</v>
      </c>
      <c r="G275">
        <v>72.490592956542997</v>
      </c>
      <c r="H275">
        <v>103.96088409424</v>
      </c>
      <c r="I275">
        <v>132.57920837402</v>
      </c>
      <c r="J275">
        <v>164.51098632813</v>
      </c>
      <c r="K275" s="6">
        <f>IFERROR(EXP(TREND(LN($F$1:$J$1),LN(F275:J275),LN(Calculations!$B$3))),0)</f>
        <v>1.4020403392646878E-3</v>
      </c>
    </row>
    <row r="276" spans="1:11" x14ac:dyDescent="0.35">
      <c r="A276">
        <v>273</v>
      </c>
      <c r="B276" t="str">
        <f t="shared" si="4"/>
        <v>9-83</v>
      </c>
      <c r="C276">
        <v>-82.866962105453993</v>
      </c>
      <c r="D276">
        <v>9.3031563715294006</v>
      </c>
      <c r="E276">
        <f>ASIN(SQRT((SIN(RADIANS(PARAMETERS!$D$8-D276)/2)*SIN(RADIANS(PARAMETERS!$D$8-D276)/2))+(COS(RADIANS(D276))*COS(RADIANS(PARAMETERS!$D$8))*SIN(RADIANS(PARAMETERS!$D$9-C276)/2)*SIN(RADIANS(PARAMETERS!$D$9-C276)/2))))*2*3958.756</f>
        <v>1557.3847234016548</v>
      </c>
      <c r="F276">
        <v>51.203384399413999</v>
      </c>
      <c r="G276">
        <v>70.957817077637003</v>
      </c>
      <c r="H276">
        <v>102.12921142578</v>
      </c>
      <c r="I276">
        <v>130.50856018066</v>
      </c>
      <c r="J276">
        <v>162.53820800781</v>
      </c>
      <c r="K276" s="6">
        <f>IFERROR(EXP(TREND(LN($F$1:$J$1),LN(F276:J276),LN(Calculations!$B$3))),0)</f>
        <v>1.3540759798916153E-3</v>
      </c>
    </row>
    <row r="277" spans="1:11" x14ac:dyDescent="0.35">
      <c r="A277">
        <v>274</v>
      </c>
      <c r="B277" t="str">
        <f t="shared" si="4"/>
        <v>9-83</v>
      </c>
      <c r="C277">
        <v>-83.138283440354996</v>
      </c>
      <c r="D277">
        <v>9.3031563715294006</v>
      </c>
      <c r="E277">
        <f>ASIN(SQRT((SIN(RADIANS(PARAMETERS!$D$8-D277)/2)*SIN(RADIANS(PARAMETERS!$D$8-D277)/2))+(COS(RADIANS(D277))*COS(RADIANS(PARAMETERS!$D$8))*SIN(RADIANS(PARAMETERS!$D$9-C277)/2)*SIN(RADIANS(PARAMETERS!$D$9-C277)/2))))*2*3958.756</f>
        <v>1574.9907845186165</v>
      </c>
      <c r="F277">
        <v>49.959354400635</v>
      </c>
      <c r="G277">
        <v>69.531829833984006</v>
      </c>
      <c r="H277">
        <v>100.40051269531</v>
      </c>
      <c r="I277">
        <v>128.56713867188</v>
      </c>
      <c r="J277">
        <v>160.71263122559</v>
      </c>
      <c r="K277" s="6">
        <f>IFERROR(EXP(TREND(LN($F$1:$J$1),LN(F277:J277),LN(Calculations!$B$3))),0)</f>
        <v>1.3106888652392431E-3</v>
      </c>
    </row>
    <row r="278" spans="1:11" x14ac:dyDescent="0.35">
      <c r="A278">
        <v>275</v>
      </c>
      <c r="B278" t="str">
        <f t="shared" si="4"/>
        <v>9-83.5</v>
      </c>
      <c r="C278">
        <v>-83.409604775255005</v>
      </c>
      <c r="D278">
        <v>9.3031563715294006</v>
      </c>
      <c r="E278">
        <f>ASIN(SQRT((SIN(RADIANS(PARAMETERS!$D$8-D278)/2)*SIN(RADIANS(PARAMETERS!$D$8-D278)/2))+(COS(RADIANS(D278))*COS(RADIANS(PARAMETERS!$D$8))*SIN(RADIANS(PARAMETERS!$D$9-C278)/2)*SIN(RADIANS(PARAMETERS!$D$9-C278)/2))))*2*3958.756</f>
        <v>1592.6117554022437</v>
      </c>
      <c r="F278">
        <v>48.789611816406001</v>
      </c>
      <c r="G278">
        <v>68.114540100097997</v>
      </c>
      <c r="H278">
        <v>98.566879272460994</v>
      </c>
      <c r="I278">
        <v>126.43051147461</v>
      </c>
      <c r="J278">
        <v>158.61654663086</v>
      </c>
      <c r="K278" s="6">
        <f>IFERROR(EXP(TREND(LN($F$1:$J$1),LN(F278:J278),LN(Calculations!$B$3))),0)</f>
        <v>1.2629609910664618E-3</v>
      </c>
    </row>
    <row r="279" spans="1:11" x14ac:dyDescent="0.35">
      <c r="A279">
        <v>276</v>
      </c>
      <c r="B279" t="str">
        <f t="shared" si="4"/>
        <v>9-83.5</v>
      </c>
      <c r="C279">
        <v>-83.680926110155994</v>
      </c>
      <c r="D279">
        <v>9.3031563715294006</v>
      </c>
      <c r="E279">
        <f>ASIN(SQRT((SIN(RADIANS(PARAMETERS!$D$8-D279)/2)*SIN(RADIANS(PARAMETERS!$D$8-D279)/2))+(COS(RADIANS(D279))*COS(RADIANS(PARAMETERS!$D$8))*SIN(RADIANS(PARAMETERS!$D$9-C279)/2)*SIN(RADIANS(PARAMETERS!$D$9-C279)/2))))*2*3958.756</f>
        <v>1610.247127251577</v>
      </c>
      <c r="F279">
        <v>47.729331970215</v>
      </c>
      <c r="G279">
        <v>66.721626281737997</v>
      </c>
      <c r="H279">
        <v>96.642349243164006</v>
      </c>
      <c r="I279">
        <v>124.10763549805</v>
      </c>
      <c r="J279">
        <v>156.23773193359</v>
      </c>
      <c r="K279" s="6">
        <f>IFERROR(EXP(TREND(LN($F$1:$J$1),LN(F279:J279),LN(Calculations!$B$3))),0)</f>
        <v>1.2106937735162342E-3</v>
      </c>
    </row>
    <row r="280" spans="1:11" x14ac:dyDescent="0.35">
      <c r="A280">
        <v>277</v>
      </c>
      <c r="B280" t="str">
        <f t="shared" si="4"/>
        <v>9-84</v>
      </c>
      <c r="C280">
        <v>-83.952247445056997</v>
      </c>
      <c r="D280">
        <v>9.3031563715294006</v>
      </c>
      <c r="E280">
        <f>ASIN(SQRT((SIN(RADIANS(PARAMETERS!$D$8-D280)/2)*SIN(RADIANS(PARAMETERS!$D$8-D280)/2))+(COS(RADIANS(D280))*COS(RADIANS(PARAMETERS!$D$8))*SIN(RADIANS(PARAMETERS!$D$9-C280)/2)*SIN(RADIANS(PARAMETERS!$D$9-C280)/2))))*2*3958.756</f>
        <v>1627.8964126583883</v>
      </c>
      <c r="F280">
        <v>46.807460784912003</v>
      </c>
      <c r="G280">
        <v>65.397216796875</v>
      </c>
      <c r="H280">
        <v>94.695022583007997</v>
      </c>
      <c r="I280">
        <v>121.67334747314</v>
      </c>
      <c r="J280">
        <v>153.62010192871</v>
      </c>
      <c r="K280" s="6">
        <f>IFERROR(EXP(TREND(LN($F$1:$J$1),LN(F280:J280),LN(Calculations!$B$3))),0)</f>
        <v>1.155271852161546E-3</v>
      </c>
    </row>
    <row r="281" spans="1:11" x14ac:dyDescent="0.35">
      <c r="A281">
        <v>278</v>
      </c>
      <c r="B281" t="str">
        <f t="shared" si="4"/>
        <v>9-84</v>
      </c>
      <c r="C281">
        <v>-84.223568779958001</v>
      </c>
      <c r="D281">
        <v>9.3031563715294006</v>
      </c>
      <c r="E281">
        <f>ASIN(SQRT((SIN(RADIANS(PARAMETERS!$D$8-D281)/2)*SIN(RADIANS(PARAMETERS!$D$8-D281)/2))+(COS(RADIANS(D281))*COS(RADIANS(PARAMETERS!$D$8))*SIN(RADIANS(PARAMETERS!$D$9-C281)/2)*SIN(RADIANS(PARAMETERS!$D$9-C281)/2))))*2*3958.756</f>
        <v>1645.5591445017801</v>
      </c>
      <c r="F281">
        <v>46.036037445067997</v>
      </c>
      <c r="G281">
        <v>64.192092895507997</v>
      </c>
      <c r="H281">
        <v>92.83235168457</v>
      </c>
      <c r="I281">
        <v>119.26605224609</v>
      </c>
      <c r="J281">
        <v>150.92793273926</v>
      </c>
      <c r="K281" s="6">
        <f>IFERROR(EXP(TREND(LN($F$1:$J$1),LN(F281:J281),LN(Calculations!$B$3))),0)</f>
        <v>1.1001025671939506E-3</v>
      </c>
    </row>
    <row r="282" spans="1:11" x14ac:dyDescent="0.35">
      <c r="A282">
        <v>279</v>
      </c>
      <c r="B282" t="str">
        <f t="shared" si="4"/>
        <v>9-84.5</v>
      </c>
      <c r="C282">
        <v>-84.494890114859004</v>
      </c>
      <c r="D282">
        <v>9.3031563715294006</v>
      </c>
      <c r="E282">
        <f>ASIN(SQRT((SIN(RADIANS(PARAMETERS!$D$8-D282)/2)*SIN(RADIANS(PARAMETERS!$D$8-D282)/2))+(COS(RADIANS(D282))*COS(RADIANS(PARAMETERS!$D$8))*SIN(RADIANS(PARAMETERS!$D$9-C282)/2)*SIN(RADIANS(PARAMETERS!$D$9-C282)/2))))*2*3958.756</f>
        <v>1663.2348749088965</v>
      </c>
      <c r="F282">
        <v>45.458599090576001</v>
      </c>
      <c r="G282">
        <v>63.206565856933999</v>
      </c>
      <c r="H282">
        <v>91.201995849609006</v>
      </c>
      <c r="I282">
        <v>117.07595062256</v>
      </c>
      <c r="J282">
        <v>148.36207580566</v>
      </c>
      <c r="K282" s="6">
        <f>IFERROR(EXP(TREND(LN($F$1:$J$1),LN(F282:J282),LN(Calculations!$B$3))),0)</f>
        <v>1.0491321082126974E-3</v>
      </c>
    </row>
    <row r="283" spans="1:11" x14ac:dyDescent="0.35">
      <c r="A283">
        <v>280</v>
      </c>
      <c r="B283" t="str">
        <f t="shared" si="4"/>
        <v>9-85</v>
      </c>
      <c r="C283">
        <v>-84.766211449759993</v>
      </c>
      <c r="D283">
        <v>9.3031563715294006</v>
      </c>
      <c r="E283">
        <f>ASIN(SQRT((SIN(RADIANS(PARAMETERS!$D$8-D283)/2)*SIN(RADIANS(PARAMETERS!$D$8-D283)/2))+(COS(RADIANS(D283))*COS(RADIANS(PARAMETERS!$D$8))*SIN(RADIANS(PARAMETERS!$D$9-C283)/2)*SIN(RADIANS(PARAMETERS!$D$9-C283)/2))))*2*3958.756</f>
        <v>1680.9231742776144</v>
      </c>
      <c r="F283">
        <v>45.081165313721002</v>
      </c>
      <c r="G283">
        <v>62.455947875977003</v>
      </c>
      <c r="H283">
        <v>89.843536376952997</v>
      </c>
      <c r="I283">
        <v>115.17597961426</v>
      </c>
      <c r="J283">
        <v>146.02668762207</v>
      </c>
      <c r="K283" s="6">
        <f>IFERROR(EXP(TREND(LN($F$1:$J$1),LN(F283:J283),LN(Calculations!$B$3))),0)</f>
        <v>1.0036384013767598E-3</v>
      </c>
    </row>
    <row r="284" spans="1:11" x14ac:dyDescent="0.35">
      <c r="A284">
        <v>281</v>
      </c>
      <c r="B284" t="str">
        <f t="shared" si="4"/>
        <v>9-85</v>
      </c>
      <c r="C284">
        <v>-85.037532784660996</v>
      </c>
      <c r="D284">
        <v>9.3031563715294006</v>
      </c>
      <c r="E284">
        <f>ASIN(SQRT((SIN(RADIANS(PARAMETERS!$D$8-D284)/2)*SIN(RADIANS(PARAMETERS!$D$8-D284)/2))+(COS(RADIANS(D284))*COS(RADIANS(PARAMETERS!$D$8))*SIN(RADIANS(PARAMETERS!$D$9-C284)/2)*SIN(RADIANS(PARAMETERS!$D$9-C284)/2))))*2*3958.756</f>
        <v>1698.6236303569797</v>
      </c>
      <c r="F284">
        <v>44.894939422607003</v>
      </c>
      <c r="G284">
        <v>61.953662872313998</v>
      </c>
      <c r="H284">
        <v>88.752182006835994</v>
      </c>
      <c r="I284">
        <v>113.54319763184</v>
      </c>
      <c r="J284">
        <v>143.91537475586</v>
      </c>
      <c r="K284" s="6">
        <f>IFERROR(EXP(TREND(LN($F$1:$J$1),LN(F284:J284),LN(Calculations!$B$3))),0)</f>
        <v>9.6290109132197662E-4</v>
      </c>
    </row>
    <row r="285" spans="1:11" x14ac:dyDescent="0.35">
      <c r="A285">
        <v>282</v>
      </c>
      <c r="B285" t="str">
        <f t="shared" si="4"/>
        <v>9-85.5</v>
      </c>
      <c r="C285">
        <v>-85.308854119562</v>
      </c>
      <c r="D285">
        <v>9.3031563715294006</v>
      </c>
      <c r="E285">
        <f>ASIN(SQRT((SIN(RADIANS(PARAMETERS!$D$8-D285)/2)*SIN(RADIANS(PARAMETERS!$D$8-D285)/2))+(COS(RADIANS(D285))*COS(RADIANS(PARAMETERS!$D$8))*SIN(RADIANS(PARAMETERS!$D$9-C285)/2)*SIN(RADIANS(PARAMETERS!$D$9-C285)/2))))*2*3958.756</f>
        <v>1716.3358473815158</v>
      </c>
      <c r="F285">
        <v>44.923690795897997</v>
      </c>
      <c r="G285">
        <v>61.80978012085</v>
      </c>
      <c r="H285">
        <v>88.065063476562997</v>
      </c>
      <c r="I285">
        <v>112.33291625977</v>
      </c>
      <c r="J285">
        <v>142.2188873291</v>
      </c>
      <c r="K285" s="6">
        <f>IFERROR(EXP(TREND(LN($F$1:$J$1),LN(F285:J285),LN(Calculations!$B$3))),0)</f>
        <v>9.3041982647549106E-4</v>
      </c>
    </row>
    <row r="286" spans="1:11" x14ac:dyDescent="0.35">
      <c r="A286">
        <v>283</v>
      </c>
      <c r="B286" t="str">
        <f t="shared" si="4"/>
        <v>9-85.5</v>
      </c>
      <c r="C286">
        <v>-85.580175454463003</v>
      </c>
      <c r="D286">
        <v>9.3031563715294006</v>
      </c>
      <c r="E286">
        <f>ASIN(SQRT((SIN(RADIANS(PARAMETERS!$D$8-D286)/2)*SIN(RADIANS(PARAMETERS!$D$8-D286)/2))+(COS(RADIANS(D286))*COS(RADIANS(PARAMETERS!$D$8))*SIN(RADIANS(PARAMETERS!$D$9-C286)/2)*SIN(RADIANS(PARAMETERS!$D$9-C286)/2))))*2*3958.756</f>
        <v>1734.0594452558485</v>
      </c>
      <c r="F286">
        <v>45.163890838622997</v>
      </c>
      <c r="G286">
        <v>62.015163421631001</v>
      </c>
      <c r="H286">
        <v>87.76099395752</v>
      </c>
      <c r="I286">
        <v>111.56698608398</v>
      </c>
      <c r="J286">
        <v>140.98231506348</v>
      </c>
      <c r="K286" s="6">
        <f>IFERROR(EXP(TREND(LN($F$1:$J$1),LN(F286:J286),LN(Calculations!$B$3))),0)</f>
        <v>9.0634577446061155E-4</v>
      </c>
    </row>
    <row r="287" spans="1:11" x14ac:dyDescent="0.35">
      <c r="A287">
        <v>284</v>
      </c>
      <c r="B287" t="str">
        <f t="shared" si="4"/>
        <v>9-86</v>
      </c>
      <c r="C287">
        <v>-85.851496789364006</v>
      </c>
      <c r="D287">
        <v>9.3031563715294006</v>
      </c>
      <c r="E287">
        <f>ASIN(SQRT((SIN(RADIANS(PARAMETERS!$D$8-D287)/2)*SIN(RADIANS(PARAMETERS!$D$8-D287)/2))+(COS(RADIANS(D287))*COS(RADIANS(PARAMETERS!$D$8))*SIN(RADIANS(PARAMETERS!$D$9-C287)/2)*SIN(RADIANS(PARAMETERS!$D$9-C287)/2))))*2*3958.756</f>
        <v>1751.7940587863106</v>
      </c>
      <c r="F287">
        <v>45.61092376709</v>
      </c>
      <c r="G287">
        <v>62.492256164551002</v>
      </c>
      <c r="H287">
        <v>87.77685546875</v>
      </c>
      <c r="I287">
        <v>111.2103729248</v>
      </c>
      <c r="J287">
        <v>140.16394042969</v>
      </c>
      <c r="K287" s="6">
        <f>IFERROR(EXP(TREND(LN($F$1:$J$1),LN(F287:J287),LN(Calculations!$B$3))),0)</f>
        <v>8.8939868654502516E-4</v>
      </c>
    </row>
    <row r="288" spans="1:11" x14ac:dyDescent="0.35">
      <c r="A288">
        <v>285</v>
      </c>
      <c r="B288" t="str">
        <f t="shared" si="4"/>
        <v>9-86</v>
      </c>
      <c r="C288">
        <v>-86.122818124264995</v>
      </c>
      <c r="D288">
        <v>9.3031563715294006</v>
      </c>
      <c r="E288">
        <f>ASIN(SQRT((SIN(RADIANS(PARAMETERS!$D$8-D288)/2)*SIN(RADIANS(PARAMETERS!$D$8-D288)/2))+(COS(RADIANS(D288))*COS(RADIANS(PARAMETERS!$D$8))*SIN(RADIANS(PARAMETERS!$D$9-C288)/2)*SIN(RADIANS(PARAMETERS!$D$9-C288)/2))))*2*3958.756</f>
        <v>1769.5393369564699</v>
      </c>
      <c r="F288">
        <v>46.230907440186002</v>
      </c>
      <c r="G288">
        <v>63.16446685791</v>
      </c>
      <c r="H288">
        <v>88.007209777832003</v>
      </c>
      <c r="I288">
        <v>111.09819030762</v>
      </c>
      <c r="J288">
        <v>139.56077575684</v>
      </c>
      <c r="K288" s="6">
        <f>IFERROR(EXP(TREND(LN($F$1:$J$1),LN(F288:J288),LN(Calculations!$B$3))),0)</f>
        <v>8.7580745752438148E-4</v>
      </c>
    </row>
    <row r="289" spans="1:11" x14ac:dyDescent="0.35">
      <c r="A289">
        <v>286</v>
      </c>
      <c r="B289" t="str">
        <f t="shared" si="4"/>
        <v>9-86.5</v>
      </c>
      <c r="C289">
        <v>-86.394139459165999</v>
      </c>
      <c r="D289">
        <v>9.3031563715294006</v>
      </c>
      <c r="E289">
        <f>ASIN(SQRT((SIN(RADIANS(PARAMETERS!$D$8-D289)/2)*SIN(RADIANS(PARAMETERS!$D$8-D289)/2))+(COS(RADIANS(D289))*COS(RADIANS(PARAMETERS!$D$8))*SIN(RADIANS(PARAMETERS!$D$9-C289)/2)*SIN(RADIANS(PARAMETERS!$D$9-C289)/2))))*2*3958.756</f>
        <v>1787.2949422437305</v>
      </c>
      <c r="F289">
        <v>47.049205780028998</v>
      </c>
      <c r="G289">
        <v>64.024307250977003</v>
      </c>
      <c r="H289">
        <v>88.440010070800994</v>
      </c>
      <c r="I289">
        <v>111.2105178833</v>
      </c>
      <c r="J289">
        <v>139.13360595703</v>
      </c>
      <c r="K289" s="6">
        <f>IFERROR(EXP(TREND(LN($F$1:$J$1),LN(F289:J289),LN(Calculations!$B$3))),0)</f>
        <v>8.6460539968933833E-4</v>
      </c>
    </row>
    <row r="290" spans="1:11" x14ac:dyDescent="0.35">
      <c r="A290">
        <v>287</v>
      </c>
      <c r="B290" t="str">
        <f t="shared" si="4"/>
        <v>9-86.5</v>
      </c>
      <c r="C290">
        <v>-86.665460794067002</v>
      </c>
      <c r="D290">
        <v>9.3031563715294006</v>
      </c>
      <c r="E290">
        <f>ASIN(SQRT((SIN(RADIANS(PARAMETERS!$D$8-D290)/2)*SIN(RADIANS(PARAMETERS!$D$8-D290)/2))+(COS(RADIANS(D290))*COS(RADIANS(PARAMETERS!$D$8))*SIN(RADIANS(PARAMETERS!$D$9-C290)/2)*SIN(RADIANS(PARAMETERS!$D$9-C290)/2))))*2*3958.756</f>
        <v>1805.0605499743465</v>
      </c>
      <c r="F290">
        <v>47.979423522948998</v>
      </c>
      <c r="G290">
        <v>64.965126037597997</v>
      </c>
      <c r="H290">
        <v>88.974159240722997</v>
      </c>
      <c r="I290">
        <v>111.41329956055</v>
      </c>
      <c r="J290">
        <v>138.73069763184</v>
      </c>
      <c r="K290" s="6">
        <f>IFERROR(EXP(TREND(LN($F$1:$J$1),LN(F290:J290),LN(Calculations!$B$3))),0)</f>
        <v>8.5354453864135052E-4</v>
      </c>
    </row>
    <row r="291" spans="1:11" x14ac:dyDescent="0.35">
      <c r="A291">
        <v>288</v>
      </c>
      <c r="B291" t="str">
        <f t="shared" si="4"/>
        <v>9-87</v>
      </c>
      <c r="C291">
        <v>-86.936782128968005</v>
      </c>
      <c r="D291">
        <v>9.3031563715294006</v>
      </c>
      <c r="E291">
        <f>ASIN(SQRT((SIN(RADIANS(PARAMETERS!$D$8-D291)/2)*SIN(RADIANS(PARAMETERS!$D$8-D291)/2))+(COS(RADIANS(D291))*COS(RADIANS(PARAMETERS!$D$8))*SIN(RADIANS(PARAMETERS!$D$9-C291)/2)*SIN(RADIANS(PARAMETERS!$D$9-C291)/2))))*2*3958.756</f>
        <v>1822.8358477144197</v>
      </c>
      <c r="F291">
        <v>49.121784210205</v>
      </c>
      <c r="G291">
        <v>66.127296447754006</v>
      </c>
      <c r="H291">
        <v>89.866600036620994</v>
      </c>
      <c r="I291">
        <v>112.07894134521</v>
      </c>
      <c r="J291">
        <v>138.80847167969</v>
      </c>
      <c r="K291" s="6">
        <f>IFERROR(EXP(TREND(LN($F$1:$J$1),LN(F291:J291),LN(Calculations!$B$3))),0)</f>
        <v>8.5133844270868198E-4</v>
      </c>
    </row>
    <row r="292" spans="1:11" x14ac:dyDescent="0.35">
      <c r="A292">
        <v>289</v>
      </c>
      <c r="B292" t="str">
        <f t="shared" si="4"/>
        <v>9-87</v>
      </c>
      <c r="C292">
        <v>-87.208103463868994</v>
      </c>
      <c r="D292">
        <v>9.3031563715294006</v>
      </c>
      <c r="E292">
        <f>ASIN(SQRT((SIN(RADIANS(PARAMETERS!$D$8-D292)/2)*SIN(RADIANS(PARAMETERS!$D$8-D292)/2))+(COS(RADIANS(D292))*COS(RADIANS(PARAMETERS!$D$8))*SIN(RADIANS(PARAMETERS!$D$9-C292)/2)*SIN(RADIANS(PARAMETERS!$D$9-C292)/2))))*2*3958.756</f>
        <v>1840.6205346945769</v>
      </c>
      <c r="F292">
        <v>50.558155059813998</v>
      </c>
      <c r="G292">
        <v>67.601173400879006</v>
      </c>
      <c r="H292">
        <v>91.215461730957003</v>
      </c>
      <c r="I292">
        <v>113.29383087158</v>
      </c>
      <c r="J292">
        <v>139.45207214355</v>
      </c>
      <c r="K292" s="6">
        <f>IFERROR(EXP(TREND(LN($F$1:$J$1),LN(F292:J292),LN(Calculations!$B$3))),0)</f>
        <v>8.5988555427404226E-4</v>
      </c>
    </row>
    <row r="293" spans="1:11" x14ac:dyDescent="0.35">
      <c r="A293">
        <v>290</v>
      </c>
      <c r="B293" t="str">
        <f t="shared" si="4"/>
        <v>9-87.5</v>
      </c>
      <c r="C293">
        <v>-87.479424798769998</v>
      </c>
      <c r="D293">
        <v>9.3031563715294006</v>
      </c>
      <c r="E293">
        <f>ASIN(SQRT((SIN(RADIANS(PARAMETERS!$D$8-D293)/2)*SIN(RADIANS(PARAMETERS!$D$8-D293)/2))+(COS(RADIANS(D293))*COS(RADIANS(PARAMETERS!$D$8))*SIN(RADIANS(PARAMETERS!$D$9-C293)/2)*SIN(RADIANS(PARAMETERS!$D$9-C293)/2))))*2*3958.756</f>
        <v>1858.4143212662266</v>
      </c>
      <c r="F293">
        <v>52.241394042968999</v>
      </c>
      <c r="G293">
        <v>69.340919494629006</v>
      </c>
      <c r="H293">
        <v>92.935134887695</v>
      </c>
      <c r="I293">
        <v>114.93816375732</v>
      </c>
      <c r="J293">
        <v>140.57856750488</v>
      </c>
      <c r="K293" s="6">
        <f>IFERROR(EXP(TREND(LN($F$1:$J$1),LN(F293:J293),LN(Calculations!$B$3))),0)</f>
        <v>8.781434387022455E-4</v>
      </c>
    </row>
    <row r="294" spans="1:11" x14ac:dyDescent="0.35">
      <c r="A294">
        <v>291</v>
      </c>
      <c r="B294" t="str">
        <f t="shared" si="4"/>
        <v>9-88</v>
      </c>
      <c r="C294">
        <v>-87.750746133671001</v>
      </c>
      <c r="D294">
        <v>9.3031563715294006</v>
      </c>
      <c r="E294">
        <f>ASIN(SQRT((SIN(RADIANS(PARAMETERS!$D$8-D294)/2)*SIN(RADIANS(PARAMETERS!$D$8-D294)/2))+(COS(RADIANS(D294))*COS(RADIANS(PARAMETERS!$D$8))*SIN(RADIANS(PARAMETERS!$D$9-C294)/2)*SIN(RADIANS(PARAMETERS!$D$9-C294)/2))))*2*3958.756</f>
        <v>1876.2169283873986</v>
      </c>
      <c r="F294">
        <v>54.063758850097997</v>
      </c>
      <c r="G294">
        <v>71.224258422852003</v>
      </c>
      <c r="H294">
        <v>94.829864501952997</v>
      </c>
      <c r="I294">
        <v>116.78271484375</v>
      </c>
      <c r="J294">
        <v>141.96362304688</v>
      </c>
      <c r="K294" s="6">
        <f>IFERROR(EXP(TREND(LN($F$1:$J$1),LN(F294:J294),LN(Calculations!$B$3))),0)</f>
        <v>9.023402146429569E-4</v>
      </c>
    </row>
    <row r="295" spans="1:11" x14ac:dyDescent="0.35">
      <c r="A295">
        <v>292</v>
      </c>
      <c r="B295" t="str">
        <f t="shared" si="4"/>
        <v>9-88</v>
      </c>
      <c r="C295">
        <v>-88.022067468572004</v>
      </c>
      <c r="D295">
        <v>9.3031563715294006</v>
      </c>
      <c r="E295">
        <f>ASIN(SQRT((SIN(RADIANS(PARAMETERS!$D$8-D295)/2)*SIN(RADIANS(PARAMETERS!$D$8-D295)/2))+(COS(RADIANS(D295))*COS(RADIANS(PARAMETERS!$D$8))*SIN(RADIANS(PARAMETERS!$D$9-C295)/2)*SIN(RADIANS(PARAMETERS!$D$9-C295)/2))))*2*3958.756</f>
        <v>1894.0280871363618</v>
      </c>
      <c r="F295">
        <v>56.059539794922003</v>
      </c>
      <c r="G295">
        <v>73.271331787109006</v>
      </c>
      <c r="H295">
        <v>96.90389251709</v>
      </c>
      <c r="I295">
        <v>118.8217086792</v>
      </c>
      <c r="J295">
        <v>143.60255432129</v>
      </c>
      <c r="K295" s="6">
        <f>IFERROR(EXP(TREND(LN($F$1:$J$1),LN(F295:J295),LN(Calculations!$B$3))),0)</f>
        <v>9.327200998126943E-4</v>
      </c>
    </row>
    <row r="296" spans="1:11" x14ac:dyDescent="0.35">
      <c r="A296">
        <v>293</v>
      </c>
      <c r="B296" t="str">
        <f t="shared" si="4"/>
        <v>9-88.5</v>
      </c>
      <c r="C296">
        <v>-88.293388803472993</v>
      </c>
      <c r="D296">
        <v>9.3031563715294006</v>
      </c>
      <c r="E296">
        <f>ASIN(SQRT((SIN(RADIANS(PARAMETERS!$D$8-D296)/2)*SIN(RADIANS(PARAMETERS!$D$8-D296)/2))+(COS(RADIANS(D296))*COS(RADIANS(PARAMETERS!$D$8))*SIN(RADIANS(PARAMETERS!$D$9-C296)/2)*SIN(RADIANS(PARAMETERS!$D$9-C296)/2))))*2*3958.756</f>
        <v>1911.8475382512845</v>
      </c>
      <c r="F296">
        <v>58.258243560791001</v>
      </c>
      <c r="G296">
        <v>75.50666809082</v>
      </c>
      <c r="H296">
        <v>99.183372497559006</v>
      </c>
      <c r="I296">
        <v>121.07160949707</v>
      </c>
      <c r="J296">
        <v>145.50274658203</v>
      </c>
      <c r="K296" s="6">
        <f>IFERROR(EXP(TREND(LN($F$1:$J$1),LN(F296:J296),LN(Calculations!$B$3))),0)</f>
        <v>9.70365233870113E-4</v>
      </c>
    </row>
    <row r="297" spans="1:11" x14ac:dyDescent="0.35">
      <c r="A297">
        <v>294</v>
      </c>
      <c r="B297" t="str">
        <f t="shared" si="4"/>
        <v>9-88.5</v>
      </c>
      <c r="C297">
        <v>-88.564710138373997</v>
      </c>
      <c r="D297">
        <v>9.3031563715294006</v>
      </c>
      <c r="E297">
        <f>ASIN(SQRT((SIN(RADIANS(PARAMETERS!$D$8-D297)/2)*SIN(RADIANS(PARAMETERS!$D$8-D297)/2))+(COS(RADIANS(D297))*COS(RADIANS(PARAMETERS!$D$8))*SIN(RADIANS(PARAMETERS!$D$9-C297)/2)*SIN(RADIANS(PARAMETERS!$D$9-C297)/2))))*2*3958.756</f>
        <v>1929.6750316943728</v>
      </c>
      <c r="F297">
        <v>60.580501556396001</v>
      </c>
      <c r="G297">
        <v>77.829612731934006</v>
      </c>
      <c r="H297">
        <v>101.57106781006</v>
      </c>
      <c r="I297">
        <v>123.44753265381</v>
      </c>
      <c r="J297">
        <v>147.57443237305</v>
      </c>
      <c r="K297" s="6">
        <f>IFERROR(EXP(TREND(LN($F$1:$J$1),LN(F297:J297),LN(Calculations!$B$3))),0)</f>
        <v>1.0145406954396342E-3</v>
      </c>
    </row>
    <row r="298" spans="1:11" x14ac:dyDescent="0.35">
      <c r="A298">
        <v>295</v>
      </c>
      <c r="B298" t="str">
        <f t="shared" si="4"/>
        <v>9-89</v>
      </c>
      <c r="C298">
        <v>-88.836031473275</v>
      </c>
      <c r="D298">
        <v>9.3031563715294006</v>
      </c>
      <c r="E298">
        <f>ASIN(SQRT((SIN(RADIANS(PARAMETERS!$D$8-D298)/2)*SIN(RADIANS(PARAMETERS!$D$8-D298)/2))+(COS(RADIANS(D298))*COS(RADIANS(PARAMETERS!$D$8))*SIN(RADIANS(PARAMETERS!$D$9-C298)/2)*SIN(RADIANS(PARAMETERS!$D$9-C298)/2))))*2*3958.756</f>
        <v>1947.5103262389746</v>
      </c>
      <c r="F298">
        <v>62.988273620605</v>
      </c>
      <c r="G298">
        <v>80.138023376465</v>
      </c>
      <c r="H298">
        <v>103.9945602417</v>
      </c>
      <c r="I298">
        <v>125.87062072754</v>
      </c>
      <c r="J298">
        <v>149.73927307129</v>
      </c>
      <c r="K298" s="6">
        <f>IFERROR(EXP(TREND(LN($F$1:$J$1),LN(F298:J298),LN(Calculations!$B$3))),0)</f>
        <v>1.0640027323157021E-3</v>
      </c>
    </row>
    <row r="299" spans="1:11" x14ac:dyDescent="0.35">
      <c r="A299">
        <v>296</v>
      </c>
      <c r="B299" t="str">
        <f t="shared" si="4"/>
        <v>9-89</v>
      </c>
      <c r="C299">
        <v>-89.107352808176003</v>
      </c>
      <c r="D299">
        <v>9.3031563715294006</v>
      </c>
      <c r="E299">
        <f>ASIN(SQRT((SIN(RADIANS(PARAMETERS!$D$8-D299)/2)*SIN(RADIANS(PARAMETERS!$D$8-D299)/2))+(COS(RADIANS(D299))*COS(RADIANS(PARAMETERS!$D$8))*SIN(RADIANS(PARAMETERS!$D$9-C299)/2)*SIN(RADIANS(PARAMETERS!$D$9-C299)/2))))*2*3958.756</f>
        <v>1965.3531890782906</v>
      </c>
      <c r="F299">
        <v>65.471542358397997</v>
      </c>
      <c r="G299">
        <v>82.433647155762003</v>
      </c>
      <c r="H299">
        <v>106.48523712158</v>
      </c>
      <c r="I299">
        <v>128.36669921875</v>
      </c>
      <c r="J299">
        <v>152.01547241211</v>
      </c>
      <c r="K299" s="6">
        <f>IFERROR(EXP(TREND(LN($F$1:$J$1),LN(F299:J299),LN(Calculations!$B$3))),0)</f>
        <v>1.1204683733013916E-3</v>
      </c>
    </row>
    <row r="300" spans="1:11" x14ac:dyDescent="0.35">
      <c r="A300">
        <v>297</v>
      </c>
      <c r="B300" t="str">
        <f t="shared" si="4"/>
        <v>9-89.5</v>
      </c>
      <c r="C300">
        <v>-89.378674143077006</v>
      </c>
      <c r="D300">
        <v>9.3031563715294006</v>
      </c>
      <c r="E300">
        <f>ASIN(SQRT((SIN(RADIANS(PARAMETERS!$D$8-D300)/2)*SIN(RADIANS(PARAMETERS!$D$8-D300)/2))+(COS(RADIANS(D300))*COS(RADIANS(PARAMETERS!$D$8))*SIN(RADIANS(PARAMETERS!$D$9-C300)/2)*SIN(RADIANS(PARAMETERS!$D$9-C300)/2))))*2*3958.756</f>
        <v>1983.2033954543997</v>
      </c>
      <c r="F300">
        <v>68.008155822754006</v>
      </c>
      <c r="G300">
        <v>84.767799377440994</v>
      </c>
      <c r="H300">
        <v>109.07855987549</v>
      </c>
      <c r="I300">
        <v>130.97929382324</v>
      </c>
      <c r="J300">
        <v>154.46299743652</v>
      </c>
      <c r="K300" s="6">
        <f>IFERROR(EXP(TREND(LN($F$1:$J$1),LN(F300:J300),LN(Calculations!$B$3))),0)</f>
        <v>1.1869834637609523E-3</v>
      </c>
    </row>
    <row r="301" spans="1:11" x14ac:dyDescent="0.35">
      <c r="A301">
        <v>298</v>
      </c>
      <c r="B301" t="str">
        <f t="shared" si="4"/>
        <v>9-89.5</v>
      </c>
      <c r="C301">
        <v>-89.649995477977996</v>
      </c>
      <c r="D301">
        <v>9.3031563715294006</v>
      </c>
      <c r="E301">
        <f>ASIN(SQRT((SIN(RADIANS(PARAMETERS!$D$8-D301)/2)*SIN(RADIANS(PARAMETERS!$D$8-D301)/2))+(COS(RADIANS(D301))*COS(RADIANS(PARAMETERS!$D$8))*SIN(RADIANS(PARAMETERS!$D$9-C301)/2)*SIN(RADIANS(PARAMETERS!$D$9-C301)/2))))*2*3958.756</f>
        <v>2001.0607283063796</v>
      </c>
      <c r="F301">
        <v>70.459259033202997</v>
      </c>
      <c r="G301">
        <v>87.039939880370994</v>
      </c>
      <c r="H301">
        <v>111.61625671387</v>
      </c>
      <c r="I301">
        <v>133.52963256836</v>
      </c>
      <c r="J301">
        <v>156.87294006348</v>
      </c>
      <c r="K301" s="6">
        <f>IFERROR(EXP(TREND(LN($F$1:$J$1),LN(F301:J301),LN(Calculations!$B$3))),0)</f>
        <v>1.2589901172852366E-3</v>
      </c>
    </row>
    <row r="302" spans="1:11" x14ac:dyDescent="0.35">
      <c r="A302">
        <v>299</v>
      </c>
      <c r="B302" t="str">
        <f t="shared" si="4"/>
        <v>9-90</v>
      </c>
      <c r="C302">
        <v>-89.921316812878999</v>
      </c>
      <c r="D302">
        <v>9.3031563715294006</v>
      </c>
      <c r="E302">
        <f>ASIN(SQRT((SIN(RADIANS(PARAMETERS!$D$8-D302)/2)*SIN(RADIANS(PARAMETERS!$D$8-D302)/2))+(COS(RADIANS(D302))*COS(RADIANS(PARAMETERS!$D$8))*SIN(RADIANS(PARAMETERS!$D$9-C302)/2)*SIN(RADIANS(PARAMETERS!$D$9-C302)/2))))*2*3958.756</f>
        <v>2018.924977936415</v>
      </c>
      <c r="F302">
        <v>72.792205810547003</v>
      </c>
      <c r="G302">
        <v>89.255531311035</v>
      </c>
      <c r="H302">
        <v>114.10460662842</v>
      </c>
      <c r="I302">
        <v>136.01664733887</v>
      </c>
      <c r="J302">
        <v>159.26109313965</v>
      </c>
      <c r="K302" s="6">
        <f>IFERROR(EXP(TREND(LN($F$1:$J$1),LN(F302:J302),LN(Calculations!$B$3))),0)</f>
        <v>1.3371746192219788E-3</v>
      </c>
    </row>
    <row r="303" spans="1:11" x14ac:dyDescent="0.35">
      <c r="A303">
        <v>300</v>
      </c>
      <c r="B303" t="str">
        <f t="shared" si="4"/>
        <v>9-90</v>
      </c>
      <c r="C303">
        <v>-90.192638147780002</v>
      </c>
      <c r="D303">
        <v>9.3031563715294006</v>
      </c>
      <c r="E303">
        <f>ASIN(SQRT((SIN(RADIANS(PARAMETERS!$D$8-D303)/2)*SIN(RADIANS(PARAMETERS!$D$8-D303)/2))+(COS(RADIANS(D303))*COS(RADIANS(PARAMETERS!$D$8))*SIN(RADIANS(PARAMETERS!$D$9-C303)/2)*SIN(RADIANS(PARAMETERS!$D$9-C303)/2))))*2*3958.756</f>
        <v>2036.7959416928359</v>
      </c>
      <c r="F303">
        <v>75.084579467772997</v>
      </c>
      <c r="G303">
        <v>91.531105041504006</v>
      </c>
      <c r="H303">
        <v>116.67138671875</v>
      </c>
      <c r="I303">
        <v>138.60372924805</v>
      </c>
      <c r="J303">
        <v>161.84544372559</v>
      </c>
      <c r="K303" s="6">
        <f>IFERROR(EXP(TREND(LN($F$1:$J$1),LN(F303:J303),LN(Calculations!$B$3))),0)</f>
        <v>1.4285104169634117E-3</v>
      </c>
    </row>
    <row r="304" spans="1:11" x14ac:dyDescent="0.35">
      <c r="A304">
        <v>301</v>
      </c>
      <c r="B304" t="str">
        <f t="shared" si="4"/>
        <v>9-90.5</v>
      </c>
      <c r="C304">
        <v>-90.463959482681005</v>
      </c>
      <c r="D304">
        <v>9.3031563715294006</v>
      </c>
      <c r="E304">
        <f>ASIN(SQRT((SIN(RADIANS(PARAMETERS!$D$8-D304)/2)*SIN(RADIANS(PARAMETERS!$D$8-D304)/2))+(COS(RADIANS(D304))*COS(RADIANS(PARAMETERS!$D$8))*SIN(RADIANS(PARAMETERS!$D$9-C304)/2)*SIN(RADIANS(PARAMETERS!$D$9-C304)/2))))*2*3958.756</f>
        <v>2054.6734236691032</v>
      </c>
      <c r="F304">
        <v>77.30135345459</v>
      </c>
      <c r="G304">
        <v>93.830757141112997</v>
      </c>
      <c r="H304">
        <v>119.28938293457</v>
      </c>
      <c r="I304">
        <v>141.27285766602</v>
      </c>
      <c r="J304">
        <v>164.61793518066</v>
      </c>
      <c r="K304" s="6">
        <f>IFERROR(EXP(TREND(LN($F$1:$J$1),LN(F304:J304),LN(Calculations!$B$3))),0)</f>
        <v>1.5336849604673847E-3</v>
      </c>
    </row>
    <row r="305" spans="1:11" x14ac:dyDescent="0.35">
      <c r="A305">
        <v>302</v>
      </c>
      <c r="B305" t="str">
        <f t="shared" si="4"/>
        <v>9-90.5</v>
      </c>
      <c r="C305">
        <v>-90.735280817581994</v>
      </c>
      <c r="D305">
        <v>9.3031563715294006</v>
      </c>
      <c r="E305">
        <f>ASIN(SQRT((SIN(RADIANS(PARAMETERS!$D$8-D305)/2)*SIN(RADIANS(PARAMETERS!$D$8-D305)/2))+(COS(RADIANS(D305))*COS(RADIANS(PARAMETERS!$D$8))*SIN(RADIANS(PARAMETERS!$D$9-C305)/2)*SIN(RADIANS(PARAMETERS!$D$9-C305)/2))))*2*3958.756</f>
        <v>2072.5572344178277</v>
      </c>
      <c r="F305">
        <v>79.384696960449006</v>
      </c>
      <c r="G305">
        <v>96.109909057617003</v>
      </c>
      <c r="H305">
        <v>121.92985534668</v>
      </c>
      <c r="I305">
        <v>144.01692199707</v>
      </c>
      <c r="J305">
        <v>167.55822753906</v>
      </c>
      <c r="K305" s="6">
        <f>IFERROR(EXP(TREND(LN($F$1:$J$1),LN(F305:J305),LN(Calculations!$B$3))),0)</f>
        <v>1.6530795239265881E-3</v>
      </c>
    </row>
    <row r="306" spans="1:11" x14ac:dyDescent="0.35">
      <c r="A306">
        <v>303</v>
      </c>
      <c r="B306" t="str">
        <f t="shared" si="4"/>
        <v>10-50</v>
      </c>
      <c r="C306">
        <v>-50.037080582435998</v>
      </c>
      <c r="D306">
        <v>9.5744777064303008</v>
      </c>
      <c r="E306">
        <f>ASIN(SQRT((SIN(RADIANS(PARAMETERS!$D$8-D306)/2)*SIN(RADIANS(PARAMETERS!$D$8-D306)/2))+(COS(RADIANS(D306))*COS(RADIANS(PARAMETERS!$D$8))*SIN(RADIANS(PARAMETERS!$D$9-C306)/2)*SIN(RADIANS(PARAMETERS!$D$9-C306)/2))))*2*3958.756</f>
        <v>821.16147954071926</v>
      </c>
      <c r="F306">
        <v>68.79615020752</v>
      </c>
      <c r="G306">
        <v>90.504272460937997</v>
      </c>
      <c r="H306">
        <v>125.07872772217</v>
      </c>
      <c r="I306">
        <v>153.58958435059</v>
      </c>
      <c r="J306">
        <v>183.1979675293</v>
      </c>
      <c r="K306" s="6">
        <f>IFERROR(EXP(TREND(LN($F$1:$J$1),LN(F306:J306),LN(Calculations!$B$3))),0)</f>
        <v>2.0603040739399633E-3</v>
      </c>
    </row>
    <row r="307" spans="1:11" x14ac:dyDescent="0.35">
      <c r="A307">
        <v>304</v>
      </c>
      <c r="B307" t="str">
        <f t="shared" si="4"/>
        <v>10-50.5</v>
      </c>
      <c r="C307">
        <v>-50.308401917337001</v>
      </c>
      <c r="D307">
        <v>9.5744777064303008</v>
      </c>
      <c r="E307">
        <f>ASIN(SQRT((SIN(RADIANS(PARAMETERS!$D$8-D307)/2)*SIN(RADIANS(PARAMETERS!$D$8-D307)/2))+(COS(RADIANS(D307))*COS(RADIANS(PARAMETERS!$D$8))*SIN(RADIANS(PARAMETERS!$D$9-C307)/2)*SIN(RADIANS(PARAMETERS!$D$9-C307)/2))))*2*3958.756</f>
        <v>805.29088441755766</v>
      </c>
      <c r="F307">
        <v>68.591835021972997</v>
      </c>
      <c r="G307">
        <v>90.250625610352003</v>
      </c>
      <c r="H307">
        <v>124.7921295166</v>
      </c>
      <c r="I307">
        <v>153.36878967285</v>
      </c>
      <c r="J307">
        <v>183.08160400391</v>
      </c>
      <c r="K307" s="6">
        <f>IFERROR(EXP(TREND(LN($F$1:$J$1),LN(F307:J307),LN(Calculations!$B$3))),0)</f>
        <v>2.0512123333733616E-3</v>
      </c>
    </row>
    <row r="308" spans="1:11" x14ac:dyDescent="0.35">
      <c r="A308">
        <v>305</v>
      </c>
      <c r="B308" t="str">
        <f t="shared" si="4"/>
        <v>10-50.5</v>
      </c>
      <c r="C308">
        <v>-50.579723252237997</v>
      </c>
      <c r="D308">
        <v>9.5744777064303008</v>
      </c>
      <c r="E308">
        <f>ASIN(SQRT((SIN(RADIANS(PARAMETERS!$D$8-D308)/2)*SIN(RADIANS(PARAMETERS!$D$8-D308)/2))+(COS(RADIANS(D308))*COS(RADIANS(PARAMETERS!$D$8))*SIN(RADIANS(PARAMETERS!$D$9-C308)/2)*SIN(RADIANS(PARAMETERS!$D$9-C308)/2))))*2*3958.756</f>
        <v>789.52479184676054</v>
      </c>
      <c r="F308">
        <v>68.389770507812997</v>
      </c>
      <c r="G308">
        <v>89.99324798584</v>
      </c>
      <c r="H308">
        <v>124.50646972656</v>
      </c>
      <c r="I308">
        <v>153.16206359863</v>
      </c>
      <c r="J308">
        <v>182.98506164551</v>
      </c>
      <c r="K308" s="6">
        <f>IFERROR(EXP(TREND(LN($F$1:$J$1),LN(F308:J308),LN(Calculations!$B$3))),0)</f>
        <v>2.0425883335283188E-3</v>
      </c>
    </row>
    <row r="309" spans="1:11" x14ac:dyDescent="0.35">
      <c r="A309">
        <v>306</v>
      </c>
      <c r="B309" t="str">
        <f t="shared" si="4"/>
        <v>10-51</v>
      </c>
      <c r="C309">
        <v>-50.851044587139</v>
      </c>
      <c r="D309">
        <v>9.5744777064303008</v>
      </c>
      <c r="E309">
        <f>ASIN(SQRT((SIN(RADIANS(PARAMETERS!$D$8-D309)/2)*SIN(RADIANS(PARAMETERS!$D$8-D309)/2))+(COS(RADIANS(D309))*COS(RADIANS(PARAMETERS!$D$8))*SIN(RADIANS(PARAMETERS!$D$9-C309)/2)*SIN(RADIANS(PARAMETERS!$D$9-C309)/2))))*2*3958.756</f>
        <v>773.86960639476479</v>
      </c>
      <c r="F309">
        <v>68.198547363280994</v>
      </c>
      <c r="G309">
        <v>89.749153137207003</v>
      </c>
      <c r="H309">
        <v>124.24604797363</v>
      </c>
      <c r="I309">
        <v>152.99363708496</v>
      </c>
      <c r="J309">
        <v>182.93739318848</v>
      </c>
      <c r="K309" s="6">
        <f>IFERROR(EXP(TREND(LN($F$1:$J$1),LN(F309:J309),LN(Calculations!$B$3))),0)</f>
        <v>2.0354773124838595E-3</v>
      </c>
    </row>
    <row r="310" spans="1:11" x14ac:dyDescent="0.35">
      <c r="A310">
        <v>307</v>
      </c>
      <c r="B310" t="str">
        <f t="shared" si="4"/>
        <v>10-51</v>
      </c>
      <c r="C310">
        <v>-51.122365922039997</v>
      </c>
      <c r="D310">
        <v>9.5744777064303008</v>
      </c>
      <c r="E310">
        <f>ASIN(SQRT((SIN(RADIANS(PARAMETERS!$D$8-D310)/2)*SIN(RADIANS(PARAMETERS!$D$8-D310)/2))+(COS(RADIANS(D310))*COS(RADIANS(PARAMETERS!$D$8))*SIN(RADIANS(PARAMETERS!$D$9-C310)/2)*SIN(RADIANS(PARAMETERS!$D$9-C310)/2))))*2*3958.756</f>
        <v>758.33221416908498</v>
      </c>
      <c r="F310">
        <v>68.030517578125</v>
      </c>
      <c r="G310">
        <v>89.538414001465</v>
      </c>
      <c r="H310">
        <v>124.0359954834</v>
      </c>
      <c r="I310">
        <v>152.88827514648</v>
      </c>
      <c r="J310">
        <v>182.97004699707</v>
      </c>
      <c r="K310" s="6">
        <f>IFERROR(EXP(TREND(LN($F$1:$J$1),LN(F310:J310),LN(Calculations!$B$3))),0)</f>
        <v>2.0309639001098389E-3</v>
      </c>
    </row>
    <row r="311" spans="1:11" x14ac:dyDescent="0.35">
      <c r="A311">
        <v>308</v>
      </c>
      <c r="B311" t="str">
        <f t="shared" si="4"/>
        <v>10-51.5</v>
      </c>
      <c r="C311">
        <v>-51.393687256941</v>
      </c>
      <c r="D311">
        <v>9.5744777064303008</v>
      </c>
      <c r="E311">
        <f>ASIN(SQRT((SIN(RADIANS(PARAMETERS!$D$8-D311)/2)*SIN(RADIANS(PARAMETERS!$D$8-D311)/2))+(COS(RADIANS(D311))*COS(RADIANS(PARAMETERS!$D$8))*SIN(RADIANS(PARAMETERS!$D$9-C311)/2)*SIN(RADIANS(PARAMETERS!$D$9-C311)/2))))*2*3958.756</f>
        <v>742.92002293441124</v>
      </c>
      <c r="F311">
        <v>67.879920959472997</v>
      </c>
      <c r="G311">
        <v>89.354637145995994</v>
      </c>
      <c r="H311">
        <v>123.85223388672</v>
      </c>
      <c r="I311">
        <v>152.80097961426</v>
      </c>
      <c r="J311">
        <v>183.01187133789</v>
      </c>
      <c r="K311" s="6">
        <f>IFERROR(EXP(TREND(LN($F$1:$J$1),LN(F311:J311),LN(Calculations!$B$3))),0)</f>
        <v>2.0272733068559586E-3</v>
      </c>
    </row>
    <row r="312" spans="1:11" x14ac:dyDescent="0.35">
      <c r="A312">
        <v>309</v>
      </c>
      <c r="B312" t="str">
        <f t="shared" si="4"/>
        <v>10-51.5</v>
      </c>
      <c r="C312">
        <v>-51.665008591842003</v>
      </c>
      <c r="D312">
        <v>9.5744777064303008</v>
      </c>
      <c r="E312">
        <f>ASIN(SQRT((SIN(RADIANS(PARAMETERS!$D$8-D312)/2)*SIN(RADIANS(PARAMETERS!$D$8-D312)/2))+(COS(RADIANS(D312))*COS(RADIANS(PARAMETERS!$D$8))*SIN(RADIANS(PARAMETERS!$D$9-C312)/2)*SIN(RADIANS(PARAMETERS!$D$9-C312)/2))))*2*3958.756</f>
        <v>727.64100541312916</v>
      </c>
      <c r="F312">
        <v>67.765785217285</v>
      </c>
      <c r="G312">
        <v>89.225151062012003</v>
      </c>
      <c r="H312">
        <v>123.72273254395</v>
      </c>
      <c r="I312">
        <v>152.75762939453</v>
      </c>
      <c r="J312">
        <v>183.08520507813</v>
      </c>
      <c r="K312" s="6">
        <f>IFERROR(EXP(TREND(LN($F$1:$J$1),LN(F312:J312),LN(Calculations!$B$3))),0)</f>
        <v>2.0254628455710151E-3</v>
      </c>
    </row>
    <row r="313" spans="1:11" x14ac:dyDescent="0.35">
      <c r="A313">
        <v>310</v>
      </c>
      <c r="B313" t="str">
        <f t="shared" si="4"/>
        <v>10-52</v>
      </c>
      <c r="C313">
        <v>-51.936329926742999</v>
      </c>
      <c r="D313">
        <v>9.5744777064303008</v>
      </c>
      <c r="E313">
        <f>ASIN(SQRT((SIN(RADIANS(PARAMETERS!$D$8-D313)/2)*SIN(RADIANS(PARAMETERS!$D$8-D313)/2))+(COS(RADIANS(D313))*COS(RADIANS(PARAMETERS!$D$8))*SIN(RADIANS(PARAMETERS!$D$9-C313)/2)*SIN(RADIANS(PARAMETERS!$D$9-C313)/2))))*2*3958.756</f>
        <v>712.50374590219212</v>
      </c>
      <c r="F313">
        <v>67.708297729492003</v>
      </c>
      <c r="G313">
        <v>89.172546386719006</v>
      </c>
      <c r="H313">
        <v>123.67247772217</v>
      </c>
      <c r="I313">
        <v>152.78446960449</v>
      </c>
      <c r="J313">
        <v>183.21551513672</v>
      </c>
      <c r="K313" s="6">
        <f>IFERROR(EXP(TREND(LN($F$1:$J$1),LN(F313:J313),LN(Calculations!$B$3))),0)</f>
        <v>2.0265560812366768E-3</v>
      </c>
    </row>
    <row r="314" spans="1:11" x14ac:dyDescent="0.35">
      <c r="A314">
        <v>311</v>
      </c>
      <c r="B314" t="str">
        <f t="shared" si="4"/>
        <v>10-52</v>
      </c>
      <c r="C314">
        <v>-52.207651261644003</v>
      </c>
      <c r="D314">
        <v>9.5744777064303008</v>
      </c>
      <c r="E314">
        <f>ASIN(SQRT((SIN(RADIANS(PARAMETERS!$D$8-D314)/2)*SIN(RADIANS(PARAMETERS!$D$8-D314)/2))+(COS(RADIANS(D314))*COS(RADIANS(PARAMETERS!$D$8))*SIN(RADIANS(PARAMETERS!$D$9-C314)/2)*SIN(RADIANS(PARAMETERS!$D$9-C314)/2))))*2*3958.756</f>
        <v>697.51749030101291</v>
      </c>
      <c r="F314">
        <v>67.69376373291</v>
      </c>
      <c r="G314">
        <v>89.168006896972997</v>
      </c>
      <c r="H314">
        <v>123.68056488037</v>
      </c>
      <c r="I314">
        <v>152.86930847168</v>
      </c>
      <c r="J314">
        <v>183.38893127441</v>
      </c>
      <c r="K314" s="6">
        <f>IFERROR(EXP(TREND(LN($F$1:$J$1),LN(F314:J314),LN(Calculations!$B$3))),0)</f>
        <v>2.0298117277885879E-3</v>
      </c>
    </row>
    <row r="315" spans="1:11" x14ac:dyDescent="0.35">
      <c r="A315">
        <v>312</v>
      </c>
      <c r="B315" t="str">
        <f t="shared" si="4"/>
        <v>10-52.5</v>
      </c>
      <c r="C315">
        <v>-52.478972596544999</v>
      </c>
      <c r="D315">
        <v>9.5744777064303008</v>
      </c>
      <c r="E315">
        <f>ASIN(SQRT((SIN(RADIANS(PARAMETERS!$D$8-D315)/2)*SIN(RADIANS(PARAMETERS!$D$8-D315)/2))+(COS(RADIANS(D315))*COS(RADIANS(PARAMETERS!$D$8))*SIN(RADIANS(PARAMETERS!$D$9-C315)/2)*SIN(RADIANS(PARAMETERS!$D$9-C315)/2))))*2*3958.756</f>
        <v>682.69219959114514</v>
      </c>
      <c r="F315">
        <v>67.737457275390994</v>
      </c>
      <c r="G315">
        <v>89.218414306640994</v>
      </c>
      <c r="H315">
        <v>123.74959564209</v>
      </c>
      <c r="I315">
        <v>153.01377868652</v>
      </c>
      <c r="J315">
        <v>183.61376953125</v>
      </c>
      <c r="K315" s="6">
        <f>IFERROR(EXP(TREND(LN($F$1:$J$1),LN(F315:J315),LN(Calculations!$B$3))),0)</f>
        <v>2.0354007821879651E-3</v>
      </c>
    </row>
    <row r="316" spans="1:11" x14ac:dyDescent="0.35">
      <c r="A316">
        <v>313</v>
      </c>
      <c r="B316" t="str">
        <f t="shared" si="4"/>
        <v>10-53</v>
      </c>
      <c r="C316">
        <v>-52.750293931446002</v>
      </c>
      <c r="D316">
        <v>9.5744777064303008</v>
      </c>
      <c r="E316">
        <f>ASIN(SQRT((SIN(RADIANS(PARAMETERS!$D$8-D316)/2)*SIN(RADIANS(PARAMETERS!$D$8-D316)/2))+(COS(RADIANS(D316))*COS(RADIANS(PARAMETERS!$D$8))*SIN(RADIANS(PARAMETERS!$D$9-C316)/2)*SIN(RADIANS(PARAMETERS!$D$9-C316)/2))))*2*3958.756</f>
        <v>668.03860673350755</v>
      </c>
      <c r="F316">
        <v>67.851829528809006</v>
      </c>
      <c r="G316">
        <v>89.330558776855</v>
      </c>
      <c r="H316">
        <v>123.88447570801</v>
      </c>
      <c r="I316">
        <v>153.21907043457</v>
      </c>
      <c r="J316">
        <v>183.8946685791</v>
      </c>
      <c r="K316" s="6">
        <f>IFERROR(EXP(TREND(LN($F$1:$J$1),LN(F316:J316),LN(Calculations!$B$3))),0)</f>
        <v>2.0434935178175509E-3</v>
      </c>
    </row>
    <row r="317" spans="1:11" x14ac:dyDescent="0.35">
      <c r="A317">
        <v>314</v>
      </c>
      <c r="B317" t="str">
        <f t="shared" si="4"/>
        <v>10-53</v>
      </c>
      <c r="C317">
        <v>-53.021615266346998</v>
      </c>
      <c r="D317">
        <v>9.5744777064303008</v>
      </c>
      <c r="E317">
        <f>ASIN(SQRT((SIN(RADIANS(PARAMETERS!$D$8-D317)/2)*SIN(RADIANS(PARAMETERS!$D$8-D317)/2))+(COS(RADIANS(D317))*COS(RADIANS(PARAMETERS!$D$8))*SIN(RADIANS(PARAMETERS!$D$9-C317)/2)*SIN(RADIANS(PARAMETERS!$D$9-C317)/2))))*2*3958.756</f>
        <v>653.56827684737425</v>
      </c>
      <c r="F317">
        <v>67.983291625977003</v>
      </c>
      <c r="G317">
        <v>89.451110839844006</v>
      </c>
      <c r="H317">
        <v>124.01565551758</v>
      </c>
      <c r="I317">
        <v>153.40586853027</v>
      </c>
      <c r="J317">
        <v>184.1427154541</v>
      </c>
      <c r="K317" s="6">
        <f>IFERROR(EXP(TREND(LN($F$1:$J$1),LN(F317:J317),LN(Calculations!$B$3))),0)</f>
        <v>2.0509654689585179E-3</v>
      </c>
    </row>
    <row r="318" spans="1:11" x14ac:dyDescent="0.35">
      <c r="A318">
        <v>315</v>
      </c>
      <c r="B318" t="str">
        <f t="shared" si="4"/>
        <v>10-53.5</v>
      </c>
      <c r="C318">
        <v>-53.292936601248002</v>
      </c>
      <c r="D318">
        <v>9.5744777064303008</v>
      </c>
      <c r="E318">
        <f>ASIN(SQRT((SIN(RADIANS(PARAMETERS!$D$8-D318)/2)*SIN(RADIANS(PARAMETERS!$D$8-D318)/2))+(COS(RADIANS(D318))*COS(RADIANS(PARAMETERS!$D$8))*SIN(RADIANS(PARAMETERS!$D$9-C318)/2)*SIN(RADIANS(PARAMETERS!$D$9-C318)/2))))*2*3958.756</f>
        <v>639.29367040085992</v>
      </c>
      <c r="F318">
        <v>68.160270690917997</v>
      </c>
      <c r="G318">
        <v>89.608169555664006</v>
      </c>
      <c r="H318">
        <v>124.1748046875</v>
      </c>
      <c r="I318">
        <v>153.60655212402</v>
      </c>
      <c r="J318">
        <v>184.3966217041</v>
      </c>
      <c r="K318" s="6">
        <f>IFERROR(EXP(TREND(LN($F$1:$J$1),LN(F318:J318),LN(Calculations!$B$3))),0)</f>
        <v>2.0592181155957949E-3</v>
      </c>
    </row>
    <row r="319" spans="1:11" x14ac:dyDescent="0.35">
      <c r="A319">
        <v>316</v>
      </c>
      <c r="B319" t="str">
        <f t="shared" si="4"/>
        <v>10-53.5</v>
      </c>
      <c r="C319">
        <v>-53.564257936148998</v>
      </c>
      <c r="D319">
        <v>9.5744777064303008</v>
      </c>
      <c r="E319">
        <f>ASIN(SQRT((SIN(RADIANS(PARAMETERS!$D$8-D319)/2)*SIN(RADIANS(PARAMETERS!$D$8-D319)/2))+(COS(RADIANS(D319))*COS(RADIANS(PARAMETERS!$D$8))*SIN(RADIANS(PARAMETERS!$D$9-C319)/2)*SIN(RADIANS(PARAMETERS!$D$9-C319)/2))))*2*3958.756</f>
        <v>625.22820896785606</v>
      </c>
      <c r="F319">
        <v>68.406890869140994</v>
      </c>
      <c r="G319">
        <v>89.823532104492003</v>
      </c>
      <c r="H319">
        <v>124.38263702393</v>
      </c>
      <c r="I319">
        <v>153.83915710449</v>
      </c>
      <c r="J319">
        <v>184.67375183105</v>
      </c>
      <c r="K319" s="6">
        <f>IFERROR(EXP(TREND(LN($F$1:$J$1),LN(F319:J319),LN(Calculations!$B$3))),0)</f>
        <v>2.0690763306720717E-3</v>
      </c>
    </row>
    <row r="320" spans="1:11" x14ac:dyDescent="0.35">
      <c r="A320">
        <v>317</v>
      </c>
      <c r="B320" t="str">
        <f t="shared" si="4"/>
        <v>10-54</v>
      </c>
      <c r="C320">
        <v>-53.835579271050001</v>
      </c>
      <c r="D320">
        <v>9.5744777064303008</v>
      </c>
      <c r="E320">
        <f>ASIN(SQRT((SIN(RADIANS(PARAMETERS!$D$8-D320)/2)*SIN(RADIANS(PARAMETERS!$D$8-D320)/2))+(COS(RADIANS(D320))*COS(RADIANS(PARAMETERS!$D$8))*SIN(RADIANS(PARAMETERS!$D$9-C320)/2)*SIN(RADIANS(PARAMETERS!$D$9-C320)/2))))*2*3958.756</f>
        <v>611.38634288296043</v>
      </c>
      <c r="F320">
        <v>68.681083679199006</v>
      </c>
      <c r="G320">
        <v>90.058090209960994</v>
      </c>
      <c r="H320">
        <v>124.59120178223</v>
      </c>
      <c r="I320">
        <v>154.04598999023</v>
      </c>
      <c r="J320">
        <v>184.89677429199</v>
      </c>
      <c r="K320" s="6">
        <f>IFERROR(EXP(TREND(LN($F$1:$J$1),LN(F320:J320),LN(Calculations!$B$3))),0)</f>
        <v>2.0781295872592202E-3</v>
      </c>
    </row>
    <row r="321" spans="1:11" x14ac:dyDescent="0.35">
      <c r="A321">
        <v>318</v>
      </c>
      <c r="B321" t="str">
        <f t="shared" si="4"/>
        <v>10-54</v>
      </c>
      <c r="C321">
        <v>-54.106900605950997</v>
      </c>
      <c r="D321">
        <v>9.5744777064303008</v>
      </c>
      <c r="E321">
        <f>ASIN(SQRT((SIN(RADIANS(PARAMETERS!$D$8-D321)/2)*SIN(RADIANS(PARAMETERS!$D$8-D321)/2))+(COS(RADIANS(D321))*COS(RADIANS(PARAMETERS!$D$8))*SIN(RADIANS(PARAMETERS!$D$9-C321)/2)*SIN(RADIANS(PARAMETERS!$D$9-C321)/2))))*2*3958.756</f>
        <v>597.78361984494347</v>
      </c>
      <c r="F321">
        <v>69.018196105957003</v>
      </c>
      <c r="G321">
        <v>90.338829040527003</v>
      </c>
      <c r="H321">
        <v>124.8190536499</v>
      </c>
      <c r="I321">
        <v>154.24522399902</v>
      </c>
      <c r="J321">
        <v>185.08932495117</v>
      </c>
      <c r="K321" s="6">
        <f>IFERROR(EXP(TREND(LN($F$1:$J$1),LN(F321:J321),LN(Calculations!$B$3))),0)</f>
        <v>2.0872714575505213E-3</v>
      </c>
    </row>
    <row r="322" spans="1:11" x14ac:dyDescent="0.35">
      <c r="A322">
        <v>319</v>
      </c>
      <c r="B322" t="str">
        <f t="shared" si="4"/>
        <v>10-54.5</v>
      </c>
      <c r="C322">
        <v>-54.378221940852001</v>
      </c>
      <c r="D322">
        <v>9.5744777064303008</v>
      </c>
      <c r="E322">
        <f>ASIN(SQRT((SIN(RADIANS(PARAMETERS!$D$8-D322)/2)*SIN(RADIANS(PARAMETERS!$D$8-D322)/2))+(COS(RADIANS(D322))*COS(RADIANS(PARAMETERS!$D$8))*SIN(RADIANS(PARAMETERS!$D$9-C322)/2)*SIN(RADIANS(PARAMETERS!$D$9-C322)/2))))*2*3958.756</f>
        <v>584.43675317139298</v>
      </c>
      <c r="F322">
        <v>69.431205749512003</v>
      </c>
      <c r="G322">
        <v>90.677375793457003</v>
      </c>
      <c r="H322">
        <v>125.07190704346</v>
      </c>
      <c r="I322">
        <v>154.43974304199</v>
      </c>
      <c r="J322">
        <v>185.25347900391</v>
      </c>
      <c r="K322" s="6">
        <f>IFERROR(EXP(TREND(LN($F$1:$J$1),LN(F322:J322),LN(Calculations!$B$3))),0)</f>
        <v>2.0967334925448386E-3</v>
      </c>
    </row>
    <row r="323" spans="1:11" x14ac:dyDescent="0.35">
      <c r="A323">
        <v>320</v>
      </c>
      <c r="B323" t="str">
        <f t="shared" si="4"/>
        <v>10-54.5</v>
      </c>
      <c r="C323">
        <v>-54.649543275752997</v>
      </c>
      <c r="D323">
        <v>9.5744777064303008</v>
      </c>
      <c r="E323">
        <f>ASIN(SQRT((SIN(RADIANS(PARAMETERS!$D$8-D323)/2)*SIN(RADIANS(PARAMETERS!$D$8-D323)/2))+(COS(RADIANS(D323))*COS(RADIANS(PARAMETERS!$D$8))*SIN(RADIANS(PARAMETERS!$D$9-C323)/2)*SIN(RADIANS(PARAMETERS!$D$9-C323)/2))))*2*3958.756</f>
        <v>571.36368798368346</v>
      </c>
      <c r="F323">
        <v>69.872192382812997</v>
      </c>
      <c r="G323">
        <v>91.021957397460994</v>
      </c>
      <c r="H323">
        <v>125.28562927246</v>
      </c>
      <c r="I323">
        <v>154.56016540527</v>
      </c>
      <c r="J323">
        <v>185.30390930176</v>
      </c>
      <c r="K323" s="6">
        <f>IFERROR(EXP(TREND(LN($F$1:$J$1),LN(F323:J323),LN(Calculations!$B$3))),0)</f>
        <v>2.1034973129146757E-3</v>
      </c>
    </row>
    <row r="324" spans="1:11" x14ac:dyDescent="0.35">
      <c r="A324">
        <v>321</v>
      </c>
      <c r="B324" t="str">
        <f t="shared" si="4"/>
        <v>10-55</v>
      </c>
      <c r="C324">
        <v>-54.920864610654</v>
      </c>
      <c r="D324">
        <v>9.5744777064303008</v>
      </c>
      <c r="E324">
        <f>ASIN(SQRT((SIN(RADIANS(PARAMETERS!$D$8-D324)/2)*SIN(RADIANS(PARAMETERS!$D$8-D324)/2))+(COS(RADIANS(D324))*COS(RADIANS(PARAMETERS!$D$8))*SIN(RADIANS(PARAMETERS!$D$9-C324)/2)*SIN(RADIANS(PARAMETERS!$D$9-C324)/2))))*2*3958.756</f>
        <v>558.58366309517737</v>
      </c>
      <c r="F324">
        <v>70.351570129395</v>
      </c>
      <c r="G324">
        <v>91.383338928222997</v>
      </c>
      <c r="H324">
        <v>125.48658752441</v>
      </c>
      <c r="I324">
        <v>154.65155029297</v>
      </c>
      <c r="J324">
        <v>185.31044006348</v>
      </c>
      <c r="K324" s="6">
        <f>IFERROR(EXP(TREND(LN($F$1:$J$1),LN(F324:J324),LN(Calculations!$B$3))),0)</f>
        <v>2.1093650904337596E-3</v>
      </c>
    </row>
    <row r="325" spans="1:11" x14ac:dyDescent="0.35">
      <c r="A325">
        <v>322</v>
      </c>
      <c r="B325" t="str">
        <f t="shared" ref="B325:B388" si="5">MROUND(D325,1)&amp;MROUND(C325,-0.5)</f>
        <v>10-55</v>
      </c>
      <c r="C325">
        <v>-55.192185945555003</v>
      </c>
      <c r="D325">
        <v>9.5744777064303008</v>
      </c>
      <c r="E325">
        <f>ASIN(SQRT((SIN(RADIANS(PARAMETERS!$D$8-D325)/2)*SIN(RADIANS(PARAMETERS!$D$8-D325)/2))+(COS(RADIANS(D325))*COS(RADIANS(PARAMETERS!$D$8))*SIN(RADIANS(PARAMETERS!$D$9-C325)/2)*SIN(RADIANS(PARAMETERS!$D$9-C325)/2))))*2*3958.756</f>
        <v>546.11726578306366</v>
      </c>
      <c r="F325">
        <v>70.85913848877</v>
      </c>
      <c r="G325">
        <v>91.748229980469006</v>
      </c>
      <c r="H325">
        <v>125.66798400879</v>
      </c>
      <c r="I325">
        <v>154.71434020996</v>
      </c>
      <c r="J325">
        <v>185.28298950195</v>
      </c>
      <c r="K325" s="6">
        <f>IFERROR(EXP(TREND(LN($F$1:$J$1),LN(F325:J325),LN(Calculations!$B$3))),0)</f>
        <v>2.1142858632178926E-3</v>
      </c>
    </row>
    <row r="326" spans="1:11" x14ac:dyDescent="0.35">
      <c r="A326">
        <v>323</v>
      </c>
      <c r="B326" t="str">
        <f t="shared" si="5"/>
        <v>10-55.5</v>
      </c>
      <c r="C326">
        <v>-55.463507280456</v>
      </c>
      <c r="D326">
        <v>9.5744777064303008</v>
      </c>
      <c r="E326">
        <f>ASIN(SQRT((SIN(RADIANS(PARAMETERS!$D$8-D326)/2)*SIN(RADIANS(PARAMETERS!$D$8-D326)/2))+(COS(RADIANS(D326))*COS(RADIANS(PARAMETERS!$D$8))*SIN(RADIANS(PARAMETERS!$D$9-C326)/2)*SIN(RADIANS(PARAMETERS!$D$9-C326)/2))))*2*3958.756</f>
        <v>533.98647594768897</v>
      </c>
      <c r="F326">
        <v>71.334403991699006</v>
      </c>
      <c r="G326">
        <v>92.065902709960994</v>
      </c>
      <c r="H326">
        <v>125.78430938721</v>
      </c>
      <c r="I326">
        <v>154.70692443848</v>
      </c>
      <c r="J326">
        <v>185.1858215332</v>
      </c>
      <c r="K326" s="6">
        <f>IFERROR(EXP(TREND(LN($F$1:$J$1),LN(F326:J326),LN(Calculations!$B$3))),0)</f>
        <v>2.116346699686693E-3</v>
      </c>
    </row>
    <row r="327" spans="1:11" x14ac:dyDescent="0.35">
      <c r="A327">
        <v>324</v>
      </c>
      <c r="B327" t="str">
        <f t="shared" si="5"/>
        <v>10-55.5</v>
      </c>
      <c r="C327">
        <v>-55.734828615357003</v>
      </c>
      <c r="D327">
        <v>9.5744777064303008</v>
      </c>
      <c r="E327">
        <f>ASIN(SQRT((SIN(RADIANS(PARAMETERS!$D$8-D327)/2)*SIN(RADIANS(PARAMETERS!$D$8-D327)/2))+(COS(RADIANS(D327))*COS(RADIANS(PARAMETERS!$D$8))*SIN(RADIANS(PARAMETERS!$D$9-C327)/2)*SIN(RADIANS(PARAMETERS!$D$9-C327)/2))))*2*3958.756</f>
        <v>522.21469541424642</v>
      </c>
      <c r="F327">
        <v>71.791381835937997</v>
      </c>
      <c r="G327">
        <v>92.365669250487997</v>
      </c>
      <c r="H327">
        <v>125.85842132568</v>
      </c>
      <c r="I327">
        <v>154.64488220215</v>
      </c>
      <c r="J327">
        <v>185.03454589844</v>
      </c>
      <c r="K327" s="6">
        <f>IFERROR(EXP(TREND(LN($F$1:$J$1),LN(F327:J327),LN(Calculations!$B$3))),0)</f>
        <v>2.1163767074655181E-3</v>
      </c>
    </row>
    <row r="328" spans="1:11" x14ac:dyDescent="0.35">
      <c r="A328">
        <v>325</v>
      </c>
      <c r="B328" t="str">
        <f t="shared" si="5"/>
        <v>10-56</v>
      </c>
      <c r="C328">
        <v>-56.006149950257999</v>
      </c>
      <c r="D328">
        <v>9.5744777064303008</v>
      </c>
      <c r="E328">
        <f>ASIN(SQRT((SIN(RADIANS(PARAMETERS!$D$8-D328)/2)*SIN(RADIANS(PARAMETERS!$D$8-D328)/2))+(COS(RADIANS(D328))*COS(RADIANS(PARAMETERS!$D$8))*SIN(RADIANS(PARAMETERS!$D$9-C328)/2)*SIN(RADIANS(PARAMETERS!$D$9-C328)/2))))*2*3958.756</f>
        <v>510.82675733501736</v>
      </c>
      <c r="F328">
        <v>72.220840454102003</v>
      </c>
      <c r="G328">
        <v>92.646141052245994</v>
      </c>
      <c r="H328">
        <v>125.89083862305</v>
      </c>
      <c r="I328">
        <v>154.5279083252</v>
      </c>
      <c r="J328">
        <v>184.82817077637</v>
      </c>
      <c r="K328" s="6">
        <f>IFERROR(EXP(TREND(LN($F$1:$J$1),LN(F328:J328),LN(Calculations!$B$3))),0)</f>
        <v>2.1143130919472303E-3</v>
      </c>
    </row>
    <row r="329" spans="1:11" x14ac:dyDescent="0.35">
      <c r="A329">
        <v>326</v>
      </c>
      <c r="B329" t="str">
        <f t="shared" si="5"/>
        <v>10-56.5</v>
      </c>
      <c r="C329">
        <v>-56.277471285159002</v>
      </c>
      <c r="D329">
        <v>9.5744777064303008</v>
      </c>
      <c r="E329">
        <f>ASIN(SQRT((SIN(RADIANS(PARAMETERS!$D$8-D329)/2)*SIN(RADIANS(PARAMETERS!$D$8-D329)/2))+(COS(RADIANS(D329))*COS(RADIANS(PARAMETERS!$D$8))*SIN(RADIANS(PARAMETERS!$D$9-C329)/2)*SIN(RADIANS(PARAMETERS!$D$9-C329)/2))))*2*3958.756</f>
        <v>499.84890984899516</v>
      </c>
      <c r="F329">
        <v>72.57447052002</v>
      </c>
      <c r="G329">
        <v>92.866172790527003</v>
      </c>
      <c r="H329">
        <v>125.84446716309</v>
      </c>
      <c r="I329">
        <v>154.32261657715</v>
      </c>
      <c r="J329">
        <v>184.5295715332</v>
      </c>
      <c r="K329" s="6">
        <f>IFERROR(EXP(TREND(LN($F$1:$J$1),LN(F329:J329),LN(Calculations!$B$3))),0)</f>
        <v>2.1084378058821816E-3</v>
      </c>
    </row>
    <row r="330" spans="1:11" x14ac:dyDescent="0.35">
      <c r="A330">
        <v>327</v>
      </c>
      <c r="B330" t="str">
        <f t="shared" si="5"/>
        <v>10-56.5</v>
      </c>
      <c r="C330">
        <v>-56.548792620059999</v>
      </c>
      <c r="D330">
        <v>9.5744777064303008</v>
      </c>
      <c r="E330">
        <f>ASIN(SQRT((SIN(RADIANS(PARAMETERS!$D$8-D330)/2)*SIN(RADIANS(PARAMETERS!$D$8-D330)/2))+(COS(RADIANS(D330))*COS(RADIANS(PARAMETERS!$D$8))*SIN(RADIANS(PARAMETERS!$D$9-C330)/2)*SIN(RADIANS(PARAMETERS!$D$9-C330)/2))))*2*3958.756</f>
        <v>489.30876741582915</v>
      </c>
      <c r="F330">
        <v>72.904800415039006</v>
      </c>
      <c r="G330">
        <v>93.078796386719006</v>
      </c>
      <c r="H330">
        <v>125.79340362549</v>
      </c>
      <c r="I330">
        <v>154.11366271973</v>
      </c>
      <c r="J330">
        <v>184.23428344727</v>
      </c>
      <c r="K330" s="6">
        <f>IFERROR(EXP(TREND(LN($F$1:$J$1),LN(F330:J330),LN(Calculations!$B$3))),0)</f>
        <v>2.1023881094663893E-3</v>
      </c>
    </row>
    <row r="331" spans="1:11" x14ac:dyDescent="0.35">
      <c r="A331">
        <v>328</v>
      </c>
      <c r="B331" t="str">
        <f t="shared" si="5"/>
        <v>10-57</v>
      </c>
      <c r="C331">
        <v>-56.820113954961002</v>
      </c>
      <c r="D331">
        <v>9.5744777064303008</v>
      </c>
      <c r="E331">
        <f>ASIN(SQRT((SIN(RADIANS(PARAMETERS!$D$8-D331)/2)*SIN(RADIANS(PARAMETERS!$D$8-D331)/2))+(COS(RADIANS(D331))*COS(RADIANS(PARAMETERS!$D$8))*SIN(RADIANS(PARAMETERS!$D$9-C331)/2)*SIN(RADIANS(PARAMETERS!$D$9-C331)/2))))*2*3958.756</f>
        <v>479.23522265646113</v>
      </c>
      <c r="F331">
        <v>73.203216552734006</v>
      </c>
      <c r="G331">
        <v>93.278526306152003</v>
      </c>
      <c r="H331">
        <v>125.73900604248</v>
      </c>
      <c r="I331">
        <v>153.90664672852</v>
      </c>
      <c r="J331">
        <v>183.9513092041</v>
      </c>
      <c r="K331" s="6">
        <f>IFERROR(EXP(TREND(LN($F$1:$J$1),LN(F331:J331),LN(Calculations!$B$3))),0)</f>
        <v>2.0963474633442503E-3</v>
      </c>
    </row>
    <row r="332" spans="1:11" x14ac:dyDescent="0.35">
      <c r="A332">
        <v>329</v>
      </c>
      <c r="B332" t="str">
        <f t="shared" si="5"/>
        <v>10-57</v>
      </c>
      <c r="C332">
        <v>-57.091435289861998</v>
      </c>
      <c r="D332">
        <v>9.5744777064303008</v>
      </c>
      <c r="E332">
        <f>ASIN(SQRT((SIN(RADIANS(PARAMETERS!$D$8-D332)/2)*SIN(RADIANS(PARAMETERS!$D$8-D332)/2))+(COS(RADIANS(D332))*COS(RADIANS(PARAMETERS!$D$8))*SIN(RADIANS(PARAMETERS!$D$9-C332)/2)*SIN(RADIANS(PARAMETERS!$D$9-C332)/2))))*2*3958.756</f>
        <v>469.65831122795868</v>
      </c>
      <c r="F332">
        <v>73.418701171875</v>
      </c>
      <c r="G332">
        <v>93.426902770995994</v>
      </c>
      <c r="H332">
        <v>125.65064239502</v>
      </c>
      <c r="I332">
        <v>153.67462158203</v>
      </c>
      <c r="J332">
        <v>183.64991760254</v>
      </c>
      <c r="K332" s="6">
        <f>IFERROR(EXP(TREND(LN($F$1:$J$1),LN(F332:J332),LN(Calculations!$B$3))),0)</f>
        <v>2.0889193858520914E-3</v>
      </c>
    </row>
    <row r="333" spans="1:11" x14ac:dyDescent="0.35">
      <c r="A333">
        <v>330</v>
      </c>
      <c r="B333" t="str">
        <f t="shared" si="5"/>
        <v>10-57.5</v>
      </c>
      <c r="C333">
        <v>-57.362756624763001</v>
      </c>
      <c r="D333">
        <v>9.5744777064303008</v>
      </c>
      <c r="E333">
        <f>ASIN(SQRT((SIN(RADIANS(PARAMETERS!$D$8-D333)/2)*SIN(RADIANS(PARAMETERS!$D$8-D333)/2))+(COS(RADIANS(D333))*COS(RADIANS(PARAMETERS!$D$8))*SIN(RADIANS(PARAMETERS!$D$9-C333)/2)*SIN(RADIANS(PARAMETERS!$D$9-C333)/2))))*2*3958.756</f>
        <v>460.60902238829857</v>
      </c>
      <c r="F333">
        <v>73.594734191895</v>
      </c>
      <c r="G333">
        <v>93.565185546875</v>
      </c>
      <c r="H333">
        <v>125.58263397217</v>
      </c>
      <c r="I333">
        <v>153.4829864502</v>
      </c>
      <c r="J333">
        <v>183.41600036621</v>
      </c>
      <c r="K333" s="6">
        <f>IFERROR(EXP(TREND(LN($F$1:$J$1),LN(F333:J333),LN(Calculations!$B$3))),0)</f>
        <v>2.0831214546226701E-3</v>
      </c>
    </row>
    <row r="334" spans="1:11" x14ac:dyDescent="0.35">
      <c r="A334">
        <v>331</v>
      </c>
      <c r="B334" t="str">
        <f t="shared" si="5"/>
        <v>10-57.5</v>
      </c>
      <c r="C334">
        <v>-57.634077959663998</v>
      </c>
      <c r="D334">
        <v>9.5744777064303008</v>
      </c>
      <c r="E334">
        <f>ASIN(SQRT((SIN(RADIANS(PARAMETERS!$D$8-D334)/2)*SIN(RADIANS(PARAMETERS!$D$8-D334)/2))+(COS(RADIANS(D334))*COS(RADIANS(PARAMETERS!$D$8))*SIN(RADIANS(PARAMETERS!$D$9-C334)/2)*SIN(RADIANS(PARAMETERS!$D$9-C334)/2))))*2*3958.756</f>
        <v>452.11904864345826</v>
      </c>
      <c r="F334">
        <v>73.702201843262003</v>
      </c>
      <c r="G334">
        <v>93.67162322998</v>
      </c>
      <c r="H334">
        <v>125.51480102539</v>
      </c>
      <c r="I334">
        <v>153.31149291992</v>
      </c>
      <c r="J334">
        <v>183.22578430176</v>
      </c>
      <c r="K334" s="6">
        <f>IFERROR(EXP(TREND(LN($F$1:$J$1),LN(F334:J334),LN(Calculations!$B$3))),0)</f>
        <v>2.077997718457244E-3</v>
      </c>
    </row>
    <row r="335" spans="1:11" x14ac:dyDescent="0.35">
      <c r="A335">
        <v>332</v>
      </c>
      <c r="B335" t="str">
        <f t="shared" si="5"/>
        <v>10-58</v>
      </c>
      <c r="C335">
        <v>-57.905399294565001</v>
      </c>
      <c r="D335">
        <v>9.5744777064303008</v>
      </c>
      <c r="E335">
        <f>ASIN(SQRT((SIN(RADIANS(PARAMETERS!$D$8-D335)/2)*SIN(RADIANS(PARAMETERS!$D$8-D335)/2))+(COS(RADIANS(D335))*COS(RADIANS(PARAMETERS!$D$8))*SIN(RADIANS(PARAMETERS!$D$9-C335)/2)*SIN(RADIANS(PARAMETERS!$D$9-C335)/2))))*2*3958.756</f>
        <v>444.22046939429305</v>
      </c>
      <c r="F335">
        <v>73.682899475097997</v>
      </c>
      <c r="G335">
        <v>93.689331054687997</v>
      </c>
      <c r="H335">
        <v>125.37689208984</v>
      </c>
      <c r="I335">
        <v>153.07676696777</v>
      </c>
      <c r="J335">
        <v>182.96917724609</v>
      </c>
      <c r="K335" s="6">
        <f>IFERROR(EXP(TREND(LN($F$1:$J$1),LN(F335:J335),LN(Calculations!$B$3))),0)</f>
        <v>2.0696853739560345E-3</v>
      </c>
    </row>
    <row r="336" spans="1:11" x14ac:dyDescent="0.35">
      <c r="A336">
        <v>333</v>
      </c>
      <c r="B336" t="str">
        <f t="shared" si="5"/>
        <v>10-58</v>
      </c>
      <c r="C336">
        <v>-58.176720629465002</v>
      </c>
      <c r="D336">
        <v>9.5744777064303008</v>
      </c>
      <c r="E336">
        <f>ASIN(SQRT((SIN(RADIANS(PARAMETERS!$D$8-D336)/2)*SIN(RADIANS(PARAMETERS!$D$8-D336)/2))+(COS(RADIANS(D336))*COS(RADIANS(PARAMETERS!$D$8))*SIN(RADIANS(PARAMETERS!$D$9-C336)/2)*SIN(RADIANS(PARAMETERS!$D$9-C336)/2))))*2*3958.756</f>
        <v>436.94536597205354</v>
      </c>
      <c r="F336">
        <v>73.589149475097997</v>
      </c>
      <c r="G336">
        <v>93.64998626709</v>
      </c>
      <c r="H336">
        <v>125.23599243164</v>
      </c>
      <c r="I336">
        <v>152.85307312012</v>
      </c>
      <c r="J336">
        <v>182.73495483398</v>
      </c>
      <c r="K336" s="6">
        <f>IFERROR(EXP(TREND(LN($F$1:$J$1),LN(F336:J336),LN(Calculations!$B$3))),0)</f>
        <v>2.0614691140356605E-3</v>
      </c>
    </row>
    <row r="337" spans="1:11" x14ac:dyDescent="0.35">
      <c r="A337">
        <v>334</v>
      </c>
      <c r="B337" t="str">
        <f t="shared" si="5"/>
        <v>10-58.5</v>
      </c>
      <c r="C337">
        <v>-58.448041964365999</v>
      </c>
      <c r="D337">
        <v>9.5744777064303008</v>
      </c>
      <c r="E337">
        <f>ASIN(SQRT((SIN(RADIANS(PARAMETERS!$D$8-D337)/2)*SIN(RADIANS(PARAMETERS!$D$8-D337)/2))+(COS(RADIANS(D337))*COS(RADIANS(PARAMETERS!$D$8))*SIN(RADIANS(PARAMETERS!$D$9-C337)/2)*SIN(RADIANS(PARAMETERS!$D$9-C337)/2))))*2*3958.756</f>
        <v>430.32536896447567</v>
      </c>
      <c r="F337">
        <v>73.412933349609006</v>
      </c>
      <c r="G337">
        <v>93.54891204834</v>
      </c>
      <c r="H337">
        <v>125.08199310303</v>
      </c>
      <c r="I337">
        <v>152.62977600098</v>
      </c>
      <c r="J337">
        <v>182.5125579834</v>
      </c>
      <c r="K337" s="6">
        <f>IFERROR(EXP(TREND(LN($F$1:$J$1),LN(F337:J337),LN(Calculations!$B$3))),0)</f>
        <v>2.0529441220067464E-3</v>
      </c>
    </row>
    <row r="338" spans="1:11" x14ac:dyDescent="0.35">
      <c r="A338">
        <v>335</v>
      </c>
      <c r="B338" t="str">
        <f t="shared" si="5"/>
        <v>10-58.5</v>
      </c>
      <c r="C338">
        <v>-58.719363299267002</v>
      </c>
      <c r="D338">
        <v>9.5744777064303008</v>
      </c>
      <c r="E338">
        <f>ASIN(SQRT((SIN(RADIANS(PARAMETERS!$D$8-D338)/2)*SIN(RADIANS(PARAMETERS!$D$8-D338)/2))+(COS(RADIANS(D338))*COS(RADIANS(PARAMETERS!$D$8))*SIN(RADIANS(PARAMETERS!$D$9-C338)/2)*SIN(RADIANS(PARAMETERS!$D$9-C338)/2))))*2*3958.756</f>
        <v>424.39114327604267</v>
      </c>
      <c r="F338">
        <v>73.1240234375</v>
      </c>
      <c r="G338">
        <v>93.367889404297003</v>
      </c>
      <c r="H338">
        <v>124.87976837158</v>
      </c>
      <c r="I338">
        <v>152.36512756348</v>
      </c>
      <c r="J338">
        <v>182.25346374512</v>
      </c>
      <c r="K338" s="6">
        <f>IFERROR(EXP(TREND(LN($F$1:$J$1),LN(F338:J338),LN(Calculations!$B$3))),0)</f>
        <v>2.0424008370873814E-3</v>
      </c>
    </row>
    <row r="339" spans="1:11" x14ac:dyDescent="0.35">
      <c r="A339">
        <v>336</v>
      </c>
      <c r="B339" t="str">
        <f t="shared" si="5"/>
        <v>10-59</v>
      </c>
      <c r="C339">
        <v>-58.990684634167998</v>
      </c>
      <c r="D339">
        <v>9.5744777064303008</v>
      </c>
      <c r="E339">
        <f>ASIN(SQRT((SIN(RADIANS(PARAMETERS!$D$8-D339)/2)*SIN(RADIANS(PARAMETERS!$D$8-D339)/2))+(COS(RADIANS(D339))*COS(RADIANS(PARAMETERS!$D$8))*SIN(RADIANS(PARAMETERS!$D$9-C339)/2)*SIN(RADIANS(PARAMETERS!$D$9-C339)/2))))*2*3958.756</f>
        <v>419.17182176078018</v>
      </c>
      <c r="F339">
        <v>72.770599365234006</v>
      </c>
      <c r="G339">
        <v>93.138336181640994</v>
      </c>
      <c r="H339">
        <v>124.66508483887</v>
      </c>
      <c r="I339">
        <v>152.09680175781</v>
      </c>
      <c r="J339">
        <v>181.98852539063</v>
      </c>
      <c r="K339" s="6">
        <f>IFERROR(EXP(TREND(LN($F$1:$J$1),LN(F339:J339),LN(Calculations!$B$3))),0)</f>
        <v>2.0314375216340347E-3</v>
      </c>
    </row>
    <row r="340" spans="1:11" x14ac:dyDescent="0.35">
      <c r="A340">
        <v>337</v>
      </c>
      <c r="B340" t="str">
        <f t="shared" si="5"/>
        <v>10-59.5</v>
      </c>
      <c r="C340">
        <v>-59.262005969069001</v>
      </c>
      <c r="D340">
        <v>9.5744777064303008</v>
      </c>
      <c r="E340">
        <f>ASIN(SQRT((SIN(RADIANS(PARAMETERS!$D$8-D340)/2)*SIN(RADIANS(PARAMETERS!$D$8-D340)/2))+(COS(RADIANS(D340))*COS(RADIANS(PARAMETERS!$D$8))*SIN(RADIANS(PARAMETERS!$D$9-C340)/2)*SIN(RADIANS(PARAMETERS!$D$9-C340)/2))))*2*3958.756</f>
        <v>414.69440414707816</v>
      </c>
      <c r="F340">
        <v>72.334884643555</v>
      </c>
      <c r="G340">
        <v>92.831390380859006</v>
      </c>
      <c r="H340">
        <v>124.40380096436</v>
      </c>
      <c r="I340">
        <v>151.78869628906</v>
      </c>
      <c r="J340">
        <v>181.68664550781</v>
      </c>
      <c r="K340" s="6">
        <f>IFERROR(EXP(TREND(LN($F$1:$J$1),LN(F340:J340),LN(Calculations!$B$3))),0)</f>
        <v>2.0186058607769893E-3</v>
      </c>
    </row>
    <row r="341" spans="1:11" x14ac:dyDescent="0.35">
      <c r="A341">
        <v>338</v>
      </c>
      <c r="B341" t="str">
        <f t="shared" si="5"/>
        <v>10-59.5</v>
      </c>
      <c r="C341">
        <v>-59.533327303969998</v>
      </c>
      <c r="D341">
        <v>9.5744777064303008</v>
      </c>
      <c r="E341">
        <f>ASIN(SQRT((SIN(RADIANS(PARAMETERS!$D$8-D341)/2)*SIN(RADIANS(PARAMETERS!$D$8-D341)/2))+(COS(RADIANS(D341))*COS(RADIANS(PARAMETERS!$D$8))*SIN(RADIANS(PARAMETERS!$D$9-C341)/2)*SIN(RADIANS(PARAMETERS!$D$9-C341)/2))))*2*3958.756</f>
        <v>410.98314376156446</v>
      </c>
      <c r="F341">
        <v>71.790939331055</v>
      </c>
      <c r="G341">
        <v>92.403884887695</v>
      </c>
      <c r="H341">
        <v>124.03350067139</v>
      </c>
      <c r="I341">
        <v>151.3688659668</v>
      </c>
      <c r="J341">
        <v>181.28335571289</v>
      </c>
      <c r="K341" s="6">
        <f>IFERROR(EXP(TREND(LN($F$1:$J$1),LN(F341:J341),LN(Calculations!$B$3))),0)</f>
        <v>2.0011701626328512E-3</v>
      </c>
    </row>
    <row r="342" spans="1:11" x14ac:dyDescent="0.35">
      <c r="A342">
        <v>339</v>
      </c>
      <c r="B342" t="str">
        <f t="shared" si="5"/>
        <v>10-60</v>
      </c>
      <c r="C342">
        <v>-59.804648638871001</v>
      </c>
      <c r="D342">
        <v>9.5744777064303008</v>
      </c>
      <c r="E342">
        <f>ASIN(SQRT((SIN(RADIANS(PARAMETERS!$D$8-D342)/2)*SIN(RADIANS(PARAMETERS!$D$8-D342)/2))+(COS(RADIANS(D342))*COS(RADIANS(PARAMETERS!$D$8))*SIN(RADIANS(PARAMETERS!$D$9-C342)/2)*SIN(RADIANS(PARAMETERS!$D$9-C342)/2))))*2*3958.756</f>
        <v>408.05894950745972</v>
      </c>
      <c r="F342">
        <v>71.179344177245994</v>
      </c>
      <c r="G342">
        <v>91.895454406737997</v>
      </c>
      <c r="H342">
        <v>123.59057617188</v>
      </c>
      <c r="I342">
        <v>150.87231445313</v>
      </c>
      <c r="J342">
        <v>180.81477355957</v>
      </c>
      <c r="K342" s="6">
        <f>IFERROR(EXP(TREND(LN($F$1:$J$1),LN(F342:J342),LN(Calculations!$B$3))),0)</f>
        <v>1.9808965271008267E-3</v>
      </c>
    </row>
    <row r="343" spans="1:11" x14ac:dyDescent="0.35">
      <c r="A343">
        <v>340</v>
      </c>
      <c r="B343" t="str">
        <f t="shared" si="5"/>
        <v>10-60</v>
      </c>
      <c r="C343">
        <v>-60.075969973771997</v>
      </c>
      <c r="D343">
        <v>9.5744777064303008</v>
      </c>
      <c r="E343">
        <f>ASIN(SQRT((SIN(RADIANS(PARAMETERS!$D$8-D343)/2)*SIN(RADIANS(PARAMETERS!$D$8-D343)/2))+(COS(RADIANS(D343))*COS(RADIANS(PARAMETERS!$D$8))*SIN(RADIANS(PARAMETERS!$D$9-C343)/2)*SIN(RADIANS(PARAMETERS!$D$9-C343)/2))))*2*3958.756</f>
        <v>405.93883383259379</v>
      </c>
      <c r="F343">
        <v>70.482192993164006</v>
      </c>
      <c r="G343">
        <v>91.28214263916</v>
      </c>
      <c r="H343">
        <v>123.0364151001</v>
      </c>
      <c r="I343">
        <v>150.26358032227</v>
      </c>
      <c r="J343">
        <v>180.22129821777</v>
      </c>
      <c r="K343" s="6">
        <f>IFERROR(EXP(TREND(LN($F$1:$J$1),LN(F343:J343),LN(Calculations!$B$3))),0)</f>
        <v>1.9561209124511762E-3</v>
      </c>
    </row>
    <row r="344" spans="1:11" x14ac:dyDescent="0.35">
      <c r="A344">
        <v>341</v>
      </c>
      <c r="B344" t="str">
        <f t="shared" si="5"/>
        <v>10-60.5</v>
      </c>
      <c r="C344">
        <v>-60.347291308673</v>
      </c>
      <c r="D344">
        <v>9.5744777064303008</v>
      </c>
      <c r="E344">
        <f>ASIN(SQRT((SIN(RADIANS(PARAMETERS!$D$8-D344)/2)*SIN(RADIANS(PARAMETERS!$D$8-D344)/2))+(COS(RADIANS(D344))*COS(RADIANS(PARAMETERS!$D$8))*SIN(RADIANS(PARAMETERS!$D$9-C344)/2)*SIN(RADIANS(PARAMETERS!$D$9-C344)/2))))*2*3958.756</f>
        <v>404.63543826611669</v>
      </c>
      <c r="F344">
        <v>69.678230285645</v>
      </c>
      <c r="G344">
        <v>90.530342102050994</v>
      </c>
      <c r="H344">
        <v>122.31343078613</v>
      </c>
      <c r="I344">
        <v>149.48422241211</v>
      </c>
      <c r="J344">
        <v>179.42065429688</v>
      </c>
      <c r="K344" s="6">
        <f>IFERROR(EXP(TREND(LN($F$1:$J$1),LN(F344:J344),LN(Calculations!$B$3))),0)</f>
        <v>1.9244464623598063E-3</v>
      </c>
    </row>
    <row r="345" spans="1:11" x14ac:dyDescent="0.35">
      <c r="A345">
        <v>342</v>
      </c>
      <c r="B345" t="str">
        <f t="shared" si="5"/>
        <v>10-60.5</v>
      </c>
      <c r="C345">
        <v>-60.618612643573996</v>
      </c>
      <c r="D345">
        <v>9.5744777064303008</v>
      </c>
      <c r="E345">
        <f>ASIN(SQRT((SIN(RADIANS(PARAMETERS!$D$8-D345)/2)*SIN(RADIANS(PARAMETERS!$D$8-D345)/2))+(COS(RADIANS(D345))*COS(RADIANS(PARAMETERS!$D$8))*SIN(RADIANS(PARAMETERS!$D$9-C345)/2)*SIN(RADIANS(PARAMETERS!$D$9-C345)/2))))*2*3958.756</f>
        <v>404.15666597501138</v>
      </c>
      <c r="F345">
        <v>68.804489135742003</v>
      </c>
      <c r="G345">
        <v>89.665023803710994</v>
      </c>
      <c r="H345">
        <v>121.44250488281</v>
      </c>
      <c r="I345">
        <v>148.56005859375</v>
      </c>
      <c r="J345">
        <v>178.44827270508</v>
      </c>
      <c r="K345" s="6">
        <f>IFERROR(EXP(TREND(LN($F$1:$J$1),LN(F345:J345),LN(Calculations!$B$3))),0)</f>
        <v>1.8873557001697452E-3</v>
      </c>
    </row>
    <row r="346" spans="1:11" x14ac:dyDescent="0.35">
      <c r="A346">
        <v>343</v>
      </c>
      <c r="B346" t="str">
        <f t="shared" si="5"/>
        <v>10-61</v>
      </c>
      <c r="C346">
        <v>-60.889933978475</v>
      </c>
      <c r="D346">
        <v>9.5744777064303008</v>
      </c>
      <c r="E346">
        <f>ASIN(SQRT((SIN(RADIANS(PARAMETERS!$D$8-D346)/2)*SIN(RADIANS(PARAMETERS!$D$8-D346)/2))+(COS(RADIANS(D346))*COS(RADIANS(PARAMETERS!$D$8))*SIN(RADIANS(PARAMETERS!$D$9-C346)/2)*SIN(RADIANS(PARAMETERS!$D$9-C346)/2))))*2*3958.756</f>
        <v>404.50544554588362</v>
      </c>
      <c r="F346">
        <v>67.917823791504006</v>
      </c>
      <c r="G346">
        <v>88.773773193359006</v>
      </c>
      <c r="H346">
        <v>120.56163787842</v>
      </c>
      <c r="I346">
        <v>147.64549255371</v>
      </c>
      <c r="J346">
        <v>177.47073364258</v>
      </c>
      <c r="K346" s="6">
        <f>IFERROR(EXP(TREND(LN($F$1:$J$1),LN(F346:J346),LN(Calculations!$B$3))),0)</f>
        <v>1.8511573879230602E-3</v>
      </c>
    </row>
    <row r="347" spans="1:11" x14ac:dyDescent="0.35">
      <c r="A347">
        <v>344</v>
      </c>
      <c r="B347" t="str">
        <f t="shared" si="5"/>
        <v>10-61</v>
      </c>
      <c r="C347">
        <v>-61.161255313376003</v>
      </c>
      <c r="D347">
        <v>9.5744777064303008</v>
      </c>
      <c r="E347">
        <f>ASIN(SQRT((SIN(RADIANS(PARAMETERS!$D$8-D347)/2)*SIN(RADIANS(PARAMETERS!$D$8-D347)/2))+(COS(RADIANS(D347))*COS(RADIANS(PARAMETERS!$D$8))*SIN(RADIANS(PARAMETERS!$D$9-C347)/2)*SIN(RADIANS(PARAMETERS!$D$9-C347)/2))))*2*3958.756</f>
        <v>405.67964217526315</v>
      </c>
      <c r="F347">
        <v>67.10929107666</v>
      </c>
      <c r="G347">
        <v>87.987533569335994</v>
      </c>
      <c r="H347">
        <v>119.87895965576</v>
      </c>
      <c r="I347">
        <v>146.96893310547</v>
      </c>
      <c r="J347">
        <v>176.73567199707</v>
      </c>
      <c r="K347" s="6">
        <f>IFERROR(EXP(TREND(LN($F$1:$J$1),LN(F347:J347),LN(Calculations!$B$3))),0)</f>
        <v>1.8245247296306568E-3</v>
      </c>
    </row>
    <row r="348" spans="1:11" x14ac:dyDescent="0.35">
      <c r="A348">
        <v>345</v>
      </c>
      <c r="B348" t="str">
        <f t="shared" si="5"/>
        <v>10-61.5</v>
      </c>
      <c r="C348">
        <v>-61.432576648276999</v>
      </c>
      <c r="D348">
        <v>9.5744777064303008</v>
      </c>
      <c r="E348">
        <f>ASIN(SQRT((SIN(RADIANS(PARAMETERS!$D$8-D348)/2)*SIN(RADIANS(PARAMETERS!$D$8-D348)/2))+(COS(RADIANS(D348))*COS(RADIANS(PARAMETERS!$D$8))*SIN(RADIANS(PARAMETERS!$D$9-C348)/2)*SIN(RADIANS(PARAMETERS!$D$9-C348)/2))))*2*3958.756</f>
        <v>407.67212247609615</v>
      </c>
      <c r="F348">
        <v>66.428268432617003</v>
      </c>
      <c r="G348">
        <v>87.35871887207</v>
      </c>
      <c r="H348">
        <v>119.46764373779</v>
      </c>
      <c r="I348">
        <v>146.59869384766</v>
      </c>
      <c r="J348">
        <v>176.35473632813</v>
      </c>
      <c r="K348" s="6">
        <f>IFERROR(EXP(TREND(LN($F$1:$J$1),LN(F348:J348),LN(Calculations!$B$3))),0)</f>
        <v>1.8101217157084661E-3</v>
      </c>
    </row>
    <row r="349" spans="1:11" x14ac:dyDescent="0.35">
      <c r="A349">
        <v>346</v>
      </c>
      <c r="B349" t="str">
        <f t="shared" si="5"/>
        <v>10-61.5</v>
      </c>
      <c r="C349">
        <v>-61.703897983178003</v>
      </c>
      <c r="D349">
        <v>9.5744777064303008</v>
      </c>
      <c r="E349">
        <f>ASIN(SQRT((SIN(RADIANS(PARAMETERS!$D$8-D349)/2)*SIN(RADIANS(PARAMETERS!$D$8-D349)/2))+(COS(RADIANS(D349))*COS(RADIANS(PARAMETERS!$D$8))*SIN(RADIANS(PARAMETERS!$D$9-C349)/2)*SIN(RADIANS(PARAMETERS!$D$9-C349)/2))))*2*3958.756</f>
        <v>410.47096836394195</v>
      </c>
      <c r="F349">
        <v>65.793899536132997</v>
      </c>
      <c r="G349">
        <v>86.788299560547003</v>
      </c>
      <c r="H349">
        <v>119.12923431396</v>
      </c>
      <c r="I349">
        <v>146.31958007813</v>
      </c>
      <c r="J349">
        <v>176.10913085938</v>
      </c>
      <c r="K349" s="6">
        <f>IFERROR(EXP(TREND(LN($F$1:$J$1),LN(F349:J349),LN(Calculations!$B$3))),0)</f>
        <v>1.7997528105821521E-3</v>
      </c>
    </row>
    <row r="350" spans="1:11" x14ac:dyDescent="0.35">
      <c r="A350">
        <v>347</v>
      </c>
      <c r="B350" t="str">
        <f t="shared" si="5"/>
        <v>10-62</v>
      </c>
      <c r="C350">
        <v>-61.975219318078999</v>
      </c>
      <c r="D350">
        <v>9.5744777064303008</v>
      </c>
      <c r="E350">
        <f>ASIN(SQRT((SIN(RADIANS(PARAMETERS!$D$8-D350)/2)*SIN(RADIANS(PARAMETERS!$D$8-D350)/2))+(COS(RADIANS(D350))*COS(RADIANS(PARAMETERS!$D$8))*SIN(RADIANS(PARAMETERS!$D$9-C350)/2)*SIN(RADIANS(PARAMETERS!$D$9-C350)/2))))*2*3958.756</f>
        <v>414.05982530494987</v>
      </c>
      <c r="F350">
        <v>65.122177124022997</v>
      </c>
      <c r="G350">
        <v>86.153419494629006</v>
      </c>
      <c r="H350">
        <v>118.6696472168</v>
      </c>
      <c r="I350">
        <v>145.91741943359</v>
      </c>
      <c r="J350">
        <v>175.7917175293</v>
      </c>
      <c r="K350" s="6">
        <f>IFERROR(EXP(TREND(LN($F$1:$J$1),LN(F350:J350),LN(Calculations!$B$3))),0)</f>
        <v>1.7857448556890883E-3</v>
      </c>
    </row>
    <row r="351" spans="1:11" x14ac:dyDescent="0.35">
      <c r="A351">
        <v>348</v>
      </c>
      <c r="B351" t="str">
        <f t="shared" si="5"/>
        <v>10-62</v>
      </c>
      <c r="C351">
        <v>-62.246540652980002</v>
      </c>
      <c r="D351">
        <v>9.5744777064303008</v>
      </c>
      <c r="E351">
        <f>ASIN(SQRT((SIN(RADIANS(PARAMETERS!$D$8-D351)/2)*SIN(RADIANS(PARAMETERS!$D$8-D351)/2))+(COS(RADIANS(D351))*COS(RADIANS(PARAMETERS!$D$8))*SIN(RADIANS(PARAMETERS!$D$9-C351)/2)*SIN(RADIANS(PARAMETERS!$D$9-C351)/2))))*2*3958.756</f>
        <v>418.41836181270929</v>
      </c>
      <c r="F351">
        <v>64.442070007324006</v>
      </c>
      <c r="G351">
        <v>85.474800109862997</v>
      </c>
      <c r="H351">
        <v>118.13237762451</v>
      </c>
      <c r="I351">
        <v>145.43994140625</v>
      </c>
      <c r="J351">
        <v>175.46325683594</v>
      </c>
      <c r="K351" s="6">
        <f>IFERROR(EXP(TREND(LN($F$1:$J$1),LN(F351:J351),LN(Calculations!$B$3))),0)</f>
        <v>1.7699775490510514E-3</v>
      </c>
    </row>
    <row r="352" spans="1:11" x14ac:dyDescent="0.35">
      <c r="A352">
        <v>349</v>
      </c>
      <c r="B352" t="str">
        <f t="shared" si="5"/>
        <v>10-62.5</v>
      </c>
      <c r="C352">
        <v>-62.517861987880998</v>
      </c>
      <c r="D352">
        <v>9.5744777064303008</v>
      </c>
      <c r="E352">
        <f>ASIN(SQRT((SIN(RADIANS(PARAMETERS!$D$8-D352)/2)*SIN(RADIANS(PARAMETERS!$D$8-D352)/2))+(COS(RADIANS(D352))*COS(RADIANS(PARAMETERS!$D$8))*SIN(RADIANS(PARAMETERS!$D$9-C352)/2)*SIN(RADIANS(PARAMETERS!$D$9-C352)/2))))*2*3958.756</f>
        <v>423.52281136350786</v>
      </c>
      <c r="F352">
        <v>63.748092651367003</v>
      </c>
      <c r="G352">
        <v>84.764358520507997</v>
      </c>
      <c r="H352">
        <v>117.53436279297</v>
      </c>
      <c r="I352">
        <v>144.88581848145</v>
      </c>
      <c r="J352">
        <v>175.07716369629</v>
      </c>
      <c r="K352" s="6">
        <f>IFERROR(EXP(TREND(LN($F$1:$J$1),LN(F352:J352),LN(Calculations!$B$3))),0)</f>
        <v>1.7522324516992933E-3</v>
      </c>
    </row>
    <row r="353" spans="1:11" x14ac:dyDescent="0.35">
      <c r="A353">
        <v>350</v>
      </c>
      <c r="B353" t="str">
        <f t="shared" si="5"/>
        <v>10-63</v>
      </c>
      <c r="C353">
        <v>-62.789183322782002</v>
      </c>
      <c r="D353">
        <v>9.5744777064303008</v>
      </c>
      <c r="E353">
        <f>ASIN(SQRT((SIN(RADIANS(PARAMETERS!$D$8-D353)/2)*SIN(RADIANS(PARAMETERS!$D$8-D353)/2))+(COS(RADIANS(D353))*COS(RADIANS(PARAMETERS!$D$8))*SIN(RADIANS(PARAMETERS!$D$9-C353)/2)*SIN(RADIANS(PARAMETERS!$D$9-C353)/2))))*2*3958.756</f>
        <v>429.34656527955752</v>
      </c>
      <c r="F353">
        <v>63.052421569823998</v>
      </c>
      <c r="G353">
        <v>84.049728393555</v>
      </c>
      <c r="H353">
        <v>116.91667938232</v>
      </c>
      <c r="I353">
        <v>144.29864501953</v>
      </c>
      <c r="J353">
        <v>174.62190246582</v>
      </c>
      <c r="K353" s="6">
        <f>IFERROR(EXP(TREND(LN($F$1:$J$1),LN(F353:J353),LN(Calculations!$B$3))),0)</f>
        <v>1.7334869388211239E-3</v>
      </c>
    </row>
    <row r="354" spans="1:11" x14ac:dyDescent="0.35">
      <c r="A354">
        <v>351</v>
      </c>
      <c r="B354" t="str">
        <f t="shared" si="5"/>
        <v>10-63</v>
      </c>
      <c r="C354">
        <v>-63.060504657682998</v>
      </c>
      <c r="D354">
        <v>9.5744777064303008</v>
      </c>
      <c r="E354">
        <f>ASIN(SQRT((SIN(RADIANS(PARAMETERS!$D$8-D354)/2)*SIN(RADIANS(PARAMETERS!$D$8-D354)/2))+(COS(RADIANS(D354))*COS(RADIANS(PARAMETERS!$D$8))*SIN(RADIANS(PARAMETERS!$D$9-C354)/2)*SIN(RADIANS(PARAMETERS!$D$9-C354)/2))))*2*3958.756</f>
        <v>435.86078553375648</v>
      </c>
      <c r="F354">
        <v>62.378749847412003</v>
      </c>
      <c r="G354">
        <v>83.368644714355</v>
      </c>
      <c r="H354">
        <v>116.34130859375</v>
      </c>
      <c r="I354">
        <v>143.75437927246</v>
      </c>
      <c r="J354">
        <v>174.16955566406</v>
      </c>
      <c r="K354" s="6">
        <f>IFERROR(EXP(TREND(LN($F$1:$J$1),LN(F354:J354),LN(Calculations!$B$3))),0)</f>
        <v>1.7162087100518332E-3</v>
      </c>
    </row>
    <row r="355" spans="1:11" x14ac:dyDescent="0.35">
      <c r="A355">
        <v>352</v>
      </c>
      <c r="B355" t="str">
        <f t="shared" si="5"/>
        <v>10-63.5</v>
      </c>
      <c r="C355">
        <v>-63.331825992584001</v>
      </c>
      <c r="D355">
        <v>9.5744777064303008</v>
      </c>
      <c r="E355">
        <f>ASIN(SQRT((SIN(RADIANS(PARAMETERS!$D$8-D355)/2)*SIN(RADIANS(PARAMETERS!$D$8-D355)/2))+(COS(RADIANS(D355))*COS(RADIANS(PARAMETERS!$D$8))*SIN(RADIANS(PARAMETERS!$D$9-C355)/2)*SIN(RADIANS(PARAMETERS!$D$9-C355)/2))))*2*3958.756</f>
        <v>443.03500937347712</v>
      </c>
      <c r="F355">
        <v>61.726940155028998</v>
      </c>
      <c r="G355">
        <v>82.715995788574006</v>
      </c>
      <c r="H355">
        <v>115.80527496338</v>
      </c>
      <c r="I355">
        <v>143.25563049316</v>
      </c>
      <c r="J355">
        <v>173.74299621582</v>
      </c>
      <c r="K355" s="6">
        <f>IFERROR(EXP(TREND(LN($F$1:$J$1),LN(F355:J355),LN(Calculations!$B$3))),0)</f>
        <v>1.7005707009899384E-3</v>
      </c>
    </row>
    <row r="356" spans="1:11" x14ac:dyDescent="0.35">
      <c r="A356">
        <v>353</v>
      </c>
      <c r="B356" t="str">
        <f t="shared" si="5"/>
        <v>10-63.5</v>
      </c>
      <c r="C356">
        <v>-63.603147327484997</v>
      </c>
      <c r="D356">
        <v>9.5744777064303008</v>
      </c>
      <c r="E356">
        <f>ASIN(SQRT((SIN(RADIANS(PARAMETERS!$D$8-D356)/2)*SIN(RADIANS(PARAMETERS!$D$8-D356)/2))+(COS(RADIANS(D356))*COS(RADIANS(PARAMETERS!$D$8))*SIN(RADIANS(PARAMETERS!$D$9-C356)/2)*SIN(RADIANS(PARAMETERS!$D$9-C356)/2))))*2*3958.756</f>
        <v>450.83772240207776</v>
      </c>
      <c r="F356">
        <v>61.110095977782997</v>
      </c>
      <c r="G356">
        <v>82.113395690917997</v>
      </c>
      <c r="H356">
        <v>115.33860015869</v>
      </c>
      <c r="I356">
        <v>142.83335876465</v>
      </c>
      <c r="J356">
        <v>173.40614318848</v>
      </c>
      <c r="K356" s="6">
        <f>IFERROR(EXP(TREND(LN($F$1:$J$1),LN(F356:J356),LN(Calculations!$B$3))),0)</f>
        <v>1.6879234232948074E-3</v>
      </c>
    </row>
    <row r="357" spans="1:11" x14ac:dyDescent="0.35">
      <c r="A357">
        <v>354</v>
      </c>
      <c r="B357" t="str">
        <f t="shared" si="5"/>
        <v>10-64</v>
      </c>
      <c r="C357">
        <v>-63.874468662386001</v>
      </c>
      <c r="D357">
        <v>9.5744777064303008</v>
      </c>
      <c r="E357">
        <f>ASIN(SQRT((SIN(RADIANS(PARAMETERS!$D$8-D357)/2)*SIN(RADIANS(PARAMETERS!$D$8-D357)/2))+(COS(RADIANS(D357))*COS(RADIANS(PARAMETERS!$D$8))*SIN(RADIANS(PARAMETERS!$D$9-C357)/2)*SIN(RADIANS(PARAMETERS!$D$9-C357)/2))))*2*3958.756</f>
        <v>459.23688246589381</v>
      </c>
      <c r="F357">
        <v>60.550388336182003</v>
      </c>
      <c r="G357">
        <v>81.595352172852003</v>
      </c>
      <c r="H357">
        <v>114.99758148193</v>
      </c>
      <c r="I357">
        <v>142.5456237793</v>
      </c>
      <c r="J357">
        <v>173.24230957031</v>
      </c>
      <c r="K357" s="6">
        <f>IFERROR(EXP(TREND(LN($F$1:$J$1),LN(F357:J357),LN(Calculations!$B$3))),0)</f>
        <v>1.680360287044739E-3</v>
      </c>
    </row>
    <row r="358" spans="1:11" x14ac:dyDescent="0.35">
      <c r="A358">
        <v>355</v>
      </c>
      <c r="B358" t="str">
        <f t="shared" si="5"/>
        <v>10-64</v>
      </c>
      <c r="C358">
        <v>-64.145789997286997</v>
      </c>
      <c r="D358">
        <v>9.5744777064303008</v>
      </c>
      <c r="E358">
        <f>ASIN(SQRT((SIN(RADIANS(PARAMETERS!$D$8-D358)/2)*SIN(RADIANS(PARAMETERS!$D$8-D358)/2))+(COS(RADIANS(D358))*COS(RADIANS(PARAMETERS!$D$8))*SIN(RADIANS(PARAMETERS!$D$9-C358)/2)*SIN(RADIANS(PARAMETERS!$D$9-C358)/2))))*2*3958.756</f>
        <v>468.20038260340624</v>
      </c>
      <c r="F358">
        <v>59.966987609862997</v>
      </c>
      <c r="G358">
        <v>81.04174041748</v>
      </c>
      <c r="H358">
        <v>114.58140563965</v>
      </c>
      <c r="I358">
        <v>142.18011474609</v>
      </c>
      <c r="J358">
        <v>173.00090026855</v>
      </c>
      <c r="K358" s="6">
        <f>IFERROR(EXP(TREND(LN($F$1:$J$1),LN(F358:J358),LN(Calculations!$B$3))),0)</f>
        <v>1.6704269404801944E-3</v>
      </c>
    </row>
    <row r="359" spans="1:11" x14ac:dyDescent="0.35">
      <c r="A359">
        <v>356</v>
      </c>
      <c r="B359" t="str">
        <f t="shared" si="5"/>
        <v>10-64.5</v>
      </c>
      <c r="C359">
        <v>-64.417111332188</v>
      </c>
      <c r="D359">
        <v>9.5744777064303008</v>
      </c>
      <c r="E359">
        <f>ASIN(SQRT((SIN(RADIANS(PARAMETERS!$D$8-D359)/2)*SIN(RADIANS(PARAMETERS!$D$8-D359)/2))+(COS(RADIANS(D359))*COS(RADIANS(PARAMETERS!$D$8))*SIN(RADIANS(PARAMETERS!$D$9-C359)/2)*SIN(RADIANS(PARAMETERS!$D$9-C359)/2))))*2*3958.756</f>
        <v>477.69644681501359</v>
      </c>
      <c r="F359">
        <v>59.25598526001</v>
      </c>
      <c r="G359">
        <v>80.298240661620994</v>
      </c>
      <c r="H359">
        <v>113.83994293213</v>
      </c>
      <c r="I359">
        <v>141.43510437012</v>
      </c>
      <c r="J359">
        <v>172.37571716309</v>
      </c>
      <c r="K359" s="6">
        <f>IFERROR(EXP(TREND(LN($F$1:$J$1),LN(F359:J359),LN(Calculations!$B$3))),0)</f>
        <v>1.6489022901258938E-3</v>
      </c>
    </row>
    <row r="360" spans="1:11" x14ac:dyDescent="0.35">
      <c r="A360">
        <v>357</v>
      </c>
      <c r="B360" t="str">
        <f t="shared" si="5"/>
        <v>10-64.5</v>
      </c>
      <c r="C360">
        <v>-64.688432667089003</v>
      </c>
      <c r="D360">
        <v>9.5744777064303008</v>
      </c>
      <c r="E360">
        <f>ASIN(SQRT((SIN(RADIANS(PARAMETERS!$D$8-D360)/2)*SIN(RADIANS(PARAMETERS!$D$8-D360)/2))+(COS(RADIANS(D360))*COS(RADIANS(PARAMETERS!$D$8))*SIN(RADIANS(PARAMETERS!$D$9-C360)/2)*SIN(RADIANS(PARAMETERS!$D$9-C360)/2))))*2*3958.756</f>
        <v>487.69395710338063</v>
      </c>
      <c r="F360">
        <v>58.330841064452997</v>
      </c>
      <c r="G360">
        <v>79.250602722167997</v>
      </c>
      <c r="H360">
        <v>112.59552001953</v>
      </c>
      <c r="I360">
        <v>140.07148742676</v>
      </c>
      <c r="J360">
        <v>171.15235900879</v>
      </c>
      <c r="K360" s="6">
        <f>IFERROR(EXP(TREND(LN($F$1:$J$1),LN(F360:J360),LN(Calculations!$B$3))),0)</f>
        <v>1.6096923074863849E-3</v>
      </c>
    </row>
    <row r="361" spans="1:11" x14ac:dyDescent="0.35">
      <c r="A361">
        <v>358</v>
      </c>
      <c r="B361" t="str">
        <f t="shared" si="5"/>
        <v>10-65</v>
      </c>
      <c r="C361">
        <v>-64.959754001990007</v>
      </c>
      <c r="D361">
        <v>9.5744777064303008</v>
      </c>
      <c r="E361">
        <f>ASIN(SQRT((SIN(RADIANS(PARAMETERS!$D$8-D361)/2)*SIN(RADIANS(PARAMETERS!$D$8-D361)/2))+(COS(RADIANS(D361))*COS(RADIANS(PARAMETERS!$D$8))*SIN(RADIANS(PARAMETERS!$D$9-C361)/2)*SIN(RADIANS(PARAMETERS!$D$9-C361)/2))))*2*3958.756</f>
        <v>498.1627139136047</v>
      </c>
      <c r="F361">
        <v>57.346080780028998</v>
      </c>
      <c r="G361">
        <v>78.112480163574006</v>
      </c>
      <c r="H361">
        <v>111.19124603271</v>
      </c>
      <c r="I361">
        <v>138.5481262207</v>
      </c>
      <c r="J361">
        <v>169.72021484375</v>
      </c>
      <c r="K361" s="6">
        <f>IFERROR(EXP(TREND(LN($F$1:$J$1),LN(F361:J361),LN(Calculations!$B$3))),0)</f>
        <v>1.5661903388129934E-3</v>
      </c>
    </row>
    <row r="362" spans="1:11" x14ac:dyDescent="0.35">
      <c r="A362">
        <v>359</v>
      </c>
      <c r="B362" t="str">
        <f t="shared" si="5"/>
        <v>10-65</v>
      </c>
      <c r="C362">
        <v>-65.231075336890996</v>
      </c>
      <c r="D362">
        <v>9.5744777064303008</v>
      </c>
      <c r="E362">
        <f>ASIN(SQRT((SIN(RADIANS(PARAMETERS!$D$8-D362)/2)*SIN(RADIANS(PARAMETERS!$D$8-D362)/2))+(COS(RADIANS(D362))*COS(RADIANS(PARAMETERS!$D$8))*SIN(RADIANS(PARAMETERS!$D$9-C362)/2)*SIN(RADIANS(PARAMETERS!$D$9-C362)/2))))*2*3958.756</f>
        <v>509.07363473338376</v>
      </c>
      <c r="F362">
        <v>56.444107055663999</v>
      </c>
      <c r="G362">
        <v>77.097961425780994</v>
      </c>
      <c r="H362">
        <v>109.98791503906</v>
      </c>
      <c r="I362">
        <v>137.26750183105</v>
      </c>
      <c r="J362">
        <v>168.46519470215</v>
      </c>
      <c r="K362" s="6">
        <f>IFERROR(EXP(TREND(LN($F$1:$J$1),LN(F362:J362),LN(Calculations!$B$3))),0)</f>
        <v>1.5303206142889927E-3</v>
      </c>
    </row>
    <row r="363" spans="1:11" x14ac:dyDescent="0.35">
      <c r="A363">
        <v>360</v>
      </c>
      <c r="B363" t="str">
        <f t="shared" si="5"/>
        <v>10-65.5</v>
      </c>
      <c r="C363">
        <v>-65.502396671791999</v>
      </c>
      <c r="D363">
        <v>9.5744777064303008</v>
      </c>
      <c r="E363">
        <f>ASIN(SQRT((SIN(RADIANS(PARAMETERS!$D$8-D363)/2)*SIN(RADIANS(PARAMETERS!$D$8-D363)/2))+(COS(RADIANS(D363))*COS(RADIANS(PARAMETERS!$D$8))*SIN(RADIANS(PARAMETERS!$D$9-C363)/2)*SIN(RADIANS(PARAMETERS!$D$9-C363)/2))))*2*3958.756</f>
        <v>520.398897277846</v>
      </c>
      <c r="F363">
        <v>55.711128234862997</v>
      </c>
      <c r="G363">
        <v>76.337882995605</v>
      </c>
      <c r="H363">
        <v>109.20673370361</v>
      </c>
      <c r="I363">
        <v>136.41879272461</v>
      </c>
      <c r="J363">
        <v>167.61003112793</v>
      </c>
      <c r="K363" s="6">
        <f>IFERROR(EXP(TREND(LN($F$1:$J$1),LN(F363:J363),LN(Calculations!$B$3))),0)</f>
        <v>1.5078706130907482E-3</v>
      </c>
    </row>
    <row r="364" spans="1:11" x14ac:dyDescent="0.35">
      <c r="A364">
        <v>361</v>
      </c>
      <c r="B364" t="str">
        <f t="shared" si="5"/>
        <v>10-66</v>
      </c>
      <c r="C364">
        <v>-65.773718006693002</v>
      </c>
      <c r="D364">
        <v>9.5744777064303008</v>
      </c>
      <c r="E364">
        <f>ASIN(SQRT((SIN(RADIANS(PARAMETERS!$D$8-D364)/2)*SIN(RADIANS(PARAMETERS!$D$8-D364)/2))+(COS(RADIANS(D364))*COS(RADIANS(PARAMETERS!$D$8))*SIN(RADIANS(PARAMETERS!$D$9-C364)/2)*SIN(RADIANS(PARAMETERS!$D$9-C364)/2))))*2*3958.756</f>
        <v>532.11203453245207</v>
      </c>
      <c r="F364">
        <v>55.044689178467003</v>
      </c>
      <c r="G364">
        <v>75.676918029785</v>
      </c>
      <c r="H364">
        <v>108.59043884277</v>
      </c>
      <c r="I364">
        <v>135.7469329834</v>
      </c>
      <c r="J364">
        <v>166.88296508789</v>
      </c>
      <c r="K364" s="6">
        <f>IFERROR(EXP(TREND(LN($F$1:$J$1),LN(F364:J364),LN(Calculations!$B$3))),0)</f>
        <v>1.4905288940071486E-3</v>
      </c>
    </row>
    <row r="365" spans="1:11" x14ac:dyDescent="0.35">
      <c r="A365">
        <v>362</v>
      </c>
      <c r="B365" t="str">
        <f t="shared" si="5"/>
        <v>10-66</v>
      </c>
      <c r="C365">
        <v>-66.045039341594006</v>
      </c>
      <c r="D365">
        <v>9.5744777064303008</v>
      </c>
      <c r="E365">
        <f>ASIN(SQRT((SIN(RADIANS(PARAMETERS!$D$8-D365)/2)*SIN(RADIANS(PARAMETERS!$D$8-D365)/2))+(COS(RADIANS(D365))*COS(RADIANS(PARAMETERS!$D$8))*SIN(RADIANS(PARAMETERS!$D$9-C365)/2)*SIN(RADIANS(PARAMETERS!$D$9-C365)/2))))*2*3958.756</f>
        <v>544.1879891392939</v>
      </c>
      <c r="F365">
        <v>54.407283782958999</v>
      </c>
      <c r="G365">
        <v>75.050674438477003</v>
      </c>
      <c r="H365">
        <v>108.02787017822</v>
      </c>
      <c r="I365">
        <v>135.16714477539</v>
      </c>
      <c r="J365">
        <v>166.24293518066</v>
      </c>
      <c r="K365" s="6">
        <f>IFERROR(EXP(TREND(LN($F$1:$J$1),LN(F365:J365),LN(Calculations!$B$3))),0)</f>
        <v>1.4758217455964121E-3</v>
      </c>
    </row>
    <row r="366" spans="1:11" x14ac:dyDescent="0.35">
      <c r="A366">
        <v>363</v>
      </c>
      <c r="B366" t="str">
        <f t="shared" si="5"/>
        <v>10-66.5</v>
      </c>
      <c r="C366">
        <v>-66.316360676494995</v>
      </c>
      <c r="D366">
        <v>9.5744777064303008</v>
      </c>
      <c r="E366">
        <f>ASIN(SQRT((SIN(RADIANS(PARAMETERS!$D$8-D366)/2)*SIN(RADIANS(PARAMETERS!$D$8-D366)/2))+(COS(RADIANS(D366))*COS(RADIANS(PARAMETERS!$D$8))*SIN(RADIANS(PARAMETERS!$D$9-C366)/2)*SIN(RADIANS(PARAMETERS!$D$9-C366)/2))))*2*3958.756</f>
        <v>556.60313436444005</v>
      </c>
      <c r="F366">
        <v>53.794063568115</v>
      </c>
      <c r="G366">
        <v>74.451774597167997</v>
      </c>
      <c r="H366">
        <v>107.50525665283</v>
      </c>
      <c r="I366">
        <v>134.66885375977</v>
      </c>
      <c r="J366">
        <v>165.73286437988</v>
      </c>
      <c r="K366" s="6">
        <f>IFERROR(EXP(TREND(LN($F$1:$J$1),LN(F366:J366),LN(Calculations!$B$3))),0)</f>
        <v>1.4638714679288014E-3</v>
      </c>
    </row>
    <row r="367" spans="1:11" x14ac:dyDescent="0.35">
      <c r="A367">
        <v>364</v>
      </c>
      <c r="B367" t="str">
        <f t="shared" si="5"/>
        <v>10-66.5</v>
      </c>
      <c r="C367">
        <v>-66.587682011395998</v>
      </c>
      <c r="D367">
        <v>9.5744777064303008</v>
      </c>
      <c r="E367">
        <f>ASIN(SQRT((SIN(RADIANS(PARAMETERS!$D$8-D367)/2)*SIN(RADIANS(PARAMETERS!$D$8-D367)/2))+(COS(RADIANS(D367))*COS(RADIANS(PARAMETERS!$D$8))*SIN(RADIANS(PARAMETERS!$D$9-C367)/2)*SIN(RADIANS(PARAMETERS!$D$9-C367)/2))))*2*3958.756</f>
        <v>569.33526833436645</v>
      </c>
      <c r="F367">
        <v>53.127502441406001</v>
      </c>
      <c r="G367">
        <v>73.769401550292997</v>
      </c>
      <c r="H367">
        <v>106.83831787109</v>
      </c>
      <c r="I367">
        <v>134.05377197266</v>
      </c>
      <c r="J367">
        <v>165.1175994873</v>
      </c>
      <c r="K367" s="6">
        <f>IFERROR(EXP(TREND(LN($F$1:$J$1),LN(F367:J367),LN(Calculations!$B$3))),0)</f>
        <v>1.4487794989005054E-3</v>
      </c>
    </row>
    <row r="368" spans="1:11" x14ac:dyDescent="0.35">
      <c r="A368">
        <v>365</v>
      </c>
      <c r="B368" t="str">
        <f t="shared" si="5"/>
        <v>10-67</v>
      </c>
      <c r="C368">
        <v>-66.859003346296006</v>
      </c>
      <c r="D368">
        <v>9.5744777064303008</v>
      </c>
      <c r="E368">
        <f>ASIN(SQRT((SIN(RADIANS(PARAMETERS!$D$8-D368)/2)*SIN(RADIANS(PARAMETERS!$D$8-D368)/2))+(COS(RADIANS(D368))*COS(RADIANS(PARAMETERS!$D$8))*SIN(RADIANS(PARAMETERS!$D$9-C368)/2)*SIN(RADIANS(PARAMETERS!$D$9-C368)/2))))*2*3958.756</f>
        <v>582.3635875069931</v>
      </c>
      <c r="F368">
        <v>52.385948181152003</v>
      </c>
      <c r="G368">
        <v>72.979843139647997</v>
      </c>
      <c r="H368">
        <v>105.96196746826</v>
      </c>
      <c r="I368">
        <v>133.25650024414</v>
      </c>
      <c r="J368">
        <v>164.31896972656</v>
      </c>
      <c r="K368" s="6">
        <f>IFERROR(EXP(TREND(LN($F$1:$J$1),LN(F368:J368),LN(Calculations!$B$3))),0)</f>
        <v>1.4287683940115035E-3</v>
      </c>
    </row>
    <row r="369" spans="1:11" x14ac:dyDescent="0.35">
      <c r="A369">
        <v>366</v>
      </c>
      <c r="B369" t="str">
        <f t="shared" si="5"/>
        <v>10-67</v>
      </c>
      <c r="C369">
        <v>-67.130324681196996</v>
      </c>
      <c r="D369">
        <v>9.5744777064303008</v>
      </c>
      <c r="E369">
        <f>ASIN(SQRT((SIN(RADIANS(PARAMETERS!$D$8-D369)/2)*SIN(RADIANS(PARAMETERS!$D$8-D369)/2))+(COS(RADIANS(D369))*COS(RADIANS(PARAMETERS!$D$8))*SIN(RADIANS(PARAMETERS!$D$9-C369)/2)*SIN(RADIANS(PARAMETERS!$D$9-C369)/2))))*2*3958.756</f>
        <v>595.66864454644713</v>
      </c>
      <c r="F369">
        <v>51.570297241211001</v>
      </c>
      <c r="G369">
        <v>72.084983825684006</v>
      </c>
      <c r="H369">
        <v>104.88968658447</v>
      </c>
      <c r="I369">
        <v>132.26786804199</v>
      </c>
      <c r="J369">
        <v>163.3166809082</v>
      </c>
      <c r="K369" s="6">
        <f>IFERROR(EXP(TREND(LN($F$1:$J$1),LN(F369:J369),LN(Calculations!$B$3))),0)</f>
        <v>1.4039248672003688E-3</v>
      </c>
    </row>
    <row r="370" spans="1:11" x14ac:dyDescent="0.35">
      <c r="A370">
        <v>367</v>
      </c>
      <c r="B370" t="str">
        <f t="shared" si="5"/>
        <v>10-67.5</v>
      </c>
      <c r="C370">
        <v>-67.401646016097999</v>
      </c>
      <c r="D370">
        <v>9.5744777064303008</v>
      </c>
      <c r="E370">
        <f>ASIN(SQRT((SIN(RADIANS(PARAMETERS!$D$8-D370)/2)*SIN(RADIANS(PARAMETERS!$D$8-D370)/2))+(COS(RADIANS(D370))*COS(RADIANS(PARAMETERS!$D$8))*SIN(RADIANS(PARAMETERS!$D$9-C370)/2)*SIN(RADIANS(PARAMETERS!$D$9-C370)/2))))*2*3958.756</f>
        <v>609.23229496887734</v>
      </c>
      <c r="F370">
        <v>50.72566986084</v>
      </c>
      <c r="G370">
        <v>71.141632080077997</v>
      </c>
      <c r="H370">
        <v>103.71524047852</v>
      </c>
      <c r="I370">
        <v>131.14888000488</v>
      </c>
      <c r="J370">
        <v>162.20223999023</v>
      </c>
      <c r="K370" s="6">
        <f>IFERROR(EXP(TREND(LN($F$1:$J$1),LN(F370:J370),LN(Calculations!$B$3))),0)</f>
        <v>1.3766035081600784E-3</v>
      </c>
    </row>
    <row r="371" spans="1:11" x14ac:dyDescent="0.35">
      <c r="A371">
        <v>368</v>
      </c>
      <c r="B371" t="str">
        <f t="shared" si="5"/>
        <v>10-67.5</v>
      </c>
      <c r="C371">
        <v>-67.672967350999002</v>
      </c>
      <c r="D371">
        <v>9.5744777064303008</v>
      </c>
      <c r="E371">
        <f>ASIN(SQRT((SIN(RADIANS(PARAMETERS!$D$8-D371)/2)*SIN(RADIANS(PARAMETERS!$D$8-D371)/2))+(COS(RADIANS(D371))*COS(RADIANS(PARAMETERS!$D$8))*SIN(RADIANS(PARAMETERS!$D$9-C371)/2)*SIN(RADIANS(PARAMETERS!$D$9-C371)/2))))*2*3958.756</f>
        <v>623.03763616977085</v>
      </c>
      <c r="F371">
        <v>49.935062408447003</v>
      </c>
      <c r="G371">
        <v>70.280349731445</v>
      </c>
      <c r="H371">
        <v>102.65817260742</v>
      </c>
      <c r="I371">
        <v>130.11195373535</v>
      </c>
      <c r="J371">
        <v>161.24024963379</v>
      </c>
      <c r="K371" s="6">
        <f>IFERROR(EXP(TREND(LN($F$1:$J$1),LN(F371:J371),LN(Calculations!$B$3))),0)</f>
        <v>1.3530717303834815E-3</v>
      </c>
    </row>
    <row r="372" spans="1:11" x14ac:dyDescent="0.35">
      <c r="A372">
        <v>369</v>
      </c>
      <c r="B372" t="str">
        <f t="shared" si="5"/>
        <v>10-68</v>
      </c>
      <c r="C372">
        <v>-67.944288685900005</v>
      </c>
      <c r="D372">
        <v>9.5744777064303008</v>
      </c>
      <c r="E372">
        <f>ASIN(SQRT((SIN(RADIANS(PARAMETERS!$D$8-D372)/2)*SIN(RADIANS(PARAMETERS!$D$8-D372)/2))+(COS(RADIANS(D372))*COS(RADIANS(PARAMETERS!$D$8))*SIN(RADIANS(PARAMETERS!$D$9-C372)/2)*SIN(RADIANS(PARAMETERS!$D$9-C372)/2))))*2*3958.756</f>
        <v>637.06894175260527</v>
      </c>
      <c r="F372">
        <v>49.232864379882997</v>
      </c>
      <c r="G372">
        <v>69.562126159667997</v>
      </c>
      <c r="H372">
        <v>101.82381439209</v>
      </c>
      <c r="I372">
        <v>129.29774475098</v>
      </c>
      <c r="J372">
        <v>160.54222106934</v>
      </c>
      <c r="K372" s="6">
        <f>IFERROR(EXP(TREND(LN($F$1:$J$1),LN(F372:J372),LN(Calculations!$B$3))),0)</f>
        <v>1.3363043865419818E-3</v>
      </c>
    </row>
    <row r="373" spans="1:11" x14ac:dyDescent="0.35">
      <c r="A373">
        <v>370</v>
      </c>
      <c r="B373" t="str">
        <f t="shared" si="5"/>
        <v>10-68</v>
      </c>
      <c r="C373">
        <v>-68.215610020800995</v>
      </c>
      <c r="D373">
        <v>9.5744777064303008</v>
      </c>
      <c r="E373">
        <f>ASIN(SQRT((SIN(RADIANS(PARAMETERS!$D$8-D373)/2)*SIN(RADIANS(PARAMETERS!$D$8-D373)/2))+(COS(RADIANS(D373))*COS(RADIANS(PARAMETERS!$D$8))*SIN(RADIANS(PARAMETERS!$D$9-C373)/2)*SIN(RADIANS(PARAMETERS!$D$9-C373)/2))))*2*3958.756</f>
        <v>651.31159347356413</v>
      </c>
      <c r="F373">
        <v>48.705940246582003</v>
      </c>
      <c r="G373">
        <v>69.055763244629006</v>
      </c>
      <c r="H373">
        <v>101.35424804688</v>
      </c>
      <c r="I373">
        <v>128.92860412598</v>
      </c>
      <c r="J373">
        <v>160.20135498047</v>
      </c>
      <c r="K373" s="6">
        <f>IFERROR(EXP(TREND(LN($F$1:$J$1),LN(F373:J373),LN(Calculations!$B$3))),0)</f>
        <v>1.3295407824072325E-3</v>
      </c>
    </row>
    <row r="374" spans="1:11" x14ac:dyDescent="0.35">
      <c r="A374">
        <v>371</v>
      </c>
      <c r="B374" t="str">
        <f t="shared" si="5"/>
        <v>10-68.5</v>
      </c>
      <c r="C374">
        <v>-68.486931355701998</v>
      </c>
      <c r="D374">
        <v>9.5744777064303008</v>
      </c>
      <c r="E374">
        <f>ASIN(SQRT((SIN(RADIANS(PARAMETERS!$D$8-D374)/2)*SIN(RADIANS(PARAMETERS!$D$8-D374)/2))+(COS(RADIANS(D374))*COS(RADIANS(PARAMETERS!$D$8))*SIN(RADIANS(PARAMETERS!$D$9-C374)/2)*SIN(RADIANS(PARAMETERS!$D$9-C374)/2))))*2*3958.756</f>
        <v>665.75201259708751</v>
      </c>
      <c r="F374">
        <v>48.207370758057003</v>
      </c>
      <c r="G374">
        <v>68.551345825195</v>
      </c>
      <c r="H374">
        <v>100.91917419434</v>
      </c>
      <c r="I374">
        <v>128.5777130127</v>
      </c>
      <c r="J374">
        <v>159.81791687012</v>
      </c>
      <c r="K374" s="6">
        <f>IFERROR(EXP(TREND(LN($F$1:$J$1),LN(F374:J374),LN(Calculations!$B$3))),0)</f>
        <v>1.3227013610674038E-3</v>
      </c>
    </row>
    <row r="375" spans="1:11" x14ac:dyDescent="0.35">
      <c r="A375">
        <v>372</v>
      </c>
      <c r="B375" t="str">
        <f t="shared" si="5"/>
        <v>10-69</v>
      </c>
      <c r="C375">
        <v>-68.758252690603001</v>
      </c>
      <c r="D375">
        <v>9.5744777064303008</v>
      </c>
      <c r="E375">
        <f>ASIN(SQRT((SIN(RADIANS(PARAMETERS!$D$8-D375)/2)*SIN(RADIANS(PARAMETERS!$D$8-D375)/2))+(COS(RADIANS(D375))*COS(RADIANS(PARAMETERS!$D$8))*SIN(RADIANS(PARAMETERS!$D$9-C375)/2)*SIN(RADIANS(PARAMETERS!$D$9-C375)/2))))*2*3958.756</f>
        <v>680.37759202092639</v>
      </c>
      <c r="F375">
        <v>47.661361694336001</v>
      </c>
      <c r="G375">
        <v>67.947853088379006</v>
      </c>
      <c r="H375">
        <v>100.35036468506</v>
      </c>
      <c r="I375">
        <v>128.03742980957</v>
      </c>
      <c r="J375">
        <v>159.21656799316</v>
      </c>
      <c r="K375" s="6">
        <f>IFERROR(EXP(TREND(LN($F$1:$J$1),LN(F375:J375),LN(Calculations!$B$3))),0)</f>
        <v>1.3112535218679328E-3</v>
      </c>
    </row>
    <row r="376" spans="1:11" x14ac:dyDescent="0.35">
      <c r="A376">
        <v>373</v>
      </c>
      <c r="B376" t="str">
        <f t="shared" si="5"/>
        <v>10-69</v>
      </c>
      <c r="C376">
        <v>-69.029574025504004</v>
      </c>
      <c r="D376">
        <v>9.5744777064303008</v>
      </c>
      <c r="E376">
        <f>ASIN(SQRT((SIN(RADIANS(PARAMETERS!$D$8-D376)/2)*SIN(RADIANS(PARAMETERS!$D$8-D376)/2))+(COS(RADIANS(D376))*COS(RADIANS(PARAMETERS!$D$8))*SIN(RADIANS(PARAMETERS!$D$9-C376)/2)*SIN(RADIANS(PARAMETERS!$D$9-C376)/2))))*2*3958.756</f>
        <v>695.17663017019834</v>
      </c>
      <c r="F376">
        <v>47.100101470947003</v>
      </c>
      <c r="G376">
        <v>67.309356689452997</v>
      </c>
      <c r="H376">
        <v>99.7099609375</v>
      </c>
      <c r="I376">
        <v>127.51644134521</v>
      </c>
      <c r="J376">
        <v>158.62744140625</v>
      </c>
      <c r="K376" s="6">
        <f>IFERROR(EXP(TREND(LN($F$1:$J$1),LN(F376:J376),LN(Calculations!$B$3))),0)</f>
        <v>1.2997953655944751E-3</v>
      </c>
    </row>
    <row r="377" spans="1:11" x14ac:dyDescent="0.35">
      <c r="A377">
        <v>374</v>
      </c>
      <c r="B377" t="str">
        <f t="shared" si="5"/>
        <v>10-69.5</v>
      </c>
      <c r="C377">
        <v>-69.300895360404994</v>
      </c>
      <c r="D377">
        <v>9.5744777064303008</v>
      </c>
      <c r="E377">
        <f>ASIN(SQRT((SIN(RADIANS(PARAMETERS!$D$8-D377)/2)*SIN(RADIANS(PARAMETERS!$D$8-D377)/2))+(COS(RADIANS(D377))*COS(RADIANS(PARAMETERS!$D$8))*SIN(RADIANS(PARAMETERS!$D$9-C377)/2)*SIN(RADIANS(PARAMETERS!$D$9-C377)/2))))*2*3958.756</f>
        <v>710.13826736899148</v>
      </c>
      <c r="F377">
        <v>46.619251251221002</v>
      </c>
      <c r="G377">
        <v>66.79141998291</v>
      </c>
      <c r="H377">
        <v>99.250587463379006</v>
      </c>
      <c r="I377">
        <v>127.28231048584</v>
      </c>
      <c r="J377">
        <v>158.32743835449</v>
      </c>
      <c r="K377" s="6">
        <f>IFERROR(EXP(TREND(LN($F$1:$J$1),LN(F377:J377),LN(Calculations!$B$3))),0)</f>
        <v>1.294891835050732E-3</v>
      </c>
    </row>
    <row r="378" spans="1:11" x14ac:dyDescent="0.35">
      <c r="A378">
        <v>375</v>
      </c>
      <c r="B378" t="str">
        <f t="shared" si="5"/>
        <v>10-69.5</v>
      </c>
      <c r="C378">
        <v>-69.572216695305997</v>
      </c>
      <c r="D378">
        <v>9.5744777064303008</v>
      </c>
      <c r="E378">
        <f>ASIN(SQRT((SIN(RADIANS(PARAMETERS!$D$8-D378)/2)*SIN(RADIANS(PARAMETERS!$D$8-D378)/2))+(COS(RADIANS(D378))*COS(RADIANS(PARAMETERS!$D$8))*SIN(RADIANS(PARAMETERS!$D$9-C378)/2)*SIN(RADIANS(PARAMETERS!$D$9-C378)/2))))*2*3958.756</f>
        <v>725.25242516624326</v>
      </c>
      <c r="F378">
        <v>46.253799438477003</v>
      </c>
      <c r="G378">
        <v>66.448341369629006</v>
      </c>
      <c r="H378">
        <v>99.062469482422003</v>
      </c>
      <c r="I378">
        <v>127.39961242676</v>
      </c>
      <c r="J378">
        <v>158.38639831543</v>
      </c>
      <c r="K378" s="6">
        <f>IFERROR(EXP(TREND(LN($F$1:$J$1),LN(F378:J378),LN(Calculations!$B$3))),0)</f>
        <v>1.2981277454756465E-3</v>
      </c>
    </row>
    <row r="379" spans="1:11" x14ac:dyDescent="0.35">
      <c r="A379">
        <v>376</v>
      </c>
      <c r="B379" t="str">
        <f t="shared" si="5"/>
        <v>10-70</v>
      </c>
      <c r="C379">
        <v>-69.843538030207</v>
      </c>
      <c r="D379">
        <v>9.5744777064303008</v>
      </c>
      <c r="E379">
        <f>ASIN(SQRT((SIN(RADIANS(PARAMETERS!$D$8-D379)/2)*SIN(RADIANS(PARAMETERS!$D$8-D379)/2))+(COS(RADIANS(D379))*COS(RADIANS(PARAMETERS!$D$8))*SIN(RADIANS(PARAMETERS!$D$9-C379)/2)*SIN(RADIANS(PARAMETERS!$D$9-C379)/2))))*2*3958.756</f>
        <v>740.5097489107435</v>
      </c>
      <c r="F379">
        <v>45.910160064697003</v>
      </c>
      <c r="G379">
        <v>66.137321472167997</v>
      </c>
      <c r="H379">
        <v>98.917533874512003</v>
      </c>
      <c r="I379">
        <v>127.59259033203</v>
      </c>
      <c r="J379">
        <v>158.56010437012</v>
      </c>
      <c r="K379" s="6">
        <f>IFERROR(EXP(TREND(LN($F$1:$J$1),LN(F379:J379),LN(Calculations!$B$3))),0)</f>
        <v>1.3033019446415204E-3</v>
      </c>
    </row>
    <row r="380" spans="1:11" x14ac:dyDescent="0.35">
      <c r="A380">
        <v>377</v>
      </c>
      <c r="B380" t="str">
        <f t="shared" si="5"/>
        <v>10-70</v>
      </c>
      <c r="C380">
        <v>-70.114859365108003</v>
      </c>
      <c r="D380">
        <v>9.5744777064303008</v>
      </c>
      <c r="E380">
        <f>ASIN(SQRT((SIN(RADIANS(PARAMETERS!$D$8-D380)/2)*SIN(RADIANS(PARAMETERS!$D$8-D380)/2))+(COS(RADIANS(D380))*COS(RADIANS(PARAMETERS!$D$8))*SIN(RADIANS(PARAMETERS!$D$9-C380)/2)*SIN(RADIANS(PARAMETERS!$D$9-C380)/2))))*2*3958.756</f>
        <v>755.90155372983952</v>
      </c>
      <c r="F380">
        <v>45.662326812743999</v>
      </c>
      <c r="G380">
        <v>65.971321105957003</v>
      </c>
      <c r="H380">
        <v>98.979721069335994</v>
      </c>
      <c r="I380">
        <v>128.05520629883</v>
      </c>
      <c r="J380">
        <v>159.08377075195</v>
      </c>
      <c r="K380" s="6">
        <f>IFERROR(EXP(TREND(LN($F$1:$J$1),LN(F380:J380),LN(Calculations!$B$3))),0)</f>
        <v>1.3151635075733599E-3</v>
      </c>
    </row>
    <row r="381" spans="1:11" x14ac:dyDescent="0.35">
      <c r="A381">
        <v>378</v>
      </c>
      <c r="B381" t="str">
        <f t="shared" si="5"/>
        <v>10-70.5</v>
      </c>
      <c r="C381">
        <v>-70.386180700009007</v>
      </c>
      <c r="D381">
        <v>9.5744777064303008</v>
      </c>
      <c r="E381">
        <f>ASIN(SQRT((SIN(RADIANS(PARAMETERS!$D$8-D381)/2)*SIN(RADIANS(PARAMETERS!$D$8-D381)/2))+(COS(RADIANS(D381))*COS(RADIANS(PARAMETERS!$D$8))*SIN(RADIANS(PARAMETERS!$D$9-C381)/2)*SIN(RADIANS(PARAMETERS!$D$9-C381)/2))))*2*3958.756</f>
        <v>771.41977396011873</v>
      </c>
      <c r="F381">
        <v>45.522964477538999</v>
      </c>
      <c r="G381">
        <v>65.968383789062997</v>
      </c>
      <c r="H381">
        <v>99.298484802245994</v>
      </c>
      <c r="I381">
        <v>128.8244934082</v>
      </c>
      <c r="J381">
        <v>159.99168395996</v>
      </c>
      <c r="K381" s="6">
        <f>IFERROR(EXP(TREND(LN($F$1:$J$1),LN(F381:J381),LN(Calculations!$B$3))),0)</f>
        <v>1.3346450467319768E-3</v>
      </c>
    </row>
    <row r="382" spans="1:11" x14ac:dyDescent="0.35">
      <c r="A382">
        <v>379</v>
      </c>
      <c r="B382" t="str">
        <f t="shared" si="5"/>
        <v>10-70.5</v>
      </c>
      <c r="C382">
        <v>-70.657502034909996</v>
      </c>
      <c r="D382">
        <v>9.5744777064303008</v>
      </c>
      <c r="E382">
        <f>ASIN(SQRT((SIN(RADIANS(PARAMETERS!$D$8-D382)/2)*SIN(RADIANS(PARAMETERS!$D$8-D382)/2))+(COS(RADIANS(D382))*COS(RADIANS(PARAMETERS!$D$8))*SIN(RADIANS(PARAMETERS!$D$9-C382)/2)*SIN(RADIANS(PARAMETERS!$D$9-C382)/2))))*2*3958.756</f>
        <v>787.05691599957015</v>
      </c>
      <c r="F382">
        <v>45.412811279297003</v>
      </c>
      <c r="G382">
        <v>65.993530273437997</v>
      </c>
      <c r="H382">
        <v>99.645454406737997</v>
      </c>
      <c r="I382">
        <v>129.50321960449</v>
      </c>
      <c r="J382">
        <v>160.7993927002</v>
      </c>
      <c r="K382" s="6">
        <f>IFERROR(EXP(TREND(LN($F$1:$J$1),LN(F382:J382),LN(Calculations!$B$3))),0)</f>
        <v>1.3523166493878437E-3</v>
      </c>
    </row>
    <row r="383" spans="1:11" x14ac:dyDescent="0.35">
      <c r="A383">
        <v>380</v>
      </c>
      <c r="B383" t="str">
        <f t="shared" si="5"/>
        <v>10-71</v>
      </c>
      <c r="C383">
        <v>-70.928823369810999</v>
      </c>
      <c r="D383">
        <v>9.5744777064303008</v>
      </c>
      <c r="E383">
        <f>ASIN(SQRT((SIN(RADIANS(PARAMETERS!$D$8-D383)/2)*SIN(RADIANS(PARAMETERS!$D$8-D383)/2))+(COS(RADIANS(D383))*COS(RADIANS(PARAMETERS!$D$8))*SIN(RADIANS(PARAMETERS!$D$9-C383)/2)*SIN(RADIANS(PARAMETERS!$D$9-C383)/2))))*2*3958.756</f>
        <v>802.80601449382823</v>
      </c>
      <c r="F383">
        <v>45.279716491698998</v>
      </c>
      <c r="G383">
        <v>65.989692687987997</v>
      </c>
      <c r="H383">
        <v>99.928642272949006</v>
      </c>
      <c r="I383">
        <v>130.03442382813</v>
      </c>
      <c r="J383">
        <v>161.40184020996</v>
      </c>
      <c r="K383" s="6">
        <f>IFERROR(EXP(TREND(LN($F$1:$J$1),LN(F383:J383),LN(Calculations!$B$3))),0)</f>
        <v>1.3663726270242997E-3</v>
      </c>
    </row>
    <row r="384" spans="1:11" x14ac:dyDescent="0.35">
      <c r="A384">
        <v>381</v>
      </c>
      <c r="B384" t="str">
        <f t="shared" si="5"/>
        <v>10-71</v>
      </c>
      <c r="C384">
        <v>-71.200144704712002</v>
      </c>
      <c r="D384">
        <v>9.5744777064303008</v>
      </c>
      <c r="E384">
        <f>ASIN(SQRT((SIN(RADIANS(PARAMETERS!$D$8-D384)/2)*SIN(RADIANS(PARAMETERS!$D$8-D384)/2))+(COS(RADIANS(D384))*COS(RADIANS(PARAMETERS!$D$8))*SIN(RADIANS(PARAMETERS!$D$9-C384)/2)*SIN(RADIANS(PARAMETERS!$D$9-C384)/2))))*2*3958.756</f>
        <v>818.66059172946711</v>
      </c>
      <c r="F384">
        <v>45.124496459961001</v>
      </c>
      <c r="G384">
        <v>65.957794189452997</v>
      </c>
      <c r="H384">
        <v>100.13843536377</v>
      </c>
      <c r="I384">
        <v>130.43762207031</v>
      </c>
      <c r="J384">
        <v>161.81491088867</v>
      </c>
      <c r="K384" s="6">
        <f>IFERROR(EXP(TREND(LN($F$1:$J$1),LN(F384:J384),LN(Calculations!$B$3))),0)</f>
        <v>1.377066732820382E-3</v>
      </c>
    </row>
    <row r="385" spans="1:11" x14ac:dyDescent="0.35">
      <c r="A385">
        <v>382</v>
      </c>
      <c r="B385" t="str">
        <f t="shared" si="5"/>
        <v>10-71.5</v>
      </c>
      <c r="C385">
        <v>-71.471466039613006</v>
      </c>
      <c r="D385">
        <v>9.5744777064303008</v>
      </c>
      <c r="E385">
        <f>ASIN(SQRT((SIN(RADIANS(PARAMETERS!$D$8-D385)/2)*SIN(RADIANS(PARAMETERS!$D$8-D385)/2))+(COS(RADIANS(D385))*COS(RADIANS(PARAMETERS!$D$8))*SIN(RADIANS(PARAMETERS!$D$9-C385)/2)*SIN(RADIANS(PARAMETERS!$D$9-C385)/2))))*2*3958.756</f>
        <v>834.61462008113756</v>
      </c>
      <c r="F385">
        <v>45.005470275878999</v>
      </c>
      <c r="G385">
        <v>65.990814208984006</v>
      </c>
      <c r="H385">
        <v>100.42259979248</v>
      </c>
      <c r="I385">
        <v>130.91792297363</v>
      </c>
      <c r="J385">
        <v>162.36578369141</v>
      </c>
      <c r="K385" s="6">
        <f>IFERROR(EXP(TREND(LN($F$1:$J$1),LN(F385:J385),LN(Calculations!$B$3))),0)</f>
        <v>1.3900866151343283E-3</v>
      </c>
    </row>
    <row r="386" spans="1:11" x14ac:dyDescent="0.35">
      <c r="A386">
        <v>383</v>
      </c>
      <c r="B386" t="str">
        <f t="shared" si="5"/>
        <v>10-71.5</v>
      </c>
      <c r="C386">
        <v>-71.742787374513995</v>
      </c>
      <c r="D386">
        <v>9.5744777064303008</v>
      </c>
      <c r="E386">
        <f>ASIN(SQRT((SIN(RADIANS(PARAMETERS!$D$8-D386)/2)*SIN(RADIANS(PARAMETERS!$D$8-D386)/2))+(COS(RADIANS(D386))*COS(RADIANS(PARAMETERS!$D$8))*SIN(RADIANS(PARAMETERS!$D$9-C386)/2)*SIN(RADIANS(PARAMETERS!$D$9-C386)/2))))*2*3958.756</f>
        <v>850.66248734341696</v>
      </c>
      <c r="F386">
        <v>44.835033416747997</v>
      </c>
      <c r="G386">
        <v>66.01392364502</v>
      </c>
      <c r="H386">
        <v>100.62496185303</v>
      </c>
      <c r="I386">
        <v>131.28895568848</v>
      </c>
      <c r="J386">
        <v>162.95851135254</v>
      </c>
      <c r="K386" s="6">
        <f>IFERROR(EXP(TREND(LN($F$1:$J$1),LN(F386:J386),LN(Calculations!$B$3))),0)</f>
        <v>1.4022248977574921E-3</v>
      </c>
    </row>
    <row r="387" spans="1:11" x14ac:dyDescent="0.35">
      <c r="A387">
        <v>384</v>
      </c>
      <c r="B387" t="str">
        <f t="shared" si="5"/>
        <v>10-72</v>
      </c>
      <c r="C387">
        <v>-72.014108709414998</v>
      </c>
      <c r="D387">
        <v>9.5744777064303008</v>
      </c>
      <c r="E387">
        <f>ASIN(SQRT((SIN(RADIANS(PARAMETERS!$D$8-D387)/2)*SIN(RADIANS(PARAMETERS!$D$8-D387)/2))+(COS(RADIANS(D387))*COS(RADIANS(PARAMETERS!$D$8))*SIN(RADIANS(PARAMETERS!$D$9-C387)/2)*SIN(RADIANS(PARAMETERS!$D$9-C387)/2))))*2*3958.756</f>
        <v>866.79896477018951</v>
      </c>
      <c r="F387">
        <v>44.615165710448998</v>
      </c>
      <c r="G387">
        <v>66.014778137207003</v>
      </c>
      <c r="H387">
        <v>100.73429870605</v>
      </c>
      <c r="I387">
        <v>131.54652404785</v>
      </c>
      <c r="J387">
        <v>163.54739379883</v>
      </c>
      <c r="K387" s="6">
        <f>IFERROR(EXP(TREND(LN($F$1:$J$1),LN(F387:J387),LN(Calculations!$B$3))),0)</f>
        <v>1.4128846113016565E-3</v>
      </c>
    </row>
    <row r="388" spans="1:11" x14ac:dyDescent="0.35">
      <c r="A388">
        <v>385</v>
      </c>
      <c r="B388" t="str">
        <f t="shared" si="5"/>
        <v>10-72.5</v>
      </c>
      <c r="C388">
        <v>-72.285430044316001</v>
      </c>
      <c r="D388">
        <v>9.5744777064303008</v>
      </c>
      <c r="E388">
        <f>ASIN(SQRT((SIN(RADIANS(PARAMETERS!$D$8-D388)/2)*SIN(RADIANS(PARAMETERS!$D$8-D388)/2))+(COS(RADIANS(D388))*COS(RADIANS(PARAMETERS!$D$8))*SIN(RADIANS(PARAMETERS!$D$9-C388)/2)*SIN(RADIANS(PARAMETERS!$D$9-C388)/2))))*2*3958.756</f>
        <v>883.01917764207167</v>
      </c>
      <c r="F388">
        <v>44.398147583007997</v>
      </c>
      <c r="G388">
        <v>65.993011474609006</v>
      </c>
      <c r="H388">
        <v>100.78639984131</v>
      </c>
      <c r="I388">
        <v>131.74674987793</v>
      </c>
      <c r="J388">
        <v>164.0823059082</v>
      </c>
      <c r="K388" s="6">
        <f>IFERROR(EXP(TREND(LN($F$1:$J$1),LN(F388:J388),LN(Calculations!$B$3))),0)</f>
        <v>1.4219137847087846E-3</v>
      </c>
    </row>
    <row r="389" spans="1:11" x14ac:dyDescent="0.35">
      <c r="A389">
        <v>386</v>
      </c>
      <c r="B389" t="str">
        <f t="shared" ref="B389:B452" si="6">MROUND(D389,1)&amp;MROUND(C389,-0.5)</f>
        <v>10-72.5</v>
      </c>
      <c r="C389">
        <v>-72.556751379217005</v>
      </c>
      <c r="D389">
        <v>9.5744777064303008</v>
      </c>
      <c r="E389">
        <f>ASIN(SQRT((SIN(RADIANS(PARAMETERS!$D$8-D389)/2)*SIN(RADIANS(PARAMETERS!$D$8-D389)/2))+(COS(RADIANS(D389))*COS(RADIANS(PARAMETERS!$D$8))*SIN(RADIANS(PARAMETERS!$D$9-C389)/2)*SIN(RADIANS(PARAMETERS!$D$9-C389)/2))))*2*3958.756</f>
        <v>899.31857818439653</v>
      </c>
      <c r="F389">
        <v>44.153602600097997</v>
      </c>
      <c r="G389">
        <v>65.876319885254006</v>
      </c>
      <c r="H389">
        <v>100.70294189453</v>
      </c>
      <c r="I389">
        <v>131.72479248047</v>
      </c>
      <c r="J389">
        <v>164.28782653809</v>
      </c>
      <c r="K389" s="6">
        <f>IFERROR(EXP(TREND(LN($F$1:$J$1),LN(F389:J389),LN(Calculations!$B$3))),0)</f>
        <v>1.4248901517332543E-3</v>
      </c>
    </row>
    <row r="390" spans="1:11" x14ac:dyDescent="0.35">
      <c r="A390">
        <v>387</v>
      </c>
      <c r="B390" t="str">
        <f t="shared" si="6"/>
        <v>10-73</v>
      </c>
      <c r="C390">
        <v>-72.828072714117994</v>
      </c>
      <c r="D390">
        <v>9.5744777064303008</v>
      </c>
      <c r="E390">
        <f>ASIN(SQRT((SIN(RADIANS(PARAMETERS!$D$8-D390)/2)*SIN(RADIANS(PARAMETERS!$D$8-D390)/2))+(COS(RADIANS(D390))*COS(RADIANS(PARAMETERS!$D$8))*SIN(RADIANS(PARAMETERS!$D$9-C390)/2)*SIN(RADIANS(PARAMETERS!$D$9-C390)/2))))*2*3958.756</f>
        <v>915.69292066321077</v>
      </c>
      <c r="F390">
        <v>43.876514434813998</v>
      </c>
      <c r="G390">
        <v>65.652976989745994</v>
      </c>
      <c r="H390">
        <v>100.45838928223</v>
      </c>
      <c r="I390">
        <v>131.42977905273</v>
      </c>
      <c r="J390">
        <v>164.14286804199</v>
      </c>
      <c r="K390" s="6">
        <f>IFERROR(EXP(TREND(LN($F$1:$J$1),LN(F390:J390),LN(Calculations!$B$3))),0)</f>
        <v>1.4210300141362312E-3</v>
      </c>
    </row>
    <row r="391" spans="1:11" x14ac:dyDescent="0.35">
      <c r="A391">
        <v>388</v>
      </c>
      <c r="B391" t="str">
        <f t="shared" si="6"/>
        <v>10-73</v>
      </c>
      <c r="C391">
        <v>-73.099394049018997</v>
      </c>
      <c r="D391">
        <v>9.5744777064303008</v>
      </c>
      <c r="E391">
        <f>ASIN(SQRT((SIN(RADIANS(PARAMETERS!$D$8-D391)/2)*SIN(RADIANS(PARAMETERS!$D$8-D391)/2))+(COS(RADIANS(D391))*COS(RADIANS(PARAMETERS!$D$8))*SIN(RADIANS(PARAMETERS!$D$9-C391)/2)*SIN(RADIANS(PARAMETERS!$D$9-C391)/2))))*2*3958.756</f>
        <v>932.13823849378457</v>
      </c>
      <c r="F391">
        <v>43.534450531006001</v>
      </c>
      <c r="G391">
        <v>65.283279418945</v>
      </c>
      <c r="H391">
        <v>99.949966430664006</v>
      </c>
      <c r="I391">
        <v>130.76538085938</v>
      </c>
      <c r="J391">
        <v>163.62213134766</v>
      </c>
      <c r="K391" s="6">
        <f>IFERROR(EXP(TREND(LN($F$1:$J$1),LN(F391:J391),LN(Calculations!$B$3))),0)</f>
        <v>1.4086719447557261E-3</v>
      </c>
    </row>
    <row r="392" spans="1:11" x14ac:dyDescent="0.35">
      <c r="A392">
        <v>389</v>
      </c>
      <c r="B392" t="str">
        <f t="shared" si="6"/>
        <v>10-73.5</v>
      </c>
      <c r="C392">
        <v>-73.37071538392</v>
      </c>
      <c r="D392">
        <v>9.5744777064303008</v>
      </c>
      <c r="E392">
        <f>ASIN(SQRT((SIN(RADIANS(PARAMETERS!$D$8-D392)/2)*SIN(RADIANS(PARAMETERS!$D$8-D392)/2))+(COS(RADIANS(D392))*COS(RADIANS(PARAMETERS!$D$8))*SIN(RADIANS(PARAMETERS!$D$9-C392)/2)*SIN(RADIANS(PARAMETERS!$D$9-C392)/2))))*2*3958.756</f>
        <v>948.6508232044705</v>
      </c>
      <c r="F392">
        <v>43.228748321532997</v>
      </c>
      <c r="G392">
        <v>64.914360046387003</v>
      </c>
      <c r="H392">
        <v>99.406318664550994</v>
      </c>
      <c r="I392">
        <v>130.00552368164</v>
      </c>
      <c r="J392">
        <v>162.96519470215</v>
      </c>
      <c r="K392" s="6">
        <f>IFERROR(EXP(TREND(LN($F$1:$J$1),LN(F392:J392),LN(Calculations!$B$3))),0)</f>
        <v>1.393765610932043E-3</v>
      </c>
    </row>
    <row r="393" spans="1:11" x14ac:dyDescent="0.35">
      <c r="A393">
        <v>390</v>
      </c>
      <c r="B393" t="str">
        <f t="shared" si="6"/>
        <v>10-73.5</v>
      </c>
      <c r="C393">
        <v>-73.642036718821004</v>
      </c>
      <c r="D393">
        <v>9.5744777064303008</v>
      </c>
      <c r="E393">
        <f>ASIN(SQRT((SIN(RADIANS(PARAMETERS!$D$8-D393)/2)*SIN(RADIANS(PARAMETERS!$D$8-D393)/2))+(COS(RADIANS(D393))*COS(RADIANS(PARAMETERS!$D$8))*SIN(RADIANS(PARAMETERS!$D$9-C393)/2)*SIN(RADIANS(PARAMETERS!$D$9-C393)/2))))*2*3958.756</f>
        <v>965.22720510790316</v>
      </c>
      <c r="F393">
        <v>42.994804382323998</v>
      </c>
      <c r="G393">
        <v>64.589859008789006</v>
      </c>
      <c r="H393">
        <v>98.912460327147997</v>
      </c>
      <c r="I393">
        <v>129.23561096191</v>
      </c>
      <c r="J393">
        <v>162.24942016602</v>
      </c>
      <c r="K393" s="6">
        <f>IFERROR(EXP(TREND(LN($F$1:$J$1),LN(F393:J393),LN(Calculations!$B$3))),0)</f>
        <v>1.3781916839127471E-3</v>
      </c>
    </row>
    <row r="394" spans="1:11" x14ac:dyDescent="0.35">
      <c r="A394">
        <v>391</v>
      </c>
      <c r="B394" t="str">
        <f t="shared" si="6"/>
        <v>10-74</v>
      </c>
      <c r="C394">
        <v>-73.913358053722007</v>
      </c>
      <c r="D394">
        <v>9.5744777064303008</v>
      </c>
      <c r="E394">
        <f>ASIN(SQRT((SIN(RADIANS(PARAMETERS!$D$8-D394)/2)*SIN(RADIANS(PARAMETERS!$D$8-D394)/2))+(COS(RADIANS(D394))*COS(RADIANS(PARAMETERS!$D$8))*SIN(RADIANS(PARAMETERS!$D$9-C394)/2)*SIN(RADIANS(PARAMETERS!$D$9-C394)/2))))*2*3958.756</f>
        <v>981.86413554100147</v>
      </c>
      <c r="F394">
        <v>42.93030166626</v>
      </c>
      <c r="G394">
        <v>64.434043884277003</v>
      </c>
      <c r="H394">
        <v>98.68310546875</v>
      </c>
      <c r="I394">
        <v>128.73680114746</v>
      </c>
      <c r="J394">
        <v>161.71520996094</v>
      </c>
      <c r="K394" s="6">
        <f>IFERROR(EXP(TREND(LN($F$1:$J$1),LN(F394:J394),LN(Calculations!$B$3))),0)</f>
        <v>1.367536539890216E-3</v>
      </c>
    </row>
    <row r="395" spans="1:11" x14ac:dyDescent="0.35">
      <c r="A395">
        <v>392</v>
      </c>
      <c r="B395" t="str">
        <f t="shared" si="6"/>
        <v>10-74</v>
      </c>
      <c r="C395">
        <v>-74.184679388622996</v>
      </c>
      <c r="D395">
        <v>9.5744777064303008</v>
      </c>
      <c r="E395">
        <f>ASIN(SQRT((SIN(RADIANS(PARAMETERS!$D$8-D395)/2)*SIN(RADIANS(PARAMETERS!$D$8-D395)/2))+(COS(RADIANS(D395))*COS(RADIANS(PARAMETERS!$D$8))*SIN(RADIANS(PARAMETERS!$D$9-C395)/2)*SIN(RADIANS(PARAMETERS!$D$9-C395)/2))))*2*3958.756</f>
        <v>998.55857054480225</v>
      </c>
      <c r="F395">
        <v>43.126262664795</v>
      </c>
      <c r="G395">
        <v>64.594413757324006</v>
      </c>
      <c r="H395">
        <v>98.952049255370994</v>
      </c>
      <c r="I395">
        <v>128.90005493164</v>
      </c>
      <c r="J395">
        <v>161.85319519043</v>
      </c>
      <c r="K395" s="6">
        <f>IFERROR(EXP(TREND(LN($F$1:$J$1),LN(F395:J395),LN(Calculations!$B$3))),0)</f>
        <v>1.3707613149598155E-3</v>
      </c>
    </row>
    <row r="396" spans="1:11" x14ac:dyDescent="0.35">
      <c r="A396">
        <v>393</v>
      </c>
      <c r="B396" t="str">
        <f t="shared" si="6"/>
        <v>10-74.5</v>
      </c>
      <c r="C396">
        <v>-74.456000723523999</v>
      </c>
      <c r="D396">
        <v>9.5744777064303008</v>
      </c>
      <c r="E396">
        <f>ASIN(SQRT((SIN(RADIANS(PARAMETERS!$D$8-D396)/2)*SIN(RADIANS(PARAMETERS!$D$8-D396)/2))+(COS(RADIANS(D396))*COS(RADIANS(PARAMETERS!$D$8))*SIN(RADIANS(PARAMETERS!$D$9-C396)/2)*SIN(RADIANS(PARAMETERS!$D$9-C396)/2))))*2*3958.756</f>
        <v>1015.307655864571</v>
      </c>
      <c r="F396">
        <v>43.569286346436002</v>
      </c>
      <c r="G396">
        <v>65.048828125</v>
      </c>
      <c r="H396">
        <v>99.659515380859006</v>
      </c>
      <c r="I396">
        <v>129.63659667969</v>
      </c>
      <c r="J396">
        <v>162.62162780762</v>
      </c>
      <c r="K396" s="6">
        <f>IFERROR(EXP(TREND(LN($F$1:$J$1),LN(F396:J396),LN(Calculations!$B$3))),0)</f>
        <v>1.3864575816125689E-3</v>
      </c>
    </row>
    <row r="397" spans="1:11" x14ac:dyDescent="0.35">
      <c r="A397">
        <v>394</v>
      </c>
      <c r="B397" t="str">
        <f t="shared" si="6"/>
        <v>10-74.5</v>
      </c>
      <c r="C397">
        <v>-74.727322058425003</v>
      </c>
      <c r="D397">
        <v>9.5744777064303008</v>
      </c>
      <c r="E397">
        <f>ASIN(SQRT((SIN(RADIANS(PARAMETERS!$D$8-D397)/2)*SIN(RADIANS(PARAMETERS!$D$8-D397)/2))+(COS(RADIANS(D397))*COS(RADIANS(PARAMETERS!$D$8))*SIN(RADIANS(PARAMETERS!$D$9-C397)/2)*SIN(RADIANS(PARAMETERS!$D$9-C397)/2))))*2*3958.756</f>
        <v>1032.1087131597012</v>
      </c>
      <c r="F397">
        <v>44.190521240233998</v>
      </c>
      <c r="G397">
        <v>65.712211608887003</v>
      </c>
      <c r="H397">
        <v>100.65135192871</v>
      </c>
      <c r="I397">
        <v>130.80226135254</v>
      </c>
      <c r="J397">
        <v>163.9055480957</v>
      </c>
      <c r="K397" s="6">
        <f>IFERROR(EXP(TREND(LN($F$1:$J$1),LN(F397:J397),LN(Calculations!$B$3))),0)</f>
        <v>1.4118946249145892E-3</v>
      </c>
    </row>
    <row r="398" spans="1:11" x14ac:dyDescent="0.35">
      <c r="A398">
        <v>395</v>
      </c>
      <c r="B398" t="str">
        <f t="shared" si="6"/>
        <v>10-75</v>
      </c>
      <c r="C398">
        <v>-74.998643393324997</v>
      </c>
      <c r="D398">
        <v>9.5744777064303008</v>
      </c>
      <c r="E398">
        <f>ASIN(SQRT((SIN(RADIANS(PARAMETERS!$D$8-D398)/2)*SIN(RADIANS(PARAMETERS!$D$8-D398)/2))+(COS(RADIANS(D398))*COS(RADIANS(PARAMETERS!$D$8))*SIN(RADIANS(PARAMETERS!$D$9-C398)/2)*SIN(RADIANS(PARAMETERS!$D$9-C398)/2))))*2*3958.756</f>
        <v>1048.9592273215881</v>
      </c>
      <c r="F398">
        <v>44.943077087402003</v>
      </c>
      <c r="G398">
        <v>66.496841430664006</v>
      </c>
      <c r="H398">
        <v>101.78875732422</v>
      </c>
      <c r="I398">
        <v>132.19856262207</v>
      </c>
      <c r="J398">
        <v>165.39656066895</v>
      </c>
      <c r="K398" s="6">
        <f>IFERROR(EXP(TREND(LN($F$1:$J$1),LN(F398:J398),LN(Calculations!$B$3))),0)</f>
        <v>1.442058961907065E-3</v>
      </c>
    </row>
    <row r="399" spans="1:11" x14ac:dyDescent="0.35">
      <c r="A399">
        <v>396</v>
      </c>
      <c r="B399" t="str">
        <f t="shared" si="6"/>
        <v>10-75.5</v>
      </c>
      <c r="C399">
        <v>-75.269964728226</v>
      </c>
      <c r="D399">
        <v>9.5744777064303008</v>
      </c>
      <c r="E399">
        <f>ASIN(SQRT((SIN(RADIANS(PARAMETERS!$D$8-D399)/2)*SIN(RADIANS(PARAMETERS!$D$8-D399)/2))+(COS(RADIANS(D399))*COS(RADIANS(PARAMETERS!$D$8))*SIN(RADIANS(PARAMETERS!$D$9-C399)/2)*SIN(RADIANS(PARAMETERS!$D$9-C399)/2))))*2*3958.756</f>
        <v>1065.856834806284</v>
      </c>
      <c r="F399">
        <v>45.809185028076001</v>
      </c>
      <c r="G399">
        <v>67.363067626952997</v>
      </c>
      <c r="H399">
        <v>103.01412200928</v>
      </c>
      <c r="I399">
        <v>133.7250213623</v>
      </c>
      <c r="J399">
        <v>166.94010925293</v>
      </c>
      <c r="K399" s="6">
        <f>IFERROR(EXP(TREND(LN($F$1:$J$1),LN(F399:J399),LN(Calculations!$B$3))),0)</f>
        <v>1.4745625108688316E-3</v>
      </c>
    </row>
    <row r="400" spans="1:11" x14ac:dyDescent="0.35">
      <c r="A400">
        <v>397</v>
      </c>
      <c r="B400" t="str">
        <f t="shared" si="6"/>
        <v>10-75.5</v>
      </c>
      <c r="C400">
        <v>-75.541286063127004</v>
      </c>
      <c r="D400">
        <v>9.5744777064303008</v>
      </c>
      <c r="E400">
        <f>ASIN(SQRT((SIN(RADIANS(PARAMETERS!$D$8-D400)/2)*SIN(RADIANS(PARAMETERS!$D$8-D400)/2))+(COS(RADIANS(D400))*COS(RADIANS(PARAMETERS!$D$8))*SIN(RADIANS(PARAMETERS!$D$9-C400)/2)*SIN(RADIANS(PARAMETERS!$D$9-C400)/2))))*2*3958.756</f>
        <v>1082.7993128951714</v>
      </c>
      <c r="F400">
        <v>46.73717880249</v>
      </c>
      <c r="G400">
        <v>68.245315551757997</v>
      </c>
      <c r="H400">
        <v>104.2149887085</v>
      </c>
      <c r="I400">
        <v>135.19857788086</v>
      </c>
      <c r="J400">
        <v>168.34931945801</v>
      </c>
      <c r="K400" s="6">
        <f>IFERROR(EXP(TREND(LN($F$1:$J$1),LN(F400:J400),LN(Calculations!$B$3))),0)</f>
        <v>1.5055754426170295E-3</v>
      </c>
    </row>
    <row r="401" spans="1:11" x14ac:dyDescent="0.35">
      <c r="A401">
        <v>398</v>
      </c>
      <c r="B401" t="str">
        <f t="shared" si="6"/>
        <v>10-76</v>
      </c>
      <c r="C401">
        <v>-75.812607398028007</v>
      </c>
      <c r="D401">
        <v>9.5744777064303008</v>
      </c>
      <c r="E401">
        <f>ASIN(SQRT((SIN(RADIANS(PARAMETERS!$D$8-D401)/2)*SIN(RADIANS(PARAMETERS!$D$8-D401)/2))+(COS(RADIANS(D401))*COS(RADIANS(PARAMETERS!$D$8))*SIN(RADIANS(PARAMETERS!$D$9-C401)/2)*SIN(RADIANS(PARAMETERS!$D$9-C401)/2))))*2*3958.756</f>
        <v>1099.7845698062624</v>
      </c>
      <c r="F401">
        <v>47.688442230225</v>
      </c>
      <c r="G401">
        <v>69.152679443359006</v>
      </c>
      <c r="H401">
        <v>105.36150360107</v>
      </c>
      <c r="I401">
        <v>136.58123779297</v>
      </c>
      <c r="J401">
        <v>169.68118286133</v>
      </c>
      <c r="K401" s="6">
        <f>IFERROR(EXP(TREND(LN($F$1:$J$1),LN(F401:J401),LN(Calculations!$B$3))),0)</f>
        <v>1.5353923605624287E-3</v>
      </c>
    </row>
    <row r="402" spans="1:11" x14ac:dyDescent="0.35">
      <c r="A402">
        <v>399</v>
      </c>
      <c r="B402" t="str">
        <f t="shared" si="6"/>
        <v>10-76</v>
      </c>
      <c r="C402">
        <v>-76.083928732928996</v>
      </c>
      <c r="D402">
        <v>9.5744777064303008</v>
      </c>
      <c r="E402">
        <f>ASIN(SQRT((SIN(RADIANS(PARAMETERS!$D$8-D402)/2)*SIN(RADIANS(PARAMETERS!$D$8-D402)/2))+(COS(RADIANS(D402))*COS(RADIANS(PARAMETERS!$D$8))*SIN(RADIANS(PARAMETERS!$D$9-C402)/2)*SIN(RADIANS(PARAMETERS!$D$9-C402)/2))))*2*3958.756</f>
        <v>1116.8106355832422</v>
      </c>
      <c r="F402">
        <v>48.652828216552997</v>
      </c>
      <c r="G402">
        <v>70.075729370117003</v>
      </c>
      <c r="H402">
        <v>106.42821502686</v>
      </c>
      <c r="I402">
        <v>137.84230041504</v>
      </c>
      <c r="J402">
        <v>170.97276306152</v>
      </c>
      <c r="K402" s="6">
        <f>IFERROR(EXP(TREND(LN($F$1:$J$1),LN(F402:J402),LN(Calculations!$B$3))),0)</f>
        <v>1.5638519880948566E-3</v>
      </c>
    </row>
    <row r="403" spans="1:11" x14ac:dyDescent="0.35">
      <c r="A403">
        <v>400</v>
      </c>
      <c r="B403" t="str">
        <f t="shared" si="6"/>
        <v>10-76.5</v>
      </c>
      <c r="C403">
        <v>-76.355250067829999</v>
      </c>
      <c r="D403">
        <v>9.5744777064303008</v>
      </c>
      <c r="E403">
        <f>ASIN(SQRT((SIN(RADIANS(PARAMETERS!$D$8-D403)/2)*SIN(RADIANS(PARAMETERS!$D$8-D403)/2))+(COS(RADIANS(D403))*COS(RADIANS(PARAMETERS!$D$8))*SIN(RADIANS(PARAMETERS!$D$9-C403)/2)*SIN(RADIANS(PARAMETERS!$D$9-C403)/2))))*2*3958.756</f>
        <v>1133.8756536968529</v>
      </c>
      <c r="F403">
        <v>49.635852813721002</v>
      </c>
      <c r="G403">
        <v>71.013198852539006</v>
      </c>
      <c r="H403">
        <v>107.41217803955</v>
      </c>
      <c r="I403">
        <v>138.99220275879</v>
      </c>
      <c r="J403">
        <v>172.22262573242</v>
      </c>
      <c r="K403" s="6">
        <f>IFERROR(EXP(TREND(LN($F$1:$J$1),LN(F403:J403),LN(Calculations!$B$3))),0)</f>
        <v>1.5909288748887018E-3</v>
      </c>
    </row>
    <row r="404" spans="1:11" x14ac:dyDescent="0.35">
      <c r="A404">
        <v>401</v>
      </c>
      <c r="B404" t="str">
        <f t="shared" si="6"/>
        <v>10-76.5</v>
      </c>
      <c r="C404">
        <v>-76.626571402731003</v>
      </c>
      <c r="D404">
        <v>9.5744777064303008</v>
      </c>
      <c r="E404">
        <f>ASIN(SQRT((SIN(RADIANS(PARAMETERS!$D$8-D404)/2)*SIN(RADIANS(PARAMETERS!$D$8-D404)/2))+(COS(RADIANS(D404))*COS(RADIANS(PARAMETERS!$D$8))*SIN(RADIANS(PARAMETERS!$D$9-C404)/2)*SIN(RADIANS(PARAMETERS!$D$9-C404)/2))))*2*3958.756</f>
        <v>1150.9778732984598</v>
      </c>
      <c r="F404">
        <v>50.685085296631001</v>
      </c>
      <c r="G404">
        <v>72.025718688965</v>
      </c>
      <c r="H404">
        <v>108.43781280518</v>
      </c>
      <c r="I404">
        <v>140.16326904297</v>
      </c>
      <c r="J404">
        <v>173.48010253906</v>
      </c>
      <c r="K404" s="6">
        <f>IFERROR(EXP(TREND(LN($F$1:$J$1),LN(F404:J404),LN(Calculations!$B$3))),0)</f>
        <v>1.6193919433517116E-3</v>
      </c>
    </row>
    <row r="405" spans="1:11" x14ac:dyDescent="0.35">
      <c r="A405">
        <v>402</v>
      </c>
      <c r="B405" t="str">
        <f t="shared" si="6"/>
        <v>10-77</v>
      </c>
      <c r="C405">
        <v>-76.897892737632006</v>
      </c>
      <c r="D405">
        <v>9.5744777064303008</v>
      </c>
      <c r="E405">
        <f>ASIN(SQRT((SIN(RADIANS(PARAMETERS!$D$8-D405)/2)*SIN(RADIANS(PARAMETERS!$D$8-D405)/2))+(COS(RADIANS(D405))*COS(RADIANS(PARAMETERS!$D$8))*SIN(RADIANS(PARAMETERS!$D$9-C405)/2)*SIN(RADIANS(PARAMETERS!$D$9-C405)/2))))*2*3958.756</f>
        <v>1168.1156420709538</v>
      </c>
      <c r="F405">
        <v>51.818271636962997</v>
      </c>
      <c r="G405">
        <v>73.140930175780994</v>
      </c>
      <c r="H405">
        <v>109.54323577881</v>
      </c>
      <c r="I405">
        <v>141.40740966797</v>
      </c>
      <c r="J405">
        <v>174.79502868652</v>
      </c>
      <c r="K405" s="6">
        <f>IFERROR(EXP(TREND(LN($F$1:$J$1),LN(F405:J405),LN(Calculations!$B$3))),0)</f>
        <v>1.6507329953170111E-3</v>
      </c>
    </row>
    <row r="406" spans="1:11" x14ac:dyDescent="0.35">
      <c r="A406">
        <v>403</v>
      </c>
      <c r="B406" t="str">
        <f t="shared" si="6"/>
        <v>10-77</v>
      </c>
      <c r="C406">
        <v>-77.169214072532995</v>
      </c>
      <c r="D406">
        <v>9.5744777064303008</v>
      </c>
      <c r="E406">
        <f>ASIN(SQRT((SIN(RADIANS(PARAMETERS!$D$8-D406)/2)*SIN(RADIANS(PARAMETERS!$D$8-D406)/2))+(COS(RADIANS(D406))*COS(RADIANS(PARAMETERS!$D$8))*SIN(RADIANS(PARAMETERS!$D$9-C406)/2)*SIN(RADIANS(PARAMETERS!$D$9-C406)/2))))*2*3958.756</f>
        <v>1185.2873996269097</v>
      </c>
      <c r="F406">
        <v>53.032424926757997</v>
      </c>
      <c r="G406">
        <v>74.346839904785</v>
      </c>
      <c r="H406">
        <v>110.70471954346</v>
      </c>
      <c r="I406">
        <v>142.69514465332</v>
      </c>
      <c r="J406">
        <v>176.13031005859</v>
      </c>
      <c r="K406" s="6">
        <f>IFERROR(EXP(TREND(LN($F$1:$J$1),LN(F406:J406),LN(Calculations!$B$3))),0)</f>
        <v>1.6843159793264383E-3</v>
      </c>
    </row>
    <row r="407" spans="1:11" x14ac:dyDescent="0.35">
      <c r="A407">
        <v>404</v>
      </c>
      <c r="B407" t="str">
        <f t="shared" si="6"/>
        <v>10-77.5</v>
      </c>
      <c r="C407">
        <v>-77.440535407433998</v>
      </c>
      <c r="D407">
        <v>9.5744777064303008</v>
      </c>
      <c r="E407">
        <f>ASIN(SQRT((SIN(RADIANS(PARAMETERS!$D$8-D407)/2)*SIN(RADIANS(PARAMETERS!$D$8-D407)/2))+(COS(RADIANS(D407))*COS(RADIANS(PARAMETERS!$D$8))*SIN(RADIANS(PARAMETERS!$D$9-C407)/2)*SIN(RADIANS(PARAMETERS!$D$9-C407)/2))))*2*3958.756</f>
        <v>1202.4916714083276</v>
      </c>
      <c r="F407">
        <v>54.261890411377003</v>
      </c>
      <c r="G407">
        <v>75.547859191895</v>
      </c>
      <c r="H407">
        <v>111.74704742432</v>
      </c>
      <c r="I407">
        <v>143.78511047363</v>
      </c>
      <c r="J407">
        <v>177.26550292969</v>
      </c>
      <c r="K407" s="6">
        <f>IFERROR(EXP(TREND(LN($F$1:$J$1),LN(F407:J407),LN(Calculations!$B$3))),0)</f>
        <v>1.7140471884591361E-3</v>
      </c>
    </row>
    <row r="408" spans="1:11" x14ac:dyDescent="0.35">
      <c r="A408">
        <v>405</v>
      </c>
      <c r="B408" t="str">
        <f t="shared" si="6"/>
        <v>10-77.5</v>
      </c>
      <c r="C408">
        <v>-77.711856742335002</v>
      </c>
      <c r="D408">
        <v>9.5744777064303008</v>
      </c>
      <c r="E408">
        <f>ASIN(SQRT((SIN(RADIANS(PARAMETERS!$D$8-D408)/2)*SIN(RADIANS(PARAMETERS!$D$8-D408)/2))+(COS(RADIANS(D408))*COS(RADIANS(PARAMETERS!$D$8))*SIN(RADIANS(PARAMETERS!$D$9-C408)/2)*SIN(RADIANS(PARAMETERS!$D$9-C408)/2))))*2*3958.756</f>
        <v>1219.7270630462617</v>
      </c>
      <c r="F408">
        <v>55.431716918945</v>
      </c>
      <c r="G408">
        <v>76.662132263184006</v>
      </c>
      <c r="H408">
        <v>112.5810546875</v>
      </c>
      <c r="I408">
        <v>144.59323120117</v>
      </c>
      <c r="J408">
        <v>178.10209655762</v>
      </c>
      <c r="K408" s="6">
        <f>IFERROR(EXP(TREND(LN($F$1:$J$1),LN(F408:J408),LN(Calculations!$B$3))),0)</f>
        <v>1.737046971067426E-3</v>
      </c>
    </row>
    <row r="409" spans="1:11" x14ac:dyDescent="0.35">
      <c r="A409">
        <v>406</v>
      </c>
      <c r="B409" t="str">
        <f t="shared" si="6"/>
        <v>10-78</v>
      </c>
      <c r="C409">
        <v>-77.983178077236005</v>
      </c>
      <c r="D409">
        <v>9.5744777064303008</v>
      </c>
      <c r="E409">
        <f>ASIN(SQRT((SIN(RADIANS(PARAMETERS!$D$8-D409)/2)*SIN(RADIANS(PARAMETERS!$D$8-D409)/2))+(COS(RADIANS(D409))*COS(RADIANS(PARAMETERS!$D$8))*SIN(RADIANS(PARAMETERS!$D$9-C409)/2)*SIN(RADIANS(PARAMETERS!$D$9-C409)/2))))*2*3958.756</f>
        <v>1236.9922551423317</v>
      </c>
      <c r="F409">
        <v>56.501445770263999</v>
      </c>
      <c r="G409">
        <v>77.654396057129006</v>
      </c>
      <c r="H409">
        <v>113.19382476807</v>
      </c>
      <c r="I409">
        <v>145.11070251465</v>
      </c>
      <c r="J409">
        <v>178.60179138184</v>
      </c>
      <c r="K409" s="6">
        <f>IFERROR(EXP(TREND(LN($F$1:$J$1),LN(F409:J409),LN(Calculations!$B$3))),0)</f>
        <v>1.7523073425103296E-3</v>
      </c>
    </row>
    <row r="410" spans="1:11" x14ac:dyDescent="0.35">
      <c r="A410">
        <v>407</v>
      </c>
      <c r="B410" t="str">
        <f t="shared" si="6"/>
        <v>10-78.5</v>
      </c>
      <c r="C410">
        <v>-78.254499412136994</v>
      </c>
      <c r="D410">
        <v>9.5744777064303008</v>
      </c>
      <c r="E410">
        <f>ASIN(SQRT((SIN(RADIANS(PARAMETERS!$D$8-D410)/2)*SIN(RADIANS(PARAMETERS!$D$8-D410)/2))+(COS(RADIANS(D410))*COS(RADIANS(PARAMETERS!$D$8))*SIN(RADIANS(PARAMETERS!$D$9-C410)/2)*SIN(RADIANS(PARAMETERS!$D$9-C410)/2))))*2*3958.756</f>
        <v>1254.2859984374072</v>
      </c>
      <c r="F410">
        <v>57.548149108887003</v>
      </c>
      <c r="G410">
        <v>78.616096496582003</v>
      </c>
      <c r="H410">
        <v>113.74801635742</v>
      </c>
      <c r="I410">
        <v>145.47308349609</v>
      </c>
      <c r="J410">
        <v>178.84788513184</v>
      </c>
      <c r="K410" s="6">
        <f>IFERROR(EXP(TREND(LN($F$1:$J$1),LN(F410:J410),LN(Calculations!$B$3))),0)</f>
        <v>1.7633012043635785E-3</v>
      </c>
    </row>
    <row r="411" spans="1:11" x14ac:dyDescent="0.35">
      <c r="A411">
        <v>408</v>
      </c>
      <c r="B411" t="str">
        <f t="shared" si="6"/>
        <v>10-78.5</v>
      </c>
      <c r="C411">
        <v>-78.525820747037997</v>
      </c>
      <c r="D411">
        <v>9.5744777064303008</v>
      </c>
      <c r="E411">
        <f>ASIN(SQRT((SIN(RADIANS(PARAMETERS!$D$8-D411)/2)*SIN(RADIANS(PARAMETERS!$D$8-D411)/2))+(COS(RADIANS(D411))*COS(RADIANS(PARAMETERS!$D$8))*SIN(RADIANS(PARAMETERS!$D$9-C411)/2)*SIN(RADIANS(PARAMETERS!$D$9-C411)/2))))*2*3958.756</f>
        <v>1271.6071093358264</v>
      </c>
      <c r="F411">
        <v>58.571678161621001</v>
      </c>
      <c r="G411">
        <v>79.538955688477003</v>
      </c>
      <c r="H411">
        <v>114.26425933838</v>
      </c>
      <c r="I411">
        <v>145.72784423828</v>
      </c>
      <c r="J411">
        <v>178.90739440918</v>
      </c>
      <c r="K411" s="6">
        <f>IFERROR(EXP(TREND(LN($F$1:$J$1),LN(F411:J411),LN(Calculations!$B$3))),0)</f>
        <v>1.7711552112869523E-3</v>
      </c>
    </row>
    <row r="412" spans="1:11" x14ac:dyDescent="0.35">
      <c r="A412">
        <v>409</v>
      </c>
      <c r="B412" t="str">
        <f t="shared" si="6"/>
        <v>10-79</v>
      </c>
      <c r="C412">
        <v>-78.797142081939</v>
      </c>
      <c r="D412">
        <v>9.5744777064303008</v>
      </c>
      <c r="E412">
        <f>ASIN(SQRT((SIN(RADIANS(PARAMETERS!$D$8-D412)/2)*SIN(RADIANS(PARAMETERS!$D$8-D412)/2))+(COS(RADIANS(D412))*COS(RADIANS(PARAMETERS!$D$8))*SIN(RADIANS(PARAMETERS!$D$9-C412)/2)*SIN(RADIANS(PARAMETERS!$D$9-C412)/2))))*2*3958.756</f>
        <v>1288.9544657562324</v>
      </c>
      <c r="F412">
        <v>59.604602813721002</v>
      </c>
      <c r="G412">
        <v>80.45686340332</v>
      </c>
      <c r="H412">
        <v>114.81967926025</v>
      </c>
      <c r="I412">
        <v>146.00987243652</v>
      </c>
      <c r="J412">
        <v>178.97555541992</v>
      </c>
      <c r="K412" s="6">
        <f>IFERROR(EXP(TREND(LN($F$1:$J$1),LN(F412:J412),LN(Calculations!$B$3))),0)</f>
        <v>1.780049568684567E-3</v>
      </c>
    </row>
    <row r="413" spans="1:11" x14ac:dyDescent="0.35">
      <c r="A413">
        <v>410</v>
      </c>
      <c r="B413" t="str">
        <f t="shared" si="6"/>
        <v>10-79</v>
      </c>
      <c r="C413">
        <v>-79.068463416840004</v>
      </c>
      <c r="D413">
        <v>9.5744777064303008</v>
      </c>
      <c r="E413">
        <f>ASIN(SQRT((SIN(RADIANS(PARAMETERS!$D$8-D413)/2)*SIN(RADIANS(PARAMETERS!$D$8-D413)/2))+(COS(RADIANS(D413))*COS(RADIANS(PARAMETERS!$D$8))*SIN(RADIANS(PARAMETERS!$D$9-C413)/2)*SIN(RADIANS(PARAMETERS!$D$9-C413)/2))))*2*3958.756</f>
        <v>1306.3270032826756</v>
      </c>
      <c r="F413">
        <v>60.683620452881001</v>
      </c>
      <c r="G413">
        <v>81.446029663085994</v>
      </c>
      <c r="H413">
        <v>115.52505493164</v>
      </c>
      <c r="I413">
        <v>146.49551391602</v>
      </c>
      <c r="J413">
        <v>179.28807067871</v>
      </c>
      <c r="K413" s="6">
        <f>IFERROR(EXP(TREND(LN($F$1:$J$1),LN(F413:J413),LN(Calculations!$B$3))),0)</f>
        <v>1.7959406496544277E-3</v>
      </c>
    </row>
    <row r="414" spans="1:11" x14ac:dyDescent="0.35">
      <c r="A414">
        <v>411</v>
      </c>
      <c r="B414" t="str">
        <f t="shared" si="6"/>
        <v>10-79.5</v>
      </c>
      <c r="C414">
        <v>-79.339784751741007</v>
      </c>
      <c r="D414">
        <v>9.5744777064303008</v>
      </c>
      <c r="E414">
        <f>ASIN(SQRT((SIN(RADIANS(PARAMETERS!$D$8-D414)/2)*SIN(RADIANS(PARAMETERS!$D$8-D414)/2))+(COS(RADIANS(D414))*COS(RADIANS(PARAMETERS!$D$8))*SIN(RADIANS(PARAMETERS!$D$9-C414)/2)*SIN(RADIANS(PARAMETERS!$D$9-C414)/2))))*2*3958.756</f>
        <v>1323.723711591877</v>
      </c>
      <c r="F414">
        <v>61.699680328368999</v>
      </c>
      <c r="G414">
        <v>82.395172119140994</v>
      </c>
      <c r="H414">
        <v>116.24131774902</v>
      </c>
      <c r="I414">
        <v>147.03332519531</v>
      </c>
      <c r="J414">
        <v>179.68278503418</v>
      </c>
      <c r="K414" s="6">
        <f>IFERROR(EXP(TREND(LN($F$1:$J$1),LN(F414:J414),LN(Calculations!$B$3))),0)</f>
        <v>1.8141321165853579E-3</v>
      </c>
    </row>
    <row r="415" spans="1:11" x14ac:dyDescent="0.35">
      <c r="A415">
        <v>412</v>
      </c>
      <c r="B415" t="str">
        <f t="shared" si="6"/>
        <v>10-79.5</v>
      </c>
      <c r="C415">
        <v>-79.611106086641996</v>
      </c>
      <c r="D415">
        <v>9.5744777064303008</v>
      </c>
      <c r="E415">
        <f>ASIN(SQRT((SIN(RADIANS(PARAMETERS!$D$8-D415)/2)*SIN(RADIANS(PARAMETERS!$D$8-D415)/2))+(COS(RADIANS(D415))*COS(RADIANS(PARAMETERS!$D$8))*SIN(RADIANS(PARAMETERS!$D$9-C415)/2)*SIN(RADIANS(PARAMETERS!$D$9-C415)/2))))*2*3958.756</f>
        <v>1341.143631134644</v>
      </c>
      <c r="F415">
        <v>62.60290145874</v>
      </c>
      <c r="G415">
        <v>83.254180908202997</v>
      </c>
      <c r="H415">
        <v>116.91112518311</v>
      </c>
      <c r="I415">
        <v>147.55415344238</v>
      </c>
      <c r="J415">
        <v>180.06799316406</v>
      </c>
      <c r="K415" s="6">
        <f>IFERROR(EXP(TREND(LN($F$1:$J$1),LN(F415:J415),LN(Calculations!$B$3))),0)</f>
        <v>1.8321550794417152E-3</v>
      </c>
    </row>
    <row r="416" spans="1:11" x14ac:dyDescent="0.35">
      <c r="A416">
        <v>413</v>
      </c>
      <c r="B416" t="str">
        <f t="shared" si="6"/>
        <v>10-80</v>
      </c>
      <c r="C416">
        <v>-79.882427421542999</v>
      </c>
      <c r="D416">
        <v>9.5744777064303008</v>
      </c>
      <c r="E416">
        <f>ASIN(SQRT((SIN(RADIANS(PARAMETERS!$D$8-D416)/2)*SIN(RADIANS(PARAMETERS!$D$8-D416)/2))+(COS(RADIANS(D416))*COS(RADIANS(PARAMETERS!$D$8))*SIN(RADIANS(PARAMETERS!$D$9-C416)/2)*SIN(RADIANS(PARAMETERS!$D$9-C416)/2))))*2*3958.756</f>
        <v>1358.585850051342</v>
      </c>
      <c r="F416">
        <v>63.40852355957</v>
      </c>
      <c r="G416">
        <v>84.040397644042997</v>
      </c>
      <c r="H416">
        <v>117.56524658203</v>
      </c>
      <c r="I416">
        <v>148.08363342285</v>
      </c>
      <c r="J416">
        <v>180.44964599609</v>
      </c>
      <c r="K416" s="6">
        <f>IFERROR(EXP(TREND(LN($F$1:$J$1),LN(F416:J416),LN(Calculations!$B$3))),0)</f>
        <v>1.8506093958205612E-3</v>
      </c>
    </row>
    <row r="417" spans="1:11" x14ac:dyDescent="0.35">
      <c r="A417">
        <v>414</v>
      </c>
      <c r="B417" t="str">
        <f t="shared" si="6"/>
        <v>10-80</v>
      </c>
      <c r="C417">
        <v>-80.153748756444003</v>
      </c>
      <c r="D417">
        <v>9.5744777064303008</v>
      </c>
      <c r="E417">
        <f>ASIN(SQRT((SIN(RADIANS(PARAMETERS!$D$8-D417)/2)*SIN(RADIANS(PARAMETERS!$D$8-D417)/2))+(COS(RADIANS(D417))*COS(RADIANS(PARAMETERS!$D$8))*SIN(RADIANS(PARAMETERS!$D$9-C417)/2)*SIN(RADIANS(PARAMETERS!$D$9-C417)/2))))*2*3958.756</f>
        <v>1376.0495013030086</v>
      </c>
      <c r="F417">
        <v>64.03141784668</v>
      </c>
      <c r="G417">
        <v>84.670684814452997</v>
      </c>
      <c r="H417">
        <v>118.11528015137</v>
      </c>
      <c r="I417">
        <v>148.53739929199</v>
      </c>
      <c r="J417">
        <v>180.77616882324</v>
      </c>
      <c r="K417" s="6">
        <f>IFERROR(EXP(TREND(LN($F$1:$J$1),LN(F417:J417),LN(Calculations!$B$3))),0)</f>
        <v>1.8667112433918777E-3</v>
      </c>
    </row>
    <row r="418" spans="1:11" x14ac:dyDescent="0.35">
      <c r="A418">
        <v>415</v>
      </c>
      <c r="B418" t="str">
        <f t="shared" si="6"/>
        <v>10-80.5</v>
      </c>
      <c r="C418">
        <v>-80.425070091345006</v>
      </c>
      <c r="D418">
        <v>9.5744777064303008</v>
      </c>
      <c r="E418">
        <f>ASIN(SQRT((SIN(RADIANS(PARAMETERS!$D$8-D418)/2)*SIN(RADIANS(PARAMETERS!$D$8-D418)/2))+(COS(RADIANS(D418))*COS(RADIANS(PARAMETERS!$D$8))*SIN(RADIANS(PARAMETERS!$D$9-C418)/2)*SIN(RADIANS(PARAMETERS!$D$9-C418)/2))))*2*3958.756</f>
        <v>1393.5337600013038</v>
      </c>
      <c r="F418">
        <v>64.410308837890994</v>
      </c>
      <c r="G418">
        <v>85.085029602050994</v>
      </c>
      <c r="H418">
        <v>118.49095153809</v>
      </c>
      <c r="I418">
        <v>148.83358764648</v>
      </c>
      <c r="J418">
        <v>180.97715759277</v>
      </c>
      <c r="K418" s="6">
        <f>IFERROR(EXP(TREND(LN($F$1:$J$1),LN(F418:J418),LN(Calculations!$B$3))),0)</f>
        <v>1.877557848793973E-3</v>
      </c>
    </row>
    <row r="419" spans="1:11" x14ac:dyDescent="0.35">
      <c r="A419">
        <v>416</v>
      </c>
      <c r="B419" t="str">
        <f t="shared" si="6"/>
        <v>10-80.5</v>
      </c>
      <c r="C419">
        <v>-80.696391426245995</v>
      </c>
      <c r="D419">
        <v>9.5744777064303008</v>
      </c>
      <c r="E419">
        <f>ASIN(SQRT((SIN(RADIANS(PARAMETERS!$D$8-D419)/2)*SIN(RADIANS(PARAMETERS!$D$8-D419)/2))+(COS(RADIANS(D419))*COS(RADIANS(PARAMETERS!$D$8))*SIN(RADIANS(PARAMETERS!$D$9-C419)/2)*SIN(RADIANS(PARAMETERS!$D$9-C419)/2))))*2*3958.756</f>
        <v>1411.0378409218979</v>
      </c>
      <c r="F419">
        <v>64.520515441895</v>
      </c>
      <c r="G419">
        <v>85.259811401367003</v>
      </c>
      <c r="H419">
        <v>118.65563964844</v>
      </c>
      <c r="I419">
        <v>148.92050170898</v>
      </c>
      <c r="J419">
        <v>180.99583435059</v>
      </c>
      <c r="K419" s="6">
        <f>IFERROR(EXP(TREND(LN($F$1:$J$1),LN(F419:J419),LN(Calculations!$B$3))),0)</f>
        <v>1.8811953860825867E-3</v>
      </c>
    </row>
    <row r="420" spans="1:11" x14ac:dyDescent="0.35">
      <c r="A420">
        <v>417</v>
      </c>
      <c r="B420" t="str">
        <f t="shared" si="6"/>
        <v>10-81</v>
      </c>
      <c r="C420">
        <v>-80.967712761146998</v>
      </c>
      <c r="D420">
        <v>9.5744777064303008</v>
      </c>
      <c r="E420">
        <f>ASIN(SQRT((SIN(RADIANS(PARAMETERS!$D$8-D420)/2)*SIN(RADIANS(PARAMETERS!$D$8-D420)/2))+(COS(RADIANS(D420))*COS(RADIANS(PARAMETERS!$D$8))*SIN(RADIANS(PARAMETERS!$D$9-C420)/2)*SIN(RADIANS(PARAMETERS!$D$9-C420)/2))))*2*3958.756</f>
        <v>1428.5609961871933</v>
      </c>
      <c r="F420">
        <v>64.277168273925994</v>
      </c>
      <c r="G420">
        <v>85.075592041015994</v>
      </c>
      <c r="H420">
        <v>118.46701049805</v>
      </c>
      <c r="I420">
        <v>148.63731384277</v>
      </c>
      <c r="J420">
        <v>180.6934967041</v>
      </c>
      <c r="K420" s="6">
        <f>IFERROR(EXP(TREND(LN($F$1:$J$1),LN(F420:J420),LN(Calculations!$B$3))),0)</f>
        <v>1.8721031472777791E-3</v>
      </c>
    </row>
    <row r="421" spans="1:11" x14ac:dyDescent="0.35">
      <c r="A421">
        <v>418</v>
      </c>
      <c r="B421" t="str">
        <f t="shared" si="6"/>
        <v>10-81</v>
      </c>
      <c r="C421">
        <v>-81.239034096048002</v>
      </c>
      <c r="D421">
        <v>9.5744777064303008</v>
      </c>
      <c r="E421">
        <f>ASIN(SQRT((SIN(RADIANS(PARAMETERS!$D$8-D421)/2)*SIN(RADIANS(PARAMETERS!$D$8-D421)/2))+(COS(RADIANS(D421))*COS(RADIANS(PARAMETERS!$D$8))*SIN(RADIANS(PARAMETERS!$D$9-C421)/2)*SIN(RADIANS(PARAMETERS!$D$9-C421)/2))))*2*3958.756</f>
        <v>1446.1025131054605</v>
      </c>
      <c r="F421">
        <v>63.725296020507997</v>
      </c>
      <c r="G421">
        <v>84.576263427734006</v>
      </c>
      <c r="H421">
        <v>117.96331787109</v>
      </c>
      <c r="I421">
        <v>148.03048706055</v>
      </c>
      <c r="J421">
        <v>180.11259460449</v>
      </c>
      <c r="K421" s="6">
        <f>IFERROR(EXP(TREND(LN($F$1:$J$1),LN(F421:J421),LN(Calculations!$B$3))),0)</f>
        <v>1.852086686927066E-3</v>
      </c>
    </row>
    <row r="422" spans="1:11" x14ac:dyDescent="0.35">
      <c r="A422">
        <v>419</v>
      </c>
      <c r="B422" t="str">
        <f t="shared" si="6"/>
        <v>10-81.5</v>
      </c>
      <c r="C422">
        <v>-81.510355430949005</v>
      </c>
      <c r="D422">
        <v>9.5744777064303008</v>
      </c>
      <c r="E422">
        <f>ASIN(SQRT((SIN(RADIANS(PARAMETERS!$D$8-D422)/2)*SIN(RADIANS(PARAMETERS!$D$8-D422)/2))+(COS(RADIANS(D422))*COS(RADIANS(PARAMETERS!$D$8))*SIN(RADIANS(PARAMETERS!$D$9-C422)/2)*SIN(RADIANS(PARAMETERS!$D$9-C422)/2))))*2*3958.756</f>
        <v>1463.6617121545617</v>
      </c>
      <c r="F422">
        <v>62.946975708007997</v>
      </c>
      <c r="G422">
        <v>83.835746765137003</v>
      </c>
      <c r="H422">
        <v>117.23435211182</v>
      </c>
      <c r="I422">
        <v>147.20806884766</v>
      </c>
      <c r="J422">
        <v>179.33666992188</v>
      </c>
      <c r="K422" s="6">
        <f>IFERROR(EXP(TREND(LN($F$1:$J$1),LN(F422:J422),LN(Calculations!$B$3))),0)</f>
        <v>1.8249317675780093E-3</v>
      </c>
    </row>
    <row r="423" spans="1:11" x14ac:dyDescent="0.35">
      <c r="A423">
        <v>420</v>
      </c>
      <c r="B423" t="str">
        <f t="shared" si="6"/>
        <v>10-82</v>
      </c>
      <c r="C423">
        <v>-81.781676765849994</v>
      </c>
      <c r="D423">
        <v>9.5744777064303008</v>
      </c>
      <c r="E423">
        <f>ASIN(SQRT((SIN(RADIANS(PARAMETERS!$D$8-D423)/2)*SIN(RADIANS(PARAMETERS!$D$8-D423)/2))+(COS(RADIANS(D423))*COS(RADIANS(PARAMETERS!$D$8))*SIN(RADIANS(PARAMETERS!$D$9-C423)/2)*SIN(RADIANS(PARAMETERS!$D$9-C423)/2))))*2*3958.756</f>
        <v>1481.2379450993856</v>
      </c>
      <c r="F423">
        <v>61.917819976807003</v>
      </c>
      <c r="G423">
        <v>82.79517364502</v>
      </c>
      <c r="H423">
        <v>116.13806152344</v>
      </c>
      <c r="I423">
        <v>146.03112792969</v>
      </c>
      <c r="J423">
        <v>178.19859313965</v>
      </c>
      <c r="K423" s="6">
        <f>IFERROR(EXP(TREND(LN($F$1:$J$1),LN(F423:J423),LN(Calculations!$B$3))),0)</f>
        <v>1.7860556667634738E-3</v>
      </c>
    </row>
    <row r="424" spans="1:11" x14ac:dyDescent="0.35">
      <c r="A424">
        <v>421</v>
      </c>
      <c r="B424" t="str">
        <f t="shared" si="6"/>
        <v>10-82</v>
      </c>
      <c r="C424">
        <v>-82.052998100750997</v>
      </c>
      <c r="D424">
        <v>9.5744777064303008</v>
      </c>
      <c r="E424">
        <f>ASIN(SQRT((SIN(RADIANS(PARAMETERS!$D$8-D424)/2)*SIN(RADIANS(PARAMETERS!$D$8-D424)/2))+(COS(RADIANS(D424))*COS(RADIANS(PARAMETERS!$D$8))*SIN(RADIANS(PARAMETERS!$D$9-C424)/2)*SIN(RADIANS(PARAMETERS!$D$9-C424)/2))))*2*3958.756</f>
        <v>1498.8305932330438</v>
      </c>
      <c r="F424">
        <v>60.678943634032997</v>
      </c>
      <c r="G424">
        <v>81.495567321777003</v>
      </c>
      <c r="H424">
        <v>114.66082000732</v>
      </c>
      <c r="I424">
        <v>144.43240356445</v>
      </c>
      <c r="J424">
        <v>176.61251831055</v>
      </c>
      <c r="K424" s="6">
        <f>IFERROR(EXP(TREND(LN($F$1:$J$1),LN(F424:J424),LN(Calculations!$B$3))),0)</f>
        <v>1.7346334934253936E-3</v>
      </c>
    </row>
    <row r="425" spans="1:11" x14ac:dyDescent="0.35">
      <c r="A425">
        <v>422</v>
      </c>
      <c r="B425" t="str">
        <f t="shared" si="6"/>
        <v>10-82.5</v>
      </c>
      <c r="C425">
        <v>-82.324319435652001</v>
      </c>
      <c r="D425">
        <v>9.5744777064303008</v>
      </c>
      <c r="E425">
        <f>ASIN(SQRT((SIN(RADIANS(PARAMETERS!$D$8-D425)/2)*SIN(RADIANS(PARAMETERS!$D$8-D425)/2))+(COS(RADIANS(D425))*COS(RADIANS(PARAMETERS!$D$8))*SIN(RADIANS(PARAMETERS!$D$9-C425)/2)*SIN(RADIANS(PARAMETERS!$D$9-C425)/2))))*2*3958.756</f>
        <v>1516.4390657326569</v>
      </c>
      <c r="F425">
        <v>59.277545928955</v>
      </c>
      <c r="G425">
        <v>80.004432678222997</v>
      </c>
      <c r="H425">
        <v>112.8536529541</v>
      </c>
      <c r="I425">
        <v>142.40786743164</v>
      </c>
      <c r="J425">
        <v>174.56825256348</v>
      </c>
      <c r="K425" s="6">
        <f>IFERROR(EXP(TREND(LN($F$1:$J$1),LN(F425:J425),LN(Calculations!$B$3))),0)</f>
        <v>1.6722824795467447E-3</v>
      </c>
    </row>
    <row r="426" spans="1:11" x14ac:dyDescent="0.35">
      <c r="A426">
        <v>423</v>
      </c>
      <c r="B426" t="str">
        <f t="shared" si="6"/>
        <v>10-82.5</v>
      </c>
      <c r="C426">
        <v>-82.595640770553004</v>
      </c>
      <c r="D426">
        <v>9.5744777064303008</v>
      </c>
      <c r="E426">
        <f>ASIN(SQRT((SIN(RADIANS(PARAMETERS!$D$8-D426)/2)*SIN(RADIANS(PARAMETERS!$D$8-D426)/2))+(COS(RADIANS(D426))*COS(RADIANS(PARAMETERS!$D$8))*SIN(RADIANS(PARAMETERS!$D$9-C426)/2)*SIN(RADIANS(PARAMETERS!$D$9-C426)/2))))*2*3958.756</f>
        <v>1534.0627981213447</v>
      </c>
      <c r="F426">
        <v>57.810752868652003</v>
      </c>
      <c r="G426">
        <v>78.406425476074006</v>
      </c>
      <c r="H426">
        <v>110.89392089844</v>
      </c>
      <c r="I426">
        <v>140.20178222656</v>
      </c>
      <c r="J426">
        <v>172.37503051758</v>
      </c>
      <c r="K426" s="6">
        <f>IFERROR(EXP(TREND(LN($F$1:$J$1),LN(F426:J426),LN(Calculations!$B$3))),0)</f>
        <v>1.6075784243705911E-3</v>
      </c>
    </row>
    <row r="427" spans="1:11" x14ac:dyDescent="0.35">
      <c r="A427">
        <v>424</v>
      </c>
      <c r="B427" t="str">
        <f t="shared" si="6"/>
        <v>10-83</v>
      </c>
      <c r="C427">
        <v>-82.866962105453993</v>
      </c>
      <c r="D427">
        <v>9.5744777064303008</v>
      </c>
      <c r="E427">
        <f>ASIN(SQRT((SIN(RADIANS(PARAMETERS!$D$8-D427)/2)*SIN(RADIANS(PARAMETERS!$D$8-D427)/2))+(COS(RADIANS(D427))*COS(RADIANS(PARAMETERS!$D$8))*SIN(RADIANS(PARAMETERS!$D$9-C427)/2)*SIN(RADIANS(PARAMETERS!$D$9-C427)/2))))*2*3958.756</f>
        <v>1551.7012508286705</v>
      </c>
      <c r="F427">
        <v>56.413776397705</v>
      </c>
      <c r="G427">
        <v>76.834091186522997</v>
      </c>
      <c r="H427">
        <v>108.95613098145</v>
      </c>
      <c r="I427">
        <v>138.02032470703</v>
      </c>
      <c r="J427">
        <v>170.25694274902</v>
      </c>
      <c r="K427" s="6">
        <f>IFERROR(EXP(TREND(LN($F$1:$J$1),LN(F427:J427),LN(Calculations!$B$3))),0)</f>
        <v>1.5466753167340294E-3</v>
      </c>
    </row>
    <row r="428" spans="1:11" x14ac:dyDescent="0.35">
      <c r="A428">
        <v>425</v>
      </c>
      <c r="B428" t="str">
        <f t="shared" si="6"/>
        <v>10-83</v>
      </c>
      <c r="C428">
        <v>-83.138283440354996</v>
      </c>
      <c r="D428">
        <v>9.5744777064303008</v>
      </c>
      <c r="E428">
        <f>ASIN(SQRT((SIN(RADIANS(PARAMETERS!$D$8-D428)/2)*SIN(RADIANS(PARAMETERS!$D$8-D428)/2))+(COS(RADIANS(D428))*COS(RADIANS(PARAMETERS!$D$8))*SIN(RADIANS(PARAMETERS!$D$9-C428)/2)*SIN(RADIANS(PARAMETERS!$D$9-C428)/2))))*2*3958.756</f>
        <v>1569.3539078424496</v>
      </c>
      <c r="F428">
        <v>55.155540466308999</v>
      </c>
      <c r="G428">
        <v>75.36669921875</v>
      </c>
      <c r="H428">
        <v>107.12873077393</v>
      </c>
      <c r="I428">
        <v>135.97325134277</v>
      </c>
      <c r="J428">
        <v>168.30076599121</v>
      </c>
      <c r="K428" s="6">
        <f>IFERROR(EXP(TREND(LN($F$1:$J$1),LN(F428:J428),LN(Calculations!$B$3))),0)</f>
        <v>1.4918224934179962E-3</v>
      </c>
    </row>
    <row r="429" spans="1:11" x14ac:dyDescent="0.35">
      <c r="A429">
        <v>426</v>
      </c>
      <c r="B429" t="str">
        <f t="shared" si="6"/>
        <v>10-83.5</v>
      </c>
      <c r="C429">
        <v>-83.409604775255005</v>
      </c>
      <c r="D429">
        <v>9.5744777064303008</v>
      </c>
      <c r="E429">
        <f>ASIN(SQRT((SIN(RADIANS(PARAMETERS!$D$8-D429)/2)*SIN(RADIANS(PARAMETERS!$D$8-D429)/2))+(COS(RADIANS(D429))*COS(RADIANS(PARAMETERS!$D$8))*SIN(RADIANS(PARAMETERS!$D$9-C429)/2)*SIN(RADIANS(PARAMETERS!$D$9-C429)/2))))*2*3958.756</f>
        <v>1587.0202754452876</v>
      </c>
      <c r="F429">
        <v>53.959808349608998</v>
      </c>
      <c r="G429">
        <v>73.89737701416</v>
      </c>
      <c r="H429">
        <v>105.19353485107</v>
      </c>
      <c r="I429">
        <v>133.72807312012</v>
      </c>
      <c r="J429">
        <v>166.0828704834</v>
      </c>
      <c r="K429" s="6">
        <f>IFERROR(EXP(TREND(LN($F$1:$J$1),LN(F429:J429),LN(Calculations!$B$3))),0)</f>
        <v>1.4329146213093418E-3</v>
      </c>
    </row>
    <row r="430" spans="1:11" x14ac:dyDescent="0.35">
      <c r="A430">
        <v>427</v>
      </c>
      <c r="B430" t="str">
        <f t="shared" si="6"/>
        <v>10-83.5</v>
      </c>
      <c r="C430">
        <v>-83.680926110155994</v>
      </c>
      <c r="D430">
        <v>9.5744777064303008</v>
      </c>
      <c r="E430">
        <f>ASIN(SQRT((SIN(RADIANS(PARAMETERS!$D$8-D430)/2)*SIN(RADIANS(PARAMETERS!$D$8-D430)/2))+(COS(RADIANS(D430))*COS(RADIANS(PARAMETERS!$D$8))*SIN(RADIANS(PARAMETERS!$D$9-C430)/2)*SIN(RADIANS(PARAMETERS!$D$9-C430)/2))))*2*3958.756</f>
        <v>1604.6998810302314</v>
      </c>
      <c r="F430">
        <v>52.849224090576001</v>
      </c>
      <c r="G430">
        <v>72.434349060059006</v>
      </c>
      <c r="H430">
        <v>103.15894317627</v>
      </c>
      <c r="I430">
        <v>131.29309082031</v>
      </c>
      <c r="J430">
        <v>163.59043884277</v>
      </c>
      <c r="K430" s="6">
        <f>IFERROR(EXP(TREND(LN($F$1:$J$1),LN(F430:J430),LN(Calculations!$B$3))),0)</f>
        <v>1.3698766988034317E-3</v>
      </c>
    </row>
    <row r="431" spans="1:11" x14ac:dyDescent="0.35">
      <c r="A431">
        <v>428</v>
      </c>
      <c r="B431" t="str">
        <f t="shared" si="6"/>
        <v>10-84</v>
      </c>
      <c r="C431">
        <v>-83.952247445056997</v>
      </c>
      <c r="D431">
        <v>9.5744777064303008</v>
      </c>
      <c r="E431">
        <f>ASIN(SQRT((SIN(RADIANS(PARAMETERS!$D$8-D431)/2)*SIN(RADIANS(PARAMETERS!$D$8-D431)/2))+(COS(RADIANS(D431))*COS(RADIANS(PARAMETERS!$D$8))*SIN(RADIANS(PARAMETERS!$D$9-C431)/2)*SIN(RADIANS(PARAMETERS!$D$9-C431)/2))))*2*3958.756</f>
        <v>1622.3922719890029</v>
      </c>
      <c r="F431">
        <v>51.852867126465</v>
      </c>
      <c r="G431">
        <v>71.022972106934006</v>
      </c>
      <c r="H431">
        <v>101.08958435059</v>
      </c>
      <c r="I431">
        <v>128.73994445801</v>
      </c>
      <c r="J431">
        <v>160.8634185791</v>
      </c>
      <c r="K431" s="6">
        <f>IFERROR(EXP(TREND(LN($F$1:$J$1),LN(F431:J431),LN(Calculations!$B$3))),0)</f>
        <v>1.3042251689139351E-3</v>
      </c>
    </row>
    <row r="432" spans="1:11" x14ac:dyDescent="0.35">
      <c r="A432">
        <v>429</v>
      </c>
      <c r="B432" t="str">
        <f t="shared" si="6"/>
        <v>10-84</v>
      </c>
      <c r="C432">
        <v>-84.223568779958001</v>
      </c>
      <c r="D432">
        <v>9.5744777064303008</v>
      </c>
      <c r="E432">
        <f>ASIN(SQRT((SIN(RADIANS(PARAMETERS!$D$8-D432)/2)*SIN(RADIANS(PARAMETERS!$D$8-D432)/2))+(COS(RADIANS(D432))*COS(RADIANS(PARAMETERS!$D$8))*SIN(RADIANS(PARAMETERS!$D$9-C432)/2)*SIN(RADIANS(PARAMETERS!$D$9-C432)/2))))*2*3958.756</f>
        <v>1640.0970146689722</v>
      </c>
      <c r="F432">
        <v>50.999557495117003</v>
      </c>
      <c r="G432">
        <v>69.724853515625</v>
      </c>
      <c r="H432">
        <v>99.10472869873</v>
      </c>
      <c r="I432">
        <v>126.2250213623</v>
      </c>
      <c r="J432">
        <v>158.08325195313</v>
      </c>
      <c r="K432" s="6">
        <f>IFERROR(EXP(TREND(LN($F$1:$J$1),LN(F432:J432),LN(Calculations!$B$3))),0)</f>
        <v>1.2399875510483611E-3</v>
      </c>
    </row>
    <row r="433" spans="1:11" x14ac:dyDescent="0.35">
      <c r="A433">
        <v>430</v>
      </c>
      <c r="B433" t="str">
        <f t="shared" si="6"/>
        <v>10-84.5</v>
      </c>
      <c r="C433">
        <v>-84.494890114859004</v>
      </c>
      <c r="D433">
        <v>9.5744777064303008</v>
      </c>
      <c r="E433">
        <f>ASIN(SQRT((SIN(RADIANS(PARAMETERS!$D$8-D433)/2)*SIN(RADIANS(PARAMETERS!$D$8-D433)/2))+(COS(RADIANS(D433))*COS(RADIANS(PARAMETERS!$D$8))*SIN(RADIANS(PARAMETERS!$D$9-C433)/2)*SIN(RADIANS(PARAMETERS!$D$9-C433)/2))))*2*3958.756</f>
        <v>1657.8136933931964</v>
      </c>
      <c r="F433">
        <v>50.333808898926002</v>
      </c>
      <c r="G433">
        <v>68.637268066405994</v>
      </c>
      <c r="H433">
        <v>97.346488952637003</v>
      </c>
      <c r="I433">
        <v>123.92883300781</v>
      </c>
      <c r="J433">
        <v>155.43846130371</v>
      </c>
      <c r="K433" s="6">
        <f>IFERROR(EXP(TREND(LN($F$1:$J$1),LN(F433:J433),LN(Calculations!$B$3))),0)</f>
        <v>1.1812245483089952E-3</v>
      </c>
    </row>
    <row r="434" spans="1:11" x14ac:dyDescent="0.35">
      <c r="A434">
        <v>431</v>
      </c>
      <c r="B434" t="str">
        <f t="shared" si="6"/>
        <v>10-85</v>
      </c>
      <c r="C434">
        <v>-84.766211449759993</v>
      </c>
      <c r="D434">
        <v>9.5744777064303008</v>
      </c>
      <c r="E434">
        <f>ASIN(SQRT((SIN(RADIANS(PARAMETERS!$D$8-D434)/2)*SIN(RADIANS(PARAMETERS!$D$8-D434)/2))+(COS(RADIANS(D434))*COS(RADIANS(PARAMETERS!$D$8))*SIN(RADIANS(PARAMETERS!$D$9-C434)/2)*SIN(RADIANS(PARAMETERS!$D$9-C434)/2))))*2*3958.756</f>
        <v>1675.5419095395373</v>
      </c>
      <c r="F434">
        <v>49.854175567627003</v>
      </c>
      <c r="G434">
        <v>67.771530151367003</v>
      </c>
      <c r="H434">
        <v>95.849945068359006</v>
      </c>
      <c r="I434">
        <v>121.92038726807</v>
      </c>
      <c r="J434">
        <v>153.02821350098</v>
      </c>
      <c r="K434" s="6">
        <f>IFERROR(EXP(TREND(LN($F$1:$J$1),LN(F434:J434),LN(Calculations!$B$3))),0)</f>
        <v>1.1292225648440524E-3</v>
      </c>
    </row>
    <row r="435" spans="1:11" x14ac:dyDescent="0.35">
      <c r="A435">
        <v>432</v>
      </c>
      <c r="B435" t="str">
        <f t="shared" si="6"/>
        <v>10-85</v>
      </c>
      <c r="C435">
        <v>-85.037532784660996</v>
      </c>
      <c r="D435">
        <v>9.5744777064303008</v>
      </c>
      <c r="E435">
        <f>ASIN(SQRT((SIN(RADIANS(PARAMETERS!$D$8-D435)/2)*SIN(RADIANS(PARAMETERS!$D$8-D435)/2))+(COS(RADIANS(D435))*COS(RADIANS(PARAMETERS!$D$8))*SIN(RADIANS(PARAMETERS!$D$9-C435)/2)*SIN(RADIANS(PARAMETERS!$D$9-C435)/2))))*2*3958.756</f>
        <v>1693.2812806747645</v>
      </c>
      <c r="F435">
        <v>49.539443969727003</v>
      </c>
      <c r="G435">
        <v>67.121734619140994</v>
      </c>
      <c r="H435">
        <v>94.573822021484006</v>
      </c>
      <c r="I435">
        <v>120.13514709473</v>
      </c>
      <c r="J435">
        <v>150.80558776855</v>
      </c>
      <c r="K435" s="6">
        <f>IFERROR(EXP(TREND(LN($F$1:$J$1),LN(F435:J435),LN(Calculations!$B$3))),0)</f>
        <v>1.0821788784126961E-3</v>
      </c>
    </row>
    <row r="436" spans="1:11" x14ac:dyDescent="0.35">
      <c r="A436">
        <v>433</v>
      </c>
      <c r="B436" t="str">
        <f t="shared" si="6"/>
        <v>10-85.5</v>
      </c>
      <c r="C436">
        <v>-85.308854119562</v>
      </c>
      <c r="D436">
        <v>9.5744777064303008</v>
      </c>
      <c r="E436">
        <f>ASIN(SQRT((SIN(RADIANS(PARAMETERS!$D$8-D436)/2)*SIN(RADIANS(PARAMETERS!$D$8-D436)/2))+(COS(RADIANS(D436))*COS(RADIANS(PARAMETERS!$D$8))*SIN(RADIANS(PARAMETERS!$D$9-C436)/2)*SIN(RADIANS(PARAMETERS!$D$9-C436)/2))))*2*3958.756</f>
        <v>1711.0314397399154</v>
      </c>
      <c r="F436">
        <v>49.428661346436002</v>
      </c>
      <c r="G436">
        <v>66.813423156737997</v>
      </c>
      <c r="H436">
        <v>93.699897766112997</v>
      </c>
      <c r="I436">
        <v>118.76230621338</v>
      </c>
      <c r="J436">
        <v>149.00546264648</v>
      </c>
      <c r="K436" s="6">
        <f>IFERROR(EXP(TREND(LN($F$1:$J$1),LN(F436:J436),LN(Calculations!$B$3))),0)</f>
        <v>1.0448785448924282E-3</v>
      </c>
    </row>
    <row r="437" spans="1:11" x14ac:dyDescent="0.35">
      <c r="A437">
        <v>434</v>
      </c>
      <c r="B437" t="str">
        <f t="shared" si="6"/>
        <v>10-85.5</v>
      </c>
      <c r="C437">
        <v>-85.580175454463003</v>
      </c>
      <c r="D437">
        <v>9.5744777064303008</v>
      </c>
      <c r="E437">
        <f>ASIN(SQRT((SIN(RADIANS(PARAMETERS!$D$8-D437)/2)*SIN(RADIANS(PARAMETERS!$D$8-D437)/2))+(COS(RADIANS(D437))*COS(RADIANS(PARAMETERS!$D$8))*SIN(RADIANS(PARAMETERS!$D$9-C437)/2)*SIN(RADIANS(PARAMETERS!$D$9-C437)/2))))*2*3958.756</f>
        <v>1728.7920342834827</v>
      </c>
      <c r="F437">
        <v>49.524028778076001</v>
      </c>
      <c r="G437">
        <v>66.849617004395</v>
      </c>
      <c r="H437">
        <v>93.234916687012003</v>
      </c>
      <c r="I437">
        <v>117.85787200928</v>
      </c>
      <c r="J437">
        <v>147.70620727539</v>
      </c>
      <c r="K437" s="6">
        <f>IFERROR(EXP(TREND(LN($F$1:$J$1),LN(F437:J437),LN(Calculations!$B$3))),0)</f>
        <v>1.0182059181934313E-3</v>
      </c>
    </row>
    <row r="438" spans="1:11" x14ac:dyDescent="0.35">
      <c r="A438">
        <v>435</v>
      </c>
      <c r="B438" t="str">
        <f t="shared" si="6"/>
        <v>10-86</v>
      </c>
      <c r="C438">
        <v>-85.851496789364006</v>
      </c>
      <c r="D438">
        <v>9.5744777064303008</v>
      </c>
      <c r="E438">
        <f>ASIN(SQRT((SIN(RADIANS(PARAMETERS!$D$8-D438)/2)*SIN(RADIANS(PARAMETERS!$D$8-D438)/2))+(COS(RADIANS(D438))*COS(RADIANS(PARAMETERS!$D$8))*SIN(RADIANS(PARAMETERS!$D$9-C438)/2)*SIN(RADIANS(PARAMETERS!$D$9-C438)/2))))*2*3958.756</f>
        <v>1746.5627257392166</v>
      </c>
      <c r="F438">
        <v>49.819309234618999</v>
      </c>
      <c r="G438">
        <v>67.151107788085994</v>
      </c>
      <c r="H438">
        <v>93.115707397460994</v>
      </c>
      <c r="I438">
        <v>117.39527130127</v>
      </c>
      <c r="J438">
        <v>146.87106323242</v>
      </c>
      <c r="K438" s="6">
        <f>IFERROR(EXP(TREND(LN($F$1:$J$1),LN(F438:J438),LN(Calculations!$B$3))),0)</f>
        <v>1.0008204811859009E-3</v>
      </c>
    </row>
    <row r="439" spans="1:11" x14ac:dyDescent="0.35">
      <c r="A439">
        <v>436</v>
      </c>
      <c r="B439" t="str">
        <f t="shared" si="6"/>
        <v>10-86</v>
      </c>
      <c r="C439">
        <v>-86.122818124264995</v>
      </c>
      <c r="D439">
        <v>9.5744777064303008</v>
      </c>
      <c r="E439">
        <f>ASIN(SQRT((SIN(RADIANS(PARAMETERS!$D$8-D439)/2)*SIN(RADIANS(PARAMETERS!$D$8-D439)/2))+(COS(RADIANS(D439))*COS(RADIANS(PARAMETERS!$D$8))*SIN(RADIANS(PARAMETERS!$D$9-C439)/2)*SIN(RADIANS(PARAMETERS!$D$9-C439)/2))))*2*3958.756</f>
        <v>1764.3431887456168</v>
      </c>
      <c r="F439">
        <v>50.280216217041001</v>
      </c>
      <c r="G439">
        <v>67.625312805175994</v>
      </c>
      <c r="H439">
        <v>93.205856323242003</v>
      </c>
      <c r="I439">
        <v>117.19147491455</v>
      </c>
      <c r="J439">
        <v>146.26322937012</v>
      </c>
      <c r="K439" s="6">
        <f>IFERROR(EXP(TREND(LN($F$1:$J$1),LN(F439:J439),LN(Calculations!$B$3))),0)</f>
        <v>9.8778630359124681E-4</v>
      </c>
    </row>
    <row r="440" spans="1:11" x14ac:dyDescent="0.35">
      <c r="A440">
        <v>437</v>
      </c>
      <c r="B440" t="str">
        <f t="shared" si="6"/>
        <v>10-86.5</v>
      </c>
      <c r="C440">
        <v>-86.394139459165999</v>
      </c>
      <c r="D440">
        <v>9.5744777064303008</v>
      </c>
      <c r="E440">
        <f>ASIN(SQRT((SIN(RADIANS(PARAMETERS!$D$8-D440)/2)*SIN(RADIANS(PARAMETERS!$D$8-D440)/2))+(COS(RADIANS(D440))*COS(RADIANS(PARAMETERS!$D$8))*SIN(RADIANS(PARAMETERS!$D$9-C440)/2)*SIN(RADIANS(PARAMETERS!$D$9-C440)/2))))*2*3958.756</f>
        <v>1782.1331105043564</v>
      </c>
      <c r="F440">
        <v>50.934429168701001</v>
      </c>
      <c r="G440">
        <v>68.261024475097997</v>
      </c>
      <c r="H440">
        <v>93.496940612792997</v>
      </c>
      <c r="I440">
        <v>117.23189544678</v>
      </c>
      <c r="J440">
        <v>145.83941650391</v>
      </c>
      <c r="K440" s="6">
        <f>IFERROR(EXP(TREND(LN($F$1:$J$1),LN(F440:J440),LN(Calculations!$B$3))),0)</f>
        <v>9.7810537519181376E-4</v>
      </c>
    </row>
    <row r="441" spans="1:11" x14ac:dyDescent="0.35">
      <c r="A441">
        <v>438</v>
      </c>
      <c r="B441" t="str">
        <f t="shared" si="6"/>
        <v>10-86.5</v>
      </c>
      <c r="C441">
        <v>-86.665460794067002</v>
      </c>
      <c r="D441">
        <v>9.5744777064303008</v>
      </c>
      <c r="E441">
        <f>ASIN(SQRT((SIN(RADIANS(PARAMETERS!$D$8-D441)/2)*SIN(RADIANS(PARAMETERS!$D$8-D441)/2))+(COS(RADIANS(D441))*COS(RADIANS(PARAMETERS!$D$8))*SIN(RADIANS(PARAMETERS!$D$9-C441)/2)*SIN(RADIANS(PARAMETERS!$D$9-C441)/2))))*2*3958.756</f>
        <v>1799.9321901751146</v>
      </c>
      <c r="F441">
        <v>51.708190917968999</v>
      </c>
      <c r="G441">
        <v>68.992729187012003</v>
      </c>
      <c r="H441">
        <v>93.907218933105</v>
      </c>
      <c r="I441">
        <v>117.39694213867</v>
      </c>
      <c r="J441">
        <v>145.45645141602</v>
      </c>
      <c r="K441" s="6">
        <f>IFERROR(EXP(TREND(LN($F$1:$J$1),LN(F441:J441),LN(Calculations!$B$3))),0)</f>
        <v>9.6941495375740155E-4</v>
      </c>
    </row>
    <row r="442" spans="1:11" x14ac:dyDescent="0.35">
      <c r="A442">
        <v>439</v>
      </c>
      <c r="B442" t="str">
        <f t="shared" si="6"/>
        <v>10-87</v>
      </c>
      <c r="C442">
        <v>-86.936782128968005</v>
      </c>
      <c r="D442">
        <v>9.5744777064303008</v>
      </c>
      <c r="E442">
        <f>ASIN(SQRT((SIN(RADIANS(PARAMETERS!$D$8-D442)/2)*SIN(RADIANS(PARAMETERS!$D$8-D442)/2))+(COS(RADIANS(D442))*COS(RADIANS(PARAMETERS!$D$8))*SIN(RADIANS(PARAMETERS!$D$9-C442)/2)*SIN(RADIANS(PARAMETERS!$D$9-C442)/2))))*2*3958.756</f>
        <v>1817.7401383044653</v>
      </c>
      <c r="F442">
        <v>52.711799621582003</v>
      </c>
      <c r="G442">
        <v>69.974914550780994</v>
      </c>
      <c r="H442">
        <v>94.709739685059006</v>
      </c>
      <c r="I442">
        <v>118.0574798584</v>
      </c>
      <c r="J442">
        <v>145.5772857666</v>
      </c>
      <c r="K442" s="6">
        <f>IFERROR(EXP(TREND(LN($F$1:$J$1),LN(F442:J442),LN(Calculations!$B$3))),0)</f>
        <v>9.7130206962189381E-4</v>
      </c>
    </row>
    <row r="443" spans="1:11" x14ac:dyDescent="0.35">
      <c r="A443">
        <v>440</v>
      </c>
      <c r="B443" t="str">
        <f t="shared" si="6"/>
        <v>10-87</v>
      </c>
      <c r="C443">
        <v>-87.208103463868994</v>
      </c>
      <c r="D443">
        <v>9.5744777064303008</v>
      </c>
      <c r="E443">
        <f>ASIN(SQRT((SIN(RADIANS(PARAMETERS!$D$8-D443)/2)*SIN(RADIANS(PARAMETERS!$D$8-D443)/2))+(COS(RADIANS(D443))*COS(RADIANS(PARAMETERS!$D$8))*SIN(RADIANS(PARAMETERS!$D$9-C443)/2)*SIN(RADIANS(PARAMETERS!$D$9-C443)/2))))*2*3958.756</f>
        <v>1835.5566762866358</v>
      </c>
      <c r="F443">
        <v>54.044269561767997</v>
      </c>
      <c r="G443">
        <v>71.311370849609006</v>
      </c>
      <c r="H443">
        <v>96.01350402832</v>
      </c>
      <c r="I443">
        <v>119.29739379883</v>
      </c>
      <c r="J443">
        <v>146.28645324707</v>
      </c>
      <c r="K443" s="6">
        <f>IFERROR(EXP(TREND(LN($F$1:$J$1),LN(F443:J443),LN(Calculations!$B$3))),0)</f>
        <v>9.8587318366756722E-4</v>
      </c>
    </row>
    <row r="444" spans="1:11" x14ac:dyDescent="0.35">
      <c r="A444">
        <v>441</v>
      </c>
      <c r="B444" t="str">
        <f t="shared" si="6"/>
        <v>10-87.5</v>
      </c>
      <c r="C444">
        <v>-87.479424798769998</v>
      </c>
      <c r="D444">
        <v>9.5744777064303008</v>
      </c>
      <c r="E444">
        <f>ASIN(SQRT((SIN(RADIANS(PARAMETERS!$D$8-D444)/2)*SIN(RADIANS(PARAMETERS!$D$8-D444)/2))+(COS(RADIANS(D444))*COS(RADIANS(PARAMETERS!$D$8))*SIN(RADIANS(PARAMETERS!$D$9-C444)/2)*SIN(RADIANS(PARAMETERS!$D$9-C444)/2))))*2*3958.756</f>
        <v>1853.381535854116</v>
      </c>
      <c r="F444">
        <v>55.665378570557003</v>
      </c>
      <c r="G444">
        <v>72.957702636719006</v>
      </c>
      <c r="H444">
        <v>97.733810424805</v>
      </c>
      <c r="I444">
        <v>120.9949798584</v>
      </c>
      <c r="J444">
        <v>147.4967956543</v>
      </c>
      <c r="K444" s="6">
        <f>IFERROR(EXP(TREND(LN($F$1:$J$1),LN(F444:J444),LN(Calculations!$B$3))),0)</f>
        <v>1.0118754822153215E-3</v>
      </c>
    </row>
    <row r="445" spans="1:11" x14ac:dyDescent="0.35">
      <c r="A445">
        <v>442</v>
      </c>
      <c r="B445" t="str">
        <f t="shared" si="6"/>
        <v>10-88</v>
      </c>
      <c r="C445">
        <v>-87.750746133671001</v>
      </c>
      <c r="D445">
        <v>9.5744777064303008</v>
      </c>
      <c r="E445">
        <f>ASIN(SQRT((SIN(RADIANS(PARAMETERS!$D$8-D445)/2)*SIN(RADIANS(PARAMETERS!$D$8-D445)/2))+(COS(RADIANS(D445))*COS(RADIANS(PARAMETERS!$D$8))*SIN(RADIANS(PARAMETERS!$D$9-C445)/2)*SIN(RADIANS(PARAMETERS!$D$9-C445)/2))))*2*3958.756</f>
        <v>1871.2144585962164</v>
      </c>
      <c r="F445">
        <v>57.457866668701001</v>
      </c>
      <c r="G445">
        <v>74.780670166015994</v>
      </c>
      <c r="H445">
        <v>99.655410766602003</v>
      </c>
      <c r="I445">
        <v>122.8971862793</v>
      </c>
      <c r="J445">
        <v>148.9596862793</v>
      </c>
      <c r="K445" s="6">
        <f>IFERROR(EXP(TREND(LN($F$1:$J$1),LN(F445:J445),LN(Calculations!$B$3))),0)</f>
        <v>1.044596189185386E-3</v>
      </c>
    </row>
    <row r="446" spans="1:11" x14ac:dyDescent="0.35">
      <c r="A446">
        <v>443</v>
      </c>
      <c r="B446" t="str">
        <f t="shared" si="6"/>
        <v>10-88</v>
      </c>
      <c r="C446">
        <v>-88.022067468572004</v>
      </c>
      <c r="D446">
        <v>9.5744777064303008</v>
      </c>
      <c r="E446">
        <f>ASIN(SQRT((SIN(RADIANS(PARAMETERS!$D$8-D446)/2)*SIN(RADIANS(PARAMETERS!$D$8-D446)/2))+(COS(RADIANS(D446))*COS(RADIANS(PARAMETERS!$D$8))*SIN(RADIANS(PARAMETERS!$D$9-C446)/2)*SIN(RADIANS(PARAMETERS!$D$9-C446)/2))))*2*3958.756</f>
        <v>1889.0551955038541</v>
      </c>
      <c r="F446">
        <v>59.453254699707003</v>
      </c>
      <c r="G446">
        <v>76.801574707030994</v>
      </c>
      <c r="H446">
        <v>101.78813934326</v>
      </c>
      <c r="I446">
        <v>125.00259399414</v>
      </c>
      <c r="J446">
        <v>150.67658996582</v>
      </c>
      <c r="K446" s="6">
        <f>IFERROR(EXP(TREND(LN($F$1:$J$1),LN(F446:J446),LN(Calculations!$B$3))),0)</f>
        <v>1.0847286281141524E-3</v>
      </c>
    </row>
    <row r="447" spans="1:11" x14ac:dyDescent="0.35">
      <c r="A447">
        <v>444</v>
      </c>
      <c r="B447" t="str">
        <f t="shared" si="6"/>
        <v>10-88.5</v>
      </c>
      <c r="C447">
        <v>-88.293388803472993</v>
      </c>
      <c r="D447">
        <v>9.5744777064303008</v>
      </c>
      <c r="E447">
        <f>ASIN(SQRT((SIN(RADIANS(PARAMETERS!$D$8-D447)/2)*SIN(RADIANS(PARAMETERS!$D$8-D447)/2))+(COS(RADIANS(D447))*COS(RADIANS(PARAMETERS!$D$8))*SIN(RADIANS(PARAMETERS!$D$9-C447)/2)*SIN(RADIANS(PARAMETERS!$D$9-C447)/2))))*2*3958.756</f>
        <v>1906.9035065389082</v>
      </c>
      <c r="F447">
        <v>61.680561065673999</v>
      </c>
      <c r="G447">
        <v>79.047988891602003</v>
      </c>
      <c r="H447">
        <v>104.1654586792</v>
      </c>
      <c r="I447">
        <v>127.33209991455</v>
      </c>
      <c r="J447">
        <v>152.66180419922</v>
      </c>
      <c r="K447" s="6">
        <f>IFERROR(EXP(TREND(LN($F$1:$J$1),LN(F447:J447),LN(Calculations!$B$3))),0)</f>
        <v>1.1339375476615333E-3</v>
      </c>
    </row>
    <row r="448" spans="1:11" x14ac:dyDescent="0.35">
      <c r="A448">
        <v>445</v>
      </c>
      <c r="B448" t="str">
        <f t="shared" si="6"/>
        <v>10-88.5</v>
      </c>
      <c r="C448">
        <v>-88.564710138373997</v>
      </c>
      <c r="D448">
        <v>9.5744777064303008</v>
      </c>
      <c r="E448">
        <f>ASIN(SQRT((SIN(RADIANS(PARAMETERS!$D$8-D448)/2)*SIN(RADIANS(PARAMETERS!$D$8-D448)/2))+(COS(RADIANS(D448))*COS(RADIANS(PARAMETERS!$D$8))*SIN(RADIANS(PARAMETERS!$D$9-C448)/2)*SIN(RADIANS(PARAMETERS!$D$9-C448)/2))))*2*3958.756</f>
        <v>1924.7591602266548</v>
      </c>
      <c r="F448">
        <v>64.066688537597997</v>
      </c>
      <c r="G448">
        <v>81.434043884277003</v>
      </c>
      <c r="H448">
        <v>106.71633148193</v>
      </c>
      <c r="I448">
        <v>129.8433380127</v>
      </c>
      <c r="J448">
        <v>154.86665344238</v>
      </c>
      <c r="K448" s="6">
        <f>IFERROR(EXP(TREND(LN($F$1:$J$1),LN(F448:J448),LN(Calculations!$B$3))),0)</f>
        <v>1.1927354746440692E-3</v>
      </c>
    </row>
    <row r="449" spans="1:11" x14ac:dyDescent="0.35">
      <c r="A449">
        <v>446</v>
      </c>
      <c r="B449" t="str">
        <f t="shared" si="6"/>
        <v>10-89</v>
      </c>
      <c r="C449">
        <v>-88.836031473275</v>
      </c>
      <c r="D449">
        <v>9.5744777064303008</v>
      </c>
      <c r="E449">
        <f>ASIN(SQRT((SIN(RADIANS(PARAMETERS!$D$8-D449)/2)*SIN(RADIANS(PARAMETERS!$D$8-D449)/2))+(COS(RADIANS(D449))*COS(RADIANS(PARAMETERS!$D$8))*SIN(RADIANS(PARAMETERS!$D$9-C449)/2)*SIN(RADIANS(PARAMETERS!$D$9-C449)/2))))*2*3958.756</f>
        <v>1942.6219332698427</v>
      </c>
      <c r="F449">
        <v>66.57559967041</v>
      </c>
      <c r="G449">
        <v>83.867774963379006</v>
      </c>
      <c r="H449">
        <v>109.36450958252</v>
      </c>
      <c r="I449">
        <v>132.46357727051</v>
      </c>
      <c r="J449">
        <v>157.21983337402</v>
      </c>
      <c r="K449" s="6">
        <f>IFERROR(EXP(TREND(LN($F$1:$J$1),LN(F449:J449),LN(Calculations!$B$3))),0)</f>
        <v>1.2602718340685951E-3</v>
      </c>
    </row>
    <row r="450" spans="1:11" x14ac:dyDescent="0.35">
      <c r="A450">
        <v>447</v>
      </c>
      <c r="B450" t="str">
        <f t="shared" si="6"/>
        <v>10-89</v>
      </c>
      <c r="C450">
        <v>-89.107352808176003</v>
      </c>
      <c r="D450">
        <v>9.5744777064303008</v>
      </c>
      <c r="E450">
        <f>ASIN(SQRT((SIN(RADIANS(PARAMETERS!$D$8-D450)/2)*SIN(RADIANS(PARAMETERS!$D$8-D450)/2))+(COS(RADIANS(D450))*COS(RADIANS(PARAMETERS!$D$8))*SIN(RADIANS(PARAMETERS!$D$9-C450)/2)*SIN(RADIANS(PARAMETERS!$D$9-C450)/2))))*2*3958.756</f>
        <v>1960.4916101831257</v>
      </c>
      <c r="F450">
        <v>69.192687988280994</v>
      </c>
      <c r="G450">
        <v>86.345077514647997</v>
      </c>
      <c r="H450">
        <v>112.12156677246</v>
      </c>
      <c r="I450">
        <v>135.19741821289</v>
      </c>
      <c r="J450">
        <v>159.72308349609</v>
      </c>
      <c r="K450" s="6">
        <f>IFERROR(EXP(TREND(LN($F$1:$J$1),LN(F450:J450),LN(Calculations!$B$3))),0)</f>
        <v>1.3382718925977431E-3</v>
      </c>
    </row>
    <row r="451" spans="1:11" x14ac:dyDescent="0.35">
      <c r="A451">
        <v>448</v>
      </c>
      <c r="B451" t="str">
        <f t="shared" si="6"/>
        <v>10-89.5</v>
      </c>
      <c r="C451">
        <v>-89.378674143077006</v>
      </c>
      <c r="D451">
        <v>9.5744777064303008</v>
      </c>
      <c r="E451">
        <f>ASIN(SQRT((SIN(RADIANS(PARAMETERS!$D$8-D451)/2)*SIN(RADIANS(PARAMETERS!$D$8-D451)/2))+(COS(RADIANS(D451))*COS(RADIANS(PARAMETERS!$D$8))*SIN(RADIANS(PARAMETERS!$D$9-C451)/2)*SIN(RADIANS(PARAMETERS!$D$9-C451)/2))))*2*3958.756</f>
        <v>1978.3679829466016</v>
      </c>
      <c r="F451">
        <v>71.891754150390994</v>
      </c>
      <c r="G451">
        <v>88.91951751709</v>
      </c>
      <c r="H451">
        <v>115.0174331665</v>
      </c>
      <c r="I451">
        <v>138.08221435547</v>
      </c>
      <c r="J451">
        <v>162.43424987793</v>
      </c>
      <c r="K451" s="6">
        <f>IFERROR(EXP(TREND(LN($F$1:$J$1),LN(F451:J451),LN(Calculations!$B$3))),0)</f>
        <v>1.4304525723603859E-3</v>
      </c>
    </row>
    <row r="452" spans="1:11" x14ac:dyDescent="0.35">
      <c r="A452">
        <v>449</v>
      </c>
      <c r="B452" t="str">
        <f t="shared" si="6"/>
        <v>10-89.5</v>
      </c>
      <c r="C452">
        <v>-89.649995477977996</v>
      </c>
      <c r="D452">
        <v>9.5744777064303008</v>
      </c>
      <c r="E452">
        <f>ASIN(SQRT((SIN(RADIANS(PARAMETERS!$D$8-D452)/2)*SIN(RADIANS(PARAMETERS!$D$8-D452)/2))+(COS(RADIANS(D452))*COS(RADIANS(PARAMETERS!$D$8))*SIN(RADIANS(PARAMETERS!$D$9-C452)/2)*SIN(RADIANS(PARAMETERS!$D$9-C452)/2))))*2*3958.756</f>
        <v>1996.2508506773283</v>
      </c>
      <c r="F452">
        <v>74.504219055175994</v>
      </c>
      <c r="G452">
        <v>91.463836669922003</v>
      </c>
      <c r="H452">
        <v>117.86219024658</v>
      </c>
      <c r="I452">
        <v>140.90051269531</v>
      </c>
      <c r="J452">
        <v>165.10429382324</v>
      </c>
      <c r="K452" s="6">
        <f>IFERROR(EXP(TREND(LN($F$1:$J$1),LN(F452:J452),LN(Calculations!$B$3))),0)</f>
        <v>1.5305612673841274E-3</v>
      </c>
    </row>
    <row r="453" spans="1:11" x14ac:dyDescent="0.35">
      <c r="A453">
        <v>450</v>
      </c>
      <c r="B453" t="str">
        <f t="shared" ref="B453:B516" si="7">MROUND(D453,1)&amp;MROUND(C453,-0.5)</f>
        <v>10-90</v>
      </c>
      <c r="C453">
        <v>-89.921316812878999</v>
      </c>
      <c r="D453">
        <v>9.5744777064303008</v>
      </c>
      <c r="E453">
        <f>ASIN(SQRT((SIN(RADIANS(PARAMETERS!$D$8-D453)/2)*SIN(RADIANS(PARAMETERS!$D$8-D453)/2))+(COS(RADIANS(D453))*COS(RADIANS(PARAMETERS!$D$8))*SIN(RADIANS(PARAMETERS!$D$9-C453)/2)*SIN(RADIANS(PARAMETERS!$D$9-C453)/2))))*2*3958.756</f>
        <v>2014.1400193177444</v>
      </c>
      <c r="F453">
        <v>76.994728088379006</v>
      </c>
      <c r="G453">
        <v>93.994598388672003</v>
      </c>
      <c r="H453">
        <v>120.65741729736</v>
      </c>
      <c r="I453">
        <v>143.64416503906</v>
      </c>
      <c r="J453">
        <v>167.74658203125</v>
      </c>
      <c r="K453" s="6">
        <f>IFERROR(EXP(TREND(LN($F$1:$J$1),LN(F453:J453),LN(Calculations!$B$3))),0)</f>
        <v>1.6392753857345577E-3</v>
      </c>
    </row>
    <row r="454" spans="1:11" x14ac:dyDescent="0.35">
      <c r="A454">
        <v>451</v>
      </c>
      <c r="B454" t="str">
        <f t="shared" si="7"/>
        <v>10-90</v>
      </c>
      <c r="C454">
        <v>-90.192638147780002</v>
      </c>
      <c r="D454">
        <v>9.5744777064303008</v>
      </c>
      <c r="E454">
        <f>ASIN(SQRT((SIN(RADIANS(PARAMETERS!$D$8-D454)/2)*SIN(RADIANS(PARAMETERS!$D$8-D454)/2))+(COS(RADIANS(D454))*COS(RADIANS(PARAMETERS!$D$8))*SIN(RADIANS(PARAMETERS!$D$9-C454)/2)*SIN(RADIANS(PARAMETERS!$D$9-C454)/2))))*2*3958.756</f>
        <v>2032.0353013399977</v>
      </c>
      <c r="F454">
        <v>79.458183288574006</v>
      </c>
      <c r="G454">
        <v>96.601608276367003</v>
      </c>
      <c r="H454">
        <v>123.51941680908</v>
      </c>
      <c r="I454">
        <v>146.46514892578</v>
      </c>
      <c r="J454">
        <v>170.57391357422</v>
      </c>
      <c r="K454" s="6">
        <f>IFERROR(EXP(TREND(LN($F$1:$J$1),LN(F454:J454),LN(Calculations!$B$3))),0)</f>
        <v>1.7642257360569636E-3</v>
      </c>
    </row>
    <row r="455" spans="1:11" x14ac:dyDescent="0.35">
      <c r="A455">
        <v>452</v>
      </c>
      <c r="B455" t="str">
        <f t="shared" si="7"/>
        <v>10-90.5</v>
      </c>
      <c r="C455">
        <v>-90.463959482681005</v>
      </c>
      <c r="D455">
        <v>9.5744777064303008</v>
      </c>
      <c r="E455">
        <f>ASIN(SQRT((SIN(RADIANS(PARAMETERS!$D$8-D455)/2)*SIN(RADIANS(PARAMETERS!$D$8-D455)/2))+(COS(RADIANS(D455))*COS(RADIANS(PARAMETERS!$D$8))*SIN(RADIANS(PARAMETERS!$D$9-C455)/2)*SIN(RADIANS(PARAMETERS!$D$9-C455)/2))))*2*3958.756</f>
        <v>2049.9365154652578</v>
      </c>
      <c r="F455">
        <v>81.854873657227003</v>
      </c>
      <c r="G455">
        <v>99.227615356445</v>
      </c>
      <c r="H455">
        <v>126.40629577637</v>
      </c>
      <c r="I455">
        <v>149.34307861328</v>
      </c>
      <c r="J455">
        <v>173.5609588623</v>
      </c>
      <c r="K455" s="6">
        <f>IFERROR(EXP(TREND(LN($F$1:$J$1),LN(F455:J455),LN(Calculations!$B$3))),0)</f>
        <v>1.9056065534947791E-3</v>
      </c>
    </row>
    <row r="456" spans="1:11" x14ac:dyDescent="0.35">
      <c r="A456">
        <v>453</v>
      </c>
      <c r="B456" t="str">
        <f t="shared" si="7"/>
        <v>10-90.5</v>
      </c>
      <c r="C456">
        <v>-90.735280817581994</v>
      </c>
      <c r="D456">
        <v>9.5744777064303008</v>
      </c>
      <c r="E456">
        <f>ASIN(SQRT((SIN(RADIANS(PARAMETERS!$D$8-D456)/2)*SIN(RADIANS(PARAMETERS!$D$8-D456)/2))+(COS(RADIANS(D456))*COS(RADIANS(PARAMETERS!$D$8))*SIN(RADIANS(PARAMETERS!$D$9-C456)/2)*SIN(RADIANS(PARAMETERS!$D$9-C456)/2))))*2*3958.756</f>
        <v>2067.8434863971365</v>
      </c>
      <c r="F456">
        <v>84.112617492675994</v>
      </c>
      <c r="G456">
        <v>101.80390930176</v>
      </c>
      <c r="H456">
        <v>129.26583862305</v>
      </c>
      <c r="I456">
        <v>152.24836730957</v>
      </c>
      <c r="J456">
        <v>176.65557861328</v>
      </c>
      <c r="K456" s="6">
        <f>IFERROR(EXP(TREND(LN($F$1:$J$1),LN(F456:J456),LN(Calculations!$B$3))),0)</f>
        <v>2.0620665979720698E-3</v>
      </c>
    </row>
    <row r="457" spans="1:11" x14ac:dyDescent="0.35">
      <c r="A457">
        <v>454</v>
      </c>
      <c r="B457" t="str">
        <f t="shared" si="7"/>
        <v>10-50</v>
      </c>
      <c r="C457">
        <v>-50.037080582435998</v>
      </c>
      <c r="D457">
        <v>9.8457990413313006</v>
      </c>
      <c r="E457">
        <f>ASIN(SQRT((SIN(RADIANS(PARAMETERS!$D$8-D457)/2)*SIN(RADIANS(PARAMETERS!$D$8-D457)/2))+(COS(RADIANS(D457))*COS(RADIANS(PARAMETERS!$D$8))*SIN(RADIANS(PARAMETERS!$D$9-C457)/2)*SIN(RADIANS(PARAMETERS!$D$9-C457)/2))))*2*3958.756</f>
        <v>811.79365631344092</v>
      </c>
      <c r="F457">
        <v>73.821464538574006</v>
      </c>
      <c r="G457">
        <v>96.242805480957003</v>
      </c>
      <c r="H457">
        <v>132.55404663086</v>
      </c>
      <c r="I457">
        <v>161.50296020508</v>
      </c>
      <c r="J457">
        <v>191.42831420898</v>
      </c>
      <c r="K457" s="6">
        <f>IFERROR(EXP(TREND(LN($F$1:$J$1),LN(F457:J457),LN(Calculations!$B$3))),0)</f>
        <v>2.4108785795447299E-3</v>
      </c>
    </row>
    <row r="458" spans="1:11" x14ac:dyDescent="0.35">
      <c r="A458">
        <v>455</v>
      </c>
      <c r="B458" t="str">
        <f t="shared" si="7"/>
        <v>10-50.5</v>
      </c>
      <c r="C458">
        <v>-50.308401917337001</v>
      </c>
      <c r="D458">
        <v>9.8457990413313006</v>
      </c>
      <c r="E458">
        <f>ASIN(SQRT((SIN(RADIANS(PARAMETERS!$D$8-D458)/2)*SIN(RADIANS(PARAMETERS!$D$8-D458)/2))+(COS(RADIANS(D458))*COS(RADIANS(PARAMETERS!$D$8))*SIN(RADIANS(PARAMETERS!$D$9-C458)/2)*SIN(RADIANS(PARAMETERS!$D$9-C458)/2))))*2*3958.756</f>
        <v>795.75202492160236</v>
      </c>
      <c r="F458">
        <v>73.61563873291</v>
      </c>
      <c r="G458">
        <v>96.015014648437997</v>
      </c>
      <c r="H458">
        <v>132.28756713867</v>
      </c>
      <c r="I458">
        <v>161.30549621582</v>
      </c>
      <c r="J458">
        <v>191.33671569824</v>
      </c>
      <c r="K458" s="6">
        <f>IFERROR(EXP(TREND(LN($F$1:$J$1),LN(F458:J458),LN(Calculations!$B$3))),0)</f>
        <v>2.4008515954718969E-3</v>
      </c>
    </row>
    <row r="459" spans="1:11" x14ac:dyDescent="0.35">
      <c r="A459">
        <v>456</v>
      </c>
      <c r="B459" t="str">
        <f t="shared" si="7"/>
        <v>10-50.5</v>
      </c>
      <c r="C459">
        <v>-50.579723252237997</v>
      </c>
      <c r="D459">
        <v>9.8457990413313006</v>
      </c>
      <c r="E459">
        <f>ASIN(SQRT((SIN(RADIANS(PARAMETERS!$D$8-D459)/2)*SIN(RADIANS(PARAMETERS!$D$8-D459)/2))+(COS(RADIANS(D459))*COS(RADIANS(PARAMETERS!$D$8))*SIN(RADIANS(PARAMETERS!$D$9-C459)/2)*SIN(RADIANS(PARAMETERS!$D$9-C459)/2))))*2*3958.756</f>
        <v>779.80877630159443</v>
      </c>
      <c r="F459">
        <v>73.407020568847997</v>
      </c>
      <c r="G459">
        <v>95.775268554687997</v>
      </c>
      <c r="H459">
        <v>132.01248168945</v>
      </c>
      <c r="I459">
        <v>161.10820007324</v>
      </c>
      <c r="J459">
        <v>191.24530029297</v>
      </c>
      <c r="K459" s="6">
        <f>IFERROR(EXP(TREND(LN($F$1:$J$1),LN(F459:J459),LN(Calculations!$B$3))),0)</f>
        <v>2.3906672989576746E-3</v>
      </c>
    </row>
    <row r="460" spans="1:11" x14ac:dyDescent="0.35">
      <c r="A460">
        <v>457</v>
      </c>
      <c r="B460" t="str">
        <f t="shared" si="7"/>
        <v>10-51</v>
      </c>
      <c r="C460">
        <v>-50.851044587139</v>
      </c>
      <c r="D460">
        <v>9.8457990413313006</v>
      </c>
      <c r="E460">
        <f>ASIN(SQRT((SIN(RADIANS(PARAMETERS!$D$8-D460)/2)*SIN(RADIANS(PARAMETERS!$D$8-D460)/2))+(COS(RADIANS(D460))*COS(RADIANS(PARAMETERS!$D$8))*SIN(RADIANS(PARAMETERS!$D$9-C460)/2)*SIN(RADIANS(PARAMETERS!$D$9-C460)/2))))*2*3958.756</f>
        <v>763.97008791720168</v>
      </c>
      <c r="F460">
        <v>73.204383850097997</v>
      </c>
      <c r="G460">
        <v>95.53849029541</v>
      </c>
      <c r="H460">
        <v>131.75253295898</v>
      </c>
      <c r="I460">
        <v>160.93449401855</v>
      </c>
      <c r="J460">
        <v>191.18212890625</v>
      </c>
      <c r="K460" s="6">
        <f>IFERROR(EXP(TREND(LN($F$1:$J$1),LN(F460:J460),LN(Calculations!$B$3))),0)</f>
        <v>2.381467869304434E-3</v>
      </c>
    </row>
    <row r="461" spans="1:11" x14ac:dyDescent="0.35">
      <c r="A461">
        <v>458</v>
      </c>
      <c r="B461" t="str">
        <f t="shared" si="7"/>
        <v>10-51</v>
      </c>
      <c r="C461">
        <v>-51.122365922039997</v>
      </c>
      <c r="D461">
        <v>9.8457990413313006</v>
      </c>
      <c r="E461">
        <f>ASIN(SQRT((SIN(RADIANS(PARAMETERS!$D$8-D461)/2)*SIN(RADIANS(PARAMETERS!$D$8-D461)/2))+(COS(RADIANS(D461))*COS(RADIANS(PARAMETERS!$D$8))*SIN(RADIANS(PARAMETERS!$D$9-C461)/2)*SIN(RADIANS(PARAMETERS!$D$9-C461)/2))))*2*3958.756</f>
        <v>748.24261762519291</v>
      </c>
      <c r="F461">
        <v>73.021209716797003</v>
      </c>
      <c r="G461">
        <v>95.32398223877</v>
      </c>
      <c r="H461">
        <v>131.53231811523</v>
      </c>
      <c r="I461">
        <v>160.80920410156</v>
      </c>
      <c r="J461">
        <v>191.17959594727</v>
      </c>
      <c r="K461" s="6">
        <f>IFERROR(EXP(TREND(LN($F$1:$J$1),LN(F461:J461),LN(Calculations!$B$3))),0)</f>
        <v>2.3745086415161479E-3</v>
      </c>
    </row>
    <row r="462" spans="1:11" x14ac:dyDescent="0.35">
      <c r="A462">
        <v>459</v>
      </c>
      <c r="B462" t="str">
        <f t="shared" si="7"/>
        <v>10-51.5</v>
      </c>
      <c r="C462">
        <v>-51.393687256941</v>
      </c>
      <c r="D462">
        <v>9.8457990413313006</v>
      </c>
      <c r="E462">
        <f>ASIN(SQRT((SIN(RADIANS(PARAMETERS!$D$8-D462)/2)*SIN(RADIANS(PARAMETERS!$D$8-D462)/2))+(COS(RADIANS(D462))*COS(RADIANS(PARAMETERS!$D$8))*SIN(RADIANS(PARAMETERS!$D$9-C462)/2)*SIN(RADIANS(PARAMETERS!$D$9-C462)/2))))*2*3958.756</f>
        <v>732.63354577784924</v>
      </c>
      <c r="F462">
        <v>72.852760314940994</v>
      </c>
      <c r="G462">
        <v>95.124801635742003</v>
      </c>
      <c r="H462">
        <v>131.3292388916</v>
      </c>
      <c r="I462">
        <v>160.69157409668</v>
      </c>
      <c r="J462">
        <v>191.17486572266</v>
      </c>
      <c r="K462" s="6">
        <f>IFERROR(EXP(TREND(LN($F$1:$J$1),LN(F462:J462),LN(Calculations!$B$3))),0)</f>
        <v>2.3680613210981284E-3</v>
      </c>
    </row>
    <row r="463" spans="1:11" x14ac:dyDescent="0.35">
      <c r="A463">
        <v>460</v>
      </c>
      <c r="B463" t="str">
        <f t="shared" si="7"/>
        <v>10-51.5</v>
      </c>
      <c r="C463">
        <v>-51.665008591842003</v>
      </c>
      <c r="D463">
        <v>9.8457990413313006</v>
      </c>
      <c r="E463">
        <f>ASIN(SQRT((SIN(RADIANS(PARAMETERS!$D$8-D463)/2)*SIN(RADIANS(PARAMETERS!$D$8-D463)/2))+(COS(RADIANS(D463))*COS(RADIANS(PARAMETERS!$D$8))*SIN(RADIANS(PARAMETERS!$D$9-C463)/2)*SIN(RADIANS(PARAMETERS!$D$9-C463)/2))))*2*3958.756</f>
        <v>717.15062099590955</v>
      </c>
      <c r="F463">
        <v>72.71883392334</v>
      </c>
      <c r="G463">
        <v>94.965576171875</v>
      </c>
      <c r="H463">
        <v>131.1714630127</v>
      </c>
      <c r="I463">
        <v>160.60992431641</v>
      </c>
      <c r="J463">
        <v>191.19595336914</v>
      </c>
      <c r="K463" s="6">
        <f>IFERROR(EXP(TREND(LN($F$1:$J$1),LN(F463:J463),LN(Calculations!$B$3))),0)</f>
        <v>2.3634724708547468E-3</v>
      </c>
    </row>
    <row r="464" spans="1:11" x14ac:dyDescent="0.35">
      <c r="A464">
        <v>461</v>
      </c>
      <c r="B464" t="str">
        <f t="shared" si="7"/>
        <v>10-52</v>
      </c>
      <c r="C464">
        <v>-51.936329926742999</v>
      </c>
      <c r="D464">
        <v>9.8457990413313006</v>
      </c>
      <c r="E464">
        <f>ASIN(SQRT((SIN(RADIANS(PARAMETERS!$D$8-D464)/2)*SIN(RADIANS(PARAMETERS!$D$8-D464)/2))+(COS(RADIANS(D464))*COS(RADIANS(PARAMETERS!$D$8))*SIN(RADIANS(PARAMETERS!$D$9-C464)/2)*SIN(RADIANS(PARAMETERS!$D$9-C464)/2))))*2*3958.756</f>
        <v>701.80220983363131</v>
      </c>
      <c r="F464">
        <v>72.638389587402003</v>
      </c>
      <c r="G464">
        <v>94.865844726562997</v>
      </c>
      <c r="H464">
        <v>131.08274841309</v>
      </c>
      <c r="I464">
        <v>160.59057617188</v>
      </c>
      <c r="J464">
        <v>191.27041625977</v>
      </c>
      <c r="K464" s="6">
        <f>IFERROR(EXP(TREND(LN($F$1:$J$1),LN(F464:J464),LN(Calculations!$B$3))),0)</f>
        <v>2.3619364962499051E-3</v>
      </c>
    </row>
    <row r="465" spans="1:11" x14ac:dyDescent="0.35">
      <c r="A465">
        <v>462</v>
      </c>
      <c r="B465" t="str">
        <f t="shared" si="7"/>
        <v>10-52</v>
      </c>
      <c r="C465">
        <v>-52.207651261644003</v>
      </c>
      <c r="D465">
        <v>9.8457990413313006</v>
      </c>
      <c r="E465">
        <f>ASIN(SQRT((SIN(RADIANS(PARAMETERS!$D$8-D465)/2)*SIN(RADIANS(PARAMETERS!$D$8-D465)/2))+(COS(RADIANS(D465))*COS(RADIANS(PARAMETERS!$D$8))*SIN(RADIANS(PARAMETERS!$D$9-C465)/2)*SIN(RADIANS(PARAMETERS!$D$9-C465)/2))))*2*3958.756</f>
        <v>686.59735053352722</v>
      </c>
      <c r="F465">
        <v>72.595947265625</v>
      </c>
      <c r="G465">
        <v>94.804862976074006</v>
      </c>
      <c r="H465">
        <v>131.04331970215</v>
      </c>
      <c r="I465">
        <v>160.62135314941</v>
      </c>
      <c r="J465">
        <v>191.38250732422</v>
      </c>
      <c r="K465" s="6">
        <f>IFERROR(EXP(TREND(LN($F$1:$J$1),LN(F465:J465),LN(Calculations!$B$3))),0)</f>
        <v>2.3626010132541454E-3</v>
      </c>
    </row>
    <row r="466" spans="1:11" x14ac:dyDescent="0.35">
      <c r="A466">
        <v>463</v>
      </c>
      <c r="B466" t="str">
        <f t="shared" si="7"/>
        <v>10-52.5</v>
      </c>
      <c r="C466">
        <v>-52.478972596544999</v>
      </c>
      <c r="D466">
        <v>9.8457990413313006</v>
      </c>
      <c r="E466">
        <f>ASIN(SQRT((SIN(RADIANS(PARAMETERS!$D$8-D466)/2)*SIN(RADIANS(PARAMETERS!$D$8-D466)/2))+(COS(RADIANS(D466))*COS(RADIANS(PARAMETERS!$D$8))*SIN(RADIANS(PARAMETERS!$D$9-C466)/2)*SIN(RADIANS(PARAMETERS!$D$9-C466)/2))))*2*3958.756</f>
        <v>671.54581102840109</v>
      </c>
      <c r="F466">
        <v>72.605522155762003</v>
      </c>
      <c r="G466">
        <v>94.791641235352003</v>
      </c>
      <c r="H466">
        <v>131.0578918457</v>
      </c>
      <c r="I466">
        <v>160.70692443848</v>
      </c>
      <c r="J466">
        <v>191.54476928711</v>
      </c>
      <c r="K466" s="6">
        <f>IFERROR(EXP(TREND(LN($F$1:$J$1),LN(F466:J466),LN(Calculations!$B$3))),0)</f>
        <v>2.365851302314678E-3</v>
      </c>
    </row>
    <row r="467" spans="1:11" x14ac:dyDescent="0.35">
      <c r="A467">
        <v>464</v>
      </c>
      <c r="B467" t="str">
        <f t="shared" si="7"/>
        <v>10-53</v>
      </c>
      <c r="C467">
        <v>-52.750293931446002</v>
      </c>
      <c r="D467">
        <v>9.8457990413313006</v>
      </c>
      <c r="E467">
        <f>ASIN(SQRT((SIN(RADIANS(PARAMETERS!$D$8-D467)/2)*SIN(RADIANS(PARAMETERS!$D$8-D467)/2))+(COS(RADIANS(D467))*COS(RADIANS(PARAMETERS!$D$8))*SIN(RADIANS(PARAMETERS!$D$9-C467)/2)*SIN(RADIANS(PARAMETERS!$D$9-C467)/2))))*2*3958.756</f>
        <v>656.65815128759357</v>
      </c>
      <c r="F467">
        <v>72.678688049315994</v>
      </c>
      <c r="G467">
        <v>94.834510803222997</v>
      </c>
      <c r="H467">
        <v>131.13256835938</v>
      </c>
      <c r="I467">
        <v>160.8500213623</v>
      </c>
      <c r="J467">
        <v>191.76390075684</v>
      </c>
      <c r="K467" s="6">
        <f>IFERROR(EXP(TREND(LN($F$1:$J$1),LN(F467:J467),LN(Calculations!$B$3))),0)</f>
        <v>2.3719939134189873E-3</v>
      </c>
    </row>
    <row r="468" spans="1:11" x14ac:dyDescent="0.35">
      <c r="A468">
        <v>465</v>
      </c>
      <c r="B468" t="str">
        <f t="shared" si="7"/>
        <v>10-53</v>
      </c>
      <c r="C468">
        <v>-53.021615266346998</v>
      </c>
      <c r="D468">
        <v>9.8457990413313006</v>
      </c>
      <c r="E468">
        <f>ASIN(SQRT((SIN(RADIANS(PARAMETERS!$D$8-D468)/2)*SIN(RADIANS(PARAMETERS!$D$8-D468)/2))+(COS(RADIANS(D468))*COS(RADIANS(PARAMETERS!$D$8))*SIN(RADIANS(PARAMETERS!$D$9-C468)/2)*SIN(RADIANS(PARAMETERS!$D$9-C468)/2))))*2*3958.756</f>
        <v>641.94579001676993</v>
      </c>
      <c r="F468">
        <v>72.765853881835994</v>
      </c>
      <c r="G468">
        <v>94.883056640625</v>
      </c>
      <c r="H468">
        <v>131.20065307617</v>
      </c>
      <c r="I468">
        <v>160.97193908691</v>
      </c>
      <c r="J468">
        <v>191.94816589355</v>
      </c>
      <c r="K468" s="6">
        <f>IFERROR(EXP(TREND(LN($F$1:$J$1),LN(F468:J468),LN(Calculations!$B$3))),0)</f>
        <v>2.3774277749841399E-3</v>
      </c>
    </row>
    <row r="469" spans="1:11" x14ac:dyDescent="0.35">
      <c r="A469">
        <v>466</v>
      </c>
      <c r="B469" t="str">
        <f t="shared" si="7"/>
        <v>10-53.5</v>
      </c>
      <c r="C469">
        <v>-53.292936601248002</v>
      </c>
      <c r="D469">
        <v>9.8457990413313006</v>
      </c>
      <c r="E469">
        <f>ASIN(SQRT((SIN(RADIANS(PARAMETERS!$D$8-D469)/2)*SIN(RADIANS(PARAMETERS!$D$8-D469)/2))+(COS(RADIANS(D469))*COS(RADIANS(PARAMETERS!$D$8))*SIN(RADIANS(PARAMETERS!$D$9-C469)/2)*SIN(RADIANS(PARAMETERS!$D$9-C469)/2))))*2*3958.756</f>
        <v>627.42107559854401</v>
      </c>
      <c r="F469">
        <v>72.895606994629006</v>
      </c>
      <c r="G469">
        <v>94.96598815918</v>
      </c>
      <c r="H469">
        <v>131.29440307617</v>
      </c>
      <c r="I469">
        <v>161.10719299316</v>
      </c>
      <c r="J469">
        <v>192.14051818848</v>
      </c>
      <c r="K469" s="6">
        <f>IFERROR(EXP(TREND(LN($F$1:$J$1),LN(F469:J469),LN(Calculations!$B$3))),0)</f>
        <v>2.3838992149821285E-3</v>
      </c>
    </row>
    <row r="470" spans="1:11" x14ac:dyDescent="0.35">
      <c r="A470">
        <v>467</v>
      </c>
      <c r="B470" t="str">
        <f t="shared" si="7"/>
        <v>10-53.5</v>
      </c>
      <c r="C470">
        <v>-53.564257936148998</v>
      </c>
      <c r="D470">
        <v>9.8457990413313006</v>
      </c>
      <c r="E470">
        <f>ASIN(SQRT((SIN(RADIANS(PARAMETERS!$D$8-D470)/2)*SIN(RADIANS(PARAMETERS!$D$8-D470)/2))+(COS(RADIANS(D470))*COS(RADIANS(PARAMETERS!$D$8))*SIN(RADIANS(PARAMETERS!$D$9-C470)/2)*SIN(RADIANS(PARAMETERS!$D$9-C470)/2))))*2*3958.756</f>
        <v>613.09736099581755</v>
      </c>
      <c r="F470">
        <v>73.092254638672003</v>
      </c>
      <c r="G470">
        <v>95.10521697998</v>
      </c>
      <c r="H470">
        <v>131.43382263184</v>
      </c>
      <c r="I470">
        <v>161.27389526367</v>
      </c>
      <c r="J470">
        <v>192.35935974121</v>
      </c>
      <c r="K470" s="6">
        <f>IFERROR(EXP(TREND(LN($F$1:$J$1),LN(F470:J470),LN(Calculations!$B$3))),0)</f>
        <v>2.3924214936099069E-3</v>
      </c>
    </row>
    <row r="471" spans="1:11" x14ac:dyDescent="0.35">
      <c r="A471">
        <v>468</v>
      </c>
      <c r="B471" t="str">
        <f t="shared" si="7"/>
        <v>10-54</v>
      </c>
      <c r="C471">
        <v>-53.835579271050001</v>
      </c>
      <c r="D471">
        <v>9.8457990413313006</v>
      </c>
      <c r="E471">
        <f>ASIN(SQRT((SIN(RADIANS(PARAMETERS!$D$8-D471)/2)*SIN(RADIANS(PARAMETERS!$D$8-D471)/2))+(COS(RADIANS(D471))*COS(RADIANS(PARAMETERS!$D$8))*SIN(RADIANS(PARAMETERS!$D$9-C471)/2)*SIN(RADIANS(PARAMETERS!$D$9-C471)/2))))*2*3958.756</f>
        <v>598.98908212023889</v>
      </c>
      <c r="F471">
        <v>73.317832946777003</v>
      </c>
      <c r="G471">
        <v>95.265441894530994</v>
      </c>
      <c r="H471">
        <v>131.5777130127</v>
      </c>
      <c r="I471">
        <v>161.42404174805</v>
      </c>
      <c r="J471">
        <v>192.54100036621</v>
      </c>
      <c r="K471" s="6">
        <f>IFERROR(EXP(TREND(LN($F$1:$J$1),LN(F471:J471),LN(Calculations!$B$3))),0)</f>
        <v>2.4006335077568796E-3</v>
      </c>
    </row>
    <row r="472" spans="1:11" x14ac:dyDescent="0.35">
      <c r="A472">
        <v>469</v>
      </c>
      <c r="B472" t="str">
        <f t="shared" si="7"/>
        <v>10-54</v>
      </c>
      <c r="C472">
        <v>-54.106900605950997</v>
      </c>
      <c r="D472">
        <v>9.8457990413313006</v>
      </c>
      <c r="E472">
        <f>ASIN(SQRT((SIN(RADIANS(PARAMETERS!$D$8-D472)/2)*SIN(RADIANS(PARAMETERS!$D$8-D472)/2))+(COS(RADIANS(D472))*COS(RADIANS(PARAMETERS!$D$8))*SIN(RADIANS(PARAMETERS!$D$9-C472)/2)*SIN(RADIANS(PARAMETERS!$D$9-C472)/2))))*2*3958.756</f>
        <v>585.11183888261962</v>
      </c>
      <c r="F472">
        <v>73.609184265137003</v>
      </c>
      <c r="G472">
        <v>95.476593017577997</v>
      </c>
      <c r="H472">
        <v>131.74638366699</v>
      </c>
      <c r="I472">
        <v>161.57942199707</v>
      </c>
      <c r="J472">
        <v>192.71513366699</v>
      </c>
      <c r="K472" s="6">
        <f>IFERROR(EXP(TREND(LN($F$1:$J$1),LN(F472:J472),LN(Calculations!$B$3))),0)</f>
        <v>2.4098589638801519E-3</v>
      </c>
    </row>
    <row r="473" spans="1:11" x14ac:dyDescent="0.35">
      <c r="A473">
        <v>470</v>
      </c>
      <c r="B473" t="str">
        <f t="shared" si="7"/>
        <v>10-54.5</v>
      </c>
      <c r="C473">
        <v>-54.378221940852001</v>
      </c>
      <c r="D473">
        <v>9.8457990413313006</v>
      </c>
      <c r="E473">
        <f>ASIN(SQRT((SIN(RADIANS(PARAMETERS!$D$8-D473)/2)*SIN(RADIANS(PARAMETERS!$D$8-D473)/2))+(COS(RADIANS(D473))*COS(RADIANS(PARAMETERS!$D$8))*SIN(RADIANS(PARAMETERS!$D$9-C473)/2)*SIN(RADIANS(PARAMETERS!$D$9-C473)/2))))*2*3958.756</f>
        <v>571.48247777701476</v>
      </c>
      <c r="F473">
        <v>73.979263305664006</v>
      </c>
      <c r="G473">
        <v>95.751602172852003</v>
      </c>
      <c r="H473">
        <v>131.94549560547</v>
      </c>
      <c r="I473">
        <v>161.74310302734</v>
      </c>
      <c r="J473">
        <v>192.88417053223</v>
      </c>
      <c r="K473" s="6">
        <f>IFERROR(EXP(TREND(LN($F$1:$J$1),LN(F473:J473),LN(Calculations!$B$3))),0)</f>
        <v>2.420447796270991E-3</v>
      </c>
    </row>
    <row r="474" spans="1:11" x14ac:dyDescent="0.35">
      <c r="A474">
        <v>471</v>
      </c>
      <c r="B474" t="str">
        <f t="shared" si="7"/>
        <v>10-54.5</v>
      </c>
      <c r="C474">
        <v>-54.649543275752997</v>
      </c>
      <c r="D474">
        <v>9.8457990413313006</v>
      </c>
      <c r="E474">
        <f>ASIN(SQRT((SIN(RADIANS(PARAMETERS!$D$8-D474)/2)*SIN(RADIANS(PARAMETERS!$D$8-D474)/2))+(COS(RADIANS(D474))*COS(RADIANS(PARAMETERS!$D$8))*SIN(RADIANS(PARAMETERS!$D$9-C474)/2)*SIN(RADIANS(PARAMETERS!$D$9-C474)/2))))*2*3958.756</f>
        <v>558.11917439147339</v>
      </c>
      <c r="F474">
        <v>74.381721496582003</v>
      </c>
      <c r="G474">
        <v>96.037246704102003</v>
      </c>
      <c r="H474">
        <v>132.10905456543</v>
      </c>
      <c r="I474">
        <v>161.83874511719</v>
      </c>
      <c r="J474">
        <v>192.94897460938</v>
      </c>
      <c r="K474" s="6">
        <f>IFERROR(EXP(TREND(LN($F$1:$J$1),LN(F474:J474),LN(Calculations!$B$3))),0)</f>
        <v>2.4286383927295306E-3</v>
      </c>
    </row>
    <row r="475" spans="1:11" x14ac:dyDescent="0.35">
      <c r="A475">
        <v>472</v>
      </c>
      <c r="B475" t="str">
        <f t="shared" si="7"/>
        <v>10-55</v>
      </c>
      <c r="C475">
        <v>-54.920864610654</v>
      </c>
      <c r="D475">
        <v>9.8457990413313006</v>
      </c>
      <c r="E475">
        <f>ASIN(SQRT((SIN(RADIANS(PARAMETERS!$D$8-D475)/2)*SIN(RADIANS(PARAMETERS!$D$8-D475)/2))+(COS(RADIANS(D475))*COS(RADIANS(PARAMETERS!$D$8))*SIN(RADIANS(PARAMETERS!$D$9-C475)/2)*SIN(RADIANS(PARAMETERS!$D$9-C475)/2))))*2*3958.756</f>
        <v>545.04151367251541</v>
      </c>
      <c r="F475">
        <v>74.827430725097997</v>
      </c>
      <c r="G475">
        <v>96.346153259277003</v>
      </c>
      <c r="H475">
        <v>132.2621307373</v>
      </c>
      <c r="I475">
        <v>161.9076385498</v>
      </c>
      <c r="J475">
        <v>192.97187805176</v>
      </c>
      <c r="K475" s="6">
        <f>IFERROR(EXP(TREND(LN($F$1:$J$1),LN(F475:J475),LN(Calculations!$B$3))),0)</f>
        <v>2.4362518316695717E-3</v>
      </c>
    </row>
    <row r="476" spans="1:11" x14ac:dyDescent="0.35">
      <c r="A476">
        <v>473</v>
      </c>
      <c r="B476" t="str">
        <f t="shared" si="7"/>
        <v>10-55</v>
      </c>
      <c r="C476">
        <v>-55.192185945555003</v>
      </c>
      <c r="D476">
        <v>9.8457990413313006</v>
      </c>
      <c r="E476">
        <f>ASIN(SQRT((SIN(RADIANS(PARAMETERS!$D$8-D476)/2)*SIN(RADIANS(PARAMETERS!$D$8-D476)/2))+(COS(RADIANS(D476))*COS(RADIANS(PARAMETERS!$D$8))*SIN(RADIANS(PARAMETERS!$D$9-C476)/2)*SIN(RADIANS(PARAMETERS!$D$9-C476)/2))))*2*3958.756</f>
        <v>532.27056508581734</v>
      </c>
      <c r="F476">
        <v>75.308609008789006</v>
      </c>
      <c r="G476">
        <v>96.672019958495994</v>
      </c>
      <c r="H476">
        <v>132.40113830566</v>
      </c>
      <c r="I476">
        <v>161.95248413086</v>
      </c>
      <c r="J476">
        <v>192.96342468262</v>
      </c>
      <c r="K476" s="6">
        <f>IFERROR(EXP(TREND(LN($F$1:$J$1),LN(F476:J476),LN(Calculations!$B$3))),0)</f>
        <v>2.4433294544803979E-3</v>
      </c>
    </row>
    <row r="477" spans="1:11" x14ac:dyDescent="0.35">
      <c r="A477">
        <v>474</v>
      </c>
      <c r="B477" t="str">
        <f t="shared" si="7"/>
        <v>10-55.5</v>
      </c>
      <c r="C477">
        <v>-55.463507280456</v>
      </c>
      <c r="D477">
        <v>9.8457990413313006</v>
      </c>
      <c r="E477">
        <f>ASIN(SQRT((SIN(RADIANS(PARAMETERS!$D$8-D477)/2)*SIN(RADIANS(PARAMETERS!$D$8-D477)/2))+(COS(RADIANS(D477))*COS(RADIANS(PARAMETERS!$D$8))*SIN(RADIANS(PARAMETERS!$D$9-C477)/2)*SIN(RADIANS(PARAMETERS!$D$9-C477)/2))))*2*3958.756</f>
        <v>519.8289490059318</v>
      </c>
      <c r="F477">
        <v>75.770812988280994</v>
      </c>
      <c r="G477">
        <v>96.970550537109006</v>
      </c>
      <c r="H477">
        <v>132.48583984375</v>
      </c>
      <c r="I477">
        <v>161.93525695801</v>
      </c>
      <c r="J477">
        <v>192.88888549805</v>
      </c>
      <c r="K477" s="6">
        <f>IFERROR(EXP(TREND(LN($F$1:$J$1),LN(F477:J477),LN(Calculations!$B$3))),0)</f>
        <v>2.4477253458900432E-3</v>
      </c>
    </row>
    <row r="478" spans="1:11" x14ac:dyDescent="0.35">
      <c r="A478">
        <v>475</v>
      </c>
      <c r="B478" t="str">
        <f t="shared" si="7"/>
        <v>10-55.5</v>
      </c>
      <c r="C478">
        <v>-55.734828615357003</v>
      </c>
      <c r="D478">
        <v>9.8457990413313006</v>
      </c>
      <c r="E478">
        <f>ASIN(SQRT((SIN(RADIANS(PARAMETERS!$D$8-D478)/2)*SIN(RADIANS(PARAMETERS!$D$8-D478)/2))+(COS(RADIANS(D478))*COS(RADIANS(PARAMETERS!$D$8))*SIN(RADIANS(PARAMETERS!$D$9-C478)/2)*SIN(RADIANS(PARAMETERS!$D$9-C478)/2))))*2*3958.756</f>
        <v>507.74088973567041</v>
      </c>
      <c r="F478">
        <v>76.230102539062997</v>
      </c>
      <c r="G478">
        <v>97.264251708984006</v>
      </c>
      <c r="H478">
        <v>132.5387878418</v>
      </c>
      <c r="I478">
        <v>161.8724822998</v>
      </c>
      <c r="J478">
        <v>192.76664733887</v>
      </c>
      <c r="K478" s="6">
        <f>IFERROR(EXP(TREND(LN($F$1:$J$1),LN(F478:J478),LN(Calculations!$B$3))),0)</f>
        <v>2.4504290280545375E-3</v>
      </c>
    </row>
    <row r="479" spans="1:11" x14ac:dyDescent="0.35">
      <c r="A479">
        <v>476</v>
      </c>
      <c r="B479" t="str">
        <f t="shared" si="7"/>
        <v>10-56</v>
      </c>
      <c r="C479">
        <v>-56.006149950257999</v>
      </c>
      <c r="D479">
        <v>9.8457990413313006</v>
      </c>
      <c r="E479">
        <f>ASIN(SQRT((SIN(RADIANS(PARAMETERS!$D$8-D479)/2)*SIN(RADIANS(PARAMETERS!$D$8-D479)/2))+(COS(RADIANS(D479))*COS(RADIANS(PARAMETERS!$D$8))*SIN(RADIANS(PARAMETERS!$D$9-C479)/2)*SIN(RADIANS(PARAMETERS!$D$9-C479)/2))))*2*3958.756</f>
        <v>496.03224951778003</v>
      </c>
      <c r="F479">
        <v>76.679016113280994</v>
      </c>
      <c r="G479">
        <v>97.552322387695</v>
      </c>
      <c r="H479">
        <v>132.56132507324</v>
      </c>
      <c r="I479">
        <v>161.76426696777</v>
      </c>
      <c r="J479">
        <v>192.59571838379</v>
      </c>
      <c r="K479" s="6">
        <f>IFERROR(EXP(TREND(LN($F$1:$J$1),LN(F479:J479),LN(Calculations!$B$3))),0)</f>
        <v>2.4513703232603447E-3</v>
      </c>
    </row>
    <row r="480" spans="1:11" x14ac:dyDescent="0.35">
      <c r="A480">
        <v>477</v>
      </c>
      <c r="B480" t="str">
        <f t="shared" si="7"/>
        <v>10-56.5</v>
      </c>
      <c r="C480">
        <v>-56.277471285159002</v>
      </c>
      <c r="D480">
        <v>9.8457990413313006</v>
      </c>
      <c r="E480">
        <f>ASIN(SQRT((SIN(RADIANS(PARAMETERS!$D$8-D480)/2)*SIN(RADIANS(PARAMETERS!$D$8-D480)/2))+(COS(RADIANS(D480))*COS(RADIANS(PARAMETERS!$D$8))*SIN(RADIANS(PARAMETERS!$D$9-C480)/2)*SIN(RADIANS(PARAMETERS!$D$9-C480)/2))))*2*3958.756</f>
        <v>484.73053679560377</v>
      </c>
      <c r="F480">
        <v>77.069869995117003</v>
      </c>
      <c r="G480">
        <v>97.791152954102003</v>
      </c>
      <c r="H480">
        <v>132.5143737793</v>
      </c>
      <c r="I480">
        <v>161.5728302002</v>
      </c>
      <c r="J480">
        <v>192.33125305176</v>
      </c>
      <c r="K480" s="6">
        <f>IFERROR(EXP(TREND(LN($F$1:$J$1),LN(F480:J480),LN(Calculations!$B$3))),0)</f>
        <v>2.448227678885727E-3</v>
      </c>
    </row>
    <row r="481" spans="1:11" x14ac:dyDescent="0.35">
      <c r="A481">
        <v>478</v>
      </c>
      <c r="B481" t="str">
        <f t="shared" si="7"/>
        <v>10-56.5</v>
      </c>
      <c r="C481">
        <v>-56.548792620059999</v>
      </c>
      <c r="D481">
        <v>9.8457990413313006</v>
      </c>
      <c r="E481">
        <f>ASIN(SQRT((SIN(RADIANS(PARAMETERS!$D$8-D481)/2)*SIN(RADIANS(PARAMETERS!$D$8-D481)/2))+(COS(RADIANS(D481))*COS(RADIANS(PARAMETERS!$D$8))*SIN(RADIANS(PARAMETERS!$D$9-C481)/2)*SIN(RADIANS(PARAMETERS!$D$9-C481)/2))))*2*3958.756</f>
        <v>473.8648808724945</v>
      </c>
      <c r="F481">
        <v>77.451141357422003</v>
      </c>
      <c r="G481">
        <v>98.03165435791</v>
      </c>
      <c r="H481">
        <v>132.46942138672</v>
      </c>
      <c r="I481">
        <v>161.38220214844</v>
      </c>
      <c r="J481">
        <v>192.07112121582</v>
      </c>
      <c r="K481" s="6">
        <f>IFERROR(EXP(TREND(LN($F$1:$J$1),LN(F481:J481),LN(Calculations!$B$3))),0)</f>
        <v>2.4451110633521692E-3</v>
      </c>
    </row>
    <row r="482" spans="1:11" x14ac:dyDescent="0.35">
      <c r="A482">
        <v>479</v>
      </c>
      <c r="B482" t="str">
        <f t="shared" si="7"/>
        <v>10-57</v>
      </c>
      <c r="C482">
        <v>-56.820113954961002</v>
      </c>
      <c r="D482">
        <v>9.8457990413313006</v>
      </c>
      <c r="E482">
        <f>ASIN(SQRT((SIN(RADIANS(PARAMETERS!$D$8-D482)/2)*SIN(RADIANS(PARAMETERS!$D$8-D482)/2))+(COS(RADIANS(D482))*COS(RADIANS(PARAMETERS!$D$8))*SIN(RADIANS(PARAMETERS!$D$9-C482)/2)*SIN(RADIANS(PARAMETERS!$D$9-C482)/2))))*2*3958.756</f>
        <v>463.46596411622244</v>
      </c>
      <c r="F482">
        <v>77.813911437987997</v>
      </c>
      <c r="G482">
        <v>98.268943786620994</v>
      </c>
      <c r="H482">
        <v>132.42929077148</v>
      </c>
      <c r="I482">
        <v>161.19956970215</v>
      </c>
      <c r="J482">
        <v>191.82595825195</v>
      </c>
      <c r="K482" s="6">
        <f>IFERROR(EXP(TREND(LN($F$1:$J$1),LN(F482:J482),LN(Calculations!$B$3))),0)</f>
        <v>2.4422305005746929E-3</v>
      </c>
    </row>
    <row r="483" spans="1:11" x14ac:dyDescent="0.35">
      <c r="A483">
        <v>480</v>
      </c>
      <c r="B483" t="str">
        <f t="shared" si="7"/>
        <v>10-57</v>
      </c>
      <c r="C483">
        <v>-57.091435289861998</v>
      </c>
      <c r="D483">
        <v>9.8457990413313006</v>
      </c>
      <c r="E483">
        <f>ASIN(SQRT((SIN(RADIANS(PARAMETERS!$D$8-D483)/2)*SIN(RADIANS(PARAMETERS!$D$8-D483)/2))+(COS(RADIANS(D483))*COS(RADIANS(PARAMETERS!$D$8))*SIN(RADIANS(PARAMETERS!$D$9-C483)/2)*SIN(RADIANS(PARAMETERS!$D$9-C483)/2))))*2*3958.756</f>
        <v>453.56590210391863</v>
      </c>
      <c r="F483">
        <v>78.107330322265994</v>
      </c>
      <c r="G483">
        <v>98.465324401855</v>
      </c>
      <c r="H483">
        <v>132.3674621582</v>
      </c>
      <c r="I483">
        <v>161.00253295898</v>
      </c>
      <c r="J483">
        <v>191.57020568848</v>
      </c>
      <c r="K483" s="6">
        <f>IFERROR(EXP(TREND(LN($F$1:$J$1),LN(F483:J483),LN(Calculations!$B$3))),0)</f>
        <v>2.4379932711876733E-3</v>
      </c>
    </row>
    <row r="484" spans="1:11" x14ac:dyDescent="0.35">
      <c r="A484">
        <v>481</v>
      </c>
      <c r="B484" t="str">
        <f t="shared" si="7"/>
        <v>10-57.5</v>
      </c>
      <c r="C484">
        <v>-57.362756624763001</v>
      </c>
      <c r="D484">
        <v>9.8457990413313006</v>
      </c>
      <c r="E484">
        <f>ASIN(SQRT((SIN(RADIANS(PARAMETERS!$D$8-D484)/2)*SIN(RADIANS(PARAMETERS!$D$8-D484)/2))+(COS(RADIANS(D484))*COS(RADIANS(PARAMETERS!$D$8))*SIN(RADIANS(PARAMETERS!$D$9-C484)/2)*SIN(RADIANS(PARAMETERS!$D$9-C484)/2))))*2*3958.756</f>
        <v>444.19806180295865</v>
      </c>
      <c r="F484">
        <v>78.371040344237997</v>
      </c>
      <c r="G484">
        <v>98.659622192382997</v>
      </c>
      <c r="H484">
        <v>132.3325958252</v>
      </c>
      <c r="I484">
        <v>160.84754943848</v>
      </c>
      <c r="J484">
        <v>191.37641906738</v>
      </c>
      <c r="K484" s="6">
        <f>IFERROR(EXP(TREND(LN($F$1:$J$1),LN(F484:J484),LN(Calculations!$B$3))),0)</f>
        <v>2.4354268499320484E-3</v>
      </c>
    </row>
    <row r="485" spans="1:11" x14ac:dyDescent="0.35">
      <c r="A485">
        <v>482</v>
      </c>
      <c r="B485" t="str">
        <f t="shared" si="7"/>
        <v>10-57.5</v>
      </c>
      <c r="C485">
        <v>-57.634077959663998</v>
      </c>
      <c r="D485">
        <v>9.8457990413313006</v>
      </c>
      <c r="E485">
        <f>ASIN(SQRT((SIN(RADIANS(PARAMETERS!$D$8-D485)/2)*SIN(RADIANS(PARAMETERS!$D$8-D485)/2))+(COS(RADIANS(D485))*COS(RADIANS(PARAMETERS!$D$8))*SIN(RADIANS(PARAMETERS!$D$9-C485)/2)*SIN(RADIANS(PARAMETERS!$D$9-C485)/2))))*2*3958.756</f>
        <v>435.39680827626972</v>
      </c>
      <c r="F485">
        <v>78.577857971190994</v>
      </c>
      <c r="G485">
        <v>98.832191467285</v>
      </c>
      <c r="H485">
        <v>132.30836486816</v>
      </c>
      <c r="I485">
        <v>160.71905517578</v>
      </c>
      <c r="J485">
        <v>191.22644042969</v>
      </c>
      <c r="K485" s="6">
        <f>IFERROR(EXP(TREND(LN($F$1:$J$1),LN(F485:J485),LN(Calculations!$B$3))),0)</f>
        <v>2.4335616981925961E-3</v>
      </c>
    </row>
    <row r="486" spans="1:11" x14ac:dyDescent="0.35">
      <c r="A486">
        <v>483</v>
      </c>
      <c r="B486" t="str">
        <f t="shared" si="7"/>
        <v>10-58</v>
      </c>
      <c r="C486">
        <v>-57.905399294565001</v>
      </c>
      <c r="D486">
        <v>9.8457990413313006</v>
      </c>
      <c r="E486">
        <f>ASIN(SQRT((SIN(RADIANS(PARAMETERS!$D$8-D486)/2)*SIN(RADIANS(PARAMETERS!$D$8-D486)/2))+(COS(RADIANS(D486))*COS(RADIANS(PARAMETERS!$D$8))*SIN(RADIANS(PARAMETERS!$D$9-C486)/2)*SIN(RADIANS(PARAMETERS!$D$9-C486)/2))))*2*3958.756</f>
        <v>427.19717175813975</v>
      </c>
      <c r="F486">
        <v>78.672996520995994</v>
      </c>
      <c r="G486">
        <v>98.929100036620994</v>
      </c>
      <c r="H486">
        <v>132.23303222656</v>
      </c>
      <c r="I486">
        <v>160.54608154297</v>
      </c>
      <c r="J486">
        <v>191.02789306641</v>
      </c>
      <c r="K486" s="6">
        <f>IFERROR(EXP(TREND(LN($F$1:$J$1),LN(F486:J486),LN(Calculations!$B$3))),0)</f>
        <v>2.4284847429071697E-3</v>
      </c>
    </row>
    <row r="487" spans="1:11" x14ac:dyDescent="0.35">
      <c r="A487">
        <v>484</v>
      </c>
      <c r="B487" t="str">
        <f t="shared" si="7"/>
        <v>10-58</v>
      </c>
      <c r="C487">
        <v>-58.176720629465002</v>
      </c>
      <c r="D487">
        <v>9.8457990413313006</v>
      </c>
      <c r="E487">
        <f>ASIN(SQRT((SIN(RADIANS(PARAMETERS!$D$8-D487)/2)*SIN(RADIANS(PARAMETERS!$D$8-D487)/2))+(COS(RADIANS(D487))*COS(RADIANS(PARAMETERS!$D$8))*SIN(RADIANS(PARAMETERS!$D$9-C487)/2)*SIN(RADIANS(PARAMETERS!$D$9-C487)/2))))*2*3958.756</f>
        <v>419.63442953624809</v>
      </c>
      <c r="F487">
        <v>78.706619262695</v>
      </c>
      <c r="G487">
        <v>99.004806518555</v>
      </c>
      <c r="H487">
        <v>132.17749023438</v>
      </c>
      <c r="I487">
        <v>160.41102600098</v>
      </c>
      <c r="J487">
        <v>190.88346862793</v>
      </c>
      <c r="K487" s="6">
        <f>IFERROR(EXP(TREND(LN($F$1:$J$1),LN(F487:J487),LN(Calculations!$B$3))),0)</f>
        <v>2.4245588995198235E-3</v>
      </c>
    </row>
    <row r="488" spans="1:11" x14ac:dyDescent="0.35">
      <c r="A488">
        <v>485</v>
      </c>
      <c r="B488" t="str">
        <f t="shared" si="7"/>
        <v>10-58.5</v>
      </c>
      <c r="C488">
        <v>-58.448041964365999</v>
      </c>
      <c r="D488">
        <v>9.8457990413313006</v>
      </c>
      <c r="E488">
        <f>ASIN(SQRT((SIN(RADIANS(PARAMETERS!$D$8-D488)/2)*SIN(RADIANS(PARAMETERS!$D$8-D488)/2))+(COS(RADIANS(D488))*COS(RADIANS(PARAMETERS!$D$8))*SIN(RADIANS(PARAMETERS!$D$9-C488)/2)*SIN(RADIANS(PARAMETERS!$D$9-C488)/2))))*2*3958.756</f>
        <v>412.74360110770681</v>
      </c>
      <c r="F488">
        <v>78.666542053222997</v>
      </c>
      <c r="G488">
        <v>99.044631958007997</v>
      </c>
      <c r="H488">
        <v>132.1279296875</v>
      </c>
      <c r="I488">
        <v>160.29830932617</v>
      </c>
      <c r="J488">
        <v>190.77600097656</v>
      </c>
      <c r="K488" s="6">
        <f>IFERROR(EXP(TREND(LN($F$1:$J$1),LN(F488:J488),LN(Calculations!$B$3))),0)</f>
        <v>2.4209545969768077E-3</v>
      </c>
    </row>
    <row r="489" spans="1:11" x14ac:dyDescent="0.35">
      <c r="A489">
        <v>486</v>
      </c>
      <c r="B489" t="str">
        <f t="shared" si="7"/>
        <v>10-58.5</v>
      </c>
      <c r="C489">
        <v>-58.719363299267002</v>
      </c>
      <c r="D489">
        <v>9.8457990413313006</v>
      </c>
      <c r="E489">
        <f>ASIN(SQRT((SIN(RADIANS(PARAMETERS!$D$8-D489)/2)*SIN(RADIANS(PARAMETERS!$D$8-D489)/2))+(COS(RADIANS(D489))*COS(RADIANS(PARAMETERS!$D$8))*SIN(RADIANS(PARAMETERS!$D$9-C489)/2)*SIN(RADIANS(PARAMETERS!$D$9-C489)/2))))*2*3958.756</f>
        <v>406.55886063455597</v>
      </c>
      <c r="F489">
        <v>78.514152526855</v>
      </c>
      <c r="G489">
        <v>99.013320922852003</v>
      </c>
      <c r="H489">
        <v>132.03820800781</v>
      </c>
      <c r="I489">
        <v>160.15251159668</v>
      </c>
      <c r="J489">
        <v>190.63989257813</v>
      </c>
      <c r="K489" s="6">
        <f>IFERROR(EXP(TREND(LN($F$1:$J$1),LN(F489:J489),LN(Calculations!$B$3))),0)</f>
        <v>2.4148350771821272E-3</v>
      </c>
    </row>
    <row r="490" spans="1:11" x14ac:dyDescent="0.35">
      <c r="A490">
        <v>487</v>
      </c>
      <c r="B490" t="str">
        <f t="shared" si="7"/>
        <v>10-59</v>
      </c>
      <c r="C490">
        <v>-58.990684634167998</v>
      </c>
      <c r="D490">
        <v>9.8457990413313006</v>
      </c>
      <c r="E490">
        <f>ASIN(SQRT((SIN(RADIANS(PARAMETERS!$D$8-D490)/2)*SIN(RADIANS(PARAMETERS!$D$8-D490)/2))+(COS(RADIANS(D490))*COS(RADIANS(PARAMETERS!$D$8))*SIN(RADIANS(PARAMETERS!$D$9-C490)/2)*SIN(RADIANS(PARAMETERS!$D$9-C490)/2))))*2*3958.756</f>
        <v>401.11287767606717</v>
      </c>
      <c r="F490">
        <v>78.294494628905994</v>
      </c>
      <c r="G490">
        <v>98.941108703612997</v>
      </c>
      <c r="H490">
        <v>131.94233703613</v>
      </c>
      <c r="I490">
        <v>160.01062011719</v>
      </c>
      <c r="J490">
        <v>190.50689697266</v>
      </c>
      <c r="K490" s="6">
        <f>IFERROR(EXP(TREND(LN($F$1:$J$1),LN(F490:J490),LN(Calculations!$B$3))),0)</f>
        <v>2.4081450219097769E-3</v>
      </c>
    </row>
    <row r="491" spans="1:11" x14ac:dyDescent="0.35">
      <c r="A491">
        <v>488</v>
      </c>
      <c r="B491" t="str">
        <f t="shared" si="7"/>
        <v>10-59.5</v>
      </c>
      <c r="C491">
        <v>-59.262005969069001</v>
      </c>
      <c r="D491">
        <v>9.8457990413313006</v>
      </c>
      <c r="E491">
        <f>ASIN(SQRT((SIN(RADIANS(PARAMETERS!$D$8-D491)/2)*SIN(RADIANS(PARAMETERS!$D$8-D491)/2))+(COS(RADIANS(D491))*COS(RADIANS(PARAMETERS!$D$8))*SIN(RADIANS(PARAMETERS!$D$9-C491)/2)*SIN(RADIANS(PARAMETERS!$D$9-C491)/2))))*2*3958.756</f>
        <v>396.43610510929977</v>
      </c>
      <c r="F491">
        <v>77.98908996582</v>
      </c>
      <c r="G491">
        <v>98.798080444335994</v>
      </c>
      <c r="H491">
        <v>131.80633544922</v>
      </c>
      <c r="I491">
        <v>159.83763122559</v>
      </c>
      <c r="J491">
        <v>190.34831237793</v>
      </c>
      <c r="K491" s="6">
        <f>IFERROR(EXP(TREND(LN($F$1:$J$1),LN(F491:J491),LN(Calculations!$B$3))),0)</f>
        <v>2.3991886987909669E-3</v>
      </c>
    </row>
    <row r="492" spans="1:11" x14ac:dyDescent="0.35">
      <c r="A492">
        <v>489</v>
      </c>
      <c r="B492" t="str">
        <f t="shared" si="7"/>
        <v>10-59.5</v>
      </c>
      <c r="C492">
        <v>-59.533327303969998</v>
      </c>
      <c r="D492">
        <v>9.8457990413313006</v>
      </c>
      <c r="E492">
        <f>ASIN(SQRT((SIN(RADIANS(PARAMETERS!$D$8-D492)/2)*SIN(RADIANS(PARAMETERS!$D$8-D492)/2))+(COS(RADIANS(D492))*COS(RADIANS(PARAMETERS!$D$8))*SIN(RADIANS(PARAMETERS!$D$9-C492)/2)*SIN(RADIANS(PARAMETERS!$D$9-C492)/2))))*2*3958.756</f>
        <v>392.55604131870001</v>
      </c>
      <c r="F492">
        <v>77.570404052734006</v>
      </c>
      <c r="G492">
        <v>98.539947509765994</v>
      </c>
      <c r="H492">
        <v>131.56855773926</v>
      </c>
      <c r="I492">
        <v>159.56480407715</v>
      </c>
      <c r="J492">
        <v>190.10643005371</v>
      </c>
      <c r="K492" s="6">
        <f>IFERROR(EXP(TREND(LN($F$1:$J$1),LN(F492:J492),LN(Calculations!$B$3))),0)</f>
        <v>2.3848898513869751E-3</v>
      </c>
    </row>
    <row r="493" spans="1:11" x14ac:dyDescent="0.35">
      <c r="A493">
        <v>490</v>
      </c>
      <c r="B493" t="str">
        <f t="shared" si="7"/>
        <v>10-60</v>
      </c>
      <c r="C493">
        <v>-59.804648638871001</v>
      </c>
      <c r="D493">
        <v>9.8457990413313006</v>
      </c>
      <c r="E493">
        <f>ASIN(SQRT((SIN(RADIANS(PARAMETERS!$D$8-D493)/2)*SIN(RADIANS(PARAMETERS!$D$8-D493)/2))+(COS(RADIANS(D493))*COS(RADIANS(PARAMETERS!$D$8))*SIN(RADIANS(PARAMETERS!$D$9-C493)/2)*SIN(RADIANS(PARAMETERS!$D$9-C493)/2))))*2*3958.756</f>
        <v>389.49650109564635</v>
      </c>
      <c r="F493">
        <v>77.079963684082003</v>
      </c>
      <c r="G493">
        <v>98.208129882812997</v>
      </c>
      <c r="H493">
        <v>131.26779174805</v>
      </c>
      <c r="I493">
        <v>159.23184204102</v>
      </c>
      <c r="J493">
        <v>189.82516479492</v>
      </c>
      <c r="K493" s="6">
        <f>IFERROR(EXP(TREND(LN($F$1:$J$1),LN(F493:J493),LN(Calculations!$B$3))),0)</f>
        <v>2.3676317388951771E-3</v>
      </c>
    </row>
    <row r="494" spans="1:11" x14ac:dyDescent="0.35">
      <c r="A494">
        <v>491</v>
      </c>
      <c r="B494" t="str">
        <f t="shared" si="7"/>
        <v>10-60</v>
      </c>
      <c r="C494">
        <v>-60.075969973771997</v>
      </c>
      <c r="D494">
        <v>9.8457990413313006</v>
      </c>
      <c r="E494">
        <f>ASIN(SQRT((SIN(RADIANS(PARAMETERS!$D$8-D494)/2)*SIN(RADIANS(PARAMETERS!$D$8-D494)/2))+(COS(RADIANS(D494))*COS(RADIANS(PARAMETERS!$D$8))*SIN(RADIANS(PARAMETERS!$D$9-C494)/2)*SIN(RADIANS(PARAMETERS!$D$9-C494)/2))))*2*3958.756</f>
        <v>387.27693500359879</v>
      </c>
      <c r="F494">
        <v>76.497779846190994</v>
      </c>
      <c r="G494">
        <v>97.774085998535</v>
      </c>
      <c r="H494">
        <v>130.86180114746</v>
      </c>
      <c r="I494">
        <v>158.79803466797</v>
      </c>
      <c r="J494">
        <v>189.43760681152</v>
      </c>
      <c r="K494" s="6">
        <f>IFERROR(EXP(TREND(LN($F$1:$J$1),LN(F494:J494),LN(Calculations!$B$3))),0)</f>
        <v>2.3451608266667166E-3</v>
      </c>
    </row>
    <row r="495" spans="1:11" x14ac:dyDescent="0.35">
      <c r="A495">
        <v>492</v>
      </c>
      <c r="B495" t="str">
        <f t="shared" si="7"/>
        <v>10-60.5</v>
      </c>
      <c r="C495">
        <v>-60.347291308673</v>
      </c>
      <c r="D495">
        <v>9.8457990413313006</v>
      </c>
      <c r="E495">
        <f>ASIN(SQRT((SIN(RADIANS(PARAMETERS!$D$8-D495)/2)*SIN(RADIANS(PARAMETERS!$D$8-D495)/2))+(COS(RADIANS(D495))*COS(RADIANS(PARAMETERS!$D$8))*SIN(RADIANS(PARAMETERS!$D$9-C495)/2)*SIN(RADIANS(PARAMETERS!$D$9-C495)/2))))*2*3958.756</f>
        <v>385.91183902034811</v>
      </c>
      <c r="F495">
        <v>75.798812866210994</v>
      </c>
      <c r="G495">
        <v>97.197624206542997</v>
      </c>
      <c r="H495">
        <v>130.28642272949</v>
      </c>
      <c r="I495">
        <v>158.19563293457</v>
      </c>
      <c r="J495">
        <v>188.8486328125</v>
      </c>
      <c r="K495" s="6">
        <f>IFERROR(EXP(TREND(LN($F$1:$J$1),LN(F495:J495),LN(Calculations!$B$3))),0)</f>
        <v>2.3141983208170721E-3</v>
      </c>
    </row>
    <row r="496" spans="1:11" x14ac:dyDescent="0.35">
      <c r="A496">
        <v>493</v>
      </c>
      <c r="B496" t="str">
        <f t="shared" si="7"/>
        <v>10-60.5</v>
      </c>
      <c r="C496">
        <v>-60.618612643573996</v>
      </c>
      <c r="D496">
        <v>9.8457990413313006</v>
      </c>
      <c r="E496">
        <f>ASIN(SQRT((SIN(RADIANS(PARAMETERS!$D$8-D496)/2)*SIN(RADIANS(PARAMETERS!$D$8-D496)/2))+(COS(RADIANS(D496))*COS(RADIANS(PARAMETERS!$D$8))*SIN(RADIANS(PARAMETERS!$D$9-C496)/2)*SIN(RADIANS(PARAMETERS!$D$9-C496)/2))))*2*3958.756</f>
        <v>385.41029414810896</v>
      </c>
      <c r="F496">
        <v>75.020133972167997</v>
      </c>
      <c r="G496">
        <v>96.503540039062997</v>
      </c>
      <c r="H496">
        <v>129.56010437012</v>
      </c>
      <c r="I496">
        <v>157.44728088379</v>
      </c>
      <c r="J496">
        <v>188.08944702148</v>
      </c>
      <c r="K496" s="6">
        <f>IFERROR(EXP(TREND(LN($F$1:$J$1),LN(F496:J496),LN(Calculations!$B$3))),0)</f>
        <v>2.2764398600328599E-3</v>
      </c>
    </row>
    <row r="497" spans="1:11" x14ac:dyDescent="0.35">
      <c r="A497">
        <v>494</v>
      </c>
      <c r="B497" t="str">
        <f t="shared" si="7"/>
        <v>10-61</v>
      </c>
      <c r="C497">
        <v>-60.889933978475</v>
      </c>
      <c r="D497">
        <v>9.8457990413313006</v>
      </c>
      <c r="E497">
        <f>ASIN(SQRT((SIN(RADIANS(PARAMETERS!$D$8-D497)/2)*SIN(RADIANS(PARAMETERS!$D$8-D497)/2))+(COS(RADIANS(D497))*COS(RADIANS(PARAMETERS!$D$8))*SIN(RADIANS(PARAMETERS!$D$9-C497)/2)*SIN(RADIANS(PARAMETERS!$D$9-C497)/2))))*2*3958.756</f>
        <v>385.77566903698192</v>
      </c>
      <c r="F497">
        <v>74.21745300293</v>
      </c>
      <c r="G497">
        <v>95.77677154541</v>
      </c>
      <c r="H497">
        <v>128.81883239746</v>
      </c>
      <c r="I497">
        <v>156.70513916016</v>
      </c>
      <c r="J497">
        <v>187.32397460938</v>
      </c>
      <c r="K497" s="6">
        <f>IFERROR(EXP(TREND(LN($F$1:$J$1),LN(F497:J497),LN(Calculations!$B$3))),0)</f>
        <v>2.2391113491461827E-3</v>
      </c>
    </row>
    <row r="498" spans="1:11" x14ac:dyDescent="0.35">
      <c r="A498">
        <v>495</v>
      </c>
      <c r="B498" t="str">
        <f t="shared" si="7"/>
        <v>10-61</v>
      </c>
      <c r="C498">
        <v>-61.161255313376003</v>
      </c>
      <c r="D498">
        <v>9.8457990413313006</v>
      </c>
      <c r="E498">
        <f>ASIN(SQRT((SIN(RADIANS(PARAMETERS!$D$8-D498)/2)*SIN(RADIANS(PARAMETERS!$D$8-D498)/2))+(COS(RADIANS(D498))*COS(RADIANS(PARAMETERS!$D$8))*SIN(RADIANS(PARAMETERS!$D$9-C498)/2)*SIN(RADIANS(PARAMETERS!$D$9-C498)/2))))*2*3958.756</f>
        <v>387.00550790508913</v>
      </c>
      <c r="F498">
        <v>73.479431152344006</v>
      </c>
      <c r="G498">
        <v>95.144714355469006</v>
      </c>
      <c r="H498">
        <v>128.26647949219</v>
      </c>
      <c r="I498">
        <v>156.19184875488</v>
      </c>
      <c r="J498">
        <v>186.79220581055</v>
      </c>
      <c r="K498" s="6">
        <f>IFERROR(EXP(TREND(LN($F$1:$J$1),LN(F498:J498),LN(Calculations!$B$3))),0)</f>
        <v>2.2121777316590789E-3</v>
      </c>
    </row>
    <row r="499" spans="1:11" x14ac:dyDescent="0.35">
      <c r="A499">
        <v>496</v>
      </c>
      <c r="B499" t="str">
        <f t="shared" si="7"/>
        <v>10-61.5</v>
      </c>
      <c r="C499">
        <v>-61.432576648276999</v>
      </c>
      <c r="D499">
        <v>9.8457990413313006</v>
      </c>
      <c r="E499">
        <f>ASIN(SQRT((SIN(RADIANS(PARAMETERS!$D$8-D499)/2)*SIN(RADIANS(PARAMETERS!$D$8-D499)/2))+(COS(RADIANS(D499))*COS(RADIANS(PARAMETERS!$D$8))*SIN(RADIANS(PARAMETERS!$D$9-C499)/2)*SIN(RADIANS(PARAMETERS!$D$9-C499)/2))))*2*3958.756</f>
        <v>389.09161234061037</v>
      </c>
      <c r="F499">
        <v>72.853614807129006</v>
      </c>
      <c r="G499">
        <v>94.657936096190994</v>
      </c>
      <c r="H499">
        <v>127.96961212158</v>
      </c>
      <c r="I499">
        <v>155.96513366699</v>
      </c>
      <c r="J499">
        <v>186.58953857422</v>
      </c>
      <c r="K499" s="6">
        <f>IFERROR(EXP(TREND(LN($F$1:$J$1),LN(F499:J499),LN(Calculations!$B$3))),0)</f>
        <v>2.1985123518110869E-3</v>
      </c>
    </row>
    <row r="500" spans="1:11" x14ac:dyDescent="0.35">
      <c r="A500">
        <v>497</v>
      </c>
      <c r="B500" t="str">
        <f t="shared" si="7"/>
        <v>10-61.5</v>
      </c>
      <c r="C500">
        <v>-61.703897983178003</v>
      </c>
      <c r="D500">
        <v>9.8457990413313006</v>
      </c>
      <c r="E500">
        <f>ASIN(SQRT((SIN(RADIANS(PARAMETERS!$D$8-D500)/2)*SIN(RADIANS(PARAMETERS!$D$8-D500)/2))+(COS(RADIANS(D500))*COS(RADIANS(PARAMETERS!$D$8))*SIN(RADIANS(PARAMETERS!$D$9-C500)/2)*SIN(RADIANS(PARAMETERS!$D$9-C500)/2))))*2*3958.756</f>
        <v>392.02031070975454</v>
      </c>
      <c r="F500">
        <v>72.259376525879006</v>
      </c>
      <c r="G500">
        <v>94.19686126709</v>
      </c>
      <c r="H500">
        <v>127.7283706665</v>
      </c>
      <c r="I500">
        <v>155.8083190918</v>
      </c>
      <c r="J500">
        <v>186.49583435059</v>
      </c>
      <c r="K500" s="6">
        <f>IFERROR(EXP(TREND(LN($F$1:$J$1),LN(F500:J500),LN(Calculations!$B$3))),0)</f>
        <v>2.1883877596363768E-3</v>
      </c>
    </row>
    <row r="501" spans="1:11" x14ac:dyDescent="0.35">
      <c r="A501">
        <v>498</v>
      </c>
      <c r="B501" t="str">
        <f t="shared" si="7"/>
        <v>10-62</v>
      </c>
      <c r="C501">
        <v>-61.975219318078999</v>
      </c>
      <c r="D501">
        <v>9.8457990413313006</v>
      </c>
      <c r="E501">
        <f>ASIN(SQRT((SIN(RADIANS(PARAMETERS!$D$8-D501)/2)*SIN(RADIANS(PARAMETERS!$D$8-D501)/2))+(COS(RADIANS(D501))*COS(RADIANS(PARAMETERS!$D$8))*SIN(RADIANS(PARAMETERS!$D$9-C501)/2)*SIN(RADIANS(PARAMETERS!$D$9-C501)/2))))*2*3958.756</f>
        <v>395.77289488547774</v>
      </c>
      <c r="F501">
        <v>71.615249633789006</v>
      </c>
      <c r="G501">
        <v>93.646560668945</v>
      </c>
      <c r="H501">
        <v>127.35132598877</v>
      </c>
      <c r="I501">
        <v>155.5108795166</v>
      </c>
      <c r="J501">
        <v>186.30897521973</v>
      </c>
      <c r="K501" s="6">
        <f>IFERROR(EXP(TREND(LN($F$1:$J$1),LN(F501:J501),LN(Calculations!$B$3))),0)</f>
        <v>2.1729979819752553E-3</v>
      </c>
    </row>
    <row r="502" spans="1:11" x14ac:dyDescent="0.35">
      <c r="A502">
        <v>499</v>
      </c>
      <c r="B502" t="str">
        <f t="shared" si="7"/>
        <v>10-62</v>
      </c>
      <c r="C502">
        <v>-62.246540652980002</v>
      </c>
      <c r="D502">
        <v>9.8457990413313006</v>
      </c>
      <c r="E502">
        <f>ASIN(SQRT((SIN(RADIANS(PARAMETERS!$D$8-D502)/2)*SIN(RADIANS(PARAMETERS!$D$8-D502)/2))+(COS(RADIANS(D502))*COS(RADIANS(PARAMETERS!$D$8))*SIN(RADIANS(PARAMETERS!$D$9-C502)/2)*SIN(RADIANS(PARAMETERS!$D$9-C502)/2))))*2*3958.756</f>
        <v>400.32619269164258</v>
      </c>
      <c r="F502">
        <v>70.957748413085994</v>
      </c>
      <c r="G502">
        <v>93.043983459472997</v>
      </c>
      <c r="H502">
        <v>126.89277648926</v>
      </c>
      <c r="I502">
        <v>155.13389587402</v>
      </c>
      <c r="J502">
        <v>186.1061706543</v>
      </c>
      <c r="K502" s="6">
        <f>IFERROR(EXP(TREND(LN($F$1:$J$1),LN(F502:J502),LN(Calculations!$B$3))),0)</f>
        <v>2.155269354300153E-3</v>
      </c>
    </row>
    <row r="503" spans="1:11" x14ac:dyDescent="0.35">
      <c r="A503">
        <v>500</v>
      </c>
      <c r="B503" t="str">
        <f t="shared" si="7"/>
        <v>10-62.5</v>
      </c>
      <c r="C503">
        <v>-62.517861987880998</v>
      </c>
      <c r="D503">
        <v>9.8457990413313006</v>
      </c>
      <c r="E503">
        <f>ASIN(SQRT((SIN(RADIANS(PARAMETERS!$D$8-D503)/2)*SIN(RADIANS(PARAMETERS!$D$8-D503)/2))+(COS(RADIANS(D503))*COS(RADIANS(PARAMETERS!$D$8))*SIN(RADIANS(PARAMETERS!$D$9-C503)/2)*SIN(RADIANS(PARAMETERS!$D$9-C503)/2))))*2*3958.756</f>
        <v>405.65323711753899</v>
      </c>
      <c r="F503">
        <v>70.279884338379006</v>
      </c>
      <c r="G503">
        <v>92.399307250977003</v>
      </c>
      <c r="H503">
        <v>126.36715698242</v>
      </c>
      <c r="I503">
        <v>154.67207336426</v>
      </c>
      <c r="J503">
        <v>185.83517456055</v>
      </c>
      <c r="K503" s="6">
        <f>IFERROR(EXP(TREND(LN($F$1:$J$1),LN(F503:J503),LN(Calculations!$B$3))),0)</f>
        <v>2.134831630549935E-3</v>
      </c>
    </row>
    <row r="504" spans="1:11" x14ac:dyDescent="0.35">
      <c r="A504">
        <v>501</v>
      </c>
      <c r="B504" t="str">
        <f t="shared" si="7"/>
        <v>10-63</v>
      </c>
      <c r="C504">
        <v>-62.789183322782002</v>
      </c>
      <c r="D504">
        <v>9.8457990413313006</v>
      </c>
      <c r="E504">
        <f>ASIN(SQRT((SIN(RADIANS(PARAMETERS!$D$8-D504)/2)*SIN(RADIANS(PARAMETERS!$D$8-D504)/2))+(COS(RADIANS(D504))*COS(RADIANS(PARAMETERS!$D$8))*SIN(RADIANS(PARAMETERS!$D$9-C504)/2)*SIN(RADIANS(PARAMETERS!$D$9-C504)/2))))*2*3958.756</f>
        <v>411.72399053109802</v>
      </c>
      <c r="F504">
        <v>69.594711303710994</v>
      </c>
      <c r="G504">
        <v>91.738708496094006</v>
      </c>
      <c r="H504">
        <v>125.81287384033</v>
      </c>
      <c r="I504">
        <v>154.16418457031</v>
      </c>
      <c r="J504">
        <v>185.47671508789</v>
      </c>
      <c r="K504" s="6">
        <f>IFERROR(EXP(TREND(LN($F$1:$J$1),LN(F504:J504),LN(Calculations!$B$3))),0)</f>
        <v>2.1127049330115716E-3</v>
      </c>
    </row>
    <row r="505" spans="1:11" x14ac:dyDescent="0.35">
      <c r="A505">
        <v>502</v>
      </c>
      <c r="B505" t="str">
        <f t="shared" si="7"/>
        <v>10-63</v>
      </c>
      <c r="C505">
        <v>-63.060504657682998</v>
      </c>
      <c r="D505">
        <v>9.8457990413313006</v>
      </c>
      <c r="E505">
        <f>ASIN(SQRT((SIN(RADIANS(PARAMETERS!$D$8-D505)/2)*SIN(RADIANS(PARAMETERS!$D$8-D505)/2))+(COS(RADIANS(D505))*COS(RADIANS(PARAMETERS!$D$8))*SIN(RADIANS(PARAMETERS!$D$9-C505)/2)*SIN(RADIANS(PARAMETERS!$D$9-C505)/2))))*2*3958.756</f>
        <v>418.50608356780265</v>
      </c>
      <c r="F505">
        <v>68.92845916748</v>
      </c>
      <c r="G505">
        <v>91.100875854492003</v>
      </c>
      <c r="H505">
        <v>125.29106903076</v>
      </c>
      <c r="I505">
        <v>153.68334960938</v>
      </c>
      <c r="J505">
        <v>185.09706115723</v>
      </c>
      <c r="K505" s="6">
        <f>IFERROR(EXP(TREND(LN($F$1:$J$1),LN(F505:J505),LN(Calculations!$B$3))),0)</f>
        <v>2.091683844783324E-3</v>
      </c>
    </row>
    <row r="506" spans="1:11" x14ac:dyDescent="0.35">
      <c r="A506">
        <v>503</v>
      </c>
      <c r="B506" t="str">
        <f t="shared" si="7"/>
        <v>10-63.5</v>
      </c>
      <c r="C506">
        <v>-63.331825992584001</v>
      </c>
      <c r="D506">
        <v>9.8457990413313006</v>
      </c>
      <c r="E506">
        <f>ASIN(SQRT((SIN(RADIANS(PARAMETERS!$D$8-D506)/2)*SIN(RADIANS(PARAMETERS!$D$8-D506)/2))+(COS(RADIANS(D506))*COS(RADIANS(PARAMETERS!$D$8))*SIN(RADIANS(PARAMETERS!$D$9-C506)/2)*SIN(RADIANS(PARAMETERS!$D$9-C506)/2))))*2*3958.756</f>
        <v>425.96553325114769</v>
      </c>
      <c r="F506">
        <v>68.280563354492003</v>
      </c>
      <c r="G506">
        <v>90.480674743652003</v>
      </c>
      <c r="H506">
        <v>124.79778289795</v>
      </c>
      <c r="I506">
        <v>153.23002624512</v>
      </c>
      <c r="J506">
        <v>184.71543884277</v>
      </c>
      <c r="K506" s="6">
        <f>IFERROR(EXP(TREND(LN($F$1:$J$1),LN(F506:J506),LN(Calculations!$B$3))),0)</f>
        <v>2.0718746691267445E-3</v>
      </c>
    </row>
    <row r="507" spans="1:11" x14ac:dyDescent="0.35">
      <c r="A507">
        <v>504</v>
      </c>
      <c r="B507" t="str">
        <f t="shared" si="7"/>
        <v>10-63.5</v>
      </c>
      <c r="C507">
        <v>-63.603147327484997</v>
      </c>
      <c r="D507">
        <v>9.8457990413313006</v>
      </c>
      <c r="E507">
        <f>ASIN(SQRT((SIN(RADIANS(PARAMETERS!$D$8-D507)/2)*SIN(RADIANS(PARAMETERS!$D$8-D507)/2))+(COS(RADIANS(D507))*COS(RADIANS(PARAMETERS!$D$8))*SIN(RADIANS(PARAMETERS!$D$9-C507)/2)*SIN(RADIANS(PARAMETERS!$D$9-C507)/2))))*2*3958.756</f>
        <v>434.06741202317261</v>
      </c>
      <c r="F507">
        <v>67.666122436522997</v>
      </c>
      <c r="G507">
        <v>89.903541564940994</v>
      </c>
      <c r="H507">
        <v>124.366355896</v>
      </c>
      <c r="I507">
        <v>152.83964538574</v>
      </c>
      <c r="J507">
        <v>184.40165710449</v>
      </c>
      <c r="K507" s="6">
        <f>IFERROR(EXP(TREND(LN($F$1:$J$1),LN(F507:J507),LN(Calculations!$B$3))),0)</f>
        <v>2.055059142009652E-3</v>
      </c>
    </row>
    <row r="508" spans="1:11" x14ac:dyDescent="0.35">
      <c r="A508">
        <v>505</v>
      </c>
      <c r="B508" t="str">
        <f t="shared" si="7"/>
        <v>10-64</v>
      </c>
      <c r="C508">
        <v>-63.874468662386001</v>
      </c>
      <c r="D508">
        <v>9.8457990413313006</v>
      </c>
      <c r="E508">
        <f>ASIN(SQRT((SIN(RADIANS(PARAMETERS!$D$8-D508)/2)*SIN(RADIANS(PARAMETERS!$D$8-D508)/2))+(COS(RADIANS(D508))*COS(RADIANS(PARAMETERS!$D$8))*SIN(RADIANS(PARAMETERS!$D$9-C508)/2)*SIN(RADIANS(PARAMETERS!$D$9-C508)/2))))*2*3958.756</f>
        <v>442.77644748223395</v>
      </c>
      <c r="F508">
        <v>67.110984802245994</v>
      </c>
      <c r="G508">
        <v>89.41024017334</v>
      </c>
      <c r="H508">
        <v>124.05931091309</v>
      </c>
      <c r="I508">
        <v>152.57962036133</v>
      </c>
      <c r="J508">
        <v>184.25242614746</v>
      </c>
      <c r="K508" s="6">
        <f>IFERROR(EXP(TREND(LN($F$1:$J$1),LN(F508:J508),LN(Calculations!$B$3))),0)</f>
        <v>2.0440811134692953E-3</v>
      </c>
    </row>
    <row r="509" spans="1:11" x14ac:dyDescent="0.35">
      <c r="A509">
        <v>506</v>
      </c>
      <c r="B509" t="str">
        <f t="shared" si="7"/>
        <v>10-64</v>
      </c>
      <c r="C509">
        <v>-64.145789997286997</v>
      </c>
      <c r="D509">
        <v>9.8457990413313006</v>
      </c>
      <c r="E509">
        <f>ASIN(SQRT((SIN(RADIANS(PARAMETERS!$D$8-D509)/2)*SIN(RADIANS(PARAMETERS!$D$8-D509)/2))+(COS(RADIANS(D509))*COS(RADIANS(PARAMETERS!$D$8))*SIN(RADIANS(PARAMETERS!$D$9-C509)/2)*SIN(RADIANS(PARAMETERS!$D$9-C509)/2))))*2*3958.756</f>
        <v>452.05754065318985</v>
      </c>
      <c r="F509">
        <v>66.532440185547003</v>
      </c>
      <c r="G509">
        <v>88.878639221190994</v>
      </c>
      <c r="H509">
        <v>123.67398834229</v>
      </c>
      <c r="I509">
        <v>152.23687744141</v>
      </c>
      <c r="J509">
        <v>184.0179901123</v>
      </c>
      <c r="K509" s="6">
        <f>IFERROR(EXP(TREND(LN($F$1:$J$1),LN(F509:J509),LN(Calculations!$B$3))),0)</f>
        <v>2.0301599754399512E-3</v>
      </c>
    </row>
    <row r="510" spans="1:11" x14ac:dyDescent="0.35">
      <c r="A510">
        <v>507</v>
      </c>
      <c r="B510" t="str">
        <f t="shared" si="7"/>
        <v>10-64.5</v>
      </c>
      <c r="C510">
        <v>-64.417111332188</v>
      </c>
      <c r="D510">
        <v>9.8457990413313006</v>
      </c>
      <c r="E510">
        <f>ASIN(SQRT((SIN(RADIANS(PARAMETERS!$D$8-D510)/2)*SIN(RADIANS(PARAMETERS!$D$8-D510)/2))+(COS(RADIANS(D510))*COS(RADIANS(PARAMETERS!$D$8))*SIN(RADIANS(PARAMETERS!$D$9-C510)/2)*SIN(RADIANS(PARAMETERS!$D$9-C510)/2))))*2*3958.756</f>
        <v>461.87619775779137</v>
      </c>
      <c r="F510">
        <v>65.826782226562997</v>
      </c>
      <c r="G510">
        <v>88.155113220215</v>
      </c>
      <c r="H510">
        <v>122.96074676514</v>
      </c>
      <c r="I510">
        <v>151.51104736328</v>
      </c>
      <c r="J510">
        <v>183.39474487305</v>
      </c>
      <c r="K510" s="6">
        <f>IFERROR(EXP(TREND(LN($F$1:$J$1),LN(F510:J510),LN(Calculations!$B$3))),0)</f>
        <v>2.0025391963943593E-3</v>
      </c>
    </row>
    <row r="511" spans="1:11" x14ac:dyDescent="0.35">
      <c r="A511">
        <v>508</v>
      </c>
      <c r="B511" t="str">
        <f t="shared" si="7"/>
        <v>10-64.5</v>
      </c>
      <c r="C511">
        <v>-64.688432667089003</v>
      </c>
      <c r="D511">
        <v>9.8457990413313006</v>
      </c>
      <c r="E511">
        <f>ASIN(SQRT((SIN(RADIANS(PARAMETERS!$D$8-D511)/2)*SIN(RADIANS(PARAMETERS!$D$8-D511)/2))+(COS(RADIANS(D511))*COS(RADIANS(PARAMETERS!$D$8))*SIN(RADIANS(PARAMETERS!$D$9-C511)/2)*SIN(RADIANS(PARAMETERS!$D$9-C511)/2))))*2*3958.756</f>
        <v>472.19887624457408</v>
      </c>
      <c r="F511">
        <v>64.908882141112997</v>
      </c>
      <c r="G511">
        <v>87.127708435059006</v>
      </c>
      <c r="H511">
        <v>121.74378204346</v>
      </c>
      <c r="I511">
        <v>150.16540527344</v>
      </c>
      <c r="J511">
        <v>182.17124938965</v>
      </c>
      <c r="K511" s="6">
        <f>IFERROR(EXP(TREND(LN($F$1:$J$1),LN(F511:J511),LN(Calculations!$B$3))),0)</f>
        <v>1.9541043733350147E-3</v>
      </c>
    </row>
    <row r="512" spans="1:11" x14ac:dyDescent="0.35">
      <c r="A512">
        <v>509</v>
      </c>
      <c r="B512" t="str">
        <f t="shared" si="7"/>
        <v>10-65</v>
      </c>
      <c r="C512">
        <v>-64.959754001990007</v>
      </c>
      <c r="D512">
        <v>9.8457990413313006</v>
      </c>
      <c r="E512">
        <f>ASIN(SQRT((SIN(RADIANS(PARAMETERS!$D$8-D512)/2)*SIN(RADIANS(PARAMETERS!$D$8-D512)/2))+(COS(RADIANS(D512))*COS(RADIANS(PARAMETERS!$D$8))*SIN(RADIANS(PARAMETERS!$D$9-C512)/2)*SIN(RADIANS(PARAMETERS!$D$9-C512)/2))))*2*3958.756</f>
        <v>482.99325010842585</v>
      </c>
      <c r="F512">
        <v>63.930480957031001</v>
      </c>
      <c r="G512">
        <v>86.005920410155994</v>
      </c>
      <c r="H512">
        <v>120.36260223389</v>
      </c>
      <c r="I512">
        <v>148.65405273438</v>
      </c>
      <c r="J512">
        <v>180.7314453125</v>
      </c>
      <c r="K512" s="6">
        <f>IFERROR(EXP(TREND(LN($F$1:$J$1),LN(F512:J512),LN(Calculations!$B$3))),0)</f>
        <v>1.9004373928890963E-3</v>
      </c>
    </row>
    <row r="513" spans="1:11" x14ac:dyDescent="0.35">
      <c r="A513">
        <v>510</v>
      </c>
      <c r="B513" t="str">
        <f t="shared" si="7"/>
        <v>10-65</v>
      </c>
      <c r="C513">
        <v>-65.231075336890996</v>
      </c>
      <c r="D513">
        <v>9.8457990413313006</v>
      </c>
      <c r="E513">
        <f>ASIN(SQRT((SIN(RADIANS(PARAMETERS!$D$8-D513)/2)*SIN(RADIANS(PARAMETERS!$D$8-D513)/2))+(COS(RADIANS(D513))*COS(RADIANS(PARAMETERS!$D$8))*SIN(RADIANS(PARAMETERS!$D$9-C513)/2)*SIN(RADIANS(PARAMETERS!$D$9-C513)/2))))*2*3958.756</f>
        <v>494.22840233472897</v>
      </c>
      <c r="F513">
        <v>63.033428192138999</v>
      </c>
      <c r="G513">
        <v>85.003067016602003</v>
      </c>
      <c r="H513">
        <v>119.1778793335</v>
      </c>
      <c r="I513">
        <v>147.3787689209</v>
      </c>
      <c r="J513">
        <v>179.46032714844</v>
      </c>
      <c r="K513" s="6">
        <f>IFERROR(EXP(TREND(LN($F$1:$J$1),LN(F513:J513),LN(Calculations!$B$3))),0)</f>
        <v>1.8555704054029991E-3</v>
      </c>
    </row>
    <row r="514" spans="1:11" x14ac:dyDescent="0.35">
      <c r="A514">
        <v>511</v>
      </c>
      <c r="B514" t="str">
        <f t="shared" si="7"/>
        <v>10-65.5</v>
      </c>
      <c r="C514">
        <v>-65.502396671791999</v>
      </c>
      <c r="D514">
        <v>9.8457990413313006</v>
      </c>
      <c r="E514">
        <f>ASIN(SQRT((SIN(RADIANS(PARAMETERS!$D$8-D514)/2)*SIN(RADIANS(PARAMETERS!$D$8-D514)/2))+(COS(RADIANS(D514))*COS(RADIANS(PARAMETERS!$D$8))*SIN(RADIANS(PARAMETERS!$D$9-C514)/2)*SIN(RADIANS(PARAMETERS!$D$9-C514)/2))))*2*3958.756</f>
        <v>505.87495383722523</v>
      </c>
      <c r="F514">
        <v>62.304527282715</v>
      </c>
      <c r="G514">
        <v>84.251167297362997</v>
      </c>
      <c r="H514">
        <v>118.41509246826</v>
      </c>
      <c r="I514">
        <v>146.53051757813</v>
      </c>
      <c r="J514">
        <v>178.58293151855</v>
      </c>
      <c r="K514" s="6">
        <f>IFERROR(EXP(TREND(LN($F$1:$J$1),LN(F514:J514),LN(Calculations!$B$3))),0)</f>
        <v>1.8265048493836997E-3</v>
      </c>
    </row>
    <row r="515" spans="1:11" x14ac:dyDescent="0.35">
      <c r="A515">
        <v>512</v>
      </c>
      <c r="B515" t="str">
        <f t="shared" si="7"/>
        <v>10-66</v>
      </c>
      <c r="C515">
        <v>-65.773718006693002</v>
      </c>
      <c r="D515">
        <v>9.8457990413313006</v>
      </c>
      <c r="E515">
        <f>ASIN(SQRT((SIN(RADIANS(PARAMETERS!$D$8-D515)/2)*SIN(RADIANS(PARAMETERS!$D$8-D515)/2))+(COS(RADIANS(D515))*COS(RADIANS(PARAMETERS!$D$8))*SIN(RADIANS(PARAMETERS!$D$9-C515)/2)*SIN(RADIANS(PARAMETERS!$D$9-C515)/2))))*2*3958.756</f>
        <v>517.90513878502907</v>
      </c>
      <c r="F515">
        <v>61.639598846436002</v>
      </c>
      <c r="G515">
        <v>83.592430114745994</v>
      </c>
      <c r="H515">
        <v>117.81095123291</v>
      </c>
      <c r="I515">
        <v>145.84716796875</v>
      </c>
      <c r="J515">
        <v>177.81591796875</v>
      </c>
      <c r="K515" s="6">
        <f>IFERROR(EXP(TREND(LN($F$1:$J$1),LN(F515:J515),LN(Calculations!$B$3))),0)</f>
        <v>1.8031262102682765E-3</v>
      </c>
    </row>
    <row r="516" spans="1:11" x14ac:dyDescent="0.35">
      <c r="A516">
        <v>513</v>
      </c>
      <c r="B516" t="str">
        <f t="shared" si="7"/>
        <v>10-66</v>
      </c>
      <c r="C516">
        <v>-66.045039341594006</v>
      </c>
      <c r="D516">
        <v>9.8457990413313006</v>
      </c>
      <c r="E516">
        <f>ASIN(SQRT((SIN(RADIANS(PARAMETERS!$D$8-D516)/2)*SIN(RADIANS(PARAMETERS!$D$8-D516)/2))+(COS(RADIANS(D516))*COS(RADIANS(PARAMETERS!$D$8))*SIN(RADIANS(PARAMETERS!$D$9-C516)/2)*SIN(RADIANS(PARAMETERS!$D$9-C516)/2))))*2*3958.756</f>
        <v>530.29283600600002</v>
      </c>
      <c r="F516">
        <v>61.001663208007997</v>
      </c>
      <c r="G516">
        <v>82.96346282959</v>
      </c>
      <c r="H516">
        <v>117.25457763672</v>
      </c>
      <c r="I516">
        <v>145.2458190918</v>
      </c>
      <c r="J516">
        <v>177.12074279785</v>
      </c>
      <c r="K516" s="6">
        <f>IFERROR(EXP(TREND(LN($F$1:$J$1),LN(F516:J516),LN(Calculations!$B$3))),0)</f>
        <v>1.7825008169587825E-3</v>
      </c>
    </row>
    <row r="517" spans="1:11" x14ac:dyDescent="0.35">
      <c r="A517">
        <v>514</v>
      </c>
      <c r="B517" t="str">
        <f t="shared" ref="B517:B580" si="8">MROUND(D517,1)&amp;MROUND(C517,-0.5)</f>
        <v>10-66.5</v>
      </c>
      <c r="C517">
        <v>-66.316360676494995</v>
      </c>
      <c r="D517">
        <v>9.8457990413313006</v>
      </c>
      <c r="E517">
        <f>ASIN(SQRT((SIN(RADIANS(PARAMETERS!$D$8-D517)/2)*SIN(RADIANS(PARAMETERS!$D$8-D517)/2))+(COS(RADIANS(D517))*COS(RADIANS(PARAMETERS!$D$8))*SIN(RADIANS(PARAMETERS!$D$9-C517)/2)*SIN(RADIANS(PARAMETERS!$D$9-C517)/2))))*2*3958.756</f>
        <v>543.01356545941076</v>
      </c>
      <c r="F517">
        <v>60.385452270507997</v>
      </c>
      <c r="G517">
        <v>82.358467102050994</v>
      </c>
      <c r="H517">
        <v>116.73425292969</v>
      </c>
      <c r="I517">
        <v>144.71989440918</v>
      </c>
      <c r="J517">
        <v>176.54669189453</v>
      </c>
      <c r="K517" s="6">
        <f>IFERROR(EXP(TREND(LN($F$1:$J$1),LN(F517:J517),LN(Calculations!$B$3))),0)</f>
        <v>1.7648734468668024E-3</v>
      </c>
    </row>
    <row r="518" spans="1:11" x14ac:dyDescent="0.35">
      <c r="A518">
        <v>515</v>
      </c>
      <c r="B518" t="str">
        <f t="shared" si="8"/>
        <v>10-66.5</v>
      </c>
      <c r="C518">
        <v>-66.587682011395998</v>
      </c>
      <c r="D518">
        <v>9.8457990413313006</v>
      </c>
      <c r="E518">
        <f>ASIN(SQRT((SIN(RADIANS(PARAMETERS!$D$8-D518)/2)*SIN(RADIANS(PARAMETERS!$D$8-D518)/2))+(COS(RADIANS(D518))*COS(RADIANS(PARAMETERS!$D$8))*SIN(RADIANS(PARAMETERS!$D$9-C518)/2)*SIN(RADIANS(PARAMETERS!$D$9-C518)/2))))*2*3958.756</f>
        <v>556.04445779598348</v>
      </c>
      <c r="F518">
        <v>59.695999145507997</v>
      </c>
      <c r="G518">
        <v>81.639701843262003</v>
      </c>
      <c r="H518">
        <v>116.04244232178</v>
      </c>
      <c r="I518">
        <v>144.04249572754</v>
      </c>
      <c r="J518">
        <v>175.82409667969</v>
      </c>
      <c r="K518" s="6">
        <f>IFERROR(EXP(TREND(LN($F$1:$J$1),LN(F518:J518),LN(Calculations!$B$3))),0)</f>
        <v>1.7423401978903668E-3</v>
      </c>
    </row>
    <row r="519" spans="1:11" x14ac:dyDescent="0.35">
      <c r="A519">
        <v>516</v>
      </c>
      <c r="B519" t="str">
        <f t="shared" si="8"/>
        <v>10-67</v>
      </c>
      <c r="C519">
        <v>-66.859003346296006</v>
      </c>
      <c r="D519">
        <v>9.8457990413313006</v>
      </c>
      <c r="E519">
        <f>ASIN(SQRT((SIN(RADIANS(PARAMETERS!$D$8-D519)/2)*SIN(RADIANS(PARAMETERS!$D$8-D519)/2))+(COS(RADIANS(D519))*COS(RADIANS(PARAMETERS!$D$8))*SIN(RADIANS(PARAMETERS!$D$9-C519)/2)*SIN(RADIANS(PARAMETERS!$D$9-C519)/2))))*2*3958.756</f>
        <v>569.36420392461696</v>
      </c>
      <c r="F519">
        <v>58.908199310302997</v>
      </c>
      <c r="G519">
        <v>80.778015136719006</v>
      </c>
      <c r="H519">
        <v>115.10912322998</v>
      </c>
      <c r="I519">
        <v>143.14364624023</v>
      </c>
      <c r="J519">
        <v>174.87083435059</v>
      </c>
      <c r="K519" s="6">
        <f>IFERROR(EXP(TREND(LN($F$1:$J$1),LN(F519:J519),LN(Calculations!$B$3))),0)</f>
        <v>1.712776957621918E-3</v>
      </c>
    </row>
    <row r="520" spans="1:11" x14ac:dyDescent="0.35">
      <c r="A520">
        <v>517</v>
      </c>
      <c r="B520" t="str">
        <f t="shared" si="8"/>
        <v>10-67</v>
      </c>
      <c r="C520">
        <v>-67.130324681196996</v>
      </c>
      <c r="D520">
        <v>9.8457990413313006</v>
      </c>
      <c r="E520">
        <f>ASIN(SQRT((SIN(RADIANS(PARAMETERS!$D$8-D520)/2)*SIN(RADIANS(PARAMETERS!$D$8-D520)/2))+(COS(RADIANS(D520))*COS(RADIANS(PARAMETERS!$D$8))*SIN(RADIANS(PARAMETERS!$D$9-C520)/2)*SIN(RADIANS(PARAMETERS!$D$9-C520)/2))))*2*3958.756</f>
        <v>582.95299039411645</v>
      </c>
      <c r="F520">
        <v>58.023708343506001</v>
      </c>
      <c r="G520">
        <v>79.776634216309006</v>
      </c>
      <c r="H520">
        <v>113.92749786377</v>
      </c>
      <c r="I520">
        <v>142.01640319824</v>
      </c>
      <c r="J520">
        <v>173.67044067383</v>
      </c>
      <c r="K520" s="6">
        <f>IFERROR(EXP(TREND(LN($F$1:$J$1),LN(F520:J520),LN(Calculations!$B$3))),0)</f>
        <v>1.6762790474860382E-3</v>
      </c>
    </row>
    <row r="521" spans="1:11" x14ac:dyDescent="0.35">
      <c r="A521">
        <v>518</v>
      </c>
      <c r="B521" t="str">
        <f t="shared" si="8"/>
        <v>10-67.5</v>
      </c>
      <c r="C521">
        <v>-67.401646016097999</v>
      </c>
      <c r="D521">
        <v>9.8457990413313006</v>
      </c>
      <c r="E521">
        <f>ASIN(SQRT((SIN(RADIANS(PARAMETERS!$D$8-D521)/2)*SIN(RADIANS(PARAMETERS!$D$8-D521)/2))+(COS(RADIANS(D521))*COS(RADIANS(PARAMETERS!$D$8))*SIN(RADIANS(PARAMETERS!$D$9-C521)/2)*SIN(RADIANS(PARAMETERS!$D$9-C521)/2))))*2*3958.756</f>
        <v>596.79242534536456</v>
      </c>
      <c r="F521">
        <v>57.103771209717003</v>
      </c>
      <c r="G521">
        <v>78.718109130859006</v>
      </c>
      <c r="H521">
        <v>112.63240814209</v>
      </c>
      <c r="I521">
        <v>140.75250244141</v>
      </c>
      <c r="J521">
        <v>172.35340881348</v>
      </c>
      <c r="K521" s="6">
        <f>IFERROR(EXP(TREND(LN($F$1:$J$1),LN(F521:J521),LN(Calculations!$B$3))),0)</f>
        <v>1.6369741735231392E-3</v>
      </c>
    </row>
    <row r="522" spans="1:11" x14ac:dyDescent="0.35">
      <c r="A522">
        <v>519</v>
      </c>
      <c r="B522" t="str">
        <f t="shared" si="8"/>
        <v>10-67.5</v>
      </c>
      <c r="C522">
        <v>-67.672967350999002</v>
      </c>
      <c r="D522">
        <v>9.8457990413313006</v>
      </c>
      <c r="E522">
        <f>ASIN(SQRT((SIN(RADIANS(PARAMETERS!$D$8-D522)/2)*SIN(RADIANS(PARAMETERS!$D$8-D522)/2))+(COS(RADIANS(D522))*COS(RADIANS(PARAMETERS!$D$8))*SIN(RADIANS(PARAMETERS!$D$9-C522)/2)*SIN(RADIANS(PARAMETERS!$D$9-C522)/2))))*2*3958.756</f>
        <v>610.86545884069153</v>
      </c>
      <c r="F522">
        <v>56.235801696777003</v>
      </c>
      <c r="G522">
        <v>77.739402770995994</v>
      </c>
      <c r="H522">
        <v>111.45338439941</v>
      </c>
      <c r="I522">
        <v>139.57064819336</v>
      </c>
      <c r="J522">
        <v>171.19093322754</v>
      </c>
      <c r="K522" s="6">
        <f>IFERROR(EXP(TREND(LN($F$1:$J$1),LN(F522:J522),LN(Calculations!$B$3))),0)</f>
        <v>1.6024266626112516E-3</v>
      </c>
    </row>
    <row r="523" spans="1:11" x14ac:dyDescent="0.35">
      <c r="A523">
        <v>520</v>
      </c>
      <c r="B523" t="str">
        <f t="shared" si="8"/>
        <v>10-68</v>
      </c>
      <c r="C523">
        <v>-67.944288685900005</v>
      </c>
      <c r="D523">
        <v>9.8457990413313006</v>
      </c>
      <c r="E523">
        <f>ASIN(SQRT((SIN(RADIANS(PARAMETERS!$D$8-D523)/2)*SIN(RADIANS(PARAMETERS!$D$8-D523)/2))+(COS(RADIANS(D523))*COS(RADIANS(PARAMETERS!$D$8))*SIN(RADIANS(PARAMETERS!$D$9-C523)/2)*SIN(RADIANS(PARAMETERS!$D$9-C523)/2))))*2*3958.756</f>
        <v>625.15630054614473</v>
      </c>
      <c r="F523">
        <v>55.455059051513999</v>
      </c>
      <c r="G523">
        <v>76.902481079102003</v>
      </c>
      <c r="H523">
        <v>110.49697113037</v>
      </c>
      <c r="I523">
        <v>138.61187744141</v>
      </c>
      <c r="J523">
        <v>170.29434204102</v>
      </c>
      <c r="K523" s="6">
        <f>IFERROR(EXP(TREND(LN($F$1:$J$1),LN(F523:J523),LN(Calculations!$B$3))),0)</f>
        <v>1.5760301886946851E-3</v>
      </c>
    </row>
    <row r="524" spans="1:11" x14ac:dyDescent="0.35">
      <c r="A524">
        <v>521</v>
      </c>
      <c r="B524" t="str">
        <f t="shared" si="8"/>
        <v>10-68</v>
      </c>
      <c r="C524">
        <v>-68.215610020800995</v>
      </c>
      <c r="D524">
        <v>9.8457990413313006</v>
      </c>
      <c r="E524">
        <f>ASIN(SQRT((SIN(RADIANS(PARAMETERS!$D$8-D524)/2)*SIN(RADIANS(PARAMETERS!$D$8-D524)/2))+(COS(RADIANS(D524))*COS(RADIANS(PARAMETERS!$D$8))*SIN(RADIANS(PARAMETERS!$D$9-C524)/2)*SIN(RADIANS(PARAMETERS!$D$9-C524)/2))))*2*3958.756</f>
        <v>639.65033703936808</v>
      </c>
      <c r="F524">
        <v>54.864246368407997</v>
      </c>
      <c r="G524">
        <v>76.301452636719006</v>
      </c>
      <c r="H524">
        <v>109.95171356201</v>
      </c>
      <c r="I524">
        <v>138.12942504883</v>
      </c>
      <c r="J524">
        <v>169.79667663574</v>
      </c>
      <c r="K524" s="6">
        <f>IFERROR(EXP(TREND(LN($F$1:$J$1),LN(F524:J524),LN(Calculations!$B$3))),0)</f>
        <v>1.5627705651580517E-3</v>
      </c>
    </row>
    <row r="525" spans="1:11" x14ac:dyDescent="0.35">
      <c r="A525">
        <v>522</v>
      </c>
      <c r="B525" t="str">
        <f t="shared" si="8"/>
        <v>10-68.5</v>
      </c>
      <c r="C525">
        <v>-68.486931355701998</v>
      </c>
      <c r="D525">
        <v>9.8457990413313006</v>
      </c>
      <c r="E525">
        <f>ASIN(SQRT((SIN(RADIANS(PARAMETERS!$D$8-D525)/2)*SIN(RADIANS(PARAMETERS!$D$8-D525)/2))+(COS(RADIANS(D525))*COS(RADIANS(PARAMETERS!$D$8))*SIN(RADIANS(PARAMETERS!$D$9-C525)/2)*SIN(RADIANS(PARAMETERS!$D$9-C525)/2))))*2*3958.756</f>
        <v>654.33405043156392</v>
      </c>
      <c r="F525">
        <v>54.3210105896</v>
      </c>
      <c r="G525">
        <v>75.733894348145</v>
      </c>
      <c r="H525">
        <v>109.47799682617</v>
      </c>
      <c r="I525">
        <v>137.70452880859</v>
      </c>
      <c r="J525">
        <v>169.30847167969</v>
      </c>
      <c r="K525" s="6">
        <f>IFERROR(EXP(TREND(LN($F$1:$J$1),LN(F525:J525),LN(Calculations!$B$3))),0)</f>
        <v>1.5509119511097175E-3</v>
      </c>
    </row>
    <row r="526" spans="1:11" x14ac:dyDescent="0.35">
      <c r="A526">
        <v>523</v>
      </c>
      <c r="B526" t="str">
        <f t="shared" si="8"/>
        <v>10-69</v>
      </c>
      <c r="C526">
        <v>-68.758252690603001</v>
      </c>
      <c r="D526">
        <v>9.8457990413313006</v>
      </c>
      <c r="E526">
        <f>ASIN(SQRT((SIN(RADIANS(PARAMETERS!$D$8-D526)/2)*SIN(RADIANS(PARAMETERS!$D$8-D526)/2))+(COS(RADIANS(D526))*COS(RADIANS(PARAMETERS!$D$8))*SIN(RADIANS(PARAMETERS!$D$9-C526)/2)*SIN(RADIANS(PARAMETERS!$D$9-C526)/2))))*2*3958.756</f>
        <v>669.19493951734398</v>
      </c>
      <c r="F526">
        <v>53.750926971436002</v>
      </c>
      <c r="G526">
        <v>75.10124206543</v>
      </c>
      <c r="H526">
        <v>108.90219116211</v>
      </c>
      <c r="I526">
        <v>137.13117980957</v>
      </c>
      <c r="J526">
        <v>168.65643310547</v>
      </c>
      <c r="K526" s="6">
        <f>IFERROR(EXP(TREND(LN($F$1:$J$1),LN(F526:J526),LN(Calculations!$B$3))),0)</f>
        <v>1.5350945610907395E-3</v>
      </c>
    </row>
    <row r="527" spans="1:11" x14ac:dyDescent="0.35">
      <c r="A527">
        <v>524</v>
      </c>
      <c r="B527" t="str">
        <f t="shared" si="8"/>
        <v>10-69</v>
      </c>
      <c r="C527">
        <v>-69.029574025504004</v>
      </c>
      <c r="D527">
        <v>9.8457990413313006</v>
      </c>
      <c r="E527">
        <f>ASIN(SQRT((SIN(RADIANS(PARAMETERS!$D$8-D527)/2)*SIN(RADIANS(PARAMETERS!$D$8-D527)/2))+(COS(RADIANS(D527))*COS(RADIANS(PARAMETERS!$D$8))*SIN(RADIANS(PARAMETERS!$D$9-C527)/2)*SIN(RADIANS(PARAMETERS!$D$9-C527)/2))))*2*3958.756</f>
        <v>684.22144428741001</v>
      </c>
      <c r="F527">
        <v>53.16381072998</v>
      </c>
      <c r="G527">
        <v>74.431594848632997</v>
      </c>
      <c r="H527">
        <v>108.2537612915</v>
      </c>
      <c r="I527">
        <v>136.57763671875</v>
      </c>
      <c r="J527">
        <v>168.0188293457</v>
      </c>
      <c r="K527" s="6">
        <f>IFERROR(EXP(TREND(LN($F$1:$J$1),LN(F527:J527),LN(Calculations!$B$3))),0)</f>
        <v>1.5192491589238659E-3</v>
      </c>
    </row>
    <row r="528" spans="1:11" x14ac:dyDescent="0.35">
      <c r="A528">
        <v>525</v>
      </c>
      <c r="B528" t="str">
        <f t="shared" si="8"/>
        <v>10-69.5</v>
      </c>
      <c r="C528">
        <v>-69.300895360404994</v>
      </c>
      <c r="D528">
        <v>9.8457990413313006</v>
      </c>
      <c r="E528">
        <f>ASIN(SQRT((SIN(RADIANS(PARAMETERS!$D$8-D528)/2)*SIN(RADIANS(PARAMETERS!$D$8-D528)/2))+(COS(RADIANS(D528))*COS(RADIANS(PARAMETERS!$D$8))*SIN(RADIANS(PARAMETERS!$D$9-C528)/2)*SIN(RADIANS(PARAMETERS!$D$9-C528)/2))))*2*3958.756</f>
        <v>699.40287434181607</v>
      </c>
      <c r="F528">
        <v>52.65567779541</v>
      </c>
      <c r="G528">
        <v>73.880867004395</v>
      </c>
      <c r="H528">
        <v>107.78932189941</v>
      </c>
      <c r="I528">
        <v>136.31632995605</v>
      </c>
      <c r="J528">
        <v>167.68161010742</v>
      </c>
      <c r="K528" s="6">
        <f>IFERROR(EXP(TREND(LN($F$1:$J$1),LN(F528:J528),LN(Calculations!$B$3))),0)</f>
        <v>1.5111589569567485E-3</v>
      </c>
    </row>
    <row r="529" spans="1:11" x14ac:dyDescent="0.35">
      <c r="A529">
        <v>526</v>
      </c>
      <c r="B529" t="str">
        <f t="shared" si="8"/>
        <v>10-69.5</v>
      </c>
      <c r="C529">
        <v>-69.572216695305997</v>
      </c>
      <c r="D529">
        <v>9.8457990413313006</v>
      </c>
      <c r="E529">
        <f>ASIN(SQRT((SIN(RADIANS(PARAMETERS!$D$8-D529)/2)*SIN(RADIANS(PARAMETERS!$D$8-D529)/2))+(COS(RADIANS(D529))*COS(RADIANS(PARAMETERS!$D$8))*SIN(RADIANS(PARAMETERS!$D$9-C529)/2)*SIN(RADIANS(PARAMETERS!$D$9-C529)/2))))*2*3958.756</f>
        <v>714.72934151256902</v>
      </c>
      <c r="F529">
        <v>52.261966705322003</v>
      </c>
      <c r="G529">
        <v>73.504013061522997</v>
      </c>
      <c r="H529">
        <v>107.60083770752</v>
      </c>
      <c r="I529">
        <v>136.41377258301</v>
      </c>
      <c r="J529">
        <v>167.71789550781</v>
      </c>
      <c r="K529" s="6">
        <f>IFERROR(EXP(TREND(LN($F$1:$J$1),LN(F529:J529),LN(Calculations!$B$3))),0)</f>
        <v>1.5127523883506193E-3</v>
      </c>
    </row>
    <row r="530" spans="1:11" x14ac:dyDescent="0.35">
      <c r="A530">
        <v>527</v>
      </c>
      <c r="B530" t="str">
        <f t="shared" si="8"/>
        <v>10-70</v>
      </c>
      <c r="C530">
        <v>-69.843538030207</v>
      </c>
      <c r="D530">
        <v>9.8457990413313006</v>
      </c>
      <c r="E530">
        <f>ASIN(SQRT((SIN(RADIANS(PARAMETERS!$D$8-D530)/2)*SIN(RADIANS(PARAMETERS!$D$8-D530)/2))+(COS(RADIANS(D530))*COS(RADIANS(PARAMETERS!$D$8))*SIN(RADIANS(PARAMETERS!$D$9-C530)/2)*SIN(RADIANS(PARAMETERS!$D$9-C530)/2))))*2*3958.756</f>
        <v>730.1916968311225</v>
      </c>
      <c r="F530">
        <v>51.868900299072003</v>
      </c>
      <c r="G530">
        <v>73.122825622559006</v>
      </c>
      <c r="H530">
        <v>107.40201568604</v>
      </c>
      <c r="I530">
        <v>136.53558349609</v>
      </c>
      <c r="J530">
        <v>167.80006408691</v>
      </c>
      <c r="K530" s="6">
        <f>IFERROR(EXP(TREND(LN($F$1:$J$1),LN(F530:J530),LN(Calculations!$B$3))),0)</f>
        <v>1.5149168675222965E-3</v>
      </c>
    </row>
    <row r="531" spans="1:11" x14ac:dyDescent="0.35">
      <c r="A531">
        <v>528</v>
      </c>
      <c r="B531" t="str">
        <f t="shared" si="8"/>
        <v>10-70</v>
      </c>
      <c r="C531">
        <v>-70.114859365108003</v>
      </c>
      <c r="D531">
        <v>9.8457990413313006</v>
      </c>
      <c r="E531">
        <f>ASIN(SQRT((SIN(RADIANS(PARAMETERS!$D$8-D531)/2)*SIN(RADIANS(PARAMETERS!$D$8-D531)/2))+(COS(RADIANS(D531))*COS(RADIANS(PARAMETERS!$D$8))*SIN(RADIANS(PARAMETERS!$D$9-C531)/2)*SIN(RADIANS(PARAMETERS!$D$9-C531)/2))))*2*3958.756</f>
        <v>745.78147184814554</v>
      </c>
      <c r="F531">
        <v>51.567501068115</v>
      </c>
      <c r="G531">
        <v>72.877708435059006</v>
      </c>
      <c r="H531">
        <v>107.37255859375</v>
      </c>
      <c r="I531">
        <v>136.90312194824</v>
      </c>
      <c r="J531">
        <v>168.19525146484</v>
      </c>
      <c r="K531" s="6">
        <f>IFERROR(EXP(TREND(LN($F$1:$J$1),LN(F531:J531),LN(Calculations!$B$3))),0)</f>
        <v>1.5238428759051614E-3</v>
      </c>
    </row>
    <row r="532" spans="1:11" x14ac:dyDescent="0.35">
      <c r="A532">
        <v>529</v>
      </c>
      <c r="B532" t="str">
        <f t="shared" si="8"/>
        <v>10-70.5</v>
      </c>
      <c r="C532">
        <v>-70.386180700009007</v>
      </c>
      <c r="D532">
        <v>9.8457990413313006</v>
      </c>
      <c r="E532">
        <f>ASIN(SQRT((SIN(RADIANS(PARAMETERS!$D$8-D532)/2)*SIN(RADIANS(PARAMETERS!$D$8-D532)/2))+(COS(RADIANS(D532))*COS(RADIANS(PARAMETERS!$D$8))*SIN(RADIANS(PARAMETERS!$D$9-C532)/2)*SIN(RADIANS(PARAMETERS!$D$9-C532)/2))))*2*3958.756</f>
        <v>761.49082422044285</v>
      </c>
      <c r="F532">
        <v>51.375816345215</v>
      </c>
      <c r="G532">
        <v>72.795639038085994</v>
      </c>
      <c r="H532">
        <v>107.5721282959</v>
      </c>
      <c r="I532">
        <v>137.56346130371</v>
      </c>
      <c r="J532">
        <v>168.94973754883</v>
      </c>
      <c r="K532" s="6">
        <f>IFERROR(EXP(TREND(LN($F$1:$J$1),LN(F532:J532),LN(Calculations!$B$3))),0)</f>
        <v>1.5408655445940968E-3</v>
      </c>
    </row>
    <row r="533" spans="1:11" x14ac:dyDescent="0.35">
      <c r="A533">
        <v>530</v>
      </c>
      <c r="B533" t="str">
        <f t="shared" si="8"/>
        <v>10-70.5</v>
      </c>
      <c r="C533">
        <v>-70.657502034909996</v>
      </c>
      <c r="D533">
        <v>9.8457990413313006</v>
      </c>
      <c r="E533">
        <f>ASIN(SQRT((SIN(RADIANS(PARAMETERS!$D$8-D533)/2)*SIN(RADIANS(PARAMETERS!$D$8-D533)/2))+(COS(RADIANS(D533))*COS(RADIANS(PARAMETERS!$D$8))*SIN(RADIANS(PARAMETERS!$D$9-C533)/2)*SIN(RADIANS(PARAMETERS!$D$9-C533)/2))))*2*3958.756</f>
        <v>777.31248741543061</v>
      </c>
      <c r="F533">
        <v>51.242286682128999</v>
      </c>
      <c r="G533">
        <v>72.789009094237997</v>
      </c>
      <c r="H533">
        <v>107.87594604492</v>
      </c>
      <c r="I533">
        <v>138.20309448242</v>
      </c>
      <c r="J533">
        <v>169.70176696777</v>
      </c>
      <c r="K533" s="6">
        <f>IFERROR(EXP(TREND(LN($F$1:$J$1),LN(F533:J533),LN(Calculations!$B$3))),0)</f>
        <v>1.558326076334629E-3</v>
      </c>
    </row>
    <row r="534" spans="1:11" x14ac:dyDescent="0.35">
      <c r="A534">
        <v>531</v>
      </c>
      <c r="B534" t="str">
        <f t="shared" si="8"/>
        <v>10-71</v>
      </c>
      <c r="C534">
        <v>-70.928823369810999</v>
      </c>
      <c r="D534">
        <v>9.8457990413313006</v>
      </c>
      <c r="E534">
        <f>ASIN(SQRT((SIN(RADIANS(PARAMETERS!$D$8-D534)/2)*SIN(RADIANS(PARAMETERS!$D$8-D534)/2))+(COS(RADIANS(D534))*COS(RADIANS(PARAMETERS!$D$8))*SIN(RADIANS(PARAMETERS!$D$9-C534)/2)*SIN(RADIANS(PARAMETERS!$D$9-C534)/2))))*2*3958.756</f>
        <v>793.23972434074153</v>
      </c>
      <c r="F534">
        <v>51.09822845459</v>
      </c>
      <c r="G534">
        <v>72.774101257324006</v>
      </c>
      <c r="H534">
        <v>108.15019226074</v>
      </c>
      <c r="I534">
        <v>138.73222351074</v>
      </c>
      <c r="J534">
        <v>170.30393981934</v>
      </c>
      <c r="K534" s="6">
        <f>IFERROR(EXP(TREND(LN($F$1:$J$1),LN(F534:J534),LN(Calculations!$B$3))),0)</f>
        <v>1.5729670861859351E-3</v>
      </c>
    </row>
    <row r="535" spans="1:11" x14ac:dyDescent="0.35">
      <c r="A535">
        <v>532</v>
      </c>
      <c r="B535" t="str">
        <f t="shared" si="8"/>
        <v>10-71</v>
      </c>
      <c r="C535">
        <v>-71.200144704712002</v>
      </c>
      <c r="D535">
        <v>9.8457990413313006</v>
      </c>
      <c r="E535">
        <f>ASIN(SQRT((SIN(RADIANS(PARAMETERS!$D$8-D535)/2)*SIN(RADIANS(PARAMETERS!$D$8-D535)/2))+(COS(RADIANS(D535))*COS(RADIANS(PARAMETERS!$D$8))*SIN(RADIANS(PARAMETERS!$D$9-C535)/2)*SIN(RADIANS(PARAMETERS!$D$9-C535)/2))))*2*3958.756</f>
        <v>809.26628468014746</v>
      </c>
      <c r="F535">
        <v>50.942035675048999</v>
      </c>
      <c r="G535">
        <v>72.747848510742003</v>
      </c>
      <c r="H535">
        <v>108.38872528076</v>
      </c>
      <c r="I535">
        <v>139.16384887695</v>
      </c>
      <c r="J535">
        <v>170.76246643066</v>
      </c>
      <c r="K535" s="6">
        <f>IFERROR(EXP(TREND(LN($F$1:$J$1),LN(F535:J535),LN(Calculations!$B$3))),0)</f>
        <v>1.5849481936270578E-3</v>
      </c>
    </row>
    <row r="536" spans="1:11" x14ac:dyDescent="0.35">
      <c r="A536">
        <v>533</v>
      </c>
      <c r="B536" t="str">
        <f t="shared" si="8"/>
        <v>10-71.5</v>
      </c>
      <c r="C536">
        <v>-71.471466039613006</v>
      </c>
      <c r="D536">
        <v>9.8457990413313006</v>
      </c>
      <c r="E536">
        <f>ASIN(SQRT((SIN(RADIANS(PARAMETERS!$D$8-D536)/2)*SIN(RADIANS(PARAMETERS!$D$8-D536)/2))+(COS(RADIANS(D536))*COS(RADIANS(PARAMETERS!$D$8))*SIN(RADIANS(PARAMETERS!$D$9-C536)/2)*SIN(RADIANS(PARAMETERS!$D$9-C536)/2))))*2*3958.756</f>
        <v>825.3863657030787</v>
      </c>
      <c r="F536">
        <v>50.83812713623</v>
      </c>
      <c r="G536">
        <v>72.813423156737997</v>
      </c>
      <c r="H536">
        <v>108.74619293213</v>
      </c>
      <c r="I536">
        <v>139.70677185059</v>
      </c>
      <c r="J536">
        <v>171.40386962891</v>
      </c>
      <c r="K536" s="6">
        <f>IFERROR(EXP(TREND(LN($F$1:$J$1),LN(F536:J536),LN(Calculations!$B$3))),0)</f>
        <v>1.6007618475024339E-3</v>
      </c>
    </row>
    <row r="537" spans="1:11" x14ac:dyDescent="0.35">
      <c r="A537">
        <v>534</v>
      </c>
      <c r="B537" t="str">
        <f t="shared" si="8"/>
        <v>10-71.5</v>
      </c>
      <c r="C537">
        <v>-71.742787374513995</v>
      </c>
      <c r="D537">
        <v>9.8457990413313006</v>
      </c>
      <c r="E537">
        <f>ASIN(SQRT((SIN(RADIANS(PARAMETERS!$D$8-D537)/2)*SIN(RADIANS(PARAMETERS!$D$8-D537)/2))+(COS(RADIANS(D537))*COS(RADIANS(PARAMETERS!$D$8))*SIN(RADIANS(PARAMETERS!$D$9-C537)/2)*SIN(RADIANS(PARAMETERS!$D$9-C537)/2))))*2*3958.756</f>
        <v>841.59457631014777</v>
      </c>
      <c r="F537">
        <v>50.683212280272997</v>
      </c>
      <c r="G537">
        <v>72.871307373047003</v>
      </c>
      <c r="H537">
        <v>109.002784729</v>
      </c>
      <c r="I537">
        <v>140.14381408691</v>
      </c>
      <c r="J537">
        <v>172.09274291992</v>
      </c>
      <c r="K537" s="6">
        <f>IFERROR(EXP(TREND(LN($F$1:$J$1),LN(F537:J537),LN(Calculations!$B$3))),0)</f>
        <v>1.6153403549115136E-3</v>
      </c>
    </row>
    <row r="538" spans="1:11" x14ac:dyDescent="0.35">
      <c r="A538">
        <v>535</v>
      </c>
      <c r="B538" t="str">
        <f t="shared" si="8"/>
        <v>10-72</v>
      </c>
      <c r="C538">
        <v>-72.014108709414998</v>
      </c>
      <c r="D538">
        <v>9.8457990413313006</v>
      </c>
      <c r="E538">
        <f>ASIN(SQRT((SIN(RADIANS(PARAMETERS!$D$8-D538)/2)*SIN(RADIANS(PARAMETERS!$D$8-D538)/2))+(COS(RADIANS(D538))*COS(RADIANS(PARAMETERS!$D$8))*SIN(RADIANS(PARAMETERS!$D$9-C538)/2)*SIN(RADIANS(PARAMETERS!$D$9-C538)/2))))*2*3958.756</f>
        <v>857.88590407889831</v>
      </c>
      <c r="F538">
        <v>50.474056243896001</v>
      </c>
      <c r="G538">
        <v>72.90062713623</v>
      </c>
      <c r="H538">
        <v>109.15425109863</v>
      </c>
      <c r="I538">
        <v>140.46051025391</v>
      </c>
      <c r="J538">
        <v>172.76974487305</v>
      </c>
      <c r="K538" s="6">
        <f>IFERROR(EXP(TREND(LN($F$1:$J$1),LN(F538:J538),LN(Calculations!$B$3))),0)</f>
        <v>1.627873758171017E-3</v>
      </c>
    </row>
    <row r="539" spans="1:11" x14ac:dyDescent="0.35">
      <c r="A539">
        <v>536</v>
      </c>
      <c r="B539" t="str">
        <f t="shared" si="8"/>
        <v>10-72.5</v>
      </c>
      <c r="C539">
        <v>-72.285430044316001</v>
      </c>
      <c r="D539">
        <v>9.8457990413313006</v>
      </c>
      <c r="E539">
        <f>ASIN(SQRT((SIN(RADIANS(PARAMETERS!$D$8-D539)/2)*SIN(RADIANS(PARAMETERS!$D$8-D539)/2))+(COS(RADIANS(D539))*COS(RADIANS(PARAMETERS!$D$8))*SIN(RADIANS(PARAMETERS!$D$9-C539)/2)*SIN(RADIANS(PARAMETERS!$D$9-C539)/2))))*2*3958.756</f>
        <v>874.25568508037986</v>
      </c>
      <c r="F539">
        <v>50.244354248047003</v>
      </c>
      <c r="G539">
        <v>72.87020111084</v>
      </c>
      <c r="H539">
        <v>109.21338653564</v>
      </c>
      <c r="I539">
        <v>140.67570495605</v>
      </c>
      <c r="J539">
        <v>173.33515930176</v>
      </c>
      <c r="K539" s="6">
        <f>IFERROR(EXP(TREND(LN($F$1:$J$1),LN(F539:J539),LN(Calculations!$B$3))),0)</f>
        <v>1.6373511984341597E-3</v>
      </c>
    </row>
    <row r="540" spans="1:11" x14ac:dyDescent="0.35">
      <c r="A540">
        <v>537</v>
      </c>
      <c r="B540" t="str">
        <f t="shared" si="8"/>
        <v>10-72.5</v>
      </c>
      <c r="C540">
        <v>-72.556751379217005</v>
      </c>
      <c r="D540">
        <v>9.8457990413313006</v>
      </c>
      <c r="E540">
        <f>ASIN(SQRT((SIN(RADIANS(PARAMETERS!$D$8-D540)/2)*SIN(RADIANS(PARAMETERS!$D$8-D540)/2))+(COS(RADIANS(D540))*COS(RADIANS(PARAMETERS!$D$8))*SIN(RADIANS(PARAMETERS!$D$9-C540)/2)*SIN(RADIANS(PARAMETERS!$D$9-C540)/2))))*2*3958.756</f>
        <v>890.69957624672793</v>
      </c>
      <c r="F540">
        <v>49.986194610596002</v>
      </c>
      <c r="G540">
        <v>72.743576049805</v>
      </c>
      <c r="H540">
        <v>109.13116455078</v>
      </c>
      <c r="I540">
        <v>140.66455078125</v>
      </c>
      <c r="J540">
        <v>173.56466674805</v>
      </c>
      <c r="K540" s="6">
        <f>IFERROR(EXP(TREND(LN($F$1:$J$1),LN(F540:J540),LN(Calculations!$B$3))),0)</f>
        <v>1.6399823491771762E-3</v>
      </c>
    </row>
    <row r="541" spans="1:11" x14ac:dyDescent="0.35">
      <c r="A541">
        <v>538</v>
      </c>
      <c r="B541" t="str">
        <f t="shared" si="8"/>
        <v>10-73</v>
      </c>
      <c r="C541">
        <v>-72.828072714117994</v>
      </c>
      <c r="D541">
        <v>9.8457990413313006</v>
      </c>
      <c r="E541">
        <f>ASIN(SQRT((SIN(RADIANS(PARAMETERS!$D$8-D541)/2)*SIN(RADIANS(PARAMETERS!$D$8-D541)/2))+(COS(RADIANS(D541))*COS(RADIANS(PARAMETERS!$D$8))*SIN(RADIANS(PARAMETERS!$D$9-C541)/2)*SIN(RADIANS(PARAMETERS!$D$9-C541)/2))))*2*3958.756</f>
        <v>907.21353008142694</v>
      </c>
      <c r="F541">
        <v>49.69567489624</v>
      </c>
      <c r="G541">
        <v>72.510429382324006</v>
      </c>
      <c r="H541">
        <v>108.88219451904</v>
      </c>
      <c r="I541">
        <v>140.37701416016</v>
      </c>
      <c r="J541">
        <v>173.43804931641</v>
      </c>
      <c r="K541" s="6">
        <f>IFERROR(EXP(TREND(LN($F$1:$J$1),LN(F541:J541),LN(Calculations!$B$3))),0)</f>
        <v>1.6349253138468528E-3</v>
      </c>
    </row>
    <row r="542" spans="1:11" x14ac:dyDescent="0.35">
      <c r="A542">
        <v>539</v>
      </c>
      <c r="B542" t="str">
        <f t="shared" si="8"/>
        <v>10-73</v>
      </c>
      <c r="C542">
        <v>-73.099394049018997</v>
      </c>
      <c r="D542">
        <v>9.8457990413313006</v>
      </c>
      <c r="E542">
        <f>ASIN(SQRT((SIN(RADIANS(PARAMETERS!$D$8-D542)/2)*SIN(RADIANS(PARAMETERS!$D$8-D542)/2))+(COS(RADIANS(D542))*COS(RADIANS(PARAMETERS!$D$8))*SIN(RADIANS(PARAMETERS!$D$9-C542)/2)*SIN(RADIANS(PARAMETERS!$D$9-C542)/2))))*2*3958.756</f>
        <v>923.79377151663789</v>
      </c>
      <c r="F542">
        <v>49.339462280272997</v>
      </c>
      <c r="G542">
        <v>72.129119873047003</v>
      </c>
      <c r="H542">
        <v>108.3581237793</v>
      </c>
      <c r="I542">
        <v>139.71133422852</v>
      </c>
      <c r="J542">
        <v>172.92221069336</v>
      </c>
      <c r="K542" s="6">
        <f>IFERROR(EXP(TREND(LN($F$1:$J$1),LN(F542:J542),LN(Calculations!$B$3))),0)</f>
        <v>1.6200796731930837E-3</v>
      </c>
    </row>
    <row r="543" spans="1:11" x14ac:dyDescent="0.35">
      <c r="A543">
        <v>540</v>
      </c>
      <c r="B543" t="str">
        <f t="shared" si="8"/>
        <v>10-73.5</v>
      </c>
      <c r="C543">
        <v>-73.37071538392</v>
      </c>
      <c r="D543">
        <v>9.8457990413313006</v>
      </c>
      <c r="E543">
        <f>ASIN(SQRT((SIN(RADIANS(PARAMETERS!$D$8-D543)/2)*SIN(RADIANS(PARAMETERS!$D$8-D543)/2))+(COS(RADIANS(D543))*COS(RADIANS(PARAMETERS!$D$8))*SIN(RADIANS(PARAMETERS!$D$9-C543)/2)*SIN(RADIANS(PARAMETERS!$D$9-C543)/2))))*2*3958.756</f>
        <v>940.43677673514435</v>
      </c>
      <c r="F543">
        <v>49.040016174316001</v>
      </c>
      <c r="G543">
        <v>71.782768249512003</v>
      </c>
      <c r="H543">
        <v>107.84553527832</v>
      </c>
      <c r="I543">
        <v>138.99960327148</v>
      </c>
      <c r="J543">
        <v>172.33903503418</v>
      </c>
      <c r="K543" s="6">
        <f>IFERROR(EXP(TREND(LN($F$1:$J$1),LN(F543:J543),LN(Calculations!$B$3))),0)</f>
        <v>1.6041472801185347E-3</v>
      </c>
    </row>
    <row r="544" spans="1:11" x14ac:dyDescent="0.35">
      <c r="A544">
        <v>541</v>
      </c>
      <c r="B544" t="str">
        <f t="shared" si="8"/>
        <v>10-73.5</v>
      </c>
      <c r="C544">
        <v>-73.642036718821004</v>
      </c>
      <c r="D544">
        <v>9.8457990413313006</v>
      </c>
      <c r="E544">
        <f>ASIN(SQRT((SIN(RADIANS(PARAMETERS!$D$8-D544)/2)*SIN(RADIANS(PARAMETERS!$D$8-D544)/2))+(COS(RADIANS(D544))*COS(RADIANS(PARAMETERS!$D$8))*SIN(RADIANS(PARAMETERS!$D$9-C544)/2)*SIN(RADIANS(PARAMETERS!$D$9-C544)/2))))*2*3958.756</f>
        <v>957.13925378774445</v>
      </c>
      <c r="F544">
        <v>48.833644866942997</v>
      </c>
      <c r="G544">
        <v>71.515319824219006</v>
      </c>
      <c r="H544">
        <v>107.43775177002</v>
      </c>
      <c r="I544">
        <v>138.32913208008</v>
      </c>
      <c r="J544">
        <v>171.76968383789</v>
      </c>
      <c r="K544" s="6">
        <f>IFERROR(EXP(TREND(LN($F$1:$J$1),LN(F544:J544),LN(Calculations!$B$3))),0)</f>
        <v>1.5894002077081826E-3</v>
      </c>
    </row>
    <row r="545" spans="1:11" x14ac:dyDescent="0.35">
      <c r="A545">
        <v>542</v>
      </c>
      <c r="B545" t="str">
        <f t="shared" si="8"/>
        <v>10-74</v>
      </c>
      <c r="C545">
        <v>-73.913358053722007</v>
      </c>
      <c r="D545">
        <v>9.8457990413313006</v>
      </c>
      <c r="E545">
        <f>ASIN(SQRT((SIN(RADIANS(PARAMETERS!$D$8-D545)/2)*SIN(RADIANS(PARAMETERS!$D$8-D545)/2))+(COS(RADIANS(D545))*COS(RADIANS(PARAMETERS!$D$8))*SIN(RADIANS(PARAMETERS!$D$9-C545)/2)*SIN(RADIANS(PARAMETERS!$D$9-C545)/2))))*2*3958.756</f>
        <v>973.89812484990023</v>
      </c>
      <c r="F545">
        <v>48.817207336426002</v>
      </c>
      <c r="G545">
        <v>71.449195861815994</v>
      </c>
      <c r="H545">
        <v>107.34809875488</v>
      </c>
      <c r="I545">
        <v>137.97952270508</v>
      </c>
      <c r="J545">
        <v>171.45324707031</v>
      </c>
      <c r="K545" s="6">
        <f>IFERROR(EXP(TREND(LN($F$1:$J$1),LN(F545:J545),LN(Calculations!$B$3))),0)</f>
        <v>1.5822432216030641E-3</v>
      </c>
    </row>
    <row r="546" spans="1:11" x14ac:dyDescent="0.35">
      <c r="A546">
        <v>543</v>
      </c>
      <c r="B546" t="str">
        <f t="shared" si="8"/>
        <v>10-74</v>
      </c>
      <c r="C546">
        <v>-74.184679388622996</v>
      </c>
      <c r="D546">
        <v>9.8457990413313006</v>
      </c>
      <c r="E546">
        <f>ASIN(SQRT((SIN(RADIANS(PARAMETERS!$D$8-D546)/2)*SIN(RADIANS(PARAMETERS!$D$8-D546)/2))+(COS(RADIANS(D546))*COS(RADIANS(PARAMETERS!$D$8))*SIN(RADIANS(PARAMETERS!$D$9-C546)/2)*SIN(RADIANS(PARAMETERS!$D$9-C546)/2))))*2*3958.756</f>
        <v>990.71050997398947</v>
      </c>
      <c r="F546">
        <v>49.054660797118999</v>
      </c>
      <c r="G546">
        <v>71.684120178222997</v>
      </c>
      <c r="H546">
        <v>107.72676849365</v>
      </c>
      <c r="I546">
        <v>138.25653076172</v>
      </c>
      <c r="J546">
        <v>171.75540161133</v>
      </c>
      <c r="K546" s="6">
        <f>IFERROR(EXP(TREND(LN($F$1:$J$1),LN(F546:J546),LN(Calculations!$B$3))),0)</f>
        <v>1.5901239300266153E-3</v>
      </c>
    </row>
    <row r="547" spans="1:11" x14ac:dyDescent="0.35">
      <c r="A547">
        <v>544</v>
      </c>
      <c r="B547" t="str">
        <f t="shared" si="8"/>
        <v>10-74.5</v>
      </c>
      <c r="C547">
        <v>-74.456000723523999</v>
      </c>
      <c r="D547">
        <v>9.8457990413313006</v>
      </c>
      <c r="E547">
        <f>ASIN(SQRT((SIN(RADIANS(PARAMETERS!$D$8-D547)/2)*SIN(RADIANS(PARAMETERS!$D$8-D547)/2))+(COS(RADIANS(D547))*COS(RADIANS(PARAMETERS!$D$8))*SIN(RADIANS(PARAMETERS!$D$9-C547)/2)*SIN(RADIANS(PARAMETERS!$D$9-C547)/2))))*2*3958.756</f>
        <v>1007.5737122054152</v>
      </c>
      <c r="F547">
        <v>49.531032562256001</v>
      </c>
      <c r="G547">
        <v>72.19548034668</v>
      </c>
      <c r="H547">
        <v>108.50959014893</v>
      </c>
      <c r="I547">
        <v>139.06579589844</v>
      </c>
      <c r="J547">
        <v>172.6252746582</v>
      </c>
      <c r="K547" s="6">
        <f>IFERROR(EXP(TREND(LN($F$1:$J$1),LN(F547:J547),LN(Calculations!$B$3))),0)</f>
        <v>1.6113452399236154E-3</v>
      </c>
    </row>
    <row r="548" spans="1:11" x14ac:dyDescent="0.35">
      <c r="A548">
        <v>545</v>
      </c>
      <c r="B548" t="str">
        <f t="shared" si="8"/>
        <v>10-74.5</v>
      </c>
      <c r="C548">
        <v>-74.727322058425003</v>
      </c>
      <c r="D548">
        <v>9.8457990413313006</v>
      </c>
      <c r="E548">
        <f>ASIN(SQRT((SIN(RADIANS(PARAMETERS!$D$8-D548)/2)*SIN(RADIANS(PARAMETERS!$D$8-D548)/2))+(COS(RADIANS(D548))*COS(RADIANS(PARAMETERS!$D$8))*SIN(RADIANS(PARAMETERS!$D$9-C548)/2)*SIN(RADIANS(PARAMETERS!$D$9-C548)/2))))*2*3958.756</f>
        <v>1024.4852039420234</v>
      </c>
      <c r="F548">
        <v>50.17130279541</v>
      </c>
      <c r="G548">
        <v>72.89005279541</v>
      </c>
      <c r="H548">
        <v>109.52419281006</v>
      </c>
      <c r="I548">
        <v>140.24876403809</v>
      </c>
      <c r="J548">
        <v>173.92488098145</v>
      </c>
      <c r="K548" s="6">
        <f>IFERROR(EXP(TREND(LN($F$1:$J$1),LN(F548:J548),LN(Calculations!$B$3))),0)</f>
        <v>1.6421492943450569E-3</v>
      </c>
    </row>
    <row r="549" spans="1:11" x14ac:dyDescent="0.35">
      <c r="A549">
        <v>546</v>
      </c>
      <c r="B549" t="str">
        <f t="shared" si="8"/>
        <v>10-75</v>
      </c>
      <c r="C549">
        <v>-74.998643393324997</v>
      </c>
      <c r="D549">
        <v>9.8457990413313006</v>
      </c>
      <c r="E549">
        <f>ASIN(SQRT((SIN(RADIANS(PARAMETERS!$D$8-D549)/2)*SIN(RADIANS(PARAMETERS!$D$8-D549)/2))+(COS(RADIANS(D549))*COS(RADIANS(PARAMETERS!$D$8))*SIN(RADIANS(PARAMETERS!$D$9-C549)/2)*SIN(RADIANS(PARAMETERS!$D$9-C549)/2))))*2*3958.756</f>
        <v>1041.4426144267088</v>
      </c>
      <c r="F549">
        <v>50.923057556152003</v>
      </c>
      <c r="G549">
        <v>73.670295715332003</v>
      </c>
      <c r="H549">
        <v>110.62406921387</v>
      </c>
      <c r="I549">
        <v>141.60270690918</v>
      </c>
      <c r="J549">
        <v>175.34548950195</v>
      </c>
      <c r="K549" s="6">
        <f>IFERROR(EXP(TREND(LN($F$1:$J$1),LN(F549:J549),LN(Calculations!$B$3))),0)</f>
        <v>1.6767264142469747E-3</v>
      </c>
    </row>
    <row r="550" spans="1:11" x14ac:dyDescent="0.35">
      <c r="A550">
        <v>547</v>
      </c>
      <c r="B550" t="str">
        <f t="shared" si="8"/>
        <v>10-75.5</v>
      </c>
      <c r="C550">
        <v>-75.269964728226</v>
      </c>
      <c r="D550">
        <v>9.8457990413313006</v>
      </c>
      <c r="E550">
        <f>ASIN(SQRT((SIN(RADIANS(PARAMETERS!$D$8-D550)/2)*SIN(RADIANS(PARAMETERS!$D$8-D550)/2))+(COS(RADIANS(D550))*COS(RADIANS(PARAMETERS!$D$8))*SIN(RADIANS(PARAMETERS!$D$9-C550)/2)*SIN(RADIANS(PARAMETERS!$D$9-C550)/2))))*2*3958.756</f>
        <v>1058.4437182732095</v>
      </c>
      <c r="F550">
        <v>51.770523071288999</v>
      </c>
      <c r="G550">
        <v>74.500091552734006</v>
      </c>
      <c r="H550">
        <v>111.77546691895</v>
      </c>
      <c r="I550">
        <v>143.03958129883</v>
      </c>
      <c r="J550">
        <v>176.75384521484</v>
      </c>
      <c r="K550" s="6">
        <f>IFERROR(EXP(TREND(LN($F$1:$J$1),LN(F550:J550),LN(Calculations!$B$3))),0)</f>
        <v>1.7128770164284348E-3</v>
      </c>
    </row>
    <row r="551" spans="1:11" x14ac:dyDescent="0.35">
      <c r="A551">
        <v>548</v>
      </c>
      <c r="B551" t="str">
        <f t="shared" si="8"/>
        <v>10-75.5</v>
      </c>
      <c r="C551">
        <v>-75.541286063127004</v>
      </c>
      <c r="D551">
        <v>9.8457990413313006</v>
      </c>
      <c r="E551">
        <f>ASIN(SQRT((SIN(RADIANS(PARAMETERS!$D$8-D551)/2)*SIN(RADIANS(PARAMETERS!$D$8-D551)/2))+(COS(RADIANS(D551))*COS(RADIANS(PARAMETERS!$D$8))*SIN(RADIANS(PARAMETERS!$D$9-C551)/2)*SIN(RADIANS(PARAMETERS!$D$9-C551)/2))))*2*3958.756</f>
        <v>1075.4864249327493</v>
      </c>
      <c r="F551">
        <v>52.66820526123</v>
      </c>
      <c r="G551">
        <v>75.325553894042997</v>
      </c>
      <c r="H551">
        <v>112.88391876221</v>
      </c>
      <c r="I551">
        <v>144.40606689453</v>
      </c>
      <c r="J551">
        <v>178.01123046875</v>
      </c>
      <c r="K551" s="6">
        <f>IFERROR(EXP(TREND(LN($F$1:$J$1),LN(F551:J551),LN(Calculations!$B$3))),0)</f>
        <v>1.747091771479096E-3</v>
      </c>
    </row>
    <row r="552" spans="1:11" x14ac:dyDescent="0.35">
      <c r="A552">
        <v>549</v>
      </c>
      <c r="B552" t="str">
        <f t="shared" si="8"/>
        <v>10-76</v>
      </c>
      <c r="C552">
        <v>-75.812607398028007</v>
      </c>
      <c r="D552">
        <v>9.8457990413313006</v>
      </c>
      <c r="E552">
        <f>ASIN(SQRT((SIN(RADIANS(PARAMETERS!$D$8-D552)/2)*SIN(RADIANS(PARAMETERS!$D$8-D552)/2))+(COS(RADIANS(D552))*COS(RADIANS(PARAMETERS!$D$8))*SIN(RADIANS(PARAMETERS!$D$9-C552)/2)*SIN(RADIANS(PARAMETERS!$D$9-C552)/2))))*2*3958.756</f>
        <v>1092.5687690196228</v>
      </c>
      <c r="F552">
        <v>53.596046447753999</v>
      </c>
      <c r="G552">
        <v>76.185722351074006</v>
      </c>
      <c r="H552">
        <v>113.94834136963</v>
      </c>
      <c r="I552">
        <v>145.70062255859</v>
      </c>
      <c r="J552">
        <v>179.22290039063</v>
      </c>
      <c r="K552" s="6">
        <f>IFERROR(EXP(TREND(LN($F$1:$J$1),LN(F552:J552),LN(Calculations!$B$3))),0)</f>
        <v>1.7806691020540899E-3</v>
      </c>
    </row>
    <row r="553" spans="1:11" x14ac:dyDescent="0.35">
      <c r="A553">
        <v>550</v>
      </c>
      <c r="B553" t="str">
        <f t="shared" si="8"/>
        <v>10-76</v>
      </c>
      <c r="C553">
        <v>-76.083928732928996</v>
      </c>
      <c r="D553">
        <v>9.8457990413313006</v>
      </c>
      <c r="E553">
        <f>ASIN(SQRT((SIN(RADIANS(PARAMETERS!$D$8-D553)/2)*SIN(RADIANS(PARAMETERS!$D$8-D553)/2))+(COS(RADIANS(D553))*COS(RADIANS(PARAMETERS!$D$8))*SIN(RADIANS(PARAMETERS!$D$9-C553)/2)*SIN(RADIANS(PARAMETERS!$D$9-C553)/2))))*2*3958.756</f>
        <v>1109.6889014191704</v>
      </c>
      <c r="F553">
        <v>54.536449432372997</v>
      </c>
      <c r="G553">
        <v>77.061950683594006</v>
      </c>
      <c r="H553">
        <v>114.93238830566</v>
      </c>
      <c r="I553">
        <v>146.87379455566</v>
      </c>
      <c r="J553">
        <v>180.39582824707</v>
      </c>
      <c r="K553" s="6">
        <f>IFERROR(EXP(TREND(LN($F$1:$J$1),LN(F553:J553),LN(Calculations!$B$3))),0)</f>
        <v>1.8128272196962485E-3</v>
      </c>
    </row>
    <row r="554" spans="1:11" x14ac:dyDescent="0.35">
      <c r="A554">
        <v>551</v>
      </c>
      <c r="B554" t="str">
        <f t="shared" si="8"/>
        <v>10-76.5</v>
      </c>
      <c r="C554">
        <v>-76.355250067829999</v>
      </c>
      <c r="D554">
        <v>9.8457990413313006</v>
      </c>
      <c r="E554">
        <f>ASIN(SQRT((SIN(RADIANS(PARAMETERS!$D$8-D554)/2)*SIN(RADIANS(PARAMETERS!$D$8-D554)/2))+(COS(RADIANS(D554))*COS(RADIANS(PARAMETERS!$D$8))*SIN(RADIANS(PARAMETERS!$D$9-C554)/2)*SIN(RADIANS(PARAMETERS!$D$9-C554)/2))))*2*3958.756</f>
        <v>1126.845081109791</v>
      </c>
      <c r="F554">
        <v>55.483413696288999</v>
      </c>
      <c r="G554">
        <v>77.940017700195</v>
      </c>
      <c r="H554">
        <v>115.81819152832</v>
      </c>
      <c r="I554">
        <v>147.90995788574</v>
      </c>
      <c r="J554">
        <v>181.48724365234</v>
      </c>
      <c r="K554" s="6">
        <f>IFERROR(EXP(TREND(LN($F$1:$J$1),LN(F554:J554),LN(Calculations!$B$3))),0)</f>
        <v>1.8427263638055962E-3</v>
      </c>
    </row>
    <row r="555" spans="1:11" x14ac:dyDescent="0.35">
      <c r="A555">
        <v>552</v>
      </c>
      <c r="B555" t="str">
        <f t="shared" si="8"/>
        <v>10-76.5</v>
      </c>
      <c r="C555">
        <v>-76.626571402731003</v>
      </c>
      <c r="D555">
        <v>9.8457990413313006</v>
      </c>
      <c r="E555">
        <f>ASIN(SQRT((SIN(RADIANS(PARAMETERS!$D$8-D555)/2)*SIN(RADIANS(PARAMETERS!$D$8-D555)/2))+(COS(RADIANS(D555))*COS(RADIANS(PARAMETERS!$D$8))*SIN(RADIANS(PARAMETERS!$D$9-C555)/2)*SIN(RADIANS(PARAMETERS!$D$9-C555)/2))))*2*3958.756</f>
        <v>1144.0356676365088</v>
      </c>
      <c r="F555">
        <v>56.491622924805</v>
      </c>
      <c r="G555">
        <v>78.882461547852003</v>
      </c>
      <c r="H555">
        <v>116.73428344727</v>
      </c>
      <c r="I555">
        <v>148.94491577148</v>
      </c>
      <c r="J555">
        <v>182.55226135254</v>
      </c>
      <c r="K555" s="6">
        <f>IFERROR(EXP(TREND(LN($F$1:$J$1),LN(F555:J555),LN(Calculations!$B$3))),0)</f>
        <v>1.8736575518103682E-3</v>
      </c>
    </row>
    <row r="556" spans="1:11" x14ac:dyDescent="0.35">
      <c r="A556">
        <v>553</v>
      </c>
      <c r="B556" t="str">
        <f t="shared" si="8"/>
        <v>10-77</v>
      </c>
      <c r="C556">
        <v>-76.897892737632006</v>
      </c>
      <c r="D556">
        <v>9.8457990413313006</v>
      </c>
      <c r="E556">
        <f>ASIN(SQRT((SIN(RADIANS(PARAMETERS!$D$8-D556)/2)*SIN(RADIANS(PARAMETERS!$D$8-D556)/2))+(COS(RADIANS(D556))*COS(RADIANS(PARAMETERS!$D$8))*SIN(RADIANS(PARAMETERS!$D$9-C556)/2)*SIN(RADIANS(PARAMETERS!$D$9-C556)/2))))*2*3958.756</f>
        <v>1161.2591141793819</v>
      </c>
      <c r="F556">
        <v>57.578151702881001</v>
      </c>
      <c r="G556">
        <v>79.917129516602003</v>
      </c>
      <c r="H556">
        <v>117.72229766846</v>
      </c>
      <c r="I556">
        <v>150.03791809082</v>
      </c>
      <c r="J556">
        <v>183.65496826172</v>
      </c>
      <c r="K556" s="6">
        <f>IFERROR(EXP(TREND(LN($F$1:$J$1),LN(F556:J556),LN(Calculations!$B$3))),0)</f>
        <v>1.9075431408937672E-3</v>
      </c>
    </row>
    <row r="557" spans="1:11" x14ac:dyDescent="0.35">
      <c r="A557">
        <v>554</v>
      </c>
      <c r="B557" t="str">
        <f t="shared" si="8"/>
        <v>10-77</v>
      </c>
      <c r="C557">
        <v>-77.169214072532995</v>
      </c>
      <c r="D557">
        <v>9.8457990413313006</v>
      </c>
      <c r="E557">
        <f>ASIN(SQRT((SIN(RADIANS(PARAMETERS!$D$8-D557)/2)*SIN(RADIANS(PARAMETERS!$D$8-D557)/2))+(COS(RADIANS(D557))*COS(RADIANS(PARAMETERS!$D$8))*SIN(RADIANS(PARAMETERS!$D$9-C557)/2)*SIN(RADIANS(PARAMETERS!$D$9-C557)/2))))*2*3958.756</f>
        <v>1178.5139611652471</v>
      </c>
      <c r="F557">
        <v>58.737735748291001</v>
      </c>
      <c r="G557">
        <v>81.032180786132997</v>
      </c>
      <c r="H557">
        <v>118.76166534424</v>
      </c>
      <c r="I557">
        <v>151.16804504395</v>
      </c>
      <c r="J557">
        <v>184.77424621582</v>
      </c>
      <c r="K557" s="6">
        <f>IFERROR(EXP(TREND(LN($F$1:$J$1),LN(F557:J557),LN(Calculations!$B$3))),0)</f>
        <v>1.9439408746886361E-3</v>
      </c>
    </row>
    <row r="558" spans="1:11" x14ac:dyDescent="0.35">
      <c r="A558">
        <v>555</v>
      </c>
      <c r="B558" t="str">
        <f t="shared" si="8"/>
        <v>10-77.5</v>
      </c>
      <c r="C558">
        <v>-77.440535407433998</v>
      </c>
      <c r="D558">
        <v>9.8457990413313006</v>
      </c>
      <c r="E558">
        <f>ASIN(SQRT((SIN(RADIANS(PARAMETERS!$D$8-D558)/2)*SIN(RADIANS(PARAMETERS!$D$8-D558)/2))+(COS(RADIANS(D558))*COS(RADIANS(PARAMETERS!$D$8))*SIN(RADIANS(PARAMETERS!$D$9-C558)/2)*SIN(RADIANS(PARAMETERS!$D$9-C558)/2))))*2*3958.756</f>
        <v>1195.798830376021</v>
      </c>
      <c r="F558">
        <v>59.905250549316001</v>
      </c>
      <c r="G558">
        <v>82.131126403809006</v>
      </c>
      <c r="H558">
        <v>119.67126464844</v>
      </c>
      <c r="I558">
        <v>152.09115600586</v>
      </c>
      <c r="J558">
        <v>185.6859588623</v>
      </c>
      <c r="K558" s="6">
        <f>IFERROR(EXP(TREND(LN($F$1:$J$1),LN(F558:J558),LN(Calculations!$B$3))),0)</f>
        <v>1.9758012117540402E-3</v>
      </c>
    </row>
    <row r="559" spans="1:11" x14ac:dyDescent="0.35">
      <c r="A559">
        <v>556</v>
      </c>
      <c r="B559" t="str">
        <f t="shared" si="8"/>
        <v>10-77.5</v>
      </c>
      <c r="C559">
        <v>-77.711856742335002</v>
      </c>
      <c r="D559">
        <v>9.8457990413313006</v>
      </c>
      <c r="E559">
        <f>ASIN(SQRT((SIN(RADIANS(PARAMETERS!$D$8-D559)/2)*SIN(RADIANS(PARAMETERS!$D$8-D559)/2))+(COS(RADIANS(D559))*COS(RADIANS(PARAMETERS!$D$8))*SIN(RADIANS(PARAMETERS!$D$9-C559)/2)*SIN(RADIANS(PARAMETERS!$D$9-C559)/2))))*2*3958.756</f>
        <v>1213.1124195110401</v>
      </c>
      <c r="F559">
        <v>61.005821228027003</v>
      </c>
      <c r="G559">
        <v>83.133331298827997</v>
      </c>
      <c r="H559">
        <v>120.36616516113</v>
      </c>
      <c r="I559">
        <v>152.72555541992</v>
      </c>
      <c r="J559">
        <v>186.29360961914</v>
      </c>
      <c r="K559" s="6">
        <f>IFERROR(EXP(TREND(LN($F$1:$J$1),LN(F559:J559),LN(Calculations!$B$3))),0)</f>
        <v>1.999741173172964E-3</v>
      </c>
    </row>
    <row r="560" spans="1:11" x14ac:dyDescent="0.35">
      <c r="A560">
        <v>557</v>
      </c>
      <c r="B560" t="str">
        <f t="shared" si="8"/>
        <v>10-78</v>
      </c>
      <c r="C560">
        <v>-77.983178077236005</v>
      </c>
      <c r="D560">
        <v>9.8457990413313006</v>
      </c>
      <c r="E560">
        <f>ASIN(SQRT((SIN(RADIANS(PARAMETERS!$D$8-D560)/2)*SIN(RADIANS(PARAMETERS!$D$8-D560)/2))+(COS(RADIANS(D560))*COS(RADIANS(PARAMETERS!$D$8))*SIN(RADIANS(PARAMETERS!$D$9-C560)/2)*SIN(RADIANS(PARAMETERS!$D$9-C560)/2))))*2*3958.756</f>
        <v>1230.4534971648377</v>
      </c>
      <c r="F560">
        <v>62.001815795897997</v>
      </c>
      <c r="G560">
        <v>84.008094787597997</v>
      </c>
      <c r="H560">
        <v>120.84115600586</v>
      </c>
      <c r="I560">
        <v>153.0711517334</v>
      </c>
      <c r="J560">
        <v>186.57180786133</v>
      </c>
      <c r="K560" s="6">
        <f>IFERROR(EXP(TREND(LN($F$1:$J$1),LN(F560:J560),LN(Calculations!$B$3))),0)</f>
        <v>2.0148243826164165E-3</v>
      </c>
    </row>
    <row r="561" spans="1:11" x14ac:dyDescent="0.35">
      <c r="A561">
        <v>558</v>
      </c>
      <c r="B561" t="str">
        <f t="shared" si="8"/>
        <v>10-78.5</v>
      </c>
      <c r="C561">
        <v>-78.254499412136994</v>
      </c>
      <c r="D561">
        <v>9.8457990413313006</v>
      </c>
      <c r="E561">
        <f>ASIN(SQRT((SIN(RADIANS(PARAMETERS!$D$8-D561)/2)*SIN(RADIANS(PARAMETERS!$D$8-D561)/2))+(COS(RADIANS(D561))*COS(RADIANS(PARAMETERS!$D$8))*SIN(RADIANS(PARAMETERS!$D$9-C561)/2)*SIN(RADIANS(PARAMETERS!$D$9-C561)/2))))*2*3958.756</f>
        <v>1247.8208981852397</v>
      </c>
      <c r="F561">
        <v>62.977104187012003</v>
      </c>
      <c r="G561">
        <v>84.854309082030994</v>
      </c>
      <c r="H561">
        <v>121.26527404785</v>
      </c>
      <c r="I561">
        <v>153.27824401855</v>
      </c>
      <c r="J561">
        <v>186.62870788574</v>
      </c>
      <c r="K561" s="6">
        <f>IFERROR(EXP(TREND(LN($F$1:$J$1),LN(F561:J561),LN(Calculations!$B$3))),0)</f>
        <v>2.0257342434077952E-3</v>
      </c>
    </row>
    <row r="562" spans="1:11" x14ac:dyDescent="0.35">
      <c r="A562">
        <v>559</v>
      </c>
      <c r="B562" t="str">
        <f t="shared" si="8"/>
        <v>10-78.5</v>
      </c>
      <c r="C562">
        <v>-78.525820747037997</v>
      </c>
      <c r="D562">
        <v>9.8457990413313006</v>
      </c>
      <c r="E562">
        <f>ASIN(SQRT((SIN(RADIANS(PARAMETERS!$D$8-D562)/2)*SIN(RADIANS(PARAMETERS!$D$8-D562)/2))+(COS(RADIANS(D562))*COS(RADIANS(PARAMETERS!$D$8))*SIN(RADIANS(PARAMETERS!$D$9-C562)/2)*SIN(RADIANS(PARAMETERS!$D$9-C562)/2))))*2*3958.756</f>
        <v>1265.2135193798715</v>
      </c>
      <c r="F562">
        <v>63.936050415038999</v>
      </c>
      <c r="G562">
        <v>85.675590515137003</v>
      </c>
      <c r="H562">
        <v>121.67479705811</v>
      </c>
      <c r="I562">
        <v>153.41558837891</v>
      </c>
      <c r="J562">
        <v>186.56117248535</v>
      </c>
      <c r="K562" s="6">
        <f>IFERROR(EXP(TREND(LN($F$1:$J$1),LN(F562:J562),LN(Calculations!$B$3))),0)</f>
        <v>2.0345223173994171E-3</v>
      </c>
    </row>
    <row r="563" spans="1:11" x14ac:dyDescent="0.35">
      <c r="A563">
        <v>560</v>
      </c>
      <c r="B563" t="str">
        <f t="shared" si="8"/>
        <v>10-79</v>
      </c>
      <c r="C563">
        <v>-78.797142081939</v>
      </c>
      <c r="D563">
        <v>9.8457990413313006</v>
      </c>
      <c r="E563">
        <f>ASIN(SQRT((SIN(RADIANS(PARAMETERS!$D$8-D563)/2)*SIN(RADIANS(PARAMETERS!$D$8-D563)/2))+(COS(RADIANS(D563))*COS(RADIANS(PARAMETERS!$D$8))*SIN(RADIANS(PARAMETERS!$D$9-C563)/2)*SIN(RADIANS(PARAMETERS!$D$9-C563)/2))))*2*3958.756</f>
        <v>1282.6303155420294</v>
      </c>
      <c r="F563">
        <v>64.912979125977003</v>
      </c>
      <c r="G563">
        <v>86.511245727539006</v>
      </c>
      <c r="H563">
        <v>122.15027618408</v>
      </c>
      <c r="I563">
        <v>153.62145996094</v>
      </c>
      <c r="J563">
        <v>186.56509399414</v>
      </c>
      <c r="K563" s="6">
        <f>IFERROR(EXP(TREND(LN($F$1:$J$1),LN(F563:J563),LN(Calculations!$B$3))),0)</f>
        <v>2.046007135515563E-3</v>
      </c>
    </row>
    <row r="564" spans="1:11" x14ac:dyDescent="0.35">
      <c r="A564">
        <v>561</v>
      </c>
      <c r="B564" t="str">
        <f t="shared" si="8"/>
        <v>10-79</v>
      </c>
      <c r="C564">
        <v>-79.068463416840004</v>
      </c>
      <c r="D564">
        <v>9.8457990413313006</v>
      </c>
      <c r="E564">
        <f>ASIN(SQRT((SIN(RADIANS(PARAMETERS!$D$8-D564)/2)*SIN(RADIANS(PARAMETERS!$D$8-D564)/2))+(COS(RADIANS(D564))*COS(RADIANS(PARAMETERS!$D$8))*SIN(RADIANS(PARAMETERS!$D$9-C564)/2)*SIN(RADIANS(PARAMETERS!$D$9-C564)/2))))*2*3958.756</f>
        <v>1300.070295769516</v>
      </c>
      <c r="F564">
        <v>65.942024230957003</v>
      </c>
      <c r="G564">
        <v>87.430534362792997</v>
      </c>
      <c r="H564">
        <v>122.78955841064</v>
      </c>
      <c r="I564">
        <v>154.04946899414</v>
      </c>
      <c r="J564">
        <v>186.83737182617</v>
      </c>
      <c r="K564" s="6">
        <f>IFERROR(EXP(TREND(LN($F$1:$J$1),LN(F564:J564),LN(Calculations!$B$3))),0)</f>
        <v>2.0659596351490102E-3</v>
      </c>
    </row>
    <row r="565" spans="1:11" x14ac:dyDescent="0.35">
      <c r="A565">
        <v>562</v>
      </c>
      <c r="B565" t="str">
        <f t="shared" si="8"/>
        <v>10-79.5</v>
      </c>
      <c r="C565">
        <v>-79.339784751741007</v>
      </c>
      <c r="D565">
        <v>9.8457990413313006</v>
      </c>
      <c r="E565">
        <f>ASIN(SQRT((SIN(RADIANS(PARAMETERS!$D$8-D565)/2)*SIN(RADIANS(PARAMETERS!$D$8-D565)/2))+(COS(RADIANS(D565))*COS(RADIANS(PARAMETERS!$D$8))*SIN(RADIANS(PARAMETERS!$D$9-C565)/2)*SIN(RADIANS(PARAMETERS!$D$9-C565)/2))))*2*3958.756</f>
        <v>1317.5325200523619</v>
      </c>
      <c r="F565">
        <v>66.908187866210994</v>
      </c>
      <c r="G565">
        <v>88.311264038085994</v>
      </c>
      <c r="H565">
        <v>123.44160461426</v>
      </c>
      <c r="I565">
        <v>154.52919006348</v>
      </c>
      <c r="J565">
        <v>187.18743896484</v>
      </c>
      <c r="K565" s="6">
        <f>IFERROR(EXP(TREND(LN($F$1:$J$1),LN(F565:J565),LN(Calculations!$B$3))),0)</f>
        <v>2.0880796363817893E-3</v>
      </c>
    </row>
    <row r="566" spans="1:11" x14ac:dyDescent="0.35">
      <c r="A566">
        <v>563</v>
      </c>
      <c r="B566" t="str">
        <f t="shared" si="8"/>
        <v>10-79.5</v>
      </c>
      <c r="C566">
        <v>-79.611106086641996</v>
      </c>
      <c r="D566">
        <v>9.8457990413313006</v>
      </c>
      <c r="E566">
        <f>ASIN(SQRT((SIN(RADIANS(PARAMETERS!$D$8-D566)/2)*SIN(RADIANS(PARAMETERS!$D$8-D566)/2))+(COS(RADIANS(D566))*COS(RADIANS(PARAMETERS!$D$8))*SIN(RADIANS(PARAMETERS!$D$9-C566)/2)*SIN(RADIANS(PARAMETERS!$D$9-C566)/2))))*2*3958.756</f>
        <v>1335.0160961075401</v>
      </c>
      <c r="F566">
        <v>67.766242980957003</v>
      </c>
      <c r="G566">
        <v>89.106674194335994</v>
      </c>
      <c r="H566">
        <v>124.05286407471</v>
      </c>
      <c r="I566">
        <v>154.99829101563</v>
      </c>
      <c r="J566">
        <v>187.53527832031</v>
      </c>
      <c r="K566" s="6">
        <f>IFERROR(EXP(TREND(LN($F$1:$J$1),LN(F566:J566),LN(Calculations!$B$3))),0)</f>
        <v>2.1097499005855204E-3</v>
      </c>
    </row>
    <row r="567" spans="1:11" x14ac:dyDescent="0.35">
      <c r="A567">
        <v>564</v>
      </c>
      <c r="B567" t="str">
        <f t="shared" si="8"/>
        <v>10-80</v>
      </c>
      <c r="C567">
        <v>-79.882427421542999</v>
      </c>
      <c r="D567">
        <v>9.8457990413313006</v>
      </c>
      <c r="E567">
        <f>ASIN(SQRT((SIN(RADIANS(PARAMETERS!$D$8-D567)/2)*SIN(RADIANS(PARAMETERS!$D$8-D567)/2))+(COS(RADIANS(D567))*COS(RADIANS(PARAMETERS!$D$8))*SIN(RADIANS(PARAMETERS!$D$9-C567)/2)*SIN(RADIANS(PARAMETERS!$D$9-C567)/2))))*2*3958.756</f>
        <v>1352.5201764406895</v>
      </c>
      <c r="F567">
        <v>68.544082641602003</v>
      </c>
      <c r="G567">
        <v>89.848602294922003</v>
      </c>
      <c r="H567">
        <v>124.67127227783</v>
      </c>
      <c r="I567">
        <v>155.51045227051</v>
      </c>
      <c r="J567">
        <v>187.93081665039</v>
      </c>
      <c r="K567" s="6">
        <f>IFERROR(EXP(TREND(LN($F$1:$J$1),LN(F567:J567),LN(Calculations!$B$3))),0)</f>
        <v>2.1328742452217547E-3</v>
      </c>
    </row>
    <row r="568" spans="1:11" x14ac:dyDescent="0.35">
      <c r="A568">
        <v>565</v>
      </c>
      <c r="B568" t="str">
        <f t="shared" si="8"/>
        <v>10-80</v>
      </c>
      <c r="C568">
        <v>-80.153748756444003</v>
      </c>
      <c r="D568">
        <v>9.8457990413313006</v>
      </c>
      <c r="E568">
        <f>ASIN(SQRT((SIN(RADIANS(PARAMETERS!$D$8-D568)/2)*SIN(RADIANS(PARAMETERS!$D$8-D568)/2))+(COS(RADIANS(D568))*COS(RADIANS(PARAMETERS!$D$8))*SIN(RADIANS(PARAMETERS!$D$9-C568)/2)*SIN(RADIANS(PARAMETERS!$D$9-C568)/2))))*2*3958.756</f>
        <v>1370.0439556166361</v>
      </c>
      <c r="F568">
        <v>69.146583557129006</v>
      </c>
      <c r="G568">
        <v>90.448173522949006</v>
      </c>
      <c r="H568">
        <v>125.20355987549</v>
      </c>
      <c r="I568">
        <v>155.97193908691</v>
      </c>
      <c r="J568">
        <v>188.30661010742</v>
      </c>
      <c r="K568" s="6">
        <f>IFERROR(EXP(TREND(LN($F$1:$J$1),LN(F568:J568),LN(Calculations!$B$3))),0)</f>
        <v>2.1536624579536604E-3</v>
      </c>
    </row>
    <row r="569" spans="1:11" x14ac:dyDescent="0.35">
      <c r="A569">
        <v>566</v>
      </c>
      <c r="B569" t="str">
        <f t="shared" si="8"/>
        <v>10-80.5</v>
      </c>
      <c r="C569">
        <v>-80.425070091345006</v>
      </c>
      <c r="D569">
        <v>9.8457990413313006</v>
      </c>
      <c r="E569">
        <f>ASIN(SQRT((SIN(RADIANS(PARAMETERS!$D$8-D569)/2)*SIN(RADIANS(PARAMETERS!$D$8-D569)/2))+(COS(RADIANS(D569))*COS(RADIANS(PARAMETERS!$D$8))*SIN(RADIANS(PARAMETERS!$D$9-C569)/2)*SIN(RADIANS(PARAMETERS!$D$9-C569)/2))))*2*3958.756</f>
        <v>1387.5866677220993</v>
      </c>
      <c r="F569">
        <v>69.510559082030994</v>
      </c>
      <c r="G569">
        <v>90.841819763184006</v>
      </c>
      <c r="H569">
        <v>125.5729675293</v>
      </c>
      <c r="I569">
        <v>156.28779602051</v>
      </c>
      <c r="J569">
        <v>188.56854248047</v>
      </c>
      <c r="K569" s="6">
        <f>IFERROR(EXP(TREND(LN($F$1:$J$1),LN(F569:J569),LN(Calculations!$B$3))),0)</f>
        <v>2.1681218826103848E-3</v>
      </c>
    </row>
    <row r="570" spans="1:11" x14ac:dyDescent="0.35">
      <c r="A570">
        <v>567</v>
      </c>
      <c r="B570" t="str">
        <f t="shared" si="8"/>
        <v>10-80.5</v>
      </c>
      <c r="C570">
        <v>-80.696391426245995</v>
      </c>
      <c r="D570">
        <v>9.8457990413313006</v>
      </c>
      <c r="E570">
        <f>ASIN(SQRT((SIN(RADIANS(PARAMETERS!$D$8-D570)/2)*SIN(RADIANS(PARAMETERS!$D$8-D570)/2))+(COS(RADIANS(D570))*COS(RADIANS(PARAMETERS!$D$8))*SIN(RADIANS(PARAMETERS!$D$9-C570)/2)*SIN(RADIANS(PARAMETERS!$D$9-C570)/2))))*2*3958.756</f>
        <v>1405.1475840053993</v>
      </c>
      <c r="F570">
        <v>69.612930297852003</v>
      </c>
      <c r="G570">
        <v>91.005256652832003</v>
      </c>
      <c r="H570">
        <v>125.73916625977</v>
      </c>
      <c r="I570">
        <v>156.39715576172</v>
      </c>
      <c r="J570">
        <v>188.64239501953</v>
      </c>
      <c r="K570" s="6">
        <f>IFERROR(EXP(TREND(LN($F$1:$J$1),LN(F570:J570),LN(Calculations!$B$3))),0)</f>
        <v>2.1736303905816831E-3</v>
      </c>
    </row>
    <row r="571" spans="1:11" x14ac:dyDescent="0.35">
      <c r="A571">
        <v>568</v>
      </c>
      <c r="B571" t="str">
        <f t="shared" si="8"/>
        <v>10-81</v>
      </c>
      <c r="C571">
        <v>-80.967712761146998</v>
      </c>
      <c r="D571">
        <v>9.8457990413313006</v>
      </c>
      <c r="E571">
        <f>ASIN(SQRT((SIN(RADIANS(PARAMETERS!$D$8-D571)/2)*SIN(RADIANS(PARAMETERS!$D$8-D571)/2))+(COS(RADIANS(D571))*COS(RADIANS(PARAMETERS!$D$8))*SIN(RADIANS(PARAMETERS!$D$9-C571)/2)*SIN(RADIANS(PARAMETERS!$D$9-C571)/2))))*2*3958.756</f>
        <v>1422.726010679314</v>
      </c>
      <c r="F571">
        <v>69.370338439940994</v>
      </c>
      <c r="G571">
        <v>90.827514648437997</v>
      </c>
      <c r="H571">
        <v>125.57203674316</v>
      </c>
      <c r="I571">
        <v>156.15428161621</v>
      </c>
      <c r="J571">
        <v>188.41110229492</v>
      </c>
      <c r="K571" s="6">
        <f>IFERROR(EXP(TREND(LN($F$1:$J$1),LN(F571:J571),LN(Calculations!$B$3))),0)</f>
        <v>2.1644224578952621E-3</v>
      </c>
    </row>
    <row r="572" spans="1:11" x14ac:dyDescent="0.35">
      <c r="A572">
        <v>569</v>
      </c>
      <c r="B572" t="str">
        <f t="shared" si="8"/>
        <v>10-81</v>
      </c>
      <c r="C572">
        <v>-81.239034096048002</v>
      </c>
      <c r="D572">
        <v>9.8457990413313006</v>
      </c>
      <c r="E572">
        <f>ASIN(SQRT((SIN(RADIANS(PARAMETERS!$D$8-D572)/2)*SIN(RADIANS(PARAMETERS!$D$8-D572)/2))+(COS(RADIANS(D572))*COS(RADIANS(PARAMETERS!$D$8))*SIN(RADIANS(PARAMETERS!$D$9-C572)/2)*SIN(RADIANS(PARAMETERS!$D$9-C572)/2))))*2*3958.756</f>
        <v>1440.3212868743976</v>
      </c>
      <c r="F572">
        <v>68.828834533690994</v>
      </c>
      <c r="G572">
        <v>90.354431152344006</v>
      </c>
      <c r="H572">
        <v>125.10975646973</v>
      </c>
      <c r="I572">
        <v>155.60884094238</v>
      </c>
      <c r="J572">
        <v>187.9229888916</v>
      </c>
      <c r="K572" s="6">
        <f>IFERROR(EXP(TREND(LN($F$1:$J$1),LN(F572:J572),LN(Calculations!$B$3))),0)</f>
        <v>2.1427803336089932E-3</v>
      </c>
    </row>
    <row r="573" spans="1:11" x14ac:dyDescent="0.35">
      <c r="A573">
        <v>570</v>
      </c>
      <c r="B573" t="str">
        <f t="shared" si="8"/>
        <v>10-81.5</v>
      </c>
      <c r="C573">
        <v>-81.510355430949005</v>
      </c>
      <c r="D573">
        <v>9.8457990413313006</v>
      </c>
      <c r="E573">
        <f>ASIN(SQRT((SIN(RADIANS(PARAMETERS!$D$8-D573)/2)*SIN(RADIANS(PARAMETERS!$D$8-D573)/2))+(COS(RADIANS(D573))*COS(RADIANS(PARAMETERS!$D$8))*SIN(RADIANS(PARAMETERS!$D$9-C573)/2)*SIN(RADIANS(PARAMETERS!$D$9-C573)/2))))*2*3958.756</f>
        <v>1457.9327827311813</v>
      </c>
      <c r="F573">
        <v>68.071914672852003</v>
      </c>
      <c r="G573">
        <v>89.659812927245994</v>
      </c>
      <c r="H573">
        <v>124.4391708374</v>
      </c>
      <c r="I573">
        <v>154.86682128906</v>
      </c>
      <c r="J573">
        <v>187.25944519043</v>
      </c>
      <c r="K573" s="6">
        <f>IFERROR(EXP(TREND(LN($F$1:$J$1),LN(F573:J573),LN(Calculations!$B$3))),0)</f>
        <v>2.1130753309161238E-3</v>
      </c>
    </row>
    <row r="574" spans="1:11" x14ac:dyDescent="0.35">
      <c r="A574">
        <v>571</v>
      </c>
      <c r="B574" t="str">
        <f t="shared" si="8"/>
        <v>10-82</v>
      </c>
      <c r="C574">
        <v>-81.781676765849994</v>
      </c>
      <c r="D574">
        <v>9.8457990413313006</v>
      </c>
      <c r="E574">
        <f>ASIN(SQRT((SIN(RADIANS(PARAMETERS!$D$8-D574)/2)*SIN(RADIANS(PARAMETERS!$D$8-D574)/2))+(COS(RADIANS(D574))*COS(RADIANS(PARAMETERS!$D$8))*SIN(RADIANS(PARAMETERS!$D$9-C574)/2)*SIN(RADIANS(PARAMETERS!$D$9-C574)/2))))*2*3958.756</f>
        <v>1475.5598976206411</v>
      </c>
      <c r="F574">
        <v>67.059295654297003</v>
      </c>
      <c r="G574">
        <v>88.656341552734006</v>
      </c>
      <c r="H574">
        <v>123.36856842041</v>
      </c>
      <c r="I574">
        <v>153.74743652344</v>
      </c>
      <c r="J574">
        <v>186.19984436035</v>
      </c>
      <c r="K574" s="6">
        <f>IFERROR(EXP(TREND(LN($F$1:$J$1),LN(F574:J574),LN(Calculations!$B$3))),0)</f>
        <v>2.0683162954840536E-3</v>
      </c>
    </row>
    <row r="575" spans="1:11" x14ac:dyDescent="0.35">
      <c r="A575">
        <v>572</v>
      </c>
      <c r="B575" t="str">
        <f t="shared" si="8"/>
        <v>10-82</v>
      </c>
      <c r="C575">
        <v>-82.052998100750997</v>
      </c>
      <c r="D575">
        <v>9.8457990413313006</v>
      </c>
      <c r="E575">
        <f>ASIN(SQRT((SIN(RADIANS(PARAMETERS!$D$8-D575)/2)*SIN(RADIANS(PARAMETERS!$D$8-D575)/2))+(COS(RADIANS(D575))*COS(RADIANS(PARAMETERS!$D$8))*SIN(RADIANS(PARAMETERS!$D$9-C575)/2)*SIN(RADIANS(PARAMETERS!$D$9-C575)/2))))*2*3958.756</f>
        <v>1493.2020584832062</v>
      </c>
      <c r="F575">
        <v>65.828826904297003</v>
      </c>
      <c r="G575">
        <v>87.36890411377</v>
      </c>
      <c r="H575">
        <v>121.85850524902</v>
      </c>
      <c r="I575">
        <v>152.15155029297</v>
      </c>
      <c r="J575">
        <v>184.61512756348</v>
      </c>
      <c r="K575" s="6">
        <f>IFERROR(EXP(TREND(LN($F$1:$J$1),LN(F575:J575),LN(Calculations!$B$3))),0)</f>
        <v>2.006689915144974E-3</v>
      </c>
    </row>
    <row r="576" spans="1:11" x14ac:dyDescent="0.35">
      <c r="A576">
        <v>573</v>
      </c>
      <c r="B576" t="str">
        <f t="shared" si="8"/>
        <v>10-82.5</v>
      </c>
      <c r="C576">
        <v>-82.324319435652001</v>
      </c>
      <c r="D576">
        <v>9.8457990413313006</v>
      </c>
      <c r="E576">
        <f>ASIN(SQRT((SIN(RADIANS(PARAMETERS!$D$8-D576)/2)*SIN(RADIANS(PARAMETERS!$D$8-D576)/2))+(COS(RADIANS(D576))*COS(RADIANS(PARAMETERS!$D$8))*SIN(RADIANS(PARAMETERS!$D$9-C576)/2)*SIN(RADIANS(PARAMETERS!$D$9-C576)/2))))*2*3958.756</f>
        <v>1510.8587182774036</v>
      </c>
      <c r="F576">
        <v>64.42699432373</v>
      </c>
      <c r="G576">
        <v>85.86009979248</v>
      </c>
      <c r="H576">
        <v>119.95802307129</v>
      </c>
      <c r="I576">
        <v>150.06063842773</v>
      </c>
      <c r="J576">
        <v>182.47462463379</v>
      </c>
      <c r="K576" s="6">
        <f>IFERROR(EXP(TREND(LN($F$1:$J$1),LN(F576:J576),LN(Calculations!$B$3))),0)</f>
        <v>1.9299738649179877E-3</v>
      </c>
    </row>
    <row r="577" spans="1:11" x14ac:dyDescent="0.35">
      <c r="A577">
        <v>574</v>
      </c>
      <c r="B577" t="str">
        <f t="shared" si="8"/>
        <v>10-82.5</v>
      </c>
      <c r="C577">
        <v>-82.595640770553004</v>
      </c>
      <c r="D577">
        <v>9.8457990413313006</v>
      </c>
      <c r="E577">
        <f>ASIN(SQRT((SIN(RADIANS(PARAMETERS!$D$8-D577)/2)*SIN(RADIANS(PARAMETERS!$D$8-D577)/2))+(COS(RADIANS(D577))*COS(RADIANS(PARAMETERS!$D$8))*SIN(RADIANS(PARAMETERS!$D$9-C577)/2)*SIN(RADIANS(PARAMETERS!$D$9-C577)/2))))*2*3958.756</f>
        <v>1528.5293545299755</v>
      </c>
      <c r="F577">
        <v>62.952377319336001</v>
      </c>
      <c r="G577">
        <v>84.228668212890994</v>
      </c>
      <c r="H577">
        <v>117.87767791748</v>
      </c>
      <c r="I577">
        <v>147.75164794922</v>
      </c>
      <c r="J577">
        <v>180.13005065918</v>
      </c>
      <c r="K577" s="6">
        <f>IFERROR(EXP(TREND(LN($F$1:$J$1),LN(F577:J577),LN(Calculations!$B$3))),0)</f>
        <v>1.8493240737028562E-3</v>
      </c>
    </row>
    <row r="578" spans="1:11" x14ac:dyDescent="0.35">
      <c r="A578">
        <v>575</v>
      </c>
      <c r="B578" t="str">
        <f t="shared" si="8"/>
        <v>10-83</v>
      </c>
      <c r="C578">
        <v>-82.866962105453993</v>
      </c>
      <c r="D578">
        <v>9.8457990413313006</v>
      </c>
      <c r="E578">
        <f>ASIN(SQRT((SIN(RADIANS(PARAMETERS!$D$8-D578)/2)*SIN(RADIANS(PARAMETERS!$D$8-D578)/2))+(COS(RADIANS(D578))*COS(RADIANS(PARAMETERS!$D$8))*SIN(RADIANS(PARAMETERS!$D$9-C578)/2)*SIN(RADIANS(PARAMETERS!$D$9-C578)/2))))*2*3958.756</f>
        <v>1546.2134679799515</v>
      </c>
      <c r="F578">
        <v>61.542472839355</v>
      </c>
      <c r="G578">
        <v>82.617095947265994</v>
      </c>
      <c r="H578">
        <v>115.81063842773</v>
      </c>
      <c r="I578">
        <v>145.45678710938</v>
      </c>
      <c r="J578">
        <v>177.84396362305</v>
      </c>
      <c r="K578" s="6">
        <f>IFERROR(EXP(TREND(LN($F$1:$J$1),LN(F578:J578),LN(Calculations!$B$3))),0)</f>
        <v>1.7730200539881039E-3</v>
      </c>
    </row>
    <row r="579" spans="1:11" x14ac:dyDescent="0.35">
      <c r="A579">
        <v>576</v>
      </c>
      <c r="B579" t="str">
        <f t="shared" si="8"/>
        <v>10-83</v>
      </c>
      <c r="C579">
        <v>-83.138283440354996</v>
      </c>
      <c r="D579">
        <v>9.8457990413313006</v>
      </c>
      <c r="E579">
        <f>ASIN(SQRT((SIN(RADIANS(PARAMETERS!$D$8-D579)/2)*SIN(RADIANS(PARAMETERS!$D$8-D579)/2))+(COS(RADIANS(D579))*COS(RADIANS(PARAMETERS!$D$8))*SIN(RADIANS(PARAMETERS!$D$9-C579)/2)*SIN(RADIANS(PARAMETERS!$D$9-C579)/2))))*2*3958.756</f>
        <v>1563.9105813098167</v>
      </c>
      <c r="F579">
        <v>60.264743804932003</v>
      </c>
      <c r="G579">
        <v>81.105491638184006</v>
      </c>
      <c r="H579">
        <v>113.85470581055</v>
      </c>
      <c r="I579">
        <v>143.29176330566</v>
      </c>
      <c r="J579">
        <v>175.72134399414</v>
      </c>
      <c r="K579" s="6">
        <f>IFERROR(EXP(TREND(LN($F$1:$J$1),LN(F579:J579),LN(Calculations!$B$3))),0)</f>
        <v>1.7041347715886779E-3</v>
      </c>
    </row>
    <row r="580" spans="1:11" x14ac:dyDescent="0.35">
      <c r="A580">
        <v>577</v>
      </c>
      <c r="B580" t="str">
        <f t="shared" si="8"/>
        <v>10-83.5</v>
      </c>
      <c r="C580">
        <v>-83.409604775255005</v>
      </c>
      <c r="D580">
        <v>9.8457990413313006</v>
      </c>
      <c r="E580">
        <f>ASIN(SQRT((SIN(RADIANS(PARAMETERS!$D$8-D580)/2)*SIN(RADIANS(PARAMETERS!$D$8-D580)/2))+(COS(RADIANS(D580))*COS(RADIANS(PARAMETERS!$D$8))*SIN(RADIANS(PARAMETERS!$D$9-C580)/2)*SIN(RADIANS(PARAMETERS!$D$9-C580)/2))))*2*3958.756</f>
        <v>1581.620237957349</v>
      </c>
      <c r="F580">
        <v>59.035869598388999</v>
      </c>
      <c r="G580">
        <v>79.582077026367003</v>
      </c>
      <c r="H580">
        <v>111.79391479492</v>
      </c>
      <c r="I580">
        <v>140.92626953125</v>
      </c>
      <c r="J580">
        <v>173.34414672852</v>
      </c>
      <c r="K580" s="6">
        <f>IFERROR(EXP(TREND(LN($F$1:$J$1),LN(F580:J580),LN(Calculations!$B$3))),0)</f>
        <v>1.6315924439926979E-3</v>
      </c>
    </row>
    <row r="581" spans="1:11" x14ac:dyDescent="0.35">
      <c r="A581">
        <v>578</v>
      </c>
      <c r="B581" t="str">
        <f t="shared" ref="B581:B644" si="9">MROUND(D581,1)&amp;MROUND(C581,-0.5)</f>
        <v>10-83.5</v>
      </c>
      <c r="C581">
        <v>-83.680926110155994</v>
      </c>
      <c r="D581">
        <v>9.8457990413313006</v>
      </c>
      <c r="E581">
        <f>ASIN(SQRT((SIN(RADIANS(PARAMETERS!$D$8-D581)/2)*SIN(RADIANS(PARAMETERS!$D$8-D581)/2))+(COS(RADIANS(D581))*COS(RADIANS(PARAMETERS!$D$8))*SIN(RADIANS(PARAMETERS!$D$9-C581)/2)*SIN(RADIANS(PARAMETERS!$D$9-C581)/2))))*2*3958.756</f>
        <v>1599.3420010027228</v>
      </c>
      <c r="F581">
        <v>57.870342254638999</v>
      </c>
      <c r="G581">
        <v>78.05394744873</v>
      </c>
      <c r="H581">
        <v>109.63822937012</v>
      </c>
      <c r="I581">
        <v>138.38102722168</v>
      </c>
      <c r="J581">
        <v>170.71827697754</v>
      </c>
      <c r="K581" s="6">
        <f>IFERROR(EXP(TREND(LN($F$1:$J$1),LN(F581:J581),LN(Calculations!$B$3))),0)</f>
        <v>1.5557896653479403E-3</v>
      </c>
    </row>
    <row r="582" spans="1:11" x14ac:dyDescent="0.35">
      <c r="A582">
        <v>579</v>
      </c>
      <c r="B582" t="str">
        <f t="shared" si="9"/>
        <v>10-84</v>
      </c>
      <c r="C582">
        <v>-83.952247445056997</v>
      </c>
      <c r="D582">
        <v>9.8457990413313006</v>
      </c>
      <c r="E582">
        <f>ASIN(SQRT((SIN(RADIANS(PARAMETERS!$D$8-D582)/2)*SIN(RADIANS(PARAMETERS!$D$8-D582)/2))+(COS(RADIANS(D582))*COS(RADIANS(PARAMETERS!$D$8))*SIN(RADIANS(PARAMETERS!$D$9-C582)/2)*SIN(RADIANS(PARAMETERS!$D$9-C582)/2))))*2*3958.756</f>
        <v>1617.0754521245403</v>
      </c>
      <c r="F582">
        <v>56.807518005371001</v>
      </c>
      <c r="G582">
        <v>76.569976806640994</v>
      </c>
      <c r="H582">
        <v>107.44957733154</v>
      </c>
      <c r="I582">
        <v>135.72940063477</v>
      </c>
      <c r="J582">
        <v>167.88821411133</v>
      </c>
      <c r="K582" s="6">
        <f>IFERROR(EXP(TREND(LN($F$1:$J$1),LN(F582:J582),LN(Calculations!$B$3))),0)</f>
        <v>1.4784402842345241E-3</v>
      </c>
    </row>
    <row r="583" spans="1:11" x14ac:dyDescent="0.35">
      <c r="A583">
        <v>580</v>
      </c>
      <c r="B583" t="str">
        <f t="shared" si="9"/>
        <v>10-84</v>
      </c>
      <c r="C583">
        <v>-84.223568779958001</v>
      </c>
      <c r="D583">
        <v>9.8457990413313006</v>
      </c>
      <c r="E583">
        <f>ASIN(SQRT((SIN(RADIANS(PARAMETERS!$D$8-D583)/2)*SIN(RADIANS(PARAMETERS!$D$8-D583)/2))+(COS(RADIANS(D583))*COS(RADIANS(PARAMETERS!$D$8))*SIN(RADIANS(PARAMETERS!$D$9-C583)/2)*SIN(RADIANS(PARAMETERS!$D$9-C583)/2))))*2*3958.756</f>
        <v>1634.8201906211457</v>
      </c>
      <c r="F583">
        <v>55.880722045897997</v>
      </c>
      <c r="G583">
        <v>75.195121765137003</v>
      </c>
      <c r="H583">
        <v>105.34490203857</v>
      </c>
      <c r="I583">
        <v>133.12889099121</v>
      </c>
      <c r="J583">
        <v>165.03602600098</v>
      </c>
      <c r="K583" s="6">
        <f>IFERROR(EXP(TREND(LN($F$1:$J$1),LN(F583:J583),LN(Calculations!$B$3))),0)</f>
        <v>1.4039125069452666E-3</v>
      </c>
    </row>
    <row r="584" spans="1:11" x14ac:dyDescent="0.35">
      <c r="A584">
        <v>581</v>
      </c>
      <c r="B584" t="str">
        <f t="shared" si="9"/>
        <v>10-84.5</v>
      </c>
      <c r="C584">
        <v>-84.494890114859004</v>
      </c>
      <c r="D584">
        <v>9.8457990413313006</v>
      </c>
      <c r="E584">
        <f>ASIN(SQRT((SIN(RADIANS(PARAMETERS!$D$8-D584)/2)*SIN(RADIANS(PARAMETERS!$D$8-D584)/2))+(COS(RADIANS(D584))*COS(RADIANS(PARAMETERS!$D$8))*SIN(RADIANS(PARAMETERS!$D$9-C584)/2)*SIN(RADIANS(PARAMETERS!$D$9-C584)/2))))*2*3958.756</f>
        <v>1652.5758324917265</v>
      </c>
      <c r="F584">
        <v>55.132278442382997</v>
      </c>
      <c r="G584">
        <v>74.016654968262003</v>
      </c>
      <c r="H584">
        <v>103.45082855225</v>
      </c>
      <c r="I584">
        <v>130.74124145508</v>
      </c>
      <c r="J584">
        <v>162.32446289063</v>
      </c>
      <c r="K584" s="6">
        <f>IFERROR(EXP(TREND(LN($F$1:$J$1),LN(F584:J584),LN(Calculations!$B$3))),0)</f>
        <v>1.3360635462013408E-3</v>
      </c>
    </row>
    <row r="585" spans="1:11" x14ac:dyDescent="0.35">
      <c r="A585">
        <v>582</v>
      </c>
      <c r="B585" t="str">
        <f t="shared" si="9"/>
        <v>10-85</v>
      </c>
      <c r="C585">
        <v>-84.766211449759993</v>
      </c>
      <c r="D585">
        <v>9.8457990413313006</v>
      </c>
      <c r="E585">
        <f>ASIN(SQRT((SIN(RADIANS(PARAMETERS!$D$8-D585)/2)*SIN(RADIANS(PARAMETERS!$D$8-D585)/2))+(COS(RADIANS(D585))*COS(RADIANS(PARAMETERS!$D$8))*SIN(RADIANS(PARAMETERS!$D$9-C585)/2)*SIN(RADIANS(PARAMETERS!$D$9-C585)/2))))*2*3958.756</f>
        <v>1670.3420095733848</v>
      </c>
      <c r="F585">
        <v>54.557552337646001</v>
      </c>
      <c r="G585">
        <v>73.040107727050994</v>
      </c>
      <c r="H585">
        <v>101.79761505127</v>
      </c>
      <c r="I585">
        <v>128.62892150879</v>
      </c>
      <c r="J585">
        <v>159.84300231934</v>
      </c>
      <c r="K585" s="6">
        <f>IFERROR(EXP(TREND(LN($F$1:$J$1),LN(F585:J585),LN(Calculations!$B$3))),0)</f>
        <v>1.2760348865820689E-3</v>
      </c>
    </row>
    <row r="586" spans="1:11" x14ac:dyDescent="0.35">
      <c r="A586">
        <v>583</v>
      </c>
      <c r="B586" t="str">
        <f t="shared" si="9"/>
        <v>10-85</v>
      </c>
      <c r="C586">
        <v>-85.037532784660996</v>
      </c>
      <c r="D586">
        <v>9.8457990413313006</v>
      </c>
      <c r="E586">
        <f>ASIN(SQRT((SIN(RADIANS(PARAMETERS!$D$8-D586)/2)*SIN(RADIANS(PARAMETERS!$D$8-D586)/2))+(COS(RADIANS(D586))*COS(RADIANS(PARAMETERS!$D$8))*SIN(RADIANS(PARAMETERS!$D$9-C586)/2)*SIN(RADIANS(PARAMETERS!$D$9-C586)/2))))*2*3958.756</f>
        <v>1688.1183687302566</v>
      </c>
      <c r="F586">
        <v>54.127048492432003</v>
      </c>
      <c r="G586">
        <v>72.243019104004006</v>
      </c>
      <c r="H586">
        <v>100.32398986816</v>
      </c>
      <c r="I586">
        <v>126.69982147217</v>
      </c>
      <c r="J586">
        <v>157.51692199707</v>
      </c>
      <c r="K586" s="6">
        <f>IFERROR(EXP(TREND(LN($F$1:$J$1),LN(F586:J586),LN(Calculations!$B$3))),0)</f>
        <v>1.2211138357174289E-3</v>
      </c>
    </row>
    <row r="587" spans="1:11" x14ac:dyDescent="0.35">
      <c r="A587">
        <v>584</v>
      </c>
      <c r="B587" t="str">
        <f t="shared" si="9"/>
        <v>10-85.5</v>
      </c>
      <c r="C587">
        <v>-85.308854119562</v>
      </c>
      <c r="D587">
        <v>9.8457990413313006</v>
      </c>
      <c r="E587">
        <f>ASIN(SQRT((SIN(RADIANS(PARAMETERS!$D$8-D587)/2)*SIN(RADIANS(PARAMETERS!$D$8-D587)/2))+(COS(RADIANS(D587))*COS(RADIANS(PARAMETERS!$D$8))*SIN(RADIANS(PARAMETERS!$D$9-C587)/2)*SIN(RADIANS(PARAMETERS!$D$9-C587)/2))))*2*3958.756</f>
        <v>1705.9045710911075</v>
      </c>
      <c r="F587">
        <v>53.889869689941001</v>
      </c>
      <c r="G587">
        <v>71.762512207030994</v>
      </c>
      <c r="H587">
        <v>99.255073547362997</v>
      </c>
      <c r="I587">
        <v>125.18034362793</v>
      </c>
      <c r="J587">
        <v>155.62983703613</v>
      </c>
      <c r="K587" s="6">
        <f>IFERROR(EXP(TREND(LN($F$1:$J$1),LN(F587:J587),LN(Calculations!$B$3))),0)</f>
        <v>1.1777628578656944E-3</v>
      </c>
    </row>
    <row r="588" spans="1:11" x14ac:dyDescent="0.35">
      <c r="A588">
        <v>585</v>
      </c>
      <c r="B588" t="str">
        <f t="shared" si="9"/>
        <v>10-85.5</v>
      </c>
      <c r="C588">
        <v>-85.580175454463003</v>
      </c>
      <c r="D588">
        <v>9.8457990413313006</v>
      </c>
      <c r="E588">
        <f>ASIN(SQRT((SIN(RADIANS(PARAMETERS!$D$8-D588)/2)*SIN(RADIANS(PARAMETERS!$D$8-D588)/2))+(COS(RADIANS(D588))*COS(RADIANS(PARAMETERS!$D$8))*SIN(RADIANS(PARAMETERS!$D$9-C588)/2)*SIN(RADIANS(PARAMETERS!$D$9-C588)/2))))*2*3958.756</f>
        <v>1723.7002913321112</v>
      </c>
      <c r="F588">
        <v>53.850200653076001</v>
      </c>
      <c r="G588">
        <v>71.614692687987997</v>
      </c>
      <c r="H588">
        <v>98.628898620605</v>
      </c>
      <c r="I588">
        <v>124.15929412842</v>
      </c>
      <c r="J588">
        <v>154.29139709473</v>
      </c>
      <c r="K588" s="6">
        <f>IFERROR(EXP(TREND(LN($F$1:$J$1),LN(F588:J588),LN(Calculations!$B$3))),0)</f>
        <v>1.1477671128090736E-3</v>
      </c>
    </row>
    <row r="589" spans="1:11" x14ac:dyDescent="0.35">
      <c r="A589">
        <v>586</v>
      </c>
      <c r="B589" t="str">
        <f t="shared" si="9"/>
        <v>10-86</v>
      </c>
      <c r="C589">
        <v>-85.851496789364006</v>
      </c>
      <c r="D589">
        <v>9.8457990413313006</v>
      </c>
      <c r="E589">
        <f>ASIN(SQRT((SIN(RADIANS(PARAMETERS!$D$8-D589)/2)*SIN(RADIANS(PARAMETERS!$D$8-D589)/2))+(COS(RADIANS(D589))*COS(RADIANS(PARAMETERS!$D$8))*SIN(RADIANS(PARAMETERS!$D$9-C589)/2)*SIN(RADIANS(PARAMETERS!$D$9-C589)/2))))*2*3958.756</f>
        <v>1741.5052170017607</v>
      </c>
      <c r="F589">
        <v>53.999797821045</v>
      </c>
      <c r="G589">
        <v>71.718315124512003</v>
      </c>
      <c r="H589">
        <v>98.378051757812997</v>
      </c>
      <c r="I589">
        <v>123.61064910889</v>
      </c>
      <c r="J589">
        <v>153.46109008789</v>
      </c>
      <c r="K589" s="6">
        <f>IFERROR(EXP(TREND(LN($F$1:$J$1),LN(F589:J589),LN(Calculations!$B$3))),0)</f>
        <v>1.1294890742514383E-3</v>
      </c>
    </row>
    <row r="590" spans="1:11" x14ac:dyDescent="0.35">
      <c r="A590">
        <v>587</v>
      </c>
      <c r="B590" t="str">
        <f t="shared" si="9"/>
        <v>10-86</v>
      </c>
      <c r="C590">
        <v>-86.122818124264995</v>
      </c>
      <c r="D590">
        <v>9.8457990413313006</v>
      </c>
      <c r="E590">
        <f>ASIN(SQRT((SIN(RADIANS(PARAMETERS!$D$8-D590)/2)*SIN(RADIANS(PARAMETERS!$D$8-D590)/2))+(COS(RADIANS(D590))*COS(RADIANS(PARAMETERS!$D$8))*SIN(RADIANS(PARAMETERS!$D$9-C590)/2)*SIN(RADIANS(PARAMETERS!$D$9-C590)/2))))*2*3958.756</f>
        <v>1759.3190478850979</v>
      </c>
      <c r="F590">
        <v>54.302429199218999</v>
      </c>
      <c r="G590">
        <v>71.97924041748</v>
      </c>
      <c r="H590">
        <v>98.338973999022997</v>
      </c>
      <c r="I590">
        <v>123.32598114014</v>
      </c>
      <c r="J590">
        <v>152.8636932373</v>
      </c>
      <c r="K590" s="6">
        <f>IFERROR(EXP(TREND(LN($F$1:$J$1),LN(F590:J590),LN(Calculations!$B$3))),0)</f>
        <v>1.1166072515562816E-3</v>
      </c>
    </row>
    <row r="591" spans="1:11" x14ac:dyDescent="0.35">
      <c r="A591">
        <v>588</v>
      </c>
      <c r="B591" t="str">
        <f t="shared" si="9"/>
        <v>10-86.5</v>
      </c>
      <c r="C591">
        <v>-86.394139459165999</v>
      </c>
      <c r="D591">
        <v>9.8457990413313006</v>
      </c>
      <c r="E591">
        <f>ASIN(SQRT((SIN(RADIANS(PARAMETERS!$D$8-D591)/2)*SIN(RADIANS(PARAMETERS!$D$8-D591)/2))+(COS(RADIANS(D591))*COS(RADIANS(PARAMETERS!$D$8))*SIN(RADIANS(PARAMETERS!$D$9-C591)/2)*SIN(RADIANS(PARAMETERS!$D$9-C591)/2))))*2*3958.756</f>
        <v>1777.1414954046545</v>
      </c>
      <c r="F591">
        <v>54.78772354126</v>
      </c>
      <c r="G591">
        <v>72.397026062012003</v>
      </c>
      <c r="H591">
        <v>98.503120422362997</v>
      </c>
      <c r="I591">
        <v>123.29223632813</v>
      </c>
      <c r="J591">
        <v>152.45101928711</v>
      </c>
      <c r="K591" s="6">
        <f>IFERROR(EXP(TREND(LN($F$1:$J$1),LN(F591:J591),LN(Calculations!$B$3))),0)</f>
        <v>1.1080413166434657E-3</v>
      </c>
    </row>
    <row r="592" spans="1:11" x14ac:dyDescent="0.35">
      <c r="A592">
        <v>589</v>
      </c>
      <c r="B592" t="str">
        <f t="shared" si="9"/>
        <v>10-86.5</v>
      </c>
      <c r="C592">
        <v>-86.665460794067002</v>
      </c>
      <c r="D592">
        <v>9.8457990413313006</v>
      </c>
      <c r="E592">
        <f>ASIN(SQRT((SIN(RADIANS(PARAMETERS!$D$8-D592)/2)*SIN(RADIANS(PARAMETERS!$D$8-D592)/2))+(COS(RADIANS(D592))*COS(RADIANS(PARAMETERS!$D$8))*SIN(RADIANS(PARAMETERS!$D$9-C592)/2)*SIN(RADIANS(PARAMETERS!$D$9-C592)/2))))*2*3958.756</f>
        <v>1794.9722820556735</v>
      </c>
      <c r="F592">
        <v>55.397350311278998</v>
      </c>
      <c r="G592">
        <v>72.924530029297003</v>
      </c>
      <c r="H592">
        <v>98.802505493164006</v>
      </c>
      <c r="I592">
        <v>123.40891265869</v>
      </c>
      <c r="J592">
        <v>152.09178161621</v>
      </c>
      <c r="K592" s="6">
        <f>IFERROR(EXP(TREND(LN($F$1:$J$1),LN(F592:J592),LN(Calculations!$B$3))),0)</f>
        <v>1.1013699874481571E-3</v>
      </c>
    </row>
    <row r="593" spans="1:11" x14ac:dyDescent="0.35">
      <c r="A593">
        <v>590</v>
      </c>
      <c r="B593" t="str">
        <f t="shared" si="9"/>
        <v>10-87</v>
      </c>
      <c r="C593">
        <v>-86.936782128968005</v>
      </c>
      <c r="D593">
        <v>9.8457990413313006</v>
      </c>
      <c r="E593">
        <f>ASIN(SQRT((SIN(RADIANS(PARAMETERS!$D$8-D593)/2)*SIN(RADIANS(PARAMETERS!$D$8-D593)/2))+(COS(RADIANS(D593))*COS(RADIANS(PARAMETERS!$D$8))*SIN(RADIANS(PARAMETERS!$D$9-C593)/2)*SIN(RADIANS(PARAMETERS!$D$9-C593)/2))))*2*3958.756</f>
        <v>1812.8111408734007</v>
      </c>
      <c r="F593">
        <v>56.247592926025</v>
      </c>
      <c r="G593">
        <v>73.725929260254006</v>
      </c>
      <c r="H593">
        <v>99.515243530272997</v>
      </c>
      <c r="I593">
        <v>124.04089355469</v>
      </c>
      <c r="J593">
        <v>152.24482727051</v>
      </c>
      <c r="K593" s="6">
        <f>IFERROR(EXP(TREND(LN($F$1:$J$1),LN(F593:J593),LN(Calculations!$B$3))),0)</f>
        <v>1.1069372461254741E-3</v>
      </c>
    </row>
    <row r="594" spans="1:11" x14ac:dyDescent="0.35">
      <c r="A594">
        <v>591</v>
      </c>
      <c r="B594" t="str">
        <f t="shared" si="9"/>
        <v>10-87</v>
      </c>
      <c r="C594">
        <v>-87.208103463868994</v>
      </c>
      <c r="D594">
        <v>9.8457990413313006</v>
      </c>
      <c r="E594">
        <f>ASIN(SQRT((SIN(RADIANS(PARAMETERS!$D$8-D594)/2)*SIN(RADIANS(PARAMETERS!$D$8-D594)/2))+(COS(RADIANS(D594))*COS(RADIANS(PARAMETERS!$D$8))*SIN(RADIANS(PARAMETERS!$D$9-C594)/2)*SIN(RADIANS(PARAMETERS!$D$9-C594)/2))))*2*3958.756</f>
        <v>1830.6578149303414</v>
      </c>
      <c r="F594">
        <v>57.447845458983998</v>
      </c>
      <c r="G594">
        <v>74.91722869873</v>
      </c>
      <c r="H594">
        <v>100.76132202148</v>
      </c>
      <c r="I594">
        <v>125.27033996582</v>
      </c>
      <c r="J594">
        <v>152.99320983887</v>
      </c>
      <c r="K594" s="6">
        <f>IFERROR(EXP(TREND(LN($F$1:$J$1),LN(F594:J594),LN(Calculations!$B$3))),0)</f>
        <v>1.1271922172490137E-3</v>
      </c>
    </row>
    <row r="595" spans="1:11" x14ac:dyDescent="0.35">
      <c r="A595">
        <v>592</v>
      </c>
      <c r="B595" t="str">
        <f t="shared" si="9"/>
        <v>10-87.5</v>
      </c>
      <c r="C595">
        <v>-87.479424798769998</v>
      </c>
      <c r="D595">
        <v>9.8457990413313006</v>
      </c>
      <c r="E595">
        <f>ASIN(SQRT((SIN(RADIANS(PARAMETERS!$D$8-D595)/2)*SIN(RADIANS(PARAMETERS!$D$8-D595)/2))+(COS(RADIANS(D595))*COS(RADIANS(PARAMETERS!$D$8))*SIN(RADIANS(PARAMETERS!$D$9-C595)/2)*SIN(RADIANS(PARAMETERS!$D$9-C595)/2))))*2*3958.756</f>
        <v>1848.5120568615871</v>
      </c>
      <c r="F595">
        <v>58.95866394043</v>
      </c>
      <c r="G595">
        <v>76.456245422362997</v>
      </c>
      <c r="H595">
        <v>102.46071624756</v>
      </c>
      <c r="I595">
        <v>126.97573852539</v>
      </c>
      <c r="J595">
        <v>154.24801635742</v>
      </c>
      <c r="K595" s="6">
        <f>IFERROR(EXP(TREND(LN($F$1:$J$1),LN(F595:J595),LN(Calculations!$B$3))),0)</f>
        <v>1.1607750195369439E-3</v>
      </c>
    </row>
    <row r="596" spans="1:11" x14ac:dyDescent="0.35">
      <c r="A596">
        <v>593</v>
      </c>
      <c r="B596" t="str">
        <f t="shared" si="9"/>
        <v>10-88</v>
      </c>
      <c r="C596">
        <v>-87.750746133671001</v>
      </c>
      <c r="D596">
        <v>9.8457990413313006</v>
      </c>
      <c r="E596">
        <f>ASIN(SQRT((SIN(RADIANS(PARAMETERS!$D$8-D596)/2)*SIN(RADIANS(PARAMETERS!$D$8-D596)/2))+(COS(RADIANS(D596))*COS(RADIANS(PARAMETERS!$D$8))*SIN(RADIANS(PARAMETERS!$D$9-C596)/2)*SIN(RADIANS(PARAMETERS!$D$9-C596)/2))))*2*3958.756</f>
        <v>1866.3736284163849</v>
      </c>
      <c r="F596">
        <v>60.675441741942997</v>
      </c>
      <c r="G596">
        <v>78.20686340332</v>
      </c>
      <c r="H596">
        <v>104.39453887939</v>
      </c>
      <c r="I596">
        <v>128.89825439453</v>
      </c>
      <c r="J596">
        <v>155.75471496582</v>
      </c>
      <c r="K596" s="6">
        <f>IFERROR(EXP(TREND(LN($F$1:$J$1),LN(F596:J596),LN(Calculations!$B$3))),0)</f>
        <v>1.2021818330994623E-3</v>
      </c>
    </row>
    <row r="597" spans="1:11" x14ac:dyDescent="0.35">
      <c r="A597">
        <v>594</v>
      </c>
      <c r="B597" t="str">
        <f t="shared" si="9"/>
        <v>10-88</v>
      </c>
      <c r="C597">
        <v>-88.022067468572004</v>
      </c>
      <c r="D597">
        <v>9.8457990413313006</v>
      </c>
      <c r="E597">
        <f>ASIN(SQRT((SIN(RADIANS(PARAMETERS!$D$8-D597)/2)*SIN(RADIANS(PARAMETERS!$D$8-D597)/2))+(COS(RADIANS(D597))*COS(RADIANS(PARAMETERS!$D$8))*SIN(RADIANS(PARAMETERS!$D$9-C597)/2)*SIN(RADIANS(PARAMETERS!$D$9-C597)/2))))*2*3958.756</f>
        <v>1884.2423000343365</v>
      </c>
      <c r="F597">
        <v>62.625465393066001</v>
      </c>
      <c r="G597">
        <v>80.192886352539006</v>
      </c>
      <c r="H597">
        <v>106.58191680908</v>
      </c>
      <c r="I597">
        <v>131.0415802002</v>
      </c>
      <c r="J597">
        <v>157.52137756348</v>
      </c>
      <c r="K597" s="6">
        <f>IFERROR(EXP(TREND(LN($F$1:$J$1),LN(F597:J597),LN(Calculations!$B$3))),0)</f>
        <v>1.252681288519023E-3</v>
      </c>
    </row>
    <row r="598" spans="1:11" x14ac:dyDescent="0.35">
      <c r="A598">
        <v>595</v>
      </c>
      <c r="B598" t="str">
        <f t="shared" si="9"/>
        <v>10-88.5</v>
      </c>
      <c r="C598">
        <v>-88.293388803472993</v>
      </c>
      <c r="D598">
        <v>9.8457990413313006</v>
      </c>
      <c r="E598">
        <f>ASIN(SQRT((SIN(RADIANS(PARAMETERS!$D$8-D598)/2)*SIN(RADIANS(PARAMETERS!$D$8-D598)/2))+(COS(RADIANS(D598))*COS(RADIANS(PARAMETERS!$D$8))*SIN(RADIANS(PARAMETERS!$D$9-C598)/2)*SIN(RADIANS(PARAMETERS!$D$9-C598)/2))))*2*3958.756</f>
        <v>1902.1178504446448</v>
      </c>
      <c r="F598">
        <v>64.835166931152003</v>
      </c>
      <c r="G598">
        <v>82.445693969727003</v>
      </c>
      <c r="H598">
        <v>109.05658721924</v>
      </c>
      <c r="I598">
        <v>133.43002319336</v>
      </c>
      <c r="J598">
        <v>159.5676574707</v>
      </c>
      <c r="K598" s="6">
        <f>IFERROR(EXP(TREND(LN($F$1:$J$1),LN(F598:J598),LN(Calculations!$B$3))),0)</f>
        <v>1.3145441293818949E-3</v>
      </c>
    </row>
    <row r="599" spans="1:11" x14ac:dyDescent="0.35">
      <c r="A599">
        <v>596</v>
      </c>
      <c r="B599" t="str">
        <f t="shared" si="9"/>
        <v>10-88.5</v>
      </c>
      <c r="C599">
        <v>-88.564710138373997</v>
      </c>
      <c r="D599">
        <v>9.8457990413313006</v>
      </c>
      <c r="E599">
        <f>ASIN(SQRT((SIN(RADIANS(PARAMETERS!$D$8-D599)/2)*SIN(RADIANS(PARAMETERS!$D$8-D599)/2))+(COS(RADIANS(D599))*COS(RADIANS(PARAMETERS!$D$8))*SIN(RADIANS(PARAMETERS!$D$9-C599)/2)*SIN(RADIANS(PARAMETERS!$D$9-C599)/2))))*2*3958.756</f>
        <v>1920.0000662870004</v>
      </c>
      <c r="F599">
        <v>67.240295410155994</v>
      </c>
      <c r="G599">
        <v>84.893836975097997</v>
      </c>
      <c r="H599">
        <v>111.75757598877</v>
      </c>
      <c r="I599">
        <v>136.05154418945</v>
      </c>
      <c r="J599">
        <v>161.8768157959</v>
      </c>
      <c r="K599" s="6">
        <f>IFERROR(EXP(TREND(LN($F$1:$J$1),LN(F599:J599),LN(Calculations!$B$3))),0)</f>
        <v>1.3893088389151809E-3</v>
      </c>
    </row>
    <row r="600" spans="1:11" x14ac:dyDescent="0.35">
      <c r="A600">
        <v>597</v>
      </c>
      <c r="B600" t="str">
        <f t="shared" si="9"/>
        <v>10-89</v>
      </c>
      <c r="C600">
        <v>-88.836031473275</v>
      </c>
      <c r="D600">
        <v>9.8457990413313006</v>
      </c>
      <c r="E600">
        <f>ASIN(SQRT((SIN(RADIANS(PARAMETERS!$D$8-D600)/2)*SIN(RADIANS(PARAMETERS!$D$8-D600)/2))+(COS(RADIANS(D600))*COS(RADIANS(PARAMETERS!$D$8))*SIN(RADIANS(PARAMETERS!$D$9-C600)/2)*SIN(RADIANS(PARAMETERS!$D$9-C600)/2))))*2*3958.756</f>
        <v>1937.8887417527467</v>
      </c>
      <c r="F600">
        <v>69.809539794922003</v>
      </c>
      <c r="G600">
        <v>87.465408325195</v>
      </c>
      <c r="H600">
        <v>114.61683654785</v>
      </c>
      <c r="I600">
        <v>138.84164428711</v>
      </c>
      <c r="J600">
        <v>164.38737487793</v>
      </c>
      <c r="K600" s="6">
        <f>IFERROR(EXP(TREND(LN($F$1:$J$1),LN(F600:J600),LN(Calculations!$B$3))),0)</f>
        <v>1.4768378795645971E-3</v>
      </c>
    </row>
    <row r="601" spans="1:11" x14ac:dyDescent="0.35">
      <c r="A601">
        <v>598</v>
      </c>
      <c r="B601" t="str">
        <f t="shared" si="9"/>
        <v>10-89</v>
      </c>
      <c r="C601">
        <v>-89.107352808176003</v>
      </c>
      <c r="D601">
        <v>9.8457990413313006</v>
      </c>
      <c r="E601">
        <f>ASIN(SQRT((SIN(RADIANS(PARAMETERS!$D$8-D601)/2)*SIN(RADIANS(PARAMETERS!$D$8-D601)/2))+(COS(RADIANS(D601))*COS(RADIANS(PARAMETERS!$D$8))*SIN(RADIANS(PARAMETERS!$D$9-C601)/2)*SIN(RADIANS(PARAMETERS!$D$9-C601)/2))))*2*3958.756</f>
        <v>1955.7836782451086</v>
      </c>
      <c r="F601">
        <v>72.522964477539006</v>
      </c>
      <c r="G601">
        <v>90.15559387207</v>
      </c>
      <c r="H601">
        <v>117.62928009033</v>
      </c>
      <c r="I601">
        <v>141.7882232666</v>
      </c>
      <c r="J601">
        <v>167.08981323242</v>
      </c>
      <c r="K601" s="6">
        <f>IFERROR(EXP(TREND(LN($F$1:$J$1),LN(F601:J601),LN(Calculations!$B$3))),0)</f>
        <v>1.5791399199405287E-3</v>
      </c>
    </row>
    <row r="602" spans="1:11" x14ac:dyDescent="0.35">
      <c r="A602">
        <v>599</v>
      </c>
      <c r="B602" t="str">
        <f t="shared" si="9"/>
        <v>10-89.5</v>
      </c>
      <c r="C602">
        <v>-89.378674143077006</v>
      </c>
      <c r="D602">
        <v>9.8457990413313006</v>
      </c>
      <c r="E602">
        <f>ASIN(SQRT((SIN(RADIANS(PARAMETERS!$D$8-D602)/2)*SIN(RADIANS(PARAMETERS!$D$8-D602)/2))+(COS(RADIANS(D602))*COS(RADIANS(PARAMETERS!$D$8))*SIN(RADIANS(PARAMETERS!$D$9-C602)/2)*SIN(RADIANS(PARAMETERS!$D$9-C602)/2))))*2*3958.756</f>
        <v>1973.6846840573101</v>
      </c>
      <c r="F602">
        <v>75.362754821777003</v>
      </c>
      <c r="G602">
        <v>93.029510498047003</v>
      </c>
      <c r="H602">
        <v>120.82677459717</v>
      </c>
      <c r="I602">
        <v>144.93350219727</v>
      </c>
      <c r="J602">
        <v>170.05235290527</v>
      </c>
      <c r="K602" s="6">
        <f>IFERROR(EXP(TREND(LN($F$1:$J$1),LN(F602:J602),LN(Calculations!$B$3))),0)</f>
        <v>1.7012705082577408E-3</v>
      </c>
    </row>
    <row r="603" spans="1:11" x14ac:dyDescent="0.35">
      <c r="A603">
        <v>600</v>
      </c>
      <c r="B603" t="str">
        <f t="shared" si="9"/>
        <v>10-89.5</v>
      </c>
      <c r="C603">
        <v>-89.649995477977996</v>
      </c>
      <c r="D603">
        <v>9.8457990413313006</v>
      </c>
      <c r="E603">
        <f>ASIN(SQRT((SIN(RADIANS(PARAMETERS!$D$8-D603)/2)*SIN(RADIANS(PARAMETERS!$D$8-D603)/2))+(COS(RADIANS(D603))*COS(RADIANS(PARAMETERS!$D$8))*SIN(RADIANS(PARAMETERS!$D$9-C603)/2)*SIN(RADIANS(PARAMETERS!$D$9-C603)/2))))*2*3958.756</f>
        <v>1991.5915740675002</v>
      </c>
      <c r="F603">
        <v>78.141334533690994</v>
      </c>
      <c r="G603">
        <v>95.910179138184006</v>
      </c>
      <c r="H603">
        <v>123.98308563232</v>
      </c>
      <c r="I603">
        <v>148.01515197754</v>
      </c>
      <c r="J603">
        <v>172.97607421875</v>
      </c>
      <c r="K603" s="6">
        <f>IFERROR(EXP(TREND(LN($F$1:$J$1),LN(F603:J603),LN(Calculations!$B$3))),0)</f>
        <v>1.8347735522456327E-3</v>
      </c>
    </row>
    <row r="604" spans="1:11" x14ac:dyDescent="0.35">
      <c r="A604">
        <v>601</v>
      </c>
      <c r="B604" t="str">
        <f t="shared" si="9"/>
        <v>10-90</v>
      </c>
      <c r="C604">
        <v>-89.921316812878999</v>
      </c>
      <c r="D604">
        <v>9.8457990413313006</v>
      </c>
      <c r="E604">
        <f>ASIN(SQRT((SIN(RADIANS(PARAMETERS!$D$8-D604)/2)*SIN(RADIANS(PARAMETERS!$D$8-D604)/2))+(COS(RADIANS(D604))*COS(RADIANS(PARAMETERS!$D$8))*SIN(RADIANS(PARAMETERS!$D$9-C604)/2)*SIN(RADIANS(PARAMETERS!$D$9-C604)/2))))*2*3958.756</f>
        <v>2009.5041694494962</v>
      </c>
      <c r="F604">
        <v>80.829933166504006</v>
      </c>
      <c r="G604">
        <v>98.798362731934006</v>
      </c>
      <c r="H604">
        <v>127.09573364258</v>
      </c>
      <c r="I604">
        <v>151.01918029785</v>
      </c>
      <c r="J604">
        <v>175.87236022949</v>
      </c>
      <c r="K604" s="6">
        <f>IFERROR(EXP(TREND(LN($F$1:$J$1),LN(F604:J604),LN(Calculations!$B$3))),0)</f>
        <v>1.9804849799316643E-3</v>
      </c>
    </row>
    <row r="605" spans="1:11" x14ac:dyDescent="0.35">
      <c r="A605">
        <v>602</v>
      </c>
      <c r="B605" t="str">
        <f t="shared" si="9"/>
        <v>10-90</v>
      </c>
      <c r="C605">
        <v>-90.192638147780002</v>
      </c>
      <c r="D605">
        <v>9.8457990413313006</v>
      </c>
      <c r="E605">
        <f>ASIN(SQRT((SIN(RADIANS(PARAMETERS!$D$8-D605)/2)*SIN(RADIANS(PARAMETERS!$D$8-D605)/2))+(COS(RADIANS(D605))*COS(RADIANS(PARAMETERS!$D$8))*SIN(RADIANS(PARAMETERS!$D$9-C605)/2)*SIN(RADIANS(PARAMETERS!$D$9-C605)/2))))*2*3958.756</f>
        <v>2027.4222973983888</v>
      </c>
      <c r="F605">
        <v>83.520393371582003</v>
      </c>
      <c r="G605">
        <v>101.7654800415</v>
      </c>
      <c r="H605">
        <v>130.26826477051</v>
      </c>
      <c r="I605">
        <v>154.08741760254</v>
      </c>
      <c r="J605">
        <v>178.94493103027</v>
      </c>
      <c r="K605" s="6">
        <f>IFERROR(EXP(TREND(LN($F$1:$J$1),LN(F605:J605),LN(Calculations!$B$3))),0)</f>
        <v>2.1470654949878394E-3</v>
      </c>
    </row>
    <row r="606" spans="1:11" x14ac:dyDescent="0.35">
      <c r="A606">
        <v>603</v>
      </c>
      <c r="B606" t="str">
        <f t="shared" si="9"/>
        <v>10-90.5</v>
      </c>
      <c r="C606">
        <v>-90.463959482681005</v>
      </c>
      <c r="D606">
        <v>9.8457990413313006</v>
      </c>
      <c r="E606">
        <f>ASIN(SQRT((SIN(RADIANS(PARAMETERS!$D$8-D606)/2)*SIN(RADIANS(PARAMETERS!$D$8-D606)/2))+(COS(RADIANS(D606))*COS(RADIANS(PARAMETERS!$D$8))*SIN(RADIANS(PARAMETERS!$D$9-C606)/2)*SIN(RADIANS(PARAMETERS!$D$9-C606)/2))))*2*3958.756</f>
        <v>2045.3457908701382</v>
      </c>
      <c r="F606">
        <v>86.168510437012003</v>
      </c>
      <c r="G606">
        <v>104.74173736572</v>
      </c>
      <c r="H606">
        <v>133.43992614746</v>
      </c>
      <c r="I606">
        <v>157.18724060059</v>
      </c>
      <c r="J606">
        <v>182.14535522461</v>
      </c>
      <c r="K606" s="6">
        <f>IFERROR(EXP(TREND(LN($F$1:$J$1),LN(F606:J606),LN(Calculations!$B$3))),0)</f>
        <v>2.3339882124251963E-3</v>
      </c>
    </row>
    <row r="607" spans="1:11" x14ac:dyDescent="0.35">
      <c r="A607">
        <v>604</v>
      </c>
      <c r="B607" t="str">
        <f t="shared" si="9"/>
        <v>10-90.5</v>
      </c>
      <c r="C607">
        <v>-90.735280817581994</v>
      </c>
      <c r="D607">
        <v>9.8457990413313006</v>
      </c>
      <c r="E607">
        <f>ASIN(SQRT((SIN(RADIANS(PARAMETERS!$D$8-D607)/2)*SIN(RADIANS(PARAMETERS!$D$8-D607)/2))+(COS(RADIANS(D607))*COS(RADIANS(PARAMETERS!$D$8))*SIN(RADIANS(PARAMETERS!$D$9-C607)/2)*SIN(RADIANS(PARAMETERS!$D$9-C607)/2))))*2*3958.756</f>
        <v>2063.2744883343526</v>
      </c>
      <c r="F607">
        <v>88.681526184082003</v>
      </c>
      <c r="G607">
        <v>107.63613128662</v>
      </c>
      <c r="H607">
        <v>136.52812194824</v>
      </c>
      <c r="I607">
        <v>160.25761413574</v>
      </c>
      <c r="J607">
        <v>185.38096618652</v>
      </c>
      <c r="K607" s="6">
        <f>IFERROR(EXP(TREND(LN($F$1:$J$1),LN(F607:J607),LN(Calculations!$B$3))),0)</f>
        <v>2.5373513189712619E-3</v>
      </c>
    </row>
    <row r="608" spans="1:11" x14ac:dyDescent="0.35">
      <c r="A608">
        <v>605</v>
      </c>
      <c r="B608" t="str">
        <f t="shared" si="9"/>
        <v>10-50</v>
      </c>
      <c r="C608">
        <v>-50.037080582435998</v>
      </c>
      <c r="D608">
        <v>10.117120376232</v>
      </c>
      <c r="E608">
        <f>ASIN(SQRT((SIN(RADIANS(PARAMETERS!$D$8-D608)/2)*SIN(RADIANS(PARAMETERS!$D$8-D608)/2))+(COS(RADIANS(D608))*COS(RADIANS(PARAMETERS!$D$8))*SIN(RADIANS(PARAMETERS!$D$9-C608)/2)*SIN(RADIANS(PARAMETERS!$D$9-C608)/2))))*2*3958.756</f>
        <v>802.74969397901168</v>
      </c>
      <c r="F608">
        <v>78.713798522949006</v>
      </c>
      <c r="G608">
        <v>101.88040924072</v>
      </c>
      <c r="H608">
        <v>139.78082275391</v>
      </c>
      <c r="I608">
        <v>169.04655456543</v>
      </c>
      <c r="J608">
        <v>199.12535095215</v>
      </c>
      <c r="K608" s="6">
        <f>IFERROR(EXP(TREND(LN($F$1:$J$1),LN(F608:J608),LN(Calculations!$B$3))),0)</f>
        <v>2.8018294653712359E-3</v>
      </c>
    </row>
    <row r="609" spans="1:11" x14ac:dyDescent="0.35">
      <c r="A609">
        <v>606</v>
      </c>
      <c r="B609" t="str">
        <f t="shared" si="9"/>
        <v>10-50.5</v>
      </c>
      <c r="C609">
        <v>-50.308401917337001</v>
      </c>
      <c r="D609">
        <v>10.117120376232</v>
      </c>
      <c r="E609">
        <f>ASIN(SQRT((SIN(RADIANS(PARAMETERS!$D$8-D609)/2)*SIN(RADIANS(PARAMETERS!$D$8-D609)/2))+(COS(RADIANS(D609))*COS(RADIANS(PARAMETERS!$D$8))*SIN(RADIANS(PARAMETERS!$D$9-C609)/2)*SIN(RADIANS(PARAMETERS!$D$9-C609)/2))))*2*3958.756</f>
        <v>786.53983175504266</v>
      </c>
      <c r="F609">
        <v>78.511528015137003</v>
      </c>
      <c r="G609">
        <v>101.66844940186</v>
      </c>
      <c r="H609">
        <v>139.53952026367</v>
      </c>
      <c r="I609">
        <v>168.8786315918</v>
      </c>
      <c r="J609">
        <v>199.06600952148</v>
      </c>
      <c r="K609" s="6">
        <f>IFERROR(EXP(TREND(LN($F$1:$J$1),LN(F609:J609),LN(Calculations!$B$3))),0)</f>
        <v>2.7910011035116051E-3</v>
      </c>
    </row>
    <row r="610" spans="1:11" x14ac:dyDescent="0.35">
      <c r="A610">
        <v>607</v>
      </c>
      <c r="B610" t="str">
        <f t="shared" si="9"/>
        <v>10-50.5</v>
      </c>
      <c r="C610">
        <v>-50.579723252237997</v>
      </c>
      <c r="D610">
        <v>10.117120376232</v>
      </c>
      <c r="E610">
        <f>ASIN(SQRT((SIN(RADIANS(PARAMETERS!$D$8-D610)/2)*SIN(RADIANS(PARAMETERS!$D$8-D610)/2))+(COS(RADIANS(D610))*COS(RADIANS(PARAMETERS!$D$8))*SIN(RADIANS(PARAMETERS!$D$9-C610)/2)*SIN(RADIANS(PARAMETERS!$D$9-C610)/2))))*2*3958.756</f>
        <v>770.42207446084956</v>
      </c>
      <c r="F610">
        <v>78.301307678222997</v>
      </c>
      <c r="G610">
        <v>101.43714141846</v>
      </c>
      <c r="H610">
        <v>139.28062438965</v>
      </c>
      <c r="I610">
        <v>168.69779968262</v>
      </c>
      <c r="J610">
        <v>198.98838806152</v>
      </c>
      <c r="K610" s="6">
        <f>IFERROR(EXP(TREND(LN($F$1:$J$1),LN(F610:J610),LN(Calculations!$B$3))),0)</f>
        <v>2.779275495493296E-3</v>
      </c>
    </row>
    <row r="611" spans="1:11" x14ac:dyDescent="0.35">
      <c r="A611">
        <v>608</v>
      </c>
      <c r="B611" t="str">
        <f t="shared" si="9"/>
        <v>10-51</v>
      </c>
      <c r="C611">
        <v>-50.851044587139</v>
      </c>
      <c r="D611">
        <v>10.117120376232</v>
      </c>
      <c r="E611">
        <f>ASIN(SQRT((SIN(RADIANS(PARAMETERS!$D$8-D611)/2)*SIN(RADIANS(PARAMETERS!$D$8-D611)/2))+(COS(RADIANS(D611))*COS(RADIANS(PARAMETERS!$D$8))*SIN(RADIANS(PARAMETERS!$D$9-C611)/2)*SIN(RADIANS(PARAMETERS!$D$9-C611)/2))))*2*3958.756</f>
        <v>754.40234415856423</v>
      </c>
      <c r="F611">
        <v>78.092086791992003</v>
      </c>
      <c r="G611">
        <v>101.20093536377</v>
      </c>
      <c r="H611">
        <v>139.02722167969</v>
      </c>
      <c r="I611">
        <v>168.52688598633</v>
      </c>
      <c r="J611">
        <v>198.92021179199</v>
      </c>
      <c r="K611" s="6">
        <f>IFERROR(EXP(TREND(LN($F$1:$J$1),LN(F611:J611),LN(Calculations!$B$3))),0)</f>
        <v>2.767921892152205E-3</v>
      </c>
    </row>
    <row r="612" spans="1:11" x14ac:dyDescent="0.35">
      <c r="A612">
        <v>609</v>
      </c>
      <c r="B612" t="str">
        <f t="shared" si="9"/>
        <v>10-51</v>
      </c>
      <c r="C612">
        <v>-51.122365922039997</v>
      </c>
      <c r="D612">
        <v>10.117120376232</v>
      </c>
      <c r="E612">
        <f>ASIN(SQRT((SIN(RADIANS(PARAMETERS!$D$8-D612)/2)*SIN(RADIANS(PARAMETERS!$D$8-D612)/2))+(COS(RADIANS(D612))*COS(RADIANS(PARAMETERS!$D$8))*SIN(RADIANS(PARAMETERS!$D$9-C612)/2)*SIN(RADIANS(PARAMETERS!$D$9-C612)/2))))*2*3958.756</f>
        <v>738.48703873957982</v>
      </c>
      <c r="F612">
        <v>77.897987365722997</v>
      </c>
      <c r="G612">
        <v>100.97864532471</v>
      </c>
      <c r="H612">
        <v>138.8030090332</v>
      </c>
      <c r="I612">
        <v>168.39038085938</v>
      </c>
      <c r="J612">
        <v>198.89436340332</v>
      </c>
      <c r="K612" s="6">
        <f>IFERROR(EXP(TREND(LN($F$1:$J$1),LN(F612:J612),LN(Calculations!$B$3))),0)</f>
        <v>2.7583736965183098E-3</v>
      </c>
    </row>
    <row r="613" spans="1:11" x14ac:dyDescent="0.35">
      <c r="A613">
        <v>610</v>
      </c>
      <c r="B613" t="str">
        <f t="shared" si="9"/>
        <v>10-51.5</v>
      </c>
      <c r="C613">
        <v>-51.393687256941</v>
      </c>
      <c r="D613">
        <v>10.117120376232</v>
      </c>
      <c r="E613">
        <f>ASIN(SQRT((SIN(RADIANS(PARAMETERS!$D$8-D613)/2)*SIN(RADIANS(PARAMETERS!$D$8-D613)/2))+(COS(RADIANS(D613))*COS(RADIANS(PARAMETERS!$D$8))*SIN(RADIANS(PARAMETERS!$D$9-C613)/2)*SIN(RADIANS(PARAMETERS!$D$9-C613)/2))))*2*3958.756</f>
        <v>722.68307568176749</v>
      </c>
      <c r="F613">
        <v>77.714057922362997</v>
      </c>
      <c r="G613">
        <v>100.76224517822</v>
      </c>
      <c r="H613">
        <v>138.58599853516</v>
      </c>
      <c r="I613">
        <v>168.25030517578</v>
      </c>
      <c r="J613">
        <v>198.85414123535</v>
      </c>
      <c r="K613" s="6">
        <f>IFERROR(EXP(TREND(LN($F$1:$J$1),LN(F613:J613),LN(Calculations!$B$3))),0)</f>
        <v>2.748897852724393E-3</v>
      </c>
    </row>
    <row r="614" spans="1:11" x14ac:dyDescent="0.35">
      <c r="A614">
        <v>611</v>
      </c>
      <c r="B614" t="str">
        <f t="shared" si="9"/>
        <v>10-51.5</v>
      </c>
      <c r="C614">
        <v>-51.665008591842003</v>
      </c>
      <c r="D614">
        <v>10.117120376232</v>
      </c>
      <c r="E614">
        <f>ASIN(SQRT((SIN(RADIANS(PARAMETERS!$D$8-D614)/2)*SIN(RADIANS(PARAMETERS!$D$8-D614)/2))+(COS(RADIANS(D614))*COS(RADIANS(PARAMETERS!$D$8))*SIN(RADIANS(PARAMETERS!$D$9-C614)/2)*SIN(RADIANS(PARAMETERS!$D$9-C614)/2))))*2*3958.756</f>
        <v>706.99793995192897</v>
      </c>
      <c r="F614">
        <v>77.55982208252</v>
      </c>
      <c r="G614">
        <v>100.57670593262</v>
      </c>
      <c r="H614">
        <v>138.40466308594</v>
      </c>
      <c r="I614">
        <v>168.13726806641</v>
      </c>
      <c r="J614">
        <v>198.83280944824</v>
      </c>
      <c r="K614" s="6">
        <f>IFERROR(EXP(TREND(LN($F$1:$J$1),LN(F614:J614),LN(Calculations!$B$3))),0)</f>
        <v>2.7411813025548636E-3</v>
      </c>
    </row>
    <row r="615" spans="1:11" x14ac:dyDescent="0.35">
      <c r="A615">
        <v>612</v>
      </c>
      <c r="B615" t="str">
        <f t="shared" si="9"/>
        <v>10-52</v>
      </c>
      <c r="C615">
        <v>-51.936329926742999</v>
      </c>
      <c r="D615">
        <v>10.117120376232</v>
      </c>
      <c r="E615">
        <f>ASIN(SQRT((SIN(RADIANS(PARAMETERS!$D$8-D615)/2)*SIN(RADIANS(PARAMETERS!$D$8-D615)/2))+(COS(RADIANS(D615))*COS(RADIANS(PARAMETERS!$D$8))*SIN(RADIANS(PARAMETERS!$D$9-C615)/2)*SIN(RADIANS(PARAMETERS!$D$9-C615)/2))))*2*3958.756</f>
        <v>691.43973637245176</v>
      </c>
      <c r="F615">
        <v>77.452201843262003</v>
      </c>
      <c r="G615">
        <v>100.44110107422</v>
      </c>
      <c r="H615">
        <v>138.2822265625</v>
      </c>
      <c r="I615">
        <v>168.07838439941</v>
      </c>
      <c r="J615">
        <v>198.8606262207</v>
      </c>
      <c r="K615" s="6">
        <f>IFERROR(EXP(TREND(LN($F$1:$J$1),LN(F615:J615),LN(Calculations!$B$3))),0)</f>
        <v>2.7366364941943306E-3</v>
      </c>
    </row>
    <row r="616" spans="1:11" x14ac:dyDescent="0.35">
      <c r="A616">
        <v>613</v>
      </c>
      <c r="B616" t="str">
        <f t="shared" si="9"/>
        <v>10-52</v>
      </c>
      <c r="C616">
        <v>-52.207651261644003</v>
      </c>
      <c r="D616">
        <v>10.117120376232</v>
      </c>
      <c r="E616">
        <f>ASIN(SQRT((SIN(RADIANS(PARAMETERS!$D$8-D616)/2)*SIN(RADIANS(PARAMETERS!$D$8-D616)/2))+(COS(RADIANS(D616))*COS(RADIANS(PARAMETERS!$D$8))*SIN(RADIANS(PARAMETERS!$D$9-C616)/2)*SIN(RADIANS(PARAMETERS!$D$9-C616)/2))))*2*3958.756</f>
        <v>676.01724676346646</v>
      </c>
      <c r="F616">
        <v>77.374656677245994</v>
      </c>
      <c r="G616">
        <v>100.3358001709</v>
      </c>
      <c r="H616">
        <v>138.2003326416</v>
      </c>
      <c r="I616">
        <v>168.06199645996</v>
      </c>
      <c r="J616">
        <v>198.92083740234</v>
      </c>
      <c r="K616" s="6">
        <f>IFERROR(EXP(TREND(LN($F$1:$J$1),LN(F616:J616),LN(Calculations!$B$3))),0)</f>
        <v>2.7342512542618547E-3</v>
      </c>
    </row>
    <row r="617" spans="1:11" x14ac:dyDescent="0.35">
      <c r="A617">
        <v>614</v>
      </c>
      <c r="B617" t="str">
        <f t="shared" si="9"/>
        <v>10-52.5</v>
      </c>
      <c r="C617">
        <v>-52.478972596544999</v>
      </c>
      <c r="D617">
        <v>10.117120376232</v>
      </c>
      <c r="E617">
        <f>ASIN(SQRT((SIN(RADIANS(PARAMETERS!$D$8-D617)/2)*SIN(RADIANS(PARAMETERS!$D$8-D617)/2))+(COS(RADIANS(D617))*COS(RADIANS(PARAMETERS!$D$8))*SIN(RADIANS(PARAMETERS!$D$9-C617)/2)*SIN(RADIANS(PARAMETERS!$D$9-C617)/2))))*2*3958.756</f>
        <v>660.739992150121</v>
      </c>
      <c r="F617">
        <v>77.340507507324006</v>
      </c>
      <c r="G617">
        <v>100.27258300781</v>
      </c>
      <c r="H617">
        <v>138.1661529541</v>
      </c>
      <c r="I617">
        <v>168.09629821777</v>
      </c>
      <c r="J617">
        <v>199.03089904785</v>
      </c>
      <c r="K617" s="6">
        <f>IFERROR(EXP(TREND(LN($F$1:$J$1),LN(F617:J617),LN(Calculations!$B$3))),0)</f>
        <v>2.7346826255218617E-3</v>
      </c>
    </row>
    <row r="618" spans="1:11" x14ac:dyDescent="0.35">
      <c r="A618">
        <v>615</v>
      </c>
      <c r="B618" t="str">
        <f t="shared" si="9"/>
        <v>10-53</v>
      </c>
      <c r="C618">
        <v>-52.750293931446002</v>
      </c>
      <c r="D618">
        <v>10.117120376232</v>
      </c>
      <c r="E618">
        <f>ASIN(SQRT((SIN(RADIANS(PARAMETERS!$D$8-D618)/2)*SIN(RADIANS(PARAMETERS!$D$8-D618)/2))+(COS(RADIANS(D618))*COS(RADIANS(PARAMETERS!$D$8))*SIN(RADIANS(PARAMETERS!$D$9-C618)/2)*SIN(RADIANS(PARAMETERS!$D$9-C618)/2))))*2*3958.756</f>
        <v>645.61830028366887</v>
      </c>
      <c r="F618">
        <v>77.36141204834</v>
      </c>
      <c r="G618">
        <v>100.26198577881</v>
      </c>
      <c r="H618">
        <v>138.1875</v>
      </c>
      <c r="I618">
        <v>168.18623352051</v>
      </c>
      <c r="J618">
        <v>199.20016479492</v>
      </c>
      <c r="K618" s="6">
        <f>IFERROR(EXP(TREND(LN($F$1:$J$1),LN(F618:J618),LN(Calculations!$B$3))),0)</f>
        <v>2.7384284510207804E-3</v>
      </c>
    </row>
    <row r="619" spans="1:11" x14ac:dyDescent="0.35">
      <c r="A619">
        <v>616</v>
      </c>
      <c r="B619" t="str">
        <f t="shared" si="9"/>
        <v>10-53</v>
      </c>
      <c r="C619">
        <v>-53.021615266346998</v>
      </c>
      <c r="D619">
        <v>10.117120376232</v>
      </c>
      <c r="E619">
        <f>ASIN(SQRT((SIN(RADIANS(PARAMETERS!$D$8-D619)/2)*SIN(RADIANS(PARAMETERS!$D$8-D619)/2))+(COS(RADIANS(D619))*COS(RADIANS(PARAMETERS!$D$8))*SIN(RADIANS(PARAMETERS!$D$9-C619)/2)*SIN(RADIANS(PARAMETERS!$D$9-C619)/2))))*2*3958.756</f>
        <v>630.66337865830428</v>
      </c>
      <c r="F619">
        <v>77.394035339355</v>
      </c>
      <c r="G619">
        <v>100.25635528564</v>
      </c>
      <c r="H619">
        <v>138.20095825195</v>
      </c>
      <c r="I619">
        <v>168.25494384766</v>
      </c>
      <c r="J619">
        <v>199.33662414551</v>
      </c>
      <c r="K619" s="6">
        <f>IFERROR(EXP(TREND(LN($F$1:$J$1),LN(F619:J619),LN(Calculations!$B$3))),0)</f>
        <v>2.7414876834020102E-3</v>
      </c>
    </row>
    <row r="620" spans="1:11" x14ac:dyDescent="0.35">
      <c r="A620">
        <v>617</v>
      </c>
      <c r="B620" t="str">
        <f t="shared" si="9"/>
        <v>10-53.5</v>
      </c>
      <c r="C620">
        <v>-53.292936601248002</v>
      </c>
      <c r="D620">
        <v>10.117120376232</v>
      </c>
      <c r="E620">
        <f>ASIN(SQRT((SIN(RADIANS(PARAMETERS!$D$8-D620)/2)*SIN(RADIANS(PARAMETERS!$D$8-D620)/2))+(COS(RADIANS(D620))*COS(RADIANS(PARAMETERS!$D$8))*SIN(RADIANS(PARAMETERS!$D$9-C620)/2)*SIN(RADIANS(PARAMETERS!$D$9-C620)/2))))*2*3958.756</f>
        <v>615.88739310455458</v>
      </c>
      <c r="F620">
        <v>77.466949462890994</v>
      </c>
      <c r="G620">
        <v>100.28504180908</v>
      </c>
      <c r="H620">
        <v>138.23905944824</v>
      </c>
      <c r="I620">
        <v>168.33868408203</v>
      </c>
      <c r="J620">
        <v>199.48683166504</v>
      </c>
      <c r="K620" s="6">
        <f>IFERROR(EXP(TREND(LN($F$1:$J$1),LN(F620:J620),LN(Calculations!$B$3))),0)</f>
        <v>2.7459721295660573E-3</v>
      </c>
    </row>
    <row r="621" spans="1:11" x14ac:dyDescent="0.35">
      <c r="A621">
        <v>618</v>
      </c>
      <c r="B621" t="str">
        <f t="shared" si="9"/>
        <v>10-53.5</v>
      </c>
      <c r="C621">
        <v>-53.564257936148998</v>
      </c>
      <c r="D621">
        <v>10.117120376232</v>
      </c>
      <c r="E621">
        <f>ASIN(SQRT((SIN(RADIANS(PARAMETERS!$D$8-D621)/2)*SIN(RADIANS(PARAMETERS!$D$8-D621)/2))+(COS(RADIANS(D621))*COS(RADIANS(PARAMETERS!$D$8))*SIN(RADIANS(PARAMETERS!$D$9-C621)/2)*SIN(RADIANS(PARAMETERS!$D$9-C621)/2))))*2*3958.756</f>
        <v>601.30355189419231</v>
      </c>
      <c r="F621">
        <v>77.603485107422003</v>
      </c>
      <c r="G621">
        <v>100.36959838867</v>
      </c>
      <c r="H621">
        <v>138.32095336914</v>
      </c>
      <c r="I621">
        <v>168.45536804199</v>
      </c>
      <c r="J621">
        <v>199.66998291016</v>
      </c>
      <c r="K621" s="6">
        <f>IFERROR(EXP(TREND(LN($F$1:$J$1),LN(F621:J621),LN(Calculations!$B$3))),0)</f>
        <v>2.7530847177064184E-3</v>
      </c>
    </row>
    <row r="622" spans="1:11" x14ac:dyDescent="0.35">
      <c r="A622">
        <v>619</v>
      </c>
      <c r="B622" t="str">
        <f t="shared" si="9"/>
        <v>10-54</v>
      </c>
      <c r="C622">
        <v>-53.835579271050001</v>
      </c>
      <c r="D622">
        <v>10.117120376232</v>
      </c>
      <c r="E622">
        <f>ASIN(SQRT((SIN(RADIANS(PARAMETERS!$D$8-D622)/2)*SIN(RADIANS(PARAMETERS!$D$8-D622)/2))+(COS(RADIANS(D622))*COS(RADIANS(PARAMETERS!$D$8))*SIN(RADIANS(PARAMETERS!$D$9-C622)/2)*SIN(RADIANS(PARAMETERS!$D$9-C622)/2))))*2*3958.756</f>
        <v>586.9261950881513</v>
      </c>
      <c r="F622">
        <v>77.768104553222997</v>
      </c>
      <c r="G622">
        <v>100.4762802124</v>
      </c>
      <c r="H622">
        <v>138.41012573242</v>
      </c>
      <c r="I622">
        <v>168.56369018555</v>
      </c>
      <c r="J622">
        <v>199.83180236816</v>
      </c>
      <c r="K622" s="6">
        <f>IFERROR(EXP(TREND(LN($F$1:$J$1),LN(F622:J622),LN(Calculations!$B$3))),0)</f>
        <v>2.7604059651275578E-3</v>
      </c>
    </row>
    <row r="623" spans="1:11" x14ac:dyDescent="0.35">
      <c r="A623">
        <v>620</v>
      </c>
      <c r="B623" t="str">
        <f t="shared" si="9"/>
        <v>10-54</v>
      </c>
      <c r="C623">
        <v>-54.106900605950997</v>
      </c>
      <c r="D623">
        <v>10.117120376232</v>
      </c>
      <c r="E623">
        <f>ASIN(SQRT((SIN(RADIANS(PARAMETERS!$D$8-D623)/2)*SIN(RADIANS(PARAMETERS!$D$8-D623)/2))+(COS(RADIANS(D623))*COS(RADIANS(PARAMETERS!$D$8))*SIN(RADIANS(PARAMETERS!$D$9-C623)/2)*SIN(RADIANS(PARAMETERS!$D$9-C623)/2))))*2*3958.756</f>
        <v>572.77088858258196</v>
      </c>
      <c r="F623">
        <v>77.996696472167997</v>
      </c>
      <c r="G623">
        <v>100.63681793213</v>
      </c>
      <c r="H623">
        <v>138.5277557373</v>
      </c>
      <c r="I623">
        <v>168.6875</v>
      </c>
      <c r="J623">
        <v>200.00549316406</v>
      </c>
      <c r="K623" s="6">
        <f>IFERROR(EXP(TREND(LN($F$1:$J$1),LN(F623:J623),LN(Calculations!$B$3))),0)</f>
        <v>2.7696601455165608E-3</v>
      </c>
    </row>
    <row r="624" spans="1:11" x14ac:dyDescent="0.35">
      <c r="A624">
        <v>621</v>
      </c>
      <c r="B624" t="str">
        <f t="shared" si="9"/>
        <v>10-54.5</v>
      </c>
      <c r="C624">
        <v>-54.378221940852001</v>
      </c>
      <c r="D624">
        <v>10.117120376232</v>
      </c>
      <c r="E624">
        <f>ASIN(SQRT((SIN(RADIANS(PARAMETERS!$D$8-D624)/2)*SIN(RADIANS(PARAMETERS!$D$8-D624)/2))+(COS(RADIANS(D624))*COS(RADIANS(PARAMETERS!$D$8))*SIN(RADIANS(PARAMETERS!$D$9-C624)/2)*SIN(RADIANS(PARAMETERS!$D$9-C624)/2))))*2*3958.756</f>
        <v>558.85452194095342</v>
      </c>
      <c r="F624">
        <v>78.300621032715</v>
      </c>
      <c r="G624">
        <v>100.86494445801</v>
      </c>
      <c r="H624">
        <v>138.67951965332</v>
      </c>
      <c r="I624">
        <v>168.82969665527</v>
      </c>
      <c r="J624">
        <v>200.19306945801</v>
      </c>
      <c r="K624" s="6">
        <f>IFERROR(EXP(TREND(LN($F$1:$J$1),LN(F624:J624),LN(Calculations!$B$3))),0)</f>
        <v>2.7812964881607583E-3</v>
      </c>
    </row>
    <row r="625" spans="1:11" x14ac:dyDescent="0.35">
      <c r="A625">
        <v>622</v>
      </c>
      <c r="B625" t="str">
        <f t="shared" si="9"/>
        <v>10-54.5</v>
      </c>
      <c r="C625">
        <v>-54.649543275752997</v>
      </c>
      <c r="D625">
        <v>10.117120376232</v>
      </c>
      <c r="E625">
        <f>ASIN(SQRT((SIN(RADIANS(PARAMETERS!$D$8-D625)/2)*SIN(RADIANS(PARAMETERS!$D$8-D625)/2))+(COS(RADIANS(D625))*COS(RADIANS(PARAMETERS!$D$8))*SIN(RADIANS(PARAMETERS!$D$9-C625)/2)*SIN(RADIANS(PARAMETERS!$D$9-C625)/2))))*2*3958.756</f>
        <v>545.19540862191377</v>
      </c>
      <c r="F625">
        <v>78.638290405272997</v>
      </c>
      <c r="G625">
        <v>101.10707092285</v>
      </c>
      <c r="H625">
        <v>138.79930114746</v>
      </c>
      <c r="I625">
        <v>168.91004943848</v>
      </c>
      <c r="J625">
        <v>200.28628540039</v>
      </c>
      <c r="K625" s="6">
        <f>IFERROR(EXP(TREND(LN($F$1:$J$1),LN(F625:J625),LN(Calculations!$B$3))),0)</f>
        <v>2.7909179403116484E-3</v>
      </c>
    </row>
    <row r="626" spans="1:11" x14ac:dyDescent="0.35">
      <c r="A626">
        <v>623</v>
      </c>
      <c r="B626" t="str">
        <f t="shared" si="9"/>
        <v>10-55</v>
      </c>
      <c r="C626">
        <v>-54.920864610654</v>
      </c>
      <c r="D626">
        <v>10.117120376232</v>
      </c>
      <c r="E626">
        <f>ASIN(SQRT((SIN(RADIANS(PARAMETERS!$D$8-D626)/2)*SIN(RADIANS(PARAMETERS!$D$8-D626)/2))+(COS(RADIANS(D626))*COS(RADIANS(PARAMETERS!$D$8))*SIN(RADIANS(PARAMETERS!$D$9-C626)/2)*SIN(RADIANS(PARAMETERS!$D$9-C626)/2))))*2*3958.756</f>
        <v>531.81338660169308</v>
      </c>
      <c r="F626">
        <v>79.02214050293</v>
      </c>
      <c r="G626">
        <v>101.37773132324</v>
      </c>
      <c r="H626">
        <v>138.91194152832</v>
      </c>
      <c r="I626">
        <v>168.96748352051</v>
      </c>
      <c r="J626">
        <v>200.34173583984</v>
      </c>
      <c r="K626" s="6">
        <f>IFERROR(EXP(TREND(LN($F$1:$J$1),LN(F626:J626),LN(Calculations!$B$3))),0)</f>
        <v>2.8004368594649002E-3</v>
      </c>
    </row>
    <row r="627" spans="1:11" x14ac:dyDescent="0.35">
      <c r="A627">
        <v>624</v>
      </c>
      <c r="B627" t="str">
        <f t="shared" si="9"/>
        <v>10-55</v>
      </c>
      <c r="C627">
        <v>-55.192185945555003</v>
      </c>
      <c r="D627">
        <v>10.117120376232</v>
      </c>
      <c r="E627">
        <f>ASIN(SQRT((SIN(RADIANS(PARAMETERS!$D$8-D627)/2)*SIN(RADIANS(PARAMETERS!$D$8-D627)/2))+(COS(RADIANS(D627))*COS(RADIANS(PARAMETERS!$D$8))*SIN(RADIANS(PARAMETERS!$D$9-C627)/2)*SIN(RADIANS(PARAMETERS!$D$9-C627)/2))))*2*3958.756</f>
        <v>518.72991662470906</v>
      </c>
      <c r="F627">
        <v>79.448715209960994</v>
      </c>
      <c r="G627">
        <v>101.67472839355</v>
      </c>
      <c r="H627">
        <v>139.01713562012</v>
      </c>
      <c r="I627">
        <v>169.00701904297</v>
      </c>
      <c r="J627">
        <v>200.3706817627</v>
      </c>
      <c r="K627" s="6">
        <f>IFERROR(EXP(TREND(LN($F$1:$J$1),LN(F627:J627),LN(Calculations!$B$3))),0)</f>
        <v>2.8100299784893528E-3</v>
      </c>
    </row>
    <row r="628" spans="1:11" x14ac:dyDescent="0.35">
      <c r="A628">
        <v>625</v>
      </c>
      <c r="B628" t="str">
        <f t="shared" si="9"/>
        <v>10-55.5</v>
      </c>
      <c r="C628">
        <v>-55.463507280456</v>
      </c>
      <c r="D628">
        <v>10.117120376232</v>
      </c>
      <c r="E628">
        <f>ASIN(SQRT((SIN(RADIANS(PARAMETERS!$D$8-D628)/2)*SIN(RADIANS(PARAMETERS!$D$8-D628)/2))+(COS(RADIANS(D628))*COS(RADIANS(PARAMETERS!$D$8))*SIN(RADIANS(PARAMETERS!$D$9-C628)/2)*SIN(RADIANS(PARAMETERS!$D$9-C628)/2))))*2*3958.756</f>
        <v>505.96817437794419</v>
      </c>
      <c r="F628">
        <v>79.874702453612997</v>
      </c>
      <c r="G628">
        <v>101.95789337158</v>
      </c>
      <c r="H628">
        <v>139.07939147949</v>
      </c>
      <c r="I628">
        <v>168.99351501465</v>
      </c>
      <c r="J628">
        <v>200.33828735352</v>
      </c>
      <c r="K628" s="6">
        <f>IFERROR(EXP(TREND(LN($F$1:$J$1),LN(F628:J628),LN(Calculations!$B$3))),0)</f>
        <v>2.8173633875571854E-3</v>
      </c>
    </row>
    <row r="629" spans="1:11" x14ac:dyDescent="0.35">
      <c r="A629">
        <v>626</v>
      </c>
      <c r="B629" t="str">
        <f t="shared" si="9"/>
        <v>10-55.5</v>
      </c>
      <c r="C629">
        <v>-55.734828615357003</v>
      </c>
      <c r="D629">
        <v>10.117120376232</v>
      </c>
      <c r="E629">
        <f>ASIN(SQRT((SIN(RADIANS(PARAMETERS!$D$8-D629)/2)*SIN(RADIANS(PARAMETERS!$D$8-D629)/2))+(COS(RADIANS(D629))*COS(RADIANS(PARAMETERS!$D$8))*SIN(RADIANS(PARAMETERS!$D$9-C629)/2)*SIN(RADIANS(PARAMETERS!$D$9-C629)/2))))*2*3958.756</f>
        <v>493.55313176224735</v>
      </c>
      <c r="F629">
        <v>80.3173828125</v>
      </c>
      <c r="G629">
        <v>102.2495803833</v>
      </c>
      <c r="H629">
        <v>139.1209564209</v>
      </c>
      <c r="I629">
        <v>168.94418334961</v>
      </c>
      <c r="J629">
        <v>200.26541137695</v>
      </c>
      <c r="K629" s="6">
        <f>IFERROR(EXP(TREND(LN($F$1:$J$1),LN(F629:J629),LN(Calculations!$B$3))),0)</f>
        <v>2.8236704734702213E-3</v>
      </c>
    </row>
    <row r="630" spans="1:11" x14ac:dyDescent="0.35">
      <c r="A630">
        <v>627</v>
      </c>
      <c r="B630" t="str">
        <f t="shared" si="9"/>
        <v>10-56</v>
      </c>
      <c r="C630">
        <v>-56.006149950257999</v>
      </c>
      <c r="D630">
        <v>10.117120376232</v>
      </c>
      <c r="E630">
        <f>ASIN(SQRT((SIN(RADIANS(PARAMETERS!$D$8-D630)/2)*SIN(RADIANS(PARAMETERS!$D$8-D630)/2))+(COS(RADIANS(D630))*COS(RADIANS(PARAMETERS!$D$8))*SIN(RADIANS(PARAMETERS!$D$9-C630)/2)*SIN(RADIANS(PARAMETERS!$D$9-C630)/2))))*2*3958.756</f>
        <v>481.51162112913585</v>
      </c>
      <c r="F630">
        <v>80.770874023437997</v>
      </c>
      <c r="G630">
        <v>102.54920196533</v>
      </c>
      <c r="H630">
        <v>139.14356994629</v>
      </c>
      <c r="I630">
        <v>168.85932922363</v>
      </c>
      <c r="J630">
        <v>200.15087890625</v>
      </c>
      <c r="K630" s="6">
        <f>IFERROR(EXP(TREND(LN($F$1:$J$1),LN(F630:J630),LN(Calculations!$B$3))),0)</f>
        <v>2.8288854526294176E-3</v>
      </c>
    </row>
    <row r="631" spans="1:11" x14ac:dyDescent="0.35">
      <c r="A631">
        <v>628</v>
      </c>
      <c r="B631" t="str">
        <f t="shared" si="9"/>
        <v>10-56.5</v>
      </c>
      <c r="C631">
        <v>-56.277471285159002</v>
      </c>
      <c r="D631">
        <v>10.117120376232</v>
      </c>
      <c r="E631">
        <f>ASIN(SQRT((SIN(RADIANS(PARAMETERS!$D$8-D631)/2)*SIN(RADIANS(PARAMETERS!$D$8-D631)/2))+(COS(RADIANS(D631))*COS(RADIANS(PARAMETERS!$D$8))*SIN(RADIANS(PARAMETERS!$D$9-C631)/2)*SIN(RADIANS(PARAMETERS!$D$9-C631)/2))))*2*3958.756</f>
        <v>469.87237488976837</v>
      </c>
      <c r="F631">
        <v>81.187240600585994</v>
      </c>
      <c r="G631">
        <v>102.80977630615</v>
      </c>
      <c r="H631">
        <v>139.10502624512</v>
      </c>
      <c r="I631">
        <v>168.69573974609</v>
      </c>
      <c r="J631">
        <v>199.94151306152</v>
      </c>
      <c r="K631" s="6">
        <f>IFERROR(EXP(TREND(LN($F$1:$J$1),LN(F631:J631),LN(Calculations!$B$3))),0)</f>
        <v>2.8299733883908654E-3</v>
      </c>
    </row>
    <row r="632" spans="1:11" x14ac:dyDescent="0.35">
      <c r="A632">
        <v>629</v>
      </c>
      <c r="B632" t="str">
        <f t="shared" si="9"/>
        <v>10-56.5</v>
      </c>
      <c r="C632">
        <v>-56.548792620059999</v>
      </c>
      <c r="D632">
        <v>10.117120376232</v>
      </c>
      <c r="E632">
        <f>ASIN(SQRT((SIN(RADIANS(PARAMETERS!$D$8-D632)/2)*SIN(RADIANS(PARAMETERS!$D$8-D632)/2))+(COS(RADIANS(D632))*COS(RADIANS(PARAMETERS!$D$8))*SIN(RADIANS(PARAMETERS!$D$9-C632)/2)*SIN(RADIANS(PARAMETERS!$D$9-C632)/2))))*2*3958.756</f>
        <v>458.66603134245838</v>
      </c>
      <c r="F632">
        <v>81.60863494873</v>
      </c>
      <c r="G632">
        <v>103.08020782471</v>
      </c>
      <c r="H632">
        <v>139.07406616211</v>
      </c>
      <c r="I632">
        <v>168.53578186035</v>
      </c>
      <c r="J632">
        <v>199.73510742188</v>
      </c>
      <c r="K632" s="6">
        <f>IFERROR(EXP(TREND(LN($F$1:$J$1),LN(F632:J632),LN(Calculations!$B$3))),0)</f>
        <v>2.8314330045293309E-3</v>
      </c>
    </row>
    <row r="633" spans="1:11" x14ac:dyDescent="0.35">
      <c r="A633">
        <v>630</v>
      </c>
      <c r="B633" t="str">
        <f t="shared" si="9"/>
        <v>10-57</v>
      </c>
      <c r="C633">
        <v>-56.820113954961002</v>
      </c>
      <c r="D633">
        <v>10.117120376232</v>
      </c>
      <c r="E633">
        <f>ASIN(SQRT((SIN(RADIANS(PARAMETERS!$D$8-D633)/2)*SIN(RADIANS(PARAMETERS!$D$8-D633)/2))+(COS(RADIANS(D633))*COS(RADIANS(PARAMETERS!$D$8))*SIN(RADIANS(PARAMETERS!$D$9-C633)/2)*SIN(RADIANS(PARAMETERS!$D$9-C633)/2))))*2*3958.756</f>
        <v>447.92509601303254</v>
      </c>
      <c r="F633">
        <v>82.02562713623</v>
      </c>
      <c r="G633">
        <v>103.35587310791</v>
      </c>
      <c r="H633">
        <v>139.05410766602</v>
      </c>
      <c r="I633">
        <v>168.38668823242</v>
      </c>
      <c r="J633">
        <v>199.54156494141</v>
      </c>
      <c r="K633" s="6">
        <f>IFERROR(EXP(TREND(LN($F$1:$J$1),LN(F633:J633),LN(Calculations!$B$3))),0)</f>
        <v>2.8334269190975082E-3</v>
      </c>
    </row>
    <row r="634" spans="1:11" x14ac:dyDescent="0.35">
      <c r="A634">
        <v>631</v>
      </c>
      <c r="B634" t="str">
        <f t="shared" si="9"/>
        <v>10-57</v>
      </c>
      <c r="C634">
        <v>-57.091435289861998</v>
      </c>
      <c r="D634">
        <v>10.117120376232</v>
      </c>
      <c r="E634">
        <f>ASIN(SQRT((SIN(RADIANS(PARAMETERS!$D$8-D634)/2)*SIN(RADIANS(PARAMETERS!$D$8-D634)/2))+(COS(RADIANS(D634))*COS(RADIANS(PARAMETERS!$D$8))*SIN(RADIANS(PARAMETERS!$D$9-C634)/2)*SIN(RADIANS(PARAMETERS!$D$9-C634)/2))))*2*3958.756</f>
        <v>437.68384642744832</v>
      </c>
      <c r="F634">
        <v>82.387619018555</v>
      </c>
      <c r="G634">
        <v>103.59760284424</v>
      </c>
      <c r="H634">
        <v>139.01846313477</v>
      </c>
      <c r="I634">
        <v>168.22402954102</v>
      </c>
      <c r="J634">
        <v>199.33081054688</v>
      </c>
      <c r="K634" s="6">
        <f>IFERROR(EXP(TREND(LN($F$1:$J$1),LN(F634:J634),LN(Calculations!$B$3))),0)</f>
        <v>2.8338147604194458E-3</v>
      </c>
    </row>
    <row r="635" spans="1:11" x14ac:dyDescent="0.35">
      <c r="A635">
        <v>632</v>
      </c>
      <c r="B635" t="str">
        <f t="shared" si="9"/>
        <v>10-57.5</v>
      </c>
      <c r="C635">
        <v>-57.362756624763001</v>
      </c>
      <c r="D635">
        <v>10.117120376232</v>
      </c>
      <c r="E635">
        <f>ASIN(SQRT((SIN(RADIANS(PARAMETERS!$D$8-D635)/2)*SIN(RADIANS(PARAMETERS!$D$8-D635)/2))+(COS(RADIANS(D635))*COS(RADIANS(PARAMETERS!$D$8))*SIN(RADIANS(PARAMETERS!$D$9-C635)/2)*SIN(RADIANS(PARAMETERS!$D$9-C635)/2))))*2*3958.756</f>
        <v>427.97816728137428</v>
      </c>
      <c r="F635">
        <v>82.73184967041</v>
      </c>
      <c r="G635">
        <v>103.84355926514</v>
      </c>
      <c r="H635">
        <v>139.0118560791</v>
      </c>
      <c r="I635">
        <v>168.09800720215</v>
      </c>
      <c r="J635">
        <v>199.16583251953</v>
      </c>
      <c r="K635" s="6">
        <f>IFERROR(EXP(TREND(LN($F$1:$J$1),LN(F635:J635),LN(Calculations!$B$3))),0)</f>
        <v>2.8357304221151135E-3</v>
      </c>
    </row>
    <row r="636" spans="1:11" x14ac:dyDescent="0.35">
      <c r="A636">
        <v>633</v>
      </c>
      <c r="B636" t="str">
        <f t="shared" si="9"/>
        <v>10-57.5</v>
      </c>
      <c r="C636">
        <v>-57.634077959663998</v>
      </c>
      <c r="D636">
        <v>10.117120376232</v>
      </c>
      <c r="E636">
        <f>ASIN(SQRT((SIN(RADIANS(PARAMETERS!$D$8-D636)/2)*SIN(RADIANS(PARAMETERS!$D$8-D636)/2))+(COS(RADIANS(D636))*COS(RADIANS(PARAMETERS!$D$8))*SIN(RADIANS(PARAMETERS!$D$9-C636)/2)*SIN(RADIANS(PARAMETERS!$D$9-C636)/2))))*2*3958.756</f>
        <v>418.84530275888136</v>
      </c>
      <c r="F636">
        <v>83.036445617675994</v>
      </c>
      <c r="G636">
        <v>104.077293396</v>
      </c>
      <c r="H636">
        <v>139.02334594727</v>
      </c>
      <c r="I636">
        <v>168.00007629395</v>
      </c>
      <c r="J636">
        <v>199.0376739502</v>
      </c>
      <c r="K636" s="6">
        <f>IFERROR(EXP(TREND(LN($F$1:$J$1),LN(F636:J636),LN(Calculations!$B$3))),0)</f>
        <v>2.8383672292595788E-3</v>
      </c>
    </row>
    <row r="637" spans="1:11" x14ac:dyDescent="0.35">
      <c r="A637">
        <v>634</v>
      </c>
      <c r="B637" t="str">
        <f t="shared" si="9"/>
        <v>10-58</v>
      </c>
      <c r="C637">
        <v>-57.905399294565001</v>
      </c>
      <c r="D637">
        <v>10.117120376232</v>
      </c>
      <c r="E637">
        <f>ASIN(SQRT((SIN(RADIANS(PARAMETERS!$D$8-D637)/2)*SIN(RADIANS(PARAMETERS!$D$8-D637)/2))+(COS(RADIANS(D637))*COS(RADIANS(PARAMETERS!$D$8))*SIN(RADIANS(PARAMETERS!$D$9-C637)/2)*SIN(RADIANS(PARAMETERS!$D$9-C637)/2))))*2*3958.756</f>
        <v>410.32351367246304</v>
      </c>
      <c r="F637">
        <v>83.256767272949006</v>
      </c>
      <c r="G637">
        <v>104.25062561035</v>
      </c>
      <c r="H637">
        <v>139.00476074219</v>
      </c>
      <c r="I637">
        <v>167.87962341309</v>
      </c>
      <c r="J637">
        <v>198.88352966309</v>
      </c>
      <c r="K637" s="6">
        <f>IFERROR(EXP(TREND(LN($F$1:$J$1),LN(F637:J637),LN(Calculations!$B$3))),0)</f>
        <v>2.8382839367577031E-3</v>
      </c>
    </row>
    <row r="638" spans="1:11" x14ac:dyDescent="0.35">
      <c r="A638">
        <v>635</v>
      </c>
      <c r="B638" t="str">
        <f t="shared" si="9"/>
        <v>10-58</v>
      </c>
      <c r="C638">
        <v>-58.176720629465002</v>
      </c>
      <c r="D638">
        <v>10.117120376232</v>
      </c>
      <c r="E638">
        <f>ASIN(SQRT((SIN(RADIANS(PARAMETERS!$D$8-D638)/2)*SIN(RADIANS(PARAMETERS!$D$8-D638)/2))+(COS(RADIANS(D638))*COS(RADIANS(PARAMETERS!$D$8))*SIN(RADIANS(PARAMETERS!$D$9-C638)/2)*SIN(RADIANS(PARAMETERS!$D$9-C638)/2))))*2*3958.756</f>
        <v>402.45162957459013</v>
      </c>
      <c r="F638">
        <v>83.436920166015994</v>
      </c>
      <c r="G638">
        <v>104.42058563232</v>
      </c>
      <c r="H638">
        <v>139.02897644043</v>
      </c>
      <c r="I638">
        <v>167.8240814209</v>
      </c>
      <c r="J638">
        <v>198.81521606445</v>
      </c>
      <c r="K638" s="6">
        <f>IFERROR(EXP(TREND(LN($F$1:$J$1),LN(F638:J638),LN(Calculations!$B$3))),0)</f>
        <v>2.8406786418353537E-3</v>
      </c>
    </row>
    <row r="639" spans="1:11" x14ac:dyDescent="0.35">
      <c r="A639">
        <v>636</v>
      </c>
      <c r="B639" t="str">
        <f t="shared" si="9"/>
        <v>10-58.5</v>
      </c>
      <c r="C639">
        <v>-58.448041964365999</v>
      </c>
      <c r="D639">
        <v>10.117120376232</v>
      </c>
      <c r="E639">
        <f>ASIN(SQRT((SIN(RADIANS(PARAMETERS!$D$8-D639)/2)*SIN(RADIANS(PARAMETERS!$D$8-D639)/2))+(COS(RADIANS(D639))*COS(RADIANS(PARAMETERS!$D$8))*SIN(RADIANS(PARAMETERS!$D$9-C639)/2)*SIN(RADIANS(PARAMETERS!$D$9-C639)/2))))*2*3958.756</f>
        <v>395.2684904203067</v>
      </c>
      <c r="F639">
        <v>83.559059143065994</v>
      </c>
      <c r="G639">
        <v>104.56888580322</v>
      </c>
      <c r="H639">
        <v>139.0782623291</v>
      </c>
      <c r="I639">
        <v>167.81272888184</v>
      </c>
      <c r="J639">
        <v>198.80882263184</v>
      </c>
      <c r="K639" s="6">
        <f>IFERROR(EXP(TREND(LN($F$1:$J$1),LN(F639:J639),LN(Calculations!$B$3))),0)</f>
        <v>2.8442344428238611E-3</v>
      </c>
    </row>
    <row r="640" spans="1:11" x14ac:dyDescent="0.35">
      <c r="A640">
        <v>637</v>
      </c>
      <c r="B640" t="str">
        <f t="shared" si="9"/>
        <v>10-58.5</v>
      </c>
      <c r="C640">
        <v>-58.719363299267002</v>
      </c>
      <c r="D640">
        <v>10.117120376232</v>
      </c>
      <c r="E640">
        <f>ASIN(SQRT((SIN(RADIANS(PARAMETERS!$D$8-D640)/2)*SIN(RADIANS(PARAMETERS!$D$8-D640)/2))+(COS(RADIANS(D640))*COS(RADIANS(PARAMETERS!$D$8))*SIN(RADIANS(PARAMETERS!$D$9-C640)/2)*SIN(RADIANS(PARAMETERS!$D$9-C640)/2))))*2*3958.756</f>
        <v>388.81227900193994</v>
      </c>
      <c r="F640">
        <v>83.573852539062997</v>
      </c>
      <c r="G640">
        <v>104.65033721924</v>
      </c>
      <c r="H640">
        <v>139.09510803223</v>
      </c>
      <c r="I640">
        <v>167.77597045898</v>
      </c>
      <c r="J640">
        <v>198.78085327148</v>
      </c>
      <c r="K640" s="6">
        <f>IFERROR(EXP(TREND(LN($F$1:$J$1),LN(F640:J640),LN(Calculations!$B$3))),0)</f>
        <v>2.8447323788442082E-3</v>
      </c>
    </row>
    <row r="641" spans="1:11" x14ac:dyDescent="0.35">
      <c r="A641">
        <v>638</v>
      </c>
      <c r="B641" t="str">
        <f t="shared" si="9"/>
        <v>10-59</v>
      </c>
      <c r="C641">
        <v>-58.990684634167998</v>
      </c>
      <c r="D641">
        <v>10.117120376232</v>
      </c>
      <c r="E641">
        <f>ASIN(SQRT((SIN(RADIANS(PARAMETERS!$D$8-D641)/2)*SIN(RADIANS(PARAMETERS!$D$8-D641)/2))+(COS(RADIANS(D641))*COS(RADIANS(PARAMETERS!$D$8))*SIN(RADIANS(PARAMETERS!$D$9-C641)/2)*SIN(RADIANS(PARAMETERS!$D$9-C641)/2))))*2*3958.756</f>
        <v>383.11975422217819</v>
      </c>
      <c r="F641">
        <v>83.518760681152003</v>
      </c>
      <c r="G641">
        <v>104.69995117188</v>
      </c>
      <c r="H641">
        <v>139.11184692383</v>
      </c>
      <c r="I641">
        <v>167.75038146973</v>
      </c>
      <c r="J641">
        <v>198.76454162598</v>
      </c>
      <c r="K641" s="6">
        <f>IFERROR(EXP(TREND(LN($F$1:$J$1),LN(F641:J641),LN(Calculations!$B$3))),0)</f>
        <v>2.8445117986496196E-3</v>
      </c>
    </row>
    <row r="642" spans="1:11" x14ac:dyDescent="0.35">
      <c r="A642">
        <v>639</v>
      </c>
      <c r="B642" t="str">
        <f t="shared" si="9"/>
        <v>10-59.5</v>
      </c>
      <c r="C642">
        <v>-59.262005969069001</v>
      </c>
      <c r="D642">
        <v>10.117120376232</v>
      </c>
      <c r="E642">
        <f>ASIN(SQRT((SIN(RADIANS(PARAMETERS!$D$8-D642)/2)*SIN(RADIANS(PARAMETERS!$D$8-D642)/2))+(COS(RADIANS(D642))*COS(RADIANS(PARAMETERS!$D$8))*SIN(RADIANS(PARAMETERS!$D$9-C642)/2)*SIN(RADIANS(PARAMETERS!$D$9-C642)/2))))*2*3958.756</f>
        <v>378.22540591245496</v>
      </c>
      <c r="F642">
        <v>83.374114990234006</v>
      </c>
      <c r="G642">
        <v>104.68905639648</v>
      </c>
      <c r="H642">
        <v>139.09403991699</v>
      </c>
      <c r="I642">
        <v>167.70094299316</v>
      </c>
      <c r="J642">
        <v>198.73191833496</v>
      </c>
      <c r="K642" s="6">
        <f>IFERROR(EXP(TREND(LN($F$1:$J$1),LN(F642:J642),LN(Calculations!$B$3))),0)</f>
        <v>2.8415482220710974E-3</v>
      </c>
    </row>
    <row r="643" spans="1:11" x14ac:dyDescent="0.35">
      <c r="A643">
        <v>640</v>
      </c>
      <c r="B643" t="str">
        <f t="shared" si="9"/>
        <v>10-59.5</v>
      </c>
      <c r="C643">
        <v>-59.533327303969998</v>
      </c>
      <c r="D643">
        <v>10.117120376232</v>
      </c>
      <c r="E643">
        <f>ASIN(SQRT((SIN(RADIANS(PARAMETERS!$D$8-D643)/2)*SIN(RADIANS(PARAMETERS!$D$8-D643)/2))+(COS(RADIANS(D643))*COS(RADIANS(PARAMETERS!$D$8))*SIN(RADIANS(PARAMETERS!$D$9-C643)/2)*SIN(RADIANS(PARAMETERS!$D$9-C643)/2))))*2*3958.756</f>
        <v>374.16056341391305</v>
      </c>
      <c r="F643">
        <v>83.110404968262003</v>
      </c>
      <c r="G643">
        <v>104.57102203369</v>
      </c>
      <c r="H643">
        <v>138.97984313965</v>
      </c>
      <c r="I643">
        <v>167.56045532227</v>
      </c>
      <c r="J643">
        <v>198.6293182373</v>
      </c>
      <c r="K643" s="6">
        <f>IFERROR(EXP(TREND(LN($F$1:$J$1),LN(F643:J643),LN(Calculations!$B$3))),0)</f>
        <v>2.8322457833454503E-3</v>
      </c>
    </row>
    <row r="644" spans="1:11" x14ac:dyDescent="0.35">
      <c r="A644">
        <v>641</v>
      </c>
      <c r="B644" t="str">
        <f t="shared" si="9"/>
        <v>10-60</v>
      </c>
      <c r="C644">
        <v>-59.804648638871001</v>
      </c>
      <c r="D644">
        <v>10.117120376232</v>
      </c>
      <c r="E644">
        <f>ASIN(SQRT((SIN(RADIANS(PARAMETERS!$D$8-D644)/2)*SIN(RADIANS(PARAMETERS!$D$8-D644)/2))+(COS(RADIANS(D644))*COS(RADIANS(PARAMETERS!$D$8))*SIN(RADIANS(PARAMETERS!$D$9-C644)/2)*SIN(RADIANS(PARAMETERS!$D$9-C644)/2))))*2*3958.756</f>
        <v>370.95250107430917</v>
      </c>
      <c r="F644">
        <v>82.770217895507997</v>
      </c>
      <c r="G644">
        <v>104.38905334473</v>
      </c>
      <c r="H644">
        <v>138.8113861084</v>
      </c>
      <c r="I644">
        <v>167.37422180176</v>
      </c>
      <c r="J644">
        <v>198.50939941406</v>
      </c>
      <c r="K644" s="6">
        <f>IFERROR(EXP(TREND(LN($F$1:$J$1),LN(F644:J644),LN(Calculations!$B$3))),0)</f>
        <v>2.8197479547789608E-3</v>
      </c>
    </row>
    <row r="645" spans="1:11" x14ac:dyDescent="0.35">
      <c r="A645">
        <v>642</v>
      </c>
      <c r="B645" t="str">
        <f t="shared" ref="B645:B708" si="10">MROUND(D645,1)&amp;MROUND(C645,-0.5)</f>
        <v>10-60</v>
      </c>
      <c r="C645">
        <v>-60.075969973771997</v>
      </c>
      <c r="D645">
        <v>10.117120376232</v>
      </c>
      <c r="E645">
        <f>ASIN(SQRT((SIN(RADIANS(PARAMETERS!$D$8-D645)/2)*SIN(RADIANS(PARAMETERS!$D$8-D645)/2))+(COS(RADIANS(D645))*COS(RADIANS(PARAMETERS!$D$8))*SIN(RADIANS(PARAMETERS!$D$9-C645)/2)*SIN(RADIANS(PARAMETERS!$D$9-C645)/2))))*2*3958.756</f>
        <v>368.62359233675613</v>
      </c>
      <c r="F645">
        <v>82.331504821777003</v>
      </c>
      <c r="G645">
        <v>104.10942077637</v>
      </c>
      <c r="H645">
        <v>138.54304504395</v>
      </c>
      <c r="I645">
        <v>167.0969543457</v>
      </c>
      <c r="J645">
        <v>198.29904174805</v>
      </c>
      <c r="K645" s="6">
        <f>IFERROR(EXP(TREND(LN($F$1:$J$1),LN(F645:J645),LN(Calculations!$B$3))),0)</f>
        <v>2.8011058967915303E-3</v>
      </c>
    </row>
    <row r="646" spans="1:11" x14ac:dyDescent="0.35">
      <c r="A646">
        <v>643</v>
      </c>
      <c r="B646" t="str">
        <f t="shared" si="10"/>
        <v>10-60.5</v>
      </c>
      <c r="C646">
        <v>-60.347291308673</v>
      </c>
      <c r="D646">
        <v>10.117120376232</v>
      </c>
      <c r="E646">
        <f>ASIN(SQRT((SIN(RADIANS(PARAMETERS!$D$8-D646)/2)*SIN(RADIANS(PARAMETERS!$D$8-D646)/2))+(COS(RADIANS(D646))*COS(RADIANS(PARAMETERS!$D$8))*SIN(RADIANS(PARAMETERS!$D$9-C646)/2)*SIN(RADIANS(PARAMETERS!$D$9-C646)/2))))*2*3958.756</f>
        <v>367.190568278667</v>
      </c>
      <c r="F646">
        <v>81.765953063965</v>
      </c>
      <c r="G646">
        <v>103.68545532227</v>
      </c>
      <c r="H646">
        <v>138.10548400879</v>
      </c>
      <c r="I646">
        <v>166.65390014648</v>
      </c>
      <c r="J646">
        <v>197.89376831055</v>
      </c>
      <c r="K646" s="6">
        <f>IFERROR(EXP(TREND(LN($F$1:$J$1),LN(F646:J646),LN(Calculations!$B$3))),0)</f>
        <v>2.7720649513991958E-3</v>
      </c>
    </row>
    <row r="647" spans="1:11" x14ac:dyDescent="0.35">
      <c r="A647">
        <v>644</v>
      </c>
      <c r="B647" t="str">
        <f t="shared" si="10"/>
        <v>10-60.5</v>
      </c>
      <c r="C647">
        <v>-60.618612643573996</v>
      </c>
      <c r="D647">
        <v>10.117120376232</v>
      </c>
      <c r="E647">
        <f>ASIN(SQRT((SIN(RADIANS(PARAMETERS!$D$8-D647)/2)*SIN(RADIANS(PARAMETERS!$D$8-D647)/2))+(COS(RADIANS(D647))*COS(RADIANS(PARAMETERS!$D$8))*SIN(RADIANS(PARAMETERS!$D$9-C647)/2)*SIN(RADIANS(PARAMETERS!$D$9-C647)/2))))*2*3958.756</f>
        <v>366.66393472910829</v>
      </c>
      <c r="F647">
        <v>81.11173248291</v>
      </c>
      <c r="G647">
        <v>103.14423370361</v>
      </c>
      <c r="H647">
        <v>137.51910400391</v>
      </c>
      <c r="I647">
        <v>166.0711517334</v>
      </c>
      <c r="J647">
        <v>197.33016967773</v>
      </c>
      <c r="K647" s="6">
        <f>IFERROR(EXP(TREND(LN($F$1:$J$1),LN(F647:J647),LN(Calculations!$B$3))),0)</f>
        <v>2.7348905606906491E-3</v>
      </c>
    </row>
    <row r="648" spans="1:11" x14ac:dyDescent="0.35">
      <c r="A648">
        <v>645</v>
      </c>
      <c r="B648" t="str">
        <f t="shared" si="10"/>
        <v>10-61</v>
      </c>
      <c r="C648">
        <v>-60.889933978475</v>
      </c>
      <c r="D648">
        <v>10.117120376232</v>
      </c>
      <c r="E648">
        <f>ASIN(SQRT((SIN(RADIANS(PARAMETERS!$D$8-D648)/2)*SIN(RADIANS(PARAMETERS!$D$8-D648)/2))+(COS(RADIANS(D648))*COS(RADIANS(PARAMETERS!$D$8))*SIN(RADIANS(PARAMETERS!$D$9-C648)/2)*SIN(RADIANS(PARAMETERS!$D$9-C648)/2))))*2*3958.756</f>
        <v>367.04759370886444</v>
      </c>
      <c r="F648">
        <v>80.423484802245994</v>
      </c>
      <c r="G648">
        <v>102.56761932373</v>
      </c>
      <c r="H648">
        <v>136.91777038574</v>
      </c>
      <c r="I648">
        <v>165.49836730957</v>
      </c>
      <c r="J648">
        <v>196.76921081543</v>
      </c>
      <c r="K648" s="6">
        <f>IFERROR(EXP(TREND(LN($F$1:$J$1),LN(F648:J648),LN(Calculations!$B$3))),0)</f>
        <v>2.6977682834823272E-3</v>
      </c>
    </row>
    <row r="649" spans="1:11" x14ac:dyDescent="0.35">
      <c r="A649">
        <v>646</v>
      </c>
      <c r="B649" t="str">
        <f t="shared" si="10"/>
        <v>10-61</v>
      </c>
      <c r="C649">
        <v>-61.161255313376003</v>
      </c>
      <c r="D649">
        <v>10.117120376232</v>
      </c>
      <c r="E649">
        <f>ASIN(SQRT((SIN(RADIANS(PARAMETERS!$D$8-D649)/2)*SIN(RADIANS(PARAMETERS!$D$8-D649)/2))+(COS(RADIANS(D649))*COS(RADIANS(PARAMETERS!$D$8))*SIN(RADIANS(PARAMETERS!$D$9-C649)/2)*SIN(RADIANS(PARAMETERS!$D$9-C649)/2))))*2*3958.756</f>
        <v>368.33870034543162</v>
      </c>
      <c r="F649">
        <v>79.785736083984006</v>
      </c>
      <c r="G649">
        <v>102.07809448242</v>
      </c>
      <c r="H649">
        <v>136.4991607666</v>
      </c>
      <c r="I649">
        <v>165.14964294434</v>
      </c>
      <c r="J649">
        <v>196.43902587891</v>
      </c>
      <c r="K649" s="6">
        <f>IFERROR(EXP(TREND(LN($F$1:$J$1),LN(F649:J649),LN(Calculations!$B$3))),0)</f>
        <v>2.6719117710269653E-3</v>
      </c>
    </row>
    <row r="650" spans="1:11" x14ac:dyDescent="0.35">
      <c r="A650">
        <v>647</v>
      </c>
      <c r="B650" t="str">
        <f t="shared" si="10"/>
        <v>10-61.5</v>
      </c>
      <c r="C650">
        <v>-61.432576648276999</v>
      </c>
      <c r="D650">
        <v>10.117120376232</v>
      </c>
      <c r="E650">
        <f>ASIN(SQRT((SIN(RADIANS(PARAMETERS!$D$8-D650)/2)*SIN(RADIANS(PARAMETERS!$D$8-D650)/2))+(COS(RADIANS(D650))*COS(RADIANS(PARAMETERS!$D$8))*SIN(RADIANS(PARAMETERS!$D$9-C650)/2)*SIN(RADIANS(PARAMETERS!$D$9-C650)/2))))*2*3958.756</f>
        <v>370.52776732605747</v>
      </c>
      <c r="F650">
        <v>79.238708496094006</v>
      </c>
      <c r="G650">
        <v>101.72123718262</v>
      </c>
      <c r="H650">
        <v>136.31782531738</v>
      </c>
      <c r="I650">
        <v>165.06382751465</v>
      </c>
      <c r="J650">
        <v>196.40678405762</v>
      </c>
      <c r="K650" s="6">
        <f>IFERROR(EXP(TREND(LN($F$1:$J$1),LN(F650:J650),LN(Calculations!$B$3))),0)</f>
        <v>2.6599870868696876E-3</v>
      </c>
    </row>
    <row r="651" spans="1:11" x14ac:dyDescent="0.35">
      <c r="A651">
        <v>648</v>
      </c>
      <c r="B651" t="str">
        <f t="shared" si="10"/>
        <v>10-61.5</v>
      </c>
      <c r="C651">
        <v>-61.703897983178003</v>
      </c>
      <c r="D651">
        <v>10.117120376232</v>
      </c>
      <c r="E651">
        <f>ASIN(SQRT((SIN(RADIANS(PARAMETERS!$D$8-D651)/2)*SIN(RADIANS(PARAMETERS!$D$8-D651)/2))+(COS(RADIANS(D651))*COS(RADIANS(PARAMETERS!$D$8))*SIN(RADIANS(PARAMETERS!$D$9-C651)/2)*SIN(RADIANS(PARAMETERS!$D$9-C651)/2))))*2*3958.756</f>
        <v>373.59900806722021</v>
      </c>
      <c r="F651">
        <v>78.702903747559006</v>
      </c>
      <c r="G651">
        <v>101.37567138672</v>
      </c>
      <c r="H651">
        <v>136.17301940918</v>
      </c>
      <c r="I651">
        <v>165.02395629883</v>
      </c>
      <c r="J651">
        <v>196.45289611816</v>
      </c>
      <c r="K651" s="6">
        <f>IFERROR(EXP(TREND(LN($F$1:$J$1),LN(F651:J651),LN(Calculations!$B$3))),0)</f>
        <v>2.6507103280680082E-3</v>
      </c>
    </row>
    <row r="652" spans="1:11" x14ac:dyDescent="0.35">
      <c r="A652">
        <v>649</v>
      </c>
      <c r="B652" t="str">
        <f t="shared" si="10"/>
        <v>10-62</v>
      </c>
      <c r="C652">
        <v>-61.975219318078999</v>
      </c>
      <c r="D652">
        <v>10.117120376232</v>
      </c>
      <c r="E652">
        <f>ASIN(SQRT((SIN(RADIANS(PARAMETERS!$D$8-D652)/2)*SIN(RADIANS(PARAMETERS!$D$8-D652)/2))+(COS(RADIANS(D652))*COS(RADIANS(PARAMETERS!$D$8))*SIN(RADIANS(PARAMETERS!$D$9-C652)/2)*SIN(RADIANS(PARAMETERS!$D$9-C652)/2))))*2*3958.756</f>
        <v>377.53089021022225</v>
      </c>
      <c r="F652">
        <v>78.100830078125</v>
      </c>
      <c r="G652">
        <v>100.92824554443</v>
      </c>
      <c r="H652">
        <v>135.8768157959</v>
      </c>
      <c r="I652">
        <v>164.82453918457</v>
      </c>
      <c r="J652">
        <v>196.3825378418</v>
      </c>
      <c r="K652" s="6">
        <f>IFERROR(EXP(TREND(LN($F$1:$J$1),LN(F652:J652),LN(Calculations!$B$3))),0)</f>
        <v>2.6340513610929451E-3</v>
      </c>
    </row>
    <row r="653" spans="1:11" x14ac:dyDescent="0.35">
      <c r="A653">
        <v>650</v>
      </c>
      <c r="B653" t="str">
        <f t="shared" si="10"/>
        <v>10-62</v>
      </c>
      <c r="C653">
        <v>-62.246540652980002</v>
      </c>
      <c r="D653">
        <v>10.117120376232</v>
      </c>
      <c r="E653">
        <f>ASIN(SQRT((SIN(RADIANS(PARAMETERS!$D$8-D653)/2)*SIN(RADIANS(PARAMETERS!$D$8-D653)/2))+(COS(RADIANS(D653))*COS(RADIANS(PARAMETERS!$D$8))*SIN(RADIANS(PARAMETERS!$D$9-C653)/2)*SIN(RADIANS(PARAMETERS!$D$9-C653)/2))))*2*3958.756</f>
        <v>382.29685561005721</v>
      </c>
      <c r="F653">
        <v>77.478118896484006</v>
      </c>
      <c r="G653">
        <v>100.42488098145</v>
      </c>
      <c r="H653">
        <v>135.49453735352</v>
      </c>
      <c r="I653">
        <v>164.54046630859</v>
      </c>
      <c r="J653">
        <v>196.29037475586</v>
      </c>
      <c r="K653" s="6">
        <f>IFERROR(EXP(TREND(LN($F$1:$J$1),LN(F653:J653),LN(Calculations!$B$3))),0)</f>
        <v>2.6142735681057199E-3</v>
      </c>
    </row>
    <row r="654" spans="1:11" x14ac:dyDescent="0.35">
      <c r="A654">
        <v>651</v>
      </c>
      <c r="B654" t="str">
        <f t="shared" si="10"/>
        <v>10-62.5</v>
      </c>
      <c r="C654">
        <v>-62.517861987880998</v>
      </c>
      <c r="D654">
        <v>10.117120376232</v>
      </c>
      <c r="E654">
        <f>ASIN(SQRT((SIN(RADIANS(PARAMETERS!$D$8-D654)/2)*SIN(RADIANS(PARAMETERS!$D$8-D654)/2))+(COS(RADIANS(D654))*COS(RADIANS(PARAMETERS!$D$8))*SIN(RADIANS(PARAMETERS!$D$9-C654)/2)*SIN(RADIANS(PARAMETERS!$D$9-C654)/2))))*2*3958.756</f>
        <v>387.86615356248501</v>
      </c>
      <c r="F654">
        <v>76.827575683594006</v>
      </c>
      <c r="G654">
        <v>99.869499206542997</v>
      </c>
      <c r="H654">
        <v>135.03971862793</v>
      </c>
      <c r="I654">
        <v>164.16453552246</v>
      </c>
      <c r="J654">
        <v>196.12097167969</v>
      </c>
      <c r="K654" s="6">
        <f>IFERROR(EXP(TREND(LN($F$1:$J$1),LN(F654:J654),LN(Calculations!$B$3))),0)</f>
        <v>2.5908565195790442E-3</v>
      </c>
    </row>
    <row r="655" spans="1:11" x14ac:dyDescent="0.35">
      <c r="A655">
        <v>652</v>
      </c>
      <c r="B655" t="str">
        <f t="shared" si="10"/>
        <v>10-63</v>
      </c>
      <c r="C655">
        <v>-62.789183322782002</v>
      </c>
      <c r="D655">
        <v>10.117120376232</v>
      </c>
      <c r="E655">
        <f>ASIN(SQRT((SIN(RADIANS(PARAMETERS!$D$8-D655)/2)*SIN(RADIANS(PARAMETERS!$D$8-D655)/2))+(COS(RADIANS(D655))*COS(RADIANS(PARAMETERS!$D$8))*SIN(RADIANS(PARAMETERS!$D$9-C655)/2)*SIN(RADIANS(PARAMETERS!$D$9-C655)/2))))*2*3958.756</f>
        <v>394.2047312602603</v>
      </c>
      <c r="F655">
        <v>76.163269042969006</v>
      </c>
      <c r="G655">
        <v>99.28604888916</v>
      </c>
      <c r="H655">
        <v>134.55000305176</v>
      </c>
      <c r="I655">
        <v>163.73327636719</v>
      </c>
      <c r="J655">
        <v>195.8508605957</v>
      </c>
      <c r="K655" s="6">
        <f>IFERROR(EXP(TREND(LN($F$1:$J$1),LN(F655:J655),LN(Calculations!$B$3))),0)</f>
        <v>2.5649854521765359E-3</v>
      </c>
    </row>
    <row r="656" spans="1:11" x14ac:dyDescent="0.35">
      <c r="A656">
        <v>653</v>
      </c>
      <c r="B656" t="str">
        <f t="shared" si="10"/>
        <v>10-63</v>
      </c>
      <c r="C656">
        <v>-63.060504657682998</v>
      </c>
      <c r="D656">
        <v>10.117120376232</v>
      </c>
      <c r="E656">
        <f>ASIN(SQRT((SIN(RADIANS(PARAMETERS!$D$8-D656)/2)*SIN(RADIANS(PARAMETERS!$D$8-D656)/2))+(COS(RADIANS(D656))*COS(RADIANS(PARAMETERS!$D$8))*SIN(RADIANS(PARAMETERS!$D$9-C656)/2)*SIN(RADIANS(PARAMETERS!$D$9-C656)/2))))*2*3958.756</f>
        <v>401.27612881103056</v>
      </c>
      <c r="F656">
        <v>75.514091491699006</v>
      </c>
      <c r="G656">
        <v>98.715339660645</v>
      </c>
      <c r="H656">
        <v>134.08668518066</v>
      </c>
      <c r="I656">
        <v>163.31867980957</v>
      </c>
      <c r="J656">
        <v>195.54318237305</v>
      </c>
      <c r="K656" s="6">
        <f>IFERROR(EXP(TREND(LN($F$1:$J$1),LN(F656:J656),LN(Calculations!$B$3))),0)</f>
        <v>2.5399488847361739E-3</v>
      </c>
    </row>
    <row r="657" spans="1:11" x14ac:dyDescent="0.35">
      <c r="A657">
        <v>654</v>
      </c>
      <c r="B657" t="str">
        <f t="shared" si="10"/>
        <v>10-63.5</v>
      </c>
      <c r="C657">
        <v>-63.331825992584001</v>
      </c>
      <c r="D657">
        <v>10.117120376232</v>
      </c>
      <c r="E657">
        <f>ASIN(SQRT((SIN(RADIANS(PARAMETERS!$D$8-D657)/2)*SIN(RADIANS(PARAMETERS!$D$8-D657)/2))+(COS(RADIANS(D657))*COS(RADIANS(PARAMETERS!$D$8))*SIN(RADIANS(PARAMETERS!$D$9-C657)/2)*SIN(RADIANS(PARAMETERS!$D$9-C657)/2))))*2*3958.756</f>
        <v>409.04233411416243</v>
      </c>
      <c r="F657">
        <v>74.878395080565994</v>
      </c>
      <c r="G657">
        <v>98.151275634765994</v>
      </c>
      <c r="H657">
        <v>133.64331054688</v>
      </c>
      <c r="I657">
        <v>162.91717529297</v>
      </c>
      <c r="J657">
        <v>195.21098327637</v>
      </c>
      <c r="K657" s="6">
        <f>IFERROR(EXP(TREND(LN($F$1:$J$1),LN(F657:J657),LN(Calculations!$B$3))),0)</f>
        <v>2.5156704480895679E-3</v>
      </c>
    </row>
    <row r="658" spans="1:11" x14ac:dyDescent="0.35">
      <c r="A658">
        <v>655</v>
      </c>
      <c r="B658" t="str">
        <f t="shared" si="10"/>
        <v>10-63.5</v>
      </c>
      <c r="C658">
        <v>-63.603147327484997</v>
      </c>
      <c r="D658">
        <v>10.117120376232</v>
      </c>
      <c r="E658">
        <f>ASIN(SQRT((SIN(RADIANS(PARAMETERS!$D$8-D658)/2)*SIN(RADIANS(PARAMETERS!$D$8-D658)/2))+(COS(RADIANS(D658))*COS(RADIANS(PARAMETERS!$D$8))*SIN(RADIANS(PARAMETERS!$D$9-C658)/2)*SIN(RADIANS(PARAMETERS!$D$9-C658)/2))))*2*3958.756</f>
        <v>417.46456357880675</v>
      </c>
      <c r="F658">
        <v>74.272926330565994</v>
      </c>
      <c r="G658">
        <v>97.622764587402003</v>
      </c>
      <c r="H658">
        <v>133.25521850586</v>
      </c>
      <c r="I658">
        <v>162.56665039063</v>
      </c>
      <c r="J658">
        <v>194.92723083496</v>
      </c>
      <c r="K658" s="6">
        <f>IFERROR(EXP(TREND(LN($F$1:$J$1),LN(F658:J658),LN(Calculations!$B$3))),0)</f>
        <v>2.4943847442003716E-3</v>
      </c>
    </row>
    <row r="659" spans="1:11" x14ac:dyDescent="0.35">
      <c r="A659">
        <v>656</v>
      </c>
      <c r="B659" t="str">
        <f t="shared" si="10"/>
        <v>10-64</v>
      </c>
      <c r="C659">
        <v>-63.874468662386001</v>
      </c>
      <c r="D659">
        <v>10.117120376232</v>
      </c>
      <c r="E659">
        <f>ASIN(SQRT((SIN(RADIANS(PARAMETERS!$D$8-D659)/2)*SIN(RADIANS(PARAMETERS!$D$8-D659)/2))+(COS(RADIANS(D659))*COS(RADIANS(PARAMETERS!$D$8))*SIN(RADIANS(PARAMETERS!$D$9-C659)/2)*SIN(RADIANS(PARAMETERS!$D$9-C659)/2))))*2*3958.756</f>
        <v>426.50394619430836</v>
      </c>
      <c r="F659">
        <v>73.727386474609006</v>
      </c>
      <c r="G659">
        <v>97.177116394042997</v>
      </c>
      <c r="H659">
        <v>132.99058532715</v>
      </c>
      <c r="I659">
        <v>162.34295654297</v>
      </c>
      <c r="J659">
        <v>194.80056762695</v>
      </c>
      <c r="K659" s="6">
        <f>IFERROR(EXP(TREND(LN($F$1:$J$1),LN(F659:J659),LN(Calculations!$B$3))),0)</f>
        <v>2.4798418335677539E-3</v>
      </c>
    </row>
    <row r="660" spans="1:11" x14ac:dyDescent="0.35">
      <c r="A660">
        <v>657</v>
      </c>
      <c r="B660" t="str">
        <f t="shared" si="10"/>
        <v>10-64</v>
      </c>
      <c r="C660">
        <v>-64.145789997286997</v>
      </c>
      <c r="D660">
        <v>10.117120376232</v>
      </c>
      <c r="E660">
        <f>ASIN(SQRT((SIN(RADIANS(PARAMETERS!$D$8-D660)/2)*SIN(RADIANS(PARAMETERS!$D$8-D660)/2))+(COS(RADIANS(D660))*COS(RADIANS(PARAMETERS!$D$8))*SIN(RADIANS(PARAMETERS!$D$9-C660)/2)*SIN(RADIANS(PARAMETERS!$D$9-C660)/2))))*2*3958.756</f>
        <v>436.12209931558107</v>
      </c>
      <c r="F660">
        <v>73.157836914062997</v>
      </c>
      <c r="G660">
        <v>96.691055297852003</v>
      </c>
      <c r="H660">
        <v>132.64678955078</v>
      </c>
      <c r="I660">
        <v>162.03536987305</v>
      </c>
      <c r="J660">
        <v>194.58706665039</v>
      </c>
      <c r="K660" s="6">
        <f>IFERROR(EXP(TREND(LN($F$1:$J$1),LN(F660:J660),LN(Calculations!$B$3))),0)</f>
        <v>2.4618370463951331E-3</v>
      </c>
    </row>
    <row r="661" spans="1:11" x14ac:dyDescent="0.35">
      <c r="A661">
        <v>658</v>
      </c>
      <c r="B661" t="str">
        <f t="shared" si="10"/>
        <v>10-64.5</v>
      </c>
      <c r="C661">
        <v>-64.417111332188</v>
      </c>
      <c r="D661">
        <v>10.117120376232</v>
      </c>
      <c r="E661">
        <f>ASIN(SQRT((SIN(RADIANS(PARAMETERS!$D$8-D661)/2)*SIN(RADIANS(PARAMETERS!$D$8-D661)/2))+(COS(RADIANS(D661))*COS(RADIANS(PARAMETERS!$D$8))*SIN(RADIANS(PARAMETERS!$D$9-C661)/2)*SIN(RADIANS(PARAMETERS!$D$9-C661)/2))))*2*3958.756</f>
        <v>446.28159369353148</v>
      </c>
      <c r="F661">
        <v>72.461212158202997</v>
      </c>
      <c r="G661">
        <v>96.012466430664006</v>
      </c>
      <c r="H661">
        <v>131.97596740723</v>
      </c>
      <c r="I661">
        <v>161.34707641602</v>
      </c>
      <c r="J661">
        <v>193.98924255371</v>
      </c>
      <c r="K661" s="6">
        <f>IFERROR(EXP(TREND(LN($F$1:$J$1),LN(F661:J661),LN(Calculations!$B$3))),0)</f>
        <v>2.4279339505998998E-3</v>
      </c>
    </row>
    <row r="662" spans="1:11" x14ac:dyDescent="0.35">
      <c r="A662">
        <v>659</v>
      </c>
      <c r="B662" t="str">
        <f t="shared" si="10"/>
        <v>10-64.5</v>
      </c>
      <c r="C662">
        <v>-64.688432667089003</v>
      </c>
      <c r="D662">
        <v>10.117120376232</v>
      </c>
      <c r="E662">
        <f>ASIN(SQRT((SIN(RADIANS(PARAMETERS!$D$8-D662)/2)*SIN(RADIANS(PARAMETERS!$D$8-D662)/2))+(COS(RADIANS(D662))*COS(RADIANS(PARAMETERS!$D$8))*SIN(RADIANS(PARAMETERS!$D$9-C662)/2)*SIN(RADIANS(PARAMETERS!$D$9-C662)/2))))*2*3958.756</f>
        <v>456.94631227731594</v>
      </c>
      <c r="F662">
        <v>71.554016113280994</v>
      </c>
      <c r="G662">
        <v>95.032203674315994</v>
      </c>
      <c r="H662">
        <v>130.80459594727</v>
      </c>
      <c r="I662">
        <v>160.04429626465</v>
      </c>
      <c r="J662">
        <v>192.79943847656</v>
      </c>
      <c r="K662" s="6">
        <f>IFERROR(EXP(TREND(LN($F$1:$J$1),LN(F662:J662),LN(Calculations!$B$3))),0)</f>
        <v>2.3698634295529044E-3</v>
      </c>
    </row>
    <row r="663" spans="1:11" x14ac:dyDescent="0.35">
      <c r="A663">
        <v>660</v>
      </c>
      <c r="B663" t="str">
        <f t="shared" si="10"/>
        <v>10-65</v>
      </c>
      <c r="C663">
        <v>-64.959754001990007</v>
      </c>
      <c r="D663">
        <v>10.117120376232</v>
      </c>
      <c r="E663">
        <f>ASIN(SQRT((SIN(RADIANS(PARAMETERS!$D$8-D663)/2)*SIN(RADIANS(PARAMETERS!$D$8-D663)/2))+(COS(RADIANS(D663))*COS(RADIANS(PARAMETERS!$D$8))*SIN(RADIANS(PARAMETERS!$D$9-C663)/2)*SIN(RADIANS(PARAMETERS!$D$9-C663)/2))))*2*3958.756</f>
        <v>468.08171208020968</v>
      </c>
      <c r="F663">
        <v>70.58455657959</v>
      </c>
      <c r="G663">
        <v>93.95418548584</v>
      </c>
      <c r="H663">
        <v>129.46601867676</v>
      </c>
      <c r="I663">
        <v>158.57215881348</v>
      </c>
      <c r="J663">
        <v>191.38926696777</v>
      </c>
      <c r="K663" s="6">
        <f>IFERROR(EXP(TREND(LN($F$1:$J$1),LN(F663:J663),LN(Calculations!$B$3))),0)</f>
        <v>2.3054937502223365E-3</v>
      </c>
    </row>
    <row r="664" spans="1:11" x14ac:dyDescent="0.35">
      <c r="A664">
        <v>661</v>
      </c>
      <c r="B664" t="str">
        <f t="shared" si="10"/>
        <v>10-65</v>
      </c>
      <c r="C664">
        <v>-65.231075336890996</v>
      </c>
      <c r="D664">
        <v>10.117120376232</v>
      </c>
      <c r="E664">
        <f>ASIN(SQRT((SIN(RADIANS(PARAMETERS!$D$8-D664)/2)*SIN(RADIANS(PARAMETERS!$D$8-D664)/2))+(COS(RADIANS(D664))*COS(RADIANS(PARAMETERS!$D$8))*SIN(RADIANS(PARAMETERS!$D$9-C664)/2)*SIN(RADIANS(PARAMETERS!$D$9-C664)/2))))*2*3958.756</f>
        <v>479.65500116146143</v>
      </c>
      <c r="F664">
        <v>69.694229125977003</v>
      </c>
      <c r="G664">
        <v>92.990135192870994</v>
      </c>
      <c r="H664">
        <v>128.31851196289</v>
      </c>
      <c r="I664">
        <v>157.32841491699</v>
      </c>
      <c r="J664">
        <v>190.13752746582</v>
      </c>
      <c r="K664" s="6">
        <f>IFERROR(EXP(TREND(LN($F$1:$J$1),LN(F664:J664),LN(Calculations!$B$3))),0)</f>
        <v>2.2511661530504922E-3</v>
      </c>
    </row>
    <row r="665" spans="1:11" x14ac:dyDescent="0.35">
      <c r="A665">
        <v>662</v>
      </c>
      <c r="B665" t="str">
        <f t="shared" si="10"/>
        <v>10-65.5</v>
      </c>
      <c r="C665">
        <v>-65.502396671791999</v>
      </c>
      <c r="D665">
        <v>10.117120376232</v>
      </c>
      <c r="E665">
        <f>ASIN(SQRT((SIN(RADIANS(PARAMETERS!$D$8-D665)/2)*SIN(RADIANS(PARAMETERS!$D$8-D665)/2))+(COS(RADIANS(D665))*COS(RADIANS(PARAMETERS!$D$8))*SIN(RADIANS(PARAMETERS!$D$9-C665)/2)*SIN(RADIANS(PARAMETERS!$D$9-C665)/2))))*2*3958.756</f>
        <v>491.63524391312097</v>
      </c>
      <c r="F665">
        <v>68.971702575684006</v>
      </c>
      <c r="G665">
        <v>92.272933959960994</v>
      </c>
      <c r="H665">
        <v>127.58799743652</v>
      </c>
      <c r="I665">
        <v>156.50422668457</v>
      </c>
      <c r="J665">
        <v>189.26901245117</v>
      </c>
      <c r="K665" s="6">
        <f>IFERROR(EXP(TREND(LN($F$1:$J$1),LN(F665:J665),LN(Calculations!$B$3))),0)</f>
        <v>2.2152413081971576E-3</v>
      </c>
    </row>
    <row r="666" spans="1:11" x14ac:dyDescent="0.35">
      <c r="A666">
        <v>663</v>
      </c>
      <c r="B666" t="str">
        <f t="shared" si="10"/>
        <v>10-66</v>
      </c>
      <c r="C666">
        <v>-65.773718006693002</v>
      </c>
      <c r="D666">
        <v>10.117120376232</v>
      </c>
      <c r="E666">
        <f>ASIN(SQRT((SIN(RADIANS(PARAMETERS!$D$8-D666)/2)*SIN(RADIANS(PARAMETERS!$D$8-D666)/2))+(COS(RADIANS(D666))*COS(RADIANS(PARAMETERS!$D$8))*SIN(RADIANS(PARAMETERS!$D$9-C666)/2)*SIN(RADIANS(PARAMETERS!$D$9-C666)/2))))*2*3958.756</f>
        <v>503.99340777894912</v>
      </c>
      <c r="F666">
        <v>68.310676574707003</v>
      </c>
      <c r="G666">
        <v>91.641624450684006</v>
      </c>
      <c r="H666">
        <v>127.00733947754</v>
      </c>
      <c r="I666">
        <v>155.83108520508</v>
      </c>
      <c r="J666">
        <v>188.49052429199</v>
      </c>
      <c r="K666" s="6">
        <f>IFERROR(EXP(TREND(LN($F$1:$J$1),LN(F666:J666),LN(Calculations!$B$3))),0)</f>
        <v>2.1855256877216871E-3</v>
      </c>
    </row>
    <row r="667" spans="1:11" x14ac:dyDescent="0.35">
      <c r="A667">
        <v>664</v>
      </c>
      <c r="B667" t="str">
        <f t="shared" si="10"/>
        <v>10-66</v>
      </c>
      <c r="C667">
        <v>-66.045039341594006</v>
      </c>
      <c r="D667">
        <v>10.117120376232</v>
      </c>
      <c r="E667">
        <f>ASIN(SQRT((SIN(RADIANS(PARAMETERS!$D$8-D667)/2)*SIN(RADIANS(PARAMETERS!$D$8-D667)/2))+(COS(RADIANS(D667))*COS(RADIANS(PARAMETERS!$D$8))*SIN(RADIANS(PARAMETERS!$D$9-C667)/2)*SIN(RADIANS(PARAMETERS!$D$9-C667)/2))))*2*3958.756</f>
        <v>516.70236367119321</v>
      </c>
      <c r="F667">
        <v>67.673561096190994</v>
      </c>
      <c r="G667">
        <v>91.031700134277003</v>
      </c>
      <c r="H667">
        <v>126.46522521973</v>
      </c>
      <c r="I667">
        <v>155.22613525391</v>
      </c>
      <c r="J667">
        <v>187.76420593262</v>
      </c>
      <c r="K667" s="6">
        <f>IFERROR(EXP(TREND(LN($F$1:$J$1),LN(F667:J667),LN(Calculations!$B$3))),0)</f>
        <v>2.1584779891132794E-3</v>
      </c>
    </row>
    <row r="668" spans="1:11" x14ac:dyDescent="0.35">
      <c r="A668">
        <v>665</v>
      </c>
      <c r="B668" t="str">
        <f t="shared" si="10"/>
        <v>10-66.5</v>
      </c>
      <c r="C668">
        <v>-66.316360676494995</v>
      </c>
      <c r="D668">
        <v>10.117120376232</v>
      </c>
      <c r="E668">
        <f>ASIN(SQRT((SIN(RADIANS(PARAMETERS!$D$8-D668)/2)*SIN(RADIANS(PARAMETERS!$D$8-D668)/2))+(COS(RADIANS(D668))*COS(RADIANS(PARAMETERS!$D$8))*SIN(RADIANS(PARAMETERS!$D$9-C668)/2)*SIN(RADIANS(PARAMETERS!$D$9-C668)/2))))*2*3958.756</f>
        <v>529.73685102399941</v>
      </c>
      <c r="F668">
        <v>67.055030822754006</v>
      </c>
      <c r="G668">
        <v>90.437477111815994</v>
      </c>
      <c r="H668">
        <v>125.95085144043</v>
      </c>
      <c r="I668">
        <v>154.68519592285</v>
      </c>
      <c r="J668">
        <v>187.14353942871</v>
      </c>
      <c r="K668" s="6">
        <f>IFERROR(EXP(TREND(LN($F$1:$J$1),LN(F668:J668),LN(Calculations!$B$3))),0)</f>
        <v>2.1344164743444648E-3</v>
      </c>
    </row>
    <row r="669" spans="1:11" x14ac:dyDescent="0.35">
      <c r="A669">
        <v>666</v>
      </c>
      <c r="B669" t="str">
        <f t="shared" si="10"/>
        <v>10-66.5</v>
      </c>
      <c r="C669">
        <v>-66.587682011395998</v>
      </c>
      <c r="D669">
        <v>10.117120376232</v>
      </c>
      <c r="E669">
        <f>ASIN(SQRT((SIN(RADIANS(PARAMETERS!$D$8-D669)/2)*SIN(RADIANS(PARAMETERS!$D$8-D669)/2))+(COS(RADIANS(D669))*COS(RADIANS(PARAMETERS!$D$8))*SIN(RADIANS(PARAMETERS!$D$9-C669)/2)*SIN(RADIANS(PARAMETERS!$D$9-C669)/2))))*2*3958.756</f>
        <v>543.07341688509223</v>
      </c>
      <c r="F669">
        <v>66.349388122559006</v>
      </c>
      <c r="G669">
        <v>89.704711914062997</v>
      </c>
      <c r="H669">
        <v>125.24317169189</v>
      </c>
      <c r="I669">
        <v>153.96519470215</v>
      </c>
      <c r="J669">
        <v>186.33988952637</v>
      </c>
      <c r="K669" s="6">
        <f>IFERROR(EXP(TREND(LN($F$1:$J$1),LN(F669:J669),LN(Calculations!$B$3))),0)</f>
        <v>2.1033351525351187E-3</v>
      </c>
    </row>
    <row r="670" spans="1:11" x14ac:dyDescent="0.35">
      <c r="A670">
        <v>667</v>
      </c>
      <c r="B670" t="str">
        <f t="shared" si="10"/>
        <v>10-67</v>
      </c>
      <c r="C670">
        <v>-66.859003346296006</v>
      </c>
      <c r="D670">
        <v>10.117120376232</v>
      </c>
      <c r="E670">
        <f>ASIN(SQRT((SIN(RADIANS(PARAMETERS!$D$8-D670)/2)*SIN(RADIANS(PARAMETERS!$D$8-D670)/2))+(COS(RADIANS(D670))*COS(RADIANS(PARAMETERS!$D$8))*SIN(RADIANS(PARAMETERS!$D$9-C670)/2)*SIN(RADIANS(PARAMETERS!$D$9-C670)/2))))*2*3958.756</f>
        <v>556.69033687976651</v>
      </c>
      <c r="F670">
        <v>65.530029296875</v>
      </c>
      <c r="G670">
        <v>88.802085876465</v>
      </c>
      <c r="H670">
        <v>124.27091217041</v>
      </c>
      <c r="I670">
        <v>152.99597167969</v>
      </c>
      <c r="J670">
        <v>185.27256774902</v>
      </c>
      <c r="K670" s="6">
        <f>IFERROR(EXP(TREND(LN($F$1:$J$1),LN(F670:J670),LN(Calculations!$B$3))),0)</f>
        <v>2.0628314187575501E-3</v>
      </c>
    </row>
    <row r="671" spans="1:11" x14ac:dyDescent="0.35">
      <c r="A671">
        <v>668</v>
      </c>
      <c r="B671" t="str">
        <f t="shared" si="10"/>
        <v>10-67</v>
      </c>
      <c r="C671">
        <v>-67.130324681196996</v>
      </c>
      <c r="D671">
        <v>10.117120376232</v>
      </c>
      <c r="E671">
        <f>ASIN(SQRT((SIN(RADIANS(PARAMETERS!$D$8-D671)/2)*SIN(RADIANS(PARAMETERS!$D$8-D671)/2))+(COS(RADIANS(D671))*COS(RADIANS(PARAMETERS!$D$8))*SIN(RADIANS(PARAMETERS!$D$9-C671)/2)*SIN(RADIANS(PARAMETERS!$D$9-C671)/2))))*2*3958.756</f>
        <v>570.5675243993071</v>
      </c>
      <c r="F671">
        <v>64.599388122559006</v>
      </c>
      <c r="G671">
        <v>87.734268188477003</v>
      </c>
      <c r="H671">
        <v>123.0287322998</v>
      </c>
      <c r="I671">
        <v>151.77328491211</v>
      </c>
      <c r="J671">
        <v>183.92953491211</v>
      </c>
      <c r="K671" s="6">
        <f>IFERROR(EXP(TREND(LN($F$1:$J$1),LN(F671:J671),LN(Calculations!$B$3))),0)</f>
        <v>2.0132687374240722E-3</v>
      </c>
    </row>
    <row r="672" spans="1:11" x14ac:dyDescent="0.35">
      <c r="A672">
        <v>669</v>
      </c>
      <c r="B672" t="str">
        <f t="shared" si="10"/>
        <v>10-67.5</v>
      </c>
      <c r="C672">
        <v>-67.401646016097999</v>
      </c>
      <c r="D672">
        <v>10.117120376232</v>
      </c>
      <c r="E672">
        <f>ASIN(SQRT((SIN(RADIANS(PARAMETERS!$D$8-D672)/2)*SIN(RADIANS(PARAMETERS!$D$8-D672)/2))+(COS(RADIANS(D672))*COS(RADIANS(PARAMETERS!$D$8))*SIN(RADIANS(PARAMETERS!$D$9-C672)/2)*SIN(RADIANS(PARAMETERS!$D$9-C672)/2))))*2*3958.756</f>
        <v>584.68643303320471</v>
      </c>
      <c r="F672">
        <v>63.628486633301002</v>
      </c>
      <c r="G672">
        <v>86.600112915039006</v>
      </c>
      <c r="H672">
        <v>121.66633605957</v>
      </c>
      <c r="I672">
        <v>150.40794372559</v>
      </c>
      <c r="J672">
        <v>182.46572875977</v>
      </c>
      <c r="K672" s="6">
        <f>IFERROR(EXP(TREND(LN($F$1:$J$1),LN(F672:J672),LN(Calculations!$B$3))),0)</f>
        <v>1.9604544002210533E-3</v>
      </c>
    </row>
    <row r="673" spans="1:11" x14ac:dyDescent="0.35">
      <c r="A673">
        <v>670</v>
      </c>
      <c r="B673" t="str">
        <f t="shared" si="10"/>
        <v>10-67.5</v>
      </c>
      <c r="C673">
        <v>-67.672967350999002</v>
      </c>
      <c r="D673">
        <v>10.117120376232</v>
      </c>
      <c r="E673">
        <f>ASIN(SQRT((SIN(RADIANS(PARAMETERS!$D$8-D673)/2)*SIN(RADIANS(PARAMETERS!$D$8-D673)/2))+(COS(RADIANS(D673))*COS(RADIANS(PARAMETERS!$D$8))*SIN(RADIANS(PARAMETERS!$D$9-C673)/2)*SIN(RADIANS(PARAMETERS!$D$9-C673)/2))))*2*3958.756</f>
        <v>599.02995611463291</v>
      </c>
      <c r="F673">
        <v>62.70747756958</v>
      </c>
      <c r="G673">
        <v>85.540641784667997</v>
      </c>
      <c r="H673">
        <v>120.4157333374</v>
      </c>
      <c r="I673">
        <v>149.1198425293</v>
      </c>
      <c r="J673">
        <v>181.15153503418</v>
      </c>
      <c r="K673" s="6">
        <f>IFERROR(EXP(TREND(LN($F$1:$J$1),LN(F673:J673),LN(Calculations!$B$3))),0)</f>
        <v>1.9133201884546612E-3</v>
      </c>
    </row>
    <row r="674" spans="1:11" x14ac:dyDescent="0.35">
      <c r="A674">
        <v>671</v>
      </c>
      <c r="B674" t="str">
        <f t="shared" si="10"/>
        <v>10-68</v>
      </c>
      <c r="C674">
        <v>-67.944288685900005</v>
      </c>
      <c r="D674">
        <v>10.117120376232</v>
      </c>
      <c r="E674">
        <f>ASIN(SQRT((SIN(RADIANS(PARAMETERS!$D$8-D674)/2)*SIN(RADIANS(PARAMETERS!$D$8-D674)/2))+(COS(RADIANS(D674))*COS(RADIANS(PARAMETERS!$D$8))*SIN(RADIANS(PARAMETERS!$D$9-C674)/2)*SIN(RADIANS(PARAMETERS!$D$9-C674)/2))))*2*3958.756</f>
        <v>613.58232628037149</v>
      </c>
      <c r="F674">
        <v>61.872173309326001</v>
      </c>
      <c r="G674">
        <v>84.618560791015994</v>
      </c>
      <c r="H674">
        <v>119.38335418701</v>
      </c>
      <c r="I674">
        <v>148.04887390137</v>
      </c>
      <c r="J674">
        <v>180.09544372559</v>
      </c>
      <c r="K674" s="6">
        <f>IFERROR(EXP(TREND(LN($F$1:$J$1),LN(F674:J674),LN(Calculations!$B$3))),0)</f>
        <v>1.8757246605003335E-3</v>
      </c>
    </row>
    <row r="675" spans="1:11" x14ac:dyDescent="0.35">
      <c r="A675">
        <v>672</v>
      </c>
      <c r="B675" t="str">
        <f t="shared" si="10"/>
        <v>10-68</v>
      </c>
      <c r="C675">
        <v>-68.215610020800995</v>
      </c>
      <c r="D675">
        <v>10.117120376232</v>
      </c>
      <c r="E675">
        <f>ASIN(SQRT((SIN(RADIANS(PARAMETERS!$D$8-D675)/2)*SIN(RADIANS(PARAMETERS!$D$8-D675)/2))+(COS(RADIANS(D675))*COS(RADIANS(PARAMETERS!$D$8))*SIN(RADIANS(PARAMETERS!$D$9-C675)/2)*SIN(RADIANS(PARAMETERS!$D$9-C675)/2))))*2*3958.756</f>
        <v>628.32901715617095</v>
      </c>
      <c r="F675">
        <v>61.23649597168</v>
      </c>
      <c r="G675">
        <v>83.945587158202997</v>
      </c>
      <c r="H675">
        <v>118.7741394043</v>
      </c>
      <c r="I675">
        <v>147.46990966797</v>
      </c>
      <c r="J675">
        <v>179.45910644531</v>
      </c>
      <c r="K675" s="6">
        <f>IFERROR(EXP(TREND(LN($F$1:$J$1),LN(F675:J675),LN(Calculations!$B$3))),0)</f>
        <v>1.8543818624408353E-3</v>
      </c>
    </row>
    <row r="676" spans="1:11" x14ac:dyDescent="0.35">
      <c r="A676">
        <v>673</v>
      </c>
      <c r="B676" t="str">
        <f t="shared" si="10"/>
        <v>10-68.5</v>
      </c>
      <c r="C676">
        <v>-68.486931355701998</v>
      </c>
      <c r="D676">
        <v>10.117120376232</v>
      </c>
      <c r="E676">
        <f>ASIN(SQRT((SIN(RADIANS(PARAMETERS!$D$8-D676)/2)*SIN(RADIANS(PARAMETERS!$D$8-D676)/2))+(COS(RADIANS(D676))*COS(RADIANS(PARAMETERS!$D$8))*SIN(RADIANS(PARAMETERS!$D$9-C676)/2)*SIN(RADIANS(PARAMETERS!$D$9-C676)/2))))*2*3958.756</f>
        <v>643.25664864448129</v>
      </c>
      <c r="F676">
        <v>60.662559509277003</v>
      </c>
      <c r="G676">
        <v>83.326950073242003</v>
      </c>
      <c r="H676">
        <v>118.25611877441</v>
      </c>
      <c r="I676">
        <v>146.97552490234</v>
      </c>
      <c r="J676">
        <v>178.86901855469</v>
      </c>
      <c r="K676" s="6">
        <f>IFERROR(EXP(TREND(LN($F$1:$J$1),LN(F676:J676),LN(Calculations!$B$3))),0)</f>
        <v>1.8359218038294632E-3</v>
      </c>
    </row>
    <row r="677" spans="1:11" x14ac:dyDescent="0.35">
      <c r="A677">
        <v>674</v>
      </c>
      <c r="B677" t="str">
        <f t="shared" si="10"/>
        <v>10-69</v>
      </c>
      <c r="C677">
        <v>-68.758252690603001</v>
      </c>
      <c r="D677">
        <v>10.117120376232</v>
      </c>
      <c r="E677">
        <f>ASIN(SQRT((SIN(RADIANS(PARAMETERS!$D$8-D677)/2)*SIN(RADIANS(PARAMETERS!$D$8-D677)/2))+(COS(RADIANS(D677))*COS(RADIANS(PARAMETERS!$D$8))*SIN(RADIANS(PARAMETERS!$D$9-C677)/2)*SIN(RADIANS(PARAMETERS!$D$9-C677)/2))))*2*3958.756</f>
        <v>658.35289679386949</v>
      </c>
      <c r="F677">
        <v>60.077060699462997</v>
      </c>
      <c r="G677">
        <v>82.666732788085994</v>
      </c>
      <c r="H677">
        <v>117.65810394287</v>
      </c>
      <c r="I677">
        <v>146.36358642578</v>
      </c>
      <c r="J677">
        <v>178.15748596191</v>
      </c>
      <c r="K677" s="6">
        <f>IFERROR(EXP(TREND(LN($F$1:$J$1),LN(F677:J677),LN(Calculations!$B$3))),0)</f>
        <v>1.8141563360387406E-3</v>
      </c>
    </row>
    <row r="678" spans="1:11" x14ac:dyDescent="0.35">
      <c r="A678">
        <v>675</v>
      </c>
      <c r="B678" t="str">
        <f t="shared" si="10"/>
        <v>10-69</v>
      </c>
      <c r="C678">
        <v>-69.029574025504004</v>
      </c>
      <c r="D678">
        <v>10.117120376232</v>
      </c>
      <c r="E678">
        <f>ASIN(SQRT((SIN(RADIANS(PARAMETERS!$D$8-D678)/2)*SIN(RADIANS(PARAMETERS!$D$8-D678)/2))+(COS(RADIANS(D678))*COS(RADIANS(PARAMETERS!$D$8))*SIN(RADIANS(PARAMETERS!$D$9-C678)/2)*SIN(RADIANS(PARAMETERS!$D$9-C678)/2))))*2*3958.756</f>
        <v>673.60640884622524</v>
      </c>
      <c r="F678">
        <v>59.461822509766002</v>
      </c>
      <c r="G678">
        <v>81.950973510742003</v>
      </c>
      <c r="H678">
        <v>116.97381591797</v>
      </c>
      <c r="I678">
        <v>145.7552947998</v>
      </c>
      <c r="J678">
        <v>177.4416809082</v>
      </c>
      <c r="K678" s="6">
        <f>IFERROR(EXP(TREND(LN($F$1:$J$1),LN(F678:J678),LN(Calculations!$B$3))),0)</f>
        <v>1.7917492262958786E-3</v>
      </c>
    </row>
    <row r="679" spans="1:11" x14ac:dyDescent="0.35">
      <c r="A679">
        <v>676</v>
      </c>
      <c r="B679" t="str">
        <f t="shared" si="10"/>
        <v>10-69.5</v>
      </c>
      <c r="C679">
        <v>-69.300895360404994</v>
      </c>
      <c r="D679">
        <v>10.117120376232</v>
      </c>
      <c r="E679">
        <f>ASIN(SQRT((SIN(RADIANS(PARAMETERS!$D$8-D679)/2)*SIN(RADIANS(PARAMETERS!$D$8-D679)/2))+(COS(RADIANS(D679))*COS(RADIANS(PARAMETERS!$D$8))*SIN(RADIANS(PARAMETERS!$D$9-C679)/2)*SIN(RADIANS(PARAMETERS!$D$9-C679)/2))))*2*3958.756</f>
        <v>689.00672376842112</v>
      </c>
      <c r="F679">
        <v>58.91365814209</v>
      </c>
      <c r="G679">
        <v>81.336853027344006</v>
      </c>
      <c r="H679">
        <v>116.46186065674</v>
      </c>
      <c r="I679">
        <v>145.42718505859</v>
      </c>
      <c r="J679">
        <v>177.01454162598</v>
      </c>
      <c r="K679" s="6">
        <f>IFERROR(EXP(TREND(LN($F$1:$J$1),LN(F679:J679),LN(Calculations!$B$3))),0)</f>
        <v>1.7779191961078016E-3</v>
      </c>
    </row>
    <row r="680" spans="1:11" x14ac:dyDescent="0.35">
      <c r="A680">
        <v>677</v>
      </c>
      <c r="B680" t="str">
        <f t="shared" si="10"/>
        <v>10-69.5</v>
      </c>
      <c r="C680">
        <v>-69.572216695305997</v>
      </c>
      <c r="D680">
        <v>10.117120376232</v>
      </c>
      <c r="E680">
        <f>ASIN(SQRT((SIN(RADIANS(PARAMETERS!$D$8-D680)/2)*SIN(RADIANS(PARAMETERS!$D$8-D680)/2))+(COS(RADIANS(D680))*COS(RADIANS(PARAMETERS!$D$8))*SIN(RADIANS(PARAMETERS!$D$9-C680)/2)*SIN(RADIANS(PARAMETERS!$D$9-C680)/2))))*2*3958.756</f>
        <v>704.54419836128659</v>
      </c>
      <c r="F680">
        <v>58.469020843506001</v>
      </c>
      <c r="G680">
        <v>80.880889892577997</v>
      </c>
      <c r="H680">
        <v>116.21556854248</v>
      </c>
      <c r="I680">
        <v>145.44787597656</v>
      </c>
      <c r="J680">
        <v>176.95217895508</v>
      </c>
      <c r="K680" s="6">
        <f>IFERROR(EXP(TREND(LN($F$1:$J$1),LN(F680:J680),LN(Calculations!$B$3))),0)</f>
        <v>1.7750159645945492E-3</v>
      </c>
    </row>
    <row r="681" spans="1:11" x14ac:dyDescent="0.35">
      <c r="A681">
        <v>678</v>
      </c>
      <c r="B681" t="str">
        <f t="shared" si="10"/>
        <v>10-70</v>
      </c>
      <c r="C681">
        <v>-69.843538030207</v>
      </c>
      <c r="D681">
        <v>10.117120376232</v>
      </c>
      <c r="E681">
        <f>ASIN(SQRT((SIN(RADIANS(PARAMETERS!$D$8-D681)/2)*SIN(RADIANS(PARAMETERS!$D$8-D681)/2))+(COS(RADIANS(D681))*COS(RADIANS(PARAMETERS!$D$8))*SIN(RADIANS(PARAMETERS!$D$9-C681)/2)*SIN(RADIANS(PARAMETERS!$D$9-C681)/2))))*2*3958.756</f>
        <v>720.20993888472128</v>
      </c>
      <c r="F681">
        <v>58.008228302002003</v>
      </c>
      <c r="G681">
        <v>80.392738342285</v>
      </c>
      <c r="H681">
        <v>115.92715454102</v>
      </c>
      <c r="I681">
        <v>145.44749450684</v>
      </c>
      <c r="J681">
        <v>176.87055969238</v>
      </c>
      <c r="K681" s="6">
        <f>IFERROR(EXP(TREND(LN($F$1:$J$1),LN(F681:J681),LN(Calculations!$B$3))),0)</f>
        <v>1.7712248943774775E-3</v>
      </c>
    </row>
    <row r="682" spans="1:11" x14ac:dyDescent="0.35">
      <c r="A682">
        <v>679</v>
      </c>
      <c r="B682" t="str">
        <f t="shared" si="10"/>
        <v>10-70</v>
      </c>
      <c r="C682">
        <v>-70.114859365108003</v>
      </c>
      <c r="D682">
        <v>10.117120376232</v>
      </c>
      <c r="E682">
        <f>ASIN(SQRT((SIN(RADIANS(PARAMETERS!$D$8-D682)/2)*SIN(RADIANS(PARAMETERS!$D$8-D682)/2))+(COS(RADIANS(D682))*COS(RADIANS(PARAMETERS!$D$8))*SIN(RADIANS(PARAMETERS!$D$9-C682)/2)*SIN(RADIANS(PARAMETERS!$D$9-C682)/2))))*2*3958.756</f>
        <v>735.99573803041869</v>
      </c>
      <c r="F682">
        <v>57.632835388183999</v>
      </c>
      <c r="G682">
        <v>80.029121398925994</v>
      </c>
      <c r="H682">
        <v>115.78411102295</v>
      </c>
      <c r="I682">
        <v>145.66165161133</v>
      </c>
      <c r="J682">
        <v>177.05152893066</v>
      </c>
      <c r="K682" s="6">
        <f>IFERROR(EXP(TREND(LN($F$1:$J$1),LN(F682:J682),LN(Calculations!$B$3))),0)</f>
        <v>1.7741945155650516E-3</v>
      </c>
    </row>
    <row r="683" spans="1:11" x14ac:dyDescent="0.35">
      <c r="A683">
        <v>680</v>
      </c>
      <c r="B683" t="str">
        <f t="shared" si="10"/>
        <v>10-70.5</v>
      </c>
      <c r="C683">
        <v>-70.386180700009007</v>
      </c>
      <c r="D683">
        <v>10.117120376232</v>
      </c>
      <c r="E683">
        <f>ASIN(SQRT((SIN(RADIANS(PARAMETERS!$D$8-D683)/2)*SIN(RADIANS(PARAMETERS!$D$8-D683)/2))+(COS(RADIANS(D683))*COS(RADIANS(PARAMETERS!$D$8))*SIN(RADIANS(PARAMETERS!$D$9-C683)/2)*SIN(RADIANS(PARAMETERS!$D$9-C683)/2))))*2*3958.756</f>
        <v>751.89401700206997</v>
      </c>
      <c r="F683">
        <v>57.36506652832</v>
      </c>
      <c r="G683">
        <v>79.823707580565994</v>
      </c>
      <c r="H683">
        <v>115.84536743164</v>
      </c>
      <c r="I683">
        <v>146.14495849609</v>
      </c>
      <c r="J683">
        <v>177.55012512207</v>
      </c>
      <c r="K683" s="6">
        <f>IFERROR(EXP(TREND(LN($F$1:$J$1),LN(F683:J683),LN(Calculations!$B$3))),0)</f>
        <v>1.7856023460654233E-3</v>
      </c>
    </row>
    <row r="684" spans="1:11" x14ac:dyDescent="0.35">
      <c r="A684">
        <v>681</v>
      </c>
      <c r="B684" t="str">
        <f t="shared" si="10"/>
        <v>10-70.5</v>
      </c>
      <c r="C684">
        <v>-70.657502034909996</v>
      </c>
      <c r="D684">
        <v>10.117120376232</v>
      </c>
      <c r="E684">
        <f>ASIN(SQRT((SIN(RADIANS(PARAMETERS!$D$8-D684)/2)*SIN(RADIANS(PARAMETERS!$D$8-D684)/2))+(COS(RADIANS(D684))*COS(RADIANS(PARAMETERS!$D$8))*SIN(RADIANS(PARAMETERS!$D$9-C684)/2)*SIN(RADIANS(PARAMETERS!$D$9-C684)/2))))*2*3958.756</f>
        <v>767.89777241844047</v>
      </c>
      <c r="F684">
        <v>57.188598632812997</v>
      </c>
      <c r="G684">
        <v>79.748146057129006</v>
      </c>
      <c r="H684">
        <v>116.08344268799</v>
      </c>
      <c r="I684">
        <v>146.68815612793</v>
      </c>
      <c r="J684">
        <v>178.16146850586</v>
      </c>
      <c r="K684" s="6">
        <f>IFERROR(EXP(TREND(LN($F$1:$J$1),LN(F684:J684),LN(Calculations!$B$3))),0)</f>
        <v>1.8006935448353788E-3</v>
      </c>
    </row>
    <row r="685" spans="1:11" x14ac:dyDescent="0.35">
      <c r="A685">
        <v>682</v>
      </c>
      <c r="B685" t="str">
        <f t="shared" si="10"/>
        <v>10-71</v>
      </c>
      <c r="C685">
        <v>-70.928823369810999</v>
      </c>
      <c r="D685">
        <v>10.117120376232</v>
      </c>
      <c r="E685">
        <f>ASIN(SQRT((SIN(RADIANS(PARAMETERS!$D$8-D685)/2)*SIN(RADIANS(PARAMETERS!$D$8-D685)/2))+(COS(RADIANS(D685))*COS(RADIANS(PARAMETERS!$D$8))*SIN(RADIANS(PARAMETERS!$D$9-C685)/2)*SIN(RADIANS(PARAMETERS!$D$9-C685)/2))))*2*3958.756</f>
        <v>784.00052773039749</v>
      </c>
      <c r="F685">
        <v>57.0244140625</v>
      </c>
      <c r="G685">
        <v>79.701782226562997</v>
      </c>
      <c r="H685">
        <v>116.3316192627</v>
      </c>
      <c r="I685">
        <v>147.18040466309</v>
      </c>
      <c r="J685">
        <v>178.7103729248</v>
      </c>
      <c r="K685" s="6">
        <f>IFERROR(EXP(TREND(LN($F$1:$J$1),LN(F685:J685),LN(Calculations!$B$3))),0)</f>
        <v>1.8147049009123531E-3</v>
      </c>
    </row>
    <row r="686" spans="1:11" x14ac:dyDescent="0.35">
      <c r="A686">
        <v>683</v>
      </c>
      <c r="B686" t="str">
        <f t="shared" si="10"/>
        <v>10-71</v>
      </c>
      <c r="C686">
        <v>-71.200144704712002</v>
      </c>
      <c r="D686">
        <v>10.117120376232</v>
      </c>
      <c r="E686">
        <f>ASIN(SQRT((SIN(RADIANS(PARAMETERS!$D$8-D686)/2)*SIN(RADIANS(PARAMETERS!$D$8-D686)/2))+(COS(RADIANS(D686))*COS(RADIANS(PARAMETERS!$D$8))*SIN(RADIANS(PARAMETERS!$D$9-C686)/2)*SIN(RADIANS(PARAMETERS!$D$9-C686)/2))))*2*3958.756</f>
        <v>800.19628883335054</v>
      </c>
      <c r="F686">
        <v>56.867755889892997</v>
      </c>
      <c r="G686">
        <v>79.676383972167997</v>
      </c>
      <c r="H686">
        <v>116.57817077637</v>
      </c>
      <c r="I686">
        <v>147.62661743164</v>
      </c>
      <c r="J686">
        <v>179.19122314453</v>
      </c>
      <c r="K686" s="6">
        <f>IFERROR(EXP(TREND(LN($F$1:$J$1),LN(F686:J686),LN(Calculations!$B$3))),0)</f>
        <v>1.827521706967195E-3</v>
      </c>
    </row>
    <row r="687" spans="1:11" x14ac:dyDescent="0.35">
      <c r="A687">
        <v>684</v>
      </c>
      <c r="B687" t="str">
        <f t="shared" si="10"/>
        <v>10-71.5</v>
      </c>
      <c r="C687">
        <v>-71.471466039613006</v>
      </c>
      <c r="D687">
        <v>10.117120376232</v>
      </c>
      <c r="E687">
        <f>ASIN(SQRT((SIN(RADIANS(PARAMETERS!$D$8-D687)/2)*SIN(RADIANS(PARAMETERS!$D$8-D687)/2))+(COS(RADIANS(D687))*COS(RADIANS(PARAMETERS!$D$8))*SIN(RADIANS(PARAMETERS!$D$9-C687)/2)*SIN(RADIANS(PARAMETERS!$D$9-C687)/2))))*2*3958.756</f>
        <v>816.4795035575446</v>
      </c>
      <c r="F687">
        <v>56.773151397705</v>
      </c>
      <c r="G687">
        <v>79.760177612305</v>
      </c>
      <c r="H687">
        <v>116.95997619629</v>
      </c>
      <c r="I687">
        <v>148.20790100098</v>
      </c>
      <c r="J687">
        <v>179.88850402832</v>
      </c>
      <c r="K687" s="6">
        <f>IFERROR(EXP(TREND(LN($F$1:$J$1),LN(F687:J687),LN(Calculations!$B$3))),0)</f>
        <v>1.8455519537090796E-3</v>
      </c>
    </row>
    <row r="688" spans="1:11" x14ac:dyDescent="0.35">
      <c r="A688">
        <v>685</v>
      </c>
      <c r="B688" t="str">
        <f t="shared" si="10"/>
        <v>10-71.5</v>
      </c>
      <c r="C688">
        <v>-71.742787374513995</v>
      </c>
      <c r="D688">
        <v>10.117120376232</v>
      </c>
      <c r="E688">
        <f>ASIN(SQRT((SIN(RADIANS(PARAMETERS!$D$8-D688)/2)*SIN(RADIANS(PARAMETERS!$D$8-D688)/2))+(COS(RADIANS(D688))*COS(RADIANS(PARAMETERS!$D$8))*SIN(RADIANS(PARAMETERS!$D$9-C688)/2)*SIN(RADIANS(PARAMETERS!$D$9-C688)/2))))*2*3958.756</f>
        <v>832.84502472686211</v>
      </c>
      <c r="F688">
        <v>56.625968933105</v>
      </c>
      <c r="G688">
        <v>79.836158752440994</v>
      </c>
      <c r="H688">
        <v>117.2407913208</v>
      </c>
      <c r="I688">
        <v>148.68521118164</v>
      </c>
      <c r="J688">
        <v>180.63764953613</v>
      </c>
      <c r="K688" s="6">
        <f>IFERROR(EXP(TREND(LN($F$1:$J$1),LN(F688:J688),LN(Calculations!$B$3))),0)</f>
        <v>1.8621050666160056E-3</v>
      </c>
    </row>
    <row r="689" spans="1:11" x14ac:dyDescent="0.35">
      <c r="A689">
        <v>686</v>
      </c>
      <c r="B689" t="str">
        <f t="shared" si="10"/>
        <v>10-72</v>
      </c>
      <c r="C689">
        <v>-72.014108709414998</v>
      </c>
      <c r="D689">
        <v>10.117120376232</v>
      </c>
      <c r="E689">
        <f>ASIN(SQRT((SIN(RADIANS(PARAMETERS!$D$8-D689)/2)*SIN(RADIANS(PARAMETERS!$D$8-D689)/2))+(COS(RADIANS(D689))*COS(RADIANS(PARAMETERS!$D$8))*SIN(RADIANS(PARAMETERS!$D$9-C689)/2)*SIN(RADIANS(PARAMETERS!$D$9-C689)/2))))*2*3958.756</f>
        <v>849.28807648994257</v>
      </c>
      <c r="F689">
        <v>56.419445037842003</v>
      </c>
      <c r="G689">
        <v>79.877494812012003</v>
      </c>
      <c r="H689">
        <v>117.41105651855</v>
      </c>
      <c r="I689">
        <v>149.03630065918</v>
      </c>
      <c r="J689">
        <v>181.36842346191</v>
      </c>
      <c r="K689" s="6">
        <f>IFERROR(EXP(TREND(LN($F$1:$J$1),LN(F689:J689),LN(Calculations!$B$3))),0)</f>
        <v>1.8760112859222465E-3</v>
      </c>
    </row>
    <row r="690" spans="1:11" x14ac:dyDescent="0.35">
      <c r="A690">
        <v>687</v>
      </c>
      <c r="B690" t="str">
        <f t="shared" si="10"/>
        <v>10-72.5</v>
      </c>
      <c r="C690">
        <v>-72.285430044316001</v>
      </c>
      <c r="D690">
        <v>10.117120376232</v>
      </c>
      <c r="E690">
        <f>ASIN(SQRT((SIN(RADIANS(PARAMETERS!$D$8-D690)/2)*SIN(RADIANS(PARAMETERS!$D$8-D690)/2))+(COS(RADIANS(D690))*COS(RADIANS(PARAMETERS!$D$8))*SIN(RADIANS(PARAMETERS!$D$9-C690)/2)*SIN(RADIANS(PARAMETERS!$D$9-C690)/2))))*2*3958.756</f>
        <v>865.80422364358822</v>
      </c>
      <c r="F690">
        <v>56.175144195557003</v>
      </c>
      <c r="G690">
        <v>79.832481384277003</v>
      </c>
      <c r="H690">
        <v>117.46495056152</v>
      </c>
      <c r="I690">
        <v>149.25329589844</v>
      </c>
      <c r="J690">
        <v>181.94390869141</v>
      </c>
      <c r="K690" s="6">
        <f>IFERROR(EXP(TREND(LN($F$1:$J$1),LN(F690:J690),LN(Calculations!$B$3))),0)</f>
        <v>1.8853762576528674E-3</v>
      </c>
    </row>
    <row r="691" spans="1:11" x14ac:dyDescent="0.35">
      <c r="A691">
        <v>688</v>
      </c>
      <c r="B691" t="str">
        <f t="shared" si="10"/>
        <v>10-72.5</v>
      </c>
      <c r="C691">
        <v>-72.556751379217005</v>
      </c>
      <c r="D691">
        <v>10.117120376232</v>
      </c>
      <c r="E691">
        <f>ASIN(SQRT((SIN(RADIANS(PARAMETERS!$D$8-D691)/2)*SIN(RADIANS(PARAMETERS!$D$8-D691)/2))+(COS(RADIANS(D691))*COS(RADIANS(PARAMETERS!$D$8))*SIN(RADIANS(PARAMETERS!$D$9-C691)/2)*SIN(RADIANS(PARAMETERS!$D$9-C691)/2))))*2*3958.756</f>
        <v>882.38934368634375</v>
      </c>
      <c r="F691">
        <v>55.911987304687997</v>
      </c>
      <c r="G691">
        <v>79.706672668457003</v>
      </c>
      <c r="H691">
        <v>117.38912200928</v>
      </c>
      <c r="I691">
        <v>149.25825500488</v>
      </c>
      <c r="J691">
        <v>182.20071411133</v>
      </c>
      <c r="K691" s="6">
        <f>IFERROR(EXP(TREND(LN($F$1:$J$1),LN(F691:J691),LN(Calculations!$B$3))),0)</f>
        <v>1.8876472677050128E-3</v>
      </c>
    </row>
    <row r="692" spans="1:11" x14ac:dyDescent="0.35">
      <c r="A692">
        <v>689</v>
      </c>
      <c r="B692" t="str">
        <f t="shared" si="10"/>
        <v>10-73</v>
      </c>
      <c r="C692">
        <v>-72.828072714117994</v>
      </c>
      <c r="D692">
        <v>10.117120376232</v>
      </c>
      <c r="E692">
        <f>ASIN(SQRT((SIN(RADIANS(PARAMETERS!$D$8-D692)/2)*SIN(RADIANS(PARAMETERS!$D$8-D692)/2))+(COS(RADIANS(D692))*COS(RADIANS(PARAMETERS!$D$8))*SIN(RADIANS(PARAMETERS!$D$9-C692)/2)*SIN(RADIANS(PARAMETERS!$D$9-C692)/2))))*2*3958.756</f>
        <v>899.03960135874524</v>
      </c>
      <c r="F692">
        <v>55.626728057861001</v>
      </c>
      <c r="G692">
        <v>79.490776062012003</v>
      </c>
      <c r="H692">
        <v>117.15929412842</v>
      </c>
      <c r="I692">
        <v>149.00305175781</v>
      </c>
      <c r="J692">
        <v>182.1215057373</v>
      </c>
      <c r="K692" s="6">
        <f>IFERROR(EXP(TREND(LN($F$1:$J$1),LN(F692:J692),LN(Calculations!$B$3))),0)</f>
        <v>1.8819591410935328E-3</v>
      </c>
    </row>
    <row r="693" spans="1:11" x14ac:dyDescent="0.35">
      <c r="A693">
        <v>690</v>
      </c>
      <c r="B693" t="str">
        <f t="shared" si="10"/>
        <v>10-73</v>
      </c>
      <c r="C693">
        <v>-73.099394049018997</v>
      </c>
      <c r="D693">
        <v>10.117120376232</v>
      </c>
      <c r="E693">
        <f>ASIN(SQRT((SIN(RADIANS(PARAMETERS!$D$8-D693)/2)*SIN(RADIANS(PARAMETERS!$D$8-D693)/2))+(COS(RADIANS(D693))*COS(RADIANS(PARAMETERS!$D$8))*SIN(RADIANS(PARAMETERS!$D$9-C693)/2)*SIN(RADIANS(PARAMETERS!$D$9-C693)/2))))*2*3958.756</f>
        <v>915.75142544543053</v>
      </c>
      <c r="F693">
        <v>55.28332901001</v>
      </c>
      <c r="G693">
        <v>79.139808654785</v>
      </c>
      <c r="H693">
        <v>116.66456604004</v>
      </c>
      <c r="I693">
        <v>148.38354492188</v>
      </c>
      <c r="J693">
        <v>181.67137145996</v>
      </c>
      <c r="K693" s="6">
        <f>IFERROR(EXP(TREND(LN($F$1:$J$1),LN(F693:J693),LN(Calculations!$B$3))),0)</f>
        <v>1.8657958127002879E-3</v>
      </c>
    </row>
    <row r="694" spans="1:11" x14ac:dyDescent="0.35">
      <c r="A694">
        <v>691</v>
      </c>
      <c r="B694" t="str">
        <f t="shared" si="10"/>
        <v>10-73.5</v>
      </c>
      <c r="C694">
        <v>-73.37071538392</v>
      </c>
      <c r="D694">
        <v>10.117120376232</v>
      </c>
      <c r="E694">
        <f>ASIN(SQRT((SIN(RADIANS(PARAMETERS!$D$8-D694)/2)*SIN(RADIANS(PARAMETERS!$D$8-D694)/2))+(COS(RADIANS(D694))*COS(RADIANS(PARAMETERS!$D$8))*SIN(RADIANS(PARAMETERS!$D$9-C694)/2)*SIN(RADIANS(PARAMETERS!$D$9-C694)/2))))*2*3958.756</f>
        <v>932.52148763254104</v>
      </c>
      <c r="F694">
        <v>55.010856628417997</v>
      </c>
      <c r="G694">
        <v>78.849327087402003</v>
      </c>
      <c r="H694">
        <v>116.21283721924</v>
      </c>
      <c r="I694">
        <v>147.76667785645</v>
      </c>
      <c r="J694">
        <v>181.22761535645</v>
      </c>
      <c r="K694" s="6">
        <f>IFERROR(EXP(TREND(LN($F$1:$J$1),LN(F694:J694),LN(Calculations!$B$3))),0)</f>
        <v>1.8503015189180413E-3</v>
      </c>
    </row>
    <row r="695" spans="1:11" x14ac:dyDescent="0.35">
      <c r="A695">
        <v>692</v>
      </c>
      <c r="B695" t="str">
        <f t="shared" si="10"/>
        <v>10-73.5</v>
      </c>
      <c r="C695">
        <v>-73.642036718821004</v>
      </c>
      <c r="D695">
        <v>10.117120376232</v>
      </c>
      <c r="E695">
        <f>ASIN(SQRT((SIN(RADIANS(PARAMETERS!$D$8-D695)/2)*SIN(RADIANS(PARAMETERS!$D$8-D695)/2))+(COS(RADIANS(D695))*COS(RADIANS(PARAMETERS!$D$8))*SIN(RADIANS(PARAMETERS!$D$9-C695)/2)*SIN(RADIANS(PARAMETERS!$D$9-C695)/2))))*2*3958.756</f>
        <v>949.34668323136327</v>
      </c>
      <c r="F695">
        <v>54.846488952637003</v>
      </c>
      <c r="G695">
        <v>78.664237976074006</v>
      </c>
      <c r="H695">
        <v>115.90316772461</v>
      </c>
      <c r="I695">
        <v>147.2416229248</v>
      </c>
      <c r="J695">
        <v>180.87536621094</v>
      </c>
      <c r="K695" s="6">
        <f>IFERROR(EXP(TREND(LN($F$1:$J$1),LN(F695:J695),LN(Calculations!$B$3))),0)</f>
        <v>1.8382019589053907E-3</v>
      </c>
    </row>
    <row r="696" spans="1:11" x14ac:dyDescent="0.35">
      <c r="A696">
        <v>693</v>
      </c>
      <c r="B696" t="str">
        <f t="shared" si="10"/>
        <v>10-74</v>
      </c>
      <c r="C696">
        <v>-73.913358053722007</v>
      </c>
      <c r="D696">
        <v>10.117120376232</v>
      </c>
      <c r="E696">
        <f>ASIN(SQRT((SIN(RADIANS(PARAMETERS!$D$8-D696)/2)*SIN(RADIANS(PARAMETERS!$D$8-D696)/2))+(COS(RADIANS(D696))*COS(RADIANS(PARAMETERS!$D$8))*SIN(RADIANS(PARAMETERS!$D$9-C696)/2)*SIN(RADIANS(PARAMETERS!$D$9-C696)/2))))*2*3958.756</f>
        <v>966.22411359569219</v>
      </c>
      <c r="F696">
        <v>54.886024475097997</v>
      </c>
      <c r="G696">
        <v>78.705200195312997</v>
      </c>
      <c r="H696">
        <v>115.95329284668</v>
      </c>
      <c r="I696">
        <v>147.08401489258</v>
      </c>
      <c r="J696">
        <v>180.84811401367</v>
      </c>
      <c r="K696" s="6">
        <f>IFERROR(EXP(TREND(LN($F$1:$J$1),LN(F696:J696),LN(Calculations!$B$3))),0)</f>
        <v>1.8368523573910314E-3</v>
      </c>
    </row>
    <row r="697" spans="1:11" x14ac:dyDescent="0.35">
      <c r="A697">
        <v>694</v>
      </c>
      <c r="B697" t="str">
        <f t="shared" si="10"/>
        <v>10-74</v>
      </c>
      <c r="C697">
        <v>-74.184679388622996</v>
      </c>
      <c r="D697">
        <v>10.117120376232</v>
      </c>
      <c r="E697">
        <f>ASIN(SQRT((SIN(RADIANS(PARAMETERS!$D$8-D697)/2)*SIN(RADIANS(PARAMETERS!$D$8-D697)/2))+(COS(RADIANS(D697))*COS(RADIANS(PARAMETERS!$D$8))*SIN(RADIANS(PARAMETERS!$D$9-C697)/2)*SIN(RADIANS(PARAMETERS!$D$9-C697)/2))))*2*3958.756</f>
        <v>983.15107007590245</v>
      </c>
      <c r="F697">
        <v>55.158870697021001</v>
      </c>
      <c r="G697">
        <v>79.012825012207003</v>
      </c>
      <c r="H697">
        <v>116.41574859619</v>
      </c>
      <c r="I697">
        <v>147.49462890625</v>
      </c>
      <c r="J697">
        <v>181.35340881348</v>
      </c>
      <c r="K697" s="6">
        <f>IFERROR(EXP(TREND(LN($F$1:$J$1),LN(F697:J697),LN(Calculations!$B$3))),0)</f>
        <v>1.8509512220259428E-3</v>
      </c>
    </row>
    <row r="698" spans="1:11" x14ac:dyDescent="0.35">
      <c r="A698">
        <v>695</v>
      </c>
      <c r="B698" t="str">
        <f t="shared" si="10"/>
        <v>10-74.5</v>
      </c>
      <c r="C698">
        <v>-74.456000723523999</v>
      </c>
      <c r="D698">
        <v>10.117120376232</v>
      </c>
      <c r="E698">
        <f>ASIN(SQRT((SIN(RADIANS(PARAMETERS!$D$8-D698)/2)*SIN(RADIANS(PARAMETERS!$D$8-D698)/2))+(COS(RADIANS(D698))*COS(RADIANS(PARAMETERS!$D$8))*SIN(RADIANS(PARAMETERS!$D$9-C698)/2)*SIN(RADIANS(PARAMETERS!$D$9-C698)/2))))*2*3958.756</f>
        <v>1000.1250193670896</v>
      </c>
      <c r="F698">
        <v>55.647953033447003</v>
      </c>
      <c r="G698">
        <v>79.559020996094006</v>
      </c>
      <c r="H698">
        <v>117.2387008667</v>
      </c>
      <c r="I698">
        <v>148.37126159668</v>
      </c>
      <c r="J698">
        <v>182.32777404785</v>
      </c>
      <c r="K698" s="6">
        <f>IFERROR(EXP(TREND(LN($F$1:$J$1),LN(F698:J698),LN(Calculations!$B$3))),0)</f>
        <v>1.878538813472855E-3</v>
      </c>
    </row>
    <row r="699" spans="1:11" x14ac:dyDescent="0.35">
      <c r="A699">
        <v>696</v>
      </c>
      <c r="B699" t="str">
        <f t="shared" si="10"/>
        <v>10-74.5</v>
      </c>
      <c r="C699">
        <v>-74.727322058425003</v>
      </c>
      <c r="D699">
        <v>10.117120376232</v>
      </c>
      <c r="E699">
        <f>ASIN(SQRT((SIN(RADIANS(PARAMETERS!$D$8-D699)/2)*SIN(RADIANS(PARAMETERS!$D$8-D699)/2))+(COS(RADIANS(D699))*COS(RADIANS(PARAMETERS!$D$8))*SIN(RADIANS(PARAMETERS!$D$9-C699)/2)*SIN(RADIANS(PARAMETERS!$D$9-C699)/2))))*2*3958.756</f>
        <v>1017.1435901218924</v>
      </c>
      <c r="F699">
        <v>56.272724151611001</v>
      </c>
      <c r="G699">
        <v>80.243255615234006</v>
      </c>
      <c r="H699">
        <v>118.24074554443</v>
      </c>
      <c r="I699">
        <v>149.53912353516</v>
      </c>
      <c r="J699">
        <v>183.60635375977</v>
      </c>
      <c r="K699" s="6">
        <f>IFERROR(EXP(TREND(LN($F$1:$J$1),LN(F699:J699),LN(Calculations!$B$3))),0)</f>
        <v>1.9145909388698053E-3</v>
      </c>
    </row>
    <row r="700" spans="1:11" x14ac:dyDescent="0.35">
      <c r="A700">
        <v>697</v>
      </c>
      <c r="B700" t="str">
        <f t="shared" si="10"/>
        <v>10-75</v>
      </c>
      <c r="C700">
        <v>-74.998643393324997</v>
      </c>
      <c r="D700">
        <v>10.117120376232</v>
      </c>
      <c r="E700">
        <f>ASIN(SQRT((SIN(RADIANS(PARAMETERS!$D$8-D700)/2)*SIN(RADIANS(PARAMETERS!$D$8-D700)/2))+(COS(RADIANS(D700))*COS(RADIANS(PARAMETERS!$D$8))*SIN(RADIANS(PARAMETERS!$D$9-C700)/2)*SIN(RADIANS(PARAMETERS!$D$9-C700)/2))))*2*3958.756</f>
        <v>1034.2045607107361</v>
      </c>
      <c r="F700">
        <v>56.992458343506001</v>
      </c>
      <c r="G700">
        <v>80.983070373535</v>
      </c>
      <c r="H700">
        <v>119.29232025146</v>
      </c>
      <c r="I700">
        <v>150.82194519043</v>
      </c>
      <c r="J700">
        <v>184.92044067383</v>
      </c>
      <c r="K700" s="6">
        <f>IFERROR(EXP(TREND(LN($F$1:$J$1),LN(F700:J700),LN(Calculations!$B$3))),0)</f>
        <v>1.9533324362163945E-3</v>
      </c>
    </row>
    <row r="701" spans="1:11" x14ac:dyDescent="0.35">
      <c r="A701">
        <v>698</v>
      </c>
      <c r="B701" t="str">
        <f t="shared" si="10"/>
        <v>10-75.5</v>
      </c>
      <c r="C701">
        <v>-75.269964728226</v>
      </c>
      <c r="D701">
        <v>10.117120376232</v>
      </c>
      <c r="E701">
        <f>ASIN(SQRT((SIN(RADIANS(PARAMETERS!$D$8-D701)/2)*SIN(RADIANS(PARAMETERS!$D$8-D701)/2))+(COS(RADIANS(D701))*COS(RADIANS(PARAMETERS!$D$8))*SIN(RADIANS(PARAMETERS!$D$9-C701)/2)*SIN(RADIANS(PARAMETERS!$D$9-C701)/2))))*2*3958.756</f>
        <v>1051.3058480237632</v>
      </c>
      <c r="F701">
        <v>57.796566009521001</v>
      </c>
      <c r="G701">
        <v>81.748428344727003</v>
      </c>
      <c r="H701">
        <v>120.36906433105</v>
      </c>
      <c r="I701">
        <v>152.14912414551</v>
      </c>
      <c r="J701">
        <v>186.16668701172</v>
      </c>
      <c r="K701" s="6">
        <f>IFERROR(EXP(TREND(LN($F$1:$J$1),LN(F701:J701),LN(Calculations!$B$3))),0)</f>
        <v>1.9928198482562238E-3</v>
      </c>
    </row>
    <row r="702" spans="1:11" x14ac:dyDescent="0.35">
      <c r="A702">
        <v>699</v>
      </c>
      <c r="B702" t="str">
        <f t="shared" si="10"/>
        <v>10-75.5</v>
      </c>
      <c r="C702">
        <v>-75.541286063127004</v>
      </c>
      <c r="D702">
        <v>10.117120376232</v>
      </c>
      <c r="E702">
        <f>ASIN(SQRT((SIN(RADIANS(PARAMETERS!$D$8-D702)/2)*SIN(RADIANS(PARAMETERS!$D$8-D702)/2))+(COS(RADIANS(D702))*COS(RADIANS(PARAMETERS!$D$8))*SIN(RADIANS(PARAMETERS!$D$9-C702)/2)*SIN(RADIANS(PARAMETERS!$D$9-C702)/2))))*2*3958.756</f>
        <v>1068.4454972175408</v>
      </c>
      <c r="F702">
        <v>58.644828796387003</v>
      </c>
      <c r="G702">
        <v>82.499504089355</v>
      </c>
      <c r="H702">
        <v>121.39754486084</v>
      </c>
      <c r="I702">
        <v>153.40414428711</v>
      </c>
      <c r="J702">
        <v>187.26736450195</v>
      </c>
      <c r="K702" s="6">
        <f>IFERROR(EXP(TREND(LN($F$1:$J$1),LN(F702:J702),LN(Calculations!$B$3))),0)</f>
        <v>2.0302766756393619E-3</v>
      </c>
    </row>
    <row r="703" spans="1:11" x14ac:dyDescent="0.35">
      <c r="A703">
        <v>700</v>
      </c>
      <c r="B703" t="str">
        <f t="shared" si="10"/>
        <v>10-76</v>
      </c>
      <c r="C703">
        <v>-75.812607398028007</v>
      </c>
      <c r="D703">
        <v>10.117120376232</v>
      </c>
      <c r="E703">
        <f>ASIN(SQRT((SIN(RADIANS(PARAMETERS!$D$8-D703)/2)*SIN(RADIANS(PARAMETERS!$D$8-D703)/2))+(COS(RADIANS(D703))*COS(RADIANS(PARAMETERS!$D$8))*SIN(RADIANS(PARAMETERS!$D$9-C703)/2)*SIN(RADIANS(PARAMETERS!$D$9-C703)/2))))*2*3958.756</f>
        <v>1085.6216723210168</v>
      </c>
      <c r="F703">
        <v>59.529556274413999</v>
      </c>
      <c r="G703">
        <v>83.295310974120994</v>
      </c>
      <c r="H703">
        <v>122.39466094971</v>
      </c>
      <c r="I703">
        <v>154.61112976074</v>
      </c>
      <c r="J703">
        <v>188.36297607422</v>
      </c>
      <c r="K703" s="6">
        <f>IFERROR(EXP(TREND(LN($F$1:$J$1),LN(F703:J703),LN(Calculations!$B$3))),0)</f>
        <v>2.0679866355065054E-3</v>
      </c>
    </row>
    <row r="704" spans="1:11" x14ac:dyDescent="0.35">
      <c r="A704">
        <v>701</v>
      </c>
      <c r="B704" t="str">
        <f t="shared" si="10"/>
        <v>10-76</v>
      </c>
      <c r="C704">
        <v>-76.083928732928996</v>
      </c>
      <c r="D704">
        <v>10.117120376232</v>
      </c>
      <c r="E704">
        <f>ASIN(SQRT((SIN(RADIANS(PARAMETERS!$D$8-D704)/2)*SIN(RADIANS(PARAMETERS!$D$8-D704)/2))+(COS(RADIANS(D704))*COS(RADIANS(PARAMETERS!$D$8))*SIN(RADIANS(PARAMETERS!$D$9-C704)/2)*SIN(RADIANS(PARAMETERS!$D$9-C704)/2))))*2*3958.756</f>
        <v>1102.8326476213419</v>
      </c>
      <c r="F704">
        <v>60.427665710448998</v>
      </c>
      <c r="G704">
        <v>84.107421875</v>
      </c>
      <c r="H704">
        <v>123.31212615967</v>
      </c>
      <c r="I704">
        <v>155.70088195801</v>
      </c>
      <c r="J704">
        <v>189.42926025391</v>
      </c>
      <c r="K704" s="6">
        <f>IFERROR(EXP(TREND(LN($F$1:$J$1),LN(F704:J704),LN(Calculations!$B$3))),0)</f>
        <v>2.1043360799083526E-3</v>
      </c>
    </row>
    <row r="705" spans="1:11" x14ac:dyDescent="0.35">
      <c r="A705">
        <v>702</v>
      </c>
      <c r="B705" t="str">
        <f t="shared" si="10"/>
        <v>10-76.5</v>
      </c>
      <c r="C705">
        <v>-76.355250067829999</v>
      </c>
      <c r="D705">
        <v>10.117120376232</v>
      </c>
      <c r="E705">
        <f>ASIN(SQRT((SIN(RADIANS(PARAMETERS!$D$8-D705)/2)*SIN(RADIANS(PARAMETERS!$D$8-D705)/2))+(COS(RADIANS(D705))*COS(RADIANS(PARAMETERS!$D$8))*SIN(RADIANS(PARAMETERS!$D$9-C705)/2)*SIN(RADIANS(PARAMETERS!$D$9-C705)/2))))*2*3958.756</f>
        <v>1120.0767997590281</v>
      </c>
      <c r="F705">
        <v>61.325469970702997</v>
      </c>
      <c r="G705">
        <v>84.907943725585994</v>
      </c>
      <c r="H705">
        <v>124.11505889893</v>
      </c>
      <c r="I705">
        <v>156.6297454834</v>
      </c>
      <c r="J705">
        <v>190.37913513184</v>
      </c>
      <c r="K705" s="6">
        <f>IFERROR(EXP(TREND(LN($F$1:$J$1),LN(F705:J705),LN(Calculations!$B$3))),0)</f>
        <v>2.1373541042413275E-3</v>
      </c>
    </row>
    <row r="706" spans="1:11" x14ac:dyDescent="0.35">
      <c r="A706">
        <v>703</v>
      </c>
      <c r="B706" t="str">
        <f t="shared" si="10"/>
        <v>10-76.5</v>
      </c>
      <c r="C706">
        <v>-76.626571402731003</v>
      </c>
      <c r="D706">
        <v>10.117120376232</v>
      </c>
      <c r="E706">
        <f>ASIN(SQRT((SIN(RADIANS(PARAMETERS!$D$8-D706)/2)*SIN(RADIANS(PARAMETERS!$D$8-D706)/2))+(COS(RADIANS(D706))*COS(RADIANS(PARAMETERS!$D$8))*SIN(RADIANS(PARAMETERS!$D$9-C706)/2)*SIN(RADIANS(PARAMETERS!$D$9-C706)/2))))*2*3958.756</f>
        <v>1137.3526004682719</v>
      </c>
      <c r="F706">
        <v>62.280628204346002</v>
      </c>
      <c r="G706">
        <v>85.761558532715</v>
      </c>
      <c r="H706">
        <v>124.93243408203</v>
      </c>
      <c r="I706">
        <v>157.53363037109</v>
      </c>
      <c r="J706">
        <v>191.26715087891</v>
      </c>
      <c r="K706" s="6">
        <f>IFERROR(EXP(TREND(LN($F$1:$J$1),LN(F706:J706),LN(Calculations!$B$3))),0)</f>
        <v>2.1708630705799701E-3</v>
      </c>
    </row>
    <row r="707" spans="1:11" x14ac:dyDescent="0.35">
      <c r="A707">
        <v>704</v>
      </c>
      <c r="B707" t="str">
        <f t="shared" si="10"/>
        <v>10-77</v>
      </c>
      <c r="C707">
        <v>-76.897892737632006</v>
      </c>
      <c r="D707">
        <v>10.117120376232</v>
      </c>
      <c r="E707">
        <f>ASIN(SQRT((SIN(RADIANS(PARAMETERS!$D$8-D707)/2)*SIN(RADIANS(PARAMETERS!$D$8-D707)/2))+(COS(RADIANS(D707))*COS(RADIANS(PARAMETERS!$D$8))*SIN(RADIANS(PARAMETERS!$D$9-C707)/2)*SIN(RADIANS(PARAMETERS!$D$9-C707)/2))))*2*3958.756</f>
        <v>1154.6586099045269</v>
      </c>
      <c r="F707">
        <v>63.308692932128999</v>
      </c>
      <c r="G707">
        <v>86.696243286132997</v>
      </c>
      <c r="H707">
        <v>125.80879974365</v>
      </c>
      <c r="I707">
        <v>158.47808837891</v>
      </c>
      <c r="J707">
        <v>192.16938781738</v>
      </c>
      <c r="K707" s="6">
        <f>IFERROR(EXP(TREND(LN($F$1:$J$1),LN(F707:J707),LN(Calculations!$B$3))),0)</f>
        <v>2.2072242767483684E-3</v>
      </c>
    </row>
    <row r="708" spans="1:11" x14ac:dyDescent="0.35">
      <c r="A708">
        <v>705</v>
      </c>
      <c r="B708" t="str">
        <f t="shared" si="10"/>
        <v>10-77</v>
      </c>
      <c r="C708">
        <v>-77.169214072532995</v>
      </c>
      <c r="D708">
        <v>10.117120376232</v>
      </c>
      <c r="E708">
        <f>ASIN(SQRT((SIN(RADIANS(PARAMETERS!$D$8-D708)/2)*SIN(RADIANS(PARAMETERS!$D$8-D708)/2))+(COS(RADIANS(D708))*COS(RADIANS(PARAMETERS!$D$8))*SIN(RADIANS(PARAMETERS!$D$9-C708)/2)*SIN(RADIANS(PARAMETERS!$D$9-C708)/2))))*2*3958.756</f>
        <v>1171.9934705069061</v>
      </c>
      <c r="F708">
        <v>64.40242767334</v>
      </c>
      <c r="G708">
        <v>87.700317382812997</v>
      </c>
      <c r="H708">
        <v>126.7275390625</v>
      </c>
      <c r="I708">
        <v>159.45022583008</v>
      </c>
      <c r="J708">
        <v>193.07948303223</v>
      </c>
      <c r="K708" s="6">
        <f>IFERROR(EXP(TREND(LN($F$1:$J$1),LN(F708:J708),LN(Calculations!$B$3))),0)</f>
        <v>2.2461839285526229E-3</v>
      </c>
    </row>
    <row r="709" spans="1:11" x14ac:dyDescent="0.35">
      <c r="A709">
        <v>706</v>
      </c>
      <c r="B709" t="str">
        <f t="shared" ref="B709:B772" si="11">MROUND(D709,1)&amp;MROUND(C709,-0.5)</f>
        <v>10-77.5</v>
      </c>
      <c r="C709">
        <v>-77.440535407433998</v>
      </c>
      <c r="D709">
        <v>10.117120376232</v>
      </c>
      <c r="E709">
        <f>ASIN(SQRT((SIN(RADIANS(PARAMETERS!$D$8-D709)/2)*SIN(RADIANS(PARAMETERS!$D$8-D709)/2))+(COS(RADIANS(D709))*COS(RADIANS(PARAMETERS!$D$8))*SIN(RADIANS(PARAMETERS!$D$9-C709)/2)*SIN(RADIANS(PARAMETERS!$D$9-C709)/2))))*2*3958.756</f>
        <v>1189.3559013480447</v>
      </c>
      <c r="F709">
        <v>65.497108459472997</v>
      </c>
      <c r="G709">
        <v>88.675559997559006</v>
      </c>
      <c r="H709">
        <v>127.50610351563</v>
      </c>
      <c r="I709">
        <v>160.20518493652</v>
      </c>
      <c r="J709">
        <v>193.77369689941</v>
      </c>
      <c r="K709" s="6">
        <f>IFERROR(EXP(TREND(LN($F$1:$J$1),LN(F709:J709),LN(Calculations!$B$3))),0)</f>
        <v>2.2797315923355926E-3</v>
      </c>
    </row>
    <row r="710" spans="1:11" x14ac:dyDescent="0.35">
      <c r="A710">
        <v>707</v>
      </c>
      <c r="B710" t="str">
        <f t="shared" si="11"/>
        <v>10-77.5</v>
      </c>
      <c r="C710">
        <v>-77.711856742335002</v>
      </c>
      <c r="D710">
        <v>10.117120376232</v>
      </c>
      <c r="E710">
        <f>ASIN(SQRT((SIN(RADIANS(PARAMETERS!$D$8-D710)/2)*SIN(RADIANS(PARAMETERS!$D$8-D710)/2))+(COS(RADIANS(D710))*COS(RADIANS(PARAMETERS!$D$8))*SIN(RADIANS(PARAMETERS!$D$9-C710)/2)*SIN(RADIANS(PARAMETERS!$D$9-C710)/2))))*2*3958.756</f>
        <v>1206.7446929285165</v>
      </c>
      <c r="F710">
        <v>66.519157409667997</v>
      </c>
      <c r="G710">
        <v>89.543670654297003</v>
      </c>
      <c r="H710">
        <v>128.06278991699</v>
      </c>
      <c r="I710">
        <v>160.66497802734</v>
      </c>
      <c r="J710">
        <v>194.15957641602</v>
      </c>
      <c r="K710" s="6">
        <f>IFERROR(EXP(TREND(LN($F$1:$J$1),LN(F710:J710),LN(Calculations!$B$3))),0)</f>
        <v>2.3039524687890889E-3</v>
      </c>
    </row>
    <row r="711" spans="1:11" x14ac:dyDescent="0.35">
      <c r="A711">
        <v>708</v>
      </c>
      <c r="B711" t="str">
        <f t="shared" si="11"/>
        <v>10-78</v>
      </c>
      <c r="C711">
        <v>-77.983178077236005</v>
      </c>
      <c r="D711">
        <v>10.117120376232</v>
      </c>
      <c r="E711">
        <f>ASIN(SQRT((SIN(RADIANS(PARAMETERS!$D$8-D711)/2)*SIN(RADIANS(PARAMETERS!$D$8-D711)/2))+(COS(RADIANS(D711))*COS(RADIANS(PARAMETERS!$D$8))*SIN(RADIANS(PARAMETERS!$D$9-C711)/2)*SIN(RADIANS(PARAMETERS!$D$9-C711)/2))))*2*3958.756</f>
        <v>1224.1587023770023</v>
      </c>
      <c r="F711">
        <v>67.435356140137003</v>
      </c>
      <c r="G711">
        <v>90.280982971190994</v>
      </c>
      <c r="H711">
        <v>128.40072631836</v>
      </c>
      <c r="I711">
        <v>160.84202575684</v>
      </c>
      <c r="J711">
        <v>194.22996520996</v>
      </c>
      <c r="K711" s="6">
        <f>IFERROR(EXP(TREND(LN($F$1:$J$1),LN(F711:J711),LN(Calculations!$B$3))),0)</f>
        <v>2.3181658506805764E-3</v>
      </c>
    </row>
    <row r="712" spans="1:11" x14ac:dyDescent="0.35">
      <c r="A712">
        <v>709</v>
      </c>
      <c r="B712" t="str">
        <f t="shared" si="11"/>
        <v>10-78.5</v>
      </c>
      <c r="C712">
        <v>-78.254499412136994</v>
      </c>
      <c r="D712">
        <v>10.117120376232</v>
      </c>
      <c r="E712">
        <f>ASIN(SQRT((SIN(RADIANS(PARAMETERS!$D$8-D712)/2)*SIN(RADIANS(PARAMETERS!$D$8-D712)/2))+(COS(RADIANS(D712))*COS(RADIANS(PARAMETERS!$D$8))*SIN(RADIANS(PARAMETERS!$D$9-C712)/2)*SIN(RADIANS(PARAMETERS!$D$9-C712)/2))))*2*3958.756</f>
        <v>1241.5968490210394</v>
      </c>
      <c r="F712">
        <v>68.337310791015994</v>
      </c>
      <c r="G712">
        <v>90.994926452637003</v>
      </c>
      <c r="H712">
        <v>128.70034790039</v>
      </c>
      <c r="I712">
        <v>160.90679931641</v>
      </c>
      <c r="J712">
        <v>194.12649536133</v>
      </c>
      <c r="K712" s="6">
        <f>IFERROR(EXP(TREND(LN($F$1:$J$1),LN(F712:J712),LN(Calculations!$B$3))),0)</f>
        <v>2.3287521070448716E-3</v>
      </c>
    </row>
    <row r="713" spans="1:11" x14ac:dyDescent="0.35">
      <c r="A713">
        <v>710</v>
      </c>
      <c r="B713" t="str">
        <f t="shared" si="11"/>
        <v>10-78.5</v>
      </c>
      <c r="C713">
        <v>-78.525820747037997</v>
      </c>
      <c r="D713">
        <v>10.117120376232</v>
      </c>
      <c r="E713">
        <f>ASIN(SQRT((SIN(RADIANS(PARAMETERS!$D$8-D713)/2)*SIN(RADIANS(PARAMETERS!$D$8-D713)/2))+(COS(RADIANS(D713))*COS(RADIANS(PARAMETERS!$D$8))*SIN(RADIANS(PARAMETERS!$D$9-C713)/2)*SIN(RADIANS(PARAMETERS!$D$9-C713)/2))))*2*3958.756</f>
        <v>1259.0581102964877</v>
      </c>
      <c r="F713">
        <v>69.231796264647997</v>
      </c>
      <c r="G713">
        <v>91.700134277344006</v>
      </c>
      <c r="H713">
        <v>129.00984191895</v>
      </c>
      <c r="I713">
        <v>160.94424438477</v>
      </c>
      <c r="J713">
        <v>193.96813964844</v>
      </c>
      <c r="K713" s="6">
        <f>IFERROR(EXP(TREND(LN($F$1:$J$1),LN(F713:J713),LN(Calculations!$B$3))),0)</f>
        <v>2.3386774610908404E-3</v>
      </c>
    </row>
    <row r="714" spans="1:11" x14ac:dyDescent="0.35">
      <c r="A714">
        <v>711</v>
      </c>
      <c r="B714" t="str">
        <f t="shared" si="11"/>
        <v>10-79</v>
      </c>
      <c r="C714">
        <v>-78.797142081939</v>
      </c>
      <c r="D714">
        <v>10.117120376232</v>
      </c>
      <c r="E714">
        <f>ASIN(SQRT((SIN(RADIANS(PARAMETERS!$D$8-D714)/2)*SIN(RADIANS(PARAMETERS!$D$8-D714)/2))+(COS(RADIANS(D714))*COS(RADIANS(PARAMETERS!$D$8))*SIN(RADIANS(PARAMETERS!$D$9-C714)/2)*SIN(RADIANS(PARAMETERS!$D$9-C714)/2))))*2*3958.756</f>
        <v>1276.5415179668198</v>
      </c>
      <c r="F714">
        <v>70.151321411132997</v>
      </c>
      <c r="G714">
        <v>92.43896484375</v>
      </c>
      <c r="H714">
        <v>129.40902709961</v>
      </c>
      <c r="I714">
        <v>161.08717346191</v>
      </c>
      <c r="J714">
        <v>193.93731689453</v>
      </c>
      <c r="K714" s="6">
        <f>IFERROR(EXP(TREND(LN($F$1:$J$1),LN(F714:J714),LN(Calculations!$B$3))),0)</f>
        <v>2.3531377909525959E-3</v>
      </c>
    </row>
    <row r="715" spans="1:11" x14ac:dyDescent="0.35">
      <c r="A715">
        <v>712</v>
      </c>
      <c r="B715" t="str">
        <f t="shared" si="11"/>
        <v>10-79</v>
      </c>
      <c r="C715">
        <v>-79.068463416840004</v>
      </c>
      <c r="D715">
        <v>10.117120376232</v>
      </c>
      <c r="E715">
        <f>ASIN(SQRT((SIN(RADIANS(PARAMETERS!$D$8-D715)/2)*SIN(RADIANS(PARAMETERS!$D$8-D715)/2))+(COS(RADIANS(D715))*COS(RADIANS(PARAMETERS!$D$8))*SIN(RADIANS(PARAMETERS!$D$9-C715)/2)*SIN(RADIANS(PARAMETERS!$D$9-C715)/2))))*2*3958.756</f>
        <v>1294.0461546260278</v>
      </c>
      <c r="F715">
        <v>71.127342224120994</v>
      </c>
      <c r="G715">
        <v>93.270034790039006</v>
      </c>
      <c r="H715">
        <v>129.97828674316</v>
      </c>
      <c r="I715">
        <v>161.45793151855</v>
      </c>
      <c r="J715">
        <v>194.17803955078</v>
      </c>
      <c r="K715" s="6">
        <f>IFERROR(EXP(TREND(LN($F$1:$J$1),LN(F715:J715),LN(Calculations!$B$3))),0)</f>
        <v>2.3772442044127933E-3</v>
      </c>
    </row>
    <row r="716" spans="1:11" x14ac:dyDescent="0.35">
      <c r="A716">
        <v>713</v>
      </c>
      <c r="B716" t="str">
        <f t="shared" si="11"/>
        <v>10-79.5</v>
      </c>
      <c r="C716">
        <v>-79.339784751741007</v>
      </c>
      <c r="D716">
        <v>10.117120376232</v>
      </c>
      <c r="E716">
        <f>ASIN(SQRT((SIN(RADIANS(PARAMETERS!$D$8-D716)/2)*SIN(RADIANS(PARAMETERS!$D$8-D716)/2))+(COS(RADIANS(D716))*COS(RADIANS(PARAMETERS!$D$8))*SIN(RADIANS(PARAMETERS!$D$9-C716)/2)*SIN(RADIANS(PARAMETERS!$D$9-C716)/2))))*2*3958.756</f>
        <v>1311.5711504613423</v>
      </c>
      <c r="F716">
        <v>72.040641784667997</v>
      </c>
      <c r="G716">
        <v>94.064468383789006</v>
      </c>
      <c r="H716">
        <v>130.56034851074</v>
      </c>
      <c r="I716">
        <v>161.87590026855</v>
      </c>
      <c r="J716">
        <v>194.48422241211</v>
      </c>
      <c r="K716" s="6">
        <f>IFERROR(EXP(TREND(LN($F$1:$J$1),LN(F716:J716),LN(Calculations!$B$3))),0)</f>
        <v>2.4031552805969208E-3</v>
      </c>
    </row>
    <row r="717" spans="1:11" x14ac:dyDescent="0.35">
      <c r="A717">
        <v>714</v>
      </c>
      <c r="B717" t="str">
        <f t="shared" si="11"/>
        <v>10-79.5</v>
      </c>
      <c r="C717">
        <v>-79.611106086641996</v>
      </c>
      <c r="D717">
        <v>10.117120376232</v>
      </c>
      <c r="E717">
        <f>ASIN(SQRT((SIN(RADIANS(PARAMETERS!$D$8-D717)/2)*SIN(RADIANS(PARAMETERS!$D$8-D717)/2))+(COS(RADIANS(D717))*COS(RADIANS(PARAMETERS!$D$8))*SIN(RADIANS(PARAMETERS!$D$9-C717)/2)*SIN(RADIANS(PARAMETERS!$D$9-C717)/2))))*2*3958.756</f>
        <v>1329.1156802541429</v>
      </c>
      <c r="F717">
        <v>72.849624633789006</v>
      </c>
      <c r="G717">
        <v>94.781318664550994</v>
      </c>
      <c r="H717">
        <v>131.10929870605</v>
      </c>
      <c r="I717">
        <v>162.29133605957</v>
      </c>
      <c r="J717">
        <v>194.7963104248</v>
      </c>
      <c r="K717" s="6">
        <f>IFERROR(EXP(TREND(LN($F$1:$J$1),LN(F717:J717),LN(Calculations!$B$3))),0)</f>
        <v>2.4283771114763189E-3</v>
      </c>
    </row>
    <row r="718" spans="1:11" x14ac:dyDescent="0.35">
      <c r="A718">
        <v>715</v>
      </c>
      <c r="B718" t="str">
        <f t="shared" si="11"/>
        <v>10-80</v>
      </c>
      <c r="C718">
        <v>-79.882427421542999</v>
      </c>
      <c r="D718">
        <v>10.117120376232</v>
      </c>
      <c r="E718">
        <f>ASIN(SQRT((SIN(RADIANS(PARAMETERS!$D$8-D718)/2)*SIN(RADIANS(PARAMETERS!$D$8-D718)/2))+(COS(RADIANS(D718))*COS(RADIANS(PARAMETERS!$D$8))*SIN(RADIANS(PARAMETERS!$D$9-C718)/2)*SIN(RADIANS(PARAMETERS!$D$9-C718)/2))))*2*3958.756</f>
        <v>1346.6789605994161</v>
      </c>
      <c r="F718">
        <v>73.591117858887003</v>
      </c>
      <c r="G718">
        <v>95.467109680175994</v>
      </c>
      <c r="H718">
        <v>131.69082641602</v>
      </c>
      <c r="I718">
        <v>162.78680419922</v>
      </c>
      <c r="J718">
        <v>195.20950317383</v>
      </c>
      <c r="K718" s="6">
        <f>IFERROR(EXP(TREND(LN($F$1:$J$1),LN(F718:J718),LN(Calculations!$B$3))),0)</f>
        <v>2.4564550616011913E-3</v>
      </c>
    </row>
    <row r="719" spans="1:11" x14ac:dyDescent="0.35">
      <c r="A719">
        <v>716</v>
      </c>
      <c r="B719" t="str">
        <f t="shared" si="11"/>
        <v>10-80</v>
      </c>
      <c r="C719">
        <v>-80.153748756444003</v>
      </c>
      <c r="D719">
        <v>10.117120376232</v>
      </c>
      <c r="E719">
        <f>ASIN(SQRT((SIN(RADIANS(PARAMETERS!$D$8-D719)/2)*SIN(RADIANS(PARAMETERS!$D$8-D719)/2))+(COS(RADIANS(D719))*COS(RADIANS(PARAMETERS!$D$8))*SIN(RADIANS(PARAMETERS!$D$9-C719)/2)*SIN(RADIANS(PARAMETERS!$D$9-C719)/2))))*2*3958.756</f>
        <v>1364.2602473258682</v>
      </c>
      <c r="F719">
        <v>74.165161132812997</v>
      </c>
      <c r="G719">
        <v>96.02571105957</v>
      </c>
      <c r="H719">
        <v>132.20420837402</v>
      </c>
      <c r="I719">
        <v>163.25537109375</v>
      </c>
      <c r="J719">
        <v>195.63464355469</v>
      </c>
      <c r="K719" s="6">
        <f>IFERROR(EXP(TREND(LN($F$1:$J$1),LN(F719:J719),LN(Calculations!$B$3))),0)</f>
        <v>2.4821982441098267E-3</v>
      </c>
    </row>
    <row r="720" spans="1:11" x14ac:dyDescent="0.35">
      <c r="A720">
        <v>717</v>
      </c>
      <c r="B720" t="str">
        <f t="shared" si="11"/>
        <v>10-80.5</v>
      </c>
      <c r="C720">
        <v>-80.425070091345006</v>
      </c>
      <c r="D720">
        <v>10.117120376232</v>
      </c>
      <c r="E720">
        <f>ASIN(SQRT((SIN(RADIANS(PARAMETERS!$D$8-D720)/2)*SIN(RADIANS(PARAMETERS!$D$8-D720)/2))+(COS(RADIANS(D720))*COS(RADIANS(PARAMETERS!$D$8))*SIN(RADIANS(PARAMETERS!$D$9-C720)/2)*SIN(RADIANS(PARAMETERS!$D$9-C720)/2))))*2*3958.756</f>
        <v>1381.8588331004285</v>
      </c>
      <c r="F720">
        <v>74.507926940917997</v>
      </c>
      <c r="G720">
        <v>96.389465332030994</v>
      </c>
      <c r="H720">
        <v>132.56527709961</v>
      </c>
      <c r="I720">
        <v>163.58792114258</v>
      </c>
      <c r="J720">
        <v>195.95294189453</v>
      </c>
      <c r="K720" s="6">
        <f>IFERROR(EXP(TREND(LN($F$1:$J$1),LN(F720:J720),LN(Calculations!$B$3))),0)</f>
        <v>2.500328881975124E-3</v>
      </c>
    </row>
    <row r="721" spans="1:11" x14ac:dyDescent="0.35">
      <c r="A721">
        <v>718</v>
      </c>
      <c r="B721" t="str">
        <f t="shared" si="11"/>
        <v>10-80.5</v>
      </c>
      <c r="C721">
        <v>-80.696391426245995</v>
      </c>
      <c r="D721">
        <v>10.117120376232</v>
      </c>
      <c r="E721">
        <f>ASIN(SQRT((SIN(RADIANS(PARAMETERS!$D$8-D721)/2)*SIN(RADIANS(PARAMETERS!$D$8-D721)/2))+(COS(RADIANS(D721))*COS(RADIANS(PARAMETERS!$D$8))*SIN(RADIANS(PARAMETERS!$D$9-C721)/2)*SIN(RADIANS(PARAMETERS!$D$9-C721)/2))))*2*3958.756</f>
        <v>1399.4740452023129</v>
      </c>
      <c r="F721">
        <v>74.59831237793</v>
      </c>
      <c r="G721">
        <v>96.533706665039006</v>
      </c>
      <c r="H721">
        <v>132.7299041748</v>
      </c>
      <c r="I721">
        <v>163.71559143066</v>
      </c>
      <c r="J721">
        <v>196.07513427734</v>
      </c>
      <c r="K721" s="6">
        <f>IFERROR(EXP(TREND(LN($F$1:$J$1),LN(F721:J721),LN(Calculations!$B$3))),0)</f>
        <v>2.5075575835885305E-3</v>
      </c>
    </row>
    <row r="722" spans="1:11" x14ac:dyDescent="0.35">
      <c r="A722">
        <v>719</v>
      </c>
      <c r="B722" t="str">
        <f t="shared" si="11"/>
        <v>10-81</v>
      </c>
      <c r="C722">
        <v>-80.967712761146998</v>
      </c>
      <c r="D722">
        <v>10.117120376232</v>
      </c>
      <c r="E722">
        <f>ASIN(SQRT((SIN(RADIANS(PARAMETERS!$D$8-D722)/2)*SIN(RADIANS(PARAMETERS!$D$8-D722)/2))+(COS(RADIANS(D722))*COS(RADIANS(PARAMETERS!$D$8))*SIN(RADIANS(PARAMETERS!$D$9-C722)/2)*SIN(RADIANS(PARAMETERS!$D$9-C722)/2))))*2*3958.756</f>
        <v>1417.105243453133</v>
      </c>
      <c r="F722">
        <v>74.356132507324006</v>
      </c>
      <c r="G722">
        <v>96.359832763672003</v>
      </c>
      <c r="H722">
        <v>132.5798034668</v>
      </c>
      <c r="I722">
        <v>163.50944519043</v>
      </c>
      <c r="J722">
        <v>195.9077911377</v>
      </c>
      <c r="K722" s="6">
        <f>IFERROR(EXP(TREND(LN($F$1:$J$1),LN(F722:J722),LN(Calculations!$B$3))),0)</f>
        <v>2.4979916054466145E-3</v>
      </c>
    </row>
    <row r="723" spans="1:11" x14ac:dyDescent="0.35">
      <c r="A723">
        <v>720</v>
      </c>
      <c r="B723" t="str">
        <f t="shared" si="11"/>
        <v>10-81</v>
      </c>
      <c r="C723">
        <v>-81.239034096048002</v>
      </c>
      <c r="D723">
        <v>10.117120376232</v>
      </c>
      <c r="E723">
        <f>ASIN(SQRT((SIN(RADIANS(PARAMETERS!$D$8-D723)/2)*SIN(RADIANS(PARAMETERS!$D$8-D723)/2))+(COS(RADIANS(D723))*COS(RADIANS(PARAMETERS!$D$8))*SIN(RADIANS(PARAMETERS!$D$9-C723)/2)*SIN(RADIANS(PARAMETERS!$D$9-C723)/2))))*2*3958.756</f>
        <v>1434.7518182907077</v>
      </c>
      <c r="F723">
        <v>73.82787322998</v>
      </c>
      <c r="G723">
        <v>95.915397644042997</v>
      </c>
      <c r="H723">
        <v>132.15425109863</v>
      </c>
      <c r="I723">
        <v>163.02154541016</v>
      </c>
      <c r="J723">
        <v>195.50390625</v>
      </c>
      <c r="K723" s="6">
        <f>IFERROR(EXP(TREND(LN($F$1:$J$1),LN(F723:J723),LN(Calculations!$B$3))),0)</f>
        <v>2.4744540825952024E-3</v>
      </c>
    </row>
    <row r="724" spans="1:11" x14ac:dyDescent="0.35">
      <c r="A724">
        <v>721</v>
      </c>
      <c r="B724" t="str">
        <f t="shared" si="11"/>
        <v>10-81.5</v>
      </c>
      <c r="C724">
        <v>-81.510355430949005</v>
      </c>
      <c r="D724">
        <v>10.117120376232</v>
      </c>
      <c r="E724">
        <f>ASIN(SQRT((SIN(RADIANS(PARAMETERS!$D$8-D724)/2)*SIN(RADIANS(PARAMETERS!$D$8-D724)/2))+(COS(RADIANS(D724))*COS(RADIANS(PARAMETERS!$D$8))*SIN(RADIANS(PARAMETERS!$D$9-C724)/2)*SIN(RADIANS(PARAMETERS!$D$9-C724)/2))))*2*3958.756</f>
        <v>1452.4131889753412</v>
      </c>
      <c r="F724">
        <v>73.096725463867003</v>
      </c>
      <c r="G724">
        <v>95.271842956542997</v>
      </c>
      <c r="H724">
        <v>131.537109375</v>
      </c>
      <c r="I724">
        <v>162.35424804688</v>
      </c>
      <c r="J724">
        <v>194.94065856934</v>
      </c>
      <c r="K724" s="6">
        <f>IFERROR(EXP(TREND(LN($F$1:$J$1),LN(F724:J724),LN(Calculations!$B$3))),0)</f>
        <v>2.4419081337117019E-3</v>
      </c>
    </row>
    <row r="725" spans="1:11" x14ac:dyDescent="0.35">
      <c r="A725">
        <v>722</v>
      </c>
      <c r="B725" t="str">
        <f t="shared" si="11"/>
        <v>10-82</v>
      </c>
      <c r="C725">
        <v>-81.781676765849994</v>
      </c>
      <c r="D725">
        <v>10.117120376232</v>
      </c>
      <c r="E725">
        <f>ASIN(SQRT((SIN(RADIANS(PARAMETERS!$D$8-D725)/2)*SIN(RADIANS(PARAMETERS!$D$8-D725)/2))+(COS(RADIANS(D725))*COS(RADIANS(PARAMETERS!$D$8))*SIN(RADIANS(PARAMETERS!$D$9-C725)/2)*SIN(RADIANS(PARAMETERS!$D$9-C725)/2))))*2*3958.756</f>
        <v>1470.0888019182657</v>
      </c>
      <c r="F725">
        <v>72.102180480957003</v>
      </c>
      <c r="G725">
        <v>94.310966491699006</v>
      </c>
      <c r="H725">
        <v>130.49855041504</v>
      </c>
      <c r="I725">
        <v>161.28262329102</v>
      </c>
      <c r="J725">
        <v>193.94047546387</v>
      </c>
      <c r="K725" s="6">
        <f>IFERROR(EXP(TREND(LN($F$1:$J$1),LN(F725:J725),LN(Calculations!$B$3))),0)</f>
        <v>2.3904804151735986E-3</v>
      </c>
    </row>
    <row r="726" spans="1:11" x14ac:dyDescent="0.35">
      <c r="A726">
        <v>723</v>
      </c>
      <c r="B726" t="str">
        <f t="shared" si="11"/>
        <v>10-82</v>
      </c>
      <c r="C726">
        <v>-82.052998100750997</v>
      </c>
      <c r="D726">
        <v>10.117120376232</v>
      </c>
      <c r="E726">
        <f>ASIN(SQRT((SIN(RADIANS(PARAMETERS!$D$8-D726)/2)*SIN(RADIANS(PARAMETERS!$D$8-D726)/2))+(COS(RADIANS(D726))*COS(RADIANS(PARAMETERS!$D$8))*SIN(RADIANS(PARAMETERS!$D$9-C726)/2)*SIN(RADIANS(PARAMETERS!$D$9-C726)/2))))*2*3958.756</f>
        <v>1487.7781291228512</v>
      </c>
      <c r="F726">
        <v>70.876289367675994</v>
      </c>
      <c r="G726">
        <v>93.041107177734006</v>
      </c>
      <c r="H726">
        <v>128.96101379395</v>
      </c>
      <c r="I726">
        <v>159.68046569824</v>
      </c>
      <c r="J726">
        <v>192.33879089355</v>
      </c>
      <c r="K726" s="6">
        <f>IFERROR(EXP(TREND(LN($F$1:$J$1),LN(F726:J726),LN(Calculations!$B$3))),0)</f>
        <v>2.3172019730337804E-3</v>
      </c>
    </row>
    <row r="727" spans="1:11" x14ac:dyDescent="0.35">
      <c r="A727">
        <v>724</v>
      </c>
      <c r="B727" t="str">
        <f t="shared" si="11"/>
        <v>10-82.5</v>
      </c>
      <c r="C727">
        <v>-82.324319435652001</v>
      </c>
      <c r="D727">
        <v>10.117120376232</v>
      </c>
      <c r="E727">
        <f>ASIN(SQRT((SIN(RADIANS(PARAMETERS!$D$8-D727)/2)*SIN(RADIANS(PARAMETERS!$D$8-D727)/2))+(COS(RADIANS(D727))*COS(RADIANS(PARAMETERS!$D$8))*SIN(RADIANS(PARAMETERS!$D$9-C727)/2)*SIN(RADIANS(PARAMETERS!$D$9-C727)/2))))*2*3958.756</f>
        <v>1505.4806667299713</v>
      </c>
      <c r="F727">
        <v>69.466117858887003</v>
      </c>
      <c r="G727">
        <v>91.519653320312997</v>
      </c>
      <c r="H727">
        <v>126.97272491455</v>
      </c>
      <c r="I727">
        <v>157.5188293457</v>
      </c>
      <c r="J727">
        <v>190.09075927734</v>
      </c>
      <c r="K727" s="6">
        <f>IFERROR(EXP(TREND(LN($F$1:$J$1),LN(F727:J727),LN(Calculations!$B$3))),0)</f>
        <v>2.2241926186260443E-3</v>
      </c>
    </row>
    <row r="728" spans="1:11" x14ac:dyDescent="0.35">
      <c r="A728">
        <v>725</v>
      </c>
      <c r="B728" t="str">
        <f t="shared" si="11"/>
        <v>10-82.5</v>
      </c>
      <c r="C728">
        <v>-82.595640770553004</v>
      </c>
      <c r="D728">
        <v>10.117120376232</v>
      </c>
      <c r="E728">
        <f>ASIN(SQRT((SIN(RADIANS(PARAMETERS!$D$8-D728)/2)*SIN(RADIANS(PARAMETERS!$D$8-D728)/2))+(COS(RADIANS(D728))*COS(RADIANS(PARAMETERS!$D$8))*SIN(RADIANS(PARAMETERS!$D$9-C728)/2)*SIN(RADIANS(PARAMETERS!$D$9-C728)/2))))*2*3958.756</f>
        <v>1523.1959336596619</v>
      </c>
      <c r="F728">
        <v>67.976470947265994</v>
      </c>
      <c r="G728">
        <v>89.862083435059006</v>
      </c>
      <c r="H728">
        <v>124.7798614502</v>
      </c>
      <c r="I728">
        <v>155.10974121094</v>
      </c>
      <c r="J728">
        <v>187.59492492676</v>
      </c>
      <c r="K728" s="6">
        <f>IFERROR(EXP(TREND(LN($F$1:$J$1),LN(F728:J728),LN(Calculations!$B$3))),0)</f>
        <v>2.1256671453207614E-3</v>
      </c>
    </row>
    <row r="729" spans="1:11" x14ac:dyDescent="0.35">
      <c r="A729">
        <v>726</v>
      </c>
      <c r="B729" t="str">
        <f t="shared" si="11"/>
        <v>10-83</v>
      </c>
      <c r="C729">
        <v>-82.866962105453993</v>
      </c>
      <c r="D729">
        <v>10.117120376232</v>
      </c>
      <c r="E729">
        <f>ASIN(SQRT((SIN(RADIANS(PARAMETERS!$D$8-D729)/2)*SIN(RADIANS(PARAMETERS!$D$8-D729)/2))+(COS(RADIANS(D729))*COS(RADIANS(PARAMETERS!$D$8))*SIN(RADIANS(PARAMETERS!$D$9-C729)/2)*SIN(RADIANS(PARAMETERS!$D$9-C729)/2))))*2*3958.756</f>
        <v>1540.9234703418394</v>
      </c>
      <c r="F729">
        <v>66.547485351562997</v>
      </c>
      <c r="G729">
        <v>88.218040466309006</v>
      </c>
      <c r="H729">
        <v>122.58952331543</v>
      </c>
      <c r="I729">
        <v>152.70329284668</v>
      </c>
      <c r="J729">
        <v>185.14036560059</v>
      </c>
      <c r="K729" s="6">
        <f>IFERROR(EXP(TREND(LN($F$1:$J$1),LN(F729:J729),LN(Calculations!$B$3))),0)</f>
        <v>2.0320050525340612E-3</v>
      </c>
    </row>
    <row r="730" spans="1:11" x14ac:dyDescent="0.35">
      <c r="A730">
        <v>727</v>
      </c>
      <c r="B730" t="str">
        <f t="shared" si="11"/>
        <v>10-83</v>
      </c>
      <c r="C730">
        <v>-83.138283440354996</v>
      </c>
      <c r="D730">
        <v>10.117120376232</v>
      </c>
      <c r="E730">
        <f>ASIN(SQRT((SIN(RADIANS(PARAMETERS!$D$8-D730)/2)*SIN(RADIANS(PARAMETERS!$D$8-D730)/2))+(COS(RADIANS(D730))*COS(RADIANS(PARAMETERS!$D$8))*SIN(RADIANS(PARAMETERS!$D$9-C730)/2)*SIN(RADIANS(PARAMETERS!$D$9-C730)/2))))*2*3958.756</f>
        <v>1558.6628375294672</v>
      </c>
      <c r="F730">
        <v>65.24439239502</v>
      </c>
      <c r="G730">
        <v>86.667350769042997</v>
      </c>
      <c r="H730">
        <v>120.50355529785</v>
      </c>
      <c r="I730">
        <v>150.42141723633</v>
      </c>
      <c r="J730">
        <v>182.84231567383</v>
      </c>
      <c r="K730" s="6">
        <f>IFERROR(EXP(TREND(LN($F$1:$J$1),LN(F730:J730),LN(Calculations!$B$3))),0)</f>
        <v>1.9470519406621853E-3</v>
      </c>
    </row>
    <row r="731" spans="1:11" x14ac:dyDescent="0.35">
      <c r="A731">
        <v>728</v>
      </c>
      <c r="B731" t="str">
        <f t="shared" si="11"/>
        <v>10-83.5</v>
      </c>
      <c r="C731">
        <v>-83.409604775255005</v>
      </c>
      <c r="D731">
        <v>10.117120376232</v>
      </c>
      <c r="E731">
        <f>ASIN(SQRT((SIN(RADIANS(PARAMETERS!$D$8-D731)/2)*SIN(RADIANS(PARAMETERS!$D$8-D731)/2))+(COS(RADIANS(D731))*COS(RADIANS(PARAMETERS!$D$8))*SIN(RADIANS(PARAMETERS!$D$9-C731)/2)*SIN(RADIANS(PARAMETERS!$D$9-C731)/2))))*2*3958.756</f>
        <v>1576.4136151880257</v>
      </c>
      <c r="F731">
        <v>63.982517242432003</v>
      </c>
      <c r="G731">
        <v>85.100440979004006</v>
      </c>
      <c r="H731">
        <v>118.31801605225</v>
      </c>
      <c r="I731">
        <v>147.94744873047</v>
      </c>
      <c r="J731">
        <v>180.30493164063</v>
      </c>
      <c r="K731" s="6">
        <f>IFERROR(EXP(TREND(LN($F$1:$J$1),LN(F731:J731),LN(Calculations!$B$3))),0)</f>
        <v>1.8591120869232212E-3</v>
      </c>
    </row>
    <row r="732" spans="1:11" x14ac:dyDescent="0.35">
      <c r="A732">
        <v>729</v>
      </c>
      <c r="B732" t="str">
        <f t="shared" si="11"/>
        <v>10-83.5</v>
      </c>
      <c r="C732">
        <v>-83.680926110155994</v>
      </c>
      <c r="D732">
        <v>10.117120376232</v>
      </c>
      <c r="E732">
        <f>ASIN(SQRT((SIN(RADIANS(PARAMETERS!$D$8-D732)/2)*SIN(RADIANS(PARAMETERS!$D$8-D732)/2))+(COS(RADIANS(D732))*COS(RADIANS(PARAMETERS!$D$8))*SIN(RADIANS(PARAMETERS!$D$9-C732)/2)*SIN(RADIANS(PARAMETERS!$D$9-C732)/2))))*2*3958.756</f>
        <v>1594.1754014561047</v>
      </c>
      <c r="F732">
        <v>62.77507019043</v>
      </c>
      <c r="G732">
        <v>83.527565002440994</v>
      </c>
      <c r="H732">
        <v>116.05261230469</v>
      </c>
      <c r="I732">
        <v>145.31861877441</v>
      </c>
      <c r="J732">
        <v>177.56080627441</v>
      </c>
      <c r="K732" s="6">
        <f>IFERROR(EXP(TREND(LN($F$1:$J$1),LN(F732:J732),LN(Calculations!$B$3))),0)</f>
        <v>1.7692497052204314E-3</v>
      </c>
    </row>
    <row r="733" spans="1:11" x14ac:dyDescent="0.35">
      <c r="A733">
        <v>730</v>
      </c>
      <c r="B733" t="str">
        <f t="shared" si="11"/>
        <v>10-84</v>
      </c>
      <c r="C733">
        <v>-83.952247445056997</v>
      </c>
      <c r="D733">
        <v>10.117120376232</v>
      </c>
      <c r="E733">
        <f>ASIN(SQRT((SIN(RADIANS(PARAMETERS!$D$8-D733)/2)*SIN(RADIANS(PARAMETERS!$D$8-D733)/2))+(COS(RADIANS(D733))*COS(RADIANS(PARAMETERS!$D$8))*SIN(RADIANS(PARAMETERS!$D$9-C733)/2)*SIN(RADIANS(PARAMETERS!$D$9-C733)/2))))*2*3958.756</f>
        <v>1611.9478116710197</v>
      </c>
      <c r="F733">
        <v>61.663921356201001</v>
      </c>
      <c r="G733">
        <v>82.000328063965</v>
      </c>
      <c r="H733">
        <v>113.77014160156</v>
      </c>
      <c r="I733">
        <v>142.61138916016</v>
      </c>
      <c r="J733">
        <v>174.6632232666</v>
      </c>
      <c r="K733" s="6">
        <f>IFERROR(EXP(TREND(LN($F$1:$J$1),LN(F733:J733),LN(Calculations!$B$3))),0)</f>
        <v>1.6795466522339306E-3</v>
      </c>
    </row>
    <row r="734" spans="1:11" x14ac:dyDescent="0.35">
      <c r="A734">
        <v>731</v>
      </c>
      <c r="B734" t="str">
        <f t="shared" si="11"/>
        <v>10-84</v>
      </c>
      <c r="C734">
        <v>-84.223568779958001</v>
      </c>
      <c r="D734">
        <v>10.117120376232</v>
      </c>
      <c r="E734">
        <f>ASIN(SQRT((SIN(RADIANS(PARAMETERS!$D$8-D734)/2)*SIN(RADIANS(PARAMETERS!$D$8-D734)/2))+(COS(RADIANS(D734))*COS(RADIANS(PARAMETERS!$D$8))*SIN(RADIANS(PARAMETERS!$D$9-C734)/2)*SIN(RADIANS(PARAMETERS!$D$9-C734)/2))))*2*3958.756</f>
        <v>1629.7304774560237</v>
      </c>
      <c r="F734">
        <v>60.67748260498</v>
      </c>
      <c r="G734">
        <v>80.572174072265994</v>
      </c>
      <c r="H734">
        <v>111.56143188477</v>
      </c>
      <c r="I734">
        <v>139.95729064941</v>
      </c>
      <c r="J734">
        <v>171.763671875</v>
      </c>
      <c r="K734" s="6">
        <f>IFERROR(EXP(TREND(LN($F$1:$J$1),LN(F734:J734),LN(Calculations!$B$3))),0)</f>
        <v>1.5938266072557932E-3</v>
      </c>
    </row>
    <row r="735" spans="1:11" x14ac:dyDescent="0.35">
      <c r="A735">
        <v>732</v>
      </c>
      <c r="B735" t="str">
        <f t="shared" si="11"/>
        <v>10-84.5</v>
      </c>
      <c r="C735">
        <v>-84.494890114859004</v>
      </c>
      <c r="D735">
        <v>10.117120376232</v>
      </c>
      <c r="E735">
        <f>ASIN(SQRT((SIN(RADIANS(PARAMETERS!$D$8-D735)/2)*SIN(RADIANS(PARAMETERS!$D$8-D735)/2))+(COS(RADIANS(D735))*COS(RADIANS(PARAMETERS!$D$8))*SIN(RADIANS(PARAMETERS!$D$9-C735)/2)*SIN(RADIANS(PARAMETERS!$D$9-C735)/2))))*2*3958.756</f>
        <v>1647.52304586382</v>
      </c>
      <c r="F735">
        <v>59.854206085205</v>
      </c>
      <c r="G735">
        <v>79.316947937012003</v>
      </c>
      <c r="H735">
        <v>109.53791046143</v>
      </c>
      <c r="I735">
        <v>137.49295043945</v>
      </c>
      <c r="J735">
        <v>168.99551391602</v>
      </c>
      <c r="K735" s="6">
        <f>IFERROR(EXP(TREND(LN($F$1:$J$1),LN(F735:J735),LN(Calculations!$B$3))),0)</f>
        <v>1.5156013187322293E-3</v>
      </c>
    </row>
    <row r="736" spans="1:11" x14ac:dyDescent="0.35">
      <c r="A736">
        <v>733</v>
      </c>
      <c r="B736" t="str">
        <f t="shared" si="11"/>
        <v>10-85</v>
      </c>
      <c r="C736">
        <v>-84.766211449759993</v>
      </c>
      <c r="D736">
        <v>10.117120376232</v>
      </c>
      <c r="E736">
        <f>ASIN(SQRT((SIN(RADIANS(PARAMETERS!$D$8-D736)/2)*SIN(RADIANS(PARAMETERS!$D$8-D736)/2))+(COS(RADIANS(D736))*COS(RADIANS(PARAMETERS!$D$8))*SIN(RADIANS(PARAMETERS!$D$9-C736)/2)*SIN(RADIANS(PARAMETERS!$D$9-C736)/2))))*2*3958.756</f>
        <v>1665.3251785727653</v>
      </c>
      <c r="F736">
        <v>59.186889648437997</v>
      </c>
      <c r="G736">
        <v>78.234817504882997</v>
      </c>
      <c r="H736">
        <v>107.72571563721</v>
      </c>
      <c r="I736">
        <v>135.27442932129</v>
      </c>
      <c r="J736">
        <v>166.43807983398</v>
      </c>
      <c r="K736" s="6">
        <f>IFERROR(EXP(TREND(LN($F$1:$J$1),LN(F736:J736),LN(Calculations!$B$3))),0)</f>
        <v>1.445860985034985E-3</v>
      </c>
    </row>
    <row r="737" spans="1:11" x14ac:dyDescent="0.35">
      <c r="A737">
        <v>734</v>
      </c>
      <c r="B737" t="str">
        <f t="shared" si="11"/>
        <v>10-85</v>
      </c>
      <c r="C737">
        <v>-85.037532784660996</v>
      </c>
      <c r="D737">
        <v>10.117120376232</v>
      </c>
      <c r="E737">
        <f>ASIN(SQRT((SIN(RADIANS(PARAMETERS!$D$8-D737)/2)*SIN(RADIANS(PARAMETERS!$D$8-D737)/2))+(COS(RADIANS(D737))*COS(RADIANS(PARAMETERS!$D$8))*SIN(RADIANS(PARAMETERS!$D$9-C737)/2)*SIN(RADIANS(PARAMETERS!$D$9-C737)/2))))*2*3958.756</f>
        <v>1683.1365511320182</v>
      </c>
      <c r="F737">
        <v>58.646064758301002</v>
      </c>
      <c r="G737">
        <v>77.300758361815994</v>
      </c>
      <c r="H737">
        <v>106.06582641602</v>
      </c>
      <c r="I737">
        <v>133.21739196777</v>
      </c>
      <c r="J737">
        <v>164.02185058594</v>
      </c>
      <c r="K737" s="6">
        <f>IFERROR(EXP(TREND(LN($F$1:$J$1),LN(F737:J737),LN(Calculations!$B$3))),0)</f>
        <v>1.3817789332427426E-3</v>
      </c>
    </row>
    <row r="738" spans="1:11" x14ac:dyDescent="0.35">
      <c r="A738">
        <v>735</v>
      </c>
      <c r="B738" t="str">
        <f t="shared" si="11"/>
        <v>10-85.5</v>
      </c>
      <c r="C738">
        <v>-85.308854119562</v>
      </c>
      <c r="D738">
        <v>10.117120376232</v>
      </c>
      <c r="E738">
        <f>ASIN(SQRT((SIN(RADIANS(PARAMETERS!$D$8-D738)/2)*SIN(RADIANS(PARAMETERS!$D$8-D738)/2))+(COS(RADIANS(D738))*COS(RADIANS(PARAMETERS!$D$8))*SIN(RADIANS(PARAMETERS!$D$9-C738)/2)*SIN(RADIANS(PARAMETERS!$D$9-C738)/2))))*2*3958.756</f>
        <v>1700.9568522522302</v>
      </c>
      <c r="F738">
        <v>58.295631408691001</v>
      </c>
      <c r="G738">
        <v>76.667861938477003</v>
      </c>
      <c r="H738">
        <v>104.81587219238</v>
      </c>
      <c r="I738">
        <v>131.58779907227</v>
      </c>
      <c r="J738">
        <v>162.08218383789</v>
      </c>
      <c r="K738" s="6">
        <f>IFERROR(EXP(TREND(LN($F$1:$J$1),LN(F738:J738),LN(Calculations!$B$3))),0)</f>
        <v>1.3317073606973861E-3</v>
      </c>
    </row>
    <row r="739" spans="1:11" x14ac:dyDescent="0.35">
      <c r="A739">
        <v>736</v>
      </c>
      <c r="B739" t="str">
        <f t="shared" si="11"/>
        <v>10-85.5</v>
      </c>
      <c r="C739">
        <v>-85.580175454463003</v>
      </c>
      <c r="D739">
        <v>10.117120376232</v>
      </c>
      <c r="E739">
        <f>ASIN(SQRT((SIN(RADIANS(PARAMETERS!$D$8-D739)/2)*SIN(RADIANS(PARAMETERS!$D$8-D739)/2))+(COS(RADIANS(D739))*COS(RADIANS(PARAMETERS!$D$8))*SIN(RADIANS(PARAMETERS!$D$9-C739)/2)*SIN(RADIANS(PARAMETERS!$D$9-C739)/2))))*2*3958.756</f>
        <v>1718.7857831386682</v>
      </c>
      <c r="F739">
        <v>58.142383575438998</v>
      </c>
      <c r="G739">
        <v>76.360221862792997</v>
      </c>
      <c r="H739">
        <v>104.05417633057</v>
      </c>
      <c r="I739">
        <v>130.49775695801</v>
      </c>
      <c r="J739">
        <v>160.7532043457</v>
      </c>
      <c r="K739" s="6">
        <f>IFERROR(EXP(TREND(LN($F$1:$J$1),LN(F739:J739),LN(Calculations!$B$3))),0)</f>
        <v>1.2983443807795653E-3</v>
      </c>
    </row>
    <row r="740" spans="1:11" x14ac:dyDescent="0.35">
      <c r="A740">
        <v>737</v>
      </c>
      <c r="B740" t="str">
        <f t="shared" si="11"/>
        <v>10-86</v>
      </c>
      <c r="C740">
        <v>-85.851496789364006</v>
      </c>
      <c r="D740">
        <v>10.117120376232</v>
      </c>
      <c r="E740">
        <f>ASIN(SQRT((SIN(RADIANS(PARAMETERS!$D$8-D740)/2)*SIN(RADIANS(PARAMETERS!$D$8-D740)/2))+(COS(RADIANS(D740))*COS(RADIANS(PARAMETERS!$D$8))*SIN(RADIANS(PARAMETERS!$D$9-C740)/2)*SIN(RADIANS(PARAMETERS!$D$9-C740)/2))))*2*3958.756</f>
        <v>1736.6230568638532</v>
      </c>
      <c r="F740">
        <v>58.170425415038999</v>
      </c>
      <c r="G740">
        <v>76.291732788085994</v>
      </c>
      <c r="H740">
        <v>103.6974105835</v>
      </c>
      <c r="I740">
        <v>129.90808105469</v>
      </c>
      <c r="J740">
        <v>159.97290039063</v>
      </c>
      <c r="K740" s="6">
        <f>IFERROR(EXP(TREND(LN($F$1:$J$1),LN(F740:J740),LN(Calculations!$B$3))),0)</f>
        <v>1.2792810727727966E-3</v>
      </c>
    </row>
    <row r="741" spans="1:11" x14ac:dyDescent="0.35">
      <c r="A741">
        <v>738</v>
      </c>
      <c r="B741" t="str">
        <f t="shared" si="11"/>
        <v>10-86</v>
      </c>
      <c r="C741">
        <v>-86.122818124264995</v>
      </c>
      <c r="D741">
        <v>10.117120376232</v>
      </c>
      <c r="E741">
        <f>ASIN(SQRT((SIN(RADIANS(PARAMETERS!$D$8-D741)/2)*SIN(RADIANS(PARAMETERS!$D$8-D741)/2))+(COS(RADIANS(D741))*COS(RADIANS(PARAMETERS!$D$8))*SIN(RADIANS(PARAMETERS!$D$9-C741)/2)*SIN(RADIANS(PARAMETERS!$D$9-C741)/2))))*2*3958.756</f>
        <v>1754.4683977770651</v>
      </c>
      <c r="F741">
        <v>58.336154937743999</v>
      </c>
      <c r="G741">
        <v>76.368721008300994</v>
      </c>
      <c r="H741">
        <v>103.55156707764</v>
      </c>
      <c r="I741">
        <v>129.57902526855</v>
      </c>
      <c r="J741">
        <v>159.42202758789</v>
      </c>
      <c r="K741" s="6">
        <f>IFERROR(EXP(TREND(LN($F$1:$J$1),LN(F741:J741),LN(Calculations!$B$3))),0)</f>
        <v>1.2665316551978131E-3</v>
      </c>
    </row>
    <row r="742" spans="1:11" x14ac:dyDescent="0.35">
      <c r="A742">
        <v>739</v>
      </c>
      <c r="B742" t="str">
        <f t="shared" si="11"/>
        <v>10-86.5</v>
      </c>
      <c r="C742">
        <v>-86.394139459165999</v>
      </c>
      <c r="D742">
        <v>10.117120376232</v>
      </c>
      <c r="E742">
        <f>ASIN(SQRT((SIN(RADIANS(PARAMETERS!$D$8-D742)/2)*SIN(RADIANS(PARAMETERS!$D$8-D742)/2))+(COS(RADIANS(D742))*COS(RADIANS(PARAMETERS!$D$8))*SIN(RADIANS(PARAMETERS!$D$9-C742)/2)*SIN(RADIANS(PARAMETERS!$D$9-C742)/2))))*2*3958.756</f>
        <v>1772.3215409482257</v>
      </c>
      <c r="F742">
        <v>58.669013977051002</v>
      </c>
      <c r="G742">
        <v>76.594795227050994</v>
      </c>
      <c r="H742">
        <v>103.60710906982</v>
      </c>
      <c r="I742">
        <v>129.49514770508</v>
      </c>
      <c r="J742">
        <v>159.04718017578</v>
      </c>
      <c r="K742" s="6">
        <f>IFERROR(EXP(TREND(LN($F$1:$J$1),LN(F742:J742),LN(Calculations!$B$3))),0)</f>
        <v>1.2589032889793895E-3</v>
      </c>
    </row>
    <row r="743" spans="1:11" x14ac:dyDescent="0.35">
      <c r="A743">
        <v>740</v>
      </c>
      <c r="B743" t="str">
        <f t="shared" si="11"/>
        <v>10-86.5</v>
      </c>
      <c r="C743">
        <v>-86.665460794067002</v>
      </c>
      <c r="D743">
        <v>10.117120376232</v>
      </c>
      <c r="E743">
        <f>ASIN(SQRT((SIN(RADIANS(PARAMETERS!$D$8-D743)/2)*SIN(RADIANS(PARAMETERS!$D$8-D743)/2))+(COS(RADIANS(D743))*COS(RADIANS(PARAMETERS!$D$8))*SIN(RADIANS(PARAMETERS!$D$9-C743)/2)*SIN(RADIANS(PARAMETERS!$D$9-C743)/2))))*2*3958.756</f>
        <v>1790.1822316438816</v>
      </c>
      <c r="F743">
        <v>59.127708435058999</v>
      </c>
      <c r="G743">
        <v>76.941055297852003</v>
      </c>
      <c r="H743">
        <v>103.81320953369</v>
      </c>
      <c r="I743">
        <v>129.57191467285</v>
      </c>
      <c r="J743">
        <v>158.7329864502</v>
      </c>
      <c r="K743" s="6">
        <f>IFERROR(EXP(TREND(LN($F$1:$J$1),LN(F743:J743),LN(Calculations!$B$3))),0)</f>
        <v>1.2540287966504586E-3</v>
      </c>
    </row>
    <row r="744" spans="1:11" x14ac:dyDescent="0.35">
      <c r="A744">
        <v>741</v>
      </c>
      <c r="B744" t="str">
        <f t="shared" si="11"/>
        <v>10-87</v>
      </c>
      <c r="C744">
        <v>-86.936782128968005</v>
      </c>
      <c r="D744">
        <v>10.117120376232</v>
      </c>
      <c r="E744">
        <f>ASIN(SQRT((SIN(RADIANS(PARAMETERS!$D$8-D744)/2)*SIN(RADIANS(PARAMETERS!$D$8-D744)/2))+(COS(RADIANS(D744))*COS(RADIANS(PARAMETERS!$D$8))*SIN(RADIANS(PARAMETERS!$D$9-C744)/2)*SIN(RADIANS(PARAMETERS!$D$9-C744)/2))))*2*3958.756</f>
        <v>1808.0502248331775</v>
      </c>
      <c r="F744">
        <v>59.828498840332003</v>
      </c>
      <c r="G744">
        <v>77.575576782227003</v>
      </c>
      <c r="H744">
        <v>104.4457244873</v>
      </c>
      <c r="I744">
        <v>130.16502380371</v>
      </c>
      <c r="J744">
        <v>158.92039489746</v>
      </c>
      <c r="K744" s="6">
        <f>IFERROR(EXP(TREND(LN($F$1:$J$1),LN(F744:J744),LN(Calculations!$B$3))),0)</f>
        <v>1.2628851424773555E-3</v>
      </c>
    </row>
    <row r="745" spans="1:11" x14ac:dyDescent="0.35">
      <c r="A745">
        <v>742</v>
      </c>
      <c r="B745" t="str">
        <f t="shared" si="11"/>
        <v>10-87</v>
      </c>
      <c r="C745">
        <v>-87.208103463868994</v>
      </c>
      <c r="D745">
        <v>10.117120376232</v>
      </c>
      <c r="E745">
        <f>ASIN(SQRT((SIN(RADIANS(PARAMETERS!$D$8-D745)/2)*SIN(RADIANS(PARAMETERS!$D$8-D745)/2))+(COS(RADIANS(D745))*COS(RADIANS(PARAMETERS!$D$8))*SIN(RADIANS(PARAMETERS!$D$9-C745)/2)*SIN(RADIANS(PARAMETERS!$D$9-C745)/2))))*2*3958.756</f>
        <v>1825.9252847218438</v>
      </c>
      <c r="F745">
        <v>60.88313293457</v>
      </c>
      <c r="G745">
        <v>78.624671936035</v>
      </c>
      <c r="H745">
        <v>105.63162994385</v>
      </c>
      <c r="I745">
        <v>131.35664367676</v>
      </c>
      <c r="J745">
        <v>159.69078063965</v>
      </c>
      <c r="K745" s="6">
        <f>IFERROR(EXP(TREND(LN($F$1:$J$1),LN(F745:J745),LN(Calculations!$B$3))),0)</f>
        <v>1.288393217843492E-3</v>
      </c>
    </row>
    <row r="746" spans="1:11" x14ac:dyDescent="0.35">
      <c r="A746">
        <v>743</v>
      </c>
      <c r="B746" t="str">
        <f t="shared" si="11"/>
        <v>10-87.5</v>
      </c>
      <c r="C746">
        <v>-87.479424798769998</v>
      </c>
      <c r="D746">
        <v>10.117120376232</v>
      </c>
      <c r="E746">
        <f>ASIN(SQRT((SIN(RADIANS(PARAMETERS!$D$8-D746)/2)*SIN(RADIANS(PARAMETERS!$D$8-D746)/2))+(COS(RADIANS(D746))*COS(RADIANS(PARAMETERS!$D$8))*SIN(RADIANS(PARAMETERS!$D$9-C746)/2)*SIN(RADIANS(PARAMETERS!$D$9-C746)/2))))*2*3958.756</f>
        <v>1843.8071843124058</v>
      </c>
      <c r="F746">
        <v>62.257862091063998</v>
      </c>
      <c r="G746">
        <v>80.049369812012003</v>
      </c>
      <c r="H746">
        <v>107.29365539551</v>
      </c>
      <c r="I746">
        <v>133.02632141113</v>
      </c>
      <c r="J746">
        <v>160.95304870605</v>
      </c>
      <c r="K746" s="6">
        <f>IFERROR(EXP(TREND(LN($F$1:$J$1),LN(F746:J746),LN(Calculations!$B$3))),0)</f>
        <v>1.3289561969846613E-3</v>
      </c>
    </row>
    <row r="747" spans="1:11" x14ac:dyDescent="0.35">
      <c r="A747">
        <v>744</v>
      </c>
      <c r="B747" t="str">
        <f t="shared" si="11"/>
        <v>10-88</v>
      </c>
      <c r="C747">
        <v>-87.750746133671001</v>
      </c>
      <c r="D747">
        <v>10.117120376232</v>
      </c>
      <c r="E747">
        <f>ASIN(SQRT((SIN(RADIANS(PARAMETERS!$D$8-D747)/2)*SIN(RADIANS(PARAMETERS!$D$8-D747)/2))+(COS(RADIANS(D747))*COS(RADIANS(PARAMETERS!$D$8))*SIN(RADIANS(PARAMETERS!$D$9-C747)/2)*SIN(RADIANS(PARAMETERS!$D$9-C747)/2))))*2*3958.756</f>
        <v>1861.6957049888954</v>
      </c>
      <c r="F747">
        <v>63.870204925537003</v>
      </c>
      <c r="G747">
        <v>81.725311279297003</v>
      </c>
      <c r="H747">
        <v>109.23377227783</v>
      </c>
      <c r="I747">
        <v>134.93739318848</v>
      </c>
      <c r="J747">
        <v>162.47953796387</v>
      </c>
      <c r="K747" s="6">
        <f>IFERROR(EXP(TREND(LN($F$1:$J$1),LN(F747:J747),LN(Calculations!$B$3))),0)</f>
        <v>1.3791230606339307E-3</v>
      </c>
    </row>
    <row r="748" spans="1:11" x14ac:dyDescent="0.35">
      <c r="A748">
        <v>745</v>
      </c>
      <c r="B748" t="str">
        <f t="shared" si="11"/>
        <v>10-88</v>
      </c>
      <c r="C748">
        <v>-88.022067468572004</v>
      </c>
      <c r="D748">
        <v>10.117120376232</v>
      </c>
      <c r="E748">
        <f>ASIN(SQRT((SIN(RADIANS(PARAMETERS!$D$8-D748)/2)*SIN(RADIANS(PARAMETERS!$D$8-D748)/2))+(COS(RADIANS(D748))*COS(RADIANS(PARAMETERS!$D$8))*SIN(RADIANS(PARAMETERS!$D$9-C748)/2)*SIN(RADIANS(PARAMETERS!$D$9-C748)/2))))*2*3958.756</f>
        <v>1879.5906361245375</v>
      </c>
      <c r="F748">
        <v>65.749244689940994</v>
      </c>
      <c r="G748">
        <v>83.680511474609006</v>
      </c>
      <c r="H748">
        <v>111.48085784912</v>
      </c>
      <c r="I748">
        <v>137.10427856445</v>
      </c>
      <c r="J748">
        <v>164.28677368164</v>
      </c>
      <c r="K748" s="6">
        <f>IFERROR(EXP(TREND(LN($F$1:$J$1),LN(F748:J748),LN(Calculations!$B$3))),0)</f>
        <v>1.440879995454144E-3</v>
      </c>
    </row>
    <row r="749" spans="1:11" x14ac:dyDescent="0.35">
      <c r="A749">
        <v>746</v>
      </c>
      <c r="B749" t="str">
        <f t="shared" si="11"/>
        <v>10-88.5</v>
      </c>
      <c r="C749">
        <v>-88.293388803472993</v>
      </c>
      <c r="D749">
        <v>10.117120376232</v>
      </c>
      <c r="E749">
        <f>ASIN(SQRT((SIN(RADIANS(PARAMETERS!$D$8-D749)/2)*SIN(RADIANS(PARAMETERS!$D$8-D749)/2))+(COS(RADIANS(D749))*COS(RADIANS(PARAMETERS!$D$8))*SIN(RADIANS(PARAMETERS!$D$9-C749)/2)*SIN(RADIANS(PARAMETERS!$D$9-C749)/2))))*2*3958.756</f>
        <v>1897.4917747109337</v>
      </c>
      <c r="F749">
        <v>67.92520904541</v>
      </c>
      <c r="G749">
        <v>85.951637268065994</v>
      </c>
      <c r="H749">
        <v>114.05609130859</v>
      </c>
      <c r="I749">
        <v>139.55418395996</v>
      </c>
      <c r="J749">
        <v>166.39814758301</v>
      </c>
      <c r="K749" s="6">
        <f>IFERROR(EXP(TREND(LN($F$1:$J$1),LN(F749:J749),LN(Calculations!$B$3))),0)</f>
        <v>1.5170399418240237E-3</v>
      </c>
    </row>
    <row r="750" spans="1:11" x14ac:dyDescent="0.35">
      <c r="A750">
        <v>747</v>
      </c>
      <c r="B750" t="str">
        <f t="shared" si="11"/>
        <v>10-88.5</v>
      </c>
      <c r="C750">
        <v>-88.564710138373997</v>
      </c>
      <c r="D750">
        <v>10.117120376232</v>
      </c>
      <c r="E750">
        <f>ASIN(SQRT((SIN(RADIANS(PARAMETERS!$D$8-D750)/2)*SIN(RADIANS(PARAMETERS!$D$8-D750)/2))+(COS(RADIANS(D750))*COS(RADIANS(PARAMETERS!$D$8))*SIN(RADIANS(PARAMETERS!$D$9-C750)/2)*SIN(RADIANS(PARAMETERS!$D$9-C750)/2))))*2*3958.756</f>
        <v>1915.3989250074083</v>
      </c>
      <c r="F750">
        <v>70.331451416015994</v>
      </c>
      <c r="G750">
        <v>88.470275878905994</v>
      </c>
      <c r="H750">
        <v>116.89777374268</v>
      </c>
      <c r="I750">
        <v>142.27105712891</v>
      </c>
      <c r="J750">
        <v>168.79838562012</v>
      </c>
      <c r="K750" s="6">
        <f>IFERROR(EXP(TREND(LN($F$1:$J$1),LN(F750:J750),LN(Calculations!$B$3))),0)</f>
        <v>1.6094687252619028E-3</v>
      </c>
    </row>
    <row r="751" spans="1:11" x14ac:dyDescent="0.35">
      <c r="A751">
        <v>748</v>
      </c>
      <c r="B751" t="str">
        <f t="shared" si="11"/>
        <v>10-89</v>
      </c>
      <c r="C751">
        <v>-88.836031473275</v>
      </c>
      <c r="D751">
        <v>10.117120376232</v>
      </c>
      <c r="E751">
        <f>ASIN(SQRT((SIN(RADIANS(PARAMETERS!$D$8-D751)/2)*SIN(RADIANS(PARAMETERS!$D$8-D751)/2))+(COS(RADIANS(D751))*COS(RADIANS(PARAMETERS!$D$8))*SIN(RADIANS(PARAMETERS!$D$9-C751)/2)*SIN(RADIANS(PARAMETERS!$D$9-C751)/2))))*2*3958.756</f>
        <v>1933.3118982092453</v>
      </c>
      <c r="F751">
        <v>72.944847106934006</v>
      </c>
      <c r="G751">
        <v>91.1875</v>
      </c>
      <c r="H751">
        <v>119.9476776123</v>
      </c>
      <c r="I751">
        <v>145.20097351074</v>
      </c>
      <c r="J751">
        <v>171.43928527832</v>
      </c>
      <c r="K751" s="6">
        <f>IFERROR(EXP(TREND(LN($F$1:$J$1),LN(F751:J751),LN(Calculations!$B$3))),0)</f>
        <v>1.7189894566766231E-3</v>
      </c>
    </row>
    <row r="752" spans="1:11" x14ac:dyDescent="0.35">
      <c r="A752">
        <v>749</v>
      </c>
      <c r="B752" t="str">
        <f t="shared" si="11"/>
        <v>10-89</v>
      </c>
      <c r="C752">
        <v>-89.107352808176003</v>
      </c>
      <c r="D752">
        <v>10.117120376232</v>
      </c>
      <c r="E752">
        <f>ASIN(SQRT((SIN(RADIANS(PARAMETERS!$D$8-D752)/2)*SIN(RADIANS(PARAMETERS!$D$8-D752)/2))+(COS(RADIANS(D752))*COS(RADIANS(PARAMETERS!$D$8))*SIN(RADIANS(PARAMETERS!$D$9-C752)/2)*SIN(RADIANS(PARAMETERS!$D$9-C752)/2))))*2*3958.756</f>
        <v>1951.2305121336701</v>
      </c>
      <c r="F752">
        <v>75.754501342772997</v>
      </c>
      <c r="G752">
        <v>94.113746643065994</v>
      </c>
      <c r="H752">
        <v>123.19460296631</v>
      </c>
      <c r="I752">
        <v>148.32897949219</v>
      </c>
      <c r="J752">
        <v>174.31205749512</v>
      </c>
      <c r="K752" s="6">
        <f>IFERROR(EXP(TREND(LN($F$1:$J$1),LN(F752:J752),LN(Calculations!$B$3))),0)</f>
        <v>1.8485236946206578E-3</v>
      </c>
    </row>
    <row r="753" spans="1:11" x14ac:dyDescent="0.35">
      <c r="A753">
        <v>750</v>
      </c>
      <c r="B753" t="str">
        <f t="shared" si="11"/>
        <v>10-89.5</v>
      </c>
      <c r="C753">
        <v>-89.378674143077006</v>
      </c>
      <c r="D753">
        <v>10.117120376232</v>
      </c>
      <c r="E753">
        <f>ASIN(SQRT((SIN(RADIANS(PARAMETERS!$D$8-D753)/2)*SIN(RADIANS(PARAMETERS!$D$8-D753)/2))+(COS(RADIANS(D753))*COS(RADIANS(PARAMETERS!$D$8))*SIN(RADIANS(PARAMETERS!$D$9-C753)/2)*SIN(RADIANS(PARAMETERS!$D$9-C753)/2))))*2*3958.756</f>
        <v>1969.1545909224726</v>
      </c>
      <c r="F753">
        <v>78.76358795166</v>
      </c>
      <c r="G753">
        <v>97.319068908690994</v>
      </c>
      <c r="H753">
        <v>126.68775939941</v>
      </c>
      <c r="I753">
        <v>151.71955871582</v>
      </c>
      <c r="J753">
        <v>177.51649475098</v>
      </c>
      <c r="K753" s="6">
        <f>IFERROR(EXP(TREND(LN($F$1:$J$1),LN(F753:J753),LN(Calculations!$B$3))),0)</f>
        <v>2.005787603307749E-3</v>
      </c>
    </row>
    <row r="754" spans="1:11" x14ac:dyDescent="0.35">
      <c r="A754">
        <v>751</v>
      </c>
      <c r="B754" t="str">
        <f t="shared" si="11"/>
        <v>10-89.5</v>
      </c>
      <c r="C754">
        <v>-89.649995477977996</v>
      </c>
      <c r="D754">
        <v>10.117120376232</v>
      </c>
      <c r="E754">
        <f>ASIN(SQRT((SIN(RADIANS(PARAMETERS!$D$8-D754)/2)*SIN(RADIANS(PARAMETERS!$D$8-D754)/2))+(COS(RADIANS(D754))*COS(RADIANS(PARAMETERS!$D$8))*SIN(RADIANS(PARAMETERS!$D$9-C754)/2)*SIN(RADIANS(PARAMETERS!$D$9-C754)/2))))*2*3958.756</f>
        <v>1987.0839647602711</v>
      </c>
      <c r="F754">
        <v>81.753067016602003</v>
      </c>
      <c r="G754">
        <v>100.55448150635</v>
      </c>
      <c r="H754">
        <v>130.15893554688</v>
      </c>
      <c r="I754">
        <v>155.06115722656</v>
      </c>
      <c r="J754">
        <v>180.69512939453</v>
      </c>
      <c r="K754" s="6">
        <f>IFERROR(EXP(TREND(LN($F$1:$J$1),LN(F754:J754),LN(Calculations!$B$3))),0)</f>
        <v>2.1797443352234817E-3</v>
      </c>
    </row>
    <row r="755" spans="1:11" x14ac:dyDescent="0.35">
      <c r="A755">
        <v>752</v>
      </c>
      <c r="B755" t="str">
        <f t="shared" si="11"/>
        <v>10-90</v>
      </c>
      <c r="C755">
        <v>-89.921316812878999</v>
      </c>
      <c r="D755">
        <v>10.117120376232</v>
      </c>
      <c r="E755">
        <f>ASIN(SQRT((SIN(RADIANS(PARAMETERS!$D$8-D755)/2)*SIN(RADIANS(PARAMETERS!$D$8-D755)/2))+(COS(RADIANS(D755))*COS(RADIANS(PARAMETERS!$D$8))*SIN(RADIANS(PARAMETERS!$D$9-C755)/2)*SIN(RADIANS(PARAMETERS!$D$9-C755)/2))))*2*3958.756</f>
        <v>2005.0184696074648</v>
      </c>
      <c r="F755">
        <v>84.702796936035</v>
      </c>
      <c r="G755">
        <v>103.81722259521</v>
      </c>
      <c r="H755">
        <v>133.6009979248</v>
      </c>
      <c r="I755">
        <v>158.33703613281</v>
      </c>
      <c r="J755">
        <v>183.85694885254</v>
      </c>
      <c r="K755" s="6">
        <f>IFERROR(EXP(TREND(LN($F$1:$J$1),LN(F755:J755),LN(Calculations!$B$3))),0)</f>
        <v>2.3719675893355881E-3</v>
      </c>
    </row>
    <row r="756" spans="1:11" x14ac:dyDescent="0.35">
      <c r="A756">
        <v>753</v>
      </c>
      <c r="B756" t="str">
        <f t="shared" si="11"/>
        <v>10-90</v>
      </c>
      <c r="C756">
        <v>-90.192638147780002</v>
      </c>
      <c r="D756">
        <v>10.117120376232</v>
      </c>
      <c r="E756">
        <f>ASIN(SQRT((SIN(RADIANS(PARAMETERS!$D$8-D756)/2)*SIN(RADIANS(PARAMETERS!$D$8-D756)/2))+(COS(RADIANS(D756))*COS(RADIANS(PARAMETERS!$D$8))*SIN(RADIANS(PARAMETERS!$D$9-C756)/2)*SIN(RADIANS(PARAMETERS!$D$9-C756)/2))))*2*3958.756</f>
        <v>2022.9579469469998</v>
      </c>
      <c r="F756">
        <v>87.703079223632997</v>
      </c>
      <c r="G756">
        <v>107.16687774658</v>
      </c>
      <c r="H756">
        <v>137.10340881348</v>
      </c>
      <c r="I756">
        <v>161.67694091797</v>
      </c>
      <c r="J756">
        <v>187.19345092773</v>
      </c>
      <c r="K756" s="6">
        <f>IFERROR(EXP(TREND(LN($F$1:$J$1),LN(F756:J756),LN(Calculations!$B$3))),0)</f>
        <v>2.5926898968309064E-3</v>
      </c>
    </row>
    <row r="757" spans="1:11" x14ac:dyDescent="0.35">
      <c r="A757">
        <v>754</v>
      </c>
      <c r="B757" t="str">
        <f t="shared" si="11"/>
        <v>10-90.5</v>
      </c>
      <c r="C757">
        <v>-90.463959482681005</v>
      </c>
      <c r="D757">
        <v>10.117120376232</v>
      </c>
      <c r="E757">
        <f>ASIN(SQRT((SIN(RADIANS(PARAMETERS!$D$8-D757)/2)*SIN(RADIANS(PARAMETERS!$D$8-D757)/2))+(COS(RADIANS(D757))*COS(RADIANS(PARAMETERS!$D$8))*SIN(RADIANS(PARAMETERS!$D$9-C757)/2)*SIN(RADIANS(PARAMETERS!$D$9-C757)/2))))*2*3958.756</f>
        <v>2040.9022435441348</v>
      </c>
      <c r="F757">
        <v>90.700355529785</v>
      </c>
      <c r="G757">
        <v>110.51765441895</v>
      </c>
      <c r="H757">
        <v>140.58181762695</v>
      </c>
      <c r="I757">
        <v>165.02546691895</v>
      </c>
      <c r="J757">
        <v>190.62796020508</v>
      </c>
      <c r="K757" s="6">
        <f>IFERROR(EXP(TREND(LN($F$1:$J$1),LN(F757:J757),LN(Calculations!$B$3))),0)</f>
        <v>2.840688656760472E-3</v>
      </c>
    </row>
    <row r="758" spans="1:11" x14ac:dyDescent="0.35">
      <c r="A758">
        <v>755</v>
      </c>
      <c r="B758" t="str">
        <f t="shared" si="11"/>
        <v>10-90.5</v>
      </c>
      <c r="C758">
        <v>-90.735280817581994</v>
      </c>
      <c r="D758">
        <v>10.117120376232</v>
      </c>
      <c r="E758">
        <f>ASIN(SQRT((SIN(RADIANS(PARAMETERS!$D$8-D758)/2)*SIN(RADIANS(PARAMETERS!$D$8-D758)/2))+(COS(RADIANS(D758))*COS(RADIANS(PARAMETERS!$D$8))*SIN(RADIANS(PARAMETERS!$D$9-C758)/2)*SIN(RADIANS(PARAMETERS!$D$9-C758)/2))))*2*3958.756</f>
        <v>2058.8512112184226</v>
      </c>
      <c r="F758">
        <v>93.565757751465</v>
      </c>
      <c r="G758">
        <v>113.75129699707</v>
      </c>
      <c r="H758">
        <v>143.91636657715</v>
      </c>
      <c r="I758">
        <v>168.28245544434</v>
      </c>
      <c r="J758">
        <v>194.01895141602</v>
      </c>
      <c r="K758" s="6">
        <f>IFERROR(EXP(TREND(LN($F$1:$J$1),LN(F758:J758),LN(Calculations!$B$3))),0)</f>
        <v>3.1085333060096223E-3</v>
      </c>
    </row>
    <row r="759" spans="1:11" x14ac:dyDescent="0.35">
      <c r="A759">
        <v>756</v>
      </c>
      <c r="B759" t="str">
        <f t="shared" si="11"/>
        <v>10-50</v>
      </c>
      <c r="C759">
        <v>-50.037080582435998</v>
      </c>
      <c r="D759">
        <v>10.388441711133</v>
      </c>
      <c r="E759">
        <f>ASIN(SQRT((SIN(RADIANS(PARAMETERS!$D$8-D759)/2)*SIN(RADIANS(PARAMETERS!$D$8-D759)/2))+(COS(RADIANS(D759))*COS(RADIANS(PARAMETERS!$D$8))*SIN(RADIANS(PARAMETERS!$D$9-C759)/2)*SIN(RADIANS(PARAMETERS!$D$9-C759)/2))))*2*3958.756</f>
        <v>794.04066050901736</v>
      </c>
      <c r="F759">
        <v>83.44783782959</v>
      </c>
      <c r="G759">
        <v>107.57611083984</v>
      </c>
      <c r="H759">
        <v>146.81549072266</v>
      </c>
      <c r="I759">
        <v>176.33499145508</v>
      </c>
      <c r="J759">
        <v>206.48489379883</v>
      </c>
      <c r="K759" s="6">
        <f>IFERROR(EXP(TREND(LN($F$1:$J$1),LN(F759:J759),LN(Calculations!$B$3))),0)</f>
        <v>3.243003547770908E-3</v>
      </c>
    </row>
    <row r="760" spans="1:11" x14ac:dyDescent="0.35">
      <c r="A760">
        <v>757</v>
      </c>
      <c r="B760" t="str">
        <f t="shared" si="11"/>
        <v>10-50.5</v>
      </c>
      <c r="C760">
        <v>-50.308401917337001</v>
      </c>
      <c r="D760">
        <v>10.388441711133</v>
      </c>
      <c r="E760">
        <f>ASIN(SQRT((SIN(RADIANS(PARAMETERS!$D$8-D760)/2)*SIN(RADIANS(PARAMETERS!$D$8-D760)/2))+(COS(RADIANS(D760))*COS(RADIANS(PARAMETERS!$D$8))*SIN(RADIANS(PARAMETERS!$D$9-C760)/2)*SIN(RADIANS(PARAMETERS!$D$9-C760)/2))))*2*3958.756</f>
        <v>777.66591573286621</v>
      </c>
      <c r="F760">
        <v>83.254951477050994</v>
      </c>
      <c r="G760">
        <v>107.3835067749</v>
      </c>
      <c r="H760">
        <v>146.6032409668</v>
      </c>
      <c r="I760">
        <v>176.20266723633</v>
      </c>
      <c r="J760">
        <v>206.46699523926</v>
      </c>
      <c r="K760" s="6">
        <f>IFERROR(EXP(TREND(LN($F$1:$J$1),LN(F760:J760),LN(Calculations!$B$3))),0)</f>
        <v>3.2317340680139001E-3</v>
      </c>
    </row>
    <row r="761" spans="1:11" x14ac:dyDescent="0.35">
      <c r="A761">
        <v>758</v>
      </c>
      <c r="B761" t="str">
        <f t="shared" si="11"/>
        <v>10-50.5</v>
      </c>
      <c r="C761">
        <v>-50.579723252237997</v>
      </c>
      <c r="D761">
        <v>10.388441711133</v>
      </c>
      <c r="E761">
        <f>ASIN(SQRT((SIN(RADIANS(PARAMETERS!$D$8-D761)/2)*SIN(RADIANS(PARAMETERS!$D$8-D761)/2))+(COS(RADIANS(D761))*COS(RADIANS(PARAMETERS!$D$8))*SIN(RADIANS(PARAMETERS!$D$9-C761)/2)*SIN(RADIANS(PARAMETERS!$D$9-C761)/2))))*2*3958.756</f>
        <v>761.37686799134246</v>
      </c>
      <c r="F761">
        <v>83.049179077147997</v>
      </c>
      <c r="G761">
        <v>107.16491699219</v>
      </c>
      <c r="H761">
        <v>146.36544799805</v>
      </c>
      <c r="I761">
        <v>176.04568481445</v>
      </c>
      <c r="J761">
        <v>206.4140625</v>
      </c>
      <c r="K761" s="6">
        <f>IFERROR(EXP(TREND(LN($F$1:$J$1),LN(F761:J761),LN(Calculations!$B$3))),0)</f>
        <v>3.2187248924415873E-3</v>
      </c>
    </row>
    <row r="762" spans="1:11" x14ac:dyDescent="0.35">
      <c r="A762">
        <v>759</v>
      </c>
      <c r="B762" t="str">
        <f t="shared" si="11"/>
        <v>10-51</v>
      </c>
      <c r="C762">
        <v>-50.851044587139</v>
      </c>
      <c r="D762">
        <v>10.388441711133</v>
      </c>
      <c r="E762">
        <f>ASIN(SQRT((SIN(RADIANS(PARAMETERS!$D$8-D762)/2)*SIN(RADIANS(PARAMETERS!$D$8-D762)/2))+(COS(RADIANS(D762))*COS(RADIANS(PARAMETERS!$D$8))*SIN(RADIANS(PARAMETERS!$D$9-C762)/2)*SIN(RADIANS(PARAMETERS!$D$9-C762)/2))))*2*3958.756</f>
        <v>745.17915630775622</v>
      </c>
      <c r="F762">
        <v>82.839637756347997</v>
      </c>
      <c r="G762">
        <v>106.934425354</v>
      </c>
      <c r="H762">
        <v>146.12493896484</v>
      </c>
      <c r="I762">
        <v>175.88731384277</v>
      </c>
      <c r="J762">
        <v>206.35525512695</v>
      </c>
      <c r="K762" s="6">
        <f>IFERROR(EXP(TREND(LN($F$1:$J$1),LN(F762:J762),LN(Calculations!$B$3))),0)</f>
        <v>3.205429136668931E-3</v>
      </c>
    </row>
    <row r="763" spans="1:11" x14ac:dyDescent="0.35">
      <c r="A763">
        <v>760</v>
      </c>
      <c r="B763" t="str">
        <f t="shared" si="11"/>
        <v>10-51</v>
      </c>
      <c r="C763">
        <v>-51.122365922039997</v>
      </c>
      <c r="D763">
        <v>10.388441711133</v>
      </c>
      <c r="E763">
        <f>ASIN(SQRT((SIN(RADIANS(PARAMETERS!$D$8-D763)/2)*SIN(RADIANS(PARAMETERS!$D$8-D763)/2))+(COS(RADIANS(D763))*COS(RADIANS(PARAMETERS!$D$8))*SIN(RADIANS(PARAMETERS!$D$9-C763)/2)*SIN(RADIANS(PARAMETERS!$D$9-C763)/2))))*2*3958.756</f>
        <v>729.07888733302082</v>
      </c>
      <c r="F763">
        <v>82.640686035155994</v>
      </c>
      <c r="G763">
        <v>106.71047210693</v>
      </c>
      <c r="H763">
        <v>145.90495300293</v>
      </c>
      <c r="I763">
        <v>175.75224304199</v>
      </c>
      <c r="J763">
        <v>206.32469177246</v>
      </c>
      <c r="K763" s="6">
        <f>IFERROR(EXP(TREND(LN($F$1:$J$1),LN(F763:J763),LN(Calculations!$B$3))),0)</f>
        <v>3.1935023427991376E-3</v>
      </c>
    </row>
    <row r="764" spans="1:11" x14ac:dyDescent="0.35">
      <c r="A764">
        <v>761</v>
      </c>
      <c r="B764" t="str">
        <f t="shared" si="11"/>
        <v>10-51.5</v>
      </c>
      <c r="C764">
        <v>-51.393687256941</v>
      </c>
      <c r="D764">
        <v>10.388441711133</v>
      </c>
      <c r="E764">
        <f>ASIN(SQRT((SIN(RADIANS(PARAMETERS!$D$8-D764)/2)*SIN(RADIANS(PARAMETERS!$D$8-D764)/2))+(COS(RADIANS(D764))*COS(RADIANS(PARAMETERS!$D$8))*SIN(RADIANS(PARAMETERS!$D$9-C764)/2)*SIN(RADIANS(PARAMETERS!$D$9-C764)/2))))*2*3958.756</f>
        <v>713.08268035454034</v>
      </c>
      <c r="F764">
        <v>82.446075439452997</v>
      </c>
      <c r="G764">
        <v>106.48317718506</v>
      </c>
      <c r="H764">
        <v>145.68322753906</v>
      </c>
      <c r="I764">
        <v>175.60345458984</v>
      </c>
      <c r="J764">
        <v>206.26866149902</v>
      </c>
      <c r="K764" s="6">
        <f>IFERROR(EXP(TREND(LN($F$1:$J$1),LN(F764:J764),LN(Calculations!$B$3))),0)</f>
        <v>3.1810996377739553E-3</v>
      </c>
    </row>
    <row r="765" spans="1:11" x14ac:dyDescent="0.35">
      <c r="A765">
        <v>762</v>
      </c>
      <c r="B765" t="str">
        <f t="shared" si="11"/>
        <v>10-51.5</v>
      </c>
      <c r="C765">
        <v>-51.665008591842003</v>
      </c>
      <c r="D765">
        <v>10.388441711133</v>
      </c>
      <c r="E765">
        <f>ASIN(SQRT((SIN(RADIANS(PARAMETERS!$D$8-D765)/2)*SIN(RADIANS(PARAMETERS!$D$8-D765)/2))+(COS(RADIANS(D765))*COS(RADIANS(PARAMETERS!$D$8))*SIN(RADIANS(PARAMETERS!$D$9-C765)/2)*SIN(RADIANS(PARAMETERS!$D$9-C765)/2))))*2*3958.756</f>
        <v>697.19771689868526</v>
      </c>
      <c r="F765">
        <v>82.274749755859006</v>
      </c>
      <c r="G765">
        <v>106.27825927734</v>
      </c>
      <c r="H765">
        <v>145.48844909668</v>
      </c>
      <c r="I765">
        <v>175.47283935547</v>
      </c>
      <c r="J765">
        <v>206.22340393066</v>
      </c>
      <c r="K765" s="6">
        <f>IFERROR(EXP(TREND(LN($F$1:$J$1),LN(F765:J765),LN(Calculations!$B$3))),0)</f>
        <v>3.1702422755108561E-3</v>
      </c>
    </row>
    <row r="766" spans="1:11" x14ac:dyDescent="0.35">
      <c r="A766">
        <v>763</v>
      </c>
      <c r="B766" t="str">
        <f t="shared" si="11"/>
        <v>10-52</v>
      </c>
      <c r="C766">
        <v>-51.936329926742999</v>
      </c>
      <c r="D766">
        <v>10.388441711133</v>
      </c>
      <c r="E766">
        <f>ASIN(SQRT((SIN(RADIANS(PARAMETERS!$D$8-D766)/2)*SIN(RADIANS(PARAMETERS!$D$8-D766)/2))+(COS(RADIANS(D766))*COS(RADIANS(PARAMETERS!$D$8))*SIN(RADIANS(PARAMETERS!$D$9-C766)/2)*SIN(RADIANS(PARAMETERS!$D$9-C766)/2))))*2*3958.756</f>
        <v>681.43179534812282</v>
      </c>
      <c r="F766">
        <v>82.141761779785</v>
      </c>
      <c r="G766">
        <v>106.11476898193</v>
      </c>
      <c r="H766">
        <v>145.34327697754</v>
      </c>
      <c r="I766">
        <v>175.38787841797</v>
      </c>
      <c r="J766">
        <v>206.22079467773</v>
      </c>
      <c r="K766" s="6">
        <f>IFERROR(EXP(TREND(LN($F$1:$J$1),LN(F766:J766),LN(Calculations!$B$3))),0)</f>
        <v>3.1625512793044337E-3</v>
      </c>
    </row>
    <row r="767" spans="1:11" x14ac:dyDescent="0.35">
      <c r="A767">
        <v>764</v>
      </c>
      <c r="B767" t="str">
        <f t="shared" si="11"/>
        <v>10-52</v>
      </c>
      <c r="C767">
        <v>-52.207651261644003</v>
      </c>
      <c r="D767">
        <v>10.388441711133</v>
      </c>
      <c r="E767">
        <f>ASIN(SQRT((SIN(RADIANS(PARAMETERS!$D$8-D767)/2)*SIN(RADIANS(PARAMETERS!$D$8-D767)/2))+(COS(RADIANS(D767))*COS(RADIANS(PARAMETERS!$D$8))*SIN(RADIANS(PARAMETERS!$D$9-C767)/2)*SIN(RADIANS(PARAMETERS!$D$9-C767)/2))))*2*3958.756</f>
        <v>665.79339100727452</v>
      </c>
      <c r="F767">
        <v>82.029846191405994</v>
      </c>
      <c r="G767">
        <v>105.97346496582</v>
      </c>
      <c r="H767">
        <v>145.22956848145</v>
      </c>
      <c r="I767">
        <v>175.33586120605</v>
      </c>
      <c r="J767">
        <v>206.24122619629</v>
      </c>
      <c r="K767" s="6">
        <f>IFERROR(EXP(TREND(LN($F$1:$J$1),LN(F767:J767),LN(Calculations!$B$3))),0)</f>
        <v>3.1567595147843413E-3</v>
      </c>
    </row>
    <row r="768" spans="1:11" x14ac:dyDescent="0.35">
      <c r="A768">
        <v>765</v>
      </c>
      <c r="B768" t="str">
        <f t="shared" si="11"/>
        <v>10-52.5</v>
      </c>
      <c r="C768">
        <v>-52.478972596544999</v>
      </c>
      <c r="D768">
        <v>10.388441711133</v>
      </c>
      <c r="E768">
        <f>ASIN(SQRT((SIN(RADIANS(PARAMETERS!$D$8-D768)/2)*SIN(RADIANS(PARAMETERS!$D$8-D768)/2))+(COS(RADIANS(D768))*COS(RADIANS(PARAMETERS!$D$8))*SIN(RADIANS(PARAMETERS!$D$9-C768)/2)*SIN(RADIANS(PARAMETERS!$D$9-C768)/2))))*2*3958.756</f>
        <v>650.2917220500384</v>
      </c>
      <c r="F768">
        <v>81.952644348145</v>
      </c>
      <c r="G768">
        <v>105.86956787109</v>
      </c>
      <c r="H768">
        <v>145.15789794922</v>
      </c>
      <c r="I768">
        <v>175.33038330078</v>
      </c>
      <c r="J768">
        <v>206.31002807617</v>
      </c>
      <c r="K768" s="6">
        <f>IFERROR(EXP(TREND(LN($F$1:$J$1),LN(F768:J768),LN(Calculations!$B$3))),0)</f>
        <v>3.1539420801193411E-3</v>
      </c>
    </row>
    <row r="769" spans="1:11" x14ac:dyDescent="0.35">
      <c r="A769">
        <v>766</v>
      </c>
      <c r="B769" t="str">
        <f t="shared" si="11"/>
        <v>10-53</v>
      </c>
      <c r="C769">
        <v>-52.750293931446002</v>
      </c>
      <c r="D769">
        <v>10.388441711133</v>
      </c>
      <c r="E769">
        <f>ASIN(SQRT((SIN(RADIANS(PARAMETERS!$D$8-D769)/2)*SIN(RADIANS(PARAMETERS!$D$8-D769)/2))+(COS(RADIANS(D769))*COS(RADIANS(PARAMETERS!$D$8))*SIN(RADIANS(PARAMETERS!$D$9-C769)/2)*SIN(RADIANS(PARAMETERS!$D$9-C769)/2))))*2*3958.756</f>
        <v>634.93682176847665</v>
      </c>
      <c r="F769">
        <v>81.922225952147997</v>
      </c>
      <c r="G769">
        <v>105.81589508057</v>
      </c>
      <c r="H769">
        <v>145.13813781738</v>
      </c>
      <c r="I769">
        <v>175.37948608398</v>
      </c>
      <c r="J769">
        <v>206.44096374512</v>
      </c>
      <c r="K769" s="6">
        <f>IFERROR(EXP(TREND(LN($F$1:$J$1),LN(F769:J769),LN(Calculations!$B$3))),0)</f>
        <v>3.154873614308119E-3</v>
      </c>
    </row>
    <row r="770" spans="1:11" x14ac:dyDescent="0.35">
      <c r="A770">
        <v>767</v>
      </c>
      <c r="B770" t="str">
        <f t="shared" si="11"/>
        <v>10-53</v>
      </c>
      <c r="C770">
        <v>-53.021615266346998</v>
      </c>
      <c r="D770">
        <v>10.388441711133</v>
      </c>
      <c r="E770">
        <f>ASIN(SQRT((SIN(RADIANS(PARAMETERS!$D$8-D770)/2)*SIN(RADIANS(PARAMETERS!$D$8-D770)/2))+(COS(RADIANS(D770))*COS(RADIANS(PARAMETERS!$D$8))*SIN(RADIANS(PARAMETERS!$D$9-C770)/2)*SIN(RADIANS(PARAMETERS!$D$9-C770)/2))))*2*3958.756</f>
        <v>619.73961750259105</v>
      </c>
      <c r="F770">
        <v>81.901512145995994</v>
      </c>
      <c r="G770">
        <v>105.76734161377</v>
      </c>
      <c r="H770">
        <v>145.11003112793</v>
      </c>
      <c r="I770">
        <v>175.40866088867</v>
      </c>
      <c r="J770">
        <v>206.54315185547</v>
      </c>
      <c r="K770" s="6">
        <f>IFERROR(EXP(TREND(LN($F$1:$J$1),LN(F770:J770),LN(Calculations!$B$3))),0)</f>
        <v>3.1552125432810678E-3</v>
      </c>
    </row>
    <row r="771" spans="1:11" x14ac:dyDescent="0.35">
      <c r="A771">
        <v>768</v>
      </c>
      <c r="B771" t="str">
        <f t="shared" si="11"/>
        <v>10-53.5</v>
      </c>
      <c r="C771">
        <v>-53.292936601248002</v>
      </c>
      <c r="D771">
        <v>10.388441711133</v>
      </c>
      <c r="E771">
        <f>ASIN(SQRT((SIN(RADIANS(PARAMETERS!$D$8-D771)/2)*SIN(RADIANS(PARAMETERS!$D$8-D771)/2))+(COS(RADIANS(D771))*COS(RADIANS(PARAMETERS!$D$8))*SIN(RADIANS(PARAMETERS!$D$9-C771)/2)*SIN(RADIANS(PARAMETERS!$D$9-C771)/2))))*2*3958.756</f>
        <v>604.71201656056041</v>
      </c>
      <c r="F771">
        <v>81.918579101562997</v>
      </c>
      <c r="G771">
        <v>105.75392150879</v>
      </c>
      <c r="H771">
        <v>145.10682678223</v>
      </c>
      <c r="I771">
        <v>175.45686340332</v>
      </c>
      <c r="J771">
        <v>206.6683807373</v>
      </c>
      <c r="K771" s="6">
        <f>IFERROR(EXP(TREND(LN($F$1:$J$1),LN(F771:J771),LN(Calculations!$B$3))),0)</f>
        <v>3.1575157293734762E-3</v>
      </c>
    </row>
    <row r="772" spans="1:11" x14ac:dyDescent="0.35">
      <c r="A772">
        <v>769</v>
      </c>
      <c r="B772" t="str">
        <f t="shared" si="11"/>
        <v>10-53.5</v>
      </c>
      <c r="C772">
        <v>-53.564257936148998</v>
      </c>
      <c r="D772">
        <v>10.388441711133</v>
      </c>
      <c r="E772">
        <f>ASIN(SQRT((SIN(RADIANS(PARAMETERS!$D$8-D772)/2)*SIN(RADIANS(PARAMETERS!$D$8-D772)/2))+(COS(RADIANS(D772))*COS(RADIANS(PARAMETERS!$D$8))*SIN(RADIANS(PARAMETERS!$D$9-C772)/2)*SIN(RADIANS(PARAMETERS!$D$9-C772)/2))))*2*3958.756</f>
        <v>589.86699932440081</v>
      </c>
      <c r="F772">
        <v>81.995140075684006</v>
      </c>
      <c r="G772">
        <v>105.79682159424</v>
      </c>
      <c r="H772">
        <v>145.14706420898</v>
      </c>
      <c r="I772">
        <v>175.54219055176</v>
      </c>
      <c r="J772">
        <v>206.83726501465</v>
      </c>
      <c r="K772" s="6">
        <f>IFERROR(EXP(TREND(LN($F$1:$J$1),LN(F772:J772),LN(Calculations!$B$3))),0)</f>
        <v>3.1631990769373669E-3</v>
      </c>
    </row>
    <row r="773" spans="1:11" x14ac:dyDescent="0.35">
      <c r="A773">
        <v>770</v>
      </c>
      <c r="B773" t="str">
        <f t="shared" ref="B773:B836" si="12">MROUND(D773,1)&amp;MROUND(C773,-0.5)</f>
        <v>10-54</v>
      </c>
      <c r="C773">
        <v>-53.835579271050001</v>
      </c>
      <c r="D773">
        <v>10.388441711133</v>
      </c>
      <c r="E773">
        <f>ASIN(SQRT((SIN(RADIANS(PARAMETERS!$D$8-D773)/2)*SIN(RADIANS(PARAMETERS!$D$8-D773)/2))+(COS(RADIANS(D773))*COS(RADIANS(PARAMETERS!$D$8))*SIN(RADIANS(PARAMETERS!$D$9-C773)/2)*SIN(RADIANS(PARAMETERS!$D$9-C773)/2))))*2*3958.756</f>
        <v>575.21871956316863</v>
      </c>
      <c r="F773">
        <v>82.097473144530994</v>
      </c>
      <c r="G773">
        <v>105.86254119873</v>
      </c>
      <c r="H773">
        <v>145.19706726074</v>
      </c>
      <c r="I773">
        <v>175.62670898438</v>
      </c>
      <c r="J773">
        <v>206.99966430664</v>
      </c>
      <c r="K773" s="6">
        <f>IFERROR(EXP(TREND(LN($F$1:$J$1),LN(F773:J773),LN(Calculations!$B$3))),0)</f>
        <v>3.1696243648334285E-3</v>
      </c>
    </row>
    <row r="774" spans="1:11" x14ac:dyDescent="0.35">
      <c r="A774">
        <v>771</v>
      </c>
      <c r="B774" t="str">
        <f t="shared" si="12"/>
        <v>10-54</v>
      </c>
      <c r="C774">
        <v>-54.106900605950997</v>
      </c>
      <c r="D774">
        <v>10.388441711133</v>
      </c>
      <c r="E774">
        <f>ASIN(SQRT((SIN(RADIANS(PARAMETERS!$D$8-D774)/2)*SIN(RADIANS(PARAMETERS!$D$8-D774)/2))+(COS(RADIANS(D774))*COS(RADIANS(PARAMETERS!$D$8))*SIN(RADIANS(PARAMETERS!$D$9-C774)/2)*SIN(RADIANS(PARAMETERS!$D$9-C774)/2))))*2*3958.756</f>
        <v>560.78261172628982</v>
      </c>
      <c r="F774">
        <v>82.259552001952997</v>
      </c>
      <c r="G774">
        <v>105.98351287842</v>
      </c>
      <c r="H774">
        <v>145.27778625488</v>
      </c>
      <c r="I774">
        <v>175.73448181152</v>
      </c>
      <c r="J774">
        <v>207.18960571289</v>
      </c>
      <c r="K774" s="6">
        <f>IFERROR(EXP(TREND(LN($F$1:$J$1),LN(F774:J774),LN(Calculations!$B$3))),0)</f>
        <v>3.1788557516419947E-3</v>
      </c>
    </row>
    <row r="775" spans="1:11" x14ac:dyDescent="0.35">
      <c r="A775">
        <v>772</v>
      </c>
      <c r="B775" t="str">
        <f t="shared" si="12"/>
        <v>10-54.5</v>
      </c>
      <c r="C775">
        <v>-54.378221940852001</v>
      </c>
      <c r="D775">
        <v>10.388441711133</v>
      </c>
      <c r="E775">
        <f>ASIN(SQRT((SIN(RADIANS(PARAMETERS!$D$8-D775)/2)*SIN(RADIANS(PARAMETERS!$D$8-D775)/2))+(COS(RADIANS(D775))*COS(RADIANS(PARAMETERS!$D$8))*SIN(RADIANS(PARAMETERS!$D$9-C775)/2)*SIN(RADIANS(PARAMETERS!$D$9-C775)/2))))*2*3958.756</f>
        <v>546.57550464083351</v>
      </c>
      <c r="F775">
        <v>82.498611450195</v>
      </c>
      <c r="G775">
        <v>106.17381286621</v>
      </c>
      <c r="H775">
        <v>145.39445495605</v>
      </c>
      <c r="I775">
        <v>175.86761474609</v>
      </c>
      <c r="J775">
        <v>207.40776062012</v>
      </c>
      <c r="K775" s="6">
        <f>IFERROR(EXP(TREND(LN($F$1:$J$1),LN(F775:J775),LN(Calculations!$B$3))),0)</f>
        <v>3.1915040673504169E-3</v>
      </c>
    </row>
    <row r="776" spans="1:11" x14ac:dyDescent="0.35">
      <c r="A776">
        <v>773</v>
      </c>
      <c r="B776" t="str">
        <f t="shared" si="12"/>
        <v>10-54.5</v>
      </c>
      <c r="C776">
        <v>-54.649543275752997</v>
      </c>
      <c r="D776">
        <v>10.388441711133</v>
      </c>
      <c r="E776">
        <f>ASIN(SQRT((SIN(RADIANS(PARAMETERS!$D$8-D776)/2)*SIN(RADIANS(PARAMETERS!$D$8-D776)/2))+(COS(RADIANS(D776))*COS(RADIANS(PARAMETERS!$D$8))*SIN(RADIANS(PARAMETERS!$D$9-C776)/2)*SIN(RADIANS(PARAMETERS!$D$9-C776)/2))))*2*3958.756</f>
        <v>532.61574056188272</v>
      </c>
      <c r="F776">
        <v>82.773208618164006</v>
      </c>
      <c r="G776">
        <v>106.37990570068</v>
      </c>
      <c r="H776">
        <v>145.48121643066</v>
      </c>
      <c r="I776">
        <v>175.94337463379</v>
      </c>
      <c r="J776">
        <v>207.5394744873</v>
      </c>
      <c r="K776" s="6">
        <f>IFERROR(EXP(TREND(LN($F$1:$J$1),LN(F776:J776),LN(Calculations!$B$3))),0)</f>
        <v>3.2025319206373005E-3</v>
      </c>
    </row>
    <row r="777" spans="1:11" x14ac:dyDescent="0.35">
      <c r="A777">
        <v>774</v>
      </c>
      <c r="B777" t="str">
        <f t="shared" si="12"/>
        <v>10-55</v>
      </c>
      <c r="C777">
        <v>-54.920864610654</v>
      </c>
      <c r="D777">
        <v>10.388441711133</v>
      </c>
      <c r="E777">
        <f>ASIN(SQRT((SIN(RADIANS(PARAMETERS!$D$8-D777)/2)*SIN(RADIANS(PARAMETERS!$D$8-D777)/2))+(COS(RADIANS(D777))*COS(RADIANS(PARAMETERS!$D$8))*SIN(RADIANS(PARAMETERS!$D$9-C777)/2)*SIN(RADIANS(PARAMETERS!$D$9-C777)/2))))*2*3958.756</f>
        <v>518.92329789364339</v>
      </c>
      <c r="F777">
        <v>83.098846435547003</v>
      </c>
      <c r="G777">
        <v>106.61890411377</v>
      </c>
      <c r="H777">
        <v>145.56335449219</v>
      </c>
      <c r="I777">
        <v>175.99964904785</v>
      </c>
      <c r="J777">
        <v>207.6379699707</v>
      </c>
      <c r="K777" s="6">
        <f>IFERROR(EXP(TREND(LN($F$1:$J$1),LN(F777:J777),LN(Calculations!$B$3))),0)</f>
        <v>3.2140660833050571E-3</v>
      </c>
    </row>
    <row r="778" spans="1:11" x14ac:dyDescent="0.35">
      <c r="A778">
        <v>775</v>
      </c>
      <c r="B778" t="str">
        <f t="shared" si="12"/>
        <v>10-55</v>
      </c>
      <c r="C778">
        <v>-55.192185945555003</v>
      </c>
      <c r="D778">
        <v>10.388441711133</v>
      </c>
      <c r="E778">
        <f>ASIN(SQRT((SIN(RADIANS(PARAMETERS!$D$8-D778)/2)*SIN(RADIANS(PARAMETERS!$D$8-D778)/2))+(COS(RADIANS(D778))*COS(RADIANS(PARAMETERS!$D$8))*SIN(RADIANS(PARAMETERS!$D$9-C778)/2)*SIN(RADIANS(PARAMETERS!$D$9-C778)/2))))*2*3958.756</f>
        <v>505.51991507678218</v>
      </c>
      <c r="F778">
        <v>83.476432800292997</v>
      </c>
      <c r="G778">
        <v>106.89221191406</v>
      </c>
      <c r="H778">
        <v>145.64340209961</v>
      </c>
      <c r="I778">
        <v>176.04348754883</v>
      </c>
      <c r="J778">
        <v>207.71504211426</v>
      </c>
      <c r="K778" s="6">
        <f>IFERROR(EXP(TREND(LN($F$1:$J$1),LN(F778:J778),LN(Calculations!$B$3))),0)</f>
        <v>3.2264739749820154E-3</v>
      </c>
    </row>
    <row r="779" spans="1:11" x14ac:dyDescent="0.35">
      <c r="A779">
        <v>776</v>
      </c>
      <c r="B779" t="str">
        <f t="shared" si="12"/>
        <v>10-55.5</v>
      </c>
      <c r="C779">
        <v>-55.463507280456</v>
      </c>
      <c r="D779">
        <v>10.388441711133</v>
      </c>
      <c r="E779">
        <f>ASIN(SQRT((SIN(RADIANS(PARAMETERS!$D$8-D779)/2)*SIN(RADIANS(PARAMETERS!$D$8-D779)/2))+(COS(RADIANS(D779))*COS(RADIANS(PARAMETERS!$D$8))*SIN(RADIANS(PARAMETERS!$D$9-C779)/2)*SIN(RADIANS(PARAMETERS!$D$9-C779)/2))))*2*3958.756</f>
        <v>492.42921208995716</v>
      </c>
      <c r="F779">
        <v>83.867027282715</v>
      </c>
      <c r="G779">
        <v>107.16349029541</v>
      </c>
      <c r="H779">
        <v>145.69004821777</v>
      </c>
      <c r="I779">
        <v>176.04179382324</v>
      </c>
      <c r="J779">
        <v>207.73471069336</v>
      </c>
      <c r="K779" s="6">
        <f>IFERROR(EXP(TREND(LN($F$1:$J$1),LN(F779:J779),LN(Calculations!$B$3))),0)</f>
        <v>3.2372060000846075E-3</v>
      </c>
    </row>
    <row r="780" spans="1:11" x14ac:dyDescent="0.35">
      <c r="A780">
        <v>777</v>
      </c>
      <c r="B780" t="str">
        <f t="shared" si="12"/>
        <v>10-55.5</v>
      </c>
      <c r="C780">
        <v>-55.734828615357003</v>
      </c>
      <c r="D780">
        <v>10.388441711133</v>
      </c>
      <c r="E780">
        <f>ASIN(SQRT((SIN(RADIANS(PARAMETERS!$D$8-D780)/2)*SIN(RADIANS(PARAMETERS!$D$8-D780)/2))+(COS(RADIANS(D780))*COS(RADIANS(PARAMETERS!$D$8))*SIN(RADIANS(PARAMETERS!$D$9-C780)/2)*SIN(RADIANS(PARAMETERS!$D$9-C780)/2))))*2*3958.756</f>
        <v>479.67680470958686</v>
      </c>
      <c r="F780">
        <v>84.289848327637003</v>
      </c>
      <c r="G780">
        <v>107.45572662354</v>
      </c>
      <c r="H780">
        <v>145.72653198242</v>
      </c>
      <c r="I780">
        <v>176.01409912109</v>
      </c>
      <c r="J780">
        <v>207.72207641602</v>
      </c>
      <c r="K780" s="6">
        <f>IFERROR(EXP(TREND(LN($F$1:$J$1),LN(F780:J780),LN(Calculations!$B$3))),0)</f>
        <v>3.2478724525521886E-3</v>
      </c>
    </row>
    <row r="781" spans="1:11" x14ac:dyDescent="0.35">
      <c r="A781">
        <v>778</v>
      </c>
      <c r="B781" t="str">
        <f t="shared" si="12"/>
        <v>10-56</v>
      </c>
      <c r="C781">
        <v>-56.006149950257999</v>
      </c>
      <c r="D781">
        <v>10.388441711133</v>
      </c>
      <c r="E781">
        <f>ASIN(SQRT((SIN(RADIANS(PARAMETERS!$D$8-D781)/2)*SIN(RADIANS(PARAMETERS!$D$8-D781)/2))+(COS(RADIANS(D781))*COS(RADIANS(PARAMETERS!$D$8))*SIN(RADIANS(PARAMETERS!$D$9-C781)/2)*SIN(RADIANS(PARAMETERS!$D$9-C781)/2))))*2*3958.756</f>
        <v>467.29040509103589</v>
      </c>
      <c r="F781">
        <v>84.740814208984006</v>
      </c>
      <c r="G781">
        <v>107.76877593994</v>
      </c>
      <c r="H781">
        <v>145.75543212891</v>
      </c>
      <c r="I781">
        <v>175.96133422852</v>
      </c>
      <c r="J781">
        <v>207.67639160156</v>
      </c>
      <c r="K781" s="6">
        <f>IFERROR(EXP(TREND(LN($F$1:$J$1),LN(F781:J781),LN(Calculations!$B$3))),0)</f>
        <v>3.2584652621167123E-3</v>
      </c>
    </row>
    <row r="782" spans="1:11" x14ac:dyDescent="0.35">
      <c r="A782">
        <v>779</v>
      </c>
      <c r="B782" t="str">
        <f t="shared" si="12"/>
        <v>10-56.5</v>
      </c>
      <c r="C782">
        <v>-56.277471285159002</v>
      </c>
      <c r="D782">
        <v>10.388441711133</v>
      </c>
      <c r="E782">
        <f>ASIN(SQRT((SIN(RADIANS(PARAMETERS!$D$8-D782)/2)*SIN(RADIANS(PARAMETERS!$D$8-D782)/2))+(COS(RADIANS(D782))*COS(RADIANS(PARAMETERS!$D$8))*SIN(RADIANS(PARAMETERS!$D$9-C782)/2)*SIN(RADIANS(PARAMETERS!$D$9-C782)/2))))*2*3958.756</f>
        <v>455.29990037731829</v>
      </c>
      <c r="F782">
        <v>85.17081451416</v>
      </c>
      <c r="G782">
        <v>108.05308532715</v>
      </c>
      <c r="H782">
        <v>145.73243713379</v>
      </c>
      <c r="I782">
        <v>175.83644104004</v>
      </c>
      <c r="J782">
        <v>207.53825378418</v>
      </c>
      <c r="K782" s="6">
        <f>IFERROR(EXP(TREND(LN($F$1:$J$1),LN(F782:J782),LN(Calculations!$B$3))),0)</f>
        <v>3.2652201249300686E-3</v>
      </c>
    </row>
    <row r="783" spans="1:11" x14ac:dyDescent="0.35">
      <c r="A783">
        <v>780</v>
      </c>
      <c r="B783" t="str">
        <f t="shared" si="12"/>
        <v>10-56.5</v>
      </c>
      <c r="C783">
        <v>-56.548792620059999</v>
      </c>
      <c r="D783">
        <v>10.388441711133</v>
      </c>
      <c r="E783">
        <f>ASIN(SQRT((SIN(RADIANS(PARAMETERS!$D$8-D783)/2)*SIN(RADIANS(PARAMETERS!$D$8-D783)/2))+(COS(RADIANS(D783))*COS(RADIANS(PARAMETERS!$D$8))*SIN(RADIANS(PARAMETERS!$D$9-C783)/2)*SIN(RADIANS(PARAMETERS!$D$9-C783)/2))))*2*3958.756</f>
        <v>443.73739894549988</v>
      </c>
      <c r="F783">
        <v>85.616897583007997</v>
      </c>
      <c r="G783">
        <v>108.35620880127</v>
      </c>
      <c r="H783">
        <v>145.72410583496</v>
      </c>
      <c r="I783">
        <v>175.72012329102</v>
      </c>
      <c r="J783">
        <v>207.40478515625</v>
      </c>
      <c r="K783" s="6">
        <f>IFERROR(EXP(TREND(LN($F$1:$J$1),LN(F783:J783),LN(Calculations!$B$3))),0)</f>
        <v>3.2730232222012746E-3</v>
      </c>
    </row>
    <row r="784" spans="1:11" x14ac:dyDescent="0.35">
      <c r="A784">
        <v>781</v>
      </c>
      <c r="B784" t="str">
        <f t="shared" si="12"/>
        <v>10-57</v>
      </c>
      <c r="C784">
        <v>-56.820113954961002</v>
      </c>
      <c r="D784">
        <v>10.388441711133</v>
      </c>
      <c r="E784">
        <f>ASIN(SQRT((SIN(RADIANS(PARAMETERS!$D$8-D784)/2)*SIN(RADIANS(PARAMETERS!$D$8-D784)/2))+(COS(RADIANS(D784))*COS(RADIANS(PARAMETERS!$D$8))*SIN(RADIANS(PARAMETERS!$D$9-C784)/2)*SIN(RADIANS(PARAMETERS!$D$9-C784)/2))))*2*3958.756</f>
        <v>432.63723165995992</v>
      </c>
      <c r="F784">
        <v>86.069732666015994</v>
      </c>
      <c r="G784">
        <v>108.67357635498</v>
      </c>
      <c r="H784">
        <v>145.73384094238</v>
      </c>
      <c r="I784">
        <v>175.61882019043</v>
      </c>
      <c r="J784">
        <v>207.28384399414</v>
      </c>
      <c r="K784" s="6">
        <f>IFERROR(EXP(TREND(LN($F$1:$J$1),LN(F784:J784),LN(Calculations!$B$3))),0)</f>
        <v>3.2819507081113721E-3</v>
      </c>
    </row>
    <row r="785" spans="1:11" x14ac:dyDescent="0.35">
      <c r="A785">
        <v>782</v>
      </c>
      <c r="B785" t="str">
        <f t="shared" si="12"/>
        <v>10-57</v>
      </c>
      <c r="C785">
        <v>-57.091435289861998</v>
      </c>
      <c r="D785">
        <v>10.388441711133</v>
      </c>
      <c r="E785">
        <f>ASIN(SQRT((SIN(RADIANS(PARAMETERS!$D$8-D785)/2)*SIN(RADIANS(PARAMETERS!$D$8-D785)/2))+(COS(RADIANS(D785))*COS(RADIANS(PARAMETERS!$D$8))*SIN(RADIANS(PARAMETERS!$D$9-C785)/2)*SIN(RADIANS(PARAMETERS!$D$9-C785)/2))))*2*3958.756</f>
        <v>422.03589329009264</v>
      </c>
      <c r="F785">
        <v>86.482856750487997</v>
      </c>
      <c r="G785">
        <v>108.9621963501</v>
      </c>
      <c r="H785">
        <v>145.73107910156</v>
      </c>
      <c r="I785">
        <v>175.50074768066</v>
      </c>
      <c r="J785">
        <v>207.1335144043</v>
      </c>
      <c r="K785" s="6">
        <f>IFERROR(EXP(TREND(LN($F$1:$J$1),LN(F785:J785),LN(Calculations!$B$3))),0)</f>
        <v>3.2890184910491504E-3</v>
      </c>
    </row>
    <row r="786" spans="1:11" x14ac:dyDescent="0.35">
      <c r="A786">
        <v>783</v>
      </c>
      <c r="B786" t="str">
        <f t="shared" si="12"/>
        <v>10-57.5</v>
      </c>
      <c r="C786">
        <v>-57.362756624763001</v>
      </c>
      <c r="D786">
        <v>10.388441711133</v>
      </c>
      <c r="E786">
        <f>ASIN(SQRT((SIN(RADIANS(PARAMETERS!$D$8-D786)/2)*SIN(RADIANS(PARAMETERS!$D$8-D786)/2))+(COS(RADIANS(D786))*COS(RADIANS(PARAMETERS!$D$8))*SIN(RADIANS(PARAMETERS!$D$9-C786)/2)*SIN(RADIANS(PARAMETERS!$D$9-C786)/2))))*2*3958.756</f>
        <v>411.97190734796641</v>
      </c>
      <c r="F786">
        <v>86.891662597655994</v>
      </c>
      <c r="G786">
        <v>109.2608795166</v>
      </c>
      <c r="H786">
        <v>145.75825500488</v>
      </c>
      <c r="I786">
        <v>175.41299438477</v>
      </c>
      <c r="J786">
        <v>207.01234436035</v>
      </c>
      <c r="K786" s="6">
        <f>IFERROR(EXP(TREND(LN($F$1:$J$1),LN(F786:J786),LN(Calculations!$B$3))),0)</f>
        <v>3.2976434360222607E-3</v>
      </c>
    </row>
    <row r="787" spans="1:11" x14ac:dyDescent="0.35">
      <c r="A787">
        <v>784</v>
      </c>
      <c r="B787" t="str">
        <f t="shared" si="12"/>
        <v>10-57.5</v>
      </c>
      <c r="C787">
        <v>-57.634077959663998</v>
      </c>
      <c r="D787">
        <v>10.388441711133</v>
      </c>
      <c r="E787">
        <f>ASIN(SQRT((SIN(RADIANS(PARAMETERS!$D$8-D787)/2)*SIN(RADIANS(PARAMETERS!$D$8-D787)/2))+(COS(RADIANS(D787))*COS(RADIANS(PARAMETERS!$D$8))*SIN(RADIANS(PARAMETERS!$D$9-C787)/2)*SIN(RADIANS(PARAMETERS!$D$9-C787)/2))))*2*3958.756</f>
        <v>402.48559641499014</v>
      </c>
      <c r="F787">
        <v>87.279190063477003</v>
      </c>
      <c r="G787">
        <v>109.55574035645</v>
      </c>
      <c r="H787">
        <v>145.80839538574</v>
      </c>
      <c r="I787">
        <v>175.35200500488</v>
      </c>
      <c r="J787">
        <v>206.91761779785</v>
      </c>
      <c r="K787" s="6">
        <f>IFERROR(EXP(TREND(LN($F$1:$J$1),LN(F787:J787),LN(Calculations!$B$3))),0)</f>
        <v>3.3071496562343864E-3</v>
      </c>
    </row>
    <row r="788" spans="1:11" x14ac:dyDescent="0.35">
      <c r="A788">
        <v>785</v>
      </c>
      <c r="B788" t="str">
        <f t="shared" si="12"/>
        <v>10-58</v>
      </c>
      <c r="C788">
        <v>-57.905399294565001</v>
      </c>
      <c r="D788">
        <v>10.388441711133</v>
      </c>
      <c r="E788">
        <f>ASIN(SQRT((SIN(RADIANS(PARAMETERS!$D$8-D788)/2)*SIN(RADIANS(PARAMETERS!$D$8-D788)/2))+(COS(RADIANS(D788))*COS(RADIANS(PARAMETERS!$D$8))*SIN(RADIANS(PARAMETERS!$D$9-C788)/2)*SIN(RADIANS(PARAMETERS!$D$9-C788)/2))))*2*3958.756</f>
        <v>393.61874009203547</v>
      </c>
      <c r="F788">
        <v>87.60196685791</v>
      </c>
      <c r="G788">
        <v>109.80170440674</v>
      </c>
      <c r="H788">
        <v>145.84230041504</v>
      </c>
      <c r="I788">
        <v>175.28086853027</v>
      </c>
      <c r="J788">
        <v>206.80673217773</v>
      </c>
      <c r="K788" s="6">
        <f>IFERROR(EXP(TREND(LN($F$1:$J$1),LN(F788:J788),LN(Calculations!$B$3))),0)</f>
        <v>3.3142378157233394E-3</v>
      </c>
    </row>
    <row r="789" spans="1:11" x14ac:dyDescent="0.35">
      <c r="A789">
        <v>786</v>
      </c>
      <c r="B789" t="str">
        <f t="shared" si="12"/>
        <v>10-58</v>
      </c>
      <c r="C789">
        <v>-58.176720629465002</v>
      </c>
      <c r="D789">
        <v>10.388441711133</v>
      </c>
      <c r="E789">
        <f>ASIN(SQRT((SIN(RADIANS(PARAMETERS!$D$8-D789)/2)*SIN(RADIANS(PARAMETERS!$D$8-D789)/2))+(COS(RADIANS(D789))*COS(RADIANS(PARAMETERS!$D$8))*SIN(RADIANS(PARAMETERS!$D$9-C789)/2)*SIN(RADIANS(PARAMETERS!$D$9-C789)/2))))*2*3958.756</f>
        <v>385.41410466568163</v>
      </c>
      <c r="F789">
        <v>87.903579711914006</v>
      </c>
      <c r="G789">
        <v>110.05741119385</v>
      </c>
      <c r="H789">
        <v>145.93391418457</v>
      </c>
      <c r="I789">
        <v>175.29032897949</v>
      </c>
      <c r="J789">
        <v>206.79788208008</v>
      </c>
      <c r="K789" s="6">
        <f>IFERROR(EXP(TREND(LN($F$1:$J$1),LN(F789:J789),LN(Calculations!$B$3))),0)</f>
        <v>3.3249583636770813E-3</v>
      </c>
    </row>
    <row r="790" spans="1:11" x14ac:dyDescent="0.35">
      <c r="A790">
        <v>787</v>
      </c>
      <c r="B790" t="str">
        <f t="shared" si="12"/>
        <v>10-58.5</v>
      </c>
      <c r="C790">
        <v>-58.448041964365999</v>
      </c>
      <c r="D790">
        <v>10.388441711133</v>
      </c>
      <c r="E790">
        <f>ASIN(SQRT((SIN(RADIANS(PARAMETERS!$D$8-D790)/2)*SIN(RADIANS(PARAMETERS!$D$8-D790)/2))+(COS(RADIANS(D790))*COS(RADIANS(PARAMETERS!$D$8))*SIN(RADIANS(PARAMETERS!$D$9-C790)/2)*SIN(RADIANS(PARAMETERS!$D$9-C790)/2))))*2*3958.756</f>
        <v>377.91483310542236</v>
      </c>
      <c r="F790">
        <v>88.162887573242003</v>
      </c>
      <c r="G790">
        <v>110.30295562744</v>
      </c>
      <c r="H790">
        <v>146.06517028809</v>
      </c>
      <c r="I790">
        <v>175.35980224609</v>
      </c>
      <c r="J790">
        <v>206.86787414551</v>
      </c>
      <c r="K790" s="6">
        <f>IFERROR(EXP(TREND(LN($F$1:$J$1),LN(F790:J790),LN(Calculations!$B$3))),0)</f>
        <v>3.3377040495025465E-3</v>
      </c>
    </row>
    <row r="791" spans="1:11" x14ac:dyDescent="0.35">
      <c r="A791">
        <v>788</v>
      </c>
      <c r="B791" t="str">
        <f t="shared" si="12"/>
        <v>10-58.5</v>
      </c>
      <c r="C791">
        <v>-58.719363299267002</v>
      </c>
      <c r="D791">
        <v>10.388441711133</v>
      </c>
      <c r="E791">
        <f>ASIN(SQRT((SIN(RADIANS(PARAMETERS!$D$8-D791)/2)*SIN(RADIANS(PARAMETERS!$D$8-D791)/2))+(COS(RADIANS(D791))*COS(RADIANS(PARAMETERS!$D$8))*SIN(RADIANS(PARAMETERS!$D$9-C791)/2)*SIN(RADIANS(PARAMETERS!$D$9-C791)/2))))*2*3958.756</f>
        <v>371.16369165946361</v>
      </c>
      <c r="F791">
        <v>88.325553894042997</v>
      </c>
      <c r="G791">
        <v>110.4881439209</v>
      </c>
      <c r="H791">
        <v>146.17614746094</v>
      </c>
      <c r="I791">
        <v>175.41835021973</v>
      </c>
      <c r="J791">
        <v>206.93348693848</v>
      </c>
      <c r="K791" s="6">
        <f>IFERROR(EXP(TREND(LN($F$1:$J$1),LN(F791:J791),LN(Calculations!$B$3))),0)</f>
        <v>3.3473410914137839E-3</v>
      </c>
    </row>
    <row r="792" spans="1:11" x14ac:dyDescent="0.35">
      <c r="A792">
        <v>789</v>
      </c>
      <c r="B792" t="str">
        <f t="shared" si="12"/>
        <v>10-59</v>
      </c>
      <c r="C792">
        <v>-58.990684634167998</v>
      </c>
      <c r="D792">
        <v>10.388441711133</v>
      </c>
      <c r="E792">
        <f>ASIN(SQRT((SIN(RADIANS(PARAMETERS!$D$8-D792)/2)*SIN(RADIANS(PARAMETERS!$D$8-D792)/2))+(COS(RADIANS(D792))*COS(RADIANS(PARAMETERS!$D$8))*SIN(RADIANS(PARAMETERS!$D$9-C792)/2)*SIN(RADIANS(PARAMETERS!$D$9-C792)/2))))*2*3958.756</f>
        <v>365.20218035567126</v>
      </c>
      <c r="F792">
        <v>88.427467346190994</v>
      </c>
      <c r="G792">
        <v>110.64720153809</v>
      </c>
      <c r="H792">
        <v>146.29782104492</v>
      </c>
      <c r="I792">
        <v>175.50270080566</v>
      </c>
      <c r="J792">
        <v>207.03016662598</v>
      </c>
      <c r="K792" s="6">
        <f>IFERROR(EXP(TREND(LN($F$1:$J$1),LN(F792:J792),LN(Calculations!$B$3))),0)</f>
        <v>3.3566251131218498E-3</v>
      </c>
    </row>
    <row r="793" spans="1:11" x14ac:dyDescent="0.35">
      <c r="A793">
        <v>790</v>
      </c>
      <c r="B793" t="str">
        <f t="shared" si="12"/>
        <v>10-59.5</v>
      </c>
      <c r="C793">
        <v>-59.262005969069001</v>
      </c>
      <c r="D793">
        <v>10.388441711133</v>
      </c>
      <c r="E793">
        <f>ASIN(SQRT((SIN(RADIANS(PARAMETERS!$D$8-D793)/2)*SIN(RADIANS(PARAMETERS!$D$8-D793)/2))+(COS(RADIANS(D793))*COS(RADIANS(PARAMETERS!$D$8))*SIN(RADIANS(PARAMETERS!$D$9-C793)/2)*SIN(RADIANS(PARAMETERS!$D$9-C793)/2))))*2*3958.756</f>
        <v>360.06952885052084</v>
      </c>
      <c r="F793">
        <v>88.444557189940994</v>
      </c>
      <c r="G793">
        <v>110.74819946289</v>
      </c>
      <c r="H793">
        <v>146.3916015625</v>
      </c>
      <c r="I793">
        <v>175.57189941406</v>
      </c>
      <c r="J793">
        <v>207.12174987793</v>
      </c>
      <c r="K793" s="6">
        <f>IFERROR(EXP(TREND(LN($F$1:$J$1),LN(F793:J793),LN(Calculations!$B$3))),0)</f>
        <v>3.3627243903884977E-3</v>
      </c>
    </row>
    <row r="794" spans="1:11" x14ac:dyDescent="0.35">
      <c r="A794">
        <v>791</v>
      </c>
      <c r="B794" t="str">
        <f t="shared" si="12"/>
        <v>10-59.5</v>
      </c>
      <c r="C794">
        <v>-59.533327303969998</v>
      </c>
      <c r="D794">
        <v>10.388441711133</v>
      </c>
      <c r="E794">
        <f>ASIN(SQRT((SIN(RADIANS(PARAMETERS!$D$8-D794)/2)*SIN(RADIANS(PARAMETERS!$D$8-D794)/2))+(COS(RADIANS(D794))*COS(RADIANS(PARAMETERS!$D$8))*SIN(RADIANS(PARAMETERS!$D$9-C794)/2)*SIN(RADIANS(PARAMETERS!$D$9-C794)/2))))*2*3958.756</f>
        <v>355.80161523058757</v>
      </c>
      <c r="F794">
        <v>88.340438842772997</v>
      </c>
      <c r="G794">
        <v>110.73815917969</v>
      </c>
      <c r="H794">
        <v>146.38784790039</v>
      </c>
      <c r="I794">
        <v>175.54818725586</v>
      </c>
      <c r="J794">
        <v>207.14044189453</v>
      </c>
      <c r="K794" s="6">
        <f>IFERROR(EXP(TREND(LN($F$1:$J$1),LN(F794:J794),LN(Calculations!$B$3))),0)</f>
        <v>3.3606546474675143E-3</v>
      </c>
    </row>
    <row r="795" spans="1:11" x14ac:dyDescent="0.35">
      <c r="A795">
        <v>792</v>
      </c>
      <c r="B795" t="str">
        <f t="shared" si="12"/>
        <v>10-60</v>
      </c>
      <c r="C795">
        <v>-59.804648638871001</v>
      </c>
      <c r="D795">
        <v>10.388441711133</v>
      </c>
      <c r="E795">
        <f>ASIN(SQRT((SIN(RADIANS(PARAMETERS!$D$8-D795)/2)*SIN(RADIANS(PARAMETERS!$D$8-D795)/2))+(COS(RADIANS(D795))*COS(RADIANS(PARAMETERS!$D$8))*SIN(RADIANS(PARAMETERS!$D$9-C795)/2)*SIN(RADIANS(PARAMETERS!$D$9-C795)/2))))*2*3958.756</f>
        <v>352.42986160714383</v>
      </c>
      <c r="F795">
        <v>88.159706115722997</v>
      </c>
      <c r="G795">
        <v>110.66325378418</v>
      </c>
      <c r="H795">
        <v>146.33143615723</v>
      </c>
      <c r="I795">
        <v>175.48150634766</v>
      </c>
      <c r="J795">
        <v>207.14598083496</v>
      </c>
      <c r="K795" s="6">
        <f>IFERROR(EXP(TREND(LN($F$1:$J$1),LN(F795:J795),LN(Calculations!$B$3))),0)</f>
        <v>3.3544265576448342E-3</v>
      </c>
    </row>
    <row r="796" spans="1:11" x14ac:dyDescent="0.35">
      <c r="A796">
        <v>793</v>
      </c>
      <c r="B796" t="str">
        <f t="shared" si="12"/>
        <v>10-60</v>
      </c>
      <c r="C796">
        <v>-60.075969973771997</v>
      </c>
      <c r="D796">
        <v>10.388441711133</v>
      </c>
      <c r="E796">
        <f>ASIN(SQRT((SIN(RADIANS(PARAMETERS!$D$8-D796)/2)*SIN(RADIANS(PARAMETERS!$D$8-D796)/2))+(COS(RADIANS(D796))*COS(RADIANS(PARAMETERS!$D$8))*SIN(RADIANS(PARAMETERS!$D$9-C796)/2)*SIN(RADIANS(PARAMETERS!$D$9-C796)/2))))*2*3958.756</f>
        <v>349.98017393186575</v>
      </c>
      <c r="F796">
        <v>87.877891540527003</v>
      </c>
      <c r="G796">
        <v>110.4877243042</v>
      </c>
      <c r="H796">
        <v>146.17529296875</v>
      </c>
      <c r="I796">
        <v>175.3250579834</v>
      </c>
      <c r="J796">
        <v>207.06387329102</v>
      </c>
      <c r="K796" s="6">
        <f>IFERROR(EXP(TREND(LN($F$1:$J$1),LN(F796:J796),LN(Calculations!$B$3))),0)</f>
        <v>3.3404549738213765E-3</v>
      </c>
    </row>
    <row r="797" spans="1:11" x14ac:dyDescent="0.35">
      <c r="A797">
        <v>794</v>
      </c>
      <c r="B797" t="str">
        <f t="shared" si="12"/>
        <v>10-60.5</v>
      </c>
      <c r="C797">
        <v>-60.347291308673</v>
      </c>
      <c r="D797">
        <v>10.388441711133</v>
      </c>
      <c r="E797">
        <f>ASIN(SQRT((SIN(RADIANS(PARAMETERS!$D$8-D797)/2)*SIN(RADIANS(PARAMETERS!$D$8-D797)/2))+(COS(RADIANS(D797))*COS(RADIANS(PARAMETERS!$D$8))*SIN(RADIANS(PARAMETERS!$D$9-C797)/2)*SIN(RADIANS(PARAMETERS!$D$9-C797)/2))))*2*3958.756</f>
        <v>348.47200133305364</v>
      </c>
      <c r="F797">
        <v>87.463981628417997</v>
      </c>
      <c r="G797">
        <v>110.16371917725</v>
      </c>
      <c r="H797">
        <v>145.84884643555</v>
      </c>
      <c r="I797">
        <v>175.00328063965</v>
      </c>
      <c r="J797">
        <v>206.78961181641</v>
      </c>
      <c r="K797" s="6">
        <f>IFERROR(EXP(TREND(LN($F$1:$J$1),LN(F797:J797),LN(Calculations!$B$3))),0)</f>
        <v>3.3137060485058617E-3</v>
      </c>
    </row>
    <row r="798" spans="1:11" x14ac:dyDescent="0.35">
      <c r="A798">
        <v>795</v>
      </c>
      <c r="B798" t="str">
        <f t="shared" si="12"/>
        <v>10-60.5</v>
      </c>
      <c r="C798">
        <v>-60.618612643573996</v>
      </c>
      <c r="D798">
        <v>10.388441711133</v>
      </c>
      <c r="E798">
        <f>ASIN(SQRT((SIN(RADIANS(PARAMETERS!$D$8-D798)/2)*SIN(RADIANS(PARAMETERS!$D$8-D798)/2))+(COS(RADIANS(D798))*COS(RADIANS(PARAMETERS!$D$8))*SIN(RADIANS(PARAMETERS!$D$9-C798)/2)*SIN(RADIANS(PARAMETERS!$D$9-C798)/2))))*2*3958.756</f>
        <v>347.91758972365329</v>
      </c>
      <c r="F798">
        <v>86.953926086425994</v>
      </c>
      <c r="G798">
        <v>109.72724151611</v>
      </c>
      <c r="H798">
        <v>145.37812805176</v>
      </c>
      <c r="I798">
        <v>174.55117797852</v>
      </c>
      <c r="J798">
        <v>206.37274169922</v>
      </c>
      <c r="K798" s="6">
        <f>IFERROR(EXP(TREND(LN($F$1:$J$1),LN(F798:J798),LN(Calculations!$B$3))),0)</f>
        <v>3.277435947966068E-3</v>
      </c>
    </row>
    <row r="799" spans="1:11" x14ac:dyDescent="0.35">
      <c r="A799">
        <v>796</v>
      </c>
      <c r="B799" t="str">
        <f t="shared" si="12"/>
        <v>10-61</v>
      </c>
      <c r="C799">
        <v>-60.889933978475</v>
      </c>
      <c r="D799">
        <v>10.388441711133</v>
      </c>
      <c r="E799">
        <f>ASIN(SQRT((SIN(RADIANS(PARAMETERS!$D$8-D799)/2)*SIN(RADIANS(PARAMETERS!$D$8-D799)/2))+(COS(RADIANS(D799))*COS(RADIANS(PARAMETERS!$D$8))*SIN(RADIANS(PARAMETERS!$D$9-C799)/2)*SIN(RADIANS(PARAMETERS!$D$9-C799)/2))))*2*3958.756</f>
        <v>348.32149396405413</v>
      </c>
      <c r="F799">
        <v>86.401611328125</v>
      </c>
      <c r="G799">
        <v>109.25745391846</v>
      </c>
      <c r="H799">
        <v>144.89546203613</v>
      </c>
      <c r="I799">
        <v>174.11666870117</v>
      </c>
      <c r="J799">
        <v>205.97230529785</v>
      </c>
      <c r="K799" s="6">
        <f>IFERROR(EXP(TREND(LN($F$1:$J$1),LN(F799:J799),LN(Calculations!$B$3))),0)</f>
        <v>3.2408860212457969E-3</v>
      </c>
    </row>
    <row r="800" spans="1:11" x14ac:dyDescent="0.35">
      <c r="A800">
        <v>797</v>
      </c>
      <c r="B800" t="str">
        <f t="shared" si="12"/>
        <v>10-61</v>
      </c>
      <c r="C800">
        <v>-61.161255313376003</v>
      </c>
      <c r="D800">
        <v>10.388441711133</v>
      </c>
      <c r="E800">
        <f>ASIN(SQRT((SIN(RADIANS(PARAMETERS!$D$8-D800)/2)*SIN(RADIANS(PARAMETERS!$D$8-D800)/2))+(COS(RADIANS(D800))*COS(RADIANS(PARAMETERS!$D$8))*SIN(RADIANS(PARAMETERS!$D$9-C800)/2)*SIN(RADIANS(PARAMETERS!$D$9-C800)/2))))*2*3958.756</f>
        <v>349.68039286152435</v>
      </c>
      <c r="F800">
        <v>85.888221740722997</v>
      </c>
      <c r="G800">
        <v>108.87303924561</v>
      </c>
      <c r="H800">
        <v>144.59442138672</v>
      </c>
      <c r="I800">
        <v>173.90817260742</v>
      </c>
      <c r="J800">
        <v>205.80867004395</v>
      </c>
      <c r="K800" s="6">
        <f>IFERROR(EXP(TREND(LN($F$1:$J$1),LN(F800:J800),LN(Calculations!$B$3))),0)</f>
        <v>3.2167293910426945E-3</v>
      </c>
    </row>
    <row r="801" spans="1:11" x14ac:dyDescent="0.35">
      <c r="A801">
        <v>798</v>
      </c>
      <c r="B801" t="str">
        <f t="shared" si="12"/>
        <v>10-61.5</v>
      </c>
      <c r="C801">
        <v>-61.432576648276999</v>
      </c>
      <c r="D801">
        <v>10.388441711133</v>
      </c>
      <c r="E801">
        <f>ASIN(SQRT((SIN(RADIANS(PARAMETERS!$D$8-D801)/2)*SIN(RADIANS(PARAMETERS!$D$8-D801)/2))+(COS(RADIANS(D801))*COS(RADIANS(PARAMETERS!$D$8))*SIN(RADIANS(PARAMETERS!$D$9-C801)/2)*SIN(RADIANS(PARAMETERS!$D$9-C801)/2))))*2*3958.756</f>
        <v>351.98322425457667</v>
      </c>
      <c r="F801">
        <v>85.448013305664006</v>
      </c>
      <c r="G801">
        <v>108.61717987061</v>
      </c>
      <c r="H801">
        <v>144.52212524414</v>
      </c>
      <c r="I801">
        <v>173.95237731934</v>
      </c>
      <c r="J801">
        <v>205.93031311035</v>
      </c>
      <c r="K801" s="6">
        <f>IFERROR(EXP(TREND(LN($F$1:$J$1),LN(F801:J801),LN(Calculations!$B$3))),0)</f>
        <v>3.2076483186215619E-3</v>
      </c>
    </row>
    <row r="802" spans="1:11" x14ac:dyDescent="0.35">
      <c r="A802">
        <v>799</v>
      </c>
      <c r="B802" t="str">
        <f t="shared" si="12"/>
        <v>10-61.5</v>
      </c>
      <c r="C802">
        <v>-61.703897983178003</v>
      </c>
      <c r="D802">
        <v>10.388441711133</v>
      </c>
      <c r="E802">
        <f>ASIN(SQRT((SIN(RADIANS(PARAMETERS!$D$8-D802)/2)*SIN(RADIANS(PARAMETERS!$D$8-D802)/2))+(COS(RADIANS(D802))*COS(RADIANS(PARAMETERS!$D$8))*SIN(RADIANS(PARAMETERS!$D$9-C802)/2)*SIN(RADIANS(PARAMETERS!$D$9-C802)/2))))*2*3958.756</f>
        <v>355.2116275634279</v>
      </c>
      <c r="F802">
        <v>84.999855041504006</v>
      </c>
      <c r="G802">
        <v>108.36259460449</v>
      </c>
      <c r="H802">
        <v>144.47326660156</v>
      </c>
      <c r="I802">
        <v>174.0262298584</v>
      </c>
      <c r="J802">
        <v>206.10942077637</v>
      </c>
      <c r="K802" s="6">
        <f>IFERROR(EXP(TREND(LN($F$1:$J$1),LN(F802:J802),LN(Calculations!$B$3))),0)</f>
        <v>3.2002205380542588E-3</v>
      </c>
    </row>
    <row r="803" spans="1:11" x14ac:dyDescent="0.35">
      <c r="A803">
        <v>800</v>
      </c>
      <c r="B803" t="str">
        <f t="shared" si="12"/>
        <v>10-62</v>
      </c>
      <c r="C803">
        <v>-61.975219318078999</v>
      </c>
      <c r="D803">
        <v>10.388441711133</v>
      </c>
      <c r="E803">
        <f>ASIN(SQRT((SIN(RADIANS(PARAMETERS!$D$8-D803)/2)*SIN(RADIANS(PARAMETERS!$D$8-D803)/2))+(COS(RADIANS(D803))*COS(RADIANS(PARAMETERS!$D$8))*SIN(RADIANS(PARAMETERS!$D$9-C803)/2)*SIN(RADIANS(PARAMETERS!$D$9-C803)/2))))*2*3958.756</f>
        <v>359.34065339865276</v>
      </c>
      <c r="F803">
        <v>84.465370178222997</v>
      </c>
      <c r="G803">
        <v>107.9919128418</v>
      </c>
      <c r="H803">
        <v>144.25588989258</v>
      </c>
      <c r="I803">
        <v>173.91798400879</v>
      </c>
      <c r="J803">
        <v>206.14193725586</v>
      </c>
      <c r="K803" s="6">
        <f>IFERROR(EXP(TREND(LN($F$1:$J$1),LN(F803:J803),LN(Calculations!$B$3))),0)</f>
        <v>3.1824029226571004E-3</v>
      </c>
    </row>
    <row r="804" spans="1:11" x14ac:dyDescent="0.35">
      <c r="A804">
        <v>801</v>
      </c>
      <c r="B804" t="str">
        <f t="shared" si="12"/>
        <v>10-62</v>
      </c>
      <c r="C804">
        <v>-62.246540652980002</v>
      </c>
      <c r="D804">
        <v>10.388441711133</v>
      </c>
      <c r="E804">
        <f>ASIN(SQRT((SIN(RADIANS(PARAMETERS!$D$8-D804)/2)*SIN(RADIANS(PARAMETERS!$D$8-D804)/2))+(COS(RADIANS(D804))*COS(RADIANS(PARAMETERS!$D$8))*SIN(RADIANS(PARAMETERS!$D$9-C804)/2)*SIN(RADIANS(PARAMETERS!$D$9-C804)/2))))*2*3958.756</f>
        <v>364.33967849655772</v>
      </c>
      <c r="F804">
        <v>83.893798828125</v>
      </c>
      <c r="G804">
        <v>107.55516815186</v>
      </c>
      <c r="H804">
        <v>143.93739318848</v>
      </c>
      <c r="I804">
        <v>173.70352172852</v>
      </c>
      <c r="J804">
        <v>206.12187194824</v>
      </c>
      <c r="K804" s="6">
        <f>IFERROR(EXP(TREND(LN($F$1:$J$1),LN(F804:J804),LN(Calculations!$B$3))),0)</f>
        <v>3.1594532645520513E-3</v>
      </c>
    </row>
    <row r="805" spans="1:11" x14ac:dyDescent="0.35">
      <c r="A805">
        <v>802</v>
      </c>
      <c r="B805" t="str">
        <f t="shared" si="12"/>
        <v>10-62.5</v>
      </c>
      <c r="C805">
        <v>-62.517861987880998</v>
      </c>
      <c r="D805">
        <v>10.388441711133</v>
      </c>
      <c r="E805">
        <f>ASIN(SQRT((SIN(RADIANS(PARAMETERS!$D$8-D805)/2)*SIN(RADIANS(PARAMETERS!$D$8-D805)/2))+(COS(RADIANS(D805))*COS(RADIANS(PARAMETERS!$D$8))*SIN(RADIANS(PARAMETERS!$D$9-C805)/2)*SIN(RADIANS(PARAMETERS!$D$9-C805)/2))))*2*3958.756</f>
        <v>370.1734522032969</v>
      </c>
      <c r="F805">
        <v>83.28199005127</v>
      </c>
      <c r="G805">
        <v>107.06323242188</v>
      </c>
      <c r="H805">
        <v>143.53742980957</v>
      </c>
      <c r="I805">
        <v>173.38467407227</v>
      </c>
      <c r="J805">
        <v>206.00726318359</v>
      </c>
      <c r="K805" s="6">
        <f>IFERROR(EXP(TREND(LN($F$1:$J$1),LN(F805:J805),LN(Calculations!$B$3))),0)</f>
        <v>3.1314463003587231E-3</v>
      </c>
    </row>
    <row r="806" spans="1:11" x14ac:dyDescent="0.35">
      <c r="A806">
        <v>803</v>
      </c>
      <c r="B806" t="str">
        <f t="shared" si="12"/>
        <v>10-63</v>
      </c>
      <c r="C806">
        <v>-62.789183322782002</v>
      </c>
      <c r="D806">
        <v>10.388441711133</v>
      </c>
      <c r="E806">
        <f>ASIN(SQRT((SIN(RADIANS(PARAMETERS!$D$8-D806)/2)*SIN(RADIANS(PARAMETERS!$D$8-D806)/2))+(COS(RADIANS(D806))*COS(RADIANS(PARAMETERS!$D$8))*SIN(RADIANS(PARAMETERS!$D$9-C806)/2)*SIN(RADIANS(PARAMETERS!$D$9-C806)/2))))*2*3958.756</f>
        <v>376.80319868014016</v>
      </c>
      <c r="F806">
        <v>82.650520324707003</v>
      </c>
      <c r="G806">
        <v>106.5485534668</v>
      </c>
      <c r="H806">
        <v>143.10276794434</v>
      </c>
      <c r="I806">
        <v>173.01118469238</v>
      </c>
      <c r="J806">
        <v>205.79360961914</v>
      </c>
      <c r="K806" s="6">
        <f>IFERROR(EXP(TREND(LN($F$1:$J$1),LN(F806:J806),LN(Calculations!$B$3))),0)</f>
        <v>3.1007082593336168E-3</v>
      </c>
    </row>
    <row r="807" spans="1:11" x14ac:dyDescent="0.35">
      <c r="A807">
        <v>804</v>
      </c>
      <c r="B807" t="str">
        <f t="shared" si="12"/>
        <v>10-63</v>
      </c>
      <c r="C807">
        <v>-63.060504657682998</v>
      </c>
      <c r="D807">
        <v>10.388441711133</v>
      </c>
      <c r="E807">
        <f>ASIN(SQRT((SIN(RADIANS(PARAMETERS!$D$8-D807)/2)*SIN(RADIANS(PARAMETERS!$D$8-D807)/2))+(COS(RADIANS(D807))*COS(RADIANS(PARAMETERS!$D$8))*SIN(RADIANS(PARAMETERS!$D$9-C807)/2)*SIN(RADIANS(PARAMETERS!$D$9-C807)/2))))*2*3958.756</f>
        <v>384.18770570869941</v>
      </c>
      <c r="F807">
        <v>82.035202026367003</v>
      </c>
      <c r="G807">
        <v>106.05741882324</v>
      </c>
      <c r="H807">
        <v>142.70222473145</v>
      </c>
      <c r="I807">
        <v>172.66552734375</v>
      </c>
      <c r="J807">
        <v>205.55833435059</v>
      </c>
      <c r="K807" s="6">
        <f>IFERROR(EXP(TREND(LN($F$1:$J$1),LN(F807:J807),LN(Calculations!$B$3))),0)</f>
        <v>3.0717333289982051E-3</v>
      </c>
    </row>
    <row r="808" spans="1:11" x14ac:dyDescent="0.35">
      <c r="A808">
        <v>805</v>
      </c>
      <c r="B808" t="str">
        <f t="shared" si="12"/>
        <v>10-63.5</v>
      </c>
      <c r="C808">
        <v>-63.331825992584001</v>
      </c>
      <c r="D808">
        <v>10.388441711133</v>
      </c>
      <c r="E808">
        <f>ASIN(SQRT((SIN(RADIANS(PARAMETERS!$D$8-D808)/2)*SIN(RADIANS(PARAMETERS!$D$8-D808)/2))+(COS(RADIANS(D808))*COS(RADIANS(PARAMETERS!$D$8))*SIN(RADIANS(PARAMETERS!$D$9-C808)/2)*SIN(RADIANS(PARAMETERS!$D$9-C808)/2))))*2*3958.756</f>
        <v>392.28434386747148</v>
      </c>
      <c r="F808">
        <v>81.431037902832003</v>
      </c>
      <c r="G808">
        <v>105.57633209229</v>
      </c>
      <c r="H808">
        <v>142.32180786133</v>
      </c>
      <c r="I808">
        <v>172.33245849609</v>
      </c>
      <c r="J808">
        <v>205.29718017578</v>
      </c>
      <c r="K808" s="6">
        <f>IFERROR(EXP(TREND(LN($F$1:$J$1),LN(F808:J808),LN(Calculations!$B$3))),0)</f>
        <v>3.0437102354548612E-3</v>
      </c>
    </row>
    <row r="809" spans="1:11" x14ac:dyDescent="0.35">
      <c r="A809">
        <v>806</v>
      </c>
      <c r="B809" t="str">
        <f t="shared" si="12"/>
        <v>10-63.5</v>
      </c>
      <c r="C809">
        <v>-63.603147327484997</v>
      </c>
      <c r="D809">
        <v>10.388441711133</v>
      </c>
      <c r="E809">
        <f>ASIN(SQRT((SIN(RADIANS(PARAMETERS!$D$8-D809)/2)*SIN(RADIANS(PARAMETERS!$D$8-D809)/2))+(COS(RADIANS(D809))*COS(RADIANS(PARAMETERS!$D$8))*SIN(RADIANS(PARAMETERS!$D$9-C809)/2)*SIN(RADIANS(PARAMETERS!$D$9-C809)/2))))*2*3958.756</f>
        <v>401.04997586637086</v>
      </c>
      <c r="F809">
        <v>80.854217529297003</v>
      </c>
      <c r="G809">
        <v>105.13103485107</v>
      </c>
      <c r="H809">
        <v>141.99314880371</v>
      </c>
      <c r="I809">
        <v>172.04371643066</v>
      </c>
      <c r="J809">
        <v>205.07336425781</v>
      </c>
      <c r="K809" s="6">
        <f>IFERROR(EXP(TREND(LN($F$1:$J$1),LN(F809:J809),LN(Calculations!$B$3))),0)</f>
        <v>3.0189065299276972E-3</v>
      </c>
    </row>
    <row r="810" spans="1:11" x14ac:dyDescent="0.35">
      <c r="A810">
        <v>807</v>
      </c>
      <c r="B810" t="str">
        <f t="shared" si="12"/>
        <v>10-64</v>
      </c>
      <c r="C810">
        <v>-63.874468662386001</v>
      </c>
      <c r="D810">
        <v>10.388441711133</v>
      </c>
      <c r="E810">
        <f>ASIN(SQRT((SIN(RADIANS(PARAMETERS!$D$8-D810)/2)*SIN(RADIANS(PARAMETERS!$D$8-D810)/2))+(COS(RADIANS(D810))*COS(RADIANS(PARAMETERS!$D$8))*SIN(RADIANS(PARAMETERS!$D$9-C810)/2)*SIN(RADIANS(PARAMETERS!$D$9-C810)/2))))*2*3958.756</f>
        <v>410.44173215164011</v>
      </c>
      <c r="F810">
        <v>80.337326049805</v>
      </c>
      <c r="G810">
        <v>104.77024841309</v>
      </c>
      <c r="H810">
        <v>141.78671264648</v>
      </c>
      <c r="I810">
        <v>171.87812805176</v>
      </c>
      <c r="J810">
        <v>204.99925231934</v>
      </c>
      <c r="K810" s="6">
        <f>IFERROR(EXP(TREND(LN($F$1:$J$1),LN(F810:J810),LN(Calculations!$B$3))),0)</f>
        <v>3.001875237456307E-3</v>
      </c>
    </row>
    <row r="811" spans="1:11" x14ac:dyDescent="0.35">
      <c r="A811">
        <v>808</v>
      </c>
      <c r="B811" t="str">
        <f t="shared" si="12"/>
        <v>10-64</v>
      </c>
      <c r="C811">
        <v>-64.145789997286997</v>
      </c>
      <c r="D811">
        <v>10.388441711133</v>
      </c>
      <c r="E811">
        <f>ASIN(SQRT((SIN(RADIANS(PARAMETERS!$D$8-D811)/2)*SIN(RADIANS(PARAMETERS!$D$8-D811)/2))+(COS(RADIANS(D811))*COS(RADIANS(PARAMETERS!$D$8))*SIN(RADIANS(PARAMETERS!$D$9-C811)/2)*SIN(RADIANS(PARAMETERS!$D$9-C811)/2))))*2*3958.756</f>
        <v>420.41764344027581</v>
      </c>
      <c r="F811">
        <v>79.795120239257997</v>
      </c>
      <c r="G811">
        <v>104.3649597168</v>
      </c>
      <c r="H811">
        <v>141.49981689453</v>
      </c>
      <c r="I811">
        <v>171.62690734863</v>
      </c>
      <c r="J811">
        <v>204.83587646484</v>
      </c>
      <c r="K811" s="6">
        <f>IFERROR(EXP(TREND(LN($F$1:$J$1),LN(F811:J811),LN(Calculations!$B$3))),0)</f>
        <v>2.9806751734190373E-3</v>
      </c>
    </row>
    <row r="812" spans="1:11" x14ac:dyDescent="0.35">
      <c r="A812">
        <v>809</v>
      </c>
      <c r="B812" t="str">
        <f t="shared" si="12"/>
        <v>10-64.5</v>
      </c>
      <c r="C812">
        <v>-64.417111332188</v>
      </c>
      <c r="D812">
        <v>10.388441711133</v>
      </c>
      <c r="E812">
        <f>ASIN(SQRT((SIN(RADIANS(PARAMETERS!$D$8-D812)/2)*SIN(RADIANS(PARAMETERS!$D$8-D812)/2))+(COS(RADIANS(D812))*COS(RADIANS(PARAMETERS!$D$8))*SIN(RADIANS(PARAMETERS!$D$9-C812)/2)*SIN(RADIANS(PARAMETERS!$D$9-C812)/2))))*2*3958.756</f>
        <v>430.93713240642012</v>
      </c>
      <c r="F812">
        <v>79.124893188477003</v>
      </c>
      <c r="G812">
        <v>103.76411437988</v>
      </c>
      <c r="H812">
        <v>140.88592529297</v>
      </c>
      <c r="I812">
        <v>170.99604797363</v>
      </c>
      <c r="J812">
        <v>204.29067993164</v>
      </c>
      <c r="K812" s="6">
        <f>IFERROR(EXP(TREND(LN($F$1:$J$1),LN(F812:J812),LN(Calculations!$B$3))),0)</f>
        <v>2.9409059934329546E-3</v>
      </c>
    </row>
    <row r="813" spans="1:11" x14ac:dyDescent="0.35">
      <c r="A813">
        <v>810</v>
      </c>
      <c r="B813" t="str">
        <f t="shared" si="12"/>
        <v>10-64.5</v>
      </c>
      <c r="C813">
        <v>-64.688432667089003</v>
      </c>
      <c r="D813">
        <v>10.388441711133</v>
      </c>
      <c r="E813">
        <f>ASIN(SQRT((SIN(RADIANS(PARAMETERS!$D$8-D813)/2)*SIN(RADIANS(PARAMETERS!$D$8-D813)/2))+(COS(RADIANS(D813))*COS(RADIANS(PARAMETERS!$D$8))*SIN(RADIANS(PARAMETERS!$D$9-C813)/2)*SIN(RADIANS(PARAMETERS!$D$9-C813)/2))))*2*3958.756</f>
        <v>441.96137492075428</v>
      </c>
      <c r="F813">
        <v>78.244560241699006</v>
      </c>
      <c r="G813">
        <v>102.86093139648</v>
      </c>
      <c r="H813">
        <v>139.77325439453</v>
      </c>
      <c r="I813">
        <v>169.75399780273</v>
      </c>
      <c r="J813">
        <v>203.15879821777</v>
      </c>
      <c r="K813" s="6">
        <f>IFERROR(EXP(TREND(LN($F$1:$J$1),LN(F813:J813),LN(Calculations!$B$3))),0)</f>
        <v>2.8729342014741292E-3</v>
      </c>
    </row>
    <row r="814" spans="1:11" x14ac:dyDescent="0.35">
      <c r="A814">
        <v>811</v>
      </c>
      <c r="B814" t="str">
        <f t="shared" si="12"/>
        <v>10-65</v>
      </c>
      <c r="C814">
        <v>-64.959754001990007</v>
      </c>
      <c r="D814">
        <v>10.388441711133</v>
      </c>
      <c r="E814">
        <f>ASIN(SQRT((SIN(RADIANS(PARAMETERS!$D$8-D814)/2)*SIN(RADIANS(PARAMETERS!$D$8-D814)/2))+(COS(RADIANS(D814))*COS(RADIANS(PARAMETERS!$D$8))*SIN(RADIANS(PARAMETERS!$D$9-C814)/2)*SIN(RADIANS(PARAMETERS!$D$9-C814)/2))))*2*3958.756</f>
        <v>453.45354622593095</v>
      </c>
      <c r="F814">
        <v>77.299377441405994</v>
      </c>
      <c r="G814">
        <v>101.85445404053</v>
      </c>
      <c r="H814">
        <v>138.48959350586</v>
      </c>
      <c r="I814">
        <v>168.3380279541</v>
      </c>
      <c r="J814">
        <v>201.80120849609</v>
      </c>
      <c r="K814" s="6">
        <f>IFERROR(EXP(TREND(LN($F$1:$J$1),LN(F814:J814),LN(Calculations!$B$3))),0)</f>
        <v>2.7972406645534508E-3</v>
      </c>
    </row>
    <row r="815" spans="1:11" x14ac:dyDescent="0.35">
      <c r="A815">
        <v>812</v>
      </c>
      <c r="B815" t="str">
        <f t="shared" si="12"/>
        <v>10-65</v>
      </c>
      <c r="C815">
        <v>-65.231075336890996</v>
      </c>
      <c r="D815">
        <v>10.388441711133</v>
      </c>
      <c r="E815">
        <f>ASIN(SQRT((SIN(RADIANS(PARAMETERS!$D$8-D815)/2)*SIN(RADIANS(PARAMETERS!$D$8-D815)/2))+(COS(RADIANS(D815))*COS(RADIANS(PARAMETERS!$D$8))*SIN(RADIANS(PARAMETERS!$D$9-C815)/2)*SIN(RADIANS(PARAMETERS!$D$9-C815)/2))))*2*3958.756</f>
        <v>465.37896974852146</v>
      </c>
      <c r="F815">
        <v>76.432144165039006</v>
      </c>
      <c r="G815">
        <v>100.95920562744</v>
      </c>
      <c r="H815">
        <v>137.39482116699</v>
      </c>
      <c r="I815">
        <v>167.1478729248</v>
      </c>
      <c r="J815">
        <v>200.59939575195</v>
      </c>
      <c r="K815" s="6">
        <f>IFERROR(EXP(TREND(LN($F$1:$J$1),LN(F815:J815),LN(Calculations!$B$3))),0)</f>
        <v>2.7331653165555366E-3</v>
      </c>
    </row>
    <row r="816" spans="1:11" x14ac:dyDescent="0.35">
      <c r="A816">
        <v>813</v>
      </c>
      <c r="B816" t="str">
        <f t="shared" si="12"/>
        <v>10-65.5</v>
      </c>
      <c r="C816">
        <v>-65.502396671791999</v>
      </c>
      <c r="D816">
        <v>10.388441711133</v>
      </c>
      <c r="E816">
        <f>ASIN(SQRT((SIN(RADIANS(PARAMETERS!$D$8-D816)/2)*SIN(RADIANS(PARAMETERS!$D$8-D816)/2))+(COS(RADIANS(D816))*COS(RADIANS(PARAMETERS!$D$8))*SIN(RADIANS(PARAMETERS!$D$9-C816)/2)*SIN(RADIANS(PARAMETERS!$D$9-C816)/2))))*2*3958.756</f>
        <v>477.70518656645743</v>
      </c>
      <c r="F816">
        <v>75.734252929687997</v>
      </c>
      <c r="G816">
        <v>100.31309509277</v>
      </c>
      <c r="H816">
        <v>136.71914672852</v>
      </c>
      <c r="I816">
        <v>166.38078308105</v>
      </c>
      <c r="J816">
        <v>199.78660583496</v>
      </c>
      <c r="K816" s="6">
        <f>IFERROR(EXP(TREND(LN($F$1:$J$1),LN(F816:J816),LN(Calculations!$B$3))),0)</f>
        <v>2.6910065390895388E-3</v>
      </c>
    </row>
    <row r="817" spans="1:11" x14ac:dyDescent="0.35">
      <c r="A817">
        <v>814</v>
      </c>
      <c r="B817" t="str">
        <f t="shared" si="12"/>
        <v>10-66</v>
      </c>
      <c r="C817">
        <v>-65.773718006693002</v>
      </c>
      <c r="D817">
        <v>10.388441711133</v>
      </c>
      <c r="E817">
        <f>ASIN(SQRT((SIN(RADIANS(PARAMETERS!$D$8-D817)/2)*SIN(RADIANS(PARAMETERS!$D$8-D817)/2))+(COS(RADIANS(D817))*COS(RADIANS(PARAMETERS!$D$8))*SIN(RADIANS(PARAMETERS!$D$9-C817)/2)*SIN(RADIANS(PARAMETERS!$D$9-C817)/2))))*2*3958.756</f>
        <v>490.40196252249376</v>
      </c>
      <c r="F817">
        <v>75.096199035645</v>
      </c>
      <c r="G817">
        <v>99.749656677245994</v>
      </c>
      <c r="H817">
        <v>136.18948364258</v>
      </c>
      <c r="I817">
        <v>165.75907897949</v>
      </c>
      <c r="J817">
        <v>199.05641174316</v>
      </c>
      <c r="K817" s="6">
        <f>IFERROR(EXP(TREND(LN($F$1:$J$1),LN(F817:J817),LN(Calculations!$B$3))),0)</f>
        <v>2.6559575121234366E-3</v>
      </c>
    </row>
    <row r="818" spans="1:11" x14ac:dyDescent="0.35">
      <c r="A818">
        <v>815</v>
      </c>
      <c r="B818" t="str">
        <f t="shared" si="12"/>
        <v>10-66</v>
      </c>
      <c r="C818">
        <v>-66.045039341594006</v>
      </c>
      <c r="D818">
        <v>10.388441711133</v>
      </c>
      <c r="E818">
        <f>ASIN(SQRT((SIN(RADIANS(PARAMETERS!$D$8-D818)/2)*SIN(RADIANS(PARAMETERS!$D$8-D818)/2))+(COS(RADIANS(D818))*COS(RADIANS(PARAMETERS!$D$8))*SIN(RADIANS(PARAMETERS!$D$9-C818)/2)*SIN(RADIANS(PARAMETERS!$D$9-C818)/2))))*2*3958.756</f>
        <v>503.44124815438039</v>
      </c>
      <c r="F818">
        <v>74.475929260254006</v>
      </c>
      <c r="G818">
        <v>99.194816589355</v>
      </c>
      <c r="H818">
        <v>135.68623352051</v>
      </c>
      <c r="I818">
        <v>165.18814086914</v>
      </c>
      <c r="J818">
        <v>198.35397338867</v>
      </c>
      <c r="K818" s="6">
        <f>IFERROR(EXP(TREND(LN($F$1:$J$1),LN(F818:J818),LN(Calculations!$B$3))),0)</f>
        <v>2.6231284958952582E-3</v>
      </c>
    </row>
    <row r="819" spans="1:11" x14ac:dyDescent="0.35">
      <c r="A819">
        <v>816</v>
      </c>
      <c r="B819" t="str">
        <f t="shared" si="12"/>
        <v>10-66.5</v>
      </c>
      <c r="C819">
        <v>-66.316360676494995</v>
      </c>
      <c r="D819">
        <v>10.388441711133</v>
      </c>
      <c r="E819">
        <f>ASIN(SQRT((SIN(RADIANS(PARAMETERS!$D$8-D819)/2)*SIN(RADIANS(PARAMETERS!$D$8-D819)/2))+(COS(RADIANS(D819))*COS(RADIANS(PARAMETERS!$D$8))*SIN(RADIANS(PARAMETERS!$D$9-C819)/2)*SIN(RADIANS(PARAMETERS!$D$9-C819)/2))))*2*3958.756</f>
        <v>516.79710442787098</v>
      </c>
      <c r="F819">
        <v>73.865425109862997</v>
      </c>
      <c r="G819">
        <v>98.636878967285</v>
      </c>
      <c r="H819">
        <v>135.19345092773</v>
      </c>
      <c r="I819">
        <v>164.65672302246</v>
      </c>
      <c r="J819">
        <v>197.72268676758</v>
      </c>
      <c r="K819" s="6">
        <f>IFERROR(EXP(TREND(LN($F$1:$J$1),LN(F819:J819),LN(Calculations!$B$3))),0)</f>
        <v>2.5924597768787363E-3</v>
      </c>
    </row>
    <row r="820" spans="1:11" x14ac:dyDescent="0.35">
      <c r="A820">
        <v>817</v>
      </c>
      <c r="B820" t="str">
        <f t="shared" si="12"/>
        <v>10-66.5</v>
      </c>
      <c r="C820">
        <v>-66.587682011395998</v>
      </c>
      <c r="D820">
        <v>10.388441711133</v>
      </c>
      <c r="E820">
        <f>ASIN(SQRT((SIN(RADIANS(PARAMETERS!$D$8-D820)/2)*SIN(RADIANS(PARAMETERS!$D$8-D820)/2))+(COS(RADIANS(D820))*COS(RADIANS(PARAMETERS!$D$8))*SIN(RADIANS(PARAMETERS!$D$9-C820)/2)*SIN(RADIANS(PARAMETERS!$D$9-C820)/2))))*2*3958.756</f>
        <v>530.44560500837053</v>
      </c>
      <c r="F820">
        <v>73.155426025390994</v>
      </c>
      <c r="G820">
        <v>97.916709899902003</v>
      </c>
      <c r="H820">
        <v>134.48593139648</v>
      </c>
      <c r="I820">
        <v>163.91696166992</v>
      </c>
      <c r="J820">
        <v>196.86877441406</v>
      </c>
      <c r="K820" s="6">
        <f>IFERROR(EXP(TREND(LN($F$1:$J$1),LN(F820:J820),LN(Calculations!$B$3))),0)</f>
        <v>2.5518844518560178E-3</v>
      </c>
    </row>
    <row r="821" spans="1:11" x14ac:dyDescent="0.35">
      <c r="A821">
        <v>818</v>
      </c>
      <c r="B821" t="str">
        <f t="shared" si="12"/>
        <v>10-67</v>
      </c>
      <c r="C821">
        <v>-66.859003346296006</v>
      </c>
      <c r="D821">
        <v>10.388441711133</v>
      </c>
      <c r="E821">
        <f>ASIN(SQRT((SIN(RADIANS(PARAMETERS!$D$8-D821)/2)*SIN(RADIANS(PARAMETERS!$D$8-D821)/2))+(COS(RADIANS(D821))*COS(RADIANS(PARAMETERS!$D$8))*SIN(RADIANS(PARAMETERS!$D$9-C821)/2)*SIN(RADIANS(PARAMETERS!$D$9-C821)/2))))*2*3958.756</f>
        <v>544.36472368024488</v>
      </c>
      <c r="F821">
        <v>72.321670532227003</v>
      </c>
      <c r="G821">
        <v>97.008125305175994</v>
      </c>
      <c r="H821">
        <v>133.49833679199</v>
      </c>
      <c r="I821">
        <v>162.90859985352</v>
      </c>
      <c r="J821">
        <v>195.7269744873</v>
      </c>
      <c r="K821" s="6">
        <f>IFERROR(EXP(TREND(LN($F$1:$J$1),LN(F821:J821),LN(Calculations!$B$3))),0)</f>
        <v>2.4991354297392411E-3</v>
      </c>
    </row>
    <row r="822" spans="1:11" x14ac:dyDescent="0.35">
      <c r="A822">
        <v>819</v>
      </c>
      <c r="B822" t="str">
        <f t="shared" si="12"/>
        <v>10-67</v>
      </c>
      <c r="C822">
        <v>-67.130324681196996</v>
      </c>
      <c r="D822">
        <v>10.388441711133</v>
      </c>
      <c r="E822">
        <f>ASIN(SQRT((SIN(RADIANS(PARAMETERS!$D$8-D822)/2)*SIN(RADIANS(PARAMETERS!$D$8-D822)/2))+(COS(RADIANS(D822))*COS(RADIANS(PARAMETERS!$D$8))*SIN(RADIANS(PARAMETERS!$D$9-C822)/2)*SIN(RADIANS(PARAMETERS!$D$9-C822)/2))))*2*3958.756</f>
        <v>558.53421362493111</v>
      </c>
      <c r="F822">
        <v>71.36865234375</v>
      </c>
      <c r="G822">
        <v>95.919975280762003</v>
      </c>
      <c r="H822">
        <v>132.23001098633</v>
      </c>
      <c r="I822">
        <v>161.63500976563</v>
      </c>
      <c r="J822">
        <v>194.29689025879</v>
      </c>
      <c r="K822" s="6">
        <f>IFERROR(EXP(TREND(LN($F$1:$J$1),LN(F822:J822),LN(Calculations!$B$3))),0)</f>
        <v>2.4351148213905319E-3</v>
      </c>
    </row>
    <row r="823" spans="1:11" x14ac:dyDescent="0.35">
      <c r="A823">
        <v>820</v>
      </c>
      <c r="B823" t="str">
        <f t="shared" si="12"/>
        <v>10-67.5</v>
      </c>
      <c r="C823">
        <v>-67.401646016097999</v>
      </c>
      <c r="D823">
        <v>10.388441711133</v>
      </c>
      <c r="E823">
        <f>ASIN(SQRT((SIN(RADIANS(PARAMETERS!$D$8-D823)/2)*SIN(RADIANS(PARAMETERS!$D$8-D823)/2))+(COS(RADIANS(D823))*COS(RADIANS(PARAMETERS!$D$8))*SIN(RADIANS(PARAMETERS!$D$9-C823)/2)*SIN(RADIANS(PARAMETERS!$D$9-C823)/2))))*2*3958.756</f>
        <v>572.93548364284607</v>
      </c>
      <c r="F823">
        <v>70.369720458984006</v>
      </c>
      <c r="G823">
        <v>94.756042480469006</v>
      </c>
      <c r="H823">
        <v>130.8352355957</v>
      </c>
      <c r="I823">
        <v>160.2131652832</v>
      </c>
      <c r="J823">
        <v>192.7421875</v>
      </c>
      <c r="K823" s="6">
        <f>IFERROR(EXP(TREND(LN($F$1:$J$1),LN(F823:J823),LN(Calculations!$B$3))),0)</f>
        <v>2.3671730166142848E-3</v>
      </c>
    </row>
    <row r="824" spans="1:11" x14ac:dyDescent="0.35">
      <c r="A824">
        <v>821</v>
      </c>
      <c r="B824" t="str">
        <f t="shared" si="12"/>
        <v>10-67.5</v>
      </c>
      <c r="C824">
        <v>-67.672967350999002</v>
      </c>
      <c r="D824">
        <v>10.388441711133</v>
      </c>
      <c r="E824">
        <f>ASIN(SQRT((SIN(RADIANS(PARAMETERS!$D$8-D824)/2)*SIN(RADIANS(PARAMETERS!$D$8-D824)/2))+(COS(RADIANS(D824))*COS(RADIANS(PARAMETERS!$D$8))*SIN(RADIANS(PARAMETERS!$D$9-C824)/2)*SIN(RADIANS(PARAMETERS!$D$9-C824)/2))))*2*3958.756</f>
        <v>587.55147505937794</v>
      </c>
      <c r="F824">
        <v>69.416511535645</v>
      </c>
      <c r="G824">
        <v>93.65966796875</v>
      </c>
      <c r="H824">
        <v>129.54667663574</v>
      </c>
      <c r="I824">
        <v>158.86219787598</v>
      </c>
      <c r="J824">
        <v>191.33024597168</v>
      </c>
      <c r="K824" s="6">
        <f>IFERROR(EXP(TREND(LN($F$1:$J$1),LN(F824:J824),LN(Calculations!$B$3))),0)</f>
        <v>2.3058471297072486E-3</v>
      </c>
    </row>
    <row r="825" spans="1:11" x14ac:dyDescent="0.35">
      <c r="A825">
        <v>822</v>
      </c>
      <c r="B825" t="str">
        <f t="shared" si="12"/>
        <v>10-68</v>
      </c>
      <c r="C825">
        <v>-67.944288685900005</v>
      </c>
      <c r="D825">
        <v>10.388441711133</v>
      </c>
      <c r="E825">
        <f>ASIN(SQRT((SIN(RADIANS(PARAMETERS!$D$8-D825)/2)*SIN(RADIANS(PARAMETERS!$D$8-D825)/2))+(COS(RADIANS(D825))*COS(RADIANS(PARAMETERS!$D$8))*SIN(RADIANS(PARAMETERS!$D$9-C825)/2)*SIN(RADIANS(PARAMETERS!$D$9-C825)/2))))*2*3958.756</f>
        <v>602.36654196757684</v>
      </c>
      <c r="F825">
        <v>68.545486450195</v>
      </c>
      <c r="G825">
        <v>92.694511413574006</v>
      </c>
      <c r="H825">
        <v>128.47077941895</v>
      </c>
      <c r="I825">
        <v>157.72105407715</v>
      </c>
      <c r="J825">
        <v>190.16719055176</v>
      </c>
      <c r="K825" s="6">
        <f>IFERROR(EXP(TREND(LN($F$1:$J$1),LN(F825:J825),LN(Calculations!$B$3))),0)</f>
        <v>2.2555983022663419E-3</v>
      </c>
    </row>
    <row r="826" spans="1:11" x14ac:dyDescent="0.35">
      <c r="A826">
        <v>823</v>
      </c>
      <c r="B826" t="str">
        <f t="shared" si="12"/>
        <v>10-68</v>
      </c>
      <c r="C826">
        <v>-68.215610020800995</v>
      </c>
      <c r="D826">
        <v>10.388441711133</v>
      </c>
      <c r="E826">
        <f>ASIN(SQRT((SIN(RADIANS(PARAMETERS!$D$8-D826)/2)*SIN(RADIANS(PARAMETERS!$D$8-D826)/2))+(COS(RADIANS(D826))*COS(RADIANS(PARAMETERS!$D$8))*SIN(RADIANS(PARAMETERS!$D$9-C826)/2)*SIN(RADIANS(PARAMETERS!$D$9-C826)/2))))*2*3958.756</f>
        <v>617.36633660586847</v>
      </c>
      <c r="F826">
        <v>67.876693725585994</v>
      </c>
      <c r="G826">
        <v>91.984664916992003</v>
      </c>
      <c r="H826">
        <v>127.82527923584</v>
      </c>
      <c r="I826">
        <v>157.08305358887</v>
      </c>
      <c r="J826">
        <v>189.44152832031</v>
      </c>
      <c r="K826" s="6">
        <f>IFERROR(EXP(TREND(LN($F$1:$J$1),LN(F826:J826),LN(Calculations!$B$3))),0)</f>
        <v>2.2252803721776356E-3</v>
      </c>
    </row>
    <row r="827" spans="1:11" x14ac:dyDescent="0.35">
      <c r="A827">
        <v>824</v>
      </c>
      <c r="B827" t="str">
        <f t="shared" si="12"/>
        <v>10-68.5</v>
      </c>
      <c r="C827">
        <v>-68.486931355701998</v>
      </c>
      <c r="D827">
        <v>10.388441711133</v>
      </c>
      <c r="E827">
        <f>ASIN(SQRT((SIN(RADIANS(PARAMETERS!$D$8-D827)/2)*SIN(RADIANS(PARAMETERS!$D$8-D827)/2))+(COS(RADIANS(D827))*COS(RADIANS(PARAMETERS!$D$8))*SIN(RADIANS(PARAMETERS!$D$9-C827)/2)*SIN(RADIANS(PARAMETERS!$D$9-C827)/2))))*2*3958.756</f>
        <v>632.53770100963163</v>
      </c>
      <c r="F827">
        <v>67.275871276855</v>
      </c>
      <c r="G827">
        <v>91.341468811035</v>
      </c>
      <c r="H827">
        <v>127.28479003906</v>
      </c>
      <c r="I827">
        <v>156.5503692627</v>
      </c>
      <c r="J827">
        <v>188.79301452637</v>
      </c>
      <c r="K827" s="6">
        <f>IFERROR(EXP(TREND(LN($F$1:$J$1),LN(F827:J827),LN(Calculations!$B$3))),0)</f>
        <v>2.1995483616422161E-3</v>
      </c>
    </row>
    <row r="828" spans="1:11" x14ac:dyDescent="0.35">
      <c r="A828">
        <v>825</v>
      </c>
      <c r="B828" t="str">
        <f t="shared" si="12"/>
        <v>10-69</v>
      </c>
      <c r="C828">
        <v>-68.758252690603001</v>
      </c>
      <c r="D828">
        <v>10.388441711133</v>
      </c>
      <c r="E828">
        <f>ASIN(SQRT((SIN(RADIANS(PARAMETERS!$D$8-D828)/2)*SIN(RADIANS(PARAMETERS!$D$8-D828)/2))+(COS(RADIANS(D828))*COS(RADIANS(PARAMETERS!$D$8))*SIN(RADIANS(PARAMETERS!$D$9-C828)/2)*SIN(RADIANS(PARAMETERS!$D$9-C828)/2))))*2*3958.756</f>
        <v>647.86856557831891</v>
      </c>
      <c r="F828">
        <v>66.675170898437997</v>
      </c>
      <c r="G828">
        <v>90.671020507812997</v>
      </c>
      <c r="H828">
        <v>126.68041992188</v>
      </c>
      <c r="I828">
        <v>155.92427062988</v>
      </c>
      <c r="J828">
        <v>188.05870056152</v>
      </c>
      <c r="K828" s="6">
        <f>IFERROR(EXP(TREND(LN($F$1:$J$1),LN(F828:J828),LN(Calculations!$B$3))),0)</f>
        <v>2.1711999288902177E-3</v>
      </c>
    </row>
    <row r="829" spans="1:11" x14ac:dyDescent="0.35">
      <c r="A829">
        <v>826</v>
      </c>
      <c r="B829" t="str">
        <f t="shared" si="12"/>
        <v>10-69</v>
      </c>
      <c r="C829">
        <v>-69.029574025504004</v>
      </c>
      <c r="D829">
        <v>10.388441711133</v>
      </c>
      <c r="E829">
        <f>ASIN(SQRT((SIN(RADIANS(PARAMETERS!$D$8-D829)/2)*SIN(RADIANS(PARAMETERS!$D$8-D829)/2))+(COS(RADIANS(D829))*COS(RADIANS(PARAMETERS!$D$8))*SIN(RADIANS(PARAMETERS!$D$9-C829)/2)*SIN(RADIANS(PARAMETERS!$D$9-C829)/2))))*2*3958.756</f>
        <v>663.3478548331633</v>
      </c>
      <c r="F829">
        <v>66.017669677734006</v>
      </c>
      <c r="G829">
        <v>89.902153015137003</v>
      </c>
      <c r="H829">
        <v>125.95381164551</v>
      </c>
      <c r="I829">
        <v>155.25401306152</v>
      </c>
      <c r="J829">
        <v>187.25730895996</v>
      </c>
      <c r="K829" s="6">
        <f>IFERROR(EXP(TREND(LN($F$1:$J$1),LN(F829:J829),LN(Calculations!$B$3))),0)</f>
        <v>2.1399509442430438E-3</v>
      </c>
    </row>
    <row r="830" spans="1:11" x14ac:dyDescent="0.35">
      <c r="A830">
        <v>827</v>
      </c>
      <c r="B830" t="str">
        <f t="shared" si="12"/>
        <v>10-69.5</v>
      </c>
      <c r="C830">
        <v>-69.300895360404994</v>
      </c>
      <c r="D830">
        <v>10.388441711133</v>
      </c>
      <c r="E830">
        <f>ASIN(SQRT((SIN(RADIANS(PARAMETERS!$D$8-D830)/2)*SIN(RADIANS(PARAMETERS!$D$8-D830)/2))+(COS(RADIANS(D830))*COS(RADIANS(PARAMETERS!$D$8))*SIN(RADIANS(PARAMETERS!$D$9-C830)/2)*SIN(RADIANS(PARAMETERS!$D$9-C830)/2))))*2*3958.756</f>
        <v>678.96540037694956</v>
      </c>
      <c r="F830">
        <v>65.401763916015994</v>
      </c>
      <c r="G830">
        <v>89.195602416992003</v>
      </c>
      <c r="H830">
        <v>125.3671875</v>
      </c>
      <c r="I830">
        <v>154.82205200195</v>
      </c>
      <c r="J830">
        <v>186.69065856934</v>
      </c>
      <c r="K830" s="6">
        <f>IFERROR(EXP(TREND(LN($F$1:$J$1),LN(F830:J830),LN(Calculations!$B$3))),0)</f>
        <v>2.1169118525353457E-3</v>
      </c>
    </row>
    <row r="831" spans="1:11" x14ac:dyDescent="0.35">
      <c r="A831">
        <v>828</v>
      </c>
      <c r="B831" t="str">
        <f t="shared" si="12"/>
        <v>10-69.5</v>
      </c>
      <c r="C831">
        <v>-69.572216695305997</v>
      </c>
      <c r="D831">
        <v>10.388441711133</v>
      </c>
      <c r="E831">
        <f>ASIN(SQRT((SIN(RADIANS(PARAMETERS!$D$8-D831)/2)*SIN(RADIANS(PARAMETERS!$D$8-D831)/2))+(COS(RADIANS(D831))*COS(RADIANS(PARAMETERS!$D$8))*SIN(RADIANS(PARAMETERS!$D$9-C831)/2)*SIN(RADIANS(PARAMETERS!$D$9-C831)/2))))*2*3958.756</f>
        <v>694.71186088377419</v>
      </c>
      <c r="F831">
        <v>64.865730285645</v>
      </c>
      <c r="G831">
        <v>88.611251831055</v>
      </c>
      <c r="H831">
        <v>125.01640319824</v>
      </c>
      <c r="I831">
        <v>154.70045471191</v>
      </c>
      <c r="J831">
        <v>186.43951416016</v>
      </c>
      <c r="K831" s="6">
        <f>IFERROR(EXP(TREND(LN($F$1:$J$1),LN(F831:J831),LN(Calculations!$B$3))),0)</f>
        <v>2.1050636775668818E-3</v>
      </c>
    </row>
    <row r="832" spans="1:11" x14ac:dyDescent="0.35">
      <c r="A832">
        <v>829</v>
      </c>
      <c r="B832" t="str">
        <f t="shared" si="12"/>
        <v>10-70</v>
      </c>
      <c r="C832">
        <v>-69.843538030207</v>
      </c>
      <c r="D832">
        <v>10.388441711133</v>
      </c>
      <c r="E832">
        <f>ASIN(SQRT((SIN(RADIANS(PARAMETERS!$D$8-D832)/2)*SIN(RADIANS(PARAMETERS!$D$8-D832)/2))+(COS(RADIANS(D832))*COS(RADIANS(PARAMETERS!$D$8))*SIN(RADIANS(PARAMETERS!$D$9-C832)/2)*SIN(RADIANS(PARAMETERS!$D$9-C832)/2))))*2*3958.756</f>
        <v>710.5786488241522</v>
      </c>
      <c r="F832">
        <v>64.308036804199006</v>
      </c>
      <c r="G832">
        <v>87.981735229492003</v>
      </c>
      <c r="H832">
        <v>124.60859680176</v>
      </c>
      <c r="I832">
        <v>154.53575134277</v>
      </c>
      <c r="J832">
        <v>186.13661193848</v>
      </c>
      <c r="K832" s="6">
        <f>IFERROR(EXP(TREND(LN($F$1:$J$1),LN(F832:J832),LN(Calculations!$B$3))),0)</f>
        <v>2.0914028572374507E-3</v>
      </c>
    </row>
    <row r="833" spans="1:11" x14ac:dyDescent="0.35">
      <c r="A833">
        <v>830</v>
      </c>
      <c r="B833" t="str">
        <f t="shared" si="12"/>
        <v>10-70</v>
      </c>
      <c r="C833">
        <v>-70.114859365108003</v>
      </c>
      <c r="D833">
        <v>10.388441711133</v>
      </c>
      <c r="E833">
        <f>ASIN(SQRT((SIN(RADIANS(PARAMETERS!$D$8-D833)/2)*SIN(RADIANS(PARAMETERS!$D$8-D833)/2))+(COS(RADIANS(D833))*COS(RADIANS(PARAMETERS!$D$8))*SIN(RADIANS(PARAMETERS!$D$9-C833)/2)*SIN(RADIANS(PARAMETERS!$D$9-C833)/2))))*2*3958.756</f>
        <v>726.55786355410237</v>
      </c>
      <c r="F833">
        <v>63.834197998047003</v>
      </c>
      <c r="G833">
        <v>87.468940734862997</v>
      </c>
      <c r="H833">
        <v>124.33487701416</v>
      </c>
      <c r="I833">
        <v>154.56733703613</v>
      </c>
      <c r="J833">
        <v>186.06707763672</v>
      </c>
      <c r="K833" s="6">
        <f>IFERROR(EXP(TREND(LN($F$1:$J$1),LN(F833:J833),LN(Calculations!$B$3))),0)</f>
        <v>2.0850687772598028E-3</v>
      </c>
    </row>
    <row r="834" spans="1:11" x14ac:dyDescent="0.35">
      <c r="A834">
        <v>831</v>
      </c>
      <c r="B834" t="str">
        <f t="shared" si="12"/>
        <v>10-70.5</v>
      </c>
      <c r="C834">
        <v>-70.386180700009007</v>
      </c>
      <c r="D834">
        <v>10.388441711133</v>
      </c>
      <c r="E834">
        <f>ASIN(SQRT((SIN(RADIANS(PARAMETERS!$D$8-D834)/2)*SIN(RADIANS(PARAMETERS!$D$8-D834)/2))+(COS(RADIANS(D834))*COS(RADIANS(PARAMETERS!$D$8))*SIN(RADIANS(PARAMETERS!$D$9-C834)/2)*SIN(RADIANS(PARAMETERS!$D$9-C834)/2))))*2*3958.756</f>
        <v>742.64223035381622</v>
      </c>
      <c r="F834">
        <v>63.468837738037003</v>
      </c>
      <c r="G834">
        <v>87.110610961914006</v>
      </c>
      <c r="H834">
        <v>124.25788116455</v>
      </c>
      <c r="I834">
        <v>154.85470581055</v>
      </c>
      <c r="J834">
        <v>186.29203796387</v>
      </c>
      <c r="K834" s="6">
        <f>IFERROR(EXP(TREND(LN($F$1:$J$1),LN(F834:J834),LN(Calculations!$B$3))),0)</f>
        <v>2.0881442354384583E-3</v>
      </c>
    </row>
    <row r="835" spans="1:11" x14ac:dyDescent="0.35">
      <c r="A835">
        <v>832</v>
      </c>
      <c r="B835" t="str">
        <f t="shared" si="12"/>
        <v>10-70.5</v>
      </c>
      <c r="C835">
        <v>-70.657502034909996</v>
      </c>
      <c r="D835">
        <v>10.388441711133</v>
      </c>
      <c r="E835">
        <f>ASIN(SQRT((SIN(RADIANS(PARAMETERS!$D$8-D835)/2)*SIN(RADIANS(PARAMETERS!$D$8-D835)/2))+(COS(RADIANS(D835))*COS(RADIANS(PARAMETERS!$D$8))*SIN(RADIANS(PARAMETERS!$D$9-C835)/2)*SIN(RADIANS(PARAMETERS!$D$9-C835)/2))))*2*3958.756</f>
        <v>758.82504498297033</v>
      </c>
      <c r="F835">
        <v>63.225631713867003</v>
      </c>
      <c r="G835">
        <v>86.936164855957003</v>
      </c>
      <c r="H835">
        <v>124.40942382813</v>
      </c>
      <c r="I835">
        <v>155.27540588379</v>
      </c>
      <c r="J835">
        <v>186.73271179199</v>
      </c>
      <c r="K835" s="6">
        <f>IFERROR(EXP(TREND(LN($F$1:$J$1),LN(F835:J835),LN(Calculations!$B$3))),0)</f>
        <v>2.0987330062822327E-3</v>
      </c>
    </row>
    <row r="836" spans="1:11" x14ac:dyDescent="0.35">
      <c r="A836">
        <v>833</v>
      </c>
      <c r="B836" t="str">
        <f t="shared" si="12"/>
        <v>10-71</v>
      </c>
      <c r="C836">
        <v>-70.928823369810999</v>
      </c>
      <c r="D836">
        <v>10.388441711133</v>
      </c>
      <c r="E836">
        <f>ASIN(SQRT((SIN(RADIANS(PARAMETERS!$D$8-D836)/2)*SIN(RADIANS(PARAMETERS!$D$8-D836)/2))+(COS(RADIANS(D836))*COS(RADIANS(PARAMETERS!$D$8))*SIN(RADIANS(PARAMETERS!$D$9-C836)/2)*SIN(RADIANS(PARAMETERS!$D$9-C836)/2))))*2*3958.756</f>
        <v>775.10012331843609</v>
      </c>
      <c r="F836">
        <v>63.023494720458999</v>
      </c>
      <c r="G836">
        <v>86.840705871582003</v>
      </c>
      <c r="H836">
        <v>124.6177520752</v>
      </c>
      <c r="I836">
        <v>155.71188354492</v>
      </c>
      <c r="J836">
        <v>187.2045135498</v>
      </c>
      <c r="K836" s="6">
        <f>IFERROR(EXP(TREND(LN($F$1:$J$1),LN(F836:J836),LN(Calculations!$B$3))),0)</f>
        <v>2.1108846655403979E-3</v>
      </c>
    </row>
    <row r="837" spans="1:11" x14ac:dyDescent="0.35">
      <c r="A837">
        <v>834</v>
      </c>
      <c r="B837" t="str">
        <f t="shared" ref="B837:B900" si="13">MROUND(D837,1)&amp;MROUND(C837,-0.5)</f>
        <v>10-71</v>
      </c>
      <c r="C837">
        <v>-71.200144704712002</v>
      </c>
      <c r="D837">
        <v>10.388441711133</v>
      </c>
      <c r="E837">
        <f>ASIN(SQRT((SIN(RADIANS(PARAMETERS!$D$8-D837)/2)*SIN(RADIANS(PARAMETERS!$D$8-D837)/2))+(COS(RADIANS(D837))*COS(RADIANS(PARAMETERS!$D$8))*SIN(RADIANS(PARAMETERS!$D$9-C837)/2)*SIN(RADIANS(PARAMETERS!$D$9-C837)/2))))*2*3958.756</f>
        <v>791.46175565064073</v>
      </c>
      <c r="F837">
        <v>62.855545043945</v>
      </c>
      <c r="G837">
        <v>86.810585021972997</v>
      </c>
      <c r="H837">
        <v>124.86531066895</v>
      </c>
      <c r="I837">
        <v>156.16088867188</v>
      </c>
      <c r="J837">
        <v>187.69026184082</v>
      </c>
      <c r="K837" s="6">
        <f>IFERROR(EXP(TREND(LN($F$1:$J$1),LN(F837:J837),LN(Calculations!$B$3))),0)</f>
        <v>2.124105610408288E-3</v>
      </c>
    </row>
    <row r="838" spans="1:11" x14ac:dyDescent="0.35">
      <c r="A838">
        <v>835</v>
      </c>
      <c r="B838" t="str">
        <f t="shared" si="13"/>
        <v>10-71.5</v>
      </c>
      <c r="C838">
        <v>-71.471466039613006</v>
      </c>
      <c r="D838">
        <v>10.388441711133</v>
      </c>
      <c r="E838">
        <f>ASIN(SQRT((SIN(RADIANS(PARAMETERS!$D$8-D838)/2)*SIN(RADIANS(PARAMETERS!$D$8-D838)/2))+(COS(RADIANS(D838))*COS(RADIANS(PARAMETERS!$D$8))*SIN(RADIANS(PARAMETERS!$D$9-C838)/2)*SIN(RADIANS(PARAMETERS!$D$9-C838)/2))))*2*3958.756</f>
        <v>807.90466523318401</v>
      </c>
      <c r="F838">
        <v>62.750324249267997</v>
      </c>
      <c r="G838">
        <v>86.889854431152003</v>
      </c>
      <c r="H838">
        <v>125.24729919434</v>
      </c>
      <c r="I838">
        <v>156.74401855469</v>
      </c>
      <c r="J838">
        <v>188.39045715332</v>
      </c>
      <c r="K838" s="6">
        <f>IFERROR(EXP(TREND(LN($F$1:$J$1),LN(F838:J838),LN(Calculations!$B$3))),0)</f>
        <v>2.1432948502327067E-3</v>
      </c>
    </row>
    <row r="839" spans="1:11" x14ac:dyDescent="0.35">
      <c r="A839">
        <v>836</v>
      </c>
      <c r="B839" t="str">
        <f t="shared" si="13"/>
        <v>10-71.5</v>
      </c>
      <c r="C839">
        <v>-71.742787374513995</v>
      </c>
      <c r="D839">
        <v>10.388441711133</v>
      </c>
      <c r="E839">
        <f>ASIN(SQRT((SIN(RADIANS(PARAMETERS!$D$8-D839)/2)*SIN(RADIANS(PARAMETERS!$D$8-D839)/2))+(COS(RADIANS(D839))*COS(RADIANS(PARAMETERS!$D$8))*SIN(RADIANS(PARAMETERS!$D$9-C839)/2)*SIN(RADIANS(PARAMETERS!$D$9-C839)/2))))*2*3958.756</f>
        <v>824.42397070337165</v>
      </c>
      <c r="F839">
        <v>62.587608337402003</v>
      </c>
      <c r="G839">
        <v>86.94889831543</v>
      </c>
      <c r="H839">
        <v>125.51434326172</v>
      </c>
      <c r="I839">
        <v>157.2029876709</v>
      </c>
      <c r="J839">
        <v>189.1123046875</v>
      </c>
      <c r="K839" s="6">
        <f>IFERROR(EXP(TREND(LN($F$1:$J$1),LN(F839:J839),LN(Calculations!$B$3))),0)</f>
        <v>2.1598388360175138E-3</v>
      </c>
    </row>
    <row r="840" spans="1:11" x14ac:dyDescent="0.35">
      <c r="A840">
        <v>837</v>
      </c>
      <c r="B840" t="str">
        <f t="shared" si="13"/>
        <v>10-72</v>
      </c>
      <c r="C840">
        <v>-72.014108709414998</v>
      </c>
      <c r="D840">
        <v>10.388441711133</v>
      </c>
      <c r="E840">
        <f>ASIN(SQRT((SIN(RADIANS(PARAMETERS!$D$8-D840)/2)*SIN(RADIANS(PARAMETERS!$D$8-D840)/2))+(COS(RADIANS(D840))*COS(RADIANS(PARAMETERS!$D$8))*SIN(RADIANS(PARAMETERS!$D$9-C840)/2)*SIN(RADIANS(PARAMETERS!$D$9-C840)/2))))*2*3958.756</f>
        <v>841.01515201708048</v>
      </c>
      <c r="F840">
        <v>62.359386444092003</v>
      </c>
      <c r="G840">
        <v>86.959541320800994</v>
      </c>
      <c r="H840">
        <v>125.65589904785</v>
      </c>
      <c r="I840">
        <v>157.51412963867</v>
      </c>
      <c r="J840">
        <v>189.7837677002</v>
      </c>
      <c r="K840" s="6">
        <f>IFERROR(EXP(TREND(LN($F$1:$J$1),LN(F840:J840),LN(Calculations!$B$3))),0)</f>
        <v>2.1723742504148576E-3</v>
      </c>
    </row>
    <row r="841" spans="1:11" x14ac:dyDescent="0.35">
      <c r="A841">
        <v>838</v>
      </c>
      <c r="B841" t="str">
        <f t="shared" si="13"/>
        <v>10-72.5</v>
      </c>
      <c r="C841">
        <v>-72.285430044316001</v>
      </c>
      <c r="D841">
        <v>10.388441711133</v>
      </c>
      <c r="E841">
        <f>ASIN(SQRT((SIN(RADIANS(PARAMETERS!$D$8-D841)/2)*SIN(RADIANS(PARAMETERS!$D$8-D841)/2))+(COS(RADIANS(D841))*COS(RADIANS(PARAMETERS!$D$8))*SIN(RADIANS(PARAMETERS!$D$9-C841)/2)*SIN(RADIANS(PARAMETERS!$D$9-C841)/2))))*2*3958.756</f>
        <v>857.67401956814024</v>
      </c>
      <c r="F841">
        <v>62.08137512207</v>
      </c>
      <c r="G841">
        <v>86.871131896972997</v>
      </c>
      <c r="H841">
        <v>125.66987609863</v>
      </c>
      <c r="I841">
        <v>157.67651367188</v>
      </c>
      <c r="J841">
        <v>190.28106689453</v>
      </c>
      <c r="K841" s="6">
        <f>IFERROR(EXP(TREND(LN($F$1:$J$1),LN(F841:J841),LN(Calculations!$B$3))),0)</f>
        <v>2.1791803812975662E-3</v>
      </c>
    </row>
    <row r="842" spans="1:11" x14ac:dyDescent="0.35">
      <c r="A842">
        <v>839</v>
      </c>
      <c r="B842" t="str">
        <f t="shared" si="13"/>
        <v>10-72.5</v>
      </c>
      <c r="C842">
        <v>-72.556751379217005</v>
      </c>
      <c r="D842">
        <v>10.388441711133</v>
      </c>
      <c r="E842">
        <f>ASIN(SQRT((SIN(RADIANS(PARAMETERS!$D$8-D842)/2)*SIN(RADIANS(PARAMETERS!$D$8-D842)/2))+(COS(RADIANS(D842))*COS(RADIANS(PARAMETERS!$D$8))*SIN(RADIANS(PARAMETERS!$D$9-C842)/2)*SIN(RADIANS(PARAMETERS!$D$9-C842)/2))))*2*3958.756</f>
        <v>874.39668618924713</v>
      </c>
      <c r="F842">
        <v>61.812549591063998</v>
      </c>
      <c r="G842">
        <v>86.746170043945</v>
      </c>
      <c r="H842">
        <v>125.5950088501</v>
      </c>
      <c r="I842">
        <v>157.68434143066</v>
      </c>
      <c r="J842">
        <v>190.53950500488</v>
      </c>
      <c r="K842" s="6">
        <f>IFERROR(EXP(TREND(LN($F$1:$J$1),LN(F842:J842),LN(Calculations!$B$3))),0)</f>
        <v>2.180442216947976E-3</v>
      </c>
    </row>
    <row r="843" spans="1:11" x14ac:dyDescent="0.35">
      <c r="A843">
        <v>840</v>
      </c>
      <c r="B843" t="str">
        <f t="shared" si="13"/>
        <v>10-73</v>
      </c>
      <c r="C843">
        <v>-72.828072714117994</v>
      </c>
      <c r="D843">
        <v>10.388441711133</v>
      </c>
      <c r="E843">
        <f>ASIN(SQRT((SIN(RADIANS(PARAMETERS!$D$8-D843)/2)*SIN(RADIANS(PARAMETERS!$D$8-D843)/2))+(COS(RADIANS(D843))*COS(RADIANS(PARAMETERS!$D$8))*SIN(RADIANS(PARAMETERS!$D$9-C843)/2)*SIN(RADIANS(PARAMETERS!$D$9-C843)/2))))*2*3958.756</f>
        <v>891.17954175744694</v>
      </c>
      <c r="F843">
        <v>61.549491882323998</v>
      </c>
      <c r="G843">
        <v>86.574325561522997</v>
      </c>
      <c r="H843">
        <v>125.4066696167</v>
      </c>
      <c r="I843">
        <v>157.48915100098</v>
      </c>
      <c r="J843">
        <v>190.54141235352</v>
      </c>
      <c r="K843" s="6">
        <f>IFERROR(EXP(TREND(LN($F$1:$J$1),LN(F843:J843),LN(Calculations!$B$3))),0)</f>
        <v>2.1751657372528826E-3</v>
      </c>
    </row>
    <row r="844" spans="1:11" x14ac:dyDescent="0.35">
      <c r="A844">
        <v>841</v>
      </c>
      <c r="B844" t="str">
        <f t="shared" si="13"/>
        <v>10-73</v>
      </c>
      <c r="C844">
        <v>-73.099394049018997</v>
      </c>
      <c r="D844">
        <v>10.388441711133</v>
      </c>
      <c r="E844">
        <f>ASIN(SQRT((SIN(RADIANS(PARAMETERS!$D$8-D844)/2)*SIN(RADIANS(PARAMETERS!$D$8-D844)/2))+(COS(RADIANS(D844))*COS(RADIANS(PARAMETERS!$D$8))*SIN(RADIANS(PARAMETERS!$D$9-C844)/2)*SIN(RADIANS(PARAMETERS!$D$9-C844)/2))))*2*3958.756</f>
        <v>908.01923015211707</v>
      </c>
      <c r="F844">
        <v>61.248626708983998</v>
      </c>
      <c r="G844">
        <v>86.2998046875</v>
      </c>
      <c r="H844">
        <v>124.98348236084</v>
      </c>
      <c r="I844">
        <v>156.97193908691</v>
      </c>
      <c r="J844">
        <v>190.23089599609</v>
      </c>
      <c r="K844" s="6">
        <f>IFERROR(EXP(TREND(LN($F$1:$J$1),LN(F844:J844),LN(Calculations!$B$3))),0)</f>
        <v>2.1598191731367839E-3</v>
      </c>
    </row>
    <row r="845" spans="1:11" x14ac:dyDescent="0.35">
      <c r="A845">
        <v>842</v>
      </c>
      <c r="B845" t="str">
        <f t="shared" si="13"/>
        <v>10-73.5</v>
      </c>
      <c r="C845">
        <v>-73.37071538392</v>
      </c>
      <c r="D845">
        <v>10.388441711133</v>
      </c>
      <c r="E845">
        <f>ASIN(SQRT((SIN(RADIANS(PARAMETERS!$D$8-D845)/2)*SIN(RADIANS(PARAMETERS!$D$8-D845)/2))+(COS(RADIANS(D845))*COS(RADIANS(PARAMETERS!$D$8))*SIN(RADIANS(PARAMETERS!$D$9-C845)/2)*SIN(RADIANS(PARAMETERS!$D$9-C845)/2))))*2*3958.756</f>
        <v>924.91262833671885</v>
      </c>
      <c r="F845">
        <v>61.020927429198998</v>
      </c>
      <c r="G845">
        <v>86.09538269043</v>
      </c>
      <c r="H845">
        <v>124.61818695068</v>
      </c>
      <c r="I845">
        <v>156.48262023926</v>
      </c>
      <c r="J845">
        <v>189.96728515625</v>
      </c>
      <c r="K845" s="6">
        <f>IFERROR(EXP(TREND(LN($F$1:$J$1),LN(F845:J845),LN(Calculations!$B$3))),0)</f>
        <v>2.1464516589748792E-3</v>
      </c>
    </row>
    <row r="846" spans="1:11" x14ac:dyDescent="0.35">
      <c r="A846">
        <v>843</v>
      </c>
      <c r="B846" t="str">
        <f t="shared" si="13"/>
        <v>10-73.5</v>
      </c>
      <c r="C846">
        <v>-73.642036718821004</v>
      </c>
      <c r="D846">
        <v>10.388441711133</v>
      </c>
      <c r="E846">
        <f>ASIN(SQRT((SIN(RADIANS(PARAMETERS!$D$8-D846)/2)*SIN(RADIANS(PARAMETERS!$D$8-D846)/2))+(COS(RADIANS(D846))*COS(RADIANS(PARAMETERS!$D$8))*SIN(RADIANS(PARAMETERS!$D$9-C846)/2)*SIN(RADIANS(PARAMETERS!$D$9-C846)/2))))*2*3958.756</f>
        <v>941.85682735735145</v>
      </c>
      <c r="F846">
        <v>60.905155181885</v>
      </c>
      <c r="G846">
        <v>86.007049560547003</v>
      </c>
      <c r="H846">
        <v>124.41065979004</v>
      </c>
      <c r="I846">
        <v>156.11158752441</v>
      </c>
      <c r="J846">
        <v>189.83778381348</v>
      </c>
      <c r="K846" s="6">
        <f>IFERROR(EXP(TREND(LN($F$1:$J$1),LN(F846:J846),LN(Calculations!$B$3))),0)</f>
        <v>2.1382713212689313E-3</v>
      </c>
    </row>
    <row r="847" spans="1:11" x14ac:dyDescent="0.35">
      <c r="A847">
        <v>844</v>
      </c>
      <c r="B847" t="str">
        <f t="shared" si="13"/>
        <v>10-74</v>
      </c>
      <c r="C847">
        <v>-73.913358053722007</v>
      </c>
      <c r="D847">
        <v>10.388441711133</v>
      </c>
      <c r="E847">
        <f>ASIN(SQRT((SIN(RADIANS(PARAMETERS!$D$8-D847)/2)*SIN(RADIANS(PARAMETERS!$D$8-D847)/2))+(COS(RADIANS(D847))*COS(RADIANS(PARAMETERS!$D$8))*SIN(RADIANS(PARAMETERS!$D$9-C847)/2)*SIN(RADIANS(PARAMETERS!$D$9-C847)/2))))*2*3958.756</f>
        <v>958.84911507115328</v>
      </c>
      <c r="F847">
        <v>60.996551513672003</v>
      </c>
      <c r="G847">
        <v>86.154563903809006</v>
      </c>
      <c r="H847">
        <v>124.57708740234</v>
      </c>
      <c r="I847">
        <v>156.13139343262</v>
      </c>
      <c r="J847">
        <v>190.07092285156</v>
      </c>
      <c r="K847" s="6">
        <f>IFERROR(EXP(TREND(LN($F$1:$J$1),LN(F847:J847),LN(Calculations!$B$3))),0)</f>
        <v>2.1436974107422722E-3</v>
      </c>
    </row>
    <row r="848" spans="1:11" x14ac:dyDescent="0.35">
      <c r="A848">
        <v>845</v>
      </c>
      <c r="B848" t="str">
        <f t="shared" si="13"/>
        <v>10-74</v>
      </c>
      <c r="C848">
        <v>-74.184679388622996</v>
      </c>
      <c r="D848">
        <v>10.388441711133</v>
      </c>
      <c r="E848">
        <f>ASIN(SQRT((SIN(RADIANS(PARAMETERS!$D$8-D848)/2)*SIN(RADIANS(PARAMETERS!$D$8-D848)/2))+(COS(RADIANS(D848))*COS(RADIANS(PARAMETERS!$D$8))*SIN(RADIANS(PARAMETERS!$D$9-C848)/2)*SIN(RADIANS(PARAMETERS!$D$9-C848)/2))))*2*3958.756</f>
        <v>975.88696043596872</v>
      </c>
      <c r="F848">
        <v>61.295169830322003</v>
      </c>
      <c r="G848">
        <v>86.521156311035</v>
      </c>
      <c r="H848">
        <v>125.11048126221</v>
      </c>
      <c r="I848">
        <v>156.65544128418</v>
      </c>
      <c r="J848">
        <v>190.7470703125</v>
      </c>
      <c r="K848" s="6">
        <f>IFERROR(EXP(TREND(LN($F$1:$J$1),LN(F848:J848),LN(Calculations!$B$3))),0)</f>
        <v>2.1647061930964808E-3</v>
      </c>
    </row>
    <row r="849" spans="1:11" x14ac:dyDescent="0.35">
      <c r="A849">
        <v>846</v>
      </c>
      <c r="B849" t="str">
        <f t="shared" si="13"/>
        <v>10-74.5</v>
      </c>
      <c r="C849">
        <v>-74.456000723523999</v>
      </c>
      <c r="D849">
        <v>10.388441711133</v>
      </c>
      <c r="E849">
        <f>ASIN(SQRT((SIN(RADIANS(PARAMETERS!$D$8-D849)/2)*SIN(RADIANS(PARAMETERS!$D$8-D849)/2))+(COS(RADIANS(D849))*COS(RADIANS(PARAMETERS!$D$8))*SIN(RADIANS(PARAMETERS!$D$9-C849)/2)*SIN(RADIANS(PARAMETERS!$D$9-C849)/2))))*2*3958.756</f>
        <v>992.96799920942681</v>
      </c>
      <c r="F849">
        <v>61.781379699707003</v>
      </c>
      <c r="G849">
        <v>87.073135375977003</v>
      </c>
      <c r="H849">
        <v>125.95275878906</v>
      </c>
      <c r="I849">
        <v>157.57089233398</v>
      </c>
      <c r="J849">
        <v>191.78591918945</v>
      </c>
      <c r="K849" s="6">
        <f>IFERROR(EXP(TREND(LN($F$1:$J$1),LN(F849:J849),LN(Calculations!$B$3))),0)</f>
        <v>2.1986885986195466E-3</v>
      </c>
    </row>
    <row r="850" spans="1:11" x14ac:dyDescent="0.35">
      <c r="A850">
        <v>847</v>
      </c>
      <c r="B850" t="str">
        <f t="shared" si="13"/>
        <v>10-74.5</v>
      </c>
      <c r="C850">
        <v>-74.727322058425003</v>
      </c>
      <c r="D850">
        <v>10.388441711133</v>
      </c>
      <c r="E850">
        <f>ASIN(SQRT((SIN(RADIANS(PARAMETERS!$D$8-D850)/2)*SIN(RADIANS(PARAMETERS!$D$8-D850)/2))+(COS(RADIANS(D850))*COS(RADIANS(PARAMETERS!$D$8))*SIN(RADIANS(PARAMETERS!$D$9-C850)/2)*SIN(RADIANS(PARAMETERS!$D$9-C850)/2))))*2*3958.756</f>
        <v>1010.0900209207467</v>
      </c>
      <c r="F850">
        <v>62.370334625243999</v>
      </c>
      <c r="G850">
        <v>87.702621459960994</v>
      </c>
      <c r="H850">
        <v>126.91260528564</v>
      </c>
      <c r="I850">
        <v>158.68562316895</v>
      </c>
      <c r="J850">
        <v>192.99429321289</v>
      </c>
      <c r="K850" s="6">
        <f>IFERROR(EXP(TREND(LN($F$1:$J$1),LN(F850:J850),LN(Calculations!$B$3))),0)</f>
        <v>2.2390089843554195E-3</v>
      </c>
    </row>
    <row r="851" spans="1:11" x14ac:dyDescent="0.35">
      <c r="A851">
        <v>848</v>
      </c>
      <c r="B851" t="str">
        <f t="shared" si="13"/>
        <v>10-75</v>
      </c>
      <c r="C851">
        <v>-74.998643393324997</v>
      </c>
      <c r="D851">
        <v>10.388441711133</v>
      </c>
      <c r="E851">
        <f>ASIN(SQRT((SIN(RADIANS(PARAMETERS!$D$8-D851)/2)*SIN(RADIANS(PARAMETERS!$D$8-D851)/2))+(COS(RADIANS(D851))*COS(RADIANS(PARAMETERS!$D$8))*SIN(RADIANS(PARAMETERS!$D$9-C851)/2)*SIN(RADIANS(PARAMETERS!$D$9-C851)/2))))*2*3958.756</f>
        <v>1027.2509569922831</v>
      </c>
      <c r="F851">
        <v>63.047836303711001</v>
      </c>
      <c r="G851">
        <v>88.371154785155994</v>
      </c>
      <c r="H851">
        <v>127.90087890625</v>
      </c>
      <c r="I851">
        <v>159.88114929199</v>
      </c>
      <c r="J851">
        <v>194.18511962891</v>
      </c>
      <c r="K851" s="6">
        <f>IFERROR(EXP(TREND(LN($F$1:$J$1),LN(F851:J851),LN(Calculations!$B$3))),0)</f>
        <v>2.2813625016043252E-3</v>
      </c>
    </row>
    <row r="852" spans="1:11" x14ac:dyDescent="0.35">
      <c r="A852">
        <v>849</v>
      </c>
      <c r="B852" t="str">
        <f t="shared" si="13"/>
        <v>10-75.5</v>
      </c>
      <c r="C852">
        <v>-75.269964728226</v>
      </c>
      <c r="D852">
        <v>10.388441711133</v>
      </c>
      <c r="E852">
        <f>ASIN(SQRT((SIN(RADIANS(PARAMETERS!$D$8-D852)/2)*SIN(RADIANS(PARAMETERS!$D$8-D852)/2))+(COS(RADIANS(D852))*COS(RADIANS(PARAMETERS!$D$8))*SIN(RADIANS(PARAMETERS!$D$9-C852)/2)*SIN(RADIANS(PARAMETERS!$D$9-C852)/2))))*2*3958.756</f>
        <v>1044.4488699006429</v>
      </c>
      <c r="F852">
        <v>63.805213928222997</v>
      </c>
      <c r="G852">
        <v>89.054916381835994</v>
      </c>
      <c r="H852">
        <v>128.90191650391</v>
      </c>
      <c r="I852">
        <v>161.10263061523</v>
      </c>
      <c r="J852">
        <v>195.28164672852</v>
      </c>
      <c r="K852" s="6">
        <f>IFERROR(EXP(TREND(LN($F$1:$J$1),LN(F852:J852),LN(Calculations!$B$3))),0)</f>
        <v>2.3241510782783152E-3</v>
      </c>
    </row>
    <row r="853" spans="1:11" x14ac:dyDescent="0.35">
      <c r="A853">
        <v>850</v>
      </c>
      <c r="B853" t="str">
        <f t="shared" si="13"/>
        <v>10-75.5</v>
      </c>
      <c r="C853">
        <v>-75.541286063127004</v>
      </c>
      <c r="D853">
        <v>10.388441711133</v>
      </c>
      <c r="E853">
        <f>ASIN(SQRT((SIN(RADIANS(PARAMETERS!$D$8-D853)/2)*SIN(RADIANS(PARAMETERS!$D$8-D853)/2))+(COS(RADIANS(D853))*COS(RADIANS(PARAMETERS!$D$8))*SIN(RADIANS(PARAMETERS!$D$9-C853)/2)*SIN(RADIANS(PARAMETERS!$D$9-C853)/2))))*2*3958.756</f>
        <v>1061.6819432770324</v>
      </c>
      <c r="F853">
        <v>64.606101989745994</v>
      </c>
      <c r="G853">
        <v>89.724594116210994</v>
      </c>
      <c r="H853">
        <v>129.85801696777</v>
      </c>
      <c r="I853">
        <v>162.26104736328</v>
      </c>
      <c r="J853">
        <v>196.25175476074</v>
      </c>
      <c r="K853" s="6">
        <f>IFERROR(EXP(TREND(LN($F$1:$J$1),LN(F853:J853),LN(Calculations!$B$3))),0)</f>
        <v>2.3652068689842499E-3</v>
      </c>
    </row>
    <row r="854" spans="1:11" x14ac:dyDescent="0.35">
      <c r="A854">
        <v>851</v>
      </c>
      <c r="B854" t="str">
        <f t="shared" si="13"/>
        <v>10-76</v>
      </c>
      <c r="C854">
        <v>-75.812607398028007</v>
      </c>
      <c r="D854">
        <v>10.388441711133</v>
      </c>
      <c r="E854">
        <f>ASIN(SQRT((SIN(RADIANS(PARAMETERS!$D$8-D854)/2)*SIN(RADIANS(PARAMETERS!$D$8-D854)/2))+(COS(RADIANS(D854))*COS(RADIANS(PARAMETERS!$D$8))*SIN(RADIANS(PARAMETERS!$D$9-C854)/2)*SIN(RADIANS(PARAMETERS!$D$9-C854)/2))))*2*3958.756</f>
        <v>1078.9484728587624</v>
      </c>
      <c r="F854">
        <v>65.444664001465</v>
      </c>
      <c r="G854">
        <v>90.437889099120994</v>
      </c>
      <c r="H854">
        <v>130.78169250488</v>
      </c>
      <c r="I854">
        <v>163.37284851074</v>
      </c>
      <c r="J854">
        <v>197.22207641602</v>
      </c>
      <c r="K854" s="6">
        <f>IFERROR(EXP(TREND(LN($F$1:$J$1),LN(F854:J854),LN(Calculations!$B$3))),0)</f>
        <v>2.40674421605364E-3</v>
      </c>
    </row>
    <row r="855" spans="1:11" x14ac:dyDescent="0.35">
      <c r="A855">
        <v>852</v>
      </c>
      <c r="B855" t="str">
        <f t="shared" si="13"/>
        <v>10-76</v>
      </c>
      <c r="C855">
        <v>-76.083928732928996</v>
      </c>
      <c r="D855">
        <v>10.388441711133</v>
      </c>
      <c r="E855">
        <f>ASIN(SQRT((SIN(RADIANS(PARAMETERS!$D$8-D855)/2)*SIN(RADIANS(PARAMETERS!$D$8-D855)/2))+(COS(RADIANS(D855))*COS(RADIANS(PARAMETERS!$D$8))*SIN(RADIANS(PARAMETERS!$D$9-C855)/2)*SIN(RADIANS(PARAMETERS!$D$9-C855)/2))))*2*3958.756</f>
        <v>1096.2468582106192</v>
      </c>
      <c r="F855">
        <v>66.293594360352003</v>
      </c>
      <c r="G855">
        <v>91.161987304687997</v>
      </c>
      <c r="H855">
        <v>131.61946105957</v>
      </c>
      <c r="I855">
        <v>164.36071777344</v>
      </c>
      <c r="J855">
        <v>198.15606689453</v>
      </c>
      <c r="K855" s="6">
        <f>IFERROR(EXP(TREND(LN($F$1:$J$1),LN(F855:J855),LN(Calculations!$B$3))),0)</f>
        <v>2.4465514179630309E-3</v>
      </c>
    </row>
    <row r="856" spans="1:11" x14ac:dyDescent="0.35">
      <c r="A856">
        <v>853</v>
      </c>
      <c r="B856" t="str">
        <f t="shared" si="13"/>
        <v>10-76.5</v>
      </c>
      <c r="C856">
        <v>-76.355250067829999</v>
      </c>
      <c r="D856">
        <v>10.388441711133</v>
      </c>
      <c r="E856">
        <f>ASIN(SQRT((SIN(RADIANS(PARAMETERS!$D$8-D856)/2)*SIN(RADIANS(PARAMETERS!$D$8-D856)/2))+(COS(RADIANS(D856))*COS(RADIANS(PARAMETERS!$D$8))*SIN(RADIANS(PARAMETERS!$D$9-C856)/2)*SIN(RADIANS(PARAMETERS!$D$9-C856)/2))))*2*3958.756</f>
        <v>1113.5755951442284</v>
      </c>
      <c r="F856">
        <v>67.136184692382997</v>
      </c>
      <c r="G856">
        <v>91.864837646484006</v>
      </c>
      <c r="H856">
        <v>132.33151245117</v>
      </c>
      <c r="I856">
        <v>165.1729888916</v>
      </c>
      <c r="J856">
        <v>198.9541015625</v>
      </c>
      <c r="K856" s="6">
        <f>IFERROR(EXP(TREND(LN($F$1:$J$1),LN(F856:J856),LN(Calculations!$B$3))),0)</f>
        <v>2.4820715063182015E-3</v>
      </c>
    </row>
    <row r="857" spans="1:11" x14ac:dyDescent="0.35">
      <c r="A857">
        <v>854</v>
      </c>
      <c r="B857" t="str">
        <f t="shared" si="13"/>
        <v>10-76.5</v>
      </c>
      <c r="C857">
        <v>-76.626571402731003</v>
      </c>
      <c r="D857">
        <v>10.388441711133</v>
      </c>
      <c r="E857">
        <f>ASIN(SQRT((SIN(RADIANS(PARAMETERS!$D$8-D857)/2)*SIN(RADIANS(PARAMETERS!$D$8-D857)/2))+(COS(RADIANS(D857))*COS(RADIANS(PARAMETERS!$D$8))*SIN(RADIANS(PARAMETERS!$D$9-C857)/2)*SIN(RADIANS(PARAMETERS!$D$9-C857)/2))))*2*3958.756</f>
        <v>1130.933268770335</v>
      </c>
      <c r="F857">
        <v>68.037094116210994</v>
      </c>
      <c r="G857">
        <v>92.619850158690994</v>
      </c>
      <c r="H857">
        <v>133.05528259277</v>
      </c>
      <c r="I857">
        <v>165.95819091797</v>
      </c>
      <c r="J857">
        <v>199.68928527832</v>
      </c>
      <c r="K857" s="6">
        <f>IFERROR(EXP(TREND(LN($F$1:$J$1),LN(F857:J857),LN(Calculations!$B$3))),0)</f>
        <v>2.5183191425910303E-3</v>
      </c>
    </row>
    <row r="858" spans="1:11" x14ac:dyDescent="0.35">
      <c r="A858">
        <v>855</v>
      </c>
      <c r="B858" t="str">
        <f t="shared" si="13"/>
        <v>10-77</v>
      </c>
      <c r="C858">
        <v>-76.897892737632006</v>
      </c>
      <c r="D858">
        <v>10.388441711133</v>
      </c>
      <c r="E858">
        <f>ASIN(SQRT((SIN(RADIANS(PARAMETERS!$D$8-D858)/2)*SIN(RADIANS(PARAMETERS!$D$8-D858)/2))+(COS(RADIANS(D858))*COS(RADIANS(PARAMETERS!$D$8))*SIN(RADIANS(PARAMETERS!$D$9-C858)/2)*SIN(RADIANS(PARAMETERS!$D$9-C858)/2))))*2*3958.756</f>
        <v>1148.318547125509</v>
      </c>
      <c r="F858">
        <v>69.007667541504006</v>
      </c>
      <c r="G858">
        <v>93.448692321777003</v>
      </c>
      <c r="H858">
        <v>133.82974243164</v>
      </c>
      <c r="I858">
        <v>166.77416992188</v>
      </c>
      <c r="J858">
        <v>200.42749023438</v>
      </c>
      <c r="K858" s="6">
        <f>IFERROR(EXP(TREND(LN($F$1:$J$1),LN(F858:J858),LN(Calculations!$B$3))),0)</f>
        <v>2.5575841126333626E-3</v>
      </c>
    </row>
    <row r="859" spans="1:11" x14ac:dyDescent="0.35">
      <c r="A859">
        <v>856</v>
      </c>
      <c r="B859" t="str">
        <f t="shared" si="13"/>
        <v>10-77</v>
      </c>
      <c r="C859">
        <v>-77.169214072532995</v>
      </c>
      <c r="D859">
        <v>10.388441711133</v>
      </c>
      <c r="E859">
        <f>ASIN(SQRT((SIN(RADIANS(PARAMETERS!$D$8-D859)/2)*SIN(RADIANS(PARAMETERS!$D$8-D859)/2))+(COS(RADIANS(D859))*COS(RADIANS(PARAMETERS!$D$8))*SIN(RADIANS(PARAMETERS!$D$9-C859)/2)*SIN(RADIANS(PARAMETERS!$D$9-C859)/2))))*2*3958.756</f>
        <v>1165.7301753205668</v>
      </c>
      <c r="F859">
        <v>70.033714294434006</v>
      </c>
      <c r="G859">
        <v>94.331314086914006</v>
      </c>
      <c r="H859">
        <v>134.63157653809</v>
      </c>
      <c r="I859">
        <v>167.59921264648</v>
      </c>
      <c r="J859">
        <v>201.15104675293</v>
      </c>
      <c r="K859" s="6">
        <f>IFERROR(EXP(TREND(LN($F$1:$J$1),LN(F859:J859),LN(Calculations!$B$3))),0)</f>
        <v>2.5990850097743347E-3</v>
      </c>
    </row>
    <row r="860" spans="1:11" x14ac:dyDescent="0.35">
      <c r="A860">
        <v>857</v>
      </c>
      <c r="B860" t="str">
        <f t="shared" si="13"/>
        <v>10-77.5</v>
      </c>
      <c r="C860">
        <v>-77.440535407433998</v>
      </c>
      <c r="D860">
        <v>10.388441711133</v>
      </c>
      <c r="E860">
        <f>ASIN(SQRT((SIN(RADIANS(PARAMETERS!$D$8-D860)/2)*SIN(RADIANS(PARAMETERS!$D$8-D860)/2))+(COS(RADIANS(D860))*COS(RADIANS(PARAMETERS!$D$8))*SIN(RADIANS(PARAMETERS!$D$9-C860)/2)*SIN(RADIANS(PARAMETERS!$D$9-C860)/2))))*2*3958.756</f>
        <v>1183.1669701632607</v>
      </c>
      <c r="F860">
        <v>71.049949645995994</v>
      </c>
      <c r="G860">
        <v>95.166786193847997</v>
      </c>
      <c r="H860">
        <v>135.27590942383</v>
      </c>
      <c r="I860">
        <v>168.18685913086</v>
      </c>
      <c r="J860">
        <v>201.63595581055</v>
      </c>
      <c r="K860" s="6">
        <f>IFERROR(EXP(TREND(LN($F$1:$J$1),LN(F860:J860),LN(Calculations!$B$3))),0)</f>
        <v>2.6336724980629473E-3</v>
      </c>
    </row>
    <row r="861" spans="1:11" x14ac:dyDescent="0.35">
      <c r="A861">
        <v>858</v>
      </c>
      <c r="B861" t="str">
        <f t="shared" si="13"/>
        <v>10-77.5</v>
      </c>
      <c r="C861">
        <v>-77.711856742335002</v>
      </c>
      <c r="D861">
        <v>10.388441711133</v>
      </c>
      <c r="E861">
        <f>ASIN(SQRT((SIN(RADIANS(PARAMETERS!$D$8-D861)/2)*SIN(RADIANS(PARAMETERS!$D$8-D861)/2))+(COS(RADIANS(D861))*COS(RADIANS(PARAMETERS!$D$8))*SIN(RADIANS(PARAMETERS!$D$9-C861)/2)*SIN(RADIANS(PARAMETERS!$D$9-C861)/2))))*2*3958.756</f>
        <v>1200.6278152124214</v>
      </c>
      <c r="F861">
        <v>71.987815856934006</v>
      </c>
      <c r="G861">
        <v>95.890701293945</v>
      </c>
      <c r="H861">
        <v>135.69206237793</v>
      </c>
      <c r="I861">
        <v>168.47445678711</v>
      </c>
      <c r="J861">
        <v>201.81100463867</v>
      </c>
      <c r="K861" s="6">
        <f>IFERROR(EXP(TREND(LN($F$1:$J$1),LN(F861:J861),LN(Calculations!$B$3))),0)</f>
        <v>2.657403978724323E-3</v>
      </c>
    </row>
    <row r="862" spans="1:11" x14ac:dyDescent="0.35">
      <c r="A862">
        <v>859</v>
      </c>
      <c r="B862" t="str">
        <f t="shared" si="13"/>
        <v>10-78</v>
      </c>
      <c r="C862">
        <v>-77.983178077236005</v>
      </c>
      <c r="D862">
        <v>10.388441711133</v>
      </c>
      <c r="E862">
        <f>ASIN(SQRT((SIN(RADIANS(PARAMETERS!$D$8-D862)/2)*SIN(RADIANS(PARAMETERS!$D$8-D862)/2))+(COS(RADIANS(D862))*COS(RADIANS(PARAMETERS!$D$8))*SIN(RADIANS(PARAMETERS!$D$9-C862)/2)*SIN(RADIANS(PARAMETERS!$D$9-C862)/2))))*2*3958.756</f>
        <v>1218.1116562249563</v>
      </c>
      <c r="F862">
        <v>72.822250366210994</v>
      </c>
      <c r="G862">
        <v>96.490882873535</v>
      </c>
      <c r="H862">
        <v>135.90008544922</v>
      </c>
      <c r="I862">
        <v>168.49922180176</v>
      </c>
      <c r="J862">
        <v>201.7046661377</v>
      </c>
      <c r="K862" s="6">
        <f>IFERROR(EXP(TREND(LN($F$1:$J$1),LN(F862:J862),LN(Calculations!$B$3))),0)</f>
        <v>2.6704903746979369E-3</v>
      </c>
    </row>
    <row r="863" spans="1:11" x14ac:dyDescent="0.35">
      <c r="A863">
        <v>860</v>
      </c>
      <c r="B863" t="str">
        <f t="shared" si="13"/>
        <v>10-78.5</v>
      </c>
      <c r="C863">
        <v>-78.254499412136994</v>
      </c>
      <c r="D863">
        <v>10.388441711133</v>
      </c>
      <c r="E863">
        <f>ASIN(SQRT((SIN(RADIANS(PARAMETERS!$D$8-D863)/2)*SIN(RADIANS(PARAMETERS!$D$8-D863)/2))+(COS(RADIANS(D863))*COS(RADIANS(PARAMETERS!$D$8))*SIN(RADIANS(PARAMETERS!$D$9-C863)/2)*SIN(RADIANS(PARAMETERS!$D$9-C863)/2))))*2*3958.756</f>
        <v>1235.6174969608476</v>
      </c>
      <c r="F863">
        <v>73.651702880859006</v>
      </c>
      <c r="G863">
        <v>97.087059020995994</v>
      </c>
      <c r="H863">
        <v>136.09474182129</v>
      </c>
      <c r="I863">
        <v>168.45518493652</v>
      </c>
      <c r="J863">
        <v>201.49565124512</v>
      </c>
      <c r="K863" s="6">
        <f>IFERROR(EXP(TREND(LN($F$1:$J$1),LN(F863:J863),LN(Calculations!$B$3))),0)</f>
        <v>2.6815230699565457E-3</v>
      </c>
    </row>
    <row r="864" spans="1:11" x14ac:dyDescent="0.35">
      <c r="A864">
        <v>861</v>
      </c>
      <c r="B864" t="str">
        <f t="shared" si="13"/>
        <v>10-78.5</v>
      </c>
      <c r="C864">
        <v>-78.525820747037997</v>
      </c>
      <c r="D864">
        <v>10.388441711133</v>
      </c>
      <c r="E864">
        <f>ASIN(SQRT((SIN(RADIANS(PARAMETERS!$D$8-D864)/2)*SIN(RADIANS(PARAMETERS!$D$8-D864)/2))+(COS(RADIANS(D864))*COS(RADIANS(PARAMETERS!$D$8))*SIN(RADIANS(PARAMETERS!$D$9-C864)/2)*SIN(RADIANS(PARAMETERS!$D$9-C864)/2))))*2*3958.756</f>
        <v>1253.1443953146688</v>
      </c>
      <c r="F864">
        <v>74.478782653809006</v>
      </c>
      <c r="G864">
        <v>97.690170288085994</v>
      </c>
      <c r="H864">
        <v>136.32060241699</v>
      </c>
      <c r="I864">
        <v>168.42097473145</v>
      </c>
      <c r="J864">
        <v>201.29289245605</v>
      </c>
      <c r="K864" s="6">
        <f>IFERROR(EXP(TREND(LN($F$1:$J$1),LN(F864:J864),LN(Calculations!$B$3))),0)</f>
        <v>2.6934773361495085E-3</v>
      </c>
    </row>
    <row r="865" spans="1:11" x14ac:dyDescent="0.35">
      <c r="A865">
        <v>862</v>
      </c>
      <c r="B865" t="str">
        <f t="shared" si="13"/>
        <v>10-79</v>
      </c>
      <c r="C865">
        <v>-78.797142081939</v>
      </c>
      <c r="D865">
        <v>10.388441711133</v>
      </c>
      <c r="E865">
        <f>ASIN(SQRT((SIN(RADIANS(PARAMETERS!$D$8-D865)/2)*SIN(RADIANS(PARAMETERS!$D$8-D865)/2))+(COS(RADIANS(D865))*COS(RADIANS(PARAMETERS!$D$8))*SIN(RADIANS(PARAMETERS!$D$9-C865)/2)*SIN(RADIANS(PARAMETERS!$D$9-C865)/2))))*2*3958.756</f>
        <v>1270.6914597451469</v>
      </c>
      <c r="F865">
        <v>75.330635070800994</v>
      </c>
      <c r="G865">
        <v>98.333717346190994</v>
      </c>
      <c r="H865">
        <v>136.64543151855</v>
      </c>
      <c r="I865">
        <v>168.5087890625</v>
      </c>
      <c r="J865">
        <v>201.24508666992</v>
      </c>
      <c r="K865" s="6">
        <f>IFERROR(EXP(TREND(LN($F$1:$J$1),LN(F865:J865),LN(Calculations!$B$3))),0)</f>
        <v>2.7111726830518685E-3</v>
      </c>
    </row>
    <row r="866" spans="1:11" x14ac:dyDescent="0.35">
      <c r="A866">
        <v>863</v>
      </c>
      <c r="B866" t="str">
        <f t="shared" si="13"/>
        <v>10-79</v>
      </c>
      <c r="C866">
        <v>-79.068463416840004</v>
      </c>
      <c r="D866">
        <v>10.388441711133</v>
      </c>
      <c r="E866">
        <f>ASIN(SQRT((SIN(RADIANS(PARAMETERS!$D$8-D866)/2)*SIN(RADIANS(PARAMETERS!$D$8-D866)/2))+(COS(RADIANS(D866))*COS(RADIANS(PARAMETERS!$D$8))*SIN(RADIANS(PARAMETERS!$D$9-C866)/2)*SIN(RADIANS(PARAMETERS!$D$9-C866)/2))))*2*3958.756</f>
        <v>1288.2578459770341</v>
      </c>
      <c r="F866">
        <v>76.235458374022997</v>
      </c>
      <c r="G866">
        <v>99.066200256347997</v>
      </c>
      <c r="H866">
        <v>137.13352966309</v>
      </c>
      <c r="I866">
        <v>168.81332397461</v>
      </c>
      <c r="J866">
        <v>201.45056152344</v>
      </c>
      <c r="K866" s="6">
        <f>IFERROR(EXP(TREND(LN($F$1:$J$1),LN(F866:J866),LN(Calculations!$B$3))),0)</f>
        <v>2.7390085671692402E-3</v>
      </c>
    </row>
    <row r="867" spans="1:11" x14ac:dyDescent="0.35">
      <c r="A867">
        <v>864</v>
      </c>
      <c r="B867" t="str">
        <f t="shared" si="13"/>
        <v>10-79.5</v>
      </c>
      <c r="C867">
        <v>-79.339784751741007</v>
      </c>
      <c r="D867">
        <v>10.388441711133</v>
      </c>
      <c r="E867">
        <f>ASIN(SQRT((SIN(RADIANS(PARAMETERS!$D$8-D867)/2)*SIN(RADIANS(PARAMETERS!$D$8-D867)/2))+(COS(RADIANS(D867))*COS(RADIANS(PARAMETERS!$D$8))*SIN(RADIANS(PARAMETERS!$D$9-C867)/2)*SIN(RADIANS(PARAMETERS!$D$9-C867)/2))))*2*3958.756</f>
        <v>1305.84275395196</v>
      </c>
      <c r="F867">
        <v>77.076904296875</v>
      </c>
      <c r="G867">
        <v>99.761100769042997</v>
      </c>
      <c r="H867">
        <v>137.6329498291</v>
      </c>
      <c r="I867">
        <v>169.15954589844</v>
      </c>
      <c r="J867">
        <v>201.70915222168</v>
      </c>
      <c r="K867" s="6">
        <f>IFERROR(EXP(TREND(LN($F$1:$J$1),LN(F867:J867),LN(Calculations!$B$3))),0)</f>
        <v>2.7680888068879902E-3</v>
      </c>
    </row>
    <row r="868" spans="1:11" x14ac:dyDescent="0.35">
      <c r="A868">
        <v>865</v>
      </c>
      <c r="B868" t="str">
        <f t="shared" si="13"/>
        <v>10-79.5</v>
      </c>
      <c r="C868">
        <v>-79.611106086641996</v>
      </c>
      <c r="D868">
        <v>10.388441711133</v>
      </c>
      <c r="E868">
        <f>ASIN(SQRT((SIN(RADIANS(PARAMETERS!$D$8-D868)/2)*SIN(RADIANS(PARAMETERS!$D$8-D868)/2))+(COS(RADIANS(D868))*COS(RADIANS(PARAMETERS!$D$8))*SIN(RADIANS(PARAMETERS!$D$9-C868)/2)*SIN(RADIANS(PARAMETERS!$D$9-C868)/2))))*2*3958.756</f>
        <v>1323.4454250071419</v>
      </c>
      <c r="F868">
        <v>77.818313598632997</v>
      </c>
      <c r="G868">
        <v>100.38334655762</v>
      </c>
      <c r="H868">
        <v>138.10557556152</v>
      </c>
      <c r="I868">
        <v>169.50842285156</v>
      </c>
      <c r="J868">
        <v>201.97621154785</v>
      </c>
      <c r="K868" s="6">
        <f>IFERROR(EXP(TREND(LN($F$1:$J$1),LN(F868:J868),LN(Calculations!$B$3))),0)</f>
        <v>2.7960161100014629E-3</v>
      </c>
    </row>
    <row r="869" spans="1:11" x14ac:dyDescent="0.35">
      <c r="A869">
        <v>866</v>
      </c>
      <c r="B869" t="str">
        <f t="shared" si="13"/>
        <v>10-80</v>
      </c>
      <c r="C869">
        <v>-79.882427421542999</v>
      </c>
      <c r="D869">
        <v>10.388441711133</v>
      </c>
      <c r="E869">
        <f>ASIN(SQRT((SIN(RADIANS(PARAMETERS!$D$8-D869)/2)*SIN(RADIANS(PARAMETERS!$D$8-D869)/2))+(COS(RADIANS(D869))*COS(RADIANS(PARAMETERS!$D$8))*SIN(RADIANS(PARAMETERS!$D$9-C869)/2)*SIN(RADIANS(PARAMETERS!$D$9-C869)/2))))*2*3958.756</f>
        <v>1341.0651392628019</v>
      </c>
      <c r="F869">
        <v>78.501441955565994</v>
      </c>
      <c r="G869">
        <v>100.98648834229</v>
      </c>
      <c r="H869">
        <v>138.62446594238</v>
      </c>
      <c r="I869">
        <v>169.95440673828</v>
      </c>
      <c r="J869">
        <v>202.36540222168</v>
      </c>
      <c r="K869" s="6">
        <f>IFERROR(EXP(TREND(LN($F$1:$J$1),LN(F869:J869),LN(Calculations!$B$3))),0)</f>
        <v>2.8274381560730844E-3</v>
      </c>
    </row>
    <row r="870" spans="1:11" x14ac:dyDescent="0.35">
      <c r="A870">
        <v>867</v>
      </c>
      <c r="B870" t="str">
        <f t="shared" si="13"/>
        <v>10-80</v>
      </c>
      <c r="C870">
        <v>-80.153748756444003</v>
      </c>
      <c r="D870">
        <v>10.388441711133</v>
      </c>
      <c r="E870">
        <f>ASIN(SQRT((SIN(RADIANS(PARAMETERS!$D$8-D870)/2)*SIN(RADIANS(PARAMETERS!$D$8-D870)/2))+(COS(RADIANS(D870))*COS(RADIANS(PARAMETERS!$D$8))*SIN(RADIANS(PARAMETERS!$D$9-C870)/2)*SIN(RADIANS(PARAMETERS!$D$9-C870)/2))))*2*3958.756</f>
        <v>1358.7012132008847</v>
      </c>
      <c r="F870">
        <v>79.02660369873</v>
      </c>
      <c r="G870">
        <v>101.47470092773</v>
      </c>
      <c r="H870">
        <v>139.09027099609</v>
      </c>
      <c r="I870">
        <v>170.3902130127</v>
      </c>
      <c r="J870">
        <v>202.7844543457</v>
      </c>
      <c r="K870" s="6">
        <f>IFERROR(EXP(TREND(LN($F$1:$J$1),LN(F870:J870),LN(Calculations!$B$3))),0)</f>
        <v>2.8561646424339789E-3</v>
      </c>
    </row>
    <row r="871" spans="1:11" x14ac:dyDescent="0.35">
      <c r="A871">
        <v>868</v>
      </c>
      <c r="B871" t="str">
        <f t="shared" si="13"/>
        <v>10-80.5</v>
      </c>
      <c r="C871">
        <v>-80.425070091345006</v>
      </c>
      <c r="D871">
        <v>10.388441711133</v>
      </c>
      <c r="E871">
        <f>ASIN(SQRT((SIN(RADIANS(PARAMETERS!$D$8-D871)/2)*SIN(RADIANS(PARAMETERS!$D$8-D871)/2))+(COS(RADIANS(D871))*COS(RADIANS(PARAMETERS!$D$8))*SIN(RADIANS(PARAMETERS!$D$9-C871)/2)*SIN(RADIANS(PARAMETERS!$D$9-C871)/2))))*2*3958.756</f>
        <v>1376.3529974193041</v>
      </c>
      <c r="F871">
        <v>79.334648132324006</v>
      </c>
      <c r="G871">
        <v>101.78631591797</v>
      </c>
      <c r="H871">
        <v>139.42422485352</v>
      </c>
      <c r="I871">
        <v>170.7133026123</v>
      </c>
      <c r="J871">
        <v>203.12228393555</v>
      </c>
      <c r="K871" s="6">
        <f>IFERROR(EXP(TREND(LN($F$1:$J$1),LN(F871:J871),LN(Calculations!$B$3))),0)</f>
        <v>2.8765675307242927E-3</v>
      </c>
    </row>
    <row r="872" spans="1:11" x14ac:dyDescent="0.35">
      <c r="A872">
        <v>869</v>
      </c>
      <c r="B872" t="str">
        <f t="shared" si="13"/>
        <v>10-80.5</v>
      </c>
      <c r="C872">
        <v>-80.696391426245995</v>
      </c>
      <c r="D872">
        <v>10.388441711133</v>
      </c>
      <c r="E872">
        <f>ASIN(SQRT((SIN(RADIANS(PARAMETERS!$D$8-D872)/2)*SIN(RADIANS(PARAMETERS!$D$8-D872)/2))+(COS(RADIANS(D872))*COS(RADIANS(PARAMETERS!$D$8))*SIN(RADIANS(PARAMETERS!$D$9-C872)/2)*SIN(RADIANS(PARAMETERS!$D$9-C872)/2))))*2*3958.756</f>
        <v>1394.019874547346</v>
      </c>
      <c r="F872">
        <v>79.410049438477003</v>
      </c>
      <c r="G872">
        <v>101.9045791626</v>
      </c>
      <c r="H872">
        <v>139.5884552002</v>
      </c>
      <c r="I872">
        <v>170.86331176758</v>
      </c>
      <c r="J872">
        <v>203.30075073242</v>
      </c>
      <c r="K872" s="6">
        <f>IFERROR(EXP(TREND(LN($F$1:$J$1),LN(F872:J872),LN(Calculations!$B$3))),0)</f>
        <v>2.885555476461573E-3</v>
      </c>
    </row>
    <row r="873" spans="1:11" x14ac:dyDescent="0.35">
      <c r="A873">
        <v>870</v>
      </c>
      <c r="B873" t="str">
        <f t="shared" si="13"/>
        <v>10-81</v>
      </c>
      <c r="C873">
        <v>-80.967712761146998</v>
      </c>
      <c r="D873">
        <v>10.388441711133</v>
      </c>
      <c r="E873">
        <f>ASIN(SQRT((SIN(RADIANS(PARAMETERS!$D$8-D873)/2)*SIN(RADIANS(PARAMETERS!$D$8-D873)/2))+(COS(RADIANS(D873))*COS(RADIANS(PARAMETERS!$D$8))*SIN(RADIANS(PARAMETERS!$D$9-C873)/2)*SIN(RADIANS(PARAMETERS!$D$9-C873)/2))))*2*3958.756</f>
        <v>1411.7012573091772</v>
      </c>
      <c r="F873">
        <v>79.171600341797003</v>
      </c>
      <c r="G873">
        <v>101.7385635376</v>
      </c>
      <c r="H873">
        <v>139.46559143066</v>
      </c>
      <c r="I873">
        <v>170.71127319336</v>
      </c>
      <c r="J873">
        <v>203.22497558594</v>
      </c>
      <c r="K873" s="6">
        <f>IFERROR(EXP(TREND(LN($F$1:$J$1),LN(F873:J873),LN(Calculations!$B$3))),0)</f>
        <v>2.8763751504421731E-3</v>
      </c>
    </row>
    <row r="874" spans="1:11" x14ac:dyDescent="0.35">
      <c r="A874">
        <v>871</v>
      </c>
      <c r="B874" t="str">
        <f t="shared" si="13"/>
        <v>10-81</v>
      </c>
      <c r="C874">
        <v>-81.239034096048002</v>
      </c>
      <c r="D874">
        <v>10.388441711133</v>
      </c>
      <c r="E874">
        <f>ASIN(SQRT((SIN(RADIANS(PARAMETERS!$D$8-D874)/2)*SIN(RADIANS(PARAMETERS!$D$8-D874)/2))+(COS(RADIANS(D874))*COS(RADIANS(PARAMETERS!$D$8))*SIN(RADIANS(PARAMETERS!$D$9-C874)/2)*SIN(RADIANS(PARAMETERS!$D$9-C874)/2))))*2*3958.756</f>
        <v>1429.3965867235506</v>
      </c>
      <c r="F874">
        <v>78.660499572754006</v>
      </c>
      <c r="G874">
        <v>101.32193756104</v>
      </c>
      <c r="H874">
        <v>139.08406066895</v>
      </c>
      <c r="I874">
        <v>170.29362487793</v>
      </c>
      <c r="J874">
        <v>202.92584228516</v>
      </c>
      <c r="K874" s="6">
        <f>IFERROR(EXP(TREND(LN($F$1:$J$1),LN(F874:J874),LN(Calculations!$B$3))),0)</f>
        <v>2.8514349305611957E-3</v>
      </c>
    </row>
    <row r="875" spans="1:11" x14ac:dyDescent="0.35">
      <c r="A875">
        <v>872</v>
      </c>
      <c r="B875" t="str">
        <f t="shared" si="13"/>
        <v>10-81.5</v>
      </c>
      <c r="C875">
        <v>-81.510355430949005</v>
      </c>
      <c r="D875">
        <v>10.388441711133</v>
      </c>
      <c r="E875">
        <f>ASIN(SQRT((SIN(RADIANS(PARAMETERS!$D$8-D875)/2)*SIN(RADIANS(PARAMETERS!$D$8-D875)/2))+(COS(RADIANS(D875))*COS(RADIANS(PARAMETERS!$D$8))*SIN(RADIANS(PARAMETERS!$D$9-C875)/2)*SIN(RADIANS(PARAMETERS!$D$9-C875)/2))))*2*3958.756</f>
        <v>1447.1053304288916</v>
      </c>
      <c r="F875">
        <v>77.955032348632997</v>
      </c>
      <c r="G875">
        <v>100.71942138672</v>
      </c>
      <c r="H875">
        <v>138.51704406738</v>
      </c>
      <c r="I875">
        <v>169.6981048584</v>
      </c>
      <c r="J875">
        <v>202.46078491211</v>
      </c>
      <c r="K875" s="6">
        <f>IFERROR(EXP(TREND(LN($F$1:$J$1),LN(F875:J875),LN(Calculations!$B$3))),0)</f>
        <v>2.8157969808648101E-3</v>
      </c>
    </row>
    <row r="876" spans="1:11" x14ac:dyDescent="0.35">
      <c r="A876">
        <v>873</v>
      </c>
      <c r="B876" t="str">
        <f t="shared" si="13"/>
        <v>10-82</v>
      </c>
      <c r="C876">
        <v>-81.781676765849994</v>
      </c>
      <c r="D876">
        <v>10.388441711133</v>
      </c>
      <c r="E876">
        <f>ASIN(SQRT((SIN(RADIANS(PARAMETERS!$D$8-D876)/2)*SIN(RADIANS(PARAMETERS!$D$8-D876)/2))+(COS(RADIANS(D876))*COS(RADIANS(PARAMETERS!$D$8))*SIN(RADIANS(PARAMETERS!$D$9-C876)/2)*SIN(RADIANS(PARAMETERS!$D$9-C876)/2))))*2*3958.756</f>
        <v>1464.826981123869</v>
      </c>
      <c r="F876">
        <v>76.972450256347997</v>
      </c>
      <c r="G876">
        <v>99.776359558105</v>
      </c>
      <c r="H876">
        <v>137.49696350098</v>
      </c>
      <c r="I876">
        <v>168.64962768555</v>
      </c>
      <c r="J876">
        <v>201.4861907959</v>
      </c>
      <c r="K876" s="6">
        <f>IFERROR(EXP(TREND(LN($F$1:$J$1),LN(F876:J876),LN(Calculations!$B$3))),0)</f>
        <v>2.7558751038503321E-3</v>
      </c>
    </row>
    <row r="877" spans="1:11" x14ac:dyDescent="0.35">
      <c r="A877">
        <v>874</v>
      </c>
      <c r="B877" t="str">
        <f t="shared" si="13"/>
        <v>10-82</v>
      </c>
      <c r="C877">
        <v>-82.052998100750997</v>
      </c>
      <c r="D877">
        <v>10.388441711133</v>
      </c>
      <c r="E877">
        <f>ASIN(SQRT((SIN(RADIANS(PARAMETERS!$D$8-D877)/2)*SIN(RADIANS(PARAMETERS!$D$8-D877)/2))+(COS(RADIANS(D877))*COS(RADIANS(PARAMETERS!$D$8))*SIN(RADIANS(PARAMETERS!$D$9-C877)/2)*SIN(RADIANS(PARAMETERS!$D$9-C877)/2))))*2*3958.756</f>
        <v>1482.5610551144284</v>
      </c>
      <c r="F877">
        <v>75.745956420897997</v>
      </c>
      <c r="G877">
        <v>98.498039245605</v>
      </c>
      <c r="H877">
        <v>135.92698669434</v>
      </c>
      <c r="I877">
        <v>167.01580810547</v>
      </c>
      <c r="J877">
        <v>199.83125305176</v>
      </c>
      <c r="K877" s="6">
        <f>IFERROR(EXP(TREND(LN($F$1:$J$1),LN(F877:J877),LN(Calculations!$B$3))),0)</f>
        <v>2.6685179325565745E-3</v>
      </c>
    </row>
    <row r="878" spans="1:11" x14ac:dyDescent="0.35">
      <c r="A878">
        <v>875</v>
      </c>
      <c r="B878" t="str">
        <f t="shared" si="13"/>
        <v>10-82.5</v>
      </c>
      <c r="C878">
        <v>-82.324319435652001</v>
      </c>
      <c r="D878">
        <v>10.388441711133</v>
      </c>
      <c r="E878">
        <f>ASIN(SQRT((SIN(RADIANS(PARAMETERS!$D$8-D878)/2)*SIN(RADIANS(PARAMETERS!$D$8-D878)/2))+(COS(RADIANS(D878))*COS(RADIANS(PARAMETERS!$D$8))*SIN(RADIANS(PARAMETERS!$D$9-C878)/2)*SIN(RADIANS(PARAMETERS!$D$9-C878)/2))))*2*3958.756</f>
        <v>1500.3070909590533</v>
      </c>
      <c r="F878">
        <v>74.329231262207003</v>
      </c>
      <c r="G878">
        <v>96.94847869873</v>
      </c>
      <c r="H878">
        <v>133.85488891602</v>
      </c>
      <c r="I878">
        <v>164.77433776855</v>
      </c>
      <c r="J878">
        <v>197.46102905273</v>
      </c>
      <c r="K878" s="6">
        <f>IFERROR(EXP(TREND(LN($F$1:$J$1),LN(F878:J878),LN(Calculations!$B$3))),0)</f>
        <v>2.5569371233496855E-3</v>
      </c>
    </row>
    <row r="879" spans="1:11" x14ac:dyDescent="0.35">
      <c r="A879">
        <v>876</v>
      </c>
      <c r="B879" t="str">
        <f t="shared" si="13"/>
        <v>10-82.5</v>
      </c>
      <c r="C879">
        <v>-82.595640770553004</v>
      </c>
      <c r="D879">
        <v>10.388441711133</v>
      </c>
      <c r="E879">
        <f>ASIN(SQRT((SIN(RADIANS(PARAMETERS!$D$8-D879)/2)*SIN(RADIANS(PARAMETERS!$D$8-D879)/2))+(COS(RADIANS(D879))*COS(RADIANS(PARAMETERS!$D$8))*SIN(RADIANS(PARAMETERS!$D$9-C879)/2)*SIN(RADIANS(PARAMETERS!$D$9-C879)/2))))*2*3958.756</f>
        <v>1518.0646482047234</v>
      </c>
      <c r="F879">
        <v>72.835777282715</v>
      </c>
      <c r="G879">
        <v>95.264747619629006</v>
      </c>
      <c r="H879">
        <v>131.5680847168</v>
      </c>
      <c r="I879">
        <v>162.27880859375</v>
      </c>
      <c r="J879">
        <v>194.83099365234</v>
      </c>
      <c r="K879" s="6">
        <f>IFERROR(EXP(TREND(LN($F$1:$J$1),LN(F879:J879),LN(Calculations!$B$3))),0)</f>
        <v>2.4390677576013957E-3</v>
      </c>
    </row>
    <row r="880" spans="1:11" x14ac:dyDescent="0.35">
      <c r="A880">
        <v>877</v>
      </c>
      <c r="B880" t="str">
        <f t="shared" si="13"/>
        <v>10-83</v>
      </c>
      <c r="C880">
        <v>-82.866962105453993</v>
      </c>
      <c r="D880">
        <v>10.388441711133</v>
      </c>
      <c r="E880">
        <f>ASIN(SQRT((SIN(RADIANS(PARAMETERS!$D$8-D880)/2)*SIN(RADIANS(PARAMETERS!$D$8-D880)/2))+(COS(RADIANS(D880))*COS(RADIANS(PARAMETERS!$D$8))*SIN(RADIANS(PARAMETERS!$D$9-C880)/2)*SIN(RADIANS(PARAMETERS!$D$9-C880)/2))))*2*3958.756</f>
        <v>1535.8333062066652</v>
      </c>
      <c r="F880">
        <v>71.402420043945</v>
      </c>
      <c r="G880">
        <v>93.596420288085994</v>
      </c>
      <c r="H880">
        <v>129.27737426758</v>
      </c>
      <c r="I880">
        <v>159.78247070313</v>
      </c>
      <c r="J880">
        <v>192.23651123047</v>
      </c>
      <c r="K880" s="6">
        <f>IFERROR(EXP(TREND(LN($F$1:$J$1),LN(F880:J880),LN(Calculations!$B$3))),0)</f>
        <v>2.3269017259046508E-3</v>
      </c>
    </row>
    <row r="881" spans="1:11" x14ac:dyDescent="0.35">
      <c r="A881">
        <v>878</v>
      </c>
      <c r="B881" t="str">
        <f t="shared" si="13"/>
        <v>10-83</v>
      </c>
      <c r="C881">
        <v>-83.138283440354996</v>
      </c>
      <c r="D881">
        <v>10.388441711133</v>
      </c>
      <c r="E881">
        <f>ASIN(SQRT((SIN(RADIANS(PARAMETERS!$D$8-D881)/2)*SIN(RADIANS(PARAMETERS!$D$8-D881)/2))+(COS(RADIANS(D881))*COS(RADIANS(PARAMETERS!$D$8))*SIN(RADIANS(PARAMETERS!$D$9-C881)/2)*SIN(RADIANS(PARAMETERS!$D$9-C881)/2))))*2*3958.756</f>
        <v>1553.6126630256088</v>
      </c>
      <c r="F881">
        <v>70.089057922362997</v>
      </c>
      <c r="G881">
        <v>92.018562316895</v>
      </c>
      <c r="H881">
        <v>127.08205413818</v>
      </c>
      <c r="I881">
        <v>157.40364074707</v>
      </c>
      <c r="J881">
        <v>189.78924560547</v>
      </c>
      <c r="K881" s="6">
        <f>IFERROR(EXP(TREND(LN($F$1:$J$1),LN(F881:J881),LN(Calculations!$B$3))),0)</f>
        <v>2.2246847277293739E-3</v>
      </c>
    </row>
    <row r="882" spans="1:11" x14ac:dyDescent="0.35">
      <c r="A882">
        <v>879</v>
      </c>
      <c r="B882" t="str">
        <f t="shared" si="13"/>
        <v>10-83.5</v>
      </c>
      <c r="C882">
        <v>-83.409604775255005</v>
      </c>
      <c r="D882">
        <v>10.388441711133</v>
      </c>
      <c r="E882">
        <f>ASIN(SQRT((SIN(RADIANS(PARAMETERS!$D$8-D882)/2)*SIN(RADIANS(PARAMETERS!$D$8-D882)/2))+(COS(RADIANS(D882))*COS(RADIANS(PARAMETERS!$D$8))*SIN(RADIANS(PARAMETERS!$D$9-C882)/2)*SIN(RADIANS(PARAMETERS!$D$9-C882)/2))))*2*3958.756</f>
        <v>1571.4023343966708</v>
      </c>
      <c r="F882">
        <v>68.81413269043</v>
      </c>
      <c r="G882">
        <v>90.430671691895</v>
      </c>
      <c r="H882">
        <v>124.8023223877</v>
      </c>
      <c r="I882">
        <v>154.85177612305</v>
      </c>
      <c r="J882">
        <v>187.13320922852</v>
      </c>
      <c r="K882" s="6">
        <f>IFERROR(EXP(TREND(LN($F$1:$J$1),LN(F882:J882),LN(Calculations!$B$3))),0)</f>
        <v>2.1206677152839038E-3</v>
      </c>
    </row>
    <row r="883" spans="1:11" x14ac:dyDescent="0.35">
      <c r="A883">
        <v>880</v>
      </c>
      <c r="B883" t="str">
        <f t="shared" si="13"/>
        <v>10-83.5</v>
      </c>
      <c r="C883">
        <v>-83.680926110155994</v>
      </c>
      <c r="D883">
        <v>10.388441711133</v>
      </c>
      <c r="E883">
        <f>ASIN(SQRT((SIN(RADIANS(PARAMETERS!$D$8-D883)/2)*SIN(RADIANS(PARAMETERS!$D$8-D883)/2))+(COS(RADIANS(D883))*COS(RADIANS(PARAMETERS!$D$8))*SIN(RADIANS(PARAMETERS!$D$9-C883)/2)*SIN(RADIANS(PARAMETERS!$D$9-C883)/2))))*2*3958.756</f>
        <v>1589.201952764985</v>
      </c>
      <c r="F883">
        <v>67.587028503417997</v>
      </c>
      <c r="G883">
        <v>88.841148376465</v>
      </c>
      <c r="H883">
        <v>122.4606552124</v>
      </c>
      <c r="I883">
        <v>152.16979980469</v>
      </c>
      <c r="J883">
        <v>184.31199645996</v>
      </c>
      <c r="K883" s="6">
        <f>IFERROR(EXP(TREND(LN($F$1:$J$1),LN(F883:J883),LN(Calculations!$B$3))),0)</f>
        <v>2.0161818279762242E-3</v>
      </c>
    </row>
    <row r="884" spans="1:11" x14ac:dyDescent="0.35">
      <c r="A884">
        <v>881</v>
      </c>
      <c r="B884" t="str">
        <f t="shared" si="13"/>
        <v>10-84</v>
      </c>
      <c r="C884">
        <v>-83.952247445056997</v>
      </c>
      <c r="D884">
        <v>10.388441711133</v>
      </c>
      <c r="E884">
        <f>ASIN(SQRT((SIN(RADIANS(PARAMETERS!$D$8-D884)/2)*SIN(RADIANS(PARAMETERS!$D$8-D884)/2))+(COS(RADIANS(D884))*COS(RADIANS(PARAMETERS!$D$8))*SIN(RADIANS(PARAMETERS!$D$9-C884)/2)*SIN(RADIANS(PARAMETERS!$D$9-C884)/2))))*2*3958.756</f>
        <v>1607.011166382214</v>
      </c>
      <c r="F884">
        <v>66.448799133300994</v>
      </c>
      <c r="G884">
        <v>87.299293518065994</v>
      </c>
      <c r="H884">
        <v>120.11650085449</v>
      </c>
      <c r="I884">
        <v>149.43174743652</v>
      </c>
      <c r="J884">
        <v>181.37907409668</v>
      </c>
      <c r="K884" s="6">
        <f>IFERROR(EXP(TREND(LN($F$1:$J$1),LN(F884:J884),LN(Calculations!$B$3))),0)</f>
        <v>1.9134957519567357E-3</v>
      </c>
    </row>
    <row r="885" spans="1:11" x14ac:dyDescent="0.35">
      <c r="A885">
        <v>882</v>
      </c>
      <c r="B885" t="str">
        <f t="shared" si="13"/>
        <v>10-84</v>
      </c>
      <c r="C885">
        <v>-84.223568779958001</v>
      </c>
      <c r="D885">
        <v>10.388441711133</v>
      </c>
      <c r="E885">
        <f>ASIN(SQRT((SIN(RADIANS(PARAMETERS!$D$8-D885)/2)*SIN(RADIANS(PARAMETERS!$D$8-D885)/2))+(COS(RADIANS(D885))*COS(RADIANS(PARAMETERS!$D$8))*SIN(RADIANS(PARAMETERS!$D$9-C885)/2)*SIN(RADIANS(PARAMETERS!$D$9-C885)/2))))*2*3958.756</f>
        <v>1624.8296384607841</v>
      </c>
      <c r="F885">
        <v>65.412658691405994</v>
      </c>
      <c r="G885">
        <v>85.830154418945</v>
      </c>
      <c r="H885">
        <v>117.80930328369</v>
      </c>
      <c r="I885">
        <v>146.71678161621</v>
      </c>
      <c r="J885">
        <v>178.41915893555</v>
      </c>
      <c r="K885" s="6">
        <f>IFERROR(EXP(TREND(LN($F$1:$J$1),LN(F885:J885),LN(Calculations!$B$3))),0)</f>
        <v>1.8146725209062626E-3</v>
      </c>
    </row>
    <row r="886" spans="1:11" x14ac:dyDescent="0.35">
      <c r="A886">
        <v>883</v>
      </c>
      <c r="B886" t="str">
        <f t="shared" si="13"/>
        <v>10-84.5</v>
      </c>
      <c r="C886">
        <v>-84.494890114859004</v>
      </c>
      <c r="D886">
        <v>10.388441711133</v>
      </c>
      <c r="E886">
        <f>ASIN(SQRT((SIN(RADIANS(PARAMETERS!$D$8-D886)/2)*SIN(RADIANS(PARAMETERS!$D$8-D886)/2))+(COS(RADIANS(D886))*COS(RADIANS(PARAMETERS!$D$8))*SIN(RADIANS(PARAMETERS!$D$9-C886)/2)*SIN(RADIANS(PARAMETERS!$D$9-C886)/2))))*2*3958.756</f>
        <v>1642.6570463807591</v>
      </c>
      <c r="F886">
        <v>64.517715454102003</v>
      </c>
      <c r="G886">
        <v>84.49877166748</v>
      </c>
      <c r="H886">
        <v>115.64671325684</v>
      </c>
      <c r="I886">
        <v>144.15599060059</v>
      </c>
      <c r="J886">
        <v>175.55946350098</v>
      </c>
      <c r="K886" s="6">
        <f>IFERROR(EXP(TREND(LN($F$1:$J$1),LN(F886:J886),LN(Calculations!$B$3))),0)</f>
        <v>1.7235205840229763E-3</v>
      </c>
    </row>
    <row r="887" spans="1:11" x14ac:dyDescent="0.35">
      <c r="A887">
        <v>884</v>
      </c>
      <c r="B887" t="str">
        <f t="shared" si="13"/>
        <v>10-85</v>
      </c>
      <c r="C887">
        <v>-84.766211449759993</v>
      </c>
      <c r="D887">
        <v>10.388441711133</v>
      </c>
      <c r="E887">
        <f>ASIN(SQRT((SIN(RADIANS(PARAMETERS!$D$8-D887)/2)*SIN(RADIANS(PARAMETERS!$D$8-D887)/2))+(COS(RADIANS(D887))*COS(RADIANS(PARAMETERS!$D$8))*SIN(RADIANS(PARAMETERS!$D$9-C887)/2)*SIN(RADIANS(PARAMETERS!$D$9-C887)/2))))*2*3958.756</f>
        <v>1660.4930809459656</v>
      </c>
      <c r="F887">
        <v>63.757411956787003</v>
      </c>
      <c r="G887">
        <v>83.305694580077997</v>
      </c>
      <c r="H887">
        <v>113.65718841553</v>
      </c>
      <c r="I887">
        <v>141.80210876465</v>
      </c>
      <c r="J887">
        <v>172.8794708252</v>
      </c>
      <c r="K887" s="6">
        <f>IFERROR(EXP(TREND(LN($F$1:$J$1),LN(F887:J887),LN(Calculations!$B$3))),0)</f>
        <v>1.641124204223294E-3</v>
      </c>
    </row>
    <row r="888" spans="1:11" x14ac:dyDescent="0.35">
      <c r="A888">
        <v>885</v>
      </c>
      <c r="B888" t="str">
        <f t="shared" si="13"/>
        <v>10-85</v>
      </c>
      <c r="C888">
        <v>-85.037532784660996</v>
      </c>
      <c r="D888">
        <v>10.388441711133</v>
      </c>
      <c r="E888">
        <f>ASIN(SQRT((SIN(RADIANS(PARAMETERS!$D$8-D888)/2)*SIN(RADIANS(PARAMETERS!$D$8-D888)/2))+(COS(RADIANS(D888))*COS(RADIANS(PARAMETERS!$D$8))*SIN(RADIANS(PARAMETERS!$D$9-C888)/2)*SIN(RADIANS(PARAMETERS!$D$9-C888)/2))))*2*3958.756</f>
        <v>1678.3374456858273</v>
      </c>
      <c r="F888">
        <v>63.111221313477003</v>
      </c>
      <c r="G888">
        <v>82.238922119140994</v>
      </c>
      <c r="H888">
        <v>111.81062316895</v>
      </c>
      <c r="I888">
        <v>139.60975646973</v>
      </c>
      <c r="J888">
        <v>170.34957885742</v>
      </c>
      <c r="K888" s="6">
        <f>IFERROR(EXP(TREND(LN($F$1:$J$1),LN(F888:J888),LN(Calculations!$B$3))),0)</f>
        <v>1.5656286621042357E-3</v>
      </c>
    </row>
    <row r="889" spans="1:11" x14ac:dyDescent="0.35">
      <c r="A889">
        <v>886</v>
      </c>
      <c r="B889" t="str">
        <f t="shared" si="13"/>
        <v>10-85.5</v>
      </c>
      <c r="C889">
        <v>-85.308854119562</v>
      </c>
      <c r="D889">
        <v>10.388441711133</v>
      </c>
      <c r="E889">
        <f>ASIN(SQRT((SIN(RADIANS(PARAMETERS!$D$8-D889)/2)*SIN(RADIANS(PARAMETERS!$D$8-D889)/2))+(COS(RADIANS(D889))*COS(RADIANS(PARAMETERS!$D$8))*SIN(RADIANS(PARAMETERS!$D$9-C889)/2)*SIN(RADIANS(PARAMETERS!$D$9-C889)/2))))*2*3958.756</f>
        <v>1696.1898561996968</v>
      </c>
      <c r="F889">
        <v>62.660823822021001</v>
      </c>
      <c r="G889">
        <v>81.474937438965</v>
      </c>
      <c r="H889">
        <v>110.397605896</v>
      </c>
      <c r="I889">
        <v>137.88610839844</v>
      </c>
      <c r="J889">
        <v>168.36653137207</v>
      </c>
      <c r="K889" s="6">
        <f>IFERROR(EXP(TREND(LN($F$1:$J$1),LN(F889:J889),LN(Calculations!$B$3))),0)</f>
        <v>1.5077223273526601E-3</v>
      </c>
    </row>
    <row r="890" spans="1:11" x14ac:dyDescent="0.35">
      <c r="A890">
        <v>887</v>
      </c>
      <c r="B890" t="str">
        <f t="shared" si="13"/>
        <v>10-85.5</v>
      </c>
      <c r="C890">
        <v>-85.580175454463003</v>
      </c>
      <c r="D890">
        <v>10.388441711133</v>
      </c>
      <c r="E890">
        <f>ASIN(SQRT((SIN(RADIANS(PARAMETERS!$D$8-D890)/2)*SIN(RADIANS(PARAMETERS!$D$8-D890)/2))+(COS(RADIANS(D890))*COS(RADIANS(PARAMETERS!$D$8))*SIN(RADIANS(PARAMETERS!$D$9-C890)/2)*SIN(RADIANS(PARAMETERS!$D$9-C890)/2))))*2*3958.756</f>
        <v>1714.0500395407441</v>
      </c>
      <c r="F890">
        <v>62.413463592528998</v>
      </c>
      <c r="G890">
        <v>81.040504455565994</v>
      </c>
      <c r="H890">
        <v>109.52552032471</v>
      </c>
      <c r="I890">
        <v>136.76026916504</v>
      </c>
      <c r="J890">
        <v>167.0831451416</v>
      </c>
      <c r="K890" s="6">
        <f>IFERROR(EXP(TREND(LN($F$1:$J$1),LN(F890:J890),LN(Calculations!$B$3))),0)</f>
        <v>1.4708685322176835E-3</v>
      </c>
    </row>
    <row r="891" spans="1:11" x14ac:dyDescent="0.35">
      <c r="A891">
        <v>888</v>
      </c>
      <c r="B891" t="str">
        <f t="shared" si="13"/>
        <v>10-86</v>
      </c>
      <c r="C891">
        <v>-85.851496789364006</v>
      </c>
      <c r="D891">
        <v>10.388441711133</v>
      </c>
      <c r="E891">
        <f>ASIN(SQRT((SIN(RADIANS(PARAMETERS!$D$8-D891)/2)*SIN(RADIANS(PARAMETERS!$D$8-D891)/2))+(COS(RADIANS(D891))*COS(RADIANS(PARAMETERS!$D$8))*SIN(RADIANS(PARAMETERS!$D$9-C891)/2)*SIN(RADIANS(PARAMETERS!$D$9-C891)/2))))*2*3958.756</f>
        <v>1731.9177336366733</v>
      </c>
      <c r="F891">
        <v>62.339691162108998</v>
      </c>
      <c r="G891">
        <v>80.840843200684006</v>
      </c>
      <c r="H891">
        <v>109.09246826172</v>
      </c>
      <c r="I891">
        <v>136.16581726074</v>
      </c>
      <c r="J891">
        <v>166.39576721191</v>
      </c>
      <c r="K891" s="6">
        <f>IFERROR(EXP(TREND(LN($F$1:$J$1),LN(F891:J891),LN(Calculations!$B$3))),0)</f>
        <v>1.4513224267775255E-3</v>
      </c>
    </row>
    <row r="892" spans="1:11" x14ac:dyDescent="0.35">
      <c r="A892">
        <v>889</v>
      </c>
      <c r="B892" t="str">
        <f t="shared" si="13"/>
        <v>10-86</v>
      </c>
      <c r="C892">
        <v>-86.122818124264995</v>
      </c>
      <c r="D892">
        <v>10.388441711133</v>
      </c>
      <c r="E892">
        <f>ASIN(SQRT((SIN(RADIANS(PARAMETERS!$D$8-D892)/2)*SIN(RADIANS(PARAMETERS!$D$8-D892)/2))+(COS(RADIANS(D892))*COS(RADIANS(PARAMETERS!$D$8))*SIN(RADIANS(PARAMETERS!$D$9-C892)/2)*SIN(RADIANS(PARAMETERS!$D$9-C892)/2))))*2*3958.756</f>
        <v>1749.79268674475</v>
      </c>
      <c r="F892">
        <v>62.384994506836001</v>
      </c>
      <c r="G892">
        <v>80.772552490234006</v>
      </c>
      <c r="H892">
        <v>108.86784362793</v>
      </c>
      <c r="I892">
        <v>135.82423400879</v>
      </c>
      <c r="J892">
        <v>165.92970275879</v>
      </c>
      <c r="K892" s="6">
        <f>IFERROR(EXP(TREND(LN($F$1:$J$1),LN(F892:J892),LN(Calculations!$B$3))),0)</f>
        <v>1.4389172423076495E-3</v>
      </c>
    </row>
    <row r="893" spans="1:11" x14ac:dyDescent="0.35">
      <c r="A893">
        <v>890</v>
      </c>
      <c r="B893" t="str">
        <f t="shared" si="13"/>
        <v>10-86.5</v>
      </c>
      <c r="C893">
        <v>-86.394139459165999</v>
      </c>
      <c r="D893">
        <v>10.388441711133</v>
      </c>
      <c r="E893">
        <f>ASIN(SQRT((SIN(RADIANS(PARAMETERS!$D$8-D893)/2)*SIN(RADIANS(PARAMETERS!$D$8-D893)/2))+(COS(RADIANS(D893))*COS(RADIANS(PARAMETERS!$D$8))*SIN(RADIANS(PARAMETERS!$D$9-C893)/2)*SIN(RADIANS(PARAMETERS!$D$9-C893)/2))))*2*3958.756</f>
        <v>1767.6746569388238</v>
      </c>
      <c r="F893">
        <v>62.577045440673999</v>
      </c>
      <c r="G893">
        <v>80.841850280762003</v>
      </c>
      <c r="H893">
        <v>108.83972167969</v>
      </c>
      <c r="I893">
        <v>135.71641540527</v>
      </c>
      <c r="J893">
        <v>165.62442016602</v>
      </c>
      <c r="K893" s="6">
        <f>IFERROR(EXP(TREND(LN($F$1:$J$1),LN(F893:J893),LN(Calculations!$B$3))),0)</f>
        <v>1.4323077453897541E-3</v>
      </c>
    </row>
    <row r="894" spans="1:11" x14ac:dyDescent="0.35">
      <c r="A894">
        <v>891</v>
      </c>
      <c r="B894" t="str">
        <f t="shared" si="13"/>
        <v>10-86.5</v>
      </c>
      <c r="C894">
        <v>-86.665460794067002</v>
      </c>
      <c r="D894">
        <v>10.388441711133</v>
      </c>
      <c r="E894">
        <f>ASIN(SQRT((SIN(RADIANS(PARAMETERS!$D$8-D894)/2)*SIN(RADIANS(PARAMETERS!$D$8-D894)/2))+(COS(RADIANS(D894))*COS(RADIANS(PARAMETERS!$D$8))*SIN(RADIANS(PARAMETERS!$D$9-C894)/2)*SIN(RADIANS(PARAMETERS!$D$9-C894)/2))))*2*3958.756</f>
        <v>1785.5634116261863</v>
      </c>
      <c r="F894">
        <v>62.89281463623</v>
      </c>
      <c r="G894">
        <v>81.037620544434006</v>
      </c>
      <c r="H894">
        <v>108.97396087646</v>
      </c>
      <c r="I894">
        <v>135.77465820313</v>
      </c>
      <c r="J894">
        <v>165.38293457031</v>
      </c>
      <c r="K894" s="6">
        <f>IFERROR(EXP(TREND(LN($F$1:$J$1),LN(F894:J894),LN(Calculations!$B$3))),0)</f>
        <v>1.429331662477325E-3</v>
      </c>
    </row>
    <row r="895" spans="1:11" x14ac:dyDescent="0.35">
      <c r="A895">
        <v>892</v>
      </c>
      <c r="B895" t="str">
        <f t="shared" si="13"/>
        <v>10-87</v>
      </c>
      <c r="C895">
        <v>-86.936782128968005</v>
      </c>
      <c r="D895">
        <v>10.388441711133</v>
      </c>
      <c r="E895">
        <f>ASIN(SQRT((SIN(RADIANS(PARAMETERS!$D$8-D895)/2)*SIN(RADIANS(PARAMETERS!$D$8-D895)/2))+(COS(RADIANS(D895))*COS(RADIANS(PARAMETERS!$D$8))*SIN(RADIANS(PARAMETERS!$D$9-C895)/2)*SIN(RADIANS(PARAMETERS!$D$9-C895)/2))))*2*3958.756</f>
        <v>1803.4587270922993</v>
      </c>
      <c r="F895">
        <v>63.444946289062997</v>
      </c>
      <c r="G895">
        <v>81.525802612305</v>
      </c>
      <c r="H895">
        <v>109.53410339355</v>
      </c>
      <c r="I895">
        <v>136.3358001709</v>
      </c>
      <c r="J895">
        <v>165.61373901367</v>
      </c>
      <c r="K895" s="6">
        <f>IFERROR(EXP(TREND(LN($F$1:$J$1),LN(F895:J895),LN(Calculations!$B$3))),0)</f>
        <v>1.441270326209378E-3</v>
      </c>
    </row>
    <row r="896" spans="1:11" x14ac:dyDescent="0.35">
      <c r="A896">
        <v>893</v>
      </c>
      <c r="B896" t="str">
        <f t="shared" si="13"/>
        <v>10-87</v>
      </c>
      <c r="C896">
        <v>-87.208103463868994</v>
      </c>
      <c r="D896">
        <v>10.388441711133</v>
      </c>
      <c r="E896">
        <f>ASIN(SQRT((SIN(RADIANS(PARAMETERS!$D$8-D896)/2)*SIN(RADIANS(PARAMETERS!$D$8-D896)/2))+(COS(RADIANS(D896))*COS(RADIANS(PARAMETERS!$D$8))*SIN(RADIANS(PARAMETERS!$D$9-C896)/2)*SIN(RADIANS(PARAMETERS!$D$9-C896)/2))))*2*3958.756</f>
        <v>1821.3603880715364</v>
      </c>
      <c r="F896">
        <v>64.344566345215</v>
      </c>
      <c r="G896">
        <v>82.440864562987997</v>
      </c>
      <c r="H896">
        <v>110.65375518799</v>
      </c>
      <c r="I896">
        <v>137.48187255859</v>
      </c>
      <c r="J896">
        <v>166.39529418945</v>
      </c>
      <c r="K896" s="6">
        <f>IFERROR(EXP(TREND(LN($F$1:$J$1),LN(F896:J896),LN(Calculations!$B$3))),0)</f>
        <v>1.4715777697473162E-3</v>
      </c>
    </row>
    <row r="897" spans="1:11" x14ac:dyDescent="0.35">
      <c r="A897">
        <v>894</v>
      </c>
      <c r="B897" t="str">
        <f t="shared" si="13"/>
        <v>10-87.5</v>
      </c>
      <c r="C897">
        <v>-87.479424798769998</v>
      </c>
      <c r="D897">
        <v>10.388441711133</v>
      </c>
      <c r="E897">
        <f>ASIN(SQRT((SIN(RADIANS(PARAMETERS!$D$8-D897)/2)*SIN(RADIANS(PARAMETERS!$D$8-D897)/2))+(COS(RADIANS(D897))*COS(RADIANS(PARAMETERS!$D$8))*SIN(RADIANS(PARAMETERS!$D$9-C897)/2)*SIN(RADIANS(PARAMETERS!$D$9-C897)/2))))*2*3958.756</f>
        <v>1839.2681873422478</v>
      </c>
      <c r="F897">
        <v>65.57829284668</v>
      </c>
      <c r="G897">
        <v>83.747673034667997</v>
      </c>
      <c r="H897">
        <v>112.25824737549</v>
      </c>
      <c r="I897">
        <v>139.09071350098</v>
      </c>
      <c r="J897">
        <v>167.62979125977</v>
      </c>
      <c r="K897" s="6">
        <f>IFERROR(EXP(TREND(LN($F$1:$J$1),LN(F897:J897),LN(Calculations!$B$3))),0)</f>
        <v>1.5181699379110266E-3</v>
      </c>
    </row>
    <row r="898" spans="1:11" x14ac:dyDescent="0.35">
      <c r="A898">
        <v>895</v>
      </c>
      <c r="B898" t="str">
        <f t="shared" si="13"/>
        <v>10-88</v>
      </c>
      <c r="C898">
        <v>-87.750746133671001</v>
      </c>
      <c r="D898">
        <v>10.388441711133</v>
      </c>
      <c r="E898">
        <f>ASIN(SQRT((SIN(RADIANS(PARAMETERS!$D$8-D898)/2)*SIN(RADIANS(PARAMETERS!$D$8-D898)/2))+(COS(RADIANS(D898))*COS(RADIANS(PARAMETERS!$D$8))*SIN(RADIANS(PARAMETERS!$D$9-C898)/2)*SIN(RADIANS(PARAMETERS!$D$9-C898)/2))))*2*3958.756</f>
        <v>1857.181925344561</v>
      </c>
      <c r="F898">
        <v>67.085945129395</v>
      </c>
      <c r="G898">
        <v>85.350318908690994</v>
      </c>
      <c r="H898">
        <v>114.19674682617</v>
      </c>
      <c r="I898">
        <v>140.97470092773</v>
      </c>
      <c r="J898">
        <v>169.15335083008</v>
      </c>
      <c r="K898" s="6">
        <f>IFERROR(EXP(TREND(LN($F$1:$J$1),LN(F898:J898),LN(Calculations!$B$3))),0)</f>
        <v>1.5768905804994203E-3</v>
      </c>
    </row>
    <row r="899" spans="1:11" x14ac:dyDescent="0.35">
      <c r="A899">
        <v>896</v>
      </c>
      <c r="B899" t="str">
        <f t="shared" si="13"/>
        <v>10-88</v>
      </c>
      <c r="C899">
        <v>-88.022067468572004</v>
      </c>
      <c r="D899">
        <v>10.388441711133</v>
      </c>
      <c r="E899">
        <f>ASIN(SQRT((SIN(RADIANS(PARAMETERS!$D$8-D899)/2)*SIN(RADIANS(PARAMETERS!$D$8-D899)/2))+(COS(RADIANS(D899))*COS(RADIANS(PARAMETERS!$D$8))*SIN(RADIANS(PARAMETERS!$D$9-C899)/2)*SIN(RADIANS(PARAMETERS!$D$9-C899)/2))))*2*3958.756</f>
        <v>1875.1014098194673</v>
      </c>
      <c r="F899">
        <v>68.898422241210994</v>
      </c>
      <c r="G899">
        <v>87.283164978027003</v>
      </c>
      <c r="H899">
        <v>116.49626159668</v>
      </c>
      <c r="I899">
        <v>143.15768432617</v>
      </c>
      <c r="J899">
        <v>170.99359130859</v>
      </c>
      <c r="K899" s="6">
        <f>IFERROR(EXP(TREND(LN($F$1:$J$1),LN(F899:J899),LN(Calculations!$B$3))),0)</f>
        <v>1.6504953331369873E-3</v>
      </c>
    </row>
    <row r="900" spans="1:11" x14ac:dyDescent="0.35">
      <c r="A900">
        <v>897</v>
      </c>
      <c r="B900" t="str">
        <f t="shared" si="13"/>
        <v>10-88.5</v>
      </c>
      <c r="C900">
        <v>-88.293388803472993</v>
      </c>
      <c r="D900">
        <v>10.388441711133</v>
      </c>
      <c r="E900">
        <f>ASIN(SQRT((SIN(RADIANS(PARAMETERS!$D$8-D900)/2)*SIN(RADIANS(PARAMETERS!$D$8-D900)/2))+(COS(RADIANS(D900))*COS(RADIANS(PARAMETERS!$D$8))*SIN(RADIANS(PARAMETERS!$D$9-C900)/2)*SIN(RADIANS(PARAMETERS!$D$9-C900)/2))))*2*3958.756</f>
        <v>1893.0264554678242</v>
      </c>
      <c r="F900">
        <v>71.048835754395</v>
      </c>
      <c r="G900">
        <v>89.590606689452997</v>
      </c>
      <c r="H900">
        <v>119.17649078369</v>
      </c>
      <c r="I900">
        <v>145.6728515625</v>
      </c>
      <c r="J900">
        <v>173.17457580566</v>
      </c>
      <c r="K900" s="6">
        <f>IFERROR(EXP(TREND(LN($F$1:$J$1),LN(F900:J900),LN(Calculations!$B$3))),0)</f>
        <v>1.7426432672221009E-3</v>
      </c>
    </row>
    <row r="901" spans="1:11" x14ac:dyDescent="0.35">
      <c r="A901">
        <v>898</v>
      </c>
      <c r="B901" t="str">
        <f t="shared" ref="B901:B964" si="14">MROUND(D901,1)&amp;MROUND(C901,-0.5)</f>
        <v>10-88.5</v>
      </c>
      <c r="C901">
        <v>-88.564710138373997</v>
      </c>
      <c r="D901">
        <v>10.388441711133</v>
      </c>
      <c r="E901">
        <f>ASIN(SQRT((SIN(RADIANS(PARAMETERS!$D$8-D901)/2)*SIN(RADIANS(PARAMETERS!$D$8-D901)/2))+(COS(RADIANS(D901))*COS(RADIANS(PARAMETERS!$D$8))*SIN(RADIANS(PARAMETERS!$D$9-C901)/2)*SIN(RADIANS(PARAMETERS!$D$9-C901)/2))))*2*3958.756</f>
        <v>1910.9568836280243</v>
      </c>
      <c r="F901">
        <v>73.462066650390994</v>
      </c>
      <c r="G901">
        <v>92.195960998535</v>
      </c>
      <c r="H901">
        <v>122.1488571167</v>
      </c>
      <c r="I901">
        <v>148.47006225586</v>
      </c>
      <c r="J901">
        <v>175.64965820313</v>
      </c>
      <c r="K901" s="6">
        <f>IFERROR(EXP(TREND(LN($F$1:$J$1),LN(F901:J901),LN(Calculations!$B$3))),0)</f>
        <v>1.8544507231623645E-3</v>
      </c>
    </row>
    <row r="902" spans="1:11" x14ac:dyDescent="0.35">
      <c r="A902">
        <v>899</v>
      </c>
      <c r="B902" t="str">
        <f t="shared" si="14"/>
        <v>10-89</v>
      </c>
      <c r="C902">
        <v>-88.836031473275</v>
      </c>
      <c r="D902">
        <v>10.388441711133</v>
      </c>
      <c r="E902">
        <f>ASIN(SQRT((SIN(RADIANS(PARAMETERS!$D$8-D902)/2)*SIN(RADIANS(PARAMETERS!$D$8-D902)/2))+(COS(RADIANS(D902))*COS(RADIANS(PARAMETERS!$D$8))*SIN(RADIANS(PARAMETERS!$D$9-C902)/2)*SIN(RADIANS(PARAMETERS!$D$9-C902)/2))))*2*3958.756</f>
        <v>1928.8925219711482</v>
      </c>
      <c r="F902">
        <v>76.126235961914006</v>
      </c>
      <c r="G902">
        <v>95.076614379882997</v>
      </c>
      <c r="H902">
        <v>125.3656463623</v>
      </c>
      <c r="I902">
        <v>151.51275634766</v>
      </c>
      <c r="J902">
        <v>178.38700866699</v>
      </c>
      <c r="K902" s="6">
        <f>IFERROR(EXP(TREND(LN($F$1:$J$1),LN(F902:J902),LN(Calculations!$B$3))),0)</f>
        <v>1.9881033528400859E-3</v>
      </c>
    </row>
    <row r="903" spans="1:11" x14ac:dyDescent="0.35">
      <c r="A903">
        <v>900</v>
      </c>
      <c r="B903" t="str">
        <f t="shared" si="14"/>
        <v>10-89</v>
      </c>
      <c r="C903">
        <v>-89.107352808176003</v>
      </c>
      <c r="D903">
        <v>10.388441711133</v>
      </c>
      <c r="E903">
        <f>ASIN(SQRT((SIN(RADIANS(PARAMETERS!$D$8-D903)/2)*SIN(RADIANS(PARAMETERS!$D$8-D903)/2))+(COS(RADIANS(D903))*COS(RADIANS(PARAMETERS!$D$8))*SIN(RADIANS(PARAMETERS!$D$9-C903)/2)*SIN(RADIANS(PARAMETERS!$D$9-C903)/2))))*2*3958.756</f>
        <v>1946.8332042125191</v>
      </c>
      <c r="F903">
        <v>79.050727844237997</v>
      </c>
      <c r="G903">
        <v>98.259719848632997</v>
      </c>
      <c r="H903">
        <v>128.82060241699</v>
      </c>
      <c r="I903">
        <v>154.79452514648</v>
      </c>
      <c r="J903">
        <v>181.39097595215</v>
      </c>
      <c r="K903" s="6">
        <f>IFERROR(EXP(TREND(LN($F$1:$J$1),LN(F903:J903),LN(Calculations!$B$3))),0)</f>
        <v>2.1483132071772725E-3</v>
      </c>
    </row>
    <row r="904" spans="1:11" x14ac:dyDescent="0.35">
      <c r="A904">
        <v>901</v>
      </c>
      <c r="B904" t="str">
        <f t="shared" si="14"/>
        <v>10-89.5</v>
      </c>
      <c r="C904">
        <v>-89.378674143077006</v>
      </c>
      <c r="D904">
        <v>10.388441711133</v>
      </c>
      <c r="E904">
        <f>ASIN(SQRT((SIN(RADIANS(PARAMETERS!$D$8-D904)/2)*SIN(RADIANS(PARAMETERS!$D$8-D904)/2))+(COS(RADIANS(D904))*COS(RADIANS(PARAMETERS!$D$8))*SIN(RADIANS(PARAMETERS!$D$9-C904)/2)*SIN(RADIANS(PARAMETERS!$D$9-C904)/2))))*2*3958.756</f>
        <v>1964.778769838656</v>
      </c>
      <c r="F904">
        <v>82.280113220215</v>
      </c>
      <c r="G904">
        <v>101.79640197754</v>
      </c>
      <c r="H904">
        <v>132.5961151123</v>
      </c>
      <c r="I904">
        <v>158.41789245605</v>
      </c>
      <c r="J904">
        <v>184.81480407715</v>
      </c>
      <c r="K904" s="6">
        <f>IFERROR(EXP(TREND(LN($F$1:$J$1),LN(F904:J904),LN(Calculations!$B$3))),0)</f>
        <v>2.3470164772256687E-3</v>
      </c>
    </row>
    <row r="905" spans="1:11" x14ac:dyDescent="0.35">
      <c r="A905">
        <v>902</v>
      </c>
      <c r="B905" t="str">
        <f t="shared" si="14"/>
        <v>10-89.5</v>
      </c>
      <c r="C905">
        <v>-89.649995477977996</v>
      </c>
      <c r="D905">
        <v>10.388441711133</v>
      </c>
      <c r="E905">
        <f>ASIN(SQRT((SIN(RADIANS(PARAMETERS!$D$8-D905)/2)*SIN(RADIANS(PARAMETERS!$D$8-D905)/2))+(COS(RADIANS(D905))*COS(RADIANS(PARAMETERS!$D$8))*SIN(RADIANS(PARAMETERS!$D$9-C905)/2)*SIN(RADIANS(PARAMETERS!$D$9-C905)/2))))*2*3958.756</f>
        <v>1982.729063848657</v>
      </c>
      <c r="F905">
        <v>85.552268981934006</v>
      </c>
      <c r="G905">
        <v>105.39270019531</v>
      </c>
      <c r="H905">
        <v>136.37696838379</v>
      </c>
      <c r="I905">
        <v>162.01669311523</v>
      </c>
      <c r="J905">
        <v>188.23654174805</v>
      </c>
      <c r="K905" s="6">
        <f>IFERROR(EXP(TREND(LN($F$1:$J$1),LN(F905:J905),LN(Calculations!$B$3))),0)</f>
        <v>2.5705456704173866E-3</v>
      </c>
    </row>
    <row r="906" spans="1:11" x14ac:dyDescent="0.35">
      <c r="A906">
        <v>903</v>
      </c>
      <c r="B906" t="str">
        <f t="shared" si="14"/>
        <v>10-90</v>
      </c>
      <c r="C906">
        <v>-89.921316812878999</v>
      </c>
      <c r="D906">
        <v>10.388441711133</v>
      </c>
      <c r="E906">
        <f>ASIN(SQRT((SIN(RADIANS(PARAMETERS!$D$8-D906)/2)*SIN(RADIANS(PARAMETERS!$D$8-D906)/2))+(COS(RADIANS(D906))*COS(RADIANS(PARAMETERS!$D$8))*SIN(RADIANS(PARAMETERS!$D$9-C906)/2)*SIN(RADIANS(PARAMETERS!$D$9-C906)/2))))*2*3958.756</f>
        <v>2000.6839365091698</v>
      </c>
      <c r="F906">
        <v>88.855903625487997</v>
      </c>
      <c r="G906">
        <v>109.04151153564</v>
      </c>
      <c r="H906">
        <v>140.15090942383</v>
      </c>
      <c r="I906">
        <v>165.57077026367</v>
      </c>
      <c r="J906">
        <v>191.66203308105</v>
      </c>
      <c r="K906" s="6">
        <f>IFERROR(EXP(TREND(LN($F$1:$J$1),LN(F906:J906),LN(Calculations!$B$3))),0)</f>
        <v>2.8221707047517762E-3</v>
      </c>
    </row>
    <row r="907" spans="1:11" x14ac:dyDescent="0.35">
      <c r="A907">
        <v>904</v>
      </c>
      <c r="B907" t="str">
        <f t="shared" si="14"/>
        <v>10-90</v>
      </c>
      <c r="C907">
        <v>-90.192638147780002</v>
      </c>
      <c r="D907">
        <v>10.388441711133</v>
      </c>
      <c r="E907">
        <f>ASIN(SQRT((SIN(RADIANS(PARAMETERS!$D$8-D907)/2)*SIN(RADIANS(PARAMETERS!$D$8-D907)/2))+(COS(RADIANS(D907))*COS(RADIANS(PARAMETERS!$D$8))*SIN(RADIANS(PARAMETERS!$D$9-C907)/2)*SIN(RADIANS(PARAMETERS!$D$9-C907)/2))))*2*3958.756</f>
        <v>2018.6432431220987</v>
      </c>
      <c r="F907">
        <v>92.234313964844006</v>
      </c>
      <c r="G907">
        <v>112.78995513916</v>
      </c>
      <c r="H907">
        <v>143.99328613281</v>
      </c>
      <c r="I907">
        <v>169.19702148438</v>
      </c>
      <c r="J907">
        <v>195.26881408691</v>
      </c>
      <c r="K907" s="6">
        <f>IFERROR(EXP(TREND(LN($F$1:$J$1),LN(F907:J907),LN(Calculations!$B$3))),0)</f>
        <v>3.1143138871578598E-3</v>
      </c>
    </row>
    <row r="908" spans="1:11" x14ac:dyDescent="0.35">
      <c r="A908">
        <v>905</v>
      </c>
      <c r="B908" t="str">
        <f t="shared" si="14"/>
        <v>10-90.5</v>
      </c>
      <c r="C908">
        <v>-90.463959482681005</v>
      </c>
      <c r="D908">
        <v>10.388441711133</v>
      </c>
      <c r="E908">
        <f>ASIN(SQRT((SIN(RADIANS(PARAMETERS!$D$8-D908)/2)*SIN(RADIANS(PARAMETERS!$D$8-D908)/2))+(COS(RADIANS(D908))*COS(RADIANS(PARAMETERS!$D$8))*SIN(RADIANS(PARAMETERS!$D$9-C908)/2)*SIN(RADIANS(PARAMETERS!$D$9-C908)/2))))*2*3958.756</f>
        <v>2036.6068438043039</v>
      </c>
      <c r="F908">
        <v>95.624755859375</v>
      </c>
      <c r="G908">
        <v>116.53326416016</v>
      </c>
      <c r="H908">
        <v>147.79252624512</v>
      </c>
      <c r="I908">
        <v>172.81307983398</v>
      </c>
      <c r="J908">
        <v>198.94786071777</v>
      </c>
      <c r="K908" s="6">
        <f>IFERROR(EXP(TREND(LN($F$1:$J$1),LN(F908:J908),LN(Calculations!$B$3))),0)</f>
        <v>3.445138597276463E-3</v>
      </c>
    </row>
    <row r="909" spans="1:11" x14ac:dyDescent="0.35">
      <c r="A909">
        <v>906</v>
      </c>
      <c r="B909" t="str">
        <f t="shared" si="14"/>
        <v>10-90.5</v>
      </c>
      <c r="C909">
        <v>-90.735280817581994</v>
      </c>
      <c r="D909">
        <v>10.388441711133</v>
      </c>
      <c r="E909">
        <f>ASIN(SQRT((SIN(RADIANS(PARAMETERS!$D$8-D909)/2)*SIN(RADIANS(PARAMETERS!$D$8-D909)/2))+(COS(RADIANS(D909))*COS(RADIANS(PARAMETERS!$D$8))*SIN(RADIANS(PARAMETERS!$D$9-C909)/2)*SIN(RADIANS(PARAMETERS!$D$9-C909)/2))))*2*3958.756</f>
        <v>2054.5746032785819</v>
      </c>
      <c r="F909">
        <v>98.882286071777003</v>
      </c>
      <c r="G909">
        <v>120.12203979492</v>
      </c>
      <c r="H909">
        <v>151.38572692871</v>
      </c>
      <c r="I909">
        <v>176.27342224121</v>
      </c>
      <c r="J909">
        <v>202.5025177002</v>
      </c>
      <c r="K909" s="6">
        <f>IFERROR(EXP(TREND(LN($F$1:$J$1),LN(F909:J909),LN(Calculations!$B$3))),0)</f>
        <v>3.8027222257068032E-3</v>
      </c>
    </row>
    <row r="910" spans="1:11" x14ac:dyDescent="0.35">
      <c r="A910">
        <v>907</v>
      </c>
      <c r="B910" t="str">
        <f t="shared" si="14"/>
        <v>11-50</v>
      </c>
      <c r="C910">
        <v>-50.037080582435998</v>
      </c>
      <c r="D910">
        <v>10.659763046034</v>
      </c>
      <c r="E910">
        <f>ASIN(SQRT((SIN(RADIANS(PARAMETERS!$D$8-D910)/2)*SIN(RADIANS(PARAMETERS!$D$8-D910)/2))+(COS(RADIANS(D910))*COS(RADIANS(PARAMETERS!$D$8))*SIN(RADIANS(PARAMETERS!$D$9-C910)/2)*SIN(RADIANS(PARAMETERS!$D$9-C910)/2))))*2*3958.756</f>
        <v>785.6776954788304</v>
      </c>
      <c r="F910">
        <v>87.86629486084</v>
      </c>
      <c r="G910">
        <v>113.17539978027</v>
      </c>
      <c r="H910">
        <v>153.47319030762</v>
      </c>
      <c r="I910">
        <v>183.09259033203</v>
      </c>
      <c r="J910">
        <v>213.11111450195</v>
      </c>
      <c r="K910" s="6">
        <f>IFERROR(EXP(TREND(LN($F$1:$J$1),LN(F910:J910),LN(Calculations!$B$3))),0)</f>
        <v>3.7197209473311629E-3</v>
      </c>
    </row>
    <row r="911" spans="1:11" x14ac:dyDescent="0.35">
      <c r="A911">
        <v>908</v>
      </c>
      <c r="B911" t="str">
        <f t="shared" si="14"/>
        <v>11-50.5</v>
      </c>
      <c r="C911">
        <v>-50.308401917337001</v>
      </c>
      <c r="D911">
        <v>10.659763046034</v>
      </c>
      <c r="E911">
        <f>ASIN(SQRT((SIN(RADIANS(PARAMETERS!$D$8-D911)/2)*SIN(RADIANS(PARAMETERS!$D$8-D911)/2))+(COS(RADIANS(D911))*COS(RADIANS(PARAMETERS!$D$8))*SIN(RADIANS(PARAMETERS!$D$9-C911)/2)*SIN(RADIANS(PARAMETERS!$D$9-C911)/2))))*2*3958.756</f>
        <v>769.14198712627865</v>
      </c>
      <c r="F911">
        <v>87.690200805664006</v>
      </c>
      <c r="G911">
        <v>113.00704193115</v>
      </c>
      <c r="H911">
        <v>153.29479980469</v>
      </c>
      <c r="I911">
        <v>183.00341796875</v>
      </c>
      <c r="J911">
        <v>213.14614868164</v>
      </c>
      <c r="K911" s="6">
        <f>IFERROR(EXP(TREND(LN($F$1:$J$1),LN(F911:J911),LN(Calculations!$B$3))),0)</f>
        <v>3.7087683670166895E-3</v>
      </c>
    </row>
    <row r="912" spans="1:11" x14ac:dyDescent="0.35">
      <c r="A912">
        <v>909</v>
      </c>
      <c r="B912" t="str">
        <f t="shared" si="14"/>
        <v>11-50.5</v>
      </c>
      <c r="C912">
        <v>-50.579723252237997</v>
      </c>
      <c r="D912">
        <v>10.659763046034</v>
      </c>
      <c r="E912">
        <f>ASIN(SQRT((SIN(RADIANS(PARAMETERS!$D$8-D912)/2)*SIN(RADIANS(PARAMETERS!$D$8-D912)/2))+(COS(RADIANS(D912))*COS(RADIANS(PARAMETERS!$D$8))*SIN(RADIANS(PARAMETERS!$D$9-C912)/2)*SIN(RADIANS(PARAMETERS!$D$9-C912)/2))))*2*3958.756</f>
        <v>752.6854700842573</v>
      </c>
      <c r="F912">
        <v>87.496681213379006</v>
      </c>
      <c r="G912">
        <v>112.80686187744</v>
      </c>
      <c r="H912">
        <v>153.08422851563</v>
      </c>
      <c r="I912">
        <v>182.87980651855</v>
      </c>
      <c r="J912">
        <v>213.13218688965</v>
      </c>
      <c r="K912" s="6">
        <f>IFERROR(EXP(TREND(LN($F$1:$J$1),LN(F912:J912),LN(Calculations!$B$3))),0)</f>
        <v>3.6951713441334233E-3</v>
      </c>
    </row>
    <row r="913" spans="1:11" x14ac:dyDescent="0.35">
      <c r="A913">
        <v>910</v>
      </c>
      <c r="B913" t="str">
        <f t="shared" si="14"/>
        <v>11-51</v>
      </c>
      <c r="C913">
        <v>-50.851044587139</v>
      </c>
      <c r="D913">
        <v>10.659763046034</v>
      </c>
      <c r="E913">
        <f>ASIN(SQRT((SIN(RADIANS(PARAMETERS!$D$8-D913)/2)*SIN(RADIANS(PARAMETERS!$D$8-D913)/2))+(COS(RADIANS(D913))*COS(RADIANS(PARAMETERS!$D$8))*SIN(RADIANS(PARAMETERS!$D$9-C913)/2)*SIN(RADIANS(PARAMETERS!$D$9-C913)/2))))*2*3958.756</f>
        <v>736.31347391110114</v>
      </c>
      <c r="F913">
        <v>87.294891357422003</v>
      </c>
      <c r="G913">
        <v>112.58890533447</v>
      </c>
      <c r="H913">
        <v>152.86441040039</v>
      </c>
      <c r="I913">
        <v>182.74588012695</v>
      </c>
      <c r="J913">
        <v>213.10025024414</v>
      </c>
      <c r="K913" s="6">
        <f>IFERROR(EXP(TREND(LN($F$1:$J$1),LN(F913:J913),LN(Calculations!$B$3))),0)</f>
        <v>3.6805963122962682E-3</v>
      </c>
    </row>
    <row r="914" spans="1:11" x14ac:dyDescent="0.35">
      <c r="A914">
        <v>911</v>
      </c>
      <c r="B914" t="str">
        <f t="shared" si="14"/>
        <v>11-51</v>
      </c>
      <c r="C914">
        <v>-51.122365922039997</v>
      </c>
      <c r="D914">
        <v>10.659763046034</v>
      </c>
      <c r="E914">
        <f>ASIN(SQRT((SIN(RADIANS(PARAMETERS!$D$8-D914)/2)*SIN(RADIANS(PARAMETERS!$D$8-D914)/2))+(COS(RADIANS(D914))*COS(RADIANS(PARAMETERS!$D$8))*SIN(RADIANS(PARAMETERS!$D$9-C914)/2)*SIN(RADIANS(PARAMETERS!$D$9-C914)/2))))*2*3958.756</f>
        <v>720.03178379025758</v>
      </c>
      <c r="F914">
        <v>87.099098205565994</v>
      </c>
      <c r="G914">
        <v>112.37155151367</v>
      </c>
      <c r="H914">
        <v>152.65840148926</v>
      </c>
      <c r="I914">
        <v>182.6266784668</v>
      </c>
      <c r="J914">
        <v>213.08572387695</v>
      </c>
      <c r="K914" s="6">
        <f>IFERROR(EXP(TREND(LN($F$1:$J$1),LN(F914:J914),LN(Calculations!$B$3))),0)</f>
        <v>3.6669425011262215E-3</v>
      </c>
    </row>
    <row r="915" spans="1:11" x14ac:dyDescent="0.35">
      <c r="A915">
        <v>912</v>
      </c>
      <c r="B915" t="str">
        <f t="shared" si="14"/>
        <v>11-51.5</v>
      </c>
      <c r="C915">
        <v>-51.393687256941</v>
      </c>
      <c r="D915">
        <v>10.659763046034</v>
      </c>
      <c r="E915">
        <f>ASIN(SQRT((SIN(RADIANS(PARAMETERS!$D$8-D915)/2)*SIN(RADIANS(PARAMETERS!$D$8-D915)/2))+(COS(RADIANS(D915))*COS(RADIANS(PARAMETERS!$D$8))*SIN(RADIANS(PARAMETERS!$D$9-C915)/2)*SIN(RADIANS(PARAMETERS!$D$9-C915)/2))))*2*3958.756</f>
        <v>703.84668631888451</v>
      </c>
      <c r="F915">
        <v>86.90153503418</v>
      </c>
      <c r="G915">
        <v>112.14305114746</v>
      </c>
      <c r="H915">
        <v>152.44386291504</v>
      </c>
      <c r="I915">
        <v>182.48625183105</v>
      </c>
      <c r="J915">
        <v>213.03790283203</v>
      </c>
      <c r="K915" s="6">
        <f>IFERROR(EXP(TREND(LN($F$1:$J$1),LN(F915:J915),LN(Calculations!$B$3))),0)</f>
        <v>3.652226563602372E-3</v>
      </c>
    </row>
    <row r="916" spans="1:11" x14ac:dyDescent="0.35">
      <c r="A916">
        <v>913</v>
      </c>
      <c r="B916" t="str">
        <f t="shared" si="14"/>
        <v>11-51.5</v>
      </c>
      <c r="C916">
        <v>-51.665008591842003</v>
      </c>
      <c r="D916">
        <v>10.659763046034</v>
      </c>
      <c r="E916">
        <f>ASIN(SQRT((SIN(RADIANS(PARAMETERS!$D$8-D916)/2)*SIN(RADIANS(PARAMETERS!$D$8-D916)/2))+(COS(RADIANS(D916))*COS(RADIANS(PARAMETERS!$D$8))*SIN(RADIANS(PARAMETERS!$D$9-C916)/2)*SIN(RADIANS(PARAMETERS!$D$9-C916)/2))))*2*3958.756</f>
        <v>687.76502029502456</v>
      </c>
      <c r="F916">
        <v>86.720237731934006</v>
      </c>
      <c r="G916">
        <v>111.92958831787</v>
      </c>
      <c r="H916">
        <v>152.24894714355</v>
      </c>
      <c r="I916">
        <v>182.35632324219</v>
      </c>
      <c r="J916">
        <v>212.99334716797</v>
      </c>
      <c r="K916" s="6">
        <f>IFERROR(EXP(TREND(LN($F$1:$J$1),LN(F916:J916),LN(Calculations!$B$3))),0)</f>
        <v>3.6387470539259964E-3</v>
      </c>
    </row>
    <row r="917" spans="1:11" x14ac:dyDescent="0.35">
      <c r="A917">
        <v>914</v>
      </c>
      <c r="B917" t="str">
        <f t="shared" si="14"/>
        <v>11-52</v>
      </c>
      <c r="C917">
        <v>-51.936329926742999</v>
      </c>
      <c r="D917">
        <v>10.659763046034</v>
      </c>
      <c r="E917">
        <f>ASIN(SQRT((SIN(RADIANS(PARAMETERS!$D$8-D917)/2)*SIN(RADIANS(PARAMETERS!$D$8-D917)/2))+(COS(RADIANS(D917))*COS(RADIANS(PARAMETERS!$D$8))*SIN(RADIANS(PARAMETERS!$D$9-C917)/2)*SIN(RADIANS(PARAMETERS!$D$9-C917)/2))))*2*3958.756</f>
        <v>671.79423302870089</v>
      </c>
      <c r="F917">
        <v>86.568725585937997</v>
      </c>
      <c r="G917">
        <v>111.75015258789</v>
      </c>
      <c r="H917">
        <v>152.09544372559</v>
      </c>
      <c r="I917">
        <v>182.26377868652</v>
      </c>
      <c r="J917">
        <v>212.98388671875</v>
      </c>
      <c r="K917" s="6">
        <f>IFERROR(EXP(TREND(LN($F$1:$J$1),LN(F917:J917),LN(Calculations!$B$3))),0)</f>
        <v>3.6282933092564376E-3</v>
      </c>
    </row>
    <row r="918" spans="1:11" x14ac:dyDescent="0.35">
      <c r="A918">
        <v>915</v>
      </c>
      <c r="B918" t="str">
        <f t="shared" si="14"/>
        <v>11-52</v>
      </c>
      <c r="C918">
        <v>-52.207651261644003</v>
      </c>
      <c r="D918">
        <v>10.659763046034</v>
      </c>
      <c r="E918">
        <f>ASIN(SQRT((SIN(RADIANS(PARAMETERS!$D$8-D918)/2)*SIN(RADIANS(PARAMETERS!$D$8-D918)/2))+(COS(RADIANS(D918))*COS(RADIANS(PARAMETERS!$D$8))*SIN(RADIANS(PARAMETERS!$D$9-C918)/2)*SIN(RADIANS(PARAMETERS!$D$9-C918)/2))))*2*3958.756</f>
        <v>655.94244273675406</v>
      </c>
      <c r="F918">
        <v>86.429695129395</v>
      </c>
      <c r="G918">
        <v>111.58574676514</v>
      </c>
      <c r="H918">
        <v>151.96472167969</v>
      </c>
      <c r="I918">
        <v>182.1940612793</v>
      </c>
      <c r="J918">
        <v>212.98593139648</v>
      </c>
      <c r="K918" s="6">
        <f>IFERROR(EXP(TREND(LN($F$1:$J$1),LN(F918:J918),LN(Calculations!$B$3))),0)</f>
        <v>3.6192910519349426E-3</v>
      </c>
    </row>
    <row r="919" spans="1:11" x14ac:dyDescent="0.35">
      <c r="A919">
        <v>916</v>
      </c>
      <c r="B919" t="str">
        <f t="shared" si="14"/>
        <v>11-52.5</v>
      </c>
      <c r="C919">
        <v>-52.478972596544999</v>
      </c>
      <c r="D919">
        <v>10.659763046034</v>
      </c>
      <c r="E919">
        <f>ASIN(SQRT((SIN(RADIANS(PARAMETERS!$D$8-D919)/2)*SIN(RADIANS(PARAMETERS!$D$8-D919)/2))+(COS(RADIANS(D919))*COS(RADIANS(PARAMETERS!$D$8))*SIN(RADIANS(PARAMETERS!$D$9-C919)/2)*SIN(RADIANS(PARAMETERS!$D$9-C919)/2))))*2*3958.756</f>
        <v>640.21850760865652</v>
      </c>
      <c r="F919">
        <v>86.317459106445</v>
      </c>
      <c r="G919">
        <v>111.45505523682</v>
      </c>
      <c r="H919">
        <v>151.87100219727</v>
      </c>
      <c r="I919">
        <v>182.16667175293</v>
      </c>
      <c r="J919">
        <v>213.03367614746</v>
      </c>
      <c r="K919" s="6">
        <f>IFERROR(EXP(TREND(LN($F$1:$J$1),LN(F919:J919),LN(Calculations!$B$3))),0)</f>
        <v>3.6133303817426072E-3</v>
      </c>
    </row>
    <row r="920" spans="1:11" x14ac:dyDescent="0.35">
      <c r="A920">
        <v>917</v>
      </c>
      <c r="B920" t="str">
        <f t="shared" si="14"/>
        <v>11-53</v>
      </c>
      <c r="C920">
        <v>-52.750293931446002</v>
      </c>
      <c r="D920">
        <v>10.659763046034</v>
      </c>
      <c r="E920">
        <f>ASIN(SQRT((SIN(RADIANS(PARAMETERS!$D$8-D920)/2)*SIN(RADIANS(PARAMETERS!$D$8-D920)/2))+(COS(RADIANS(D920))*COS(RADIANS(PARAMETERS!$D$8))*SIN(RADIANS(PARAMETERS!$D$9-C920)/2)*SIN(RADIANS(PARAMETERS!$D$9-C920)/2))))*2*3958.756</f>
        <v>624.63210214606534</v>
      </c>
      <c r="F920">
        <v>86.245635986327997</v>
      </c>
      <c r="G920">
        <v>111.37294769287</v>
      </c>
      <c r="H920">
        <v>151.82614135742</v>
      </c>
      <c r="I920">
        <v>182.19288635254</v>
      </c>
      <c r="J920">
        <v>213.14584350586</v>
      </c>
      <c r="K920" s="6">
        <f>IFERROR(EXP(TREND(LN($F$1:$J$1),LN(F920:J920),LN(Calculations!$B$3))),0)</f>
        <v>3.611537223648134E-3</v>
      </c>
    </row>
    <row r="921" spans="1:11" x14ac:dyDescent="0.35">
      <c r="A921">
        <v>918</v>
      </c>
      <c r="B921" t="str">
        <f t="shared" si="14"/>
        <v>11-53</v>
      </c>
      <c r="C921">
        <v>-53.021615266346998</v>
      </c>
      <c r="D921">
        <v>10.659763046034</v>
      </c>
      <c r="E921">
        <f>ASIN(SQRT((SIN(RADIANS(PARAMETERS!$D$8-D921)/2)*SIN(RADIANS(PARAMETERS!$D$8-D921)/2))+(COS(RADIANS(D921))*COS(RADIANS(PARAMETERS!$D$8))*SIN(RADIANS(PARAMETERS!$D$9-C921)/2)*SIN(RADIANS(PARAMETERS!$D$9-C921)/2))))*2*3958.756</f>
        <v>609.19380137597921</v>
      </c>
      <c r="F921">
        <v>86.184783935547003</v>
      </c>
      <c r="G921">
        <v>111.29541015625</v>
      </c>
      <c r="H921">
        <v>151.77206420898</v>
      </c>
      <c r="I921">
        <v>182.19996643066</v>
      </c>
      <c r="J921">
        <v>213.23260498047</v>
      </c>
      <c r="K921" s="6">
        <f>IFERROR(EXP(TREND(LN($F$1:$J$1),LN(F921:J921),LN(Calculations!$B$3))),0)</f>
        <v>3.6092746255574687E-3</v>
      </c>
    </row>
    <row r="922" spans="1:11" x14ac:dyDescent="0.35">
      <c r="A922">
        <v>919</v>
      </c>
      <c r="B922" t="str">
        <f t="shared" si="14"/>
        <v>11-53.5</v>
      </c>
      <c r="C922">
        <v>-53.292936601248002</v>
      </c>
      <c r="D922">
        <v>10.659763046034</v>
      </c>
      <c r="E922">
        <f>ASIN(SQRT((SIN(RADIANS(PARAMETERS!$D$8-D922)/2)*SIN(RADIANS(PARAMETERS!$D$8-D922)/2))+(COS(RADIANS(D922))*COS(RADIANS(PARAMETERS!$D$8))*SIN(RADIANS(PARAMETERS!$D$9-C922)/2)*SIN(RADIANS(PARAMETERS!$D$9-C922)/2))))*2*3958.756</f>
        <v>593.91517350692732</v>
      </c>
      <c r="F922">
        <v>86.161582946777003</v>
      </c>
      <c r="G922">
        <v>111.25246429443</v>
      </c>
      <c r="H922">
        <v>151.74234008789</v>
      </c>
      <c r="I922">
        <v>182.22930908203</v>
      </c>
      <c r="J922">
        <v>213.35116577148</v>
      </c>
      <c r="K922" s="6">
        <f>IFERROR(EXP(TREND(LN($F$1:$J$1),LN(F922:J922),LN(Calculations!$B$3))),0)</f>
        <v>3.6095406820240246E-3</v>
      </c>
    </row>
    <row r="923" spans="1:11" x14ac:dyDescent="0.35">
      <c r="A923">
        <v>920</v>
      </c>
      <c r="B923" t="str">
        <f t="shared" si="14"/>
        <v>11-53.5</v>
      </c>
      <c r="C923">
        <v>-53.564257936148998</v>
      </c>
      <c r="D923">
        <v>10.659763046034</v>
      </c>
      <c r="E923">
        <f>ASIN(SQRT((SIN(RADIANS(PARAMETERS!$D$8-D923)/2)*SIN(RADIANS(PARAMETERS!$D$8-D923)/2))+(COS(RADIANS(D923))*COS(RADIANS(PARAMETERS!$D$8))*SIN(RADIANS(PARAMETERS!$D$9-C923)/2)*SIN(RADIANS(PARAMETERS!$D$9-C923)/2))))*2*3958.756</f>
        <v>578.80888152770876</v>
      </c>
      <c r="F923">
        <v>86.197319030762003</v>
      </c>
      <c r="G923">
        <v>111.26473236084</v>
      </c>
      <c r="H923">
        <v>151.75482177734</v>
      </c>
      <c r="I923">
        <v>182.29922485352</v>
      </c>
      <c r="J923">
        <v>213.52418518066</v>
      </c>
      <c r="K923" s="6">
        <f>IFERROR(EXP(TREND(LN($F$1:$J$1),LN(F923:J923),LN(Calculations!$B$3))),0)</f>
        <v>3.6139933938180882E-3</v>
      </c>
    </row>
    <row r="924" spans="1:11" x14ac:dyDescent="0.35">
      <c r="A924">
        <v>921</v>
      </c>
      <c r="B924" t="str">
        <f t="shared" si="14"/>
        <v>11-54</v>
      </c>
      <c r="C924">
        <v>-53.835579271050001</v>
      </c>
      <c r="D924">
        <v>10.659763046034</v>
      </c>
      <c r="E924">
        <f>ASIN(SQRT((SIN(RADIANS(PARAMETERS!$D$8-D924)/2)*SIN(RADIANS(PARAMETERS!$D$8-D924)/2))+(COS(RADIANS(D924))*COS(RADIANS(PARAMETERS!$D$8))*SIN(RADIANS(PARAMETERS!$D$9-C924)/2)*SIN(RADIANS(PARAMETERS!$D$9-C924)/2))))*2*3958.756</f>
        <v>563.88879412277765</v>
      </c>
      <c r="F924">
        <v>86.258270263672003</v>
      </c>
      <c r="G924">
        <v>111.29940795898</v>
      </c>
      <c r="H924">
        <v>151.77880859375</v>
      </c>
      <c r="I924">
        <v>182.37474060059</v>
      </c>
      <c r="J924">
        <v>213.70350646973</v>
      </c>
      <c r="K924" s="6">
        <f>IFERROR(EXP(TREND(LN($F$1:$J$1),LN(F924:J924),LN(Calculations!$B$3))),0)</f>
        <v>3.6197142905901691E-3</v>
      </c>
    </row>
    <row r="925" spans="1:11" x14ac:dyDescent="0.35">
      <c r="A925">
        <v>922</v>
      </c>
      <c r="B925" t="str">
        <f t="shared" si="14"/>
        <v>11-54</v>
      </c>
      <c r="C925">
        <v>-54.106900605950997</v>
      </c>
      <c r="D925">
        <v>10.659763046034</v>
      </c>
      <c r="E925">
        <f>ASIN(SQRT((SIN(RADIANS(PARAMETERS!$D$8-D925)/2)*SIN(RADIANS(PARAMETERS!$D$8-D925)/2))+(COS(RADIANS(D925))*COS(RADIANS(PARAMETERS!$D$8))*SIN(RADIANS(PARAMETERS!$D$9-C925)/2)*SIN(RADIANS(PARAMETERS!$D$9-C925)/2))))*2*3958.756</f>
        <v>549.17010607678583</v>
      </c>
      <c r="F925">
        <v>86.378257751465</v>
      </c>
      <c r="G925">
        <v>111.38927459717</v>
      </c>
      <c r="H925">
        <v>151.83456420898</v>
      </c>
      <c r="I925">
        <v>182.4796295166</v>
      </c>
      <c r="J925">
        <v>213.92379760742</v>
      </c>
      <c r="K925" s="6">
        <f>IFERROR(EXP(TREND(LN($F$1:$J$1),LN(F925:J925),LN(Calculations!$B$3))),0)</f>
        <v>3.6291381188767622E-3</v>
      </c>
    </row>
    <row r="926" spans="1:11" x14ac:dyDescent="0.35">
      <c r="A926">
        <v>923</v>
      </c>
      <c r="B926" t="str">
        <f t="shared" si="14"/>
        <v>11-54.5</v>
      </c>
      <c r="C926">
        <v>-54.378221940852001</v>
      </c>
      <c r="D926">
        <v>10.659763046034</v>
      </c>
      <c r="E926">
        <f>ASIN(SQRT((SIN(RADIANS(PARAMETERS!$D$8-D926)/2)*SIN(RADIANS(PARAMETERS!$D$8-D926)/2))+(COS(RADIANS(D926))*COS(RADIANS(PARAMETERS!$D$8))*SIN(RADIANS(PARAMETERS!$D$9-C926)/2)*SIN(RADIANS(PARAMETERS!$D$9-C926)/2))))*2*3958.756</f>
        <v>534.66946803650933</v>
      </c>
      <c r="F926">
        <v>86.575294494629006</v>
      </c>
      <c r="G926">
        <v>111.54861450195</v>
      </c>
      <c r="H926">
        <v>151.92683410645</v>
      </c>
      <c r="I926">
        <v>182.61515808105</v>
      </c>
      <c r="J926">
        <v>214.18449401855</v>
      </c>
      <c r="K926" s="6">
        <f>IFERROR(EXP(TREND(LN($F$1:$J$1),LN(F926:J926),LN(Calculations!$B$3))),0)</f>
        <v>3.6430271895591488E-3</v>
      </c>
    </row>
    <row r="927" spans="1:11" x14ac:dyDescent="0.35">
      <c r="A927">
        <v>924</v>
      </c>
      <c r="B927" t="str">
        <f t="shared" si="14"/>
        <v>11-54.5</v>
      </c>
      <c r="C927">
        <v>-54.649543275752997</v>
      </c>
      <c r="D927">
        <v>10.659763046034</v>
      </c>
      <c r="E927">
        <f>ASIN(SQRT((SIN(RADIANS(PARAMETERS!$D$8-D927)/2)*SIN(RADIANS(PARAMETERS!$D$8-D927)/2))+(COS(RADIANS(D927))*COS(RADIANS(PARAMETERS!$D$8))*SIN(RADIANS(PARAMETERS!$D$9-C927)/2)*SIN(RADIANS(PARAMETERS!$D$9-C927)/2))))*2*3958.756</f>
        <v>520.40512505826746</v>
      </c>
      <c r="F927">
        <v>86.808349609375</v>
      </c>
      <c r="G927">
        <v>111.7240524292</v>
      </c>
      <c r="H927">
        <v>151.98976135254</v>
      </c>
      <c r="I927">
        <v>182.69598388672</v>
      </c>
      <c r="J927">
        <v>214.36462402344</v>
      </c>
      <c r="K927" s="6">
        <f>IFERROR(EXP(TREND(LN($F$1:$J$1),LN(F927:J927),LN(Calculations!$B$3))),0)</f>
        <v>3.6556588810103211E-3</v>
      </c>
    </row>
    <row r="928" spans="1:11" x14ac:dyDescent="0.35">
      <c r="A928">
        <v>925</v>
      </c>
      <c r="B928" t="str">
        <f t="shared" si="14"/>
        <v>11-55</v>
      </c>
      <c r="C928">
        <v>-54.920864610654</v>
      </c>
      <c r="D928">
        <v>10.659763046034</v>
      </c>
      <c r="E928">
        <f>ASIN(SQRT((SIN(RADIANS(PARAMETERS!$D$8-D928)/2)*SIN(RADIANS(PARAMETERS!$D$8-D928)/2))+(COS(RADIANS(D928))*COS(RADIANS(PARAMETERS!$D$8))*SIN(RADIANS(PARAMETERS!$D$9-C928)/2)*SIN(RADIANS(PARAMETERS!$D$9-C928)/2))))*2*3958.756</f>
        <v>506.39706275243162</v>
      </c>
      <c r="F928">
        <v>87.096397399902003</v>
      </c>
      <c r="G928">
        <v>111.93536376953</v>
      </c>
      <c r="H928">
        <v>152.04891967773</v>
      </c>
      <c r="I928">
        <v>182.75874328613</v>
      </c>
      <c r="J928">
        <v>214.51368713379</v>
      </c>
      <c r="K928" s="6">
        <f>IFERROR(EXP(TREND(LN($F$1:$J$1),LN(F928:J928),LN(Calculations!$B$3))),0)</f>
        <v>3.6694401506239772E-3</v>
      </c>
    </row>
    <row r="929" spans="1:11" x14ac:dyDescent="0.35">
      <c r="A929">
        <v>926</v>
      </c>
      <c r="B929" t="str">
        <f t="shared" si="14"/>
        <v>11-55</v>
      </c>
      <c r="C929">
        <v>-55.192185945555003</v>
      </c>
      <c r="D929">
        <v>10.659763046034</v>
      </c>
      <c r="E929">
        <f>ASIN(SQRT((SIN(RADIANS(PARAMETERS!$D$8-D929)/2)*SIN(RADIANS(PARAMETERS!$D$8-D929)/2))+(COS(RADIANS(D929))*COS(RADIANS(PARAMETERS!$D$8))*SIN(RADIANS(PARAMETERS!$D$9-C929)/2)*SIN(RADIANS(PARAMETERS!$D$9-C929)/2))))*2*3958.756</f>
        <v>492.66715899598256</v>
      </c>
      <c r="F929">
        <v>87.445053100585994</v>
      </c>
      <c r="G929">
        <v>112.18734741211</v>
      </c>
      <c r="H929">
        <v>152.10940551758</v>
      </c>
      <c r="I929">
        <v>182.81211853027</v>
      </c>
      <c r="J929">
        <v>214.64360046387</v>
      </c>
      <c r="K929" s="6">
        <f>IFERROR(EXP(TREND(LN($F$1:$J$1),LN(F929:J929),LN(Calculations!$B$3))),0)</f>
        <v>3.6850031097025258E-3</v>
      </c>
    </row>
    <row r="930" spans="1:11" x14ac:dyDescent="0.35">
      <c r="A930">
        <v>927</v>
      </c>
      <c r="B930" t="str">
        <f t="shared" si="14"/>
        <v>11-55.5</v>
      </c>
      <c r="C930">
        <v>-55.463507280456</v>
      </c>
      <c r="D930">
        <v>10.659763046034</v>
      </c>
      <c r="E930">
        <f>ASIN(SQRT((SIN(RADIANS(PARAMETERS!$D$8-D930)/2)*SIN(RADIANS(PARAMETERS!$D$8-D930)/2))+(COS(RADIANS(D930))*COS(RADIANS(PARAMETERS!$D$8))*SIN(RADIANS(PARAMETERS!$D$9-C930)/2)*SIN(RADIANS(PARAMETERS!$D$9-C930)/2))))*2*3958.756</f>
        <v>479.23933806531363</v>
      </c>
      <c r="F930">
        <v>87.819602966309006</v>
      </c>
      <c r="G930">
        <v>112.44719696045</v>
      </c>
      <c r="H930">
        <v>152.14398193359</v>
      </c>
      <c r="I930">
        <v>182.82568359375</v>
      </c>
      <c r="J930">
        <v>214.71882629395</v>
      </c>
      <c r="K930" s="6">
        <f>IFERROR(EXP(TREND(LN($F$1:$J$1),LN(F930:J930),LN(Calculations!$B$3))),0)</f>
        <v>3.6996501196300772E-3</v>
      </c>
    </row>
    <row r="931" spans="1:11" x14ac:dyDescent="0.35">
      <c r="A931">
        <v>928</v>
      </c>
      <c r="B931" t="str">
        <f t="shared" si="14"/>
        <v>11-55.5</v>
      </c>
      <c r="C931">
        <v>-55.734828615357003</v>
      </c>
      <c r="D931">
        <v>10.659763046034</v>
      </c>
      <c r="E931">
        <f>ASIN(SQRT((SIN(RADIANS(PARAMETERS!$D$8-D931)/2)*SIN(RADIANS(PARAMETERS!$D$8-D931)/2))+(COS(RADIANS(D931))*COS(RADIANS(PARAMETERS!$D$8))*SIN(RADIANS(PARAMETERS!$D$9-C931)/2)*SIN(RADIANS(PARAMETERS!$D$9-C931)/2))))*2*3958.756</f>
        <v>466.13972258804063</v>
      </c>
      <c r="F931">
        <v>88.241348266602003</v>
      </c>
      <c r="G931">
        <v>112.73899841309</v>
      </c>
      <c r="H931">
        <v>152.17762756348</v>
      </c>
      <c r="I931">
        <v>182.82196044922</v>
      </c>
      <c r="J931">
        <v>214.76928710938</v>
      </c>
      <c r="K931" s="6">
        <f>IFERROR(EXP(TREND(LN($F$1:$J$1),LN(F931:J931),LN(Calculations!$B$3))),0)</f>
        <v>3.7154756918065922E-3</v>
      </c>
    </row>
    <row r="932" spans="1:11" x14ac:dyDescent="0.35">
      <c r="A932">
        <v>929</v>
      </c>
      <c r="B932" t="str">
        <f t="shared" si="14"/>
        <v>11-56</v>
      </c>
      <c r="C932">
        <v>-56.006149950257999</v>
      </c>
      <c r="D932">
        <v>10.659763046034</v>
      </c>
      <c r="E932">
        <f>ASIN(SQRT((SIN(RADIANS(PARAMETERS!$D$8-D932)/2)*SIN(RADIANS(PARAMETERS!$D$8-D932)/2))+(COS(RADIANS(D932))*COS(RADIANS(PARAMETERS!$D$8))*SIN(RADIANS(PARAMETERS!$D$9-C932)/2)*SIN(RADIANS(PARAMETERS!$D$9-C932)/2))))*2*3958.756</f>
        <v>453.39677687166039</v>
      </c>
      <c r="F932">
        <v>88.708061218262003</v>
      </c>
      <c r="G932">
        <v>113.06334686279</v>
      </c>
      <c r="H932">
        <v>152.21405029297</v>
      </c>
      <c r="I932">
        <v>182.80290222168</v>
      </c>
      <c r="J932">
        <v>214.79498291016</v>
      </c>
      <c r="K932" s="6">
        <f>IFERROR(EXP(TREND(LN($F$1:$J$1),LN(F932:J932),LN(Calculations!$B$3))),0)</f>
        <v>3.7325887921904059E-3</v>
      </c>
    </row>
    <row r="933" spans="1:11" x14ac:dyDescent="0.35">
      <c r="A933">
        <v>930</v>
      </c>
      <c r="B933" t="str">
        <f t="shared" si="14"/>
        <v>11-56.5</v>
      </c>
      <c r="C933">
        <v>-56.277471285159002</v>
      </c>
      <c r="D933">
        <v>10.659763046034</v>
      </c>
      <c r="E933">
        <f>ASIN(SQRT((SIN(RADIANS(PARAMETERS!$D$8-D933)/2)*SIN(RADIANS(PARAMETERS!$D$8-D933)/2))+(COS(RADIANS(D933))*COS(RADIANS(PARAMETERS!$D$8))*SIN(RADIANS(PARAMETERS!$D$9-C933)/2)*SIN(RADIANS(PARAMETERS!$D$9-C933)/2))))*2*3958.756</f>
        <v>441.04143290128025</v>
      </c>
      <c r="F933">
        <v>89.168571472167997</v>
      </c>
      <c r="G933">
        <v>113.36922454834</v>
      </c>
      <c r="H933">
        <v>152.20851135254</v>
      </c>
      <c r="I933">
        <v>182.72010803223</v>
      </c>
      <c r="J933">
        <v>214.73405456543</v>
      </c>
      <c r="K933" s="6">
        <f>IFERROR(EXP(TREND(LN($F$1:$J$1),LN(F933:J933),LN(Calculations!$B$3))),0)</f>
        <v>3.746526723388593E-3</v>
      </c>
    </row>
    <row r="934" spans="1:11" x14ac:dyDescent="0.35">
      <c r="A934">
        <v>931</v>
      </c>
      <c r="B934" t="str">
        <f t="shared" si="14"/>
        <v>11-56.5</v>
      </c>
      <c r="C934">
        <v>-56.548792620059999</v>
      </c>
      <c r="D934">
        <v>10.659763046034</v>
      </c>
      <c r="E934">
        <f>ASIN(SQRT((SIN(RADIANS(PARAMETERS!$D$8-D934)/2)*SIN(RADIANS(PARAMETERS!$D$8-D934)/2))+(COS(RADIANS(D934))*COS(RADIANS(PARAMETERS!$D$8))*SIN(RADIANS(PARAMETERS!$D$9-C934)/2)*SIN(RADIANS(PARAMETERS!$D$9-C934)/2))))*2*3958.756</f>
        <v>429.10718760485292</v>
      </c>
      <c r="F934">
        <v>89.653770446777003</v>
      </c>
      <c r="G934">
        <v>113.7045211792</v>
      </c>
      <c r="H934">
        <v>152.22650146484</v>
      </c>
      <c r="I934">
        <v>182.65350341797</v>
      </c>
      <c r="J934">
        <v>214.68316650391</v>
      </c>
      <c r="K934" s="6">
        <f>IFERROR(EXP(TREND(LN($F$1:$J$1),LN(F934:J934),LN(Calculations!$B$3))),0)</f>
        <v>3.7625889941548542E-3</v>
      </c>
    </row>
    <row r="935" spans="1:11" x14ac:dyDescent="0.35">
      <c r="A935">
        <v>932</v>
      </c>
      <c r="B935" t="str">
        <f t="shared" si="14"/>
        <v>11-57</v>
      </c>
      <c r="C935">
        <v>-56.820113954961002</v>
      </c>
      <c r="D935">
        <v>10.659763046034</v>
      </c>
      <c r="E935">
        <f>ASIN(SQRT((SIN(RADIANS(PARAMETERS!$D$8-D935)/2)*SIN(RADIANS(PARAMETERS!$D$8-D935)/2))+(COS(RADIANS(D935))*COS(RADIANS(PARAMETERS!$D$8))*SIN(RADIANS(PARAMETERS!$D$9-C935)/2)*SIN(RADIANS(PARAMETERS!$D$9-C935)/2))))*2*3958.756</f>
        <v>417.63015691935669</v>
      </c>
      <c r="F935">
        <v>90.154106140137003</v>
      </c>
      <c r="G935">
        <v>114.06500244141</v>
      </c>
      <c r="H935">
        <v>152.27140808105</v>
      </c>
      <c r="I935">
        <v>182.60841369629</v>
      </c>
      <c r="J935">
        <v>214.64767456055</v>
      </c>
      <c r="K935" s="6">
        <f>IFERROR(EXP(TREND(LN($F$1:$J$1),LN(F935:J935),LN(Calculations!$B$3))),0)</f>
        <v>3.7807597765510382E-3</v>
      </c>
    </row>
    <row r="936" spans="1:11" x14ac:dyDescent="0.35">
      <c r="A936">
        <v>933</v>
      </c>
      <c r="B936" t="str">
        <f t="shared" si="14"/>
        <v>11-57</v>
      </c>
      <c r="C936">
        <v>-57.091435289861998</v>
      </c>
      <c r="D936">
        <v>10.659763046034</v>
      </c>
      <c r="E936">
        <f>ASIN(SQRT((SIN(RADIANS(PARAMETERS!$D$8-D936)/2)*SIN(RADIANS(PARAMETERS!$D$8-D936)/2))+(COS(RADIANS(D936))*COS(RADIANS(PARAMETERS!$D$8))*SIN(RADIANS(PARAMETERS!$D$9-C936)/2)*SIN(RADIANS(PARAMETERS!$D$9-C936)/2))))*2*3958.756</f>
        <v>406.64906890864569</v>
      </c>
      <c r="F936">
        <v>90.619476318359006</v>
      </c>
      <c r="G936">
        <v>114.40313720703</v>
      </c>
      <c r="H936">
        <v>152.30743408203</v>
      </c>
      <c r="I936">
        <v>182.54402160645</v>
      </c>
      <c r="J936">
        <v>214.57096862793</v>
      </c>
      <c r="K936" s="6">
        <f>IFERROR(EXP(TREND(LN($F$1:$J$1),LN(F936:J936),LN(Calculations!$B$3))),0)</f>
        <v>3.7968869177076028E-3</v>
      </c>
    </row>
    <row r="937" spans="1:11" x14ac:dyDescent="0.35">
      <c r="A937">
        <v>934</v>
      </c>
      <c r="B937" t="str">
        <f t="shared" si="14"/>
        <v>11-57.5</v>
      </c>
      <c r="C937">
        <v>-57.362756624763001</v>
      </c>
      <c r="D937">
        <v>10.659763046034</v>
      </c>
      <c r="E937">
        <f>ASIN(SQRT((SIN(RADIANS(PARAMETERS!$D$8-D937)/2)*SIN(RADIANS(PARAMETERS!$D$8-D937)/2))+(COS(RADIANS(D937))*COS(RADIANS(PARAMETERS!$D$8))*SIN(RADIANS(PARAMETERS!$D$9-C937)/2)*SIN(RADIANS(PARAMETERS!$D$9-C937)/2))))*2*3958.756</f>
        <v>396.20517497652321</v>
      </c>
      <c r="F937">
        <v>91.086288452147997</v>
      </c>
      <c r="G937">
        <v>114.75791168213</v>
      </c>
      <c r="H937">
        <v>152.37449645996</v>
      </c>
      <c r="I937">
        <v>182.50436401367</v>
      </c>
      <c r="J937">
        <v>214.50888061523</v>
      </c>
      <c r="K937" s="6">
        <f>IFERROR(EXP(TREND(LN($F$1:$J$1),LN(F937:J937),LN(Calculations!$B$3))),0)</f>
        <v>3.814776509587673E-3</v>
      </c>
    </row>
    <row r="938" spans="1:11" x14ac:dyDescent="0.35">
      <c r="A938">
        <v>935</v>
      </c>
      <c r="B938" t="str">
        <f t="shared" si="14"/>
        <v>11-57.5</v>
      </c>
      <c r="C938">
        <v>-57.634077959663998</v>
      </c>
      <c r="D938">
        <v>10.659763046034</v>
      </c>
      <c r="E938">
        <f>ASIN(SQRT((SIN(RADIANS(PARAMETERS!$D$8-D938)/2)*SIN(RADIANS(PARAMETERS!$D$8-D938)/2))+(COS(RADIANS(D938))*COS(RADIANS(PARAMETERS!$D$8))*SIN(RADIANS(PARAMETERS!$D$9-C938)/2)*SIN(RADIANS(PARAMETERS!$D$9-C938)/2))))*2*3958.756</f>
        <v>386.34205556553519</v>
      </c>
      <c r="F938">
        <v>91.538558959960994</v>
      </c>
      <c r="G938">
        <v>115.11695098877</v>
      </c>
      <c r="H938">
        <v>152.46757507324</v>
      </c>
      <c r="I938">
        <v>182.4880065918</v>
      </c>
      <c r="J938">
        <v>214.46035766602</v>
      </c>
      <c r="K938" s="6">
        <f>IFERROR(EXP(TREND(LN($F$1:$J$1),LN(F938:J938),LN(Calculations!$B$3))),0)</f>
        <v>3.8337066738843161E-3</v>
      </c>
    </row>
    <row r="939" spans="1:11" x14ac:dyDescent="0.35">
      <c r="A939">
        <v>936</v>
      </c>
      <c r="B939" t="str">
        <f t="shared" si="14"/>
        <v>11-58</v>
      </c>
      <c r="C939">
        <v>-57.905399294565001</v>
      </c>
      <c r="D939">
        <v>10.659763046034</v>
      </c>
      <c r="E939">
        <f>ASIN(SQRT((SIN(RADIANS(PARAMETERS!$D$8-D939)/2)*SIN(RADIANS(PARAMETERS!$D$8-D939)/2))+(COS(RADIANS(D939))*COS(RADIANS(PARAMETERS!$D$8))*SIN(RADIANS(PARAMETERS!$D$9-C939)/2)*SIN(RADIANS(PARAMETERS!$D$9-C939)/2))))*2*3958.756</f>
        <v>377.10529533041858</v>
      </c>
      <c r="F939">
        <v>91.931541442870994</v>
      </c>
      <c r="G939">
        <v>115.43461608887</v>
      </c>
      <c r="H939">
        <v>152.55072021484</v>
      </c>
      <c r="I939">
        <v>182.46351623535</v>
      </c>
      <c r="J939">
        <v>214.39131164551</v>
      </c>
      <c r="K939" s="6">
        <f>IFERROR(EXP(TREND(LN($F$1:$J$1),LN(F939:J939),LN(Calculations!$B$3))),0)</f>
        <v>3.8499825585150125E-3</v>
      </c>
    </row>
    <row r="940" spans="1:11" x14ac:dyDescent="0.35">
      <c r="A940">
        <v>937</v>
      </c>
      <c r="B940" t="str">
        <f t="shared" si="14"/>
        <v>11-58</v>
      </c>
      <c r="C940">
        <v>-58.176720629465002</v>
      </c>
      <c r="D940">
        <v>10.659763046034</v>
      </c>
      <c r="E940">
        <f>ASIN(SQRT((SIN(RADIANS(PARAMETERS!$D$8-D940)/2)*SIN(RADIANS(PARAMETERS!$D$8-D940)/2))+(COS(RADIANS(D940))*COS(RADIANS(PARAMETERS!$D$8))*SIN(RADIANS(PARAMETERS!$D$9-C940)/2)*SIN(RADIANS(PARAMETERS!$D$9-C940)/2))))*2*3958.756</f>
        <v>368.54200354189896</v>
      </c>
      <c r="F940">
        <v>92.309928894042997</v>
      </c>
      <c r="G940">
        <v>115.77062225342</v>
      </c>
      <c r="H940">
        <v>152.69876098633</v>
      </c>
      <c r="I940">
        <v>182.52458190918</v>
      </c>
      <c r="J940">
        <v>214.42565917969</v>
      </c>
      <c r="K940" s="6">
        <f>IFERROR(EXP(TREND(LN($F$1:$J$1),LN(F940:J940),LN(Calculations!$B$3))),0)</f>
        <v>3.8705913041701613E-3</v>
      </c>
    </row>
    <row r="941" spans="1:11" x14ac:dyDescent="0.35">
      <c r="A941">
        <v>938</v>
      </c>
      <c r="B941" t="str">
        <f t="shared" si="14"/>
        <v>11-58.5</v>
      </c>
      <c r="C941">
        <v>-58.448041964365999</v>
      </c>
      <c r="D941">
        <v>10.659763046034</v>
      </c>
      <c r="E941">
        <f>ASIN(SQRT((SIN(RADIANS(PARAMETERS!$D$8-D941)/2)*SIN(RADIANS(PARAMETERS!$D$8-D941)/2))+(COS(RADIANS(D941))*COS(RADIANS(PARAMETERS!$D$8))*SIN(RADIANS(PARAMETERS!$D$9-C941)/2)*SIN(RADIANS(PARAMETERS!$D$9-C941)/2))))*2*3958.756</f>
        <v>360.70015948262323</v>
      </c>
      <c r="F941">
        <v>92.653427124022997</v>
      </c>
      <c r="G941">
        <v>116.10517883301</v>
      </c>
      <c r="H941">
        <v>152.89672851563</v>
      </c>
      <c r="I941">
        <v>182.65594482422</v>
      </c>
      <c r="J941">
        <v>214.54861450195</v>
      </c>
      <c r="K941" s="6">
        <f>IFERROR(EXP(TREND(LN($F$1:$J$1),LN(F941:J941),LN(Calculations!$B$3))),0)</f>
        <v>3.8939306105664614E-3</v>
      </c>
    </row>
    <row r="942" spans="1:11" x14ac:dyDescent="0.35">
      <c r="A942">
        <v>939</v>
      </c>
      <c r="B942" t="str">
        <f t="shared" si="14"/>
        <v>11-58.5</v>
      </c>
      <c r="C942">
        <v>-58.719363299267002</v>
      </c>
      <c r="D942">
        <v>10.659763046034</v>
      </c>
      <c r="E942">
        <f>ASIN(SQRT((SIN(RADIANS(PARAMETERS!$D$8-D942)/2)*SIN(RADIANS(PARAMETERS!$D$8-D942)/2))+(COS(RADIANS(D942))*COS(RADIANS(PARAMETERS!$D$8))*SIN(RADIANS(PARAMETERS!$D$9-C942)/2)*SIN(RADIANS(PARAMETERS!$D$9-C942)/2))))*2*3958.756</f>
        <v>353.62777090517517</v>
      </c>
      <c r="F942">
        <v>92.920768737792997</v>
      </c>
      <c r="G942">
        <v>116.38830566406</v>
      </c>
      <c r="H942">
        <v>153.0919342041</v>
      </c>
      <c r="I942">
        <v>182.79949951172</v>
      </c>
      <c r="J942">
        <v>214.69750976563</v>
      </c>
      <c r="K942" s="6">
        <f>IFERROR(EXP(TREND(LN($F$1:$J$1),LN(F942:J942),LN(Calculations!$B$3))),0)</f>
        <v>3.9150104160343762E-3</v>
      </c>
    </row>
    <row r="943" spans="1:11" x14ac:dyDescent="0.35">
      <c r="A943">
        <v>940</v>
      </c>
      <c r="B943" t="str">
        <f t="shared" si="14"/>
        <v>11-59</v>
      </c>
      <c r="C943">
        <v>-58.990684634167998</v>
      </c>
      <c r="D943">
        <v>10.659763046034</v>
      </c>
      <c r="E943">
        <f>ASIN(SQRT((SIN(RADIANS(PARAMETERS!$D$8-D943)/2)*SIN(RADIANS(PARAMETERS!$D$8-D943)/2))+(COS(RADIANS(D943))*COS(RADIANS(PARAMETERS!$D$8))*SIN(RADIANS(PARAMETERS!$D$9-C943)/2)*SIN(RADIANS(PARAMETERS!$D$9-C943)/2))))*2*3958.756</f>
        <v>347.3718469930954</v>
      </c>
      <c r="F943">
        <v>93.145622253417997</v>
      </c>
      <c r="G943">
        <v>116.65348815918</v>
      </c>
      <c r="H943">
        <v>153.3137512207</v>
      </c>
      <c r="I943">
        <v>182.9910736084</v>
      </c>
      <c r="J943">
        <v>214.90786743164</v>
      </c>
      <c r="K943" s="6">
        <f>IFERROR(EXP(TREND(LN($F$1:$J$1),LN(F943:J943),LN(Calculations!$B$3))),0)</f>
        <v>3.9369867210351213E-3</v>
      </c>
    </row>
    <row r="944" spans="1:11" x14ac:dyDescent="0.35">
      <c r="A944">
        <v>941</v>
      </c>
      <c r="B944" t="str">
        <f t="shared" si="14"/>
        <v>11-59.5</v>
      </c>
      <c r="C944">
        <v>-59.262005969069001</v>
      </c>
      <c r="D944">
        <v>10.659763046034</v>
      </c>
      <c r="E944">
        <f>ASIN(SQRT((SIN(RADIANS(PARAMETERS!$D$8-D944)/2)*SIN(RADIANS(PARAMETERS!$D$8-D944)/2))+(COS(RADIANS(D944))*COS(RADIANS(PARAMETERS!$D$8))*SIN(RADIANS(PARAMETERS!$D$9-C944)/2)*SIN(RADIANS(PARAMETERS!$D$9-C944)/2))))*2*3958.756</f>
        <v>341.9772057674075</v>
      </c>
      <c r="F944">
        <v>93.296157836914006</v>
      </c>
      <c r="G944">
        <v>116.86396789551</v>
      </c>
      <c r="H944">
        <v>153.51622009277</v>
      </c>
      <c r="I944">
        <v>183.17875671387</v>
      </c>
      <c r="J944">
        <v>215.12773132324</v>
      </c>
      <c r="K944" s="6">
        <f>IFERROR(EXP(TREND(LN($F$1:$J$1),LN(F944:J944),LN(Calculations!$B$3))),0)</f>
        <v>3.9556862850751284E-3</v>
      </c>
    </row>
    <row r="945" spans="1:11" x14ac:dyDescent="0.35">
      <c r="A945">
        <v>942</v>
      </c>
      <c r="B945" t="str">
        <f t="shared" si="14"/>
        <v>11-59.5</v>
      </c>
      <c r="C945">
        <v>-59.533327303969998</v>
      </c>
      <c r="D945">
        <v>10.659763046034</v>
      </c>
      <c r="E945">
        <f>ASIN(SQRT((SIN(RADIANS(PARAMETERS!$D$8-D945)/2)*SIN(RADIANS(PARAMETERS!$D$8-D945)/2))+(COS(RADIANS(D945))*COS(RADIANS(PARAMETERS!$D$8))*SIN(RADIANS(PARAMETERS!$D$9-C945)/2)*SIN(RADIANS(PARAMETERS!$D$9-C945)/2))))*2*3958.756</f>
        <v>337.48515843389049</v>
      </c>
      <c r="F945">
        <v>93.323249816895</v>
      </c>
      <c r="G945">
        <v>116.95645904541</v>
      </c>
      <c r="H945">
        <v>153.61470031738</v>
      </c>
      <c r="I945">
        <v>183.26322937012</v>
      </c>
      <c r="J945">
        <v>215.25903320313</v>
      </c>
      <c r="K945" s="6">
        <f>IFERROR(EXP(TREND(LN($F$1:$J$1),LN(F945:J945),LN(Calculations!$B$3))),0)</f>
        <v>3.9636372946940442E-3</v>
      </c>
    </row>
    <row r="946" spans="1:11" x14ac:dyDescent="0.35">
      <c r="A946">
        <v>943</v>
      </c>
      <c r="B946" t="str">
        <f t="shared" si="14"/>
        <v>11-60</v>
      </c>
      <c r="C946">
        <v>-59.804648638871001</v>
      </c>
      <c r="D946">
        <v>10.659763046034</v>
      </c>
      <c r="E946">
        <f>ASIN(SQRT((SIN(RADIANS(PARAMETERS!$D$8-D946)/2)*SIN(RADIANS(PARAMETERS!$D$8-D946)/2))+(COS(RADIANS(D946))*COS(RADIANS(PARAMETERS!$D$8))*SIN(RADIANS(PARAMETERS!$D$9-C946)/2)*SIN(RADIANS(PARAMETERS!$D$9-C946)/2))))*2*3958.756</f>
        <v>333.93213723612894</v>
      </c>
      <c r="F946">
        <v>93.273094177245994</v>
      </c>
      <c r="G946">
        <v>116.97945404053</v>
      </c>
      <c r="H946">
        <v>153.65533447266</v>
      </c>
      <c r="I946">
        <v>183.29643249512</v>
      </c>
      <c r="J946">
        <v>215.36445617676</v>
      </c>
      <c r="K946" s="6">
        <f>IFERROR(EXP(TREND(LN($F$1:$J$1),LN(F946:J946),LN(Calculations!$B$3))),0)</f>
        <v>3.9657013356161185E-3</v>
      </c>
    </row>
    <row r="947" spans="1:11" x14ac:dyDescent="0.35">
      <c r="A947">
        <v>944</v>
      </c>
      <c r="B947" t="str">
        <f t="shared" si="14"/>
        <v>11-60</v>
      </c>
      <c r="C947">
        <v>-60.075969973771997</v>
      </c>
      <c r="D947">
        <v>10.659763046034</v>
      </c>
      <c r="E947">
        <f>ASIN(SQRT((SIN(RADIANS(PARAMETERS!$D$8-D947)/2)*SIN(RADIANS(PARAMETERS!$D$8-D947)/2))+(COS(RADIANS(D947))*COS(RADIANS(PARAMETERS!$D$8))*SIN(RADIANS(PARAMETERS!$D$9-C947)/2)*SIN(RADIANS(PARAMETERS!$D$9-C947)/2))))*2*3958.756</f>
        <v>331.34835497918294</v>
      </c>
      <c r="F947">
        <v>93.119705200195</v>
      </c>
      <c r="G947">
        <v>116.89636230469</v>
      </c>
      <c r="H947">
        <v>153.591796875</v>
      </c>
      <c r="I947">
        <v>183.23352050781</v>
      </c>
      <c r="J947">
        <v>215.3731842041</v>
      </c>
      <c r="K947" s="6">
        <f>IFERROR(EXP(TREND(LN($F$1:$J$1),LN(F947:J947),LN(Calculations!$B$3))),0)</f>
        <v>3.9577498952098941E-3</v>
      </c>
    </row>
    <row r="948" spans="1:11" x14ac:dyDescent="0.35">
      <c r="A948">
        <v>945</v>
      </c>
      <c r="B948" t="str">
        <f t="shared" si="14"/>
        <v>11-60.5</v>
      </c>
      <c r="C948">
        <v>-60.347291308673</v>
      </c>
      <c r="D948">
        <v>10.659763046034</v>
      </c>
      <c r="E948">
        <f>ASIN(SQRT((SIN(RADIANS(PARAMETERS!$D$8-D948)/2)*SIN(RADIANS(PARAMETERS!$D$8-D948)/2))+(COS(RADIANS(D948))*COS(RADIANS(PARAMETERS!$D$8))*SIN(RADIANS(PARAMETERS!$D$9-C948)/2)*SIN(RADIANS(PARAMETERS!$D$9-C948)/2))))*2*3958.756</f>
        <v>329.75659862812859</v>
      </c>
      <c r="F948">
        <v>92.830986022949006</v>
      </c>
      <c r="G948">
        <v>116.65929412842</v>
      </c>
      <c r="H948">
        <v>153.35610961914</v>
      </c>
      <c r="I948">
        <v>183.00425720215</v>
      </c>
      <c r="J948">
        <v>215.1898651123</v>
      </c>
      <c r="K948" s="6">
        <f>IFERROR(EXP(TREND(LN($F$1:$J$1),LN(F948:J948),LN(Calculations!$B$3))),0)</f>
        <v>3.9342064221803167E-3</v>
      </c>
    </row>
    <row r="949" spans="1:11" x14ac:dyDescent="0.35">
      <c r="A949">
        <v>946</v>
      </c>
      <c r="B949" t="str">
        <f t="shared" si="14"/>
        <v>11-60.5</v>
      </c>
      <c r="C949">
        <v>-60.618612643573996</v>
      </c>
      <c r="D949">
        <v>10.659763046034</v>
      </c>
      <c r="E949">
        <f>ASIN(SQRT((SIN(RADIANS(PARAMETERS!$D$8-D949)/2)*SIN(RADIANS(PARAMETERS!$D$8-D949)/2))+(COS(RADIANS(D949))*COS(RADIANS(PARAMETERS!$D$8))*SIN(RADIANS(PARAMETERS!$D$9-C949)/2)*SIN(RADIANS(PARAMETERS!$D$9-C949)/2))))*2*3958.756</f>
        <v>329.17126159434366</v>
      </c>
      <c r="F949">
        <v>92.446655273437997</v>
      </c>
      <c r="G949">
        <v>116.3102722168</v>
      </c>
      <c r="H949">
        <v>152.9810333252</v>
      </c>
      <c r="I949">
        <v>182.65394592285</v>
      </c>
      <c r="J949">
        <v>214.87907409668</v>
      </c>
      <c r="K949" s="6">
        <f>IFERROR(EXP(TREND(LN($F$1:$J$1),LN(F949:J949),LN(Calculations!$B$3))),0)</f>
        <v>3.8996207137498061E-3</v>
      </c>
    </row>
    <row r="950" spans="1:11" x14ac:dyDescent="0.35">
      <c r="A950">
        <v>947</v>
      </c>
      <c r="B950" t="str">
        <f t="shared" si="14"/>
        <v>11-61</v>
      </c>
      <c r="C950">
        <v>-60.889933978475</v>
      </c>
      <c r="D950">
        <v>10.659763046034</v>
      </c>
      <c r="E950">
        <f>ASIN(SQRT((SIN(RADIANS(PARAMETERS!$D$8-D950)/2)*SIN(RADIANS(PARAMETERS!$D$8-D950)/2))+(COS(RADIANS(D950))*COS(RADIANS(PARAMETERS!$D$8))*SIN(RADIANS(PARAMETERS!$D$9-C950)/2)*SIN(RADIANS(PARAMETERS!$D$9-C950)/2))))*2*3958.756</f>
        <v>329.59770653331094</v>
      </c>
      <c r="F950">
        <v>92.019165039062997</v>
      </c>
      <c r="G950">
        <v>115.92677307129</v>
      </c>
      <c r="H950">
        <v>152.59811401367</v>
      </c>
      <c r="I950">
        <v>182.32997131348</v>
      </c>
      <c r="J950">
        <v>214.59956359863</v>
      </c>
      <c r="K950" s="6">
        <f>IFERROR(EXP(TREND(LN($F$1:$J$1),LN(F950:J950),LN(Calculations!$B$3))),0)</f>
        <v>3.8643952739751144E-3</v>
      </c>
    </row>
    <row r="951" spans="1:11" x14ac:dyDescent="0.35">
      <c r="A951">
        <v>948</v>
      </c>
      <c r="B951" t="str">
        <f t="shared" si="14"/>
        <v>11-61</v>
      </c>
      <c r="C951">
        <v>-61.161255313376003</v>
      </c>
      <c r="D951">
        <v>10.659763046034</v>
      </c>
      <c r="E951">
        <f>ASIN(SQRT((SIN(RADIANS(PARAMETERS!$D$8-D951)/2)*SIN(RADIANS(PARAMETERS!$D$8-D951)/2))+(COS(RADIANS(D951))*COS(RADIANS(PARAMETERS!$D$8))*SIN(RADIANS(PARAMETERS!$D$9-C951)/2)*SIN(RADIANS(PARAMETERS!$D$9-C951)/2))))*2*3958.756</f>
        <v>331.0320227620951</v>
      </c>
      <c r="F951">
        <v>91.628402709960994</v>
      </c>
      <c r="G951">
        <v>115.62564086914</v>
      </c>
      <c r="H951">
        <v>152.3992767334</v>
      </c>
      <c r="I951">
        <v>182.23864746094</v>
      </c>
      <c r="J951">
        <v>214.56913757324</v>
      </c>
      <c r="K951" s="6">
        <f>IFERROR(EXP(TREND(LN($F$1:$J$1),LN(F951:J951),LN(Calculations!$B$3))),0)</f>
        <v>3.8429721121583755E-3</v>
      </c>
    </row>
    <row r="952" spans="1:11" x14ac:dyDescent="0.35">
      <c r="A952">
        <v>949</v>
      </c>
      <c r="B952" t="str">
        <f t="shared" si="14"/>
        <v>11-61.5</v>
      </c>
      <c r="C952">
        <v>-61.432576648276999</v>
      </c>
      <c r="D952">
        <v>10.659763046034</v>
      </c>
      <c r="E952">
        <f>ASIN(SQRT((SIN(RADIANS(PARAMETERS!$D$8-D952)/2)*SIN(RADIANS(PARAMETERS!$D$8-D952)/2))+(COS(RADIANS(D952))*COS(RADIANS(PARAMETERS!$D$8))*SIN(RADIANS(PARAMETERS!$D$9-C952)/2)*SIN(RADIANS(PARAMETERS!$D$9-C952)/2))))*2*3958.756</f>
        <v>333.46120343929215</v>
      </c>
      <c r="F952">
        <v>91.310104370117003</v>
      </c>
      <c r="G952">
        <v>115.45182800293</v>
      </c>
      <c r="H952">
        <v>152.4296875</v>
      </c>
      <c r="I952">
        <v>182.40252685547</v>
      </c>
      <c r="J952">
        <v>214.82888793945</v>
      </c>
      <c r="K952" s="6">
        <f>IFERROR(EXP(TREND(LN($F$1:$J$1),LN(F952:J952),LN(Calculations!$B$3))),0)</f>
        <v>3.8386053875408012E-3</v>
      </c>
    </row>
    <row r="953" spans="1:11" x14ac:dyDescent="0.35">
      <c r="A953">
        <v>950</v>
      </c>
      <c r="B953" t="str">
        <f t="shared" si="14"/>
        <v>11-61.5</v>
      </c>
      <c r="C953">
        <v>-61.703897983178003</v>
      </c>
      <c r="D953">
        <v>10.659763046034</v>
      </c>
      <c r="E953">
        <f>ASIN(SQRT((SIN(RADIANS(PARAMETERS!$D$8-D953)/2)*SIN(RADIANS(PARAMETERS!$D$8-D953)/2))+(COS(RADIANS(D953))*COS(RADIANS(PARAMETERS!$D$8))*SIN(RADIANS(PARAMETERS!$D$9-C953)/2)*SIN(RADIANS(PARAMETERS!$D$9-C953)/2))))*2*3958.756</f>
        <v>336.86372410384899</v>
      </c>
      <c r="F953">
        <v>90.977676391602003</v>
      </c>
      <c r="G953">
        <v>115.27262115479</v>
      </c>
      <c r="H953">
        <v>152.47601318359</v>
      </c>
      <c r="I953">
        <v>182.58670043945</v>
      </c>
      <c r="J953">
        <v>215.13398742676</v>
      </c>
      <c r="K953" s="6">
        <f>IFERROR(EXP(TREND(LN($F$1:$J$1),LN(F953:J953),LN(Calculations!$B$3))),0)</f>
        <v>3.8350592975896717E-3</v>
      </c>
    </row>
    <row r="954" spans="1:11" x14ac:dyDescent="0.35">
      <c r="A954">
        <v>951</v>
      </c>
      <c r="B954" t="str">
        <f t="shared" si="14"/>
        <v>11-62</v>
      </c>
      <c r="C954">
        <v>-61.975219318078999</v>
      </c>
      <c r="D954">
        <v>10.659763046034</v>
      </c>
      <c r="E954">
        <f>ASIN(SQRT((SIN(RADIANS(PARAMETERS!$D$8-D954)/2)*SIN(RADIANS(PARAMETERS!$D$8-D954)/2))+(COS(RADIANS(D954))*COS(RADIANS(PARAMETERS!$D$8))*SIN(RADIANS(PARAMETERS!$D$9-C954)/2)*SIN(RADIANS(PARAMETERS!$D$9-C954)/2))))*2*3958.756</f>
        <v>341.21046398492149</v>
      </c>
      <c r="F954">
        <v>90.54532623291</v>
      </c>
      <c r="G954">
        <v>114.96441650391</v>
      </c>
      <c r="H954">
        <v>152.33450317383</v>
      </c>
      <c r="I954">
        <v>182.56137084961</v>
      </c>
      <c r="J954">
        <v>215.25344848633</v>
      </c>
      <c r="K954" s="6">
        <f>IFERROR(EXP(TREND(LN($F$1:$J$1),LN(F954:J954),LN(Calculations!$B$3))),0)</f>
        <v>3.8172106475679586E-3</v>
      </c>
    </row>
    <row r="955" spans="1:11" x14ac:dyDescent="0.35">
      <c r="A955">
        <v>952</v>
      </c>
      <c r="B955" t="str">
        <f t="shared" si="14"/>
        <v>11-62</v>
      </c>
      <c r="C955">
        <v>-62.246540652980002</v>
      </c>
      <c r="D955">
        <v>10.659763046034</v>
      </c>
      <c r="E955">
        <f>ASIN(SQRT((SIN(RADIANS(PARAMETERS!$D$8-D955)/2)*SIN(RADIANS(PARAMETERS!$D$8-D955)/2))+(COS(RADIANS(D955))*COS(RADIANS(PARAMETERS!$D$8))*SIN(RADIANS(PARAMETERS!$D$9-C955)/2)*SIN(RADIANS(PARAMETERS!$D$9-C955)/2))))*2*3958.756</f>
        <v>346.46588167773575</v>
      </c>
      <c r="F955">
        <v>90.047401428222997</v>
      </c>
      <c r="G955">
        <v>114.57600402832</v>
      </c>
      <c r="H955">
        <v>152.06452941895</v>
      </c>
      <c r="I955">
        <v>182.38877868652</v>
      </c>
      <c r="J955">
        <v>215.25987243652</v>
      </c>
      <c r="K955" s="6">
        <f>IFERROR(EXP(TREND(LN($F$1:$J$1),LN(F955:J955),LN(Calculations!$B$3))),0)</f>
        <v>3.7902869472352984E-3</v>
      </c>
    </row>
    <row r="956" spans="1:11" x14ac:dyDescent="0.35">
      <c r="A956">
        <v>953</v>
      </c>
      <c r="B956" t="str">
        <f t="shared" si="14"/>
        <v>11-62.5</v>
      </c>
      <c r="C956">
        <v>-62.517861987880998</v>
      </c>
      <c r="D956">
        <v>10.659763046034</v>
      </c>
      <c r="E956">
        <f>ASIN(SQRT((SIN(RADIANS(PARAMETERS!$D$8-D956)/2)*SIN(RADIANS(PARAMETERS!$D$8-D956)/2))+(COS(RADIANS(D956))*COS(RADIANS(PARAMETERS!$D$8))*SIN(RADIANS(PARAMETERS!$D$9-C956)/2)*SIN(RADIANS(PARAMETERS!$D$9-C956)/2))))*2*3958.756</f>
        <v>352.58934154989328</v>
      </c>
      <c r="F956">
        <v>89.489822387695</v>
      </c>
      <c r="G956">
        <v>114.12477111816</v>
      </c>
      <c r="H956">
        <v>151.70030212402</v>
      </c>
      <c r="I956">
        <v>182.09344482422</v>
      </c>
      <c r="J956">
        <v>215.14584350586</v>
      </c>
      <c r="K956" s="6">
        <f>IFERROR(EXP(TREND(LN($F$1:$J$1),LN(F956:J956),LN(Calculations!$B$3))),0)</f>
        <v>3.7559576078880037E-3</v>
      </c>
    </row>
    <row r="957" spans="1:11" x14ac:dyDescent="0.35">
      <c r="A957">
        <v>954</v>
      </c>
      <c r="B957" t="str">
        <f t="shared" si="14"/>
        <v>11-63</v>
      </c>
      <c r="C957">
        <v>-62.789183322782002</v>
      </c>
      <c r="D957">
        <v>10.659763046034</v>
      </c>
      <c r="E957">
        <f>ASIN(SQRT((SIN(RADIANS(PARAMETERS!$D$8-D957)/2)*SIN(RADIANS(PARAMETERS!$D$8-D957)/2))+(COS(RADIANS(D957))*COS(RADIANS(PARAMETERS!$D$8))*SIN(RADIANS(PARAMETERS!$D$9-C957)/2)*SIN(RADIANS(PARAMETERS!$D$9-C957)/2))))*2*3958.756</f>
        <v>359.53648722631073</v>
      </c>
      <c r="F957">
        <v>88.906669616699006</v>
      </c>
      <c r="G957">
        <v>113.6537399292</v>
      </c>
      <c r="H957">
        <v>151.30830383301</v>
      </c>
      <c r="I957">
        <v>181.75500488281</v>
      </c>
      <c r="J957">
        <v>214.95133972168</v>
      </c>
      <c r="K957" s="6">
        <f>IFERROR(EXP(TREND(LN($F$1:$J$1),LN(F957:J957),LN(Calculations!$B$3))),0)</f>
        <v>3.7190275263166484E-3</v>
      </c>
    </row>
    <row r="958" spans="1:11" x14ac:dyDescent="0.35">
      <c r="A958">
        <v>955</v>
      </c>
      <c r="B958" t="str">
        <f t="shared" si="14"/>
        <v>11-63</v>
      </c>
      <c r="C958">
        <v>-63.060504657682998</v>
      </c>
      <c r="D958">
        <v>10.659763046034</v>
      </c>
      <c r="E958">
        <f>ASIN(SQRT((SIN(RADIANS(PARAMETERS!$D$8-D958)/2)*SIN(RADIANS(PARAMETERS!$D$8-D958)/2))+(COS(RADIANS(D958))*COS(RADIANS(PARAMETERS!$D$8))*SIN(RADIANS(PARAMETERS!$D$9-C958)/2)*SIN(RADIANS(PARAMETERS!$D$9-C958)/2))))*2*3958.756</f>
        <v>367.26057113361423</v>
      </c>
      <c r="F958">
        <v>88.346115112305</v>
      </c>
      <c r="G958">
        <v>113.22323608398</v>
      </c>
      <c r="H958">
        <v>150.97177124023</v>
      </c>
      <c r="I958">
        <v>181.47677612305</v>
      </c>
      <c r="J958">
        <v>214.78295898438</v>
      </c>
      <c r="K958" s="6">
        <f>IFERROR(EXP(TREND(LN($F$1:$J$1),LN(F958:J958),LN(Calculations!$B$3))),0)</f>
        <v>3.6862552685722324E-3</v>
      </c>
    </row>
    <row r="959" spans="1:11" x14ac:dyDescent="0.35">
      <c r="A959">
        <v>956</v>
      </c>
      <c r="B959" t="str">
        <f t="shared" si="14"/>
        <v>11-63.5</v>
      </c>
      <c r="C959">
        <v>-63.331825992584001</v>
      </c>
      <c r="D959">
        <v>10.659763046034</v>
      </c>
      <c r="E959">
        <f>ASIN(SQRT((SIN(RADIANS(PARAMETERS!$D$8-D959)/2)*SIN(RADIANS(PARAMETERS!$D$8-D959)/2))+(COS(RADIANS(D959))*COS(RADIANS(PARAMETERS!$D$8))*SIN(RADIANS(PARAMETERS!$D$9-C959)/2)*SIN(RADIANS(PARAMETERS!$D$9-C959)/2))))*2*3958.756</f>
        <v>375.71366986212053</v>
      </c>
      <c r="F959">
        <v>87.797325134277003</v>
      </c>
      <c r="G959">
        <v>112.81442260742</v>
      </c>
      <c r="H959">
        <v>150.66468811035</v>
      </c>
      <c r="I959">
        <v>181.2253112793</v>
      </c>
      <c r="J959">
        <v>214.60966491699</v>
      </c>
      <c r="K959" s="6">
        <f>IFERROR(EXP(TREND(LN($F$1:$J$1),LN(F959:J959),LN(Calculations!$B$3))),0)</f>
        <v>3.6555376519372706E-3</v>
      </c>
    </row>
    <row r="960" spans="1:11" x14ac:dyDescent="0.35">
      <c r="A960">
        <v>957</v>
      </c>
      <c r="B960" t="str">
        <f t="shared" si="14"/>
        <v>11-63.5</v>
      </c>
      <c r="C960">
        <v>-63.603147327484997</v>
      </c>
      <c r="D960">
        <v>10.659763046034</v>
      </c>
      <c r="E960">
        <f>ASIN(SQRT((SIN(RADIANS(PARAMETERS!$D$8-D960)/2)*SIN(RADIANS(PARAMETERS!$D$8-D960)/2))+(COS(RADIANS(D960))*COS(RADIANS(PARAMETERS!$D$8))*SIN(RADIANS(PARAMETERS!$D$9-C960)/2)*SIN(RADIANS(PARAMETERS!$D$9-C960)/2))))*2*3958.756</f>
        <v>384.84773908153284</v>
      </c>
      <c r="F960">
        <v>87.27335357666</v>
      </c>
      <c r="G960">
        <v>112.44479370117</v>
      </c>
      <c r="H960">
        <v>150.40962219238</v>
      </c>
      <c r="I960">
        <v>181.01803588867</v>
      </c>
      <c r="J960">
        <v>214.47291564941</v>
      </c>
      <c r="K960" s="6">
        <f>IFERROR(EXP(TREND(LN($F$1:$J$1),LN(F960:J960),LN(Calculations!$B$3))),0)</f>
        <v>3.6285975627081569E-3</v>
      </c>
    </row>
    <row r="961" spans="1:11" x14ac:dyDescent="0.35">
      <c r="A961">
        <v>958</v>
      </c>
      <c r="B961" t="str">
        <f t="shared" si="14"/>
        <v>11-64</v>
      </c>
      <c r="C961">
        <v>-63.874468662386001</v>
      </c>
      <c r="D961">
        <v>10.659763046034</v>
      </c>
      <c r="E961">
        <f>ASIN(SQRT((SIN(RADIANS(PARAMETERS!$D$8-D961)/2)*SIN(RADIANS(PARAMETERS!$D$8-D961)/2))+(COS(RADIANS(D961))*COS(RADIANS(PARAMETERS!$D$8))*SIN(RADIANS(PARAMETERS!$D$9-C961)/2)*SIN(RADIANS(PARAMETERS!$D$9-C961)/2))))*2*3958.756</f>
        <v>394.6154847456699</v>
      </c>
      <c r="F961">
        <v>86.807991027832003</v>
      </c>
      <c r="G961">
        <v>112.16313171387</v>
      </c>
      <c r="H961">
        <v>150.27543640137</v>
      </c>
      <c r="I961">
        <v>180.93055725098</v>
      </c>
      <c r="J961">
        <v>214.47946166992</v>
      </c>
      <c r="K961" s="6">
        <f>IFERROR(EXP(TREND(LN($F$1:$J$1),LN(F961:J961),LN(Calculations!$B$3))),0)</f>
        <v>3.6106009785541659E-3</v>
      </c>
    </row>
    <row r="962" spans="1:11" x14ac:dyDescent="0.35">
      <c r="A962">
        <v>959</v>
      </c>
      <c r="B962" t="str">
        <f t="shared" si="14"/>
        <v>11-64</v>
      </c>
      <c r="C962">
        <v>-64.145789997286997</v>
      </c>
      <c r="D962">
        <v>10.659763046034</v>
      </c>
      <c r="E962">
        <f>ASIN(SQRT((SIN(RADIANS(PARAMETERS!$D$8-D962)/2)*SIN(RADIANS(PARAMETERS!$D$8-D962)/2))+(COS(RADIANS(D962))*COS(RADIANS(PARAMETERS!$D$8))*SIN(RADIANS(PARAMETERS!$D$9-C962)/2)*SIN(RADIANS(PARAMETERS!$D$9-C962)/2))))*2*3958.756</f>
        <v>404.97104656486351</v>
      </c>
      <c r="F962">
        <v>86.314880371094006</v>
      </c>
      <c r="G962">
        <v>111.83839416504</v>
      </c>
      <c r="H962">
        <v>150.05934143066</v>
      </c>
      <c r="I962">
        <v>180.75555419922</v>
      </c>
      <c r="J962">
        <v>214.39416503906</v>
      </c>
      <c r="K962" s="6">
        <f>IFERROR(EXP(TREND(LN($F$1:$J$1),LN(F962:J962),LN(Calculations!$B$3))),0)</f>
        <v>3.587628791741538E-3</v>
      </c>
    </row>
    <row r="963" spans="1:11" x14ac:dyDescent="0.35">
      <c r="A963">
        <v>960</v>
      </c>
      <c r="B963" t="str">
        <f t="shared" si="14"/>
        <v>11-64.5</v>
      </c>
      <c r="C963">
        <v>-64.417111332188</v>
      </c>
      <c r="D963">
        <v>10.659763046034</v>
      </c>
      <c r="E963">
        <f>ASIN(SQRT((SIN(RADIANS(PARAMETERS!$D$8-D963)/2)*SIN(RADIANS(PARAMETERS!$D$8-D963)/2))+(COS(RADIANS(D963))*COS(RADIANS(PARAMETERS!$D$8))*SIN(RADIANS(PARAMETERS!$D$9-C963)/2)*SIN(RADIANS(PARAMETERS!$D$9-C963)/2))))*2*3958.756</f>
        <v>415.87050392256702</v>
      </c>
      <c r="F963">
        <v>85.691589355469006</v>
      </c>
      <c r="G963">
        <v>111.31966400146</v>
      </c>
      <c r="H963">
        <v>149.51565551758</v>
      </c>
      <c r="I963">
        <v>180.20085144043</v>
      </c>
      <c r="J963">
        <v>213.92756652832</v>
      </c>
      <c r="K963" s="6">
        <f>IFERROR(EXP(TREND(LN($F$1:$J$1),LN(F963:J963),LN(Calculations!$B$3))),0)</f>
        <v>3.5429937854552251E-3</v>
      </c>
    </row>
    <row r="964" spans="1:11" x14ac:dyDescent="0.35">
      <c r="A964">
        <v>961</v>
      </c>
      <c r="B964" t="str">
        <f t="shared" si="14"/>
        <v>11-64.5</v>
      </c>
      <c r="C964">
        <v>-64.688432667089003</v>
      </c>
      <c r="D964">
        <v>10.659763046034</v>
      </c>
      <c r="E964">
        <f>ASIN(SQRT((SIN(RADIANS(PARAMETERS!$D$8-D964)/2)*SIN(RADIANS(PARAMETERS!$D$8-D964)/2))+(COS(RADIANS(D964))*COS(RADIANS(PARAMETERS!$D$8))*SIN(RADIANS(PARAMETERS!$D$9-C964)/2)*SIN(RADIANS(PARAMETERS!$D$9-C964)/2))))*2*3958.756</f>
        <v>427.27222347827421</v>
      </c>
      <c r="F964">
        <v>84.857223510742003</v>
      </c>
      <c r="G964">
        <v>110.50162506104</v>
      </c>
      <c r="H964">
        <v>148.47372436523</v>
      </c>
      <c r="I964">
        <v>179.03608703613</v>
      </c>
      <c r="J964">
        <v>212.87619018555</v>
      </c>
      <c r="K964" s="6">
        <f>IFERROR(EXP(TREND(LN($F$1:$J$1),LN(F964:J964),LN(Calculations!$B$3))),0)</f>
        <v>3.4654528523158428E-3</v>
      </c>
    </row>
    <row r="965" spans="1:11" x14ac:dyDescent="0.35">
      <c r="A965">
        <v>962</v>
      </c>
      <c r="B965" t="str">
        <f t="shared" ref="B965:B1028" si="15">MROUND(D965,1)&amp;MROUND(C965,-0.5)</f>
        <v>11-65</v>
      </c>
      <c r="C965">
        <v>-64.959754001990007</v>
      </c>
      <c r="D965">
        <v>10.659763046034</v>
      </c>
      <c r="E965">
        <f>ASIN(SQRT((SIN(RADIANS(PARAMETERS!$D$8-D965)/2)*SIN(RADIANS(PARAMETERS!$D$8-D965)/2))+(COS(RADIANS(D965))*COS(RADIANS(PARAMETERS!$D$8))*SIN(RADIANS(PARAMETERS!$D$9-C965)/2)*SIN(RADIANS(PARAMETERS!$D$9-C965)/2))))*2*3958.756</f>
        <v>439.13707231441464</v>
      </c>
      <c r="F965">
        <v>83.954132080077997</v>
      </c>
      <c r="G965">
        <v>109.57768249512</v>
      </c>
      <c r="H965">
        <v>147.25601196289</v>
      </c>
      <c r="I965">
        <v>177.69123840332</v>
      </c>
      <c r="J965">
        <v>211.59120178223</v>
      </c>
      <c r="K965" s="6">
        <f>IFERROR(EXP(TREND(LN($F$1:$J$1),LN(F965:J965),LN(Calculations!$B$3))),0)</f>
        <v>3.3783646707986705E-3</v>
      </c>
    </row>
    <row r="966" spans="1:11" x14ac:dyDescent="0.35">
      <c r="A966">
        <v>963</v>
      </c>
      <c r="B966" t="str">
        <f t="shared" si="15"/>
        <v>11-65</v>
      </c>
      <c r="C966">
        <v>-65.231075336890996</v>
      </c>
      <c r="D966">
        <v>10.659763046034</v>
      </c>
      <c r="E966">
        <f>ASIN(SQRT((SIN(RADIANS(PARAMETERS!$D$8-D966)/2)*SIN(RADIANS(PARAMETERS!$D$8-D966)/2))+(COS(RADIANS(D966))*COS(RADIANS(PARAMETERS!$D$8))*SIN(RADIANS(PARAMETERS!$D$9-C966)/2)*SIN(RADIANS(PARAMETERS!$D$9-C966)/2))))*2*3958.756</f>
        <v>451.42852168749306</v>
      </c>
      <c r="F966">
        <v>83.128730773925994</v>
      </c>
      <c r="G966">
        <v>108.76488494873</v>
      </c>
      <c r="H966">
        <v>146.22784423828</v>
      </c>
      <c r="I966">
        <v>176.57411193848</v>
      </c>
      <c r="J966">
        <v>210.46600341797</v>
      </c>
      <c r="K966" s="6">
        <f>IFERROR(EXP(TREND(LN($F$1:$J$1),LN(F966:J966),LN(Calculations!$B$3))),0)</f>
        <v>3.3048423998722756E-3</v>
      </c>
    </row>
    <row r="967" spans="1:11" x14ac:dyDescent="0.35">
      <c r="A967">
        <v>964</v>
      </c>
      <c r="B967" t="str">
        <f t="shared" si="15"/>
        <v>11-65.5</v>
      </c>
      <c r="C967">
        <v>-65.502396671791999</v>
      </c>
      <c r="D967">
        <v>10.659763046034</v>
      </c>
      <c r="E967">
        <f>ASIN(SQRT((SIN(RADIANS(PARAMETERS!$D$8-D967)/2)*SIN(RADIANS(PARAMETERS!$D$8-D967)/2))+(COS(RADIANS(D967))*COS(RADIANS(PARAMETERS!$D$8))*SIN(RADIANS(PARAMETERS!$D$9-C967)/2)*SIN(RADIANS(PARAMETERS!$D$9-C967)/2))))*2*3958.756</f>
        <v>464.11266531711732</v>
      </c>
      <c r="F967">
        <v>82.47737121582</v>
      </c>
      <c r="G967">
        <v>108.20623779297</v>
      </c>
      <c r="H967">
        <v>145.62780761719</v>
      </c>
      <c r="I967">
        <v>175.89436340332</v>
      </c>
      <c r="J967">
        <v>209.75196838379</v>
      </c>
      <c r="K967" s="6">
        <f>IFERROR(EXP(TREND(LN($F$1:$J$1),LN(F967:J967),LN(Calculations!$B$3))),0)</f>
        <v>3.2578273682785631E-3</v>
      </c>
    </row>
    <row r="968" spans="1:11" x14ac:dyDescent="0.35">
      <c r="A968">
        <v>965</v>
      </c>
      <c r="B968" t="str">
        <f t="shared" si="15"/>
        <v>11-66</v>
      </c>
      <c r="C968">
        <v>-65.773718006693002</v>
      </c>
      <c r="D968">
        <v>10.659763046034</v>
      </c>
      <c r="E968">
        <f>ASIN(SQRT((SIN(RADIANS(PARAMETERS!$D$8-D968)/2)*SIN(RADIANS(PARAMETERS!$D$8-D968)/2))+(COS(RADIANS(D968))*COS(RADIANS(PARAMETERS!$D$8))*SIN(RADIANS(PARAMETERS!$D$9-C968)/2)*SIN(RADIANS(PARAMETERS!$D$9-C968)/2))))*2*3958.756</f>
        <v>477.15817363812226</v>
      </c>
      <c r="F968">
        <v>81.887153625487997</v>
      </c>
      <c r="G968">
        <v>107.72946929932</v>
      </c>
      <c r="H968">
        <v>145.17756652832</v>
      </c>
      <c r="I968">
        <v>175.36706542969</v>
      </c>
      <c r="J968">
        <v>209.13284301758</v>
      </c>
      <c r="K968" s="6">
        <f>IFERROR(EXP(TREND(LN($F$1:$J$1),LN(F968:J968),LN(Calculations!$B$3))),0)</f>
        <v>3.2195072063759245E-3</v>
      </c>
    </row>
    <row r="969" spans="1:11" x14ac:dyDescent="0.35">
      <c r="A969">
        <v>966</v>
      </c>
      <c r="B969" t="str">
        <f t="shared" si="15"/>
        <v>11-66</v>
      </c>
      <c r="C969">
        <v>-66.045039341594006</v>
      </c>
      <c r="D969">
        <v>10.659763046034</v>
      </c>
      <c r="E969">
        <f>ASIN(SQRT((SIN(RADIANS(PARAMETERS!$D$8-D969)/2)*SIN(RADIANS(PARAMETERS!$D$8-D969)/2))+(COS(RADIANS(D969))*COS(RADIANS(PARAMETERS!$D$8))*SIN(RADIANS(PARAMETERS!$D$9-C969)/2)*SIN(RADIANS(PARAMETERS!$D$9-C969)/2))))*2*3958.756</f>
        <v>490.53620228395567</v>
      </c>
      <c r="F969">
        <v>81.307144165039006</v>
      </c>
      <c r="G969">
        <v>107.25105285645</v>
      </c>
      <c r="H969">
        <v>144.74096679688</v>
      </c>
      <c r="I969">
        <v>174.87257385254</v>
      </c>
      <c r="J969">
        <v>208.51649475098</v>
      </c>
      <c r="K969" s="6">
        <f>IFERROR(EXP(TREND(LN($F$1:$J$1),LN(F969:J969),LN(Calculations!$B$3))),0)</f>
        <v>3.1826477741404924E-3</v>
      </c>
    </row>
    <row r="970" spans="1:11" x14ac:dyDescent="0.35">
      <c r="A970">
        <v>967</v>
      </c>
      <c r="B970" t="str">
        <f t="shared" si="15"/>
        <v>11-66.5</v>
      </c>
      <c r="C970">
        <v>-66.316360676494995</v>
      </c>
      <c r="D970">
        <v>10.659763046034</v>
      </c>
      <c r="E970">
        <f>ASIN(SQRT((SIN(RADIANS(PARAMETERS!$D$8-D970)/2)*SIN(RADIANS(PARAMETERS!$D$8-D970)/2))+(COS(RADIANS(D970))*COS(RADIANS(PARAMETERS!$D$8))*SIN(RADIANS(PARAMETERS!$D$9-C970)/2)*SIN(RADIANS(PARAMETERS!$D$9-C970)/2))))*2*3958.756</f>
        <v>504.22026977496779</v>
      </c>
      <c r="F970">
        <v>80.723075866699006</v>
      </c>
      <c r="G970">
        <v>106.75290679932</v>
      </c>
      <c r="H970">
        <v>144.28959655762</v>
      </c>
      <c r="I970">
        <v>174.38076782227</v>
      </c>
      <c r="J970">
        <v>207.91806030273</v>
      </c>
      <c r="K970" s="6">
        <f>IFERROR(EXP(TREND(LN($F$1:$J$1),LN(F970:J970),LN(Calculations!$B$3))),0)</f>
        <v>3.1461022041111156E-3</v>
      </c>
    </row>
    <row r="971" spans="1:11" x14ac:dyDescent="0.35">
      <c r="A971">
        <v>968</v>
      </c>
      <c r="B971" t="str">
        <f t="shared" si="15"/>
        <v>11-66.5</v>
      </c>
      <c r="C971">
        <v>-66.587682011395998</v>
      </c>
      <c r="D971">
        <v>10.659763046034</v>
      </c>
      <c r="E971">
        <f>ASIN(SQRT((SIN(RADIANS(PARAMETERS!$D$8-D971)/2)*SIN(RADIANS(PARAMETERS!$D$8-D971)/2))+(COS(RADIANS(D971))*COS(RADIANS(PARAMETERS!$D$8))*SIN(RADIANS(PARAMETERS!$D$9-C971)/2)*SIN(RADIANS(PARAMETERS!$D$9-C971)/2))))*2*3958.756</f>
        <v>518.18611627287089</v>
      </c>
      <c r="F971">
        <v>80.025184631347997</v>
      </c>
      <c r="G971">
        <v>106.07038116455</v>
      </c>
      <c r="H971">
        <v>143.59713745117</v>
      </c>
      <c r="I971">
        <v>173.64250183105</v>
      </c>
      <c r="J971">
        <v>207.04251098633</v>
      </c>
      <c r="K971" s="6">
        <f>IFERROR(EXP(TREND(LN($F$1:$J$1),LN(F971:J971),LN(Calculations!$B$3))),0)</f>
        <v>3.0955038696647841E-3</v>
      </c>
    </row>
    <row r="972" spans="1:11" x14ac:dyDescent="0.35">
      <c r="A972">
        <v>969</v>
      </c>
      <c r="B972" t="str">
        <f t="shared" si="15"/>
        <v>11-67</v>
      </c>
      <c r="C972">
        <v>-66.859003346296006</v>
      </c>
      <c r="D972">
        <v>10.659763046034</v>
      </c>
      <c r="E972">
        <f>ASIN(SQRT((SIN(RADIANS(PARAMETERS!$D$8-D972)/2)*SIN(RADIANS(PARAMETERS!$D$8-D972)/2))+(COS(RADIANS(D972))*COS(RADIANS(PARAMETERS!$D$8))*SIN(RADIANS(PARAMETERS!$D$9-C972)/2)*SIN(RADIANS(PARAMETERS!$D$9-C972)/2))))*2*3958.756</f>
        <v>532.41155250466204</v>
      </c>
      <c r="F972">
        <v>79.194709777832003</v>
      </c>
      <c r="G972">
        <v>105.18126678467</v>
      </c>
      <c r="H972">
        <v>142.60939025879</v>
      </c>
      <c r="I972">
        <v>172.61480712891</v>
      </c>
      <c r="J972">
        <v>205.85069274902</v>
      </c>
      <c r="K972" s="6">
        <f>IFERROR(EXP(TREND(LN($F$1:$J$1),LN(F972:J972),LN(Calculations!$B$3))),0)</f>
        <v>3.0291419445426953E-3</v>
      </c>
    </row>
    <row r="973" spans="1:11" x14ac:dyDescent="0.35">
      <c r="A973">
        <v>970</v>
      </c>
      <c r="B973" t="str">
        <f t="shared" si="15"/>
        <v>11-67</v>
      </c>
      <c r="C973">
        <v>-67.130324681196996</v>
      </c>
      <c r="D973">
        <v>10.659763046034</v>
      </c>
      <c r="E973">
        <f>ASIN(SQRT((SIN(RADIANS(PARAMETERS!$D$8-D973)/2)*SIN(RADIANS(PARAMETERS!$D$8-D973)/2))+(COS(RADIANS(D973))*COS(RADIANS(PARAMETERS!$D$8))*SIN(RADIANS(PARAMETERS!$D$9-C973)/2)*SIN(RADIANS(PARAMETERS!$D$9-C973)/2))))*2*3958.756</f>
        <v>546.87630562582478</v>
      </c>
      <c r="F973">
        <v>78.239807128905994</v>
      </c>
      <c r="G973">
        <v>104.1022644043</v>
      </c>
      <c r="H973">
        <v>141.33352661133</v>
      </c>
      <c r="I973">
        <v>171.31324768066</v>
      </c>
      <c r="J973">
        <v>204.36047363281</v>
      </c>
      <c r="K973" s="6">
        <f>IFERROR(EXP(TREND(LN($F$1:$J$1),LN(F973:J973),LN(Calculations!$B$3))),0)</f>
        <v>2.9488551466606166E-3</v>
      </c>
    </row>
    <row r="974" spans="1:11" x14ac:dyDescent="0.35">
      <c r="A974">
        <v>971</v>
      </c>
      <c r="B974" t="str">
        <f t="shared" si="15"/>
        <v>11-67.5</v>
      </c>
      <c r="C974">
        <v>-67.401646016097999</v>
      </c>
      <c r="D974">
        <v>10.659763046034</v>
      </c>
      <c r="E974">
        <f>ASIN(SQRT((SIN(RADIANS(PARAMETERS!$D$8-D974)/2)*SIN(RADIANS(PARAMETERS!$D$8-D974)/2))+(COS(RADIANS(D974))*COS(RADIANS(PARAMETERS!$D$8))*SIN(RADIANS(PARAMETERS!$D$9-C974)/2)*SIN(RADIANS(PARAMETERS!$D$9-C974)/2))))*2*3958.756</f>
        <v>561.56186688571734</v>
      </c>
      <c r="F974">
        <v>77.232749938965</v>
      </c>
      <c r="G974">
        <v>102.93698120117</v>
      </c>
      <c r="H974">
        <v>139.92451477051</v>
      </c>
      <c r="I974">
        <v>169.85682678223</v>
      </c>
      <c r="J974">
        <v>202.73992919922</v>
      </c>
      <c r="K974" s="6">
        <f>IFERROR(EXP(TREND(LN($F$1:$J$1),LN(F974:J974),LN(Calculations!$B$3))),0)</f>
        <v>2.8636040809045266E-3</v>
      </c>
    </row>
    <row r="975" spans="1:11" x14ac:dyDescent="0.35">
      <c r="A975">
        <v>972</v>
      </c>
      <c r="B975" t="str">
        <f t="shared" si="15"/>
        <v>11-67.5</v>
      </c>
      <c r="C975">
        <v>-67.672967350999002</v>
      </c>
      <c r="D975">
        <v>10.659763046034</v>
      </c>
      <c r="E975">
        <f>ASIN(SQRT((SIN(RADIANS(PARAMETERS!$D$8-D975)/2)*SIN(RADIANS(PARAMETERS!$D$8-D975)/2))+(COS(RADIANS(D975))*COS(RADIANS(PARAMETERS!$D$8))*SIN(RADIANS(PARAMETERS!$D$9-C975)/2)*SIN(RADIANS(PARAMETERS!$D$9-C975)/2))))*2*3958.756</f>
        <v>576.45134444878738</v>
      </c>
      <c r="F975">
        <v>76.26611328125</v>
      </c>
      <c r="G975">
        <v>101.83015441895</v>
      </c>
      <c r="H975">
        <v>138.61508178711</v>
      </c>
      <c r="I975">
        <v>168.4635925293</v>
      </c>
      <c r="J975">
        <v>201.25370788574</v>
      </c>
      <c r="K975" s="6">
        <f>IFERROR(EXP(TREND(LN($F$1:$J$1),LN(F975:J975),LN(Calculations!$B$3))),0)</f>
        <v>2.7858462012402998E-3</v>
      </c>
    </row>
    <row r="976" spans="1:11" x14ac:dyDescent="0.35">
      <c r="A976">
        <v>973</v>
      </c>
      <c r="B976" t="str">
        <f t="shared" si="15"/>
        <v>11-68</v>
      </c>
      <c r="C976">
        <v>-67.944288685900005</v>
      </c>
      <c r="D976">
        <v>10.659763046034</v>
      </c>
      <c r="E976">
        <f>ASIN(SQRT((SIN(RADIANS(PARAMETERS!$D$8-D976)/2)*SIN(RADIANS(PARAMETERS!$D$8-D976)/2))+(COS(RADIANS(D976))*COS(RADIANS(PARAMETERS!$D$8))*SIN(RADIANS(PARAMETERS!$D$9-C976)/2)*SIN(RADIANS(PARAMETERS!$D$9-C976)/2))))*2*3958.756</f>
        <v>591.52932355586813</v>
      </c>
      <c r="F976">
        <v>75.376991271972997</v>
      </c>
      <c r="G976">
        <v>100.84642791748</v>
      </c>
      <c r="H976">
        <v>137.51171875</v>
      </c>
      <c r="I976">
        <v>167.27182006836</v>
      </c>
      <c r="J976">
        <v>200.00614929199</v>
      </c>
      <c r="K976" s="6">
        <f>IFERROR(EXP(TREND(LN($F$1:$J$1),LN(F976:J976),LN(Calculations!$B$3))),0)</f>
        <v>2.7208033914711731E-3</v>
      </c>
    </row>
    <row r="977" spans="1:11" x14ac:dyDescent="0.35">
      <c r="A977">
        <v>974</v>
      </c>
      <c r="B977" t="str">
        <f t="shared" si="15"/>
        <v>11-68</v>
      </c>
      <c r="C977">
        <v>-68.215610020800995</v>
      </c>
      <c r="D977">
        <v>10.659763046034</v>
      </c>
      <c r="E977">
        <f>ASIN(SQRT((SIN(RADIANS(PARAMETERS!$D$8-D977)/2)*SIN(RADIANS(PARAMETERS!$D$8-D977)/2))+(COS(RADIANS(D977))*COS(RADIANS(PARAMETERS!$D$8))*SIN(RADIANS(PARAMETERS!$D$9-C977)/2)*SIN(RADIANS(PARAMETERS!$D$9-C977)/2))))*2*3958.756</f>
        <v>606.78173533020129</v>
      </c>
      <c r="F977">
        <v>74.691703796387003</v>
      </c>
      <c r="G977">
        <v>100.12522125244</v>
      </c>
      <c r="H977">
        <v>136.8487701416</v>
      </c>
      <c r="I977">
        <v>166.60040283203</v>
      </c>
      <c r="J977">
        <v>199.22499084473</v>
      </c>
      <c r="K977" s="6">
        <f>IFERROR(EXP(TREND(LN($F$1:$J$1),LN(F977:J977),LN(Calculations!$B$3))),0)</f>
        <v>2.6803754721475173E-3</v>
      </c>
    </row>
    <row r="978" spans="1:11" x14ac:dyDescent="0.35">
      <c r="A978">
        <v>975</v>
      </c>
      <c r="B978" t="str">
        <f t="shared" si="15"/>
        <v>11-68.5</v>
      </c>
      <c r="C978">
        <v>-68.486931355701998</v>
      </c>
      <c r="D978">
        <v>10.659763046034</v>
      </c>
      <c r="E978">
        <f>ASIN(SQRT((SIN(RADIANS(PARAMETERS!$D$8-D978)/2)*SIN(RADIANS(PARAMETERS!$D$8-D978)/2))+(COS(RADIANS(D978))*COS(RADIANS(PARAMETERS!$D$8))*SIN(RADIANS(PARAMETERS!$D$9-C978)/2)*SIN(RADIANS(PARAMETERS!$D$9-C978)/2))))*2*3958.756</f>
        <v>622.19573488411254</v>
      </c>
      <c r="F978">
        <v>74.079345703125</v>
      </c>
      <c r="G978">
        <v>99.483993530272997</v>
      </c>
      <c r="H978">
        <v>136.30743408203</v>
      </c>
      <c r="I978">
        <v>166.0608215332</v>
      </c>
      <c r="J978">
        <v>198.5626373291</v>
      </c>
      <c r="K978" s="6">
        <f>IFERROR(EXP(TREND(LN($F$1:$J$1),LN(F978:J978),LN(Calculations!$B$3))),0)</f>
        <v>2.6469325599442184E-3</v>
      </c>
    </row>
    <row r="979" spans="1:11" x14ac:dyDescent="0.35">
      <c r="A979">
        <v>976</v>
      </c>
      <c r="B979" t="str">
        <f t="shared" si="15"/>
        <v>11-69</v>
      </c>
      <c r="C979">
        <v>-68.758252690603001</v>
      </c>
      <c r="D979">
        <v>10.659763046034</v>
      </c>
      <c r="E979">
        <f>ASIN(SQRT((SIN(RADIANS(PARAMETERS!$D$8-D979)/2)*SIN(RADIANS(PARAMETERS!$D$8-D979)/2))+(COS(RADIANS(D979))*COS(RADIANS(PARAMETERS!$D$8))*SIN(RADIANS(PARAMETERS!$D$9-C979)/2)*SIN(RADIANS(PARAMETERS!$D$9-C979)/2))))*2*3958.756</f>
        <v>637.75958891732307</v>
      </c>
      <c r="F979">
        <v>73.473114013672003</v>
      </c>
      <c r="G979">
        <v>98.830490112305</v>
      </c>
      <c r="H979">
        <v>135.72090148926</v>
      </c>
      <c r="I979">
        <v>165.45719909668</v>
      </c>
      <c r="J979">
        <v>197.85958862305</v>
      </c>
      <c r="K979" s="6">
        <f>IFERROR(EXP(TREND(LN($F$1:$J$1),LN(F979:J979),LN(Calculations!$B$3))),0)</f>
        <v>2.6120709564810014E-3</v>
      </c>
    </row>
    <row r="980" spans="1:11" x14ac:dyDescent="0.35">
      <c r="A980">
        <v>977</v>
      </c>
      <c r="B980" t="str">
        <f t="shared" si="15"/>
        <v>11-69</v>
      </c>
      <c r="C980">
        <v>-69.029574025504004</v>
      </c>
      <c r="D980">
        <v>10.659763046034</v>
      </c>
      <c r="E980">
        <f>ASIN(SQRT((SIN(RADIANS(PARAMETERS!$D$8-D980)/2)*SIN(RADIANS(PARAMETERS!$D$8-D980)/2))+(COS(RADIANS(D980))*COS(RADIANS(PARAMETERS!$D$8))*SIN(RADIANS(PARAMETERS!$D$9-C980)/2)*SIN(RADIANS(PARAMETERS!$D$9-C980)/2))))*2*3958.756</f>
        <v>653.46257267465683</v>
      </c>
      <c r="F980">
        <v>72.781143188477003</v>
      </c>
      <c r="G980">
        <v>98.028694152832003</v>
      </c>
      <c r="H980">
        <v>134.96868896484</v>
      </c>
      <c r="I980">
        <v>164.74957275391</v>
      </c>
      <c r="J980">
        <v>197.00807189941</v>
      </c>
      <c r="K980" s="6">
        <f>IFERROR(EXP(TREND(LN($F$1:$J$1),LN(F980:J980),LN(Calculations!$B$3))),0)</f>
        <v>2.5705304964613409E-3</v>
      </c>
    </row>
    <row r="981" spans="1:11" x14ac:dyDescent="0.35">
      <c r="A981">
        <v>978</v>
      </c>
      <c r="B981" t="str">
        <f t="shared" si="15"/>
        <v>11-69.5</v>
      </c>
      <c r="C981">
        <v>-69.300895360404994</v>
      </c>
      <c r="D981">
        <v>10.659763046034</v>
      </c>
      <c r="E981">
        <f>ASIN(SQRT((SIN(RADIANS(PARAMETERS!$D$8-D981)/2)*SIN(RADIANS(PARAMETERS!$D$8-D981)/2))+(COS(RADIANS(D981))*COS(RADIANS(PARAMETERS!$D$8))*SIN(RADIANS(PARAMETERS!$D$9-C981)/2)*SIN(RADIANS(PARAMETERS!$D$9-C981)/2))))*2*3958.756</f>
        <v>669.29487591506802</v>
      </c>
      <c r="F981">
        <v>72.10375213623</v>
      </c>
      <c r="G981">
        <v>97.242240905762003</v>
      </c>
      <c r="H981">
        <v>134.31518554688</v>
      </c>
      <c r="I981">
        <v>164.22317504883</v>
      </c>
      <c r="J981">
        <v>196.31326293945</v>
      </c>
      <c r="K981" s="6">
        <f>IFERROR(EXP(TREND(LN($F$1:$J$1),LN(F981:J981),LN(Calculations!$B$3))),0)</f>
        <v>2.5356277189369355E-3</v>
      </c>
    </row>
    <row r="982" spans="1:11" x14ac:dyDescent="0.35">
      <c r="A982">
        <v>979</v>
      </c>
      <c r="B982" t="str">
        <f t="shared" si="15"/>
        <v>11-69.5</v>
      </c>
      <c r="C982">
        <v>-69.572216695305997</v>
      </c>
      <c r="D982">
        <v>10.659763046034</v>
      </c>
      <c r="E982">
        <f>ASIN(SQRT((SIN(RADIANS(PARAMETERS!$D$8-D982)/2)*SIN(RADIANS(PARAMETERS!$D$8-D982)/2))+(COS(RADIANS(D982))*COS(RADIANS(PARAMETERS!$D$8))*SIN(RADIANS(PARAMETERS!$D$9-C982)/2)*SIN(RADIANS(PARAMETERS!$D$9-C982)/2))))*2*3958.756</f>
        <v>685.2475174080505</v>
      </c>
      <c r="F982">
        <v>71.481094360352003</v>
      </c>
      <c r="G982">
        <v>96.533973693847997</v>
      </c>
      <c r="H982">
        <v>133.85835266113</v>
      </c>
      <c r="I982">
        <v>163.95249938965</v>
      </c>
      <c r="J982">
        <v>195.85852050781</v>
      </c>
      <c r="K982" s="6">
        <f>IFERROR(EXP(TREND(LN($F$1:$J$1),LN(F982:J982),LN(Calculations!$B$3))),0)</f>
        <v>2.5111584942114373E-3</v>
      </c>
    </row>
    <row r="983" spans="1:11" x14ac:dyDescent="0.35">
      <c r="A983">
        <v>980</v>
      </c>
      <c r="B983" t="str">
        <f t="shared" si="15"/>
        <v>11-70</v>
      </c>
      <c r="C983">
        <v>-69.843538030207</v>
      </c>
      <c r="D983">
        <v>10.659763046034</v>
      </c>
      <c r="E983">
        <f>ASIN(SQRT((SIN(RADIANS(PARAMETERS!$D$8-D983)/2)*SIN(RADIANS(PARAMETERS!$D$8-D983)/2))+(COS(RADIANS(D983))*COS(RADIANS(PARAMETERS!$D$8))*SIN(RADIANS(PARAMETERS!$D$9-C983)/2)*SIN(RADIANS(PARAMETERS!$D$9-C983)/2))))*2*3958.756</f>
        <v>701.3122673959931</v>
      </c>
      <c r="F983">
        <v>70.835174560547003</v>
      </c>
      <c r="G983">
        <v>95.775856018065994</v>
      </c>
      <c r="H983">
        <v>133.33987426758</v>
      </c>
      <c r="I983">
        <v>163.63180541992</v>
      </c>
      <c r="J983">
        <v>195.3419342041</v>
      </c>
      <c r="K983" s="6">
        <f>IFERROR(EXP(TREND(LN($F$1:$J$1),LN(F983:J983),LN(Calculations!$B$3))),0)</f>
        <v>2.4844591220421616E-3</v>
      </c>
    </row>
    <row r="984" spans="1:11" x14ac:dyDescent="0.35">
      <c r="A984">
        <v>981</v>
      </c>
      <c r="B984" t="str">
        <f t="shared" si="15"/>
        <v>11-70</v>
      </c>
      <c r="C984">
        <v>-70.114859365108003</v>
      </c>
      <c r="D984">
        <v>10.659763046034</v>
      </c>
      <c r="E984">
        <f>ASIN(SQRT((SIN(RADIANS(PARAMETERS!$D$8-D984)/2)*SIN(RADIANS(PARAMETERS!$D$8-D984)/2))+(COS(RADIANS(D984))*COS(RADIANS(PARAMETERS!$D$8))*SIN(RADIANS(PARAMETERS!$D$9-C984)/2)*SIN(RADIANS(PARAMETERS!$D$9-C984)/2))))*2*3958.756</f>
        <v>717.4815774253392</v>
      </c>
      <c r="F984">
        <v>70.272499084472997</v>
      </c>
      <c r="G984">
        <v>95.130950927734006</v>
      </c>
      <c r="H984">
        <v>132.95207214355</v>
      </c>
      <c r="I984">
        <v>163.50228881836</v>
      </c>
      <c r="J984">
        <v>195.05084228516</v>
      </c>
      <c r="K984" s="6">
        <f>IFERROR(EXP(TREND(LN($F$1:$J$1),LN(F984:J984),LN(Calculations!$B$3))),0)</f>
        <v>2.4663796462700096E-3</v>
      </c>
    </row>
    <row r="985" spans="1:11" x14ac:dyDescent="0.35">
      <c r="A985">
        <v>982</v>
      </c>
      <c r="B985" t="str">
        <f t="shared" si="15"/>
        <v>11-70.5</v>
      </c>
      <c r="C985">
        <v>-70.386180700009007</v>
      </c>
      <c r="D985">
        <v>10.659763046034</v>
      </c>
      <c r="E985">
        <f>ASIN(SQRT((SIN(RADIANS(PARAMETERS!$D$8-D985)/2)*SIN(RADIANS(PARAMETERS!$D$8-D985)/2))+(COS(RADIANS(D985))*COS(RADIANS(PARAMETERS!$D$8))*SIN(RADIANS(PARAMETERS!$D$9-C985)/2)*SIN(RADIANS(PARAMETERS!$D$9-C985)/2))))*2*3958.756</f>
        <v>733.74851694279744</v>
      </c>
      <c r="F985">
        <v>69.819175720215</v>
      </c>
      <c r="G985">
        <v>94.639549255370994</v>
      </c>
      <c r="H985">
        <v>132.75985717773</v>
      </c>
      <c r="I985">
        <v>163.62680053711</v>
      </c>
      <c r="J985">
        <v>195.05101013184</v>
      </c>
      <c r="K985" s="6">
        <f>IFERROR(EXP(TREND(LN($F$1:$J$1),LN(F985:J985),LN(Calculations!$B$3))),0)</f>
        <v>2.4594366129344122E-3</v>
      </c>
    </row>
    <row r="986" spans="1:11" x14ac:dyDescent="0.35">
      <c r="A986">
        <v>983</v>
      </c>
      <c r="B986" t="str">
        <f t="shared" si="15"/>
        <v>11-70.5</v>
      </c>
      <c r="C986">
        <v>-70.657502034909996</v>
      </c>
      <c r="D986">
        <v>10.659763046034</v>
      </c>
      <c r="E986">
        <f>ASIN(SQRT((SIN(RADIANS(PARAMETERS!$D$8-D986)/2)*SIN(RADIANS(PARAMETERS!$D$8-D986)/2))+(COS(RADIANS(D986))*COS(RADIANS(PARAMETERS!$D$8))*SIN(RADIANS(PARAMETERS!$D$9-C986)/2)*SIN(RADIANS(PARAMETERS!$D$9-C986)/2))))*2*3958.756</f>
        <v>750.10671606600818</v>
      </c>
      <c r="F986">
        <v>69.513366699219006</v>
      </c>
      <c r="G986">
        <v>94.375785827637003</v>
      </c>
      <c r="H986">
        <v>132.83572387695</v>
      </c>
      <c r="I986">
        <v>163.94038391113</v>
      </c>
      <c r="J986">
        <v>195.34436035156</v>
      </c>
      <c r="K986" s="6">
        <f>IFERROR(EXP(TREND(LN($F$1:$J$1),LN(F986:J986),LN(Calculations!$B$3))),0)</f>
        <v>2.4642795016837759E-3</v>
      </c>
    </row>
    <row r="987" spans="1:11" x14ac:dyDescent="0.35">
      <c r="A987">
        <v>984</v>
      </c>
      <c r="B987" t="str">
        <f t="shared" si="15"/>
        <v>11-71</v>
      </c>
      <c r="C987">
        <v>-70.928823369810999</v>
      </c>
      <c r="D987">
        <v>10.659763046034</v>
      </c>
      <c r="E987">
        <f>ASIN(SQRT((SIN(RADIANS(PARAMETERS!$D$8-D987)/2)*SIN(RADIANS(PARAMETERS!$D$8-D987)/2))+(COS(RADIANS(D987))*COS(RADIANS(PARAMETERS!$D$8))*SIN(RADIANS(PARAMETERS!$D$9-C987)/2)*SIN(RADIANS(PARAMETERS!$D$9-C987)/2))))*2*3958.756</f>
        <v>766.55031396397078</v>
      </c>
      <c r="F987">
        <v>69.275390625</v>
      </c>
      <c r="G987">
        <v>94.235893249512003</v>
      </c>
      <c r="H987">
        <v>133.00723266602</v>
      </c>
      <c r="I987">
        <v>164.32391357422</v>
      </c>
      <c r="J987">
        <v>195.74284362793</v>
      </c>
      <c r="K987" s="6">
        <f>IFERROR(EXP(TREND(LN($F$1:$J$1),LN(F987:J987),LN(Calculations!$B$3))),0)</f>
        <v>2.4737164186634298E-3</v>
      </c>
    </row>
    <row r="988" spans="1:11" x14ac:dyDescent="0.35">
      <c r="A988">
        <v>985</v>
      </c>
      <c r="B988" t="str">
        <f t="shared" si="15"/>
        <v>11-71</v>
      </c>
      <c r="C988">
        <v>-71.200144704712002</v>
      </c>
      <c r="D988">
        <v>10.659763046034</v>
      </c>
      <c r="E988">
        <f>ASIN(SQRT((SIN(RADIANS(PARAMETERS!$D$8-D988)/2)*SIN(RADIANS(PARAMETERS!$D$8-D988)/2))+(COS(RADIANS(D988))*COS(RADIANS(PARAMETERS!$D$8))*SIN(RADIANS(PARAMETERS!$D$9-C988)/2)*SIN(RADIANS(PARAMETERS!$D$9-C988)/2))))*2*3958.756</f>
        <v>783.07391231613178</v>
      </c>
      <c r="F988">
        <v>69.095550537109006</v>
      </c>
      <c r="G988">
        <v>94.200889587402003</v>
      </c>
      <c r="H988">
        <v>133.25137329102</v>
      </c>
      <c r="I988">
        <v>164.76637268066</v>
      </c>
      <c r="J988">
        <v>196.2181854248</v>
      </c>
      <c r="K988" s="6">
        <f>IFERROR(EXP(TREND(LN($F$1:$J$1),LN(F988:J988),LN(Calculations!$B$3))),0)</f>
        <v>2.4867645936725992E-3</v>
      </c>
    </row>
    <row r="989" spans="1:11" x14ac:dyDescent="0.35">
      <c r="A989">
        <v>986</v>
      </c>
      <c r="B989" t="str">
        <f t="shared" si="15"/>
        <v>11-71.5</v>
      </c>
      <c r="C989">
        <v>-71.471466039613006</v>
      </c>
      <c r="D989">
        <v>10.659763046034</v>
      </c>
      <c r="E989">
        <f>ASIN(SQRT((SIN(RADIANS(PARAMETERS!$D$8-D989)/2)*SIN(RADIANS(PARAMETERS!$D$8-D989)/2))+(COS(RADIANS(D989))*COS(RADIANS(PARAMETERS!$D$8))*SIN(RADIANS(PARAMETERS!$D$9-C989)/2)*SIN(RADIANS(PARAMETERS!$D$9-C989)/2))))*2*3958.756</f>
        <v>799.67253335681119</v>
      </c>
      <c r="F989">
        <v>68.97386932373</v>
      </c>
      <c r="G989">
        <v>94.262054443359006</v>
      </c>
      <c r="H989">
        <v>133.61590576172</v>
      </c>
      <c r="I989">
        <v>165.32102966309</v>
      </c>
      <c r="J989">
        <v>196.87358093262</v>
      </c>
      <c r="K989" s="6">
        <f>IFERROR(EXP(TREND(LN($F$1:$J$1),LN(F989:J989),LN(Calculations!$B$3))),0)</f>
        <v>2.5057551874211651E-3</v>
      </c>
    </row>
    <row r="990" spans="1:11" x14ac:dyDescent="0.35">
      <c r="A990">
        <v>987</v>
      </c>
      <c r="B990" t="str">
        <f t="shared" si="15"/>
        <v>11-71.5</v>
      </c>
      <c r="C990">
        <v>-71.742787374513995</v>
      </c>
      <c r="D990">
        <v>10.659763046034</v>
      </c>
      <c r="E990">
        <f>ASIN(SQRT((SIN(RADIANS(PARAMETERS!$D$8-D990)/2)*SIN(RADIANS(PARAMETERS!$D$8-D990)/2))+(COS(RADIANS(D990))*COS(RADIANS(PARAMETERS!$D$8))*SIN(RADIANS(PARAMETERS!$D$9-C990)/2)*SIN(RADIANS(PARAMETERS!$D$9-C990)/2))))*2*3958.756</f>
        <v>816.34158205092263</v>
      </c>
      <c r="F990">
        <v>68.783546447754006</v>
      </c>
      <c r="G990">
        <v>94.273834228515994</v>
      </c>
      <c r="H990">
        <v>133.83413696289</v>
      </c>
      <c r="I990">
        <v>165.70246887207</v>
      </c>
      <c r="J990">
        <v>197.47399902344</v>
      </c>
      <c r="K990" s="6">
        <f>IFERROR(EXP(TREND(LN($F$1:$J$1),LN(F990:J990),LN(Calculations!$B$3))),0)</f>
        <v>2.5193705286720592E-3</v>
      </c>
    </row>
    <row r="991" spans="1:11" x14ac:dyDescent="0.35">
      <c r="A991">
        <v>988</v>
      </c>
      <c r="B991" t="str">
        <f t="shared" si="15"/>
        <v>11-72</v>
      </c>
      <c r="C991">
        <v>-72.014108709414998</v>
      </c>
      <c r="D991">
        <v>10.659763046034</v>
      </c>
      <c r="E991">
        <f>ASIN(SQRT((SIN(RADIANS(PARAMETERS!$D$8-D991)/2)*SIN(RADIANS(PARAMETERS!$D$8-D991)/2))+(COS(RADIANS(D991))*COS(RADIANS(PARAMETERS!$D$8))*SIN(RADIANS(PARAMETERS!$D$9-C991)/2)*SIN(RADIANS(PARAMETERS!$D$9-C991)/2))))*2*3958.756</f>
        <v>833.07681198615796</v>
      </c>
      <c r="F991">
        <v>68.51692199707</v>
      </c>
      <c r="G991">
        <v>94.210487365722997</v>
      </c>
      <c r="H991">
        <v>133.89807128906</v>
      </c>
      <c r="I991">
        <v>165.89140319824</v>
      </c>
      <c r="J991">
        <v>197.95491027832</v>
      </c>
      <c r="K991" s="6">
        <f>IFERROR(EXP(TREND(LN($F$1:$J$1),LN(F991:J991),LN(Calculations!$B$3))),0)</f>
        <v>2.5262943849430858E-3</v>
      </c>
    </row>
    <row r="992" spans="1:11" x14ac:dyDescent="0.35">
      <c r="A992">
        <v>989</v>
      </c>
      <c r="B992" t="str">
        <f t="shared" si="15"/>
        <v>11-72.5</v>
      </c>
      <c r="C992">
        <v>-72.285430044316001</v>
      </c>
      <c r="D992">
        <v>10.659763046034</v>
      </c>
      <c r="E992">
        <f>ASIN(SQRT((SIN(RADIANS(PARAMETERS!$D$8-D992)/2)*SIN(RADIANS(PARAMETERS!$D$8-D992)/2))+(COS(RADIANS(D992))*COS(RADIANS(PARAMETERS!$D$8))*SIN(RADIANS(PARAMETERS!$D$9-C992)/2)*SIN(RADIANS(PARAMETERS!$D$9-C992)/2))))*2*3958.756</f>
        <v>849.87429460471981</v>
      </c>
      <c r="F992">
        <v>68.196517944335994</v>
      </c>
      <c r="G992">
        <v>94.043617248535</v>
      </c>
      <c r="H992">
        <v>133.83129882813</v>
      </c>
      <c r="I992">
        <v>165.93017578125</v>
      </c>
      <c r="J992">
        <v>198.26368713379</v>
      </c>
      <c r="K992" s="6">
        <f>IFERROR(EXP(TREND(LN($F$1:$J$1),LN(F992:J992),LN(Calculations!$B$3))),0)</f>
        <v>2.5266013060730448E-3</v>
      </c>
    </row>
    <row r="993" spans="1:11" x14ac:dyDescent="0.35">
      <c r="A993">
        <v>990</v>
      </c>
      <c r="B993" t="str">
        <f t="shared" si="15"/>
        <v>11-72.5</v>
      </c>
      <c r="C993">
        <v>-72.556751379217005</v>
      </c>
      <c r="D993">
        <v>10.659763046034</v>
      </c>
      <c r="E993">
        <f>ASIN(SQRT((SIN(RADIANS(PARAMETERS!$D$8-D993)/2)*SIN(RADIANS(PARAMETERS!$D$8-D993)/2))+(COS(RADIANS(D993))*COS(RADIANS(PARAMETERS!$D$8))*SIN(RADIANS(PARAMETERS!$D$9-C993)/2)*SIN(RADIANS(PARAMETERS!$D$9-C993)/2))))*2*3958.756</f>
        <v>866.73039143364974</v>
      </c>
      <c r="F993">
        <v>67.915893554687997</v>
      </c>
      <c r="G993">
        <v>93.899658203125</v>
      </c>
      <c r="H993">
        <v>133.73446655273</v>
      </c>
      <c r="I993">
        <v>165.90180969238</v>
      </c>
      <c r="J993">
        <v>198.46125793457</v>
      </c>
      <c r="K993" s="6">
        <f>IFERROR(EXP(TREND(LN($F$1:$J$1),LN(F993:J993),LN(Calculations!$B$3))),0)</f>
        <v>2.5248673275793062E-3</v>
      </c>
    </row>
    <row r="994" spans="1:11" x14ac:dyDescent="0.35">
      <c r="A994">
        <v>991</v>
      </c>
      <c r="B994" t="str">
        <f t="shared" si="15"/>
        <v>11-73</v>
      </c>
      <c r="C994">
        <v>-72.828072714117994</v>
      </c>
      <c r="D994">
        <v>10.659763046034</v>
      </c>
      <c r="E994">
        <f>ASIN(SQRT((SIN(RADIANS(PARAMETERS!$D$8-D994)/2)*SIN(RADIANS(PARAMETERS!$D$8-D994)/2))+(COS(RADIANS(D994))*COS(RADIANS(PARAMETERS!$D$8))*SIN(RADIANS(PARAMETERS!$D$9-C994)/2)*SIN(RADIANS(PARAMETERS!$D$9-C994)/2))))*2*3958.756</f>
        <v>883.64172900634389</v>
      </c>
      <c r="F994">
        <v>67.670692443847997</v>
      </c>
      <c r="G994">
        <v>93.765586853027003</v>
      </c>
      <c r="H994">
        <v>133.58100891113</v>
      </c>
      <c r="I994">
        <v>165.75494384766</v>
      </c>
      <c r="J994">
        <v>198.52546691895</v>
      </c>
      <c r="K994" s="6">
        <f>IFERROR(EXP(TREND(LN($F$1:$J$1),LN(F994:J994),LN(Calculations!$B$3))),0)</f>
        <v>2.5197995147737276E-3</v>
      </c>
    </row>
    <row r="995" spans="1:11" x14ac:dyDescent="0.35">
      <c r="A995">
        <v>992</v>
      </c>
      <c r="B995" t="str">
        <f t="shared" si="15"/>
        <v>11-73</v>
      </c>
      <c r="C995">
        <v>-73.099394049018997</v>
      </c>
      <c r="D995">
        <v>10.659763046034</v>
      </c>
      <c r="E995">
        <f>ASIN(SQRT((SIN(RADIANS(PARAMETERS!$D$8-D995)/2)*SIN(RADIANS(PARAMETERS!$D$8-D995)/2))+(COS(RADIANS(D995))*COS(RADIANS(PARAMETERS!$D$8))*SIN(RADIANS(PARAMETERS!$D$9-C995)/2)*SIN(RADIANS(PARAMETERS!$D$9-C995)/2))))*2*3958.756</f>
        <v>900.6051761988623</v>
      </c>
      <c r="F995">
        <v>67.409568786620994</v>
      </c>
      <c r="G995">
        <v>93.568603515625</v>
      </c>
      <c r="H995">
        <v>133.23194885254</v>
      </c>
      <c r="I995">
        <v>165.34376525879</v>
      </c>
      <c r="J995">
        <v>198.36033630371</v>
      </c>
      <c r="K995" s="6">
        <f>IFERROR(EXP(TREND(LN($F$1:$J$1),LN(F995:J995),LN(Calculations!$B$3))),0)</f>
        <v>2.5060728878410089E-3</v>
      </c>
    </row>
    <row r="996" spans="1:11" x14ac:dyDescent="0.35">
      <c r="A996">
        <v>993</v>
      </c>
      <c r="B996" t="str">
        <f t="shared" si="15"/>
        <v>11-73.5</v>
      </c>
      <c r="C996">
        <v>-73.37071538392</v>
      </c>
      <c r="D996">
        <v>10.659763046034</v>
      </c>
      <c r="E996">
        <f>ASIN(SQRT((SIN(RADIANS(PARAMETERS!$D$8-D996)/2)*SIN(RADIANS(PARAMETERS!$D$8-D996)/2))+(COS(RADIANS(D996))*COS(RADIANS(PARAMETERS!$D$8))*SIN(RADIANS(PARAMETERS!$D$9-C996)/2)*SIN(RADIANS(PARAMETERS!$D$9-C996)/2))))*2*3958.756</f>
        <v>917.6178237329749</v>
      </c>
      <c r="F996">
        <v>67.219879150390994</v>
      </c>
      <c r="G996">
        <v>93.442260742187997</v>
      </c>
      <c r="H996">
        <v>132.94522094727</v>
      </c>
      <c r="I996">
        <v>164.97004699707</v>
      </c>
      <c r="J996">
        <v>198.25909423828</v>
      </c>
      <c r="K996" s="6">
        <f>IFERROR(EXP(TREND(LN($F$1:$J$1),LN(F996:J996),LN(Calculations!$B$3))),0)</f>
        <v>2.4952478338261339E-3</v>
      </c>
    </row>
    <row r="997" spans="1:11" x14ac:dyDescent="0.35">
      <c r="A997">
        <v>994</v>
      </c>
      <c r="B997" t="str">
        <f t="shared" si="15"/>
        <v>11-73.5</v>
      </c>
      <c r="C997">
        <v>-73.642036718821004</v>
      </c>
      <c r="D997">
        <v>10.659763046034</v>
      </c>
      <c r="E997">
        <f>ASIN(SQRT((SIN(RADIANS(PARAMETERS!$D$8-D997)/2)*SIN(RADIANS(PARAMETERS!$D$8-D997)/2))+(COS(RADIANS(D997))*COS(RADIANS(PARAMETERS!$D$8))*SIN(RADIANS(PARAMETERS!$D$9-C997)/2)*SIN(RADIANS(PARAMETERS!$D$9-C997)/2))))*2*3958.756</f>
        <v>934.67696562371236</v>
      </c>
      <c r="F997">
        <v>67.140396118164006</v>
      </c>
      <c r="G997">
        <v>93.432899475097997</v>
      </c>
      <c r="H997">
        <v>132.82086181641</v>
      </c>
      <c r="I997">
        <v>164.72407531738</v>
      </c>
      <c r="J997">
        <v>198.30863952637</v>
      </c>
      <c r="K997" s="6">
        <f>IFERROR(EXP(TREND(LN($F$1:$J$1),LN(F997:J997),LN(Calculations!$B$3))),0)</f>
        <v>2.4910611625147496E-3</v>
      </c>
    </row>
    <row r="998" spans="1:11" x14ac:dyDescent="0.35">
      <c r="A998">
        <v>995</v>
      </c>
      <c r="B998" t="str">
        <f t="shared" si="15"/>
        <v>11-74</v>
      </c>
      <c r="C998">
        <v>-73.913358053722007</v>
      </c>
      <c r="D998">
        <v>10.659763046034</v>
      </c>
      <c r="E998">
        <f>ASIN(SQRT((SIN(RADIANS(PARAMETERS!$D$8-D998)/2)*SIN(RADIANS(PARAMETERS!$D$8-D998)/2))+(COS(RADIANS(D998))*COS(RADIANS(PARAMETERS!$D$8))*SIN(RADIANS(PARAMETERS!$D$9-C998)/2)*SIN(RADIANS(PARAMETERS!$D$9-C998)/2))))*2*3958.756</f>
        <v>951.78008237249321</v>
      </c>
      <c r="F998">
        <v>67.265441894530994</v>
      </c>
      <c r="G998">
        <v>93.65894317627</v>
      </c>
      <c r="H998">
        <v>133.07322692871</v>
      </c>
      <c r="I998">
        <v>164.87495422363</v>
      </c>
      <c r="J998">
        <v>198.7320098877</v>
      </c>
      <c r="K998" s="6">
        <f>IFERROR(EXP(TREND(LN($F$1:$J$1),LN(F998:J998),LN(Calculations!$B$3))),0)</f>
        <v>2.5031418444948434E-3</v>
      </c>
    </row>
    <row r="999" spans="1:11" x14ac:dyDescent="0.35">
      <c r="A999">
        <v>996</v>
      </c>
      <c r="B999" t="str">
        <f t="shared" si="15"/>
        <v>11-74</v>
      </c>
      <c r="C999">
        <v>-74.184679388622996</v>
      </c>
      <c r="D999">
        <v>10.659763046034</v>
      </c>
      <c r="E999">
        <f>ASIN(SQRT((SIN(RADIANS(PARAMETERS!$D$8-D999)/2)*SIN(RADIANS(PARAMETERS!$D$8-D999)/2))+(COS(RADIANS(D999))*COS(RADIANS(PARAMETERS!$D$8))*SIN(RADIANS(PARAMETERS!$D$9-C999)/2)*SIN(RADIANS(PARAMETERS!$D$9-C999)/2))))*2*3958.756</f>
        <v>968.92482572792358</v>
      </c>
      <c r="F999">
        <v>67.571113586425994</v>
      </c>
      <c r="G999">
        <v>94.05931854248</v>
      </c>
      <c r="H999">
        <v>133.65441894531</v>
      </c>
      <c r="I999">
        <v>165.47808837891</v>
      </c>
      <c r="J999">
        <v>199.52784729004</v>
      </c>
      <c r="K999" s="6">
        <f>IFERROR(EXP(TREND(LN($F$1:$J$1),LN(F999:J999),LN(Calculations!$B$3))),0)</f>
        <v>2.531035476717511E-3</v>
      </c>
    </row>
    <row r="1000" spans="1:11" x14ac:dyDescent="0.35">
      <c r="A1000">
        <v>997</v>
      </c>
      <c r="B1000" t="str">
        <f t="shared" si="15"/>
        <v>11-74.5</v>
      </c>
      <c r="C1000">
        <v>-74.456000723523999</v>
      </c>
      <c r="D1000">
        <v>10.659763046034</v>
      </c>
      <c r="E1000">
        <f>ASIN(SQRT((SIN(RADIANS(PARAMETERS!$D$8-D1000)/2)*SIN(RADIANS(PARAMETERS!$D$8-D1000)/2))+(COS(RADIANS(D1000))*COS(RADIANS(PARAMETERS!$D$8))*SIN(RADIANS(PARAMETERS!$D$9-C1000)/2)*SIN(RADIANS(PARAMETERS!$D$9-C1000)/2))))*2*3958.756</f>
        <v>986.10900485524587</v>
      </c>
      <c r="F1000">
        <v>68.034896850585994</v>
      </c>
      <c r="G1000">
        <v>94.593902587890994</v>
      </c>
      <c r="H1000">
        <v>134.4990234375</v>
      </c>
      <c r="I1000">
        <v>166.40837097168</v>
      </c>
      <c r="J1000">
        <v>200.59664916992</v>
      </c>
      <c r="K1000" s="6">
        <f>IFERROR(EXP(TREND(LN($F$1:$J$1),LN(F1000:J1000),LN(Calculations!$B$3))),0)</f>
        <v>2.5712421616155392E-3</v>
      </c>
    </row>
    <row r="1001" spans="1:11" x14ac:dyDescent="0.35">
      <c r="A1001">
        <v>998</v>
      </c>
      <c r="B1001" t="str">
        <f t="shared" si="15"/>
        <v>11-74.5</v>
      </c>
      <c r="C1001">
        <v>-74.727322058425003</v>
      </c>
      <c r="D1001">
        <v>10.659763046034</v>
      </c>
      <c r="E1001">
        <f>ASIN(SQRT((SIN(RADIANS(PARAMETERS!$D$8-D1001)/2)*SIN(RADIANS(PARAMETERS!$D$8-D1001)/2))+(COS(RADIANS(D1001))*COS(RADIANS(PARAMETERS!$D$8))*SIN(RADIANS(PARAMETERS!$D$9-C1001)/2)*SIN(RADIANS(PARAMETERS!$D$9-C1001)/2))))*2*3958.756</f>
        <v>1003.3305737722953</v>
      </c>
      <c r="F1001">
        <v>68.568389892577997</v>
      </c>
      <c r="G1001">
        <v>95.146705627440994</v>
      </c>
      <c r="H1001">
        <v>135.40425109863</v>
      </c>
      <c r="I1001">
        <v>167.45452880859</v>
      </c>
      <c r="J1001">
        <v>201.71504211426</v>
      </c>
      <c r="K1001" s="6">
        <f>IFERROR(EXP(TREND(LN($F$1:$J$1),LN(F1001:J1001),LN(Calculations!$B$3))),0)</f>
        <v>2.615113602550209E-3</v>
      </c>
    </row>
    <row r="1002" spans="1:11" x14ac:dyDescent="0.35">
      <c r="A1002">
        <v>999</v>
      </c>
      <c r="B1002" t="str">
        <f t="shared" si="15"/>
        <v>11-75</v>
      </c>
      <c r="C1002">
        <v>-74.998643393324997</v>
      </c>
      <c r="D1002">
        <v>10.659763046034</v>
      </c>
      <c r="E1002">
        <f>ASIN(SQRT((SIN(RADIANS(PARAMETERS!$D$8-D1002)/2)*SIN(RADIANS(PARAMETERS!$D$8-D1002)/2))+(COS(RADIANS(D1002))*COS(RADIANS(PARAMETERS!$D$8))*SIN(RADIANS(PARAMETERS!$D$9-C1002)/2)*SIN(RADIANS(PARAMETERS!$D$9-C1002)/2))))*2*3958.756</f>
        <v>1020.5876199249146</v>
      </c>
      <c r="F1002">
        <v>69.186210632324006</v>
      </c>
      <c r="G1002">
        <v>95.731178283690994</v>
      </c>
      <c r="H1002">
        <v>136.32690429688</v>
      </c>
      <c r="I1002">
        <v>168.56463623047</v>
      </c>
      <c r="J1002">
        <v>202.79109191895</v>
      </c>
      <c r="K1002" s="6">
        <f>IFERROR(EXP(TREND(LN($F$1:$J$1),LN(F1002:J1002),LN(Calculations!$B$3))),0)</f>
        <v>2.6608837877162366E-3</v>
      </c>
    </row>
    <row r="1003" spans="1:11" x14ac:dyDescent="0.35">
      <c r="A1003">
        <v>1000</v>
      </c>
      <c r="B1003" t="str">
        <f t="shared" si="15"/>
        <v>11-75.5</v>
      </c>
      <c r="C1003">
        <v>-75.269964728226</v>
      </c>
      <c r="D1003">
        <v>10.659763046034</v>
      </c>
      <c r="E1003">
        <f>ASIN(SQRT((SIN(RADIANS(PARAMETERS!$D$8-D1003)/2)*SIN(RADIANS(PARAMETERS!$D$8-D1003)/2))+(COS(RADIANS(D1003))*COS(RADIANS(PARAMETERS!$D$8))*SIN(RADIANS(PARAMETERS!$D$9-C1003)/2)*SIN(RADIANS(PARAMETERS!$D$9-C1003)/2))))*2*3958.756</f>
        <v>1037.8783537886766</v>
      </c>
      <c r="F1003">
        <v>69.882545471190994</v>
      </c>
      <c r="G1003">
        <v>96.329727172852003</v>
      </c>
      <c r="H1003">
        <v>137.25965881348</v>
      </c>
      <c r="I1003">
        <v>169.69876098633</v>
      </c>
      <c r="J1003">
        <v>203.77314758301</v>
      </c>
      <c r="K1003" s="6">
        <f>IFERROR(EXP(TREND(LN($F$1:$J$1),LN(F1003:J1003),LN(Calculations!$B$3))),0)</f>
        <v>2.7073917106480053E-3</v>
      </c>
    </row>
    <row r="1004" spans="1:11" x14ac:dyDescent="0.35">
      <c r="A1004">
        <v>1001</v>
      </c>
      <c r="B1004" t="str">
        <f t="shared" si="15"/>
        <v>11-75.5</v>
      </c>
      <c r="C1004">
        <v>-75.541286063127004</v>
      </c>
      <c r="D1004">
        <v>10.659763046034</v>
      </c>
      <c r="E1004">
        <f>ASIN(SQRT((SIN(RADIANS(PARAMETERS!$D$8-D1004)/2)*SIN(RADIANS(PARAMETERS!$D$8-D1004)/2))+(COS(RADIANS(D1004))*COS(RADIANS(PARAMETERS!$D$8))*SIN(RADIANS(PARAMETERS!$D$9-C1004)/2)*SIN(RADIANS(PARAMETERS!$D$9-C1004)/2))))*2*3958.756</f>
        <v>1055.2010993944862</v>
      </c>
      <c r="F1004">
        <v>70.623931884765994</v>
      </c>
      <c r="G1004">
        <v>96.920082092285</v>
      </c>
      <c r="H1004">
        <v>138.15562438965</v>
      </c>
      <c r="I1004">
        <v>170.78648376465</v>
      </c>
      <c r="J1004">
        <v>204.65977478027</v>
      </c>
      <c r="K1004" s="6">
        <f>IFERROR(EXP(TREND(LN($F$1:$J$1),LN(F1004:J1004),LN(Calculations!$B$3))),0)</f>
        <v>2.7528774532925892E-3</v>
      </c>
    </row>
    <row r="1005" spans="1:11" x14ac:dyDescent="0.35">
      <c r="A1005">
        <v>1002</v>
      </c>
      <c r="B1005" t="str">
        <f t="shared" si="15"/>
        <v>11-76</v>
      </c>
      <c r="C1005">
        <v>-75.812607398028007</v>
      </c>
      <c r="D1005">
        <v>10.659763046034</v>
      </c>
      <c r="E1005">
        <f>ASIN(SQRT((SIN(RADIANS(PARAMETERS!$D$8-D1005)/2)*SIN(RADIANS(PARAMETERS!$D$8-D1005)/2))+(COS(RADIANS(D1005))*COS(RADIANS(PARAMETERS!$D$8))*SIN(RADIANS(PARAMETERS!$D$9-C1005)/2)*SIN(RADIANS(PARAMETERS!$D$9-C1005)/2))))*2*3958.756</f>
        <v>1072.5542856885822</v>
      </c>
      <c r="F1005">
        <v>71.398056030272997</v>
      </c>
      <c r="G1005">
        <v>97.537696838379006</v>
      </c>
      <c r="H1005">
        <v>139.00123596191</v>
      </c>
      <c r="I1005">
        <v>171.80113220215</v>
      </c>
      <c r="J1005">
        <v>205.50756835938</v>
      </c>
      <c r="K1005" s="6">
        <f>IFERROR(EXP(TREND(LN($F$1:$J$1),LN(F1005:J1005),LN(Calculations!$B$3))),0)</f>
        <v>2.7978546391826931E-3</v>
      </c>
    </row>
    <row r="1006" spans="1:11" x14ac:dyDescent="0.35">
      <c r="A1006">
        <v>1003</v>
      </c>
      <c r="B1006" t="str">
        <f t="shared" si="15"/>
        <v>11-76</v>
      </c>
      <c r="C1006">
        <v>-76.083928732928996</v>
      </c>
      <c r="D1006">
        <v>10.659763046034</v>
      </c>
      <c r="E1006">
        <f>ASIN(SQRT((SIN(RADIANS(PARAMETERS!$D$8-D1006)/2)*SIN(RADIANS(PARAMETERS!$D$8-D1006)/2))+(COS(RADIANS(D1006))*COS(RADIANS(PARAMETERS!$D$8))*SIN(RADIANS(PARAMETERS!$D$9-C1006)/2)*SIN(RADIANS(PARAMETERS!$D$9-C1006)/2))))*2*3958.756</f>
        <v>1089.9364386447912</v>
      </c>
      <c r="F1006">
        <v>72.178215026855</v>
      </c>
      <c r="G1006">
        <v>98.152458190917997</v>
      </c>
      <c r="H1006">
        <v>139.74630737305</v>
      </c>
      <c r="I1006">
        <v>172.67138671875</v>
      </c>
      <c r="J1006">
        <v>206.29026794434</v>
      </c>
      <c r="K1006" s="6">
        <f>IFERROR(EXP(TREND(LN($F$1:$J$1),LN(F1006:J1006),LN(Calculations!$B$3))),0)</f>
        <v>2.8399828739074972E-3</v>
      </c>
    </row>
    <row r="1007" spans="1:11" x14ac:dyDescent="0.35">
      <c r="A1007">
        <v>1004</v>
      </c>
      <c r="B1007" t="str">
        <f t="shared" si="15"/>
        <v>11-76.5</v>
      </c>
      <c r="C1007">
        <v>-76.355250067829999</v>
      </c>
      <c r="D1007">
        <v>10.659763046034</v>
      </c>
      <c r="E1007">
        <f>ASIN(SQRT((SIN(RADIANS(PARAMETERS!$D$8-D1007)/2)*SIN(RADIANS(PARAMETERS!$D$8-D1007)/2))+(COS(RADIANS(D1007))*COS(RADIANS(PARAMETERS!$D$8))*SIN(RADIANS(PARAMETERS!$D$9-C1007)/2)*SIN(RADIANS(PARAMETERS!$D$9-C1007)/2))))*2*3958.756</f>
        <v>1107.3461740567184</v>
      </c>
      <c r="F1007">
        <v>72.94970703125</v>
      </c>
      <c r="G1007">
        <v>98.739875793457003</v>
      </c>
      <c r="H1007">
        <v>140.35984802246</v>
      </c>
      <c r="I1007">
        <v>173.35990905762</v>
      </c>
      <c r="J1007">
        <v>206.93095397949</v>
      </c>
      <c r="K1007" s="6">
        <f>IFERROR(EXP(TREND(LN($F$1:$J$1),LN(F1007:J1007),LN(Calculations!$B$3))),0)</f>
        <v>2.8770249381872668E-3</v>
      </c>
    </row>
    <row r="1008" spans="1:11" x14ac:dyDescent="0.35">
      <c r="A1008">
        <v>1005</v>
      </c>
      <c r="B1008" t="str">
        <f t="shared" si="15"/>
        <v>11-76.5</v>
      </c>
      <c r="C1008">
        <v>-76.626571402731003</v>
      </c>
      <c r="D1008">
        <v>10.659763046034</v>
      </c>
      <c r="E1008">
        <f>ASIN(SQRT((SIN(RADIANS(PARAMETERS!$D$8-D1008)/2)*SIN(RADIANS(PARAMETERS!$D$8-D1008)/2))+(COS(RADIANS(D1008))*COS(RADIANS(PARAMETERS!$D$8))*SIN(RADIANS(PARAMETERS!$D$9-C1008)/2)*SIN(RADIANS(PARAMETERS!$D$9-C1008)/2))))*2*3958.756</f>
        <v>1124.7821909446993</v>
      </c>
      <c r="F1008">
        <v>73.784210205077997</v>
      </c>
      <c r="G1008">
        <v>99.388511657715</v>
      </c>
      <c r="H1008">
        <v>140.99534606934</v>
      </c>
      <c r="I1008">
        <v>174.04013061523</v>
      </c>
      <c r="J1008">
        <v>207.54061889648</v>
      </c>
      <c r="K1008" s="6">
        <f>IFERROR(EXP(TREND(LN($F$1:$J$1),LN(F1008:J1008),LN(Calculations!$B$3))),0)</f>
        <v>2.9160334069322363E-3</v>
      </c>
    </row>
    <row r="1009" spans="1:11" x14ac:dyDescent="0.35">
      <c r="A1009">
        <v>1006</v>
      </c>
      <c r="B1009" t="str">
        <f t="shared" si="15"/>
        <v>11-77</v>
      </c>
      <c r="C1009">
        <v>-76.897892737632006</v>
      </c>
      <c r="D1009">
        <v>10.659763046034</v>
      </c>
      <c r="E1009">
        <f>ASIN(SQRT((SIN(RADIANS(PARAMETERS!$D$8-D1009)/2)*SIN(RADIANS(PARAMETERS!$D$8-D1009)/2))+(COS(RADIANS(D1009))*COS(RADIANS(PARAMETERS!$D$8))*SIN(RADIANS(PARAMETERS!$D$9-C1009)/2)*SIN(RADIANS(PARAMETERS!$D$9-C1009)/2))))*2*3958.756</f>
        <v>1142.2432655191533</v>
      </c>
      <c r="F1009">
        <v>74.685073852539006</v>
      </c>
      <c r="G1009">
        <v>100.10600280762</v>
      </c>
      <c r="H1009">
        <v>141.67660522461</v>
      </c>
      <c r="I1009">
        <v>174.74717712402</v>
      </c>
      <c r="J1009">
        <v>208.1516418457</v>
      </c>
      <c r="K1009" s="6">
        <f>IFERROR(EXP(TREND(LN($F$1:$J$1),LN(F1009:J1009),LN(Calculations!$B$3))),0)</f>
        <v>2.9584585761405981E-3</v>
      </c>
    </row>
    <row r="1010" spans="1:11" x14ac:dyDescent="0.35">
      <c r="A1010">
        <v>1007</v>
      </c>
      <c r="B1010" t="str">
        <f t="shared" si="15"/>
        <v>11-77</v>
      </c>
      <c r="C1010">
        <v>-77.169214072532995</v>
      </c>
      <c r="D1010">
        <v>10.659763046034</v>
      </c>
      <c r="E1010">
        <f>ASIN(SQRT((SIN(RADIANS(PARAMETERS!$D$8-D1010)/2)*SIN(RADIANS(PARAMETERS!$D$8-D1010)/2))+(COS(RADIANS(D1010))*COS(RADIANS(PARAMETERS!$D$8))*SIN(RADIANS(PARAMETERS!$D$9-C1010)/2)*SIN(RADIANS(PARAMETERS!$D$9-C1010)/2))))*2*3958.756</f>
        <v>1159.728245647982</v>
      </c>
      <c r="F1010">
        <v>75.62818145752</v>
      </c>
      <c r="G1010">
        <v>100.86128997803</v>
      </c>
      <c r="H1010">
        <v>142.36270141602</v>
      </c>
      <c r="I1010">
        <v>175.43377685547</v>
      </c>
      <c r="J1010">
        <v>208.70999145508</v>
      </c>
      <c r="K1010" s="6">
        <f>IFERROR(EXP(TREND(LN($F$1:$J$1),LN(F1010:J1010),LN(Calculations!$B$3))),0)</f>
        <v>3.0021042107157368E-3</v>
      </c>
    </row>
    <row r="1011" spans="1:11" x14ac:dyDescent="0.35">
      <c r="A1011">
        <v>1008</v>
      </c>
      <c r="B1011" t="str">
        <f t="shared" si="15"/>
        <v>11-77.5</v>
      </c>
      <c r="C1011">
        <v>-77.440535407433998</v>
      </c>
      <c r="D1011">
        <v>10.659763046034</v>
      </c>
      <c r="E1011">
        <f>ASIN(SQRT((SIN(RADIANS(PARAMETERS!$D$8-D1011)/2)*SIN(RADIANS(PARAMETERS!$D$8-D1011)/2))+(COS(RADIANS(D1011))*COS(RADIANS(PARAMETERS!$D$8))*SIN(RADIANS(PARAMETERS!$D$9-C1011)/2)*SIN(RADIANS(PARAMETERS!$D$9-C1011)/2))))*2*3958.756</f>
        <v>1177.2360457810128</v>
      </c>
      <c r="F1011">
        <v>76.546913146972997</v>
      </c>
      <c r="G1011">
        <v>101.55570220947</v>
      </c>
      <c r="H1011">
        <v>142.86717224121</v>
      </c>
      <c r="I1011">
        <v>175.85293579102</v>
      </c>
      <c r="J1011">
        <v>208.99282836914</v>
      </c>
      <c r="K1011" s="6">
        <f>IFERROR(EXP(TREND(LN($F$1:$J$1),LN(F1011:J1011),LN(Calculations!$B$3))),0)</f>
        <v>3.0366196912309622E-3</v>
      </c>
    </row>
    <row r="1012" spans="1:11" x14ac:dyDescent="0.35">
      <c r="A1012">
        <v>1009</v>
      </c>
      <c r="B1012" t="str">
        <f t="shared" si="15"/>
        <v>11-77.5</v>
      </c>
      <c r="C1012">
        <v>-77.711856742335002</v>
      </c>
      <c r="D1012">
        <v>10.659763046034</v>
      </c>
      <c r="E1012">
        <f>ASIN(SQRT((SIN(RADIANS(PARAMETERS!$D$8-D1012)/2)*SIN(RADIANS(PARAMETERS!$D$8-D1012)/2))+(COS(RADIANS(D1012))*COS(RADIANS(PARAMETERS!$D$8))*SIN(RADIANS(PARAMETERS!$D$9-C1012)/2)*SIN(RADIANS(PARAMETERS!$D$9-C1012)/2))))*2*3958.756</f>
        <v>1194.7656422892521</v>
      </c>
      <c r="F1012">
        <v>77.382774353027003</v>
      </c>
      <c r="G1012">
        <v>102.13656616211</v>
      </c>
      <c r="H1012">
        <v>143.13961791992</v>
      </c>
      <c r="I1012">
        <v>175.97082519531</v>
      </c>
      <c r="J1012">
        <v>208.96963500977</v>
      </c>
      <c r="K1012" s="6">
        <f>IFERROR(EXP(TREND(LN($F$1:$J$1),LN(F1012:J1012),LN(Calculations!$B$3))),0)</f>
        <v>3.058684029360987E-3</v>
      </c>
    </row>
    <row r="1013" spans="1:11" x14ac:dyDescent="0.35">
      <c r="A1013">
        <v>1010</v>
      </c>
      <c r="B1013" t="str">
        <f t="shared" si="15"/>
        <v>11-78</v>
      </c>
      <c r="C1013">
        <v>-77.983178077236005</v>
      </c>
      <c r="D1013">
        <v>10.659763046034</v>
      </c>
      <c r="E1013">
        <f>ASIN(SQRT((SIN(RADIANS(PARAMETERS!$D$8-D1013)/2)*SIN(RADIANS(PARAMETERS!$D$8-D1013)/2))+(COS(RADIANS(D1013))*COS(RADIANS(PARAMETERS!$D$8))*SIN(RADIANS(PARAMETERS!$D$9-C1013)/2)*SIN(RADIANS(PARAMETERS!$D$9-C1013)/2))))*2*3958.756</f>
        <v>1212.3160691810019</v>
      </c>
      <c r="F1013">
        <v>78.125</v>
      </c>
      <c r="G1013">
        <v>102.60915374756</v>
      </c>
      <c r="H1013">
        <v>143.22645568848</v>
      </c>
      <c r="I1013">
        <v>175.86264038086</v>
      </c>
      <c r="J1013">
        <v>208.72288513184</v>
      </c>
      <c r="K1013" s="6">
        <f>IFERROR(EXP(TREND(LN($F$1:$J$1),LN(F1013:J1013),LN(Calculations!$B$3))),0)</f>
        <v>3.070324218244728E-3</v>
      </c>
    </row>
    <row r="1014" spans="1:11" x14ac:dyDescent="0.35">
      <c r="A1014">
        <v>1011</v>
      </c>
      <c r="B1014" t="str">
        <f t="shared" si="15"/>
        <v>11-78.5</v>
      </c>
      <c r="C1014">
        <v>-78.254499412136994</v>
      </c>
      <c r="D1014">
        <v>10.659763046034</v>
      </c>
      <c r="E1014">
        <f>ASIN(SQRT((SIN(RADIANS(PARAMETERS!$D$8-D1014)/2)*SIN(RADIANS(PARAMETERS!$D$8-D1014)/2))+(COS(RADIANS(D1014))*COS(RADIANS(PARAMETERS!$D$8))*SIN(RADIANS(PARAMETERS!$D$9-C1014)/2)*SIN(RADIANS(PARAMETERS!$D$9-C1014)/2))))*2*3958.756</f>
        <v>1229.8864141606491</v>
      </c>
      <c r="F1014">
        <v>78.87914276123</v>
      </c>
      <c r="G1014">
        <v>103.10702514648</v>
      </c>
      <c r="H1014">
        <v>143.33843994141</v>
      </c>
      <c r="I1014">
        <v>175.74781799316</v>
      </c>
      <c r="J1014">
        <v>208.47004699707</v>
      </c>
      <c r="K1014" s="6">
        <f>IFERROR(EXP(TREND(LN($F$1:$J$1),LN(F1014:J1014),LN(Calculations!$B$3))),0)</f>
        <v>3.0828606756908294E-3</v>
      </c>
    </row>
    <row r="1015" spans="1:11" x14ac:dyDescent="0.35">
      <c r="A1015">
        <v>1012</v>
      </c>
      <c r="B1015" t="str">
        <f t="shared" si="15"/>
        <v>11-78.5</v>
      </c>
      <c r="C1015">
        <v>-78.525820747037997</v>
      </c>
      <c r="D1015">
        <v>10.659763046034</v>
      </c>
      <c r="E1015">
        <f>ASIN(SQRT((SIN(RADIANS(PARAMETERS!$D$8-D1015)/2)*SIN(RADIANS(PARAMETERS!$D$8-D1015)/2))+(COS(RADIANS(D1015))*COS(RADIANS(PARAMETERS!$D$8))*SIN(RADIANS(PARAMETERS!$D$9-C1015)/2)*SIN(RADIANS(PARAMETERS!$D$9-C1015)/2))))*2*3958.756</f>
        <v>1247.4758149993675</v>
      </c>
      <c r="F1015">
        <v>79.63410949707</v>
      </c>
      <c r="G1015">
        <v>103.62760925293</v>
      </c>
      <c r="H1015">
        <v>143.50047302246</v>
      </c>
      <c r="I1015">
        <v>175.67616271973</v>
      </c>
      <c r="J1015">
        <v>208.2787322998</v>
      </c>
      <c r="K1015" s="6">
        <f>IFERROR(EXP(TREND(LN($F$1:$J$1),LN(F1015:J1015),LN(Calculations!$B$3))),0)</f>
        <v>3.0980503764134557E-3</v>
      </c>
    </row>
    <row r="1016" spans="1:11" x14ac:dyDescent="0.35">
      <c r="A1016">
        <v>1013</v>
      </c>
      <c r="B1016" t="str">
        <f t="shared" si="15"/>
        <v>11-79</v>
      </c>
      <c r="C1016">
        <v>-78.797142081939</v>
      </c>
      <c r="D1016">
        <v>10.659763046034</v>
      </c>
      <c r="E1016">
        <f>ASIN(SQRT((SIN(RADIANS(PARAMETERS!$D$8-D1016)/2)*SIN(RADIANS(PARAMETERS!$D$8-D1016)/2))+(COS(RADIANS(D1016))*COS(RADIANS(PARAMETERS!$D$8))*SIN(RADIANS(PARAMETERS!$D$9-C1016)/2)*SIN(RADIANS(PARAMETERS!$D$9-C1016)/2))))*2*3958.756</f>
        <v>1265.083456189968</v>
      </c>
      <c r="F1016">
        <v>80.402473449707003</v>
      </c>
      <c r="G1016">
        <v>104.18786621094</v>
      </c>
      <c r="H1016">
        <v>143.75662231445</v>
      </c>
      <c r="I1016">
        <v>175.72366333008</v>
      </c>
      <c r="J1016">
        <v>208.24320983887</v>
      </c>
      <c r="K1016" s="6">
        <f>IFERROR(EXP(TREND(LN($F$1:$J$1),LN(F1016:J1016),LN(Calculations!$B$3))),0)</f>
        <v>3.1192951484536216E-3</v>
      </c>
    </row>
    <row r="1017" spans="1:11" x14ac:dyDescent="0.35">
      <c r="A1017">
        <v>1014</v>
      </c>
      <c r="B1017" t="str">
        <f t="shared" si="15"/>
        <v>11-79</v>
      </c>
      <c r="C1017">
        <v>-79.068463416840004</v>
      </c>
      <c r="D1017">
        <v>10.659763046034</v>
      </c>
      <c r="E1017">
        <f>ASIN(SQRT((SIN(RADIANS(PARAMETERS!$D$8-D1017)/2)*SIN(RADIANS(PARAMETERS!$D$8-D1017)/2))+(COS(RADIANS(D1017))*COS(RADIANS(PARAMETERS!$D$8))*SIN(RADIANS(PARAMETERS!$D$9-C1017)/2)*SIN(RADIANS(PARAMETERS!$D$9-C1017)/2))))*2*3958.756</f>
        <v>1282.7085658608896</v>
      </c>
      <c r="F1017">
        <v>81.206108093262003</v>
      </c>
      <c r="G1017">
        <v>104.82606506348</v>
      </c>
      <c r="H1017">
        <v>144.15628051758</v>
      </c>
      <c r="I1017">
        <v>175.96008300781</v>
      </c>
      <c r="J1017">
        <v>208.4214630127</v>
      </c>
      <c r="K1017" s="6">
        <f>IFERROR(EXP(TREND(LN($F$1:$J$1),LN(F1017:J1017),LN(Calculations!$B$3))),0)</f>
        <v>3.1501451503025552E-3</v>
      </c>
    </row>
    <row r="1018" spans="1:11" x14ac:dyDescent="0.35">
      <c r="A1018">
        <v>1015</v>
      </c>
      <c r="B1018" t="str">
        <f t="shared" si="15"/>
        <v>11-79.5</v>
      </c>
      <c r="C1018">
        <v>-79.339784751741007</v>
      </c>
      <c r="D1018">
        <v>10.659763046034</v>
      </c>
      <c r="E1018">
        <f>ASIN(SQRT((SIN(RADIANS(PARAMETERS!$D$8-D1018)/2)*SIN(RADIANS(PARAMETERS!$D$8-D1018)/2))+(COS(RADIANS(D1018))*COS(RADIANS(PARAMETERS!$D$8))*SIN(RADIANS(PARAMETERS!$D$9-C1018)/2)*SIN(RADIANS(PARAMETERS!$D$9-C1018)/2))))*2*3958.756</f>
        <v>1300.3504129266951</v>
      </c>
      <c r="F1018">
        <v>81.944091796875</v>
      </c>
      <c r="G1018">
        <v>105.42709350586</v>
      </c>
      <c r="H1018">
        <v>144.56509399414</v>
      </c>
      <c r="I1018">
        <v>176.23208618164</v>
      </c>
      <c r="J1018">
        <v>208.6416015625</v>
      </c>
      <c r="K1018" s="6">
        <f>IFERROR(EXP(TREND(LN($F$1:$J$1),LN(F1018:J1018),LN(Calculations!$B$3))),0)</f>
        <v>3.1815046436364648E-3</v>
      </c>
    </row>
    <row r="1019" spans="1:11" x14ac:dyDescent="0.35">
      <c r="A1019">
        <v>1016</v>
      </c>
      <c r="B1019" t="str">
        <f t="shared" si="15"/>
        <v>11-79.5</v>
      </c>
      <c r="C1019">
        <v>-79.611106086641996</v>
      </c>
      <c r="D1019">
        <v>10.659763046034</v>
      </c>
      <c r="E1019">
        <f>ASIN(SQRT((SIN(RADIANS(PARAMETERS!$D$8-D1019)/2)*SIN(RADIANS(PARAMETERS!$D$8-D1019)/2))+(COS(RADIANS(D1019))*COS(RADIANS(PARAMETERS!$D$8))*SIN(RADIANS(PARAMETERS!$D$9-C1019)/2)*SIN(RADIANS(PARAMETERS!$D$9-C1019)/2))))*2*3958.756</f>
        <v>1318.0083044546468</v>
      </c>
      <c r="F1019">
        <v>82.589469909667997</v>
      </c>
      <c r="G1019">
        <v>105.96044921875</v>
      </c>
      <c r="H1019">
        <v>144.95196533203</v>
      </c>
      <c r="I1019">
        <v>176.50819396973</v>
      </c>
      <c r="J1019">
        <v>208.86378479004</v>
      </c>
      <c r="K1019" s="6">
        <f>IFERROR(EXP(TREND(LN($F$1:$J$1),LN(F1019:J1019),LN(Calculations!$B$3))),0)</f>
        <v>3.211011997342104E-3</v>
      </c>
    </row>
    <row r="1020" spans="1:11" x14ac:dyDescent="0.35">
      <c r="A1020">
        <v>1017</v>
      </c>
      <c r="B1020" t="str">
        <f t="shared" si="15"/>
        <v>11-80</v>
      </c>
      <c r="C1020">
        <v>-79.882427421542999</v>
      </c>
      <c r="D1020">
        <v>10.659763046034</v>
      </c>
      <c r="E1020">
        <f>ASIN(SQRT((SIN(RADIANS(PARAMETERS!$D$8-D1020)/2)*SIN(RADIANS(PARAMETERS!$D$8-D1020)/2))+(COS(RADIANS(D1020))*COS(RADIANS(PARAMETERS!$D$8))*SIN(RADIANS(PARAMETERS!$D$9-C1020)/2)*SIN(RADIANS(PARAMETERS!$D$9-C1020)/2))))*2*3958.756</f>
        <v>1335.6815832288762</v>
      </c>
      <c r="F1020">
        <v>83.18335723877</v>
      </c>
      <c r="G1020">
        <v>106.47718811035</v>
      </c>
      <c r="H1020">
        <v>145.38578796387</v>
      </c>
      <c r="I1020">
        <v>176.87641906738</v>
      </c>
      <c r="J1020">
        <v>209.19334411621</v>
      </c>
      <c r="K1020" s="6">
        <f>IFERROR(EXP(TREND(LN($F$1:$J$1),LN(F1020:J1020),LN(Calculations!$B$3))),0)</f>
        <v>3.2435853519588659E-3</v>
      </c>
    </row>
    <row r="1021" spans="1:11" x14ac:dyDescent="0.35">
      <c r="A1021">
        <v>1018</v>
      </c>
      <c r="B1021" t="str">
        <f t="shared" si="15"/>
        <v>11-80</v>
      </c>
      <c r="C1021">
        <v>-80.153748756444003</v>
      </c>
      <c r="D1021">
        <v>10.659763046034</v>
      </c>
      <c r="E1021">
        <f>ASIN(SQRT((SIN(RADIANS(PARAMETERS!$D$8-D1021)/2)*SIN(RADIANS(PARAMETERS!$D$8-D1021)/2))+(COS(RADIANS(D1021))*COS(RADIANS(PARAMETERS!$D$8))*SIN(RADIANS(PARAMETERS!$D$9-C1021)/2)*SIN(RADIANS(PARAMETERS!$D$9-C1021)/2))))*2*3958.756</f>
        <v>1353.3696254953834</v>
      </c>
      <c r="F1021">
        <v>83.633842468262003</v>
      </c>
      <c r="G1021">
        <v>106.88731384277</v>
      </c>
      <c r="H1021">
        <v>145.77734375</v>
      </c>
      <c r="I1021">
        <v>177.24224853516</v>
      </c>
      <c r="J1021">
        <v>209.55430603027</v>
      </c>
      <c r="K1021" s="6">
        <f>IFERROR(EXP(TREND(LN($F$1:$J$1),LN(F1021:J1021),LN(Calculations!$B$3))),0)</f>
        <v>3.2726757471758239E-3</v>
      </c>
    </row>
    <row r="1022" spans="1:11" x14ac:dyDescent="0.35">
      <c r="A1022">
        <v>1019</v>
      </c>
      <c r="B1022" t="str">
        <f t="shared" si="15"/>
        <v>11-80.5</v>
      </c>
      <c r="C1022">
        <v>-80.425070091345006</v>
      </c>
      <c r="D1022">
        <v>10.659763046034</v>
      </c>
      <c r="E1022">
        <f>ASIN(SQRT((SIN(RADIANS(PARAMETERS!$D$8-D1022)/2)*SIN(RADIANS(PARAMETERS!$D$8-D1022)/2))+(COS(RADIANS(D1022))*COS(RADIANS(PARAMETERS!$D$8))*SIN(RADIANS(PARAMETERS!$D$9-C1022)/2)*SIN(RADIANS(PARAMETERS!$D$9-C1022)/2))))*2*3958.756</f>
        <v>1371.0718388727134</v>
      </c>
      <c r="F1022">
        <v>83.891708374022997</v>
      </c>
      <c r="G1022">
        <v>107.14546203613</v>
      </c>
      <c r="H1022">
        <v>146.06713867188</v>
      </c>
      <c r="I1022">
        <v>177.53131103516</v>
      </c>
      <c r="J1022">
        <v>209.87622070313</v>
      </c>
      <c r="K1022" s="6">
        <f>IFERROR(EXP(TREND(LN($F$1:$J$1),LN(F1022:J1022),LN(Calculations!$B$3))),0)</f>
        <v>3.2935954015454335E-3</v>
      </c>
    </row>
    <row r="1023" spans="1:11" x14ac:dyDescent="0.35">
      <c r="A1023">
        <v>1020</v>
      </c>
      <c r="B1023" t="str">
        <f t="shared" si="15"/>
        <v>11-80.5</v>
      </c>
      <c r="C1023">
        <v>-80.696391426245995</v>
      </c>
      <c r="D1023">
        <v>10.659763046034</v>
      </c>
      <c r="E1023">
        <f>ASIN(SQRT((SIN(RADIANS(PARAMETERS!$D$8-D1023)/2)*SIN(RADIANS(PARAMETERS!$D$8-D1023)/2))+(COS(RADIANS(D1023))*COS(RADIANS(PARAMETERS!$D$8))*SIN(RADIANS(PARAMETERS!$D$9-C1023)/2)*SIN(RADIANS(PARAMETERS!$D$9-C1023)/2))))*2*3958.756</f>
        <v>1388.7876604145197</v>
      </c>
      <c r="F1023">
        <v>83.949859619140994</v>
      </c>
      <c r="G1023">
        <v>107.24549102783</v>
      </c>
      <c r="H1023">
        <v>146.23449707031</v>
      </c>
      <c r="I1023">
        <v>177.70886230469</v>
      </c>
      <c r="J1023">
        <v>210.1183013916</v>
      </c>
      <c r="K1023" s="6">
        <f>IFERROR(EXP(TREND(LN($F$1:$J$1),LN(F1023:J1023),LN(Calculations!$B$3))),0)</f>
        <v>3.3044831305373205E-3</v>
      </c>
    </row>
    <row r="1024" spans="1:11" x14ac:dyDescent="0.35">
      <c r="A1024">
        <v>1021</v>
      </c>
      <c r="B1024" t="str">
        <f t="shared" si="15"/>
        <v>11-81</v>
      </c>
      <c r="C1024">
        <v>-80.967712761146998</v>
      </c>
      <c r="D1024">
        <v>10.659763046034</v>
      </c>
      <c r="E1024">
        <f>ASIN(SQRT((SIN(RADIANS(PARAMETERS!$D$8-D1024)/2)*SIN(RADIANS(PARAMETERS!$D$8-D1024)/2))+(COS(RADIANS(D1024))*COS(RADIANS(PARAMETERS!$D$8))*SIN(RADIANS(PARAMETERS!$D$9-C1024)/2)*SIN(RADIANS(PARAMETERS!$D$9-C1024)/2))))*2*3958.756</f>
        <v>1406.5165548115272</v>
      </c>
      <c r="F1024">
        <v>83.72119140625</v>
      </c>
      <c r="G1024">
        <v>107.08545684814</v>
      </c>
      <c r="H1024">
        <v>146.15283203125</v>
      </c>
      <c r="I1024">
        <v>177.63105773926</v>
      </c>
      <c r="J1024">
        <v>210.16270446777</v>
      </c>
      <c r="K1024" s="6">
        <f>IFERROR(EXP(TREND(LN($F$1:$J$1),LN(F1024:J1024),LN(Calculations!$B$3))),0)</f>
        <v>3.2966509175500641E-3</v>
      </c>
    </row>
    <row r="1025" spans="1:11" x14ac:dyDescent="0.35">
      <c r="A1025">
        <v>1022</v>
      </c>
      <c r="B1025" t="str">
        <f t="shared" si="15"/>
        <v>11-81</v>
      </c>
      <c r="C1025">
        <v>-81.239034096048002</v>
      </c>
      <c r="D1025">
        <v>10.659763046034</v>
      </c>
      <c r="E1025">
        <f>ASIN(SQRT((SIN(RADIANS(PARAMETERS!$D$8-D1025)/2)*SIN(RADIANS(PARAMETERS!$D$8-D1025)/2))+(COS(RADIANS(D1025))*COS(RADIANS(PARAMETERS!$D$8))*SIN(RADIANS(PARAMETERS!$D$9-C1025)/2)*SIN(RADIANS(PARAMETERS!$D$9-C1025)/2))))*2*3958.756</f>
        <v>1424.2580127215142</v>
      </c>
      <c r="F1025">
        <v>83.234039306640994</v>
      </c>
      <c r="G1025">
        <v>106.68432617188</v>
      </c>
      <c r="H1025">
        <v>145.82612609863</v>
      </c>
      <c r="I1025">
        <v>177.29940795898</v>
      </c>
      <c r="J1025">
        <v>209.9909362793</v>
      </c>
      <c r="K1025" s="6">
        <f>IFERROR(EXP(TREND(LN($F$1:$J$1),LN(F1025:J1025),LN(Calculations!$B$3))),0)</f>
        <v>3.2709505100218471E-3</v>
      </c>
    </row>
    <row r="1026" spans="1:11" x14ac:dyDescent="0.35">
      <c r="A1026">
        <v>1023</v>
      </c>
      <c r="B1026" t="str">
        <f t="shared" si="15"/>
        <v>11-81.5</v>
      </c>
      <c r="C1026">
        <v>-81.510355430949005</v>
      </c>
      <c r="D1026">
        <v>10.659763046034</v>
      </c>
      <c r="E1026">
        <f>ASIN(SQRT((SIN(RADIANS(PARAMETERS!$D$8-D1026)/2)*SIN(RADIANS(PARAMETERS!$D$8-D1026)/2))+(COS(RADIANS(D1026))*COS(RADIANS(PARAMETERS!$D$8))*SIN(RADIANS(PARAMETERS!$D$9-C1026)/2)*SIN(RADIANS(PARAMETERS!$D$9-C1026)/2))))*2*3958.756</f>
        <v>1442.0115492169991</v>
      </c>
      <c r="F1026">
        <v>82.555206298827997</v>
      </c>
      <c r="G1026">
        <v>106.10319519043</v>
      </c>
      <c r="H1026">
        <v>145.3080291748</v>
      </c>
      <c r="I1026">
        <v>176.77465820313</v>
      </c>
      <c r="J1026">
        <v>209.62350463867</v>
      </c>
      <c r="K1026" s="6">
        <f>IFERROR(EXP(TREND(LN($F$1:$J$1),LN(F1026:J1026),LN(Calculations!$B$3))),0)</f>
        <v>3.2319018740470233E-3</v>
      </c>
    </row>
    <row r="1027" spans="1:11" x14ac:dyDescent="0.35">
      <c r="A1027">
        <v>1024</v>
      </c>
      <c r="B1027" t="str">
        <f t="shared" si="15"/>
        <v>11-82</v>
      </c>
      <c r="C1027">
        <v>-81.781676765849994</v>
      </c>
      <c r="D1027">
        <v>10.659763046034</v>
      </c>
      <c r="E1027">
        <f>ASIN(SQRT((SIN(RADIANS(PARAMETERS!$D$8-D1027)/2)*SIN(RADIANS(PARAMETERS!$D$8-D1027)/2))+(COS(RADIANS(D1027))*COS(RADIANS(PARAMETERS!$D$8))*SIN(RADIANS(PARAMETERS!$D$9-C1027)/2)*SIN(RADIANS(PARAMETERS!$D$9-C1027)/2))))*2*3958.756</f>
        <v>1459.7767023412009</v>
      </c>
      <c r="F1027">
        <v>81.577079772949006</v>
      </c>
      <c r="G1027">
        <v>105.14640808105</v>
      </c>
      <c r="H1027">
        <v>144.29046630859</v>
      </c>
      <c r="I1027">
        <v>175.72700500488</v>
      </c>
      <c r="J1027">
        <v>208.64356994629</v>
      </c>
      <c r="K1027" s="6">
        <f>IFERROR(EXP(TREND(LN($F$1:$J$1),LN(F1027:J1027),LN(Calculations!$B$3))),0)</f>
        <v>3.161244331934974E-3</v>
      </c>
    </row>
    <row r="1028" spans="1:11" x14ac:dyDescent="0.35">
      <c r="A1028">
        <v>1025</v>
      </c>
      <c r="B1028" t="str">
        <f t="shared" si="15"/>
        <v>11-82</v>
      </c>
      <c r="C1028">
        <v>-82.052998100750997</v>
      </c>
      <c r="D1028">
        <v>10.659763046034</v>
      </c>
      <c r="E1028">
        <f>ASIN(SQRT((SIN(RADIANS(PARAMETERS!$D$8-D1028)/2)*SIN(RADIANS(PARAMETERS!$D$8-D1028)/2))+(COS(RADIANS(D1028))*COS(RADIANS(PARAMETERS!$D$8))*SIN(RADIANS(PARAMETERS!$D$9-C1028)/2)*SIN(RADIANS(PARAMETERS!$D$9-C1028)/2))))*2*3958.756</f>
        <v>1477.5530317637151</v>
      </c>
      <c r="F1028">
        <v>80.342666625977003</v>
      </c>
      <c r="G1028">
        <v>103.82458496094</v>
      </c>
      <c r="H1028">
        <v>142.68563842773</v>
      </c>
      <c r="I1028">
        <v>174.03826904297</v>
      </c>
      <c r="J1028">
        <v>206.90171813965</v>
      </c>
      <c r="K1028" s="6">
        <f>IFERROR(EXP(TREND(LN($F$1:$J$1),LN(F1028:J1028),LN(Calculations!$B$3))),0)</f>
        <v>3.0570563339554087E-3</v>
      </c>
    </row>
    <row r="1029" spans="1:11" x14ac:dyDescent="0.35">
      <c r="A1029">
        <v>1026</v>
      </c>
      <c r="B1029" t="str">
        <f t="shared" ref="B1029:B1092" si="16">MROUND(D1029,1)&amp;MROUND(C1029,-0.5)</f>
        <v>11-82.5</v>
      </c>
      <c r="C1029">
        <v>-82.324319435652001</v>
      </c>
      <c r="D1029">
        <v>10.659763046034</v>
      </c>
      <c r="E1029">
        <f>ASIN(SQRT((SIN(RADIANS(PARAMETERS!$D$8-D1029)/2)*SIN(RADIANS(PARAMETERS!$D$8-D1029)/2))+(COS(RADIANS(D1029))*COS(RADIANS(PARAMETERS!$D$8))*SIN(RADIANS(PARAMETERS!$D$9-C1029)/2)*SIN(RADIANS(PARAMETERS!$D$9-C1029)/2))))*2*3958.756</f>
        <v>1495.3401175280655</v>
      </c>
      <c r="F1029">
        <v>78.921875</v>
      </c>
      <c r="G1029">
        <v>102.21635437012</v>
      </c>
      <c r="H1029">
        <v>140.53471374512</v>
      </c>
      <c r="I1029">
        <v>171.70916748047</v>
      </c>
      <c r="J1029">
        <v>204.39535522461</v>
      </c>
      <c r="K1029" s="6">
        <f>IFERROR(EXP(TREND(LN($F$1:$J$1),LN(F1029:J1029),LN(Calculations!$B$3))),0)</f>
        <v>2.9245033771590819E-3</v>
      </c>
    </row>
    <row r="1030" spans="1:11" x14ac:dyDescent="0.35">
      <c r="A1030">
        <v>1027</v>
      </c>
      <c r="B1030" t="str">
        <f t="shared" si="16"/>
        <v>11-82.5</v>
      </c>
      <c r="C1030">
        <v>-82.595640770553004</v>
      </c>
      <c r="D1030">
        <v>10.659763046034</v>
      </c>
      <c r="E1030">
        <f>ASIN(SQRT((SIN(RADIANS(PARAMETERS!$D$8-D1030)/2)*SIN(RADIANS(PARAMETERS!$D$8-D1030)/2))+(COS(RADIANS(D1030))*COS(RADIANS(PARAMETERS!$D$8))*SIN(RADIANS(PARAMETERS!$D$9-C1030)/2)*SIN(RADIANS(PARAMETERS!$D$9-C1030)/2))))*2*3958.756</f>
        <v>1513.137558884014</v>
      </c>
      <c r="F1030">
        <v>77.443923950195</v>
      </c>
      <c r="G1030">
        <v>100.48865509033</v>
      </c>
      <c r="H1030">
        <v>138.17462158203</v>
      </c>
      <c r="I1030">
        <v>169.14352416992</v>
      </c>
      <c r="J1030">
        <v>201.650390625</v>
      </c>
      <c r="K1030" s="6">
        <f>IFERROR(EXP(TREND(LN($F$1:$J$1),LN(F1030:J1030),LN(Calculations!$B$3))),0)</f>
        <v>2.7861703773713041E-3</v>
      </c>
    </row>
    <row r="1031" spans="1:11" x14ac:dyDescent="0.35">
      <c r="A1031">
        <v>1028</v>
      </c>
      <c r="B1031" t="str">
        <f t="shared" si="16"/>
        <v>11-83</v>
      </c>
      <c r="C1031">
        <v>-82.866962105453993</v>
      </c>
      <c r="D1031">
        <v>10.659763046034</v>
      </c>
      <c r="E1031">
        <f>ASIN(SQRT((SIN(RADIANS(PARAMETERS!$D$8-D1031)/2)*SIN(RADIANS(PARAMETERS!$D$8-D1031)/2))+(COS(RADIANS(D1031))*COS(RADIANS(PARAMETERS!$D$8))*SIN(RADIANS(PARAMETERS!$D$9-C1031)/2)*SIN(RADIANS(PARAMETERS!$D$9-C1031)/2))))*2*3958.756</f>
        <v>1530.9449731980883</v>
      </c>
      <c r="F1031">
        <v>76.03125</v>
      </c>
      <c r="G1031">
        <v>98.784156799315994</v>
      </c>
      <c r="H1031">
        <v>135.80932617188</v>
      </c>
      <c r="I1031">
        <v>166.5830078125</v>
      </c>
      <c r="J1031">
        <v>198.94795227051</v>
      </c>
      <c r="K1031" s="6">
        <f>IFERROR(EXP(TREND(LN($F$1:$J$1),LN(F1031:J1031),LN(Calculations!$B$3))),0)</f>
        <v>2.6548374517437415E-3</v>
      </c>
    </row>
    <row r="1032" spans="1:11" x14ac:dyDescent="0.35">
      <c r="A1032">
        <v>1029</v>
      </c>
      <c r="B1032" t="str">
        <f t="shared" si="16"/>
        <v>11-83</v>
      </c>
      <c r="C1032">
        <v>-83.138283440354996</v>
      </c>
      <c r="D1032">
        <v>10.659763046034</v>
      </c>
      <c r="E1032">
        <f>ASIN(SQRT((SIN(RADIANS(PARAMETERS!$D$8-D1032)/2)*SIN(RADIANS(PARAMETERS!$D$8-D1032)/2))+(COS(RADIANS(D1032))*COS(RADIANS(PARAMETERS!$D$8))*SIN(RADIANS(PARAMETERS!$D$9-C1032)/2)*SIN(RADIANS(PARAMETERS!$D$9-C1032)/2))))*2*3958.756</f>
        <v>1548.7619949363789</v>
      </c>
      <c r="F1032">
        <v>74.731323242187997</v>
      </c>
      <c r="G1032">
        <v>97.168632507324006</v>
      </c>
      <c r="H1032">
        <v>133.52839660645</v>
      </c>
      <c r="I1032">
        <v>164.13188171387</v>
      </c>
      <c r="J1032">
        <v>196.38467407227</v>
      </c>
      <c r="K1032" s="6">
        <f>IFERROR(EXP(TREND(LN($F$1:$J$1),LN(F1032:J1032),LN(Calculations!$B$3))),0)</f>
        <v>2.5346147410374442E-3</v>
      </c>
    </row>
    <row r="1033" spans="1:11" x14ac:dyDescent="0.35">
      <c r="A1033">
        <v>1030</v>
      </c>
      <c r="B1033" t="str">
        <f t="shared" si="16"/>
        <v>11-83.5</v>
      </c>
      <c r="C1033">
        <v>-83.409604775255005</v>
      </c>
      <c r="D1033">
        <v>10.659763046034</v>
      </c>
      <c r="E1033">
        <f>ASIN(SQRT((SIN(RADIANS(PARAMETERS!$D$8-D1033)/2)*SIN(RADIANS(PARAMETERS!$D$8-D1033)/2))+(COS(RADIANS(D1033))*COS(RADIANS(PARAMETERS!$D$8))*SIN(RADIANS(PARAMETERS!$D$9-C1033)/2)*SIN(RADIANS(PARAMETERS!$D$9-C1033)/2))))*2*3958.756</f>
        <v>1566.5882747140663</v>
      </c>
      <c r="F1033">
        <v>73.467811584472997</v>
      </c>
      <c r="G1033">
        <v>95.552551269530994</v>
      </c>
      <c r="H1033">
        <v>131.1788482666</v>
      </c>
      <c r="I1033">
        <v>161.52784729004</v>
      </c>
      <c r="J1033">
        <v>193.64566040039</v>
      </c>
      <c r="K1033" s="6">
        <f>IFERROR(EXP(TREND(LN($F$1:$J$1),LN(F1033:J1033),LN(Calculations!$B$3))),0)</f>
        <v>2.4139534662367241E-3</v>
      </c>
    </row>
    <row r="1034" spans="1:11" x14ac:dyDescent="0.35">
      <c r="A1034">
        <v>1031</v>
      </c>
      <c r="B1034" t="str">
        <f t="shared" si="16"/>
        <v>11-83.5</v>
      </c>
      <c r="C1034">
        <v>-83.680926110155994</v>
      </c>
      <c r="D1034">
        <v>10.659763046034</v>
      </c>
      <c r="E1034">
        <f>ASIN(SQRT((SIN(RADIANS(PARAMETERS!$D$8-D1034)/2)*SIN(RADIANS(PARAMETERS!$D$8-D1034)/2))+(COS(RADIANS(D1034))*COS(RADIANS(PARAMETERS!$D$8))*SIN(RADIANS(PARAMETERS!$D$9-C1034)/2)*SIN(RADIANS(PARAMETERS!$D$9-C1034)/2))))*2*3958.756</f>
        <v>1584.4234784070911</v>
      </c>
      <c r="F1034">
        <v>72.240333557129006</v>
      </c>
      <c r="G1034">
        <v>93.93921661377</v>
      </c>
      <c r="H1034">
        <v>128.77877807617</v>
      </c>
      <c r="I1034">
        <v>158.80836486816</v>
      </c>
      <c r="J1034">
        <v>190.7686920166</v>
      </c>
      <c r="K1034" s="6">
        <f>IFERROR(EXP(TREND(LN($F$1:$J$1),LN(F1034:J1034),LN(Calculations!$B$3))),0)</f>
        <v>2.293950346595984E-3</v>
      </c>
    </row>
    <row r="1035" spans="1:11" x14ac:dyDescent="0.35">
      <c r="A1035">
        <v>1032</v>
      </c>
      <c r="B1035" t="str">
        <f t="shared" si="16"/>
        <v>11-84</v>
      </c>
      <c r="C1035">
        <v>-83.952247445056997</v>
      </c>
      <c r="D1035">
        <v>10.659763046034</v>
      </c>
      <c r="E1035">
        <f>ASIN(SQRT((SIN(RADIANS(PARAMETERS!$D$8-D1035)/2)*SIN(RADIANS(PARAMETERS!$D$8-D1035)/2))+(COS(RADIANS(D1035))*COS(RADIANS(PARAMETERS!$D$8))*SIN(RADIANS(PARAMETERS!$D$9-C1035)/2)*SIN(RADIANS(PARAMETERS!$D$9-C1035)/2))))*2*3958.756</f>
        <v>1602.267286320392</v>
      </c>
      <c r="F1035">
        <v>71.087066650390994</v>
      </c>
      <c r="G1035">
        <v>92.372268676757997</v>
      </c>
      <c r="H1035">
        <v>126.38072967529</v>
      </c>
      <c r="I1035">
        <v>156.03942871094</v>
      </c>
      <c r="J1035">
        <v>187.79872131348</v>
      </c>
      <c r="K1035" s="6">
        <f>IFERROR(EXP(TREND(LN($F$1:$J$1),LN(F1035:J1035),LN(Calculations!$B$3))),0)</f>
        <v>2.1768603134104123E-3</v>
      </c>
    </row>
    <row r="1036" spans="1:11" x14ac:dyDescent="0.35">
      <c r="A1036">
        <v>1033</v>
      </c>
      <c r="B1036" t="str">
        <f t="shared" si="16"/>
        <v>11-84</v>
      </c>
      <c r="C1036">
        <v>-84.223568779958001</v>
      </c>
      <c r="D1036">
        <v>10.659763046034</v>
      </c>
      <c r="E1036">
        <f>ASIN(SQRT((SIN(RADIANS(PARAMETERS!$D$8-D1036)/2)*SIN(RADIANS(PARAMETERS!$D$8-D1036)/2))+(COS(RADIANS(D1036))*COS(RADIANS(PARAMETERS!$D$8))*SIN(RADIANS(PARAMETERS!$D$9-C1036)/2)*SIN(RADIANS(PARAMETERS!$D$9-C1036)/2))))*2*3958.756</f>
        <v>1620.1193924098227</v>
      </c>
      <c r="F1036">
        <v>70.0048828125</v>
      </c>
      <c r="G1036">
        <v>90.844009399414006</v>
      </c>
      <c r="H1036">
        <v>123.96829223633</v>
      </c>
      <c r="I1036">
        <v>153.24586486816</v>
      </c>
      <c r="J1036">
        <v>184.7504119873</v>
      </c>
      <c r="K1036" s="6">
        <f>IFERROR(EXP(TREND(LN($F$1:$J$1),LN(F1036:J1036),LN(Calculations!$B$3))),0)</f>
        <v>2.0624743847087652E-3</v>
      </c>
    </row>
    <row r="1037" spans="1:11" x14ac:dyDescent="0.35">
      <c r="A1037">
        <v>1034</v>
      </c>
      <c r="B1037" t="str">
        <f t="shared" si="16"/>
        <v>11-84.5</v>
      </c>
      <c r="C1037">
        <v>-84.494890114859004</v>
      </c>
      <c r="D1037">
        <v>10.659763046034</v>
      </c>
      <c r="E1037">
        <f>ASIN(SQRT((SIN(RADIANS(PARAMETERS!$D$8-D1037)/2)*SIN(RADIANS(PARAMETERS!$D$8-D1037)/2))+(COS(RADIANS(D1037))*COS(RADIANS(PARAMETERS!$D$8))*SIN(RADIANS(PARAMETERS!$D$9-C1037)/2)*SIN(RADIANS(PARAMETERS!$D$9-C1037)/2))))*2*3958.756</f>
        <v>1637.9795035529044</v>
      </c>
      <c r="F1037">
        <v>69.039428710937997</v>
      </c>
      <c r="G1037">
        <v>89.425018310547003</v>
      </c>
      <c r="H1037">
        <v>121.65692901611</v>
      </c>
      <c r="I1037">
        <v>150.5689239502</v>
      </c>
      <c r="J1037">
        <v>181.76651000977</v>
      </c>
      <c r="K1037" s="6">
        <f>IFERROR(EXP(TREND(LN($F$1:$J$1),LN(F1037:J1037),LN(Calculations!$B$3))),0)</f>
        <v>1.9556762851047418E-3</v>
      </c>
    </row>
    <row r="1038" spans="1:11" x14ac:dyDescent="0.35">
      <c r="A1038">
        <v>1035</v>
      </c>
      <c r="B1038" t="str">
        <f t="shared" si="16"/>
        <v>11-85</v>
      </c>
      <c r="C1038">
        <v>-84.766211449759993</v>
      </c>
      <c r="D1038">
        <v>10.659763046034</v>
      </c>
      <c r="E1038">
        <f>ASIN(SQRT((SIN(RADIANS(PARAMETERS!$D$8-D1038)/2)*SIN(RADIANS(PARAMETERS!$D$8-D1038)/2))+(COS(RADIANS(D1038))*COS(RADIANS(PARAMETERS!$D$8))*SIN(RADIANS(PARAMETERS!$D$9-C1038)/2)*SIN(RADIANS(PARAMETERS!$D$9-C1038)/2))))*2*3958.756</f>
        <v>1655.8473388652712</v>
      </c>
      <c r="F1038">
        <v>68.187454223632997</v>
      </c>
      <c r="G1038">
        <v>88.119689941405994</v>
      </c>
      <c r="H1038">
        <v>119.48258209229</v>
      </c>
      <c r="I1038">
        <v>148.06811523438</v>
      </c>
      <c r="J1038">
        <v>178.93507385254</v>
      </c>
      <c r="K1038" s="6">
        <f>IFERROR(EXP(TREND(LN($F$1:$J$1),LN(F1038:J1038),LN(Calculations!$B$3))),0)</f>
        <v>1.8579764671375529E-3</v>
      </c>
    </row>
    <row r="1039" spans="1:11" x14ac:dyDescent="0.35">
      <c r="A1039">
        <v>1036</v>
      </c>
      <c r="B1039" t="str">
        <f t="shared" si="16"/>
        <v>11-85</v>
      </c>
      <c r="C1039">
        <v>-85.037532784660996</v>
      </c>
      <c r="D1039">
        <v>10.659763046034</v>
      </c>
      <c r="E1039">
        <f>ASIN(SQRT((SIN(RADIANS(PARAMETERS!$D$8-D1039)/2)*SIN(RADIANS(PARAMETERS!$D$8-D1039)/2))+(COS(RADIANS(D1039))*COS(RADIANS(PARAMETERS!$D$8))*SIN(RADIANS(PARAMETERS!$D$9-C1039)/2)*SIN(RADIANS(PARAMETERS!$D$9-C1039)/2))))*2*3958.756</f>
        <v>1673.7226290594756</v>
      </c>
      <c r="F1039">
        <v>67.439414978027003</v>
      </c>
      <c r="G1039">
        <v>86.923072814940994</v>
      </c>
      <c r="H1039">
        <v>117.44933319092</v>
      </c>
      <c r="I1039">
        <v>145.73204040527</v>
      </c>
      <c r="J1039">
        <v>176.26895141602</v>
      </c>
      <c r="K1039" s="6">
        <f>IFERROR(EXP(TREND(LN($F$1:$J$1),LN(F1039:J1039),LN(Calculations!$B$3))),0)</f>
        <v>1.7687037103129653E-3</v>
      </c>
    </row>
    <row r="1040" spans="1:11" x14ac:dyDescent="0.35">
      <c r="A1040">
        <v>1037</v>
      </c>
      <c r="B1040" t="str">
        <f t="shared" si="16"/>
        <v>11-85.5</v>
      </c>
      <c r="C1040">
        <v>-85.308854119562</v>
      </c>
      <c r="D1040">
        <v>10.659763046034</v>
      </c>
      <c r="E1040">
        <f>ASIN(SQRT((SIN(RADIANS(PARAMETERS!$D$8-D1040)/2)*SIN(RADIANS(PARAMETERS!$D$8-D1040)/2))+(COS(RADIANS(D1040))*COS(RADIANS(PARAMETERS!$D$8))*SIN(RADIANS(PARAMETERS!$D$9-C1040)/2)*SIN(RADIANS(PARAMETERS!$D$9-C1040)/2))))*2*3958.756</f>
        <v>1691.6051158431508</v>
      </c>
      <c r="F1040">
        <v>66.898086547852003</v>
      </c>
      <c r="G1040">
        <v>86.041633605957003</v>
      </c>
      <c r="H1040">
        <v>115.88459014893</v>
      </c>
      <c r="I1040">
        <v>143.91819763184</v>
      </c>
      <c r="J1040">
        <v>174.23458862305</v>
      </c>
      <c r="K1040" s="6">
        <f>IFERROR(EXP(TREND(LN($F$1:$J$1),LN(F1040:J1040),LN(Calculations!$B$3))),0)</f>
        <v>1.7015277835524243E-3</v>
      </c>
    </row>
    <row r="1041" spans="1:11" x14ac:dyDescent="0.35">
      <c r="A1041">
        <v>1038</v>
      </c>
      <c r="B1041" t="str">
        <f t="shared" si="16"/>
        <v>11-85.5</v>
      </c>
      <c r="C1041">
        <v>-85.580175454463003</v>
      </c>
      <c r="D1041">
        <v>10.659763046034</v>
      </c>
      <c r="E1041">
        <f>ASIN(SQRT((SIN(RADIANS(PARAMETERS!$D$8-D1041)/2)*SIN(RADIANS(PARAMETERS!$D$8-D1041)/2))+(COS(RADIANS(D1041))*COS(RADIANS(PARAMETERS!$D$8))*SIN(RADIANS(PARAMETERS!$D$9-C1041)/2)*SIN(RADIANS(PARAMETERS!$D$9-C1041)/2))))*2*3958.756</f>
        <v>1709.4945513537839</v>
      </c>
      <c r="F1041">
        <v>66.569984436035</v>
      </c>
      <c r="G1041">
        <v>85.501647949219006</v>
      </c>
      <c r="H1041">
        <v>114.90642547607</v>
      </c>
      <c r="I1041">
        <v>142.76847839355</v>
      </c>
      <c r="J1041">
        <v>173.00079345703</v>
      </c>
      <c r="K1041" s="6">
        <f>IFERROR(EXP(TREND(LN($F$1:$J$1),LN(F1041:J1041),LN(Calculations!$B$3))),0)</f>
        <v>1.6604408229781197E-3</v>
      </c>
    </row>
    <row r="1042" spans="1:11" x14ac:dyDescent="0.35">
      <c r="A1042">
        <v>1039</v>
      </c>
      <c r="B1042" t="str">
        <f t="shared" si="16"/>
        <v>11-86</v>
      </c>
      <c r="C1042">
        <v>-85.851496789364006</v>
      </c>
      <c r="D1042">
        <v>10.659763046034</v>
      </c>
      <c r="E1042">
        <f>ASIN(SQRT((SIN(RADIANS(PARAMETERS!$D$8-D1042)/2)*SIN(RADIANS(PARAMETERS!$D$8-D1042)/2))+(COS(RADIANS(D1042))*COS(RADIANS(PARAMETERS!$D$8))*SIN(RADIANS(PARAMETERS!$D$9-C1042)/2)*SIN(RADIANS(PARAMETERS!$D$9-C1042)/2))))*2*3958.756</f>
        <v>1727.3906976275393</v>
      </c>
      <c r="F1042">
        <v>66.410858154297003</v>
      </c>
      <c r="G1042">
        <v>85.209632873535</v>
      </c>
      <c r="H1042">
        <v>114.41500854492</v>
      </c>
      <c r="I1042">
        <v>142.19290161133</v>
      </c>
      <c r="J1042">
        <v>172.42851257324</v>
      </c>
      <c r="K1042" s="6">
        <f>IFERROR(EXP(TREND(LN($F$1:$J$1),LN(F1042:J1042),LN(Calculations!$B$3))),0)</f>
        <v>1.6404896649842206E-3</v>
      </c>
    </row>
    <row r="1043" spans="1:11" x14ac:dyDescent="0.35">
      <c r="A1043">
        <v>1040</v>
      </c>
      <c r="B1043" t="str">
        <f t="shared" si="16"/>
        <v>11-86</v>
      </c>
      <c r="C1043">
        <v>-86.122818124264995</v>
      </c>
      <c r="D1043">
        <v>10.659763046034</v>
      </c>
      <c r="E1043">
        <f>ASIN(SQRT((SIN(RADIANS(PARAMETERS!$D$8-D1043)/2)*SIN(RADIANS(PARAMETERS!$D$8-D1043)/2))+(COS(RADIANS(D1043))*COS(RADIANS(PARAMETERS!$D$8))*SIN(RADIANS(PARAMETERS!$D$9-C1043)/2)*SIN(RADIANS(PARAMETERS!$D$9-C1043)/2))))*2*3958.756</f>
        <v>1745.2933260997961</v>
      </c>
      <c r="F1043">
        <v>66.349113464355</v>
      </c>
      <c r="G1043">
        <v>85.035148620605</v>
      </c>
      <c r="H1043">
        <v>114.13409423828</v>
      </c>
      <c r="I1043">
        <v>141.86450195313</v>
      </c>
      <c r="J1043">
        <v>172.07321166992</v>
      </c>
      <c r="K1043" s="6">
        <f>IFERROR(EXP(TREND(LN($F$1:$J$1),LN(F1043:J1043),LN(Calculations!$B$3))),0)</f>
        <v>1.6285819499046537E-3</v>
      </c>
    </row>
    <row r="1044" spans="1:11" x14ac:dyDescent="0.35">
      <c r="A1044">
        <v>1041</v>
      </c>
      <c r="B1044" t="str">
        <f t="shared" si="16"/>
        <v>11-86.5</v>
      </c>
      <c r="C1044">
        <v>-86.394139459165999</v>
      </c>
      <c r="D1044">
        <v>10.659763046034</v>
      </c>
      <c r="E1044">
        <f>ASIN(SQRT((SIN(RADIANS(PARAMETERS!$D$8-D1044)/2)*SIN(RADIANS(PARAMETERS!$D$8-D1044)/2))+(COS(RADIANS(D1044))*COS(RADIANS(PARAMETERS!$D$8))*SIN(RADIANS(PARAMETERS!$D$9-C1044)/2)*SIN(RADIANS(PARAMETERS!$D$9-C1044)/2))))*2*3958.756</f>
        <v>1763.2022171352303</v>
      </c>
      <c r="F1044">
        <v>66.407875061035</v>
      </c>
      <c r="G1044">
        <v>84.984855651855</v>
      </c>
      <c r="H1044">
        <v>114.04711151123</v>
      </c>
      <c r="I1044">
        <v>141.75813293457</v>
      </c>
      <c r="J1044">
        <v>171.86376953125</v>
      </c>
      <c r="K1044" s="6">
        <f>IFERROR(EXP(TREND(LN($F$1:$J$1),LN(F1044:J1044),LN(Calculations!$B$3))),0)</f>
        <v>1.6231200200727983E-3</v>
      </c>
    </row>
    <row r="1045" spans="1:11" x14ac:dyDescent="0.35">
      <c r="A1045">
        <v>1042</v>
      </c>
      <c r="B1045" t="str">
        <f t="shared" si="16"/>
        <v>11-86.5</v>
      </c>
      <c r="C1045">
        <v>-86.665460794067002</v>
      </c>
      <c r="D1045">
        <v>10.659763046034</v>
      </c>
      <c r="E1045">
        <f>ASIN(SQRT((SIN(RADIANS(PARAMETERS!$D$8-D1045)/2)*SIN(RADIANS(PARAMETERS!$D$8-D1045)/2))+(COS(RADIANS(D1045))*COS(RADIANS(PARAMETERS!$D$8))*SIN(RADIANS(PARAMETERS!$D$9-C1045)/2)*SIN(RADIANS(PARAMETERS!$D$9-C1045)/2))))*2*3958.756</f>
        <v>1781.11715958543</v>
      </c>
      <c r="F1045">
        <v>66.582954406737997</v>
      </c>
      <c r="G1045">
        <v>85.062965393065994</v>
      </c>
      <c r="H1045">
        <v>114.13288879395</v>
      </c>
      <c r="I1045">
        <v>141.82048034668</v>
      </c>
      <c r="J1045">
        <v>171.71836853027</v>
      </c>
      <c r="K1045" s="6">
        <f>IFERROR(EXP(TREND(LN($F$1:$J$1),LN(F1045:J1045),LN(Calculations!$B$3))),0)</f>
        <v>1.6221908365700564E-3</v>
      </c>
    </row>
    <row r="1046" spans="1:11" x14ac:dyDescent="0.35">
      <c r="A1046">
        <v>1043</v>
      </c>
      <c r="B1046" t="str">
        <f t="shared" si="16"/>
        <v>11-87</v>
      </c>
      <c r="C1046">
        <v>-86.936782128968005</v>
      </c>
      <c r="D1046">
        <v>10.659763046034</v>
      </c>
      <c r="E1046">
        <f>ASIN(SQRT((SIN(RADIANS(PARAMETERS!$D$8-D1046)/2)*SIN(RADIANS(PARAMETERS!$D$8-D1046)/2))+(COS(RADIANS(D1046))*COS(RADIANS(PARAMETERS!$D$8))*SIN(RADIANS(PARAMETERS!$D$9-C1046)/2)*SIN(RADIANS(PARAMETERS!$D$9-C1046)/2))))*2*3958.756</f>
        <v>1799.037950372222</v>
      </c>
      <c r="F1046">
        <v>66.980926513672003</v>
      </c>
      <c r="G1046">
        <v>85.430053710937997</v>
      </c>
      <c r="H1046">
        <v>114.63763427734</v>
      </c>
      <c r="I1046">
        <v>142.36512756348</v>
      </c>
      <c r="J1046">
        <v>172.00813293457</v>
      </c>
      <c r="K1046" s="6">
        <f>IFERROR(EXP(TREND(LN($F$1:$J$1),LN(F1046:J1046),LN(Calculations!$B$3))),0)</f>
        <v>1.6371669459416731E-3</v>
      </c>
    </row>
    <row r="1047" spans="1:11" x14ac:dyDescent="0.35">
      <c r="A1047">
        <v>1044</v>
      </c>
      <c r="B1047" t="str">
        <f t="shared" si="16"/>
        <v>11-87</v>
      </c>
      <c r="C1047">
        <v>-87.208103463868994</v>
      </c>
      <c r="D1047">
        <v>10.659763046034</v>
      </c>
      <c r="E1047">
        <f>ASIN(SQRT((SIN(RADIANS(PARAMETERS!$D$8-D1047)/2)*SIN(RADIANS(PARAMETERS!$D$8-D1047)/2))+(COS(RADIANS(D1047))*COS(RADIANS(PARAMETERS!$D$8))*SIN(RADIANS(PARAMETERS!$D$9-C1047)/2)*SIN(RADIANS(PARAMETERS!$D$9-C1047)/2))))*2*3958.756</f>
        <v>1816.9643940949668</v>
      </c>
      <c r="F1047">
        <v>67.726493835449006</v>
      </c>
      <c r="G1047">
        <v>86.224761962890994</v>
      </c>
      <c r="H1047">
        <v>115.69735717773</v>
      </c>
      <c r="I1047">
        <v>143.470703125</v>
      </c>
      <c r="J1047">
        <v>172.80584716797</v>
      </c>
      <c r="K1047" s="6">
        <f>IFERROR(EXP(TREND(LN($F$1:$J$1),LN(F1047:J1047),LN(Calculations!$B$3))),0)</f>
        <v>1.6718733996560285E-3</v>
      </c>
    </row>
    <row r="1048" spans="1:11" x14ac:dyDescent="0.35">
      <c r="A1048">
        <v>1045</v>
      </c>
      <c r="B1048" t="str">
        <f t="shared" si="16"/>
        <v>11-87.5</v>
      </c>
      <c r="C1048">
        <v>-87.479424798769998</v>
      </c>
      <c r="D1048">
        <v>10.659763046034</v>
      </c>
      <c r="E1048">
        <f>ASIN(SQRT((SIN(RADIANS(PARAMETERS!$D$8-D1048)/2)*SIN(RADIANS(PARAMETERS!$D$8-D1048)/2))+(COS(RADIANS(D1048))*COS(RADIANS(PARAMETERS!$D$8))*SIN(RADIANS(PARAMETERS!$D$9-C1048)/2)*SIN(RADIANS(PARAMETERS!$D$9-C1048)/2))))*2*3958.756</f>
        <v>1834.8963026602755</v>
      </c>
      <c r="F1048">
        <v>68.816589355469006</v>
      </c>
      <c r="G1048">
        <v>87.415939331055</v>
      </c>
      <c r="H1048">
        <v>117.23872375488</v>
      </c>
      <c r="I1048">
        <v>145.01220703125</v>
      </c>
      <c r="J1048">
        <v>174.00506591797</v>
      </c>
      <c r="K1048" s="6">
        <f>IFERROR(EXP(TREND(LN($F$1:$J$1),LN(F1048:J1048),LN(Calculations!$B$3))),0)</f>
        <v>1.7237866187785919E-3</v>
      </c>
    </row>
    <row r="1049" spans="1:11" x14ac:dyDescent="0.35">
      <c r="A1049">
        <v>1046</v>
      </c>
      <c r="B1049" t="str">
        <f t="shared" si="16"/>
        <v>11-88</v>
      </c>
      <c r="C1049">
        <v>-87.750746133671001</v>
      </c>
      <c r="D1049">
        <v>10.659763046034</v>
      </c>
      <c r="E1049">
        <f>ASIN(SQRT((SIN(RADIANS(PARAMETERS!$D$8-D1049)/2)*SIN(RADIANS(PARAMETERS!$D$8-D1049)/2))+(COS(RADIANS(D1049))*COS(RADIANS(PARAMETERS!$D$8))*SIN(RADIANS(PARAMETERS!$D$9-C1049)/2)*SIN(RADIANS(PARAMETERS!$D$9-C1049)/2))))*2*3958.756</f>
        <v>1852.8334949326454</v>
      </c>
      <c r="F1049">
        <v>70.211791992187997</v>
      </c>
      <c r="G1049">
        <v>88.941940307617003</v>
      </c>
      <c r="H1049">
        <v>119.16188049316</v>
      </c>
      <c r="I1049">
        <v>146.85520935059</v>
      </c>
      <c r="J1049">
        <v>175.51092529297</v>
      </c>
      <c r="K1049" s="6">
        <f>IFERROR(EXP(TREND(LN($F$1:$J$1),LN(F1049:J1049),LN(Calculations!$B$3))),0)</f>
        <v>1.7905228686125598E-3</v>
      </c>
    </row>
    <row r="1050" spans="1:11" x14ac:dyDescent="0.35">
      <c r="A1050">
        <v>1047</v>
      </c>
      <c r="B1050" t="str">
        <f t="shared" si="16"/>
        <v>11-88</v>
      </c>
      <c r="C1050">
        <v>-88.022067468572004</v>
      </c>
      <c r="D1050">
        <v>10.659763046034</v>
      </c>
      <c r="E1050">
        <f>ASIN(SQRT((SIN(RADIANS(PARAMETERS!$D$8-D1050)/2)*SIN(RADIANS(PARAMETERS!$D$8-D1050)/2))+(COS(RADIANS(D1050))*COS(RADIANS(PARAMETERS!$D$8))*SIN(RADIANS(PARAMETERS!$D$9-C1050)/2)*SIN(RADIANS(PARAMETERS!$D$9-C1050)/2))))*2*3958.756</f>
        <v>1870.7757964046882</v>
      </c>
      <c r="F1050">
        <v>71.945167541504006</v>
      </c>
      <c r="G1050">
        <v>90.843414306640994</v>
      </c>
      <c r="H1050">
        <v>121.4909362793</v>
      </c>
      <c r="I1050">
        <v>149.0319519043</v>
      </c>
      <c r="J1050">
        <v>177.36163330078</v>
      </c>
      <c r="K1050" s="6">
        <f>IFERROR(EXP(TREND(LN($F$1:$J$1),LN(F1050:J1050),LN(Calculations!$B$3))),0)</f>
        <v>1.875609998788071E-3</v>
      </c>
    </row>
    <row r="1051" spans="1:11" x14ac:dyDescent="0.35">
      <c r="A1051">
        <v>1048</v>
      </c>
      <c r="B1051" t="str">
        <f t="shared" si="16"/>
        <v>11-88.5</v>
      </c>
      <c r="C1051">
        <v>-88.293388803472993</v>
      </c>
      <c r="D1051">
        <v>10.659763046034</v>
      </c>
      <c r="E1051">
        <f>ASIN(SQRT((SIN(RADIANS(PARAMETERS!$D$8-D1051)/2)*SIN(RADIANS(PARAMETERS!$D$8-D1051)/2))+(COS(RADIANS(D1051))*COS(RADIANS(PARAMETERS!$D$8))*SIN(RADIANS(PARAMETERS!$D$9-C1051)/2)*SIN(RADIANS(PARAMETERS!$D$9-C1051)/2))))*2*3958.756</f>
        <v>1888.7230388856772</v>
      </c>
      <c r="F1051">
        <v>74.05249786377</v>
      </c>
      <c r="G1051">
        <v>93.17155456543</v>
      </c>
      <c r="H1051">
        <v>124.24639892578</v>
      </c>
      <c r="I1051">
        <v>151.57757568359</v>
      </c>
      <c r="J1051">
        <v>179.58210754395</v>
      </c>
      <c r="K1051" s="6">
        <f>IFERROR(EXP(TREND(LN($F$1:$J$1),LN(F1051:J1051),LN(Calculations!$B$3))),0)</f>
        <v>1.9835778766910139E-3</v>
      </c>
    </row>
    <row r="1052" spans="1:11" x14ac:dyDescent="0.35">
      <c r="A1052">
        <v>1049</v>
      </c>
      <c r="B1052" t="str">
        <f t="shared" si="16"/>
        <v>11-88.5</v>
      </c>
      <c r="C1052">
        <v>-88.564710138373997</v>
      </c>
      <c r="D1052">
        <v>10.659763046034</v>
      </c>
      <c r="E1052">
        <f>ASIN(SQRT((SIN(RADIANS(PARAMETERS!$D$8-D1052)/2)*SIN(RADIANS(PARAMETERS!$D$8-D1052)/2))+(COS(RADIANS(D1052))*COS(RADIANS(PARAMETERS!$D$8))*SIN(RADIANS(PARAMETERS!$D$9-C1052)/2)*SIN(RADIANS(PARAMETERS!$D$9-C1052)/2))))*2*3958.756</f>
        <v>1906.6750602072491</v>
      </c>
      <c r="F1052">
        <v>76.451354980469006</v>
      </c>
      <c r="G1052">
        <v>95.842170715332003</v>
      </c>
      <c r="H1052">
        <v>127.31076812744</v>
      </c>
      <c r="I1052">
        <v>154.4156036377</v>
      </c>
      <c r="J1052">
        <v>182.09379577637</v>
      </c>
      <c r="K1052" s="6">
        <f>IFERROR(EXP(TREND(LN($F$1:$J$1),LN(F1052:J1052),LN(Calculations!$B$3))),0)</f>
        <v>2.1146836176213608E-3</v>
      </c>
    </row>
    <row r="1053" spans="1:11" x14ac:dyDescent="0.35">
      <c r="A1053">
        <v>1050</v>
      </c>
      <c r="B1053" t="str">
        <f t="shared" si="16"/>
        <v>11-89</v>
      </c>
      <c r="C1053">
        <v>-88.836031473275</v>
      </c>
      <c r="D1053">
        <v>10.659763046034</v>
      </c>
      <c r="E1053">
        <f>ASIN(SQRT((SIN(RADIANS(PARAMETERS!$D$8-D1053)/2)*SIN(RADIANS(PARAMETERS!$D$8-D1053)/2))+(COS(RADIANS(D1053))*COS(RADIANS(PARAMETERS!$D$8))*SIN(RADIANS(PARAMETERS!$D$9-C1053)/2)*SIN(RADIANS(PARAMETERS!$D$9-C1053)/2))))*2*3958.756</f>
        <v>1924.6317039451681</v>
      </c>
      <c r="F1053">
        <v>79.141166687012003</v>
      </c>
      <c r="G1053">
        <v>98.857681274414006</v>
      </c>
      <c r="H1053">
        <v>130.6462097168</v>
      </c>
      <c r="I1053">
        <v>157.52244567871</v>
      </c>
      <c r="J1053">
        <v>184.88000488281</v>
      </c>
      <c r="K1053" s="6">
        <f>IFERROR(EXP(TREND(LN($F$1:$J$1),LN(F1053:J1053),LN(Calculations!$B$3))),0)</f>
        <v>2.272632213669096E-3</v>
      </c>
    </row>
    <row r="1054" spans="1:11" x14ac:dyDescent="0.35">
      <c r="A1054">
        <v>1051</v>
      </c>
      <c r="B1054" t="str">
        <f t="shared" si="16"/>
        <v>11-89</v>
      </c>
      <c r="C1054">
        <v>-89.107352808176003</v>
      </c>
      <c r="D1054">
        <v>10.659763046034</v>
      </c>
      <c r="E1054">
        <f>ASIN(SQRT((SIN(RADIANS(PARAMETERS!$D$8-D1054)/2)*SIN(RADIANS(PARAMETERS!$D$8-D1054)/2))+(COS(RADIANS(D1054))*COS(RADIANS(PARAMETERS!$D$8))*SIN(RADIANS(PARAMETERS!$D$9-C1054)/2)*SIN(RADIANS(PARAMETERS!$D$9-C1054)/2))))*2*3958.756</f>
        <v>1942.5928191561602</v>
      </c>
      <c r="F1054">
        <v>82.152435302734006</v>
      </c>
      <c r="G1054">
        <v>102.26560974121</v>
      </c>
      <c r="H1054">
        <v>134.25607299805</v>
      </c>
      <c r="I1054">
        <v>160.90463256836</v>
      </c>
      <c r="J1054">
        <v>187.96195983887</v>
      </c>
      <c r="K1054" s="6">
        <f>IFERROR(EXP(TREND(LN($F$1:$J$1),LN(F1054:J1054),LN(Calculations!$B$3))),0)</f>
        <v>2.4645727089677091E-3</v>
      </c>
    </row>
    <row r="1055" spans="1:11" x14ac:dyDescent="0.35">
      <c r="A1055">
        <v>1052</v>
      </c>
      <c r="B1055" t="str">
        <f t="shared" si="16"/>
        <v>11-89.5</v>
      </c>
      <c r="C1055">
        <v>-89.378674143077006</v>
      </c>
      <c r="D1055">
        <v>10.659763046034</v>
      </c>
      <c r="E1055">
        <f>ASIN(SQRT((SIN(RADIANS(PARAMETERS!$D$8-D1055)/2)*SIN(RADIANS(PARAMETERS!$D$8-D1055)/2))+(COS(RADIANS(D1055))*COS(RADIANS(PARAMETERS!$D$8))*SIN(RADIANS(PARAMETERS!$D$9-C1055)/2)*SIN(RADIANS(PARAMETERS!$D$9-C1055)/2))))*2*3958.756</f>
        <v>1960.5582601288652</v>
      </c>
      <c r="F1055">
        <v>85.567680358887003</v>
      </c>
      <c r="G1055">
        <v>106.08717346191</v>
      </c>
      <c r="H1055">
        <v>138.25173950195</v>
      </c>
      <c r="I1055">
        <v>164.69738769531</v>
      </c>
      <c r="J1055">
        <v>191.53845214844</v>
      </c>
      <c r="K1055" s="6">
        <f>IFERROR(EXP(TREND(LN($F$1:$J$1),LN(F1055:J1055),LN(Calculations!$B$3))),0)</f>
        <v>2.7070608555632603E-3</v>
      </c>
    </row>
    <row r="1056" spans="1:11" x14ac:dyDescent="0.35">
      <c r="A1056">
        <v>1053</v>
      </c>
      <c r="B1056" t="str">
        <f t="shared" si="16"/>
        <v>11-89.5</v>
      </c>
      <c r="C1056">
        <v>-89.649995477977996</v>
      </c>
      <c r="D1056">
        <v>10.659763046034</v>
      </c>
      <c r="E1056">
        <f>ASIN(SQRT((SIN(RADIANS(PARAMETERS!$D$8-D1056)/2)*SIN(RADIANS(PARAMETERS!$D$8-D1056)/2))+(COS(RADIANS(D1056))*COS(RADIANS(PARAMETERS!$D$8))*SIN(RADIANS(PARAMETERS!$D$9-C1056)/2)*SIN(RADIANS(PARAMETERS!$D$9-C1056)/2))))*2*3958.756</f>
        <v>1978.5278861480472</v>
      </c>
      <c r="F1056">
        <v>89.091819763184006</v>
      </c>
      <c r="G1056">
        <v>109.99881744385</v>
      </c>
      <c r="H1056">
        <v>142.28019714355</v>
      </c>
      <c r="I1056">
        <v>168.49153137207</v>
      </c>
      <c r="J1056">
        <v>195.13710021973</v>
      </c>
      <c r="K1056" s="6">
        <f>IFERROR(EXP(TREND(LN($F$1:$J$1),LN(F1056:J1056),LN(Calculations!$B$3))),0)</f>
        <v>2.9843266659165335E-3</v>
      </c>
    </row>
    <row r="1057" spans="1:11" x14ac:dyDescent="0.35">
      <c r="A1057">
        <v>1054</v>
      </c>
      <c r="B1057" t="str">
        <f t="shared" si="16"/>
        <v>11-90</v>
      </c>
      <c r="C1057">
        <v>-89.921316812878999</v>
      </c>
      <c r="D1057">
        <v>10.659763046034</v>
      </c>
      <c r="E1057">
        <f>ASIN(SQRT((SIN(RADIANS(PARAMETERS!$D$8-D1057)/2)*SIN(RADIANS(PARAMETERS!$D$8-D1057)/2))+(COS(RADIANS(D1057))*COS(RADIANS(PARAMETERS!$D$8))*SIN(RADIANS(PARAMETERS!$D$9-C1057)/2)*SIN(RADIANS(PARAMETERS!$D$9-C1057)/2))))*2*3958.756</f>
        <v>1996.5015612712457</v>
      </c>
      <c r="F1057">
        <v>92.728790283202997</v>
      </c>
      <c r="G1057">
        <v>113.98970794678</v>
      </c>
      <c r="H1057">
        <v>146.32499694824</v>
      </c>
      <c r="I1057">
        <v>172.26487731934</v>
      </c>
      <c r="J1057">
        <v>198.76246643066</v>
      </c>
      <c r="K1057" s="6">
        <f>IFERROR(EXP(TREND(LN($F$1:$J$1),LN(F1057:J1057),LN(Calculations!$B$3))),0)</f>
        <v>3.3024535509500815E-3</v>
      </c>
    </row>
    <row r="1058" spans="1:11" x14ac:dyDescent="0.35">
      <c r="A1058">
        <v>1055</v>
      </c>
      <c r="B1058" t="str">
        <f t="shared" si="16"/>
        <v>11-90</v>
      </c>
      <c r="C1058">
        <v>-90.192638147780002</v>
      </c>
      <c r="D1058">
        <v>10.659763046034</v>
      </c>
      <c r="E1058">
        <f>ASIN(SQRT((SIN(RADIANS(PARAMETERS!$D$8-D1058)/2)*SIN(RADIANS(PARAMETERS!$D$8-D1058)/2))+(COS(RADIANS(D1058))*COS(RADIANS(PARAMETERS!$D$8))*SIN(RADIANS(PARAMETERS!$D$9-C1058)/2)*SIN(RADIANS(PARAMETERS!$D$9-C1058)/2))))*2*3958.756</f>
        <v>2014.4791541171135</v>
      </c>
      <c r="F1058">
        <v>96.470664978027003</v>
      </c>
      <c r="G1058">
        <v>118.0961151123</v>
      </c>
      <c r="H1058">
        <v>150.45077514648</v>
      </c>
      <c r="I1058">
        <v>176.12431335449</v>
      </c>
      <c r="J1058">
        <v>202.58207702637</v>
      </c>
      <c r="K1058" s="6">
        <f>IFERROR(EXP(TREND(LN($F$1:$J$1),LN(F1058:J1058),LN(Calculations!$B$3))),0)</f>
        <v>3.6766440171808507E-3</v>
      </c>
    </row>
    <row r="1059" spans="1:11" x14ac:dyDescent="0.35">
      <c r="A1059">
        <v>1056</v>
      </c>
      <c r="B1059" t="str">
        <f t="shared" si="16"/>
        <v>11-90.5</v>
      </c>
      <c r="C1059">
        <v>-90.463959482681005</v>
      </c>
      <c r="D1059">
        <v>10.659763046034</v>
      </c>
      <c r="E1059">
        <f>ASIN(SQRT((SIN(RADIANS(PARAMETERS!$D$8-D1059)/2)*SIN(RADIANS(PARAMETERS!$D$8-D1059)/2))+(COS(RADIANS(D1059))*COS(RADIANS(PARAMETERS!$D$8))*SIN(RADIANS(PARAMETERS!$D$9-C1059)/2)*SIN(RADIANS(PARAMETERS!$D$9-C1059)/2))))*2*3958.756</f>
        <v>2032.4605376647369</v>
      </c>
      <c r="F1059">
        <v>100.24565124512</v>
      </c>
      <c r="G1059">
        <v>122.19631195068</v>
      </c>
      <c r="H1059">
        <v>154.52166748047</v>
      </c>
      <c r="I1059">
        <v>179.96337890625</v>
      </c>
      <c r="J1059">
        <v>206.45742797852</v>
      </c>
      <c r="K1059" s="6">
        <f>IFERROR(EXP(TREND(LN($F$1:$J$1),LN(F1059:J1059),LN(Calculations!$B$3))),0)</f>
        <v>4.1053600258249461E-3</v>
      </c>
    </row>
    <row r="1060" spans="1:11" x14ac:dyDescent="0.35">
      <c r="A1060">
        <v>1057</v>
      </c>
      <c r="B1060" t="str">
        <f t="shared" si="16"/>
        <v>11-90.5</v>
      </c>
      <c r="C1060">
        <v>-90.735280817581994</v>
      </c>
      <c r="D1060">
        <v>10.659763046034</v>
      </c>
      <c r="E1060">
        <f>ASIN(SQRT((SIN(RADIANS(PARAMETERS!$D$8-D1060)/2)*SIN(RADIANS(PARAMETERS!$D$8-D1060)/2))+(COS(RADIANS(D1060))*COS(RADIANS(PARAMETERS!$D$8))*SIN(RADIANS(PARAMETERS!$D$9-C1060)/2)*SIN(RADIANS(PARAMETERS!$D$9-C1060)/2))))*2*3958.756</f>
        <v>2050.4455890632908</v>
      </c>
      <c r="F1060">
        <v>103.87808990479</v>
      </c>
      <c r="G1060">
        <v>126.11233520508</v>
      </c>
      <c r="H1060">
        <v>158.3349609375</v>
      </c>
      <c r="I1060">
        <v>183.59329223633</v>
      </c>
      <c r="J1060">
        <v>210.14639282227</v>
      </c>
      <c r="K1060" s="6">
        <f>IFERROR(EXP(TREND(LN($F$1:$J$1),LN(F1060:J1060),LN(Calculations!$B$3))),0)</f>
        <v>4.571968367393809E-3</v>
      </c>
    </row>
    <row r="1061" spans="1:11" x14ac:dyDescent="0.35">
      <c r="A1061">
        <v>1058</v>
      </c>
      <c r="B1061" t="str">
        <f t="shared" si="16"/>
        <v>11-50</v>
      </c>
      <c r="C1061">
        <v>-50.037080582435998</v>
      </c>
      <c r="D1061">
        <v>10.931084380934999</v>
      </c>
      <c r="E1061">
        <f>ASIN(SQRT((SIN(RADIANS(PARAMETERS!$D$8-D1061)/2)*SIN(RADIANS(PARAMETERS!$D$8-D1061)/2))+(COS(RADIANS(D1061))*COS(RADIANS(PARAMETERS!$D$8))*SIN(RADIANS(PARAMETERS!$D$9-C1061)/2)*SIN(RADIANS(PARAMETERS!$D$9-C1061)/2))))*2*3958.756</f>
        <v>777.67196529804005</v>
      </c>
      <c r="F1061">
        <v>92.013641357422003</v>
      </c>
      <c r="G1061">
        <v>118.61305236816</v>
      </c>
      <c r="H1061">
        <v>159.69491577148</v>
      </c>
      <c r="I1061">
        <v>189.24662780762</v>
      </c>
      <c r="J1061">
        <v>219.14447021484</v>
      </c>
      <c r="K1061" s="6">
        <f>IFERROR(EXP(TREND(LN($F$1:$J$1),LN(F1061:J1061),LN(Calculations!$B$3))),0)</f>
        <v>4.2291466113053731E-3</v>
      </c>
    </row>
    <row r="1062" spans="1:11" x14ac:dyDescent="0.35">
      <c r="A1062">
        <v>1059</v>
      </c>
      <c r="B1062" t="str">
        <f t="shared" si="16"/>
        <v>11-50.5</v>
      </c>
      <c r="C1062">
        <v>-50.308401917337001</v>
      </c>
      <c r="D1062">
        <v>10.931084380934999</v>
      </c>
      <c r="E1062">
        <f>ASIN(SQRT((SIN(RADIANS(PARAMETERS!$D$8-D1062)/2)*SIN(RADIANS(PARAMETERS!$D$8-D1062)/2))+(COS(RADIANS(D1062))*COS(RADIANS(PARAMETERS!$D$8))*SIN(RADIANS(PARAMETERS!$D$9-C1062)/2)*SIN(RADIANS(PARAMETERS!$D$9-C1062)/2))))*2*3958.756</f>
        <v>760.97980849750115</v>
      </c>
      <c r="F1062">
        <v>91.845840454102003</v>
      </c>
      <c r="G1062">
        <v>118.47582244873</v>
      </c>
      <c r="H1062">
        <v>159.55735778809</v>
      </c>
      <c r="I1062">
        <v>189.21151733398</v>
      </c>
      <c r="J1062">
        <v>219.24304199219</v>
      </c>
      <c r="K1062" s="6">
        <f>IFERROR(EXP(TREND(LN($F$1:$J$1),LN(F1062:J1062),LN(Calculations!$B$3))),0)</f>
        <v>4.2192190542663507E-3</v>
      </c>
    </row>
    <row r="1063" spans="1:11" x14ac:dyDescent="0.35">
      <c r="A1063">
        <v>1060</v>
      </c>
      <c r="B1063" t="str">
        <f t="shared" si="16"/>
        <v>11-50.5</v>
      </c>
      <c r="C1063">
        <v>-50.579723252237997</v>
      </c>
      <c r="D1063">
        <v>10.931084380934999</v>
      </c>
      <c r="E1063">
        <f>ASIN(SQRT((SIN(RADIANS(PARAMETERS!$D$8-D1063)/2)*SIN(RADIANS(PARAMETERS!$D$8-D1063)/2))+(COS(RADIANS(D1063))*COS(RADIANS(PARAMETERS!$D$8))*SIN(RADIANS(PARAMETERS!$D$9-C1063)/2)*SIN(RADIANS(PARAMETERS!$D$9-C1063)/2))))*2*3958.756</f>
        <v>744.36027592700771</v>
      </c>
      <c r="F1063">
        <v>91.657249450684006</v>
      </c>
      <c r="G1063">
        <v>118.301612854</v>
      </c>
      <c r="H1063">
        <v>159.38201904297</v>
      </c>
      <c r="I1063">
        <v>189.13360595703</v>
      </c>
      <c r="J1063">
        <v>219.28311157227</v>
      </c>
      <c r="K1063" s="6">
        <f>IFERROR(EXP(TREND(LN($F$1:$J$1),LN(F1063:J1063),LN(Calculations!$B$3))),0)</f>
        <v>4.2057313527443258E-3</v>
      </c>
    </row>
    <row r="1064" spans="1:11" x14ac:dyDescent="0.35">
      <c r="A1064">
        <v>1061</v>
      </c>
      <c r="B1064" t="str">
        <f t="shared" si="16"/>
        <v>11-51</v>
      </c>
      <c r="C1064">
        <v>-50.851044587139</v>
      </c>
      <c r="D1064">
        <v>10.931084380934999</v>
      </c>
      <c r="E1064">
        <f>ASIN(SQRT((SIN(RADIANS(PARAMETERS!$D$8-D1064)/2)*SIN(RADIANS(PARAMETERS!$D$8-D1064)/2))+(COS(RADIANS(D1064))*COS(RADIANS(PARAMETERS!$D$8))*SIN(RADIANS(PARAMETERS!$D$9-C1064)/2)*SIN(RADIANS(PARAMETERS!$D$9-C1064)/2))))*2*3958.756</f>
        <v>727.81836306850983</v>
      </c>
      <c r="F1064">
        <v>91.457656860352003</v>
      </c>
      <c r="G1064">
        <v>118.10472106934</v>
      </c>
      <c r="H1064">
        <v>159.19172668457</v>
      </c>
      <c r="I1064">
        <v>189.03720092773</v>
      </c>
      <c r="J1064">
        <v>219.29605102539</v>
      </c>
      <c r="K1064" s="6">
        <f>IFERROR(EXP(TREND(LN($F$1:$J$1),LN(F1064:J1064),LN(Calculations!$B$3))),0)</f>
        <v>4.1905601542418678E-3</v>
      </c>
    </row>
    <row r="1065" spans="1:11" x14ac:dyDescent="0.35">
      <c r="A1065">
        <v>1062</v>
      </c>
      <c r="B1065" t="str">
        <f t="shared" si="16"/>
        <v>11-51</v>
      </c>
      <c r="C1065">
        <v>-51.122365922039997</v>
      </c>
      <c r="D1065">
        <v>10.931084380934999</v>
      </c>
      <c r="E1065">
        <f>ASIN(SQRT((SIN(RADIANS(PARAMETERS!$D$8-D1065)/2)*SIN(RADIANS(PARAMETERS!$D$8-D1065)/2))+(COS(RADIANS(D1065))*COS(RADIANS(PARAMETERS!$D$8))*SIN(RADIANS(PARAMETERS!$D$9-C1065)/2)*SIN(RADIANS(PARAMETERS!$D$9-C1065)/2))))*2*3958.756</f>
        <v>711.35950513825139</v>
      </c>
      <c r="F1065">
        <v>91.26195526123</v>
      </c>
      <c r="G1065">
        <v>117.90399932861</v>
      </c>
      <c r="H1065">
        <v>159.00947570801</v>
      </c>
      <c r="I1065">
        <v>188.94752502441</v>
      </c>
      <c r="J1065">
        <v>219.3177947998</v>
      </c>
      <c r="K1065" s="6">
        <f>IFERROR(EXP(TREND(LN($F$1:$J$1),LN(F1065:J1065),LN(Calculations!$B$3))),0)</f>
        <v>4.1758810123488531E-3</v>
      </c>
    </row>
    <row r="1066" spans="1:11" x14ac:dyDescent="0.35">
      <c r="A1066">
        <v>1063</v>
      </c>
      <c r="B1066" t="str">
        <f t="shared" si="16"/>
        <v>11-51.5</v>
      </c>
      <c r="C1066">
        <v>-51.393687256941</v>
      </c>
      <c r="D1066">
        <v>10.931084380934999</v>
      </c>
      <c r="E1066">
        <f>ASIN(SQRT((SIN(RADIANS(PARAMETERS!$D$8-D1066)/2)*SIN(RADIANS(PARAMETERS!$D$8-D1066)/2))+(COS(RADIANS(D1066))*COS(RADIANS(PARAMETERS!$D$8))*SIN(RADIANS(PARAMETERS!$D$9-C1066)/2)*SIN(RADIANS(PARAMETERS!$D$9-C1066)/2))))*2*3958.756</f>
        <v>694.98962312010156</v>
      </c>
      <c r="F1066">
        <v>91.061195373535</v>
      </c>
      <c r="G1066">
        <v>117.68650817871</v>
      </c>
      <c r="H1066">
        <v>158.81408691406</v>
      </c>
      <c r="I1066">
        <v>188.83135986328</v>
      </c>
      <c r="J1066">
        <v>219.29913330078</v>
      </c>
      <c r="K1066" s="6">
        <f>IFERROR(EXP(TREND(LN($F$1:$J$1),LN(F1066:J1066),LN(Calculations!$B$3))),0)</f>
        <v>4.1595869251462286E-3</v>
      </c>
    </row>
    <row r="1067" spans="1:11" x14ac:dyDescent="0.35">
      <c r="A1067">
        <v>1064</v>
      </c>
      <c r="B1067" t="str">
        <f t="shared" si="16"/>
        <v>11-51.5</v>
      </c>
      <c r="C1067">
        <v>-51.665008591842003</v>
      </c>
      <c r="D1067">
        <v>10.931084380934999</v>
      </c>
      <c r="E1067">
        <f>ASIN(SQRT((SIN(RADIANS(PARAMETERS!$D$8-D1067)/2)*SIN(RADIANS(PARAMETERS!$D$8-D1067)/2))+(COS(RADIANS(D1067))*COS(RADIANS(PARAMETERS!$D$8))*SIN(RADIANS(PARAMETERS!$D$9-C1067)/2)*SIN(RADIANS(PARAMETERS!$D$9-C1067)/2))))*2*3958.756</f>
        <v>678.71517514123161</v>
      </c>
      <c r="F1067">
        <v>90.873596191405994</v>
      </c>
      <c r="G1067">
        <v>117.47824859619</v>
      </c>
      <c r="H1067">
        <v>158.63279724121</v>
      </c>
      <c r="I1067">
        <v>188.71981811523</v>
      </c>
      <c r="J1067">
        <v>219.27780151367</v>
      </c>
      <c r="K1067" s="6">
        <f>IFERROR(EXP(TREND(LN($F$1:$J$1),LN(F1067:J1067),LN(Calculations!$B$3))),0)</f>
        <v>4.1442728227598343E-3</v>
      </c>
    </row>
    <row r="1068" spans="1:11" x14ac:dyDescent="0.35">
      <c r="A1068">
        <v>1065</v>
      </c>
      <c r="B1068" t="str">
        <f t="shared" si="16"/>
        <v>11-52</v>
      </c>
      <c r="C1068">
        <v>-51.936329926742999</v>
      </c>
      <c r="D1068">
        <v>10.931084380934999</v>
      </c>
      <c r="E1068">
        <f>ASIN(SQRT((SIN(RADIANS(PARAMETERS!$D$8-D1068)/2)*SIN(RADIANS(PARAMETERS!$D$8-D1068)/2))+(COS(RADIANS(D1068))*COS(RADIANS(PARAMETERS!$D$8))*SIN(RADIANS(PARAMETERS!$D$9-C1068)/2)*SIN(RADIANS(PARAMETERS!$D$9-C1068)/2))))*2*3958.756</f>
        <v>662.54321381730267</v>
      </c>
      <c r="F1068">
        <v>90.712745666504006</v>
      </c>
      <c r="G1068">
        <v>117.29796600342</v>
      </c>
      <c r="H1068">
        <v>158.48628234863</v>
      </c>
      <c r="I1068">
        <v>188.63874816895</v>
      </c>
      <c r="J1068">
        <v>219.28614807129</v>
      </c>
      <c r="K1068" s="6">
        <f>IFERROR(EXP(TREND(LN($F$1:$J$1),LN(F1068:J1068),LN(Calculations!$B$3))),0)</f>
        <v>4.1319193725729442E-3</v>
      </c>
    </row>
    <row r="1069" spans="1:11" x14ac:dyDescent="0.35">
      <c r="A1069">
        <v>1066</v>
      </c>
      <c r="B1069" t="str">
        <f t="shared" si="16"/>
        <v>11-52</v>
      </c>
      <c r="C1069">
        <v>-52.207651261644003</v>
      </c>
      <c r="D1069">
        <v>10.931084380934999</v>
      </c>
      <c r="E1069">
        <f>ASIN(SQRT((SIN(RADIANS(PARAMETERS!$D$8-D1069)/2)*SIN(RADIANS(PARAMETERS!$D$8-D1069)/2))+(COS(RADIANS(D1069))*COS(RADIANS(PARAMETERS!$D$8))*SIN(RADIANS(PARAMETERS!$D$9-C1069)/2)*SIN(RADIANS(PARAMETERS!$D$9-C1069)/2))))*2*3958.756</f>
        <v>646.48145025343638</v>
      </c>
      <c r="F1069">
        <v>90.56160736084</v>
      </c>
      <c r="G1069">
        <v>117.1268157959</v>
      </c>
      <c r="H1069">
        <v>158.35501098633</v>
      </c>
      <c r="I1069">
        <v>188.5710144043</v>
      </c>
      <c r="J1069">
        <v>219.29679870605</v>
      </c>
      <c r="K1069" s="6">
        <f>IFERROR(EXP(TREND(LN($F$1:$J$1),LN(F1069:J1069),LN(Calculations!$B$3))),0)</f>
        <v>4.1206150695412705E-3</v>
      </c>
    </row>
    <row r="1070" spans="1:11" x14ac:dyDescent="0.35">
      <c r="A1070">
        <v>1067</v>
      </c>
      <c r="B1070" t="str">
        <f t="shared" si="16"/>
        <v>11-52.5</v>
      </c>
      <c r="C1070">
        <v>-52.478972596544999</v>
      </c>
      <c r="D1070">
        <v>10.931084380934999</v>
      </c>
      <c r="E1070">
        <f>ASIN(SQRT((SIN(RADIANS(PARAMETERS!$D$8-D1070)/2)*SIN(RADIANS(PARAMETERS!$D$8-D1070)/2))+(COS(RADIANS(D1070))*COS(RADIANS(PARAMETERS!$D$8))*SIN(RADIANS(PARAMETERS!$D$9-C1070)/2)*SIN(RADIANS(PARAMETERS!$D$9-C1070)/2))))*2*3958.756</f>
        <v>630.53832544446857</v>
      </c>
      <c r="F1070">
        <v>90.436492919922003</v>
      </c>
      <c r="G1070">
        <v>116.98678588867</v>
      </c>
      <c r="H1070">
        <v>158.25653076172</v>
      </c>
      <c r="I1070">
        <v>188.5415802002</v>
      </c>
      <c r="J1070">
        <v>219.3509979248</v>
      </c>
      <c r="K1070" s="6">
        <f>IFERROR(EXP(TREND(LN($F$1:$J$1),LN(F1070:J1070),LN(Calculations!$B$3))),0)</f>
        <v>4.11252883558E-3</v>
      </c>
    </row>
    <row r="1071" spans="1:11" x14ac:dyDescent="0.35">
      <c r="A1071">
        <v>1068</v>
      </c>
      <c r="B1071" t="str">
        <f t="shared" si="16"/>
        <v>11-53</v>
      </c>
      <c r="C1071">
        <v>-52.750293931446002</v>
      </c>
      <c r="D1071">
        <v>10.931084380934999</v>
      </c>
      <c r="E1071">
        <f>ASIN(SQRT((SIN(RADIANS(PARAMETERS!$D$8-D1071)/2)*SIN(RADIANS(PARAMETERS!$D$8-D1071)/2))+(COS(RADIANS(D1071))*COS(RADIANS(PARAMETERS!$D$8))*SIN(RADIANS(PARAMETERS!$D$9-C1071)/2)*SIN(RADIANS(PARAMETERS!$D$9-C1071)/2))))*2*3958.756</f>
        <v>614.72308986935616</v>
      </c>
      <c r="F1071">
        <v>90.352142333984006</v>
      </c>
      <c r="G1071">
        <v>116.89422607422</v>
      </c>
      <c r="H1071">
        <v>158.20431518555</v>
      </c>
      <c r="I1071">
        <v>188.56469726563</v>
      </c>
      <c r="J1071">
        <v>219.47146606445</v>
      </c>
      <c r="K1071" s="6">
        <f>IFERROR(EXP(TREND(LN($F$1:$J$1),LN(F1071:J1071),LN(Calculations!$B$3))),0)</f>
        <v>4.1091555886795007E-3</v>
      </c>
    </row>
    <row r="1072" spans="1:11" x14ac:dyDescent="0.35">
      <c r="A1072">
        <v>1069</v>
      </c>
      <c r="B1072" t="str">
        <f t="shared" si="16"/>
        <v>11-53</v>
      </c>
      <c r="C1072">
        <v>-53.021615266346998</v>
      </c>
      <c r="D1072">
        <v>10.931084380934999</v>
      </c>
      <c r="E1072">
        <f>ASIN(SQRT((SIN(RADIANS(PARAMETERS!$D$8-D1072)/2)*SIN(RADIANS(PARAMETERS!$D$8-D1072)/2))+(COS(RADIANS(D1072))*COS(RADIANS(PARAMETERS!$D$8))*SIN(RADIANS(PARAMETERS!$D$9-C1072)/2)*SIN(RADIANS(PARAMETERS!$D$9-C1072)/2))))*2*3958.756</f>
        <v>599.04589211434654</v>
      </c>
      <c r="F1072">
        <v>90.278854370117003</v>
      </c>
      <c r="G1072">
        <v>116.80397796631</v>
      </c>
      <c r="H1072">
        <v>158.14074707031</v>
      </c>
      <c r="I1072">
        <v>188.56741333008</v>
      </c>
      <c r="J1072">
        <v>219.56565856934</v>
      </c>
      <c r="K1072" s="6">
        <f>IFERROR(EXP(TREND(LN($F$1:$J$1),LN(F1072:J1072),LN(Calculations!$B$3))),0)</f>
        <v>4.1052883102845579E-3</v>
      </c>
    </row>
    <row r="1073" spans="1:11" x14ac:dyDescent="0.35">
      <c r="A1073">
        <v>1070</v>
      </c>
      <c r="B1073" t="str">
        <f t="shared" si="16"/>
        <v>11-53.5</v>
      </c>
      <c r="C1073">
        <v>-53.292936601248002</v>
      </c>
      <c r="D1073">
        <v>10.931084380934999</v>
      </c>
      <c r="E1073">
        <f>ASIN(SQRT((SIN(RADIANS(PARAMETERS!$D$8-D1073)/2)*SIN(RADIANS(PARAMETERS!$D$8-D1073)/2))+(COS(RADIANS(D1073))*COS(RADIANS(PARAMETERS!$D$8))*SIN(RADIANS(PARAMETERS!$D$9-C1073)/2)*SIN(RADIANS(PARAMETERS!$D$9-C1073)/2))))*2*3958.756</f>
        <v>583.51787737919005</v>
      </c>
      <c r="F1073">
        <v>90.242485046387003</v>
      </c>
      <c r="G1073">
        <v>116.7452545166</v>
      </c>
      <c r="H1073">
        <v>158.09912109375</v>
      </c>
      <c r="I1073">
        <v>188.59313964844</v>
      </c>
      <c r="J1073">
        <v>219.69650268555</v>
      </c>
      <c r="K1073" s="6">
        <f>IFERROR(EXP(TREND(LN($F$1:$J$1),LN(F1073:J1073),LN(Calculations!$B$3))),0)</f>
        <v>4.104364339167877E-3</v>
      </c>
    </row>
    <row r="1074" spans="1:11" x14ac:dyDescent="0.35">
      <c r="A1074">
        <v>1071</v>
      </c>
      <c r="B1074" t="str">
        <f t="shared" si="16"/>
        <v>11-53.5</v>
      </c>
      <c r="C1074">
        <v>-53.564257936148998</v>
      </c>
      <c r="D1074">
        <v>10.931084380934999</v>
      </c>
      <c r="E1074">
        <f>ASIN(SQRT((SIN(RADIANS(PARAMETERS!$D$8-D1074)/2)*SIN(RADIANS(PARAMETERS!$D$8-D1074)/2))+(COS(RADIANS(D1074))*COS(RADIANS(PARAMETERS!$D$8))*SIN(RADIANS(PARAMETERS!$D$9-C1074)/2)*SIN(RADIANS(PARAMETERS!$D$9-C1074)/2))))*2*3958.756</f>
        <v>568.15129670868532</v>
      </c>
      <c r="F1074">
        <v>90.263763427734006</v>
      </c>
      <c r="G1074">
        <v>116.73783874512</v>
      </c>
      <c r="H1074">
        <v>158.09655761719</v>
      </c>
      <c r="I1074">
        <v>188.66044616699</v>
      </c>
      <c r="J1074">
        <v>219.88847351074</v>
      </c>
      <c r="K1074" s="6">
        <f>IFERROR(EXP(TREND(LN($F$1:$J$1),LN(F1074:J1074),LN(Calculations!$B$3))),0)</f>
        <v>4.1082899970142491E-3</v>
      </c>
    </row>
    <row r="1075" spans="1:11" x14ac:dyDescent="0.35">
      <c r="A1075">
        <v>1072</v>
      </c>
      <c r="B1075" t="str">
        <f t="shared" si="16"/>
        <v>11-54</v>
      </c>
      <c r="C1075">
        <v>-53.835579271050001</v>
      </c>
      <c r="D1075">
        <v>10.931084380934999</v>
      </c>
      <c r="E1075">
        <f>ASIN(SQRT((SIN(RADIANS(PARAMETERS!$D$8-D1075)/2)*SIN(RADIANS(PARAMETERS!$D$8-D1075)/2))+(COS(RADIANS(D1075))*COS(RADIANS(PARAMETERS!$D$8))*SIN(RADIANS(PARAMETERS!$D$9-C1075)/2)*SIN(RADIANS(PARAMETERS!$D$9-C1075)/2))))*2*3958.756</f>
        <v>552.95962773190809</v>
      </c>
      <c r="F1075">
        <v>90.309478759765994</v>
      </c>
      <c r="G1075">
        <v>116.750831604</v>
      </c>
      <c r="H1075">
        <v>158.10604858398</v>
      </c>
      <c r="I1075">
        <v>188.73797607422</v>
      </c>
      <c r="J1075">
        <v>220.09312438965</v>
      </c>
      <c r="K1075" s="6">
        <f>IFERROR(EXP(TREND(LN($F$1:$J$1),LN(F1075:J1075),LN(Calculations!$B$3))),0)</f>
        <v>4.1138759133091734E-3</v>
      </c>
    </row>
    <row r="1076" spans="1:11" x14ac:dyDescent="0.35">
      <c r="A1076">
        <v>1073</v>
      </c>
      <c r="B1076" t="str">
        <f t="shared" si="16"/>
        <v>11-54</v>
      </c>
      <c r="C1076">
        <v>-54.106900605950997</v>
      </c>
      <c r="D1076">
        <v>10.931084380934999</v>
      </c>
      <c r="E1076">
        <f>ASIN(SQRT((SIN(RADIANS(PARAMETERS!$D$8-D1076)/2)*SIN(RADIANS(PARAMETERS!$D$8-D1076)/2))+(COS(RADIANS(D1076))*COS(RADIANS(PARAMETERS!$D$8))*SIN(RADIANS(PARAMETERS!$D$9-C1076)/2)*SIN(RADIANS(PARAMETERS!$D$9-C1076)/2))))*2*3958.756</f>
        <v>537.95770756173658</v>
      </c>
      <c r="F1076">
        <v>90.413879394530994</v>
      </c>
      <c r="G1076">
        <v>116.81803131104</v>
      </c>
      <c r="H1076">
        <v>158.14804077148</v>
      </c>
      <c r="I1076">
        <v>188.8505859375</v>
      </c>
      <c r="J1076">
        <v>220.34854125977</v>
      </c>
      <c r="K1076" s="6">
        <f>IFERROR(EXP(TREND(LN($F$1:$J$1),LN(F1076:J1076),LN(Calculations!$B$3))),0)</f>
        <v>4.1240755554041181E-3</v>
      </c>
    </row>
    <row r="1077" spans="1:11" x14ac:dyDescent="0.35">
      <c r="A1077">
        <v>1074</v>
      </c>
      <c r="B1077" t="str">
        <f t="shared" si="16"/>
        <v>11-54.5</v>
      </c>
      <c r="C1077">
        <v>-54.378221940852001</v>
      </c>
      <c r="D1077">
        <v>10.931084380934999</v>
      </c>
      <c r="E1077">
        <f>ASIN(SQRT((SIN(RADIANS(PARAMETERS!$D$8-D1077)/2)*SIN(RADIANS(PARAMETERS!$D$8-D1077)/2))+(COS(RADIANS(D1077))*COS(RADIANS(PARAMETERS!$D$8))*SIN(RADIANS(PARAMETERS!$D$9-C1077)/2)*SIN(RADIANS(PARAMETERS!$D$9-C1077)/2))))*2*3958.756</f>
        <v>523.16187827827116</v>
      </c>
      <c r="F1077">
        <v>90.595352172852003</v>
      </c>
      <c r="G1077">
        <v>116.95405578613</v>
      </c>
      <c r="H1077">
        <v>158.22715759277</v>
      </c>
      <c r="I1077">
        <v>188.99952697754</v>
      </c>
      <c r="J1077">
        <v>220.65446472168</v>
      </c>
      <c r="K1077" s="6">
        <f>IFERROR(EXP(TREND(LN($F$1:$J$1),LN(F1077:J1077),LN(Calculations!$B$3))),0)</f>
        <v>4.1398731725644311E-3</v>
      </c>
    </row>
    <row r="1078" spans="1:11" x14ac:dyDescent="0.35">
      <c r="A1078">
        <v>1075</v>
      </c>
      <c r="B1078" t="str">
        <f t="shared" si="16"/>
        <v>11-54.5</v>
      </c>
      <c r="C1078">
        <v>-54.649543275752997</v>
      </c>
      <c r="D1078">
        <v>10.931084380934999</v>
      </c>
      <c r="E1078">
        <f>ASIN(SQRT((SIN(RADIANS(PARAMETERS!$D$8-D1078)/2)*SIN(RADIANS(PARAMETERS!$D$8-D1078)/2))+(COS(RADIANS(D1078))*COS(RADIANS(PARAMETERS!$D$8))*SIN(RADIANS(PARAMETERS!$D$9-C1078)/2)*SIN(RADIANS(PARAMETERS!$D$9-C1078)/2))))*2*3958.756</f>
        <v>508.59014505305413</v>
      </c>
      <c r="F1078">
        <v>90.812400817870994</v>
      </c>
      <c r="G1078">
        <v>117.10524749756</v>
      </c>
      <c r="H1078">
        <v>158.2765045166</v>
      </c>
      <c r="I1078">
        <v>189.09550476074</v>
      </c>
      <c r="J1078">
        <v>220.88140869141</v>
      </c>
      <c r="K1078" s="6">
        <f>IFERROR(EXP(TREND(LN($F$1:$J$1),LN(F1078:J1078),LN(Calculations!$B$3))),0)</f>
        <v>4.1547155423014596E-3</v>
      </c>
    </row>
    <row r="1079" spans="1:11" x14ac:dyDescent="0.35">
      <c r="A1079">
        <v>1076</v>
      </c>
      <c r="B1079" t="str">
        <f t="shared" si="16"/>
        <v>11-55</v>
      </c>
      <c r="C1079">
        <v>-54.920864610654</v>
      </c>
      <c r="D1079">
        <v>10.931084380934999</v>
      </c>
      <c r="E1079">
        <f>ASIN(SQRT((SIN(RADIANS(PARAMETERS!$D$8-D1079)/2)*SIN(RADIANS(PARAMETERS!$D$8-D1079)/2))+(COS(RADIANS(D1079))*COS(RADIANS(PARAMETERS!$D$8))*SIN(RADIANS(PARAMETERS!$D$9-C1079)/2)*SIN(RADIANS(PARAMETERS!$D$9-C1079)/2))))*2*3958.756</f>
        <v>494.26234641695936</v>
      </c>
      <c r="F1079">
        <v>91.08659362793</v>
      </c>
      <c r="G1079">
        <v>117.29336547852</v>
      </c>
      <c r="H1079">
        <v>158.32086181641</v>
      </c>
      <c r="I1079">
        <v>189.17216491699</v>
      </c>
      <c r="J1079">
        <v>221.07627868652</v>
      </c>
      <c r="K1079" s="6">
        <f>IFERROR(EXP(TREND(LN($F$1:$J$1),LN(F1079:J1079),LN(Calculations!$B$3))),0)</f>
        <v>4.1713100916146726E-3</v>
      </c>
    </row>
    <row r="1080" spans="1:11" x14ac:dyDescent="0.35">
      <c r="A1080">
        <v>1077</v>
      </c>
      <c r="B1080" t="str">
        <f t="shared" si="16"/>
        <v>11-55</v>
      </c>
      <c r="C1080">
        <v>-55.192185945555003</v>
      </c>
      <c r="D1080">
        <v>10.931084380934999</v>
      </c>
      <c r="E1080">
        <f>ASIN(SQRT((SIN(RADIANS(PARAMETERS!$D$8-D1080)/2)*SIN(RADIANS(PARAMETERS!$D$8-D1080)/2))+(COS(RADIANS(D1080))*COS(RADIANS(PARAMETERS!$D$8))*SIN(RADIANS(PARAMETERS!$D$9-C1080)/2)*SIN(RADIANS(PARAMETERS!$D$9-C1080)/2))))*2*3958.756</f>
        <v>480.20033537133463</v>
      </c>
      <c r="F1080">
        <v>91.4267578125</v>
      </c>
      <c r="G1080">
        <v>117.52603149414</v>
      </c>
      <c r="H1080">
        <v>158.36708068848</v>
      </c>
      <c r="I1080">
        <v>189.23899841309</v>
      </c>
      <c r="J1080">
        <v>221.25067138672</v>
      </c>
      <c r="K1080" s="6">
        <f>IFERROR(EXP(TREND(LN($F$1:$J$1),LN(F1080:J1080),LN(Calculations!$B$3))),0)</f>
        <v>4.1905734973203016E-3</v>
      </c>
    </row>
    <row r="1081" spans="1:11" x14ac:dyDescent="0.35">
      <c r="A1081">
        <v>1078</v>
      </c>
      <c r="B1081" t="str">
        <f t="shared" si="16"/>
        <v>11-55.5</v>
      </c>
      <c r="C1081">
        <v>-55.463507280456</v>
      </c>
      <c r="D1081">
        <v>10.931084380934999</v>
      </c>
      <c r="E1081">
        <f>ASIN(SQRT((SIN(RADIANS(PARAMETERS!$D$8-D1081)/2)*SIN(RADIANS(PARAMETERS!$D$8-D1081)/2))+(COS(RADIANS(D1081))*COS(RADIANS(PARAMETERS!$D$8))*SIN(RADIANS(PARAMETERS!$D$9-C1081)/2)*SIN(RADIANS(PARAMETERS!$D$9-C1081)/2))))*2*3958.756</f>
        <v>466.42816891402225</v>
      </c>
      <c r="F1081">
        <v>91.800445556640994</v>
      </c>
      <c r="G1081">
        <v>117.77397918701</v>
      </c>
      <c r="H1081">
        <v>158.39234924316</v>
      </c>
      <c r="I1081">
        <v>189.26934814453</v>
      </c>
      <c r="J1081">
        <v>221.37094116211</v>
      </c>
      <c r="K1081" s="6">
        <f>IFERROR(EXP(TREND(LN($F$1:$J$1),LN(F1081:J1081),LN(Calculations!$B$3))),0)</f>
        <v>4.2096970565169674E-3</v>
      </c>
    </row>
    <row r="1082" spans="1:11" x14ac:dyDescent="0.35">
      <c r="A1082">
        <v>1079</v>
      </c>
      <c r="B1082" t="str">
        <f t="shared" si="16"/>
        <v>11-55.5</v>
      </c>
      <c r="C1082">
        <v>-55.734828615357003</v>
      </c>
      <c r="D1082">
        <v>10.931084380934999</v>
      </c>
      <c r="E1082">
        <f>ASIN(SQRT((SIN(RADIANS(PARAMETERS!$D$8-D1082)/2)*SIN(RADIANS(PARAMETERS!$D$8-D1082)/2))+(COS(RADIANS(D1082))*COS(RADIANS(PARAMETERS!$D$8))*SIN(RADIANS(PARAMETERS!$D$9-C1082)/2)*SIN(RADIANS(PARAMETERS!$D$9-C1082)/2))))*2*3958.756</f>
        <v>452.97230201219139</v>
      </c>
      <c r="F1082">
        <v>92.230087280272997</v>
      </c>
      <c r="G1082">
        <v>118.06267547607</v>
      </c>
      <c r="H1082">
        <v>158.42388916016</v>
      </c>
      <c r="I1082">
        <v>189.28916931152</v>
      </c>
      <c r="J1082">
        <v>221.47093200684</v>
      </c>
      <c r="K1082" s="6">
        <f>IFERROR(EXP(TREND(LN($F$1:$J$1),LN(F1082:J1082),LN(Calculations!$B$3))),0)</f>
        <v>4.2313209468199187E-3</v>
      </c>
    </row>
    <row r="1083" spans="1:11" x14ac:dyDescent="0.35">
      <c r="A1083">
        <v>1080</v>
      </c>
      <c r="B1083" t="str">
        <f t="shared" si="16"/>
        <v>11-56</v>
      </c>
      <c r="C1083">
        <v>-56.006149950257999</v>
      </c>
      <c r="D1083">
        <v>10.931084380934999</v>
      </c>
      <c r="E1083">
        <f>ASIN(SQRT((SIN(RADIANS(PARAMETERS!$D$8-D1083)/2)*SIN(RADIANS(PARAMETERS!$D$8-D1083)/2))+(COS(RADIANS(D1083))*COS(RADIANS(PARAMETERS!$D$8))*SIN(RADIANS(PARAMETERS!$D$9-C1083)/2)*SIN(RADIANS(PARAMETERS!$D$9-C1083)/2))))*2*3958.756</f>
        <v>439.86178000790517</v>
      </c>
      <c r="F1083">
        <v>92.714042663574006</v>
      </c>
      <c r="G1083">
        <v>118.39426422119</v>
      </c>
      <c r="H1083">
        <v>158.46705627441</v>
      </c>
      <c r="I1083">
        <v>189.30197143555</v>
      </c>
      <c r="J1083">
        <v>221.55180358887</v>
      </c>
      <c r="K1083" s="6">
        <f>IFERROR(EXP(TREND(LN($F$1:$J$1),LN(F1083:J1083),LN(Calculations!$B$3))),0)</f>
        <v>4.2557172053622515E-3</v>
      </c>
    </row>
    <row r="1084" spans="1:11" x14ac:dyDescent="0.35">
      <c r="A1084">
        <v>1081</v>
      </c>
      <c r="B1084" t="str">
        <f t="shared" si="16"/>
        <v>11-56.5</v>
      </c>
      <c r="C1084">
        <v>-56.277471285159002</v>
      </c>
      <c r="D1084">
        <v>10.931084380934999</v>
      </c>
      <c r="E1084">
        <f>ASIN(SQRT((SIN(RADIANS(PARAMETERS!$D$8-D1084)/2)*SIN(RADIANS(PARAMETERS!$D$8-D1084)/2))+(COS(RADIANS(D1084))*COS(RADIANS(PARAMETERS!$D$8))*SIN(RADIANS(PARAMETERS!$D$9-C1084)/2)*SIN(RADIANS(PARAMETERS!$D$9-C1084)/2))))*2*3958.756</f>
        <v>427.12842079876356</v>
      </c>
      <c r="F1084">
        <v>93.199775695800994</v>
      </c>
      <c r="G1084">
        <v>118.71733093262</v>
      </c>
      <c r="H1084">
        <v>158.4783782959</v>
      </c>
      <c r="I1084">
        <v>189.26078796387</v>
      </c>
      <c r="J1084">
        <v>221.55320739746</v>
      </c>
      <c r="K1084" s="6">
        <f>IFERROR(EXP(TREND(LN($F$1:$J$1),LN(F1084:J1084),LN(Calculations!$B$3))),0)</f>
        <v>4.2777864128774835E-3</v>
      </c>
    </row>
    <row r="1085" spans="1:11" x14ac:dyDescent="0.35">
      <c r="A1085">
        <v>1082</v>
      </c>
      <c r="B1085" t="str">
        <f t="shared" si="16"/>
        <v>11-56.5</v>
      </c>
      <c r="C1085">
        <v>-56.548792620059999</v>
      </c>
      <c r="D1085">
        <v>10.931084380934999</v>
      </c>
      <c r="E1085">
        <f>ASIN(SQRT((SIN(RADIANS(PARAMETERS!$D$8-D1085)/2)*SIN(RADIANS(PARAMETERS!$D$8-D1085)/2))+(COS(RADIANS(D1085))*COS(RADIANS(PARAMETERS!$D$8))*SIN(RADIANS(PARAMETERS!$D$9-C1085)/2)*SIN(RADIANS(PARAMETERS!$D$9-C1085)/2))))*2*3958.756</f>
        <v>414.8069748261326</v>
      </c>
      <c r="F1085">
        <v>93.719627380370994</v>
      </c>
      <c r="G1085">
        <v>119.08241271973</v>
      </c>
      <c r="H1085">
        <v>158.52398681641</v>
      </c>
      <c r="I1085">
        <v>189.24652099609</v>
      </c>
      <c r="J1085">
        <v>221.57447814941</v>
      </c>
      <c r="K1085" s="6">
        <f>IFERROR(EXP(TREND(LN($F$1:$J$1),LN(F1085:J1085),LN(Calculations!$B$3))),0)</f>
        <v>4.3035975462108449E-3</v>
      </c>
    </row>
    <row r="1086" spans="1:11" x14ac:dyDescent="0.35">
      <c r="A1086">
        <v>1083</v>
      </c>
      <c r="B1086" t="str">
        <f t="shared" si="16"/>
        <v>11-57</v>
      </c>
      <c r="C1086">
        <v>-56.820113954961002</v>
      </c>
      <c r="D1086">
        <v>10.931084380934999</v>
      </c>
      <c r="E1086">
        <f>ASIN(SQRT((SIN(RADIANS(PARAMETERS!$D$8-D1086)/2)*SIN(RADIANS(PARAMETERS!$D$8-D1086)/2))+(COS(RADIANS(D1086))*COS(RADIANS(PARAMETERS!$D$8))*SIN(RADIANS(PARAMETERS!$D$9-C1086)/2)*SIN(RADIANS(PARAMETERS!$D$9-C1086)/2))))*2*3958.756</f>
        <v>402.93524691318112</v>
      </c>
      <c r="F1086">
        <v>94.264289855957003</v>
      </c>
      <c r="G1086">
        <v>119.48600769043</v>
      </c>
      <c r="H1086">
        <v>158.60726928711</v>
      </c>
      <c r="I1086">
        <v>189.26327514648</v>
      </c>
      <c r="J1086">
        <v>221.61819458008</v>
      </c>
      <c r="K1086" s="6">
        <f>IFERROR(EXP(TREND(LN($F$1:$J$1),LN(F1086:J1086),LN(Calculations!$B$3))),0)</f>
        <v>4.333074237276139E-3</v>
      </c>
    </row>
    <row r="1087" spans="1:11" x14ac:dyDescent="0.35">
      <c r="A1087">
        <v>1084</v>
      </c>
      <c r="B1087" t="str">
        <f t="shared" si="16"/>
        <v>11-57</v>
      </c>
      <c r="C1087">
        <v>-57.091435289861998</v>
      </c>
      <c r="D1087">
        <v>10.931084380934999</v>
      </c>
      <c r="E1087">
        <f>ASIN(SQRT((SIN(RADIANS(PARAMETERS!$D$8-D1087)/2)*SIN(RADIANS(PARAMETERS!$D$8-D1087)/2))+(COS(RADIANS(D1087))*COS(RADIANS(PARAMETERS!$D$8))*SIN(RADIANS(PARAMETERS!$D$9-C1087)/2)*SIN(RADIANS(PARAMETERS!$D$9-C1087)/2))))*2*3958.756</f>
        <v>391.55415941308138</v>
      </c>
      <c r="F1087">
        <v>94.78059387207</v>
      </c>
      <c r="G1087">
        <v>119.87656402588</v>
      </c>
      <c r="H1087">
        <v>158.68731689453</v>
      </c>
      <c r="I1087">
        <v>189.26109313965</v>
      </c>
      <c r="J1087">
        <v>221.61282348633</v>
      </c>
      <c r="K1087" s="6">
        <f>IFERROR(EXP(TREND(LN($F$1:$J$1),LN(F1087:J1087),LN(Calculations!$B$3))),0)</f>
        <v>4.3607554655079621E-3</v>
      </c>
    </row>
    <row r="1088" spans="1:11" x14ac:dyDescent="0.35">
      <c r="A1088">
        <v>1085</v>
      </c>
      <c r="B1088" t="str">
        <f t="shared" si="16"/>
        <v>11-57.5</v>
      </c>
      <c r="C1088">
        <v>-57.362756624763001</v>
      </c>
      <c r="D1088">
        <v>10.931084380934999</v>
      </c>
      <c r="E1088">
        <f>ASIN(SQRT((SIN(RADIANS(PARAMETERS!$D$8-D1088)/2)*SIN(RADIANS(PARAMETERS!$D$8-D1088)/2))+(COS(RADIANS(D1088))*COS(RADIANS(PARAMETERS!$D$8))*SIN(RADIANS(PARAMETERS!$D$9-C1088)/2)*SIN(RADIANS(PARAMETERS!$D$9-C1088)/2))))*2*3958.756</f>
        <v>380.70773121233469</v>
      </c>
      <c r="F1088">
        <v>95.305084228515994</v>
      </c>
      <c r="G1088">
        <v>120.29198455811</v>
      </c>
      <c r="H1088">
        <v>158.80058288574</v>
      </c>
      <c r="I1088">
        <v>189.28010559082</v>
      </c>
      <c r="J1088">
        <v>221.61389160156</v>
      </c>
      <c r="K1088" s="6">
        <f>IFERROR(EXP(TREND(LN($F$1:$J$1),LN(F1088:J1088),LN(Calculations!$B$3))),0)</f>
        <v>4.3908700719451086E-3</v>
      </c>
    </row>
    <row r="1089" spans="1:11" x14ac:dyDescent="0.35">
      <c r="A1089">
        <v>1086</v>
      </c>
      <c r="B1089" t="str">
        <f t="shared" si="16"/>
        <v>11-57.5</v>
      </c>
      <c r="C1089">
        <v>-57.634077959663998</v>
      </c>
      <c r="D1089">
        <v>10.931084380934999</v>
      </c>
      <c r="E1089">
        <f>ASIN(SQRT((SIN(RADIANS(PARAMETERS!$D$8-D1089)/2)*SIN(RADIANS(PARAMETERS!$D$8-D1089)/2))+(COS(RADIANS(D1089))*COS(RADIANS(PARAMETERS!$D$8))*SIN(RADIANS(PARAMETERS!$D$9-C1089)/2)*SIN(RADIANS(PARAMETERS!$D$9-C1089)/2))))*2*3958.756</f>
        <v>370.4429423945125</v>
      </c>
      <c r="F1089">
        <v>95.821968078612997</v>
      </c>
      <c r="G1089">
        <v>120.71998596191</v>
      </c>
      <c r="H1089">
        <v>158.9422454834</v>
      </c>
      <c r="I1089">
        <v>189.31858825684</v>
      </c>
      <c r="J1089">
        <v>221.61949157715</v>
      </c>
      <c r="K1089" s="6">
        <f>IFERROR(EXP(TREND(LN($F$1:$J$1),LN(F1089:J1089),LN(Calculations!$B$3))),0)</f>
        <v>4.4225074665084204E-3</v>
      </c>
    </row>
    <row r="1090" spans="1:11" x14ac:dyDescent="0.35">
      <c r="A1090">
        <v>1087</v>
      </c>
      <c r="B1090" t="str">
        <f t="shared" si="16"/>
        <v>11-58</v>
      </c>
      <c r="C1090">
        <v>-57.905399294565001</v>
      </c>
      <c r="D1090">
        <v>10.931084380934999</v>
      </c>
      <c r="E1090">
        <f>ASIN(SQRT((SIN(RADIANS(PARAMETERS!$D$8-D1090)/2)*SIN(RADIANS(PARAMETERS!$D$8-D1090)/2))+(COS(RADIANS(D1090))*COS(RADIANS(PARAMETERS!$D$8))*SIN(RADIANS(PARAMETERS!$D$9-C1090)/2)*SIN(RADIANS(PARAMETERS!$D$9-C1090)/2))))*2*3958.756</f>
        <v>360.80945064954125</v>
      </c>
      <c r="F1090">
        <v>96.283164978027003</v>
      </c>
      <c r="G1090">
        <v>121.11089324951</v>
      </c>
      <c r="H1090">
        <v>159.07464599609</v>
      </c>
      <c r="I1090">
        <v>189.34330749512</v>
      </c>
      <c r="J1090">
        <v>221.59275817871</v>
      </c>
      <c r="K1090" s="6">
        <f>IFERROR(EXP(TREND(LN($F$1:$J$1),LN(F1090:J1090),LN(Calculations!$B$3))),0)</f>
        <v>4.4509409269277208E-3</v>
      </c>
    </row>
    <row r="1091" spans="1:11" x14ac:dyDescent="0.35">
      <c r="A1091">
        <v>1088</v>
      </c>
      <c r="B1091" t="str">
        <f t="shared" si="16"/>
        <v>11-58</v>
      </c>
      <c r="C1091">
        <v>-58.176720629465002</v>
      </c>
      <c r="D1091">
        <v>10.931084380934999</v>
      </c>
      <c r="E1091">
        <f>ASIN(SQRT((SIN(RADIANS(PARAMETERS!$D$8-D1091)/2)*SIN(RADIANS(PARAMETERS!$D$8-D1091)/2))+(COS(RADIANS(D1091))*COS(RADIANS(PARAMETERS!$D$8))*SIN(RADIANS(PARAMETERS!$D$9-C1091)/2)*SIN(RADIANS(PARAMETERS!$D$9-C1091)/2))))*2*3958.756</f>
        <v>351.85912404918787</v>
      </c>
      <c r="F1091">
        <v>96.734535217285</v>
      </c>
      <c r="G1091">
        <v>121.52551269531</v>
      </c>
      <c r="H1091">
        <v>159.27397155762</v>
      </c>
      <c r="I1091">
        <v>189.45172119141</v>
      </c>
      <c r="J1091">
        <v>221.66557312012</v>
      </c>
      <c r="K1091" s="6">
        <f>IFERROR(EXP(TREND(LN($F$1:$J$1),LN(F1091:J1091),LN(Calculations!$B$3))),0)</f>
        <v>4.4842584273983429E-3</v>
      </c>
    </row>
    <row r="1092" spans="1:11" x14ac:dyDescent="0.35">
      <c r="A1092">
        <v>1089</v>
      </c>
      <c r="B1092" t="str">
        <f t="shared" si="16"/>
        <v>11-58.5</v>
      </c>
      <c r="C1092">
        <v>-58.448041964365999</v>
      </c>
      <c r="D1092">
        <v>10.931084380934999</v>
      </c>
      <c r="E1092">
        <f>ASIN(SQRT((SIN(RADIANS(PARAMETERS!$D$8-D1092)/2)*SIN(RADIANS(PARAMETERS!$D$8-D1092)/2))+(COS(RADIANS(D1092))*COS(RADIANS(PARAMETERS!$D$8))*SIN(RADIANS(PARAMETERS!$D$9-C1092)/2)*SIN(RADIANS(PARAMETERS!$D$9-C1092)/2))))*2*3958.756</f>
        <v>343.64535721002352</v>
      </c>
      <c r="F1092">
        <v>97.155403137207003</v>
      </c>
      <c r="G1092">
        <v>121.94499969482</v>
      </c>
      <c r="H1092">
        <v>159.52983093262</v>
      </c>
      <c r="I1092">
        <v>189.63597106934</v>
      </c>
      <c r="J1092">
        <v>221.83059692383</v>
      </c>
      <c r="K1092" s="6">
        <f>IFERROR(EXP(TREND(LN($F$1:$J$1),LN(F1092:J1092),LN(Calculations!$B$3))),0)</f>
        <v>4.5208762437070034E-3</v>
      </c>
    </row>
    <row r="1093" spans="1:11" x14ac:dyDescent="0.35">
      <c r="A1093">
        <v>1090</v>
      </c>
      <c r="B1093" t="str">
        <f t="shared" ref="B1093:B1156" si="17">MROUND(D1093,1)&amp;MROUND(C1093,-0.5)</f>
        <v>11-58.5</v>
      </c>
      <c r="C1093">
        <v>-58.719363299267002</v>
      </c>
      <c r="D1093">
        <v>10.931084380934999</v>
      </c>
      <c r="E1093">
        <f>ASIN(SQRT((SIN(RADIANS(PARAMETERS!$D$8-D1093)/2)*SIN(RADIANS(PARAMETERS!$D$8-D1093)/2))+(COS(RADIANS(D1093))*COS(RADIANS(PARAMETERS!$D$8))*SIN(RADIANS(PARAMETERS!$D$9-C1093)/2)*SIN(RADIANS(PARAMETERS!$D$9-C1093)/2))))*2*3958.756</f>
        <v>336.22214595349516</v>
      </c>
      <c r="F1093">
        <v>97.50471496582</v>
      </c>
      <c r="G1093">
        <v>122.32209777832</v>
      </c>
      <c r="H1093">
        <v>159.80125427246</v>
      </c>
      <c r="I1093">
        <v>189.85720825195</v>
      </c>
      <c r="J1093">
        <v>222.04916381836</v>
      </c>
      <c r="K1093" s="6">
        <f>IFERROR(EXP(TREND(LN($F$1:$J$1),LN(F1093:J1093),LN(Calculations!$B$3))),0)</f>
        <v>4.5559886984890821E-3</v>
      </c>
    </row>
    <row r="1094" spans="1:11" x14ac:dyDescent="0.35">
      <c r="A1094">
        <v>1091</v>
      </c>
      <c r="B1094" t="str">
        <f t="shared" si="17"/>
        <v>11-59</v>
      </c>
      <c r="C1094">
        <v>-58.990684634167998</v>
      </c>
      <c r="D1094">
        <v>10.931084380934999</v>
      </c>
      <c r="E1094">
        <f>ASIN(SQRT((SIN(RADIANS(PARAMETERS!$D$8-D1094)/2)*SIN(RADIANS(PARAMETERS!$D$8-D1094)/2))+(COS(RADIANS(D1094))*COS(RADIANS(PARAMETERS!$D$8))*SIN(RADIANS(PARAMETERS!$D$9-C1094)/2)*SIN(RADIANS(PARAMETERS!$D$9-C1094)/2))))*2*3958.756</f>
        <v>329.64291100302228</v>
      </c>
      <c r="F1094">
        <v>97.81583404541</v>
      </c>
      <c r="G1094">
        <v>122.68911743164</v>
      </c>
      <c r="H1094">
        <v>160.11517333984</v>
      </c>
      <c r="I1094">
        <v>190.14881896973</v>
      </c>
      <c r="J1094">
        <v>222.36148071289</v>
      </c>
      <c r="K1094" s="6">
        <f>IFERROR(EXP(TREND(LN($F$1:$J$1),LN(F1094:J1094),LN(Calculations!$B$3))),0)</f>
        <v>4.5932445702064409E-3</v>
      </c>
    </row>
    <row r="1095" spans="1:11" x14ac:dyDescent="0.35">
      <c r="A1095">
        <v>1092</v>
      </c>
      <c r="B1095" t="str">
        <f t="shared" si="17"/>
        <v>11-59.5</v>
      </c>
      <c r="C1095">
        <v>-59.262005969069001</v>
      </c>
      <c r="D1095">
        <v>10.931084380934999</v>
      </c>
      <c r="E1095">
        <f>ASIN(SQRT((SIN(RADIANS(PARAMETERS!$D$8-D1095)/2)*SIN(RADIANS(PARAMETERS!$D$8-D1095)/2))+(COS(RADIANS(D1095))*COS(RADIANS(PARAMETERS!$D$8))*SIN(RADIANS(PARAMETERS!$D$9-C1095)/2)*SIN(RADIANS(PARAMETERS!$D$9-C1095)/2))))*2*3958.756</f>
        <v>323.95908490448682</v>
      </c>
      <c r="F1095">
        <v>98.057304382324006</v>
      </c>
      <c r="G1095">
        <v>123.00444793701</v>
      </c>
      <c r="H1095">
        <v>160.41827392578</v>
      </c>
      <c r="I1095">
        <v>190.4478302002</v>
      </c>
      <c r="J1095">
        <v>222.69909667969</v>
      </c>
      <c r="K1095" s="6">
        <f>IFERROR(EXP(TREND(LN($F$1:$J$1),LN(F1095:J1095),LN(Calculations!$B$3))),0)</f>
        <v>4.6271023976766305E-3</v>
      </c>
    </row>
    <row r="1096" spans="1:11" x14ac:dyDescent="0.35">
      <c r="A1096">
        <v>1093</v>
      </c>
      <c r="B1096" t="str">
        <f t="shared" si="17"/>
        <v>11-59.5</v>
      </c>
      <c r="C1096">
        <v>-59.533327303969998</v>
      </c>
      <c r="D1096">
        <v>10.931084380934999</v>
      </c>
      <c r="E1096">
        <f>ASIN(SQRT((SIN(RADIANS(PARAMETERS!$D$8-D1096)/2)*SIN(RADIANS(PARAMETERS!$D$8-D1096)/2))+(COS(RADIANS(D1096))*COS(RADIANS(PARAMETERS!$D$8))*SIN(RADIANS(PARAMETERS!$D$9-C1096)/2)*SIN(RADIANS(PARAMETERS!$D$9-C1096)/2))))*2*3958.756</f>
        <v>319.21850749602828</v>
      </c>
      <c r="F1096">
        <v>98.176704406737997</v>
      </c>
      <c r="G1096">
        <v>123.19418334961</v>
      </c>
      <c r="H1096">
        <v>160.61044311523</v>
      </c>
      <c r="I1096">
        <v>190.63232421875</v>
      </c>
      <c r="J1096">
        <v>222.93127441406</v>
      </c>
      <c r="K1096" s="6">
        <f>IFERROR(EXP(TREND(LN($F$1:$J$1),LN(F1096:J1096),LN(Calculations!$B$3))),0)</f>
        <v>4.6473263185242844E-3</v>
      </c>
    </row>
    <row r="1097" spans="1:11" x14ac:dyDescent="0.35">
      <c r="A1097">
        <v>1094</v>
      </c>
      <c r="B1097" t="str">
        <f t="shared" si="17"/>
        <v>11-60</v>
      </c>
      <c r="C1097">
        <v>-59.804648638871001</v>
      </c>
      <c r="D1097">
        <v>10.931084380934999</v>
      </c>
      <c r="E1097">
        <f>ASIN(SQRT((SIN(RADIANS(PARAMETERS!$D$8-D1097)/2)*SIN(RADIANS(PARAMETERS!$D$8-D1097)/2))+(COS(RADIANS(D1097))*COS(RADIANS(PARAMETERS!$D$8))*SIN(RADIANS(PARAMETERS!$D$9-C1097)/2)*SIN(RADIANS(PARAMETERS!$D$9-C1097)/2))))*2*3958.756</f>
        <v>315.46371082631259</v>
      </c>
      <c r="F1097">
        <v>98.221176147460994</v>
      </c>
      <c r="G1097">
        <v>123.30851745605</v>
      </c>
      <c r="H1097">
        <v>160.73756408691</v>
      </c>
      <c r="I1097">
        <v>190.75340270996</v>
      </c>
      <c r="J1097">
        <v>223.1188659668</v>
      </c>
      <c r="K1097" s="6">
        <f>IFERROR(EXP(TREND(LN($F$1:$J$1),LN(F1097:J1097),LN(Calculations!$B$3))),0)</f>
        <v>4.6595922553292852E-3</v>
      </c>
    </row>
    <row r="1098" spans="1:11" x14ac:dyDescent="0.35">
      <c r="A1098">
        <v>1095</v>
      </c>
      <c r="B1098" t="str">
        <f t="shared" si="17"/>
        <v>11-60</v>
      </c>
      <c r="C1098">
        <v>-60.075969973771997</v>
      </c>
      <c r="D1098">
        <v>10.931084380934999</v>
      </c>
      <c r="E1098">
        <f>ASIN(SQRT((SIN(RADIANS(PARAMETERS!$D$8-D1098)/2)*SIN(RADIANS(PARAMETERS!$D$8-D1098)/2))+(COS(RADIANS(D1098))*COS(RADIANS(PARAMETERS!$D$8))*SIN(RADIANS(PARAMETERS!$D$9-C1098)/2)*SIN(RADIANS(PARAMETERS!$D$9-C1098)/2))))*2*3958.756</f>
        <v>312.73020871065262</v>
      </c>
      <c r="F1098">
        <v>98.162757873535</v>
      </c>
      <c r="G1098">
        <v>123.31037902832</v>
      </c>
      <c r="H1098">
        <v>160.75448608398</v>
      </c>
      <c r="I1098">
        <v>190.76895141602</v>
      </c>
      <c r="J1098">
        <v>223.1957244873</v>
      </c>
      <c r="K1098" s="6">
        <f>IFERROR(EXP(TREND(LN($F$1:$J$1),LN(F1098:J1098),LN(Calculations!$B$3))),0)</f>
        <v>4.6591426744938165E-3</v>
      </c>
    </row>
    <row r="1099" spans="1:11" x14ac:dyDescent="0.35">
      <c r="A1099">
        <v>1096</v>
      </c>
      <c r="B1099" t="str">
        <f t="shared" si="17"/>
        <v>11-60.5</v>
      </c>
      <c r="C1099">
        <v>-60.347291308673</v>
      </c>
      <c r="D1099">
        <v>10.931084380934999</v>
      </c>
      <c r="E1099">
        <f>ASIN(SQRT((SIN(RADIANS(PARAMETERS!$D$8-D1099)/2)*SIN(RADIANS(PARAMETERS!$D$8-D1099)/2))+(COS(RADIANS(D1099))*COS(RADIANS(PARAMETERS!$D$8))*SIN(RADIANS(PARAMETERS!$D$9-C1099)/2)*SIN(RADIANS(PARAMETERS!$D$9-C1099)/2))))*2*3958.756</f>
        <v>311.0449313392578</v>
      </c>
      <c r="F1099">
        <v>97.967620849609006</v>
      </c>
      <c r="G1099">
        <v>123.15213012695</v>
      </c>
      <c r="H1099">
        <v>160.59646606445</v>
      </c>
      <c r="I1099">
        <v>190.61520385742</v>
      </c>
      <c r="J1099">
        <v>223.07733154297</v>
      </c>
      <c r="K1099" s="6">
        <f>IFERROR(EXP(TREND(LN($F$1:$J$1),LN(F1099:J1099),LN(Calculations!$B$3))),0)</f>
        <v>4.6397975526479927E-3</v>
      </c>
    </row>
    <row r="1100" spans="1:11" x14ac:dyDescent="0.35">
      <c r="A1100">
        <v>1097</v>
      </c>
      <c r="B1100" t="str">
        <f t="shared" si="17"/>
        <v>11-60.5</v>
      </c>
      <c r="C1100">
        <v>-60.618612643573996</v>
      </c>
      <c r="D1100">
        <v>10.931084380934999</v>
      </c>
      <c r="E1100">
        <f>ASIN(SQRT((SIN(RADIANS(PARAMETERS!$D$8-D1100)/2)*SIN(RADIANS(PARAMETERS!$D$8-D1100)/2))+(COS(RADIANS(D1100))*COS(RADIANS(PARAMETERS!$D$8))*SIN(RADIANS(PARAMETERS!$D$9-C1100)/2)*SIN(RADIANS(PARAMETERS!$D$9-C1100)/2))))*2*3958.756</f>
        <v>310.4249533986083</v>
      </c>
      <c r="F1100">
        <v>97.678779602050994</v>
      </c>
      <c r="G1100">
        <v>122.88137054443</v>
      </c>
      <c r="H1100">
        <v>160.30268859863</v>
      </c>
      <c r="I1100">
        <v>190.34765625</v>
      </c>
      <c r="J1100">
        <v>222.84310913086</v>
      </c>
      <c r="K1100" s="6">
        <f>IFERROR(EXP(TREND(LN($F$1:$J$1),LN(F1100:J1100),LN(Calculations!$B$3))),0)</f>
        <v>4.60762336012621E-3</v>
      </c>
    </row>
    <row r="1101" spans="1:11" x14ac:dyDescent="0.35">
      <c r="A1101">
        <v>1098</v>
      </c>
      <c r="B1101" t="str">
        <f t="shared" si="17"/>
        <v>11-61</v>
      </c>
      <c r="C1101">
        <v>-60.889933978475</v>
      </c>
      <c r="D1101">
        <v>10.931084380934999</v>
      </c>
      <c r="E1101">
        <f>ASIN(SQRT((SIN(RADIANS(PARAMETERS!$D$8-D1101)/2)*SIN(RADIANS(PARAMETERS!$D$8-D1101)/2))+(COS(RADIANS(D1101))*COS(RADIANS(PARAMETERS!$D$8))*SIN(RADIANS(PARAMETERS!$D$9-C1101)/2)*SIN(RADIANS(PARAMETERS!$D$9-C1101)/2))))*2*3958.756</f>
        <v>310.87664922412415</v>
      </c>
      <c r="F1101">
        <v>97.345977783202997</v>
      </c>
      <c r="G1101">
        <v>122.57294464111</v>
      </c>
      <c r="H1101">
        <v>160.00270080566</v>
      </c>
      <c r="I1101">
        <v>190.11126708984</v>
      </c>
      <c r="J1101">
        <v>222.64846801758</v>
      </c>
      <c r="K1101" s="6">
        <f>IFERROR(EXP(TREND(LN($F$1:$J$1),LN(F1101:J1101),LN(Calculations!$B$3))),0)</f>
        <v>4.5740675267687044E-3</v>
      </c>
    </row>
    <row r="1102" spans="1:11" x14ac:dyDescent="0.35">
      <c r="A1102">
        <v>1099</v>
      </c>
      <c r="B1102" t="str">
        <f t="shared" si="17"/>
        <v>11-61</v>
      </c>
      <c r="C1102">
        <v>-61.161255313376003</v>
      </c>
      <c r="D1102">
        <v>10.931084380934999</v>
      </c>
      <c r="E1102">
        <f>ASIN(SQRT((SIN(RADIANS(PARAMETERS!$D$8-D1102)/2)*SIN(RADIANS(PARAMETERS!$D$8-D1102)/2))+(COS(RADIANS(D1102))*COS(RADIANS(PARAMETERS!$D$8))*SIN(RADIANS(PARAMETERS!$D$9-C1102)/2)*SIN(RADIANS(PARAMETERS!$D$9-C1102)/2))))*2*3958.756</f>
        <v>312.39536969126925</v>
      </c>
      <c r="F1102">
        <v>97.046974182129006</v>
      </c>
      <c r="G1102">
        <v>122.34170532227</v>
      </c>
      <c r="H1102">
        <v>159.88655090332</v>
      </c>
      <c r="I1102">
        <v>190.11009216309</v>
      </c>
      <c r="J1102">
        <v>222.7078704834</v>
      </c>
      <c r="K1102" s="6">
        <f>IFERROR(EXP(TREND(LN($F$1:$J$1),LN(F1102:J1102),LN(Calculations!$B$3))),0)</f>
        <v>4.5554150549348424E-3</v>
      </c>
    </row>
    <row r="1103" spans="1:11" x14ac:dyDescent="0.35">
      <c r="A1103">
        <v>1100</v>
      </c>
      <c r="B1103" t="str">
        <f t="shared" si="17"/>
        <v>11-61.5</v>
      </c>
      <c r="C1103">
        <v>-61.432576648276999</v>
      </c>
      <c r="D1103">
        <v>10.931084380934999</v>
      </c>
      <c r="E1103">
        <f>ASIN(SQRT((SIN(RADIANS(PARAMETERS!$D$8-D1103)/2)*SIN(RADIANS(PARAMETERS!$D$8-D1103)/2))+(COS(RADIANS(D1103))*COS(RADIANS(PARAMETERS!$D$8))*SIN(RADIANS(PARAMETERS!$D$9-C1103)/2)*SIN(RADIANS(PARAMETERS!$D$9-C1103)/2))))*2*3958.756</f>
        <v>314.96567829016391</v>
      </c>
      <c r="F1103">
        <v>96.821113586425994</v>
      </c>
      <c r="G1103">
        <v>122.23793029785</v>
      </c>
      <c r="H1103">
        <v>160.00230407715</v>
      </c>
      <c r="I1103">
        <v>190.36940002441</v>
      </c>
      <c r="J1103">
        <v>223.06527709961</v>
      </c>
      <c r="K1103" s="6">
        <f>IFERROR(EXP(TREND(LN($F$1:$J$1),LN(F1103:J1103),LN(Calculations!$B$3))),0)</f>
        <v>4.5561653725331146E-3</v>
      </c>
    </row>
    <row r="1104" spans="1:11" x14ac:dyDescent="0.35">
      <c r="A1104">
        <v>1101</v>
      </c>
      <c r="B1104" t="str">
        <f t="shared" si="17"/>
        <v>11-61.5</v>
      </c>
      <c r="C1104">
        <v>-61.703897983178003</v>
      </c>
      <c r="D1104">
        <v>10.931084380934999</v>
      </c>
      <c r="E1104">
        <f>ASIN(SQRT((SIN(RADIANS(PARAMETERS!$D$8-D1104)/2)*SIN(RADIANS(PARAMETERS!$D$8-D1104)/2))+(COS(RADIANS(D1104))*COS(RADIANS(PARAMETERS!$D$8))*SIN(RADIANS(PARAMETERS!$D$9-C1104)/2)*SIN(RADIANS(PARAMETERS!$D$9-C1104)/2))))*2*3958.756</f>
        <v>318.56211895922752</v>
      </c>
      <c r="F1104">
        <v>96.578681945800994</v>
      </c>
      <c r="G1104">
        <v>122.12593841553</v>
      </c>
      <c r="H1104">
        <v>160.13157653809</v>
      </c>
      <c r="I1104">
        <v>190.64631652832</v>
      </c>
      <c r="J1104">
        <v>223.46284484863</v>
      </c>
      <c r="K1104" s="6">
        <f>IFERROR(EXP(TREND(LN($F$1:$J$1),LN(F1104:J1104),LN(Calculations!$B$3))),0)</f>
        <v>4.557175426843427E-3</v>
      </c>
    </row>
    <row r="1105" spans="1:11" x14ac:dyDescent="0.35">
      <c r="A1105">
        <v>1102</v>
      </c>
      <c r="B1105" t="str">
        <f t="shared" si="17"/>
        <v>11-62</v>
      </c>
      <c r="C1105">
        <v>-61.975219318078999</v>
      </c>
      <c r="D1105">
        <v>10.931084380934999</v>
      </c>
      <c r="E1105">
        <f>ASIN(SQRT((SIN(RADIANS(PARAMETERS!$D$8-D1105)/2)*SIN(RADIANS(PARAMETERS!$D$8-D1105)/2))+(COS(RADIANS(D1105))*COS(RADIANS(PARAMETERS!$D$8))*SIN(RADIANS(PARAMETERS!$D$9-C1105)/2)*SIN(RADIANS(PARAMETERS!$D$9-C1105)/2))))*2*3958.756</f>
        <v>323.15042897216927</v>
      </c>
      <c r="F1105">
        <v>96.229972839355</v>
      </c>
      <c r="G1105">
        <v>121.87744140625</v>
      </c>
      <c r="H1105">
        <v>160.06030273438</v>
      </c>
      <c r="I1105">
        <v>190.69462585449</v>
      </c>
      <c r="J1105">
        <v>223.64794921875</v>
      </c>
      <c r="K1105" s="6">
        <f>IFERROR(EXP(TREND(LN($F$1:$J$1),LN(F1105:J1105),LN(Calculations!$B$3))),0)</f>
        <v>4.5400379418643489E-3</v>
      </c>
    </row>
    <row r="1106" spans="1:11" x14ac:dyDescent="0.35">
      <c r="A1106">
        <v>1103</v>
      </c>
      <c r="B1106" t="str">
        <f t="shared" si="17"/>
        <v>11-62</v>
      </c>
      <c r="C1106">
        <v>-62.246540652980002</v>
      </c>
      <c r="D1106">
        <v>10.931084380934999</v>
      </c>
      <c r="E1106">
        <f>ASIN(SQRT((SIN(RADIANS(PARAMETERS!$D$8-D1106)/2)*SIN(RADIANS(PARAMETERS!$D$8-D1106)/2))+(COS(RADIANS(D1106))*COS(RADIANS(PARAMETERS!$D$8))*SIN(RADIANS(PARAMETERS!$D$9-C1106)/2)*SIN(RADIANS(PARAMETERS!$D$9-C1106)/2))))*2*3958.756</f>
        <v>328.68906794159403</v>
      </c>
      <c r="F1106">
        <v>95.807106018065994</v>
      </c>
      <c r="G1106">
        <v>121.53736877441</v>
      </c>
      <c r="H1106">
        <v>159.83535766602</v>
      </c>
      <c r="I1106">
        <v>190.55665588379</v>
      </c>
      <c r="J1106">
        <v>223.6682434082</v>
      </c>
      <c r="K1106" s="6">
        <f>IFERROR(EXP(TREND(LN($F$1:$J$1),LN(F1106:J1106),LN(Calculations!$B$3))),0)</f>
        <v>4.5097581098018829E-3</v>
      </c>
    </row>
    <row r="1107" spans="1:11" x14ac:dyDescent="0.35">
      <c r="A1107">
        <v>1104</v>
      </c>
      <c r="B1107" t="str">
        <f t="shared" si="17"/>
        <v>11-62.5</v>
      </c>
      <c r="C1107">
        <v>-62.517861987880998</v>
      </c>
      <c r="D1107">
        <v>10.931084380934999</v>
      </c>
      <c r="E1107">
        <f>ASIN(SQRT((SIN(RADIANS(PARAMETERS!$D$8-D1107)/2)*SIN(RADIANS(PARAMETERS!$D$8-D1107)/2))+(COS(RADIANS(D1107))*COS(RADIANS(PARAMETERS!$D$8))*SIN(RADIANS(PARAMETERS!$D$9-C1107)/2)*SIN(RADIANS(PARAMETERS!$D$9-C1107)/2))))*2*3958.756</f>
        <v>335.13091521216472</v>
      </c>
      <c r="F1107">
        <v>95.322540283202997</v>
      </c>
      <c r="G1107">
        <v>121.12901306152</v>
      </c>
      <c r="H1107">
        <v>159.5055847168</v>
      </c>
      <c r="I1107">
        <v>190.28048706055</v>
      </c>
      <c r="J1107">
        <v>223.54600524902</v>
      </c>
      <c r="K1107" s="6">
        <f>IFERROR(EXP(TREND(LN($F$1:$J$1),LN(F1107:J1107),LN(Calculations!$B$3))),0)</f>
        <v>4.4697869372318337E-3</v>
      </c>
    </row>
    <row r="1108" spans="1:11" x14ac:dyDescent="0.35">
      <c r="A1108">
        <v>1105</v>
      </c>
      <c r="B1108" t="str">
        <f t="shared" si="17"/>
        <v>11-63</v>
      </c>
      <c r="C1108">
        <v>-62.789183322782002</v>
      </c>
      <c r="D1108">
        <v>10.931084380934999</v>
      </c>
      <c r="E1108">
        <f>ASIN(SQRT((SIN(RADIANS(PARAMETERS!$D$8-D1108)/2)*SIN(RADIANS(PARAMETERS!$D$8-D1108)/2))+(COS(RADIANS(D1108))*COS(RADIANS(PARAMETERS!$D$8))*SIN(RADIANS(PARAMETERS!$D$9-C1108)/2)*SIN(RADIANS(PARAMETERS!$D$9-C1108)/2))))*2*3958.756</f>
        <v>342.42499263649307</v>
      </c>
      <c r="F1108">
        <v>94.815383911132997</v>
      </c>
      <c r="G1108">
        <v>120.70539093018</v>
      </c>
      <c r="H1108">
        <v>159.15721130371</v>
      </c>
      <c r="I1108">
        <v>189.97644042969</v>
      </c>
      <c r="J1108">
        <v>223.3675994873</v>
      </c>
      <c r="K1108" s="6">
        <f>IFERROR(EXP(TREND(LN($F$1:$J$1),LN(F1108:J1108),LN(Calculations!$B$3))),0)</f>
        <v>4.4277239893051887E-3</v>
      </c>
    </row>
    <row r="1109" spans="1:11" x14ac:dyDescent="0.35">
      <c r="A1109">
        <v>1106</v>
      </c>
      <c r="B1109" t="str">
        <f t="shared" si="17"/>
        <v>11-63</v>
      </c>
      <c r="C1109">
        <v>-63.060504657682998</v>
      </c>
      <c r="D1109">
        <v>10.931084380934999</v>
      </c>
      <c r="E1109">
        <f>ASIN(SQRT((SIN(RADIANS(PARAMETERS!$D$8-D1109)/2)*SIN(RADIANS(PARAMETERS!$D$8-D1109)/2))+(COS(RADIANS(D1109))*COS(RADIANS(PARAMETERS!$D$8))*SIN(RADIANS(PARAMETERS!$D$9-C1109)/2)*SIN(RADIANS(PARAMETERS!$D$9-C1109)/2))))*2*3958.756</f>
        <v>350.51809276442879</v>
      </c>
      <c r="F1109">
        <v>94.336212158202997</v>
      </c>
      <c r="G1109">
        <v>120.33665466309</v>
      </c>
      <c r="H1109">
        <v>158.88801574707</v>
      </c>
      <c r="I1109">
        <v>189.76913452148</v>
      </c>
      <c r="J1109">
        <v>223.26977539063</v>
      </c>
      <c r="K1109" s="6">
        <f>IFERROR(EXP(TREND(LN($F$1:$J$1),LN(F1109:J1109),LN(Calculations!$B$3))),0)</f>
        <v>4.3927819303892675E-3</v>
      </c>
    </row>
    <row r="1110" spans="1:11" x14ac:dyDescent="0.35">
      <c r="A1110">
        <v>1107</v>
      </c>
      <c r="B1110" t="str">
        <f t="shared" si="17"/>
        <v>11-63.5</v>
      </c>
      <c r="C1110">
        <v>-63.331825992584001</v>
      </c>
      <c r="D1110">
        <v>10.931084380934999</v>
      </c>
      <c r="E1110">
        <f>ASIN(SQRT((SIN(RADIANS(PARAMETERS!$D$8-D1110)/2)*SIN(RADIANS(PARAMETERS!$D$8-D1110)/2))+(COS(RADIANS(D1110))*COS(RADIANS(PARAMETERS!$D$8))*SIN(RADIANS(PARAMETERS!$D$9-C1110)/2)*SIN(RADIANS(PARAMETERS!$D$9-C1110)/2))))*2*3958.756</f>
        <v>359.35622589213438</v>
      </c>
      <c r="F1110">
        <v>93.867881774902003</v>
      </c>
      <c r="G1110">
        <v>119.99649047852</v>
      </c>
      <c r="H1110">
        <v>158.66006469727</v>
      </c>
      <c r="I1110">
        <v>189.60731506348</v>
      </c>
      <c r="J1110">
        <v>223.1954498291</v>
      </c>
      <c r="K1110" s="6">
        <f>IFERROR(EXP(TREND(LN($F$1:$J$1),LN(F1110:J1110),LN(Calculations!$B$3))),0)</f>
        <v>4.3612404398794971E-3</v>
      </c>
    </row>
    <row r="1111" spans="1:11" x14ac:dyDescent="0.35">
      <c r="A1111">
        <v>1108</v>
      </c>
      <c r="B1111" t="str">
        <f t="shared" si="17"/>
        <v>11-63.5</v>
      </c>
      <c r="C1111">
        <v>-63.603147327484997</v>
      </c>
      <c r="D1111">
        <v>10.931084380934999</v>
      </c>
      <c r="E1111">
        <f>ASIN(SQRT((SIN(RADIANS(PARAMETERS!$D$8-D1111)/2)*SIN(RADIANS(PARAMETERS!$D$8-D1111)/2))+(COS(RADIANS(D1111))*COS(RADIANS(PARAMETERS!$D$8))*SIN(RADIANS(PARAMETERS!$D$9-C1111)/2)*SIN(RADIANS(PARAMETERS!$D$9-C1111)/2))))*2*3958.756</f>
        <v>368.88583523263196</v>
      </c>
      <c r="F1111">
        <v>93.420341491699006</v>
      </c>
      <c r="G1111">
        <v>119.69742584229</v>
      </c>
      <c r="H1111">
        <v>158.48631286621</v>
      </c>
      <c r="I1111">
        <v>189.49331665039</v>
      </c>
      <c r="J1111">
        <v>223.16326904297</v>
      </c>
      <c r="K1111" s="6">
        <f>IFERROR(EXP(TREND(LN($F$1:$J$1),LN(F1111:J1111),LN(Calculations!$B$3))),0)</f>
        <v>4.3341534294594926E-3</v>
      </c>
    </row>
    <row r="1112" spans="1:11" x14ac:dyDescent="0.35">
      <c r="A1112">
        <v>1109</v>
      </c>
      <c r="B1112" t="str">
        <f t="shared" si="17"/>
        <v>11-64</v>
      </c>
      <c r="C1112">
        <v>-63.874468662386001</v>
      </c>
      <c r="D1112">
        <v>10.931084380934999</v>
      </c>
      <c r="E1112">
        <f>ASIN(SQRT((SIN(RADIANS(PARAMETERS!$D$8-D1112)/2)*SIN(RADIANS(PARAMETERS!$D$8-D1112)/2))+(COS(RADIANS(D1112))*COS(RADIANS(PARAMETERS!$D$8))*SIN(RADIANS(PARAMETERS!$D$9-C1112)/2)*SIN(RADIANS(PARAMETERS!$D$9-C1112)/2))))*2*3958.756</f>
        <v>379.05476157686746</v>
      </c>
      <c r="F1112">
        <v>93.029014587402003</v>
      </c>
      <c r="G1112">
        <v>119.48808288574</v>
      </c>
      <c r="H1112">
        <v>158.4331817627</v>
      </c>
      <c r="I1112">
        <v>189.498046875</v>
      </c>
      <c r="J1112">
        <v>223.2718963623</v>
      </c>
      <c r="K1112" s="6">
        <f>IFERROR(EXP(TREND(LN($F$1:$J$1),LN(F1112:J1112),LN(Calculations!$B$3))),0)</f>
        <v>4.3173456485390603E-3</v>
      </c>
    </row>
    <row r="1113" spans="1:11" x14ac:dyDescent="0.35">
      <c r="A1113">
        <v>1110</v>
      </c>
      <c r="B1113" t="str">
        <f t="shared" si="17"/>
        <v>11-64</v>
      </c>
      <c r="C1113">
        <v>-64.145789997286997</v>
      </c>
      <c r="D1113">
        <v>10.931084380934999</v>
      </c>
      <c r="E1113">
        <f>ASIN(SQRT((SIN(RADIANS(PARAMETERS!$D$8-D1113)/2)*SIN(RADIANS(PARAMETERS!$D$8-D1113)/2))+(COS(RADIANS(D1113))*COS(RADIANS(PARAMETERS!$D$8))*SIN(RADIANS(PARAMETERS!$D$9-C1113)/2)*SIN(RADIANS(PARAMETERS!$D$9-C1113)/2))))*2*3958.756</f>
        <v>389.81296373726508</v>
      </c>
      <c r="F1113">
        <v>92.606758117675994</v>
      </c>
      <c r="G1113">
        <v>119.23539733887</v>
      </c>
      <c r="H1113">
        <v>158.29734802246</v>
      </c>
      <c r="I1113">
        <v>189.4141998291</v>
      </c>
      <c r="J1113">
        <v>223.2872467041</v>
      </c>
      <c r="K1113" s="6">
        <f>IFERROR(EXP(TREND(LN($F$1:$J$1),LN(F1113:J1113),LN(Calculations!$B$3))),0)</f>
        <v>4.2945752154760651E-3</v>
      </c>
    </row>
    <row r="1114" spans="1:11" x14ac:dyDescent="0.35">
      <c r="A1114">
        <v>1111</v>
      </c>
      <c r="B1114" t="str">
        <f t="shared" si="17"/>
        <v>11-64.5</v>
      </c>
      <c r="C1114">
        <v>-64.417111332188</v>
      </c>
      <c r="D1114">
        <v>10.931084380934999</v>
      </c>
      <c r="E1114">
        <f>ASIN(SQRT((SIN(RADIANS(PARAMETERS!$D$8-D1114)/2)*SIN(RADIANS(PARAMETERS!$D$8-D1114)/2))+(COS(RADIANS(D1114))*COS(RADIANS(PARAMETERS!$D$8))*SIN(RADIANS(PARAMETERS!$D$9-C1114)/2)*SIN(RADIANS(PARAMETERS!$D$9-C1114)/2))))*2*3958.756</f>
        <v>401.11301776110616</v>
      </c>
      <c r="F1114">
        <v>92.052833557129006</v>
      </c>
      <c r="G1114">
        <v>118.78977203369</v>
      </c>
      <c r="H1114">
        <v>157.83514404297</v>
      </c>
      <c r="I1114">
        <v>188.95248413086</v>
      </c>
      <c r="J1114">
        <v>222.92402648926</v>
      </c>
      <c r="K1114" s="6">
        <f>IFERROR(EXP(TREND(LN($F$1:$J$1),LN(F1114:J1114),LN(Calculations!$B$3))),0)</f>
        <v>4.2467012925633861E-3</v>
      </c>
    </row>
    <row r="1115" spans="1:11" x14ac:dyDescent="0.35">
      <c r="A1115">
        <v>1112</v>
      </c>
      <c r="B1115" t="str">
        <f t="shared" si="17"/>
        <v>11-64.5</v>
      </c>
      <c r="C1115">
        <v>-64.688432667089003</v>
      </c>
      <c r="D1115">
        <v>10.931084380934999</v>
      </c>
      <c r="E1115">
        <f>ASIN(SQRT((SIN(RADIANS(PARAMETERS!$D$8-D1115)/2)*SIN(RADIANS(PARAMETERS!$D$8-D1115)/2))+(COS(RADIANS(D1115))*COS(RADIANS(PARAMETERS!$D$8))*SIN(RADIANS(PARAMETERS!$D$9-C1115)/2)*SIN(RADIANS(PARAMETERS!$D$9-C1115)/2))))*2*3958.756</f>
        <v>412.91042704466912</v>
      </c>
      <c r="F1115">
        <v>91.289077758789006</v>
      </c>
      <c r="G1115">
        <v>118.0489654541</v>
      </c>
      <c r="H1115">
        <v>156.87872314453</v>
      </c>
      <c r="I1115">
        <v>187.88621520996</v>
      </c>
      <c r="J1115">
        <v>221.98336791992</v>
      </c>
      <c r="K1115" s="6">
        <f>IFERROR(EXP(TREND(LN($F$1:$J$1),LN(F1115:J1115),LN(Calculations!$B$3))),0)</f>
        <v>4.1608506335994505E-3</v>
      </c>
    </row>
    <row r="1116" spans="1:11" x14ac:dyDescent="0.35">
      <c r="A1116">
        <v>1113</v>
      </c>
      <c r="B1116" t="str">
        <f t="shared" si="17"/>
        <v>11-65</v>
      </c>
      <c r="C1116">
        <v>-64.959754001990007</v>
      </c>
      <c r="D1116">
        <v>10.931084380934999</v>
      </c>
      <c r="E1116">
        <f>ASIN(SQRT((SIN(RADIANS(PARAMETERS!$D$8-D1116)/2)*SIN(RADIANS(PARAMETERS!$D$8-D1116)/2))+(COS(RADIANS(D1116))*COS(RADIANS(PARAMETERS!$D$8))*SIN(RADIANS(PARAMETERS!$D$9-C1116)/2)*SIN(RADIANS(PARAMETERS!$D$9-C1116)/2))))*2*3958.756</f>
        <v>425.1637786515758</v>
      </c>
      <c r="F1116">
        <v>90.454322814940994</v>
      </c>
      <c r="G1116">
        <v>117.20053863525</v>
      </c>
      <c r="H1116">
        <v>155.74488830566</v>
      </c>
      <c r="I1116">
        <v>186.6376953125</v>
      </c>
      <c r="J1116">
        <v>220.80642700195</v>
      </c>
      <c r="K1116" s="6">
        <f>IFERROR(EXP(TREND(LN($F$1:$J$1),LN(F1116:J1116),LN(Calculations!$B$3))),0)</f>
        <v>4.0634501919353319E-3</v>
      </c>
    </row>
    <row r="1117" spans="1:11" x14ac:dyDescent="0.35">
      <c r="A1117">
        <v>1114</v>
      </c>
      <c r="B1117" t="str">
        <f t="shared" si="17"/>
        <v>11-65</v>
      </c>
      <c r="C1117">
        <v>-65.231075336890996</v>
      </c>
      <c r="D1117">
        <v>10.931084380934999</v>
      </c>
      <c r="E1117">
        <f>ASIN(SQRT((SIN(RADIANS(PARAMETERS!$D$8-D1117)/2)*SIN(RADIANS(PARAMETERS!$D$8-D1117)/2))+(COS(RADIANS(D1117))*COS(RADIANS(PARAMETERS!$D$8))*SIN(RADIANS(PARAMETERS!$D$9-C1117)/2)*SIN(RADIANS(PARAMETERS!$D$9-C1117)/2))))*2*3958.756</f>
        <v>437.83478016687297</v>
      </c>
      <c r="F1117">
        <v>89.696174621582003</v>
      </c>
      <c r="G1117">
        <v>116.46340942383</v>
      </c>
      <c r="H1117">
        <v>154.80145263672</v>
      </c>
      <c r="I1117">
        <v>185.61924743652</v>
      </c>
      <c r="J1117">
        <v>219.79402160645</v>
      </c>
      <c r="K1117" s="6">
        <f>IFERROR(EXP(TREND(LN($F$1:$J$1),LN(F1117:J1117),LN(Calculations!$B$3))),0)</f>
        <v>3.9817258772131313E-3</v>
      </c>
    </row>
    <row r="1118" spans="1:11" x14ac:dyDescent="0.35">
      <c r="A1118">
        <v>1115</v>
      </c>
      <c r="B1118" t="str">
        <f t="shared" si="17"/>
        <v>11-65.5</v>
      </c>
      <c r="C1118">
        <v>-65.502396671791999</v>
      </c>
      <c r="D1118">
        <v>10.931084380934999</v>
      </c>
      <c r="E1118">
        <f>ASIN(SQRT((SIN(RADIANS(PARAMETERS!$D$8-D1118)/2)*SIN(RADIANS(PARAMETERS!$D$8-D1118)/2))+(COS(RADIANS(D1118))*COS(RADIANS(PARAMETERS!$D$8))*SIN(RADIANS(PARAMETERS!$D$9-C1118)/2)*SIN(RADIANS(PARAMETERS!$D$9-C1118)/2))))*2*3958.756</f>
        <v>450.88820796056478</v>
      </c>
      <c r="F1118">
        <v>89.113739013672003</v>
      </c>
      <c r="G1118">
        <v>115.98321533203</v>
      </c>
      <c r="H1118">
        <v>154.29234313965</v>
      </c>
      <c r="I1118">
        <v>185.04905700684</v>
      </c>
      <c r="J1118">
        <v>219.21063232422</v>
      </c>
      <c r="K1118" s="6">
        <f>IFERROR(EXP(TREND(LN($F$1:$J$1),LN(F1118:J1118),LN(Calculations!$B$3))),0)</f>
        <v>3.9315223247637686E-3</v>
      </c>
    </row>
    <row r="1119" spans="1:11" x14ac:dyDescent="0.35">
      <c r="A1119">
        <v>1116</v>
      </c>
      <c r="B1119" t="str">
        <f t="shared" si="17"/>
        <v>11-66</v>
      </c>
      <c r="C1119">
        <v>-65.773718006693002</v>
      </c>
      <c r="D1119">
        <v>10.931084380934999</v>
      </c>
      <c r="E1119">
        <f>ASIN(SQRT((SIN(RADIANS(PARAMETERS!$D$8-D1119)/2)*SIN(RADIANS(PARAMETERS!$D$8-D1119)/2))+(COS(RADIANS(D1119))*COS(RADIANS(PARAMETERS!$D$8))*SIN(RADIANS(PARAMETERS!$D$9-C1119)/2)*SIN(RADIANS(PARAMETERS!$D$9-C1119)/2))))*2*3958.756</f>
        <v>464.29179308935562</v>
      </c>
      <c r="F1119">
        <v>88.591278076172003</v>
      </c>
      <c r="G1119">
        <v>115.58296966553</v>
      </c>
      <c r="H1119">
        <v>153.93617248535</v>
      </c>
      <c r="I1119">
        <v>184.63865661621</v>
      </c>
      <c r="J1119">
        <v>218.73599243164</v>
      </c>
      <c r="K1119" s="6">
        <f>IFERROR(EXP(TREND(LN($F$1:$J$1),LN(F1119:J1119),LN(Calculations!$B$3))),0)</f>
        <v>3.8917387917729259E-3</v>
      </c>
    </row>
    <row r="1120" spans="1:11" x14ac:dyDescent="0.35">
      <c r="A1120">
        <v>1117</v>
      </c>
      <c r="B1120" t="str">
        <f t="shared" si="17"/>
        <v>11-66</v>
      </c>
      <c r="C1120">
        <v>-66.045039341594006</v>
      </c>
      <c r="D1120">
        <v>10.931084380934999</v>
      </c>
      <c r="E1120">
        <f>ASIN(SQRT((SIN(RADIANS(PARAMETERS!$D$8-D1120)/2)*SIN(RADIANS(PARAMETERS!$D$8-D1120)/2))+(COS(RADIANS(D1120))*COS(RADIANS(PARAMETERS!$D$8))*SIN(RADIANS(PARAMETERS!$D$9-C1120)/2)*SIN(RADIANS(PARAMETERS!$D$9-C1120)/2))))*2*3958.756</f>
        <v>478.01606613629559</v>
      </c>
      <c r="F1120">
        <v>88.069404602050994</v>
      </c>
      <c r="G1120">
        <v>115.17058563232</v>
      </c>
      <c r="H1120">
        <v>153.58081054688</v>
      </c>
      <c r="I1120">
        <v>184.24371337891</v>
      </c>
      <c r="J1120">
        <v>218.24046325684</v>
      </c>
      <c r="K1120" s="6">
        <f>IFERROR(EXP(TREND(LN($F$1:$J$1),LN(F1120:J1120),LN(Calculations!$B$3))),0)</f>
        <v>3.8522783401584021E-3</v>
      </c>
    </row>
    <row r="1121" spans="1:11" x14ac:dyDescent="0.35">
      <c r="A1121">
        <v>1118</v>
      </c>
      <c r="B1121" t="str">
        <f t="shared" si="17"/>
        <v>11-66.5</v>
      </c>
      <c r="C1121">
        <v>-66.316360676494995</v>
      </c>
      <c r="D1121">
        <v>10.931084380934999</v>
      </c>
      <c r="E1121">
        <f>ASIN(SQRT((SIN(RADIANS(PARAMETERS!$D$8-D1121)/2)*SIN(RADIANS(PARAMETERS!$D$8-D1121)/2))+(COS(RADIANS(D1121))*COS(RADIANS(PARAMETERS!$D$8))*SIN(RADIANS(PARAMETERS!$D$9-C1121)/2)*SIN(RADIANS(PARAMETERS!$D$9-C1121)/2))))*2*3958.756</f>
        <v>492.03417763120268</v>
      </c>
      <c r="F1121">
        <v>87.527976989745994</v>
      </c>
      <c r="G1121">
        <v>114.72204589844</v>
      </c>
      <c r="H1121">
        <v>153.18525695801</v>
      </c>
      <c r="I1121">
        <v>183.81446838379</v>
      </c>
      <c r="J1121">
        <v>217.70899963379</v>
      </c>
      <c r="K1121" s="6">
        <f>IFERROR(EXP(TREND(LN($F$1:$J$1),LN(F1121:J1121),LN(Calculations!$B$3))),0)</f>
        <v>3.810565516126828E-3</v>
      </c>
    </row>
    <row r="1122" spans="1:11" x14ac:dyDescent="0.35">
      <c r="A1122">
        <v>1119</v>
      </c>
      <c r="B1122" t="str">
        <f t="shared" si="17"/>
        <v>11-66.5</v>
      </c>
      <c r="C1122">
        <v>-66.587682011395998</v>
      </c>
      <c r="D1122">
        <v>10.931084380934999</v>
      </c>
      <c r="E1122">
        <f>ASIN(SQRT((SIN(RADIANS(PARAMETERS!$D$8-D1122)/2)*SIN(RADIANS(PARAMETERS!$D$8-D1122)/2))+(COS(RADIANS(D1122))*COS(RADIANS(PARAMETERS!$D$8))*SIN(RADIANS(PARAMETERS!$D$9-C1122)/2)*SIN(RADIANS(PARAMETERS!$D$9-C1122)/2))))*2*3958.756</f>
        <v>506.32170660217906</v>
      </c>
      <c r="F1122">
        <v>86.856819152832003</v>
      </c>
      <c r="G1122">
        <v>114.07140350342</v>
      </c>
      <c r="H1122">
        <v>152.52146911621</v>
      </c>
      <c r="I1122">
        <v>183.09899902344</v>
      </c>
      <c r="J1122">
        <v>216.84313964844</v>
      </c>
      <c r="K1122" s="6">
        <f>IFERROR(EXP(TREND(LN($F$1:$J$1),LN(F1122:J1122),LN(Calculations!$B$3))),0)</f>
        <v>3.7495415136506401E-3</v>
      </c>
    </row>
    <row r="1123" spans="1:11" x14ac:dyDescent="0.35">
      <c r="A1123">
        <v>1120</v>
      </c>
      <c r="B1123" t="str">
        <f t="shared" si="17"/>
        <v>11-67</v>
      </c>
      <c r="C1123">
        <v>-66.859003346296006</v>
      </c>
      <c r="D1123">
        <v>10.931084380934999</v>
      </c>
      <c r="E1123">
        <f>ASIN(SQRT((SIN(RADIANS(PARAMETERS!$D$8-D1123)/2)*SIN(RADIANS(PARAMETERS!$D$8-D1123)/2))+(COS(RADIANS(D1123))*COS(RADIANS(PARAMETERS!$D$8))*SIN(RADIANS(PARAMETERS!$D$9-C1123)/2)*SIN(RADIANS(PARAMETERS!$D$9-C1123)/2))))*2*3958.756</f>
        <v>520.85646639064862</v>
      </c>
      <c r="F1123">
        <v>86.043403625487997</v>
      </c>
      <c r="G1123">
        <v>113.20252990723</v>
      </c>
      <c r="H1123">
        <v>151.54615783691</v>
      </c>
      <c r="I1123">
        <v>182.07102966309</v>
      </c>
      <c r="J1123">
        <v>215.62855529785</v>
      </c>
      <c r="K1123" s="6">
        <f>IFERROR(EXP(TREND(LN($F$1:$J$1),LN(F1123:J1123),LN(Calculations!$B$3))),0)</f>
        <v>3.6682592141155557E-3</v>
      </c>
    </row>
    <row r="1124" spans="1:11" x14ac:dyDescent="0.35">
      <c r="A1124">
        <v>1121</v>
      </c>
      <c r="B1124" t="str">
        <f t="shared" si="17"/>
        <v>11-67</v>
      </c>
      <c r="C1124">
        <v>-67.130324681196996</v>
      </c>
      <c r="D1124">
        <v>10.931084380934999</v>
      </c>
      <c r="E1124">
        <f>ASIN(SQRT((SIN(RADIANS(PARAMETERS!$D$8-D1124)/2)*SIN(RADIANS(PARAMETERS!$D$8-D1124)/2))+(COS(RADIANS(D1124))*COS(RADIANS(PARAMETERS!$D$8))*SIN(RADIANS(PARAMETERS!$D$9-C1124)/2)*SIN(RADIANS(PARAMETERS!$D$9-C1124)/2))))*2*3958.756</f>
        <v>535.61831411806236</v>
      </c>
      <c r="F1124">
        <v>85.100105285645</v>
      </c>
      <c r="G1124">
        <v>112.13640594482</v>
      </c>
      <c r="H1124">
        <v>150.27449035645</v>
      </c>
      <c r="I1124">
        <v>180.75830078125</v>
      </c>
      <c r="J1124">
        <v>214.1012878418</v>
      </c>
      <c r="K1124" s="6">
        <f>IFERROR(EXP(TREND(LN($F$1:$J$1),LN(F1124:J1124),LN(Calculations!$B$3))),0)</f>
        <v>3.5696866639376513E-3</v>
      </c>
    </row>
    <row r="1125" spans="1:11" x14ac:dyDescent="0.35">
      <c r="A1125">
        <v>1122</v>
      </c>
      <c r="B1125" t="str">
        <f t="shared" si="17"/>
        <v>11-67.5</v>
      </c>
      <c r="C1125">
        <v>-67.401646016097999</v>
      </c>
      <c r="D1125">
        <v>10.931084380934999</v>
      </c>
      <c r="E1125">
        <f>ASIN(SQRT((SIN(RADIANS(PARAMETERS!$D$8-D1125)/2)*SIN(RADIANS(PARAMETERS!$D$8-D1125)/2))+(COS(RADIANS(D1125))*COS(RADIANS(PARAMETERS!$D$8))*SIN(RADIANS(PARAMETERS!$D$9-C1125)/2)*SIN(RADIANS(PARAMETERS!$D$9-C1125)/2))))*2*3958.756</f>
        <v>550.58896805711686</v>
      </c>
      <c r="F1125">
        <v>84.096855163574006</v>
      </c>
      <c r="G1125">
        <v>110.97367858887</v>
      </c>
      <c r="H1125">
        <v>148.86001586914</v>
      </c>
      <c r="I1125">
        <v>179.27883911133</v>
      </c>
      <c r="J1125">
        <v>212.42950439453</v>
      </c>
      <c r="K1125" s="6">
        <f>IFERROR(EXP(TREND(LN($F$1:$J$1),LN(F1125:J1125),LN(Calculations!$B$3))),0)</f>
        <v>3.4644495579977479E-3</v>
      </c>
    </row>
    <row r="1126" spans="1:11" x14ac:dyDescent="0.35">
      <c r="A1126">
        <v>1123</v>
      </c>
      <c r="B1126" t="str">
        <f t="shared" si="17"/>
        <v>11-67.5</v>
      </c>
      <c r="C1126">
        <v>-67.672967350999002</v>
      </c>
      <c r="D1126">
        <v>10.931084380934999</v>
      </c>
      <c r="E1126">
        <f>ASIN(SQRT((SIN(RADIANS(PARAMETERS!$D$8-D1126)/2)*SIN(RADIANS(PARAMETERS!$D$8-D1126)/2))+(COS(RADIANS(D1126))*COS(RADIANS(PARAMETERS!$D$8))*SIN(RADIANS(PARAMETERS!$D$9-C1126)/2)*SIN(RADIANS(PARAMETERS!$D$9-C1126)/2))))*2*3958.756</f>
        <v>565.75183554924342</v>
      </c>
      <c r="F1126">
        <v>83.126861572265994</v>
      </c>
      <c r="G1126">
        <v>109.8600769043</v>
      </c>
      <c r="H1126">
        <v>147.53570556641</v>
      </c>
      <c r="I1126">
        <v>177.85063171387</v>
      </c>
      <c r="J1126">
        <v>210.87730407715</v>
      </c>
      <c r="K1126" s="6">
        <f>IFERROR(EXP(TREND(LN($F$1:$J$1),LN(F1126:J1126),LN(Calculations!$B$3))),0)</f>
        <v>3.3673286036696153E-3</v>
      </c>
    </row>
    <row r="1127" spans="1:11" x14ac:dyDescent="0.35">
      <c r="A1127">
        <v>1124</v>
      </c>
      <c r="B1127" t="str">
        <f t="shared" si="17"/>
        <v>11-68</v>
      </c>
      <c r="C1127">
        <v>-67.944288685900005</v>
      </c>
      <c r="D1127">
        <v>10.931084380934999</v>
      </c>
      <c r="E1127">
        <f>ASIN(SQRT((SIN(RADIANS(PARAMETERS!$D$8-D1127)/2)*SIN(RADIANS(PARAMETERS!$D$8-D1127)/2))+(COS(RADIANS(D1127))*COS(RADIANS(PARAMETERS!$D$8))*SIN(RADIANS(PARAMETERS!$D$9-C1127)/2)*SIN(RADIANS(PARAMETERS!$D$9-C1127)/2))))*2*3958.756</f>
        <v>581.09185292168888</v>
      </c>
      <c r="F1127">
        <v>82.22785949707</v>
      </c>
      <c r="G1127">
        <v>108.8611831665</v>
      </c>
      <c r="H1127">
        <v>146.40841674805</v>
      </c>
      <c r="I1127">
        <v>176.61215209961</v>
      </c>
      <c r="J1127">
        <v>209.54878234863</v>
      </c>
      <c r="K1127" s="6">
        <f>IFERROR(EXP(TREND(LN($F$1:$J$1),LN(F1127:J1127),LN(Calculations!$B$3))),0)</f>
        <v>3.2845105380750338E-3</v>
      </c>
    </row>
    <row r="1128" spans="1:11" x14ac:dyDescent="0.35">
      <c r="A1128">
        <v>1125</v>
      </c>
      <c r="B1128" t="str">
        <f t="shared" si="17"/>
        <v>11-68</v>
      </c>
      <c r="C1128">
        <v>-68.215610020800995</v>
      </c>
      <c r="D1128">
        <v>10.931084380934999</v>
      </c>
      <c r="E1128">
        <f>ASIN(SQRT((SIN(RADIANS(PARAMETERS!$D$8-D1128)/2)*SIN(RADIANS(PARAMETERS!$D$8-D1128)/2))+(COS(RADIANS(D1128))*COS(RADIANS(PARAMETERS!$D$8))*SIN(RADIANS(PARAMETERS!$D$9-C1128)/2)*SIN(RADIANS(PARAMETERS!$D$9-C1128)/2))))*2*3958.756</f>
        <v>596.59533800957252</v>
      </c>
      <c r="F1128">
        <v>81.533515930175994</v>
      </c>
      <c r="G1128">
        <v>108.13506317139</v>
      </c>
      <c r="H1128">
        <v>145.73104858398</v>
      </c>
      <c r="I1128">
        <v>175.91108703613</v>
      </c>
      <c r="J1128">
        <v>208.71603393555</v>
      </c>
      <c r="K1128" s="6">
        <f>IFERROR(EXP(TREND(LN($F$1:$J$1),LN(F1128:J1128),LN(Calculations!$B$3))),0)</f>
        <v>3.231877466667215E-3</v>
      </c>
    </row>
    <row r="1129" spans="1:11" x14ac:dyDescent="0.35">
      <c r="A1129">
        <v>1126</v>
      </c>
      <c r="B1129" t="str">
        <f t="shared" si="17"/>
        <v>11-68.5</v>
      </c>
      <c r="C1129">
        <v>-68.486931355701998</v>
      </c>
      <c r="D1129">
        <v>10.931084380934999</v>
      </c>
      <c r="E1129">
        <f>ASIN(SQRT((SIN(RADIANS(PARAMETERS!$D$8-D1129)/2)*SIN(RADIANS(PARAMETERS!$D$8-D1129)/2))+(COS(RADIANS(D1129))*COS(RADIANS(PARAMETERS!$D$8))*SIN(RADIANS(PARAMETERS!$D$9-C1129)/2)*SIN(RADIANS(PARAMETERS!$D$9-C1129)/2))))*2*3958.756</f>
        <v>612.24985529922094</v>
      </c>
      <c r="F1129">
        <v>80.917098999022997</v>
      </c>
      <c r="G1129">
        <v>107.50588989258</v>
      </c>
      <c r="H1129">
        <v>145.19223022461</v>
      </c>
      <c r="I1129">
        <v>175.36920166016</v>
      </c>
      <c r="J1129">
        <v>208.04528808594</v>
      </c>
      <c r="K1129" s="6">
        <f>IFERROR(EXP(TREND(LN($F$1:$J$1),LN(F1129:J1129),LN(Calculations!$B$3))),0)</f>
        <v>3.1892868801834361E-3</v>
      </c>
    </row>
    <row r="1130" spans="1:11" x14ac:dyDescent="0.35">
      <c r="A1130">
        <v>1127</v>
      </c>
      <c r="B1130" t="str">
        <f t="shared" si="17"/>
        <v>11-69</v>
      </c>
      <c r="C1130">
        <v>-68.758252690603001</v>
      </c>
      <c r="D1130">
        <v>10.931084380934999</v>
      </c>
      <c r="E1130">
        <f>ASIN(SQRT((SIN(RADIANS(PARAMETERS!$D$8-D1130)/2)*SIN(RADIANS(PARAMETERS!$D$8-D1130)/2))+(COS(RADIANS(D1130))*COS(RADIANS(PARAMETERS!$D$8))*SIN(RADIANS(PARAMETERS!$D$9-C1130)/2)*SIN(RADIANS(PARAMETERS!$D$9-C1130)/2))))*2*3958.756</f>
        <v>628.04409331653733</v>
      </c>
      <c r="F1130">
        <v>80.313186645507997</v>
      </c>
      <c r="G1130">
        <v>106.88153076172</v>
      </c>
      <c r="H1130">
        <v>144.62762451172</v>
      </c>
      <c r="I1130">
        <v>174.79385375977</v>
      </c>
      <c r="J1130">
        <v>207.3809967041</v>
      </c>
      <c r="K1130" s="6">
        <f>IFERROR(EXP(TREND(LN($F$1:$J$1),LN(F1130:J1130),LN(Calculations!$B$3))),0)</f>
        <v>3.1469446287386922E-3</v>
      </c>
    </row>
    <row r="1131" spans="1:11" x14ac:dyDescent="0.35">
      <c r="A1131">
        <v>1128</v>
      </c>
      <c r="B1131" t="str">
        <f t="shared" si="17"/>
        <v>11-69</v>
      </c>
      <c r="C1131">
        <v>-69.029574025504004</v>
      </c>
      <c r="D1131">
        <v>10.931084380934999</v>
      </c>
      <c r="E1131">
        <f>ASIN(SQRT((SIN(RADIANS(PARAMETERS!$D$8-D1131)/2)*SIN(RADIANS(PARAMETERS!$D$8-D1131)/2))+(COS(RADIANS(D1131))*COS(RADIANS(PARAMETERS!$D$8))*SIN(RADIANS(PARAMETERS!$D$9-C1131)/2)*SIN(RADIANS(PARAMETERS!$D$9-C1131)/2))))*2*3958.756</f>
        <v>643.96775363637289</v>
      </c>
      <c r="F1131">
        <v>79.601264953612997</v>
      </c>
      <c r="G1131">
        <v>106.06803894043</v>
      </c>
      <c r="H1131">
        <v>143.86059570313</v>
      </c>
      <c r="I1131">
        <v>174.06172180176</v>
      </c>
      <c r="J1131">
        <v>206.4937286377</v>
      </c>
      <c r="K1131" s="6">
        <f>IFERROR(EXP(TREND(LN($F$1:$J$1),LN(F1131:J1131),LN(Calculations!$B$3))),0)</f>
        <v>3.0932950306364086E-3</v>
      </c>
    </row>
    <row r="1132" spans="1:11" x14ac:dyDescent="0.35">
      <c r="A1132">
        <v>1129</v>
      </c>
      <c r="B1132" t="str">
        <f t="shared" si="17"/>
        <v>11-69.5</v>
      </c>
      <c r="C1132">
        <v>-69.300895360404994</v>
      </c>
      <c r="D1132">
        <v>10.931084380934999</v>
      </c>
      <c r="E1132">
        <f>ASIN(SQRT((SIN(RADIANS(PARAMETERS!$D$8-D1132)/2)*SIN(RADIANS(PARAMETERS!$D$8-D1132)/2))+(COS(RADIANS(D1132))*COS(RADIANS(PARAMETERS!$D$8))*SIN(RADIANS(PARAMETERS!$D$9-C1132)/2)*SIN(RADIANS(PARAMETERS!$D$9-C1132)/2))))*2*3958.756</f>
        <v>660.01145074563624</v>
      </c>
      <c r="F1132">
        <v>78.883041381835994</v>
      </c>
      <c r="G1132">
        <v>105.23003387451</v>
      </c>
      <c r="H1132">
        <v>143.15531921387</v>
      </c>
      <c r="I1132">
        <v>173.45634460449</v>
      </c>
      <c r="J1132">
        <v>205.68452453613</v>
      </c>
      <c r="K1132" s="6">
        <f>IFERROR(EXP(TREND(LN($F$1:$J$1),LN(F1132:J1132),LN(Calculations!$B$3))),0)</f>
        <v>3.0440572442748371E-3</v>
      </c>
    </row>
    <row r="1133" spans="1:11" x14ac:dyDescent="0.35">
      <c r="A1133">
        <v>1130</v>
      </c>
      <c r="B1133" t="str">
        <f t="shared" si="17"/>
        <v>11-69.5</v>
      </c>
      <c r="C1133">
        <v>-69.572216695305997</v>
      </c>
      <c r="D1133">
        <v>10.931084380934999</v>
      </c>
      <c r="E1133">
        <f>ASIN(SQRT((SIN(RADIANS(PARAMETERS!$D$8-D1133)/2)*SIN(RADIANS(PARAMETERS!$D$8-D1133)/2))+(COS(RADIANS(D1133))*COS(RADIANS(PARAMETERS!$D$8))*SIN(RADIANS(PARAMETERS!$D$9-C1133)/2)*SIN(RADIANS(PARAMETERS!$D$9-C1133)/2))))*2*3958.756</f>
        <v>676.16662192363344</v>
      </c>
      <c r="F1133">
        <v>78.199882507324006</v>
      </c>
      <c r="G1133">
        <v>104.43183135986</v>
      </c>
      <c r="H1133">
        <v>142.61056518555</v>
      </c>
      <c r="I1133">
        <v>173.05239868164</v>
      </c>
      <c r="J1133">
        <v>205.03569030762</v>
      </c>
      <c r="K1133" s="6">
        <f>IFERROR(EXP(TREND(LN($F$1:$J$1),LN(F1133:J1133),LN(Calculations!$B$3))),0)</f>
        <v>3.0039538290823455E-3</v>
      </c>
    </row>
    <row r="1134" spans="1:11" x14ac:dyDescent="0.35">
      <c r="A1134">
        <v>1131</v>
      </c>
      <c r="B1134" t="str">
        <f t="shared" si="17"/>
        <v>11-70</v>
      </c>
      <c r="C1134">
        <v>-69.843538030207</v>
      </c>
      <c r="D1134">
        <v>10.931084380934999</v>
      </c>
      <c r="E1134">
        <f>ASIN(SQRT((SIN(RADIANS(PARAMETERS!$D$8-D1134)/2)*SIN(RADIANS(PARAMETERS!$D$8-D1134)/2))+(COS(RADIANS(D1134))*COS(RADIANS(PARAMETERS!$D$8))*SIN(RADIANS(PARAMETERS!$D$9-C1134)/2)*SIN(RADIANS(PARAMETERS!$D$9-C1134)/2))))*2*3958.756</f>
        <v>692.42544628476219</v>
      </c>
      <c r="F1134">
        <v>77.492393493652003</v>
      </c>
      <c r="G1134">
        <v>103.58203887939</v>
      </c>
      <c r="H1134">
        <v>142.00262451172</v>
      </c>
      <c r="I1134">
        <v>172.59590148926</v>
      </c>
      <c r="J1134">
        <v>204.32179260254</v>
      </c>
      <c r="K1134" s="6">
        <f>IFERROR(EXP(TREND(LN($F$1:$J$1),LN(F1134:J1134),LN(Calculations!$B$3))),0)</f>
        <v>2.9613690990083997E-3</v>
      </c>
    </row>
    <row r="1135" spans="1:11" x14ac:dyDescent="0.35">
      <c r="A1135">
        <v>1132</v>
      </c>
      <c r="B1135" t="str">
        <f t="shared" si="17"/>
        <v>11-70</v>
      </c>
      <c r="C1135">
        <v>-70.114859365108003</v>
      </c>
      <c r="D1135">
        <v>10.931084380934999</v>
      </c>
      <c r="E1135">
        <f>ASIN(SQRT((SIN(RADIANS(PARAMETERS!$D$8-D1135)/2)*SIN(RADIANS(PARAMETERS!$D$8-D1135)/2))+(COS(RADIANS(D1135))*COS(RADIANS(PARAMETERS!$D$8))*SIN(RADIANS(PARAMETERS!$D$9-C1135)/2)*SIN(RADIANS(PARAMETERS!$D$9-C1135)/2))))*2*3958.756</f>
        <v>708.78077214430607</v>
      </c>
      <c r="F1135">
        <v>76.868263244629006</v>
      </c>
      <c r="G1135">
        <v>102.8450088501</v>
      </c>
      <c r="H1135">
        <v>141.52613830566</v>
      </c>
      <c r="I1135">
        <v>172.33200073242</v>
      </c>
      <c r="J1135">
        <v>203.83583068848</v>
      </c>
      <c r="K1135" s="6">
        <f>IFERROR(EXP(TREND(LN($F$1:$J$1),LN(F1135:J1135),LN(Calculations!$B$3))),0)</f>
        <v>2.9292805750646212E-3</v>
      </c>
    </row>
    <row r="1136" spans="1:11" x14ac:dyDescent="0.35">
      <c r="A1136">
        <v>1133</v>
      </c>
      <c r="B1136" t="str">
        <f t="shared" si="17"/>
        <v>11-70.5</v>
      </c>
      <c r="C1136">
        <v>-70.386180700009007</v>
      </c>
      <c r="D1136">
        <v>10.931084380934999</v>
      </c>
      <c r="E1136">
        <f>ASIN(SQRT((SIN(RADIANS(PARAMETERS!$D$8-D1136)/2)*SIN(RADIANS(PARAMETERS!$D$8-D1136)/2))+(COS(RADIANS(D1136))*COS(RADIANS(PARAMETERS!$D$8))*SIN(RADIANS(PARAMETERS!$D$9-C1136)/2)*SIN(RADIANS(PARAMETERS!$D$9-C1136)/2))))*2*3958.756</f>
        <v>725.22605190524519</v>
      </c>
      <c r="F1136">
        <v>76.354721069335994</v>
      </c>
      <c r="G1136">
        <v>102.26281738281</v>
      </c>
      <c r="H1136">
        <v>141.24795532227</v>
      </c>
      <c r="I1136">
        <v>172.32670593262</v>
      </c>
      <c r="J1136">
        <v>203.64822387695</v>
      </c>
      <c r="K1136" s="6">
        <f>IFERROR(EXP(TREND(LN($F$1:$J$1),LN(F1136:J1136),LN(Calculations!$B$3))),0)</f>
        <v>2.9107262727659858E-3</v>
      </c>
    </row>
    <row r="1137" spans="1:11" x14ac:dyDescent="0.35">
      <c r="A1137">
        <v>1134</v>
      </c>
      <c r="B1137" t="str">
        <f t="shared" si="17"/>
        <v>11-70.5</v>
      </c>
      <c r="C1137">
        <v>-70.657502034909996</v>
      </c>
      <c r="D1137">
        <v>10.931084380934999</v>
      </c>
      <c r="E1137">
        <f>ASIN(SQRT((SIN(RADIANS(PARAMETERS!$D$8-D1137)/2)*SIN(RADIANS(PARAMETERS!$D$8-D1137)/2))+(COS(RADIANS(D1137))*COS(RADIANS(PARAMETERS!$D$8))*SIN(RADIANS(PARAMETERS!$D$9-C1137)/2)*SIN(RADIANS(PARAMETERS!$D$9-C1137)/2))))*2*3958.756</f>
        <v>741.75528371399821</v>
      </c>
      <c r="F1137">
        <v>76.004753112792997</v>
      </c>
      <c r="G1137">
        <v>101.93688964844</v>
      </c>
      <c r="H1137">
        <v>141.2632598877</v>
      </c>
      <c r="I1137">
        <v>172.54713439941</v>
      </c>
      <c r="J1137">
        <v>203.8058013916</v>
      </c>
      <c r="K1137" s="6">
        <f>IFERROR(EXP(TREND(LN($F$1:$J$1),LN(F1137:J1137),LN(Calculations!$B$3))),0)</f>
        <v>2.9084919045374281E-3</v>
      </c>
    </row>
    <row r="1138" spans="1:11" x14ac:dyDescent="0.35">
      <c r="A1138">
        <v>1135</v>
      </c>
      <c r="B1138" t="str">
        <f t="shared" si="17"/>
        <v>11-71</v>
      </c>
      <c r="C1138">
        <v>-70.928823369810999</v>
      </c>
      <c r="D1138">
        <v>10.931084380934999</v>
      </c>
      <c r="E1138">
        <f>ASIN(SQRT((SIN(RADIANS(PARAMETERS!$D$8-D1138)/2)*SIN(RADIANS(PARAMETERS!$D$8-D1138)/2))+(COS(RADIANS(D1138))*COS(RADIANS(PARAMETERS!$D$8))*SIN(RADIANS(PARAMETERS!$D$9-C1138)/2)*SIN(RADIANS(PARAMETERS!$D$9-C1138)/2))))*2*3958.756</f>
        <v>758.36295918963447</v>
      </c>
      <c r="F1138">
        <v>75.741157531737997</v>
      </c>
      <c r="G1138">
        <v>101.76641845703</v>
      </c>
      <c r="H1138">
        <v>141.4012298584</v>
      </c>
      <c r="I1138">
        <v>172.87582397461</v>
      </c>
      <c r="J1138">
        <v>204.12168884277</v>
      </c>
      <c r="K1138" s="6">
        <f>IFERROR(EXP(TREND(LN($F$1:$J$1),LN(F1138:J1138),LN(Calculations!$B$3))),0)</f>
        <v>2.9140717586652893E-3</v>
      </c>
    </row>
    <row r="1139" spans="1:11" x14ac:dyDescent="0.35">
      <c r="A1139">
        <v>1136</v>
      </c>
      <c r="B1139" t="str">
        <f t="shared" si="17"/>
        <v>11-71</v>
      </c>
      <c r="C1139">
        <v>-71.200144704712002</v>
      </c>
      <c r="D1139">
        <v>10.931084380934999</v>
      </c>
      <c r="E1139">
        <f>ASIN(SQRT((SIN(RADIANS(PARAMETERS!$D$8-D1139)/2)*SIN(RADIANS(PARAMETERS!$D$8-D1139)/2))+(COS(RADIANS(D1139))*COS(RADIANS(PARAMETERS!$D$8))*SIN(RADIANS(PARAMETERS!$D$9-C1139)/2)*SIN(RADIANS(PARAMETERS!$D$9-C1139)/2))))*2*3958.756</f>
        <v>775.04401659007954</v>
      </c>
      <c r="F1139">
        <v>75.551956176757997</v>
      </c>
      <c r="G1139">
        <v>101.72776031494</v>
      </c>
      <c r="H1139">
        <v>141.63452148438</v>
      </c>
      <c r="I1139">
        <v>173.29539489746</v>
      </c>
      <c r="J1139">
        <v>204.55821228027</v>
      </c>
      <c r="K1139" s="6">
        <f>IFERROR(EXP(TREND(LN($F$1:$J$1),LN(F1139:J1139),LN(Calculations!$B$3))),0)</f>
        <v>2.9259067432279881E-3</v>
      </c>
    </row>
    <row r="1140" spans="1:11" x14ac:dyDescent="0.35">
      <c r="A1140">
        <v>1137</v>
      </c>
      <c r="B1140" t="str">
        <f t="shared" si="17"/>
        <v>11-71.5</v>
      </c>
      <c r="C1140">
        <v>-71.471466039613006</v>
      </c>
      <c r="D1140">
        <v>10.931084380934999</v>
      </c>
      <c r="E1140">
        <f>ASIN(SQRT((SIN(RADIANS(PARAMETERS!$D$8-D1140)/2)*SIN(RADIANS(PARAMETERS!$D$8-D1140)/2))+(COS(RADIANS(D1140))*COS(RADIANS(PARAMETERS!$D$8))*SIN(RADIANS(PARAMETERS!$D$9-C1140)/2)*SIN(RADIANS(PARAMETERS!$D$9-C1140)/2))))*2*3958.756</f>
        <v>791.79379883744355</v>
      </c>
      <c r="F1140">
        <v>75.414756774902003</v>
      </c>
      <c r="G1140">
        <v>101.7679977417</v>
      </c>
      <c r="H1140">
        <v>141.97100830078</v>
      </c>
      <c r="I1140">
        <v>173.79934692383</v>
      </c>
      <c r="J1140">
        <v>205.13037109375</v>
      </c>
      <c r="K1140" s="6">
        <f>IFERROR(EXP(TREND(LN($F$1:$J$1),LN(F1140:J1140),LN(Calculations!$B$3))),0)</f>
        <v>2.9432858833275208E-3</v>
      </c>
    </row>
    <row r="1141" spans="1:11" x14ac:dyDescent="0.35">
      <c r="A1141">
        <v>1138</v>
      </c>
      <c r="B1141" t="str">
        <f t="shared" si="17"/>
        <v>11-71.5</v>
      </c>
      <c r="C1141">
        <v>-71.742787374513995</v>
      </c>
      <c r="D1141">
        <v>10.931084380934999</v>
      </c>
      <c r="E1141">
        <f>ASIN(SQRT((SIN(RADIANS(PARAMETERS!$D$8-D1141)/2)*SIN(RADIANS(PARAMETERS!$D$8-D1141)/2))+(COS(RADIANS(D1141))*COS(RADIANS(PARAMETERS!$D$8))*SIN(RADIANS(PARAMETERS!$D$9-C1141)/2)*SIN(RADIANS(PARAMETERS!$D$9-C1141)/2))))*2*3958.756</f>
        <v>808.60801588092079</v>
      </c>
      <c r="F1141">
        <v>75.19506072998</v>
      </c>
      <c r="G1141">
        <v>101.72206115723</v>
      </c>
      <c r="H1141">
        <v>142.12448120117</v>
      </c>
      <c r="I1141">
        <v>174.07138061523</v>
      </c>
      <c r="J1141">
        <v>205.55476379395</v>
      </c>
      <c r="K1141" s="6">
        <f>IFERROR(EXP(TREND(LN($F$1:$J$1),LN(F1141:J1141),LN(Calculations!$B$3))),0)</f>
        <v>2.9513678086440388E-3</v>
      </c>
    </row>
    <row r="1142" spans="1:11" x14ac:dyDescent="0.35">
      <c r="A1142">
        <v>1139</v>
      </c>
      <c r="B1142" t="str">
        <f t="shared" si="17"/>
        <v>11-72</v>
      </c>
      <c r="C1142">
        <v>-72.014108709414998</v>
      </c>
      <c r="D1142">
        <v>10.931084380934999</v>
      </c>
      <c r="E1142">
        <f>ASIN(SQRT((SIN(RADIANS(PARAMETERS!$D$8-D1142)/2)*SIN(RADIANS(PARAMETERS!$D$8-D1142)/2))+(COS(RADIANS(D1142))*COS(RADIANS(PARAMETERS!$D$8))*SIN(RADIANS(PARAMETERS!$D$9-C1142)/2)*SIN(RADIANS(PARAMETERS!$D$9-C1142)/2))))*2*3958.756</f>
        <v>825.48271092876337</v>
      </c>
      <c r="F1142">
        <v>74.886177062987997</v>
      </c>
      <c r="G1142">
        <v>101.57065582275</v>
      </c>
      <c r="H1142">
        <v>142.09086608887</v>
      </c>
      <c r="I1142">
        <v>174.09918212891</v>
      </c>
      <c r="J1142">
        <v>205.79200744629</v>
      </c>
      <c r="K1142" s="6">
        <f>IFERROR(EXP(TREND(LN($F$1:$J$1),LN(F1142:J1142),LN(Calculations!$B$3))),0)</f>
        <v>2.9492470685595364E-3</v>
      </c>
    </row>
    <row r="1143" spans="1:11" x14ac:dyDescent="0.35">
      <c r="A1143">
        <v>1140</v>
      </c>
      <c r="B1143" t="str">
        <f t="shared" si="17"/>
        <v>11-72.5</v>
      </c>
      <c r="C1143">
        <v>-72.285430044316001</v>
      </c>
      <c r="D1143">
        <v>10.931084380934999</v>
      </c>
      <c r="E1143">
        <f>ASIN(SQRT((SIN(RADIANS(PARAMETERS!$D$8-D1143)/2)*SIN(RADIANS(PARAMETERS!$D$8-D1143)/2))+(COS(RADIANS(D1143))*COS(RADIANS(PARAMETERS!$D$8))*SIN(RADIANS(PARAMETERS!$D$9-C1143)/2)*SIN(RADIANS(PARAMETERS!$D$9-C1143)/2))))*2*3958.756</f>
        <v>842.41423012993369</v>
      </c>
      <c r="F1143">
        <v>74.520973205565994</v>
      </c>
      <c r="G1143">
        <v>101.31348419189</v>
      </c>
      <c r="H1143">
        <v>141.92967224121</v>
      </c>
      <c r="I1143">
        <v>173.98631286621</v>
      </c>
      <c r="J1143">
        <v>205.8634185791</v>
      </c>
      <c r="K1143" s="6">
        <f>IFERROR(EXP(TREND(LN($F$1:$J$1),LN(F1143:J1143),LN(Calculations!$B$3))),0)</f>
        <v>2.9397662174966651E-3</v>
      </c>
    </row>
    <row r="1144" spans="1:11" x14ac:dyDescent="0.35">
      <c r="A1144">
        <v>1141</v>
      </c>
      <c r="B1144" t="str">
        <f t="shared" si="17"/>
        <v>11-72.5</v>
      </c>
      <c r="C1144">
        <v>-72.556751379217005</v>
      </c>
      <c r="D1144">
        <v>10.931084380934999</v>
      </c>
      <c r="E1144">
        <f>ASIN(SQRT((SIN(RADIANS(PARAMETERS!$D$8-D1144)/2)*SIN(RADIANS(PARAMETERS!$D$8-D1144)/2))+(COS(RADIANS(D1144))*COS(RADIANS(PARAMETERS!$D$8))*SIN(RADIANS(PARAMETERS!$D$9-C1144)/2)*SIN(RADIANS(PARAMETERS!$D$9-C1144)/2))))*2*3958.756</f>
        <v>859.399195331069</v>
      </c>
      <c r="F1144">
        <v>74.221084594727003</v>
      </c>
      <c r="G1144">
        <v>101.13606262207</v>
      </c>
      <c r="H1144">
        <v>141.79719543457</v>
      </c>
      <c r="I1144">
        <v>173.8981628418</v>
      </c>
      <c r="J1144">
        <v>205.96299743652</v>
      </c>
      <c r="K1144" s="6">
        <f>IFERROR(EXP(TREND(LN($F$1:$J$1),LN(F1144:J1144),LN(Calculations!$B$3))),0)</f>
        <v>2.9330216242296186E-3</v>
      </c>
    </row>
    <row r="1145" spans="1:11" x14ac:dyDescent="0.35">
      <c r="A1145">
        <v>1142</v>
      </c>
      <c r="B1145" t="str">
        <f t="shared" si="17"/>
        <v>11-73</v>
      </c>
      <c r="C1145">
        <v>-72.828072714117994</v>
      </c>
      <c r="D1145">
        <v>10.931084380934999</v>
      </c>
      <c r="E1145">
        <f>ASIN(SQRT((SIN(RADIANS(PARAMETERS!$D$8-D1145)/2)*SIN(RADIANS(PARAMETERS!$D$8-D1145)/2))+(COS(RADIANS(D1145))*COS(RADIANS(PARAMETERS!$D$8))*SIN(RADIANS(PARAMETERS!$D$9-C1145)/2)*SIN(RADIANS(PARAMETERS!$D$9-C1145)/2))))*2*3958.756</f>
        <v>876.43447957520232</v>
      </c>
      <c r="F1145">
        <v>73.98087310791</v>
      </c>
      <c r="G1145">
        <v>101.02211761475</v>
      </c>
      <c r="H1145">
        <v>141.66412353516</v>
      </c>
      <c r="I1145">
        <v>173.77912902832</v>
      </c>
      <c r="J1145">
        <v>206.06192016602</v>
      </c>
      <c r="K1145" s="6">
        <f>IFERROR(EXP(TREND(LN($F$1:$J$1),LN(F1145:J1145),LN(Calculations!$B$3))),0)</f>
        <v>2.9272627533180168E-3</v>
      </c>
    </row>
    <row r="1146" spans="1:11" x14ac:dyDescent="0.35">
      <c r="A1146">
        <v>1143</v>
      </c>
      <c r="B1146" t="str">
        <f t="shared" si="17"/>
        <v>11-73</v>
      </c>
      <c r="C1146">
        <v>-73.099394049018997</v>
      </c>
      <c r="D1146">
        <v>10.931084380934999</v>
      </c>
      <c r="E1146">
        <f>ASIN(SQRT((SIN(RADIANS(PARAMETERS!$D$8-D1146)/2)*SIN(RADIANS(PARAMETERS!$D$8-D1146)/2))+(COS(RADIANS(D1146))*COS(RADIANS(PARAMETERS!$D$8))*SIN(RADIANS(PARAMETERS!$D$9-C1146)/2)*SIN(RADIANS(PARAMETERS!$D$9-C1146)/2))))*2*3958.756</f>
        <v>893.51718504551854</v>
      </c>
      <c r="F1146">
        <v>73.740455627440994</v>
      </c>
      <c r="G1146">
        <v>100.8801651001</v>
      </c>
      <c r="H1146">
        <v>141.37184143066</v>
      </c>
      <c r="I1146">
        <v>173.45272827148</v>
      </c>
      <c r="J1146">
        <v>206.01777648926</v>
      </c>
      <c r="K1146" s="6">
        <f>IFERROR(EXP(TREND(LN($F$1:$J$1),LN(F1146:J1146),LN(Calculations!$B$3))),0)</f>
        <v>2.9147554773434896E-3</v>
      </c>
    </row>
    <row r="1147" spans="1:11" x14ac:dyDescent="0.35">
      <c r="A1147">
        <v>1144</v>
      </c>
      <c r="B1147" t="str">
        <f t="shared" si="17"/>
        <v>11-73.5</v>
      </c>
      <c r="C1147">
        <v>-73.37071538392</v>
      </c>
      <c r="D1147">
        <v>10.931084380934999</v>
      </c>
      <c r="E1147">
        <f>ASIN(SQRT((SIN(RADIANS(PARAMETERS!$D$8-D1147)/2)*SIN(RADIANS(PARAMETERS!$D$8-D1147)/2))+(COS(RADIANS(D1147))*COS(RADIANS(PARAMETERS!$D$8))*SIN(RADIANS(PARAMETERS!$D$9-C1147)/2)*SIN(RADIANS(PARAMETERS!$D$9-C1147)/2))))*2*3958.756</f>
        <v>910.64462319044617</v>
      </c>
      <c r="F1147">
        <v>73.568298339844006</v>
      </c>
      <c r="G1147">
        <v>100.80711364746</v>
      </c>
      <c r="H1147">
        <v>141.14360046387</v>
      </c>
      <c r="I1147">
        <v>173.16888427734</v>
      </c>
      <c r="J1147">
        <v>206.04705810547</v>
      </c>
      <c r="K1147" s="6">
        <f>IFERROR(EXP(TREND(LN($F$1:$J$1),LN(F1147:J1147),LN(Calculations!$B$3))),0)</f>
        <v>2.9060297675760393E-3</v>
      </c>
    </row>
    <row r="1148" spans="1:11" x14ac:dyDescent="0.35">
      <c r="A1148">
        <v>1145</v>
      </c>
      <c r="B1148" t="str">
        <f t="shared" si="17"/>
        <v>11-73.5</v>
      </c>
      <c r="C1148">
        <v>-73.642036718821004</v>
      </c>
      <c r="D1148">
        <v>10.931084380934999</v>
      </c>
      <c r="E1148">
        <f>ASIN(SQRT((SIN(RADIANS(PARAMETERS!$D$8-D1148)/2)*SIN(RADIANS(PARAMETERS!$D$8-D1148)/2))+(COS(RADIANS(D1148))*COS(RADIANS(PARAMETERS!$D$8))*SIN(RADIANS(PARAMETERS!$D$9-C1148)/2)*SIN(RADIANS(PARAMETERS!$D$9-C1148)/2))))*2*3958.756</f>
        <v>927.8142967959177</v>
      </c>
      <c r="F1148">
        <v>73.501937866210994</v>
      </c>
      <c r="G1148">
        <v>100.84742736816</v>
      </c>
      <c r="H1148">
        <v>141.0772857666</v>
      </c>
      <c r="I1148">
        <v>173.01448059082</v>
      </c>
      <c r="J1148">
        <v>206.23168945313</v>
      </c>
      <c r="K1148" s="6">
        <f>IFERROR(EXP(TREND(LN($F$1:$J$1),LN(F1148:J1148),LN(Calculations!$B$3))),0)</f>
        <v>2.9052716954191316E-3</v>
      </c>
    </row>
    <row r="1149" spans="1:11" x14ac:dyDescent="0.35">
      <c r="A1149">
        <v>1146</v>
      </c>
      <c r="B1149" t="str">
        <f t="shared" si="17"/>
        <v>11-74</v>
      </c>
      <c r="C1149">
        <v>-73.913358053722007</v>
      </c>
      <c r="D1149">
        <v>10.931084380934999</v>
      </c>
      <c r="E1149">
        <f>ASIN(SQRT((SIN(RADIANS(PARAMETERS!$D$8-D1149)/2)*SIN(RADIANS(PARAMETERS!$D$8-D1149)/2))+(COS(RADIANS(D1149))*COS(RADIANS(PARAMETERS!$D$8))*SIN(RADIANS(PARAMETERS!$D$9-C1149)/2)*SIN(RADIANS(PARAMETERS!$D$9-C1149)/2))))*2*3958.756</f>
        <v>945.02388379688398</v>
      </c>
      <c r="F1149">
        <v>73.63224029541</v>
      </c>
      <c r="G1149">
        <v>101.11360168457</v>
      </c>
      <c r="H1149">
        <v>141.38070678711</v>
      </c>
      <c r="I1149">
        <v>173.24833679199</v>
      </c>
      <c r="J1149">
        <v>206.77911376953</v>
      </c>
      <c r="K1149" s="6">
        <f>IFERROR(EXP(TREND(LN($F$1:$J$1),LN(F1149:J1149),LN(Calculations!$B$3))),0)</f>
        <v>2.9231376766657683E-3</v>
      </c>
    </row>
    <row r="1150" spans="1:11" x14ac:dyDescent="0.35">
      <c r="A1150">
        <v>1147</v>
      </c>
      <c r="B1150" t="str">
        <f t="shared" si="17"/>
        <v>11-74</v>
      </c>
      <c r="C1150">
        <v>-74.184679388622996</v>
      </c>
      <c r="D1150">
        <v>10.931084380934999</v>
      </c>
      <c r="E1150">
        <f>ASIN(SQRT((SIN(RADIANS(PARAMETERS!$D$8-D1150)/2)*SIN(RADIANS(PARAMETERS!$D$8-D1150)/2))+(COS(RADIANS(D1150))*COS(RADIANS(PARAMETERS!$D$8))*SIN(RADIANS(PARAMETERS!$D$9-C1150)/2)*SIN(RADIANS(PARAMETERS!$D$9-C1150)/2))))*2*3958.756</f>
        <v>962.27122264354477</v>
      </c>
      <c r="F1150">
        <v>73.920875549315994</v>
      </c>
      <c r="G1150">
        <v>101.51769256592</v>
      </c>
      <c r="H1150">
        <v>141.98291015625</v>
      </c>
      <c r="I1150">
        <v>173.89308166504</v>
      </c>
      <c r="J1150">
        <v>207.6420135498</v>
      </c>
      <c r="K1150" s="6">
        <f>IFERROR(EXP(TREND(LN($F$1:$J$1),LN(F1150:J1150),LN(Calculations!$B$3))),0)</f>
        <v>2.9571522543083502E-3</v>
      </c>
    </row>
    <row r="1151" spans="1:11" x14ac:dyDescent="0.35">
      <c r="A1151">
        <v>1148</v>
      </c>
      <c r="B1151" t="str">
        <f t="shared" si="17"/>
        <v>11-74.5</v>
      </c>
      <c r="C1151">
        <v>-74.456000723523999</v>
      </c>
      <c r="D1151">
        <v>10.931084380934999</v>
      </c>
      <c r="E1151">
        <f>ASIN(SQRT((SIN(RADIANS(PARAMETERS!$D$8-D1151)/2)*SIN(RADIANS(PARAMETERS!$D$8-D1151)/2))+(COS(RADIANS(D1151))*COS(RADIANS(PARAMETERS!$D$8))*SIN(RADIANS(PARAMETERS!$D$9-C1151)/2)*SIN(RADIANS(PARAMETERS!$D$9-C1151)/2))))*2*3958.756</f>
        <v>979.55429905847518</v>
      </c>
      <c r="F1151">
        <v>74.343528747559006</v>
      </c>
      <c r="G1151">
        <v>102.01512908936</v>
      </c>
      <c r="H1151">
        <v>142.81234741211</v>
      </c>
      <c r="I1151">
        <v>174.81359863281</v>
      </c>
      <c r="J1151">
        <v>208.70547485352</v>
      </c>
      <c r="K1151" s="6">
        <f>IFERROR(EXP(TREND(LN($F$1:$J$1),LN(F1151:J1151),LN(Calculations!$B$3))),0)</f>
        <v>3.0028396991840381E-3</v>
      </c>
    </row>
    <row r="1152" spans="1:11" x14ac:dyDescent="0.35">
      <c r="A1152">
        <v>1149</v>
      </c>
      <c r="B1152" t="str">
        <f t="shared" si="17"/>
        <v>11-74.5</v>
      </c>
      <c r="C1152">
        <v>-74.727322058425003</v>
      </c>
      <c r="D1152">
        <v>10.931084380934999</v>
      </c>
      <c r="E1152">
        <f>ASIN(SQRT((SIN(RADIANS(PARAMETERS!$D$8-D1152)/2)*SIN(RADIANS(PARAMETERS!$D$8-D1152)/2))+(COS(RADIANS(D1152))*COS(RADIANS(PARAMETERS!$D$8))*SIN(RADIANS(PARAMETERS!$D$9-C1152)/2)*SIN(RADIANS(PARAMETERS!$D$9-C1152)/2))))*2*3958.756</f>
        <v>996.87123403916451</v>
      </c>
      <c r="F1152">
        <v>74.809608459472997</v>
      </c>
      <c r="G1152">
        <v>102.48413848877</v>
      </c>
      <c r="H1152">
        <v>143.65745544434</v>
      </c>
      <c r="I1152">
        <v>175.78407287598</v>
      </c>
      <c r="J1152">
        <v>209.72370910645</v>
      </c>
      <c r="K1152" s="6">
        <f>IFERROR(EXP(TREND(LN($F$1:$J$1),LN(F1152:J1152),LN(Calculations!$B$3))),0)</f>
        <v>3.0494016722778751E-3</v>
      </c>
    </row>
    <row r="1153" spans="1:11" x14ac:dyDescent="0.35">
      <c r="A1153">
        <v>1150</v>
      </c>
      <c r="B1153" t="str">
        <f t="shared" si="17"/>
        <v>11-75</v>
      </c>
      <c r="C1153">
        <v>-74.998643393324997</v>
      </c>
      <c r="D1153">
        <v>10.931084380934999</v>
      </c>
      <c r="E1153">
        <f>ASIN(SQRT((SIN(RADIANS(PARAMETERS!$D$8-D1153)/2)*SIN(RADIANS(PARAMETERS!$D$8-D1153)/2))+(COS(RADIANS(D1153))*COS(RADIANS(PARAMETERS!$D$8))*SIN(RADIANS(PARAMETERS!$D$9-C1153)/2)*SIN(RADIANS(PARAMETERS!$D$9-C1153)/2))))*2*3958.756</f>
        <v>1014.2202729766935</v>
      </c>
      <c r="F1153">
        <v>75.356002807617003</v>
      </c>
      <c r="G1153">
        <v>102.98554992676</v>
      </c>
      <c r="H1153">
        <v>144.5135345459</v>
      </c>
      <c r="I1153">
        <v>176.81108093262</v>
      </c>
      <c r="J1153">
        <v>210.70210266113</v>
      </c>
      <c r="K1153" s="6">
        <f>IFERROR(EXP(TREND(LN($F$1:$J$1),LN(F1153:J1153),LN(Calculations!$B$3))),0)</f>
        <v>3.0982531985996337E-3</v>
      </c>
    </row>
    <row r="1154" spans="1:11" x14ac:dyDescent="0.35">
      <c r="A1154">
        <v>1151</v>
      </c>
      <c r="B1154" t="str">
        <f t="shared" si="17"/>
        <v>11-75.5</v>
      </c>
      <c r="C1154">
        <v>-75.269964728226</v>
      </c>
      <c r="D1154">
        <v>10.931084380934999</v>
      </c>
      <c r="E1154">
        <f>ASIN(SQRT((SIN(RADIANS(PARAMETERS!$D$8-D1154)/2)*SIN(RADIANS(PARAMETERS!$D$8-D1154)/2))+(COS(RADIANS(D1154))*COS(RADIANS(PARAMETERS!$D$8))*SIN(RADIANS(PARAMETERS!$D$9-C1154)/2)*SIN(RADIANS(PARAMETERS!$D$9-C1154)/2))))*2*3958.756</f>
        <v>1031.5997757760786</v>
      </c>
      <c r="F1154">
        <v>75.979423522949006</v>
      </c>
      <c r="G1154">
        <v>103.50881195068</v>
      </c>
      <c r="H1154">
        <v>145.3809967041</v>
      </c>
      <c r="I1154">
        <v>177.86840820313</v>
      </c>
      <c r="J1154">
        <v>211.61820983887</v>
      </c>
      <c r="K1154" s="6">
        <f>IFERROR(EXP(TREND(LN($F$1:$J$1),LN(F1154:J1154),LN(Calculations!$B$3))),0)</f>
        <v>3.1488334718935969E-3</v>
      </c>
    </row>
    <row r="1155" spans="1:11" x14ac:dyDescent="0.35">
      <c r="A1155">
        <v>1152</v>
      </c>
      <c r="B1155" t="str">
        <f t="shared" si="17"/>
        <v>11-75.5</v>
      </c>
      <c r="C1155">
        <v>-75.541286063127004</v>
      </c>
      <c r="D1155">
        <v>10.931084380934999</v>
      </c>
      <c r="E1155">
        <f>ASIN(SQRT((SIN(RADIANS(PARAMETERS!$D$8-D1155)/2)*SIN(RADIANS(PARAMETERS!$D$8-D1155)/2))+(COS(RADIANS(D1155))*COS(RADIANS(PARAMETERS!$D$8))*SIN(RADIANS(PARAMETERS!$D$9-C1155)/2)*SIN(RADIANS(PARAMETERS!$D$9-C1155)/2))))*2*3958.756</f>
        <v>1049.0082078751755</v>
      </c>
      <c r="F1155">
        <v>76.648582458495994</v>
      </c>
      <c r="G1155">
        <v>104.02956390381</v>
      </c>
      <c r="H1155">
        <v>146.22007751465</v>
      </c>
      <c r="I1155">
        <v>178.89761352539</v>
      </c>
      <c r="J1155">
        <v>212.45971679688</v>
      </c>
      <c r="K1155" s="6">
        <f>IFERROR(EXP(TREND(LN($F$1:$J$1),LN(F1155:J1155),LN(Calculations!$B$3))),0)</f>
        <v>3.1991481750539932E-3</v>
      </c>
    </row>
    <row r="1156" spans="1:11" x14ac:dyDescent="0.35">
      <c r="A1156">
        <v>1153</v>
      </c>
      <c r="B1156" t="str">
        <f t="shared" si="17"/>
        <v>11-76</v>
      </c>
      <c r="C1156">
        <v>-75.812607398028007</v>
      </c>
      <c r="D1156">
        <v>10.931084380934999</v>
      </c>
      <c r="E1156">
        <f>ASIN(SQRT((SIN(RADIANS(PARAMETERS!$D$8-D1156)/2)*SIN(RADIANS(PARAMETERS!$D$8-D1156)/2))+(COS(RADIANS(D1156))*COS(RADIANS(PARAMETERS!$D$8))*SIN(RADIANS(PARAMETERS!$D$9-C1156)/2)*SIN(RADIANS(PARAMETERS!$D$9-C1156)/2))))*2*3958.756</f>
        <v>1066.4441320725352</v>
      </c>
      <c r="F1156">
        <v>77.340881347655994</v>
      </c>
      <c r="G1156">
        <v>104.55587005615</v>
      </c>
      <c r="H1156">
        <v>146.9810333252</v>
      </c>
      <c r="I1156">
        <v>179.81112670898</v>
      </c>
      <c r="J1156">
        <v>213.21168518066</v>
      </c>
      <c r="K1156" s="6">
        <f>IFERROR(EXP(TREND(LN($F$1:$J$1),LN(F1156:J1156),LN(Calculations!$B$3))),0)</f>
        <v>3.2470947349273523E-3</v>
      </c>
    </row>
    <row r="1157" spans="1:11" x14ac:dyDescent="0.35">
      <c r="A1157">
        <v>1154</v>
      </c>
      <c r="B1157" t="str">
        <f t="shared" ref="B1157:B1220" si="18">MROUND(D1157,1)&amp;MROUND(C1157,-0.5)</f>
        <v>11-76</v>
      </c>
      <c r="C1157">
        <v>-76.083928732928996</v>
      </c>
      <c r="D1157">
        <v>10.931084380934999</v>
      </c>
      <c r="E1157">
        <f>ASIN(SQRT((SIN(RADIANS(PARAMETERS!$D$8-D1157)/2)*SIN(RADIANS(PARAMETERS!$D$8-D1157)/2))+(COS(RADIANS(D1157))*COS(RADIANS(PARAMETERS!$D$8))*SIN(RADIANS(PARAMETERS!$D$9-C1157)/2)*SIN(RADIANS(PARAMETERS!$D$9-C1157)/2))))*2*3958.756</f>
        <v>1083.90620108229</v>
      </c>
      <c r="F1157">
        <v>78.032447814940994</v>
      </c>
      <c r="G1157">
        <v>105.05954742432</v>
      </c>
      <c r="H1157">
        <v>147.62203979492</v>
      </c>
      <c r="I1157">
        <v>180.55183410645</v>
      </c>
      <c r="J1157">
        <v>213.84706115723</v>
      </c>
      <c r="K1157" s="6">
        <f>IFERROR(EXP(TREND(LN($F$1:$J$1),LN(F1157:J1157),LN(Calculations!$B$3))),0)</f>
        <v>3.2902517065952664E-3</v>
      </c>
    </row>
    <row r="1158" spans="1:11" x14ac:dyDescent="0.35">
      <c r="A1158">
        <v>1155</v>
      </c>
      <c r="B1158" t="str">
        <f t="shared" si="18"/>
        <v>11-76.5</v>
      </c>
      <c r="C1158">
        <v>-76.355250067829999</v>
      </c>
      <c r="D1158">
        <v>10.931084380934999</v>
      </c>
      <c r="E1158">
        <f>ASIN(SQRT((SIN(RADIANS(PARAMETERS!$D$8-D1158)/2)*SIN(RADIANS(PARAMETERS!$D$8-D1158)/2))+(COS(RADIANS(D1158))*COS(RADIANS(PARAMETERS!$D$8))*SIN(RADIANS(PARAMETERS!$D$9-C1158)/2)*SIN(RADIANS(PARAMETERS!$D$9-C1158)/2))))*2*3958.756</f>
        <v>1101.3931507442874</v>
      </c>
      <c r="F1158">
        <v>78.714012145995994</v>
      </c>
      <c r="G1158">
        <v>105.52648162842</v>
      </c>
      <c r="H1158">
        <v>148.12840270996</v>
      </c>
      <c r="I1158">
        <v>181.10861206055</v>
      </c>
      <c r="J1158">
        <v>214.32432556152</v>
      </c>
      <c r="K1158" s="6">
        <f>IFERROR(EXP(TREND(LN($F$1:$J$1),LN(F1158:J1158),LN(Calculations!$B$3))),0)</f>
        <v>3.3272965990018143E-3</v>
      </c>
    </row>
    <row r="1159" spans="1:11" x14ac:dyDescent="0.35">
      <c r="A1159">
        <v>1156</v>
      </c>
      <c r="B1159" t="str">
        <f t="shared" si="18"/>
        <v>11-76.5</v>
      </c>
      <c r="C1159">
        <v>-76.626571402731003</v>
      </c>
      <c r="D1159">
        <v>10.931084380934999</v>
      </c>
      <c r="E1159">
        <f>ASIN(SQRT((SIN(RADIANS(PARAMETERS!$D$8-D1159)/2)*SIN(RADIANS(PARAMETERS!$D$8-D1159)/2))+(COS(RADIANS(D1159))*COS(RADIANS(PARAMETERS!$D$8))*SIN(RADIANS(PARAMETERS!$D$9-C1159)/2)*SIN(RADIANS(PARAMETERS!$D$9-C1159)/2))))*2*3958.756</f>
        <v>1118.9037938250347</v>
      </c>
      <c r="F1159">
        <v>79.465232849120994</v>
      </c>
      <c r="G1159">
        <v>106.06387329102</v>
      </c>
      <c r="H1159">
        <v>148.67178344727</v>
      </c>
      <c r="I1159">
        <v>181.68379211426</v>
      </c>
      <c r="J1159">
        <v>214.81510925293</v>
      </c>
      <c r="K1159" s="6">
        <f>IFERROR(EXP(TREND(LN($F$1:$J$1),LN(F1159:J1159),LN(Calculations!$B$3))),0)</f>
        <v>3.3681528702690627E-3</v>
      </c>
    </row>
    <row r="1160" spans="1:11" x14ac:dyDescent="0.35">
      <c r="A1160">
        <v>1157</v>
      </c>
      <c r="B1160" t="str">
        <f t="shared" si="18"/>
        <v>11-77</v>
      </c>
      <c r="C1160">
        <v>-76.897892737632006</v>
      </c>
      <c r="D1160">
        <v>10.931084380934999</v>
      </c>
      <c r="E1160">
        <f>ASIN(SQRT((SIN(RADIANS(PARAMETERS!$D$8-D1160)/2)*SIN(RADIANS(PARAMETERS!$D$8-D1160)/2))+(COS(RADIANS(D1160))*COS(RADIANS(PARAMETERS!$D$8))*SIN(RADIANS(PARAMETERS!$D$9-C1160)/2)*SIN(RADIANS(PARAMETERS!$D$9-C1160)/2))))*2*3958.756</f>
        <v>1136.4370143519627</v>
      </c>
      <c r="F1160">
        <v>80.279586791992003</v>
      </c>
      <c r="G1160">
        <v>106.66817474365</v>
      </c>
      <c r="H1160">
        <v>149.25640869141</v>
      </c>
      <c r="I1160">
        <v>182.28288269043</v>
      </c>
      <c r="J1160">
        <v>215.30787658691</v>
      </c>
      <c r="K1160" s="6">
        <f>IFERROR(EXP(TREND(LN($F$1:$J$1),LN(F1160:J1160),LN(Calculations!$B$3))),0)</f>
        <v>3.4129049927186595E-3</v>
      </c>
    </row>
    <row r="1161" spans="1:11" x14ac:dyDescent="0.35">
      <c r="A1161">
        <v>1158</v>
      </c>
      <c r="B1161" t="str">
        <f t="shared" si="18"/>
        <v>11-77</v>
      </c>
      <c r="C1161">
        <v>-77.169214072532995</v>
      </c>
      <c r="D1161">
        <v>10.931084380934999</v>
      </c>
      <c r="E1161">
        <f>ASIN(SQRT((SIN(RADIANS(PARAMETERS!$D$8-D1161)/2)*SIN(RADIANS(PARAMETERS!$D$8-D1161)/2))+(COS(RADIANS(D1161))*COS(RADIANS(PARAMETERS!$D$8))*SIN(RADIANS(PARAMETERS!$D$9-C1161)/2)*SIN(RADIANS(PARAMETERS!$D$9-C1161)/2))))*2*3958.756</f>
        <v>1153.9917624296293</v>
      </c>
      <c r="F1161">
        <v>81.121078491210994</v>
      </c>
      <c r="G1161">
        <v>107.2963180542</v>
      </c>
      <c r="H1161">
        <v>149.8205871582</v>
      </c>
      <c r="I1161">
        <v>182.82833862305</v>
      </c>
      <c r="J1161">
        <v>215.70503234863</v>
      </c>
      <c r="K1161" s="6">
        <f>IFERROR(EXP(TREND(LN($F$1:$J$1),LN(F1161:J1161),LN(Calculations!$B$3))),0)</f>
        <v>3.4573596126632584E-3</v>
      </c>
    </row>
    <row r="1162" spans="1:11" x14ac:dyDescent="0.35">
      <c r="A1162">
        <v>1159</v>
      </c>
      <c r="B1162" t="str">
        <f t="shared" si="18"/>
        <v>11-77.5</v>
      </c>
      <c r="C1162">
        <v>-77.440535407433998</v>
      </c>
      <c r="D1162">
        <v>10.931084380934999</v>
      </c>
      <c r="E1162">
        <f>ASIN(SQRT((SIN(RADIANS(PARAMETERS!$D$8-D1162)/2)*SIN(RADIANS(PARAMETERS!$D$8-D1162)/2))+(COS(RADIANS(D1162))*COS(RADIANS(PARAMETERS!$D$8))*SIN(RADIANS(PARAMETERS!$D$9-C1162)/2)*SIN(RADIANS(PARAMETERS!$D$9-C1162)/2))))*2*3958.756</f>
        <v>1171.5670494918945</v>
      </c>
      <c r="F1162">
        <v>81.92301940918</v>
      </c>
      <c r="G1162">
        <v>107.85336303711</v>
      </c>
      <c r="H1162">
        <v>150.18167114258</v>
      </c>
      <c r="I1162">
        <v>183.08039855957</v>
      </c>
      <c r="J1162">
        <v>215.8076171875</v>
      </c>
      <c r="K1162" s="6">
        <f>IFERROR(EXP(TREND(LN($F$1:$J$1),LN(F1162:J1162),LN(Calculations!$B$3))),0)</f>
        <v>3.4903501424497271E-3</v>
      </c>
    </row>
    <row r="1163" spans="1:11" x14ac:dyDescent="0.35">
      <c r="A1163">
        <v>1160</v>
      </c>
      <c r="B1163" t="str">
        <f t="shared" si="18"/>
        <v>11-77.5</v>
      </c>
      <c r="C1163">
        <v>-77.711856742335002</v>
      </c>
      <c r="D1163">
        <v>10.931084380934999</v>
      </c>
      <c r="E1163">
        <f>ASIN(SQRT((SIN(RADIANS(PARAMETERS!$D$8-D1163)/2)*SIN(RADIANS(PARAMETERS!$D$8-D1163)/2))+(COS(RADIANS(D1163))*COS(RADIANS(PARAMETERS!$D$8))*SIN(RADIANS(PARAMETERS!$D$9-C1163)/2)*SIN(RADIANS(PARAMETERS!$D$9-C1163)/2))))*2*3958.756</f>
        <v>1189.1619439488959</v>
      </c>
      <c r="F1163">
        <v>82.639877319335994</v>
      </c>
      <c r="G1163">
        <v>108.30094146729</v>
      </c>
      <c r="H1163">
        <v>150.31346130371</v>
      </c>
      <c r="I1163">
        <v>183.03941345215</v>
      </c>
      <c r="J1163">
        <v>215.62132263184</v>
      </c>
      <c r="K1163" s="6">
        <f>IFERROR(EXP(TREND(LN($F$1:$J$1),LN(F1163:J1163),LN(Calculations!$B$3))),0)</f>
        <v>3.5096007493155873E-3</v>
      </c>
    </row>
    <row r="1164" spans="1:11" x14ac:dyDescent="0.35">
      <c r="A1164">
        <v>1161</v>
      </c>
      <c r="B1164" t="str">
        <f t="shared" si="18"/>
        <v>11-78</v>
      </c>
      <c r="C1164">
        <v>-77.983178077236005</v>
      </c>
      <c r="D1164">
        <v>10.931084380934999</v>
      </c>
      <c r="E1164">
        <f>ASIN(SQRT((SIN(RADIANS(PARAMETERS!$D$8-D1164)/2)*SIN(RADIANS(PARAMETERS!$D$8-D1164)/2))+(COS(RADIANS(D1164))*COS(RADIANS(PARAMETERS!$D$8))*SIN(RADIANS(PARAMETERS!$D$9-C1164)/2)*SIN(RADIANS(PARAMETERS!$D$9-C1164)/2))))*2*3958.756</f>
        <v>1206.775567191929</v>
      </c>
      <c r="F1164">
        <v>83.277931213379006</v>
      </c>
      <c r="G1164">
        <v>108.66265869141</v>
      </c>
      <c r="H1164">
        <v>150.29055786133</v>
      </c>
      <c r="I1164">
        <v>182.82081604004</v>
      </c>
      <c r="J1164">
        <v>215.27424621582</v>
      </c>
      <c r="K1164" s="6">
        <f>IFERROR(EXP(TREND(LN($F$1:$J$1),LN(F1164:J1164),LN(Calculations!$B$3))),0)</f>
        <v>3.5194306381678623E-3</v>
      </c>
    </row>
    <row r="1165" spans="1:11" x14ac:dyDescent="0.35">
      <c r="A1165">
        <v>1162</v>
      </c>
      <c r="B1165" t="str">
        <f t="shared" si="18"/>
        <v>11-78.5</v>
      </c>
      <c r="C1165">
        <v>-78.254499412136994</v>
      </c>
      <c r="D1165">
        <v>10.931084380934999</v>
      </c>
      <c r="E1165">
        <f>ASIN(SQRT((SIN(RADIANS(PARAMETERS!$D$8-D1165)/2)*SIN(RADIANS(PARAMETERS!$D$8-D1165)/2))+(COS(RADIANS(D1165))*COS(RADIANS(PARAMETERS!$D$8))*SIN(RADIANS(PARAMETERS!$D$9-C1165)/2)*SIN(RADIANS(PARAMETERS!$D$9-C1165)/2))))*2*3958.756</f>
        <v>1224.4070899231135</v>
      </c>
      <c r="F1165">
        <v>83.947456359862997</v>
      </c>
      <c r="G1165">
        <v>109.08290100098</v>
      </c>
      <c r="H1165">
        <v>150.33605957031</v>
      </c>
      <c r="I1165">
        <v>182.66360473633</v>
      </c>
      <c r="J1165">
        <v>215.02464294434</v>
      </c>
      <c r="K1165" s="6">
        <f>IFERROR(EXP(TREND(LN($F$1:$J$1),LN(F1165:J1165),LN(Calculations!$B$3))),0)</f>
        <v>3.5341426637750194E-3</v>
      </c>
    </row>
    <row r="1166" spans="1:11" x14ac:dyDescent="0.35">
      <c r="A1166">
        <v>1163</v>
      </c>
      <c r="B1166" t="str">
        <f t="shared" si="18"/>
        <v>11-78.5</v>
      </c>
      <c r="C1166">
        <v>-78.525820747037997</v>
      </c>
      <c r="D1166">
        <v>10.931084380934999</v>
      </c>
      <c r="E1166">
        <f>ASIN(SQRT((SIN(RADIANS(PARAMETERS!$D$8-D1166)/2)*SIN(RADIANS(PARAMETERS!$D$8-D1166)/2))+(COS(RADIANS(D1166))*COS(RADIANS(PARAMETERS!$D$8))*SIN(RADIANS(PARAMETERS!$D$9-C1166)/2)*SIN(RADIANS(PARAMETERS!$D$9-C1166)/2))))*2*3958.756</f>
        <v>1242.0557287801091</v>
      </c>
      <c r="F1166">
        <v>84.617134094237997</v>
      </c>
      <c r="G1166">
        <v>109.53646087646</v>
      </c>
      <c r="H1166">
        <v>150.44770812988</v>
      </c>
      <c r="I1166">
        <v>182.57849121094</v>
      </c>
      <c r="J1166">
        <v>214.87426757813</v>
      </c>
      <c r="K1166" s="6">
        <f>IFERROR(EXP(TREND(LN($F$1:$J$1),LN(F1166:J1166),LN(Calculations!$B$3))),0)</f>
        <v>3.5530382658525285E-3</v>
      </c>
    </row>
    <row r="1167" spans="1:11" x14ac:dyDescent="0.35">
      <c r="A1167">
        <v>1164</v>
      </c>
      <c r="B1167" t="str">
        <f t="shared" si="18"/>
        <v>11-79</v>
      </c>
      <c r="C1167">
        <v>-78.797142081939</v>
      </c>
      <c r="D1167">
        <v>10.931084380934999</v>
      </c>
      <c r="E1167">
        <f>ASIN(SQRT((SIN(RADIANS(PARAMETERS!$D$8-D1167)/2)*SIN(RADIANS(PARAMETERS!$D$8-D1167)/2))+(COS(RADIANS(D1167))*COS(RADIANS(PARAMETERS!$D$8))*SIN(RADIANS(PARAMETERS!$D$9-C1167)/2)*SIN(RADIANS(PARAMETERS!$D$9-C1167)/2))))*2*3958.756</f>
        <v>1259.7207432291207</v>
      </c>
      <c r="F1167">
        <v>85.277908325195</v>
      </c>
      <c r="G1167">
        <v>110.0193939209</v>
      </c>
      <c r="H1167">
        <v>150.64134216309</v>
      </c>
      <c r="I1167">
        <v>182.59928894043</v>
      </c>
      <c r="J1167">
        <v>214.85569763184</v>
      </c>
      <c r="K1167" s="6">
        <f>IFERROR(EXP(TREND(LN($F$1:$J$1),LN(F1167:J1167),LN(Calculations!$B$3))),0)</f>
        <v>3.5771902821051587E-3</v>
      </c>
    </row>
    <row r="1168" spans="1:11" x14ac:dyDescent="0.35">
      <c r="A1168">
        <v>1165</v>
      </c>
      <c r="B1168" t="str">
        <f t="shared" si="18"/>
        <v>11-79</v>
      </c>
      <c r="C1168">
        <v>-79.068463416840004</v>
      </c>
      <c r="D1168">
        <v>10.931084380934999</v>
      </c>
      <c r="E1168">
        <f>ASIN(SQRT((SIN(RADIANS(PARAMETERS!$D$8-D1168)/2)*SIN(RADIANS(PARAMETERS!$D$8-D1168)/2))+(COS(RADIANS(D1168))*COS(RADIANS(PARAMETERS!$D$8))*SIN(RADIANS(PARAMETERS!$D$9-C1168)/2)*SIN(RADIANS(PARAMETERS!$D$9-C1168)/2))))*2*3958.756</f>
        <v>1277.40143270215</v>
      </c>
      <c r="F1168">
        <v>85.961227416992003</v>
      </c>
      <c r="G1168">
        <v>110.56462860107</v>
      </c>
      <c r="H1168">
        <v>150.95344543457</v>
      </c>
      <c r="I1168">
        <v>182.77436828613</v>
      </c>
      <c r="J1168">
        <v>215.02503967285</v>
      </c>
      <c r="K1168" s="6">
        <f>IFERROR(EXP(TREND(LN($F$1:$J$1),LN(F1168:J1168),LN(Calculations!$B$3))),0)</f>
        <v>3.6100187014335059E-3</v>
      </c>
    </row>
    <row r="1169" spans="1:11" x14ac:dyDescent="0.35">
      <c r="A1169">
        <v>1166</v>
      </c>
      <c r="B1169" t="str">
        <f t="shared" si="18"/>
        <v>11-79.5</v>
      </c>
      <c r="C1169">
        <v>-79.339784751741007</v>
      </c>
      <c r="D1169">
        <v>10.931084380934999</v>
      </c>
      <c r="E1169">
        <f>ASIN(SQRT((SIN(RADIANS(PARAMETERS!$D$8-D1169)/2)*SIN(RADIANS(PARAMETERS!$D$8-D1169)/2))+(COS(RADIANS(D1169))*COS(RADIANS(PARAMETERS!$D$8))*SIN(RADIANS(PARAMETERS!$D$9-C1169)/2)*SIN(RADIANS(PARAMETERS!$D$9-C1169)/2))))*2*3958.756</f>
        <v>1295.0971339567775</v>
      </c>
      <c r="F1169">
        <v>86.579315185547003</v>
      </c>
      <c r="G1169">
        <v>111.07234954834</v>
      </c>
      <c r="H1169">
        <v>151.27304077148</v>
      </c>
      <c r="I1169">
        <v>182.97943115234</v>
      </c>
      <c r="J1169">
        <v>215.23063659668</v>
      </c>
      <c r="K1169" s="6">
        <f>IFERROR(EXP(TREND(LN($F$1:$J$1),LN(F1169:J1169),LN(Calculations!$B$3))),0)</f>
        <v>3.6425619297731017E-3</v>
      </c>
    </row>
    <row r="1170" spans="1:11" x14ac:dyDescent="0.35">
      <c r="A1170">
        <v>1167</v>
      </c>
      <c r="B1170" t="str">
        <f t="shared" si="18"/>
        <v>11-79.5</v>
      </c>
      <c r="C1170">
        <v>-79.611106086641996</v>
      </c>
      <c r="D1170">
        <v>10.931084380934999</v>
      </c>
      <c r="E1170">
        <f>ASIN(SQRT((SIN(RADIANS(PARAMETERS!$D$8-D1170)/2)*SIN(RADIANS(PARAMETERS!$D$8-D1170)/2))+(COS(RADIANS(D1170))*COS(RADIANS(PARAMETERS!$D$8))*SIN(RADIANS(PARAMETERS!$D$9-C1170)/2)*SIN(RADIANS(PARAMETERS!$D$9-C1170)/2))))*2*3958.756</f>
        <v>1312.8072186389327</v>
      </c>
      <c r="F1170">
        <v>87.109504699707003</v>
      </c>
      <c r="G1170">
        <v>111.51795196533</v>
      </c>
      <c r="H1170">
        <v>151.57496643066</v>
      </c>
      <c r="I1170">
        <v>183.18798828125</v>
      </c>
      <c r="J1170">
        <v>215.43673706055</v>
      </c>
      <c r="K1170" s="6">
        <f>IFERROR(EXP(TREND(LN($F$1:$J$1),LN(F1170:J1170),LN(Calculations!$B$3))),0)</f>
        <v>3.6724991667280659E-3</v>
      </c>
    </row>
    <row r="1171" spans="1:11" x14ac:dyDescent="0.35">
      <c r="A1171">
        <v>1168</v>
      </c>
      <c r="B1171" t="str">
        <f t="shared" si="18"/>
        <v>11-80</v>
      </c>
      <c r="C1171">
        <v>-79.882427421542999</v>
      </c>
      <c r="D1171">
        <v>10.931084380934999</v>
      </c>
      <c r="E1171">
        <f>ASIN(SQRT((SIN(RADIANS(PARAMETERS!$D$8-D1171)/2)*SIN(RADIANS(PARAMETERS!$D$8-D1171)/2))+(COS(RADIANS(D1171))*COS(RADIANS(PARAMETERS!$D$8))*SIN(RADIANS(PARAMETERS!$D$9-C1171)/2)*SIN(RADIANS(PARAMETERS!$D$9-C1171)/2))))*2*3958.756</f>
        <v>1330.531091030994</v>
      </c>
      <c r="F1171">
        <v>87.589866638184006</v>
      </c>
      <c r="G1171">
        <v>111.94844055176</v>
      </c>
      <c r="H1171">
        <v>151.91744995117</v>
      </c>
      <c r="I1171">
        <v>183.47177124023</v>
      </c>
      <c r="J1171">
        <v>215.72994995117</v>
      </c>
      <c r="K1171" s="6">
        <f>IFERROR(EXP(TREND(LN($F$1:$J$1),LN(F1171:J1171),LN(Calculations!$B$3))),0)</f>
        <v>3.7045464842700836E-3</v>
      </c>
    </row>
    <row r="1172" spans="1:11" x14ac:dyDescent="0.35">
      <c r="A1172">
        <v>1169</v>
      </c>
      <c r="B1172" t="str">
        <f t="shared" si="18"/>
        <v>11-80</v>
      </c>
      <c r="C1172">
        <v>-80.153748756444003</v>
      </c>
      <c r="D1172">
        <v>10.931084380934999</v>
      </c>
      <c r="E1172">
        <f>ASIN(SQRT((SIN(RADIANS(PARAMETERS!$D$8-D1172)/2)*SIN(RADIANS(PARAMETERS!$D$8-D1172)/2))+(COS(RADIANS(D1172))*COS(RADIANS(PARAMETERS!$D$8))*SIN(RADIANS(PARAMETERS!$D$9-C1172)/2)*SIN(RADIANS(PARAMETERS!$D$9-C1172)/2))))*2*3958.756</f>
        <v>1348.2681859692473</v>
      </c>
      <c r="F1172">
        <v>87.940444946289006</v>
      </c>
      <c r="G1172">
        <v>112.28067016602</v>
      </c>
      <c r="H1172">
        <v>152.22511291504</v>
      </c>
      <c r="I1172">
        <v>183.7546081543</v>
      </c>
      <c r="J1172">
        <v>216.03160095215</v>
      </c>
      <c r="K1172" s="6">
        <f>IFERROR(EXP(TREND(LN($F$1:$J$1),LN(F1172:J1172),LN(Calculations!$B$3))),0)</f>
        <v>3.7318627270834801E-3</v>
      </c>
    </row>
    <row r="1173" spans="1:11" x14ac:dyDescent="0.35">
      <c r="A1173">
        <v>1170</v>
      </c>
      <c r="B1173" t="str">
        <f t="shared" si="18"/>
        <v>11-80.5</v>
      </c>
      <c r="C1173">
        <v>-80.425070091345006</v>
      </c>
      <c r="D1173">
        <v>10.931084380934999</v>
      </c>
      <c r="E1173">
        <f>ASIN(SQRT((SIN(RADIANS(PARAMETERS!$D$8-D1173)/2)*SIN(RADIANS(PARAMETERS!$D$8-D1173)/2))+(COS(RADIANS(D1173))*COS(RADIANS(PARAMETERS!$D$8))*SIN(RADIANS(PARAMETERS!$D$9-C1173)/2)*SIN(RADIANS(PARAMETERS!$D$9-C1173)/2))))*2*3958.756</f>
        <v>1366.0179669162853</v>
      </c>
      <c r="F1173">
        <v>88.133079528809006</v>
      </c>
      <c r="G1173">
        <v>112.48384857178</v>
      </c>
      <c r="H1173">
        <v>152.46406555176</v>
      </c>
      <c r="I1173">
        <v>183.99987792969</v>
      </c>
      <c r="J1173">
        <v>216.3233795166</v>
      </c>
      <c r="K1173" s="6">
        <f>IFERROR(EXP(TREND(LN($F$1:$J$1),LN(F1173:J1173),LN(Calculations!$B$3))),0)</f>
        <v>3.7516114066406757E-3</v>
      </c>
    </row>
    <row r="1174" spans="1:11" x14ac:dyDescent="0.35">
      <c r="A1174">
        <v>1171</v>
      </c>
      <c r="B1174" t="str">
        <f t="shared" si="18"/>
        <v>11-80.5</v>
      </c>
      <c r="C1174">
        <v>-80.696391426245995</v>
      </c>
      <c r="D1174">
        <v>10.931084380934999</v>
      </c>
      <c r="E1174">
        <f>ASIN(SQRT((SIN(RADIANS(PARAMETERS!$D$8-D1174)/2)*SIN(RADIANS(PARAMETERS!$D$8-D1174)/2))+(COS(RADIANS(D1174))*COS(RADIANS(PARAMETERS!$D$8))*SIN(RADIANS(PARAMETERS!$D$9-C1174)/2)*SIN(RADIANS(PARAMETERS!$D$9-C1174)/2))))*2*3958.756</f>
        <v>1383.7799241752662</v>
      </c>
      <c r="F1174">
        <v>88.169242858887003</v>
      </c>
      <c r="G1174">
        <v>112.56535339355</v>
      </c>
      <c r="H1174">
        <v>152.63583374023</v>
      </c>
      <c r="I1174">
        <v>184.20600891113</v>
      </c>
      <c r="J1174">
        <v>216.62954711914</v>
      </c>
      <c r="K1174" s="6">
        <f>IFERROR(EXP(TREND(LN($F$1:$J$1),LN(F1174:J1174),LN(Calculations!$B$3))),0)</f>
        <v>3.7640760449025304E-3</v>
      </c>
    </row>
    <row r="1175" spans="1:11" x14ac:dyDescent="0.35">
      <c r="A1175">
        <v>1172</v>
      </c>
      <c r="B1175" t="str">
        <f t="shared" si="18"/>
        <v>11-81</v>
      </c>
      <c r="C1175">
        <v>-80.967712761146998</v>
      </c>
      <c r="D1175">
        <v>10.931084380934999</v>
      </c>
      <c r="E1175">
        <f>ASIN(SQRT((SIN(RADIANS(PARAMETERS!$D$8-D1175)/2)*SIN(RADIANS(PARAMETERS!$D$8-D1175)/2))+(COS(RADIANS(D1175))*COS(RADIANS(PARAMETERS!$D$8))*SIN(RADIANS(PARAMETERS!$D$9-C1175)/2)*SIN(RADIANS(PARAMETERS!$D$9-C1175)/2))))*2*3958.756</f>
        <v>1401.5535732341875</v>
      </c>
      <c r="F1175">
        <v>87.954727172852003</v>
      </c>
      <c r="G1175">
        <v>112.41522216797</v>
      </c>
      <c r="H1175">
        <v>152.60316467285</v>
      </c>
      <c r="I1175">
        <v>184.21253967285</v>
      </c>
      <c r="J1175">
        <v>216.79573059082</v>
      </c>
      <c r="K1175" s="6">
        <f>IFERROR(EXP(TREND(LN($F$1:$J$1),LN(F1175:J1175),LN(Calculations!$B$3))),0)</f>
        <v>3.7581612971070689E-3</v>
      </c>
    </row>
    <row r="1176" spans="1:11" x14ac:dyDescent="0.35">
      <c r="A1176">
        <v>1173</v>
      </c>
      <c r="B1176" t="str">
        <f t="shared" si="18"/>
        <v>11-81</v>
      </c>
      <c r="C1176">
        <v>-81.239034096048002</v>
      </c>
      <c r="D1176">
        <v>10.931084380934999</v>
      </c>
      <c r="E1176">
        <f>ASIN(SQRT((SIN(RADIANS(PARAMETERS!$D$8-D1176)/2)*SIN(RADIANS(PARAMETERS!$D$8-D1176)/2))+(COS(RADIANS(D1176))*COS(RADIANS(PARAMETERS!$D$8))*SIN(RADIANS(PARAMETERS!$D$9-C1176)/2)*SIN(RADIANS(PARAMETERS!$D$9-C1176)/2))))*2*3958.756</f>
        <v>1419.3384532294203</v>
      </c>
      <c r="F1176">
        <v>87.500602722167997</v>
      </c>
      <c r="G1176">
        <v>112.03436279297</v>
      </c>
      <c r="H1176">
        <v>152.34086608887</v>
      </c>
      <c r="I1176">
        <v>183.97979736328</v>
      </c>
      <c r="J1176">
        <v>216.75743103027</v>
      </c>
      <c r="K1176" s="6">
        <f>IFERROR(EXP(TREND(LN($F$1:$J$1),LN(F1176:J1176),LN(Calculations!$B$3))),0)</f>
        <v>3.7325260226664355E-3</v>
      </c>
    </row>
    <row r="1177" spans="1:11" x14ac:dyDescent="0.35">
      <c r="A1177">
        <v>1174</v>
      </c>
      <c r="B1177" t="str">
        <f t="shared" si="18"/>
        <v>11-81.5</v>
      </c>
      <c r="C1177">
        <v>-81.510355430949005</v>
      </c>
      <c r="D1177">
        <v>10.931084380934999</v>
      </c>
      <c r="E1177">
        <f>ASIN(SQRT((SIN(RADIANS(PARAMETERS!$D$8-D1177)/2)*SIN(RADIANS(PARAMETERS!$D$8-D1177)/2))+(COS(RADIANS(D1177))*COS(RADIANS(PARAMETERS!$D$8))*SIN(RADIANS(PARAMETERS!$D$9-C1177)/2)*SIN(RADIANS(PARAMETERS!$D$9-C1177)/2))))*2*3958.756</f>
        <v>1437.134125518756</v>
      </c>
      <c r="F1177">
        <v>86.857643127440994</v>
      </c>
      <c r="G1177">
        <v>111.46994781494</v>
      </c>
      <c r="H1177">
        <v>151.87956237793</v>
      </c>
      <c r="I1177">
        <v>183.53688049316</v>
      </c>
      <c r="J1177">
        <v>216.50300598145</v>
      </c>
      <c r="K1177" s="6">
        <f>IFERROR(EXP(TREND(LN($F$1:$J$1),LN(F1177:J1177),LN(Calculations!$B$3))),0)</f>
        <v>3.6905985369851389E-3</v>
      </c>
    </row>
    <row r="1178" spans="1:11" x14ac:dyDescent="0.35">
      <c r="A1178">
        <v>1175</v>
      </c>
      <c r="B1178" t="str">
        <f t="shared" si="18"/>
        <v>11-82</v>
      </c>
      <c r="C1178">
        <v>-81.781676765849994</v>
      </c>
      <c r="D1178">
        <v>10.931084380934999</v>
      </c>
      <c r="E1178">
        <f>ASIN(SQRT((SIN(RADIANS(PARAMETERS!$D$8-D1178)/2)*SIN(RADIANS(PARAMETERS!$D$8-D1178)/2))+(COS(RADIANS(D1178))*COS(RADIANS(PARAMETERS!$D$8))*SIN(RADIANS(PARAMETERS!$D$9-C1178)/2)*SIN(RADIANS(PARAMETERS!$D$9-C1178)/2))))*2*3958.756</f>
        <v>1454.9401723550804</v>
      </c>
      <c r="F1178">
        <v>85.890991210937997</v>
      </c>
      <c r="G1178">
        <v>110.48648834229</v>
      </c>
      <c r="H1178">
        <v>150.8699798584</v>
      </c>
      <c r="I1178">
        <v>182.49826049805</v>
      </c>
      <c r="J1178">
        <v>215.52984619141</v>
      </c>
      <c r="K1178" s="6">
        <f>IFERROR(EXP(TREND(LN($F$1:$J$1),LN(F1178:J1178),LN(Calculations!$B$3))),0)</f>
        <v>3.6084094068338716E-3</v>
      </c>
    </row>
    <row r="1179" spans="1:11" x14ac:dyDescent="0.35">
      <c r="A1179">
        <v>1176</v>
      </c>
      <c r="B1179" t="str">
        <f t="shared" si="18"/>
        <v>11-82</v>
      </c>
      <c r="C1179">
        <v>-82.052998100750997</v>
      </c>
      <c r="D1179">
        <v>10.931084380934999</v>
      </c>
      <c r="E1179">
        <f>ASIN(SQRT((SIN(RADIANS(PARAMETERS!$D$8-D1179)/2)*SIN(RADIANS(PARAMETERS!$D$8-D1179)/2))+(COS(RADIANS(D1179))*COS(RADIANS(PARAMETERS!$D$8))*SIN(RADIANS(PARAMETERS!$D$9-C1179)/2)*SIN(RADIANS(PARAMETERS!$D$9-C1179)/2))))*2*3958.756</f>
        <v>1472.7561956526104</v>
      </c>
      <c r="F1179">
        <v>84.658531188965</v>
      </c>
      <c r="G1179">
        <v>109.10535430908</v>
      </c>
      <c r="H1179">
        <v>149.23989868164</v>
      </c>
      <c r="I1179">
        <v>180.76861572266</v>
      </c>
      <c r="J1179">
        <v>213.72161865234</v>
      </c>
      <c r="K1179" s="6">
        <f>IFERROR(EXP(TREND(LN($F$1:$J$1),LN(F1179:J1179),LN(Calculations!$B$3))),0)</f>
        <v>3.4861818452046659E-3</v>
      </c>
    </row>
    <row r="1180" spans="1:11" x14ac:dyDescent="0.35">
      <c r="A1180">
        <v>1177</v>
      </c>
      <c r="B1180" t="str">
        <f t="shared" si="18"/>
        <v>11-82.5</v>
      </c>
      <c r="C1180">
        <v>-82.324319435652001</v>
      </c>
      <c r="D1180">
        <v>10.931084380934999</v>
      </c>
      <c r="E1180">
        <f>ASIN(SQRT((SIN(RADIANS(PARAMETERS!$D$8-D1180)/2)*SIN(RADIANS(PARAMETERS!$D$8-D1180)/2))+(COS(RADIANS(D1180))*COS(RADIANS(PARAMETERS!$D$8))*SIN(RADIANS(PARAMETERS!$D$9-C1180)/2)*SIN(RADIANS(PARAMETERS!$D$9-C1180)/2))))*2*3958.756</f>
        <v>1490.5818158383286</v>
      </c>
      <c r="F1180">
        <v>83.253273010254006</v>
      </c>
      <c r="G1180">
        <v>107.42407989502</v>
      </c>
      <c r="H1180">
        <v>147.04083251953</v>
      </c>
      <c r="I1180">
        <v>178.37840270996</v>
      </c>
      <c r="J1180">
        <v>211.11126708984</v>
      </c>
      <c r="K1180" s="6">
        <f>IFERROR(EXP(TREND(LN($F$1:$J$1),LN(F1180:J1180),LN(Calculations!$B$3))),0)</f>
        <v>3.3320077869227758E-3</v>
      </c>
    </row>
    <row r="1181" spans="1:11" x14ac:dyDescent="0.35">
      <c r="A1181">
        <v>1178</v>
      </c>
      <c r="B1181" t="str">
        <f t="shared" si="18"/>
        <v>11-82.5</v>
      </c>
      <c r="C1181">
        <v>-82.595640770553004</v>
      </c>
      <c r="D1181">
        <v>10.931084380934999</v>
      </c>
      <c r="E1181">
        <f>ASIN(SQRT((SIN(RADIANS(PARAMETERS!$D$8-D1181)/2)*SIN(RADIANS(PARAMETERS!$D$8-D1181)/2))+(COS(RADIANS(D1181))*COS(RADIANS(PARAMETERS!$D$8))*SIN(RADIANS(PARAMETERS!$D$9-C1181)/2)*SIN(RADIANS(PARAMETERS!$D$9-C1181)/2))))*2*3958.756</f>
        <v>1508.4166707819384</v>
      </c>
      <c r="F1181">
        <v>81.804969787597997</v>
      </c>
      <c r="G1181">
        <v>105.63561248779</v>
      </c>
      <c r="H1181">
        <v>144.63984680176</v>
      </c>
      <c r="I1181">
        <v>175.77342224121</v>
      </c>
      <c r="J1181">
        <v>208.26693725586</v>
      </c>
      <c r="K1181" s="6">
        <f>IFERROR(EXP(TREND(LN($F$1:$J$1),LN(F1181:J1181),LN(Calculations!$B$3))),0)</f>
        <v>3.1725687821809101E-3</v>
      </c>
    </row>
    <row r="1182" spans="1:11" x14ac:dyDescent="0.35">
      <c r="A1182">
        <v>1179</v>
      </c>
      <c r="B1182" t="str">
        <f t="shared" si="18"/>
        <v>11-83</v>
      </c>
      <c r="C1182">
        <v>-82.866962105453993</v>
      </c>
      <c r="D1182">
        <v>10.931084380934999</v>
      </c>
      <c r="E1182">
        <f>ASIN(SQRT((SIN(RADIANS(PARAMETERS!$D$8-D1182)/2)*SIN(RADIANS(PARAMETERS!$D$8-D1182)/2))+(COS(RADIANS(D1182))*COS(RADIANS(PARAMETERS!$D$8))*SIN(RADIANS(PARAMETERS!$D$9-C1182)/2)*SIN(RADIANS(PARAMETERS!$D$9-C1182)/2))))*2*3958.756</f>
        <v>1526.260414798199</v>
      </c>
      <c r="F1182">
        <v>80.424858093262003</v>
      </c>
      <c r="G1182">
        <v>103.87452697754</v>
      </c>
      <c r="H1182">
        <v>142.22784423828</v>
      </c>
      <c r="I1182">
        <v>173.1745300293</v>
      </c>
      <c r="J1182">
        <v>205.45973205566</v>
      </c>
      <c r="K1182" s="6">
        <f>IFERROR(EXP(TREND(LN($F$1:$J$1),LN(F1182:J1182),LN(Calculations!$B$3))),0)</f>
        <v>3.0211622802920122E-3</v>
      </c>
    </row>
    <row r="1183" spans="1:11" x14ac:dyDescent="0.35">
      <c r="A1183">
        <v>1180</v>
      </c>
      <c r="B1183" t="str">
        <f t="shared" si="18"/>
        <v>11-83</v>
      </c>
      <c r="C1183">
        <v>-83.138283440354996</v>
      </c>
      <c r="D1183">
        <v>10.931084380934999</v>
      </c>
      <c r="E1183">
        <f>ASIN(SQRT((SIN(RADIANS(PARAMETERS!$D$8-D1183)/2)*SIN(RADIANS(PARAMETERS!$D$8-D1183)/2))+(COS(RADIANS(D1183))*COS(RADIANS(PARAMETERS!$D$8))*SIN(RADIANS(PARAMETERS!$D$9-C1183)/2)*SIN(RADIANS(PARAMETERS!$D$9-C1183)/2))))*2*3958.756</f>
        <v>1544.1127177160804</v>
      </c>
      <c r="F1183">
        <v>79.152282714844006</v>
      </c>
      <c r="G1183">
        <v>102.19585418701</v>
      </c>
      <c r="H1183">
        <v>139.88136291504</v>
      </c>
      <c r="I1183">
        <v>170.66719055176</v>
      </c>
      <c r="J1183">
        <v>202.77142333984</v>
      </c>
      <c r="K1183" s="6">
        <f>IFERROR(EXP(TREND(LN($F$1:$J$1),LN(F1183:J1183),LN(Calculations!$B$3))),0)</f>
        <v>2.8815259169456264E-3</v>
      </c>
    </row>
    <row r="1184" spans="1:11" x14ac:dyDescent="0.35">
      <c r="A1184">
        <v>1181</v>
      </c>
      <c r="B1184" t="str">
        <f t="shared" si="18"/>
        <v>11-83.5</v>
      </c>
      <c r="C1184">
        <v>-83.409604775255005</v>
      </c>
      <c r="D1184">
        <v>10.931084380934999</v>
      </c>
      <c r="E1184">
        <f>ASIN(SQRT((SIN(RADIANS(PARAMETERS!$D$8-D1184)/2)*SIN(RADIANS(PARAMETERS!$D$8-D1184)/2))+(COS(RADIANS(D1184))*COS(RADIANS(PARAMETERS!$D$8))*SIN(RADIANS(PARAMETERS!$D$9-C1184)/2)*SIN(RADIANS(PARAMETERS!$D$9-C1184)/2))))*2*3958.756</f>
        <v>1561.9732640095481</v>
      </c>
      <c r="F1184">
        <v>77.916580200195</v>
      </c>
      <c r="G1184">
        <v>100.52392578125</v>
      </c>
      <c r="H1184">
        <v>137.47434997559</v>
      </c>
      <c r="I1184">
        <v>168.01989746094</v>
      </c>
      <c r="J1184">
        <v>199.9333190918</v>
      </c>
      <c r="K1184" s="6">
        <f>IFERROR(EXP(TREND(LN($F$1:$J$1),LN(F1184:J1184),LN(Calculations!$B$3))),0)</f>
        <v>2.7426577425507977E-3</v>
      </c>
    </row>
    <row r="1185" spans="1:11" x14ac:dyDescent="0.35">
      <c r="A1185">
        <v>1182</v>
      </c>
      <c r="B1185" t="str">
        <f t="shared" si="18"/>
        <v>11-83.5</v>
      </c>
      <c r="C1185">
        <v>-83.680926110155994</v>
      </c>
      <c r="D1185">
        <v>10.931084380934999</v>
      </c>
      <c r="E1185">
        <f>ASIN(SQRT((SIN(RADIANS(PARAMETERS!$D$8-D1185)/2)*SIN(RADIANS(PARAMETERS!$D$8-D1185)/2))+(COS(RADIANS(D1185))*COS(RADIANS(PARAMETERS!$D$8))*SIN(RADIANS(PARAMETERS!$D$9-C1185)/2)*SIN(RADIANS(PARAMETERS!$D$9-C1185)/2))))*2*3958.756</f>
        <v>1579.8417519857246</v>
      </c>
      <c r="F1185">
        <v>76.705718994140994</v>
      </c>
      <c r="G1185">
        <v>98.859191894530994</v>
      </c>
      <c r="H1185">
        <v>135.01902770996</v>
      </c>
      <c r="I1185">
        <v>165.26135253906</v>
      </c>
      <c r="J1185">
        <v>196.98291015625</v>
      </c>
      <c r="K1185" s="6">
        <f>IFERROR(EXP(TREND(LN($F$1:$J$1),LN(F1185:J1185),LN(Calculations!$B$3))),0)</f>
        <v>2.6053171887578364E-3</v>
      </c>
    </row>
    <row r="1186" spans="1:11" x14ac:dyDescent="0.35">
      <c r="A1186">
        <v>1183</v>
      </c>
      <c r="B1186" t="str">
        <f t="shared" si="18"/>
        <v>11-84</v>
      </c>
      <c r="C1186">
        <v>-83.952247445056997</v>
      </c>
      <c r="D1186">
        <v>10.931084380934999</v>
      </c>
      <c r="E1186">
        <f>ASIN(SQRT((SIN(RADIANS(PARAMETERS!$D$8-D1186)/2)*SIN(RADIANS(PARAMETERS!$D$8-D1186)/2))+(COS(RADIANS(D1186))*COS(RADIANS(PARAMETERS!$D$8))*SIN(RADIANS(PARAMETERS!$D$9-C1186)/2)*SIN(RADIANS(PARAMETERS!$D$9-C1186)/2))))*2*3958.756</f>
        <v>1597.7178930251637</v>
      </c>
      <c r="F1186">
        <v>75.545570373535</v>
      </c>
      <c r="G1186">
        <v>97.23802947998</v>
      </c>
      <c r="H1186">
        <v>132.56015014648</v>
      </c>
      <c r="I1186">
        <v>162.44752502441</v>
      </c>
      <c r="J1186">
        <v>193.9560546875</v>
      </c>
      <c r="K1186" s="6">
        <f>IFERROR(EXP(TREND(LN($F$1:$J$1),LN(F1186:J1186),LN(Calculations!$B$3))),0)</f>
        <v>2.4716286091734608E-3</v>
      </c>
    </row>
    <row r="1187" spans="1:11" x14ac:dyDescent="0.35">
      <c r="A1187">
        <v>1184</v>
      </c>
      <c r="B1187" t="str">
        <f t="shared" si="18"/>
        <v>11-84</v>
      </c>
      <c r="C1187">
        <v>-84.223568779958001</v>
      </c>
      <c r="D1187">
        <v>10.931084380934999</v>
      </c>
      <c r="E1187">
        <f>ASIN(SQRT((SIN(RADIANS(PARAMETERS!$D$8-D1187)/2)*SIN(RADIANS(PARAMETERS!$D$8-D1187)/2))+(COS(RADIANS(D1187))*COS(RADIANS(PARAMETERS!$D$8))*SIN(RADIANS(PARAMETERS!$D$9-C1187)/2)*SIN(RADIANS(PARAMETERS!$D$9-C1187)/2))))*2*3958.756</f>
        <v>1615.6014108716195</v>
      </c>
      <c r="F1187">
        <v>74.422309875487997</v>
      </c>
      <c r="G1187">
        <v>95.625114440917997</v>
      </c>
      <c r="H1187">
        <v>130.03839111328</v>
      </c>
      <c r="I1187">
        <v>159.5638885498</v>
      </c>
      <c r="J1187">
        <v>190.80062866211</v>
      </c>
      <c r="K1187" s="6">
        <f>IFERROR(EXP(TREND(LN($F$1:$J$1),LN(F1187:J1187),LN(Calculations!$B$3))),0)</f>
        <v>2.3391577622089372E-3</v>
      </c>
    </row>
    <row r="1188" spans="1:11" x14ac:dyDescent="0.35">
      <c r="A1188">
        <v>1185</v>
      </c>
      <c r="B1188" t="str">
        <f t="shared" si="18"/>
        <v>11-84.5</v>
      </c>
      <c r="C1188">
        <v>-84.494890114859004</v>
      </c>
      <c r="D1188">
        <v>10.931084380934999</v>
      </c>
      <c r="E1188">
        <f>ASIN(SQRT((SIN(RADIANS(PARAMETERS!$D$8-D1188)/2)*SIN(RADIANS(PARAMETERS!$D$8-D1188)/2))+(COS(RADIANS(D1188))*COS(RADIANS(PARAMETERS!$D$8))*SIN(RADIANS(PARAMETERS!$D$9-C1188)/2)*SIN(RADIANS(PARAMETERS!$D$9-C1188)/2))))*2*3958.756</f>
        <v>1633.4920409667595</v>
      </c>
      <c r="F1188">
        <v>73.39070892334</v>
      </c>
      <c r="G1188">
        <v>94.097290039062997</v>
      </c>
      <c r="H1188">
        <v>127.57953643799</v>
      </c>
      <c r="I1188">
        <v>156.76480102539</v>
      </c>
      <c r="J1188">
        <v>187.67813110352</v>
      </c>
      <c r="K1188" s="6">
        <f>IFERROR(EXP(TREND(LN($F$1:$J$1),LN(F1188:J1188),LN(Calculations!$B$3))),0)</f>
        <v>2.214185481267306E-3</v>
      </c>
    </row>
    <row r="1189" spans="1:11" x14ac:dyDescent="0.35">
      <c r="A1189">
        <v>1186</v>
      </c>
      <c r="B1189" t="str">
        <f t="shared" si="18"/>
        <v>11-85</v>
      </c>
      <c r="C1189">
        <v>-84.766211449759993</v>
      </c>
      <c r="D1189">
        <v>10.931084380934999</v>
      </c>
      <c r="E1189">
        <f>ASIN(SQRT((SIN(RADIANS(PARAMETERS!$D$8-D1189)/2)*SIN(RADIANS(PARAMETERS!$D$8-D1189)/2))+(COS(RADIANS(D1189))*COS(RADIANS(PARAMETERS!$D$8))*SIN(RADIANS(PARAMETERS!$D$9-C1189)/2)*SIN(RADIANS(PARAMETERS!$D$9-C1189)/2))))*2*3958.756</f>
        <v>1651.3895298269053</v>
      </c>
      <c r="F1189">
        <v>72.452095031737997</v>
      </c>
      <c r="G1189">
        <v>92.663162231445</v>
      </c>
      <c r="H1189">
        <v>125.22763061523</v>
      </c>
      <c r="I1189">
        <v>154.11729431152</v>
      </c>
      <c r="J1189">
        <v>184.68557739258</v>
      </c>
      <c r="K1189" s="6">
        <f>IFERROR(EXP(TREND(LN($F$1:$J$1),LN(F1189:J1189),LN(Calculations!$B$3))),0)</f>
        <v>2.0987584713922243E-3</v>
      </c>
    </row>
    <row r="1190" spans="1:11" x14ac:dyDescent="0.35">
      <c r="A1190">
        <v>1187</v>
      </c>
      <c r="B1190" t="str">
        <f t="shared" si="18"/>
        <v>11-85</v>
      </c>
      <c r="C1190">
        <v>-85.037532784660996</v>
      </c>
      <c r="D1190">
        <v>10.931084380934999</v>
      </c>
      <c r="E1190">
        <f>ASIN(SQRT((SIN(RADIANS(PARAMETERS!$D$8-D1190)/2)*SIN(RADIANS(PARAMETERS!$D$8-D1190)/2))+(COS(RADIANS(D1190))*COS(RADIANS(PARAMETERS!$D$8))*SIN(RADIANS(PARAMETERS!$D$9-C1190)/2)*SIN(RADIANS(PARAMETERS!$D$9-C1190)/2))))*2*3958.756</f>
        <v>1669.2936344587117</v>
      </c>
      <c r="F1190">
        <v>71.604423522949006</v>
      </c>
      <c r="G1190">
        <v>91.325965881347997</v>
      </c>
      <c r="H1190">
        <v>123.00951385498</v>
      </c>
      <c r="I1190">
        <v>151.62916564941</v>
      </c>
      <c r="J1190">
        <v>181.85972595215</v>
      </c>
      <c r="K1190" s="6">
        <f>IFERROR(EXP(TREND(LN($F$1:$J$1),LN(F1190:J1190),LN(Calculations!$B$3))),0)</f>
        <v>1.9930738106170636E-3</v>
      </c>
    </row>
    <row r="1191" spans="1:11" x14ac:dyDescent="0.35">
      <c r="A1191">
        <v>1188</v>
      </c>
      <c r="B1191" t="str">
        <f t="shared" si="18"/>
        <v>11-85.5</v>
      </c>
      <c r="C1191">
        <v>-85.308854119562</v>
      </c>
      <c r="D1191">
        <v>10.931084380934999</v>
      </c>
      <c r="E1191">
        <f>ASIN(SQRT((SIN(RADIANS(PARAMETERS!$D$8-D1191)/2)*SIN(RADIANS(PARAMETERS!$D$8-D1191)/2))+(COS(RADIANS(D1191))*COS(RADIANS(PARAMETERS!$D$8))*SIN(RADIANS(PARAMETERS!$D$9-C1191)/2)*SIN(RADIANS(PARAMETERS!$D$9-C1191)/2))))*2*3958.756</f>
        <v>1687.2041218109946</v>
      </c>
      <c r="F1191">
        <v>70.974967956542997</v>
      </c>
      <c r="G1191">
        <v>90.322746276855</v>
      </c>
      <c r="H1191">
        <v>121.29135131836</v>
      </c>
      <c r="I1191">
        <v>149.7103729248</v>
      </c>
      <c r="J1191">
        <v>179.73892211914</v>
      </c>
      <c r="K1191" s="6">
        <f>IFERROR(EXP(TREND(LN($F$1:$J$1),LN(F1191:J1191),LN(Calculations!$B$3))),0)</f>
        <v>1.9143322820739965E-3</v>
      </c>
    </row>
    <row r="1192" spans="1:11" x14ac:dyDescent="0.35">
      <c r="A1192">
        <v>1189</v>
      </c>
      <c r="B1192" t="str">
        <f t="shared" si="18"/>
        <v>11-85.5</v>
      </c>
      <c r="C1192">
        <v>-85.580175454463003</v>
      </c>
      <c r="D1192">
        <v>10.931084380934999</v>
      </c>
      <c r="E1192">
        <f>ASIN(SQRT((SIN(RADIANS(PARAMETERS!$D$8-D1192)/2)*SIN(RADIANS(PARAMETERS!$D$8-D1192)/2))+(COS(RADIANS(D1192))*COS(RADIANS(PARAMETERS!$D$8))*SIN(RADIANS(PARAMETERS!$D$9-C1192)/2)*SIN(RADIANS(PARAMETERS!$D$9-C1192)/2))))*2*3958.756</f>
        <v>1705.1207682601657</v>
      </c>
      <c r="F1192">
        <v>70.56950378418</v>
      </c>
      <c r="G1192">
        <v>89.685134887695</v>
      </c>
      <c r="H1192">
        <v>120.19834899902</v>
      </c>
      <c r="I1192">
        <v>148.51258850098</v>
      </c>
      <c r="J1192">
        <v>178.50537109375</v>
      </c>
      <c r="K1192" s="6">
        <f>IFERROR(EXP(TREND(LN($F$1:$J$1),LN(F1192:J1192),LN(Calculations!$B$3))),0)</f>
        <v>1.8669663035427906E-3</v>
      </c>
    </row>
    <row r="1193" spans="1:11" x14ac:dyDescent="0.35">
      <c r="A1193">
        <v>1190</v>
      </c>
      <c r="B1193" t="str">
        <f t="shared" si="18"/>
        <v>11-86</v>
      </c>
      <c r="C1193">
        <v>-85.851496789364006</v>
      </c>
      <c r="D1193">
        <v>10.931084380934999</v>
      </c>
      <c r="E1193">
        <f>ASIN(SQRT((SIN(RADIANS(PARAMETERS!$D$8-D1193)/2)*SIN(RADIANS(PARAMETERS!$D$8-D1193)/2))+(COS(RADIANS(D1193))*COS(RADIANS(PARAMETERS!$D$8))*SIN(RADIANS(PARAMETERS!$D$9-C1193)/2)*SIN(RADIANS(PARAMETERS!$D$9-C1193)/2))))*2*3958.756</f>
        <v>1723.0433591268936</v>
      </c>
      <c r="F1193">
        <v>70.333038330077997</v>
      </c>
      <c r="G1193">
        <v>89.318946838379006</v>
      </c>
      <c r="H1193">
        <v>119.63636779785</v>
      </c>
      <c r="I1193">
        <v>147.93864440918</v>
      </c>
      <c r="J1193">
        <v>178.00787353516</v>
      </c>
      <c r="K1193" s="6">
        <f>IFERROR(EXP(TREND(LN($F$1:$J$1),LN(F1193:J1193),LN(Calculations!$B$3))),0)</f>
        <v>1.8451348275202236E-3</v>
      </c>
    </row>
    <row r="1194" spans="1:11" x14ac:dyDescent="0.35">
      <c r="A1194">
        <v>1191</v>
      </c>
      <c r="B1194" t="str">
        <f t="shared" si="18"/>
        <v>11-86</v>
      </c>
      <c r="C1194">
        <v>-86.122818124264995</v>
      </c>
      <c r="D1194">
        <v>10.931084380934999</v>
      </c>
      <c r="E1194">
        <f>ASIN(SQRT((SIN(RADIANS(PARAMETERS!$D$8-D1194)/2)*SIN(RADIANS(PARAMETERS!$D$8-D1194)/2))+(COS(RADIANS(D1194))*COS(RADIANS(PARAMETERS!$D$8))*SIN(RADIANS(PARAMETERS!$D$9-C1194)/2)*SIN(RADIANS(PARAMETERS!$D$9-C1194)/2))))*2*3958.756</f>
        <v>1740.9716882218415</v>
      </c>
      <c r="F1194">
        <v>70.174308776855</v>
      </c>
      <c r="G1194">
        <v>89.068862915039006</v>
      </c>
      <c r="H1194">
        <v>119.30152130127</v>
      </c>
      <c r="I1194">
        <v>147.61988830566</v>
      </c>
      <c r="J1194">
        <v>177.7435760498</v>
      </c>
      <c r="K1194" s="6">
        <f>IFERROR(EXP(TREND(LN($F$1:$J$1),LN(F1194:J1194),LN(Calculations!$B$3))),0)</f>
        <v>1.8328424857352321E-3</v>
      </c>
    </row>
    <row r="1195" spans="1:11" x14ac:dyDescent="0.35">
      <c r="A1195">
        <v>1192</v>
      </c>
      <c r="B1195" t="str">
        <f t="shared" si="18"/>
        <v>11-86.5</v>
      </c>
      <c r="C1195">
        <v>-86.394139459165999</v>
      </c>
      <c r="D1195">
        <v>10.931084380934999</v>
      </c>
      <c r="E1195">
        <f>ASIN(SQRT((SIN(RADIANS(PARAMETERS!$D$8-D1195)/2)*SIN(RADIANS(PARAMETERS!$D$8-D1195)/2))+(COS(RADIANS(D1195))*COS(RADIANS(PARAMETERS!$D$8))*SIN(RADIANS(PARAMETERS!$D$9-C1195)/2)*SIN(RADIANS(PARAMETERS!$D$9-C1195)/2))))*2*3958.756</f>
        <v>1758.9055574184631</v>
      </c>
      <c r="F1195">
        <v>70.109062194824006</v>
      </c>
      <c r="G1195">
        <v>88.937561035155994</v>
      </c>
      <c r="H1195">
        <v>119.1713180542</v>
      </c>
      <c r="I1195">
        <v>147.5251159668</v>
      </c>
      <c r="J1195">
        <v>177.63131713867</v>
      </c>
      <c r="K1195" s="6">
        <f>IFERROR(EXP(TREND(LN($F$1:$J$1),LN(F1195:J1195),LN(Calculations!$B$3))),0)</f>
        <v>1.8281658861079976E-3</v>
      </c>
    </row>
    <row r="1196" spans="1:11" x14ac:dyDescent="0.35">
      <c r="A1196">
        <v>1193</v>
      </c>
      <c r="B1196" t="str">
        <f t="shared" si="18"/>
        <v>11-86.5</v>
      </c>
      <c r="C1196">
        <v>-86.665460794067002</v>
      </c>
      <c r="D1196">
        <v>10.931084380934999</v>
      </c>
      <c r="E1196">
        <f>ASIN(SQRT((SIN(RADIANS(PARAMETERS!$D$8-D1196)/2)*SIN(RADIANS(PARAMETERS!$D$8-D1196)/2))+(COS(RADIANS(D1196))*COS(RADIANS(PARAMETERS!$D$8))*SIN(RADIANS(PARAMETERS!$D$9-C1196)/2)*SIN(RADIANS(PARAMETERS!$D$9-C1196)/2))))*2*3958.756</f>
        <v>1776.844776251012</v>
      </c>
      <c r="F1196">
        <v>70.149696350097997</v>
      </c>
      <c r="G1196">
        <v>88.937782287597997</v>
      </c>
      <c r="H1196">
        <v>119.22691345215</v>
      </c>
      <c r="I1196">
        <v>147.6060333252</v>
      </c>
      <c r="J1196">
        <v>177.59147644043</v>
      </c>
      <c r="K1196" s="6">
        <f>IFERROR(EXP(TREND(LN($F$1:$J$1),LN(F1196:J1196),LN(Calculations!$B$3))),0)</f>
        <v>1.8291705241161001E-3</v>
      </c>
    </row>
    <row r="1197" spans="1:11" x14ac:dyDescent="0.35">
      <c r="A1197">
        <v>1194</v>
      </c>
      <c r="B1197" t="str">
        <f t="shared" si="18"/>
        <v>11-87</v>
      </c>
      <c r="C1197">
        <v>-86.936782128968005</v>
      </c>
      <c r="D1197">
        <v>10.931084380934999</v>
      </c>
      <c r="E1197">
        <f>ASIN(SQRT((SIN(RADIANS(PARAMETERS!$D$8-D1197)/2)*SIN(RADIANS(PARAMETERS!$D$8-D1197)/2))+(COS(RADIANS(D1197))*COS(RADIANS(PARAMETERS!$D$8))*SIN(RADIANS(PARAMETERS!$D$9-C1197)/2)*SIN(RADIANS(PARAMETERS!$D$9-C1197)/2))))*2*3958.756</f>
        <v>1794.7891615360688</v>
      </c>
      <c r="F1197">
        <v>70.406524658202997</v>
      </c>
      <c r="G1197">
        <v>89.220588684082003</v>
      </c>
      <c r="H1197">
        <v>119.69498443604</v>
      </c>
      <c r="I1197">
        <v>148.14877319336</v>
      </c>
      <c r="J1197">
        <v>177.95210266113</v>
      </c>
      <c r="K1197" s="6">
        <f>IFERROR(EXP(TREND(LN($F$1:$J$1),LN(F1197:J1197),LN(Calculations!$B$3))),0)</f>
        <v>1.8470116171242312E-3</v>
      </c>
    </row>
    <row r="1198" spans="1:11" x14ac:dyDescent="0.35">
      <c r="A1198">
        <v>1195</v>
      </c>
      <c r="B1198" t="str">
        <f t="shared" si="18"/>
        <v>11-87</v>
      </c>
      <c r="C1198">
        <v>-87.208103463868994</v>
      </c>
      <c r="D1198">
        <v>10.931084380934999</v>
      </c>
      <c r="E1198">
        <f>ASIN(SQRT((SIN(RADIANS(PARAMETERS!$D$8-D1198)/2)*SIN(RADIANS(PARAMETERS!$D$8-D1198)/2))+(COS(RADIANS(D1198))*COS(RADIANS(PARAMETERS!$D$8))*SIN(RADIANS(PARAMETERS!$D$9-C1198)/2)*SIN(RADIANS(PARAMETERS!$D$9-C1198)/2))))*2*3958.756</f>
        <v>1812.7385370159902</v>
      </c>
      <c r="F1198">
        <v>71.012542724609006</v>
      </c>
      <c r="G1198">
        <v>89.923393249512003</v>
      </c>
      <c r="H1198">
        <v>120.71015930176</v>
      </c>
      <c r="I1198">
        <v>149.22566223145</v>
      </c>
      <c r="J1198">
        <v>178.77796936035</v>
      </c>
      <c r="K1198" s="6">
        <f>IFERROR(EXP(TREND(LN($F$1:$J$1),LN(F1198:J1198),LN(Calculations!$B$3))),0)</f>
        <v>1.885883462544093E-3</v>
      </c>
    </row>
    <row r="1199" spans="1:11" x14ac:dyDescent="0.35">
      <c r="A1199">
        <v>1196</v>
      </c>
      <c r="B1199" t="str">
        <f t="shared" si="18"/>
        <v>11-87.5</v>
      </c>
      <c r="C1199">
        <v>-87.479424798769998</v>
      </c>
      <c r="D1199">
        <v>10.931084380934999</v>
      </c>
      <c r="E1199">
        <f>ASIN(SQRT((SIN(RADIANS(PARAMETERS!$D$8-D1199)/2)*SIN(RADIANS(PARAMETERS!$D$8-D1199)/2))+(COS(RADIANS(D1199))*COS(RADIANS(PARAMETERS!$D$8))*SIN(RADIANS(PARAMETERS!$D$9-C1199)/2)*SIN(RADIANS(PARAMETERS!$D$9-C1199)/2))))*2*3958.756</f>
        <v>1830.6927330228482</v>
      </c>
      <c r="F1199">
        <v>71.967124938965</v>
      </c>
      <c r="G1199">
        <v>91.019485473632997</v>
      </c>
      <c r="H1199">
        <v>122.19992828369</v>
      </c>
      <c r="I1199">
        <v>150.7088470459</v>
      </c>
      <c r="J1199">
        <v>179.95443725586</v>
      </c>
      <c r="K1199" s="6">
        <f>IFERROR(EXP(TREND(LN($F$1:$J$1),LN(F1199:J1199),LN(Calculations!$B$3))),0)</f>
        <v>1.9428908916329819E-3</v>
      </c>
    </row>
    <row r="1200" spans="1:11" x14ac:dyDescent="0.35">
      <c r="A1200">
        <v>1197</v>
      </c>
      <c r="B1200" t="str">
        <f t="shared" si="18"/>
        <v>11-88</v>
      </c>
      <c r="C1200">
        <v>-87.750746133671001</v>
      </c>
      <c r="D1200">
        <v>10.931084380934999</v>
      </c>
      <c r="E1200">
        <f>ASIN(SQRT((SIN(RADIANS(PARAMETERS!$D$8-D1200)/2)*SIN(RADIANS(PARAMETERS!$D$8-D1200)/2))+(COS(RADIANS(D1200))*COS(RADIANS(PARAMETERS!$D$8))*SIN(RADIANS(PARAMETERS!$D$9-C1200)/2)*SIN(RADIANS(PARAMETERS!$D$9-C1200)/2))))*2*3958.756</f>
        <v>1848.6515861614748</v>
      </c>
      <c r="F1200">
        <v>73.24925994873</v>
      </c>
      <c r="G1200">
        <v>92.477630615234006</v>
      </c>
      <c r="H1200">
        <v>124.09764862061</v>
      </c>
      <c r="I1200">
        <v>152.50427246094</v>
      </c>
      <c r="J1200">
        <v>181.43771362305</v>
      </c>
      <c r="K1200" s="6">
        <f>IFERROR(EXP(TREND(LN($F$1:$J$1),LN(F1200:J1200),LN(Calculations!$B$3))),0)</f>
        <v>2.0171196208862768E-3</v>
      </c>
    </row>
    <row r="1201" spans="1:11" x14ac:dyDescent="0.35">
      <c r="A1201">
        <v>1198</v>
      </c>
      <c r="B1201" t="str">
        <f t="shared" si="18"/>
        <v>11-88</v>
      </c>
      <c r="C1201">
        <v>-88.022067468572004</v>
      </c>
      <c r="D1201">
        <v>10.931084380934999</v>
      </c>
      <c r="E1201">
        <f>ASIN(SQRT((SIN(RADIANS(PARAMETERS!$D$8-D1201)/2)*SIN(RADIANS(PARAMETERS!$D$8-D1201)/2))+(COS(RADIANS(D1201))*COS(RADIANS(PARAMETERS!$D$8))*SIN(RADIANS(PARAMETERS!$D$9-C1201)/2)*SIN(RADIANS(PARAMETERS!$D$9-C1201)/2))))*2*3958.756</f>
        <v>1866.6149390103969</v>
      </c>
      <c r="F1201">
        <v>74.894577026367003</v>
      </c>
      <c r="G1201">
        <v>94.34504699707</v>
      </c>
      <c r="H1201">
        <v>126.43157196045</v>
      </c>
      <c r="I1201">
        <v>154.65121459961</v>
      </c>
      <c r="J1201">
        <v>183.2752532959</v>
      </c>
      <c r="K1201" s="6">
        <f>IFERROR(EXP(TREND(LN($F$1:$J$1),LN(F1201:J1201),LN(Calculations!$B$3))),0)</f>
        <v>2.1129052226520444E-3</v>
      </c>
    </row>
    <row r="1202" spans="1:11" x14ac:dyDescent="0.35">
      <c r="A1202">
        <v>1199</v>
      </c>
      <c r="B1202" t="str">
        <f t="shared" si="18"/>
        <v>11-88.5</v>
      </c>
      <c r="C1202">
        <v>-88.293388803472993</v>
      </c>
      <c r="D1202">
        <v>10.931084380934999</v>
      </c>
      <c r="E1202">
        <f>ASIN(SQRT((SIN(RADIANS(PARAMETERS!$D$8-D1202)/2)*SIN(RADIANS(PARAMETERS!$D$8-D1202)/2))+(COS(RADIANS(D1202))*COS(RADIANS(PARAMETERS!$D$8))*SIN(RADIANS(PARAMETERS!$D$9-C1202)/2)*SIN(RADIANS(PARAMETERS!$D$9-C1202)/2))))*2*3958.756</f>
        <v>1884.5826398394847</v>
      </c>
      <c r="F1202">
        <v>76.942123413085994</v>
      </c>
      <c r="G1202">
        <v>96.680160522460994</v>
      </c>
      <c r="H1202">
        <v>129.2237701416</v>
      </c>
      <c r="I1202">
        <v>157.18859863281</v>
      </c>
      <c r="J1202">
        <v>185.49647521973</v>
      </c>
      <c r="K1202" s="6">
        <f>IFERROR(EXP(TREND(LN($F$1:$J$1),LN(F1202:J1202),LN(Calculations!$B$3))),0)</f>
        <v>2.2357229952077455E-3</v>
      </c>
    </row>
    <row r="1203" spans="1:11" x14ac:dyDescent="0.35">
      <c r="A1203">
        <v>1200</v>
      </c>
      <c r="B1203" t="str">
        <f t="shared" si="18"/>
        <v>11-88.5</v>
      </c>
      <c r="C1203">
        <v>-88.564710138373997</v>
      </c>
      <c r="D1203">
        <v>10.931084380934999</v>
      </c>
      <c r="E1203">
        <f>ASIN(SQRT((SIN(RADIANS(PARAMETERS!$D$8-D1203)/2)*SIN(RADIANS(PARAMETERS!$D$8-D1203)/2))+(COS(RADIANS(D1203))*COS(RADIANS(PARAMETERS!$D$8))*SIN(RADIANS(PARAMETERS!$D$9-C1203)/2)*SIN(RADIANS(PARAMETERS!$D$9-C1203)/2))))*2*3958.756</f>
        <v>1902.5545423432434</v>
      </c>
      <c r="F1203">
        <v>79.309265136719006</v>
      </c>
      <c r="G1203">
        <v>99.401794433594006</v>
      </c>
      <c r="H1203">
        <v>132.34245300293</v>
      </c>
      <c r="I1203">
        <v>160.03105163574</v>
      </c>
      <c r="J1203">
        <v>188.01148986816</v>
      </c>
      <c r="K1203" s="6">
        <f>IFERROR(EXP(TREND(LN($F$1:$J$1),LN(F1203:J1203),LN(Calculations!$B$3))),0)</f>
        <v>2.3855947200659873E-3</v>
      </c>
    </row>
    <row r="1204" spans="1:11" x14ac:dyDescent="0.35">
      <c r="A1204">
        <v>1201</v>
      </c>
      <c r="B1204" t="str">
        <f t="shared" si="18"/>
        <v>11-89</v>
      </c>
      <c r="C1204">
        <v>-88.836031473275</v>
      </c>
      <c r="D1204">
        <v>10.931084380934999</v>
      </c>
      <c r="E1204">
        <f>ASIN(SQRT((SIN(RADIANS(PARAMETERS!$D$8-D1204)/2)*SIN(RADIANS(PARAMETERS!$D$8-D1204)/2))+(COS(RADIANS(D1204))*COS(RADIANS(PARAMETERS!$D$8))*SIN(RADIANS(PARAMETERS!$D$9-C1204)/2)*SIN(RADIANS(PARAMETERS!$D$9-C1204)/2))))*2*3958.756</f>
        <v>1920.5305053887528</v>
      </c>
      <c r="F1204">
        <v>82.007263183594006</v>
      </c>
      <c r="G1204">
        <v>102.53726959229</v>
      </c>
      <c r="H1204">
        <v>135.75903320313</v>
      </c>
      <c r="I1204">
        <v>163.16676330566</v>
      </c>
      <c r="J1204">
        <v>190.81683349609</v>
      </c>
      <c r="K1204" s="6">
        <f>IFERROR(EXP(TREND(LN($F$1:$J$1),LN(F1204:J1204),LN(Calculations!$B$3))),0)</f>
        <v>2.5680162026151857E-3</v>
      </c>
    </row>
    <row r="1205" spans="1:11" x14ac:dyDescent="0.35">
      <c r="A1205">
        <v>1202</v>
      </c>
      <c r="B1205" t="str">
        <f t="shared" si="18"/>
        <v>11-89</v>
      </c>
      <c r="C1205">
        <v>-89.107352808176003</v>
      </c>
      <c r="D1205">
        <v>10.931084380934999</v>
      </c>
      <c r="E1205">
        <f>ASIN(SQRT((SIN(RADIANS(PARAMETERS!$D$8-D1205)/2)*SIN(RADIANS(PARAMETERS!$D$8-D1205)/2))+(COS(RADIANS(D1205))*COS(RADIANS(PARAMETERS!$D$8))*SIN(RADIANS(PARAMETERS!$D$9-C1205)/2)*SIN(RADIANS(PARAMETERS!$D$9-C1205)/2))))*2*3958.756</f>
        <v>1938.5103927773293</v>
      </c>
      <c r="F1205">
        <v>85.088905334472997</v>
      </c>
      <c r="G1205">
        <v>106.14254760742</v>
      </c>
      <c r="H1205">
        <v>139.48887634277</v>
      </c>
      <c r="I1205">
        <v>166.61660766602</v>
      </c>
      <c r="J1205">
        <v>193.95071411133</v>
      </c>
      <c r="K1205" s="6">
        <f>IFERROR(EXP(TREND(LN($F$1:$J$1),LN(F1205:J1205),LN(Calculations!$B$3))),0)</f>
        <v>2.7930618476066879E-3</v>
      </c>
    </row>
    <row r="1206" spans="1:11" x14ac:dyDescent="0.35">
      <c r="A1206">
        <v>1203</v>
      </c>
      <c r="B1206" t="str">
        <f t="shared" si="18"/>
        <v>11-89.5</v>
      </c>
      <c r="C1206">
        <v>-89.378674143077006</v>
      </c>
      <c r="D1206">
        <v>10.931084380934999</v>
      </c>
      <c r="E1206">
        <f>ASIN(SQRT((SIN(RADIANS(PARAMETERS!$D$8-D1206)/2)*SIN(RADIANS(PARAMETERS!$D$8-D1206)/2))+(COS(RADIANS(D1206))*COS(RADIANS(PARAMETERS!$D$8))*SIN(RADIANS(PARAMETERS!$D$9-C1206)/2)*SIN(RADIANS(PARAMETERS!$D$9-C1206)/2))))*2*3958.756</f>
        <v>1956.4940730190558</v>
      </c>
      <c r="F1206">
        <v>88.668975830077997</v>
      </c>
      <c r="G1206">
        <v>110.21231079102</v>
      </c>
      <c r="H1206">
        <v>143.65512084961</v>
      </c>
      <c r="I1206">
        <v>170.53053283691</v>
      </c>
      <c r="J1206">
        <v>197.63246154785</v>
      </c>
      <c r="K1206" s="6">
        <f>IFERROR(EXP(TREND(LN($F$1:$J$1),LN(F1206:J1206),LN(Calculations!$B$3))),0)</f>
        <v>3.0816887083276942E-3</v>
      </c>
    </row>
    <row r="1207" spans="1:11" x14ac:dyDescent="0.35">
      <c r="A1207">
        <v>1204</v>
      </c>
      <c r="B1207" t="str">
        <f t="shared" si="18"/>
        <v>11-89.5</v>
      </c>
      <c r="C1207">
        <v>-89.649995477977996</v>
      </c>
      <c r="D1207">
        <v>10.931084380934999</v>
      </c>
      <c r="E1207">
        <f>ASIN(SQRT((SIN(RADIANS(PARAMETERS!$D$8-D1207)/2)*SIN(RADIANS(PARAMETERS!$D$8-D1207)/2))+(COS(RADIANS(D1207))*COS(RADIANS(PARAMETERS!$D$8))*SIN(RADIANS(PARAMETERS!$D$9-C1207)/2)*SIN(RADIANS(PARAMETERS!$D$9-C1207)/2))))*2*3958.756</f>
        <v>1974.4814191193691</v>
      </c>
      <c r="F1207">
        <v>92.422859191895</v>
      </c>
      <c r="G1207">
        <v>114.39749908447</v>
      </c>
      <c r="H1207">
        <v>147.87309265137</v>
      </c>
      <c r="I1207">
        <v>174.46495056152</v>
      </c>
      <c r="J1207">
        <v>201.35220336914</v>
      </c>
      <c r="K1207" s="6">
        <f>IFERROR(EXP(TREND(LN($F$1:$J$1),LN(F1207:J1207),LN(Calculations!$B$3))),0)</f>
        <v>3.4164673876217405E-3</v>
      </c>
    </row>
    <row r="1208" spans="1:11" x14ac:dyDescent="0.35">
      <c r="A1208">
        <v>1205</v>
      </c>
      <c r="B1208" t="str">
        <f t="shared" si="18"/>
        <v>11-90</v>
      </c>
      <c r="C1208">
        <v>-89.921316812878999</v>
      </c>
      <c r="D1208">
        <v>10.931084380934999</v>
      </c>
      <c r="E1208">
        <f>ASIN(SQRT((SIN(RADIANS(PARAMETERS!$D$8-D1208)/2)*SIN(RADIANS(PARAMETERS!$D$8-D1208)/2))+(COS(RADIANS(D1208))*COS(RADIANS(PARAMETERS!$D$8))*SIN(RADIANS(PARAMETERS!$D$9-C1208)/2)*SIN(RADIANS(PARAMETERS!$D$9-C1208)/2))))*2*3958.756</f>
        <v>1992.4723083769825</v>
      </c>
      <c r="F1208">
        <v>96.373512268065994</v>
      </c>
      <c r="G1208">
        <v>118.68566131592</v>
      </c>
      <c r="H1208">
        <v>152.12509155273</v>
      </c>
      <c r="I1208">
        <v>178.39904785156</v>
      </c>
      <c r="J1208">
        <v>205.11968994141</v>
      </c>
      <c r="K1208" s="6">
        <f>IFERROR(EXP(TREND(LN($F$1:$J$1),LN(F1208:J1208),LN(Calculations!$B$3))),0)</f>
        <v>3.8077075413952468E-3</v>
      </c>
    </row>
    <row r="1209" spans="1:11" x14ac:dyDescent="0.35">
      <c r="A1209">
        <v>1206</v>
      </c>
      <c r="B1209" t="str">
        <f t="shared" si="18"/>
        <v>11-90</v>
      </c>
      <c r="C1209">
        <v>-90.192638147780002</v>
      </c>
      <c r="D1209">
        <v>10.931084380934999</v>
      </c>
      <c r="E1209">
        <f>ASIN(SQRT((SIN(RADIANS(PARAMETERS!$D$8-D1209)/2)*SIN(RADIANS(PARAMETERS!$D$8-D1209)/2))+(COS(RADIANS(D1209))*COS(RADIANS(PARAMETERS!$D$8))*SIN(RADIANS(PARAMETERS!$D$9-C1209)/2)*SIN(RADIANS(PARAMETERS!$D$9-C1209)/2))))*2*3958.756</f>
        <v>2010.4666221924203</v>
      </c>
      <c r="F1209">
        <v>100.46385955811</v>
      </c>
      <c r="G1209">
        <v>123.10845184326</v>
      </c>
      <c r="H1209">
        <v>156.4758605957</v>
      </c>
      <c r="I1209">
        <v>182.43937683105</v>
      </c>
      <c r="J1209">
        <v>209.10725402832</v>
      </c>
      <c r="K1209" s="6">
        <f>IFERROR(EXP(TREND(LN($F$1:$J$1),LN(F1209:J1209),LN(Calculations!$B$3))),0)</f>
        <v>4.2747135418843242E-3</v>
      </c>
    </row>
    <row r="1210" spans="1:11" x14ac:dyDescent="0.35">
      <c r="A1210">
        <v>1207</v>
      </c>
      <c r="B1210" t="str">
        <f t="shared" si="18"/>
        <v>11-90.5</v>
      </c>
      <c r="C1210">
        <v>-90.463959482681005</v>
      </c>
      <c r="D1210">
        <v>10.931084380934999</v>
      </c>
      <c r="E1210">
        <f>ASIN(SQRT((SIN(RADIANS(PARAMETERS!$D$8-D1210)/2)*SIN(RADIANS(PARAMETERS!$D$8-D1210)/2))+(COS(RADIANS(D1210))*COS(RADIANS(PARAMETERS!$D$8))*SIN(RADIANS(PARAMETERS!$D$9-C1210)/2)*SIN(RADIANS(PARAMETERS!$D$9-C1210)/2))))*2*3958.756</f>
        <v>2028.4642458865551</v>
      </c>
      <c r="F1210">
        <v>104.60277557373</v>
      </c>
      <c r="G1210">
        <v>127.52963256836</v>
      </c>
      <c r="H1210">
        <v>160.76847839355</v>
      </c>
      <c r="I1210">
        <v>186.4582824707</v>
      </c>
      <c r="J1210">
        <v>213.15235900879</v>
      </c>
      <c r="K1210" s="6">
        <f>IFERROR(EXP(TREND(LN($F$1:$J$1),LN(F1210:J1210),LN(Calculations!$B$3))),0)</f>
        <v>4.817220693299264E-3</v>
      </c>
    </row>
    <row r="1211" spans="1:11" x14ac:dyDescent="0.35">
      <c r="A1211">
        <v>1208</v>
      </c>
      <c r="B1211" t="str">
        <f t="shared" si="18"/>
        <v>11-90.5</v>
      </c>
      <c r="C1211">
        <v>-90.735280817581994</v>
      </c>
      <c r="D1211">
        <v>10.931084380934999</v>
      </c>
      <c r="E1211">
        <f>ASIN(SQRT((SIN(RADIANS(PARAMETERS!$D$8-D1211)/2)*SIN(RADIANS(PARAMETERS!$D$8-D1211)/2))+(COS(RADIANS(D1211))*COS(RADIANS(PARAMETERS!$D$8))*SIN(RADIANS(PARAMETERS!$D$9-C1211)/2)*SIN(RADIANS(PARAMETERS!$D$9-C1211)/2))))*2*3958.756</f>
        <v>2046.4650685285217</v>
      </c>
      <c r="F1211">
        <v>108.5880355835</v>
      </c>
      <c r="G1211">
        <v>131.74514770508</v>
      </c>
      <c r="H1211">
        <v>164.76345825195</v>
      </c>
      <c r="I1211">
        <v>190.22622680664</v>
      </c>
      <c r="J1211">
        <v>216.96725463867</v>
      </c>
      <c r="K1211" s="6">
        <f>IFERROR(EXP(TREND(LN($F$1:$J$1),LN(F1211:J1211),LN(Calculations!$B$3))),0)</f>
        <v>5.4139973033170453E-3</v>
      </c>
    </row>
    <row r="1212" spans="1:11" x14ac:dyDescent="0.35">
      <c r="A1212">
        <v>1209</v>
      </c>
      <c r="B1212" t="str">
        <f t="shared" si="18"/>
        <v>11-50</v>
      </c>
      <c r="C1212">
        <v>-50.037080582435998</v>
      </c>
      <c r="D1212">
        <v>11.202405715836001</v>
      </c>
      <c r="E1212">
        <f>ASIN(SQRT((SIN(RADIANS(PARAMETERS!$D$8-D1212)/2)*SIN(RADIANS(PARAMETERS!$D$8-D1212)/2))+(COS(RADIANS(D1212))*COS(RADIANS(PARAMETERS!$D$8))*SIN(RADIANS(PARAMETERS!$D$9-C1212)/2)*SIN(RADIANS(PARAMETERS!$D$9-C1212)/2))))*2*3958.756</f>
        <v>770.03461367215448</v>
      </c>
      <c r="F1212">
        <v>96.120468139647997</v>
      </c>
      <c r="G1212">
        <v>123.96418762207</v>
      </c>
      <c r="H1212">
        <v>165.56997680664</v>
      </c>
      <c r="I1212">
        <v>194.93923950195</v>
      </c>
      <c r="J1212">
        <v>224.94305419922</v>
      </c>
      <c r="K1212" s="6">
        <f>IFERROR(EXP(TREND(LN($F$1:$J$1),LN(F1212:J1212),LN(Calculations!$B$3))),0)</f>
        <v>4.7881775401913624E-3</v>
      </c>
    </row>
    <row r="1213" spans="1:11" x14ac:dyDescent="0.35">
      <c r="A1213">
        <v>1210</v>
      </c>
      <c r="B1213" t="str">
        <f t="shared" si="18"/>
        <v>11-50.5</v>
      </c>
      <c r="C1213">
        <v>-50.308401917337001</v>
      </c>
      <c r="D1213">
        <v>11.202405715836001</v>
      </c>
      <c r="E1213">
        <f>ASIN(SQRT((SIN(RADIANS(PARAMETERS!$D$8-D1213)/2)*SIN(RADIANS(PARAMETERS!$D$8-D1213)/2))+(COS(RADIANS(D1213))*COS(RADIANS(PARAMETERS!$D$8))*SIN(RADIANS(PARAMETERS!$D$9-C1213)/2)*SIN(RADIANS(PARAMETERS!$D$9-C1213)/2))))*2*3958.756</f>
        <v>753.19114207880966</v>
      </c>
      <c r="F1213">
        <v>95.965507507324006</v>
      </c>
      <c r="G1213">
        <v>123.86818695068</v>
      </c>
      <c r="H1213">
        <v>165.48463439941</v>
      </c>
      <c r="I1213">
        <v>194.97528076172</v>
      </c>
      <c r="J1213">
        <v>225.12112426758</v>
      </c>
      <c r="K1213" s="6">
        <f>IFERROR(EXP(TREND(LN($F$1:$J$1),LN(F1213:J1213),LN(Calculations!$B$3))),0)</f>
        <v>4.7806757365470532E-3</v>
      </c>
    </row>
    <row r="1214" spans="1:11" x14ac:dyDescent="0.35">
      <c r="A1214">
        <v>1211</v>
      </c>
      <c r="B1214" t="str">
        <f t="shared" si="18"/>
        <v>11-50.5</v>
      </c>
      <c r="C1214">
        <v>-50.579723252237997</v>
      </c>
      <c r="D1214">
        <v>11.202405715836001</v>
      </c>
      <c r="E1214">
        <f>ASIN(SQRT((SIN(RADIANS(PARAMETERS!$D$8-D1214)/2)*SIN(RADIANS(PARAMETERS!$D$8-D1214)/2))+(COS(RADIANS(D1214))*COS(RADIANS(PARAMETERS!$D$8))*SIN(RADIANS(PARAMETERS!$D$9-C1214)/2)*SIN(RADIANS(PARAMETERS!$D$9-C1214)/2))))*2*3958.756</f>
        <v>736.41370693957083</v>
      </c>
      <c r="F1214">
        <v>95.786178588867003</v>
      </c>
      <c r="G1214">
        <v>123.73052215576</v>
      </c>
      <c r="H1214">
        <v>165.35607910156</v>
      </c>
      <c r="I1214">
        <v>194.96031188965</v>
      </c>
      <c r="J1214">
        <v>225.23216247559</v>
      </c>
      <c r="K1214" s="6">
        <f>IFERROR(EXP(TREND(LN($F$1:$J$1),LN(F1214:J1214),LN(Calculations!$B$3))),0)</f>
        <v>4.7685530408197278E-3</v>
      </c>
    </row>
    <row r="1215" spans="1:11" x14ac:dyDescent="0.35">
      <c r="A1215">
        <v>1212</v>
      </c>
      <c r="B1215" t="str">
        <f t="shared" si="18"/>
        <v>11-51</v>
      </c>
      <c r="C1215">
        <v>-50.851044587139</v>
      </c>
      <c r="D1215">
        <v>11.202405715836001</v>
      </c>
      <c r="E1215">
        <f>ASIN(SQRT((SIN(RADIANS(PARAMETERS!$D$8-D1215)/2)*SIN(RADIANS(PARAMETERS!$D$8-D1215)/2))+(COS(RADIANS(D1215))*COS(RADIANS(PARAMETERS!$D$8))*SIN(RADIANS(PARAMETERS!$D$9-C1215)/2)*SIN(RADIANS(PARAMETERS!$D$9-C1215)/2))))*2*3958.756</f>
        <v>719.70694751153314</v>
      </c>
      <c r="F1215">
        <v>95.59317779541</v>
      </c>
      <c r="G1215">
        <v>123.56573486328</v>
      </c>
      <c r="H1215">
        <v>165.20640563965</v>
      </c>
      <c r="I1215">
        <v>194.91737365723</v>
      </c>
      <c r="J1215">
        <v>225.30619812012</v>
      </c>
      <c r="K1215" s="6">
        <f>IFERROR(EXP(TREND(LN($F$1:$J$1),LN(F1215:J1215),LN(Calculations!$B$3))),0)</f>
        <v>4.7538772015169048E-3</v>
      </c>
    </row>
    <row r="1216" spans="1:11" x14ac:dyDescent="0.35">
      <c r="A1216">
        <v>1213</v>
      </c>
      <c r="B1216" t="str">
        <f t="shared" si="18"/>
        <v>11-51</v>
      </c>
      <c r="C1216">
        <v>-51.122365922039997</v>
      </c>
      <c r="D1216">
        <v>11.202405715836001</v>
      </c>
      <c r="E1216">
        <f>ASIN(SQRT((SIN(RADIANS(PARAMETERS!$D$8-D1216)/2)*SIN(RADIANS(PARAMETERS!$D$8-D1216)/2))+(COS(RADIANS(D1216))*COS(RADIANS(PARAMETERS!$D$8))*SIN(RADIANS(PARAMETERS!$D$9-C1216)/2)*SIN(RADIANS(PARAMETERS!$D$9-C1216)/2))))*2*3958.756</f>
        <v>703.07592301075101</v>
      </c>
      <c r="F1216">
        <v>95.402503967285</v>
      </c>
      <c r="G1216">
        <v>123.39357757568</v>
      </c>
      <c r="H1216">
        <v>165.05842590332</v>
      </c>
      <c r="I1216">
        <v>194.87129211426</v>
      </c>
      <c r="J1216">
        <v>225.37892150879</v>
      </c>
      <c r="K1216" s="6">
        <f>IFERROR(EXP(TREND(LN($F$1:$J$1),LN(F1216:J1216),LN(Calculations!$B$3))),0)</f>
        <v>4.7391481319119409E-3</v>
      </c>
    </row>
    <row r="1217" spans="1:11" x14ac:dyDescent="0.35">
      <c r="A1217">
        <v>1214</v>
      </c>
      <c r="B1217" t="str">
        <f t="shared" si="18"/>
        <v>11-51.5</v>
      </c>
      <c r="C1217">
        <v>-51.393687256941</v>
      </c>
      <c r="D1217">
        <v>11.202405715836001</v>
      </c>
      <c r="E1217">
        <f>ASIN(SQRT((SIN(RADIANS(PARAMETERS!$D$8-D1217)/2)*SIN(RADIANS(PARAMETERS!$D$8-D1217)/2))+(COS(RADIANS(D1217))*COS(RADIANS(PARAMETERS!$D$8))*SIN(RADIANS(PARAMETERS!$D$9-C1217)/2)*SIN(RADIANS(PARAMETERS!$D$9-C1217)/2))))*2*3958.756</f>
        <v>686.52615830234868</v>
      </c>
      <c r="F1217">
        <v>95.204559326172003</v>
      </c>
      <c r="G1217">
        <v>123.20029449463</v>
      </c>
      <c r="H1217">
        <v>164.89318847656</v>
      </c>
      <c r="I1217">
        <v>194.79335021973</v>
      </c>
      <c r="J1217">
        <v>225.40451049805</v>
      </c>
      <c r="K1217" s="6">
        <f>IFERROR(EXP(TREND(LN($F$1:$J$1),LN(F1217:J1217),LN(Calculations!$B$3))),0)</f>
        <v>4.722203346124396E-3</v>
      </c>
    </row>
    <row r="1218" spans="1:11" x14ac:dyDescent="0.35">
      <c r="A1218">
        <v>1215</v>
      </c>
      <c r="B1218" t="str">
        <f t="shared" si="18"/>
        <v>11-51.5</v>
      </c>
      <c r="C1218">
        <v>-51.665008591842003</v>
      </c>
      <c r="D1218">
        <v>11.202405715836001</v>
      </c>
      <c r="E1218">
        <f>ASIN(SQRT((SIN(RADIANS(PARAMETERS!$D$8-D1218)/2)*SIN(RADIANS(PARAMETERS!$D$8-D1218)/2))+(COS(RADIANS(D1218))*COS(RADIANS(PARAMETERS!$D$8))*SIN(RADIANS(PARAMETERS!$D$9-C1218)/2)*SIN(RADIANS(PARAMETERS!$D$9-C1218)/2))))*2*3958.756</f>
        <v>670.06369519754674</v>
      </c>
      <c r="F1218">
        <v>95.017791748047003</v>
      </c>
      <c r="G1218">
        <v>123.01133728027</v>
      </c>
      <c r="H1218">
        <v>164.73760986328</v>
      </c>
      <c r="I1218">
        <v>194.71513366699</v>
      </c>
      <c r="J1218">
        <v>225.42323303223</v>
      </c>
      <c r="K1218" s="6">
        <f>IFERROR(EXP(TREND(LN($F$1:$J$1),LN(F1218:J1218),LN(Calculations!$B$3))),0)</f>
        <v>4.70600256350586E-3</v>
      </c>
    </row>
    <row r="1219" spans="1:11" x14ac:dyDescent="0.35">
      <c r="A1219">
        <v>1216</v>
      </c>
      <c r="B1219" t="str">
        <f t="shared" si="18"/>
        <v>11-52</v>
      </c>
      <c r="C1219">
        <v>-51.936329926742999</v>
      </c>
      <c r="D1219">
        <v>11.202405715836001</v>
      </c>
      <c r="E1219">
        <f>ASIN(SQRT((SIN(RADIANS(PARAMETERS!$D$8-D1219)/2)*SIN(RADIANS(PARAMETERS!$D$8-D1219)/2))+(COS(RADIANS(D1219))*COS(RADIANS(PARAMETERS!$D$8))*SIN(RADIANS(PARAMETERS!$D$9-C1219)/2)*SIN(RADIANS(PARAMETERS!$D$9-C1219)/2))))*2*3958.756</f>
        <v>653.69515007969903</v>
      </c>
      <c r="F1219">
        <v>94.856117248535</v>
      </c>
      <c r="G1219">
        <v>122.84513092041</v>
      </c>
      <c r="H1219">
        <v>164.61169433594</v>
      </c>
      <c r="I1219">
        <v>194.662109375</v>
      </c>
      <c r="J1219">
        <v>225.46855163574</v>
      </c>
      <c r="K1219" s="6">
        <f>IFERROR(EXP(TREND(LN($F$1:$J$1),LN(F1219:J1219),LN(Calculations!$B$3))),0)</f>
        <v>4.6927710997081776E-3</v>
      </c>
    </row>
    <row r="1220" spans="1:11" x14ac:dyDescent="0.35">
      <c r="A1220">
        <v>1217</v>
      </c>
      <c r="B1220" t="str">
        <f t="shared" si="18"/>
        <v>11-52</v>
      </c>
      <c r="C1220">
        <v>-52.207651261644003</v>
      </c>
      <c r="D1220">
        <v>11.202405715836001</v>
      </c>
      <c r="E1220">
        <f>ASIN(SQRT((SIN(RADIANS(PARAMETERS!$D$8-D1220)/2)*SIN(RADIANS(PARAMETERS!$D$8-D1220)/2))+(COS(RADIANS(D1220))*COS(RADIANS(PARAMETERS!$D$8))*SIN(RADIANS(PARAMETERS!$D$9-C1220)/2)*SIN(RADIANS(PARAMETERS!$D$9-C1220)/2))))*2*3958.756</f>
        <v>637.42777866631968</v>
      </c>
      <c r="F1220">
        <v>94.702674865722997</v>
      </c>
      <c r="G1220">
        <v>122.68284606934</v>
      </c>
      <c r="H1220">
        <v>164.49430847168</v>
      </c>
      <c r="I1220">
        <v>194.61349487305</v>
      </c>
      <c r="J1220">
        <v>225.50736999512</v>
      </c>
      <c r="K1220" s="6">
        <f>IFERROR(EXP(TREND(LN($F$1:$J$1),LN(F1220:J1220),LN(Calculations!$B$3))),0)</f>
        <v>4.6801713836759811E-3</v>
      </c>
    </row>
    <row r="1221" spans="1:11" x14ac:dyDescent="0.35">
      <c r="A1221">
        <v>1218</v>
      </c>
      <c r="B1221" t="str">
        <f t="shared" ref="B1221:B1284" si="19">MROUND(D1221,1)&amp;MROUND(C1221,-0.5)</f>
        <v>11-52.5</v>
      </c>
      <c r="C1221">
        <v>-52.478972596544999</v>
      </c>
      <c r="D1221">
        <v>11.202405715836001</v>
      </c>
      <c r="E1221">
        <f>ASIN(SQRT((SIN(RADIANS(PARAMETERS!$D$8-D1221)/2)*SIN(RADIANS(PARAMETERS!$D$8-D1221)/2))+(COS(RADIANS(D1221))*COS(RADIANS(PARAMETERS!$D$8))*SIN(RADIANS(PARAMETERS!$D$9-C1221)/2)*SIN(RADIANS(PARAMETERS!$D$9-C1221)/2))))*2*3958.756</f>
        <v>621.26954880330368</v>
      </c>
      <c r="F1221">
        <v>94.576118469237997</v>
      </c>
      <c r="G1221">
        <v>122.55017852783</v>
      </c>
      <c r="H1221">
        <v>164.40658569336</v>
      </c>
      <c r="I1221">
        <v>194.59959411621</v>
      </c>
      <c r="J1221">
        <v>225.58682250977</v>
      </c>
      <c r="K1221" s="6">
        <f>IFERROR(EXP(TREND(LN($F$1:$J$1),LN(F1221:J1221),LN(Calculations!$B$3))),0)</f>
        <v>4.6710648053035269E-3</v>
      </c>
    </row>
    <row r="1222" spans="1:11" x14ac:dyDescent="0.35">
      <c r="A1222">
        <v>1219</v>
      </c>
      <c r="B1222" t="str">
        <f t="shared" si="19"/>
        <v>11-53</v>
      </c>
      <c r="C1222">
        <v>-52.750293931446002</v>
      </c>
      <c r="D1222">
        <v>11.202405715836001</v>
      </c>
      <c r="E1222">
        <f>ASIN(SQRT((SIN(RADIANS(PARAMETERS!$D$8-D1222)/2)*SIN(RADIANS(PARAMETERS!$D$8-D1222)/2))+(COS(RADIANS(D1222))*COS(RADIANS(PARAMETERS!$D$8))*SIN(RADIANS(PARAMETERS!$D$9-C1222)/2)*SIN(RADIANS(PARAMETERS!$D$9-C1222)/2))))*2*3958.756</f>
        <v>605.22922227841548</v>
      </c>
      <c r="F1222">
        <v>94.492179870605</v>
      </c>
      <c r="G1222">
        <v>122.46482849121</v>
      </c>
      <c r="H1222">
        <v>164.36358642578</v>
      </c>
      <c r="I1222">
        <v>194.6376953125</v>
      </c>
      <c r="J1222">
        <v>225.73344421387</v>
      </c>
      <c r="K1222" s="6">
        <f>IFERROR(EXP(TREND(LN($F$1:$J$1),LN(F1222:J1222),LN(Calculations!$B$3))),0)</f>
        <v>4.6673704756293932E-3</v>
      </c>
    </row>
    <row r="1223" spans="1:11" x14ac:dyDescent="0.35">
      <c r="A1223">
        <v>1220</v>
      </c>
      <c r="B1223" t="str">
        <f t="shared" si="19"/>
        <v>11-53</v>
      </c>
      <c r="C1223">
        <v>-53.021615266346998</v>
      </c>
      <c r="D1223">
        <v>11.202405715836001</v>
      </c>
      <c r="E1223">
        <f>ASIN(SQRT((SIN(RADIANS(PARAMETERS!$D$8-D1223)/2)*SIN(RADIANS(PARAMETERS!$D$8-D1223)/2))+(COS(RADIANS(D1223))*COS(RADIANS(PARAMETERS!$D$8))*SIN(RADIANS(PARAMETERS!$D$9-C1223)/2)*SIN(RADIANS(PARAMETERS!$D$9-C1223)/2))))*2*3958.756</f>
        <v>589.31644672925631</v>
      </c>
      <c r="F1223">
        <v>94.418907165527003</v>
      </c>
      <c r="G1223">
        <v>122.37808990479</v>
      </c>
      <c r="H1223">
        <v>164.30601501465</v>
      </c>
      <c r="I1223">
        <v>194.65197753906</v>
      </c>
      <c r="J1223">
        <v>225.84805297852</v>
      </c>
      <c r="K1223" s="6">
        <f>IFERROR(EXP(TREND(LN($F$1:$J$1),LN(F1223:J1223),LN(Calculations!$B$3))),0)</f>
        <v>4.6629790270846386E-3</v>
      </c>
    </row>
    <row r="1224" spans="1:11" x14ac:dyDescent="0.35">
      <c r="A1224">
        <v>1221</v>
      </c>
      <c r="B1224" t="str">
        <f t="shared" si="19"/>
        <v>11-53.5</v>
      </c>
      <c r="C1224">
        <v>-53.292936601248002</v>
      </c>
      <c r="D1224">
        <v>11.202405715836001</v>
      </c>
      <c r="E1224">
        <f>ASIN(SQRT((SIN(RADIANS(PARAMETERS!$D$8-D1224)/2)*SIN(RADIANS(PARAMETERS!$D$8-D1224)/2))+(COS(RADIANS(D1224))*COS(RADIANS(PARAMETERS!$D$8))*SIN(RADIANS(PARAMETERS!$D$9-C1224)/2)*SIN(RADIANS(PARAMETERS!$D$9-C1224)/2))))*2*3958.756</f>
        <v>573.54185879937472</v>
      </c>
      <c r="F1224">
        <v>94.381317138672003</v>
      </c>
      <c r="G1224">
        <v>122.31802368164</v>
      </c>
      <c r="H1224">
        <v>164.26699829102</v>
      </c>
      <c r="I1224">
        <v>194.68812561035</v>
      </c>
      <c r="J1224">
        <v>225.99969482422</v>
      </c>
      <c r="K1224" s="6">
        <f>IFERROR(EXP(TREND(LN($F$1:$J$1),LN(F1224:J1224),LN(Calculations!$B$3))),0)</f>
        <v>4.6617937250246601E-3</v>
      </c>
    </row>
    <row r="1225" spans="1:11" x14ac:dyDescent="0.35">
      <c r="A1225">
        <v>1222</v>
      </c>
      <c r="B1225" t="str">
        <f t="shared" si="19"/>
        <v>11-53.5</v>
      </c>
      <c r="C1225">
        <v>-53.564257936148998</v>
      </c>
      <c r="D1225">
        <v>11.202405715836001</v>
      </c>
      <c r="E1225">
        <f>ASIN(SQRT((SIN(RADIANS(PARAMETERS!$D$8-D1225)/2)*SIN(RADIANS(PARAMETERS!$D$8-D1225)/2))+(COS(RADIANS(D1225))*COS(RADIANS(PARAMETERS!$D$8))*SIN(RADIANS(PARAMETERS!$D$9-C1225)/2)*SIN(RADIANS(PARAMETERS!$D$9-C1225)/2))))*2*3958.756</f>
        <v>557.91719975478543</v>
      </c>
      <c r="F1225">
        <v>94.399467468262003</v>
      </c>
      <c r="G1225">
        <v>122.30352020264</v>
      </c>
      <c r="H1225">
        <v>164.2631072998</v>
      </c>
      <c r="I1225">
        <v>194.76531982422</v>
      </c>
      <c r="J1225">
        <v>226.21522521973</v>
      </c>
      <c r="K1225" s="6">
        <f>IFERROR(EXP(TREND(LN($F$1:$J$1),LN(F1225:J1225),LN(Calculations!$B$3))),0)</f>
        <v>4.6660037559297773E-3</v>
      </c>
    </row>
    <row r="1226" spans="1:11" x14ac:dyDescent="0.35">
      <c r="A1226">
        <v>1223</v>
      </c>
      <c r="B1226" t="str">
        <f t="shared" si="19"/>
        <v>11-54</v>
      </c>
      <c r="C1226">
        <v>-53.835579271050001</v>
      </c>
      <c r="D1226">
        <v>11.202405715836001</v>
      </c>
      <c r="E1226">
        <f>ASIN(SQRT((SIN(RADIANS(PARAMETERS!$D$8-D1226)/2)*SIN(RADIANS(PARAMETERS!$D$8-D1226)/2))+(COS(RADIANS(D1226))*COS(RADIANS(PARAMETERS!$D$8))*SIN(RADIANS(PARAMETERS!$D$9-C1226)/2)*SIN(RADIANS(PARAMETERS!$D$9-C1226)/2))))*2*3958.756</f>
        <v>542.45544479672697</v>
      </c>
      <c r="F1226">
        <v>94.44066619873</v>
      </c>
      <c r="G1226">
        <v>122.30561828613</v>
      </c>
      <c r="H1226">
        <v>164.27027893066</v>
      </c>
      <c r="I1226">
        <v>194.85478210449</v>
      </c>
      <c r="J1226">
        <v>226.44589233398</v>
      </c>
      <c r="K1226" s="6">
        <f>IFERROR(EXP(TREND(LN($F$1:$J$1),LN(F1226:J1226),LN(Calculations!$B$3))),0)</f>
        <v>4.672097195692582E-3</v>
      </c>
    </row>
    <row r="1227" spans="1:11" x14ac:dyDescent="0.35">
      <c r="A1227">
        <v>1224</v>
      </c>
      <c r="B1227" t="str">
        <f t="shared" si="19"/>
        <v>11-54</v>
      </c>
      <c r="C1227">
        <v>-54.106900605950997</v>
      </c>
      <c r="D1227">
        <v>11.202405715836001</v>
      </c>
      <c r="E1227">
        <f>ASIN(SQRT((SIN(RADIANS(PARAMETERS!$D$8-D1227)/2)*SIN(RADIANS(PARAMETERS!$D$8-D1227)/2))+(COS(RADIANS(D1227))*COS(RADIANS(PARAMETERS!$D$8))*SIN(RADIANS(PARAMETERS!$D$9-C1227)/2)*SIN(RADIANS(PARAMETERS!$D$9-C1227)/2))))*2*3958.756</f>
        <v>527.17094727362655</v>
      </c>
      <c r="F1227">
        <v>94.54027557373</v>
      </c>
      <c r="G1227">
        <v>122.36066436768</v>
      </c>
      <c r="H1227">
        <v>164.31134033203</v>
      </c>
      <c r="I1227">
        <v>194.98590087891</v>
      </c>
      <c r="J1227">
        <v>226.73701477051</v>
      </c>
      <c r="K1227" s="6">
        <f>IFERROR(EXP(TREND(LN($F$1:$J$1),LN(F1227:J1227),LN(Calculations!$B$3))),0)</f>
        <v>4.683840444066896E-3</v>
      </c>
    </row>
    <row r="1228" spans="1:11" x14ac:dyDescent="0.35">
      <c r="A1228">
        <v>1225</v>
      </c>
      <c r="B1228" t="str">
        <f t="shared" si="19"/>
        <v>11-54.5</v>
      </c>
      <c r="C1228">
        <v>-54.378221940852001</v>
      </c>
      <c r="D1228">
        <v>11.202405715836001</v>
      </c>
      <c r="E1228">
        <f>ASIN(SQRT((SIN(RADIANS(PARAMETERS!$D$8-D1228)/2)*SIN(RADIANS(PARAMETERS!$D$8-D1228)/2))+(COS(RADIANS(D1228))*COS(RADIANS(PARAMETERS!$D$8))*SIN(RADIANS(PARAMETERS!$D$9-C1228)/2)*SIN(RADIANS(PARAMETERS!$D$9-C1228)/2))))*2*3958.756</f>
        <v>512.07959887559855</v>
      </c>
      <c r="F1228">
        <v>94.71704864502</v>
      </c>
      <c r="G1228">
        <v>122.48389434814</v>
      </c>
      <c r="H1228">
        <v>164.39144897461</v>
      </c>
      <c r="I1228">
        <v>195.16114807129</v>
      </c>
      <c r="J1228">
        <v>227.09020996094</v>
      </c>
      <c r="K1228" s="6">
        <f>IFERROR(EXP(TREND(LN($F$1:$J$1),LN(F1228:J1228),LN(Calculations!$B$3))),0)</f>
        <v>4.7025477934942725E-3</v>
      </c>
    </row>
    <row r="1229" spans="1:11" x14ac:dyDescent="0.35">
      <c r="A1229">
        <v>1226</v>
      </c>
      <c r="B1229" t="str">
        <f t="shared" si="19"/>
        <v>11-54.5</v>
      </c>
      <c r="C1229">
        <v>-54.649543275752997</v>
      </c>
      <c r="D1229">
        <v>11.202405715836001</v>
      </c>
      <c r="E1229">
        <f>ASIN(SQRT((SIN(RADIANS(PARAMETERS!$D$8-D1229)/2)*SIN(RADIANS(PARAMETERS!$D$8-D1229)/2))+(COS(RADIANS(D1229))*COS(RADIANS(PARAMETERS!$D$8))*SIN(RADIANS(PARAMETERS!$D$9-C1229)/2)*SIN(RADIANS(PARAMETERS!$D$9-C1229)/2))))*2*3958.756</f>
        <v>497.19900664679625</v>
      </c>
      <c r="F1229">
        <v>94.928443908690994</v>
      </c>
      <c r="G1229">
        <v>122.62075042725</v>
      </c>
      <c r="H1229">
        <v>164.44146728516</v>
      </c>
      <c r="I1229">
        <v>195.28565979004</v>
      </c>
      <c r="J1229">
        <v>227.36500549316</v>
      </c>
      <c r="K1229" s="6">
        <f>IFERROR(EXP(TREND(LN($F$1:$J$1),LN(F1229:J1229),LN(Calculations!$B$3))),0)</f>
        <v>4.720631873358359E-3</v>
      </c>
    </row>
    <row r="1230" spans="1:11" x14ac:dyDescent="0.35">
      <c r="A1230">
        <v>1227</v>
      </c>
      <c r="B1230" t="str">
        <f t="shared" si="19"/>
        <v>11-55</v>
      </c>
      <c r="C1230">
        <v>-54.920864610654</v>
      </c>
      <c r="D1230">
        <v>11.202405715836001</v>
      </c>
      <c r="E1230">
        <f>ASIN(SQRT((SIN(RADIANS(PARAMETERS!$D$8-D1230)/2)*SIN(RADIANS(PARAMETERS!$D$8-D1230)/2))+(COS(RADIANS(D1230))*COS(RADIANS(PARAMETERS!$D$8))*SIN(RADIANS(PARAMETERS!$D$9-C1230)/2)*SIN(RADIANS(PARAMETERS!$D$9-C1230)/2))))*2*3958.756</f>
        <v>482.54868721810584</v>
      </c>
      <c r="F1230">
        <v>95.197631835937997</v>
      </c>
      <c r="G1230">
        <v>122.79412078857</v>
      </c>
      <c r="H1230">
        <v>164.48377990723</v>
      </c>
      <c r="I1230">
        <v>195.38806152344</v>
      </c>
      <c r="J1230">
        <v>227.60374450684</v>
      </c>
      <c r="K1230" s="6">
        <f>IFERROR(EXP(TREND(LN($F$1:$J$1),LN(F1230:J1230),LN(Calculations!$B$3))),0)</f>
        <v>4.741052404953176E-3</v>
      </c>
    </row>
    <row r="1231" spans="1:11" x14ac:dyDescent="0.35">
      <c r="A1231">
        <v>1228</v>
      </c>
      <c r="B1231" t="str">
        <f t="shared" si="19"/>
        <v>11-55</v>
      </c>
      <c r="C1231">
        <v>-55.192185945555003</v>
      </c>
      <c r="D1231">
        <v>11.202405715836001</v>
      </c>
      <c r="E1231">
        <f>ASIN(SQRT((SIN(RADIANS(PARAMETERS!$D$8-D1231)/2)*SIN(RADIANS(PARAMETERS!$D$8-D1231)/2))+(COS(RADIANS(D1231))*COS(RADIANS(PARAMETERS!$D$8))*SIN(RADIANS(PARAMETERS!$D$9-C1231)/2)*SIN(RADIANS(PARAMETERS!$D$9-C1231)/2))))*2*3958.756</f>
        <v>468.15027797043945</v>
      </c>
      <c r="F1231">
        <v>95.535430908202997</v>
      </c>
      <c r="G1231">
        <v>123.01334381104</v>
      </c>
      <c r="H1231">
        <v>164.52581787109</v>
      </c>
      <c r="I1231">
        <v>195.47727966309</v>
      </c>
      <c r="J1231">
        <v>227.81690979004</v>
      </c>
      <c r="K1231" s="6">
        <f>IFERROR(EXP(TREND(LN($F$1:$J$1),LN(F1231:J1231),LN(Calculations!$B$3))),0)</f>
        <v>4.7649838225187558E-3</v>
      </c>
    </row>
    <row r="1232" spans="1:11" x14ac:dyDescent="0.35">
      <c r="A1232">
        <v>1229</v>
      </c>
      <c r="B1232" t="str">
        <f t="shared" si="19"/>
        <v>11-55.5</v>
      </c>
      <c r="C1232">
        <v>-55.463507280456</v>
      </c>
      <c r="D1232">
        <v>11.202405715836001</v>
      </c>
      <c r="E1232">
        <f>ASIN(SQRT((SIN(RADIANS(PARAMETERS!$D$8-D1232)/2)*SIN(RADIANS(PARAMETERS!$D$8-D1232)/2))+(COS(RADIANS(D1232))*COS(RADIANS(PARAMETERS!$D$8))*SIN(RADIANS(PARAMETERS!$D$9-C1232)/2)*SIN(RADIANS(PARAMETERS!$D$9-C1232)/2))))*2*3958.756</f>
        <v>454.02776379084384</v>
      </c>
      <c r="F1232">
        <v>95.91121673584</v>
      </c>
      <c r="G1232">
        <v>123.25227355957</v>
      </c>
      <c r="H1232">
        <v>164.54843139648</v>
      </c>
      <c r="I1232">
        <v>195.52972412109</v>
      </c>
      <c r="J1232">
        <v>227.97245788574</v>
      </c>
      <c r="K1232" s="6">
        <f>IFERROR(EXP(TREND(LN($F$1:$J$1),LN(F1232:J1232),LN(Calculations!$B$3))),0)</f>
        <v>4.7894668726086069E-3</v>
      </c>
    </row>
    <row r="1233" spans="1:11" x14ac:dyDescent="0.35">
      <c r="A1233">
        <v>1230</v>
      </c>
      <c r="B1233" t="str">
        <f t="shared" si="19"/>
        <v>11-55.5</v>
      </c>
      <c r="C1233">
        <v>-55.734828615357003</v>
      </c>
      <c r="D1233">
        <v>11.202405715836001</v>
      </c>
      <c r="E1233">
        <f>ASIN(SQRT((SIN(RADIANS(PARAMETERS!$D$8-D1233)/2)*SIN(RADIANS(PARAMETERS!$D$8-D1233)/2))+(COS(RADIANS(D1233))*COS(RADIANS(PARAMETERS!$D$8))*SIN(RADIANS(PARAMETERS!$D$9-C1233)/2)*SIN(RADIANS(PARAMETERS!$D$9-C1233)/2))))*2*3958.756</f>
        <v>440.20771655953985</v>
      </c>
      <c r="F1233">
        <v>96.348747253417997</v>
      </c>
      <c r="G1233">
        <v>123.53844451904</v>
      </c>
      <c r="H1233">
        <v>164.58200073242</v>
      </c>
      <c r="I1233">
        <v>195.576171875</v>
      </c>
      <c r="J1233">
        <v>228.11061096191</v>
      </c>
      <c r="K1233" s="6">
        <f>IFERROR(EXP(TREND(LN($F$1:$J$1),LN(F1233:J1233),LN(Calculations!$B$3))),0)</f>
        <v>4.8178741586136472E-3</v>
      </c>
    </row>
    <row r="1234" spans="1:11" x14ac:dyDescent="0.35">
      <c r="A1234">
        <v>1231</v>
      </c>
      <c r="B1234" t="str">
        <f t="shared" si="19"/>
        <v>11-56</v>
      </c>
      <c r="C1234">
        <v>-56.006149950257999</v>
      </c>
      <c r="D1234">
        <v>11.202405715836001</v>
      </c>
      <c r="E1234">
        <f>ASIN(SQRT((SIN(RADIANS(PARAMETERS!$D$8-D1234)/2)*SIN(RADIANS(PARAMETERS!$D$8-D1234)/2))+(COS(RADIANS(D1234))*COS(RADIANS(PARAMETERS!$D$8))*SIN(RADIANS(PARAMETERS!$D$9-C1234)/2)*SIN(RADIANS(PARAMETERS!$D$9-C1234)/2))))*2*3958.756</f>
        <v>426.71954236199235</v>
      </c>
      <c r="F1234">
        <v>96.84789276123</v>
      </c>
      <c r="G1234">
        <v>123.87699890137</v>
      </c>
      <c r="H1234">
        <v>164.63444519043</v>
      </c>
      <c r="I1234">
        <v>195.62260437012</v>
      </c>
      <c r="J1234">
        <v>228.23500061035</v>
      </c>
      <c r="K1234" s="6">
        <f>IFERROR(EXP(TREND(LN($F$1:$J$1),LN(F1234:J1234),LN(Calculations!$B$3))),0)</f>
        <v>4.8508051157585969E-3</v>
      </c>
    </row>
    <row r="1235" spans="1:11" x14ac:dyDescent="0.35">
      <c r="A1235">
        <v>1232</v>
      </c>
      <c r="B1235" t="str">
        <f t="shared" si="19"/>
        <v>11-56.5</v>
      </c>
      <c r="C1235">
        <v>-56.277471285159002</v>
      </c>
      <c r="D1235">
        <v>11.202405715836001</v>
      </c>
      <c r="E1235">
        <f>ASIN(SQRT((SIN(RADIANS(PARAMETERS!$D$8-D1235)/2)*SIN(RADIANS(PARAMETERS!$D$8-D1235)/2))+(COS(RADIANS(D1235))*COS(RADIANS(PARAMETERS!$D$8))*SIN(RADIANS(PARAMETERS!$D$9-C1235)/2)*SIN(RADIANS(PARAMETERS!$D$9-C1235)/2))))*2*3958.756</f>
        <v>413.59572849521123</v>
      </c>
      <c r="F1235">
        <v>97.355239868164006</v>
      </c>
      <c r="G1235">
        <v>124.21635437012</v>
      </c>
      <c r="H1235">
        <v>164.66450500488</v>
      </c>
      <c r="I1235">
        <v>195.62501525879</v>
      </c>
      <c r="J1235">
        <v>228.28938293457</v>
      </c>
      <c r="K1235" s="6">
        <f>IFERROR(EXP(TREND(LN($F$1:$J$1),LN(F1235:J1235),LN(Calculations!$B$3))),0)</f>
        <v>4.8825038179838394E-3</v>
      </c>
    </row>
    <row r="1236" spans="1:11" x14ac:dyDescent="0.35">
      <c r="A1236">
        <v>1233</v>
      </c>
      <c r="B1236" t="str">
        <f t="shared" si="19"/>
        <v>11-56.5</v>
      </c>
      <c r="C1236">
        <v>-56.548792620059999</v>
      </c>
      <c r="D1236">
        <v>11.202405715836001</v>
      </c>
      <c r="E1236">
        <f>ASIN(SQRT((SIN(RADIANS(PARAMETERS!$D$8-D1236)/2)*SIN(RADIANS(PARAMETERS!$D$8-D1236)/2))+(COS(RADIANS(D1236))*COS(RADIANS(PARAMETERS!$D$8))*SIN(RADIANS(PARAMETERS!$D$9-C1236)/2)*SIN(RADIANS(PARAMETERS!$D$9-C1236)/2))))*2*3958.756</f>
        <v>400.87207847003901</v>
      </c>
      <c r="F1236">
        <v>97.906700134277003</v>
      </c>
      <c r="G1236">
        <v>124.61217498779</v>
      </c>
      <c r="H1236">
        <v>164.74099731445</v>
      </c>
      <c r="I1236">
        <v>195.66792297363</v>
      </c>
      <c r="J1236">
        <v>228.37994384766</v>
      </c>
      <c r="K1236" s="6">
        <f>IFERROR(EXP(TREND(LN($F$1:$J$1),LN(F1236:J1236),LN(Calculations!$B$3))),0)</f>
        <v>4.9202499905071397E-3</v>
      </c>
    </row>
    <row r="1237" spans="1:11" x14ac:dyDescent="0.35">
      <c r="A1237">
        <v>1234</v>
      </c>
      <c r="B1237" t="str">
        <f t="shared" si="19"/>
        <v>11-57</v>
      </c>
      <c r="C1237">
        <v>-56.820113954961002</v>
      </c>
      <c r="D1237">
        <v>11.202405715836001</v>
      </c>
      <c r="E1237">
        <f>ASIN(SQRT((SIN(RADIANS(PARAMETERS!$D$8-D1237)/2)*SIN(RADIANS(PARAMETERS!$D$8-D1237)/2))+(COS(RADIANS(D1237))*COS(RADIANS(PARAMETERS!$D$8))*SIN(RADIANS(PARAMETERS!$D$9-C1237)/2)*SIN(RADIANS(PARAMETERS!$D$9-C1237)/2))))*2*3958.756</f>
        <v>388.58791827178402</v>
      </c>
      <c r="F1237">
        <v>98.493644714355</v>
      </c>
      <c r="G1237">
        <v>125.06213378906</v>
      </c>
      <c r="H1237">
        <v>164.86730957031</v>
      </c>
      <c r="I1237">
        <v>195.75416564941</v>
      </c>
      <c r="J1237">
        <v>228.50634765625</v>
      </c>
      <c r="K1237" s="6">
        <f>IFERROR(EXP(TREND(LN($F$1:$J$1),LN(F1237:J1237),LN(Calculations!$B$3))),0)</f>
        <v>4.9639672639841337E-3</v>
      </c>
    </row>
    <row r="1238" spans="1:11" x14ac:dyDescent="0.35">
      <c r="A1238">
        <v>1235</v>
      </c>
      <c r="B1238" t="str">
        <f t="shared" si="19"/>
        <v>11-57</v>
      </c>
      <c r="C1238">
        <v>-57.091435289861998</v>
      </c>
      <c r="D1238">
        <v>11.202405715836001</v>
      </c>
      <c r="E1238">
        <f>ASIN(SQRT((SIN(RADIANS(PARAMETERS!$D$8-D1238)/2)*SIN(RADIANS(PARAMETERS!$D$8-D1238)/2))+(COS(RADIANS(D1238))*COS(RADIANS(PARAMETERS!$D$8))*SIN(RADIANS(PARAMETERS!$D$9-C1238)/2)*SIN(RADIANS(PARAMETERS!$D$9-C1238)/2))))*2*3958.756</f>
        <v>376.7862510909178</v>
      </c>
      <c r="F1238">
        <v>99.059959411620994</v>
      </c>
      <c r="G1238">
        <v>125.5087890625</v>
      </c>
      <c r="H1238">
        <v>164.99656677246</v>
      </c>
      <c r="I1238">
        <v>195.8229675293</v>
      </c>
      <c r="J1238">
        <v>228.57986450195</v>
      </c>
      <c r="K1238" s="6">
        <f>IFERROR(EXP(TREND(LN($F$1:$J$1),LN(F1238:J1238),LN(Calculations!$B$3))),0)</f>
        <v>5.0065679285819387E-3</v>
      </c>
    </row>
    <row r="1239" spans="1:11" x14ac:dyDescent="0.35">
      <c r="A1239">
        <v>1236</v>
      </c>
      <c r="B1239" t="str">
        <f t="shared" si="19"/>
        <v>11-57.5</v>
      </c>
      <c r="C1239">
        <v>-57.362756624763001</v>
      </c>
      <c r="D1239">
        <v>11.202405715836001</v>
      </c>
      <c r="E1239">
        <f>ASIN(SQRT((SIN(RADIANS(PARAMETERS!$D$8-D1239)/2)*SIN(RADIANS(PARAMETERS!$D$8-D1239)/2))+(COS(RADIANS(D1239))*COS(RADIANS(PARAMETERS!$D$8))*SIN(RADIANS(PARAMETERS!$D$9-C1239)/2)*SIN(RADIANS(PARAMETERS!$D$9-C1239)/2))))*2*3958.756</f>
        <v>365.51383071448015</v>
      </c>
      <c r="F1239">
        <v>99.642166137695</v>
      </c>
      <c r="G1239">
        <v>125.98697662354</v>
      </c>
      <c r="H1239">
        <v>165.16226196289</v>
      </c>
      <c r="I1239">
        <v>195.91162109375</v>
      </c>
      <c r="J1239">
        <v>228.65563964844</v>
      </c>
      <c r="K1239" s="6">
        <f>IFERROR(EXP(TREND(LN($F$1:$J$1),LN(F1239:J1239),LN(Calculations!$B$3))),0)</f>
        <v>5.0527565900403406E-3</v>
      </c>
    </row>
    <row r="1240" spans="1:11" x14ac:dyDescent="0.35">
      <c r="A1240">
        <v>1237</v>
      </c>
      <c r="B1240" t="str">
        <f t="shared" si="19"/>
        <v>11-57.5</v>
      </c>
      <c r="C1240">
        <v>-57.634077959663998</v>
      </c>
      <c r="D1240">
        <v>11.202405715836001</v>
      </c>
      <c r="E1240">
        <f>ASIN(SQRT((SIN(RADIANS(PARAMETERS!$D$8-D1240)/2)*SIN(RADIANS(PARAMETERS!$D$8-D1240)/2))+(COS(RADIANS(D1240))*COS(RADIANS(PARAMETERS!$D$8))*SIN(RADIANS(PARAMETERS!$D$9-C1240)/2)*SIN(RADIANS(PARAMETERS!$D$9-C1240)/2))))*2*3958.756</f>
        <v>354.82111622631635</v>
      </c>
      <c r="F1240">
        <v>100.22387695313</v>
      </c>
      <c r="G1240">
        <v>126.48370361328</v>
      </c>
      <c r="H1240">
        <v>165.35890197754</v>
      </c>
      <c r="I1240">
        <v>196.01705932617</v>
      </c>
      <c r="J1240">
        <v>228.7299041748</v>
      </c>
      <c r="K1240" s="6">
        <f>IFERROR(EXP(TREND(LN($F$1:$J$1),LN(F1240:J1240),LN(Calculations!$B$3))),0)</f>
        <v>5.1013185384461424E-3</v>
      </c>
    </row>
    <row r="1241" spans="1:11" x14ac:dyDescent="0.35">
      <c r="A1241">
        <v>1238</v>
      </c>
      <c r="B1241" t="str">
        <f t="shared" si="19"/>
        <v>11-58</v>
      </c>
      <c r="C1241">
        <v>-57.905399294565001</v>
      </c>
      <c r="D1241">
        <v>11.202405715836001</v>
      </c>
      <c r="E1241">
        <f>ASIN(SQRT((SIN(RADIANS(PARAMETERS!$D$8-D1241)/2)*SIN(RADIANS(PARAMETERS!$D$8-D1241)/2))+(COS(RADIANS(D1241))*COS(RADIANS(PARAMETERS!$D$8))*SIN(RADIANS(PARAMETERS!$D$9-C1241)/2)*SIN(RADIANS(PARAMETERS!$D$9-C1241)/2))))*2*3958.756</f>
        <v>344.76206351585364</v>
      </c>
      <c r="F1241">
        <v>100.75210571289</v>
      </c>
      <c r="G1241">
        <v>126.94565582275</v>
      </c>
      <c r="H1241">
        <v>165.54458618164</v>
      </c>
      <c r="I1241">
        <v>196.10078430176</v>
      </c>
      <c r="J1241">
        <v>228.75903320313</v>
      </c>
      <c r="K1241" s="6">
        <f>IFERROR(EXP(TREND(LN($F$1:$J$1),LN(F1241:J1241),LN(Calculations!$B$3))),0)</f>
        <v>5.1460287472154826E-3</v>
      </c>
    </row>
    <row r="1242" spans="1:11" x14ac:dyDescent="0.35">
      <c r="A1242">
        <v>1239</v>
      </c>
      <c r="B1242" t="str">
        <f t="shared" si="19"/>
        <v>11-58</v>
      </c>
      <c r="C1242">
        <v>-58.176720629465002</v>
      </c>
      <c r="D1242">
        <v>11.202405715836001</v>
      </c>
      <c r="E1242">
        <f>ASIN(SQRT((SIN(RADIANS(PARAMETERS!$D$8-D1242)/2)*SIN(RADIANS(PARAMETERS!$D$8-D1242)/2))+(COS(RADIANS(D1242))*COS(RADIANS(PARAMETERS!$D$8))*SIN(RADIANS(PARAMETERS!$D$9-C1242)/2)*SIN(RADIANS(PARAMETERS!$D$9-C1242)/2))))*2*3958.756</f>
        <v>335.39370388403194</v>
      </c>
      <c r="F1242">
        <v>101.27423858643</v>
      </c>
      <c r="G1242">
        <v>127.43451690674</v>
      </c>
      <c r="H1242">
        <v>165.7981262207</v>
      </c>
      <c r="I1242">
        <v>196.26583862305</v>
      </c>
      <c r="J1242">
        <v>228.88584899902</v>
      </c>
      <c r="K1242" s="6">
        <f>IFERROR(EXP(TREND(LN($F$1:$J$1),LN(F1242:J1242),LN(Calculations!$B$3))),0)</f>
        <v>5.1963291952045482E-3</v>
      </c>
    </row>
    <row r="1243" spans="1:11" x14ac:dyDescent="0.35">
      <c r="A1243">
        <v>1240</v>
      </c>
      <c r="B1243" t="str">
        <f t="shared" si="19"/>
        <v>11-58.5</v>
      </c>
      <c r="C1243">
        <v>-58.448041964365999</v>
      </c>
      <c r="D1243">
        <v>11.202405715836001</v>
      </c>
      <c r="E1243">
        <f>ASIN(SQRT((SIN(RADIANS(PARAMETERS!$D$8-D1243)/2)*SIN(RADIANS(PARAMETERS!$D$8-D1243)/2))+(COS(RADIANS(D1243))*COS(RADIANS(PARAMETERS!$D$8))*SIN(RADIANS(PARAMETERS!$D$9-C1243)/2)*SIN(RADIANS(PARAMETERS!$D$9-C1243)/2))))*2*3958.756</f>
        <v>326.77545902768901</v>
      </c>
      <c r="F1243">
        <v>101.76881408691</v>
      </c>
      <c r="G1243">
        <v>127.931640625</v>
      </c>
      <c r="H1243">
        <v>166.11120605469</v>
      </c>
      <c r="I1243">
        <v>196.50765991211</v>
      </c>
      <c r="J1243">
        <v>229.10601806641</v>
      </c>
      <c r="K1243" s="6">
        <f>IFERROR(EXP(TREND(LN($F$1:$J$1),LN(F1243:J1243),LN(Calculations!$B$3))),0)</f>
        <v>5.2503770160066852E-3</v>
      </c>
    </row>
    <row r="1244" spans="1:11" x14ac:dyDescent="0.35">
      <c r="A1244">
        <v>1241</v>
      </c>
      <c r="B1244" t="str">
        <f t="shared" si="19"/>
        <v>11-58.5</v>
      </c>
      <c r="C1244">
        <v>-58.719363299267002</v>
      </c>
      <c r="D1244">
        <v>11.202405715836001</v>
      </c>
      <c r="E1244">
        <f>ASIN(SQRT((SIN(RADIANS(PARAMETERS!$D$8-D1244)/2)*SIN(RADIANS(PARAMETERS!$D$8-D1244)/2))+(COS(RADIANS(D1244))*COS(RADIANS(PARAMETERS!$D$8))*SIN(RADIANS(PARAMETERS!$D$9-C1244)/2)*SIN(RADIANS(PARAMETERS!$D$9-C1244)/2))))*2*3958.756</f>
        <v>318.96814778928444</v>
      </c>
      <c r="F1244">
        <v>102.19345092773</v>
      </c>
      <c r="G1244">
        <v>128.39108276367</v>
      </c>
      <c r="H1244">
        <v>166.44828796387</v>
      </c>
      <c r="I1244">
        <v>196.79653930664</v>
      </c>
      <c r="J1244">
        <v>229.38862609863</v>
      </c>
      <c r="K1244" s="6">
        <f>IFERROR(EXP(TREND(LN($F$1:$J$1),LN(F1244:J1244),LN(Calculations!$B$3))),0)</f>
        <v>5.302811414487507E-3</v>
      </c>
    </row>
    <row r="1245" spans="1:11" x14ac:dyDescent="0.35">
      <c r="A1245">
        <v>1242</v>
      </c>
      <c r="B1245" t="str">
        <f t="shared" si="19"/>
        <v>11-59</v>
      </c>
      <c r="C1245">
        <v>-58.990684634167998</v>
      </c>
      <c r="D1245">
        <v>11.202405715836001</v>
      </c>
      <c r="E1245">
        <f>ASIN(SQRT((SIN(RADIANS(PARAMETERS!$D$8-D1245)/2)*SIN(RADIANS(PARAMETERS!$D$8-D1245)/2))+(COS(RADIANS(D1245))*COS(RADIANS(PARAMETERS!$D$8))*SIN(RADIANS(PARAMETERS!$D$9-C1245)/2)*SIN(RADIANS(PARAMETERS!$D$9-C1245)/2))))*2*3958.756</f>
        <v>312.0326564086418</v>
      </c>
      <c r="F1245">
        <v>102.58086395264</v>
      </c>
      <c r="G1245">
        <v>128.84286499023</v>
      </c>
      <c r="H1245">
        <v>166.83404541016</v>
      </c>
      <c r="I1245">
        <v>197.16390991211</v>
      </c>
      <c r="J1245">
        <v>229.77290344238</v>
      </c>
      <c r="K1245" s="6">
        <f>IFERROR(EXP(TREND(LN($F$1:$J$1),LN(F1245:J1245),LN(Calculations!$B$3))),0)</f>
        <v>5.3576921171795211E-3</v>
      </c>
    </row>
    <row r="1246" spans="1:11" x14ac:dyDescent="0.35">
      <c r="A1246">
        <v>1243</v>
      </c>
      <c r="B1246" t="str">
        <f t="shared" si="19"/>
        <v>11-59.5</v>
      </c>
      <c r="C1246">
        <v>-59.262005969069001</v>
      </c>
      <c r="D1246">
        <v>11.202405715836001</v>
      </c>
      <c r="E1246">
        <f>ASIN(SQRT((SIN(RADIANS(PARAMETERS!$D$8-D1246)/2)*SIN(RADIANS(PARAMETERS!$D$8-D1246)/2))+(COS(RADIANS(D1246))*COS(RADIANS(PARAMETERS!$D$8))*SIN(RADIANS(PARAMETERS!$D$9-C1246)/2)*SIN(RADIANS(PARAMETERS!$D$9-C1246)/2))))*2*3958.756</f>
        <v>306.02827308653889</v>
      </c>
      <c r="F1246">
        <v>102.89855957031</v>
      </c>
      <c r="G1246">
        <v>129.24356079102</v>
      </c>
      <c r="H1246">
        <v>167.21365356445</v>
      </c>
      <c r="I1246">
        <v>197.54454040527</v>
      </c>
      <c r="J1246">
        <v>230.18640136719</v>
      </c>
      <c r="K1246" s="6">
        <f>IFERROR(EXP(TREND(LN($F$1:$J$1),LN(F1246:J1246),LN(Calculations!$B$3))),0)</f>
        <v>5.4084052886738841E-3</v>
      </c>
    </row>
    <row r="1247" spans="1:11" x14ac:dyDescent="0.35">
      <c r="A1247">
        <v>1244</v>
      </c>
      <c r="B1247" t="str">
        <f t="shared" si="19"/>
        <v>11-59.5</v>
      </c>
      <c r="C1247">
        <v>-59.533327303969998</v>
      </c>
      <c r="D1247">
        <v>11.202405715836001</v>
      </c>
      <c r="E1247">
        <f>ASIN(SQRT((SIN(RADIANS(PARAMETERS!$D$8-D1247)/2)*SIN(RADIANS(PARAMETERS!$D$8-D1247)/2))+(COS(RADIANS(D1247))*COS(RADIANS(PARAMETERS!$D$8))*SIN(RADIANS(PARAMETERS!$D$9-C1247)/2)*SIN(RADIANS(PARAMETERS!$D$9-C1247)/2))))*2*3958.756</f>
        <v>301.01072990870358</v>
      </c>
      <c r="F1247">
        <v>103.09148406982</v>
      </c>
      <c r="G1247">
        <v>129.51606750488</v>
      </c>
      <c r="H1247">
        <v>167.48338317871</v>
      </c>
      <c r="I1247">
        <v>197.81123352051</v>
      </c>
      <c r="J1247">
        <v>230.48971557617</v>
      </c>
      <c r="K1247" s="6">
        <f>IFERROR(EXP(TREND(LN($F$1:$J$1),LN(F1247:J1247),LN(Calculations!$B$3))),0)</f>
        <v>5.442690244902639E-3</v>
      </c>
    </row>
    <row r="1248" spans="1:11" x14ac:dyDescent="0.35">
      <c r="A1248">
        <v>1245</v>
      </c>
      <c r="B1248" t="str">
        <f t="shared" si="19"/>
        <v>11-60</v>
      </c>
      <c r="C1248">
        <v>-59.804648638871001</v>
      </c>
      <c r="D1248">
        <v>11.202405715836001</v>
      </c>
      <c r="E1248">
        <f>ASIN(SQRT((SIN(RADIANS(PARAMETERS!$D$8-D1248)/2)*SIN(RADIANS(PARAMETERS!$D$8-D1248)/2))+(COS(RADIANS(D1248))*COS(RADIANS(PARAMETERS!$D$8))*SIN(RADIANS(PARAMETERS!$D$9-C1248)/2)*SIN(RADIANS(PARAMETERS!$D$9-C1248)/2))))*2*3958.756</f>
        <v>297.03004742667878</v>
      </c>
      <c r="F1248">
        <v>103.20881652832</v>
      </c>
      <c r="G1248">
        <v>129.71182250977</v>
      </c>
      <c r="H1248">
        <v>167.68823242188</v>
      </c>
      <c r="I1248">
        <v>198.01290893555</v>
      </c>
      <c r="J1248">
        <v>230.74186706543</v>
      </c>
      <c r="K1248" s="6">
        <f>IFERROR(EXP(TREND(LN($F$1:$J$1),LN(F1248:J1248),LN(Calculations!$B$3))),0)</f>
        <v>5.4672220277882967E-3</v>
      </c>
    </row>
    <row r="1249" spans="1:11" x14ac:dyDescent="0.35">
      <c r="A1249">
        <v>1246</v>
      </c>
      <c r="B1249" t="str">
        <f t="shared" si="19"/>
        <v>11-60</v>
      </c>
      <c r="C1249">
        <v>-60.075969973771997</v>
      </c>
      <c r="D1249">
        <v>11.202405715836001</v>
      </c>
      <c r="E1249">
        <f>ASIN(SQRT((SIN(RADIANS(PARAMETERS!$D$8-D1249)/2)*SIN(RADIANS(PARAMETERS!$D$8-D1249)/2))+(COS(RADIANS(D1249))*COS(RADIANS(PARAMETERS!$D$8))*SIN(RADIANS(PARAMETERS!$D$9-C1249)/2)*SIN(RADIANS(PARAMETERS!$D$9-C1249)/2))))*2*3958.756</f>
        <v>294.12833156676379</v>
      </c>
      <c r="F1249">
        <v>103.22021484375</v>
      </c>
      <c r="G1249">
        <v>129.79052734375</v>
      </c>
      <c r="H1249">
        <v>167.78051757813</v>
      </c>
      <c r="I1249">
        <v>198.10450744629</v>
      </c>
      <c r="J1249">
        <v>230.87602233887</v>
      </c>
      <c r="K1249" s="6">
        <f>IFERROR(EXP(TREND(LN($F$1:$J$1),LN(F1249:J1249),LN(Calculations!$B$3))),0)</f>
        <v>5.4760744071418836E-3</v>
      </c>
    </row>
    <row r="1250" spans="1:11" x14ac:dyDescent="0.35">
      <c r="A1250">
        <v>1247</v>
      </c>
      <c r="B1250" t="str">
        <f t="shared" si="19"/>
        <v>11-60.5</v>
      </c>
      <c r="C1250">
        <v>-60.347291308673</v>
      </c>
      <c r="D1250">
        <v>11.202405715836001</v>
      </c>
      <c r="E1250">
        <f>ASIN(SQRT((SIN(RADIANS(PARAMETERS!$D$8-D1250)/2)*SIN(RADIANS(PARAMETERS!$D$8-D1250)/2))+(COS(RADIANS(D1250))*COS(RADIANS(PARAMETERS!$D$8))*SIN(RADIANS(PARAMETERS!$D$9-C1250)/2)*SIN(RADIANS(PARAMETERS!$D$9-C1250)/2))))*2*3958.756</f>
        <v>292.33771674890022</v>
      </c>
      <c r="F1250">
        <v>103.08856964111</v>
      </c>
      <c r="G1250">
        <v>129.70080566406</v>
      </c>
      <c r="H1250">
        <v>167.69253540039</v>
      </c>
      <c r="I1250">
        <v>198.01991271973</v>
      </c>
      <c r="J1250">
        <v>230.8056640625</v>
      </c>
      <c r="K1250" s="6">
        <f>IFERROR(EXP(TREND(LN($F$1:$J$1),LN(F1250:J1250),LN(Calculations!$B$3))),0)</f>
        <v>5.4616112254364498E-3</v>
      </c>
    </row>
    <row r="1251" spans="1:11" x14ac:dyDescent="0.35">
      <c r="A1251">
        <v>1248</v>
      </c>
      <c r="B1251" t="str">
        <f t="shared" si="19"/>
        <v>11-60.5</v>
      </c>
      <c r="C1251">
        <v>-60.618612643573996</v>
      </c>
      <c r="D1251">
        <v>11.202405715836001</v>
      </c>
      <c r="E1251">
        <f>ASIN(SQRT((SIN(RADIANS(PARAMETERS!$D$8-D1251)/2)*SIN(RADIANS(PARAMETERS!$D$8-D1251)/2))+(COS(RADIANS(D1251))*COS(RADIANS(PARAMETERS!$D$8))*SIN(RADIANS(PARAMETERS!$D$9-C1251)/2)*SIN(RADIANS(PARAMETERS!$D$9-C1251)/2))))*2*3958.756</f>
        <v>291.67866897987994</v>
      </c>
      <c r="F1251">
        <v>102.86083984375</v>
      </c>
      <c r="G1251">
        <v>129.49690246582</v>
      </c>
      <c r="H1251">
        <v>167.47053527832</v>
      </c>
      <c r="I1251">
        <v>197.82583618164</v>
      </c>
      <c r="J1251">
        <v>230.62686157227</v>
      </c>
      <c r="K1251" s="6">
        <f>IFERROR(EXP(TREND(LN($F$1:$J$1),LN(F1251:J1251),LN(Calculations!$B$3))),0)</f>
        <v>5.4318606110217004E-3</v>
      </c>
    </row>
    <row r="1252" spans="1:11" x14ac:dyDescent="0.35">
      <c r="A1252">
        <v>1249</v>
      </c>
      <c r="B1252" t="str">
        <f t="shared" si="19"/>
        <v>11-61</v>
      </c>
      <c r="C1252">
        <v>-60.889933978475</v>
      </c>
      <c r="D1252">
        <v>11.202405715836001</v>
      </c>
      <c r="E1252">
        <f>ASIN(SQRT((SIN(RADIANS(PARAMETERS!$D$8-D1252)/2)*SIN(RADIANS(PARAMETERS!$D$8-D1252)/2))+(COS(RADIANS(D1252))*COS(RADIANS(PARAMETERS!$D$8))*SIN(RADIANS(PARAMETERS!$D$9-C1252)/2)*SIN(RADIANS(PARAMETERS!$D$9-C1252)/2))))*2*3958.756</f>
        <v>292.15884686421003</v>
      </c>
      <c r="F1252">
        <v>102.58283233643</v>
      </c>
      <c r="G1252">
        <v>129.24993896484</v>
      </c>
      <c r="H1252">
        <v>167.23690795898</v>
      </c>
      <c r="I1252">
        <v>197.65728759766</v>
      </c>
      <c r="J1252">
        <v>230.48054504395</v>
      </c>
      <c r="K1252" s="6">
        <f>IFERROR(EXP(TREND(LN($F$1:$J$1),LN(F1252:J1252),LN(Calculations!$B$3))),0)</f>
        <v>5.3988675165952795E-3</v>
      </c>
    </row>
    <row r="1253" spans="1:11" x14ac:dyDescent="0.35">
      <c r="A1253">
        <v>1250</v>
      </c>
      <c r="B1253" t="str">
        <f t="shared" si="19"/>
        <v>11-61</v>
      </c>
      <c r="C1253">
        <v>-61.161255313376003</v>
      </c>
      <c r="D1253">
        <v>11.202405715836001</v>
      </c>
      <c r="E1253">
        <f>ASIN(SQRT((SIN(RADIANS(PARAMETERS!$D$8-D1253)/2)*SIN(RADIANS(PARAMETERS!$D$8-D1253)/2))+(COS(RADIANS(D1253))*COS(RADIANS(PARAMETERS!$D$8))*SIN(RADIANS(PARAMETERS!$D$9-C1253)/2)*SIN(RADIANS(PARAMETERS!$D$9-C1253)/2))))*2*3958.756</f>
        <v>293.77266361774599</v>
      </c>
      <c r="F1253">
        <v>102.32870483398</v>
      </c>
      <c r="G1253">
        <v>129.06997680664</v>
      </c>
      <c r="H1253">
        <v>167.17359924316</v>
      </c>
      <c r="I1253">
        <v>197.70660400391</v>
      </c>
      <c r="J1253">
        <v>230.5705871582</v>
      </c>
      <c r="K1253" s="6">
        <f>IFERROR(EXP(TREND(LN($F$1:$J$1),LN(F1253:J1253),LN(Calculations!$B$3))),0)</f>
        <v>5.3803504909843407E-3</v>
      </c>
    </row>
    <row r="1254" spans="1:11" x14ac:dyDescent="0.35">
      <c r="A1254">
        <v>1251</v>
      </c>
      <c r="B1254" t="str">
        <f t="shared" si="19"/>
        <v>11-61.5</v>
      </c>
      <c r="C1254">
        <v>-61.432576648276999</v>
      </c>
      <c r="D1254">
        <v>11.202405715836001</v>
      </c>
      <c r="E1254">
        <f>ASIN(SQRT((SIN(RADIANS(PARAMETERS!$D$8-D1254)/2)*SIN(RADIANS(PARAMETERS!$D$8-D1254)/2))+(COS(RADIANS(D1254))*COS(RADIANS(PARAMETERS!$D$8))*SIN(RADIANS(PARAMETERS!$D$9-C1254)/2)*SIN(RADIANS(PARAMETERS!$D$9-C1254)/2))))*2*3958.756</f>
        <v>296.50160720348254</v>
      </c>
      <c r="F1254">
        <v>102.1434173584</v>
      </c>
      <c r="G1254">
        <v>129.01150512695</v>
      </c>
      <c r="H1254">
        <v>167.33369445801</v>
      </c>
      <c r="I1254">
        <v>198.00471496582</v>
      </c>
      <c r="J1254">
        <v>230.95310974121</v>
      </c>
      <c r="K1254" s="6">
        <f>IFERROR(EXP(TREND(LN($F$1:$J$1),LN(F1254:J1254),LN(Calculations!$B$3))),0)</f>
        <v>5.3826621979881665E-3</v>
      </c>
    </row>
    <row r="1255" spans="1:11" x14ac:dyDescent="0.35">
      <c r="A1255">
        <v>1252</v>
      </c>
      <c r="B1255" t="str">
        <f t="shared" si="19"/>
        <v>11-61.5</v>
      </c>
      <c r="C1255">
        <v>-61.703897983178003</v>
      </c>
      <c r="D1255">
        <v>11.202405715836001</v>
      </c>
      <c r="E1255">
        <f>ASIN(SQRT((SIN(RADIANS(PARAMETERS!$D$8-D1255)/2)*SIN(RADIANS(PARAMETERS!$D$8-D1255)/2))+(COS(RADIANS(D1255))*COS(RADIANS(PARAMETERS!$D$8))*SIN(RADIANS(PARAMETERS!$D$9-C1255)/2)*SIN(RADIANS(PARAMETERS!$D$9-C1255)/2))))*2*3958.756</f>
        <v>300.31527672656705</v>
      </c>
      <c r="F1255">
        <v>101.94156646729</v>
      </c>
      <c r="G1255">
        <v>128.94633483887</v>
      </c>
      <c r="H1255">
        <v>167.51058959961</v>
      </c>
      <c r="I1255">
        <v>198.3253326416</v>
      </c>
      <c r="J1255">
        <v>231.38189697266</v>
      </c>
      <c r="K1255" s="6">
        <f>IFERROR(EXP(TREND(LN($F$1:$J$1),LN(F1255:J1255),LN(Calculations!$B$3))),0)</f>
        <v>5.3852069684563811E-3</v>
      </c>
    </row>
    <row r="1256" spans="1:11" x14ac:dyDescent="0.35">
      <c r="A1256">
        <v>1253</v>
      </c>
      <c r="B1256" t="str">
        <f t="shared" si="19"/>
        <v>11-62</v>
      </c>
      <c r="C1256">
        <v>-61.975219318078999</v>
      </c>
      <c r="D1256">
        <v>11.202405715836001</v>
      </c>
      <c r="E1256">
        <f>ASIN(SQRT((SIN(RADIANS(PARAMETERS!$D$8-D1256)/2)*SIN(RADIANS(PARAMETERS!$D$8-D1256)/2))+(COS(RADIANS(D1256))*COS(RADIANS(PARAMETERS!$D$8))*SIN(RADIANS(PARAMETERS!$D$9-C1256)/2)*SIN(RADIANS(PARAMETERS!$D$9-C1256)/2))))*2*3958.756</f>
        <v>305.17300381516918</v>
      </c>
      <c r="F1256">
        <v>101.64537811279</v>
      </c>
      <c r="G1256">
        <v>128.7532043457</v>
      </c>
      <c r="H1256">
        <v>167.50077819824</v>
      </c>
      <c r="I1256">
        <v>198.43667602539</v>
      </c>
      <c r="J1256">
        <v>231.6141204834</v>
      </c>
      <c r="K1256" s="6">
        <f>IFERROR(EXP(TREND(LN($F$1:$J$1),LN(F1256:J1256),LN(Calculations!$B$3))),0)</f>
        <v>5.3684420102088834E-3</v>
      </c>
    </row>
    <row r="1257" spans="1:11" x14ac:dyDescent="0.35">
      <c r="A1257">
        <v>1254</v>
      </c>
      <c r="B1257" t="str">
        <f t="shared" si="19"/>
        <v>11-62</v>
      </c>
      <c r="C1257">
        <v>-62.246540652980002</v>
      </c>
      <c r="D1257">
        <v>11.202405715836001</v>
      </c>
      <c r="E1257">
        <f>ASIN(SQRT((SIN(RADIANS(PARAMETERS!$D$8-D1257)/2)*SIN(RADIANS(PARAMETERS!$D$8-D1257)/2))+(COS(RADIANS(D1257))*COS(RADIANS(PARAMETERS!$D$8))*SIN(RADIANS(PARAMETERS!$D$9-C1257)/2)*SIN(RADIANS(PARAMETERS!$D$9-C1257)/2))))*2*3958.756</f>
        <v>311.02586714344625</v>
      </c>
      <c r="F1257">
        <v>101.28773498535</v>
      </c>
      <c r="G1257">
        <v>128.47450256348</v>
      </c>
      <c r="H1257">
        <v>167.34544372559</v>
      </c>
      <c r="I1257">
        <v>198.37191772461</v>
      </c>
      <c r="J1257">
        <v>231.6907043457</v>
      </c>
      <c r="K1257" s="6">
        <f>IFERROR(EXP(TREND(LN($F$1:$J$1),LN(F1257:J1257),LN(Calculations!$B$3))),0)</f>
        <v>5.3378014584934113E-3</v>
      </c>
    </row>
    <row r="1258" spans="1:11" x14ac:dyDescent="0.35">
      <c r="A1258">
        <v>1255</v>
      </c>
      <c r="B1258" t="str">
        <f t="shared" si="19"/>
        <v>11-62.5</v>
      </c>
      <c r="C1258">
        <v>-62.517861987880998</v>
      </c>
      <c r="D1258">
        <v>11.202405715836001</v>
      </c>
      <c r="E1258">
        <f>ASIN(SQRT((SIN(RADIANS(PARAMETERS!$D$8-D1258)/2)*SIN(RADIANS(PARAMETERS!$D$8-D1258)/2))+(COS(RADIANS(D1258))*COS(RADIANS(PARAMETERS!$D$8))*SIN(RADIANS(PARAMETERS!$D$9-C1258)/2)*SIN(RADIANS(PARAMETERS!$D$9-C1258)/2))))*2*3958.756</f>
        <v>317.81888624982724</v>
      </c>
      <c r="F1258">
        <v>100.87554931641</v>
      </c>
      <c r="G1258">
        <v>128.13052368164</v>
      </c>
      <c r="H1258">
        <v>167.08950805664</v>
      </c>
      <c r="I1258">
        <v>198.17451477051</v>
      </c>
      <c r="J1258">
        <v>231.63485717773</v>
      </c>
      <c r="K1258" s="6">
        <f>IFERROR(EXP(TREND(LN($F$1:$J$1),LN(F1258:J1258),LN(Calculations!$B$3))),0)</f>
        <v>5.2966333219758611E-3</v>
      </c>
    </row>
    <row r="1259" spans="1:11" x14ac:dyDescent="0.35">
      <c r="A1259">
        <v>1256</v>
      </c>
      <c r="B1259" t="str">
        <f t="shared" si="19"/>
        <v>11-63</v>
      </c>
      <c r="C1259">
        <v>-62.789183322782002</v>
      </c>
      <c r="D1259">
        <v>11.202405715836001</v>
      </c>
      <c r="E1259">
        <f>ASIN(SQRT((SIN(RADIANS(PARAMETERS!$D$8-D1259)/2)*SIN(RADIANS(PARAMETERS!$D$8-D1259)/2))+(COS(RADIANS(D1259))*COS(RADIANS(PARAMETERS!$D$8))*SIN(RADIANS(PARAMETERS!$D$9-C1259)/2)*SIN(RADIANS(PARAMETERS!$D$9-C1259)/2))))*2*3958.756</f>
        <v>325.49319568159399</v>
      </c>
      <c r="F1259">
        <v>100.44420623779</v>
      </c>
      <c r="G1259">
        <v>127.77220916748</v>
      </c>
      <c r="H1259">
        <v>166.81709289551</v>
      </c>
      <c r="I1259">
        <v>197.95301818848</v>
      </c>
      <c r="J1259">
        <v>231.53416442871</v>
      </c>
      <c r="K1259" s="6">
        <f>IFERROR(EXP(TREND(LN($F$1:$J$1),LN(F1259:J1259),LN(Calculations!$B$3))),0)</f>
        <v>5.2533149270426053E-3</v>
      </c>
    </row>
    <row r="1260" spans="1:11" x14ac:dyDescent="0.35">
      <c r="A1260">
        <v>1257</v>
      </c>
      <c r="B1260" t="str">
        <f t="shared" si="19"/>
        <v>11-63</v>
      </c>
      <c r="C1260">
        <v>-63.060504657682998</v>
      </c>
      <c r="D1260">
        <v>11.202405715836001</v>
      </c>
      <c r="E1260">
        <f>ASIN(SQRT((SIN(RADIANS(PARAMETERS!$D$8-D1260)/2)*SIN(RADIANS(PARAMETERS!$D$8-D1260)/2))+(COS(RADIANS(D1260))*COS(RADIANS(PARAMETERS!$D$8))*SIN(RADIANS(PARAMETERS!$D$9-C1260)/2)*SIN(RADIANS(PARAMETERS!$D$9-C1260)/2))))*2*3958.756</f>
        <v>333.98804181403256</v>
      </c>
      <c r="F1260">
        <v>100.04536437988</v>
      </c>
      <c r="G1260">
        <v>127.4704284668</v>
      </c>
      <c r="H1260">
        <v>166.62828063965</v>
      </c>
      <c r="I1260">
        <v>197.83590698242</v>
      </c>
      <c r="J1260">
        <v>231.53213500977</v>
      </c>
      <c r="K1260" s="6">
        <f>IFERROR(EXP(TREND(LN($F$1:$J$1),LN(F1260:J1260),LN(Calculations!$B$3))),0)</f>
        <v>5.2187072886995568E-3</v>
      </c>
    </row>
    <row r="1261" spans="1:11" x14ac:dyDescent="0.35">
      <c r="A1261">
        <v>1258</v>
      </c>
      <c r="B1261" t="str">
        <f t="shared" si="19"/>
        <v>11-63.5</v>
      </c>
      <c r="C1261">
        <v>-63.331825992584001</v>
      </c>
      <c r="D1261">
        <v>11.202405715836001</v>
      </c>
      <c r="E1261">
        <f>ASIN(SQRT((SIN(RADIANS(PARAMETERS!$D$8-D1261)/2)*SIN(RADIANS(PARAMETERS!$D$8-D1261)/2))+(COS(RADIANS(D1261))*COS(RADIANS(PARAMETERS!$D$8))*SIN(RADIANS(PARAMETERS!$D$9-C1261)/2)*SIN(RADIANS(PARAMETERS!$D$9-C1261)/2))))*2*3958.756</f>
        <v>343.24249837402778</v>
      </c>
      <c r="F1261">
        <v>99.658218383789006</v>
      </c>
      <c r="G1261">
        <v>127.19582366943</v>
      </c>
      <c r="H1261">
        <v>166.48080444336</v>
      </c>
      <c r="I1261">
        <v>197.76612854004</v>
      </c>
      <c r="J1261">
        <v>231.56080627441</v>
      </c>
      <c r="K1261" s="6">
        <f>IFERROR(EXP(TREND(LN($F$1:$J$1),LN(F1261:J1261),LN(Calculations!$B$3))),0)</f>
        <v>5.1879889674350654E-3</v>
      </c>
    </row>
    <row r="1262" spans="1:11" x14ac:dyDescent="0.35">
      <c r="A1262">
        <v>1259</v>
      </c>
      <c r="B1262" t="str">
        <f t="shared" si="19"/>
        <v>11-63.5</v>
      </c>
      <c r="C1262">
        <v>-63.603147327484997</v>
      </c>
      <c r="D1262">
        <v>11.202405715836001</v>
      </c>
      <c r="E1262">
        <f>ASIN(SQRT((SIN(RADIANS(PARAMETERS!$D$8-D1262)/2)*SIN(RADIANS(PARAMETERS!$D$8-D1262)/2))+(COS(RADIANS(D1262))*COS(RADIANS(PARAMETERS!$D$8))*SIN(RADIANS(PARAMETERS!$D$9-C1262)/2)*SIN(RADIANS(PARAMETERS!$D$9-C1262)/2))))*2*3958.756</f>
        <v>353.19684992816366</v>
      </c>
      <c r="F1262">
        <v>99.292282104492003</v>
      </c>
      <c r="G1262">
        <v>126.96092224121</v>
      </c>
      <c r="H1262">
        <v>166.38688659668</v>
      </c>
      <c r="I1262">
        <v>197.74432373047</v>
      </c>
      <c r="J1262">
        <v>231.63278198242</v>
      </c>
      <c r="K1262" s="6">
        <f>IFERROR(EXP(TREND(LN($F$1:$J$1),LN(F1262:J1262),LN(Calculations!$B$3))),0)</f>
        <v>5.1623198943297694E-3</v>
      </c>
    </row>
    <row r="1263" spans="1:11" x14ac:dyDescent="0.35">
      <c r="A1263">
        <v>1260</v>
      </c>
      <c r="B1263" t="str">
        <f t="shared" si="19"/>
        <v>11-64</v>
      </c>
      <c r="C1263">
        <v>-63.874468662386001</v>
      </c>
      <c r="D1263">
        <v>11.202405715836001</v>
      </c>
      <c r="E1263">
        <f>ASIN(SQRT((SIN(RADIANS(PARAMETERS!$D$8-D1263)/2)*SIN(RADIANS(PARAMETERS!$D$8-D1263)/2))+(COS(RADIANS(D1263))*COS(RADIANS(PARAMETERS!$D$8))*SIN(RADIANS(PARAMETERS!$D$9-C1263)/2)*SIN(RADIANS(PARAMETERS!$D$9-C1263)/2))))*2*3958.756</f>
        <v>363.79363672925427</v>
      </c>
      <c r="F1263">
        <v>98.985946655272997</v>
      </c>
      <c r="G1263">
        <v>126.81747436523</v>
      </c>
      <c r="H1263">
        <v>166.4165802002</v>
      </c>
      <c r="I1263">
        <v>197.8454284668</v>
      </c>
      <c r="J1263">
        <v>231.85124206543</v>
      </c>
      <c r="K1263" s="6">
        <f>IFERROR(EXP(TREND(LN($F$1:$J$1),LN(F1263:J1263),LN(Calculations!$B$3))),0)</f>
        <v>5.1489136194593603E-3</v>
      </c>
    </row>
    <row r="1264" spans="1:11" x14ac:dyDescent="0.35">
      <c r="A1264">
        <v>1261</v>
      </c>
      <c r="B1264" t="str">
        <f t="shared" si="19"/>
        <v>11-64</v>
      </c>
      <c r="C1264">
        <v>-64.145789997286997</v>
      </c>
      <c r="D1264">
        <v>11.202405715836001</v>
      </c>
      <c r="E1264">
        <f>ASIN(SQRT((SIN(RADIANS(PARAMETERS!$D$8-D1264)/2)*SIN(RADIANS(PARAMETERS!$D$8-D1264)/2))+(COS(RADIANS(D1264))*COS(RADIANS(PARAMETERS!$D$8))*SIN(RADIANS(PARAMETERS!$D$9-C1264)/2)*SIN(RADIANS(PARAMETERS!$D$9-C1264)/2))))*2*3958.756</f>
        <v>374.97838550080093</v>
      </c>
      <c r="F1264">
        <v>98.650886535645</v>
      </c>
      <c r="G1264">
        <v>126.63167572021</v>
      </c>
      <c r="H1264">
        <v>166.36502075195</v>
      </c>
      <c r="I1264">
        <v>197.86006164551</v>
      </c>
      <c r="J1264">
        <v>231.97944641113</v>
      </c>
      <c r="K1264" s="6">
        <f>IFERROR(EXP(TREND(LN($F$1:$J$1),LN(F1264:J1264),LN(Calculations!$B$3))),0)</f>
        <v>5.128799430662365E-3</v>
      </c>
    </row>
    <row r="1265" spans="1:11" x14ac:dyDescent="0.35">
      <c r="A1265">
        <v>1262</v>
      </c>
      <c r="B1265" t="str">
        <f t="shared" si="19"/>
        <v>11-64.5</v>
      </c>
      <c r="C1265">
        <v>-64.417111332188</v>
      </c>
      <c r="D1265">
        <v>11.202405715836001</v>
      </c>
      <c r="E1265">
        <f>ASIN(SQRT((SIN(RADIANS(PARAMETERS!$D$8-D1265)/2)*SIN(RADIANS(PARAMETERS!$D$8-D1265)/2))+(COS(RADIANS(D1265))*COS(RADIANS(PARAMETERS!$D$8))*SIN(RADIANS(PARAMETERS!$D$9-C1265)/2)*SIN(RADIANS(PARAMETERS!$D$9-C1265)/2))))*2*3958.756</f>
        <v>386.70006895878953</v>
      </c>
      <c r="F1265">
        <v>98.189506530762003</v>
      </c>
      <c r="G1265">
        <v>126.25827789307</v>
      </c>
      <c r="H1265">
        <v>165.9952545166</v>
      </c>
      <c r="I1265">
        <v>197.50819396973</v>
      </c>
      <c r="J1265">
        <v>231.74502563477</v>
      </c>
      <c r="K1265" s="6">
        <f>IFERROR(EXP(TREND(LN($F$1:$J$1),LN(F1265:J1265),LN(Calculations!$B$3))),0)</f>
        <v>5.08058738161712E-3</v>
      </c>
    </row>
    <row r="1266" spans="1:11" x14ac:dyDescent="0.35">
      <c r="A1266">
        <v>1263</v>
      </c>
      <c r="B1266" t="str">
        <f t="shared" si="19"/>
        <v>11-64.5</v>
      </c>
      <c r="C1266">
        <v>-64.688432667089003</v>
      </c>
      <c r="D1266">
        <v>11.202405715836001</v>
      </c>
      <c r="E1266">
        <f>ASIN(SQRT((SIN(RADIANS(PARAMETERS!$D$8-D1266)/2)*SIN(RADIANS(PARAMETERS!$D$8-D1266)/2))+(COS(RADIANS(D1266))*COS(RADIANS(PARAMETERS!$D$8))*SIN(RADIANS(PARAMETERS!$D$9-C1266)/2)*SIN(RADIANS(PARAMETERS!$D$9-C1266)/2))))*2*3958.756</f>
        <v>398.91134438154694</v>
      </c>
      <c r="F1266">
        <v>97.528472900390994</v>
      </c>
      <c r="G1266">
        <v>125.60117340088</v>
      </c>
      <c r="H1266">
        <v>165.14936828613</v>
      </c>
      <c r="I1266">
        <v>196.57710266113</v>
      </c>
      <c r="J1266">
        <v>230.9619140625</v>
      </c>
      <c r="K1266" s="6">
        <f>IFERROR(EXP(TREND(LN($F$1:$J$1),LN(F1266:J1266),LN(Calculations!$B$3))),0)</f>
        <v>4.9901700926841507E-3</v>
      </c>
    </row>
    <row r="1267" spans="1:11" x14ac:dyDescent="0.35">
      <c r="A1267">
        <v>1264</v>
      </c>
      <c r="B1267" t="str">
        <f t="shared" si="19"/>
        <v>11-65</v>
      </c>
      <c r="C1267">
        <v>-64.959754001990007</v>
      </c>
      <c r="D1267">
        <v>11.202405715836001</v>
      </c>
      <c r="E1267">
        <f>ASIN(SQRT((SIN(RADIANS(PARAMETERS!$D$8-D1267)/2)*SIN(RADIANS(PARAMETERS!$D$8-D1267)/2))+(COS(RADIANS(D1267))*COS(RADIANS(PARAMETERS!$D$8))*SIN(RADIANS(PARAMETERS!$D$9-C1267)/2)*SIN(RADIANS(PARAMETERS!$D$9-C1267)/2))))*2*3958.756</f>
        <v>411.56862144366823</v>
      </c>
      <c r="F1267">
        <v>96.801315307617003</v>
      </c>
      <c r="G1267">
        <v>124.84325408936</v>
      </c>
      <c r="H1267">
        <v>164.13735961914</v>
      </c>
      <c r="I1267">
        <v>195.48030090332</v>
      </c>
      <c r="J1267">
        <v>229.95411682129</v>
      </c>
      <c r="K1267" s="6">
        <f>IFERROR(EXP(TREND(LN($F$1:$J$1),LN(F1267:J1267),LN(Calculations!$B$3))),0)</f>
        <v>4.8869990701048719E-3</v>
      </c>
    </row>
    <row r="1268" spans="1:11" x14ac:dyDescent="0.35">
      <c r="A1268">
        <v>1265</v>
      </c>
      <c r="B1268" t="str">
        <f t="shared" si="19"/>
        <v>11-65</v>
      </c>
      <c r="C1268">
        <v>-65.231075336890996</v>
      </c>
      <c r="D1268">
        <v>11.202405715836001</v>
      </c>
      <c r="E1268">
        <f>ASIN(SQRT((SIN(RADIANS(PARAMETERS!$D$8-D1268)/2)*SIN(RADIANS(PARAMETERS!$D$8-D1268)/2))+(COS(RADIANS(D1268))*COS(RADIANS(PARAMETERS!$D$8))*SIN(RADIANS(PARAMETERS!$D$9-C1268)/2)*SIN(RADIANS(PARAMETERS!$D$9-C1268)/2))))*2*3958.756</f>
        <v>424.63200481080503</v>
      </c>
      <c r="F1268">
        <v>96.148742675780994</v>
      </c>
      <c r="G1268">
        <v>124.19388580322</v>
      </c>
      <c r="H1268">
        <v>163.31216430664</v>
      </c>
      <c r="I1268">
        <v>194.60935974121</v>
      </c>
      <c r="J1268">
        <v>229.10444641113</v>
      </c>
      <c r="K1268" s="6">
        <f>IFERROR(EXP(TREND(LN($F$1:$J$1),LN(F1268:J1268),LN(Calculations!$B$3))),0)</f>
        <v>4.8012195767319302E-3</v>
      </c>
    </row>
    <row r="1269" spans="1:11" x14ac:dyDescent="0.35">
      <c r="A1269">
        <v>1266</v>
      </c>
      <c r="B1269" t="str">
        <f t="shared" si="19"/>
        <v>11-65.5</v>
      </c>
      <c r="C1269">
        <v>-65.502396671791999</v>
      </c>
      <c r="D1269">
        <v>11.202405715836001</v>
      </c>
      <c r="E1269">
        <f>ASIN(SQRT((SIN(RADIANS(PARAMETERS!$D$8-D1269)/2)*SIN(RADIANS(PARAMETERS!$D$8-D1269)/2))+(COS(RADIANS(D1269))*COS(RADIANS(PARAMETERS!$D$8))*SIN(RADIANS(PARAMETERS!$D$9-C1269)/2)*SIN(RADIANS(PARAMETERS!$D$9-C1269)/2))))*2*3958.756</f>
        <v>438.06515002804611</v>
      </c>
      <c r="F1269">
        <v>95.657600402832003</v>
      </c>
      <c r="G1269">
        <v>123.79063415527</v>
      </c>
      <c r="H1269">
        <v>162.90487670898</v>
      </c>
      <c r="I1269">
        <v>194.16436767578</v>
      </c>
      <c r="J1269">
        <v>228.66351318359</v>
      </c>
      <c r="K1269" s="6">
        <f>IFERROR(EXP(TREND(LN($F$1:$J$1),LN(F1269:J1269),LN(Calculations!$B$3))),0)</f>
        <v>4.7501614896088302E-3</v>
      </c>
    </row>
    <row r="1270" spans="1:11" x14ac:dyDescent="0.35">
      <c r="A1270">
        <v>1267</v>
      </c>
      <c r="B1270" t="str">
        <f t="shared" si="19"/>
        <v>11-66</v>
      </c>
      <c r="C1270">
        <v>-65.773718006693002</v>
      </c>
      <c r="D1270">
        <v>11.202405715836001</v>
      </c>
      <c r="E1270">
        <f>ASIN(SQRT((SIN(RADIANS(PARAMETERS!$D$8-D1270)/2)*SIN(RADIANS(PARAMETERS!$D$8-D1270)/2))+(COS(RADIANS(D1270))*COS(RADIANS(PARAMETERS!$D$8))*SIN(RADIANS(PARAMETERS!$D$9-C1270)/2)*SIN(RADIANS(PARAMETERS!$D$9-C1270)/2))))*2*3958.756</f>
        <v>451.83506367910098</v>
      </c>
      <c r="F1270">
        <v>95.208763122559006</v>
      </c>
      <c r="G1270">
        <v>123.45448303223</v>
      </c>
      <c r="H1270">
        <v>162.63269042969</v>
      </c>
      <c r="I1270">
        <v>193.85609436035</v>
      </c>
      <c r="J1270">
        <v>228.30981445313</v>
      </c>
      <c r="K1270" s="6">
        <f>IFERROR(EXP(TREND(LN($F$1:$J$1),LN(F1270:J1270),LN(Calculations!$B$3))),0)</f>
        <v>4.709141985072697E-3</v>
      </c>
    </row>
    <row r="1271" spans="1:11" x14ac:dyDescent="0.35">
      <c r="A1271">
        <v>1268</v>
      </c>
      <c r="B1271" t="str">
        <f t="shared" si="19"/>
        <v>11-66</v>
      </c>
      <c r="C1271">
        <v>-66.045039341594006</v>
      </c>
      <c r="D1271">
        <v>11.202405715836001</v>
      </c>
      <c r="E1271">
        <f>ASIN(SQRT((SIN(RADIANS(PARAMETERS!$D$8-D1271)/2)*SIN(RADIANS(PARAMETERS!$D$8-D1271)/2))+(COS(RADIANS(D1271))*COS(RADIANS(PARAMETERS!$D$8))*SIN(RADIANS(PARAMETERS!$D$9-C1271)/2)*SIN(RADIANS(PARAMETERS!$D$9-C1271)/2))))*2*3958.756</f>
        <v>465.91187165084858</v>
      </c>
      <c r="F1271">
        <v>94.746681213379006</v>
      </c>
      <c r="G1271">
        <v>123.09512329102</v>
      </c>
      <c r="H1271">
        <v>162.34660339355</v>
      </c>
      <c r="I1271">
        <v>193.5443572998</v>
      </c>
      <c r="J1271">
        <v>227.91250610352</v>
      </c>
      <c r="K1271" s="6">
        <f>IFERROR(EXP(TREND(LN($F$1:$J$1),LN(F1271:J1271),LN(Calculations!$B$3))),0)</f>
        <v>4.6666478049723409E-3</v>
      </c>
    </row>
    <row r="1272" spans="1:11" x14ac:dyDescent="0.35">
      <c r="A1272">
        <v>1269</v>
      </c>
      <c r="B1272" t="str">
        <f t="shared" si="19"/>
        <v>11-66.5</v>
      </c>
      <c r="C1272">
        <v>-66.316360676494995</v>
      </c>
      <c r="D1272">
        <v>11.202405715836001</v>
      </c>
      <c r="E1272">
        <f>ASIN(SQRT((SIN(RADIANS(PARAMETERS!$D$8-D1272)/2)*SIN(RADIANS(PARAMETERS!$D$8-D1272)/2))+(COS(RADIANS(D1272))*COS(RADIANS(PARAMETERS!$D$8))*SIN(RADIANS(PARAMETERS!$D$9-C1272)/2)*SIN(RADIANS(PARAMETERS!$D$9-C1272)/2))))*2*3958.756</f>
        <v>480.26857311910493</v>
      </c>
      <c r="F1272">
        <v>94.255187988280994</v>
      </c>
      <c r="G1272">
        <v>122.69068145752</v>
      </c>
      <c r="H1272">
        <v>162.00860595703</v>
      </c>
      <c r="I1272">
        <v>193.18298339844</v>
      </c>
      <c r="J1272">
        <v>227.45829772949</v>
      </c>
      <c r="K1272" s="6">
        <f>IFERROR(EXP(TREND(LN($F$1:$J$1),LN(F1272:J1272),LN(Calculations!$B$3))),0)</f>
        <v>4.6199597249781225E-3</v>
      </c>
    </row>
    <row r="1273" spans="1:11" x14ac:dyDescent="0.35">
      <c r="A1273">
        <v>1270</v>
      </c>
      <c r="B1273" t="str">
        <f t="shared" si="19"/>
        <v>11-66.5</v>
      </c>
      <c r="C1273">
        <v>-66.587682011395998</v>
      </c>
      <c r="D1273">
        <v>11.202405715836001</v>
      </c>
      <c r="E1273">
        <f>ASIN(SQRT((SIN(RADIANS(PARAMETERS!$D$8-D1273)/2)*SIN(RADIANS(PARAMETERS!$D$8-D1273)/2))+(COS(RADIANS(D1273))*COS(RADIANS(PARAMETERS!$D$8))*SIN(RADIANS(PARAMETERS!$D$9-C1273)/2)*SIN(RADIANS(PARAMETERS!$D$9-C1273)/2))))*2*3958.756</f>
        <v>494.88079275671447</v>
      </c>
      <c r="F1273">
        <v>93.624565124512003</v>
      </c>
      <c r="G1273">
        <v>122.07566833496</v>
      </c>
      <c r="H1273">
        <v>161.3893737793</v>
      </c>
      <c r="I1273">
        <v>192.51753234863</v>
      </c>
      <c r="J1273">
        <v>226.64518737793</v>
      </c>
      <c r="K1273" s="6">
        <f>IFERROR(EXP(TREND(LN($F$1:$J$1),LN(F1273:J1273),LN(Calculations!$B$3))),0)</f>
        <v>4.5489202532528984E-3</v>
      </c>
    </row>
    <row r="1274" spans="1:11" x14ac:dyDescent="0.35">
      <c r="A1274">
        <v>1271</v>
      </c>
      <c r="B1274" t="str">
        <f t="shared" si="19"/>
        <v>11-67</v>
      </c>
      <c r="C1274">
        <v>-66.859003346296006</v>
      </c>
      <c r="D1274">
        <v>11.202405715836001</v>
      </c>
      <c r="E1274">
        <f>ASIN(SQRT((SIN(RADIANS(PARAMETERS!$D$8-D1274)/2)*SIN(RADIANS(PARAMETERS!$D$8-D1274)/2))+(COS(RADIANS(D1274))*COS(RADIANS(PARAMETERS!$D$8))*SIN(RADIANS(PARAMETERS!$D$9-C1274)/2)*SIN(RADIANS(PARAMETERS!$D$9-C1274)/2))))*2*3958.756</f>
        <v>509.72653963616352</v>
      </c>
      <c r="F1274">
        <v>92.845153808594006</v>
      </c>
      <c r="G1274">
        <v>121.2366027832</v>
      </c>
      <c r="H1274">
        <v>160.44924926758</v>
      </c>
      <c r="I1274">
        <v>191.52659606934</v>
      </c>
      <c r="J1274">
        <v>225.46577453613</v>
      </c>
      <c r="K1274" s="6">
        <f>IFERROR(EXP(TREND(LN($F$1:$J$1),LN(F1274:J1274),LN(Calculations!$B$3))),0)</f>
        <v>4.452777790923023E-3</v>
      </c>
    </row>
    <row r="1275" spans="1:11" x14ac:dyDescent="0.35">
      <c r="A1275">
        <v>1272</v>
      </c>
      <c r="B1275" t="str">
        <f t="shared" si="19"/>
        <v>11-67</v>
      </c>
      <c r="C1275">
        <v>-67.130324681196996</v>
      </c>
      <c r="D1275">
        <v>11.202405715836001</v>
      </c>
      <c r="E1275">
        <f>ASIN(SQRT((SIN(RADIANS(PARAMETERS!$D$8-D1275)/2)*SIN(RADIANS(PARAMETERS!$D$8-D1275)/2))+(COS(RADIANS(D1275))*COS(RADIANS(PARAMETERS!$D$8))*SIN(RADIANS(PARAMETERS!$D$9-C1275)/2)*SIN(RADIANS(PARAMETERS!$D$9-C1275)/2))))*2*3958.756</f>
        <v>524.78597823667303</v>
      </c>
      <c r="F1275">
        <v>91.931167602539006</v>
      </c>
      <c r="G1275">
        <v>120.19612884521</v>
      </c>
      <c r="H1275">
        <v>159.20620727539</v>
      </c>
      <c r="I1275">
        <v>190.24209594727</v>
      </c>
      <c r="J1275">
        <v>223.96220397949</v>
      </c>
      <c r="K1275" s="6">
        <f>IFERROR(EXP(TREND(LN($F$1:$J$1),LN(F1275:J1275),LN(Calculations!$B$3))),0)</f>
        <v>4.3353357590544287E-3</v>
      </c>
    </row>
    <row r="1276" spans="1:11" x14ac:dyDescent="0.35">
      <c r="A1276">
        <v>1273</v>
      </c>
      <c r="B1276" t="str">
        <f t="shared" si="19"/>
        <v>11-67.5</v>
      </c>
      <c r="C1276">
        <v>-67.401646016097999</v>
      </c>
      <c r="D1276">
        <v>11.202405715836001</v>
      </c>
      <c r="E1276">
        <f>ASIN(SQRT((SIN(RADIANS(PARAMETERS!$D$8-D1276)/2)*SIN(RADIANS(PARAMETERS!$D$8-D1276)/2))+(COS(RADIANS(D1276))*COS(RADIANS(PARAMETERS!$D$8))*SIN(RADIANS(PARAMETERS!$D$9-C1276)/2)*SIN(RADIANS(PARAMETERS!$D$9-C1276)/2))))*2*3958.756</f>
        <v>540.0412147087676</v>
      </c>
      <c r="F1276">
        <v>90.946449279785</v>
      </c>
      <c r="G1276">
        <v>119.04879760742</v>
      </c>
      <c r="H1276">
        <v>157.8042755127</v>
      </c>
      <c r="I1276">
        <v>188.7682800293</v>
      </c>
      <c r="J1276">
        <v>222.28317260742</v>
      </c>
      <c r="K1276" s="6">
        <f>IFERROR(EXP(TREND(LN($F$1:$J$1),LN(F1276:J1276),LN(Calculations!$B$3))),0)</f>
        <v>4.2083039805923253E-3</v>
      </c>
    </row>
    <row r="1277" spans="1:11" x14ac:dyDescent="0.35">
      <c r="A1277">
        <v>1274</v>
      </c>
      <c r="B1277" t="str">
        <f t="shared" si="19"/>
        <v>11-67.5</v>
      </c>
      <c r="C1277">
        <v>-67.672967350999002</v>
      </c>
      <c r="D1277">
        <v>11.202405715836001</v>
      </c>
      <c r="E1277">
        <f>ASIN(SQRT((SIN(RADIANS(PARAMETERS!$D$8-D1277)/2)*SIN(RADIANS(PARAMETERS!$D$8-D1277)/2))+(COS(RADIANS(D1277))*COS(RADIANS(PARAMETERS!$D$8))*SIN(RADIANS(PARAMETERS!$D$9-C1277)/2)*SIN(RADIANS(PARAMETERS!$D$9-C1277)/2))))*2*3958.756</f>
        <v>555.47609993976482</v>
      </c>
      <c r="F1277">
        <v>89.984001159667997</v>
      </c>
      <c r="G1277">
        <v>117.93782806396</v>
      </c>
      <c r="H1277">
        <v>156.47631835938</v>
      </c>
      <c r="I1277">
        <v>187.32312011719</v>
      </c>
      <c r="J1277">
        <v>220.69255065918</v>
      </c>
      <c r="K1277" s="6">
        <f>IFERROR(EXP(TREND(LN($F$1:$J$1),LN(F1277:J1277),LN(Calculations!$B$3))),0)</f>
        <v>4.0891352961847207E-3</v>
      </c>
    </row>
    <row r="1278" spans="1:11" x14ac:dyDescent="0.35">
      <c r="A1278">
        <v>1275</v>
      </c>
      <c r="B1278" t="str">
        <f t="shared" si="19"/>
        <v>11-68</v>
      </c>
      <c r="C1278">
        <v>-67.944288685900005</v>
      </c>
      <c r="D1278">
        <v>11.202405715836001</v>
      </c>
      <c r="E1278">
        <f>ASIN(SQRT((SIN(RADIANS(PARAMETERS!$D$8-D1278)/2)*SIN(RADIANS(PARAMETERS!$D$8-D1278)/2))+(COS(RADIANS(D1278))*COS(RADIANS(PARAMETERS!$D$8))*SIN(RADIANS(PARAMETERS!$D$9-C1278)/2)*SIN(RADIANS(PARAMETERS!$D$9-C1278)/2))))*2*3958.756</f>
        <v>571.07604984749401</v>
      </c>
      <c r="F1278">
        <v>89.082214355469006</v>
      </c>
      <c r="G1278">
        <v>116.92997741699</v>
      </c>
      <c r="H1278">
        <v>155.33027648926</v>
      </c>
      <c r="I1278">
        <v>186.04658508301</v>
      </c>
      <c r="J1278">
        <v>219.29644775391</v>
      </c>
      <c r="K1278" s="6">
        <f>IFERROR(EXP(TREND(LN($F$1:$J$1),LN(F1278:J1278),LN(Calculations!$B$3))),0)</f>
        <v>3.9852866919413178E-3</v>
      </c>
    </row>
    <row r="1279" spans="1:11" x14ac:dyDescent="0.35">
      <c r="A1279">
        <v>1276</v>
      </c>
      <c r="B1279" t="str">
        <f t="shared" si="19"/>
        <v>11-68</v>
      </c>
      <c r="C1279">
        <v>-68.215610020800995</v>
      </c>
      <c r="D1279">
        <v>11.202405715836001</v>
      </c>
      <c r="E1279">
        <f>ASIN(SQRT((SIN(RADIANS(PARAMETERS!$D$8-D1279)/2)*SIN(RADIANS(PARAMETERS!$D$8-D1279)/2))+(COS(RADIANS(D1279))*COS(RADIANS(PARAMETERS!$D$8))*SIN(RADIANS(PARAMETERS!$D$9-C1279)/2)*SIN(RADIANS(PARAMETERS!$D$9-C1279)/2))))*2*3958.756</f>
        <v>586.82788258948153</v>
      </c>
      <c r="F1279">
        <v>88.377319335937997</v>
      </c>
      <c r="G1279">
        <v>116.18740081787</v>
      </c>
      <c r="H1279">
        <v>154.62493896484</v>
      </c>
      <c r="I1279">
        <v>185.29524230957</v>
      </c>
      <c r="J1279">
        <v>218.38061523438</v>
      </c>
      <c r="K1279" s="6">
        <f>IFERROR(EXP(TREND(LN($F$1:$J$1),LN(F1279:J1279),LN(Calculations!$B$3))),0)</f>
        <v>3.9162610727752683E-3</v>
      </c>
    </row>
    <row r="1280" spans="1:11" x14ac:dyDescent="0.35">
      <c r="A1280">
        <v>1277</v>
      </c>
      <c r="B1280" t="str">
        <f t="shared" si="19"/>
        <v>11-68.5</v>
      </c>
      <c r="C1280">
        <v>-68.486931355701998</v>
      </c>
      <c r="D1280">
        <v>11.202405715836001</v>
      </c>
      <c r="E1280">
        <f>ASIN(SQRT((SIN(RADIANS(PARAMETERS!$D$8-D1280)/2)*SIN(RADIANS(PARAMETERS!$D$8-D1280)/2))+(COS(RADIANS(D1280))*COS(RADIANS(PARAMETERS!$D$8))*SIN(RADIANS(PARAMETERS!$D$9-C1280)/2)*SIN(RADIANS(PARAMETERS!$D$9-C1280)/2))))*2*3958.756</f>
        <v>602.71967190635814</v>
      </c>
      <c r="F1280">
        <v>87.748001098632997</v>
      </c>
      <c r="G1280">
        <v>115.54003143311</v>
      </c>
      <c r="H1280">
        <v>154.05690002441</v>
      </c>
      <c r="I1280">
        <v>184.70164489746</v>
      </c>
      <c r="J1280">
        <v>217.62588500977</v>
      </c>
      <c r="K1280" s="6">
        <f>IFERROR(EXP(TREND(LN($F$1:$J$1),LN(F1280:J1280),LN(Calculations!$B$3))),0)</f>
        <v>3.8592104947257474E-3</v>
      </c>
    </row>
    <row r="1281" spans="1:11" x14ac:dyDescent="0.35">
      <c r="A1281">
        <v>1278</v>
      </c>
      <c r="B1281" t="str">
        <f t="shared" si="19"/>
        <v>11-69</v>
      </c>
      <c r="C1281">
        <v>-68.758252690603001</v>
      </c>
      <c r="D1281">
        <v>11.202405715836001</v>
      </c>
      <c r="E1281">
        <f>ASIN(SQRT((SIN(RADIANS(PARAMETERS!$D$8-D1281)/2)*SIN(RADIANS(PARAMETERS!$D$8-D1281)/2))+(COS(RADIANS(D1281))*COS(RADIANS(PARAMETERS!$D$8))*SIN(RADIANS(PARAMETERS!$D$9-C1281)/2)*SIN(RADIANS(PARAMETERS!$D$9-C1281)/2))))*2*3958.756</f>
        <v>618.74061554535933</v>
      </c>
      <c r="F1281">
        <v>87.131324768065994</v>
      </c>
      <c r="G1281">
        <v>114.89875030518</v>
      </c>
      <c r="H1281">
        <v>153.46565246582</v>
      </c>
      <c r="I1281">
        <v>184.0785369873</v>
      </c>
      <c r="J1281">
        <v>216.88403320313</v>
      </c>
      <c r="K1281" s="6">
        <f>IFERROR(EXP(TREND(LN($F$1:$J$1),LN(F1281:J1281),LN(Calculations!$B$3))),0)</f>
        <v>3.8029726807976096E-3</v>
      </c>
    </row>
    <row r="1282" spans="1:11" x14ac:dyDescent="0.35">
      <c r="A1282">
        <v>1279</v>
      </c>
      <c r="B1282" t="str">
        <f t="shared" si="19"/>
        <v>11-69</v>
      </c>
      <c r="C1282">
        <v>-69.029574025504004</v>
      </c>
      <c r="D1282">
        <v>11.202405715836001</v>
      </c>
      <c r="E1282">
        <f>ASIN(SQRT((SIN(RADIANS(PARAMETERS!$D$8-D1282)/2)*SIN(RADIANS(PARAMETERS!$D$8-D1282)/2))+(COS(RADIANS(D1282))*COS(RADIANS(PARAMETERS!$D$8))*SIN(RADIANS(PARAMETERS!$D$9-C1282)/2)*SIN(RADIANS(PARAMETERS!$D$9-C1282)/2))))*2*3958.756</f>
        <v>634.88091757312361</v>
      </c>
      <c r="F1282">
        <v>86.394233703612997</v>
      </c>
      <c r="G1282">
        <v>114.05210113525</v>
      </c>
      <c r="H1282">
        <v>152.64862060547</v>
      </c>
      <c r="I1282">
        <v>183.26268005371</v>
      </c>
      <c r="J1282">
        <v>215.86540222168</v>
      </c>
      <c r="K1282" s="6">
        <f>IFERROR(EXP(TREND(LN($F$1:$J$1),LN(F1282:J1282),LN(Calculations!$B$3))),0)</f>
        <v>3.7309226417080051E-3</v>
      </c>
    </row>
    <row r="1283" spans="1:11" x14ac:dyDescent="0.35">
      <c r="A1283">
        <v>1280</v>
      </c>
      <c r="B1283" t="str">
        <f t="shared" si="19"/>
        <v>11-69.5</v>
      </c>
      <c r="C1283">
        <v>-69.300895360404994</v>
      </c>
      <c r="D1283">
        <v>11.202405715836001</v>
      </c>
      <c r="E1283">
        <f>ASIN(SQRT((SIN(RADIANS(PARAMETERS!$D$8-D1283)/2)*SIN(RADIANS(PARAMETERS!$D$8-D1283)/2))+(COS(RADIANS(D1283))*COS(RADIANS(PARAMETERS!$D$8))*SIN(RADIANS(PARAMETERS!$D$9-C1283)/2)*SIN(RADIANS(PARAMETERS!$D$9-C1283)/2))))*2*3958.756</f>
        <v>651.13168334270097</v>
      </c>
      <c r="F1283">
        <v>85.640213012695</v>
      </c>
      <c r="G1283">
        <v>113.16624450684</v>
      </c>
      <c r="H1283">
        <v>151.86965942383</v>
      </c>
      <c r="I1283">
        <v>182.53538513184</v>
      </c>
      <c r="J1283">
        <v>214.86599731445</v>
      </c>
      <c r="K1283" s="6">
        <f>IFERROR(EXP(TREND(LN($F$1:$J$1),LN(F1283:J1283),LN(Calculations!$B$3))),0)</f>
        <v>3.6615715675576465E-3</v>
      </c>
    </row>
    <row r="1284" spans="1:11" x14ac:dyDescent="0.35">
      <c r="A1284">
        <v>1281</v>
      </c>
      <c r="B1284" t="str">
        <f t="shared" si="19"/>
        <v>11-69.5</v>
      </c>
      <c r="C1284">
        <v>-69.572216695305997</v>
      </c>
      <c r="D1284">
        <v>11.202405715836001</v>
      </c>
      <c r="E1284">
        <f>ASIN(SQRT((SIN(RADIANS(PARAMETERS!$D$8-D1284)/2)*SIN(RADIANS(PARAMETERS!$D$8-D1284)/2))+(COS(RADIANS(D1284))*COS(RADIANS(PARAMETERS!$D$8))*SIN(RADIANS(PARAMETERS!$D$9-C1284)/2)*SIN(RADIANS(PARAMETERS!$D$9-C1284)/2))))*2*3958.756</f>
        <v>667.4848258960418</v>
      </c>
      <c r="F1284">
        <v>84.91170501709</v>
      </c>
      <c r="G1284">
        <v>112.30696868896</v>
      </c>
      <c r="H1284">
        <v>151.22775268555</v>
      </c>
      <c r="I1284">
        <v>181.97065734863</v>
      </c>
      <c r="J1284">
        <v>213.98738098145</v>
      </c>
      <c r="K1284" s="6">
        <f>IFERROR(EXP(TREND(LN($F$1:$J$1),LN(F1284:J1284),LN(Calculations!$B$3))),0)</f>
        <v>3.6009784631890573E-3</v>
      </c>
    </row>
    <row r="1285" spans="1:11" x14ac:dyDescent="0.35">
      <c r="A1285">
        <v>1282</v>
      </c>
      <c r="B1285" t="str">
        <f t="shared" ref="B1285:B1348" si="20">MROUND(D1285,1)&amp;MROUND(C1285,-0.5)</f>
        <v>11-70</v>
      </c>
      <c r="C1285">
        <v>-69.843538030207</v>
      </c>
      <c r="D1285">
        <v>11.202405715836001</v>
      </c>
      <c r="E1285">
        <f>ASIN(SQRT((SIN(RADIANS(PARAMETERS!$D$8-D1285)/2)*SIN(RADIANS(PARAMETERS!$D$8-D1285)/2))+(COS(RADIANS(D1285))*COS(RADIANS(PARAMETERS!$D$8))*SIN(RADIANS(PARAMETERS!$D$9-C1285)/2)*SIN(RADIANS(PARAMETERS!$D$9-C1285)/2))))*2*3958.756</f>
        <v>683.93298263742861</v>
      </c>
      <c r="F1285">
        <v>84.158599853515994</v>
      </c>
      <c r="G1285">
        <v>111.39586639404</v>
      </c>
      <c r="H1285">
        <v>150.5191192627</v>
      </c>
      <c r="I1285">
        <v>181.34606933594</v>
      </c>
      <c r="J1285">
        <v>213.03399658203</v>
      </c>
      <c r="K1285" s="6">
        <f>IFERROR(EXP(TREND(LN($F$1:$J$1),LN(F1285:J1285),LN(Calculations!$B$3))),0)</f>
        <v>3.537488661925701E-3</v>
      </c>
    </row>
    <row r="1286" spans="1:11" x14ac:dyDescent="0.35">
      <c r="A1286">
        <v>1283</v>
      </c>
      <c r="B1286" t="str">
        <f t="shared" si="20"/>
        <v>11-70</v>
      </c>
      <c r="C1286">
        <v>-70.114859365108003</v>
      </c>
      <c r="D1286">
        <v>11.202405715836001</v>
      </c>
      <c r="E1286">
        <f>ASIN(SQRT((SIN(RADIANS(PARAMETERS!$D$8-D1286)/2)*SIN(RADIANS(PARAMETERS!$D$8-D1286)/2))+(COS(RADIANS(D1286))*COS(RADIANS(PARAMETERS!$D$8))*SIN(RADIANS(PARAMETERS!$D$9-C1286)/2)*SIN(RADIANS(PARAMETERS!$D$9-C1286)/2))))*2*3958.756</f>
        <v>700.46944118948443</v>
      </c>
      <c r="F1286">
        <v>83.488700866699006</v>
      </c>
      <c r="G1286">
        <v>110.59745025635</v>
      </c>
      <c r="H1286">
        <v>149.94003295898</v>
      </c>
      <c r="I1286">
        <v>180.91000366211</v>
      </c>
      <c r="J1286">
        <v>212.30392456055</v>
      </c>
      <c r="K1286" s="6">
        <f>IFERROR(EXP(TREND(LN($F$1:$J$1),LN(F1286:J1286),LN(Calculations!$B$3))),0)</f>
        <v>3.4865366233183008E-3</v>
      </c>
    </row>
    <row r="1287" spans="1:11" x14ac:dyDescent="0.35">
      <c r="A1287">
        <v>1284</v>
      </c>
      <c r="B1287" t="str">
        <f t="shared" si="20"/>
        <v>11-70.5</v>
      </c>
      <c r="C1287">
        <v>-70.386180700009007</v>
      </c>
      <c r="D1287">
        <v>11.202405715836001</v>
      </c>
      <c r="E1287">
        <f>ASIN(SQRT((SIN(RADIANS(PARAMETERS!$D$8-D1287)/2)*SIN(RADIANS(PARAMETERS!$D$8-D1287)/2))+(COS(RADIANS(D1287))*COS(RADIANS(PARAMETERS!$D$8))*SIN(RADIANS(PARAMETERS!$D$9-C1287)/2)*SIN(RADIANS(PARAMETERS!$D$9-C1287)/2))))*2*3958.756</f>
        <v>717.088073430485</v>
      </c>
      <c r="F1287">
        <v>82.929809570312997</v>
      </c>
      <c r="G1287">
        <v>109.9546661377</v>
      </c>
      <c r="H1287">
        <v>149.55909729004</v>
      </c>
      <c r="I1287">
        <v>180.73184204102</v>
      </c>
      <c r="J1287">
        <v>211.87184143066</v>
      </c>
      <c r="K1287" s="6">
        <f>IFERROR(EXP(TREND(LN($F$1:$J$1),LN(F1287:J1287),LN(Calculations!$B$3))),0)</f>
        <v>3.4517801242890372E-3</v>
      </c>
    </row>
    <row r="1288" spans="1:11" x14ac:dyDescent="0.35">
      <c r="A1288">
        <v>1285</v>
      </c>
      <c r="B1288" t="str">
        <f t="shared" si="20"/>
        <v>11-70.5</v>
      </c>
      <c r="C1288">
        <v>-70.657502034909996</v>
      </c>
      <c r="D1288">
        <v>11.202405715836001</v>
      </c>
      <c r="E1288">
        <f>ASIN(SQRT((SIN(RADIANS(PARAMETERS!$D$8-D1288)/2)*SIN(RADIANS(PARAMETERS!$D$8-D1288)/2))+(COS(RADIANS(D1288))*COS(RADIANS(PARAMETERS!$D$8))*SIN(RADIANS(PARAMETERS!$D$9-C1288)/2)*SIN(RADIANS(PARAMETERS!$D$9-C1288)/2))))*2*3958.756</f>
        <v>733.7832768025155</v>
      </c>
      <c r="F1288">
        <v>82.543197631835994</v>
      </c>
      <c r="G1288">
        <v>109.57866668701</v>
      </c>
      <c r="H1288">
        <v>149.49067687988</v>
      </c>
      <c r="I1288">
        <v>180.80999755859</v>
      </c>
      <c r="J1288">
        <v>211.81097412109</v>
      </c>
      <c r="K1288" s="6">
        <f>IFERROR(EXP(TREND(LN($F$1:$J$1),LN(F1288:J1288),LN(Calculations!$B$3))),0)</f>
        <v>3.438191021915696E-3</v>
      </c>
    </row>
    <row r="1289" spans="1:11" x14ac:dyDescent="0.35">
      <c r="A1289">
        <v>1286</v>
      </c>
      <c r="B1289" t="str">
        <f t="shared" si="20"/>
        <v>11-71</v>
      </c>
      <c r="C1289">
        <v>-70.928823369810999</v>
      </c>
      <c r="D1289">
        <v>11.202405715836001</v>
      </c>
      <c r="E1289">
        <f>ASIN(SQRT((SIN(RADIANS(PARAMETERS!$D$8-D1289)/2)*SIN(RADIANS(PARAMETERS!$D$8-D1289)/2))+(COS(RADIANS(D1289))*COS(RADIANS(PARAMETERS!$D$8))*SIN(RADIANS(PARAMETERS!$D$9-C1289)/2)*SIN(RADIANS(PARAMETERS!$D$9-C1289)/2))))*2*3958.756</f>
        <v>750.54992206971599</v>
      </c>
      <c r="F1289">
        <v>82.257583618164006</v>
      </c>
      <c r="G1289">
        <v>109.37499237061</v>
      </c>
      <c r="H1289">
        <v>149.57353210449</v>
      </c>
      <c r="I1289">
        <v>181.04098510742</v>
      </c>
      <c r="J1289">
        <v>211.97007751465</v>
      </c>
      <c r="K1289" s="6">
        <f>IFERROR(EXP(TREND(LN($F$1:$J$1),LN(F1289:J1289),LN(Calculations!$B$3))),0)</f>
        <v>3.4365885349703609E-3</v>
      </c>
    </row>
    <row r="1290" spans="1:11" x14ac:dyDescent="0.35">
      <c r="A1290">
        <v>1287</v>
      </c>
      <c r="B1290" t="str">
        <f t="shared" si="20"/>
        <v>11-71</v>
      </c>
      <c r="C1290">
        <v>-71.200144704712002</v>
      </c>
      <c r="D1290">
        <v>11.202405715836001</v>
      </c>
      <c r="E1290">
        <f>ASIN(SQRT((SIN(RADIANS(PARAMETERS!$D$8-D1290)/2)*SIN(RADIANS(PARAMETERS!$D$8-D1290)/2))+(COS(RADIANS(D1290))*COS(RADIANS(PARAMETERS!$D$8))*SIN(RADIANS(PARAMETERS!$D$9-C1290)/2)*SIN(RADIANS(PARAMETERS!$D$9-C1290)/2))))*2*3958.756</f>
        <v>767.38330679151863</v>
      </c>
      <c r="F1290">
        <v>82.059745788574006</v>
      </c>
      <c r="G1290">
        <v>109.32077026367</v>
      </c>
      <c r="H1290">
        <v>149.77792358398</v>
      </c>
      <c r="I1290">
        <v>181.40370178223</v>
      </c>
      <c r="J1290">
        <v>212.31132507324</v>
      </c>
      <c r="K1290" s="6">
        <f>IFERROR(EXP(TREND(LN($F$1:$J$1),LN(F1290:J1290),LN(Calculations!$B$3))),0)</f>
        <v>3.4449464668014121E-3</v>
      </c>
    </row>
    <row r="1291" spans="1:11" x14ac:dyDescent="0.35">
      <c r="A1291">
        <v>1288</v>
      </c>
      <c r="B1291" t="str">
        <f t="shared" si="20"/>
        <v>11-71.5</v>
      </c>
      <c r="C1291">
        <v>-71.471466039613006</v>
      </c>
      <c r="D1291">
        <v>11.202405715836001</v>
      </c>
      <c r="E1291">
        <f>ASIN(SQRT((SIN(RADIANS(PARAMETERS!$D$8-D1291)/2)*SIN(RADIANS(PARAMETERS!$D$8-D1291)/2))+(COS(RADIANS(D1291))*COS(RADIANS(PARAMETERS!$D$8))*SIN(RADIANS(PARAMETERS!$D$9-C1291)/2)*SIN(RADIANS(PARAMETERS!$D$9-C1291)/2))))*2*3958.756</f>
        <v>784.27911385578955</v>
      </c>
      <c r="F1291">
        <v>81.910949707030994</v>
      </c>
      <c r="G1291">
        <v>109.34169006348</v>
      </c>
      <c r="H1291">
        <v>150.07940673828</v>
      </c>
      <c r="I1291">
        <v>181.84118652344</v>
      </c>
      <c r="J1291">
        <v>212.77278137207</v>
      </c>
      <c r="K1291" s="6">
        <f>IFERROR(EXP(TREND(LN($F$1:$J$1),LN(F1291:J1291),LN(Calculations!$B$3))),0)</f>
        <v>3.4593413231328637E-3</v>
      </c>
    </row>
    <row r="1292" spans="1:11" x14ac:dyDescent="0.35">
      <c r="A1292">
        <v>1289</v>
      </c>
      <c r="B1292" t="str">
        <f t="shared" si="20"/>
        <v>11-71.5</v>
      </c>
      <c r="C1292">
        <v>-71.742787374513995</v>
      </c>
      <c r="D1292">
        <v>11.202405715836001</v>
      </c>
      <c r="E1292">
        <f>ASIN(SQRT((SIN(RADIANS(PARAMETERS!$D$8-D1292)/2)*SIN(RADIANS(PARAMETERS!$D$8-D1292)/2))+(COS(RADIANS(D1292))*COS(RADIANS(PARAMETERS!$D$8))*SIN(RADIANS(PARAMETERS!$D$9-C1292)/2)*SIN(RADIANS(PARAMETERS!$D$9-C1292)/2))))*2*3958.756</f>
        <v>801.23337449017708</v>
      </c>
      <c r="F1292">
        <v>81.674003601074006</v>
      </c>
      <c r="G1292">
        <v>109.26904296875</v>
      </c>
      <c r="H1292">
        <v>150.18533325195</v>
      </c>
      <c r="I1292">
        <v>182.02716064453</v>
      </c>
      <c r="J1292">
        <v>213.05876159668</v>
      </c>
      <c r="K1292" s="6">
        <f>IFERROR(EXP(TREND(LN($F$1:$J$1),LN(F1292:J1292),LN(Calculations!$B$3))),0)</f>
        <v>3.4619063690647539E-3</v>
      </c>
    </row>
    <row r="1293" spans="1:11" x14ac:dyDescent="0.35">
      <c r="A1293">
        <v>1290</v>
      </c>
      <c r="B1293" t="str">
        <f t="shared" si="20"/>
        <v>11-72</v>
      </c>
      <c r="C1293">
        <v>-72.014108709414998</v>
      </c>
      <c r="D1293">
        <v>11.202405715836001</v>
      </c>
      <c r="E1293">
        <f>ASIN(SQRT((SIN(RADIANS(PARAMETERS!$D$8-D1293)/2)*SIN(RADIANS(PARAMETERS!$D$8-D1293)/2))+(COS(RADIANS(D1293))*COS(RADIANS(PARAMETERS!$D$8))*SIN(RADIANS(PARAMETERS!$D$9-C1293)/2)*SIN(RADIANS(PARAMETERS!$D$9-C1293)/2))))*2*3958.756</f>
        <v>818.24243523662699</v>
      </c>
      <c r="F1293">
        <v>81.342971801757997</v>
      </c>
      <c r="G1293">
        <v>109.08448791504</v>
      </c>
      <c r="H1293">
        <v>150.09455871582</v>
      </c>
      <c r="I1293">
        <v>181.95429992676</v>
      </c>
      <c r="J1293">
        <v>213.1473236084</v>
      </c>
      <c r="K1293" s="6">
        <f>IFERROR(EXP(TREND(LN($F$1:$J$1),LN(F1293:J1293),LN(Calculations!$B$3))),0)</f>
        <v>3.4519877155952013E-3</v>
      </c>
    </row>
    <row r="1294" spans="1:11" x14ac:dyDescent="0.35">
      <c r="A1294">
        <v>1291</v>
      </c>
      <c r="B1294" t="str">
        <f t="shared" si="20"/>
        <v>11-72.5</v>
      </c>
      <c r="C1294">
        <v>-72.285430044316001</v>
      </c>
      <c r="D1294">
        <v>11.202405715836001</v>
      </c>
      <c r="E1294">
        <f>ASIN(SQRT((SIN(RADIANS(PARAMETERS!$D$8-D1294)/2)*SIN(RADIANS(PARAMETERS!$D$8-D1294)/2))+(COS(RADIANS(D1294))*COS(RADIANS(PARAMETERS!$D$8))*SIN(RADIANS(PARAMETERS!$D$9-C1294)/2)*SIN(RADIANS(PARAMETERS!$D$9-C1294)/2))))*2*3958.756</f>
        <v>835.30292843389543</v>
      </c>
      <c r="F1294">
        <v>80.957641601562997</v>
      </c>
      <c r="G1294">
        <v>108.79697418213</v>
      </c>
      <c r="H1294">
        <v>149.88989257813</v>
      </c>
      <c r="I1294">
        <v>181.7657623291</v>
      </c>
      <c r="J1294">
        <v>213.09481811523</v>
      </c>
      <c r="K1294" s="6">
        <f>IFERROR(EXP(TREND(LN($F$1:$J$1),LN(F1294:J1294),LN(Calculations!$B$3))),0)</f>
        <v>3.4345176628018232E-3</v>
      </c>
    </row>
    <row r="1295" spans="1:11" x14ac:dyDescent="0.35">
      <c r="A1295">
        <v>1292</v>
      </c>
      <c r="B1295" t="str">
        <f t="shared" si="20"/>
        <v>11-72.5</v>
      </c>
      <c r="C1295">
        <v>-72.556751379217005</v>
      </c>
      <c r="D1295">
        <v>11.202405715836001</v>
      </c>
      <c r="E1295">
        <f>ASIN(SQRT((SIN(RADIANS(PARAMETERS!$D$8-D1295)/2)*SIN(RADIANS(PARAMETERS!$D$8-D1295)/2))+(COS(RADIANS(D1295))*COS(RADIANS(PARAMETERS!$D$8))*SIN(RADIANS(PARAMETERS!$D$9-C1295)/2)*SIN(RADIANS(PARAMETERS!$D$9-C1295)/2))))*2*3958.756</f>
        <v>852.41174580643462</v>
      </c>
      <c r="F1295">
        <v>80.65153503418</v>
      </c>
      <c r="G1295">
        <v>108.61000061035</v>
      </c>
      <c r="H1295">
        <v>149.75346374512</v>
      </c>
      <c r="I1295">
        <v>181.66662597656</v>
      </c>
      <c r="J1295">
        <v>213.17144775391</v>
      </c>
      <c r="K1295" s="6">
        <f>IFERROR(EXP(TREND(LN($F$1:$J$1),LN(F1295:J1295),LN(Calculations!$B$3))),0)</f>
        <v>3.4239909736409157E-3</v>
      </c>
    </row>
    <row r="1296" spans="1:11" x14ac:dyDescent="0.35">
      <c r="A1296">
        <v>1293</v>
      </c>
      <c r="B1296" t="str">
        <f t="shared" si="20"/>
        <v>11-73</v>
      </c>
      <c r="C1296">
        <v>-72.828072714117994</v>
      </c>
      <c r="D1296">
        <v>11.202405715836001</v>
      </c>
      <c r="E1296">
        <f>ASIN(SQRT((SIN(RADIANS(PARAMETERS!$D$8-D1296)/2)*SIN(RADIANS(PARAMETERS!$D$8-D1296)/2))+(COS(RADIANS(D1296))*COS(RADIANS(PARAMETERS!$D$8))*SIN(RADIANS(PARAMETERS!$D$9-C1296)/2)*SIN(RADIANS(PARAMETERS!$D$9-C1296)/2))))*2*3958.756</f>
        <v>869.56601480553161</v>
      </c>
      <c r="F1296">
        <v>80.417449951172003</v>
      </c>
      <c r="G1296">
        <v>108.50730133057</v>
      </c>
      <c r="H1296">
        <v>149.65374755859</v>
      </c>
      <c r="I1296">
        <v>181.59820556641</v>
      </c>
      <c r="J1296">
        <v>213.34429931641</v>
      </c>
      <c r="K1296" s="6">
        <f>IFERROR(EXP(TREND(LN($F$1:$J$1),LN(F1296:J1296),LN(Calculations!$B$3))),0)</f>
        <v>3.418221186114824E-3</v>
      </c>
    </row>
    <row r="1297" spans="1:11" x14ac:dyDescent="0.35">
      <c r="A1297">
        <v>1294</v>
      </c>
      <c r="B1297" t="str">
        <f t="shared" si="20"/>
        <v>11-73</v>
      </c>
      <c r="C1297">
        <v>-73.099394049018997</v>
      </c>
      <c r="D1297">
        <v>11.202405715836001</v>
      </c>
      <c r="E1297">
        <f>ASIN(SQRT((SIN(RADIANS(PARAMETERS!$D$8-D1297)/2)*SIN(RADIANS(PARAMETERS!$D$8-D1297)/2))+(COS(RADIANS(D1297))*COS(RADIANS(PARAMETERS!$D$8))*SIN(RADIANS(PARAMETERS!$D$9-C1297)/2)*SIN(RADIANS(PARAMETERS!$D$9-C1297)/2))))*2*3958.756</f>
        <v>886.76307739069159</v>
      </c>
      <c r="F1297">
        <v>80.189178466797003</v>
      </c>
      <c r="G1297">
        <v>108.38880157471</v>
      </c>
      <c r="H1297">
        <v>149.41990661621</v>
      </c>
      <c r="I1297">
        <v>181.3653717041</v>
      </c>
      <c r="J1297">
        <v>213.42163085938</v>
      </c>
      <c r="K1297" s="6">
        <f>IFERROR(EXP(TREND(LN($F$1:$J$1),LN(F1297:J1297),LN(Calculations!$B$3))),0)</f>
        <v>3.4069321981146849E-3</v>
      </c>
    </row>
    <row r="1298" spans="1:11" x14ac:dyDescent="0.35">
      <c r="A1298">
        <v>1295</v>
      </c>
      <c r="B1298" t="str">
        <f t="shared" si="20"/>
        <v>11-73.5</v>
      </c>
      <c r="C1298">
        <v>-73.37071538392</v>
      </c>
      <c r="D1298">
        <v>11.202405715836001</v>
      </c>
      <c r="E1298">
        <f>ASIN(SQRT((SIN(RADIANS(PARAMETERS!$D$8-D1298)/2)*SIN(RADIANS(PARAMETERS!$D$8-D1298)/2))+(COS(RADIANS(D1298))*COS(RADIANS(PARAMETERS!$D$8))*SIN(RADIANS(PARAMETERS!$D$9-C1298)/2)*SIN(RADIANS(PARAMETERS!$D$9-C1298)/2))))*2*3958.756</f>
        <v>904.00047097637776</v>
      </c>
      <c r="F1298">
        <v>80.02547454834</v>
      </c>
      <c r="G1298">
        <v>108.33865356445</v>
      </c>
      <c r="H1298">
        <v>149.2551574707</v>
      </c>
      <c r="I1298">
        <v>181.18627929688</v>
      </c>
      <c r="J1298">
        <v>213.58978271484</v>
      </c>
      <c r="K1298" s="6">
        <f>IFERROR(EXP(TREND(LN($F$1:$J$1),LN(F1298:J1298),LN(Calculations!$B$3))),0)</f>
        <v>3.4006914171630159E-3</v>
      </c>
    </row>
    <row r="1299" spans="1:11" x14ac:dyDescent="0.35">
      <c r="A1299">
        <v>1296</v>
      </c>
      <c r="B1299" t="str">
        <f t="shared" si="20"/>
        <v>11-73.5</v>
      </c>
      <c r="C1299">
        <v>-73.642036718821004</v>
      </c>
      <c r="D1299">
        <v>11.202405715836001</v>
      </c>
      <c r="E1299">
        <f>ASIN(SQRT((SIN(RADIANS(PARAMETERS!$D$8-D1299)/2)*SIN(RADIANS(PARAMETERS!$D$8-D1299)/2))+(COS(RADIANS(D1299))*COS(RADIANS(PARAMETERS!$D$8))*SIN(RADIANS(PARAMETERS!$D$9-C1299)/2)*SIN(RADIANS(PARAMETERS!$D$9-C1299)/2))))*2*3958.756</f>
        <v>921.27591130195253</v>
      </c>
      <c r="F1299">
        <v>79.960380554199006</v>
      </c>
      <c r="G1299">
        <v>108.39499664307</v>
      </c>
      <c r="H1299">
        <v>149.2508392334</v>
      </c>
      <c r="I1299">
        <v>181.13772583008</v>
      </c>
      <c r="J1299">
        <v>213.91520690918</v>
      </c>
      <c r="K1299" s="6">
        <f>IFERROR(EXP(TREND(LN($F$1:$J$1),LN(F1299:J1299),LN(Calculations!$B$3))),0)</f>
        <v>3.4037990678541449E-3</v>
      </c>
    </row>
    <row r="1300" spans="1:11" x14ac:dyDescent="0.35">
      <c r="A1300">
        <v>1297</v>
      </c>
      <c r="B1300" t="str">
        <f t="shared" si="20"/>
        <v>11-74</v>
      </c>
      <c r="C1300">
        <v>-73.913358053722007</v>
      </c>
      <c r="D1300">
        <v>11.202405715836001</v>
      </c>
      <c r="E1300">
        <f>ASIN(SQRT((SIN(RADIANS(PARAMETERS!$D$8-D1300)/2)*SIN(RADIANS(PARAMETERS!$D$8-D1300)/2))+(COS(RADIANS(D1300))*COS(RADIANS(PARAMETERS!$D$8))*SIN(RADIANS(PARAMETERS!$D$9-C1300)/2)*SIN(RADIANS(PARAMETERS!$D$9-C1300)/2))))*2*3958.756</f>
        <v>938.58727701140856</v>
      </c>
      <c r="F1300">
        <v>80.075469970702997</v>
      </c>
      <c r="G1300">
        <v>108.65729522705</v>
      </c>
      <c r="H1300">
        <v>149.59555053711</v>
      </c>
      <c r="I1300">
        <v>181.44877624512</v>
      </c>
      <c r="J1300">
        <v>214.56173706055</v>
      </c>
      <c r="K1300" s="6">
        <f>IFERROR(EXP(TREND(LN($F$1:$J$1),LN(F1300:J1300),LN(Calculations!$B$3))),0)</f>
        <v>3.4270442970990951E-3</v>
      </c>
    </row>
    <row r="1301" spans="1:11" x14ac:dyDescent="0.35">
      <c r="A1301">
        <v>1298</v>
      </c>
      <c r="B1301" t="str">
        <f t="shared" si="20"/>
        <v>11-74</v>
      </c>
      <c r="C1301">
        <v>-74.184679388622996</v>
      </c>
      <c r="D1301">
        <v>11.202405715836001</v>
      </c>
      <c r="E1301">
        <f>ASIN(SQRT((SIN(RADIANS(PARAMETERS!$D$8-D1301)/2)*SIN(RADIANS(PARAMETERS!$D$8-D1301)/2))+(COS(RADIANS(D1301))*COS(RADIANS(PARAMETERS!$D$8))*SIN(RADIANS(PARAMETERS!$D$9-C1301)/2)*SIN(RADIANS(PARAMETERS!$D$9-C1301)/2))))*2*3958.756</f>
        <v>955.93259575475497</v>
      </c>
      <c r="F1301">
        <v>80.324401855469006</v>
      </c>
      <c r="G1301">
        <v>109.03047943115</v>
      </c>
      <c r="H1301">
        <v>150.19792175293</v>
      </c>
      <c r="I1301">
        <v>182.10931396484</v>
      </c>
      <c r="J1301">
        <v>215.45928955078</v>
      </c>
      <c r="K1301" s="6">
        <f>IFERROR(EXP(TREND(LN($F$1:$J$1),LN(F1301:J1301),LN(Calculations!$B$3))),0)</f>
        <v>3.4659709732449578E-3</v>
      </c>
    </row>
    <row r="1302" spans="1:11" x14ac:dyDescent="0.35">
      <c r="A1302">
        <v>1299</v>
      </c>
      <c r="B1302" t="str">
        <f t="shared" si="20"/>
        <v>11-74.5</v>
      </c>
      <c r="C1302">
        <v>-74.456000723523999</v>
      </c>
      <c r="D1302">
        <v>11.202405715836001</v>
      </c>
      <c r="E1302">
        <f>ASIN(SQRT((SIN(RADIANS(PARAMETERS!$D$8-D1302)/2)*SIN(RADIANS(PARAMETERS!$D$8-D1302)/2))+(COS(RADIANS(D1302))*COS(RADIANS(PARAMETERS!$D$8))*SIN(RADIANS(PARAMETERS!$D$9-C1302)/2)*SIN(RADIANS(PARAMETERS!$D$9-C1302)/2))))*2*3958.756</f>
        <v>973.31003164510003</v>
      </c>
      <c r="F1302">
        <v>80.683891296387003</v>
      </c>
      <c r="G1302">
        <v>109.46962738037</v>
      </c>
      <c r="H1302">
        <v>150.98582458496</v>
      </c>
      <c r="I1302">
        <v>182.98330688477</v>
      </c>
      <c r="J1302">
        <v>216.49151611328</v>
      </c>
      <c r="K1302" s="6">
        <f>IFERROR(EXP(TREND(LN($F$1:$J$1),LN(F1302:J1302),LN(Calculations!$B$3))),0)</f>
        <v>3.5154099952500631E-3</v>
      </c>
    </row>
    <row r="1303" spans="1:11" x14ac:dyDescent="0.35">
      <c r="A1303">
        <v>1300</v>
      </c>
      <c r="B1303" t="str">
        <f t="shared" si="20"/>
        <v>11-74.5</v>
      </c>
      <c r="C1303">
        <v>-74.727322058425003</v>
      </c>
      <c r="D1303">
        <v>11.202405715836001</v>
      </c>
      <c r="E1303">
        <f>ASIN(SQRT((SIN(RADIANS(PARAMETERS!$D$8-D1303)/2)*SIN(RADIANS(PARAMETERS!$D$8-D1303)/2))+(COS(RADIANS(D1303))*COS(RADIANS(PARAMETERS!$D$8))*SIN(RADIANS(PARAMETERS!$D$9-C1303)/2)*SIN(RADIANS(PARAMETERS!$D$9-C1303)/2))))*2*3958.756</f>
        <v>990.71787392492217</v>
      </c>
      <c r="F1303">
        <v>81.066543579102003</v>
      </c>
      <c r="G1303">
        <v>109.85520935059</v>
      </c>
      <c r="H1303">
        <v>151.75183105469</v>
      </c>
      <c r="I1303">
        <v>183.85095214844</v>
      </c>
      <c r="J1303">
        <v>217.41064453125</v>
      </c>
      <c r="K1303" s="6">
        <f>IFERROR(EXP(TREND(LN($F$1:$J$1),LN(F1303:J1303),LN(Calculations!$B$3))),0)</f>
        <v>3.5629808549760607E-3</v>
      </c>
    </row>
    <row r="1304" spans="1:11" x14ac:dyDescent="0.35">
      <c r="A1304">
        <v>1301</v>
      </c>
      <c r="B1304" t="str">
        <f t="shared" si="20"/>
        <v>11-75</v>
      </c>
      <c r="C1304">
        <v>-74.998643393324997</v>
      </c>
      <c r="D1304">
        <v>11.202405715836001</v>
      </c>
      <c r="E1304">
        <f>ASIN(SQRT((SIN(RADIANS(PARAMETERS!$D$8-D1304)/2)*SIN(RADIANS(PARAMETERS!$D$8-D1304)/2))+(COS(RADIANS(D1304))*COS(RADIANS(PARAMETERS!$D$8))*SIN(RADIANS(PARAMETERS!$D$9-C1304)/2)*SIN(RADIANS(PARAMETERS!$D$9-C1304)/2))))*2*3958.756</f>
        <v>1008.1545267120599</v>
      </c>
      <c r="F1304">
        <v>81.525047302245994</v>
      </c>
      <c r="G1304">
        <v>110.26850128174</v>
      </c>
      <c r="H1304">
        <v>152.52270507813</v>
      </c>
      <c r="I1304">
        <v>184.76895141602</v>
      </c>
      <c r="J1304">
        <v>218.30015563965</v>
      </c>
      <c r="K1304" s="6">
        <f>IFERROR(EXP(TREND(LN($F$1:$J$1),LN(F1304:J1304),LN(Calculations!$B$3))),0)</f>
        <v>3.6132748595936542E-3</v>
      </c>
    </row>
    <row r="1305" spans="1:11" x14ac:dyDescent="0.35">
      <c r="A1305">
        <v>1302</v>
      </c>
      <c r="B1305" t="str">
        <f t="shared" si="20"/>
        <v>11-75.5</v>
      </c>
      <c r="C1305">
        <v>-75.269964728226</v>
      </c>
      <c r="D1305">
        <v>11.202405715836001</v>
      </c>
      <c r="E1305">
        <f>ASIN(SQRT((SIN(RADIANS(PARAMETERS!$D$8-D1305)/2)*SIN(RADIANS(PARAMETERS!$D$8-D1305)/2))+(COS(RADIANS(D1305))*COS(RADIANS(PARAMETERS!$D$8))*SIN(RADIANS(PARAMETERS!$D$9-C1305)/2)*SIN(RADIANS(PARAMETERS!$D$9-C1305)/2))))*2*3958.756</f>
        <v>1025.6184997113564</v>
      </c>
      <c r="F1305">
        <v>82.05770111084</v>
      </c>
      <c r="G1305">
        <v>110.7010345459</v>
      </c>
      <c r="H1305">
        <v>153.3042755127</v>
      </c>
      <c r="I1305">
        <v>185.72088623047</v>
      </c>
      <c r="J1305">
        <v>219.14414978027</v>
      </c>
      <c r="K1305" s="6">
        <f>IFERROR(EXP(TREND(LN($F$1:$J$1),LN(F1305:J1305),LN(Calculations!$B$3))),0)</f>
        <v>3.6659927871185226E-3</v>
      </c>
    </row>
    <row r="1306" spans="1:11" x14ac:dyDescent="0.35">
      <c r="A1306">
        <v>1303</v>
      </c>
      <c r="B1306" t="str">
        <f t="shared" si="20"/>
        <v>11-75.5</v>
      </c>
      <c r="C1306">
        <v>-75.541286063127004</v>
      </c>
      <c r="D1306">
        <v>11.202405715836001</v>
      </c>
      <c r="E1306">
        <f>ASIN(SQRT((SIN(RADIANS(PARAMETERS!$D$8-D1306)/2)*SIN(RADIANS(PARAMETERS!$D$8-D1306)/2))+(COS(RADIANS(D1306))*COS(RADIANS(PARAMETERS!$D$8))*SIN(RADIANS(PARAMETERS!$D$9-C1306)/2)*SIN(RADIANS(PARAMETERS!$D$9-C1306)/2))))*2*3958.756</f>
        <v>1043.1083997897131</v>
      </c>
      <c r="F1306">
        <v>82.63459777832</v>
      </c>
      <c r="G1306">
        <v>111.13087463379</v>
      </c>
      <c r="H1306">
        <v>154.06190490723</v>
      </c>
      <c r="I1306">
        <v>186.6566619873</v>
      </c>
      <c r="J1306">
        <v>219.92274475098</v>
      </c>
      <c r="K1306" s="6">
        <f>IFERROR(EXP(TREND(LN($F$1:$J$1),LN(F1306:J1306),LN(Calculations!$B$3))),0)</f>
        <v>3.7188839636021088E-3</v>
      </c>
    </row>
    <row r="1307" spans="1:11" x14ac:dyDescent="0.35">
      <c r="A1307">
        <v>1304</v>
      </c>
      <c r="B1307" t="str">
        <f t="shared" si="20"/>
        <v>11-76</v>
      </c>
      <c r="C1307">
        <v>-75.812607398028007</v>
      </c>
      <c r="D1307">
        <v>11.202405715836001</v>
      </c>
      <c r="E1307">
        <f>ASIN(SQRT((SIN(RADIANS(PARAMETERS!$D$8-D1307)/2)*SIN(RADIANS(PARAMETERS!$D$8-D1307)/2))+(COS(RADIANS(D1307))*COS(RADIANS(PARAMETERS!$D$8))*SIN(RADIANS(PARAMETERS!$D$9-C1307)/2)*SIN(RADIANS(PARAMETERS!$D$9-C1307)/2))))*2*3958.756</f>
        <v>1060.622923326114</v>
      </c>
      <c r="F1307">
        <v>83.225776672362997</v>
      </c>
      <c r="G1307">
        <v>111.55641937256</v>
      </c>
      <c r="H1307">
        <v>154.72160339355</v>
      </c>
      <c r="I1307">
        <v>187.4482421875</v>
      </c>
      <c r="J1307">
        <v>220.58578491211</v>
      </c>
      <c r="K1307" s="6">
        <f>IFERROR(EXP(TREND(LN($F$1:$J$1),LN(F1307:J1307),LN(Calculations!$B$3))),0)</f>
        <v>3.7678984072611501E-3</v>
      </c>
    </row>
    <row r="1308" spans="1:11" x14ac:dyDescent="0.35">
      <c r="A1308">
        <v>1305</v>
      </c>
      <c r="B1308" t="str">
        <f t="shared" si="20"/>
        <v>11-76</v>
      </c>
      <c r="C1308">
        <v>-76.083928732928996</v>
      </c>
      <c r="D1308">
        <v>11.202405715836001</v>
      </c>
      <c r="E1308">
        <f>ASIN(SQRT((SIN(RADIANS(PARAMETERS!$D$8-D1308)/2)*SIN(RADIANS(PARAMETERS!$D$8-D1308)/2))+(COS(RADIANS(D1308))*COS(RADIANS(PARAMETERS!$D$8))*SIN(RADIANS(PARAMETERS!$D$9-C1308)/2)*SIN(RADIANS(PARAMETERS!$D$9-C1308)/2))))*2*3958.756</f>
        <v>1078.1608492560781</v>
      </c>
      <c r="F1308">
        <v>83.80924987793</v>
      </c>
      <c r="G1308">
        <v>111.95069122314</v>
      </c>
      <c r="H1308">
        <v>155.24653625488</v>
      </c>
      <c r="I1308">
        <v>188.04692077637</v>
      </c>
      <c r="J1308">
        <v>221.09616088867</v>
      </c>
      <c r="K1308" s="6">
        <f>IFERROR(EXP(TREND(LN($F$1:$J$1),LN(F1308:J1308),LN(Calculations!$B$3))),0)</f>
        <v>3.8103273749367202E-3</v>
      </c>
    </row>
    <row r="1309" spans="1:11" x14ac:dyDescent="0.35">
      <c r="A1309">
        <v>1306</v>
      </c>
      <c r="B1309" t="str">
        <f t="shared" si="20"/>
        <v>11-76.5</v>
      </c>
      <c r="C1309">
        <v>-76.355250067829999</v>
      </c>
      <c r="D1309">
        <v>11.202405715836001</v>
      </c>
      <c r="E1309">
        <f>ASIN(SQRT((SIN(RADIANS(PARAMETERS!$D$8-D1309)/2)*SIN(RADIANS(PARAMETERS!$D$8-D1309)/2))+(COS(RADIANS(D1309))*COS(RADIANS(PARAMETERS!$D$8))*SIN(RADIANS(PARAMETERS!$D$9-C1309)/2)*SIN(RADIANS(PARAMETERS!$D$9-C1309)/2))))*2*3958.756</f>
        <v>1095.7210327402781</v>
      </c>
      <c r="F1309">
        <v>84.379188537597997</v>
      </c>
      <c r="G1309">
        <v>112.3013381958</v>
      </c>
      <c r="H1309">
        <v>155.63139343262</v>
      </c>
      <c r="I1309">
        <v>188.45671081543</v>
      </c>
      <c r="J1309">
        <v>221.42710876465</v>
      </c>
      <c r="K1309" s="6">
        <f>IFERROR(EXP(TREND(LN($F$1:$J$1),LN(F1309:J1309),LN(Calculations!$B$3))),0)</f>
        <v>3.8453052750251145E-3</v>
      </c>
    </row>
    <row r="1310" spans="1:11" x14ac:dyDescent="0.35">
      <c r="A1310">
        <v>1307</v>
      </c>
      <c r="B1310" t="str">
        <f t="shared" si="20"/>
        <v>11-76.5</v>
      </c>
      <c r="C1310">
        <v>-76.626571402731003</v>
      </c>
      <c r="D1310">
        <v>11.202405715836001</v>
      </c>
      <c r="E1310">
        <f>ASIN(SQRT((SIN(RADIANS(PARAMETERS!$D$8-D1310)/2)*SIN(RADIANS(PARAMETERS!$D$8-D1310)/2))+(COS(RADIANS(D1310))*COS(RADIANS(PARAMETERS!$D$8))*SIN(RADIANS(PARAMETERS!$D$9-C1310)/2)*SIN(RADIANS(PARAMETERS!$D$9-C1310)/2))))*2*3958.756</f>
        <v>1113.3023993944607</v>
      </c>
      <c r="F1310">
        <v>85.020835876465</v>
      </c>
      <c r="G1310">
        <v>112.72338867188</v>
      </c>
      <c r="H1310">
        <v>156.05854797363</v>
      </c>
      <c r="I1310">
        <v>188.8970489502</v>
      </c>
      <c r="J1310">
        <v>221.77928161621</v>
      </c>
      <c r="K1310" s="6">
        <f>IFERROR(EXP(TREND(LN($F$1:$J$1),LN(F1310:J1310),LN(Calculations!$B$3))),0)</f>
        <v>3.8852314178620035E-3</v>
      </c>
    </row>
    <row r="1311" spans="1:11" x14ac:dyDescent="0.35">
      <c r="A1311">
        <v>1308</v>
      </c>
      <c r="B1311" t="str">
        <f t="shared" si="20"/>
        <v>11-77</v>
      </c>
      <c r="C1311">
        <v>-76.897892737632006</v>
      </c>
      <c r="D1311">
        <v>11.202405715836001</v>
      </c>
      <c r="E1311">
        <f>ASIN(SQRT((SIN(RADIANS(PARAMETERS!$D$8-D1311)/2)*SIN(RADIANS(PARAMETERS!$D$8-D1311)/2))+(COS(RADIANS(D1311))*COS(RADIANS(PARAMETERS!$D$8))*SIN(RADIANS(PARAMETERS!$D$9-C1311)/2)*SIN(RADIANS(PARAMETERS!$D$9-C1311)/2))))*2*3958.756</f>
        <v>1130.9039400248166</v>
      </c>
      <c r="F1311">
        <v>85.720420837402003</v>
      </c>
      <c r="G1311">
        <v>113.20600891113</v>
      </c>
      <c r="H1311">
        <v>156.51904296875</v>
      </c>
      <c r="I1311">
        <v>189.35327148438</v>
      </c>
      <c r="J1311">
        <v>222.12463378906</v>
      </c>
      <c r="K1311" s="6">
        <f>IFERROR(EXP(TREND(LN($F$1:$J$1),LN(F1311:J1311),LN(Calculations!$B$3))),0)</f>
        <v>3.9291323700799659E-3</v>
      </c>
    </row>
    <row r="1312" spans="1:11" x14ac:dyDescent="0.35">
      <c r="A1312">
        <v>1309</v>
      </c>
      <c r="B1312" t="str">
        <f t="shared" si="20"/>
        <v>11-77</v>
      </c>
      <c r="C1312">
        <v>-77.169214072532995</v>
      </c>
      <c r="D1312">
        <v>11.202405715836001</v>
      </c>
      <c r="E1312">
        <f>ASIN(SQRT((SIN(RADIANS(PARAMETERS!$D$8-D1312)/2)*SIN(RADIANS(PARAMETERS!$D$8-D1312)/2))+(COS(RADIANS(D1312))*COS(RADIANS(PARAMETERS!$D$8))*SIN(RADIANS(PARAMETERS!$D$9-C1312)/2)*SIN(RADIANS(PARAMETERS!$D$9-C1312)/2))))*2*3958.756</f>
        <v>1148.5247058190112</v>
      </c>
      <c r="F1312">
        <v>86.434982299805</v>
      </c>
      <c r="G1312">
        <v>113.70328521729</v>
      </c>
      <c r="H1312">
        <v>156.9422454834</v>
      </c>
      <c r="I1312">
        <v>189.7350769043</v>
      </c>
      <c r="J1312">
        <v>222.36087036133</v>
      </c>
      <c r="K1312" s="6">
        <f>IFERROR(EXP(TREND(LN($F$1:$J$1),LN(F1312:J1312),LN(Calculations!$B$3))),0)</f>
        <v>3.9715749780254595E-3</v>
      </c>
    </row>
    <row r="1313" spans="1:11" x14ac:dyDescent="0.35">
      <c r="A1313">
        <v>1310</v>
      </c>
      <c r="B1313" t="str">
        <f t="shared" si="20"/>
        <v>11-77.5</v>
      </c>
      <c r="C1313">
        <v>-77.440535407433998</v>
      </c>
      <c r="D1313">
        <v>11.202405715836001</v>
      </c>
      <c r="E1313">
        <f>ASIN(SQRT((SIN(RADIANS(PARAMETERS!$D$8-D1313)/2)*SIN(RADIANS(PARAMETERS!$D$8-D1313)/2))+(COS(RADIANS(D1313))*COS(RADIANS(PARAMETERS!$D$8))*SIN(RADIANS(PARAMETERS!$D$9-C1313)/2)*SIN(RADIANS(PARAMETERS!$D$9-C1313)/2))))*2*3958.756</f>
        <v>1166.1638039485144</v>
      </c>
      <c r="F1313">
        <v>87.102951049805</v>
      </c>
      <c r="G1313">
        <v>114.13199615479</v>
      </c>
      <c r="H1313">
        <v>157.162109375</v>
      </c>
      <c r="I1313">
        <v>189.82914733887</v>
      </c>
      <c r="J1313">
        <v>222.32995605469</v>
      </c>
      <c r="K1313" s="6">
        <f>IFERROR(EXP(TREND(LN($F$1:$J$1),LN(F1313:J1313),LN(Calculations!$B$3))),0)</f>
        <v>4.0015493507533917E-3</v>
      </c>
    </row>
    <row r="1314" spans="1:11" x14ac:dyDescent="0.35">
      <c r="A1314">
        <v>1311</v>
      </c>
      <c r="B1314" t="str">
        <f t="shared" si="20"/>
        <v>11-77.5</v>
      </c>
      <c r="C1314">
        <v>-77.711856742335002</v>
      </c>
      <c r="D1314">
        <v>11.202405715836001</v>
      </c>
      <c r="E1314">
        <f>ASIN(SQRT((SIN(RADIANS(PARAMETERS!$D$8-D1314)/2)*SIN(RADIANS(PARAMETERS!$D$8-D1314)/2))+(COS(RADIANS(D1314))*COS(RADIANS(PARAMETERS!$D$8))*SIN(RADIANS(PARAMETERS!$D$9-C1314)/2)*SIN(RADIANS(PARAMETERS!$D$9-C1314)/2))))*2*3958.756</f>
        <v>1183.8203935425793</v>
      </c>
      <c r="F1314">
        <v>87.691543579102003</v>
      </c>
      <c r="G1314">
        <v>114.46119689941</v>
      </c>
      <c r="H1314">
        <v>157.16891479492</v>
      </c>
      <c r="I1314">
        <v>189.65832519531</v>
      </c>
      <c r="J1314">
        <v>222.05084228516</v>
      </c>
      <c r="K1314" s="6">
        <f>IFERROR(EXP(TREND(LN($F$1:$J$1),LN(F1314:J1314),LN(Calculations!$B$3))),0)</f>
        <v>4.0175104184052108E-3</v>
      </c>
    </row>
    <row r="1315" spans="1:11" x14ac:dyDescent="0.35">
      <c r="A1315">
        <v>1312</v>
      </c>
      <c r="B1315" t="str">
        <f t="shared" si="20"/>
        <v>11-78</v>
      </c>
      <c r="C1315">
        <v>-77.983178077236005</v>
      </c>
      <c r="D1315">
        <v>11.202405715836001</v>
      </c>
      <c r="E1315">
        <f>ASIN(SQRT((SIN(RADIANS(PARAMETERS!$D$8-D1315)/2)*SIN(RADIANS(PARAMETERS!$D$8-D1315)/2))+(COS(RADIANS(D1315))*COS(RADIANS(PARAMETERS!$D$8))*SIN(RADIANS(PARAMETERS!$D$9-C1315)/2)*SIN(RADIANS(PARAMETERS!$D$9-C1315)/2))))*2*3958.756</f>
        <v>1201.4936819984673</v>
      </c>
      <c r="F1315">
        <v>88.215087890625</v>
      </c>
      <c r="G1315">
        <v>114.72403717041</v>
      </c>
      <c r="H1315">
        <v>157.0520324707</v>
      </c>
      <c r="I1315">
        <v>189.3581237793</v>
      </c>
      <c r="J1315">
        <v>221.6530456543</v>
      </c>
      <c r="K1315" s="6">
        <f>IFERROR(EXP(TREND(LN($F$1:$J$1),LN(F1315:J1315),LN(Calculations!$B$3))),0)</f>
        <v>4.0251496905327937E-3</v>
      </c>
    </row>
    <row r="1316" spans="1:11" x14ac:dyDescent="0.35">
      <c r="A1316">
        <v>1313</v>
      </c>
      <c r="B1316" t="str">
        <f t="shared" si="20"/>
        <v>11-78.5</v>
      </c>
      <c r="C1316">
        <v>-78.254499412136994</v>
      </c>
      <c r="D1316">
        <v>11.202405715836001</v>
      </c>
      <c r="E1316">
        <f>ASIN(SQRT((SIN(RADIANS(PARAMETERS!$D$8-D1316)/2)*SIN(RADIANS(PARAMETERS!$D$8-D1316)/2))+(COS(RADIANS(D1316))*COS(RADIANS(PARAMETERS!$D$8))*SIN(RADIANS(PARAMETERS!$D$9-C1316)/2)*SIN(RADIANS(PARAMETERS!$D$9-C1316)/2))))*2*3958.756</f>
        <v>1219.1829215962132</v>
      </c>
      <c r="F1316">
        <v>88.782730102539006</v>
      </c>
      <c r="G1316">
        <v>115.06491851807</v>
      </c>
      <c r="H1316">
        <v>157.03312683105</v>
      </c>
      <c r="I1316">
        <v>189.1662902832</v>
      </c>
      <c r="J1316">
        <v>221.40055847168</v>
      </c>
      <c r="K1316" s="6">
        <f>IFERROR(EXP(TREND(LN($F$1:$J$1),LN(F1316:J1316),LN(Calculations!$B$3))),0)</f>
        <v>4.0407643091745415E-3</v>
      </c>
    </row>
    <row r="1317" spans="1:11" x14ac:dyDescent="0.35">
      <c r="A1317">
        <v>1314</v>
      </c>
      <c r="B1317" t="str">
        <f t="shared" si="20"/>
        <v>11-78.5</v>
      </c>
      <c r="C1317">
        <v>-78.525820747037997</v>
      </c>
      <c r="D1317">
        <v>11.202405715836001</v>
      </c>
      <c r="E1317">
        <f>ASIN(SQRT((SIN(RADIANS(PARAMETERS!$D$8-D1317)/2)*SIN(RADIANS(PARAMETERS!$D$8-D1317)/2))+(COS(RADIANS(D1317))*COS(RADIANS(PARAMETERS!$D$8))*SIN(RADIANS(PARAMETERS!$D$9-C1317)/2)*SIN(RADIANS(PARAMETERS!$D$9-C1317)/2))))*2*3958.756</f>
        <v>1236.8874063895391</v>
      </c>
      <c r="F1317">
        <v>89.354202270507997</v>
      </c>
      <c r="G1317">
        <v>115.44524383545</v>
      </c>
      <c r="H1317">
        <v>157.0915222168</v>
      </c>
      <c r="I1317">
        <v>189.06631469727</v>
      </c>
      <c r="J1317">
        <v>221.26788330078</v>
      </c>
      <c r="K1317" s="6">
        <f>IFERROR(EXP(TREND(LN($F$1:$J$1),LN(F1317:J1317),LN(Calculations!$B$3))),0)</f>
        <v>4.0617907077752551E-3</v>
      </c>
    </row>
    <row r="1318" spans="1:11" x14ac:dyDescent="0.35">
      <c r="A1318">
        <v>1315</v>
      </c>
      <c r="B1318" t="str">
        <f t="shared" si="20"/>
        <v>11-79</v>
      </c>
      <c r="C1318">
        <v>-78.797142081939</v>
      </c>
      <c r="D1318">
        <v>11.202405715836001</v>
      </c>
      <c r="E1318">
        <f>ASIN(SQRT((SIN(RADIANS(PARAMETERS!$D$8-D1318)/2)*SIN(RADIANS(PARAMETERS!$D$8-D1318)/2))+(COS(RADIANS(D1318))*COS(RADIANS(PARAMETERS!$D$8))*SIN(RADIANS(PARAMETERS!$D$9-C1318)/2)*SIN(RADIANS(PARAMETERS!$D$9-C1318)/2))))*2*3958.756</f>
        <v>1254.6064693474304</v>
      </c>
      <c r="F1318">
        <v>89.912445068359006</v>
      </c>
      <c r="G1318">
        <v>115.84878540039</v>
      </c>
      <c r="H1318">
        <v>157.22395324707</v>
      </c>
      <c r="I1318">
        <v>189.0627746582</v>
      </c>
      <c r="J1318">
        <v>221.25996398926</v>
      </c>
      <c r="K1318" s="6">
        <f>IFERROR(EXP(TREND(LN($F$1:$J$1),LN(F1318:J1318),LN(Calculations!$B$3))),0)</f>
        <v>4.0876602019072044E-3</v>
      </c>
    </row>
    <row r="1319" spans="1:11" x14ac:dyDescent="0.35">
      <c r="A1319">
        <v>1316</v>
      </c>
      <c r="B1319" t="str">
        <f t="shared" si="20"/>
        <v>11-79</v>
      </c>
      <c r="C1319">
        <v>-79.068463416840004</v>
      </c>
      <c r="D1319">
        <v>11.202405715836001</v>
      </c>
      <c r="E1319">
        <f>ASIN(SQRT((SIN(RADIANS(PARAMETERS!$D$8-D1319)/2)*SIN(RADIANS(PARAMETERS!$D$8-D1319)/2))+(COS(RADIANS(D1319))*COS(RADIANS(PARAMETERS!$D$8))*SIN(RADIANS(PARAMETERS!$D$9-C1319)/2)*SIN(RADIANS(PARAMETERS!$D$9-C1319)/2))))*2*3958.756</f>
        <v>1272.3394797235233</v>
      </c>
      <c r="F1319">
        <v>90.486854553222997</v>
      </c>
      <c r="G1319">
        <v>116.30474090576</v>
      </c>
      <c r="H1319">
        <v>157.4578704834</v>
      </c>
      <c r="I1319">
        <v>189.18934631348</v>
      </c>
      <c r="J1319">
        <v>221.42161560059</v>
      </c>
      <c r="K1319" s="6">
        <f>IFERROR(EXP(TREND(LN($F$1:$J$1),LN(F1319:J1319),LN(Calculations!$B$3))),0)</f>
        <v>4.1215414306187579E-3</v>
      </c>
    </row>
    <row r="1320" spans="1:11" x14ac:dyDescent="0.35">
      <c r="A1320">
        <v>1317</v>
      </c>
      <c r="B1320" t="str">
        <f t="shared" si="20"/>
        <v>11-79.5</v>
      </c>
      <c r="C1320">
        <v>-79.339784751741007</v>
      </c>
      <c r="D1320">
        <v>11.202405715836001</v>
      </c>
      <c r="E1320">
        <f>ASIN(SQRT((SIN(RADIANS(PARAMETERS!$D$8-D1320)/2)*SIN(RADIANS(PARAMETERS!$D$8-D1320)/2))+(COS(RADIANS(D1320))*COS(RADIANS(PARAMETERS!$D$8))*SIN(RADIANS(PARAMETERS!$D$9-C1320)/2)*SIN(RADIANS(PARAMETERS!$D$9-C1320)/2))))*2*3958.756</f>
        <v>1290.0858406327291</v>
      </c>
      <c r="F1320">
        <v>90.998695373535</v>
      </c>
      <c r="G1320">
        <v>116.72476959229</v>
      </c>
      <c r="H1320">
        <v>157.6999206543</v>
      </c>
      <c r="I1320">
        <v>189.34310913086</v>
      </c>
      <c r="J1320">
        <v>221.6171875</v>
      </c>
      <c r="K1320" s="6">
        <f>IFERROR(EXP(TREND(LN($F$1:$J$1),LN(F1320:J1320),LN(Calculations!$B$3))),0)</f>
        <v>4.1544426390681928E-3</v>
      </c>
    </row>
    <row r="1321" spans="1:11" x14ac:dyDescent="0.35">
      <c r="A1321">
        <v>1318</v>
      </c>
      <c r="B1321" t="str">
        <f t="shared" si="20"/>
        <v>11-79.5</v>
      </c>
      <c r="C1321">
        <v>-79.611106086641996</v>
      </c>
      <c r="D1321">
        <v>11.202405715836001</v>
      </c>
      <c r="E1321">
        <f>ASIN(SQRT((SIN(RADIANS(PARAMETERS!$D$8-D1321)/2)*SIN(RADIANS(PARAMETERS!$D$8-D1321)/2))+(COS(RADIANS(D1321))*COS(RADIANS(PARAMETERS!$D$8))*SIN(RADIANS(PARAMETERS!$D$9-C1321)/2)*SIN(RADIANS(PARAMETERS!$D$9-C1321)/2))))*2*3958.756</f>
        <v>1307.8449868165906</v>
      </c>
      <c r="F1321">
        <v>91.429023742675994</v>
      </c>
      <c r="G1321">
        <v>117.08953094482</v>
      </c>
      <c r="H1321">
        <v>157.9305267334</v>
      </c>
      <c r="I1321">
        <v>189.50297546387</v>
      </c>
      <c r="J1321">
        <v>221.81646728516</v>
      </c>
      <c r="K1321" s="6">
        <f>IFERROR(EXP(TREND(LN($F$1:$J$1),LN(F1321:J1321),LN(Calculations!$B$3))),0)</f>
        <v>4.184186061110806E-3</v>
      </c>
    </row>
    <row r="1322" spans="1:11" x14ac:dyDescent="0.35">
      <c r="A1322">
        <v>1319</v>
      </c>
      <c r="B1322" t="str">
        <f t="shared" si="20"/>
        <v>11-80</v>
      </c>
      <c r="C1322">
        <v>-79.882427421542999</v>
      </c>
      <c r="D1322">
        <v>11.202405715836001</v>
      </c>
      <c r="E1322">
        <f>ASIN(SQRT((SIN(RADIANS(PARAMETERS!$D$8-D1322)/2)*SIN(RADIANS(PARAMETERS!$D$8-D1322)/2))+(COS(RADIANS(D1322))*COS(RADIANS(PARAMETERS!$D$8))*SIN(RADIANS(PARAMETERS!$D$9-C1322)/2)*SIN(RADIANS(PARAMETERS!$D$9-C1322)/2))))*2*3958.756</f>
        <v>1325.6163825807112</v>
      </c>
      <c r="F1322">
        <v>91.814468383789006</v>
      </c>
      <c r="G1322">
        <v>117.44473266602</v>
      </c>
      <c r="H1322">
        <v>158.20196533203</v>
      </c>
      <c r="I1322">
        <v>189.73161315918</v>
      </c>
      <c r="J1322">
        <v>222.1014251709</v>
      </c>
      <c r="K1322" s="6">
        <f>IFERROR(EXP(TREND(LN($F$1:$J$1),LN(F1322:J1322),LN(Calculations!$B$3))),0)</f>
        <v>4.2157190375452314E-3</v>
      </c>
    </row>
    <row r="1323" spans="1:11" x14ac:dyDescent="0.35">
      <c r="A1323">
        <v>1320</v>
      </c>
      <c r="B1323" t="str">
        <f t="shared" si="20"/>
        <v>11-80</v>
      </c>
      <c r="C1323">
        <v>-80.153748756444003</v>
      </c>
      <c r="D1323">
        <v>11.202405715836001</v>
      </c>
      <c r="E1323">
        <f>ASIN(SQRT((SIN(RADIANS(PARAMETERS!$D$8-D1323)/2)*SIN(RADIANS(PARAMETERS!$D$8-D1323)/2))+(COS(RADIANS(D1323))*COS(RADIANS(PARAMETERS!$D$8))*SIN(RADIANS(PARAMETERS!$D$9-C1323)/2)*SIN(RADIANS(PARAMETERS!$D$9-C1323)/2))))*2*3958.756</f>
        <v>1343.3995198891994</v>
      </c>
      <c r="F1323">
        <v>92.078392028809006</v>
      </c>
      <c r="G1323">
        <v>117.71054840088</v>
      </c>
      <c r="H1323">
        <v>158.44657897949</v>
      </c>
      <c r="I1323">
        <v>189.96180725098</v>
      </c>
      <c r="J1323">
        <v>222.39393615723</v>
      </c>
      <c r="K1323" s="6">
        <f>IFERROR(EXP(TREND(LN($F$1:$J$1),LN(F1323:J1323),LN(Calculations!$B$3))),0)</f>
        <v>4.2415465589246259E-3</v>
      </c>
    </row>
    <row r="1324" spans="1:11" x14ac:dyDescent="0.35">
      <c r="A1324">
        <v>1321</v>
      </c>
      <c r="B1324" t="str">
        <f t="shared" si="20"/>
        <v>11-80.5</v>
      </c>
      <c r="C1324">
        <v>-80.425070091345006</v>
      </c>
      <c r="D1324">
        <v>11.202405715836001</v>
      </c>
      <c r="E1324">
        <f>ASIN(SQRT((SIN(RADIANS(PARAMETERS!$D$8-D1324)/2)*SIN(RADIANS(PARAMETERS!$D$8-D1324)/2))+(COS(RADIANS(D1324))*COS(RADIANS(PARAMETERS!$D$8))*SIN(RADIANS(PARAMETERS!$D$9-C1324)/2)*SIN(RADIANS(PARAMETERS!$D$9-C1324)/2))))*2*3958.756</f>
        <v>1361.1939166025745</v>
      </c>
      <c r="F1324">
        <v>92.201622009277003</v>
      </c>
      <c r="G1324">
        <v>117.8650894165</v>
      </c>
      <c r="H1324">
        <v>158.64677429199</v>
      </c>
      <c r="I1324">
        <v>190.18063354492</v>
      </c>
      <c r="J1324">
        <v>222.69226074219</v>
      </c>
      <c r="K1324" s="6">
        <f>IFERROR(EXP(TREND(LN($F$1:$J$1),LN(F1324:J1324),LN(Calculations!$B$3))),0)</f>
        <v>4.2598101838391567E-3</v>
      </c>
    </row>
    <row r="1325" spans="1:11" x14ac:dyDescent="0.35">
      <c r="A1325">
        <v>1322</v>
      </c>
      <c r="B1325" t="str">
        <f t="shared" si="20"/>
        <v>11-80.5</v>
      </c>
      <c r="C1325">
        <v>-80.696391426245995</v>
      </c>
      <c r="D1325">
        <v>11.202405715836001</v>
      </c>
      <c r="E1325">
        <f>ASIN(SQRT((SIN(RADIANS(PARAMETERS!$D$8-D1325)/2)*SIN(RADIANS(PARAMETERS!$D$8-D1325)/2))+(COS(RADIANS(D1325))*COS(RADIANS(PARAMETERS!$D$8))*SIN(RADIANS(PARAMETERS!$D$9-C1325)/2)*SIN(RADIANS(PARAMETERS!$D$9-C1325)/2))))*2*3958.756</f>
        <v>1378.9991148468466</v>
      </c>
      <c r="F1325">
        <v>92.202354431152003</v>
      </c>
      <c r="G1325">
        <v>117.92450714111</v>
      </c>
      <c r="H1325">
        <v>158.81869506836</v>
      </c>
      <c r="I1325">
        <v>190.40853881836</v>
      </c>
      <c r="J1325">
        <v>223.03944396973</v>
      </c>
      <c r="K1325" s="6">
        <f>IFERROR(EXP(TREND(LN($F$1:$J$1),LN(F1325:J1325),LN(Calculations!$B$3))),0)</f>
        <v>4.2724416840559786E-3</v>
      </c>
    </row>
    <row r="1326" spans="1:11" x14ac:dyDescent="0.35">
      <c r="A1326">
        <v>1323</v>
      </c>
      <c r="B1326" t="str">
        <f t="shared" si="20"/>
        <v>11-81</v>
      </c>
      <c r="C1326">
        <v>-80.967712761146998</v>
      </c>
      <c r="D1326">
        <v>11.202405715836001</v>
      </c>
      <c r="E1326">
        <f>ASIN(SQRT((SIN(RADIANS(PARAMETERS!$D$8-D1326)/2)*SIN(RADIANS(PARAMETERS!$D$8-D1326)/2))+(COS(RADIANS(D1326))*COS(RADIANS(PARAMETERS!$D$8))*SIN(RADIANS(PARAMETERS!$D$9-C1326)/2)*SIN(RADIANS(PARAMETERS!$D$9-C1326)/2))))*2*3958.756</f>
        <v>1396.814679502673</v>
      </c>
      <c r="F1326">
        <v>91.996940612792997</v>
      </c>
      <c r="G1326">
        <v>117.77956390381</v>
      </c>
      <c r="H1326">
        <v>158.82870483398</v>
      </c>
      <c r="I1326">
        <v>190.48933410645</v>
      </c>
      <c r="J1326">
        <v>223.28555297852</v>
      </c>
      <c r="K1326" s="6">
        <f>IFERROR(EXP(TREND(LN($F$1:$J$1),LN(F1326:J1326),LN(Calculations!$B$3))),0)</f>
        <v>4.2674821642817431E-3</v>
      </c>
    </row>
    <row r="1327" spans="1:11" x14ac:dyDescent="0.35">
      <c r="A1327">
        <v>1324</v>
      </c>
      <c r="B1327" t="str">
        <f t="shared" si="20"/>
        <v>11-81</v>
      </c>
      <c r="C1327">
        <v>-81.239034096048002</v>
      </c>
      <c r="D1327">
        <v>11.202405715836001</v>
      </c>
      <c r="E1327">
        <f>ASIN(SQRT((SIN(RADIANS(PARAMETERS!$D$8-D1327)/2)*SIN(RADIANS(PARAMETERS!$D$8-D1327)/2))+(COS(RADIANS(D1327))*COS(RADIANS(PARAMETERS!$D$8))*SIN(RADIANS(PARAMETERS!$D$9-C1327)/2)*SIN(RADIANS(PARAMETERS!$D$9-C1327)/2))))*2*3958.756</f>
        <v>1414.6401968045257</v>
      </c>
      <c r="F1327">
        <v>91.580169677734006</v>
      </c>
      <c r="G1327">
        <v>117.42102050781</v>
      </c>
      <c r="H1327">
        <v>158.6363067627</v>
      </c>
      <c r="I1327">
        <v>190.3625793457</v>
      </c>
      <c r="J1327">
        <v>223.36381530762</v>
      </c>
      <c r="K1327" s="6">
        <f>IFERROR(EXP(TREND(LN($F$1:$J$1),LN(F1327:J1327),LN(Calculations!$B$3))),0)</f>
        <v>4.2422867978608308E-3</v>
      </c>
    </row>
    <row r="1328" spans="1:11" x14ac:dyDescent="0.35">
      <c r="A1328">
        <v>1325</v>
      </c>
      <c r="B1328" t="str">
        <f t="shared" si="20"/>
        <v>11-81.5</v>
      </c>
      <c r="C1328">
        <v>-81.510355430949005</v>
      </c>
      <c r="D1328">
        <v>11.202405715836001</v>
      </c>
      <c r="E1328">
        <f>ASIN(SQRT((SIN(RADIANS(PARAMETERS!$D$8-D1328)/2)*SIN(RADIANS(PARAMETERS!$D$8-D1328)/2))+(COS(RADIANS(D1328))*COS(RADIANS(PARAMETERS!$D$8))*SIN(RADIANS(PARAMETERS!$D$9-C1328)/2)*SIN(RADIANS(PARAMETERS!$D$9-C1328)/2))))*2*3958.756</f>
        <v>1432.4752730407622</v>
      </c>
      <c r="F1328">
        <v>90.990776062012003</v>
      </c>
      <c r="G1328">
        <v>116.88637542725</v>
      </c>
      <c r="H1328">
        <v>158.25663757324</v>
      </c>
      <c r="I1328">
        <v>190.03677368164</v>
      </c>
      <c r="J1328">
        <v>223.24540710449</v>
      </c>
      <c r="K1328" s="6">
        <f>IFERROR(EXP(TREND(LN($F$1:$J$1),LN(F1328:J1328),LN(Calculations!$B$3))),0)</f>
        <v>4.1995149139741113E-3</v>
      </c>
    </row>
    <row r="1329" spans="1:11" x14ac:dyDescent="0.35">
      <c r="A1329">
        <v>1326</v>
      </c>
      <c r="B1329" t="str">
        <f t="shared" si="20"/>
        <v>11-82</v>
      </c>
      <c r="C1329">
        <v>-81.781676765849994</v>
      </c>
      <c r="D1329">
        <v>11.202405715836001</v>
      </c>
      <c r="E1329">
        <f>ASIN(SQRT((SIN(RADIANS(PARAMETERS!$D$8-D1329)/2)*SIN(RADIANS(PARAMETERS!$D$8-D1329)/2))+(COS(RADIANS(D1329))*COS(RADIANS(PARAMETERS!$D$8))*SIN(RADIANS(PARAMETERS!$D$9-C1329)/2)*SIN(RADIANS(PARAMETERS!$D$9-C1329)/2))))*2*3958.756</f>
        <v>1450.3195333463132</v>
      </c>
      <c r="F1329">
        <v>90.062606811522997</v>
      </c>
      <c r="G1329">
        <v>115.89814758301</v>
      </c>
      <c r="H1329">
        <v>157.30052185059</v>
      </c>
      <c r="I1329">
        <v>189.07374572754</v>
      </c>
      <c r="J1329">
        <v>222.35752868652</v>
      </c>
      <c r="K1329" s="6">
        <f>IFERROR(EXP(TREND(LN($F$1:$J$1),LN(F1329:J1329),LN(Calculations!$B$3))),0)</f>
        <v>4.1085232129747986E-3</v>
      </c>
    </row>
    <row r="1330" spans="1:11" x14ac:dyDescent="0.35">
      <c r="A1330">
        <v>1327</v>
      </c>
      <c r="B1330" t="str">
        <f t="shared" si="20"/>
        <v>11-82</v>
      </c>
      <c r="C1330">
        <v>-82.052998100750997</v>
      </c>
      <c r="D1330">
        <v>11.202405715836001</v>
      </c>
      <c r="E1330">
        <f>ASIN(SQRT((SIN(RADIANS(PARAMETERS!$D$8-D1330)/2)*SIN(RADIANS(PARAMETERS!$D$8-D1330)/2))+(COS(RADIANS(D1330))*COS(RADIANS(PARAMETERS!$D$8))*SIN(RADIANS(PARAMETERS!$D$9-C1330)/2)*SIN(RADIANS(PARAMETERS!$D$9-C1330)/2))))*2*3958.756</f>
        <v>1468.1726205804719</v>
      </c>
      <c r="F1330">
        <v>88.854118347167997</v>
      </c>
      <c r="G1330">
        <v>114.48059844971</v>
      </c>
      <c r="H1330">
        <v>155.70135498047</v>
      </c>
      <c r="I1330">
        <v>187.38842773438</v>
      </c>
      <c r="J1330">
        <v>220.58824157715</v>
      </c>
      <c r="K1330" s="6">
        <f>IFERROR(EXP(TREND(LN($F$1:$J$1),LN(F1330:J1330),LN(Calculations!$B$3))),0)</f>
        <v>3.970763067686945E-3</v>
      </c>
    </row>
    <row r="1331" spans="1:11" x14ac:dyDescent="0.35">
      <c r="A1331">
        <v>1328</v>
      </c>
      <c r="B1331" t="str">
        <f t="shared" si="20"/>
        <v>11-82.5</v>
      </c>
      <c r="C1331">
        <v>-82.324319435652001</v>
      </c>
      <c r="D1331">
        <v>11.202405715836001</v>
      </c>
      <c r="E1331">
        <f>ASIN(SQRT((SIN(RADIANS(PARAMETERS!$D$8-D1331)/2)*SIN(RADIANS(PARAMETERS!$D$8-D1331)/2))+(COS(RADIANS(D1331))*COS(RADIANS(PARAMETERS!$D$8))*SIN(RADIANS(PARAMETERS!$D$9-C1331)/2)*SIN(RADIANS(PARAMETERS!$D$9-C1331)/2))))*2*3958.756</f>
        <v>1486.03419428294</v>
      </c>
      <c r="F1331">
        <v>87.466156005859006</v>
      </c>
      <c r="G1331">
        <v>112.74333953857</v>
      </c>
      <c r="H1331">
        <v>153.52255249023</v>
      </c>
      <c r="I1331">
        <v>185.02972412109</v>
      </c>
      <c r="J1331">
        <v>217.98858642578</v>
      </c>
      <c r="K1331" s="6">
        <f>IFERROR(EXP(TREND(LN($F$1:$J$1),LN(F1331:J1331),LN(Calculations!$B$3))),0)</f>
        <v>3.7970421790841174E-3</v>
      </c>
    </row>
    <row r="1332" spans="1:11" x14ac:dyDescent="0.35">
      <c r="A1332">
        <v>1329</v>
      </c>
      <c r="B1332" t="str">
        <f t="shared" si="20"/>
        <v>11-82.5</v>
      </c>
      <c r="C1332">
        <v>-82.595640770553004</v>
      </c>
      <c r="D1332">
        <v>11.202405715836001</v>
      </c>
      <c r="E1332">
        <f>ASIN(SQRT((SIN(RADIANS(PARAMETERS!$D$8-D1332)/2)*SIN(RADIANS(PARAMETERS!$D$8-D1332)/2))+(COS(RADIANS(D1332))*COS(RADIANS(PARAMETERS!$D$8))*SIN(RADIANS(PARAMETERS!$D$9-C1332)/2)*SIN(RADIANS(PARAMETERS!$D$9-C1332)/2))))*2*3958.756</f>
        <v>1503.9039297019142</v>
      </c>
      <c r="F1332">
        <v>86.034812927245994</v>
      </c>
      <c r="G1332">
        <v>110.89431762695</v>
      </c>
      <c r="H1332">
        <v>151.13177490234</v>
      </c>
      <c r="I1332">
        <v>182.44512939453</v>
      </c>
      <c r="J1332">
        <v>215.12145996094</v>
      </c>
      <c r="K1332" s="6">
        <f>IFERROR(EXP(TREND(LN($F$1:$J$1),LN(F1332:J1332),LN(Calculations!$B$3))),0)</f>
        <v>3.6168889942796776E-3</v>
      </c>
    </row>
    <row r="1333" spans="1:11" x14ac:dyDescent="0.35">
      <c r="A1333">
        <v>1330</v>
      </c>
      <c r="B1333" t="str">
        <f t="shared" si="20"/>
        <v>11-83</v>
      </c>
      <c r="C1333">
        <v>-82.866962105453993</v>
      </c>
      <c r="D1333">
        <v>11.202405715836001</v>
      </c>
      <c r="E1333">
        <f>ASIN(SQRT((SIN(RADIANS(PARAMETERS!$D$8-D1333)/2)*SIN(RADIANS(PARAMETERS!$D$8-D1333)/2))+(COS(RADIANS(D1333))*COS(RADIANS(PARAMETERS!$D$8))*SIN(RADIANS(PARAMETERS!$D$9-C1333)/2)*SIN(RADIANS(PARAMETERS!$D$9-C1333)/2))))*2*3958.756</f>
        <v>1521.7815168885304</v>
      </c>
      <c r="F1333">
        <v>84.663917541504006</v>
      </c>
      <c r="G1333">
        <v>109.06006622314</v>
      </c>
      <c r="H1333">
        <v>148.70086669922</v>
      </c>
      <c r="I1333">
        <v>179.8343963623</v>
      </c>
      <c r="J1333">
        <v>212.23997497559</v>
      </c>
      <c r="K1333" s="6">
        <f>IFERROR(EXP(TREND(LN($F$1:$J$1),LN(F1333:J1333),LN(Calculations!$B$3))),0)</f>
        <v>3.4440306185517093E-3</v>
      </c>
    </row>
    <row r="1334" spans="1:11" x14ac:dyDescent="0.35">
      <c r="A1334">
        <v>1331</v>
      </c>
      <c r="B1334" t="str">
        <f t="shared" si="20"/>
        <v>11-83</v>
      </c>
      <c r="C1334">
        <v>-83.138283440354996</v>
      </c>
      <c r="D1334">
        <v>11.202405715836001</v>
      </c>
      <c r="E1334">
        <f>ASIN(SQRT((SIN(RADIANS(PARAMETERS!$D$8-D1334)/2)*SIN(RADIANS(PARAMETERS!$D$8-D1334)/2))+(COS(RADIANS(D1334))*COS(RADIANS(PARAMETERS!$D$8))*SIN(RADIANS(PARAMETERS!$D$9-C1334)/2)*SIN(RADIANS(PARAMETERS!$D$9-C1334)/2))))*2*3958.756</f>
        <v>1539.6666598525087</v>
      </c>
      <c r="F1334">
        <v>83.387504577637003</v>
      </c>
      <c r="G1334">
        <v>107.2894821167</v>
      </c>
      <c r="H1334">
        <v>146.29759216309</v>
      </c>
      <c r="I1334">
        <v>177.26982116699</v>
      </c>
      <c r="J1334">
        <v>209.41552734375</v>
      </c>
      <c r="K1334" s="6">
        <f>IFERROR(EXP(TREND(LN($F$1:$J$1),LN(F1334:J1334),LN(Calculations!$B$3))),0)</f>
        <v>3.2821321991453691E-3</v>
      </c>
    </row>
    <row r="1335" spans="1:11" x14ac:dyDescent="0.35">
      <c r="A1335">
        <v>1332</v>
      </c>
      <c r="B1335" t="str">
        <f t="shared" si="20"/>
        <v>11-83.5</v>
      </c>
      <c r="C1335">
        <v>-83.409604775255005</v>
      </c>
      <c r="D1335">
        <v>11.202405715836001</v>
      </c>
      <c r="E1335">
        <f>ASIN(SQRT((SIN(RADIANS(PARAMETERS!$D$8-D1335)/2)*SIN(RADIANS(PARAMETERS!$D$8-D1335)/2))+(COS(RADIANS(D1335))*COS(RADIANS(PARAMETERS!$D$8))*SIN(RADIANS(PARAMETERS!$D$9-C1335)/2)*SIN(RADIANS(PARAMETERS!$D$9-C1335)/2))))*2*3958.756</f>
        <v>1557.5590757741795</v>
      </c>
      <c r="F1335">
        <v>82.146873474120994</v>
      </c>
      <c r="G1335">
        <v>105.52388763428</v>
      </c>
      <c r="H1335">
        <v>143.83184814453</v>
      </c>
      <c r="I1335">
        <v>174.56843566895</v>
      </c>
      <c r="J1335">
        <v>206.45323181152</v>
      </c>
      <c r="K1335" s="6">
        <f>IFERROR(EXP(TREND(LN($F$1:$J$1),LN(F1335:J1335),LN(Calculations!$B$3))),0)</f>
        <v>3.1219308761935051E-3</v>
      </c>
    </row>
    <row r="1336" spans="1:11" x14ac:dyDescent="0.35">
      <c r="A1336">
        <v>1333</v>
      </c>
      <c r="B1336" t="str">
        <f t="shared" si="20"/>
        <v>11-83.5</v>
      </c>
      <c r="C1336">
        <v>-83.680926110155994</v>
      </c>
      <c r="D1336">
        <v>11.202405715836001</v>
      </c>
      <c r="E1336">
        <f>ASIN(SQRT((SIN(RADIANS(PARAMETERS!$D$8-D1336)/2)*SIN(RADIANS(PARAMETERS!$D$8-D1336)/2))+(COS(RADIANS(D1336))*COS(RADIANS(PARAMETERS!$D$8))*SIN(RADIANS(PARAMETERS!$D$9-C1336)/2)*SIN(RADIANS(PARAMETERS!$D$9-C1336)/2))))*2*3958.756</f>
        <v>1575.458494269011</v>
      </c>
      <c r="F1336">
        <v>80.931282043457003</v>
      </c>
      <c r="G1336">
        <v>103.76638031006</v>
      </c>
      <c r="H1336">
        <v>141.31896972656</v>
      </c>
      <c r="I1336">
        <v>171.7622833252</v>
      </c>
      <c r="J1336">
        <v>203.40202331543</v>
      </c>
      <c r="K1336" s="6">
        <f>IFERROR(EXP(TREND(LN($F$1:$J$1),LN(F1336:J1336),LN(Calculations!$B$3))),0)</f>
        <v>2.9643915828365479E-3</v>
      </c>
    </row>
    <row r="1337" spans="1:11" x14ac:dyDescent="0.35">
      <c r="A1337">
        <v>1334</v>
      </c>
      <c r="B1337" t="str">
        <f t="shared" si="20"/>
        <v>11-84</v>
      </c>
      <c r="C1337">
        <v>-83.952247445056997</v>
      </c>
      <c r="D1337">
        <v>11.202405715836001</v>
      </c>
      <c r="E1337">
        <f>ASIN(SQRT((SIN(RADIANS(PARAMETERS!$D$8-D1337)/2)*SIN(RADIANS(PARAMETERS!$D$8-D1337)/2))+(COS(RADIANS(D1337))*COS(RADIANS(PARAMETERS!$D$8))*SIN(RADIANS(PARAMETERS!$D$9-C1337)/2)*SIN(RADIANS(PARAMETERS!$D$9-C1337)/2))))*2*3958.756</f>
        <v>1593.3646566996767</v>
      </c>
      <c r="F1337">
        <v>79.763610839844006</v>
      </c>
      <c r="G1337">
        <v>102.0510559082</v>
      </c>
      <c r="H1337">
        <v>138.80006408691</v>
      </c>
      <c r="I1337">
        <v>168.90255737305</v>
      </c>
      <c r="J1337">
        <v>200.29716491699</v>
      </c>
      <c r="K1337" s="6">
        <f>IFERROR(EXP(TREND(LN($F$1:$J$1),LN(F1337:J1337),LN(Calculations!$B$3))),0)</f>
        <v>2.8116982376496791E-3</v>
      </c>
    </row>
    <row r="1338" spans="1:11" x14ac:dyDescent="0.35">
      <c r="A1338">
        <v>1335</v>
      </c>
      <c r="B1338" t="str">
        <f t="shared" si="20"/>
        <v>11-84</v>
      </c>
      <c r="C1338">
        <v>-84.223568779958001</v>
      </c>
      <c r="D1338">
        <v>11.202405715836001</v>
      </c>
      <c r="E1338">
        <f>ASIN(SQRT((SIN(RADIANS(PARAMETERS!$D$8-D1338)/2)*SIN(RADIANS(PARAMETERS!$D$8-D1338)/2))+(COS(RADIANS(D1338))*COS(RADIANS(PARAMETERS!$D$8))*SIN(RADIANS(PARAMETERS!$D$9-C1338)/2)*SIN(RADIANS(PARAMETERS!$D$9-C1338)/2))))*2*3958.756</f>
        <v>1611.2773155333664</v>
      </c>
      <c r="F1338">
        <v>78.611625671387003</v>
      </c>
      <c r="G1338">
        <v>100.32454681396</v>
      </c>
      <c r="H1338">
        <v>136.18685913086</v>
      </c>
      <c r="I1338">
        <v>165.94923400879</v>
      </c>
      <c r="J1338">
        <v>197.05422973633</v>
      </c>
      <c r="K1338" s="6">
        <f>IFERROR(EXP(TREND(LN($F$1:$J$1),LN(F1338:J1338),LN(Calculations!$B$3))),0)</f>
        <v>2.6595846696216762E-3</v>
      </c>
    </row>
    <row r="1339" spans="1:11" x14ac:dyDescent="0.35">
      <c r="A1339">
        <v>1336</v>
      </c>
      <c r="B1339" t="str">
        <f t="shared" si="20"/>
        <v>11-84.5</v>
      </c>
      <c r="C1339">
        <v>-84.494890114859004</v>
      </c>
      <c r="D1339">
        <v>11.202405715836001</v>
      </c>
      <c r="E1339">
        <f>ASIN(SQRT((SIN(RADIANS(PARAMETERS!$D$8-D1339)/2)*SIN(RADIANS(PARAMETERS!$D$8-D1339)/2))+(COS(RADIANS(D1339))*COS(RADIANS(PARAMETERS!$D$8))*SIN(RADIANS(PARAMETERS!$D$9-C1339)/2)*SIN(RADIANS(PARAMETERS!$D$9-C1339)/2))))*2*3958.756</f>
        <v>1629.1962337400673</v>
      </c>
      <c r="F1339">
        <v>77.522453308105</v>
      </c>
      <c r="G1339">
        <v>98.664260864257997</v>
      </c>
      <c r="H1339">
        <v>133.60221862793</v>
      </c>
      <c r="I1339">
        <v>163.05015563965</v>
      </c>
      <c r="J1339">
        <v>193.8253326416</v>
      </c>
      <c r="K1339" s="6">
        <f>IFERROR(EXP(TREND(LN($F$1:$J$1),LN(F1339:J1339),LN(Calculations!$B$3))),0)</f>
        <v>2.5148886897703475E-3</v>
      </c>
    </row>
    <row r="1340" spans="1:11" x14ac:dyDescent="0.35">
      <c r="A1340">
        <v>1337</v>
      </c>
      <c r="B1340" t="str">
        <f t="shared" si="20"/>
        <v>11-85</v>
      </c>
      <c r="C1340">
        <v>-84.766211449759993</v>
      </c>
      <c r="D1340">
        <v>11.202405715836001</v>
      </c>
      <c r="E1340">
        <f>ASIN(SQRT((SIN(RADIANS(PARAMETERS!$D$8-D1340)/2)*SIN(RADIANS(PARAMETERS!$D$8-D1340)/2))+(COS(RADIANS(D1340))*COS(RADIANS(PARAMETERS!$D$8))*SIN(RADIANS(PARAMETERS!$D$9-C1340)/2)*SIN(RADIANS(PARAMETERS!$D$9-C1340)/2))))*2*3958.756</f>
        <v>1647.1211842291505</v>
      </c>
      <c r="F1340">
        <v>76.501014709472997</v>
      </c>
      <c r="G1340">
        <v>97.079605102539006</v>
      </c>
      <c r="H1340">
        <v>131.0927734375</v>
      </c>
      <c r="I1340">
        <v>160.27171325684</v>
      </c>
      <c r="J1340">
        <v>190.69102478027</v>
      </c>
      <c r="K1340" s="6">
        <f>IFERROR(EXP(TREND(LN($F$1:$J$1),LN(F1340:J1340),LN(Calculations!$B$3))),0)</f>
        <v>2.3797454859954786E-3</v>
      </c>
    </row>
    <row r="1341" spans="1:11" x14ac:dyDescent="0.35">
      <c r="A1341">
        <v>1338</v>
      </c>
      <c r="B1341" t="str">
        <f t="shared" si="20"/>
        <v>11-85</v>
      </c>
      <c r="C1341">
        <v>-85.037532784660996</v>
      </c>
      <c r="D1341">
        <v>11.202405715836001</v>
      </c>
      <c r="E1341">
        <f>ASIN(SQRT((SIN(RADIANS(PARAMETERS!$D$8-D1341)/2)*SIN(RADIANS(PARAMETERS!$D$8-D1341)/2))+(COS(RADIANS(D1341))*COS(RADIANS(PARAMETERS!$D$8))*SIN(RADIANS(PARAMETERS!$D$9-C1341)/2)*SIN(RADIANS(PARAMETERS!$D$9-C1341)/2))))*2*3958.756</f>
        <v>1665.0519493214294</v>
      </c>
      <c r="F1341">
        <v>75.550315856934006</v>
      </c>
      <c r="G1341">
        <v>95.575370788574006</v>
      </c>
      <c r="H1341">
        <v>128.69540405273</v>
      </c>
      <c r="I1341">
        <v>157.6272277832</v>
      </c>
      <c r="J1341">
        <v>187.69375610352</v>
      </c>
      <c r="K1341" s="6">
        <f>IFERROR(EXP(TREND(LN($F$1:$J$1),LN(F1341:J1341),LN(Calculations!$B$3))),0)</f>
        <v>2.254778118254943E-3</v>
      </c>
    </row>
    <row r="1342" spans="1:11" x14ac:dyDescent="0.35">
      <c r="A1342">
        <v>1339</v>
      </c>
      <c r="B1342" t="str">
        <f t="shared" si="20"/>
        <v>11-85.5</v>
      </c>
      <c r="C1342">
        <v>-85.308854119562</v>
      </c>
      <c r="D1342">
        <v>11.202405715836001</v>
      </c>
      <c r="E1342">
        <f>ASIN(SQRT((SIN(RADIANS(PARAMETERS!$D$8-D1342)/2)*SIN(RADIANS(PARAMETERS!$D$8-D1342)/2))+(COS(RADIANS(D1342))*COS(RADIANS(PARAMETERS!$D$8))*SIN(RADIANS(PARAMETERS!$D$9-C1342)/2)*SIN(RADIANS(PARAMETERS!$D$9-C1342)/2))))*2*3958.756</f>
        <v>1682.9883202541255</v>
      </c>
      <c r="F1342">
        <v>74.826858520507997</v>
      </c>
      <c r="G1342">
        <v>94.427383422852003</v>
      </c>
      <c r="H1342">
        <v>126.81546783447</v>
      </c>
      <c r="I1342">
        <v>155.57679748535</v>
      </c>
      <c r="J1342">
        <v>185.43759155273</v>
      </c>
      <c r="K1342" s="6">
        <f>IFERROR(EXP(TREND(LN($F$1:$J$1),LN(F1342:J1342),LN(Calculations!$B$3))),0)</f>
        <v>2.1612674748498779E-3</v>
      </c>
    </row>
    <row r="1343" spans="1:11" x14ac:dyDescent="0.35">
      <c r="A1343">
        <v>1340</v>
      </c>
      <c r="B1343" t="str">
        <f t="shared" si="20"/>
        <v>11-85.5</v>
      </c>
      <c r="C1343">
        <v>-85.580175454463003</v>
      </c>
      <c r="D1343">
        <v>11.202405715836001</v>
      </c>
      <c r="E1343">
        <f>ASIN(SQRT((SIN(RADIANS(PARAMETERS!$D$8-D1343)/2)*SIN(RADIANS(PARAMETERS!$D$8-D1343)/2))+(COS(RADIANS(D1343))*COS(RADIANS(PARAMETERS!$D$8))*SIN(RADIANS(PARAMETERS!$D$9-C1343)/2)*SIN(RADIANS(PARAMETERS!$D$9-C1343)/2))))*2*3958.756</f>
        <v>1700.9300967163908</v>
      </c>
      <c r="F1343">
        <v>74.339042663574006</v>
      </c>
      <c r="G1343">
        <v>93.674827575684006</v>
      </c>
      <c r="H1343">
        <v>125.58371734619</v>
      </c>
      <c r="I1343">
        <v>154.27922058105</v>
      </c>
      <c r="J1343">
        <v>184.1136932373</v>
      </c>
      <c r="K1343" s="6">
        <f>IFERROR(EXP(TREND(LN($F$1:$J$1),LN(F1343:J1343),LN(Calculations!$B$3))),0)</f>
        <v>2.1039630046779823E-3</v>
      </c>
    </row>
    <row r="1344" spans="1:11" x14ac:dyDescent="0.35">
      <c r="A1344">
        <v>1341</v>
      </c>
      <c r="B1344" t="str">
        <f t="shared" si="20"/>
        <v>11-86</v>
      </c>
      <c r="C1344">
        <v>-85.851496789364006</v>
      </c>
      <c r="D1344">
        <v>11.202405715836001</v>
      </c>
      <c r="E1344">
        <f>ASIN(SQRT((SIN(RADIANS(PARAMETERS!$D$8-D1344)/2)*SIN(RADIANS(PARAMETERS!$D$8-D1344)/2))+(COS(RADIANS(D1344))*COS(RADIANS(PARAMETERS!$D$8))*SIN(RADIANS(PARAMETERS!$D$9-C1344)/2)*SIN(RADIANS(PARAMETERS!$D$9-C1344)/2))))*2*3958.756</f>
        <v>1718.87708641323</v>
      </c>
      <c r="F1344">
        <v>74.029907226562997</v>
      </c>
      <c r="G1344">
        <v>93.227272033690994</v>
      </c>
      <c r="H1344">
        <v>124.91976928711</v>
      </c>
      <c r="I1344">
        <v>153.64683532715</v>
      </c>
      <c r="J1344">
        <v>183.58100891113</v>
      </c>
      <c r="K1344" s="6">
        <f>IFERROR(EXP(TREND(LN($F$1:$J$1),LN(F1344:J1344),LN(Calculations!$B$3))),0)</f>
        <v>2.0766257679727513E-3</v>
      </c>
    </row>
    <row r="1345" spans="1:11" x14ac:dyDescent="0.35">
      <c r="A1345">
        <v>1342</v>
      </c>
      <c r="B1345" t="str">
        <f t="shared" si="20"/>
        <v>11-86</v>
      </c>
      <c r="C1345">
        <v>-86.122818124264995</v>
      </c>
      <c r="D1345">
        <v>11.202405715836001</v>
      </c>
      <c r="E1345">
        <f>ASIN(SQRT((SIN(RADIANS(PARAMETERS!$D$8-D1345)/2)*SIN(RADIANS(PARAMETERS!$D$8-D1345)/2))+(COS(RADIANS(D1345))*COS(RADIANS(PARAMETERS!$D$8))*SIN(RADIANS(PARAMETERS!$D$9-C1345)/2)*SIN(RADIANS(PARAMETERS!$D$9-C1345)/2))))*2*3958.756</f>
        <v>1736.8291046558281</v>
      </c>
      <c r="F1345">
        <v>73.796035766602003</v>
      </c>
      <c r="G1345">
        <v>92.913696289062997</v>
      </c>
      <c r="H1345">
        <v>124.51954650879</v>
      </c>
      <c r="I1345">
        <v>153.30693054199</v>
      </c>
      <c r="J1345">
        <v>183.33805847168</v>
      </c>
      <c r="K1345" s="6">
        <f>IFERROR(EXP(TREND(LN($F$1:$J$1),LN(F1345:J1345),LN(Calculations!$B$3))),0)</f>
        <v>2.0616743440794458E-3</v>
      </c>
    </row>
    <row r="1346" spans="1:11" x14ac:dyDescent="0.35">
      <c r="A1346">
        <v>1343</v>
      </c>
      <c r="B1346" t="str">
        <f t="shared" si="20"/>
        <v>11-86.5</v>
      </c>
      <c r="C1346">
        <v>-86.394139459165999</v>
      </c>
      <c r="D1346">
        <v>11.202405715836001</v>
      </c>
      <c r="E1346">
        <f>ASIN(SQRT((SIN(RADIANS(PARAMETERS!$D$8-D1346)/2)*SIN(RADIANS(PARAMETERS!$D$8-D1346)/2))+(COS(RADIANS(D1346))*COS(RADIANS(PARAMETERS!$D$8))*SIN(RADIANS(PARAMETERS!$D$9-C1346)/2)*SIN(RADIANS(PARAMETERS!$D$9-C1346)/2))))*2*3958.756</f>
        <v>1754.7859739764485</v>
      </c>
      <c r="F1346">
        <v>73.645957946777003</v>
      </c>
      <c r="G1346">
        <v>92.73371887207</v>
      </c>
      <c r="H1346">
        <v>124.36281585693</v>
      </c>
      <c r="I1346">
        <v>153.22648620605</v>
      </c>
      <c r="J1346">
        <v>183.30220031738</v>
      </c>
      <c r="K1346" s="6">
        <f>IFERROR(EXP(TREND(LN($F$1:$J$1),LN(F1346:J1346),LN(Calculations!$B$3))),0)</f>
        <v>2.0570431349293716E-3</v>
      </c>
    </row>
    <row r="1347" spans="1:11" x14ac:dyDescent="0.35">
      <c r="A1347">
        <v>1344</v>
      </c>
      <c r="B1347" t="str">
        <f t="shared" si="20"/>
        <v>11-86.5</v>
      </c>
      <c r="C1347">
        <v>-86.665460794067002</v>
      </c>
      <c r="D1347">
        <v>11.202405715836001</v>
      </c>
      <c r="E1347">
        <f>ASIN(SQRT((SIN(RADIANS(PARAMETERS!$D$8-D1347)/2)*SIN(RADIANS(PARAMETERS!$D$8-D1347)/2))+(COS(RADIANS(D1347))*COS(RADIANS(PARAMETERS!$D$8))*SIN(RADIANS(PARAMETERS!$D$9-C1347)/2)*SIN(RADIANS(PARAMETERS!$D$9-C1347)/2))))*2*3958.756</f>
        <v>1772.7475237662118</v>
      </c>
      <c r="F1347">
        <v>73.594627380370994</v>
      </c>
      <c r="G1347">
        <v>92.695465087890994</v>
      </c>
      <c r="H1347">
        <v>124.41548919678</v>
      </c>
      <c r="I1347">
        <v>153.34698486328</v>
      </c>
      <c r="J1347">
        <v>183.37670898438</v>
      </c>
      <c r="K1347" s="6">
        <f>IFERROR(EXP(TREND(LN($F$1:$J$1),LN(F1347:J1347),LN(Calculations!$B$3))),0)</f>
        <v>2.0601290248799258E-3</v>
      </c>
    </row>
    <row r="1348" spans="1:11" x14ac:dyDescent="0.35">
      <c r="A1348">
        <v>1345</v>
      </c>
      <c r="B1348" t="str">
        <f t="shared" si="20"/>
        <v>11-87</v>
      </c>
      <c r="C1348">
        <v>-86.936782128968005</v>
      </c>
      <c r="D1348">
        <v>11.202405715836001</v>
      </c>
      <c r="E1348">
        <f>ASIN(SQRT((SIN(RADIANS(PARAMETERS!$D$8-D1348)/2)*SIN(RADIANS(PARAMETERS!$D$8-D1348)/2))+(COS(RADIANS(D1348))*COS(RADIANS(PARAMETERS!$D$8))*SIN(RADIANS(PARAMETERS!$D$9-C1348)/2)*SIN(RADIANS(PARAMETERS!$D$9-C1348)/2))))*2*3958.756</f>
        <v>1790.7135899341963</v>
      </c>
      <c r="F1348">
        <v>73.752891540527003</v>
      </c>
      <c r="G1348">
        <v>92.93643951416</v>
      </c>
      <c r="H1348">
        <v>124.87413787842</v>
      </c>
      <c r="I1348">
        <v>153.90808105469</v>
      </c>
      <c r="J1348">
        <v>183.81799316406</v>
      </c>
      <c r="K1348" s="6">
        <f>IFERROR(EXP(TREND(LN($F$1:$J$1),LN(F1348:J1348),LN(Calculations!$B$3))),0)</f>
        <v>2.0810126645947656E-3</v>
      </c>
    </row>
    <row r="1349" spans="1:11" x14ac:dyDescent="0.35">
      <c r="A1349">
        <v>1346</v>
      </c>
      <c r="B1349" t="str">
        <f t="shared" ref="B1349:B1412" si="21">MROUND(D1349,1)&amp;MROUND(C1349,-0.5)</f>
        <v>11-87</v>
      </c>
      <c r="C1349">
        <v>-87.208103463868994</v>
      </c>
      <c r="D1349">
        <v>11.202405715836001</v>
      </c>
      <c r="E1349">
        <f>ASIN(SQRT((SIN(RADIANS(PARAMETERS!$D$8-D1349)/2)*SIN(RADIANS(PARAMETERS!$D$8-D1349)/2))+(COS(RADIANS(D1349))*COS(RADIANS(PARAMETERS!$D$8))*SIN(RADIANS(PARAMETERS!$D$9-C1349)/2)*SIN(RADIANS(PARAMETERS!$D$9-C1349)/2))))*2*3958.756</f>
        <v>1808.6840145864153</v>
      </c>
      <c r="F1349">
        <v>74.254837036132997</v>
      </c>
      <c r="G1349">
        <v>93.590301513672003</v>
      </c>
      <c r="H1349">
        <v>125.86686706543</v>
      </c>
      <c r="I1349">
        <v>154.97229003906</v>
      </c>
      <c r="J1349">
        <v>184.67939758301</v>
      </c>
      <c r="K1349" s="6">
        <f>IFERROR(EXP(TREND(LN($F$1:$J$1),LN(F1349:J1349),LN(Calculations!$B$3))),0)</f>
        <v>2.1242204120579759E-3</v>
      </c>
    </row>
    <row r="1350" spans="1:11" x14ac:dyDescent="0.35">
      <c r="A1350">
        <v>1347</v>
      </c>
      <c r="B1350" t="str">
        <f t="shared" si="21"/>
        <v>11-87.5</v>
      </c>
      <c r="C1350">
        <v>-87.479424798769998</v>
      </c>
      <c r="D1350">
        <v>11.202405715836001</v>
      </c>
      <c r="E1350">
        <f>ASIN(SQRT((SIN(RADIANS(PARAMETERS!$D$8-D1350)/2)*SIN(RADIANS(PARAMETERS!$D$8-D1350)/2))+(COS(RADIANS(D1350))*COS(RADIANS(PARAMETERS!$D$8))*SIN(RADIANS(PARAMETERS!$D$9-C1350)/2)*SIN(RADIANS(PARAMETERS!$D$9-C1350)/2))))*2*3958.756</f>
        <v>1826.6586457233516</v>
      </c>
      <c r="F1350">
        <v>75.102378845215</v>
      </c>
      <c r="G1350">
        <v>94.631912231445</v>
      </c>
      <c r="H1350">
        <v>127.31405639648</v>
      </c>
      <c r="I1350">
        <v>156.4090423584</v>
      </c>
      <c r="J1350">
        <v>185.83831787109</v>
      </c>
      <c r="K1350" s="6">
        <f>IFERROR(EXP(TREND(LN($F$1:$J$1),LN(F1350:J1350),LN(Calculations!$B$3))),0)</f>
        <v>2.1864081290446672E-3</v>
      </c>
    </row>
    <row r="1351" spans="1:11" x14ac:dyDescent="0.35">
      <c r="A1351">
        <v>1348</v>
      </c>
      <c r="B1351" t="str">
        <f t="shared" si="21"/>
        <v>11-88</v>
      </c>
      <c r="C1351">
        <v>-87.750746133671001</v>
      </c>
      <c r="D1351">
        <v>11.202405715836001</v>
      </c>
      <c r="E1351">
        <f>ASIN(SQRT((SIN(RADIANS(PARAMETERS!$D$8-D1351)/2)*SIN(RADIANS(PARAMETERS!$D$8-D1351)/2))+(COS(RADIANS(D1351))*COS(RADIANS(PARAMETERS!$D$8))*SIN(RADIANS(PARAMETERS!$D$9-C1351)/2)*SIN(RADIANS(PARAMETERS!$D$9-C1351)/2))))*2*3958.756</f>
        <v>1844.6373369547921</v>
      </c>
      <c r="F1351">
        <v>76.290199279785</v>
      </c>
      <c r="G1351">
        <v>96.052307128905994</v>
      </c>
      <c r="H1351">
        <v>129.18168640137</v>
      </c>
      <c r="I1351">
        <v>158.1538848877</v>
      </c>
      <c r="J1351">
        <v>187.28813171387</v>
      </c>
      <c r="K1351" s="6">
        <f>IFERROR(EXP(TREND(LN($F$1:$J$1),LN(F1351:J1351),LN(Calculations!$B$3))),0)</f>
        <v>2.2680212765262943E-3</v>
      </c>
    </row>
    <row r="1352" spans="1:11" x14ac:dyDescent="0.35">
      <c r="A1352">
        <v>1349</v>
      </c>
      <c r="B1352" t="str">
        <f t="shared" si="21"/>
        <v>11-88</v>
      </c>
      <c r="C1352">
        <v>-88.022067468572004</v>
      </c>
      <c r="D1352">
        <v>11.202405715836001</v>
      </c>
      <c r="E1352">
        <f>ASIN(SQRT((SIN(RADIANS(PARAMETERS!$D$8-D1352)/2)*SIN(RADIANS(PARAMETERS!$D$8-D1352)/2))+(COS(RADIANS(D1352))*COS(RADIANS(PARAMETERS!$D$8))*SIN(RADIANS(PARAMETERS!$D$9-C1352)/2)*SIN(RADIANS(PARAMETERS!$D$9-C1352)/2))))*2*3958.756</f>
        <v>1862.6199472308551</v>
      </c>
      <c r="F1352">
        <v>77.856636047362997</v>
      </c>
      <c r="G1352">
        <v>97.902275085449006</v>
      </c>
      <c r="H1352">
        <v>131.50096130371</v>
      </c>
      <c r="I1352">
        <v>160.251953125</v>
      </c>
      <c r="J1352">
        <v>189.08422851563</v>
      </c>
      <c r="K1352" s="6">
        <f>IFERROR(EXP(TREND(LN($F$1:$J$1),LN(F1352:J1352),LN(Calculations!$B$3))),0)</f>
        <v>2.3741649953414835E-3</v>
      </c>
    </row>
    <row r="1353" spans="1:11" x14ac:dyDescent="0.35">
      <c r="A1353">
        <v>1350</v>
      </c>
      <c r="B1353" t="str">
        <f t="shared" si="21"/>
        <v>11-88.5</v>
      </c>
      <c r="C1353">
        <v>-88.293388803472993</v>
      </c>
      <c r="D1353">
        <v>11.202405715836001</v>
      </c>
      <c r="E1353">
        <f>ASIN(SQRT((SIN(RADIANS(PARAMETERS!$D$8-D1353)/2)*SIN(RADIANS(PARAMETERS!$D$8-D1353)/2))+(COS(RADIANS(D1353))*COS(RADIANS(PARAMETERS!$D$8))*SIN(RADIANS(PARAMETERS!$D$9-C1353)/2)*SIN(RADIANS(PARAMETERS!$D$9-C1353)/2))))*2*3958.756</f>
        <v>1880.6063405881334</v>
      </c>
      <c r="F1353">
        <v>79.844635009765994</v>
      </c>
      <c r="G1353">
        <v>100.24819946289</v>
      </c>
      <c r="H1353">
        <v>134.2964630127</v>
      </c>
      <c r="I1353">
        <v>162.74781799316</v>
      </c>
      <c r="J1353">
        <v>191.26345825195</v>
      </c>
      <c r="K1353" s="6">
        <f>IFERROR(EXP(TREND(LN($F$1:$J$1),LN(F1353:J1353),LN(Calculations!$B$3))),0)</f>
        <v>2.5113754921161661E-3</v>
      </c>
    </row>
    <row r="1354" spans="1:11" x14ac:dyDescent="0.35">
      <c r="A1354">
        <v>1351</v>
      </c>
      <c r="B1354" t="str">
        <f t="shared" si="21"/>
        <v>11-88.5</v>
      </c>
      <c r="C1354">
        <v>-88.564710138373997</v>
      </c>
      <c r="D1354">
        <v>11.202405715836001</v>
      </c>
      <c r="E1354">
        <f>ASIN(SQRT((SIN(RADIANS(PARAMETERS!$D$8-D1354)/2)*SIN(RADIANS(PARAMETERS!$D$8-D1354)/2))+(COS(RADIANS(D1354))*COS(RADIANS(PARAMETERS!$D$8))*SIN(RADIANS(PARAMETERS!$D$9-C1354)/2)*SIN(RADIANS(PARAMETERS!$D$9-C1354)/2))))*2*3958.756</f>
        <v>1898.5963859099827</v>
      </c>
      <c r="F1354">
        <v>82.179412841797003</v>
      </c>
      <c r="G1354">
        <v>103.02352142334</v>
      </c>
      <c r="H1354">
        <v>137.43942260742</v>
      </c>
      <c r="I1354">
        <v>165.56582641602</v>
      </c>
      <c r="J1354">
        <v>193.74784851074</v>
      </c>
      <c r="K1354" s="6">
        <f>IFERROR(EXP(TREND(LN($F$1:$J$1),LN(F1354:J1354),LN(Calculations!$B$3))),0)</f>
        <v>2.6803782767736545E-3</v>
      </c>
    </row>
    <row r="1355" spans="1:11" x14ac:dyDescent="0.35">
      <c r="A1355">
        <v>1352</v>
      </c>
      <c r="B1355" t="str">
        <f t="shared" si="21"/>
        <v>11-89</v>
      </c>
      <c r="C1355">
        <v>-88.836031473275</v>
      </c>
      <c r="D1355">
        <v>11.202405715836001</v>
      </c>
      <c r="E1355">
        <f>ASIN(SQRT((SIN(RADIANS(PARAMETERS!$D$8-D1355)/2)*SIN(RADIANS(PARAMETERS!$D$8-D1355)/2))+(COS(RADIANS(D1355))*COS(RADIANS(PARAMETERS!$D$8))*SIN(RADIANS(PARAMETERS!$D$9-C1355)/2)*SIN(RADIANS(PARAMETERS!$D$9-C1355)/2))))*2*3958.756</f>
        <v>1916.5899567000438</v>
      </c>
      <c r="F1355">
        <v>84.884971618652003</v>
      </c>
      <c r="G1355">
        <v>106.27719116211</v>
      </c>
      <c r="H1355">
        <v>140.91041564941</v>
      </c>
      <c r="I1355">
        <v>168.70649719238</v>
      </c>
      <c r="J1355">
        <v>196.54823303223</v>
      </c>
      <c r="K1355" s="6">
        <f>IFERROR(EXP(TREND(LN($F$1:$J$1),LN(F1355:J1355),LN(Calculations!$B$3))),0)</f>
        <v>2.8888699151655064E-3</v>
      </c>
    </row>
    <row r="1356" spans="1:11" x14ac:dyDescent="0.35">
      <c r="A1356">
        <v>1353</v>
      </c>
      <c r="B1356" t="str">
        <f t="shared" si="21"/>
        <v>11-89</v>
      </c>
      <c r="C1356">
        <v>-89.107352808176003</v>
      </c>
      <c r="D1356">
        <v>11.202405715836001</v>
      </c>
      <c r="E1356">
        <f>ASIN(SQRT((SIN(RADIANS(PARAMETERS!$D$8-D1356)/2)*SIN(RADIANS(PARAMETERS!$D$8-D1356)/2))+(COS(RADIANS(D1356))*COS(RADIANS(PARAMETERS!$D$8))*SIN(RADIANS(PARAMETERS!$D$9-C1356)/2)*SIN(RADIANS(PARAMETERS!$D$9-C1356)/2))))*2*3958.756</f>
        <v>1934.5869308681672</v>
      </c>
      <c r="F1356">
        <v>88.036613464355</v>
      </c>
      <c r="G1356">
        <v>110.06462860107</v>
      </c>
      <c r="H1356">
        <v>144.73785400391</v>
      </c>
      <c r="I1356">
        <v>172.20529174805</v>
      </c>
      <c r="J1356">
        <v>199.72175598145</v>
      </c>
      <c r="K1356" s="6">
        <f>IFERROR(EXP(TREND(LN($F$1:$J$1),LN(F1356:J1356),LN(Calculations!$B$3))),0)</f>
        <v>3.1504415474970806E-3</v>
      </c>
    </row>
    <row r="1357" spans="1:11" x14ac:dyDescent="0.35">
      <c r="A1357">
        <v>1354</v>
      </c>
      <c r="B1357" t="str">
        <f t="shared" si="21"/>
        <v>11-89.5</v>
      </c>
      <c r="C1357">
        <v>-89.378674143077006</v>
      </c>
      <c r="D1357">
        <v>11.202405715836001</v>
      </c>
      <c r="E1357">
        <f>ASIN(SQRT((SIN(RADIANS(PARAMETERS!$D$8-D1357)/2)*SIN(RADIANS(PARAMETERS!$D$8-D1357)/2))+(COS(RADIANS(D1357))*COS(RADIANS(PARAMETERS!$D$8))*SIN(RADIANS(PARAMETERS!$D$9-C1357)/2)*SIN(RADIANS(PARAMETERS!$D$9-C1357)/2))))*2*3958.756</f>
        <v>1952.5871905279507</v>
      </c>
      <c r="F1357">
        <v>91.774826049805</v>
      </c>
      <c r="G1357">
        <v>114.35763549805</v>
      </c>
      <c r="H1357">
        <v>149.03877258301</v>
      </c>
      <c r="I1357">
        <v>176.21092224121</v>
      </c>
      <c r="J1357">
        <v>203.48825073242</v>
      </c>
      <c r="K1357" s="6">
        <f>IFERROR(EXP(TREND(LN($F$1:$J$1),LN(F1357:J1357),LN(Calculations!$B$3))),0)</f>
        <v>3.4904096673545994E-3</v>
      </c>
    </row>
    <row r="1358" spans="1:11" x14ac:dyDescent="0.35">
      <c r="A1358">
        <v>1355</v>
      </c>
      <c r="B1358" t="str">
        <f t="shared" si="21"/>
        <v>11-89.5</v>
      </c>
      <c r="C1358">
        <v>-89.649995477977996</v>
      </c>
      <c r="D1358">
        <v>11.202405715836001</v>
      </c>
      <c r="E1358">
        <f>ASIN(SQRT((SIN(RADIANS(PARAMETERS!$D$8-D1358)/2)*SIN(RADIANS(PARAMETERS!$D$8-D1358)/2))+(COS(RADIANS(D1358))*COS(RADIANS(PARAMETERS!$D$8))*SIN(RADIANS(PARAMETERS!$D$9-C1358)/2)*SIN(RADIANS(PARAMETERS!$D$9-C1358)/2))))*2*3958.756</f>
        <v>1970.5906218051614</v>
      </c>
      <c r="F1358">
        <v>95.741073608397997</v>
      </c>
      <c r="G1358">
        <v>118.78186798096</v>
      </c>
      <c r="H1358">
        <v>153.39805603027</v>
      </c>
      <c r="I1358">
        <v>180.24769592285</v>
      </c>
      <c r="J1358">
        <v>207.30041503906</v>
      </c>
      <c r="K1358" s="6">
        <f>IFERROR(EXP(TREND(LN($F$1:$J$1),LN(F1358:J1358),LN(Calculations!$B$3))),0)</f>
        <v>3.8895114316142929E-3</v>
      </c>
    </row>
    <row r="1359" spans="1:11" x14ac:dyDescent="0.35">
      <c r="A1359">
        <v>1356</v>
      </c>
      <c r="B1359" t="str">
        <f t="shared" si="21"/>
        <v>11-90</v>
      </c>
      <c r="C1359">
        <v>-89.921316812878999</v>
      </c>
      <c r="D1359">
        <v>11.202405715836001</v>
      </c>
      <c r="E1359">
        <f>ASIN(SQRT((SIN(RADIANS(PARAMETERS!$D$8-D1359)/2)*SIN(RADIANS(PARAMETERS!$D$8-D1359)/2))+(COS(RADIANS(D1359))*COS(RADIANS(PARAMETERS!$D$8))*SIN(RADIANS(PARAMETERS!$D$9-C1359)/2)*SIN(RADIANS(PARAMETERS!$D$9-C1359)/2))))*2*3958.756</f>
        <v>1988.5971146563829</v>
      </c>
      <c r="F1359">
        <v>99.976913452147997</v>
      </c>
      <c r="G1359">
        <v>123.32682037354</v>
      </c>
      <c r="H1359">
        <v>157.8013458252</v>
      </c>
      <c r="I1359">
        <v>184.30122375488</v>
      </c>
      <c r="J1359">
        <v>211.17817687988</v>
      </c>
      <c r="K1359" s="6">
        <f>IFERROR(EXP(TREND(LN($F$1:$J$1),LN(F1359:J1359),LN(Calculations!$B$3))),0)</f>
        <v>4.3637732426332638E-3</v>
      </c>
    </row>
    <row r="1360" spans="1:11" x14ac:dyDescent="0.35">
      <c r="A1360">
        <v>1357</v>
      </c>
      <c r="B1360" t="str">
        <f t="shared" si="21"/>
        <v>11-90</v>
      </c>
      <c r="C1360">
        <v>-90.192638147780002</v>
      </c>
      <c r="D1360">
        <v>11.202405715836001</v>
      </c>
      <c r="E1360">
        <f>ASIN(SQRT((SIN(RADIANS(PARAMETERS!$D$8-D1360)/2)*SIN(RADIANS(PARAMETERS!$D$8-D1360)/2))+(COS(RADIANS(D1360))*COS(RADIANS(PARAMETERS!$D$8))*SIN(RADIANS(PARAMETERS!$D$9-C1360)/2)*SIN(RADIANS(PARAMETERS!$D$9-C1360)/2))))*2*3958.756</f>
        <v>2006.6065626972395</v>
      </c>
      <c r="F1360">
        <v>104.38927459717</v>
      </c>
      <c r="G1360">
        <v>128.03099060059</v>
      </c>
      <c r="H1360">
        <v>162.33110046387</v>
      </c>
      <c r="I1360">
        <v>188.49285888672</v>
      </c>
      <c r="J1360">
        <v>215.31723022461</v>
      </c>
      <c r="K1360" s="6">
        <f>IFERROR(EXP(TREND(LN($F$1:$J$1),LN(F1360:J1360),LN(Calculations!$B$3))),0)</f>
        <v>4.9388840115455268E-3</v>
      </c>
    </row>
    <row r="1361" spans="1:11" x14ac:dyDescent="0.35">
      <c r="A1361">
        <v>1358</v>
      </c>
      <c r="B1361" t="str">
        <f t="shared" si="21"/>
        <v>11-90.5</v>
      </c>
      <c r="C1361">
        <v>-90.463959482681005</v>
      </c>
      <c r="D1361">
        <v>11.202405715836001</v>
      </c>
      <c r="E1361">
        <f>ASIN(SQRT((SIN(RADIANS(PARAMETERS!$D$8-D1361)/2)*SIN(RADIANS(PARAMETERS!$D$8-D1361)/2))+(COS(RADIANS(D1361))*COS(RADIANS(PARAMETERS!$D$8))*SIN(RADIANS(PARAMETERS!$D$9-C1361)/2)*SIN(RADIANS(PARAMETERS!$D$9-C1361)/2))))*2*3958.756</f>
        <v>2024.6188630396234</v>
      </c>
      <c r="F1361">
        <v>108.86772918701</v>
      </c>
      <c r="G1361">
        <v>132.74533081055</v>
      </c>
      <c r="H1361">
        <v>166.81127929688</v>
      </c>
      <c r="I1361">
        <v>192.67495727539</v>
      </c>
      <c r="J1361">
        <v>219.5318145752</v>
      </c>
      <c r="K1361" s="6">
        <f>IFERROR(EXP(TREND(LN($F$1:$J$1),LN(F1361:J1361),LN(Calculations!$B$3))),0)</f>
        <v>5.6172061791643279E-3</v>
      </c>
    </row>
    <row r="1362" spans="1:11" x14ac:dyDescent="0.35">
      <c r="A1362">
        <v>1359</v>
      </c>
      <c r="B1362" t="str">
        <f t="shared" si="21"/>
        <v>11-90.5</v>
      </c>
      <c r="C1362">
        <v>-90.735280817581994</v>
      </c>
      <c r="D1362">
        <v>11.202405715836001</v>
      </c>
      <c r="E1362">
        <f>ASIN(SQRT((SIN(RADIANS(PARAMETERS!$D$8-D1362)/2)*SIN(RADIANS(PARAMETERS!$D$8-D1362)/2))+(COS(RADIANS(D1362))*COS(RADIANS(PARAMETERS!$D$8))*SIN(RADIANS(PARAMETERS!$D$9-C1362)/2)*SIN(RADIANS(PARAMETERS!$D$9-C1362)/2))))*2*3958.756</f>
        <v>2042.633916137389</v>
      </c>
      <c r="F1362">
        <v>113.18745422363</v>
      </c>
      <c r="G1362">
        <v>137.24061584473</v>
      </c>
      <c r="H1362">
        <v>170.96701049805</v>
      </c>
      <c r="I1362">
        <v>196.57577514648</v>
      </c>
      <c r="J1362">
        <v>223.48712158203</v>
      </c>
      <c r="K1362" s="6">
        <f>IFERROR(EXP(TREND(LN($F$1:$J$1),LN(F1362:J1362),LN(Calculations!$B$3))),0)</f>
        <v>6.3734088582610314E-3</v>
      </c>
    </row>
    <row r="1363" spans="1:11" x14ac:dyDescent="0.35">
      <c r="A1363">
        <v>1360</v>
      </c>
      <c r="B1363" t="str">
        <f t="shared" si="21"/>
        <v>11-50</v>
      </c>
      <c r="C1363">
        <v>-50.037080582435998</v>
      </c>
      <c r="D1363">
        <v>11.473727050737001</v>
      </c>
      <c r="E1363">
        <f>ASIN(SQRT((SIN(RADIANS(PARAMETERS!$D$8-D1363)/2)*SIN(RADIANS(PARAMETERS!$D$8-D1363)/2))+(COS(RADIANS(D1363))*COS(RADIANS(PARAMETERS!$D$8))*SIN(RADIANS(PARAMETERS!$D$9-C1363)/2)*SIN(RADIANS(PARAMETERS!$D$9-C1363)/2))))*2*3958.756</f>
        <v>762.77670740904762</v>
      </c>
      <c r="F1363">
        <v>100.07893371582</v>
      </c>
      <c r="G1363">
        <v>129.08288574219</v>
      </c>
      <c r="H1363">
        <v>170.93835449219</v>
      </c>
      <c r="I1363">
        <v>199.94512939453</v>
      </c>
      <c r="J1363">
        <v>230.30191040039</v>
      </c>
      <c r="K1363" s="6">
        <f>IFERROR(EXP(TREND(LN($F$1:$J$1),LN(F1363:J1363),LN(Calculations!$B$3))),0)</f>
        <v>5.3817322339980954E-3</v>
      </c>
    </row>
    <row r="1364" spans="1:11" x14ac:dyDescent="0.35">
      <c r="A1364">
        <v>1361</v>
      </c>
      <c r="B1364" t="str">
        <f t="shared" si="21"/>
        <v>11-50.5</v>
      </c>
      <c r="C1364">
        <v>-50.308401917337001</v>
      </c>
      <c r="D1364">
        <v>11.473727050737001</v>
      </c>
      <c r="E1364">
        <f>ASIN(SQRT((SIN(RADIANS(PARAMETERS!$D$8-D1364)/2)*SIN(RADIANS(PARAMETERS!$D$8-D1364)/2))+(COS(RADIANS(D1364))*COS(RADIANS(PARAMETERS!$D$8))*SIN(RADIANS(PARAMETERS!$D$9-C1364)/2)*SIN(RADIANS(PARAMETERS!$D$9-C1364)/2))))*2*3958.756</f>
        <v>745.78769177346055</v>
      </c>
      <c r="F1364">
        <v>99.938255310059006</v>
      </c>
      <c r="G1364">
        <v>129.03082275391</v>
      </c>
      <c r="H1364">
        <v>170.90992736816</v>
      </c>
      <c r="I1364">
        <v>200.06037902832</v>
      </c>
      <c r="J1364">
        <v>230.55967712402</v>
      </c>
      <c r="K1364" s="6">
        <f>IFERROR(EXP(TREND(LN($F$1:$J$1),LN(F1364:J1364),LN(Calculations!$B$3))),0)</f>
        <v>5.3775703666841344E-3</v>
      </c>
    </row>
    <row r="1365" spans="1:11" x14ac:dyDescent="0.35">
      <c r="A1365">
        <v>1362</v>
      </c>
      <c r="B1365" t="str">
        <f t="shared" si="21"/>
        <v>11-50.5</v>
      </c>
      <c r="C1365">
        <v>-50.579723252237997</v>
      </c>
      <c r="D1365">
        <v>11.473727050737001</v>
      </c>
      <c r="E1365">
        <f>ASIN(SQRT((SIN(RADIANS(PARAMETERS!$D$8-D1365)/2)*SIN(RADIANS(PARAMETERS!$D$8-D1365)/2))+(COS(RADIANS(D1365))*COS(RADIANS(PARAMETERS!$D$8))*SIN(RADIANS(PARAMETERS!$D$9-C1365)/2)*SIN(RADIANS(PARAMETERS!$D$9-C1365)/2))))*2*3958.756</f>
        <v>728.85814880252758</v>
      </c>
      <c r="F1365">
        <v>99.770164489745994</v>
      </c>
      <c r="G1365">
        <v>128.93392944336</v>
      </c>
      <c r="H1365">
        <v>170.83399963379</v>
      </c>
      <c r="I1365">
        <v>200.11770629883</v>
      </c>
      <c r="J1365">
        <v>230.74336242676</v>
      </c>
      <c r="K1365" s="6">
        <f>IFERROR(EXP(TREND(LN($F$1:$J$1),LN(F1365:J1365),LN(Calculations!$B$3))),0)</f>
        <v>5.3676985378434622E-3</v>
      </c>
    </row>
    <row r="1366" spans="1:11" x14ac:dyDescent="0.35">
      <c r="A1366">
        <v>1363</v>
      </c>
      <c r="B1366" t="str">
        <f t="shared" si="21"/>
        <v>11-51</v>
      </c>
      <c r="C1366">
        <v>-50.851044587139</v>
      </c>
      <c r="D1366">
        <v>11.473727050737001</v>
      </c>
      <c r="E1366">
        <f>ASIN(SQRT((SIN(RADIANS(PARAMETERS!$D$8-D1366)/2)*SIN(RADIANS(PARAMETERS!$D$8-D1366)/2))+(COS(RADIANS(D1366))*COS(RADIANS(PARAMETERS!$D$8))*SIN(RADIANS(PARAMETERS!$D$9-C1366)/2)*SIN(RADIANS(PARAMETERS!$D$9-C1366)/2))))*2*3958.756</f>
        <v>711.9923425215311</v>
      </c>
      <c r="F1366">
        <v>99.586227416992003</v>
      </c>
      <c r="G1366">
        <v>128.80667114258</v>
      </c>
      <c r="H1366">
        <v>170.73083496094</v>
      </c>
      <c r="I1366">
        <v>200.13697814941</v>
      </c>
      <c r="J1366">
        <v>230.87924194336</v>
      </c>
      <c r="K1366" s="6">
        <f>IFERROR(EXP(TREND(LN($F$1:$J$1),LN(F1366:J1366),LN(Calculations!$B$3))),0)</f>
        <v>5.3543089799716632E-3</v>
      </c>
    </row>
    <row r="1367" spans="1:11" x14ac:dyDescent="0.35">
      <c r="A1367">
        <v>1364</v>
      </c>
      <c r="B1367" t="str">
        <f t="shared" si="21"/>
        <v>11-51</v>
      </c>
      <c r="C1367">
        <v>-51.122365922039997</v>
      </c>
      <c r="D1367">
        <v>11.473727050737001</v>
      </c>
      <c r="E1367">
        <f>ASIN(SQRT((SIN(RADIANS(PARAMETERS!$D$8-D1367)/2)*SIN(RADIANS(PARAMETERS!$D$8-D1367)/2))+(COS(RADIANS(D1367))*COS(RADIANS(PARAMETERS!$D$8))*SIN(RADIANS(PARAMETERS!$D$9-C1367)/2)*SIN(RADIANS(PARAMETERS!$D$9-C1367)/2))))*2*3958.756</f>
        <v>695.1949333648937</v>
      </c>
      <c r="F1367">
        <v>99.403587341309006</v>
      </c>
      <c r="G1367">
        <v>128.66960144043</v>
      </c>
      <c r="H1367">
        <v>170.62245178223</v>
      </c>
      <c r="I1367">
        <v>200.14158630371</v>
      </c>
      <c r="J1367">
        <v>231.00163269043</v>
      </c>
      <c r="K1367" s="6">
        <f>IFERROR(EXP(TREND(LN($F$1:$J$1),LN(F1367:J1367),LN(Calculations!$B$3))),0)</f>
        <v>5.3402315652537457E-3</v>
      </c>
    </row>
    <row r="1368" spans="1:11" x14ac:dyDescent="0.35">
      <c r="A1368">
        <v>1365</v>
      </c>
      <c r="B1368" t="str">
        <f t="shared" si="21"/>
        <v>11-51.5</v>
      </c>
      <c r="C1368">
        <v>-51.393687256941</v>
      </c>
      <c r="D1368">
        <v>11.473727050737001</v>
      </c>
      <c r="E1368">
        <f>ASIN(SQRT((SIN(RADIANS(PARAMETERS!$D$8-D1368)/2)*SIN(RADIANS(PARAMETERS!$D$8-D1368)/2))+(COS(RADIANS(D1368))*COS(RADIANS(PARAMETERS!$D$8))*SIN(RADIANS(PARAMETERS!$D$9-C1368)/2)*SIN(RADIANS(PARAMETERS!$D$9-C1368)/2))))*2*3958.756</f>
        <v>678.47102289658517</v>
      </c>
      <c r="F1368">
        <v>99.212539672852003</v>
      </c>
      <c r="G1368">
        <v>128.50895690918</v>
      </c>
      <c r="H1368">
        <v>170.49397277832</v>
      </c>
      <c r="I1368">
        <v>200.11006164551</v>
      </c>
      <c r="J1368">
        <v>231.07279968262</v>
      </c>
      <c r="K1368" s="6">
        <f>IFERROR(EXP(TREND(LN($F$1:$J$1),LN(F1368:J1368),LN(Calculations!$B$3))),0)</f>
        <v>5.3234210521018966E-3</v>
      </c>
    </row>
    <row r="1369" spans="1:11" x14ac:dyDescent="0.35">
      <c r="A1369">
        <v>1366</v>
      </c>
      <c r="B1369" t="str">
        <f t="shared" si="21"/>
        <v>11-51.5</v>
      </c>
      <c r="C1369">
        <v>-51.665008591842003</v>
      </c>
      <c r="D1369">
        <v>11.473727050737001</v>
      </c>
      <c r="E1369">
        <f>ASIN(SQRT((SIN(RADIANS(PARAMETERS!$D$8-D1369)/2)*SIN(RADIANS(PARAMETERS!$D$8-D1369)/2))+(COS(RADIANS(D1369))*COS(RADIANS(PARAMETERS!$D$8))*SIN(RADIANS(PARAMETERS!$D$9-C1369)/2)*SIN(RADIANS(PARAMETERS!$D$9-C1369)/2))))*2*3958.756</f>
        <v>661.82620430583427</v>
      </c>
      <c r="F1369">
        <v>99.031898498535</v>
      </c>
      <c r="G1369">
        <v>128.34954833984</v>
      </c>
      <c r="H1369">
        <v>170.3722076416</v>
      </c>
      <c r="I1369">
        <v>200.07487487793</v>
      </c>
      <c r="J1369">
        <v>231.13633728027</v>
      </c>
      <c r="K1369" s="6">
        <f>IFERROR(EXP(TREND(LN($F$1:$J$1),LN(F1369:J1369),LN(Calculations!$B$3))),0)</f>
        <v>5.3072470426644191E-3</v>
      </c>
    </row>
    <row r="1370" spans="1:11" x14ac:dyDescent="0.35">
      <c r="A1370">
        <v>1367</v>
      </c>
      <c r="B1370" t="str">
        <f t="shared" si="21"/>
        <v>11-52</v>
      </c>
      <c r="C1370">
        <v>-51.936329926742999</v>
      </c>
      <c r="D1370">
        <v>11.473727050737001</v>
      </c>
      <c r="E1370">
        <f>ASIN(SQRT((SIN(RADIANS(PARAMETERS!$D$8-D1370)/2)*SIN(RADIANS(PARAMETERS!$D$8-D1370)/2))+(COS(RADIANS(D1370))*COS(RADIANS(PARAMETERS!$D$8))*SIN(RADIANS(PARAMETERS!$D$9-C1370)/2)*SIN(RADIANS(PARAMETERS!$D$9-C1370)/2))))*2*3958.756</f>
        <v>645.26661948320486</v>
      </c>
      <c r="F1370">
        <v>98.876083374022997</v>
      </c>
      <c r="G1370">
        <v>128.20956420898</v>
      </c>
      <c r="H1370">
        <v>170.27658081055</v>
      </c>
      <c r="I1370">
        <v>200.06100463867</v>
      </c>
      <c r="J1370">
        <v>231.22650146484</v>
      </c>
      <c r="K1370" s="6">
        <f>IFERROR(EXP(TREND(LN($F$1:$J$1),LN(F1370:J1370),LN(Calculations!$B$3))),0)</f>
        <v>5.294204744663039E-3</v>
      </c>
    </row>
    <row r="1371" spans="1:11" x14ac:dyDescent="0.35">
      <c r="A1371">
        <v>1368</v>
      </c>
      <c r="B1371" t="str">
        <f t="shared" si="21"/>
        <v>11-52</v>
      </c>
      <c r="C1371">
        <v>-52.207651261644003</v>
      </c>
      <c r="D1371">
        <v>11.473727050737001</v>
      </c>
      <c r="E1371">
        <f>ASIN(SQRT((SIN(RADIANS(PARAMETERS!$D$8-D1371)/2)*SIN(RADIANS(PARAMETERS!$D$8-D1371)/2))+(COS(RADIANS(D1371))*COS(RADIANS(PARAMETERS!$D$8))*SIN(RADIANS(PARAMETERS!$D$9-C1371)/2)*SIN(RADIANS(PARAMETERS!$D$9-C1371)/2))))*2*3958.756</f>
        <v>628.79902359263633</v>
      </c>
      <c r="F1371">
        <v>98.727851867675994</v>
      </c>
      <c r="G1371">
        <v>128.06900024414</v>
      </c>
      <c r="H1371">
        <v>170.18334960938</v>
      </c>
      <c r="I1371">
        <v>200.04270935059</v>
      </c>
      <c r="J1371">
        <v>231.30239868164</v>
      </c>
      <c r="K1371" s="6">
        <f>IFERROR(EXP(TREND(LN($F$1:$J$1),LN(F1371:J1371),LN(Calculations!$B$3))),0)</f>
        <v>5.28137547993062E-3</v>
      </c>
    </row>
    <row r="1372" spans="1:11" x14ac:dyDescent="0.35">
      <c r="A1372">
        <v>1369</v>
      </c>
      <c r="B1372" t="str">
        <f t="shared" si="21"/>
        <v>11-52.5</v>
      </c>
      <c r="C1372">
        <v>-52.478972596544999</v>
      </c>
      <c r="D1372">
        <v>11.473727050737001</v>
      </c>
      <c r="E1372">
        <f>ASIN(SQRT((SIN(RADIANS(PARAMETERS!$D$8-D1372)/2)*SIN(RADIANS(PARAMETERS!$D$8-D1372)/2))+(COS(RADIANS(D1372))*COS(RADIANS(PARAMETERS!$D$8))*SIN(RADIANS(PARAMETERS!$D$9-C1372)/2)*SIN(RADIANS(PARAMETERS!$D$9-C1372)/2))))*2*3958.756</f>
        <v>612.43085817691906</v>
      </c>
      <c r="F1372">
        <v>98.608055114745994</v>
      </c>
      <c r="G1372">
        <v>127.9566192627</v>
      </c>
      <c r="H1372">
        <v>170.11698913574</v>
      </c>
      <c r="I1372">
        <v>200.0553894043</v>
      </c>
      <c r="J1372">
        <v>231.41586303711</v>
      </c>
      <c r="K1372" s="6">
        <f>IFERROR(EXP(TREND(LN($F$1:$J$1),LN(F1372:J1372),LN(Calculations!$B$3))),0)</f>
        <v>5.2723780070587974E-3</v>
      </c>
    </row>
    <row r="1373" spans="1:11" x14ac:dyDescent="0.35">
      <c r="A1373">
        <v>1370</v>
      </c>
      <c r="B1373" t="str">
        <f t="shared" si="21"/>
        <v>11-53</v>
      </c>
      <c r="C1373">
        <v>-52.750293931446002</v>
      </c>
      <c r="D1373">
        <v>11.473727050737001</v>
      </c>
      <c r="E1373">
        <f>ASIN(SQRT((SIN(RADIANS(PARAMETERS!$D$8-D1373)/2)*SIN(RADIANS(PARAMETERS!$D$8-D1373)/2))+(COS(RADIANS(D1373))*COS(RADIANS(PARAMETERS!$D$8))*SIN(RADIANS(PARAMETERS!$D$9-C1373)/2)*SIN(RADIANS(PARAMETERS!$D$9-C1373)/2))))*2*3958.756</f>
        <v>596.17033396631371</v>
      </c>
      <c r="F1373">
        <v>98.533203125</v>
      </c>
      <c r="G1373">
        <v>127.89121246338</v>
      </c>
      <c r="H1373">
        <v>170.09408569336</v>
      </c>
      <c r="I1373">
        <v>200.11933898926</v>
      </c>
      <c r="J1373">
        <v>231.5968170166</v>
      </c>
      <c r="K1373" s="6">
        <f>IFERROR(EXP(TREND(LN($F$1:$J$1),LN(F1373:J1373),LN(Calculations!$B$3))),0)</f>
        <v>5.2695914319860039E-3</v>
      </c>
    </row>
    <row r="1374" spans="1:11" x14ac:dyDescent="0.35">
      <c r="A1374">
        <v>1371</v>
      </c>
      <c r="B1374" t="str">
        <f t="shared" si="21"/>
        <v>11-53</v>
      </c>
      <c r="C1374">
        <v>-53.021615266346998</v>
      </c>
      <c r="D1374">
        <v>11.473727050737001</v>
      </c>
      <c r="E1374">
        <f>ASIN(SQRT((SIN(RADIANS(PARAMETERS!$D$8-D1374)/2)*SIN(RADIANS(PARAMETERS!$D$8-D1374)/2))+(COS(RADIANS(D1374))*COS(RADIANS(PARAMETERS!$D$8))*SIN(RADIANS(PARAMETERS!$D$9-C1374)/2)*SIN(RADIANS(PARAMETERS!$D$9-C1374)/2))))*2*3958.756</f>
        <v>580.0265247003008</v>
      </c>
      <c r="F1374">
        <v>98.46898651123</v>
      </c>
      <c r="G1374">
        <v>127.82051086426</v>
      </c>
      <c r="H1374">
        <v>170.05404663086</v>
      </c>
      <c r="I1374">
        <v>200.15670776367</v>
      </c>
      <c r="J1374">
        <v>231.73947143555</v>
      </c>
      <c r="K1374" s="6">
        <f>IFERROR(EXP(TREND(LN($F$1:$J$1),LN(F1374:J1374),LN(Calculations!$B$3))),0)</f>
        <v>5.2658996610084573E-3</v>
      </c>
    </row>
    <row r="1375" spans="1:11" x14ac:dyDescent="0.35">
      <c r="A1375">
        <v>1372</v>
      </c>
      <c r="B1375" t="str">
        <f t="shared" si="21"/>
        <v>11-53.5</v>
      </c>
      <c r="C1375">
        <v>-53.292936601248002</v>
      </c>
      <c r="D1375">
        <v>11.473727050737001</v>
      </c>
      <c r="E1375">
        <f>ASIN(SQRT((SIN(RADIANS(PARAMETERS!$D$8-D1375)/2)*SIN(RADIANS(PARAMETERS!$D$8-D1375)/2))+(COS(RADIANS(D1375))*COS(RADIANS(PARAMETERS!$D$8))*SIN(RADIANS(PARAMETERS!$D$9-C1375)/2)*SIN(RADIANS(PARAMETERS!$D$9-C1375)/2))))*2*3958.756</f>
        <v>564.00947341617268</v>
      </c>
      <c r="F1375">
        <v>98.439407348632997</v>
      </c>
      <c r="G1375">
        <v>127.77129364014</v>
      </c>
      <c r="H1375">
        <v>170.02931213379</v>
      </c>
      <c r="I1375">
        <v>200.21444702148</v>
      </c>
      <c r="J1375">
        <v>231.9169921875</v>
      </c>
      <c r="K1375" s="6">
        <f>IFERROR(EXP(TREND(LN($F$1:$J$1),LN(F1375:J1375),LN(Calculations!$B$3))),0)</f>
        <v>5.2656118513225115E-3</v>
      </c>
    </row>
    <row r="1376" spans="1:11" x14ac:dyDescent="0.35">
      <c r="A1376">
        <v>1373</v>
      </c>
      <c r="B1376" t="str">
        <f t="shared" si="21"/>
        <v>11-53.5</v>
      </c>
      <c r="C1376">
        <v>-53.564257936148998</v>
      </c>
      <c r="D1376">
        <v>11.473727050737001</v>
      </c>
      <c r="E1376">
        <f>ASIN(SQRT((SIN(RADIANS(PARAMETERS!$D$8-D1376)/2)*SIN(RADIANS(PARAMETERS!$D$8-D1376)/2))+(COS(RADIANS(D1376))*COS(RADIANS(PARAMETERS!$D$8))*SIN(RADIANS(PARAMETERS!$D$9-C1376)/2)*SIN(RADIANS(PARAMETERS!$D$9-C1376)/2))))*2*3958.756</f>
        <v>548.13031279783081</v>
      </c>
      <c r="F1376">
        <v>98.463684082030994</v>
      </c>
      <c r="G1376">
        <v>127.76141357422</v>
      </c>
      <c r="H1376">
        <v>170.03578186035</v>
      </c>
      <c r="I1376">
        <v>200.31213378906</v>
      </c>
      <c r="J1376">
        <v>232.15809631348</v>
      </c>
      <c r="K1376" s="6">
        <f>IFERROR(EXP(TREND(LN($F$1:$J$1),LN(F1376:J1376),LN(Calculations!$B$3))),0)</f>
        <v>5.2711859019477121E-3</v>
      </c>
    </row>
    <row r="1377" spans="1:11" x14ac:dyDescent="0.35">
      <c r="A1377">
        <v>1374</v>
      </c>
      <c r="B1377" t="str">
        <f t="shared" si="21"/>
        <v>11-54</v>
      </c>
      <c r="C1377">
        <v>-53.835579271050001</v>
      </c>
      <c r="D1377">
        <v>11.473727050737001</v>
      </c>
      <c r="E1377">
        <f>ASIN(SQRT((SIN(RADIANS(PARAMETERS!$D$8-D1377)/2)*SIN(RADIANS(PARAMETERS!$D$8-D1377)/2))+(COS(RADIANS(D1377))*COS(RADIANS(PARAMETERS!$D$8))*SIN(RADIANS(PARAMETERS!$D$9-C1377)/2)*SIN(RADIANS(PARAMETERS!$D$9-C1377)/2))))*2*3958.756</f>
        <v>532.40140130134387</v>
      </c>
      <c r="F1377">
        <v>98.509803771972997</v>
      </c>
      <c r="G1377">
        <v>127.7638168335</v>
      </c>
      <c r="H1377">
        <v>170.05180358887</v>
      </c>
      <c r="I1377">
        <v>200.42276000977</v>
      </c>
      <c r="J1377">
        <v>232.41542053223</v>
      </c>
      <c r="K1377" s="6">
        <f>IFERROR(EXP(TREND(LN($F$1:$J$1),LN(F1377:J1377),LN(Calculations!$B$3))),0)</f>
        <v>5.2787825042160934E-3</v>
      </c>
    </row>
    <row r="1378" spans="1:11" x14ac:dyDescent="0.35">
      <c r="A1378">
        <v>1375</v>
      </c>
      <c r="B1378" t="str">
        <f t="shared" si="21"/>
        <v>11-54</v>
      </c>
      <c r="C1378">
        <v>-54.106900605950997</v>
      </c>
      <c r="D1378">
        <v>11.473727050737001</v>
      </c>
      <c r="E1378">
        <f>ASIN(SQRT((SIN(RADIANS(PARAMETERS!$D$8-D1378)/2)*SIN(RADIANS(PARAMETERS!$D$8-D1378)/2))+(COS(RADIANS(D1378))*COS(RADIANS(PARAMETERS!$D$8))*SIN(RADIANS(PARAMETERS!$D$9-C1378)/2)*SIN(RADIANS(PARAMETERS!$D$9-C1378)/2))))*2*3958.756</f>
        <v>516.83647686178551</v>
      </c>
      <c r="F1378">
        <v>98.614112854004006</v>
      </c>
      <c r="G1378">
        <v>127.81777191162</v>
      </c>
      <c r="H1378">
        <v>170.10385131836</v>
      </c>
      <c r="I1378">
        <v>200.58267211914</v>
      </c>
      <c r="J1378">
        <v>232.74424743652</v>
      </c>
      <c r="K1378" s="6">
        <f>IFERROR(EXP(TREND(LN($F$1:$J$1),LN(F1378:J1378),LN(Calculations!$B$3))),0)</f>
        <v>5.2931954234541256E-3</v>
      </c>
    </row>
    <row r="1379" spans="1:11" x14ac:dyDescent="0.35">
      <c r="A1379">
        <v>1376</v>
      </c>
      <c r="B1379" t="str">
        <f t="shared" si="21"/>
        <v>11-54.5</v>
      </c>
      <c r="C1379">
        <v>-54.378221940852001</v>
      </c>
      <c r="D1379">
        <v>11.473727050737001</v>
      </c>
      <c r="E1379">
        <f>ASIN(SQRT((SIN(RADIANS(PARAMETERS!$D$8-D1379)/2)*SIN(RADIANS(PARAMETERS!$D$8-D1379)/2))+(COS(RADIANS(D1379))*COS(RADIANS(PARAMETERS!$D$8))*SIN(RADIANS(PARAMETERS!$D$9-C1379)/2)*SIN(RADIANS(PARAMETERS!$D$9-C1379)/2))))*2*3958.756</f>
        <v>501.45083001019657</v>
      </c>
      <c r="F1379">
        <v>98.795501708984006</v>
      </c>
      <c r="G1379">
        <v>127.93899536133</v>
      </c>
      <c r="H1379">
        <v>170.19789123535</v>
      </c>
      <c r="I1379">
        <v>200.79627990723</v>
      </c>
      <c r="J1379">
        <v>233.14915466309</v>
      </c>
      <c r="K1379" s="6">
        <f>IFERROR(EXP(TREND(LN($F$1:$J$1),LN(F1379:J1379),LN(Calculations!$B$3))),0)</f>
        <v>5.3161363505997098E-3</v>
      </c>
    </row>
    <row r="1380" spans="1:11" x14ac:dyDescent="0.35">
      <c r="A1380">
        <v>1377</v>
      </c>
      <c r="B1380" t="str">
        <f t="shared" si="21"/>
        <v>11-54.5</v>
      </c>
      <c r="C1380">
        <v>-54.649543275752997</v>
      </c>
      <c r="D1380">
        <v>11.473727050737001</v>
      </c>
      <c r="E1380">
        <f>ASIN(SQRT((SIN(RADIANS(PARAMETERS!$D$8-D1380)/2)*SIN(RADIANS(PARAMETERS!$D$8-D1380)/2))+(COS(RADIANS(D1380))*COS(RADIANS(PARAMETERS!$D$8))*SIN(RADIANS(PARAMETERS!$D$9-C1380)/2)*SIN(RADIANS(PARAMETERS!$D$9-C1380)/2))))*2*3958.756</f>
        <v>486.26149814898685</v>
      </c>
      <c r="F1380">
        <v>99.010116577147997</v>
      </c>
      <c r="G1380">
        <v>128.07176208496</v>
      </c>
      <c r="H1380">
        <v>170.26258850098</v>
      </c>
      <c r="I1380">
        <v>200.96382141113</v>
      </c>
      <c r="J1380">
        <v>233.4794921875</v>
      </c>
      <c r="K1380" s="6">
        <f>IFERROR(EXP(TREND(LN($F$1:$J$1),LN(F1380:J1380),LN(Calculations!$B$3))),0)</f>
        <v>5.33889595392805E-3</v>
      </c>
    </row>
    <row r="1381" spans="1:11" x14ac:dyDescent="0.35">
      <c r="A1381">
        <v>1378</v>
      </c>
      <c r="B1381" t="str">
        <f t="shared" si="21"/>
        <v>11-55</v>
      </c>
      <c r="C1381">
        <v>-54.920864610654</v>
      </c>
      <c r="D1381">
        <v>11.473727050737001</v>
      </c>
      <c r="E1381">
        <f>ASIN(SQRT((SIN(RADIANS(PARAMETERS!$D$8-D1381)/2)*SIN(RADIANS(PARAMETERS!$D$8-D1381)/2))+(COS(RADIANS(D1381))*COS(RADIANS(PARAMETERS!$D$8))*SIN(RADIANS(PARAMETERS!$D$9-C1381)/2)*SIN(RADIANS(PARAMETERS!$D$9-C1381)/2))))*2*3958.756</f>
        <v>471.28748248944294</v>
      </c>
      <c r="F1381">
        <v>99.281730651855</v>
      </c>
      <c r="G1381">
        <v>128.23890686035</v>
      </c>
      <c r="H1381">
        <v>170.31585693359</v>
      </c>
      <c r="I1381">
        <v>201.10595703125</v>
      </c>
      <c r="J1381">
        <v>233.76853942871</v>
      </c>
      <c r="K1381" s="6">
        <f>IFERROR(EXP(TREND(LN($F$1:$J$1),LN(F1381:J1381),LN(Calculations!$B$3))),0)</f>
        <v>5.3645326800387519E-3</v>
      </c>
    </row>
    <row r="1382" spans="1:11" x14ac:dyDescent="0.35">
      <c r="A1382">
        <v>1379</v>
      </c>
      <c r="B1382" t="str">
        <f t="shared" si="21"/>
        <v>11-55</v>
      </c>
      <c r="C1382">
        <v>-55.192185945555003</v>
      </c>
      <c r="D1382">
        <v>11.473727050737001</v>
      </c>
      <c r="E1382">
        <f>ASIN(SQRT((SIN(RADIANS(PARAMETERS!$D$8-D1382)/2)*SIN(RADIANS(PARAMETERS!$D$8-D1382)/2))+(COS(RADIANS(D1382))*COS(RADIANS(PARAMETERS!$D$8))*SIN(RADIANS(PARAMETERS!$D$9-C1382)/2)*SIN(RADIANS(PARAMETERS!$D$9-C1382)/2))))*2*3958.756</f>
        <v>456.54998866349223</v>
      </c>
      <c r="F1382">
        <v>99.62223815918</v>
      </c>
      <c r="G1382">
        <v>128.45069885254</v>
      </c>
      <c r="H1382">
        <v>170.36476135254</v>
      </c>
      <c r="I1382">
        <v>201.22998046875</v>
      </c>
      <c r="J1382">
        <v>234.02467346191</v>
      </c>
      <c r="K1382" s="6">
        <f>IFERROR(EXP(TREND(LN($F$1:$J$1),LN(F1382:J1382),LN(Calculations!$B$3))),0)</f>
        <v>5.3944416555662218E-3</v>
      </c>
    </row>
    <row r="1383" spans="1:11" x14ac:dyDescent="0.35">
      <c r="A1383">
        <v>1380</v>
      </c>
      <c r="B1383" t="str">
        <f t="shared" si="21"/>
        <v>11-55.5</v>
      </c>
      <c r="C1383">
        <v>-55.463507280456</v>
      </c>
      <c r="D1383">
        <v>11.473727050737001</v>
      </c>
      <c r="E1383">
        <f>ASIN(SQRT((SIN(RADIANS(PARAMETERS!$D$8-D1383)/2)*SIN(RADIANS(PARAMETERS!$D$8-D1383)/2))+(COS(RADIANS(D1383))*COS(RADIANS(PARAMETERS!$D$8))*SIN(RADIANS(PARAMETERS!$D$9-C1383)/2)*SIN(RADIANS(PARAMETERS!$D$9-C1383)/2))))*2*3958.756</f>
        <v>442.07269116990273</v>
      </c>
      <c r="F1383">
        <v>100.0023651123</v>
      </c>
      <c r="G1383">
        <v>128.68370056152</v>
      </c>
      <c r="H1383">
        <v>170.39268493652</v>
      </c>
      <c r="I1383">
        <v>201.31382751465</v>
      </c>
      <c r="J1383">
        <v>234.21586608887</v>
      </c>
      <c r="K1383" s="6">
        <f>IFERROR(EXP(TREND(LN($F$1:$J$1),LN(F1383:J1383),LN(Calculations!$B$3))),0)</f>
        <v>5.4254342466605824E-3</v>
      </c>
    </row>
    <row r="1384" spans="1:11" x14ac:dyDescent="0.35">
      <c r="A1384">
        <v>1381</v>
      </c>
      <c r="B1384" t="str">
        <f t="shared" si="21"/>
        <v>11-55.5</v>
      </c>
      <c r="C1384">
        <v>-55.734828615357003</v>
      </c>
      <c r="D1384">
        <v>11.473727050737001</v>
      </c>
      <c r="E1384">
        <f>ASIN(SQRT((SIN(RADIANS(PARAMETERS!$D$8-D1384)/2)*SIN(RADIANS(PARAMETERS!$D$8-D1384)/2))+(COS(RADIANS(D1384))*COS(RADIANS(PARAMETERS!$D$8))*SIN(RADIANS(PARAMETERS!$D$9-C1384)/2)*SIN(RADIANS(PARAMETERS!$D$9-C1384)/2))))*2*3958.756</f>
        <v>427.88202045130981</v>
      </c>
      <c r="F1384">
        <v>100.44806671143</v>
      </c>
      <c r="G1384">
        <v>128.96940612793</v>
      </c>
      <c r="H1384">
        <v>170.43449401855</v>
      </c>
      <c r="I1384">
        <v>201.39472961426</v>
      </c>
      <c r="J1384">
        <v>234.39131164551</v>
      </c>
      <c r="K1384" s="6">
        <f>IFERROR(EXP(TREND(LN($F$1:$J$1),LN(F1384:J1384),LN(Calculations!$B$3))),0)</f>
        <v>5.4619079798298321E-3</v>
      </c>
    </row>
    <row r="1385" spans="1:11" x14ac:dyDescent="0.35">
      <c r="A1385">
        <v>1382</v>
      </c>
      <c r="B1385" t="str">
        <f t="shared" si="21"/>
        <v>11-56</v>
      </c>
      <c r="C1385">
        <v>-56.006149950257999</v>
      </c>
      <c r="D1385">
        <v>11.473727050737001</v>
      </c>
      <c r="E1385">
        <f>ASIN(SQRT((SIN(RADIANS(PARAMETERS!$D$8-D1385)/2)*SIN(RADIANS(PARAMETERS!$D$8-D1385)/2))+(COS(RADIANS(D1385))*COS(RADIANS(PARAMETERS!$D$8))*SIN(RADIANS(PARAMETERS!$D$9-C1385)/2)*SIN(RADIANS(PARAMETERS!$D$9-C1385)/2))))*2*3958.756</f>
        <v>414.00746932722245</v>
      </c>
      <c r="F1385">
        <v>100.96141052246</v>
      </c>
      <c r="G1385">
        <v>129.31716918945</v>
      </c>
      <c r="H1385">
        <v>170.50129699707</v>
      </c>
      <c r="I1385">
        <v>201.48190307617</v>
      </c>
      <c r="J1385">
        <v>234.55807495117</v>
      </c>
      <c r="K1385" s="6">
        <f>IFERROR(EXP(TREND(LN($F$1:$J$1),LN(F1385:J1385),LN(Calculations!$B$3))),0)</f>
        <v>5.5049855597685202E-3</v>
      </c>
    </row>
    <row r="1386" spans="1:11" x14ac:dyDescent="0.35">
      <c r="A1386">
        <v>1383</v>
      </c>
      <c r="B1386" t="str">
        <f t="shared" si="21"/>
        <v>11-56.5</v>
      </c>
      <c r="C1386">
        <v>-56.277471285159002</v>
      </c>
      <c r="D1386">
        <v>11.473727050737001</v>
      </c>
      <c r="E1386">
        <f>ASIN(SQRT((SIN(RADIANS(PARAMETERS!$D$8-D1386)/2)*SIN(RADIANS(PARAMETERS!$D$8-D1386)/2))+(COS(RADIANS(D1386))*COS(RADIANS(PARAMETERS!$D$8))*SIN(RADIANS(PARAMETERS!$D$9-C1386)/2)*SIN(RADIANS(PARAMETERS!$D$9-C1386)/2))))*2*3958.756</f>
        <v>400.48191248757729</v>
      </c>
      <c r="F1386">
        <v>101.48827362061</v>
      </c>
      <c r="G1386">
        <v>129.67446899414</v>
      </c>
      <c r="H1386">
        <v>170.55429077148</v>
      </c>
      <c r="I1386">
        <v>201.53479003906</v>
      </c>
      <c r="J1386">
        <v>234.66424560547</v>
      </c>
      <c r="K1386" s="6">
        <f>IFERROR(EXP(TREND(LN($F$1:$J$1),LN(F1386:J1386),LN(Calculations!$B$3))),0)</f>
        <v>5.5481506794275298E-3</v>
      </c>
    </row>
    <row r="1387" spans="1:11" x14ac:dyDescent="0.35">
      <c r="A1387">
        <v>1384</v>
      </c>
      <c r="B1387" t="str">
        <f t="shared" si="21"/>
        <v>11-56.5</v>
      </c>
      <c r="C1387">
        <v>-56.548792620059999</v>
      </c>
      <c r="D1387">
        <v>11.473727050737001</v>
      </c>
      <c r="E1387">
        <f>ASIN(SQRT((SIN(RADIANS(PARAMETERS!$D$8-D1387)/2)*SIN(RADIANS(PARAMETERS!$D$8-D1387)/2))+(COS(RADIANS(D1387))*COS(RADIANS(PARAMETERS!$D$8))*SIN(RADIANS(PARAMETERS!$D$9-C1387)/2)*SIN(RADIANS(PARAMETERS!$D$9-C1387)/2))))*2*3958.756</f>
        <v>387.34192850078449</v>
      </c>
      <c r="F1387">
        <v>102.06852722168</v>
      </c>
      <c r="G1387">
        <v>130.09791564941</v>
      </c>
      <c r="H1387">
        <v>170.6647644043</v>
      </c>
      <c r="I1387">
        <v>201.64077758789</v>
      </c>
      <c r="J1387">
        <v>234.82321166992</v>
      </c>
      <c r="K1387" s="6">
        <f>IFERROR(EXP(TREND(LN($F$1:$J$1),LN(F1387:J1387),LN(Calculations!$B$3))),0)</f>
        <v>5.5999748538590795E-3</v>
      </c>
    </row>
    <row r="1388" spans="1:11" x14ac:dyDescent="0.35">
      <c r="A1388">
        <v>1385</v>
      </c>
      <c r="B1388" t="str">
        <f t="shared" si="21"/>
        <v>11-57</v>
      </c>
      <c r="C1388">
        <v>-56.820113954961002</v>
      </c>
      <c r="D1388">
        <v>11.473727050737001</v>
      </c>
      <c r="E1388">
        <f>ASIN(SQRT((SIN(RADIANS(PARAMETERS!$D$8-D1388)/2)*SIN(RADIANS(PARAMETERS!$D$8-D1388)/2))+(COS(RADIANS(D1388))*COS(RADIANS(PARAMETERS!$D$8))*SIN(RADIANS(PARAMETERS!$D$9-C1388)/2)*SIN(RADIANS(PARAMETERS!$D$9-C1388)/2))))*2*3958.756</f>
        <v>374.62810801557595</v>
      </c>
      <c r="F1388">
        <v>102.69470977783</v>
      </c>
      <c r="G1388">
        <v>130.58599853516</v>
      </c>
      <c r="H1388">
        <v>170.83628845215</v>
      </c>
      <c r="I1388">
        <v>201.80168151855</v>
      </c>
      <c r="J1388">
        <v>235.03228759766</v>
      </c>
      <c r="K1388" s="6">
        <f>IFERROR(EXP(TREND(LN($F$1:$J$1),LN(F1388:J1388),LN(Calculations!$B$3))),0)</f>
        <v>5.6604511654867956E-3</v>
      </c>
    </row>
    <row r="1389" spans="1:11" x14ac:dyDescent="0.35">
      <c r="A1389">
        <v>1386</v>
      </c>
      <c r="B1389" t="str">
        <f t="shared" si="21"/>
        <v>11-57</v>
      </c>
      <c r="C1389">
        <v>-57.091435289861998</v>
      </c>
      <c r="D1389">
        <v>11.473727050737001</v>
      </c>
      <c r="E1389">
        <f>ASIN(SQRT((SIN(RADIANS(PARAMETERS!$D$8-D1389)/2)*SIN(RADIANS(PARAMETERS!$D$8-D1389)/2))+(COS(RADIANS(D1389))*COS(RADIANS(PARAMETERS!$D$8))*SIN(RADIANS(PARAMETERS!$D$9-C1389)/2)*SIN(RADIANS(PARAMETERS!$D$9-C1389)/2))))*2*3958.756</f>
        <v>362.38532428795833</v>
      </c>
      <c r="F1389">
        <v>103.30797576904</v>
      </c>
      <c r="G1389">
        <v>131.07911682129</v>
      </c>
      <c r="H1389">
        <v>171.0164642334</v>
      </c>
      <c r="I1389">
        <v>201.94689941406</v>
      </c>
      <c r="J1389">
        <v>235.18807983398</v>
      </c>
      <c r="K1389" s="6">
        <f>IFERROR(EXP(TREND(LN($F$1:$J$1),LN(F1389:J1389),LN(Calculations!$B$3))),0)</f>
        <v>5.7208522757694587E-3</v>
      </c>
    </row>
    <row r="1390" spans="1:11" x14ac:dyDescent="0.35">
      <c r="A1390">
        <v>1387</v>
      </c>
      <c r="B1390" t="str">
        <f t="shared" si="21"/>
        <v>11-57.5</v>
      </c>
      <c r="C1390">
        <v>-57.362756624763001</v>
      </c>
      <c r="D1390">
        <v>11.473727050737001</v>
      </c>
      <c r="E1390">
        <f>ASIN(SQRT((SIN(RADIANS(PARAMETERS!$D$8-D1390)/2)*SIN(RADIANS(PARAMETERS!$D$8-D1390)/2))+(COS(RADIANS(D1390))*COS(RADIANS(PARAMETERS!$D$8))*SIN(RADIANS(PARAMETERS!$D$9-C1390)/2)*SIN(RADIANS(PARAMETERS!$D$9-C1390)/2))))*2*3958.756</f>
        <v>350.66293274473679</v>
      </c>
      <c r="F1390">
        <v>103.94452667236</v>
      </c>
      <c r="G1390">
        <v>131.60969543457</v>
      </c>
      <c r="H1390">
        <v>171.23622131348</v>
      </c>
      <c r="I1390">
        <v>202.1114654541</v>
      </c>
      <c r="J1390">
        <v>235.34355163574</v>
      </c>
      <c r="K1390" s="6">
        <f>IFERROR(EXP(TREND(LN($F$1:$J$1),LN(F1390:J1390),LN(Calculations!$B$3))),0)</f>
        <v>5.786422142220869E-3</v>
      </c>
    </row>
    <row r="1391" spans="1:11" x14ac:dyDescent="0.35">
      <c r="A1391">
        <v>1388</v>
      </c>
      <c r="B1391" t="str">
        <f t="shared" si="21"/>
        <v>11-57.5</v>
      </c>
      <c r="C1391">
        <v>-57.634077959663998</v>
      </c>
      <c r="D1391">
        <v>11.473727050737001</v>
      </c>
      <c r="E1391">
        <f>ASIN(SQRT((SIN(RADIANS(PARAMETERS!$D$8-D1391)/2)*SIN(RADIANS(PARAMETERS!$D$8-D1391)/2))+(COS(RADIANS(D1391))*COS(RADIANS(PARAMETERS!$D$8))*SIN(RADIANS(PARAMETERS!$D$9-C1391)/2)*SIN(RADIANS(PARAMETERS!$D$9-C1391)/2))))*2*3958.756</f>
        <v>339.51485523165923</v>
      </c>
      <c r="F1391">
        <v>104.5871887207</v>
      </c>
      <c r="G1391">
        <v>132.16383361816</v>
      </c>
      <c r="H1391">
        <v>171.48883056641</v>
      </c>
      <c r="I1391">
        <v>202.29016113281</v>
      </c>
      <c r="J1391">
        <v>235.49211120605</v>
      </c>
      <c r="K1391" s="6">
        <f>IFERROR(EXP(TREND(LN($F$1:$J$1),LN(F1391:J1391),LN(Calculations!$B$3))),0)</f>
        <v>5.8555548273653002E-3</v>
      </c>
    </row>
    <row r="1392" spans="1:11" x14ac:dyDescent="0.35">
      <c r="A1392">
        <v>1389</v>
      </c>
      <c r="B1392" t="str">
        <f t="shared" si="21"/>
        <v>11-58</v>
      </c>
      <c r="C1392">
        <v>-57.905399294565001</v>
      </c>
      <c r="D1392">
        <v>11.473727050737001</v>
      </c>
      <c r="E1392">
        <f>ASIN(SQRT((SIN(RADIANS(PARAMETERS!$D$8-D1392)/2)*SIN(RADIANS(PARAMETERS!$D$8-D1392)/2))+(COS(RADIANS(D1392))*COS(RADIANS(PARAMETERS!$D$8))*SIN(RADIANS(PARAMETERS!$D$9-C1392)/2)*SIN(RADIANS(PARAMETERS!$D$9-C1392)/2))))*2*3958.756</f>
        <v>328.99949269725602</v>
      </c>
      <c r="F1392">
        <v>105.17777252197</v>
      </c>
      <c r="G1392">
        <v>132.68435668945</v>
      </c>
      <c r="H1392">
        <v>171.72721862793</v>
      </c>
      <c r="I1392">
        <v>202.43734741211</v>
      </c>
      <c r="J1392">
        <v>235.58154296875</v>
      </c>
      <c r="K1392" s="6">
        <f>IFERROR(EXP(TREND(LN($F$1:$J$1),LN(F1392:J1392),LN(Calculations!$B$3))),0)</f>
        <v>5.9201312057509305E-3</v>
      </c>
    </row>
    <row r="1393" spans="1:11" x14ac:dyDescent="0.35">
      <c r="A1393">
        <v>1390</v>
      </c>
      <c r="B1393" t="str">
        <f t="shared" si="21"/>
        <v>11-58</v>
      </c>
      <c r="C1393">
        <v>-58.176720629465002</v>
      </c>
      <c r="D1393">
        <v>11.473727050737001</v>
      </c>
      <c r="E1393">
        <f>ASIN(SQRT((SIN(RADIANS(PARAMETERS!$D$8-D1393)/2)*SIN(RADIANS(PARAMETERS!$D$8-D1393)/2))+(COS(RADIANS(D1393))*COS(RADIANS(PARAMETERS!$D$8))*SIN(RADIANS(PARAMETERS!$D$9-C1393)/2)*SIN(RADIANS(PARAMETERS!$D$9-C1393)/2))))*2*3958.756</f>
        <v>319.17939904763182</v>
      </c>
      <c r="F1393">
        <v>105.76526641846</v>
      </c>
      <c r="G1393">
        <v>133.23388671875</v>
      </c>
      <c r="H1393">
        <v>172.03234863281</v>
      </c>
      <c r="I1393">
        <v>202.66067504883</v>
      </c>
      <c r="J1393">
        <v>235.76472473145</v>
      </c>
      <c r="K1393" s="6">
        <f>IFERROR(EXP(TREND(LN($F$1:$J$1),LN(F1393:J1393),LN(Calculations!$B$3))),0)</f>
        <v>5.9910489355458679E-3</v>
      </c>
    </row>
    <row r="1394" spans="1:11" x14ac:dyDescent="0.35">
      <c r="A1394">
        <v>1391</v>
      </c>
      <c r="B1394" t="str">
        <f t="shared" si="21"/>
        <v>11-58.5</v>
      </c>
      <c r="C1394">
        <v>-58.448041964365999</v>
      </c>
      <c r="D1394">
        <v>11.473727050737001</v>
      </c>
      <c r="E1394">
        <f>ASIN(SQRT((SIN(RADIANS(PARAMETERS!$D$8-D1394)/2)*SIN(RADIANS(PARAMETERS!$D$8-D1394)/2))+(COS(RADIANS(D1394))*COS(RADIANS(PARAMETERS!$D$8))*SIN(RADIANS(PARAMETERS!$D$9-C1394)/2)*SIN(RADIANS(PARAMETERS!$D$9-C1394)/2))))*2*3958.756</f>
        <v>310.12064171108494</v>
      </c>
      <c r="F1394">
        <v>106.32704925537</v>
      </c>
      <c r="G1394">
        <v>133.79293823242</v>
      </c>
      <c r="H1394">
        <v>172.39573669434</v>
      </c>
      <c r="I1394">
        <v>202.95509338379</v>
      </c>
      <c r="J1394">
        <v>236.03656005859</v>
      </c>
      <c r="K1394" s="6">
        <f>IFERROR(EXP(TREND(LN($F$1:$J$1),LN(F1394:J1394),LN(Calculations!$B$3))),0)</f>
        <v>6.0658955222449972E-3</v>
      </c>
    </row>
    <row r="1395" spans="1:11" x14ac:dyDescent="0.35">
      <c r="A1395">
        <v>1392</v>
      </c>
      <c r="B1395" t="str">
        <f t="shared" si="21"/>
        <v>11-58.5</v>
      </c>
      <c r="C1395">
        <v>-58.719363299267002</v>
      </c>
      <c r="D1395">
        <v>11.473727050737001</v>
      </c>
      <c r="E1395">
        <f>ASIN(SQRT((SIN(RADIANS(PARAMETERS!$D$8-D1395)/2)*SIN(RADIANS(PARAMETERS!$D$8-D1395)/2))+(COS(RADIANS(D1395))*COS(RADIANS(PARAMETERS!$D$8))*SIN(RADIANS(PARAMETERS!$D$9-C1395)/2)*SIN(RADIANS(PARAMETERS!$D$9-C1395)/2))))*2*3958.756</f>
        <v>301.89177539279143</v>
      </c>
      <c r="F1395">
        <v>106.81801605225</v>
      </c>
      <c r="G1395">
        <v>134.31391906738</v>
      </c>
      <c r="H1395">
        <v>172.78123474121</v>
      </c>
      <c r="I1395">
        <v>203.2907409668</v>
      </c>
      <c r="J1395">
        <v>236.36547851563</v>
      </c>
      <c r="K1395" s="6">
        <f>IFERROR(EXP(TREND(LN($F$1:$J$1),LN(F1395:J1395),LN(Calculations!$B$3))),0)</f>
        <v>6.1379742248397623E-3</v>
      </c>
    </row>
    <row r="1396" spans="1:11" x14ac:dyDescent="0.35">
      <c r="A1396">
        <v>1393</v>
      </c>
      <c r="B1396" t="str">
        <f t="shared" si="21"/>
        <v>11-59</v>
      </c>
      <c r="C1396">
        <v>-58.990684634167998</v>
      </c>
      <c r="D1396">
        <v>11.473727050737001</v>
      </c>
      <c r="E1396">
        <f>ASIN(SQRT((SIN(RADIANS(PARAMETERS!$D$8-D1396)/2)*SIN(RADIANS(PARAMETERS!$D$8-D1396)/2))+(COS(RADIANS(D1396))*COS(RADIANS(PARAMETERS!$D$8))*SIN(RADIANS(PARAMETERS!$D$9-C1396)/2)*SIN(RADIANS(PARAMETERS!$D$9-C1396)/2))))*2*3958.756</f>
        <v>294.56236997999804</v>
      </c>
      <c r="F1396">
        <v>107.27015686035</v>
      </c>
      <c r="G1396">
        <v>134.82434082031</v>
      </c>
      <c r="H1396">
        <v>173.21165466309</v>
      </c>
      <c r="I1396">
        <v>203.69779968262</v>
      </c>
      <c r="J1396">
        <v>236.79113769531</v>
      </c>
      <c r="K1396" s="6">
        <f>IFERROR(EXP(TREND(LN($F$1:$J$1),LN(F1396:J1396),LN(Calculations!$B$3))),0)</f>
        <v>6.211767638124345E-3</v>
      </c>
    </row>
    <row r="1397" spans="1:11" x14ac:dyDescent="0.35">
      <c r="A1397">
        <v>1394</v>
      </c>
      <c r="B1397" t="str">
        <f t="shared" si="21"/>
        <v>11-59.5</v>
      </c>
      <c r="C1397">
        <v>-59.262005969069001</v>
      </c>
      <c r="D1397">
        <v>11.473727050737001</v>
      </c>
      <c r="E1397">
        <f>ASIN(SQRT((SIN(RADIANS(PARAMETERS!$D$8-D1397)/2)*SIN(RADIANS(PARAMETERS!$D$8-D1397)/2))+(COS(RADIANS(D1397))*COS(RADIANS(PARAMETERS!$D$8))*SIN(RADIANS(PARAMETERS!$D$9-C1397)/2)*SIN(RADIANS(PARAMETERS!$D$9-C1397)/2))))*2*3958.756</f>
        <v>288.20106698175522</v>
      </c>
      <c r="F1397">
        <v>107.6520690918</v>
      </c>
      <c r="G1397">
        <v>135.28234863281</v>
      </c>
      <c r="H1397">
        <v>173.63752746582</v>
      </c>
      <c r="I1397">
        <v>204.11901855469</v>
      </c>
      <c r="J1397">
        <v>237.24681091309</v>
      </c>
      <c r="K1397" s="6">
        <f>IFERROR(EXP(TREND(LN($F$1:$J$1),LN(F1397:J1397),LN(Calculations!$B$3))),0)</f>
        <v>6.2801657146246458E-3</v>
      </c>
    </row>
    <row r="1398" spans="1:11" x14ac:dyDescent="0.35">
      <c r="A1398">
        <v>1395</v>
      </c>
      <c r="B1398" t="str">
        <f t="shared" si="21"/>
        <v>11-59.5</v>
      </c>
      <c r="C1398">
        <v>-59.533327303969998</v>
      </c>
      <c r="D1398">
        <v>11.473727050737001</v>
      </c>
      <c r="E1398">
        <f>ASIN(SQRT((SIN(RADIANS(PARAMETERS!$D$8-D1398)/2)*SIN(RADIANS(PARAMETERS!$D$8-D1398)/2))+(COS(RADIANS(D1398))*COS(RADIANS(PARAMETERS!$D$8))*SIN(RADIANS(PARAMETERS!$D$9-C1398)/2)*SIN(RADIANS(PARAMETERS!$D$9-C1398)/2))))*2*3958.756</f>
        <v>282.8731944938562</v>
      </c>
      <c r="F1398">
        <v>107.9108581543</v>
      </c>
      <c r="G1398">
        <v>135.61521911621</v>
      </c>
      <c r="H1398">
        <v>173.96612548828</v>
      </c>
      <c r="I1398">
        <v>204.44369506836</v>
      </c>
      <c r="J1398">
        <v>237.60430908203</v>
      </c>
      <c r="K1398" s="6">
        <f>IFERROR(EXP(TREND(LN($F$1:$J$1),LN(F1398:J1398),LN(Calculations!$B$3))),0)</f>
        <v>6.3302311180348288E-3</v>
      </c>
    </row>
    <row r="1399" spans="1:11" x14ac:dyDescent="0.35">
      <c r="A1399">
        <v>1396</v>
      </c>
      <c r="B1399" t="str">
        <f t="shared" si="21"/>
        <v>11-60</v>
      </c>
      <c r="C1399">
        <v>-59.804648638871001</v>
      </c>
      <c r="D1399">
        <v>11.473727050737001</v>
      </c>
      <c r="E1399">
        <f>ASIN(SQRT((SIN(RADIANS(PARAMETERS!$D$8-D1399)/2)*SIN(RADIANS(PARAMETERS!$D$8-D1399)/2))+(COS(RADIANS(D1399))*COS(RADIANS(PARAMETERS!$D$8))*SIN(RADIANS(PARAMETERS!$D$9-C1399)/2)*SIN(RADIANS(PARAMETERS!$D$9-C1399)/2))))*2*3958.756</f>
        <v>278.63804652348415</v>
      </c>
      <c r="F1399">
        <v>108.09774780273</v>
      </c>
      <c r="G1399">
        <v>135.87643432617</v>
      </c>
      <c r="H1399">
        <v>174.24113464355</v>
      </c>
      <c r="I1399">
        <v>204.7176361084</v>
      </c>
      <c r="J1399">
        <v>237.91766357422</v>
      </c>
      <c r="K1399" s="6">
        <f>IFERROR(EXP(TREND(LN($F$1:$J$1),LN(F1399:J1399),LN(Calculations!$B$3))),0)</f>
        <v>6.3698340306473974E-3</v>
      </c>
    </row>
    <row r="1400" spans="1:11" x14ac:dyDescent="0.35">
      <c r="A1400">
        <v>1397</v>
      </c>
      <c r="B1400" t="str">
        <f t="shared" si="21"/>
        <v>11-60</v>
      </c>
      <c r="C1400">
        <v>-60.075969973771997</v>
      </c>
      <c r="D1400">
        <v>11.473727050737001</v>
      </c>
      <c r="E1400">
        <f>ASIN(SQRT((SIN(RADIANS(PARAMETERS!$D$8-D1400)/2)*SIN(RADIANS(PARAMETERS!$D$8-D1400)/2))+(COS(RADIANS(D1400))*COS(RADIANS(PARAMETERS!$D$8))*SIN(RADIANS(PARAMETERS!$D$9-C1400)/2)*SIN(RADIANS(PARAMETERS!$D$9-C1400)/2))))*2*3958.756</f>
        <v>275.54601852254154</v>
      </c>
      <c r="F1400">
        <v>108.17849731445</v>
      </c>
      <c r="G1400">
        <v>136.02418518066</v>
      </c>
      <c r="H1400">
        <v>174.40780639648</v>
      </c>
      <c r="I1400">
        <v>204.88627624512</v>
      </c>
      <c r="J1400">
        <v>238.1121673584</v>
      </c>
      <c r="K1400" s="6">
        <f>IFERROR(EXP(TREND(LN($F$1:$J$1),LN(F1400:J1400),LN(Calculations!$B$3))),0)</f>
        <v>6.3913043593027902E-3</v>
      </c>
    </row>
    <row r="1401" spans="1:11" x14ac:dyDescent="0.35">
      <c r="A1401">
        <v>1398</v>
      </c>
      <c r="B1401" t="str">
        <f t="shared" si="21"/>
        <v>11-60.5</v>
      </c>
      <c r="C1401">
        <v>-60.347291308673</v>
      </c>
      <c r="D1401">
        <v>11.473727050737001</v>
      </c>
      <c r="E1401">
        <f>ASIN(SQRT((SIN(RADIANS(PARAMETERS!$D$8-D1401)/2)*SIN(RADIANS(PARAMETERS!$D$8-D1401)/2))+(COS(RADIANS(D1401))*COS(RADIANS(PARAMETERS!$D$8))*SIN(RADIANS(PARAMETERS!$D$9-C1401)/2)*SIN(RADIANS(PARAMETERS!$D$9-C1401)/2))))*2*3958.756</f>
        <v>273.63586809258646</v>
      </c>
      <c r="F1401">
        <v>108.11003112793</v>
      </c>
      <c r="G1401">
        <v>135.99961853027</v>
      </c>
      <c r="H1401">
        <v>174.38835144043</v>
      </c>
      <c r="I1401">
        <v>204.87045288086</v>
      </c>
      <c r="J1401">
        <v>238.09246826172</v>
      </c>
      <c r="K1401" s="6">
        <f>IFERROR(EXP(TREND(LN($F$1:$J$1),LN(F1401:J1401),LN(Calculations!$B$3))),0)</f>
        <v>6.3844388566390636E-3</v>
      </c>
    </row>
    <row r="1402" spans="1:11" x14ac:dyDescent="0.35">
      <c r="A1402">
        <v>1399</v>
      </c>
      <c r="B1402" t="str">
        <f t="shared" si="21"/>
        <v>11-60.5</v>
      </c>
      <c r="C1402">
        <v>-60.618612643573996</v>
      </c>
      <c r="D1402">
        <v>11.473727050737001</v>
      </c>
      <c r="E1402">
        <f>ASIN(SQRT((SIN(RADIANS(PARAMETERS!$D$8-D1402)/2)*SIN(RADIANS(PARAMETERS!$D$8-D1402)/2))+(COS(RADIANS(D1402))*COS(RADIANS(PARAMETERS!$D$8))*SIN(RADIANS(PARAMETERS!$D$9-C1402)/2)*SIN(RADIANS(PARAMETERS!$D$9-C1402)/2))))*2*3958.756</f>
        <v>272.93241323752574</v>
      </c>
      <c r="F1402">
        <v>107.94314575195</v>
      </c>
      <c r="G1402">
        <v>135.85975646973</v>
      </c>
      <c r="H1402">
        <v>174.23527526855</v>
      </c>
      <c r="I1402">
        <v>204.74685668945</v>
      </c>
      <c r="J1402">
        <v>237.96885681152</v>
      </c>
      <c r="K1402" s="6">
        <f>IFERROR(EXP(TREND(LN($F$1:$J$1),LN(F1402:J1402),LN(Calculations!$B$3))),0)</f>
        <v>6.3593032865211369E-3</v>
      </c>
    </row>
    <row r="1403" spans="1:11" x14ac:dyDescent="0.35">
      <c r="A1403">
        <v>1400</v>
      </c>
      <c r="B1403" t="str">
        <f t="shared" si="21"/>
        <v>11-61</v>
      </c>
      <c r="C1403">
        <v>-60.889933978475</v>
      </c>
      <c r="D1403">
        <v>11.473727050737001</v>
      </c>
      <c r="E1403">
        <f>ASIN(SQRT((SIN(RADIANS(PARAMETERS!$D$8-D1403)/2)*SIN(RADIANS(PARAMETERS!$D$8-D1403)/2))+(COS(RADIANS(D1403))*COS(RADIANS(PARAMETERS!$D$8))*SIN(RADIANS(PARAMETERS!$D$9-C1403)/2)*SIN(RADIANS(PARAMETERS!$D$9-C1403)/2))))*2*3958.756</f>
        <v>273.44496787806008</v>
      </c>
      <c r="F1403">
        <v>107.71765136719</v>
      </c>
      <c r="G1403">
        <v>135.66830444336</v>
      </c>
      <c r="H1403">
        <v>174.05870056152</v>
      </c>
      <c r="I1403">
        <v>204.63298034668</v>
      </c>
      <c r="J1403">
        <v>237.86659240723</v>
      </c>
      <c r="K1403" s="6">
        <f>IFERROR(EXP(TREND(LN($F$1:$J$1),LN(F1403:J1403),LN(Calculations!$B$3))),0)</f>
        <v>6.3278817321513201E-3</v>
      </c>
    </row>
    <row r="1404" spans="1:11" x14ac:dyDescent="0.35">
      <c r="A1404">
        <v>1401</v>
      </c>
      <c r="B1404" t="str">
        <f t="shared" si="21"/>
        <v>11-61</v>
      </c>
      <c r="C1404">
        <v>-61.161255313376003</v>
      </c>
      <c r="D1404">
        <v>11.473727050737001</v>
      </c>
      <c r="E1404">
        <f>ASIN(SQRT((SIN(RADIANS(PARAMETERS!$D$8-D1404)/2)*SIN(RADIANS(PARAMETERS!$D$8-D1404)/2))+(COS(RADIANS(D1404))*COS(RADIANS(PARAMETERS!$D$8))*SIN(RADIANS(PARAMETERS!$D$9-C1404)/2)*SIN(RADIANS(PARAMETERS!$D$9-C1404)/2))))*2*3958.756</f>
        <v>275.16673627590552</v>
      </c>
      <c r="F1404">
        <v>107.50146484375</v>
      </c>
      <c r="G1404">
        <v>135.52632141113</v>
      </c>
      <c r="H1404">
        <v>174.02537536621</v>
      </c>
      <c r="I1404">
        <v>204.69906616211</v>
      </c>
      <c r="J1404">
        <v>237.97161865234</v>
      </c>
      <c r="K1404" s="6">
        <f>IFERROR(EXP(TREND(LN($F$1:$J$1),LN(F1404:J1404),LN(Calculations!$B$3))),0)</f>
        <v>6.3085333241211967E-3</v>
      </c>
    </row>
    <row r="1405" spans="1:11" x14ac:dyDescent="0.35">
      <c r="A1405">
        <v>1402</v>
      </c>
      <c r="B1405" t="str">
        <f t="shared" si="21"/>
        <v>11-61.5</v>
      </c>
      <c r="C1405">
        <v>-61.432576648276999</v>
      </c>
      <c r="D1405">
        <v>11.473727050737001</v>
      </c>
      <c r="E1405">
        <f>ASIN(SQRT((SIN(RADIANS(PARAMETERS!$D$8-D1405)/2)*SIN(RADIANS(PARAMETERS!$D$8-D1405)/2))+(COS(RADIANS(D1405))*COS(RADIANS(PARAMETERS!$D$8))*SIN(RADIANS(PARAMETERS!$D$9-C1405)/2)*SIN(RADIANS(PARAMETERS!$D$9-C1405)/2))))*2*3958.756</f>
        <v>278.07525587800461</v>
      </c>
      <c r="F1405">
        <v>107.34546661377</v>
      </c>
      <c r="G1405">
        <v>135.49255371094</v>
      </c>
      <c r="H1405">
        <v>174.19360351563</v>
      </c>
      <c r="I1405">
        <v>204.98196411133</v>
      </c>
      <c r="J1405">
        <v>238.34915161133</v>
      </c>
      <c r="K1405" s="6">
        <f>IFERROR(EXP(TREND(LN($F$1:$J$1),LN(F1405:J1405),LN(Calculations!$B$3))),0)</f>
        <v>6.3098920328218608E-3</v>
      </c>
    </row>
    <row r="1406" spans="1:11" x14ac:dyDescent="0.35">
      <c r="A1406">
        <v>1403</v>
      </c>
      <c r="B1406" t="str">
        <f t="shared" si="21"/>
        <v>11-61.5</v>
      </c>
      <c r="C1406">
        <v>-61.703897983178003</v>
      </c>
      <c r="D1406">
        <v>11.473727050737001</v>
      </c>
      <c r="E1406">
        <f>ASIN(SQRT((SIN(RADIANS(PARAMETERS!$D$8-D1406)/2)*SIN(RADIANS(PARAMETERS!$D$8-D1406)/2))+(COS(RADIANS(D1406))*COS(RADIANS(PARAMETERS!$D$8))*SIN(RADIANS(PARAMETERS!$D$9-C1406)/2)*SIN(RADIANS(PARAMETERS!$D$9-C1406)/2))))*2*3958.756</f>
        <v>282.13382292362297</v>
      </c>
      <c r="F1406">
        <v>107.17502593994</v>
      </c>
      <c r="G1406">
        <v>135.45703125</v>
      </c>
      <c r="H1406">
        <v>174.38780212402</v>
      </c>
      <c r="I1406">
        <v>205.30087280273</v>
      </c>
      <c r="J1406">
        <v>238.7855682373</v>
      </c>
      <c r="K1406" s="6">
        <f>IFERROR(EXP(TREND(LN($F$1:$J$1),LN(F1406:J1406),LN(Calculations!$B$3))),0)</f>
        <v>6.3120832262780922E-3</v>
      </c>
    </row>
    <row r="1407" spans="1:11" x14ac:dyDescent="0.35">
      <c r="A1407">
        <v>1404</v>
      </c>
      <c r="B1407" t="str">
        <f t="shared" si="21"/>
        <v>11-62</v>
      </c>
      <c r="C1407">
        <v>-61.975219318078999</v>
      </c>
      <c r="D1407">
        <v>11.473727050737001</v>
      </c>
      <c r="E1407">
        <f>ASIN(SQRT((SIN(RADIANS(PARAMETERS!$D$8-D1407)/2)*SIN(RADIANS(PARAMETERS!$D$8-D1407)/2))+(COS(RADIANS(D1407))*COS(RADIANS(PARAMETERS!$D$8))*SIN(RADIANS(PARAMETERS!$D$9-C1407)/2)*SIN(RADIANS(PARAMETERS!$D$9-C1407)/2))))*2*3958.756</f>
        <v>287.29369694621261</v>
      </c>
      <c r="F1407">
        <v>106.92477416992</v>
      </c>
      <c r="G1407">
        <v>135.31805419922</v>
      </c>
      <c r="H1407">
        <v>174.43731689453</v>
      </c>
      <c r="I1407">
        <v>205.47193908691</v>
      </c>
      <c r="J1407">
        <v>239.07319641113</v>
      </c>
      <c r="K1407" s="6">
        <f>IFERROR(EXP(TREND(LN($F$1:$J$1),LN(F1407:J1407),LN(Calculations!$B$3))),0)</f>
        <v>6.2967070456565119E-3</v>
      </c>
    </row>
    <row r="1408" spans="1:11" x14ac:dyDescent="0.35">
      <c r="A1408">
        <v>1405</v>
      </c>
      <c r="B1408" t="str">
        <f t="shared" si="21"/>
        <v>11-62</v>
      </c>
      <c r="C1408">
        <v>-62.246540652980002</v>
      </c>
      <c r="D1408">
        <v>11.473727050737001</v>
      </c>
      <c r="E1408">
        <f>ASIN(SQRT((SIN(RADIANS(PARAMETERS!$D$8-D1408)/2)*SIN(RADIANS(PARAMETERS!$D$8-D1408)/2))+(COS(RADIANS(D1408))*COS(RADIANS(PARAMETERS!$D$8))*SIN(RADIANS(PARAMETERS!$D$9-C1408)/2)*SIN(RADIANS(PARAMETERS!$D$9-C1408)/2))))*2*3958.756</f>
        <v>293.49679241909718</v>
      </c>
      <c r="F1408">
        <v>106.62972259521</v>
      </c>
      <c r="G1408">
        <v>135.11846923828</v>
      </c>
      <c r="H1408">
        <v>174.3828125</v>
      </c>
      <c r="I1408">
        <v>205.5265045166</v>
      </c>
      <c r="J1408">
        <v>239.25436401367</v>
      </c>
      <c r="K1408" s="6">
        <f>IFERROR(EXP(TREND(LN($F$1:$J$1),LN(F1408:J1408),LN(Calculations!$B$3))),0)</f>
        <v>6.2702230918227891E-3</v>
      </c>
    </row>
    <row r="1409" spans="1:11" x14ac:dyDescent="0.35">
      <c r="A1409">
        <v>1406</v>
      </c>
      <c r="B1409" t="str">
        <f t="shared" si="21"/>
        <v>11-62.5</v>
      </c>
      <c r="C1409">
        <v>-62.517861987880998</v>
      </c>
      <c r="D1409">
        <v>11.473727050737001</v>
      </c>
      <c r="E1409">
        <f>ASIN(SQRT((SIN(RADIANS(PARAMETERS!$D$8-D1409)/2)*SIN(RADIANS(PARAMETERS!$D$8-D1409)/2))+(COS(RADIANS(D1409))*COS(RADIANS(PARAMETERS!$D$8))*SIN(RADIANS(PARAMETERS!$D$9-C1409)/2)*SIN(RADIANS(PARAMETERS!$D$9-C1409)/2))))*2*3958.756</f>
        <v>300.6785430001197</v>
      </c>
      <c r="F1409">
        <v>106.29081726074</v>
      </c>
      <c r="G1409">
        <v>134.86560058594</v>
      </c>
      <c r="H1409">
        <v>174.24743652344</v>
      </c>
      <c r="I1409">
        <v>205.4766998291</v>
      </c>
      <c r="J1409">
        <v>239.3253326416</v>
      </c>
      <c r="K1409" s="6">
        <f>IFERROR(EXP(TREND(LN($F$1:$J$1),LN(F1409:J1409),LN(Calculations!$B$3))),0)</f>
        <v>6.2339497927395753E-3</v>
      </c>
    </row>
    <row r="1410" spans="1:11" x14ac:dyDescent="0.35">
      <c r="A1410">
        <v>1407</v>
      </c>
      <c r="B1410" t="str">
        <f t="shared" si="21"/>
        <v>11-63</v>
      </c>
      <c r="C1410">
        <v>-62.789183322782002</v>
      </c>
      <c r="D1410">
        <v>11.473727050737001</v>
      </c>
      <c r="E1410">
        <f>ASIN(SQRT((SIN(RADIANS(PARAMETERS!$D$8-D1410)/2)*SIN(RADIANS(PARAMETERS!$D$8-D1410)/2))+(COS(RADIANS(D1410))*COS(RADIANS(PARAMETERS!$D$8))*SIN(RADIANS(PARAMETERS!$D$9-C1410)/2)*SIN(RADIANS(PARAMETERS!$D$9-C1410)/2))))*2*3958.756</f>
        <v>308.77065970468158</v>
      </c>
      <c r="F1410">
        <v>105.93190002441</v>
      </c>
      <c r="G1410">
        <v>134.59564208984</v>
      </c>
      <c r="H1410">
        <v>174.09111022949</v>
      </c>
      <c r="I1410">
        <v>205.39656066895</v>
      </c>
      <c r="J1410">
        <v>239.34410095215</v>
      </c>
      <c r="K1410" s="6">
        <f>IFERROR(EXP(TREND(LN($F$1:$J$1),LN(F1410:J1410),LN(Calculations!$B$3))),0)</f>
        <v>6.1944838143670423E-3</v>
      </c>
    </row>
    <row r="1411" spans="1:11" x14ac:dyDescent="0.35">
      <c r="A1411">
        <v>1408</v>
      </c>
      <c r="B1411" t="str">
        <f t="shared" si="21"/>
        <v>11-63</v>
      </c>
      <c r="C1411">
        <v>-63.060504657682998</v>
      </c>
      <c r="D1411">
        <v>11.473727050737001</v>
      </c>
      <c r="E1411">
        <f>ASIN(SQRT((SIN(RADIANS(PARAMETERS!$D$8-D1411)/2)*SIN(RADIANS(PARAMETERS!$D$8-D1411)/2))+(COS(RADIANS(D1411))*COS(RADIANS(PARAMETERS!$D$8))*SIN(RADIANS(PARAMETERS!$D$9-C1411)/2)*SIN(RADIANS(PARAMETERS!$D$9-C1411)/2))))*2*3958.756</f>
        <v>317.70357785303815</v>
      </c>
      <c r="F1411">
        <v>105.60046386719</v>
      </c>
      <c r="G1411">
        <v>134.37161254883</v>
      </c>
      <c r="H1411">
        <v>174.0011138916</v>
      </c>
      <c r="I1411">
        <v>205.39630126953</v>
      </c>
      <c r="J1411">
        <v>239.44139099121</v>
      </c>
      <c r="K1411" s="6">
        <f>IFERROR(EXP(TREND(LN($F$1:$J$1),LN(F1411:J1411),LN(Calculations!$B$3))),0)</f>
        <v>6.1629130641874148E-3</v>
      </c>
    </row>
    <row r="1412" spans="1:11" x14ac:dyDescent="0.35">
      <c r="A1412">
        <v>1409</v>
      </c>
      <c r="B1412" t="str">
        <f t="shared" si="21"/>
        <v>11-63.5</v>
      </c>
      <c r="C1412">
        <v>-63.331825992584001</v>
      </c>
      <c r="D1412">
        <v>11.473727050737001</v>
      </c>
      <c r="E1412">
        <f>ASIN(SQRT((SIN(RADIANS(PARAMETERS!$D$8-D1412)/2)*SIN(RADIANS(PARAMETERS!$D$8-D1412)/2))+(COS(RADIANS(D1412))*COS(RADIANS(PARAMETERS!$D$8))*SIN(RADIANS(PARAMETERS!$D$9-C1412)/2)*SIN(RADIANS(PARAMETERS!$D$9-C1412)/2))))*2*3958.756</f>
        <v>327.40847372719173</v>
      </c>
      <c r="F1412">
        <v>105.27635192871</v>
      </c>
      <c r="G1412">
        <v>134.16506958008</v>
      </c>
      <c r="H1412">
        <v>173.93823242188</v>
      </c>
      <c r="I1412">
        <v>205.42427062988</v>
      </c>
      <c r="J1412">
        <v>239.55587768555</v>
      </c>
      <c r="K1412" s="6">
        <f>IFERROR(EXP(TREND(LN($F$1:$J$1),LN(F1412:J1412),LN(Calculations!$B$3))),0)</f>
        <v>6.1341523367635349E-3</v>
      </c>
    </row>
    <row r="1413" spans="1:11" x14ac:dyDescent="0.35">
      <c r="A1413">
        <v>1410</v>
      </c>
      <c r="B1413" t="str">
        <f t="shared" ref="B1413:B1476" si="22">MROUND(D1413,1)&amp;MROUND(C1413,-0.5)</f>
        <v>11-63.5</v>
      </c>
      <c r="C1413">
        <v>-63.603147327484997</v>
      </c>
      <c r="D1413">
        <v>11.473727050737001</v>
      </c>
      <c r="E1413">
        <f>ASIN(SQRT((SIN(RADIANS(PARAMETERS!$D$8-D1413)/2)*SIN(RADIANS(PARAMETERS!$D$8-D1413)/2))+(COS(RADIANS(D1413))*COS(RADIANS(PARAMETERS!$D$8))*SIN(RADIANS(PARAMETERS!$D$9-C1413)/2)*SIN(RADIANS(PARAMETERS!$D$9-C1413)/2))))*2*3958.756</f>
        <v>337.81881021750712</v>
      </c>
      <c r="F1413">
        <v>104.97300720215</v>
      </c>
      <c r="G1413">
        <v>133.99377441406</v>
      </c>
      <c r="H1413">
        <v>173.92333984375</v>
      </c>
      <c r="I1413">
        <v>205.4934387207</v>
      </c>
      <c r="J1413">
        <v>239.71301269531</v>
      </c>
      <c r="K1413" s="6">
        <f>IFERROR(EXP(TREND(LN($F$1:$J$1),LN(F1413:J1413),LN(Calculations!$B$3))),0)</f>
        <v>6.110683878333246E-3</v>
      </c>
    </row>
    <row r="1414" spans="1:11" x14ac:dyDescent="0.35">
      <c r="A1414">
        <v>1411</v>
      </c>
      <c r="B1414" t="str">
        <f t="shared" si="22"/>
        <v>11-64</v>
      </c>
      <c r="C1414">
        <v>-63.874468662386001</v>
      </c>
      <c r="D1414">
        <v>11.473727050737001</v>
      </c>
      <c r="E1414">
        <f>ASIN(SQRT((SIN(RADIANS(PARAMETERS!$D$8-D1414)/2)*SIN(RADIANS(PARAMETERS!$D$8-D1414)/2))+(COS(RADIANS(D1414))*COS(RADIANS(PARAMETERS!$D$8))*SIN(RADIANS(PARAMETERS!$D$9-C1414)/2)*SIN(RADIANS(PARAMETERS!$D$9-C1414)/2))))*2*3958.756</f>
        <v>348.87142983377493</v>
      </c>
      <c r="F1414">
        <v>104.73406982422</v>
      </c>
      <c r="G1414">
        <v>133.91662597656</v>
      </c>
      <c r="H1414">
        <v>174.03703308105</v>
      </c>
      <c r="I1414">
        <v>205.69293212891</v>
      </c>
      <c r="J1414">
        <v>240.02645874023</v>
      </c>
      <c r="K1414" s="6">
        <f>IFERROR(EXP(TREND(LN($F$1:$J$1),LN(F1414:J1414),LN(Calculations!$B$3))),0)</f>
        <v>6.1020784417931189E-3</v>
      </c>
    </row>
    <row r="1415" spans="1:11" x14ac:dyDescent="0.35">
      <c r="A1415">
        <v>1412</v>
      </c>
      <c r="B1415" t="str">
        <f t="shared" si="22"/>
        <v>11-64</v>
      </c>
      <c r="C1415">
        <v>-64.145789997286997</v>
      </c>
      <c r="D1415">
        <v>11.473727050737001</v>
      </c>
      <c r="E1415">
        <f>ASIN(SQRT((SIN(RADIANS(PARAMETERS!$D$8-D1415)/2)*SIN(RADIANS(PARAMETERS!$D$8-D1415)/2))+(COS(RADIANS(D1415))*COS(RADIANS(PARAMETERS!$D$8))*SIN(RADIANS(PARAMETERS!$D$9-C1415)/2)*SIN(RADIANS(PARAMETERS!$D$9-C1415)/2))))*2*3958.756</f>
        <v>360.50725024347742</v>
      </c>
      <c r="F1415">
        <v>104.47052001953</v>
      </c>
      <c r="G1415">
        <v>133.79940795898</v>
      </c>
      <c r="H1415">
        <v>174.0732421875</v>
      </c>
      <c r="I1415">
        <v>205.81158447266</v>
      </c>
      <c r="J1415">
        <v>240.25651550293</v>
      </c>
      <c r="K1415" s="6">
        <f>IFERROR(EXP(TREND(LN($F$1:$J$1),LN(F1415:J1415),LN(Calculations!$B$3))),0)</f>
        <v>6.0863599728075805E-3</v>
      </c>
    </row>
    <row r="1416" spans="1:11" x14ac:dyDescent="0.35">
      <c r="A1416">
        <v>1413</v>
      </c>
      <c r="B1416" t="str">
        <f t="shared" si="22"/>
        <v>11-64.5</v>
      </c>
      <c r="C1416">
        <v>-64.417111332188</v>
      </c>
      <c r="D1416">
        <v>11.473727050737001</v>
      </c>
      <c r="E1416">
        <f>ASIN(SQRT((SIN(RADIANS(PARAMETERS!$D$8-D1416)/2)*SIN(RADIANS(PARAMETERS!$D$8-D1416)/2))+(COS(RADIANS(D1416))*COS(RADIANS(PARAMETERS!$D$8))*SIN(RADIANS(PARAMETERS!$D$9-C1416)/2)*SIN(RADIANS(PARAMETERS!$D$9-C1416)/2))))*2*3958.756</f>
        <v>372.67163462472109</v>
      </c>
      <c r="F1416">
        <v>104.0902633667</v>
      </c>
      <c r="G1416">
        <v>133.50442504883</v>
      </c>
      <c r="H1416">
        <v>173.80712890625</v>
      </c>
      <c r="I1416">
        <v>205.58648681641</v>
      </c>
      <c r="J1416">
        <v>240.14529418945</v>
      </c>
      <c r="K1416" s="6">
        <f>IFERROR(EXP(TREND(LN($F$1:$J$1),LN(F1416:J1416),LN(Calculations!$B$3))),0)</f>
        <v>6.0403153314556E-3</v>
      </c>
    </row>
    <row r="1417" spans="1:11" x14ac:dyDescent="0.35">
      <c r="A1417">
        <v>1414</v>
      </c>
      <c r="B1417" t="str">
        <f t="shared" si="22"/>
        <v>11-64.5</v>
      </c>
      <c r="C1417">
        <v>-64.688432667089003</v>
      </c>
      <c r="D1417">
        <v>11.473727050737001</v>
      </c>
      <c r="E1417">
        <f>ASIN(SQRT((SIN(RADIANS(PARAMETERS!$D$8-D1417)/2)*SIN(RADIANS(PARAMETERS!$D$8-D1417)/2))+(COS(RADIANS(D1417))*COS(RADIANS(PARAMETERS!$D$8))*SIN(RADIANS(PARAMETERS!$D$9-C1417)/2)*SIN(RADIANS(PARAMETERS!$D$9-C1417)/2))))*2*3958.756</f>
        <v>385.31451181428531</v>
      </c>
      <c r="F1417">
        <v>103.52764129639</v>
      </c>
      <c r="G1417">
        <v>132.94610595703</v>
      </c>
      <c r="H1417">
        <v>173.09812927246</v>
      </c>
      <c r="I1417">
        <v>204.82971191406</v>
      </c>
      <c r="J1417">
        <v>239.52738952637</v>
      </c>
      <c r="K1417" s="6">
        <f>IFERROR(EXP(TREND(LN($F$1:$J$1),LN(F1417:J1417),LN(Calculations!$B$3))),0)</f>
        <v>5.949402067192684E-3</v>
      </c>
    </row>
    <row r="1418" spans="1:11" x14ac:dyDescent="0.35">
      <c r="A1418">
        <v>1415</v>
      </c>
      <c r="B1418" t="str">
        <f t="shared" si="22"/>
        <v>11-65</v>
      </c>
      <c r="C1418">
        <v>-64.959754001990007</v>
      </c>
      <c r="D1418">
        <v>11.473727050737001</v>
      </c>
      <c r="E1418">
        <f>ASIN(SQRT((SIN(RADIANS(PARAMETERS!$D$8-D1418)/2)*SIN(RADIANS(PARAMETERS!$D$8-D1418)/2))+(COS(RADIANS(D1418))*COS(RADIANS(PARAMETERS!$D$8))*SIN(RADIANS(PARAMETERS!$D$9-C1418)/2)*SIN(RADIANS(PARAMETERS!$D$9-C1418)/2))))*2*3958.756</f>
        <v>398.39031499360374</v>
      </c>
      <c r="F1418">
        <v>102.90979003906</v>
      </c>
      <c r="G1418">
        <v>132.30242919922</v>
      </c>
      <c r="H1418">
        <v>172.24952697754</v>
      </c>
      <c r="I1418">
        <v>203.94650268555</v>
      </c>
      <c r="J1418">
        <v>238.71305847168</v>
      </c>
      <c r="K1418" s="6">
        <f>IFERROR(EXP(TREND(LN($F$1:$J$1),LN(F1418:J1418),LN(Calculations!$B$3))),0)</f>
        <v>5.846134180335253E-3</v>
      </c>
    </row>
    <row r="1419" spans="1:11" x14ac:dyDescent="0.35">
      <c r="A1419">
        <v>1416</v>
      </c>
      <c r="B1419" t="str">
        <f t="shared" si="22"/>
        <v>11-65</v>
      </c>
      <c r="C1419">
        <v>-65.231075336890996</v>
      </c>
      <c r="D1419">
        <v>11.473727050737001</v>
      </c>
      <c r="E1419">
        <f>ASIN(SQRT((SIN(RADIANS(PARAMETERS!$D$8-D1419)/2)*SIN(RADIANS(PARAMETERS!$D$8-D1419)/2))+(COS(RADIANS(D1419))*COS(RADIANS(PARAMETERS!$D$8))*SIN(RADIANS(PARAMETERS!$D$9-C1419)/2)*SIN(RADIANS(PARAMETERS!$D$9-C1419)/2))))*2*3958.756</f>
        <v>411.85779701043197</v>
      </c>
      <c r="F1419">
        <v>102.36363983154</v>
      </c>
      <c r="G1419">
        <v>131.76239013672</v>
      </c>
      <c r="H1419">
        <v>171.58009338379</v>
      </c>
      <c r="I1419">
        <v>203.27877807617</v>
      </c>
      <c r="J1419">
        <v>238.04609680176</v>
      </c>
      <c r="K1419" s="6">
        <f>IFERROR(EXP(TREND(LN($F$1:$J$1),LN(F1419:J1419),LN(Calculations!$B$3))),0)</f>
        <v>5.761631383822104E-3</v>
      </c>
    </row>
    <row r="1420" spans="1:11" x14ac:dyDescent="0.35">
      <c r="A1420">
        <v>1417</v>
      </c>
      <c r="B1420" t="str">
        <f t="shared" si="22"/>
        <v>11-65.5</v>
      </c>
      <c r="C1420">
        <v>-65.502396671791999</v>
      </c>
      <c r="D1420">
        <v>11.473727050737001</v>
      </c>
      <c r="E1420">
        <f>ASIN(SQRT((SIN(RADIANS(PARAMETERS!$D$8-D1420)/2)*SIN(RADIANS(PARAMETERS!$D$8-D1420)/2))+(COS(RADIANS(D1420))*COS(RADIANS(PARAMETERS!$D$8))*SIN(RADIANS(PARAMETERS!$D$9-C1420)/2)*SIN(RADIANS(PARAMETERS!$D$9-C1420)/2))))*2*3958.756</f>
        <v>425.67976853409374</v>
      </c>
      <c r="F1420">
        <v>101.96416473389</v>
      </c>
      <c r="G1420">
        <v>131.44435119629</v>
      </c>
      <c r="H1420">
        <v>171.28840637207</v>
      </c>
      <c r="I1420">
        <v>202.97898864746</v>
      </c>
      <c r="J1420">
        <v>237.74174499512</v>
      </c>
      <c r="K1420" s="6">
        <f>IFERROR(EXP(TREND(LN($F$1:$J$1),LN(F1420:J1420),LN(Calculations!$B$3))),0)</f>
        <v>5.712968913270158E-3</v>
      </c>
    </row>
    <row r="1421" spans="1:11" x14ac:dyDescent="0.35">
      <c r="A1421">
        <v>1418</v>
      </c>
      <c r="B1421" t="str">
        <f t="shared" si="22"/>
        <v>11-66</v>
      </c>
      <c r="C1421">
        <v>-65.773718006693002</v>
      </c>
      <c r="D1421">
        <v>11.473727050737001</v>
      </c>
      <c r="E1421">
        <f>ASIN(SQRT((SIN(RADIANS(PARAMETERS!$D$8-D1421)/2)*SIN(RADIANS(PARAMETERS!$D$8-D1421)/2))+(COS(RADIANS(D1421))*COS(RADIANS(PARAMETERS!$D$8))*SIN(RADIANS(PARAMETERS!$D$9-C1421)/2)*SIN(RADIANS(PARAMETERS!$D$9-C1421)/2))))*2*3958.756</f>
        <v>439.82279397501259</v>
      </c>
      <c r="F1421">
        <v>101.58973693848</v>
      </c>
      <c r="G1421">
        <v>131.16795349121</v>
      </c>
      <c r="H1421">
        <v>171.09172058105</v>
      </c>
      <c r="I1421">
        <v>202.75965881348</v>
      </c>
      <c r="J1421">
        <v>237.47798156738</v>
      </c>
      <c r="K1421" s="6">
        <f>IFERROR(EXP(TREND(LN($F$1:$J$1),LN(F1421:J1421),LN(Calculations!$B$3))),0)</f>
        <v>5.6715472199654034E-3</v>
      </c>
    </row>
    <row r="1422" spans="1:11" x14ac:dyDescent="0.35">
      <c r="A1422">
        <v>1419</v>
      </c>
      <c r="B1422" t="str">
        <f t="shared" si="22"/>
        <v>11-66</v>
      </c>
      <c r="C1422">
        <v>-66.045039341594006</v>
      </c>
      <c r="D1422">
        <v>11.473727050737001</v>
      </c>
      <c r="E1422">
        <f>ASIN(SQRT((SIN(RADIANS(PARAMETERS!$D$8-D1422)/2)*SIN(RADIANS(PARAMETERS!$D$8-D1422)/2))+(COS(RADIANS(D1422))*COS(RADIANS(PARAMETERS!$D$8))*SIN(RADIANS(PARAMETERS!$D$9-C1422)/2)*SIN(RADIANS(PARAMETERS!$D$9-C1422)/2))))*2*3958.756</f>
        <v>454.25687039458597</v>
      </c>
      <c r="F1422">
        <v>101.18933868408</v>
      </c>
      <c r="G1422">
        <v>130.85501098633</v>
      </c>
      <c r="H1422">
        <v>170.86245727539</v>
      </c>
      <c r="I1422">
        <v>202.51214599609</v>
      </c>
      <c r="J1422">
        <v>237.15071105957</v>
      </c>
      <c r="K1422" s="6">
        <f>IFERROR(EXP(TREND(LN($F$1:$J$1),LN(F1422:J1422),LN(Calculations!$B$3))),0)</f>
        <v>5.625984215659947E-3</v>
      </c>
    </row>
    <row r="1423" spans="1:11" x14ac:dyDescent="0.35">
      <c r="A1423">
        <v>1420</v>
      </c>
      <c r="B1423" t="str">
        <f t="shared" si="22"/>
        <v>11-66.5</v>
      </c>
      <c r="C1423">
        <v>-66.316360676494995</v>
      </c>
      <c r="D1423">
        <v>11.473727050737001</v>
      </c>
      <c r="E1423">
        <f>ASIN(SQRT((SIN(RADIANS(PARAMETERS!$D$8-D1423)/2)*SIN(RADIANS(PARAMETERS!$D$8-D1423)/2))+(COS(RADIANS(D1423))*COS(RADIANS(PARAMETERS!$D$8))*SIN(RADIANS(PARAMETERS!$D$9-C1423)/2)*SIN(RADIANS(PARAMETERS!$D$9-C1423)/2))))*2*3958.756</f>
        <v>468.95510678985778</v>
      </c>
      <c r="F1423">
        <v>100.75598907471</v>
      </c>
      <c r="G1423">
        <v>130.49432373047</v>
      </c>
      <c r="H1423">
        <v>170.58039855957</v>
      </c>
      <c r="I1423">
        <v>202.21566772461</v>
      </c>
      <c r="J1423">
        <v>236.76889038086</v>
      </c>
      <c r="K1423" s="6">
        <f>IFERROR(EXP(TREND(LN($F$1:$J$1),LN(F1423:J1423),LN(Calculations!$B$3))),0)</f>
        <v>5.5750004432238388E-3</v>
      </c>
    </row>
    <row r="1424" spans="1:11" x14ac:dyDescent="0.35">
      <c r="A1424">
        <v>1421</v>
      </c>
      <c r="B1424" t="str">
        <f t="shared" si="22"/>
        <v>11-66.5</v>
      </c>
      <c r="C1424">
        <v>-66.587682011395998</v>
      </c>
      <c r="D1424">
        <v>11.473727050737001</v>
      </c>
      <c r="E1424">
        <f>ASIN(SQRT((SIN(RADIANS(PARAMETERS!$D$8-D1424)/2)*SIN(RADIANS(PARAMETERS!$D$8-D1424)/2))+(COS(RADIANS(D1424))*COS(RADIANS(PARAMETERS!$D$8))*SIN(RADIANS(PARAMETERS!$D$9-C1424)/2)*SIN(RADIANS(PARAMETERS!$D$9-C1424)/2))))*2*3958.756</f>
        <v>483.89341509837402</v>
      </c>
      <c r="F1424">
        <v>100.18257141113</v>
      </c>
      <c r="G1424">
        <v>129.92276000977</v>
      </c>
      <c r="H1424">
        <v>170.01908874512</v>
      </c>
      <c r="I1424">
        <v>201.61990356445</v>
      </c>
      <c r="J1424">
        <v>236.03634643555</v>
      </c>
      <c r="K1424" s="6">
        <f>IFERROR(EXP(TREND(LN($F$1:$J$1),LN(F1424:J1424),LN(Calculations!$B$3))),0)</f>
        <v>5.4954013635777283E-3</v>
      </c>
    </row>
    <row r="1425" spans="1:11" x14ac:dyDescent="0.35">
      <c r="A1425">
        <v>1422</v>
      </c>
      <c r="B1425" t="str">
        <f t="shared" si="22"/>
        <v>11-67</v>
      </c>
      <c r="C1425">
        <v>-66.859003346296006</v>
      </c>
      <c r="D1425">
        <v>11.473727050737001</v>
      </c>
      <c r="E1425">
        <f>ASIN(SQRT((SIN(RADIANS(PARAMETERS!$D$8-D1425)/2)*SIN(RADIANS(PARAMETERS!$D$8-D1425)/2))+(COS(RADIANS(D1425))*COS(RADIANS(PARAMETERS!$D$8))*SIN(RADIANS(PARAMETERS!$D$9-C1425)/2)*SIN(RADIANS(PARAMETERS!$D$9-C1425)/2))))*2*3958.756</f>
        <v>499.05021979758169</v>
      </c>
      <c r="F1425">
        <v>99.458366394042997</v>
      </c>
      <c r="G1425">
        <v>129.1259765625</v>
      </c>
      <c r="H1425">
        <v>169.13621520996</v>
      </c>
      <c r="I1425">
        <v>200.69900512695</v>
      </c>
      <c r="J1425">
        <v>234.94061279297</v>
      </c>
      <c r="K1425" s="6">
        <f>IFERROR(EXP(TREND(LN($F$1:$J$1),LN(F1425:J1425),LN(Calculations!$B$3))),0)</f>
        <v>5.3859060628462883E-3</v>
      </c>
    </row>
    <row r="1426" spans="1:11" x14ac:dyDescent="0.35">
      <c r="A1426">
        <v>1423</v>
      </c>
      <c r="B1426" t="str">
        <f t="shared" si="22"/>
        <v>11-67</v>
      </c>
      <c r="C1426">
        <v>-67.130324681196996</v>
      </c>
      <c r="D1426">
        <v>11.473727050737001</v>
      </c>
      <c r="E1426">
        <f>ASIN(SQRT((SIN(RADIANS(PARAMETERS!$D$8-D1426)/2)*SIN(RADIANS(PARAMETERS!$D$8-D1426)/2))+(COS(RADIANS(D1426))*COS(RADIANS(PARAMETERS!$D$8))*SIN(RADIANS(PARAMETERS!$D$9-C1426)/2)*SIN(RADIANS(PARAMETERS!$D$9-C1426)/2))))*2*3958.756</f>
        <v>514.40618977902182</v>
      </c>
      <c r="F1426">
        <v>98.596328735352003</v>
      </c>
      <c r="G1426">
        <v>128.12559509277</v>
      </c>
      <c r="H1426">
        <v>167.94749450684</v>
      </c>
      <c r="I1426">
        <v>199.4813079834</v>
      </c>
      <c r="J1426">
        <v>233.51754760742</v>
      </c>
      <c r="K1426" s="6">
        <f>IFERROR(EXP(TREND(LN($F$1:$J$1),LN(F1426:J1426),LN(Calculations!$B$3))),0)</f>
        <v>5.2506228373919734E-3</v>
      </c>
    </row>
    <row r="1427" spans="1:11" x14ac:dyDescent="0.35">
      <c r="A1427">
        <v>1424</v>
      </c>
      <c r="B1427" t="str">
        <f t="shared" si="22"/>
        <v>11-67.5</v>
      </c>
      <c r="C1427">
        <v>-67.401646016097999</v>
      </c>
      <c r="D1427">
        <v>11.473727050737001</v>
      </c>
      <c r="E1427">
        <f>ASIN(SQRT((SIN(RADIANS(PARAMETERS!$D$8-D1427)/2)*SIN(RADIANS(PARAMETERS!$D$8-D1427)/2))+(COS(RADIANS(D1427))*COS(RADIANS(PARAMETERS!$D$8))*SIN(RADIANS(PARAMETERS!$D$9-C1427)/2)*SIN(RADIANS(PARAMETERS!$D$9-C1427)/2))))*2*3958.756</f>
        <v>529.9439939731044</v>
      </c>
      <c r="F1427">
        <v>97.649711608887003</v>
      </c>
      <c r="G1427">
        <v>127.00630187988</v>
      </c>
      <c r="H1427">
        <v>166.57920837402</v>
      </c>
      <c r="I1427">
        <v>198.04446411133</v>
      </c>
      <c r="J1427">
        <v>231.8770904541</v>
      </c>
      <c r="K1427" s="6">
        <f>IFERROR(EXP(TREND(LN($F$1:$J$1),LN(F1427:J1427),LN(Calculations!$B$3))),0)</f>
        <v>5.1013700954887324E-3</v>
      </c>
    </row>
    <row r="1428" spans="1:11" x14ac:dyDescent="0.35">
      <c r="A1428">
        <v>1425</v>
      </c>
      <c r="B1428" t="str">
        <f t="shared" si="22"/>
        <v>11-67.5</v>
      </c>
      <c r="C1428">
        <v>-67.672967350999002</v>
      </c>
      <c r="D1428">
        <v>11.473727050737001</v>
      </c>
      <c r="E1428">
        <f>ASIN(SQRT((SIN(RADIANS(PARAMETERS!$D$8-D1428)/2)*SIN(RADIANS(PARAMETERS!$D$8-D1428)/2))+(COS(RADIANS(D1428))*COS(RADIANS(PARAMETERS!$D$8))*SIN(RADIANS(PARAMETERS!$D$9-C1428)/2)*SIN(RADIANS(PARAMETERS!$D$9-C1428)/2))))*2*3958.756</f>
        <v>545.64808074136329</v>
      </c>
      <c r="F1428">
        <v>96.710029602050994</v>
      </c>
      <c r="G1428">
        <v>125.90994262695</v>
      </c>
      <c r="H1428">
        <v>165.26240539551</v>
      </c>
      <c r="I1428">
        <v>196.60385131836</v>
      </c>
      <c r="J1428">
        <v>230.27896118164</v>
      </c>
      <c r="K1428" s="6">
        <f>IFERROR(EXP(TREND(LN($F$1:$J$1),LN(F1428:J1428),LN(Calculations!$B$3))),0)</f>
        <v>4.9585092844394848E-3</v>
      </c>
    </row>
    <row r="1429" spans="1:11" x14ac:dyDescent="0.35">
      <c r="A1429">
        <v>1426</v>
      </c>
      <c r="B1429" t="str">
        <f t="shared" si="22"/>
        <v>11-68</v>
      </c>
      <c r="C1429">
        <v>-67.944288685900005</v>
      </c>
      <c r="D1429">
        <v>11.473727050737001</v>
      </c>
      <c r="E1429">
        <f>ASIN(SQRT((SIN(RADIANS(PARAMETERS!$D$8-D1429)/2)*SIN(RADIANS(PARAMETERS!$D$8-D1429)/2))+(COS(RADIANS(D1429))*COS(RADIANS(PARAMETERS!$D$8))*SIN(RADIANS(PARAMETERS!$D$9-C1429)/2)*SIN(RADIANS(PARAMETERS!$D$9-C1429)/2))))*2*3958.756</f>
        <v>561.50448012987295</v>
      </c>
      <c r="F1429">
        <v>95.816200256347997</v>
      </c>
      <c r="G1429">
        <v>124.90375518799</v>
      </c>
      <c r="H1429">
        <v>164.10601806641</v>
      </c>
      <c r="I1429">
        <v>195.30087280273</v>
      </c>
      <c r="J1429">
        <v>228.83102416992</v>
      </c>
      <c r="K1429" s="6">
        <f>IFERROR(EXP(TREND(LN($F$1:$J$1),LN(F1429:J1429),LN(Calculations!$B$3))),0)</f>
        <v>4.8309987641350508E-3</v>
      </c>
    </row>
    <row r="1430" spans="1:11" x14ac:dyDescent="0.35">
      <c r="A1430">
        <v>1427</v>
      </c>
      <c r="B1430" t="str">
        <f t="shared" si="22"/>
        <v>11-68</v>
      </c>
      <c r="C1430">
        <v>-68.215610020800995</v>
      </c>
      <c r="D1430">
        <v>11.473727050737001</v>
      </c>
      <c r="E1430">
        <f>ASIN(SQRT((SIN(RADIANS(PARAMETERS!$D$8-D1430)/2)*SIN(RADIANS(PARAMETERS!$D$8-D1430)/2))+(COS(RADIANS(D1430))*COS(RADIANS(PARAMETERS!$D$8))*SIN(RADIANS(PARAMETERS!$D$9-C1430)/2)*SIN(RADIANS(PARAMETERS!$D$9-C1430)/2))))*2*3958.756</f>
        <v>577.50062753886255</v>
      </c>
      <c r="F1430">
        <v>95.100700378417997</v>
      </c>
      <c r="G1430">
        <v>124.14650726318</v>
      </c>
      <c r="H1430">
        <v>163.36122131348</v>
      </c>
      <c r="I1430">
        <v>194.47973632813</v>
      </c>
      <c r="J1430">
        <v>227.80940246582</v>
      </c>
      <c r="K1430" s="6">
        <f>IFERROR(EXP(TREND(LN($F$1:$J$1),LN(F1430:J1430),LN(Calculations!$B$3))),0)</f>
        <v>4.7413297178236407E-3</v>
      </c>
    </row>
    <row r="1431" spans="1:11" x14ac:dyDescent="0.35">
      <c r="A1431">
        <v>1428</v>
      </c>
      <c r="B1431" t="str">
        <f t="shared" si="22"/>
        <v>11-68.5</v>
      </c>
      <c r="C1431">
        <v>-68.486931355701998</v>
      </c>
      <c r="D1431">
        <v>11.473727050737001</v>
      </c>
      <c r="E1431">
        <f>ASIN(SQRT((SIN(RADIANS(PARAMETERS!$D$8-D1431)/2)*SIN(RADIANS(PARAMETERS!$D$8-D1431)/2))+(COS(RADIANS(D1431))*COS(RADIANS(PARAMETERS!$D$8))*SIN(RADIANS(PARAMETERS!$D$9-C1431)/2)*SIN(RADIANS(PARAMETERS!$D$9-C1431)/2))))*2*3958.756</f>
        <v>593.62520708595355</v>
      </c>
      <c r="F1431">
        <v>94.448081970215</v>
      </c>
      <c r="G1431">
        <v>123.47303009033</v>
      </c>
      <c r="H1431">
        <v>162.73155212402</v>
      </c>
      <c r="I1431">
        <v>193.78196716309</v>
      </c>
      <c r="J1431">
        <v>226.91572570801</v>
      </c>
      <c r="K1431" s="6">
        <f>IFERROR(EXP(TREND(LN($F$1:$J$1),LN(F1431:J1431),LN(Calculations!$B$3))),0)</f>
        <v>4.6638582025275372E-3</v>
      </c>
    </row>
    <row r="1432" spans="1:11" x14ac:dyDescent="0.35">
      <c r="A1432">
        <v>1429</v>
      </c>
      <c r="B1432" t="str">
        <f t="shared" si="22"/>
        <v>11-69</v>
      </c>
      <c r="C1432">
        <v>-68.758252690603001</v>
      </c>
      <c r="D1432">
        <v>11.473727050737001</v>
      </c>
      <c r="E1432">
        <f>ASIN(SQRT((SIN(RADIANS(PARAMETERS!$D$8-D1432)/2)*SIN(RADIANS(PARAMETERS!$D$8-D1432)/2))+(COS(RADIANS(D1432))*COS(RADIANS(PARAMETERS!$D$8))*SIN(RADIANS(PARAMETERS!$D$9-C1432)/2)*SIN(RADIANS(PARAMETERS!$D$9-C1432)/2))))*2*3958.756</f>
        <v>609.86801283858676</v>
      </c>
      <c r="F1432">
        <v>93.798400878905994</v>
      </c>
      <c r="G1432">
        <v>122.79682159424</v>
      </c>
      <c r="H1432">
        <v>162.060546875</v>
      </c>
      <c r="I1432">
        <v>193.02557373047</v>
      </c>
      <c r="J1432">
        <v>226.00975036621</v>
      </c>
      <c r="K1432" s="6">
        <f>IFERROR(EXP(TREND(LN($F$1:$J$1),LN(F1432:J1432),LN(Calculations!$B$3))),0)</f>
        <v>4.5860199660035317E-3</v>
      </c>
    </row>
    <row r="1433" spans="1:11" x14ac:dyDescent="0.35">
      <c r="A1433">
        <v>1430</v>
      </c>
      <c r="B1433" t="str">
        <f t="shared" si="22"/>
        <v>11-69</v>
      </c>
      <c r="C1433">
        <v>-69.029574025504004</v>
      </c>
      <c r="D1433">
        <v>11.473727050737001</v>
      </c>
      <c r="E1433">
        <f>ASIN(SQRT((SIN(RADIANS(PARAMETERS!$D$8-D1433)/2)*SIN(RADIANS(PARAMETERS!$D$8-D1433)/2))+(COS(RADIANS(D1433))*COS(RADIANS(PARAMETERS!$D$8))*SIN(RADIANS(PARAMETERS!$D$9-C1433)/2)*SIN(RADIANS(PARAMETERS!$D$9-C1433)/2))))*2*3958.756</f>
        <v>626.21982610223188</v>
      </c>
      <c r="F1433">
        <v>93.020309448242003</v>
      </c>
      <c r="G1433">
        <v>121.90752410889</v>
      </c>
      <c r="H1433">
        <v>161.14677429199</v>
      </c>
      <c r="I1433">
        <v>192.04849243164</v>
      </c>
      <c r="J1433">
        <v>224.80328369141</v>
      </c>
      <c r="K1433" s="6">
        <f>IFERROR(EXP(TREND(LN($F$1:$J$1),LN(F1433:J1433),LN(Calculations!$B$3))),0)</f>
        <v>4.487938510762686E-3</v>
      </c>
    </row>
    <row r="1434" spans="1:11" x14ac:dyDescent="0.35">
      <c r="A1434">
        <v>1431</v>
      </c>
      <c r="B1434" t="str">
        <f t="shared" si="22"/>
        <v>11-69.5</v>
      </c>
      <c r="C1434">
        <v>-69.300895360404994</v>
      </c>
      <c r="D1434">
        <v>11.473727050737001</v>
      </c>
      <c r="E1434">
        <f>ASIN(SQRT((SIN(RADIANS(PARAMETERS!$D$8-D1434)/2)*SIN(RADIANS(PARAMETERS!$D$8-D1434)/2))+(COS(RADIANS(D1434))*COS(RADIANS(PARAMETERS!$D$8))*SIN(RADIANS(PARAMETERS!$D$9-C1434)/2)*SIN(RADIANS(PARAMETERS!$D$9-C1434)/2))))*2*3958.756</f>
        <v>642.67230703104269</v>
      </c>
      <c r="F1434">
        <v>92.219696044922003</v>
      </c>
      <c r="G1434">
        <v>120.97306060791</v>
      </c>
      <c r="H1434">
        <v>160.2551574707</v>
      </c>
      <c r="I1434">
        <v>191.1322479248</v>
      </c>
      <c r="J1434">
        <v>223.59312438965</v>
      </c>
      <c r="K1434" s="6">
        <f>IFERROR(EXP(TREND(LN($F$1:$J$1),LN(F1434:J1434),LN(Calculations!$B$3))),0)</f>
        <v>4.3915315662204262E-3</v>
      </c>
    </row>
    <row r="1435" spans="1:11" x14ac:dyDescent="0.35">
      <c r="A1435">
        <v>1432</v>
      </c>
      <c r="B1435" t="str">
        <f t="shared" si="22"/>
        <v>11-69.5</v>
      </c>
      <c r="C1435">
        <v>-69.572216695305997</v>
      </c>
      <c r="D1435">
        <v>11.473727050737001</v>
      </c>
      <c r="E1435">
        <f>ASIN(SQRT((SIN(RADIANS(PARAMETERS!$D$8-D1435)/2)*SIN(RADIANS(PARAMETERS!$D$8-D1435)/2))+(COS(RADIANS(D1435))*COS(RADIANS(PARAMETERS!$D$8))*SIN(RADIANS(PARAMETERS!$D$9-C1435)/2)*SIN(RADIANS(PARAMETERS!$D$9-C1435)/2))))*2*3958.756</f>
        <v>659.21789894677761</v>
      </c>
      <c r="F1435">
        <v>91.440139770507997</v>
      </c>
      <c r="G1435">
        <v>120.0599899292</v>
      </c>
      <c r="H1435">
        <v>159.48495483398</v>
      </c>
      <c r="I1435">
        <v>190.35040283203</v>
      </c>
      <c r="J1435">
        <v>222.48129272461</v>
      </c>
      <c r="K1435" s="6">
        <f>IFERROR(EXP(TREND(LN($F$1:$J$1),LN(F1435:J1435),LN(Calculations!$B$3))),0)</f>
        <v>4.3041263856942354E-3</v>
      </c>
    </row>
    <row r="1436" spans="1:11" x14ac:dyDescent="0.35">
      <c r="A1436">
        <v>1433</v>
      </c>
      <c r="B1436" t="str">
        <f t="shared" si="22"/>
        <v>11-70</v>
      </c>
      <c r="C1436">
        <v>-69.843538030207</v>
      </c>
      <c r="D1436">
        <v>11.473727050737001</v>
      </c>
      <c r="E1436">
        <f>ASIN(SQRT((SIN(RADIANS(PARAMETERS!$D$8-D1436)/2)*SIN(RADIANS(PARAMETERS!$D$8-D1436)/2))+(COS(RADIANS(D1436))*COS(RADIANS(PARAMETERS!$D$8))*SIN(RADIANS(PARAMETERS!$D$9-C1436)/2)*SIN(RADIANS(PARAMETERS!$D$9-C1436)/2))))*2*3958.756</f>
        <v>675.84974388977491</v>
      </c>
      <c r="F1436">
        <v>90.636917114257997</v>
      </c>
      <c r="G1436">
        <v>119.09599304199</v>
      </c>
      <c r="H1436">
        <v>158.64472961426</v>
      </c>
      <c r="I1436">
        <v>189.50131225586</v>
      </c>
      <c r="J1436">
        <v>221.28388977051</v>
      </c>
      <c r="K1436" s="6">
        <f>IFERROR(EXP(TREND(LN($F$1:$J$1),LN(F1436:J1436),LN(Calculations!$B$3))),0)</f>
        <v>4.2134953765952596E-3</v>
      </c>
    </row>
    <row r="1437" spans="1:11" x14ac:dyDescent="0.35">
      <c r="A1437">
        <v>1434</v>
      </c>
      <c r="B1437" t="str">
        <f t="shared" si="22"/>
        <v>11-70</v>
      </c>
      <c r="C1437">
        <v>-70.114859365108003</v>
      </c>
      <c r="D1437">
        <v>11.473727050737001</v>
      </c>
      <c r="E1437">
        <f>ASIN(SQRT((SIN(RADIANS(PARAMETERS!$D$8-D1437)/2)*SIN(RADIANS(PARAMETERS!$D$8-D1437)/2))+(COS(RADIANS(D1437))*COS(RADIANS(PARAMETERS!$D$8))*SIN(RADIANS(PARAMETERS!$D$9-C1437)/2)*SIN(RADIANS(PARAMETERS!$D$9-C1437)/2))))*2*3958.756</f>
        <v>692.56160806951846</v>
      </c>
      <c r="F1437">
        <v>89.915672302245994</v>
      </c>
      <c r="G1437">
        <v>118.2433013916</v>
      </c>
      <c r="H1437">
        <v>157.92820739746</v>
      </c>
      <c r="I1437">
        <v>188.82991027832</v>
      </c>
      <c r="J1437">
        <v>220.2932434082</v>
      </c>
      <c r="K1437" s="6">
        <f>IFERROR(EXP(TREND(LN($F$1:$J$1),LN(F1437:J1437),LN(Calculations!$B$3))),0)</f>
        <v>4.1374384297415325E-3</v>
      </c>
    </row>
    <row r="1438" spans="1:11" x14ac:dyDescent="0.35">
      <c r="A1438">
        <v>1435</v>
      </c>
      <c r="B1438" t="str">
        <f t="shared" si="22"/>
        <v>11-70.5</v>
      </c>
      <c r="C1438">
        <v>-70.386180700009007</v>
      </c>
      <c r="D1438">
        <v>11.473727050737001</v>
      </c>
      <c r="E1438">
        <f>ASIN(SQRT((SIN(RADIANS(PARAMETERS!$D$8-D1438)/2)*SIN(RADIANS(PARAMETERS!$D$8-D1438)/2))+(COS(RADIANS(D1438))*COS(RADIANS(PARAMETERS!$D$8))*SIN(RADIANS(PARAMETERS!$D$9-C1438)/2)*SIN(RADIANS(PARAMETERS!$D$9-C1438)/2))))*2*3958.756</f>
        <v>709.34781602346322</v>
      </c>
      <c r="F1438">
        <v>89.304473876952997</v>
      </c>
      <c r="G1438">
        <v>117.54493713379</v>
      </c>
      <c r="H1438">
        <v>157.40539550781</v>
      </c>
      <c r="I1438">
        <v>188.40821838379</v>
      </c>
      <c r="J1438">
        <v>219.58605957031</v>
      </c>
      <c r="K1438" s="6">
        <f>IFERROR(EXP(TREND(LN($F$1:$J$1),LN(F1438:J1438),LN(Calculations!$B$3))),0)</f>
        <v>4.0802675873427346E-3</v>
      </c>
    </row>
    <row r="1439" spans="1:11" x14ac:dyDescent="0.35">
      <c r="A1439">
        <v>1436</v>
      </c>
      <c r="B1439" t="str">
        <f t="shared" si="22"/>
        <v>11-70.5</v>
      </c>
      <c r="C1439">
        <v>-70.657502034909996</v>
      </c>
      <c r="D1439">
        <v>11.473727050737001</v>
      </c>
      <c r="E1439">
        <f>ASIN(SQRT((SIN(RADIANS(PARAMETERS!$D$8-D1439)/2)*SIN(RADIANS(PARAMETERS!$D$8-D1439)/2))+(COS(RADIANS(D1439))*COS(RADIANS(PARAMETERS!$D$8))*SIN(RADIANS(PARAMETERS!$D$9-C1439)/2)*SIN(RADIANS(PARAMETERS!$D$9-C1439)/2))))*2*3958.756</f>
        <v>726.20319242651567</v>
      </c>
      <c r="F1439">
        <v>88.874710083007997</v>
      </c>
      <c r="G1439">
        <v>117.12369537354</v>
      </c>
      <c r="H1439">
        <v>157.2176361084</v>
      </c>
      <c r="I1439">
        <v>188.28100585938</v>
      </c>
      <c r="J1439">
        <v>219.27038574219</v>
      </c>
      <c r="K1439" s="6">
        <f>IFERROR(EXP(TREND(LN($F$1:$J$1),LN(F1439:J1439),LN(Calculations!$B$3))),0)</f>
        <v>4.0502731659551872E-3</v>
      </c>
    </row>
    <row r="1440" spans="1:11" x14ac:dyDescent="0.35">
      <c r="A1440">
        <v>1437</v>
      </c>
      <c r="B1440" t="str">
        <f t="shared" si="22"/>
        <v>11-71</v>
      </c>
      <c r="C1440">
        <v>-70.928823369810999</v>
      </c>
      <c r="D1440">
        <v>11.473727050737001</v>
      </c>
      <c r="E1440">
        <f>ASIN(SQRT((SIN(RADIANS(PARAMETERS!$D$8-D1440)/2)*SIN(RADIANS(PARAMETERS!$D$8-D1440)/2))+(COS(RADIANS(D1440))*COS(RADIANS(PARAMETERS!$D$8))*SIN(RADIANS(PARAMETERS!$D$9-C1440)/2)*SIN(RADIANS(PARAMETERS!$D$9-C1440)/2))))*2*3958.756</f>
        <v>743.1230106171696</v>
      </c>
      <c r="F1440">
        <v>88.565132141112997</v>
      </c>
      <c r="G1440">
        <v>116.89456176758</v>
      </c>
      <c r="H1440">
        <v>157.22076416016</v>
      </c>
      <c r="I1440">
        <v>188.37008666992</v>
      </c>
      <c r="J1440">
        <v>219.23463439941</v>
      </c>
      <c r="K1440" s="6">
        <f>IFERROR(EXP(TREND(LN($F$1:$J$1),LN(F1440:J1440),LN(Calculations!$B$3))),0)</f>
        <v>4.0380919739181828E-3</v>
      </c>
    </row>
    <row r="1441" spans="1:11" x14ac:dyDescent="0.35">
      <c r="A1441">
        <v>1438</v>
      </c>
      <c r="B1441" t="str">
        <f t="shared" si="22"/>
        <v>11-71</v>
      </c>
      <c r="C1441">
        <v>-71.200144704712002</v>
      </c>
      <c r="D1441">
        <v>11.473727050737001</v>
      </c>
      <c r="E1441">
        <f>ASIN(SQRT((SIN(RADIANS(PARAMETERS!$D$8-D1441)/2)*SIN(RADIANS(PARAMETERS!$D$8-D1441)/2))+(COS(RADIANS(D1441))*COS(RADIANS(PARAMETERS!$D$8))*SIN(RADIANS(PARAMETERS!$D$9-C1441)/2)*SIN(RADIANS(PARAMETERS!$D$9-C1441)/2))))*2*3958.756</f>
        <v>760.10294701860619</v>
      </c>
      <c r="F1441">
        <v>88.361656188965</v>
      </c>
      <c r="G1441">
        <v>116.8338470459</v>
      </c>
      <c r="H1441">
        <v>157.38348388672</v>
      </c>
      <c r="I1441">
        <v>188.65145874023</v>
      </c>
      <c r="J1441">
        <v>219.44329833984</v>
      </c>
      <c r="K1441" s="6">
        <f>IFERROR(EXP(TREND(LN($F$1:$J$1),LN(F1441:J1441),LN(Calculations!$B$3))),0)</f>
        <v>4.0411459314586215E-3</v>
      </c>
    </row>
    <row r="1442" spans="1:11" x14ac:dyDescent="0.35">
      <c r="A1442">
        <v>1439</v>
      </c>
      <c r="B1442" t="str">
        <f t="shared" si="22"/>
        <v>11-71.5</v>
      </c>
      <c r="C1442">
        <v>-71.471466039613006</v>
      </c>
      <c r="D1442">
        <v>11.473727050737001</v>
      </c>
      <c r="E1442">
        <f>ASIN(SQRT((SIN(RADIANS(PARAMETERS!$D$8-D1442)/2)*SIN(RADIANS(PARAMETERS!$D$8-D1442)/2))+(COS(RADIANS(D1442))*COS(RADIANS(PARAMETERS!$D$8))*SIN(RADIANS(PARAMETERS!$D$9-C1442)/2)*SIN(RADIANS(PARAMETERS!$D$9-C1442)/2))))*2*3958.756</f>
        <v>777.13904073392109</v>
      </c>
      <c r="F1442">
        <v>88.208671569824006</v>
      </c>
      <c r="G1442">
        <v>116.85032653809</v>
      </c>
      <c r="H1442">
        <v>157.64820861816</v>
      </c>
      <c r="I1442">
        <v>189.01574707031</v>
      </c>
      <c r="J1442">
        <v>219.79109191895</v>
      </c>
      <c r="K1442" s="6">
        <f>IFERROR(EXP(TREND(LN($F$1:$J$1),LN(F1442:J1442),LN(Calculations!$B$3))),0)</f>
        <v>4.0518957952995647E-3</v>
      </c>
    </row>
    <row r="1443" spans="1:11" x14ac:dyDescent="0.35">
      <c r="A1443">
        <v>1440</v>
      </c>
      <c r="B1443" t="str">
        <f t="shared" si="22"/>
        <v>11-71.5</v>
      </c>
      <c r="C1443">
        <v>-71.742787374513995</v>
      </c>
      <c r="D1443">
        <v>11.473727050737001</v>
      </c>
      <c r="E1443">
        <f>ASIN(SQRT((SIN(RADIANS(PARAMETERS!$D$8-D1443)/2)*SIN(RADIANS(PARAMETERS!$D$8-D1443)/2))+(COS(RADIANS(D1443))*COS(RADIANS(PARAMETERS!$D$8))*SIN(RADIANS(PARAMETERS!$D$9-C1443)/2)*SIN(RADIANS(PARAMETERS!$D$9-C1443)/2))))*2*3958.756</f>
        <v>794.22765768430952</v>
      </c>
      <c r="F1443">
        <v>87.972679138184006</v>
      </c>
      <c r="G1443">
        <v>116.77857971191</v>
      </c>
      <c r="H1443">
        <v>157.72979736328</v>
      </c>
      <c r="I1443">
        <v>189.14875793457</v>
      </c>
      <c r="J1443">
        <v>219.99249267578</v>
      </c>
      <c r="K1443" s="6">
        <f>IFERROR(EXP(TREND(LN($F$1:$J$1),LN(F1443:J1443),LN(Calculations!$B$3))),0)</f>
        <v>4.0500944949006081E-3</v>
      </c>
    </row>
    <row r="1444" spans="1:11" x14ac:dyDescent="0.35">
      <c r="A1444">
        <v>1441</v>
      </c>
      <c r="B1444" t="str">
        <f t="shared" si="22"/>
        <v>11-72</v>
      </c>
      <c r="C1444">
        <v>-72.014108709414998</v>
      </c>
      <c r="D1444">
        <v>11.473727050737001</v>
      </c>
      <c r="E1444">
        <f>ASIN(SQRT((SIN(RADIANS(PARAMETERS!$D$8-D1444)/2)*SIN(RADIANS(PARAMETERS!$D$8-D1444)/2))+(COS(RADIANS(D1444))*COS(RADIANS(PARAMETERS!$D$8))*SIN(RADIANS(PARAMETERS!$D$9-C1444)/2)*SIN(RADIANS(PARAMETERS!$D$9-C1444)/2))))*2*3958.756</f>
        <v>811.36545873830744</v>
      </c>
      <c r="F1444">
        <v>87.648483276367003</v>
      </c>
      <c r="G1444">
        <v>116.60023498535</v>
      </c>
      <c r="H1444">
        <v>157.62966918945</v>
      </c>
      <c r="I1444">
        <v>189.04766845703</v>
      </c>
      <c r="J1444">
        <v>220.02160644531</v>
      </c>
      <c r="K1444" s="6">
        <f>IFERROR(EXP(TREND(LN($F$1:$J$1),LN(F1444:J1444),LN(Calculations!$B$3))),0)</f>
        <v>4.0350291672976955E-3</v>
      </c>
    </row>
    <row r="1445" spans="1:11" x14ac:dyDescent="0.35">
      <c r="A1445">
        <v>1442</v>
      </c>
      <c r="B1445" t="str">
        <f t="shared" si="22"/>
        <v>11-72.5</v>
      </c>
      <c r="C1445">
        <v>-72.285430044316001</v>
      </c>
      <c r="D1445">
        <v>11.473727050737001</v>
      </c>
      <c r="E1445">
        <f>ASIN(SQRT((SIN(RADIANS(PARAMETERS!$D$8-D1445)/2)*SIN(RADIANS(PARAMETERS!$D$8-D1445)/2))+(COS(RADIANS(D1445))*COS(RADIANS(PARAMETERS!$D$8))*SIN(RADIANS(PARAMETERS!$D$9-C1445)/2)*SIN(RADIANS(PARAMETERS!$D$9-C1445)/2))))*2*3958.756</f>
        <v>828.54937134984959</v>
      </c>
      <c r="F1445">
        <v>87.278564453125</v>
      </c>
      <c r="G1445">
        <v>116.32736206055</v>
      </c>
      <c r="H1445">
        <v>157.44110107422</v>
      </c>
      <c r="I1445">
        <v>188.87376403809</v>
      </c>
      <c r="J1445">
        <v>219.9490814209</v>
      </c>
      <c r="K1445" s="6">
        <f>IFERROR(EXP(TREND(LN($F$1:$J$1),LN(F1445:J1445),LN(Calculations!$B$3))),0)</f>
        <v>4.0130995899636205E-3</v>
      </c>
    </row>
    <row r="1446" spans="1:11" x14ac:dyDescent="0.35">
      <c r="A1446">
        <v>1443</v>
      </c>
      <c r="B1446" t="str">
        <f t="shared" si="22"/>
        <v>11-72.5</v>
      </c>
      <c r="C1446">
        <v>-72.556751379217005</v>
      </c>
      <c r="D1446">
        <v>11.473727050737001</v>
      </c>
      <c r="E1446">
        <f>ASIN(SQRT((SIN(RADIANS(PARAMETERS!$D$8-D1446)/2)*SIN(RADIANS(PARAMETERS!$D$8-D1446)/2))+(COS(RADIANS(D1446))*COS(RADIANS(PARAMETERS!$D$8))*SIN(RADIANS(PARAMETERS!$D$9-C1446)/2)*SIN(RADIANS(PARAMETERS!$D$9-C1446)/2))))*2*3958.756</f>
        <v>845.77656428396278</v>
      </c>
      <c r="F1446">
        <v>86.994026184082003</v>
      </c>
      <c r="G1446">
        <v>116.16286468506</v>
      </c>
      <c r="H1446">
        <v>157.3451385498</v>
      </c>
      <c r="I1446">
        <v>188.83131408691</v>
      </c>
      <c r="J1446">
        <v>220.04522705078</v>
      </c>
      <c r="K1446" s="6">
        <f>IFERROR(EXP(TREND(LN($F$1:$J$1),LN(F1446:J1446),LN(Calculations!$B$3))),0)</f>
        <v>4.001408336483536E-3</v>
      </c>
    </row>
    <row r="1447" spans="1:11" x14ac:dyDescent="0.35">
      <c r="A1447">
        <v>1444</v>
      </c>
      <c r="B1447" t="str">
        <f t="shared" si="22"/>
        <v>11-73</v>
      </c>
      <c r="C1447">
        <v>-72.828072714117994</v>
      </c>
      <c r="D1447">
        <v>11.473727050737001</v>
      </c>
      <c r="E1447">
        <f>ASIN(SQRT((SIN(RADIANS(PARAMETERS!$D$8-D1447)/2)*SIN(RADIANS(PARAMETERS!$D$8-D1447)/2))+(COS(RADIANS(D1447))*COS(RADIANS(PARAMETERS!$D$8))*SIN(RADIANS(PARAMETERS!$D$9-C1447)/2)*SIN(RADIANS(PARAMETERS!$D$9-C1447)/2))))*2*3958.756</f>
        <v>863.04442506220596</v>
      </c>
      <c r="F1447">
        <v>86.785903930664006</v>
      </c>
      <c r="G1447">
        <v>116.08951568604</v>
      </c>
      <c r="H1447">
        <v>157.30897521973</v>
      </c>
      <c r="I1447">
        <v>188.86018371582</v>
      </c>
      <c r="J1447">
        <v>220.27520751953</v>
      </c>
      <c r="K1447" s="6">
        <f>IFERROR(EXP(TREND(LN($F$1:$J$1),LN(F1447:J1447),LN(Calculations!$B$3))),0)</f>
        <v>3.9973359872275942E-3</v>
      </c>
    </row>
    <row r="1448" spans="1:11" x14ac:dyDescent="0.35">
      <c r="A1448">
        <v>1445</v>
      </c>
      <c r="B1448" t="str">
        <f t="shared" si="22"/>
        <v>11-73</v>
      </c>
      <c r="C1448">
        <v>-73.099394049018997</v>
      </c>
      <c r="D1448">
        <v>11.473727050737001</v>
      </c>
      <c r="E1448">
        <f>ASIN(SQRT((SIN(RADIANS(PARAMETERS!$D$8-D1448)/2)*SIN(RADIANS(PARAMETERS!$D$8-D1448)/2))+(COS(RADIANS(D1448))*COS(RADIANS(PARAMETERS!$D$8))*SIN(RADIANS(PARAMETERS!$D$9-C1448)/2)*SIN(RADIANS(PARAMETERS!$D$9-C1448)/2))))*2*3958.756</f>
        <v>880.3505398064774</v>
      </c>
      <c r="F1448">
        <v>86.584526062012003</v>
      </c>
      <c r="G1448">
        <v>116.00357055664</v>
      </c>
      <c r="H1448">
        <v>157.15794372559</v>
      </c>
      <c r="I1448">
        <v>188.76020812988</v>
      </c>
      <c r="J1448">
        <v>220.44532775879</v>
      </c>
      <c r="K1448" s="6">
        <f>IFERROR(EXP(TREND(LN($F$1:$J$1),LN(F1448:J1448),LN(Calculations!$B$3))),0)</f>
        <v>3.9886787263860076E-3</v>
      </c>
    </row>
    <row r="1449" spans="1:11" x14ac:dyDescent="0.35">
      <c r="A1449">
        <v>1446</v>
      </c>
      <c r="B1449" t="str">
        <f t="shared" si="22"/>
        <v>11-73.5</v>
      </c>
      <c r="C1449">
        <v>-73.37071538392</v>
      </c>
      <c r="D1449">
        <v>11.473727050737001</v>
      </c>
      <c r="E1449">
        <f>ASIN(SQRT((SIN(RADIANS(PARAMETERS!$D$8-D1449)/2)*SIN(RADIANS(PARAMETERS!$D$8-D1449)/2))+(COS(RADIANS(D1449))*COS(RADIANS(PARAMETERS!$D$8))*SIN(RADIANS(PARAMETERS!$D$9-C1449)/2)*SIN(RADIANS(PARAMETERS!$D$9-C1449)/2))))*2*3958.756</f>
        <v>897.69267520027358</v>
      </c>
      <c r="F1449">
        <v>86.442962646484006</v>
      </c>
      <c r="G1449">
        <v>115.98385620117</v>
      </c>
      <c r="H1449">
        <v>157.08290100098</v>
      </c>
      <c r="I1449">
        <v>188.72869873047</v>
      </c>
      <c r="J1449">
        <v>220.73020935059</v>
      </c>
      <c r="K1449" s="6">
        <f>IFERROR(EXP(TREND(LN($F$1:$J$1),LN(F1449:J1449),LN(Calculations!$B$3))),0)</f>
        <v>3.9866027839610347E-3</v>
      </c>
    </row>
    <row r="1450" spans="1:11" x14ac:dyDescent="0.35">
      <c r="A1450">
        <v>1447</v>
      </c>
      <c r="B1450" t="str">
        <f t="shared" si="22"/>
        <v>11-73.5</v>
      </c>
      <c r="C1450">
        <v>-73.642036718821004</v>
      </c>
      <c r="D1450">
        <v>11.473727050737001</v>
      </c>
      <c r="E1450">
        <f>ASIN(SQRT((SIN(RADIANS(PARAMETERS!$D$8-D1450)/2)*SIN(RADIANS(PARAMETERS!$D$8-D1450)/2))+(COS(RADIANS(D1450))*COS(RADIANS(PARAMETERS!$D$8))*SIN(RADIANS(PARAMETERS!$D$9-C1450)/2)*SIN(RADIANS(PARAMETERS!$D$9-C1450)/2))))*2*3958.756</f>
        <v>915.06876232173317</v>
      </c>
      <c r="F1450">
        <v>86.389953613280994</v>
      </c>
      <c r="G1450">
        <v>116.06301116943</v>
      </c>
      <c r="H1450">
        <v>157.16482543945</v>
      </c>
      <c r="I1450">
        <v>188.82635498047</v>
      </c>
      <c r="J1450">
        <v>221.17211914063</v>
      </c>
      <c r="K1450" s="6">
        <f>IFERROR(EXP(TREND(LN($F$1:$J$1),LN(F1450:J1450),LN(Calculations!$B$3))),0)</f>
        <v>3.9951858387241024E-3</v>
      </c>
    </row>
    <row r="1451" spans="1:11" x14ac:dyDescent="0.35">
      <c r="A1451">
        <v>1448</v>
      </c>
      <c r="B1451" t="str">
        <f t="shared" si="22"/>
        <v>11-74</v>
      </c>
      <c r="C1451">
        <v>-73.913358053722007</v>
      </c>
      <c r="D1451">
        <v>11.473727050737001</v>
      </c>
      <c r="E1451">
        <f>ASIN(SQRT((SIN(RADIANS(PARAMETERS!$D$8-D1451)/2)*SIN(RADIANS(PARAMETERS!$D$8-D1451)/2))+(COS(RADIANS(D1451))*COS(RADIANS(PARAMETERS!$D$8))*SIN(RADIANS(PARAMETERS!$D$9-C1451)/2)*SIN(RADIANS(PARAMETERS!$D$9-C1451)/2))))*2*3958.756</f>
        <v>932.47688213340894</v>
      </c>
      <c r="F1451">
        <v>86.492393493652003</v>
      </c>
      <c r="G1451">
        <v>116.32244873047</v>
      </c>
      <c r="H1451">
        <v>157.56076049805</v>
      </c>
      <c r="I1451">
        <v>189.23344421387</v>
      </c>
      <c r="J1451">
        <v>221.8960723877</v>
      </c>
      <c r="K1451" s="6">
        <f>IFERROR(EXP(TREND(LN($F$1:$J$1),LN(F1451:J1451),LN(Calculations!$B$3))),0)</f>
        <v>4.024543276144819E-3</v>
      </c>
    </row>
    <row r="1452" spans="1:11" x14ac:dyDescent="0.35">
      <c r="A1452">
        <v>1449</v>
      </c>
      <c r="B1452" t="str">
        <f t="shared" si="22"/>
        <v>11-74</v>
      </c>
      <c r="C1452">
        <v>-74.184679388622996</v>
      </c>
      <c r="D1452">
        <v>11.473727050737001</v>
      </c>
      <c r="E1452">
        <f>ASIN(SQRT((SIN(RADIANS(PARAMETERS!$D$8-D1452)/2)*SIN(RADIANS(PARAMETERS!$D$8-D1452)/2))+(COS(RADIANS(D1452))*COS(RADIANS(PARAMETERS!$D$8))*SIN(RADIANS(PARAMETERS!$D$9-C1452)/2)*SIN(RADIANS(PARAMETERS!$D$9-C1452)/2))))*2*3958.756</f>
        <v>949.91525244036757</v>
      </c>
      <c r="F1452">
        <v>86.693428039550994</v>
      </c>
      <c r="G1452">
        <v>116.65434265137</v>
      </c>
      <c r="H1452">
        <v>158.1499786377</v>
      </c>
      <c r="I1452">
        <v>189.89094543457</v>
      </c>
      <c r="J1452">
        <v>222.80108642578</v>
      </c>
      <c r="K1452" s="6">
        <f>IFERROR(EXP(TREND(LN($F$1:$J$1),LN(F1452:J1452),LN(Calculations!$B$3))),0)</f>
        <v>4.0670447036697524E-3</v>
      </c>
    </row>
    <row r="1453" spans="1:11" x14ac:dyDescent="0.35">
      <c r="A1453">
        <v>1450</v>
      </c>
      <c r="B1453" t="str">
        <f t="shared" si="22"/>
        <v>11-74.5</v>
      </c>
      <c r="C1453">
        <v>-74.456000723523999</v>
      </c>
      <c r="D1453">
        <v>11.473727050737001</v>
      </c>
      <c r="E1453">
        <f>ASIN(SQRT((SIN(RADIANS(PARAMETERS!$D$8-D1453)/2)*SIN(RADIANS(PARAMETERS!$D$8-D1453)/2))+(COS(RADIANS(D1453))*COS(RADIANS(PARAMETERS!$D$8))*SIN(RADIANS(PARAMETERS!$D$9-C1453)/2)*SIN(RADIANS(PARAMETERS!$D$9-C1453)/2))))*2*3958.756</f>
        <v>967.38221615139139</v>
      </c>
      <c r="F1453">
        <v>86.972793579102003</v>
      </c>
      <c r="G1453">
        <v>117.01685333252</v>
      </c>
      <c r="H1453">
        <v>158.86669921875</v>
      </c>
      <c r="I1453">
        <v>190.67405700684</v>
      </c>
      <c r="J1453">
        <v>223.77600097656</v>
      </c>
      <c r="K1453" s="6">
        <f>IFERROR(EXP(TREND(LN($F$1:$J$1),LN(F1453:J1453),LN(Calculations!$B$3))),0)</f>
        <v>4.1172180437549551E-3</v>
      </c>
    </row>
    <row r="1454" spans="1:11" x14ac:dyDescent="0.35">
      <c r="A1454">
        <v>1451</v>
      </c>
      <c r="B1454" t="str">
        <f t="shared" si="22"/>
        <v>11-74.5</v>
      </c>
      <c r="C1454">
        <v>-74.727322058425003</v>
      </c>
      <c r="D1454">
        <v>11.473727050737001</v>
      </c>
      <c r="E1454">
        <f>ASIN(SQRT((SIN(RADIANS(PARAMETERS!$D$8-D1454)/2)*SIN(RADIANS(PARAMETERS!$D$8-D1454)/2))+(COS(RADIANS(D1454))*COS(RADIANS(PARAMETERS!$D$8))*SIN(RADIANS(PARAMETERS!$D$9-C1454)/2)*SIN(RADIANS(PARAMETERS!$D$9-C1454)/2))))*2*3958.756</f>
        <v>984.87623069820995</v>
      </c>
      <c r="F1454">
        <v>87.253242492675994</v>
      </c>
      <c r="G1454">
        <v>117.30095672607</v>
      </c>
      <c r="H1454">
        <v>159.5242767334</v>
      </c>
      <c r="I1454">
        <v>191.39575195313</v>
      </c>
      <c r="J1454">
        <v>224.59150695801</v>
      </c>
      <c r="K1454" s="6">
        <f>IFERROR(EXP(TREND(LN($F$1:$J$1),LN(F1454:J1454),LN(Calculations!$B$3))),0)</f>
        <v>4.1621821552633798E-3</v>
      </c>
    </row>
    <row r="1455" spans="1:11" x14ac:dyDescent="0.35">
      <c r="A1455">
        <v>1452</v>
      </c>
      <c r="B1455" t="str">
        <f t="shared" si="22"/>
        <v>11-75</v>
      </c>
      <c r="C1455">
        <v>-74.998643393324997</v>
      </c>
      <c r="D1455">
        <v>11.473727050737001</v>
      </c>
      <c r="E1455">
        <f>ASIN(SQRT((SIN(RADIANS(PARAMETERS!$D$8-D1455)/2)*SIN(RADIANS(PARAMETERS!$D$8-D1455)/2))+(COS(RADIANS(D1455))*COS(RADIANS(PARAMETERS!$D$8))*SIN(RADIANS(PARAMETERS!$D$9-C1455)/2)*SIN(RADIANS(PARAMETERS!$D$9-C1455)/2))))*2*3958.756</f>
        <v>1002.3958584852013</v>
      </c>
      <c r="F1455">
        <v>87.603691101074006</v>
      </c>
      <c r="G1455">
        <v>117.60491943359</v>
      </c>
      <c r="H1455">
        <v>160.18199157715</v>
      </c>
      <c r="I1455">
        <v>192.16511535645</v>
      </c>
      <c r="J1455">
        <v>225.37559509277</v>
      </c>
      <c r="K1455" s="6">
        <f>IFERROR(EXP(TREND(LN($F$1:$J$1),LN(F1455:J1455),LN(Calculations!$B$3))),0)</f>
        <v>4.2101032651827514E-3</v>
      </c>
    </row>
    <row r="1456" spans="1:11" x14ac:dyDescent="0.35">
      <c r="A1456">
        <v>1453</v>
      </c>
      <c r="B1456" t="str">
        <f t="shared" si="22"/>
        <v>11-75.5</v>
      </c>
      <c r="C1456">
        <v>-75.269964728226</v>
      </c>
      <c r="D1456">
        <v>11.473727050737001</v>
      </c>
      <c r="E1456">
        <f>ASIN(SQRT((SIN(RADIANS(PARAMETERS!$D$8-D1456)/2)*SIN(RADIANS(PARAMETERS!$D$8-D1456)/2))+(COS(RADIANS(D1456))*COS(RADIANS(PARAMETERS!$D$8))*SIN(RADIANS(PARAMETERS!$D$9-C1456)/2)*SIN(RADIANS(PARAMETERS!$D$9-C1456)/2))))*2*3958.756</f>
        <v>1019.9397582577415</v>
      </c>
      <c r="F1456">
        <v>88.023300170897997</v>
      </c>
      <c r="G1456">
        <v>117.92220306396</v>
      </c>
      <c r="H1456">
        <v>160.84869384766</v>
      </c>
      <c r="I1456">
        <v>192.9709777832</v>
      </c>
      <c r="J1456">
        <v>226.11712646484</v>
      </c>
      <c r="K1456" s="6">
        <f>IFERROR(EXP(TREND(LN($F$1:$J$1),LN(F1456:J1456),LN(Calculations!$B$3))),0)</f>
        <v>4.2608439463244123E-3</v>
      </c>
    </row>
    <row r="1457" spans="1:11" x14ac:dyDescent="0.35">
      <c r="A1457">
        <v>1454</v>
      </c>
      <c r="B1457" t="str">
        <f t="shared" si="22"/>
        <v>11-75.5</v>
      </c>
      <c r="C1457">
        <v>-75.541286063127004</v>
      </c>
      <c r="D1457">
        <v>11.473727050737001</v>
      </c>
      <c r="E1457">
        <f>ASIN(SQRT((SIN(RADIANS(PARAMETERS!$D$8-D1457)/2)*SIN(RADIANS(PARAMETERS!$D$8-D1457)/2))+(COS(RADIANS(D1457))*COS(RADIANS(PARAMETERS!$D$8))*SIN(RADIANS(PARAMETERS!$D$9-C1457)/2)*SIN(RADIANS(PARAMETERS!$D$9-C1457)/2))))*2*3958.756</f>
        <v>1037.5066772893547</v>
      </c>
      <c r="F1457">
        <v>88.483085632324006</v>
      </c>
      <c r="G1457">
        <v>118.23401641846</v>
      </c>
      <c r="H1457">
        <v>161.49261474609</v>
      </c>
      <c r="I1457">
        <v>193.76763916016</v>
      </c>
      <c r="J1457">
        <v>226.79989624023</v>
      </c>
      <c r="K1457" s="6">
        <f>IFERROR(EXP(TREND(LN($F$1:$J$1),LN(F1457:J1457),LN(Calculations!$B$3))),0)</f>
        <v>4.3119122594216302E-3</v>
      </c>
    </row>
    <row r="1458" spans="1:11" x14ac:dyDescent="0.35">
      <c r="A1458">
        <v>1455</v>
      </c>
      <c r="B1458" t="str">
        <f t="shared" si="22"/>
        <v>11-76</v>
      </c>
      <c r="C1458">
        <v>-75.812607398028007</v>
      </c>
      <c r="D1458">
        <v>11.473727050737001</v>
      </c>
      <c r="E1458">
        <f>ASIN(SQRT((SIN(RADIANS(PARAMETERS!$D$8-D1458)/2)*SIN(RADIANS(PARAMETERS!$D$8-D1458)/2))+(COS(RADIANS(D1458))*COS(RADIANS(PARAMETERS!$D$8))*SIN(RADIANS(PARAMETERS!$D$9-C1458)/2)*SIN(RADIANS(PARAMETERS!$D$9-C1458)/2))))*2*3958.756</f>
        <v>1055.0954443017479</v>
      </c>
      <c r="F1458">
        <v>88.949691772460994</v>
      </c>
      <c r="G1458">
        <v>118.53581237793</v>
      </c>
      <c r="H1458">
        <v>162.02842712402</v>
      </c>
      <c r="I1458">
        <v>194.40824890137</v>
      </c>
      <c r="J1458">
        <v>227.35850524902</v>
      </c>
      <c r="K1458" s="6">
        <f>IFERROR(EXP(TREND(LN($F$1:$J$1),LN(F1458:J1458),LN(Calculations!$B$3))),0)</f>
        <v>4.3579427717526896E-3</v>
      </c>
    </row>
    <row r="1459" spans="1:11" x14ac:dyDescent="0.35">
      <c r="A1459">
        <v>1456</v>
      </c>
      <c r="B1459" t="str">
        <f t="shared" si="22"/>
        <v>11-76</v>
      </c>
      <c r="C1459">
        <v>-76.083928732928996</v>
      </c>
      <c r="D1459">
        <v>11.473727050737001</v>
      </c>
      <c r="E1459">
        <f>ASIN(SQRT((SIN(RADIANS(PARAMETERS!$D$8-D1459)/2)*SIN(RADIANS(PARAMETERS!$D$8-D1459)/2))+(COS(RADIANS(D1459))*COS(RADIANS(PARAMETERS!$D$8))*SIN(RADIANS(PARAMETERS!$D$9-C1459)/2)*SIN(RADIANS(PARAMETERS!$D$9-C1459)/2))))*2*3958.756</f>
        <v>1072.7049630397023</v>
      </c>
      <c r="F1459">
        <v>89.402198791504006</v>
      </c>
      <c r="G1459">
        <v>118.80076599121</v>
      </c>
      <c r="H1459">
        <v>162.42147827148</v>
      </c>
      <c r="I1459">
        <v>194.84771728516</v>
      </c>
      <c r="J1459">
        <v>227.75698852539</v>
      </c>
      <c r="K1459" s="6">
        <f>IFERROR(EXP(TREND(LN($F$1:$J$1),LN(F1459:J1459),LN(Calculations!$B$3))),0)</f>
        <v>4.3959452945070343E-3</v>
      </c>
    </row>
    <row r="1460" spans="1:11" x14ac:dyDescent="0.35">
      <c r="A1460">
        <v>1457</v>
      </c>
      <c r="B1460" t="str">
        <f t="shared" si="22"/>
        <v>11-76.5</v>
      </c>
      <c r="C1460">
        <v>-76.355250067829999</v>
      </c>
      <c r="D1460">
        <v>11.473727050737001</v>
      </c>
      <c r="E1460">
        <f>ASIN(SQRT((SIN(RADIANS(PARAMETERS!$D$8-D1460)/2)*SIN(RADIANS(PARAMETERS!$D$8-D1460)/2))+(COS(RADIANS(D1460))*COS(RADIANS(PARAMETERS!$D$8))*SIN(RADIANS(PARAMETERS!$D$9-C1460)/2)*SIN(RADIANS(PARAMETERS!$D$9-C1460)/2))))*2*3958.756</f>
        <v>1090.3342064330629</v>
      </c>
      <c r="F1460">
        <v>89.836303710937997</v>
      </c>
      <c r="G1460">
        <v>119.01717376709</v>
      </c>
      <c r="H1460">
        <v>162.66981506348</v>
      </c>
      <c r="I1460">
        <v>195.09550476074</v>
      </c>
      <c r="J1460">
        <v>227.97120666504</v>
      </c>
      <c r="K1460" s="6">
        <f>IFERROR(EXP(TREND(LN($F$1:$J$1),LN(F1460:J1460),LN(Calculations!$B$3))),0)</f>
        <v>4.425175282223576E-3</v>
      </c>
    </row>
    <row r="1461" spans="1:11" x14ac:dyDescent="0.35">
      <c r="A1461">
        <v>1458</v>
      </c>
      <c r="B1461" t="str">
        <f t="shared" si="22"/>
        <v>11-76.5</v>
      </c>
      <c r="C1461">
        <v>-76.626571402731003</v>
      </c>
      <c r="D1461">
        <v>11.473727050737001</v>
      </c>
      <c r="E1461">
        <f>ASIN(SQRT((SIN(RADIANS(PARAMETERS!$D$8-D1461)/2)*SIN(RADIANS(PARAMETERS!$D$8-D1461)/2))+(COS(RADIANS(D1461))*COS(RADIANS(PARAMETERS!$D$8))*SIN(RADIANS(PARAMETERS!$D$9-C1461)/2)*SIN(RADIANS(PARAMETERS!$D$9-C1461)/2))))*2*3958.756</f>
        <v>1107.9822112853915</v>
      </c>
      <c r="F1461">
        <v>90.33895111084</v>
      </c>
      <c r="G1461">
        <v>119.30323028564</v>
      </c>
      <c r="H1461">
        <v>162.95799255371</v>
      </c>
      <c r="I1461">
        <v>195.37445068359</v>
      </c>
      <c r="J1461">
        <v>228.20231628418</v>
      </c>
      <c r="K1461" s="6">
        <f>IFERROR(EXP(TREND(LN($F$1:$J$1),LN(F1461:J1461),LN(Calculations!$B$3))),0)</f>
        <v>4.4599798289966172E-3</v>
      </c>
    </row>
    <row r="1462" spans="1:11" x14ac:dyDescent="0.35">
      <c r="A1462">
        <v>1459</v>
      </c>
      <c r="B1462" t="str">
        <f t="shared" si="22"/>
        <v>11-77</v>
      </c>
      <c r="C1462">
        <v>-76.897892737632006</v>
      </c>
      <c r="D1462">
        <v>11.473727050737001</v>
      </c>
      <c r="E1462">
        <f>ASIN(SQRT((SIN(RADIANS(PARAMETERS!$D$8-D1462)/2)*SIN(RADIANS(PARAMETERS!$D$8-D1462)/2))+(COS(RADIANS(D1462))*COS(RADIANS(PARAMETERS!$D$8))*SIN(RADIANS(PARAMETERS!$D$9-C1462)/2)*SIN(RADIANS(PARAMETERS!$D$9-C1462)/2))))*2*3958.756</f>
        <v>1125.6480734357669</v>
      </c>
      <c r="F1462">
        <v>90.894554138184006</v>
      </c>
      <c r="G1462">
        <v>119.64441680908</v>
      </c>
      <c r="H1462">
        <v>163.27067565918</v>
      </c>
      <c r="I1462">
        <v>195.66020202637</v>
      </c>
      <c r="J1462">
        <v>228.41412353516</v>
      </c>
      <c r="K1462" s="6">
        <f>IFERROR(EXP(TREND(LN($F$1:$J$1),LN(F1462:J1462),LN(Calculations!$B$3))),0)</f>
        <v>4.4986503209141935E-3</v>
      </c>
    </row>
    <row r="1463" spans="1:11" x14ac:dyDescent="0.35">
      <c r="A1463">
        <v>1460</v>
      </c>
      <c r="B1463" t="str">
        <f t="shared" si="22"/>
        <v>11-77</v>
      </c>
      <c r="C1463">
        <v>-77.169214072532995</v>
      </c>
      <c r="D1463">
        <v>11.473727050737001</v>
      </c>
      <c r="E1463">
        <f>ASIN(SQRT((SIN(RADIANS(PARAMETERS!$D$8-D1463)/2)*SIN(RADIANS(PARAMETERS!$D$8-D1463)/2))+(COS(RADIANS(D1463))*COS(RADIANS(PARAMETERS!$D$8))*SIN(RADIANS(PARAMETERS!$D$9-C1463)/2)*SIN(RADIANS(PARAMETERS!$D$9-C1463)/2))))*2*3958.756</f>
        <v>1143.3309433461945</v>
      </c>
      <c r="F1463">
        <v>91.463912963867003</v>
      </c>
      <c r="G1463">
        <v>119.99660491943</v>
      </c>
      <c r="H1463">
        <v>163.54013061523</v>
      </c>
      <c r="I1463">
        <v>195.8670501709</v>
      </c>
      <c r="J1463">
        <v>228.51811218262</v>
      </c>
      <c r="K1463" s="6">
        <f>IFERROR(EXP(TREND(LN($F$1:$J$1),LN(F1463:J1463),LN(Calculations!$B$3))),0)</f>
        <v>4.5354182910252224E-3</v>
      </c>
    </row>
    <row r="1464" spans="1:11" x14ac:dyDescent="0.35">
      <c r="A1464">
        <v>1461</v>
      </c>
      <c r="B1464" t="str">
        <f t="shared" si="22"/>
        <v>11-77.5</v>
      </c>
      <c r="C1464">
        <v>-77.440535407433998</v>
      </c>
      <c r="D1464">
        <v>11.473727050737001</v>
      </c>
      <c r="E1464">
        <f>ASIN(SQRT((SIN(RADIANS(PARAMETERS!$D$8-D1464)/2)*SIN(RADIANS(PARAMETERS!$D$8-D1464)/2))+(COS(RADIANS(D1464))*COS(RADIANS(PARAMETERS!$D$8))*SIN(RADIANS(PARAMETERS!$D$9-C1464)/2)*SIN(RADIANS(PARAMETERS!$D$9-C1464)/2))))*2*3958.756</f>
        <v>1161.0300220723573</v>
      </c>
      <c r="F1464">
        <v>91.998817443847997</v>
      </c>
      <c r="G1464">
        <v>120.29361724854</v>
      </c>
      <c r="H1464">
        <v>163.62850952148</v>
      </c>
      <c r="I1464">
        <v>195.82592773438</v>
      </c>
      <c r="J1464">
        <v>228.39189147949</v>
      </c>
      <c r="K1464" s="6">
        <f>IFERROR(EXP(TREND(LN($F$1:$J$1),LN(F1464:J1464),LN(Calculations!$B$3))),0)</f>
        <v>4.5604800655752384E-3</v>
      </c>
    </row>
    <row r="1465" spans="1:11" x14ac:dyDescent="0.35">
      <c r="A1465">
        <v>1462</v>
      </c>
      <c r="B1465" t="str">
        <f t="shared" si="22"/>
        <v>11-77.5</v>
      </c>
      <c r="C1465">
        <v>-77.711856742335002</v>
      </c>
      <c r="D1465">
        <v>11.473727050737001</v>
      </c>
      <c r="E1465">
        <f>ASIN(SQRT((SIN(RADIANS(PARAMETERS!$D$8-D1465)/2)*SIN(RADIANS(PARAMETERS!$D$8-D1465)/2))+(COS(RADIANS(D1465))*COS(RADIANS(PARAMETERS!$D$8))*SIN(RADIANS(PARAMETERS!$D$9-C1465)/2)*SIN(RADIANS(PARAMETERS!$D$9-C1465)/2))))*2*3958.756</f>
        <v>1178.744557580078</v>
      </c>
      <c r="F1465">
        <v>92.469734191895</v>
      </c>
      <c r="G1465">
        <v>120.51010131836</v>
      </c>
      <c r="H1465">
        <v>163.53466796875</v>
      </c>
      <c r="I1465">
        <v>195.57037353516</v>
      </c>
      <c r="J1465">
        <v>228.0572052002</v>
      </c>
      <c r="K1465" s="6">
        <f>IFERROR(EXP(TREND(LN($F$1:$J$1),LN(F1465:J1465),LN(Calculations!$B$3))),0)</f>
        <v>4.5725637066658786E-3</v>
      </c>
    </row>
    <row r="1466" spans="1:11" x14ac:dyDescent="0.35">
      <c r="A1466">
        <v>1463</v>
      </c>
      <c r="B1466" t="str">
        <f t="shared" si="22"/>
        <v>11-78</v>
      </c>
      <c r="C1466">
        <v>-77.983178077236005</v>
      </c>
      <c r="D1466">
        <v>11.473727050737001</v>
      </c>
      <c r="E1466">
        <f>ASIN(SQRT((SIN(RADIANS(PARAMETERS!$D$8-D1466)/2)*SIN(RADIANS(PARAMETERS!$D$8-D1466)/2))+(COS(RADIANS(D1466))*COS(RADIANS(PARAMETERS!$D$8))*SIN(RADIANS(PARAMETERS!$D$9-C1466)/2)*SIN(RADIANS(PARAMETERS!$D$9-C1466)/2))))*2*3958.756</f>
        <v>1196.4738413739583</v>
      </c>
      <c r="F1466">
        <v>92.891006469727003</v>
      </c>
      <c r="G1466">
        <v>120.68053436279</v>
      </c>
      <c r="H1466">
        <v>163.34794616699</v>
      </c>
      <c r="I1466">
        <v>195.2333984375</v>
      </c>
      <c r="J1466">
        <v>227.64390563965</v>
      </c>
      <c r="K1466" s="6">
        <f>IFERROR(EXP(TREND(LN($F$1:$J$1),LN(F1466:J1466),LN(Calculations!$B$3))),0)</f>
        <v>4.5779395457862049E-3</v>
      </c>
    </row>
    <row r="1467" spans="1:11" x14ac:dyDescent="0.35">
      <c r="A1467">
        <v>1464</v>
      </c>
      <c r="B1467" t="str">
        <f t="shared" si="22"/>
        <v>11-78.5</v>
      </c>
      <c r="C1467">
        <v>-78.254499412136994</v>
      </c>
      <c r="D1467">
        <v>11.473727050737001</v>
      </c>
      <c r="E1467">
        <f>ASIN(SQRT((SIN(RADIANS(PARAMETERS!$D$8-D1467)/2)*SIN(RADIANS(PARAMETERS!$D$8-D1467)/2))+(COS(RADIANS(D1467))*COS(RADIANS(PARAMETERS!$D$8))*SIN(RADIANS(PARAMETERS!$D$9-C1467)/2)*SIN(RADIANS(PARAMETERS!$D$9-C1467)/2))))*2*3958.756</f>
        <v>1214.2172054082357</v>
      </c>
      <c r="F1467">
        <v>93.363807678222997</v>
      </c>
      <c r="G1467">
        <v>120.94088745117</v>
      </c>
      <c r="H1467">
        <v>163.27264404297</v>
      </c>
      <c r="I1467">
        <v>195.02648925781</v>
      </c>
      <c r="J1467">
        <v>227.40260314941</v>
      </c>
      <c r="K1467" s="6">
        <f>IFERROR(EXP(TREND(LN($F$1:$J$1),LN(F1467:J1467),LN(Calculations!$B$3))),0)</f>
        <v>4.5936489872576139E-3</v>
      </c>
    </row>
    <row r="1468" spans="1:11" x14ac:dyDescent="0.35">
      <c r="A1468">
        <v>1465</v>
      </c>
      <c r="B1468" t="str">
        <f t="shared" si="22"/>
        <v>11-78.5</v>
      </c>
      <c r="C1468">
        <v>-78.525820747037997</v>
      </c>
      <c r="D1468">
        <v>11.473727050737001</v>
      </c>
      <c r="E1468">
        <f>ASIN(SQRT((SIN(RADIANS(PARAMETERS!$D$8-D1468)/2)*SIN(RADIANS(PARAMETERS!$D$8-D1468)/2))+(COS(RADIANS(D1468))*COS(RADIANS(PARAMETERS!$D$8))*SIN(RADIANS(PARAMETERS!$D$9-C1468)/2)*SIN(RADIANS(PARAMETERS!$D$9-C1468)/2))))*2*3958.756</f>
        <v>1231.9740192531167</v>
      </c>
      <c r="F1468">
        <v>93.844032287597997</v>
      </c>
      <c r="G1468">
        <v>121.24566650391</v>
      </c>
      <c r="H1468">
        <v>163.2798614502</v>
      </c>
      <c r="I1468">
        <v>194.91990661621</v>
      </c>
      <c r="J1468">
        <v>227.29228210449</v>
      </c>
      <c r="K1468" s="6">
        <f>IFERROR(EXP(TREND(LN($F$1:$J$1),LN(F1468:J1468),LN(Calculations!$B$3))),0)</f>
        <v>4.6157090703570422E-3</v>
      </c>
    </row>
    <row r="1469" spans="1:11" x14ac:dyDescent="0.35">
      <c r="A1469">
        <v>1466</v>
      </c>
      <c r="B1469" t="str">
        <f t="shared" si="22"/>
        <v>11-79</v>
      </c>
      <c r="C1469">
        <v>-78.797142081939</v>
      </c>
      <c r="D1469">
        <v>11.473727050737001</v>
      </c>
      <c r="E1469">
        <f>ASIN(SQRT((SIN(RADIANS(PARAMETERS!$D$8-D1469)/2)*SIN(RADIANS(PARAMETERS!$D$8-D1469)/2))+(COS(RADIANS(D1469))*COS(RADIANS(PARAMETERS!$D$8))*SIN(RADIANS(PARAMETERS!$D$9-C1469)/2)*SIN(RADIANS(PARAMETERS!$D$9-C1469)/2))))*2*3958.756</f>
        <v>1249.7436874926127</v>
      </c>
      <c r="F1469">
        <v>94.311134338379006</v>
      </c>
      <c r="G1469">
        <v>121.57221221924</v>
      </c>
      <c r="H1469">
        <v>163.3572845459</v>
      </c>
      <c r="I1469">
        <v>194.90365600586</v>
      </c>
      <c r="J1469">
        <v>227.30230712891</v>
      </c>
      <c r="K1469" s="6">
        <f>IFERROR(EXP(TREND(LN($F$1:$J$1),LN(F1469:J1469),LN(Calculations!$B$3))),0)</f>
        <v>4.6424277421844087E-3</v>
      </c>
    </row>
    <row r="1470" spans="1:11" x14ac:dyDescent="0.35">
      <c r="A1470">
        <v>1467</v>
      </c>
      <c r="B1470" t="str">
        <f t="shared" si="22"/>
        <v>11-79</v>
      </c>
      <c r="C1470">
        <v>-79.068463416840004</v>
      </c>
      <c r="D1470">
        <v>11.473727050737001</v>
      </c>
      <c r="E1470">
        <f>ASIN(SQRT((SIN(RADIANS(PARAMETERS!$D$8-D1470)/2)*SIN(RADIANS(PARAMETERS!$D$8-D1470)/2))+(COS(RADIANS(D1470))*COS(RADIANS(PARAMETERS!$D$8))*SIN(RADIANS(PARAMETERS!$D$9-C1470)/2)*SIN(RADIANS(PARAMETERS!$D$9-C1470)/2))))*2*3958.756</f>
        <v>1267.5256473324482</v>
      </c>
      <c r="F1470">
        <v>94.793533325195</v>
      </c>
      <c r="G1470">
        <v>121.94757843018</v>
      </c>
      <c r="H1470">
        <v>163.5276184082</v>
      </c>
      <c r="I1470">
        <v>195.00395202637</v>
      </c>
      <c r="J1470">
        <v>227.47175598145</v>
      </c>
      <c r="K1470" s="6">
        <f>IFERROR(EXP(TREND(LN($F$1:$J$1),LN(F1470:J1470),LN(Calculations!$B$3))),0)</f>
        <v>4.6770198554338923E-3</v>
      </c>
    </row>
    <row r="1471" spans="1:11" x14ac:dyDescent="0.35">
      <c r="A1471">
        <v>1468</v>
      </c>
      <c r="B1471" t="str">
        <f t="shared" si="22"/>
        <v>11-79.5</v>
      </c>
      <c r="C1471">
        <v>-79.339784751741007</v>
      </c>
      <c r="D1471">
        <v>11.473727050737001</v>
      </c>
      <c r="E1471">
        <f>ASIN(SQRT((SIN(RADIANS(PARAMETERS!$D$8-D1471)/2)*SIN(RADIANS(PARAMETERS!$D$8-D1471)/2))+(COS(RADIANS(D1471))*COS(RADIANS(PARAMETERS!$D$8))*SIN(RADIANS(PARAMETERS!$D$9-C1471)/2)*SIN(RADIANS(PARAMETERS!$D$9-C1471)/2))))*2*3958.756</f>
        <v>1285.319366398777</v>
      </c>
      <c r="F1471">
        <v>95.219184875487997</v>
      </c>
      <c r="G1471">
        <v>122.2911529541</v>
      </c>
      <c r="H1471">
        <v>163.70928955078</v>
      </c>
      <c r="I1471">
        <v>195.13145446777</v>
      </c>
      <c r="J1471">
        <v>227.67623901367</v>
      </c>
      <c r="K1471" s="6">
        <f>IFERROR(EXP(TREND(LN($F$1:$J$1),LN(F1471:J1471),LN(Calculations!$B$3))),0)</f>
        <v>4.7102213515415143E-3</v>
      </c>
    </row>
    <row r="1472" spans="1:11" x14ac:dyDescent="0.35">
      <c r="A1472">
        <v>1469</v>
      </c>
      <c r="B1472" t="str">
        <f t="shared" si="22"/>
        <v>11-79.5</v>
      </c>
      <c r="C1472">
        <v>-79.611106086641996</v>
      </c>
      <c r="D1472">
        <v>11.473727050737001</v>
      </c>
      <c r="E1472">
        <f>ASIN(SQRT((SIN(RADIANS(PARAMETERS!$D$8-D1472)/2)*SIN(RADIANS(PARAMETERS!$D$8-D1472)/2))+(COS(RADIANS(D1472))*COS(RADIANS(PARAMETERS!$D$8))*SIN(RADIANS(PARAMETERS!$D$9-C1472)/2)*SIN(RADIANS(PARAMETERS!$D$9-C1472)/2))))*2*3958.756</f>
        <v>1303.1243407104162</v>
      </c>
      <c r="F1472">
        <v>95.572196960449006</v>
      </c>
      <c r="G1472">
        <v>122.58770751953</v>
      </c>
      <c r="H1472">
        <v>163.8874206543</v>
      </c>
      <c r="I1472">
        <v>195.26983642578</v>
      </c>
      <c r="J1472">
        <v>227.89093017578</v>
      </c>
      <c r="K1472" s="6">
        <f>IFERROR(EXP(TREND(LN($F$1:$J$1),LN(F1472:J1472),LN(Calculations!$B$3))),0)</f>
        <v>4.7400287243836497E-3</v>
      </c>
    </row>
    <row r="1473" spans="1:11" x14ac:dyDescent="0.35">
      <c r="A1473">
        <v>1470</v>
      </c>
      <c r="B1473" t="str">
        <f t="shared" si="22"/>
        <v>11-80</v>
      </c>
      <c r="C1473">
        <v>-79.882427421542999</v>
      </c>
      <c r="D1473">
        <v>11.473727050737001</v>
      </c>
      <c r="E1473">
        <f>ASIN(SQRT((SIN(RADIANS(PARAMETERS!$D$8-D1473)/2)*SIN(RADIANS(PARAMETERS!$D$8-D1473)/2))+(COS(RADIANS(D1473))*COS(RADIANS(PARAMETERS!$D$8))*SIN(RADIANS(PARAMETERS!$D$9-C1473)/2)*SIN(RADIANS(PARAMETERS!$D$9-C1473)/2))))*2*3958.756</f>
        <v>1320.940092809067</v>
      </c>
      <c r="F1473">
        <v>95.889045715332003</v>
      </c>
      <c r="G1473">
        <v>122.88327026367</v>
      </c>
      <c r="H1473">
        <v>164.11195373535</v>
      </c>
      <c r="I1473">
        <v>195.47833251953</v>
      </c>
      <c r="J1473">
        <v>228.19691467285</v>
      </c>
      <c r="K1473" s="6">
        <f>IFERROR(EXP(TREND(LN($F$1:$J$1),LN(F1473:J1473),LN(Calculations!$B$3))),0)</f>
        <v>4.7719195729136387E-3</v>
      </c>
    </row>
    <row r="1474" spans="1:11" x14ac:dyDescent="0.35">
      <c r="A1474">
        <v>1471</v>
      </c>
      <c r="B1474" t="str">
        <f t="shared" si="22"/>
        <v>11-80</v>
      </c>
      <c r="C1474">
        <v>-80.153748756444003</v>
      </c>
      <c r="D1474">
        <v>11.473727050737001</v>
      </c>
      <c r="E1474">
        <f>ASIN(SQRT((SIN(RADIANS(PARAMETERS!$D$8-D1474)/2)*SIN(RADIANS(PARAMETERS!$D$8-D1474)/2))+(COS(RADIANS(D1474))*COS(RADIANS(PARAMETERS!$D$8))*SIN(RADIANS(PARAMETERS!$D$9-C1474)/2)*SIN(RADIANS(PARAMETERS!$D$9-C1474)/2))))*2*3958.756</f>
        <v>1338.766170033502</v>
      </c>
      <c r="F1474">
        <v>96.095352172852003</v>
      </c>
      <c r="G1474">
        <v>123.09847259521</v>
      </c>
      <c r="H1474">
        <v>164.31788635254</v>
      </c>
      <c r="I1474">
        <v>195.69091796875</v>
      </c>
      <c r="J1474">
        <v>228.50996398926</v>
      </c>
      <c r="K1474" s="6">
        <f>IFERROR(EXP(TREND(LN($F$1:$J$1),LN(F1474:J1474),LN(Calculations!$B$3))),0)</f>
        <v>4.7973293836917393E-3</v>
      </c>
    </row>
    <row r="1475" spans="1:11" x14ac:dyDescent="0.35">
      <c r="A1475">
        <v>1472</v>
      </c>
      <c r="B1475" t="str">
        <f t="shared" si="22"/>
        <v>11-80.5</v>
      </c>
      <c r="C1475">
        <v>-80.425070091345006</v>
      </c>
      <c r="D1475">
        <v>11.473727050737001</v>
      </c>
      <c r="E1475">
        <f>ASIN(SQRT((SIN(RADIANS(PARAMETERS!$D$8-D1475)/2)*SIN(RADIANS(PARAMETERS!$D$8-D1475)/2))+(COS(RADIANS(D1475))*COS(RADIANS(PARAMETERS!$D$8))*SIN(RADIANS(PARAMETERS!$D$9-C1475)/2)*SIN(RADIANS(PARAMETERS!$D$9-C1475)/2))))*2*3958.756</f>
        <v>1356.602142925125</v>
      </c>
      <c r="F1475">
        <v>96.174629211425994</v>
      </c>
      <c r="G1475">
        <v>123.21471405029</v>
      </c>
      <c r="H1475">
        <v>164.49446105957</v>
      </c>
      <c r="I1475">
        <v>195.90423583984</v>
      </c>
      <c r="J1475">
        <v>228.83332824707</v>
      </c>
      <c r="K1475" s="6">
        <f>IFERROR(EXP(TREND(LN($F$1:$J$1),LN(F1475:J1475),LN(Calculations!$B$3))),0)</f>
        <v>4.8146652121042952E-3</v>
      </c>
    </row>
    <row r="1476" spans="1:11" x14ac:dyDescent="0.35">
      <c r="A1476">
        <v>1473</v>
      </c>
      <c r="B1476" t="str">
        <f t="shared" si="22"/>
        <v>11-80.5</v>
      </c>
      <c r="C1476">
        <v>-80.696391426245995</v>
      </c>
      <c r="D1476">
        <v>11.473727050737001</v>
      </c>
      <c r="E1476">
        <f>ASIN(SQRT((SIN(RADIANS(PARAMETERS!$D$8-D1476)/2)*SIN(RADIANS(PARAMETERS!$D$8-D1476)/2))+(COS(RADIANS(D1476))*COS(RADIANS(PARAMETERS!$D$8))*SIN(RADIANS(PARAMETERS!$D$9-C1476)/2)*SIN(RADIANS(PARAMETERS!$D$9-C1476)/2))))*2*3958.756</f>
        <v>1374.4476037535067</v>
      </c>
      <c r="F1476">
        <v>96.146148681640994</v>
      </c>
      <c r="G1476">
        <v>123.25196838379</v>
      </c>
      <c r="H1476">
        <v>164.66438293457</v>
      </c>
      <c r="I1476">
        <v>196.14909362793</v>
      </c>
      <c r="J1476">
        <v>229.21928405762</v>
      </c>
      <c r="K1476" s="6">
        <f>IFERROR(EXP(TREND(LN($F$1:$J$1),LN(F1476:J1476),LN(Calculations!$B$3))),0)</f>
        <v>4.8267042831218404E-3</v>
      </c>
    </row>
    <row r="1477" spans="1:11" x14ac:dyDescent="0.35">
      <c r="A1477">
        <v>1474</v>
      </c>
      <c r="B1477" t="str">
        <f t="shared" ref="B1477:B1540" si="23">MROUND(D1477,1)&amp;MROUND(C1477,-0.5)</f>
        <v>11-81</v>
      </c>
      <c r="C1477">
        <v>-80.967712761146998</v>
      </c>
      <c r="D1477">
        <v>11.473727050737001</v>
      </c>
      <c r="E1477">
        <f>ASIN(SQRT((SIN(RADIANS(PARAMETERS!$D$8-D1477)/2)*SIN(RADIANS(PARAMETERS!$D$8-D1477)/2))+(COS(RADIANS(D1477))*COS(RADIANS(PARAMETERS!$D$8))*SIN(RADIANS(PARAMETERS!$D$9-C1477)/2)*SIN(RADIANS(PARAMETERS!$D$9-C1477)/2))))*2*3958.756</f>
        <v>1392.3021651516187</v>
      </c>
      <c r="F1477">
        <v>95.932083129882997</v>
      </c>
      <c r="G1477">
        <v>123.11044311523</v>
      </c>
      <c r="H1477">
        <v>164.71260070801</v>
      </c>
      <c r="I1477">
        <v>196.2954864502</v>
      </c>
      <c r="J1477">
        <v>229.53634643555</v>
      </c>
      <c r="K1477" s="6">
        <f>IFERROR(EXP(TREND(LN($F$1:$J$1),LN(F1477:J1477),LN(Calculations!$B$3))),0)</f>
        <v>4.8215747697905372E-3</v>
      </c>
    </row>
    <row r="1478" spans="1:11" x14ac:dyDescent="0.35">
      <c r="A1478">
        <v>1475</v>
      </c>
      <c r="B1478" t="str">
        <f t="shared" si="23"/>
        <v>11-81</v>
      </c>
      <c r="C1478">
        <v>-81.239034096048002</v>
      </c>
      <c r="D1478">
        <v>11.473727050737001</v>
      </c>
      <c r="E1478">
        <f>ASIN(SQRT((SIN(RADIANS(PARAMETERS!$D$8-D1478)/2)*SIN(RADIANS(PARAMETERS!$D$8-D1478)/2))+(COS(RADIANS(D1478))*COS(RADIANS(PARAMETERS!$D$8))*SIN(RADIANS(PARAMETERS!$D$9-C1478)/2)*SIN(RADIANS(PARAMETERS!$D$9-C1478)/2))))*2*3958.756</f>
        <v>1410.1654588514514</v>
      </c>
      <c r="F1478">
        <v>95.538345336914006</v>
      </c>
      <c r="G1478">
        <v>122.77933502197</v>
      </c>
      <c r="H1478">
        <v>164.59764099121</v>
      </c>
      <c r="I1478">
        <v>196.28302001953</v>
      </c>
      <c r="J1478">
        <v>229.71803283691</v>
      </c>
      <c r="K1478" s="6">
        <f>IFERROR(EXP(TREND(LN($F$1:$J$1),LN(F1478:J1478),LN(Calculations!$B$3))),0)</f>
        <v>4.7968750991949673E-3</v>
      </c>
    </row>
    <row r="1479" spans="1:11" x14ac:dyDescent="0.35">
      <c r="A1479">
        <v>1476</v>
      </c>
      <c r="B1479" t="str">
        <f t="shared" si="23"/>
        <v>11-81.5</v>
      </c>
      <c r="C1479">
        <v>-81.510355430949005</v>
      </c>
      <c r="D1479">
        <v>11.473727050737001</v>
      </c>
      <c r="E1479">
        <f>ASIN(SQRT((SIN(RADIANS(PARAMETERS!$D$8-D1479)/2)*SIN(RADIANS(PARAMETERS!$D$8-D1479)/2))+(COS(RADIANS(D1479))*COS(RADIANS(PARAMETERS!$D$8))*SIN(RADIANS(PARAMETERS!$D$9-C1479)/2)*SIN(RADIANS(PARAMETERS!$D$9-C1479)/2))))*2*3958.756</f>
        <v>1428.0371345116141</v>
      </c>
      <c r="F1479">
        <v>95.002014160155994</v>
      </c>
      <c r="G1479">
        <v>122.29122161865</v>
      </c>
      <c r="H1479">
        <v>164.32691955566</v>
      </c>
      <c r="I1479">
        <v>196.11064147949</v>
      </c>
      <c r="J1479">
        <v>229.75038146973</v>
      </c>
      <c r="K1479" s="6">
        <f>IFERROR(EXP(TREND(LN($F$1:$J$1),LN(F1479:J1479),LN(Calculations!$B$3))),0)</f>
        <v>4.7554581547544598E-3</v>
      </c>
    </row>
    <row r="1480" spans="1:11" x14ac:dyDescent="0.35">
      <c r="A1480">
        <v>1477</v>
      </c>
      <c r="B1480" t="str">
        <f t="shared" si="23"/>
        <v>11-82</v>
      </c>
      <c r="C1480">
        <v>-81.781676765849994</v>
      </c>
      <c r="D1480">
        <v>11.473727050737001</v>
      </c>
      <c r="E1480">
        <f>ASIN(SQRT((SIN(RADIANS(PARAMETERS!$D$8-D1480)/2)*SIN(RADIANS(PARAMETERS!$D$8-D1480)/2))+(COS(RADIANS(D1480))*COS(RADIANS(PARAMETERS!$D$8))*SIN(RADIANS(PARAMETERS!$D$9-C1480)/2)*SIN(RADIANS(PARAMETERS!$D$9-C1480)/2))))*2*3958.756</f>
        <v>1445.9168586292712</v>
      </c>
      <c r="F1480">
        <v>94.121185302734006</v>
      </c>
      <c r="G1480">
        <v>121.32453918457</v>
      </c>
      <c r="H1480">
        <v>163.47288513184</v>
      </c>
      <c r="I1480">
        <v>195.29139709473</v>
      </c>
      <c r="J1480">
        <v>229.00358581543</v>
      </c>
      <c r="K1480" s="6">
        <f>IFERROR(EXP(TREND(LN($F$1:$J$1),LN(F1480:J1480),LN(Calculations!$B$3))),0)</f>
        <v>4.6587729092427786E-3</v>
      </c>
    </row>
    <row r="1481" spans="1:11" x14ac:dyDescent="0.35">
      <c r="A1481">
        <v>1478</v>
      </c>
      <c r="B1481" t="str">
        <f t="shared" si="23"/>
        <v>11-82</v>
      </c>
      <c r="C1481">
        <v>-82.052998100750997</v>
      </c>
      <c r="D1481">
        <v>11.473727050737001</v>
      </c>
      <c r="E1481">
        <f>ASIN(SQRT((SIN(RADIANS(PARAMETERS!$D$8-D1481)/2)*SIN(RADIANS(PARAMETERS!$D$8-D1481)/2))+(COS(RADIANS(D1481))*COS(RADIANS(PARAMETERS!$D$8))*SIN(RADIANS(PARAMETERS!$D$9-C1481)/2)*SIN(RADIANS(PARAMETERS!$D$9-C1481)/2))))*2*3958.756</f>
        <v>1463.8043135294943</v>
      </c>
      <c r="F1481">
        <v>92.946006774902003</v>
      </c>
      <c r="G1481">
        <v>119.89693450928</v>
      </c>
      <c r="H1481">
        <v>161.96255493164</v>
      </c>
      <c r="I1481">
        <v>193.73519897461</v>
      </c>
      <c r="J1481">
        <v>227.3583984375</v>
      </c>
      <c r="K1481" s="6">
        <f>IFERROR(EXP(TREND(LN($F$1:$J$1),LN(F1481:J1481),LN(Calculations!$B$3))),0)</f>
        <v>4.5084110959243114E-3</v>
      </c>
    </row>
    <row r="1482" spans="1:11" x14ac:dyDescent="0.35">
      <c r="A1482">
        <v>1479</v>
      </c>
      <c r="B1482" t="str">
        <f t="shared" si="23"/>
        <v>11-82.5</v>
      </c>
      <c r="C1482">
        <v>-82.324319435652001</v>
      </c>
      <c r="D1482">
        <v>11.473727050737001</v>
      </c>
      <c r="E1482">
        <f>ASIN(SQRT((SIN(RADIANS(PARAMETERS!$D$8-D1482)/2)*SIN(RADIANS(PARAMETERS!$D$8-D1482)/2))+(COS(RADIANS(D1482))*COS(RADIANS(PARAMETERS!$D$8))*SIN(RADIANS(PARAMETERS!$D$9-C1482)/2)*SIN(RADIANS(PARAMETERS!$D$9-C1482)/2))))*2*3958.756</f>
        <v>1481.6991964257329</v>
      </c>
      <c r="F1482">
        <v>91.577964782715</v>
      </c>
      <c r="G1482">
        <v>118.12171936035</v>
      </c>
      <c r="H1482">
        <v>159.86033630371</v>
      </c>
      <c r="I1482">
        <v>191.49519348145</v>
      </c>
      <c r="J1482">
        <v>224.87077331543</v>
      </c>
      <c r="K1482" s="6">
        <f>IFERROR(EXP(TREND(LN($F$1:$J$1),LN(F1482:J1482),LN(Calculations!$B$3))),0)</f>
        <v>4.3173207715399807E-3</v>
      </c>
    </row>
    <row r="1483" spans="1:11" x14ac:dyDescent="0.35">
      <c r="A1483">
        <v>1480</v>
      </c>
      <c r="B1483" t="str">
        <f t="shared" si="23"/>
        <v>11-82.5</v>
      </c>
      <c r="C1483">
        <v>-82.595640770553004</v>
      </c>
      <c r="D1483">
        <v>11.473727050737001</v>
      </c>
      <c r="E1483">
        <f>ASIN(SQRT((SIN(RADIANS(PARAMETERS!$D$8-D1483)/2)*SIN(RADIANS(PARAMETERS!$D$8-D1483)/2))+(COS(RADIANS(D1483))*COS(RADIANS(PARAMETERS!$D$8))*SIN(RADIANS(PARAMETERS!$D$9-C1483)/2)*SIN(RADIANS(PARAMETERS!$D$9-C1483)/2))))*2*3958.756</f>
        <v>1499.6012185457048</v>
      </c>
      <c r="F1483">
        <v>90.150779724120994</v>
      </c>
      <c r="G1483">
        <v>116.21318817139</v>
      </c>
      <c r="H1483">
        <v>157.51739501953</v>
      </c>
      <c r="I1483">
        <v>188.98568725586</v>
      </c>
      <c r="J1483">
        <v>222.04537963867</v>
      </c>
      <c r="K1483" s="6">
        <f>IFERROR(EXP(TREND(LN($F$1:$J$1),LN(F1483:J1483),LN(Calculations!$B$3))),0)</f>
        <v>4.116394033072391E-3</v>
      </c>
    </row>
    <row r="1484" spans="1:11" x14ac:dyDescent="0.35">
      <c r="A1484">
        <v>1481</v>
      </c>
      <c r="B1484" t="str">
        <f t="shared" si="23"/>
        <v>11-83</v>
      </c>
      <c r="C1484">
        <v>-82.866962105453993</v>
      </c>
      <c r="D1484">
        <v>11.473727050737001</v>
      </c>
      <c r="E1484">
        <f>ASIN(SQRT((SIN(RADIANS(PARAMETERS!$D$8-D1484)/2)*SIN(RADIANS(PARAMETERS!$D$8-D1484)/2))+(COS(RADIANS(D1484))*COS(RADIANS(PARAMETERS!$D$8))*SIN(RADIANS(PARAMETERS!$D$9-C1484)/2)*SIN(RADIANS(PARAMETERS!$D$9-C1484)/2))))*2*3958.756</f>
        <v>1517.5101043174759</v>
      </c>
      <c r="F1484">
        <v>88.761917114257997</v>
      </c>
      <c r="G1484">
        <v>114.29225921631</v>
      </c>
      <c r="H1484">
        <v>155.09060668945</v>
      </c>
      <c r="I1484">
        <v>186.38577270508</v>
      </c>
      <c r="J1484">
        <v>219.11038208008</v>
      </c>
      <c r="K1484" s="6">
        <f>IFERROR(EXP(TREND(LN($F$1:$J$1),LN(F1484:J1484),LN(Calculations!$B$3))),0)</f>
        <v>3.9199683947846037E-3</v>
      </c>
    </row>
    <row r="1485" spans="1:11" x14ac:dyDescent="0.35">
      <c r="A1485">
        <v>1482</v>
      </c>
      <c r="B1485" t="str">
        <f t="shared" si="23"/>
        <v>11-83</v>
      </c>
      <c r="C1485">
        <v>-83.138283440354996</v>
      </c>
      <c r="D1485">
        <v>11.473727050737001</v>
      </c>
      <c r="E1485">
        <f>ASIN(SQRT((SIN(RADIANS(PARAMETERS!$D$8-D1485)/2)*SIN(RADIANS(PARAMETERS!$D$8-D1485)/2))+(COS(RADIANS(D1485))*COS(RADIANS(PARAMETERS!$D$8))*SIN(RADIANS(PARAMETERS!$D$9-C1485)/2)*SIN(RADIANS(PARAMETERS!$D$9-C1485)/2))))*2*3958.756</f>
        <v>1535.4255906110172</v>
      </c>
      <c r="F1485">
        <v>87.441467285155994</v>
      </c>
      <c r="G1485">
        <v>112.40428161621</v>
      </c>
      <c r="H1485">
        <v>152.63664245605</v>
      </c>
      <c r="I1485">
        <v>183.75894165039</v>
      </c>
      <c r="J1485">
        <v>216.13307189941</v>
      </c>
      <c r="K1485" s="6">
        <f>IFERROR(EXP(TREND(LN($F$1:$J$1),LN(F1485:J1485),LN(Calculations!$B$3))),0)</f>
        <v>3.7319047212993096E-3</v>
      </c>
    </row>
    <row r="1486" spans="1:11" x14ac:dyDescent="0.35">
      <c r="A1486">
        <v>1483</v>
      </c>
      <c r="B1486" t="str">
        <f t="shared" si="23"/>
        <v>11-83.5</v>
      </c>
      <c r="C1486">
        <v>-83.409604775255005</v>
      </c>
      <c r="D1486">
        <v>11.473727050737001</v>
      </c>
      <c r="E1486">
        <f>ASIN(SQRT((SIN(RADIANS(PARAMETERS!$D$8-D1486)/2)*SIN(RADIANS(PARAMETERS!$D$8-D1486)/2))+(COS(RADIANS(D1486))*COS(RADIANS(PARAMETERS!$D$8))*SIN(RADIANS(PARAMETERS!$D$9-C1486)/2)*SIN(RADIANS(PARAMETERS!$D$9-C1486)/2))))*2*3958.756</f>
        <v>1553.3474260308185</v>
      </c>
      <c r="F1486">
        <v>86.146865844727003</v>
      </c>
      <c r="G1486">
        <v>110.50662231445</v>
      </c>
      <c r="H1486">
        <v>150.09733581543</v>
      </c>
      <c r="I1486">
        <v>180.98260498047</v>
      </c>
      <c r="J1486">
        <v>213.00527954102</v>
      </c>
      <c r="K1486" s="6">
        <f>IFERROR(EXP(TREND(LN($F$1:$J$1),LN(F1486:J1486),LN(Calculations!$B$3))),0)</f>
        <v>3.5455412640738996E-3</v>
      </c>
    </row>
    <row r="1487" spans="1:11" x14ac:dyDescent="0.35">
      <c r="A1487">
        <v>1484</v>
      </c>
      <c r="B1487" t="str">
        <f t="shared" si="23"/>
        <v>11-83.5</v>
      </c>
      <c r="C1487">
        <v>-83.680926110155994</v>
      </c>
      <c r="D1487">
        <v>11.473727050737001</v>
      </c>
      <c r="E1487">
        <f>ASIN(SQRT((SIN(RADIANS(PARAMETERS!$D$8-D1487)/2)*SIN(RADIANS(PARAMETERS!$D$8-D1487)/2))+(COS(RADIANS(D1487))*COS(RADIANS(PARAMETERS!$D$8))*SIN(RADIANS(PARAMETERS!$D$9-C1487)/2)*SIN(RADIANS(PARAMETERS!$D$9-C1487)/2))))*2*3958.756</f>
        <v>1571.2753702560387</v>
      </c>
      <c r="F1487">
        <v>84.877372741699006</v>
      </c>
      <c r="G1487">
        <v>108.61060333252</v>
      </c>
      <c r="H1487">
        <v>147.4983215332</v>
      </c>
      <c r="I1487">
        <v>178.10148620605</v>
      </c>
      <c r="J1487">
        <v>209.7996673584</v>
      </c>
      <c r="K1487" s="6">
        <f>IFERROR(EXP(TREND(LN($F$1:$J$1),LN(F1487:J1487),LN(Calculations!$B$3))),0)</f>
        <v>3.3628443667856607E-3</v>
      </c>
    </row>
    <row r="1488" spans="1:11" x14ac:dyDescent="0.35">
      <c r="A1488">
        <v>1485</v>
      </c>
      <c r="B1488" t="str">
        <f t="shared" si="23"/>
        <v>11-84</v>
      </c>
      <c r="C1488">
        <v>-83.952247445056997</v>
      </c>
      <c r="D1488">
        <v>11.473727050737001</v>
      </c>
      <c r="E1488">
        <f>ASIN(SQRT((SIN(RADIANS(PARAMETERS!$D$8-D1488)/2)*SIN(RADIANS(PARAMETERS!$D$8-D1488)/2))+(COS(RADIANS(D1488))*COS(RADIANS(PARAMETERS!$D$8))*SIN(RADIANS(PARAMETERS!$D$9-C1488)/2)*SIN(RADIANS(PARAMETERS!$D$9-C1488)/2))))*2*3958.756</f>
        <v>1589.2091934235868</v>
      </c>
      <c r="F1488">
        <v>83.654243469237997</v>
      </c>
      <c r="G1488">
        <v>106.75079345703</v>
      </c>
      <c r="H1488">
        <v>144.8812713623</v>
      </c>
      <c r="I1488">
        <v>175.16621398926</v>
      </c>
      <c r="J1488">
        <v>206.55410766602</v>
      </c>
      <c r="K1488" s="6">
        <f>IFERROR(EXP(TREND(LN($F$1:$J$1),LN(F1488:J1488),LN(Calculations!$B$3))),0)</f>
        <v>3.1862716978834815E-3</v>
      </c>
    </row>
    <row r="1489" spans="1:11" x14ac:dyDescent="0.35">
      <c r="A1489">
        <v>1486</v>
      </c>
      <c r="B1489" t="str">
        <f t="shared" si="23"/>
        <v>11-84</v>
      </c>
      <c r="C1489">
        <v>-84.223568779958001</v>
      </c>
      <c r="D1489">
        <v>11.473727050737001</v>
      </c>
      <c r="E1489">
        <f>ASIN(SQRT((SIN(RADIANS(PARAMETERS!$D$8-D1489)/2)*SIN(RADIANS(PARAMETERS!$D$8-D1489)/2))+(COS(RADIANS(D1489))*COS(RADIANS(PARAMETERS!$D$8))*SIN(RADIANS(PARAMETERS!$D$9-C1489)/2)*SIN(RADIANS(PARAMETERS!$D$9-C1489)/2))))*2*3958.756</f>
        <v>1607.1486755521419</v>
      </c>
      <c r="F1489">
        <v>82.444488525390994</v>
      </c>
      <c r="G1489">
        <v>104.87577056885</v>
      </c>
      <c r="H1489">
        <v>142.16343688965</v>
      </c>
      <c r="I1489">
        <v>172.14009094238</v>
      </c>
      <c r="J1489">
        <v>203.18843078613</v>
      </c>
      <c r="K1489" s="6">
        <f>IFERROR(EXP(TREND(LN($F$1:$J$1),LN(F1489:J1489),LN(Calculations!$B$3))),0)</f>
        <v>3.0112622306187938E-3</v>
      </c>
    </row>
    <row r="1490" spans="1:11" x14ac:dyDescent="0.35">
      <c r="A1490">
        <v>1487</v>
      </c>
      <c r="B1490" t="str">
        <f t="shared" si="23"/>
        <v>11-84.5</v>
      </c>
      <c r="C1490">
        <v>-84.494890114859004</v>
      </c>
      <c r="D1490">
        <v>11.473727050737001</v>
      </c>
      <c r="E1490">
        <f>ASIN(SQRT((SIN(RADIANS(PARAMETERS!$D$8-D1490)/2)*SIN(RADIANS(PARAMETERS!$D$8-D1490)/2))+(COS(RADIANS(D1490))*COS(RADIANS(PARAMETERS!$D$8))*SIN(RADIANS(PARAMETERS!$D$9-C1490)/2)*SIN(RADIANS(PARAMETERS!$D$9-C1490)/2))))*2*3958.756</f>
        <v>1625.093606003137</v>
      </c>
      <c r="F1490">
        <v>81.2900390625</v>
      </c>
      <c r="G1490">
        <v>103.05485534668</v>
      </c>
      <c r="H1490">
        <v>139.45257568359</v>
      </c>
      <c r="I1490">
        <v>169.14546203613</v>
      </c>
      <c r="J1490">
        <v>199.8342590332</v>
      </c>
      <c r="K1490" s="6">
        <f>IFERROR(EXP(TREND(LN($F$1:$J$1),LN(F1490:J1490),LN(Calculations!$B$3))),0)</f>
        <v>2.8442679857016411E-3</v>
      </c>
    </row>
    <row r="1491" spans="1:11" x14ac:dyDescent="0.35">
      <c r="A1491">
        <v>1488</v>
      </c>
      <c r="B1491" t="str">
        <f t="shared" si="23"/>
        <v>11-85</v>
      </c>
      <c r="C1491">
        <v>-84.766211449759993</v>
      </c>
      <c r="D1491">
        <v>11.473727050737001</v>
      </c>
      <c r="E1491">
        <f>ASIN(SQRT((SIN(RADIANS(PARAMETERS!$D$8-D1491)/2)*SIN(RADIANS(PARAMETERS!$D$8-D1491)/2))+(COS(RADIANS(D1491))*COS(RADIANS(PARAMETERS!$D$8))*SIN(RADIANS(PARAMETERS!$D$9-C1491)/2)*SIN(RADIANS(PARAMETERS!$D$9-C1491)/2))))*2*3958.756</f>
        <v>1643.0437829763109</v>
      </c>
      <c r="F1491">
        <v>80.182182312012003</v>
      </c>
      <c r="G1491">
        <v>101.29564666748</v>
      </c>
      <c r="H1491">
        <v>136.7924041748</v>
      </c>
      <c r="I1491">
        <v>166.23988342285</v>
      </c>
      <c r="J1491">
        <v>196.56268310547</v>
      </c>
      <c r="K1491" s="6">
        <f>IFERROR(EXP(TREND(LN($F$1:$J$1),LN(F1491:J1491),LN(Calculations!$B$3))),0)</f>
        <v>2.6871536244425617E-3</v>
      </c>
    </row>
    <row r="1492" spans="1:11" x14ac:dyDescent="0.35">
      <c r="A1492">
        <v>1489</v>
      </c>
      <c r="B1492" t="str">
        <f t="shared" si="23"/>
        <v>11-85</v>
      </c>
      <c r="C1492">
        <v>-85.037532784660996</v>
      </c>
      <c r="D1492">
        <v>11.473727050737001</v>
      </c>
      <c r="E1492">
        <f>ASIN(SQRT((SIN(RADIANS(PARAMETERS!$D$8-D1492)/2)*SIN(RADIANS(PARAMETERS!$D$8-D1492)/2))+(COS(RADIANS(D1492))*COS(RADIANS(PARAMETERS!$D$8))*SIN(RADIANS(PARAMETERS!$D$9-C1492)/2)*SIN(RADIANS(PARAMETERS!$D$9-C1492)/2))))*2*3958.756</f>
        <v>1660.9990130372489</v>
      </c>
      <c r="F1492">
        <v>79.119041442870994</v>
      </c>
      <c r="G1492">
        <v>99.600074768065994</v>
      </c>
      <c r="H1492">
        <v>134.21562194824</v>
      </c>
      <c r="I1492">
        <v>163.42947387695</v>
      </c>
      <c r="J1492">
        <v>193.3809967041</v>
      </c>
      <c r="K1492" s="6">
        <f>IFERROR(EXP(TREND(LN($F$1:$J$1),LN(F1492:J1492),LN(Calculations!$B$3))),0)</f>
        <v>2.5399910300791728E-3</v>
      </c>
    </row>
    <row r="1493" spans="1:11" x14ac:dyDescent="0.35">
      <c r="A1493">
        <v>1490</v>
      </c>
      <c r="B1493" t="str">
        <f t="shared" si="23"/>
        <v>11-85.5</v>
      </c>
      <c r="C1493">
        <v>-85.308854119562</v>
      </c>
      <c r="D1493">
        <v>11.473727050737001</v>
      </c>
      <c r="E1493">
        <f>ASIN(SQRT((SIN(RADIANS(PARAMETERS!$D$8-D1493)/2)*SIN(RADIANS(PARAMETERS!$D$8-D1493)/2))+(COS(RADIANS(D1493))*COS(RADIANS(PARAMETERS!$D$8))*SIN(RADIANS(PARAMETERS!$D$9-C1493)/2)*SIN(RADIANS(PARAMETERS!$D$9-C1493)/2))))*2*3958.756</f>
        <v>1678.9591106745675</v>
      </c>
      <c r="F1493">
        <v>78.290924072265994</v>
      </c>
      <c r="G1493">
        <v>98.286827087402003</v>
      </c>
      <c r="H1493">
        <v>132.16607666016</v>
      </c>
      <c r="I1493">
        <v>161.22061157227</v>
      </c>
      <c r="J1493">
        <v>190.94564819336</v>
      </c>
      <c r="K1493" s="6">
        <f>IFERROR(EXP(TREND(LN($F$1:$J$1),LN(F1493:J1493),LN(Calculations!$B$3))),0)</f>
        <v>2.4285240262972882E-3</v>
      </c>
    </row>
    <row r="1494" spans="1:11" x14ac:dyDescent="0.35">
      <c r="A1494">
        <v>1491</v>
      </c>
      <c r="B1494" t="str">
        <f t="shared" si="23"/>
        <v>11-85.5</v>
      </c>
      <c r="C1494">
        <v>-85.580175454463003</v>
      </c>
      <c r="D1494">
        <v>11.473727050737001</v>
      </c>
      <c r="E1494">
        <f>ASIN(SQRT((SIN(RADIANS(PARAMETERS!$D$8-D1494)/2)*SIN(RADIANS(PARAMETERS!$D$8-D1494)/2))+(COS(RADIANS(D1494))*COS(RADIANS(PARAMETERS!$D$8))*SIN(RADIANS(PARAMETERS!$D$9-C1494)/2)*SIN(RADIANS(PARAMETERS!$D$9-C1494)/2))))*2*3958.756</f>
        <v>1696.9238978846295</v>
      </c>
      <c r="F1494">
        <v>77.712181091309006</v>
      </c>
      <c r="G1494">
        <v>97.402404785155994</v>
      </c>
      <c r="H1494">
        <v>130.78015136719</v>
      </c>
      <c r="I1494">
        <v>159.77903747559</v>
      </c>
      <c r="J1494">
        <v>189.45542907715</v>
      </c>
      <c r="K1494" s="6">
        <f>IFERROR(EXP(TREND(LN($F$1:$J$1),LN(F1494:J1494),LN(Calculations!$B$3))),0)</f>
        <v>2.3577555284755212E-3</v>
      </c>
    </row>
    <row r="1495" spans="1:11" x14ac:dyDescent="0.35">
      <c r="A1495">
        <v>1492</v>
      </c>
      <c r="B1495" t="str">
        <f t="shared" si="23"/>
        <v>11-86</v>
      </c>
      <c r="C1495">
        <v>-85.851496789364006</v>
      </c>
      <c r="D1495">
        <v>11.473727050737001</v>
      </c>
      <c r="E1495">
        <f>ASIN(SQRT((SIN(RADIANS(PARAMETERS!$D$8-D1495)/2)*SIN(RADIANS(PARAMETERS!$D$8-D1495)/2))+(COS(RADIANS(D1495))*COS(RADIANS(PARAMETERS!$D$8))*SIN(RADIANS(PARAMETERS!$D$9-C1495)/2)*SIN(RADIANS(PARAMETERS!$D$9-C1495)/2))))*2*3958.756</f>
        <v>1714.893203781809</v>
      </c>
      <c r="F1495">
        <v>77.324317932129006</v>
      </c>
      <c r="G1495">
        <v>96.857719421387003</v>
      </c>
      <c r="H1495">
        <v>129.98500061035</v>
      </c>
      <c r="I1495">
        <v>159.02192687988</v>
      </c>
      <c r="J1495">
        <v>188.77404785156</v>
      </c>
      <c r="K1495" s="6">
        <f>IFERROR(EXP(TREND(LN($F$1:$J$1),LN(F1495:J1495),LN(Calculations!$B$3))),0)</f>
        <v>2.3207587362149558E-3</v>
      </c>
    </row>
    <row r="1496" spans="1:11" x14ac:dyDescent="0.35">
      <c r="A1496">
        <v>1493</v>
      </c>
      <c r="B1496" t="str">
        <f t="shared" si="23"/>
        <v>11-86</v>
      </c>
      <c r="C1496">
        <v>-86.122818124264995</v>
      </c>
      <c r="D1496">
        <v>11.473727050737001</v>
      </c>
      <c r="E1496">
        <f>ASIN(SQRT((SIN(RADIANS(PARAMETERS!$D$8-D1496)/2)*SIN(RADIANS(PARAMETERS!$D$8-D1496)/2))+(COS(RADIANS(D1496))*COS(RADIANS(PARAMETERS!$D$8))*SIN(RADIANS(PARAMETERS!$D$9-C1496)/2)*SIN(RADIANS(PARAMETERS!$D$9-C1496)/2))))*2*3958.756</f>
        <v>1732.8668642325124</v>
      </c>
      <c r="F1496">
        <v>77.021049499512003</v>
      </c>
      <c r="G1496">
        <v>96.473945617675994</v>
      </c>
      <c r="H1496">
        <v>129.49291992188</v>
      </c>
      <c r="I1496">
        <v>158.60639953613</v>
      </c>
      <c r="J1496">
        <v>188.45303344727</v>
      </c>
      <c r="K1496" s="6">
        <f>IFERROR(EXP(TREND(LN($F$1:$J$1),LN(F1496:J1496),LN(Calculations!$B$3))),0)</f>
        <v>2.2997504855869501E-3</v>
      </c>
    </row>
    <row r="1497" spans="1:11" x14ac:dyDescent="0.35">
      <c r="A1497">
        <v>1494</v>
      </c>
      <c r="B1497" t="str">
        <f t="shared" si="23"/>
        <v>11-86.5</v>
      </c>
      <c r="C1497">
        <v>-86.394139459165999</v>
      </c>
      <c r="D1497">
        <v>11.473727050737001</v>
      </c>
      <c r="E1497">
        <f>ASIN(SQRT((SIN(RADIANS(PARAMETERS!$D$8-D1497)/2)*SIN(RADIANS(PARAMETERS!$D$8-D1497)/2))+(COS(RADIANS(D1497))*COS(RADIANS(PARAMETERS!$D$8))*SIN(RADIANS(PARAMETERS!$D$9-C1497)/2)*SIN(RADIANS(PARAMETERS!$D$9-C1497)/2))))*2*3958.756</f>
        <v>1750.844721511289</v>
      </c>
      <c r="F1497">
        <v>76.805641174315994</v>
      </c>
      <c r="G1497">
        <v>96.248001098632997</v>
      </c>
      <c r="H1497">
        <v>129.28756713867</v>
      </c>
      <c r="I1497">
        <v>158.5048828125</v>
      </c>
      <c r="J1497">
        <v>188.42051696777</v>
      </c>
      <c r="K1497" s="6">
        <f>IFERROR(EXP(TREND(LN($F$1:$J$1),LN(F1497:J1497),LN(Calculations!$B$3))),0)</f>
        <v>2.2927474001481958E-3</v>
      </c>
    </row>
    <row r="1498" spans="1:11" x14ac:dyDescent="0.35">
      <c r="A1498">
        <v>1495</v>
      </c>
      <c r="B1498" t="str">
        <f t="shared" si="23"/>
        <v>11-86.5</v>
      </c>
      <c r="C1498">
        <v>-86.665460794067002</v>
      </c>
      <c r="D1498">
        <v>11.473727050737001</v>
      </c>
      <c r="E1498">
        <f>ASIN(SQRT((SIN(RADIANS(PARAMETERS!$D$8-D1498)/2)*SIN(RADIANS(PARAMETERS!$D$8-D1498)/2))+(COS(RADIANS(D1498))*COS(RADIANS(PARAMETERS!$D$8))*SIN(RADIANS(PARAMETERS!$D$9-C1498)/2)*SIN(RADIANS(PARAMETERS!$D$9-C1498)/2))))*2*3958.756</f>
        <v>1768.8266239774937</v>
      </c>
      <c r="F1498">
        <v>76.695648193359006</v>
      </c>
      <c r="G1498">
        <v>96.184150695800994</v>
      </c>
      <c r="H1498">
        <v>129.33082580566</v>
      </c>
      <c r="I1498">
        <v>158.65447998047</v>
      </c>
      <c r="J1498">
        <v>188.56956481934</v>
      </c>
      <c r="K1498" s="6">
        <f>IFERROR(EXP(TREND(LN($F$1:$J$1),LN(F1498:J1498),LN(Calculations!$B$3))),0)</f>
        <v>2.2967418364030576E-3</v>
      </c>
    </row>
    <row r="1499" spans="1:11" x14ac:dyDescent="0.35">
      <c r="A1499">
        <v>1496</v>
      </c>
      <c r="B1499" t="str">
        <f t="shared" si="23"/>
        <v>11-87</v>
      </c>
      <c r="C1499">
        <v>-86.936782128968005</v>
      </c>
      <c r="D1499">
        <v>11.473727050737001</v>
      </c>
      <c r="E1499">
        <f>ASIN(SQRT((SIN(RADIANS(PARAMETERS!$D$8-D1499)/2)*SIN(RADIANS(PARAMETERS!$D$8-D1499)/2))+(COS(RADIANS(D1499))*COS(RADIANS(PARAMETERS!$D$8))*SIN(RADIANS(PARAMETERS!$D$9-C1499)/2)*SIN(RADIANS(PARAMETERS!$D$9-C1499)/2))))*2*3958.756</f>
        <v>1786.8124257711033</v>
      </c>
      <c r="F1499">
        <v>76.798782348632997</v>
      </c>
      <c r="G1499">
        <v>96.406143188477003</v>
      </c>
      <c r="H1499">
        <v>129.79164123535</v>
      </c>
      <c r="I1499">
        <v>159.23497009277</v>
      </c>
      <c r="J1499">
        <v>189.07054138184</v>
      </c>
      <c r="K1499" s="6">
        <f>IFERROR(EXP(TREND(LN($F$1:$J$1),LN(F1499:J1499),LN(Calculations!$B$3))),0)</f>
        <v>2.3201613623873591E-3</v>
      </c>
    </row>
    <row r="1500" spans="1:11" x14ac:dyDescent="0.35">
      <c r="A1500">
        <v>1497</v>
      </c>
      <c r="B1500" t="str">
        <f t="shared" si="23"/>
        <v>11-87</v>
      </c>
      <c r="C1500">
        <v>-87.208103463868994</v>
      </c>
      <c r="D1500">
        <v>11.473727050737001</v>
      </c>
      <c r="E1500">
        <f>ASIN(SQRT((SIN(RADIANS(PARAMETERS!$D$8-D1500)/2)*SIN(RADIANS(PARAMETERS!$D$8-D1500)/2))+(COS(RADIANS(D1500))*COS(RADIANS(PARAMETERS!$D$8))*SIN(RADIANS(PARAMETERS!$D$9-C1500)/2)*SIN(RADIANS(PARAMETERS!$D$9-C1500)/2))))*2*3958.756</f>
        <v>1804.8019865263689</v>
      </c>
      <c r="F1500">
        <v>77.238479614257997</v>
      </c>
      <c r="G1500">
        <v>97.040420532227003</v>
      </c>
      <c r="H1500">
        <v>130.78421020508</v>
      </c>
      <c r="I1500">
        <v>160.29591369629</v>
      </c>
      <c r="J1500">
        <v>189.95880126953</v>
      </c>
      <c r="K1500" s="6">
        <f>IFERROR(EXP(TREND(LN($F$1:$J$1),LN(F1500:J1500),LN(Calculations!$B$3))),0)</f>
        <v>2.3675973946673369E-3</v>
      </c>
    </row>
    <row r="1501" spans="1:11" x14ac:dyDescent="0.35">
      <c r="A1501">
        <v>1498</v>
      </c>
      <c r="B1501" t="str">
        <f t="shared" si="23"/>
        <v>11-87.5</v>
      </c>
      <c r="C1501">
        <v>-87.479424798769998</v>
      </c>
      <c r="D1501">
        <v>11.473727050737001</v>
      </c>
      <c r="E1501">
        <f>ASIN(SQRT((SIN(RADIANS(PARAMETERS!$D$8-D1501)/2)*SIN(RADIANS(PARAMETERS!$D$8-D1501)/2))+(COS(RADIANS(D1501))*COS(RADIANS(PARAMETERS!$D$8))*SIN(RADIANS(PARAMETERS!$D$9-C1501)/2)*SIN(RADIANS(PARAMETERS!$D$9-C1501)/2))))*2*3958.756</f>
        <v>1822.795171102118</v>
      </c>
      <c r="F1501">
        <v>78.018646240234006</v>
      </c>
      <c r="G1501">
        <v>98.061988830565994</v>
      </c>
      <c r="H1501">
        <v>132.22300720215</v>
      </c>
      <c r="I1501">
        <v>161.70428466797</v>
      </c>
      <c r="J1501">
        <v>191.1051940918</v>
      </c>
      <c r="K1501" s="6">
        <f>IFERROR(EXP(TREND(LN($F$1:$J$1),LN(F1501:J1501),LN(Calculations!$B$3))),0)</f>
        <v>2.4353425211643544E-3</v>
      </c>
    </row>
    <row r="1502" spans="1:11" x14ac:dyDescent="0.35">
      <c r="A1502">
        <v>1499</v>
      </c>
      <c r="B1502" t="str">
        <f t="shared" si="23"/>
        <v>11-88</v>
      </c>
      <c r="C1502">
        <v>-87.750746133671001</v>
      </c>
      <c r="D1502">
        <v>11.473727050737001</v>
      </c>
      <c r="E1502">
        <f>ASIN(SQRT((SIN(RADIANS(PARAMETERS!$D$8-D1502)/2)*SIN(RADIANS(PARAMETERS!$D$8-D1502)/2))+(COS(RADIANS(D1502))*COS(RADIANS(PARAMETERS!$D$8))*SIN(RADIANS(PARAMETERS!$D$9-C1502)/2)*SIN(RADIANS(PARAMETERS!$D$9-C1502)/2))))*2*3958.756</f>
        <v>1840.7918493275693</v>
      </c>
      <c r="F1502">
        <v>79.138916015625</v>
      </c>
      <c r="G1502">
        <v>99.464904785155994</v>
      </c>
      <c r="H1502">
        <v>134.0736541748</v>
      </c>
      <c r="I1502">
        <v>163.39845275879</v>
      </c>
      <c r="J1502">
        <v>192.50643920898</v>
      </c>
      <c r="K1502" s="6">
        <f>IFERROR(EXP(TREND(LN($F$1:$J$1),LN(F1502:J1502),LN(Calculations!$B$3))),0)</f>
        <v>2.5239676586583325E-3</v>
      </c>
    </row>
    <row r="1503" spans="1:11" x14ac:dyDescent="0.35">
      <c r="A1503">
        <v>1500</v>
      </c>
      <c r="B1503" t="str">
        <f t="shared" si="23"/>
        <v>11-88</v>
      </c>
      <c r="C1503">
        <v>-88.022067468572004</v>
      </c>
      <c r="D1503">
        <v>11.473727050737001</v>
      </c>
      <c r="E1503">
        <f>ASIN(SQRT((SIN(RADIANS(PARAMETERS!$D$8-D1503)/2)*SIN(RADIANS(PARAMETERS!$D$8-D1503)/2))+(COS(RADIANS(D1503))*COS(RADIANS(PARAMETERS!$D$8))*SIN(RADIANS(PARAMETERS!$D$9-C1503)/2)*SIN(RADIANS(PARAMETERS!$D$9-C1503)/2))))*2*3958.756</f>
        <v>1858.7918957626555</v>
      </c>
      <c r="F1503">
        <v>80.639801025390994</v>
      </c>
      <c r="G1503">
        <v>101.30360412598</v>
      </c>
      <c r="H1503">
        <v>136.36784362793</v>
      </c>
      <c r="I1503">
        <v>165.42750549316</v>
      </c>
      <c r="J1503">
        <v>194.22888183594</v>
      </c>
      <c r="K1503" s="6">
        <f>IFERROR(EXP(TREND(LN($F$1:$J$1),LN(F1503:J1503),LN(Calculations!$B$3))),0)</f>
        <v>2.6392930161382804E-3</v>
      </c>
    </row>
    <row r="1504" spans="1:11" x14ac:dyDescent="0.35">
      <c r="A1504">
        <v>1501</v>
      </c>
      <c r="B1504" t="str">
        <f t="shared" si="23"/>
        <v>11-88.5</v>
      </c>
      <c r="C1504">
        <v>-88.293388803472993</v>
      </c>
      <c r="D1504">
        <v>11.473727050737001</v>
      </c>
      <c r="E1504">
        <f>ASIN(SQRT((SIN(RADIANS(PARAMETERS!$D$8-D1504)/2)*SIN(RADIANS(PARAMETERS!$D$8-D1504)/2))+(COS(RADIANS(D1504))*COS(RADIANS(PARAMETERS!$D$8))*SIN(RADIANS(PARAMETERS!$D$9-C1504)/2)*SIN(RADIANS(PARAMETERS!$D$9-C1504)/2))))*2*3958.756</f>
        <v>1876.7951894718933</v>
      </c>
      <c r="F1504">
        <v>82.569442749022997</v>
      </c>
      <c r="G1504">
        <v>103.65341949463</v>
      </c>
      <c r="H1504">
        <v>139.13511657715</v>
      </c>
      <c r="I1504">
        <v>167.84623718262</v>
      </c>
      <c r="J1504">
        <v>196.3246307373</v>
      </c>
      <c r="K1504" s="6">
        <f>IFERROR(EXP(TREND(LN($F$1:$J$1),LN(F1504:J1504),LN(Calculations!$B$3))),0)</f>
        <v>2.7890966721705402E-3</v>
      </c>
    </row>
    <row r="1505" spans="1:11" x14ac:dyDescent="0.35">
      <c r="A1505">
        <v>1502</v>
      </c>
      <c r="B1505" t="str">
        <f t="shared" si="23"/>
        <v>11-88.5</v>
      </c>
      <c r="C1505">
        <v>-88.564710138373997</v>
      </c>
      <c r="D1505">
        <v>11.473727050737001</v>
      </c>
      <c r="E1505">
        <f>ASIN(SQRT((SIN(RADIANS(PARAMETERS!$D$8-D1505)/2)*SIN(RADIANS(PARAMETERS!$D$8-D1505)/2))+(COS(RADIANS(D1505))*COS(RADIANS(PARAMETERS!$D$8))*SIN(RADIANS(PARAMETERS!$D$9-C1505)/2)*SIN(RADIANS(PARAMETERS!$D$9-C1505)/2))))*2*3958.756</f>
        <v>1894.8016138109178</v>
      </c>
      <c r="F1505">
        <v>84.868316650390994</v>
      </c>
      <c r="G1505">
        <v>106.46904754639</v>
      </c>
      <c r="H1505">
        <v>142.26699829102</v>
      </c>
      <c r="I1505">
        <v>170.60420227051</v>
      </c>
      <c r="J1505">
        <v>198.74520874023</v>
      </c>
      <c r="K1505" s="6">
        <f>IFERROR(EXP(TREND(LN($F$1:$J$1),LN(F1505:J1505),LN(Calculations!$B$3))),0)</f>
        <v>2.9757240013085643E-3</v>
      </c>
    </row>
    <row r="1506" spans="1:11" x14ac:dyDescent="0.35">
      <c r="A1506">
        <v>1503</v>
      </c>
      <c r="B1506" t="str">
        <f t="shared" si="23"/>
        <v>11-89</v>
      </c>
      <c r="C1506">
        <v>-88.836031473275</v>
      </c>
      <c r="D1506">
        <v>11.473727050737001</v>
      </c>
      <c r="E1506">
        <f>ASIN(SQRT((SIN(RADIANS(PARAMETERS!$D$8-D1506)/2)*SIN(RADIANS(PARAMETERS!$D$8-D1506)/2))+(COS(RADIANS(D1506))*COS(RADIANS(PARAMETERS!$D$8))*SIN(RADIANS(PARAMETERS!$D$9-C1506)/2)*SIN(RADIANS(PARAMETERS!$D$9-C1506)/2))))*2*3958.756</f>
        <v>1912.8110562248601</v>
      </c>
      <c r="F1506">
        <v>87.572113037109006</v>
      </c>
      <c r="G1506">
        <v>109.81723022461</v>
      </c>
      <c r="H1506">
        <v>145.75204467773</v>
      </c>
      <c r="I1506">
        <v>173.71298217773</v>
      </c>
      <c r="J1506">
        <v>201.513671875</v>
      </c>
      <c r="K1506" s="6">
        <f>IFERROR(EXP(TREND(LN($F$1:$J$1),LN(F1506:J1506),LN(Calculations!$B$3))),0)</f>
        <v>3.2091901177704199E-3</v>
      </c>
    </row>
    <row r="1507" spans="1:11" x14ac:dyDescent="0.35">
      <c r="A1507">
        <v>1504</v>
      </c>
      <c r="B1507" t="str">
        <f t="shared" si="23"/>
        <v>11-89</v>
      </c>
      <c r="C1507">
        <v>-89.107352808176003</v>
      </c>
      <c r="D1507">
        <v>11.473727050737001</v>
      </c>
      <c r="E1507">
        <f>ASIN(SQRT((SIN(RADIANS(PARAMETERS!$D$8-D1507)/2)*SIN(RADIANS(PARAMETERS!$D$8-D1507)/2))+(COS(RADIANS(D1507))*COS(RADIANS(PARAMETERS!$D$8))*SIN(RADIANS(PARAMETERS!$D$9-C1507)/2)*SIN(RADIANS(PARAMETERS!$D$9-C1507)/2))))*2*3958.756</f>
        <v>1930.8234080578206</v>
      </c>
      <c r="F1507">
        <v>90.774559020995994</v>
      </c>
      <c r="G1507">
        <v>113.75476837158</v>
      </c>
      <c r="H1507">
        <v>149.62969970703</v>
      </c>
      <c r="I1507">
        <v>177.21907043457</v>
      </c>
      <c r="J1507">
        <v>204.69940185547</v>
      </c>
      <c r="K1507" s="6">
        <f>IFERROR(EXP(TREND(LN($F$1:$J$1),LN(F1507:J1507),LN(Calculations!$B$3))),0)</f>
        <v>3.5067200695545779E-3</v>
      </c>
    </row>
    <row r="1508" spans="1:11" x14ac:dyDescent="0.35">
      <c r="A1508">
        <v>1505</v>
      </c>
      <c r="B1508" t="str">
        <f t="shared" si="23"/>
        <v>11-89.5</v>
      </c>
      <c r="C1508">
        <v>-89.378674143077006</v>
      </c>
      <c r="D1508">
        <v>11.473727050737001</v>
      </c>
      <c r="E1508">
        <f>ASIN(SQRT((SIN(RADIANS(PARAMETERS!$D$8-D1508)/2)*SIN(RADIANS(PARAMETERS!$D$8-D1508)/2))+(COS(RADIANS(D1508))*COS(RADIANS(PARAMETERS!$D$8))*SIN(RADIANS(PARAMETERS!$D$9-C1508)/2)*SIN(RADIANS(PARAMETERS!$D$9-C1508)/2))))*2*3958.756</f>
        <v>1948.8385643727329</v>
      </c>
      <c r="F1508">
        <v>94.640701293945</v>
      </c>
      <c r="G1508">
        <v>118.23577880859</v>
      </c>
      <c r="H1508">
        <v>154.01962280273</v>
      </c>
      <c r="I1508">
        <v>181.27742004395</v>
      </c>
      <c r="J1508">
        <v>208.53009033203</v>
      </c>
      <c r="K1508" s="6">
        <f>IFERROR(EXP(TREND(LN($F$1:$J$1),LN(F1508:J1508),LN(Calculations!$B$3))),0)</f>
        <v>3.8988879154915612E-3</v>
      </c>
    </row>
    <row r="1509" spans="1:11" x14ac:dyDescent="0.35">
      <c r="A1509">
        <v>1506</v>
      </c>
      <c r="B1509" t="str">
        <f t="shared" si="23"/>
        <v>11-89.5</v>
      </c>
      <c r="C1509">
        <v>-89.649995477977996</v>
      </c>
      <c r="D1509">
        <v>11.473727050737001</v>
      </c>
      <c r="E1509">
        <f>ASIN(SQRT((SIN(RADIANS(PARAMETERS!$D$8-D1509)/2)*SIN(RADIANS(PARAMETERS!$D$8-D1509)/2))+(COS(RADIANS(D1509))*COS(RADIANS(PARAMETERS!$D$8))*SIN(RADIANS(PARAMETERS!$D$9-C1509)/2)*SIN(RADIANS(PARAMETERS!$D$9-C1509)/2))))*2*3958.756</f>
        <v>1966.8564237809521</v>
      </c>
      <c r="F1509">
        <v>98.782081604004006</v>
      </c>
      <c r="G1509">
        <v>122.8638458252</v>
      </c>
      <c r="H1509">
        <v>158.4799041748</v>
      </c>
      <c r="I1509">
        <v>185.38494873047</v>
      </c>
      <c r="J1509">
        <v>212.42758178711</v>
      </c>
      <c r="K1509" s="6">
        <f>IFERROR(EXP(TREND(LN($F$1:$J$1),LN(F1509:J1509),LN(Calculations!$B$3))),0)</f>
        <v>4.3649213310702232E-3</v>
      </c>
    </row>
    <row r="1510" spans="1:11" x14ac:dyDescent="0.35">
      <c r="A1510">
        <v>1507</v>
      </c>
      <c r="B1510" t="str">
        <f t="shared" si="23"/>
        <v>11-90</v>
      </c>
      <c r="C1510">
        <v>-89.921316812878999</v>
      </c>
      <c r="D1510">
        <v>11.473727050737001</v>
      </c>
      <c r="E1510">
        <f>ASIN(SQRT((SIN(RADIANS(PARAMETERS!$D$8-D1510)/2)*SIN(RADIANS(PARAMETERS!$D$8-D1510)/2))+(COS(RADIANS(D1510))*COS(RADIANS(PARAMETERS!$D$8))*SIN(RADIANS(PARAMETERS!$D$9-C1510)/2)*SIN(RADIANS(PARAMETERS!$D$9-C1510)/2))))*2*3958.756</f>
        <v>1984.8768882809836</v>
      </c>
      <c r="F1510">
        <v>103.25950622559</v>
      </c>
      <c r="G1510">
        <v>127.631690979</v>
      </c>
      <c r="H1510">
        <v>163.00033569336</v>
      </c>
      <c r="I1510">
        <v>189.53486633301</v>
      </c>
      <c r="J1510">
        <v>216.42344665527</v>
      </c>
      <c r="K1510" s="6">
        <f>IFERROR(EXP(TREND(LN($F$1:$J$1),LN(F1510:J1510),LN(Calculations!$B$3))),0)</f>
        <v>4.9279436582804941E-3</v>
      </c>
    </row>
    <row r="1511" spans="1:11" x14ac:dyDescent="0.35">
      <c r="A1511">
        <v>1508</v>
      </c>
      <c r="B1511" t="str">
        <f t="shared" si="23"/>
        <v>11-90</v>
      </c>
      <c r="C1511">
        <v>-90.192638147780002</v>
      </c>
      <c r="D1511">
        <v>11.473727050737001</v>
      </c>
      <c r="E1511">
        <f>ASIN(SQRT((SIN(RADIANS(PARAMETERS!$D$8-D1511)/2)*SIN(RADIANS(PARAMETERS!$D$8-D1511)/2))+(COS(RADIANS(D1511))*COS(RADIANS(PARAMETERS!$D$8))*SIN(RADIANS(PARAMETERS!$D$9-C1511)/2)*SIN(RADIANS(PARAMETERS!$D$9-C1511)/2))))*2*3958.756</f>
        <v>2002.8998631057661</v>
      </c>
      <c r="F1511">
        <v>107.96503448486</v>
      </c>
      <c r="G1511">
        <v>132.58378601074</v>
      </c>
      <c r="H1511">
        <v>167.67594909668</v>
      </c>
      <c r="I1511">
        <v>193.85852050781</v>
      </c>
      <c r="J1511">
        <v>220.7272644043</v>
      </c>
      <c r="K1511" s="6">
        <f>IFERROR(EXP(TREND(LN($F$1:$J$1),LN(F1511:J1511),LN(Calculations!$B$3))),0)</f>
        <v>5.6215737732004702E-3</v>
      </c>
    </row>
    <row r="1512" spans="1:11" x14ac:dyDescent="0.35">
      <c r="A1512">
        <v>1509</v>
      </c>
      <c r="B1512" t="str">
        <f t="shared" si="23"/>
        <v>11-90.5</v>
      </c>
      <c r="C1512">
        <v>-90.463959482681005</v>
      </c>
      <c r="D1512">
        <v>11.473727050737001</v>
      </c>
      <c r="E1512">
        <f>ASIN(SQRT((SIN(RADIANS(PARAMETERS!$D$8-D1512)/2)*SIN(RADIANS(PARAMETERS!$D$8-D1512)/2))+(COS(RADIANS(D1512))*COS(RADIANS(PARAMETERS!$D$8))*SIN(RADIANS(PARAMETERS!$D$9-C1512)/2)*SIN(RADIANS(PARAMETERS!$D$9-C1512)/2))))*2*3958.756</f>
        <v>2020.9252565779941</v>
      </c>
      <c r="F1512">
        <v>112.75301361084</v>
      </c>
      <c r="G1512">
        <v>137.5613861084</v>
      </c>
      <c r="H1512">
        <v>172.31507873535</v>
      </c>
      <c r="I1512">
        <v>198.19160461426</v>
      </c>
      <c r="J1512">
        <v>225.13366699219</v>
      </c>
      <c r="K1512" s="6">
        <f>IFERROR(EXP(TREND(LN($F$1:$J$1),LN(F1512:J1512),LN(Calculations!$B$3))),0)</f>
        <v>6.4517338176109306E-3</v>
      </c>
    </row>
    <row r="1513" spans="1:11" x14ac:dyDescent="0.35">
      <c r="A1513">
        <v>1510</v>
      </c>
      <c r="B1513" t="str">
        <f t="shared" si="23"/>
        <v>11-90.5</v>
      </c>
      <c r="C1513">
        <v>-90.735280817581994</v>
      </c>
      <c r="D1513">
        <v>11.473727050737001</v>
      </c>
      <c r="E1513">
        <f>ASIN(SQRT((SIN(RADIANS(PARAMETERS!$D$8-D1513)/2)*SIN(RADIANS(PARAMETERS!$D$8-D1513)/2))+(COS(RADIANS(D1513))*COS(RADIANS(PARAMETERS!$D$8))*SIN(RADIANS(PARAMETERS!$D$9-C1513)/2)*SIN(RADIANS(PARAMETERS!$D$9-C1513)/2))))*2*3958.756</f>
        <v>2038.9529799729999</v>
      </c>
      <c r="F1513">
        <v>117.38372802734</v>
      </c>
      <c r="G1513">
        <v>142.31399536133</v>
      </c>
      <c r="H1513">
        <v>176.61534118652</v>
      </c>
      <c r="I1513">
        <v>202.22842407227</v>
      </c>
      <c r="J1513">
        <v>229.2663269043</v>
      </c>
      <c r="K1513" s="6">
        <f>IFERROR(EXP(TREND(LN($F$1:$J$1),LN(F1513:J1513),LN(Calculations!$B$3))),0)</f>
        <v>7.3909341235835644E-3</v>
      </c>
    </row>
    <row r="1514" spans="1:11" x14ac:dyDescent="0.35">
      <c r="A1514">
        <v>1511</v>
      </c>
      <c r="B1514" t="str">
        <f t="shared" si="23"/>
        <v>12-50</v>
      </c>
      <c r="C1514">
        <v>-50.037080582435998</v>
      </c>
      <c r="D1514">
        <v>11.745048385638</v>
      </c>
      <c r="E1514">
        <f>ASIN(SQRT((SIN(RADIANS(PARAMETERS!$D$8-D1514)/2)*SIN(RADIANS(PARAMETERS!$D$8-D1514)/2))+(COS(RADIANS(D1514))*COS(RADIANS(PARAMETERS!$D$8))*SIN(RADIANS(PARAMETERS!$D$9-C1514)/2)*SIN(RADIANS(PARAMETERS!$D$9-C1514)/2))))*2*3958.756</f>
        <v>755.9091777978133</v>
      </c>
      <c r="F1514">
        <v>103.89460754395</v>
      </c>
      <c r="G1514">
        <v>133.97769165039</v>
      </c>
      <c r="H1514">
        <v>175.81440734863</v>
      </c>
      <c r="I1514">
        <v>204.34591674805</v>
      </c>
      <c r="J1514">
        <v>235.28102111816</v>
      </c>
      <c r="K1514" s="6">
        <f>IFERROR(EXP(TREND(LN($F$1:$J$1),LN(F1514:J1514),LN(Calculations!$B$3))),0)</f>
        <v>6.0117239169173815E-3</v>
      </c>
    </row>
    <row r="1515" spans="1:11" x14ac:dyDescent="0.35">
      <c r="A1515">
        <v>1512</v>
      </c>
      <c r="B1515" t="str">
        <f t="shared" si="23"/>
        <v>12-50.5</v>
      </c>
      <c r="C1515">
        <v>-50.308401917337001</v>
      </c>
      <c r="D1515">
        <v>11.745048385638</v>
      </c>
      <c r="E1515">
        <f>ASIN(SQRT((SIN(RADIANS(PARAMETERS!$D$8-D1515)/2)*SIN(RADIANS(PARAMETERS!$D$8-D1515)/2))+(COS(RADIANS(D1515))*COS(RADIANS(PARAMETERS!$D$8))*SIN(RADIANS(PARAMETERS!$D$9-C1515)/2)*SIN(RADIANS(PARAMETERS!$D$9-C1515)/2))))*2*3958.756</f>
        <v>738.78103998615234</v>
      </c>
      <c r="F1515">
        <v>103.76741790771</v>
      </c>
      <c r="G1515">
        <v>133.96685791016</v>
      </c>
      <c r="H1515">
        <v>175.84098815918</v>
      </c>
      <c r="I1515">
        <v>204.52323913574</v>
      </c>
      <c r="J1515">
        <v>235.60510253906</v>
      </c>
      <c r="K1515" s="6">
        <f>IFERROR(EXP(TREND(LN($F$1:$J$1),LN(F1515:J1515),LN(Calculations!$B$3))),0)</f>
        <v>6.0108687093892244E-3</v>
      </c>
    </row>
    <row r="1516" spans="1:11" x14ac:dyDescent="0.35">
      <c r="A1516">
        <v>1513</v>
      </c>
      <c r="B1516" t="str">
        <f t="shared" si="23"/>
        <v>12-50.5</v>
      </c>
      <c r="C1516">
        <v>-50.579723252237997</v>
      </c>
      <c r="D1516">
        <v>11.745048385638</v>
      </c>
      <c r="E1516">
        <f>ASIN(SQRT((SIN(RADIANS(PARAMETERS!$D$8-D1516)/2)*SIN(RADIANS(PARAMETERS!$D$8-D1516)/2))+(COS(RADIANS(D1516))*COS(RADIANS(PARAMETERS!$D$8))*SIN(RADIANS(PARAMETERS!$D$9-C1516)/2)*SIN(RADIANS(PARAMETERS!$D$9-C1516)/2))))*2*3958.756</f>
        <v>721.70588345141471</v>
      </c>
      <c r="F1516">
        <v>103.61061859131</v>
      </c>
      <c r="G1516">
        <v>133.90995788574</v>
      </c>
      <c r="H1516">
        <v>175.81761169434</v>
      </c>
      <c r="I1516">
        <v>204.63876342773</v>
      </c>
      <c r="J1516">
        <v>235.84994506836</v>
      </c>
      <c r="K1516" s="6">
        <f>IFERROR(EXP(TREND(LN($F$1:$J$1),LN(F1516:J1516),LN(Calculations!$B$3))),0)</f>
        <v>6.0033084080552013E-3</v>
      </c>
    </row>
    <row r="1517" spans="1:11" x14ac:dyDescent="0.35">
      <c r="A1517">
        <v>1514</v>
      </c>
      <c r="B1517" t="str">
        <f t="shared" si="23"/>
        <v>12-51</v>
      </c>
      <c r="C1517">
        <v>-50.851044587139</v>
      </c>
      <c r="D1517">
        <v>11.745048385638</v>
      </c>
      <c r="E1517">
        <f>ASIN(SQRT((SIN(RADIANS(PARAMETERS!$D$8-D1517)/2)*SIN(RADIANS(PARAMETERS!$D$8-D1517)/2))+(COS(RADIANS(D1517))*COS(RADIANS(PARAMETERS!$D$8))*SIN(RADIANS(PARAMETERS!$D$9-C1517)/2)*SIN(RADIANS(PARAMETERS!$D$9-C1517)/2))))*2*3958.756</f>
        <v>704.68758181235557</v>
      </c>
      <c r="F1517">
        <v>103.436668396</v>
      </c>
      <c r="G1517">
        <v>133.82130432129</v>
      </c>
      <c r="H1517">
        <v>175.76190185547</v>
      </c>
      <c r="I1517">
        <v>204.70872497559</v>
      </c>
      <c r="J1517">
        <v>236.03646850586</v>
      </c>
      <c r="K1517" s="6">
        <f>IFERROR(EXP(TREND(LN($F$1:$J$1),LN(F1517:J1517),LN(Calculations!$B$3))),0)</f>
        <v>5.9913430096818722E-3</v>
      </c>
    </row>
    <row r="1518" spans="1:11" x14ac:dyDescent="0.35">
      <c r="A1518">
        <v>1515</v>
      </c>
      <c r="B1518" t="str">
        <f t="shared" si="23"/>
        <v>12-51</v>
      </c>
      <c r="C1518">
        <v>-51.122365922039997</v>
      </c>
      <c r="D1518">
        <v>11.745048385638</v>
      </c>
      <c r="E1518">
        <f>ASIN(SQRT((SIN(RADIANS(PARAMETERS!$D$8-D1518)/2)*SIN(RADIANS(PARAMETERS!$D$8-D1518)/2))+(COS(RADIANS(D1518))*COS(RADIANS(PARAMETERS!$D$8))*SIN(RADIANS(PARAMETERS!$D$9-C1518)/2)*SIN(RADIANS(PARAMETERS!$D$9-C1518)/2))))*2*3958.756</f>
        <v>687.73037800161796</v>
      </c>
      <c r="F1518">
        <v>103.26380157471</v>
      </c>
      <c r="G1518">
        <v>133.72210693359</v>
      </c>
      <c r="H1518">
        <v>175.69464111328</v>
      </c>
      <c r="I1518">
        <v>204.75610351563</v>
      </c>
      <c r="J1518">
        <v>236.1968536377</v>
      </c>
      <c r="K1518" s="6">
        <f>IFERROR(EXP(TREND(LN($F$1:$J$1),LN(F1518:J1518),LN(Calculations!$B$3))),0)</f>
        <v>5.97817537758491E-3</v>
      </c>
    </row>
    <row r="1519" spans="1:11" x14ac:dyDescent="0.35">
      <c r="A1519">
        <v>1516</v>
      </c>
      <c r="B1519" t="str">
        <f t="shared" si="23"/>
        <v>12-51.5</v>
      </c>
      <c r="C1519">
        <v>-51.393687256941</v>
      </c>
      <c r="D1519">
        <v>11.745048385638</v>
      </c>
      <c r="E1519">
        <f>ASIN(SQRT((SIN(RADIANS(PARAMETERS!$D$8-D1519)/2)*SIN(RADIANS(PARAMETERS!$D$8-D1519)/2))+(COS(RADIANS(D1519))*COS(RADIANS(PARAMETERS!$D$8))*SIN(RADIANS(PARAMETERS!$D$9-C1519)/2)*SIN(RADIANS(PARAMETERS!$D$9-C1519)/2))))*2*3958.756</f>
        <v>670.83892737037763</v>
      </c>
      <c r="F1519">
        <v>103.0823059082</v>
      </c>
      <c r="G1519">
        <v>133.59870910645</v>
      </c>
      <c r="H1519">
        <v>175.60540771484</v>
      </c>
      <c r="I1519">
        <v>204.76541137695</v>
      </c>
      <c r="J1519">
        <v>236.30422973633</v>
      </c>
      <c r="K1519" s="6">
        <f>IFERROR(EXP(TREND(LN($F$1:$J$1),LN(F1519:J1519),LN(Calculations!$B$3))),0)</f>
        <v>5.9619022798080932E-3</v>
      </c>
    </row>
    <row r="1520" spans="1:11" x14ac:dyDescent="0.35">
      <c r="A1520">
        <v>1517</v>
      </c>
      <c r="B1520" t="str">
        <f t="shared" si="23"/>
        <v>12-51.5</v>
      </c>
      <c r="C1520">
        <v>-51.665008591842003</v>
      </c>
      <c r="D1520">
        <v>11.745048385638</v>
      </c>
      <c r="E1520">
        <f>ASIN(SQRT((SIN(RADIANS(PARAMETERS!$D$8-D1520)/2)*SIN(RADIANS(PARAMETERS!$D$8-D1520)/2))+(COS(RADIANS(D1520))*COS(RADIANS(PARAMETERS!$D$8))*SIN(RADIANS(PARAMETERS!$D$9-C1520)/2)*SIN(RADIANS(PARAMETERS!$D$9-C1520)/2))))*2*3958.756</f>
        <v>654.01834662578142</v>
      </c>
      <c r="F1520">
        <v>102.91153717041</v>
      </c>
      <c r="G1520">
        <v>133.47561645508</v>
      </c>
      <c r="H1520">
        <v>175.52133178711</v>
      </c>
      <c r="I1520">
        <v>204.7721862793</v>
      </c>
      <c r="J1520">
        <v>236.40672302246</v>
      </c>
      <c r="K1520" s="6">
        <f>IFERROR(EXP(TREND(LN($F$1:$J$1),LN(F1520:J1520),LN(Calculations!$B$3))),0)</f>
        <v>5.9464072128878999E-3</v>
      </c>
    </row>
    <row r="1521" spans="1:11" x14ac:dyDescent="0.35">
      <c r="A1521">
        <v>1518</v>
      </c>
      <c r="B1521" t="str">
        <f t="shared" si="23"/>
        <v>12-52</v>
      </c>
      <c r="C1521">
        <v>-51.936329926742999</v>
      </c>
      <c r="D1521">
        <v>11.745048385638</v>
      </c>
      <c r="E1521">
        <f>ASIN(SQRT((SIN(RADIANS(PARAMETERS!$D$8-D1521)/2)*SIN(RADIANS(PARAMETERS!$D$8-D1521)/2))+(COS(RADIANS(D1521))*COS(RADIANS(PARAMETERS!$D$8))*SIN(RADIANS(PARAMETERS!$D$9-C1521)/2)*SIN(RADIANS(PARAMETERS!$D$9-C1521)/2))))*2*3958.756</f>
        <v>637.27426947207834</v>
      </c>
      <c r="F1521">
        <v>102.76659393311</v>
      </c>
      <c r="G1521">
        <v>133.3709564209</v>
      </c>
      <c r="H1521">
        <v>175.46148681641</v>
      </c>
      <c r="I1521">
        <v>204.80171203613</v>
      </c>
      <c r="J1521">
        <v>236.53953552246</v>
      </c>
      <c r="K1521" s="6">
        <f>IFERROR(EXP(TREND(LN($F$1:$J$1),LN(F1521:J1521),LN(Calculations!$B$3))),0)</f>
        <v>5.9345155383366422E-3</v>
      </c>
    </row>
    <row r="1522" spans="1:11" x14ac:dyDescent="0.35">
      <c r="A1522">
        <v>1519</v>
      </c>
      <c r="B1522" t="str">
        <f t="shared" si="23"/>
        <v>12-52</v>
      </c>
      <c r="C1522">
        <v>-52.207651261644003</v>
      </c>
      <c r="D1522">
        <v>11.745048385638</v>
      </c>
      <c r="E1522">
        <f>ASIN(SQRT((SIN(RADIANS(PARAMETERS!$D$8-D1522)/2)*SIN(RADIANS(PARAMETERS!$D$8-D1522)/2))+(COS(RADIANS(D1522))*COS(RADIANS(PARAMETERS!$D$8))*SIN(RADIANS(PARAMETERS!$D$9-C1522)/2)*SIN(RADIANS(PARAMETERS!$D$9-C1522)/2))))*2*3958.756</f>
        <v>620.61290996086802</v>
      </c>
      <c r="F1522">
        <v>102.62891387939</v>
      </c>
      <c r="G1522">
        <v>133.26174926758</v>
      </c>
      <c r="H1522">
        <v>175.39849853516</v>
      </c>
      <c r="I1522">
        <v>204.81971740723</v>
      </c>
      <c r="J1522">
        <v>236.65203857422</v>
      </c>
      <c r="K1522" s="6">
        <f>IFERROR(EXP(TREND(LN($F$1:$J$1),LN(F1522:J1522),LN(Calculations!$B$3))),0)</f>
        <v>5.9224544193112226E-3</v>
      </c>
    </row>
    <row r="1523" spans="1:11" x14ac:dyDescent="0.35">
      <c r="A1523">
        <v>1520</v>
      </c>
      <c r="B1523" t="str">
        <f t="shared" si="23"/>
        <v>12-52.5</v>
      </c>
      <c r="C1523">
        <v>-52.478972596544999</v>
      </c>
      <c r="D1523">
        <v>11.745048385638</v>
      </c>
      <c r="E1523">
        <f>ASIN(SQRT((SIN(RADIANS(PARAMETERS!$D$8-D1523)/2)*SIN(RADIANS(PARAMETERS!$D$8-D1523)/2))+(COS(RADIANS(D1523))*COS(RADIANS(PARAMETERS!$D$8))*SIN(RADIANS(PARAMETERS!$D$9-C1523)/2)*SIN(RADIANS(PARAMETERS!$D$9-C1523)/2))))*2*3958.756</f>
        <v>604.04113470916855</v>
      </c>
      <c r="F1523">
        <v>102.52095794678</v>
      </c>
      <c r="G1523">
        <v>133.17861938477</v>
      </c>
      <c r="H1523">
        <v>175.35934448242</v>
      </c>
      <c r="I1523">
        <v>204.86450195313</v>
      </c>
      <c r="J1523">
        <v>236.79936218262</v>
      </c>
      <c r="K1523" s="6">
        <f>IFERROR(EXP(TREND(LN($F$1:$J$1),LN(F1523:J1523),LN(Calculations!$B$3))),0)</f>
        <v>5.9145666513190989E-3</v>
      </c>
    </row>
    <row r="1524" spans="1:11" x14ac:dyDescent="0.35">
      <c r="A1524">
        <v>1521</v>
      </c>
      <c r="B1524" t="str">
        <f t="shared" si="23"/>
        <v>12-53</v>
      </c>
      <c r="C1524">
        <v>-52.750293931446002</v>
      </c>
      <c r="D1524">
        <v>11.745048385638</v>
      </c>
      <c r="E1524">
        <f>ASIN(SQRT((SIN(RADIANS(PARAMETERS!$D$8-D1524)/2)*SIN(RADIANS(PARAMETERS!$D$8-D1524)/2))+(COS(RADIANS(D1524))*COS(RADIANS(PARAMETERS!$D$8))*SIN(RADIANS(PARAMETERS!$D$9-C1524)/2)*SIN(RADIANS(PARAMETERS!$D$9-C1524)/2))))*2*3958.756</f>
        <v>587.56654531714628</v>
      </c>
      <c r="F1524">
        <v>102.459815979</v>
      </c>
      <c r="G1524">
        <v>133.14083862305</v>
      </c>
      <c r="H1524">
        <v>175.36187744141</v>
      </c>
      <c r="I1524">
        <v>204.95890808105</v>
      </c>
      <c r="J1524">
        <v>237.01414489746</v>
      </c>
      <c r="K1524" s="6">
        <f>IFERROR(EXP(TREND(LN($F$1:$J$1),LN(F1524:J1524),LN(Calculations!$B$3))),0)</f>
        <v>5.9136943697436122E-3</v>
      </c>
    </row>
    <row r="1525" spans="1:11" x14ac:dyDescent="0.35">
      <c r="A1525">
        <v>1522</v>
      </c>
      <c r="B1525" t="str">
        <f t="shared" si="23"/>
        <v>12-53</v>
      </c>
      <c r="C1525">
        <v>-53.021615266346998</v>
      </c>
      <c r="D1525">
        <v>11.745048385638</v>
      </c>
      <c r="E1525">
        <f>ASIN(SQRT((SIN(RADIANS(PARAMETERS!$D$8-D1525)/2)*SIN(RADIANS(PARAMETERS!$D$8-D1525)/2))+(COS(RADIANS(D1525))*COS(RADIANS(PARAMETERS!$D$8))*SIN(RADIANS(PARAMETERS!$D$9-C1525)/2)*SIN(RADIANS(PARAMETERS!$D$9-C1525)/2))))*2*3958.756</f>
        <v>571.19757251065141</v>
      </c>
      <c r="F1525">
        <v>102.40960693359</v>
      </c>
      <c r="G1525">
        <v>133.09376525879</v>
      </c>
      <c r="H1525">
        <v>175.34521484375</v>
      </c>
      <c r="I1525">
        <v>205.02462768555</v>
      </c>
      <c r="J1525">
        <v>237.18545532227</v>
      </c>
      <c r="K1525" s="6">
        <f>IFERROR(EXP(TREND(LN($F$1:$J$1),LN(F1525:J1525),LN(Calculations!$B$3))),0)</f>
        <v>5.9117388806643302E-3</v>
      </c>
    </row>
    <row r="1526" spans="1:11" x14ac:dyDescent="0.35">
      <c r="A1526">
        <v>1523</v>
      </c>
      <c r="B1526" t="str">
        <f t="shared" si="23"/>
        <v>12-53.5</v>
      </c>
      <c r="C1526">
        <v>-53.292936601248002</v>
      </c>
      <c r="D1526">
        <v>11.745048385638</v>
      </c>
      <c r="E1526">
        <f>ASIN(SQRT((SIN(RADIANS(PARAMETERS!$D$8-D1526)/2)*SIN(RADIANS(PARAMETERS!$D$8-D1526)/2))+(COS(RADIANS(D1526))*COS(RADIANS(PARAMETERS!$D$8))*SIN(RADIANS(PARAMETERS!$D$9-C1526)/2)*SIN(RADIANS(PARAMETERS!$D$9-C1526)/2))))*2*3958.756</f>
        <v>554.9435837458326</v>
      </c>
      <c r="F1526">
        <v>102.39357757568</v>
      </c>
      <c r="G1526">
        <v>133.06321716309</v>
      </c>
      <c r="H1526">
        <v>175.3408203125</v>
      </c>
      <c r="I1526">
        <v>205.10884094238</v>
      </c>
      <c r="J1526">
        <v>237.38822937012</v>
      </c>
      <c r="K1526" s="6">
        <f>IFERROR(EXP(TREND(LN($F$1:$J$1),LN(F1526:J1526),LN(Calculations!$B$3))),0)</f>
        <v>5.9133810076490607E-3</v>
      </c>
    </row>
    <row r="1527" spans="1:11" x14ac:dyDescent="0.35">
      <c r="A1527">
        <v>1524</v>
      </c>
      <c r="B1527" t="str">
        <f t="shared" si="23"/>
        <v>12-53.5</v>
      </c>
      <c r="C1527">
        <v>-53.564257936148998</v>
      </c>
      <c r="D1527">
        <v>11.745048385638</v>
      </c>
      <c r="E1527">
        <f>ASIN(SQRT((SIN(RADIANS(PARAMETERS!$D$8-D1527)/2)*SIN(RADIANS(PARAMETERS!$D$8-D1527)/2))+(COS(RADIANS(D1527))*COS(RADIANS(PARAMETERS!$D$8))*SIN(RADIANS(PARAMETERS!$D$9-C1527)/2)*SIN(RADIANS(PARAMETERS!$D$9-C1527)/2))))*2*3958.756</f>
        <v>538.81500624043611</v>
      </c>
      <c r="F1527">
        <v>102.42990875244</v>
      </c>
      <c r="G1527">
        <v>133.0659942627</v>
      </c>
      <c r="H1527">
        <v>175.36383056641</v>
      </c>
      <c r="I1527">
        <v>205.23132324219</v>
      </c>
      <c r="J1527">
        <v>237.65234375</v>
      </c>
      <c r="K1527" s="6">
        <f>IFERROR(EXP(TREND(LN($F$1:$J$1),LN(F1527:J1527),LN(Calculations!$B$3))),0)</f>
        <v>5.9213210247538259E-3</v>
      </c>
    </row>
    <row r="1528" spans="1:11" x14ac:dyDescent="0.35">
      <c r="A1528">
        <v>1525</v>
      </c>
      <c r="B1528" t="str">
        <f t="shared" si="23"/>
        <v>12-54</v>
      </c>
      <c r="C1528">
        <v>-53.835579271050001</v>
      </c>
      <c r="D1528">
        <v>11.745048385638</v>
      </c>
      <c r="E1528">
        <f>ASIN(SQRT((SIN(RADIANS(PARAMETERS!$D$8-D1528)/2)*SIN(RADIANS(PARAMETERS!$D$8-D1528)/2))+(COS(RADIANS(D1528))*COS(RADIANS(PARAMETERS!$D$8))*SIN(RADIANS(PARAMETERS!$D$9-C1528)/2)*SIN(RADIANS(PARAMETERS!$D$9-C1528)/2))))*2*3958.756</f>
        <v>522.82346763116345</v>
      </c>
      <c r="F1528">
        <v>102.48728179932</v>
      </c>
      <c r="G1528">
        <v>133.07656860352</v>
      </c>
      <c r="H1528">
        <v>175.39448547363</v>
      </c>
      <c r="I1528">
        <v>205.36596679688</v>
      </c>
      <c r="J1528">
        <v>237.93298339844</v>
      </c>
      <c r="K1528" s="6">
        <f>IFERROR(EXP(TREND(LN($F$1:$J$1),LN(F1528:J1528),LN(Calculations!$B$3))),0)</f>
        <v>5.9313616996724957E-3</v>
      </c>
    </row>
    <row r="1529" spans="1:11" x14ac:dyDescent="0.35">
      <c r="A1529">
        <v>1526</v>
      </c>
      <c r="B1529" t="str">
        <f t="shared" si="23"/>
        <v>12-54</v>
      </c>
      <c r="C1529">
        <v>-54.106900605950997</v>
      </c>
      <c r="D1529">
        <v>11.745048385638</v>
      </c>
      <c r="E1529">
        <f>ASIN(SQRT((SIN(RADIANS(PARAMETERS!$D$8-D1529)/2)*SIN(RADIANS(PARAMETERS!$D$8-D1529)/2))+(COS(RADIANS(D1529))*COS(RADIANS(PARAMETERS!$D$8))*SIN(RADIANS(PARAMETERS!$D$9-C1529)/2)*SIN(RADIANS(PARAMETERS!$D$9-C1529)/2))))*2*3958.756</f>
        <v>506.98195668509118</v>
      </c>
      <c r="F1529">
        <v>102.60283660889</v>
      </c>
      <c r="G1529">
        <v>133.13729858398</v>
      </c>
      <c r="H1529">
        <v>175.46379089355</v>
      </c>
      <c r="I1529">
        <v>205.55787658691</v>
      </c>
      <c r="J1529">
        <v>238.29713439941</v>
      </c>
      <c r="K1529" s="6">
        <f>IFERROR(EXP(TREND(LN($F$1:$J$1),LN(F1529:J1529),LN(Calculations!$B$3))),0)</f>
        <v>5.9495045888480497E-3</v>
      </c>
    </row>
    <row r="1530" spans="1:11" x14ac:dyDescent="0.35">
      <c r="A1530">
        <v>1527</v>
      </c>
      <c r="B1530" t="str">
        <f t="shared" si="23"/>
        <v>12-54.5</v>
      </c>
      <c r="C1530">
        <v>-54.378221940852001</v>
      </c>
      <c r="D1530">
        <v>11.745048385638</v>
      </c>
      <c r="E1530">
        <f>ASIN(SQRT((SIN(RADIANS(PARAMETERS!$D$8-D1530)/2)*SIN(RADIANS(PARAMETERS!$D$8-D1530)/2))+(COS(RADIANS(D1530))*COS(RADIANS(PARAMETERS!$D$8))*SIN(RADIANS(PARAMETERS!$D$9-C1530)/2)*SIN(RADIANS(PARAMETERS!$D$9-C1530)/2))))*2*3958.756</f>
        <v>491.30500669272044</v>
      </c>
      <c r="F1530">
        <v>102.79522705078</v>
      </c>
      <c r="G1530">
        <v>133.26416015625</v>
      </c>
      <c r="H1530">
        <v>175.5786895752</v>
      </c>
      <c r="I1530">
        <v>205.81399536133</v>
      </c>
      <c r="J1530">
        <v>238.75300598145</v>
      </c>
      <c r="K1530" s="6">
        <f>IFERROR(EXP(TREND(LN($F$1:$J$1),LN(F1530:J1530),LN(Calculations!$B$3))),0)</f>
        <v>5.9778964893323723E-3</v>
      </c>
    </row>
    <row r="1531" spans="1:11" x14ac:dyDescent="0.35">
      <c r="A1531">
        <v>1528</v>
      </c>
      <c r="B1531" t="str">
        <f t="shared" si="23"/>
        <v>12-54.5</v>
      </c>
      <c r="C1531">
        <v>-54.649543275752997</v>
      </c>
      <c r="D1531">
        <v>11.745048385638</v>
      </c>
      <c r="E1531">
        <f>ASIN(SQRT((SIN(RADIANS(PARAMETERS!$D$8-D1531)/2)*SIN(RADIANS(PARAMETERS!$D$8-D1531)/2))+(COS(RADIANS(D1531))*COS(RADIANS(PARAMETERS!$D$8))*SIN(RADIANS(PARAMETERS!$D$9-C1531)/2)*SIN(RADIANS(PARAMETERS!$D$9-C1531)/2))))*2*3958.756</f>
        <v>475.80890430456935</v>
      </c>
      <c r="F1531">
        <v>103.01927947998</v>
      </c>
      <c r="G1531">
        <v>133.40014648438</v>
      </c>
      <c r="H1531">
        <v>175.6664276123</v>
      </c>
      <c r="I1531">
        <v>206.0306854248</v>
      </c>
      <c r="J1531">
        <v>239.1423034668</v>
      </c>
      <c r="K1531" s="6">
        <f>IFERROR(EXP(TREND(LN($F$1:$J$1),LN(F1531:J1531),LN(Calculations!$B$3))),0)</f>
        <v>6.0066669888001129E-3</v>
      </c>
    </row>
    <row r="1532" spans="1:11" x14ac:dyDescent="0.35">
      <c r="A1532">
        <v>1529</v>
      </c>
      <c r="B1532" t="str">
        <f t="shared" si="23"/>
        <v>12-55</v>
      </c>
      <c r="C1532">
        <v>-54.920864610654</v>
      </c>
      <c r="D1532">
        <v>11.745048385638</v>
      </c>
      <c r="E1532">
        <f>ASIN(SQRT((SIN(RADIANS(PARAMETERS!$D$8-D1532)/2)*SIN(RADIANS(PARAMETERS!$D$8-D1532)/2))+(COS(RADIANS(D1532))*COS(RADIANS(PARAMETERS!$D$8))*SIN(RADIANS(PARAMETERS!$D$9-C1532)/2)*SIN(RADIANS(PARAMETERS!$D$9-C1532)/2))))*2*3958.756</f>
        <v>460.51192658648699</v>
      </c>
      <c r="F1532">
        <v>103.29875946045</v>
      </c>
      <c r="G1532">
        <v>133.56753540039</v>
      </c>
      <c r="H1532">
        <v>175.73991394043</v>
      </c>
      <c r="I1532">
        <v>206.22158813477</v>
      </c>
      <c r="J1532">
        <v>239.48699951172</v>
      </c>
      <c r="K1532" s="6">
        <f>IFERROR(EXP(TREND(LN($F$1:$J$1),LN(F1532:J1532),LN(Calculations!$B$3))),0)</f>
        <v>6.0389453157979256E-3</v>
      </c>
    </row>
    <row r="1533" spans="1:11" x14ac:dyDescent="0.35">
      <c r="A1533">
        <v>1530</v>
      </c>
      <c r="B1533" t="str">
        <f t="shared" si="23"/>
        <v>12-55</v>
      </c>
      <c r="C1533">
        <v>-55.192185945555003</v>
      </c>
      <c r="D1533">
        <v>11.745048385638</v>
      </c>
      <c r="E1533">
        <f>ASIN(SQRT((SIN(RADIANS(PARAMETERS!$D$8-D1533)/2)*SIN(RADIANS(PARAMETERS!$D$8-D1533)/2))+(COS(RADIANS(D1533))*COS(RADIANS(PARAMETERS!$D$8))*SIN(RADIANS(PARAMETERS!$D$9-C1533)/2)*SIN(RADIANS(PARAMETERS!$D$9-C1533)/2))))*2*3958.756</f>
        <v>445.43460887767759</v>
      </c>
      <c r="F1533">
        <v>103.64604949951</v>
      </c>
      <c r="G1533">
        <v>133.77725219727</v>
      </c>
      <c r="H1533">
        <v>175.80535888672</v>
      </c>
      <c r="I1533">
        <v>206.39143371582</v>
      </c>
      <c r="J1533">
        <v>239.7928314209</v>
      </c>
      <c r="K1533" s="6">
        <f>IFERROR(EXP(TREND(LN($F$1:$J$1),LN(F1533:J1533),LN(Calculations!$B$3))),0)</f>
        <v>6.0763322610561232E-3</v>
      </c>
    </row>
    <row r="1534" spans="1:11" x14ac:dyDescent="0.35">
      <c r="A1534">
        <v>1531</v>
      </c>
      <c r="B1534" t="str">
        <f t="shared" si="23"/>
        <v>12-55.5</v>
      </c>
      <c r="C1534">
        <v>-55.463507280456</v>
      </c>
      <c r="D1534">
        <v>11.745048385638</v>
      </c>
      <c r="E1534">
        <f>ASIN(SQRT((SIN(RADIANS(PARAMETERS!$D$8-D1534)/2)*SIN(RADIANS(PARAMETERS!$D$8-D1534)/2))+(COS(RADIANS(D1534))*COS(RADIANS(PARAMETERS!$D$8))*SIN(RADIANS(PARAMETERS!$D$9-C1534)/2)*SIN(RADIANS(PARAMETERS!$D$9-C1534)/2))))*2*3958.756</f>
        <v>430.60004551776768</v>
      </c>
      <c r="F1534">
        <v>104.03260040283</v>
      </c>
      <c r="G1534">
        <v>134.00778198242</v>
      </c>
      <c r="H1534">
        <v>175.8470916748</v>
      </c>
      <c r="I1534">
        <v>206.51708984375</v>
      </c>
      <c r="J1534">
        <v>240.0248260498</v>
      </c>
      <c r="K1534" s="6">
        <f>IFERROR(EXP(TREND(LN($F$1:$J$1),LN(F1534:J1534),LN(Calculations!$B$3))),0)</f>
        <v>6.1152501374957284E-3</v>
      </c>
    </row>
    <row r="1535" spans="1:11" x14ac:dyDescent="0.35">
      <c r="A1535">
        <v>1532</v>
      </c>
      <c r="B1535" t="str">
        <f t="shared" si="23"/>
        <v>12-55.5</v>
      </c>
      <c r="C1535">
        <v>-55.734828615357003</v>
      </c>
      <c r="D1535">
        <v>11.745048385638</v>
      </c>
      <c r="E1535">
        <f>ASIN(SQRT((SIN(RADIANS(PARAMETERS!$D$8-D1535)/2)*SIN(RADIANS(PARAMETERS!$D$8-D1535)/2))+(COS(RADIANS(D1535))*COS(RADIANS(PARAMETERS!$D$8))*SIN(RADIANS(PARAMETERS!$D$9-C1535)/2)*SIN(RADIANS(PARAMETERS!$D$9-C1535)/2))))*2*3958.756</f>
        <v>416.03422449147672</v>
      </c>
      <c r="F1535">
        <v>104.48757171631</v>
      </c>
      <c r="G1535">
        <v>134.29682922363</v>
      </c>
      <c r="H1535">
        <v>175.90538024902</v>
      </c>
      <c r="I1535">
        <v>206.64346313477</v>
      </c>
      <c r="J1535">
        <v>240.24317932129</v>
      </c>
      <c r="K1535" s="6">
        <f>IFERROR(EXP(TREND(LN($F$1:$J$1),LN(F1535:J1535),LN(Calculations!$B$3))),0)</f>
        <v>6.1614899230702236E-3</v>
      </c>
    </row>
    <row r="1536" spans="1:11" x14ac:dyDescent="0.35">
      <c r="A1536">
        <v>1533</v>
      </c>
      <c r="B1536" t="str">
        <f t="shared" si="23"/>
        <v>12-56</v>
      </c>
      <c r="C1536">
        <v>-56.006149950257999</v>
      </c>
      <c r="D1536">
        <v>11.745048385638</v>
      </c>
      <c r="E1536">
        <f>ASIN(SQRT((SIN(RADIANS(PARAMETERS!$D$8-D1536)/2)*SIN(RADIANS(PARAMETERS!$D$8-D1536)/2))+(COS(RADIANS(D1536))*COS(RADIANS(PARAMETERS!$D$8))*SIN(RADIANS(PARAMETERS!$D$9-C1536)/2)*SIN(RADIANS(PARAMETERS!$D$9-C1536)/2))))*2*3958.756</f>
        <v>401.76639528054073</v>
      </c>
      <c r="F1536">
        <v>105.01580047607</v>
      </c>
      <c r="G1536">
        <v>134.65296936035</v>
      </c>
      <c r="H1536">
        <v>175.99488830566</v>
      </c>
      <c r="I1536">
        <v>206.78346252441</v>
      </c>
      <c r="J1536">
        <v>240.45909118652</v>
      </c>
      <c r="K1536" s="6">
        <f>IFERROR(EXP(TREND(LN($F$1:$J$1),LN(F1536:J1536),LN(Calculations!$B$3))),0)</f>
        <v>6.216691600776667E-3</v>
      </c>
    </row>
    <row r="1537" spans="1:11" x14ac:dyDescent="0.35">
      <c r="A1537">
        <v>1534</v>
      </c>
      <c r="B1537" t="str">
        <f t="shared" si="23"/>
        <v>12-56.5</v>
      </c>
      <c r="C1537">
        <v>-56.277471285159002</v>
      </c>
      <c r="D1537">
        <v>11.745048385638</v>
      </c>
      <c r="E1537">
        <f>ASIN(SQRT((SIN(RADIANS(PARAMETERS!$D$8-D1537)/2)*SIN(RADIANS(PARAMETERS!$D$8-D1537)/2))+(COS(RADIANS(D1537))*COS(RADIANS(PARAMETERS!$D$8))*SIN(RADIANS(PARAMETERS!$D$9-C1537)/2)*SIN(RADIANS(PARAMETERS!$D$9-C1537)/2))))*2*3958.756</f>
        <v>387.82946638915388</v>
      </c>
      <c r="F1537">
        <v>105.56241607666</v>
      </c>
      <c r="G1537">
        <v>135.02415466309</v>
      </c>
      <c r="H1537">
        <v>176.07858276367</v>
      </c>
      <c r="I1537">
        <v>206.89866638184</v>
      </c>
      <c r="J1537">
        <v>240.62274169922</v>
      </c>
      <c r="K1537" s="6">
        <f>IFERROR(EXP(TREND(LN($F$1:$J$1),LN(F1537:J1537),LN(Calculations!$B$3))),0)</f>
        <v>6.2734488180709149E-3</v>
      </c>
    </row>
    <row r="1538" spans="1:11" x14ac:dyDescent="0.35">
      <c r="A1538">
        <v>1535</v>
      </c>
      <c r="B1538" t="str">
        <f t="shared" si="23"/>
        <v>12-56.5</v>
      </c>
      <c r="C1538">
        <v>-56.548792620059999</v>
      </c>
      <c r="D1538">
        <v>11.745048385638</v>
      </c>
      <c r="E1538">
        <f>ASIN(SQRT((SIN(RADIANS(PARAMETERS!$D$8-D1538)/2)*SIN(RADIANS(PARAMETERS!$D$8-D1538)/2))+(COS(RADIANS(D1538))*COS(RADIANS(PARAMETERS!$D$8))*SIN(RADIANS(PARAMETERS!$D$9-C1538)/2)*SIN(RADIANS(PARAMETERS!$D$9-C1538)/2))))*2*3958.756</f>
        <v>374.26042470574777</v>
      </c>
      <c r="F1538">
        <v>106.17067718506</v>
      </c>
      <c r="G1538">
        <v>135.46998596191</v>
      </c>
      <c r="H1538">
        <v>176.2290802002</v>
      </c>
      <c r="I1538">
        <v>207.07760620117</v>
      </c>
      <c r="J1538">
        <v>240.85330200195</v>
      </c>
      <c r="K1538" s="6">
        <f>IFERROR(EXP(TREND(LN($F$1:$J$1),LN(F1538:J1538),LN(Calculations!$B$3))),0)</f>
        <v>6.3417980010767872E-3</v>
      </c>
    </row>
    <row r="1539" spans="1:11" x14ac:dyDescent="0.35">
      <c r="A1539">
        <v>1536</v>
      </c>
      <c r="B1539" t="str">
        <f t="shared" si="23"/>
        <v>12-57</v>
      </c>
      <c r="C1539">
        <v>-56.820113954961002</v>
      </c>
      <c r="D1539">
        <v>11.745048385638</v>
      </c>
      <c r="E1539">
        <f>ASIN(SQRT((SIN(RADIANS(PARAMETERS!$D$8-D1539)/2)*SIN(RADIANS(PARAMETERS!$D$8-D1539)/2))+(COS(RADIANS(D1539))*COS(RADIANS(PARAMETERS!$D$8))*SIN(RADIANS(PARAMETERS!$D$9-C1539)/2)*SIN(RADIANS(PARAMETERS!$D$9-C1539)/2))))*2*3958.756</f>
        <v>361.10076257812779</v>
      </c>
      <c r="F1539">
        <v>106.83470153809</v>
      </c>
      <c r="G1539">
        <v>135.98977661133</v>
      </c>
      <c r="H1539">
        <v>176.45021057129</v>
      </c>
      <c r="I1539">
        <v>207.32113647461</v>
      </c>
      <c r="J1539">
        <v>241.14646911621</v>
      </c>
      <c r="K1539" s="6">
        <f>IFERROR(EXP(TREND(LN($F$1:$J$1),LN(F1539:J1539),LN(Calculations!$B$3))),0)</f>
        <v>6.4219027597913559E-3</v>
      </c>
    </row>
    <row r="1540" spans="1:11" x14ac:dyDescent="0.35">
      <c r="A1540">
        <v>1537</v>
      </c>
      <c r="B1540" t="str">
        <f t="shared" si="23"/>
        <v>12-57</v>
      </c>
      <c r="C1540">
        <v>-57.091435289861998</v>
      </c>
      <c r="D1540">
        <v>11.745048385638</v>
      </c>
      <c r="E1540">
        <f>ASIN(SQRT((SIN(RADIANS(PARAMETERS!$D$8-D1540)/2)*SIN(RADIANS(PARAMETERS!$D$8-D1540)/2))+(COS(RADIANS(D1540))*COS(RADIANS(PARAMETERS!$D$8))*SIN(RADIANS(PARAMETERS!$D$9-C1540)/2)*SIN(RADIANS(PARAMETERS!$D$9-C1540)/2))))*2*3958.756</f>
        <v>348.39688966127176</v>
      </c>
      <c r="F1540">
        <v>107.49247741699</v>
      </c>
      <c r="G1540">
        <v>136.52136230469</v>
      </c>
      <c r="H1540">
        <v>176.68469238281</v>
      </c>
      <c r="I1540">
        <v>207.5505065918</v>
      </c>
      <c r="J1540">
        <v>241.38838195801</v>
      </c>
      <c r="K1540" s="6">
        <f>IFERROR(EXP(TREND(LN($F$1:$J$1),LN(F1540:J1540),LN(Calculations!$B$3))),0)</f>
        <v>6.5032616904536749E-3</v>
      </c>
    </row>
    <row r="1541" spans="1:11" x14ac:dyDescent="0.35">
      <c r="A1541">
        <v>1538</v>
      </c>
      <c r="B1541" t="str">
        <f t="shared" ref="B1541:B1604" si="24">MROUND(D1541,1)&amp;MROUND(C1541,-0.5)</f>
        <v>12-57.5</v>
      </c>
      <c r="C1541">
        <v>-57.362756624763001</v>
      </c>
      <c r="D1541">
        <v>11.745048385638</v>
      </c>
      <c r="E1541">
        <f>ASIN(SQRT((SIN(RADIANS(PARAMETERS!$D$8-D1541)/2)*SIN(RADIANS(PARAMETERS!$D$8-D1541)/2))+(COS(RADIANS(D1541))*COS(RADIANS(PARAMETERS!$D$8))*SIN(RADIANS(PARAMETERS!$D$9-C1541)/2)*SIN(RADIANS(PARAMETERS!$D$9-C1541)/2))))*2*3958.756</f>
        <v>336.20049475193093</v>
      </c>
      <c r="F1541">
        <v>108.17985534668</v>
      </c>
      <c r="G1541">
        <v>137.09490966797</v>
      </c>
      <c r="H1541">
        <v>176.96122741699</v>
      </c>
      <c r="I1541">
        <v>207.79908752441</v>
      </c>
      <c r="J1541">
        <v>241.62847900391</v>
      </c>
      <c r="K1541" s="6">
        <f>IFERROR(EXP(TREND(LN($F$1:$J$1),LN(F1541:J1541),LN(Calculations!$B$3))),0)</f>
        <v>6.5917266620126383E-3</v>
      </c>
    </row>
    <row r="1542" spans="1:11" x14ac:dyDescent="0.35">
      <c r="A1542">
        <v>1539</v>
      </c>
      <c r="B1542" t="str">
        <f t="shared" si="24"/>
        <v>12-57.5</v>
      </c>
      <c r="C1542">
        <v>-57.634077959663998</v>
      </c>
      <c r="D1542">
        <v>11.745048385638</v>
      </c>
      <c r="E1542">
        <f>ASIN(SQRT((SIN(RADIANS(PARAMETERS!$D$8-D1542)/2)*SIN(RADIANS(PARAMETERS!$D$8-D1542)/2))+(COS(RADIANS(D1542))*COS(RADIANS(PARAMETERS!$D$8))*SIN(RADIANS(PARAMETERS!$D$9-C1542)/2)*SIN(RADIANS(PARAMETERS!$D$9-C1542)/2))))*2*3958.756</f>
        <v>324.56880771501875</v>
      </c>
      <c r="F1542">
        <v>108.87896728516</v>
      </c>
      <c r="G1542">
        <v>137.69561767578</v>
      </c>
      <c r="H1542">
        <v>177.271484375</v>
      </c>
      <c r="I1542">
        <v>208.05870056152</v>
      </c>
      <c r="J1542">
        <v>241.85661315918</v>
      </c>
      <c r="K1542" s="6">
        <f>IFERROR(EXP(TREND(LN($F$1:$J$1),LN(F1542:J1542),LN(Calculations!$B$3))),0)</f>
        <v>6.6852322403768349E-3</v>
      </c>
    </row>
    <row r="1543" spans="1:11" x14ac:dyDescent="0.35">
      <c r="A1543">
        <v>1540</v>
      </c>
      <c r="B1543" t="str">
        <f t="shared" si="24"/>
        <v>12-58</v>
      </c>
      <c r="C1543">
        <v>-57.905399294565001</v>
      </c>
      <c r="D1543">
        <v>11.745048385638</v>
      </c>
      <c r="E1543">
        <f>ASIN(SQRT((SIN(RADIANS(PARAMETERS!$D$8-D1543)/2)*SIN(RADIANS(PARAMETERS!$D$8-D1543)/2))+(COS(RADIANS(D1543))*COS(RADIANS(PARAMETERS!$D$8))*SIN(RADIANS(PARAMETERS!$D$9-C1543)/2)*SIN(RADIANS(PARAMETERS!$D$9-C1543)/2))))*2*3958.756</f>
        <v>313.56469361017145</v>
      </c>
      <c r="F1543">
        <v>109.52709197998</v>
      </c>
      <c r="G1543">
        <v>138.26303100586</v>
      </c>
      <c r="H1543">
        <v>177.56286621094</v>
      </c>
      <c r="I1543">
        <v>208.27537536621</v>
      </c>
      <c r="J1543">
        <v>242.01043701172</v>
      </c>
      <c r="K1543" s="6">
        <f>IFERROR(EXP(TREND(LN($F$1:$J$1),LN(F1543:J1543),LN(Calculations!$B$3))),0)</f>
        <v>6.7734534753951881E-3</v>
      </c>
    </row>
    <row r="1544" spans="1:11" x14ac:dyDescent="0.35">
      <c r="A1544">
        <v>1541</v>
      </c>
      <c r="B1544" t="str">
        <f t="shared" si="24"/>
        <v>12-58</v>
      </c>
      <c r="C1544">
        <v>-58.176720629465002</v>
      </c>
      <c r="D1544">
        <v>11.745048385638</v>
      </c>
      <c r="E1544">
        <f>ASIN(SQRT((SIN(RADIANS(PARAMETERS!$D$8-D1544)/2)*SIN(RADIANS(PARAMETERS!$D$8-D1544)/2))+(COS(RADIANS(D1544))*COS(RADIANS(PARAMETERS!$D$8))*SIN(RADIANS(PARAMETERS!$D$9-C1544)/2)*SIN(RADIANS(PARAMETERS!$D$9-C1544)/2))))*2*3958.756</f>
        <v>303.25649176897872</v>
      </c>
      <c r="F1544">
        <v>110.17465209961</v>
      </c>
      <c r="G1544">
        <v>138.86039733887</v>
      </c>
      <c r="H1544">
        <v>177.91734313965</v>
      </c>
      <c r="I1544">
        <v>208.55879211426</v>
      </c>
      <c r="J1544">
        <v>242.24974060059</v>
      </c>
      <c r="K1544" s="6">
        <f>IFERROR(EXP(TREND(LN($F$1:$J$1),LN(F1544:J1544),LN(Calculations!$B$3))),0)</f>
        <v>6.8687468548121484E-3</v>
      </c>
    </row>
    <row r="1545" spans="1:11" x14ac:dyDescent="0.35">
      <c r="A1545">
        <v>1542</v>
      </c>
      <c r="B1545" t="str">
        <f t="shared" si="24"/>
        <v>12-58.5</v>
      </c>
      <c r="C1545">
        <v>-58.448041964365999</v>
      </c>
      <c r="D1545">
        <v>11.745048385638</v>
      </c>
      <c r="E1545">
        <f>ASIN(SQRT((SIN(RADIANS(PARAMETERS!$D$8-D1545)/2)*SIN(RADIANS(PARAMETERS!$D$8-D1545)/2))+(COS(RADIANS(D1545))*COS(RADIANS(PARAMETERS!$D$8))*SIN(RADIANS(PARAMETERS!$D$9-C1545)/2)*SIN(RADIANS(PARAMETERS!$D$9-C1545)/2))))*2*3958.756</f>
        <v>293.71749521625134</v>
      </c>
      <c r="F1545">
        <v>110.79772949219</v>
      </c>
      <c r="G1545">
        <v>139.466796875</v>
      </c>
      <c r="H1545">
        <v>178.32476806641</v>
      </c>
      <c r="I1545">
        <v>208.90132141113</v>
      </c>
      <c r="J1545">
        <v>242.5668182373</v>
      </c>
      <c r="K1545" s="6">
        <f>IFERROR(EXP(TREND(LN($F$1:$J$1),LN(F1545:J1545),LN(Calculations!$B$3))),0)</f>
        <v>6.967875711890773E-3</v>
      </c>
    </row>
    <row r="1546" spans="1:11" x14ac:dyDescent="0.35">
      <c r="A1546">
        <v>1543</v>
      </c>
      <c r="B1546" t="str">
        <f t="shared" si="24"/>
        <v>12-58.5</v>
      </c>
      <c r="C1546">
        <v>-58.719363299267002</v>
      </c>
      <c r="D1546">
        <v>11.745048385638</v>
      </c>
      <c r="E1546">
        <f>ASIN(SQRT((SIN(RADIANS(PARAMETERS!$D$8-D1546)/2)*SIN(RADIANS(PARAMETERS!$D$8-D1546)/2))+(COS(RADIANS(D1546))*COS(RADIANS(PARAMETERS!$D$8))*SIN(RADIANS(PARAMETERS!$D$9-C1546)/2)*SIN(RADIANS(PARAMETERS!$D$9-C1546)/2))))*2*3958.756</f>
        <v>285.0249563336414</v>
      </c>
      <c r="F1546">
        <v>111.34769439697</v>
      </c>
      <c r="G1546">
        <v>140.03121948242</v>
      </c>
      <c r="H1546">
        <v>178.74528503418</v>
      </c>
      <c r="I1546">
        <v>209.26803588867</v>
      </c>
      <c r="J1546">
        <v>242.92558288574</v>
      </c>
      <c r="K1546" s="6">
        <f>IFERROR(EXP(TREND(LN($F$1:$J$1),LN(F1546:J1546),LN(Calculations!$B$3))),0)</f>
        <v>7.062163063938174E-3</v>
      </c>
    </row>
    <row r="1547" spans="1:11" x14ac:dyDescent="0.35">
      <c r="A1547">
        <v>1544</v>
      </c>
      <c r="B1547" t="str">
        <f t="shared" si="24"/>
        <v>12-59</v>
      </c>
      <c r="C1547">
        <v>-58.990684634167998</v>
      </c>
      <c r="D1547">
        <v>11.745048385638</v>
      </c>
      <c r="E1547">
        <f>ASIN(SQRT((SIN(RADIANS(PARAMETERS!$D$8-D1547)/2)*SIN(RADIANS(PARAMETERS!$D$8-D1547)/2))+(COS(RADIANS(D1547))*COS(RADIANS(PARAMETERS!$D$8))*SIN(RADIANS(PARAMETERS!$D$9-C1547)/2)*SIN(RADIANS(PARAMETERS!$D$9-C1547)/2))))*2*3958.756</f>
        <v>277.25851159497665</v>
      </c>
      <c r="F1547">
        <v>111.85610198975</v>
      </c>
      <c r="G1547">
        <v>140.57904052734</v>
      </c>
      <c r="H1547">
        <v>179.20082092285</v>
      </c>
      <c r="I1547">
        <v>209.68948364258</v>
      </c>
      <c r="J1547">
        <v>243.3688659668</v>
      </c>
      <c r="K1547" s="6">
        <f>IFERROR(EXP(TREND(LN($F$1:$J$1),LN(F1547:J1547),LN(Calculations!$B$3))),0)</f>
        <v>7.1566072238277425E-3</v>
      </c>
    </row>
    <row r="1548" spans="1:11" x14ac:dyDescent="0.35">
      <c r="A1548">
        <v>1545</v>
      </c>
      <c r="B1548" t="str">
        <f t="shared" si="24"/>
        <v>12-59.5</v>
      </c>
      <c r="C1548">
        <v>-59.262005969069001</v>
      </c>
      <c r="D1548">
        <v>11.745048385638</v>
      </c>
      <c r="E1548">
        <f>ASIN(SQRT((SIN(RADIANS(PARAMETERS!$D$8-D1548)/2)*SIN(RADIANS(PARAMETERS!$D$8-D1548)/2))+(COS(RADIANS(D1548))*COS(RADIANS(PARAMETERS!$D$8))*SIN(RADIANS(PARAMETERS!$D$9-C1548)/2)*SIN(RADIANS(PARAMETERS!$D$9-C1548)/2))))*2*3958.756</f>
        <v>270.4979518768364</v>
      </c>
      <c r="F1548">
        <v>112.29350280762</v>
      </c>
      <c r="G1548">
        <v>141.0711517334</v>
      </c>
      <c r="H1548">
        <v>179.65023803711</v>
      </c>
      <c r="I1548">
        <v>210.1208190918</v>
      </c>
      <c r="J1548">
        <v>243.83940124512</v>
      </c>
      <c r="K1548" s="6">
        <f>IFERROR(EXP(TREND(LN($F$1:$J$1),LN(F1548:J1548),LN(Calculations!$B$3))),0)</f>
        <v>7.2438751428566461E-3</v>
      </c>
    </row>
    <row r="1549" spans="1:11" x14ac:dyDescent="0.35">
      <c r="A1549">
        <v>1546</v>
      </c>
      <c r="B1549" t="str">
        <f t="shared" si="24"/>
        <v>12-59.5</v>
      </c>
      <c r="C1549">
        <v>-59.533327303969998</v>
      </c>
      <c r="D1549">
        <v>11.745048385638</v>
      </c>
      <c r="E1549">
        <f>ASIN(SQRT((SIN(RADIANS(PARAMETERS!$D$8-D1549)/2)*SIN(RADIANS(PARAMETERS!$D$8-D1549)/2))+(COS(RADIANS(D1549))*COS(RADIANS(PARAMETERS!$D$8))*SIN(RADIANS(PARAMETERS!$D$9-C1549)/2)*SIN(RADIANS(PARAMETERS!$D$9-C1549)/2))))*2*3958.756</f>
        <v>264.82033433813893</v>
      </c>
      <c r="F1549">
        <v>112.61113739014</v>
      </c>
      <c r="G1549">
        <v>141.44827270508</v>
      </c>
      <c r="H1549">
        <v>180.01876831055</v>
      </c>
      <c r="I1549">
        <v>210.47825622559</v>
      </c>
      <c r="J1549">
        <v>244.22956848145</v>
      </c>
      <c r="K1549" s="6">
        <f>IFERROR(EXP(TREND(LN($F$1:$J$1),LN(F1549:J1549),LN(Calculations!$B$3))),0)</f>
        <v>7.311455045202901E-3</v>
      </c>
    </row>
    <row r="1550" spans="1:11" x14ac:dyDescent="0.35">
      <c r="A1550">
        <v>1547</v>
      </c>
      <c r="B1550" t="str">
        <f t="shared" si="24"/>
        <v>12-60</v>
      </c>
      <c r="C1550">
        <v>-59.804648638871001</v>
      </c>
      <c r="D1550">
        <v>11.745048385638</v>
      </c>
      <c r="E1550">
        <f>ASIN(SQRT((SIN(RADIANS(PARAMETERS!$D$8-D1550)/2)*SIN(RADIANS(PARAMETERS!$D$8-D1550)/2))+(COS(RADIANS(D1550))*COS(RADIANS(PARAMETERS!$D$8))*SIN(RADIANS(PARAMETERS!$D$9-C1550)/2)*SIN(RADIANS(PARAMETERS!$D$9-C1550)/2))))*2*3958.756</f>
        <v>260.29653964128488</v>
      </c>
      <c r="F1550">
        <v>112.86226654053</v>
      </c>
      <c r="G1550">
        <v>141.76434326172</v>
      </c>
      <c r="H1550">
        <v>180.34936523438</v>
      </c>
      <c r="I1550">
        <v>210.80575561523</v>
      </c>
      <c r="J1550">
        <v>244.5915222168</v>
      </c>
      <c r="K1550" s="6">
        <f>IFERROR(EXP(TREND(LN($F$1:$J$1),LN(F1550:J1550),LN(Calculations!$B$3))),0)</f>
        <v>7.3686886839477344E-3</v>
      </c>
    </row>
    <row r="1551" spans="1:11" x14ac:dyDescent="0.35">
      <c r="A1551">
        <v>1548</v>
      </c>
      <c r="B1551" t="str">
        <f t="shared" si="24"/>
        <v>12-60</v>
      </c>
      <c r="C1551">
        <v>-60.075969973771997</v>
      </c>
      <c r="D1551">
        <v>11.745048385638</v>
      </c>
      <c r="E1551">
        <f>ASIN(SQRT((SIN(RADIANS(PARAMETERS!$D$8-D1551)/2)*SIN(RADIANS(PARAMETERS!$D$8-D1551)/2))+(COS(RADIANS(D1551))*COS(RADIANS(PARAMETERS!$D$8))*SIN(RADIANS(PARAMETERS!$D$9-C1551)/2)*SIN(RADIANS(PARAMETERS!$D$9-C1551)/2))))*2*3958.756</f>
        <v>256.98751356058364</v>
      </c>
      <c r="F1551">
        <v>113.00902557373</v>
      </c>
      <c r="G1551">
        <v>141.97329711914</v>
      </c>
      <c r="H1551">
        <v>180.58084106445</v>
      </c>
      <c r="I1551">
        <v>211.03994750977</v>
      </c>
      <c r="J1551">
        <v>244.8434753418</v>
      </c>
      <c r="K1551" s="6">
        <f>IFERROR(EXP(TREND(LN($F$1:$J$1),LN(F1551:J1551),LN(Calculations!$B$3))),0)</f>
        <v>7.4058008202999327E-3</v>
      </c>
    </row>
    <row r="1552" spans="1:11" x14ac:dyDescent="0.35">
      <c r="A1552">
        <v>1549</v>
      </c>
      <c r="B1552" t="str">
        <f t="shared" si="24"/>
        <v>12-60.5</v>
      </c>
      <c r="C1552">
        <v>-60.347291308673</v>
      </c>
      <c r="D1552">
        <v>11.745048385638</v>
      </c>
      <c r="E1552">
        <f>ASIN(SQRT((SIN(RADIANS(PARAMETERS!$D$8-D1552)/2)*SIN(RADIANS(PARAMETERS!$D$8-D1552)/2))+(COS(RADIANS(D1552))*COS(RADIANS(PARAMETERS!$D$8))*SIN(RADIANS(PARAMETERS!$D$9-C1552)/2)*SIN(RADIANS(PARAMETERS!$D$9-C1552)/2))))*2*3958.756</f>
        <v>254.94056627349673</v>
      </c>
      <c r="F1552">
        <v>113.003074646</v>
      </c>
      <c r="G1552">
        <v>142.00973510742</v>
      </c>
      <c r="H1552">
        <v>180.62609863281</v>
      </c>
      <c r="I1552">
        <v>211.08938598633</v>
      </c>
      <c r="J1552">
        <v>244.88110351563</v>
      </c>
      <c r="K1552" s="6">
        <f>IFERROR(EXP(TREND(LN($F$1:$J$1),LN(F1552:J1552),LN(Calculations!$B$3))),0)</f>
        <v>7.4096309941544406E-3</v>
      </c>
    </row>
    <row r="1553" spans="1:11" x14ac:dyDescent="0.35">
      <c r="A1553">
        <v>1550</v>
      </c>
      <c r="B1553" t="str">
        <f t="shared" si="24"/>
        <v>12-60.5</v>
      </c>
      <c r="C1553">
        <v>-60.618612643573996</v>
      </c>
      <c r="D1553">
        <v>11.745048385638</v>
      </c>
      <c r="E1553">
        <f>ASIN(SQRT((SIN(RADIANS(PARAMETERS!$D$8-D1553)/2)*SIN(RADIANS(PARAMETERS!$D$8-D1553)/2))+(COS(RADIANS(D1553))*COS(RADIANS(PARAMETERS!$D$8))*SIN(RADIANS(PARAMETERS!$D$9-C1553)/2)*SIN(RADIANS(PARAMETERS!$D$9-C1553)/2))))*2*3958.756</f>
        <v>254.18619251621735</v>
      </c>
      <c r="F1553">
        <v>112.89962005615</v>
      </c>
      <c r="G1553">
        <v>141.93395996094</v>
      </c>
      <c r="H1553">
        <v>180.54333496094</v>
      </c>
      <c r="I1553">
        <v>211.03895568848</v>
      </c>
      <c r="J1553">
        <v>244.82446289063</v>
      </c>
      <c r="K1553" s="6">
        <f>IFERROR(EXP(TREND(LN($F$1:$J$1),LN(F1553:J1553),LN(Calculations!$B$3))),0)</f>
        <v>7.3925472921149357E-3</v>
      </c>
    </row>
    <row r="1554" spans="1:11" x14ac:dyDescent="0.35">
      <c r="A1554">
        <v>1551</v>
      </c>
      <c r="B1554" t="str">
        <f t="shared" si="24"/>
        <v>12-61</v>
      </c>
      <c r="C1554">
        <v>-60.889933978475</v>
      </c>
      <c r="D1554">
        <v>11.745048385638</v>
      </c>
      <c r="E1554">
        <f>ASIN(SQRT((SIN(RADIANS(PARAMETERS!$D$8-D1554)/2)*SIN(RADIANS(PARAMETERS!$D$8-D1554)/2))+(COS(RADIANS(D1554))*COS(RADIANS(PARAMETERS!$D$8))*SIN(RADIANS(PARAMETERS!$D$9-C1554)/2)*SIN(RADIANS(PARAMETERS!$D$9-C1554)/2))))*2*3958.756</f>
        <v>254.73587694780406</v>
      </c>
      <c r="F1554">
        <v>112.72969818115</v>
      </c>
      <c r="G1554">
        <v>141.79830932617</v>
      </c>
      <c r="H1554">
        <v>180.42434692383</v>
      </c>
      <c r="I1554">
        <v>210.98030090332</v>
      </c>
      <c r="J1554">
        <v>244.77673339844</v>
      </c>
      <c r="K1554" s="6">
        <f>IFERROR(EXP(TREND(LN($F$1:$J$1),LN(F1554:J1554),LN(Calculations!$B$3))),0)</f>
        <v>7.3653514158983574E-3</v>
      </c>
    </row>
    <row r="1555" spans="1:11" x14ac:dyDescent="0.35">
      <c r="A1555">
        <v>1552</v>
      </c>
      <c r="B1555" t="str">
        <f t="shared" si="24"/>
        <v>12-61</v>
      </c>
      <c r="C1555">
        <v>-61.161255313376003</v>
      </c>
      <c r="D1555">
        <v>11.745048385638</v>
      </c>
      <c r="E1555">
        <f>ASIN(SQRT((SIN(RADIANS(PARAMETERS!$D$8-D1555)/2)*SIN(RADIANS(PARAMETERS!$D$8-D1555)/2))+(COS(RADIANS(D1555))*COS(RADIANS(PARAMETERS!$D$8))*SIN(RADIANS(PARAMETERS!$D$9-C1555)/2)*SIN(RADIANS(PARAMETERS!$D$9-C1555)/2))))*2*3958.756</f>
        <v>256.581237818418</v>
      </c>
      <c r="F1555">
        <v>112.55099487305</v>
      </c>
      <c r="G1555">
        <v>141.68940734863</v>
      </c>
      <c r="H1555">
        <v>180.41198730469</v>
      </c>
      <c r="I1555">
        <v>211.04936218262</v>
      </c>
      <c r="J1555">
        <v>244.89723205566</v>
      </c>
      <c r="K1555" s="6">
        <f>IFERROR(EXP(TREND(LN($F$1:$J$1),LN(F1555:J1555),LN(Calculations!$B$3))),0)</f>
        <v>7.3456521017707457E-3</v>
      </c>
    </row>
    <row r="1556" spans="1:11" x14ac:dyDescent="0.35">
      <c r="A1556">
        <v>1553</v>
      </c>
      <c r="B1556" t="str">
        <f t="shared" si="24"/>
        <v>12-61.5</v>
      </c>
      <c r="C1556">
        <v>-61.432576648276999</v>
      </c>
      <c r="D1556">
        <v>11.745048385638</v>
      </c>
      <c r="E1556">
        <f>ASIN(SQRT((SIN(RADIANS(PARAMETERS!$D$8-D1556)/2)*SIN(RADIANS(PARAMETERS!$D$8-D1556)/2))+(COS(RADIANS(D1556))*COS(RADIANS(PARAMETERS!$D$8))*SIN(RADIANS(PARAMETERS!$D$9-C1556)/2)*SIN(RADIANS(PARAMETERS!$D$9-C1556)/2))))*2*3958.756</f>
        <v>259.69465355331948</v>
      </c>
      <c r="F1556">
        <v>112.41973876953</v>
      </c>
      <c r="G1556">
        <v>141.66937255859</v>
      </c>
      <c r="H1556">
        <v>180.56901550293</v>
      </c>
      <c r="I1556">
        <v>211.29724121094</v>
      </c>
      <c r="J1556">
        <v>245.26136779785</v>
      </c>
      <c r="K1556" s="6">
        <f>IFERROR(EXP(TREND(LN($F$1:$J$1),LN(F1556:J1556),LN(Calculations!$B$3))),0)</f>
        <v>7.3449127229445535E-3</v>
      </c>
    </row>
    <row r="1557" spans="1:11" x14ac:dyDescent="0.35">
      <c r="A1557">
        <v>1554</v>
      </c>
      <c r="B1557" t="str">
        <f t="shared" si="24"/>
        <v>12-61.5</v>
      </c>
      <c r="C1557">
        <v>-61.703897983178003</v>
      </c>
      <c r="D1557">
        <v>11.745048385638</v>
      </c>
      <c r="E1557">
        <f>ASIN(SQRT((SIN(RADIANS(PARAMETERS!$D$8-D1557)/2)*SIN(RADIANS(PARAMETERS!$D$8-D1557)/2))+(COS(RADIANS(D1557))*COS(RADIANS(PARAMETERS!$D$8))*SIN(RADIANS(PARAMETERS!$D$9-C1557)/2)*SIN(RADIANS(PARAMETERS!$D$9-C1557)/2))))*2*3958.756</f>
        <v>264.0312660700742</v>
      </c>
      <c r="F1557">
        <v>112.27522277832</v>
      </c>
      <c r="G1557">
        <v>141.65188598633</v>
      </c>
      <c r="H1557">
        <v>180.76072692871</v>
      </c>
      <c r="I1557">
        <v>211.59185791016</v>
      </c>
      <c r="J1557">
        <v>245.69732666016</v>
      </c>
      <c r="K1557" s="6">
        <f>IFERROR(EXP(TREND(LN($F$1:$J$1),LN(F1557:J1557),LN(Calculations!$B$3))),0)</f>
        <v>7.3455193962245853E-3</v>
      </c>
    </row>
    <row r="1558" spans="1:11" x14ac:dyDescent="0.35">
      <c r="A1558">
        <v>1555</v>
      </c>
      <c r="B1558" t="str">
        <f t="shared" si="24"/>
        <v>12-62</v>
      </c>
      <c r="C1558">
        <v>-61.975219318078999</v>
      </c>
      <c r="D1558">
        <v>11.745048385638</v>
      </c>
      <c r="E1558">
        <f>ASIN(SQRT((SIN(RADIANS(PARAMETERS!$D$8-D1558)/2)*SIN(RADIANS(PARAMETERS!$D$8-D1558)/2))+(COS(RADIANS(D1558))*COS(RADIANS(PARAMETERS!$D$8))*SIN(RADIANS(PARAMETERS!$D$9-C1558)/2)*SIN(RADIANS(PARAMETERS!$D$9-C1558)/2))))*2*3958.756</f>
        <v>269.53203505204016</v>
      </c>
      <c r="F1558">
        <v>112.06826019287</v>
      </c>
      <c r="G1558">
        <v>141.56127929688</v>
      </c>
      <c r="H1558">
        <v>180.86088562012</v>
      </c>
      <c r="I1558">
        <v>211.81072998047</v>
      </c>
      <c r="J1558">
        <v>246.04328918457</v>
      </c>
      <c r="K1558" s="6">
        <f>IFERROR(EXP(TREND(LN($F$1:$J$1),LN(F1558:J1558),LN(Calculations!$B$3))),0)</f>
        <v>7.3321993247485511E-3</v>
      </c>
    </row>
    <row r="1559" spans="1:11" x14ac:dyDescent="0.35">
      <c r="A1559">
        <v>1556</v>
      </c>
      <c r="B1559" t="str">
        <f t="shared" si="24"/>
        <v>12-62</v>
      </c>
      <c r="C1559">
        <v>-62.246540652980002</v>
      </c>
      <c r="D1559">
        <v>11.745048385638</v>
      </c>
      <c r="E1559">
        <f>ASIN(SQRT((SIN(RADIANS(PARAMETERS!$D$8-D1559)/2)*SIN(RADIANS(PARAMETERS!$D$8-D1559)/2))+(COS(RADIANS(D1559))*COS(RADIANS(PARAMETERS!$D$8))*SIN(RADIANS(PARAMETERS!$D$9-C1559)/2)*SIN(RADIANS(PARAMETERS!$D$9-C1559)/2))))*2*3958.756</f>
        <v>276.12738874408689</v>
      </c>
      <c r="F1559">
        <v>111.83721160889</v>
      </c>
      <c r="G1559">
        <v>141.44250488281</v>
      </c>
      <c r="H1559">
        <v>180.91227722168</v>
      </c>
      <c r="I1559">
        <v>211.99348449707</v>
      </c>
      <c r="J1559">
        <v>246.34629821777</v>
      </c>
      <c r="K1559" s="6">
        <f>IFERROR(EXP(TREND(LN($F$1:$J$1),LN(F1559:J1559),LN(Calculations!$B$3))),0)</f>
        <v>7.3130992146927878E-3</v>
      </c>
    </row>
    <row r="1560" spans="1:11" x14ac:dyDescent="0.35">
      <c r="A1560">
        <v>1557</v>
      </c>
      <c r="B1560" t="str">
        <f t="shared" si="24"/>
        <v>12-62.5</v>
      </c>
      <c r="C1560">
        <v>-62.517861987880998</v>
      </c>
      <c r="D1560">
        <v>11.745048385638</v>
      </c>
      <c r="E1560">
        <f>ASIN(SQRT((SIN(RADIANS(PARAMETERS!$D$8-D1560)/2)*SIN(RADIANS(PARAMETERS!$D$8-D1560)/2))+(COS(RADIANS(D1560))*COS(RADIANS(PARAMETERS!$D$8))*SIN(RADIANS(PARAMETERS!$D$9-C1560)/2)*SIN(RADIANS(PARAMETERS!$D$9-C1560)/2))))*2*3958.756</f>
        <v>283.74100106465539</v>
      </c>
      <c r="F1560">
        <v>111.57196044922</v>
      </c>
      <c r="G1560">
        <v>141.28645324707</v>
      </c>
      <c r="H1560">
        <v>180.90985107422</v>
      </c>
      <c r="I1560">
        <v>212.11114501953</v>
      </c>
      <c r="J1560">
        <v>246.56968688965</v>
      </c>
      <c r="K1560" s="6">
        <f>IFERROR(EXP(TREND(LN($F$1:$J$1),LN(F1560:J1560),LN(Calculations!$B$3))),0)</f>
        <v>7.2860135721610677E-3</v>
      </c>
    </row>
    <row r="1561" spans="1:11" x14ac:dyDescent="0.35">
      <c r="A1561">
        <v>1558</v>
      </c>
      <c r="B1561" t="str">
        <f t="shared" si="24"/>
        <v>12-63</v>
      </c>
      <c r="C1561">
        <v>-62.789183322782002</v>
      </c>
      <c r="D1561">
        <v>11.745048385638</v>
      </c>
      <c r="E1561">
        <f>ASIN(SQRT((SIN(RADIANS(PARAMETERS!$D$8-D1561)/2)*SIN(RADIANS(PARAMETERS!$D$8-D1561)/2))+(COS(RADIANS(D1561))*COS(RADIANS(PARAMETERS!$D$8))*SIN(RADIANS(PARAMETERS!$D$9-C1561)/2)*SIN(RADIANS(PARAMETERS!$D$9-C1561)/2))))*2*3958.756</f>
        <v>292.29330345321813</v>
      </c>
      <c r="F1561">
        <v>111.28383636475</v>
      </c>
      <c r="G1561">
        <v>141.10975646973</v>
      </c>
      <c r="H1561">
        <v>180.88055419922</v>
      </c>
      <c r="I1561">
        <v>212.19003295898</v>
      </c>
      <c r="J1561">
        <v>246.73222351074</v>
      </c>
      <c r="K1561" s="6">
        <f>IFERROR(EXP(TREND(LN($F$1:$J$1),LN(F1561:J1561),LN(Calculations!$B$3))),0)</f>
        <v>7.2542367247608553E-3</v>
      </c>
    </row>
    <row r="1562" spans="1:11" x14ac:dyDescent="0.35">
      <c r="A1562">
        <v>1559</v>
      </c>
      <c r="B1562" t="str">
        <f t="shared" si="24"/>
        <v>12-63</v>
      </c>
      <c r="C1562">
        <v>-63.060504657682998</v>
      </c>
      <c r="D1562">
        <v>11.745048385638</v>
      </c>
      <c r="E1562">
        <f>ASIN(SQRT((SIN(RADIANS(PARAMETERS!$D$8-D1562)/2)*SIN(RADIANS(PARAMETERS!$D$8-D1562)/2))+(COS(RADIANS(D1562))*COS(RADIANS(PARAMETERS!$D$8))*SIN(RADIANS(PARAMETERS!$D$9-C1562)/2)*SIN(RADIANS(PARAMETERS!$D$9-C1562)/2))))*2*3958.756</f>
        <v>301.70447026567763</v>
      </c>
      <c r="F1562">
        <v>111.0140838623</v>
      </c>
      <c r="G1562">
        <v>140.96354675293</v>
      </c>
      <c r="H1562">
        <v>180.8916015625</v>
      </c>
      <c r="I1562">
        <v>212.3111114502</v>
      </c>
      <c r="J1562">
        <v>246.94235229492</v>
      </c>
      <c r="K1562" s="6">
        <f>IFERROR(EXP(TREND(LN($F$1:$J$1),LN(F1562:J1562),LN(Calculations!$B$3))),0)</f>
        <v>7.2280695221884914E-3</v>
      </c>
    </row>
    <row r="1563" spans="1:11" x14ac:dyDescent="0.35">
      <c r="A1563">
        <v>1560</v>
      </c>
      <c r="B1563" t="str">
        <f t="shared" si="24"/>
        <v>12-63.5</v>
      </c>
      <c r="C1563">
        <v>-63.331825992584001</v>
      </c>
      <c r="D1563">
        <v>11.745048385638</v>
      </c>
      <c r="E1563">
        <f>ASIN(SQRT((SIN(RADIANS(PARAMETERS!$D$8-D1563)/2)*SIN(RADIANS(PARAMETERS!$D$8-D1563)/2))+(COS(RADIANS(D1563))*COS(RADIANS(PARAMETERS!$D$8))*SIN(RADIANS(PARAMETERS!$D$9-C1563)/2)*SIN(RADIANS(PARAMETERS!$D$9-C1563)/2))))*2*3958.756</f>
        <v>311.89675399564084</v>
      </c>
      <c r="F1563">
        <v>110.74333190918</v>
      </c>
      <c r="G1563">
        <v>140.82241821289</v>
      </c>
      <c r="H1563">
        <v>180.91032409668</v>
      </c>
      <c r="I1563">
        <v>212.43328857422</v>
      </c>
      <c r="J1563">
        <v>247.1480255127</v>
      </c>
      <c r="K1563" s="6">
        <f>IFERROR(EXP(TREND(LN($F$1:$J$1),LN(F1563:J1563),LN(Calculations!$B$3))),0)</f>
        <v>7.2024788355223579E-3</v>
      </c>
    </row>
    <row r="1564" spans="1:11" x14ac:dyDescent="0.35">
      <c r="A1564">
        <v>1561</v>
      </c>
      <c r="B1564" t="str">
        <f t="shared" si="24"/>
        <v>12-63.5</v>
      </c>
      <c r="C1564">
        <v>-63.603147327484997</v>
      </c>
      <c r="D1564">
        <v>11.745048385638</v>
      </c>
      <c r="E1564">
        <f>ASIN(SQRT((SIN(RADIANS(PARAMETERS!$D$8-D1564)/2)*SIN(RADIANS(PARAMETERS!$D$8-D1564)/2))+(COS(RADIANS(D1564))*COS(RADIANS(PARAMETERS!$D$8))*SIN(RADIANS(PARAMETERS!$D$9-C1564)/2)*SIN(RADIANS(PARAMETERS!$D$9-C1564)/2))))*2*3958.756</f>
        <v>322.79615983842888</v>
      </c>
      <c r="F1564">
        <v>110.48836517334</v>
      </c>
      <c r="G1564">
        <v>140.71012878418</v>
      </c>
      <c r="H1564">
        <v>180.96798706055</v>
      </c>
      <c r="I1564">
        <v>212.5848236084</v>
      </c>
      <c r="J1564">
        <v>247.38720703125</v>
      </c>
      <c r="K1564" s="6">
        <f>IFERROR(EXP(TREND(LN($F$1:$J$1),LN(F1564:J1564),LN(Calculations!$B$3))),0)</f>
        <v>7.1816564915199365E-3</v>
      </c>
    </row>
    <row r="1565" spans="1:11" x14ac:dyDescent="0.35">
      <c r="A1565">
        <v>1562</v>
      </c>
      <c r="B1565" t="str">
        <f t="shared" si="24"/>
        <v>12-64</v>
      </c>
      <c r="C1565">
        <v>-63.874468662386001</v>
      </c>
      <c r="D1565">
        <v>11.745048385638</v>
      </c>
      <c r="E1565">
        <f>ASIN(SQRT((SIN(RADIANS(PARAMETERS!$D$8-D1565)/2)*SIN(RADIANS(PARAMETERS!$D$8-D1565)/2))+(COS(RADIANS(D1565))*COS(RADIANS(PARAMETERS!$D$8))*SIN(RADIANS(PARAMETERS!$D$9-C1565)/2)*SIN(RADIANS(PARAMETERS!$D$9-C1565)/2))))*2*3958.756</f>
        <v>334.33352471993646</v>
      </c>
      <c r="F1565">
        <v>110.29731750488</v>
      </c>
      <c r="G1565">
        <v>140.69175720215</v>
      </c>
      <c r="H1565">
        <v>181.1545715332</v>
      </c>
      <c r="I1565">
        <v>212.86773681641</v>
      </c>
      <c r="J1565">
        <v>247.78384399414</v>
      </c>
      <c r="K1565" s="6">
        <f>IFERROR(EXP(TREND(LN($F$1:$J$1),LN(F1565:J1565),LN(Calculations!$B$3))),0)</f>
        <v>7.1778575324938677E-3</v>
      </c>
    </row>
    <row r="1566" spans="1:11" x14ac:dyDescent="0.35">
      <c r="A1566">
        <v>1563</v>
      </c>
      <c r="B1566" t="str">
        <f t="shared" si="24"/>
        <v>12-64</v>
      </c>
      <c r="C1566">
        <v>-64.145789997286997</v>
      </c>
      <c r="D1566">
        <v>11.745048385638</v>
      </c>
      <c r="E1566">
        <f>ASIN(SQRT((SIN(RADIANS(PARAMETERS!$D$8-D1566)/2)*SIN(RADIANS(PARAMETERS!$D$8-D1566)/2))+(COS(RADIANS(D1566))*COS(RADIANS(PARAMETERS!$D$8))*SIN(RADIANS(PARAMETERS!$D$9-C1566)/2)*SIN(RADIANS(PARAMETERS!$D$9-C1566)/2))))*2*3958.756</f>
        <v>346.44510470734315</v>
      </c>
      <c r="F1566">
        <v>110.08252716064</v>
      </c>
      <c r="G1566">
        <v>140.63684082031</v>
      </c>
      <c r="H1566">
        <v>181.27021789551</v>
      </c>
      <c r="I1566">
        <v>213.07991027832</v>
      </c>
      <c r="J1566">
        <v>248.10200500488</v>
      </c>
      <c r="K1566" s="6">
        <f>IFERROR(EXP(TREND(LN($F$1:$J$1),LN(F1566:J1566),LN(Calculations!$B$3))),0)</f>
        <v>7.1665959727565415E-3</v>
      </c>
    </row>
    <row r="1567" spans="1:11" x14ac:dyDescent="0.35">
      <c r="A1567">
        <v>1564</v>
      </c>
      <c r="B1567" t="str">
        <f t="shared" si="24"/>
        <v>12-64.5</v>
      </c>
      <c r="C1567">
        <v>-64.417111332188</v>
      </c>
      <c r="D1567">
        <v>11.745048385638</v>
      </c>
      <c r="E1567">
        <f>ASIN(SQRT((SIN(RADIANS(PARAMETERS!$D$8-D1567)/2)*SIN(RADIANS(PARAMETERS!$D$8-D1567)/2))+(COS(RADIANS(D1567))*COS(RADIANS(PARAMETERS!$D$8))*SIN(RADIANS(PARAMETERS!$D$9-C1567)/2)*SIN(RADIANS(PARAMETERS!$D$9-C1567)/2))))*2*3958.756</f>
        <v>359.07278515481153</v>
      </c>
      <c r="F1567">
        <v>109.76152038574</v>
      </c>
      <c r="G1567">
        <v>140.42158508301</v>
      </c>
      <c r="H1567">
        <v>181.11228942871</v>
      </c>
      <c r="I1567">
        <v>212.98983764648</v>
      </c>
      <c r="J1567">
        <v>248.10873413086</v>
      </c>
      <c r="K1567" s="6">
        <f>IFERROR(EXP(TREND(LN($F$1:$J$1),LN(F1567:J1567),LN(Calculations!$B$3))),0)</f>
        <v>7.1241658809549696E-3</v>
      </c>
    </row>
    <row r="1568" spans="1:11" x14ac:dyDescent="0.35">
      <c r="A1568">
        <v>1565</v>
      </c>
      <c r="B1568" t="str">
        <f t="shared" si="24"/>
        <v>12-64.5</v>
      </c>
      <c r="C1568">
        <v>-64.688432667089003</v>
      </c>
      <c r="D1568">
        <v>11.745048385638</v>
      </c>
      <c r="E1568">
        <f>ASIN(SQRT((SIN(RADIANS(PARAMETERS!$D$8-D1568)/2)*SIN(RADIANS(PARAMETERS!$D$8-D1568)/2))+(COS(RADIANS(D1568))*COS(RADIANS(PARAMETERS!$D$8))*SIN(RADIANS(PARAMETERS!$D$9-C1568)/2)*SIN(RADIANS(PARAMETERS!$D$9-C1568)/2))))*2*3958.756</f>
        <v>372.16402039168929</v>
      </c>
      <c r="F1568">
        <v>109.2889251709</v>
      </c>
      <c r="G1568">
        <v>139.97611999512</v>
      </c>
      <c r="H1568">
        <v>180.5659942627</v>
      </c>
      <c r="I1568">
        <v>212.44635009766</v>
      </c>
      <c r="J1568">
        <v>247.67247009277</v>
      </c>
      <c r="K1568" s="6">
        <f>IFERROR(EXP(TREND(LN($F$1:$J$1),LN(F1568:J1568),LN(Calculations!$B$3))),0)</f>
        <v>7.0377038740079868E-3</v>
      </c>
    </row>
    <row r="1569" spans="1:11" x14ac:dyDescent="0.35">
      <c r="A1569">
        <v>1566</v>
      </c>
      <c r="B1569" t="str">
        <f t="shared" si="24"/>
        <v>12-65</v>
      </c>
      <c r="C1569">
        <v>-64.959754001990007</v>
      </c>
      <c r="D1569">
        <v>11.745048385638</v>
      </c>
      <c r="E1569">
        <f>ASIN(SQRT((SIN(RADIANS(PARAMETERS!$D$8-D1569)/2)*SIN(RADIANS(PARAMETERS!$D$8-D1569)/2))+(COS(RADIANS(D1569))*COS(RADIANS(PARAMETERS!$D$8))*SIN(RADIANS(PARAMETERS!$D$9-C1569)/2)*SIN(RADIANS(PARAMETERS!$D$9-C1569)/2))))*2*3958.756</f>
        <v>385.67159318062244</v>
      </c>
      <c r="F1569">
        <v>108.77331542969</v>
      </c>
      <c r="G1569">
        <v>139.46479797363</v>
      </c>
      <c r="H1569">
        <v>179.91366577148</v>
      </c>
      <c r="I1569">
        <v>211.81709289551</v>
      </c>
      <c r="J1569">
        <v>247.06980895996</v>
      </c>
      <c r="K1569" s="6">
        <f>IFERROR(EXP(TREND(LN($F$1:$J$1),LN(F1569:J1569),LN(Calculations!$B$3))),0)</f>
        <v>6.9403403061255925E-3</v>
      </c>
    </row>
    <row r="1570" spans="1:11" x14ac:dyDescent="0.35">
      <c r="A1570">
        <v>1567</v>
      </c>
      <c r="B1570" t="str">
        <f t="shared" si="24"/>
        <v>12-65</v>
      </c>
      <c r="C1570">
        <v>-65.231075336890996</v>
      </c>
      <c r="D1570">
        <v>11.745048385638</v>
      </c>
      <c r="E1570">
        <f>ASIN(SQRT((SIN(RADIANS(PARAMETERS!$D$8-D1570)/2)*SIN(RADIANS(PARAMETERS!$D$8-D1570)/2))+(COS(RADIANS(D1570))*COS(RADIANS(PARAMETERS!$D$8))*SIN(RADIANS(PARAMETERS!$D$9-C1570)/2)*SIN(RADIANS(PARAMETERS!$D$9-C1570)/2))))*2*3958.756</f>
        <v>399.55326484985488</v>
      </c>
      <c r="F1570">
        <v>108.31908416748</v>
      </c>
      <c r="G1570">
        <v>139.04689025879</v>
      </c>
      <c r="H1570">
        <v>179.42361450195</v>
      </c>
      <c r="I1570">
        <v>211.3818359375</v>
      </c>
      <c r="J1570">
        <v>246.59088134766</v>
      </c>
      <c r="K1570" s="6">
        <f>IFERROR(EXP(TREND(LN($F$1:$J$1),LN(F1570:J1570),LN(Calculations!$B$3))),0)</f>
        <v>6.8617510710015268E-3</v>
      </c>
    </row>
    <row r="1571" spans="1:11" x14ac:dyDescent="0.35">
      <c r="A1571">
        <v>1568</v>
      </c>
      <c r="B1571" t="str">
        <f t="shared" si="24"/>
        <v>12-65.5</v>
      </c>
      <c r="C1571">
        <v>-65.502396671791999</v>
      </c>
      <c r="D1571">
        <v>11.745048385638</v>
      </c>
      <c r="E1571">
        <f>ASIN(SQRT((SIN(RADIANS(PARAMETERS!$D$8-D1571)/2)*SIN(RADIANS(PARAMETERS!$D$8-D1571)/2))+(COS(RADIANS(D1571))*COS(RADIANS(PARAMETERS!$D$8))*SIN(RADIANS(PARAMETERS!$D$9-C1571)/2)*SIN(RADIANS(PARAMETERS!$D$9-C1571)/2))))*2*3958.756</f>
        <v>413.77136865408772</v>
      </c>
      <c r="F1571">
        <v>107.98596191406</v>
      </c>
      <c r="G1571">
        <v>138.81594848633</v>
      </c>
      <c r="H1571">
        <v>179.25169372559</v>
      </c>
      <c r="I1571">
        <v>211.23393249512</v>
      </c>
      <c r="J1571">
        <v>246.40943908691</v>
      </c>
      <c r="K1571" s="6">
        <f>IFERROR(EXP(TREND(LN($F$1:$J$1),LN(F1571:J1571),LN(Calculations!$B$3))),0)</f>
        <v>6.8172012026471076E-3</v>
      </c>
    </row>
    <row r="1572" spans="1:11" x14ac:dyDescent="0.35">
      <c r="A1572">
        <v>1569</v>
      </c>
      <c r="B1572" t="str">
        <f t="shared" si="24"/>
        <v>12-66</v>
      </c>
      <c r="C1572">
        <v>-65.773718006693002</v>
      </c>
      <c r="D1572">
        <v>11.745048385638</v>
      </c>
      <c r="E1572">
        <f>ASIN(SQRT((SIN(RADIANS(PARAMETERS!$D$8-D1572)/2)*SIN(RADIANS(PARAMETERS!$D$8-D1572)/2))+(COS(RADIANS(D1572))*COS(RADIANS(PARAMETERS!$D$8))*SIN(RADIANS(PARAMETERS!$D$9-C1572)/2)*SIN(RADIANS(PARAMETERS!$D$9-C1572)/2))))*2*3958.756</f>
        <v>428.29238330824074</v>
      </c>
      <c r="F1572">
        <v>107.65824127197</v>
      </c>
      <c r="G1572">
        <v>138.59652709961</v>
      </c>
      <c r="H1572">
        <v>179.12522888184</v>
      </c>
      <c r="I1572">
        <v>211.09535217285</v>
      </c>
      <c r="J1572">
        <v>246.2138671875</v>
      </c>
      <c r="K1572" s="6">
        <f>IFERROR(EXP(TREND(LN($F$1:$J$1),LN(F1572:J1572),LN(Calculations!$B$3))),0)</f>
        <v>6.7751015695302896E-3</v>
      </c>
    </row>
    <row r="1573" spans="1:11" x14ac:dyDescent="0.35">
      <c r="A1573">
        <v>1570</v>
      </c>
      <c r="B1573" t="str">
        <f t="shared" si="24"/>
        <v>12-66</v>
      </c>
      <c r="C1573">
        <v>-66.045039341594006</v>
      </c>
      <c r="D1573">
        <v>11.745048385638</v>
      </c>
      <c r="E1573">
        <f>ASIN(SQRT((SIN(RADIANS(PARAMETERS!$D$8-D1573)/2)*SIN(RADIANS(PARAMETERS!$D$8-D1573)/2))+(COS(RADIANS(D1573))*COS(RADIANS(PARAMETERS!$D$8))*SIN(RADIANS(PARAMETERS!$D$9-C1573)/2)*SIN(RADIANS(PARAMETERS!$D$9-C1573)/2))))*2*3958.756</f>
        <v>443.08651128542641</v>
      </c>
      <c r="F1573">
        <v>107.29753875732</v>
      </c>
      <c r="G1573">
        <v>138.3283996582</v>
      </c>
      <c r="H1573">
        <v>178.94799804688</v>
      </c>
      <c r="I1573">
        <v>210.90364074707</v>
      </c>
      <c r="J1573">
        <v>245.93730163574</v>
      </c>
      <c r="K1573" s="6">
        <f>IFERROR(EXP(TREND(LN($F$1:$J$1),LN(F1573:J1573),LN(Calculations!$B$3))),0)</f>
        <v>6.7258866316323804E-3</v>
      </c>
    </row>
    <row r="1574" spans="1:11" x14ac:dyDescent="0.35">
      <c r="A1574">
        <v>1571</v>
      </c>
      <c r="B1574" t="str">
        <f t="shared" si="24"/>
        <v>12-66.5</v>
      </c>
      <c r="C1574">
        <v>-66.316360676494995</v>
      </c>
      <c r="D1574">
        <v>11.745048385638</v>
      </c>
      <c r="E1574">
        <f>ASIN(SQRT((SIN(RADIANS(PARAMETERS!$D$8-D1574)/2)*SIN(RADIANS(PARAMETERS!$D$8-D1574)/2))+(COS(RADIANS(D1574))*COS(RADIANS(PARAMETERS!$D$8))*SIN(RADIANS(PARAMETERS!$D$9-C1574)/2)*SIN(RADIANS(PARAMETERS!$D$9-C1574)/2))))*2*3958.756</f>
        <v>458.12727720615788</v>
      </c>
      <c r="F1574">
        <v>106.90579986572</v>
      </c>
      <c r="G1574">
        <v>138.01406860352</v>
      </c>
      <c r="H1574">
        <v>178.72308349609</v>
      </c>
      <c r="I1574">
        <v>210.67176818848</v>
      </c>
      <c r="J1574">
        <v>245.61720275879</v>
      </c>
      <c r="K1574" s="6">
        <f>IFERROR(EXP(TREND(LN($F$1:$J$1),LN(F1574:J1574),LN(Calculations!$B$3))),0)</f>
        <v>6.6706709395340531E-3</v>
      </c>
    </row>
    <row r="1575" spans="1:11" x14ac:dyDescent="0.35">
      <c r="A1575">
        <v>1572</v>
      </c>
      <c r="B1575" t="str">
        <f t="shared" si="24"/>
        <v>12-66.5</v>
      </c>
      <c r="C1575">
        <v>-66.587682011395998</v>
      </c>
      <c r="D1575">
        <v>11.745048385638</v>
      </c>
      <c r="E1575">
        <f>ASIN(SQRT((SIN(RADIANS(PARAMETERS!$D$8-D1575)/2)*SIN(RADIANS(PARAMETERS!$D$8-D1575)/2))+(COS(RADIANS(D1575))*COS(RADIANS(PARAMETERS!$D$8))*SIN(RADIANS(PARAMETERS!$D$9-C1575)/2)*SIN(RADIANS(PARAMETERS!$D$9-C1575)/2))))*2*3958.756</f>
        <v>473.39115499876033</v>
      </c>
      <c r="F1575">
        <v>106.38150787354</v>
      </c>
      <c r="G1575">
        <v>137.49508666992</v>
      </c>
      <c r="H1575">
        <v>178.23223876953</v>
      </c>
      <c r="I1575">
        <v>210.16215515137</v>
      </c>
      <c r="J1575">
        <v>244.9609375</v>
      </c>
      <c r="K1575" s="6">
        <f>IFERROR(EXP(TREND(LN($F$1:$J$1),LN(F1575:J1575),LN(Calculations!$B$3))),0)</f>
        <v>6.5835622591897897E-3</v>
      </c>
    </row>
    <row r="1576" spans="1:11" x14ac:dyDescent="0.35">
      <c r="A1576">
        <v>1573</v>
      </c>
      <c r="B1576" t="str">
        <f t="shared" si="24"/>
        <v>12-67</v>
      </c>
      <c r="C1576">
        <v>-66.859003346296006</v>
      </c>
      <c r="D1576">
        <v>11.745048385638</v>
      </c>
      <c r="E1576">
        <f>ASIN(SQRT((SIN(RADIANS(PARAMETERS!$D$8-D1576)/2)*SIN(RADIANS(PARAMETERS!$D$8-D1576)/2))+(COS(RADIANS(D1576))*COS(RADIANS(PARAMETERS!$D$8))*SIN(RADIANS(PARAMETERS!$D$9-C1576)/2)*SIN(RADIANS(PARAMETERS!$D$9-C1576)/2))))*2*3958.756</f>
        <v>488.85722793104264</v>
      </c>
      <c r="F1576">
        <v>105.71341705322</v>
      </c>
      <c r="G1576">
        <v>136.75486755371</v>
      </c>
      <c r="H1576">
        <v>177.42831420898</v>
      </c>
      <c r="I1576">
        <v>209.34141540527</v>
      </c>
      <c r="J1576">
        <v>243.94787597656</v>
      </c>
      <c r="K1576" s="6">
        <f>IFERROR(EXP(TREND(LN($F$1:$J$1),LN(F1576:J1576),LN(Calculations!$B$3))),0)</f>
        <v>6.4624296667222837E-3</v>
      </c>
    </row>
    <row r="1577" spans="1:11" x14ac:dyDescent="0.35">
      <c r="A1577">
        <v>1574</v>
      </c>
      <c r="B1577" t="str">
        <f t="shared" si="24"/>
        <v>12-67</v>
      </c>
      <c r="C1577">
        <v>-67.130324681196996</v>
      </c>
      <c r="D1577">
        <v>11.745048385638</v>
      </c>
      <c r="E1577">
        <f>ASIN(SQRT((SIN(RADIANS(PARAMETERS!$D$8-D1577)/2)*SIN(RADIANS(PARAMETERS!$D$8-D1577)/2))+(COS(RADIANS(D1577))*COS(RADIANS(PARAMETERS!$D$8))*SIN(RADIANS(PARAMETERS!$D$9-C1577)/2)*SIN(RADIANS(PARAMETERS!$D$9-C1577)/2))))*2*3958.756</f>
        <v>504.5068825876503</v>
      </c>
      <c r="F1577">
        <v>104.91288757324</v>
      </c>
      <c r="G1577">
        <v>135.8125</v>
      </c>
      <c r="H1577">
        <v>176.32217407227</v>
      </c>
      <c r="I1577">
        <v>208.23025512695</v>
      </c>
      <c r="J1577">
        <v>242.62049865723</v>
      </c>
      <c r="K1577" s="6">
        <f>IFERROR(EXP(TREND(LN($F$1:$J$1),LN(F1577:J1577),LN(Calculations!$B$3))),0)</f>
        <v>6.3115082149163473E-3</v>
      </c>
    </row>
    <row r="1578" spans="1:11" x14ac:dyDescent="0.35">
      <c r="A1578">
        <v>1575</v>
      </c>
      <c r="B1578" t="str">
        <f t="shared" si="24"/>
        <v>12-67.5</v>
      </c>
      <c r="C1578">
        <v>-67.401646016097999</v>
      </c>
      <c r="D1578">
        <v>11.745048385638</v>
      </c>
      <c r="E1578">
        <f>ASIN(SQRT((SIN(RADIANS(PARAMETERS!$D$8-D1578)/2)*SIN(RADIANS(PARAMETERS!$D$8-D1578)/2))+(COS(RADIANS(D1578))*COS(RADIANS(PARAMETERS!$D$8))*SIN(RADIANS(PARAMETERS!$D$9-C1578)/2)*SIN(RADIANS(PARAMETERS!$D$9-C1578)/2))))*2*3958.756</f>
        <v>520.32353596380869</v>
      </c>
      <c r="F1578">
        <v>104.01992034912</v>
      </c>
      <c r="G1578">
        <v>134.74156188965</v>
      </c>
      <c r="H1578">
        <v>175.02030944824</v>
      </c>
      <c r="I1578">
        <v>206.87702941895</v>
      </c>
      <c r="J1578">
        <v>241.04629516602</v>
      </c>
      <c r="K1578" s="6">
        <f>IFERROR(EXP(TREND(LN($F$1:$J$1),LN(F1578:J1578),LN(Calculations!$B$3))),0)</f>
        <v>6.1419436783195537E-3</v>
      </c>
    </row>
    <row r="1579" spans="1:11" x14ac:dyDescent="0.35">
      <c r="A1579">
        <v>1576</v>
      </c>
      <c r="B1579" t="str">
        <f t="shared" si="24"/>
        <v>12-67.5</v>
      </c>
      <c r="C1579">
        <v>-67.672967350999002</v>
      </c>
      <c r="D1579">
        <v>11.745048385638</v>
      </c>
      <c r="E1579">
        <f>ASIN(SQRT((SIN(RADIANS(PARAMETERS!$D$8-D1579)/2)*SIN(RADIANS(PARAMETERS!$D$8-D1579)/2))+(COS(RADIANS(D1579))*COS(RADIANS(PARAMETERS!$D$8))*SIN(RADIANS(PARAMETERS!$D$9-C1579)/2)*SIN(RADIANS(PARAMETERS!$D$9-C1579)/2))))*2*3958.756</f>
        <v>536.29239373178814</v>
      </c>
      <c r="F1579">
        <v>103.12218475342</v>
      </c>
      <c r="G1579">
        <v>133.67810058594</v>
      </c>
      <c r="H1579">
        <v>173.74418640137</v>
      </c>
      <c r="I1579">
        <v>205.48295593262</v>
      </c>
      <c r="J1579">
        <v>239.4733581543</v>
      </c>
      <c r="K1579" s="6">
        <f>IFERROR(EXP(TREND(LN($F$1:$J$1),LN(F1579:J1579),LN(Calculations!$B$3))),0)</f>
        <v>5.9764415038964557E-3</v>
      </c>
    </row>
    <row r="1580" spans="1:11" x14ac:dyDescent="0.35">
      <c r="A1580">
        <v>1577</v>
      </c>
      <c r="B1580" t="str">
        <f t="shared" si="24"/>
        <v>12-68</v>
      </c>
      <c r="C1580">
        <v>-67.944288685900005</v>
      </c>
      <c r="D1580">
        <v>11.745048385638</v>
      </c>
      <c r="E1580">
        <f>ASIN(SQRT((SIN(RADIANS(PARAMETERS!$D$8-D1580)/2)*SIN(RADIANS(PARAMETERS!$D$8-D1580)/2))+(COS(RADIANS(D1580))*COS(RADIANS(PARAMETERS!$D$8))*SIN(RADIANS(PARAMETERS!$D$9-C1580)/2)*SIN(RADIANS(PARAMETERS!$D$9-C1580)/2))))*2*3958.756</f>
        <v>552.40023715125892</v>
      </c>
      <c r="F1580">
        <v>102.25791168213</v>
      </c>
      <c r="G1580">
        <v>132.68753051758</v>
      </c>
      <c r="H1580">
        <v>172.59986877441</v>
      </c>
      <c r="I1580">
        <v>204.18530273438</v>
      </c>
      <c r="J1580">
        <v>238.01113891602</v>
      </c>
      <c r="K1580" s="6">
        <f>IFERROR(EXP(TREND(LN($F$1:$J$1),LN(F1580:J1580),LN(Calculations!$B$3))),0)</f>
        <v>5.8253144800262937E-3</v>
      </c>
    </row>
    <row r="1581" spans="1:11" x14ac:dyDescent="0.35">
      <c r="A1581">
        <v>1578</v>
      </c>
      <c r="B1581" t="str">
        <f t="shared" si="24"/>
        <v>12-68</v>
      </c>
      <c r="C1581">
        <v>-68.215610020800995</v>
      </c>
      <c r="D1581">
        <v>11.745048385638</v>
      </c>
      <c r="E1581">
        <f>ASIN(SQRT((SIN(RADIANS(PARAMETERS!$D$8-D1581)/2)*SIN(RADIANS(PARAMETERS!$D$8-D1581)/2))+(COS(RADIANS(D1581))*COS(RADIANS(PARAMETERS!$D$8))*SIN(RADIANS(PARAMETERS!$D$9-C1581)/2)*SIN(RADIANS(PARAMETERS!$D$9-C1581)/2))))*2*3958.756</f>
        <v>568.63523586257645</v>
      </c>
      <c r="F1581">
        <v>101.53913116455</v>
      </c>
      <c r="G1581">
        <v>131.91841125488</v>
      </c>
      <c r="H1581">
        <v>171.81903076172</v>
      </c>
      <c r="I1581">
        <v>203.29821777344</v>
      </c>
      <c r="J1581">
        <v>236.90928649902</v>
      </c>
      <c r="K1581" s="6">
        <f>IFERROR(EXP(TREND(LN($F$1:$J$1),LN(F1581:J1581),LN(Calculations!$B$3))),0)</f>
        <v>5.7124334720657956E-3</v>
      </c>
    </row>
    <row r="1582" spans="1:11" x14ac:dyDescent="0.35">
      <c r="A1582">
        <v>1579</v>
      </c>
      <c r="B1582" t="str">
        <f t="shared" si="24"/>
        <v>12-68.5</v>
      </c>
      <c r="C1582">
        <v>-68.486931355701998</v>
      </c>
      <c r="D1582">
        <v>11.745048385638</v>
      </c>
      <c r="E1582">
        <f>ASIN(SQRT((SIN(RADIANS(PARAMETERS!$D$8-D1582)/2)*SIN(RADIANS(PARAMETERS!$D$8-D1582)/2))+(COS(RADIANS(D1582))*COS(RADIANS(PARAMETERS!$D$8))*SIN(RADIANS(PARAMETERS!$D$9-C1582)/2)*SIN(RADIANS(PARAMETERS!$D$9-C1582)/2))))*2*3958.756</f>
        <v>584.98678378918817</v>
      </c>
      <c r="F1582">
        <v>100.86753845215</v>
      </c>
      <c r="G1582">
        <v>131.21878051758</v>
      </c>
      <c r="H1582">
        <v>171.1257019043</v>
      </c>
      <c r="I1582">
        <v>202.49105834961</v>
      </c>
      <c r="J1582">
        <v>235.9012298584</v>
      </c>
      <c r="K1582" s="6">
        <f>IFERROR(EXP(TREND(LN($F$1:$J$1),LN(F1582:J1582),LN(Calculations!$B$3))),0)</f>
        <v>5.6110454673430725E-3</v>
      </c>
    </row>
    <row r="1583" spans="1:11" x14ac:dyDescent="0.35">
      <c r="A1583">
        <v>1580</v>
      </c>
      <c r="B1583" t="str">
        <f t="shared" si="24"/>
        <v>12-69</v>
      </c>
      <c r="C1583">
        <v>-68.758252690603001</v>
      </c>
      <c r="D1583">
        <v>11.745048385638</v>
      </c>
      <c r="E1583">
        <f>ASIN(SQRT((SIN(RADIANS(PARAMETERS!$D$8-D1583)/2)*SIN(RADIANS(PARAMETERS!$D$8-D1583)/2))+(COS(RADIANS(D1583))*COS(RADIANS(PARAMETERS!$D$8))*SIN(RADIANS(PARAMETERS!$D$9-C1583)/2)*SIN(RADIANS(PARAMETERS!$D$9-C1583)/2))))*2*3958.756</f>
        <v>601.44535549497493</v>
      </c>
      <c r="F1583">
        <v>100.19174194336</v>
      </c>
      <c r="G1583">
        <v>130.50877380371</v>
      </c>
      <c r="H1583">
        <v>170.37373352051</v>
      </c>
      <c r="I1583">
        <v>201.59590148926</v>
      </c>
      <c r="J1583">
        <v>234.86047363281</v>
      </c>
      <c r="K1583" s="6">
        <f>IFERROR(EXP(TREND(LN($F$1:$J$1),LN(F1583:J1583),LN(Calculations!$B$3))),0)</f>
        <v>5.5079396876275616E-3</v>
      </c>
    </row>
    <row r="1584" spans="1:11" x14ac:dyDescent="0.35">
      <c r="A1584">
        <v>1581</v>
      </c>
      <c r="B1584" t="str">
        <f t="shared" si="24"/>
        <v>12-69</v>
      </c>
      <c r="C1584">
        <v>-69.029574025504004</v>
      </c>
      <c r="D1584">
        <v>11.745048385638</v>
      </c>
      <c r="E1584">
        <f>ASIN(SQRT((SIN(RADIANS(PARAMETERS!$D$8-D1584)/2)*SIN(RADIANS(PARAMETERS!$D$8-D1584)/2))+(COS(RADIANS(D1584))*COS(RADIANS(PARAMETERS!$D$8))*SIN(RADIANS(PARAMETERS!$D$9-C1584)/2)*SIN(RADIANS(PARAMETERS!$D$9-C1584)/2))))*2*3958.756</f>
        <v>618.00238053452472</v>
      </c>
      <c r="F1584">
        <v>99.386703491210994</v>
      </c>
      <c r="G1584">
        <v>129.58363342285</v>
      </c>
      <c r="H1584">
        <v>169.37141418457</v>
      </c>
      <c r="I1584">
        <v>200.46556091309</v>
      </c>
      <c r="J1584">
        <v>233.50657653809</v>
      </c>
      <c r="K1584" s="6">
        <f>IFERROR(EXP(TREND(LN($F$1:$J$1),LN(F1584:J1584),LN(Calculations!$B$3))),0)</f>
        <v>5.3803840552887052E-3</v>
      </c>
    </row>
    <row r="1585" spans="1:11" x14ac:dyDescent="0.35">
      <c r="A1585">
        <v>1582</v>
      </c>
      <c r="B1585" t="str">
        <f t="shared" si="24"/>
        <v>12-69.5</v>
      </c>
      <c r="C1585">
        <v>-69.300895360404994</v>
      </c>
      <c r="D1585">
        <v>11.745048385638</v>
      </c>
      <c r="E1585">
        <f>ASIN(SQRT((SIN(RADIANS(PARAMETERS!$D$8-D1585)/2)*SIN(RADIANS(PARAMETERS!$D$8-D1585)/2))+(COS(RADIANS(D1585))*COS(RADIANS(PARAMETERS!$D$8))*SIN(RADIANS(PARAMETERS!$D$9-C1585)/2)*SIN(RADIANS(PARAMETERS!$D$9-C1585)/2))))*2*3958.756</f>
        <v>634.6501335601431</v>
      </c>
      <c r="F1585">
        <v>98.552612304687997</v>
      </c>
      <c r="G1585">
        <v>128.60731506348</v>
      </c>
      <c r="H1585">
        <v>168.37603759766</v>
      </c>
      <c r="I1585">
        <v>199.36985778809</v>
      </c>
      <c r="J1585">
        <v>232.1272277832</v>
      </c>
      <c r="K1585" s="6">
        <f>IFERROR(EXP(TREND(LN($F$1:$J$1),LN(F1585:J1585),LN(Calculations!$B$3))),0)</f>
        <v>5.2530702885612212E-3</v>
      </c>
    </row>
    <row r="1586" spans="1:11" x14ac:dyDescent="0.35">
      <c r="A1586">
        <v>1583</v>
      </c>
      <c r="B1586" t="str">
        <f t="shared" si="24"/>
        <v>12-69.5</v>
      </c>
      <c r="C1586">
        <v>-69.572216695305997</v>
      </c>
      <c r="D1586">
        <v>11.745048385638</v>
      </c>
      <c r="E1586">
        <f>ASIN(SQRT((SIN(RADIANS(PARAMETERS!$D$8-D1586)/2)*SIN(RADIANS(PARAMETERS!$D$8-D1586)/2))+(COS(RADIANS(D1586))*COS(RADIANS(PARAMETERS!$D$8))*SIN(RADIANS(PARAMETERS!$D$9-C1586)/2)*SIN(RADIANS(PARAMETERS!$D$9-C1586)/2))))*2*3958.756</f>
        <v>651.38163818434634</v>
      </c>
      <c r="F1586">
        <v>97.731399536132997</v>
      </c>
      <c r="G1586">
        <v>127.64514160156</v>
      </c>
      <c r="H1586">
        <v>167.48414611816</v>
      </c>
      <c r="I1586">
        <v>198.37780761719</v>
      </c>
      <c r="J1586">
        <v>230.82092285156</v>
      </c>
      <c r="K1586" s="6">
        <f>IFERROR(EXP(TREND(LN($F$1:$J$1),LN(F1586:J1586),LN(Calculations!$B$3))),0)</f>
        <v>5.1344682082379699E-3</v>
      </c>
    </row>
    <row r="1587" spans="1:11" x14ac:dyDescent="0.35">
      <c r="A1587">
        <v>1584</v>
      </c>
      <c r="B1587" t="str">
        <f t="shared" si="24"/>
        <v>12-70</v>
      </c>
      <c r="C1587">
        <v>-69.843538030207</v>
      </c>
      <c r="D1587">
        <v>11.745048385638</v>
      </c>
      <c r="E1587">
        <f>ASIN(SQRT((SIN(RADIANS(PARAMETERS!$D$8-D1587)/2)*SIN(RADIANS(PARAMETERS!$D$8-D1587)/2))+(COS(RADIANS(D1587))*COS(RADIANS(PARAMETERS!$D$8))*SIN(RADIANS(PARAMETERS!$D$9-C1587)/2)*SIN(RADIANS(PARAMETERS!$D$9-C1587)/2))))*2*3958.756</f>
        <v>668.19058282567869</v>
      </c>
      <c r="F1587">
        <v>96.886367797852003</v>
      </c>
      <c r="G1587">
        <v>126.63166046143</v>
      </c>
      <c r="H1587">
        <v>166.51727294922</v>
      </c>
      <c r="I1587">
        <v>197.30899047852</v>
      </c>
      <c r="J1587">
        <v>229.41229248047</v>
      </c>
      <c r="K1587" s="6">
        <f>IFERROR(EXP(TREND(LN($F$1:$J$1),LN(F1587:J1587),LN(Calculations!$B$3))),0)</f>
        <v>5.0121047518075692E-3</v>
      </c>
    </row>
    <row r="1588" spans="1:11" x14ac:dyDescent="0.35">
      <c r="A1588">
        <v>1585</v>
      </c>
      <c r="B1588" t="str">
        <f t="shared" si="24"/>
        <v>12-70</v>
      </c>
      <c r="C1588">
        <v>-70.114859365108003</v>
      </c>
      <c r="D1588">
        <v>11.745048385638</v>
      </c>
      <c r="E1588">
        <f>ASIN(SQRT((SIN(RADIANS(PARAMETERS!$D$8-D1588)/2)*SIN(RADIANS(PARAMETERS!$D$8-D1588)/2))+(COS(RADIANS(D1588))*COS(RADIANS(PARAMETERS!$D$8))*SIN(RADIANS(PARAMETERS!$D$9-C1588)/2)*SIN(RADIANS(PARAMETERS!$D$9-C1588)/2))))*2*3958.756</f>
        <v>685.07124698058931</v>
      </c>
      <c r="F1588">
        <v>96.117630004882997</v>
      </c>
      <c r="G1588">
        <v>125.72448730469</v>
      </c>
      <c r="H1588">
        <v>165.66134643555</v>
      </c>
      <c r="I1588">
        <v>196.39633178711</v>
      </c>
      <c r="J1588">
        <v>228.19033813477</v>
      </c>
      <c r="K1588" s="6">
        <f>IFERROR(EXP(TREND(LN($F$1:$J$1),LN(F1588:J1588),LN(Calculations!$B$3))),0)</f>
        <v>4.9059842447969383E-3</v>
      </c>
    </row>
    <row r="1589" spans="1:11" x14ac:dyDescent="0.35">
      <c r="A1589">
        <v>1586</v>
      </c>
      <c r="B1589" t="str">
        <f t="shared" si="24"/>
        <v>12-70.5</v>
      </c>
      <c r="C1589">
        <v>-70.386180700009007</v>
      </c>
      <c r="D1589">
        <v>11.745048385638</v>
      </c>
      <c r="E1589">
        <f>ASIN(SQRT((SIN(RADIANS(PARAMETERS!$D$8-D1589)/2)*SIN(RADIANS(PARAMETERS!$D$8-D1589)/2))+(COS(RADIANS(D1589))*COS(RADIANS(PARAMETERS!$D$8))*SIN(RADIANS(PARAMETERS!$D$9-C1589)/2)*SIN(RADIANS(PARAMETERS!$D$9-C1589)/2))))*2*3958.756</f>
        <v>702.01843656044628</v>
      </c>
      <c r="F1589">
        <v>95.453140258789006</v>
      </c>
      <c r="G1589">
        <v>124.96640777588</v>
      </c>
      <c r="H1589">
        <v>164.98678588867</v>
      </c>
      <c r="I1589">
        <v>195.7130279541</v>
      </c>
      <c r="J1589">
        <v>227.23390197754</v>
      </c>
      <c r="K1589" s="6">
        <f>IFERROR(EXP(TREND(LN($F$1:$J$1),LN(F1589:J1589),LN(Calculations!$B$3))),0)</f>
        <v>4.8211365090254053E-3</v>
      </c>
    </row>
    <row r="1590" spans="1:11" x14ac:dyDescent="0.35">
      <c r="A1590">
        <v>1587</v>
      </c>
      <c r="B1590" t="str">
        <f t="shared" si="24"/>
        <v>12-70.5</v>
      </c>
      <c r="C1590">
        <v>-70.657502034909996</v>
      </c>
      <c r="D1590">
        <v>11.745048385638</v>
      </c>
      <c r="E1590">
        <f>ASIN(SQRT((SIN(RADIANS(PARAMETERS!$D$8-D1590)/2)*SIN(RADIANS(PARAMETERS!$D$8-D1590)/2))+(COS(RADIANS(D1590))*COS(RADIANS(PARAMETERS!$D$8))*SIN(RADIANS(PARAMETERS!$D$9-C1590)/2)*SIN(RADIANS(PARAMETERS!$D$9-C1590)/2))))*2*3958.756</f>
        <v>719.02742710911946</v>
      </c>
      <c r="F1590">
        <v>94.978500366210994</v>
      </c>
      <c r="G1590">
        <v>124.49478149414</v>
      </c>
      <c r="H1590">
        <v>164.66781616211</v>
      </c>
      <c r="I1590">
        <v>195.35974121094</v>
      </c>
      <c r="J1590">
        <v>226.67813110352</v>
      </c>
      <c r="K1590" s="6">
        <f>IFERROR(EXP(TREND(LN($F$1:$J$1),LN(F1590:J1590),LN(Calculations!$B$3))),0)</f>
        <v>4.7703895811223732E-3</v>
      </c>
    </row>
    <row r="1591" spans="1:11" x14ac:dyDescent="0.35">
      <c r="A1591">
        <v>1588</v>
      </c>
      <c r="B1591" t="str">
        <f t="shared" si="24"/>
        <v>12-71</v>
      </c>
      <c r="C1591">
        <v>-70.928823369810999</v>
      </c>
      <c r="D1591">
        <v>11.745048385638</v>
      </c>
      <c r="E1591">
        <f>ASIN(SQRT((SIN(RADIANS(PARAMETERS!$D$8-D1591)/2)*SIN(RADIANS(PARAMETERS!$D$8-D1591)/2))+(COS(RADIANS(D1591))*COS(RADIANS(PARAMETERS!$D$8))*SIN(RADIANS(PARAMETERS!$D$9-C1591)/2)*SIN(RADIANS(PARAMETERS!$D$9-C1591)/2))))*2*3958.756</f>
        <v>736.09391387290589</v>
      </c>
      <c r="F1591">
        <v>94.644622802734006</v>
      </c>
      <c r="G1591">
        <v>124.23519897461</v>
      </c>
      <c r="H1591">
        <v>164.57901000977</v>
      </c>
      <c r="I1591">
        <v>195.28562927246</v>
      </c>
      <c r="J1591">
        <v>226.45381164551</v>
      </c>
      <c r="K1591" s="6">
        <f>IFERROR(EXP(TREND(LN($F$1:$J$1),LN(F1591:J1591),LN(Calculations!$B$3))),0)</f>
        <v>4.744570683713264E-3</v>
      </c>
    </row>
    <row r="1592" spans="1:11" x14ac:dyDescent="0.35">
      <c r="A1592">
        <v>1589</v>
      </c>
      <c r="B1592" t="str">
        <f t="shared" si="24"/>
        <v>12-71</v>
      </c>
      <c r="C1592">
        <v>-71.200144704712002</v>
      </c>
      <c r="D1592">
        <v>11.745048385638</v>
      </c>
      <c r="E1592">
        <f>ASIN(SQRT((SIN(RADIANS(PARAMETERS!$D$8-D1592)/2)*SIN(RADIANS(PARAMETERS!$D$8-D1592)/2))+(COS(RADIANS(D1592))*COS(RADIANS(PARAMETERS!$D$8))*SIN(RADIANS(PARAMETERS!$D$9-C1592)/2)*SIN(RADIANS(PARAMETERS!$D$9-C1592)/2))))*2*3958.756</f>
        <v>753.21396783191381</v>
      </c>
      <c r="F1592">
        <v>94.436653137207003</v>
      </c>
      <c r="G1592">
        <v>124.16351318359</v>
      </c>
      <c r="H1592">
        <v>164.68798828125</v>
      </c>
      <c r="I1592">
        <v>195.46446228027</v>
      </c>
      <c r="J1592">
        <v>226.5287322998</v>
      </c>
      <c r="K1592" s="6">
        <f>IFERROR(EXP(TREND(LN($F$1:$J$1),LN(F1592:J1592),LN(Calculations!$B$3))),0)</f>
        <v>4.7404650850549875E-3</v>
      </c>
    </row>
    <row r="1593" spans="1:11" x14ac:dyDescent="0.35">
      <c r="A1593">
        <v>1590</v>
      </c>
      <c r="B1593" t="str">
        <f t="shared" si="24"/>
        <v>12-71.5</v>
      </c>
      <c r="C1593">
        <v>-71.471466039613006</v>
      </c>
      <c r="D1593">
        <v>11.745048385638</v>
      </c>
      <c r="E1593">
        <f>ASIN(SQRT((SIN(RADIANS(PARAMETERS!$D$8-D1593)/2)*SIN(RADIANS(PARAMETERS!$D$8-D1593)/2))+(COS(RADIANS(D1593))*COS(RADIANS(PARAMETERS!$D$8))*SIN(RADIANS(PARAMETERS!$D$9-C1593)/2)*SIN(RADIANS(PARAMETERS!$D$9-C1593)/2))))*2*3958.756</f>
        <v>770.38399692196242</v>
      </c>
      <c r="F1593">
        <v>94.282814025879006</v>
      </c>
      <c r="G1593">
        <v>124.17361450195</v>
      </c>
      <c r="H1593">
        <v>164.9080657959</v>
      </c>
      <c r="I1593">
        <v>195.7410736084</v>
      </c>
      <c r="J1593">
        <v>226.75553894043</v>
      </c>
      <c r="K1593" s="6">
        <f>IFERROR(EXP(TREND(LN($F$1:$J$1),LN(F1593:J1593),LN(Calculations!$B$3))),0)</f>
        <v>4.7462319204623375E-3</v>
      </c>
    </row>
    <row r="1594" spans="1:11" x14ac:dyDescent="0.35">
      <c r="A1594">
        <v>1591</v>
      </c>
      <c r="B1594" t="str">
        <f t="shared" si="24"/>
        <v>12-71.5</v>
      </c>
      <c r="C1594">
        <v>-71.742787374513995</v>
      </c>
      <c r="D1594">
        <v>11.745048385638</v>
      </c>
      <c r="E1594">
        <f>ASIN(SQRT((SIN(RADIANS(PARAMETERS!$D$8-D1594)/2)*SIN(RADIANS(PARAMETERS!$D$8-D1594)/2))+(COS(RADIANS(D1594))*COS(RADIANS(PARAMETERS!$D$8))*SIN(RADIANS(PARAMETERS!$D$9-C1594)/2)*SIN(RADIANS(PARAMETERS!$D$9-C1594)/2))))*2*3958.756</f>
        <v>787.60071178015778</v>
      </c>
      <c r="F1594">
        <v>94.061126708984006</v>
      </c>
      <c r="G1594">
        <v>124.11038208008</v>
      </c>
      <c r="H1594">
        <v>164.97412109375</v>
      </c>
      <c r="I1594">
        <v>195.83221435547</v>
      </c>
      <c r="J1594">
        <v>226.87226867676</v>
      </c>
      <c r="K1594" s="6">
        <f>IFERROR(EXP(TREND(LN($F$1:$J$1),LN(F1594:J1594),LN(Calculations!$B$3))),0)</f>
        <v>4.7401889523791983E-3</v>
      </c>
    </row>
    <row r="1595" spans="1:11" x14ac:dyDescent="0.35">
      <c r="A1595">
        <v>1592</v>
      </c>
      <c r="B1595" t="str">
        <f t="shared" si="24"/>
        <v>12-72</v>
      </c>
      <c r="C1595">
        <v>-72.014108709414998</v>
      </c>
      <c r="D1595">
        <v>11.745048385638</v>
      </c>
      <c r="E1595">
        <f>ASIN(SQRT((SIN(RADIANS(PARAMETERS!$D$8-D1595)/2)*SIN(RADIANS(PARAMETERS!$D$8-D1595)/2))+(COS(RADIANS(D1595))*COS(RADIANS(PARAMETERS!$D$8))*SIN(RADIANS(PARAMETERS!$D$9-C1595)/2)*SIN(RADIANS(PARAMETERS!$D$9-C1595)/2))))*2*3958.756</f>
        <v>804.86109543749774</v>
      </c>
      <c r="F1595">
        <v>93.766304016112997</v>
      </c>
      <c r="G1595">
        <v>123.95542144775</v>
      </c>
      <c r="H1595">
        <v>164.88859558105</v>
      </c>
      <c r="I1595">
        <v>195.73754882813</v>
      </c>
      <c r="J1595">
        <v>226.85496520996</v>
      </c>
      <c r="K1595" s="6">
        <f>IFERROR(EXP(TREND(LN($F$1:$J$1),LN(F1595:J1595),LN(Calculations!$B$3))),0)</f>
        <v>4.7215276901014574E-3</v>
      </c>
    </row>
    <row r="1596" spans="1:11" x14ac:dyDescent="0.35">
      <c r="A1596">
        <v>1593</v>
      </c>
      <c r="B1596" t="str">
        <f t="shared" si="24"/>
        <v>12-72.5</v>
      </c>
      <c r="C1596">
        <v>-72.285430044316001</v>
      </c>
      <c r="D1596">
        <v>11.745048385638</v>
      </c>
      <c r="E1596">
        <f>ASIN(SQRT((SIN(RADIANS(PARAMETERS!$D$8-D1596)/2)*SIN(RADIANS(PARAMETERS!$D$8-D1596)/2))+(COS(RADIANS(D1596))*COS(RADIANS(PARAMETERS!$D$8))*SIN(RADIANS(PARAMETERS!$D$9-C1596)/2)*SIN(RADIANS(PARAMETERS!$D$9-C1596)/2))))*2*3958.756</f>
        <v>822.16237645967612</v>
      </c>
      <c r="F1596">
        <v>93.433921813965</v>
      </c>
      <c r="G1596">
        <v>123.71531677246</v>
      </c>
      <c r="H1596">
        <v>164.73712158203</v>
      </c>
      <c r="I1596">
        <v>195.60821533203</v>
      </c>
      <c r="J1596">
        <v>226.76794433594</v>
      </c>
      <c r="K1596" s="6">
        <f>IFERROR(EXP(TREND(LN($F$1:$J$1),LN(F1596:J1596),LN(Calculations!$B$3))),0)</f>
        <v>4.6967090077553826E-3</v>
      </c>
    </row>
    <row r="1597" spans="1:11" x14ac:dyDescent="0.35">
      <c r="A1597">
        <v>1594</v>
      </c>
      <c r="B1597" t="str">
        <f t="shared" si="24"/>
        <v>12-72.5</v>
      </c>
      <c r="C1597">
        <v>-72.556751379217005</v>
      </c>
      <c r="D1597">
        <v>11.745048385638</v>
      </c>
      <c r="E1597">
        <f>ASIN(SQRT((SIN(RADIANS(PARAMETERS!$D$8-D1597)/2)*SIN(RADIANS(PARAMETERS!$D$8-D1597)/2))+(COS(RADIANS(D1597))*COS(RADIANS(PARAMETERS!$D$8))*SIN(RADIANS(PARAMETERS!$D$9-C1597)/2)*SIN(RADIANS(PARAMETERS!$D$9-C1597)/2))))*2*3958.756</f>
        <v>839.50200510442767</v>
      </c>
      <c r="F1597">
        <v>93.188323974609006</v>
      </c>
      <c r="G1597">
        <v>123.58726501465</v>
      </c>
      <c r="H1597">
        <v>164.69143676758</v>
      </c>
      <c r="I1597">
        <v>195.63452148438</v>
      </c>
      <c r="J1597">
        <v>226.87287902832</v>
      </c>
      <c r="K1597" s="6">
        <f>IFERROR(EXP(TREND(LN($F$1:$J$1),LN(F1597:J1597),LN(Calculations!$B$3))),0)</f>
        <v>4.6850741883087722E-3</v>
      </c>
    </row>
    <row r="1598" spans="1:11" x14ac:dyDescent="0.35">
      <c r="A1598">
        <v>1595</v>
      </c>
      <c r="B1598" t="str">
        <f t="shared" si="24"/>
        <v>12-73</v>
      </c>
      <c r="C1598">
        <v>-72.828072714117994</v>
      </c>
      <c r="D1598">
        <v>11.745048385638</v>
      </c>
      <c r="E1598">
        <f>ASIN(SQRT((SIN(RADIANS(PARAMETERS!$D$8-D1598)/2)*SIN(RADIANS(PARAMETERS!$D$8-D1598)/2))+(COS(RADIANS(D1598))*COS(RADIANS(PARAMETERS!$D$8))*SIN(RADIANS(PARAMETERS!$D$9-C1598)/2)*SIN(RADIANS(PARAMETERS!$D$9-C1598)/2))))*2*3958.756</f>
        <v>856.87763212152231</v>
      </c>
      <c r="F1598">
        <v>93.02010345459</v>
      </c>
      <c r="G1598">
        <v>123.55416870117</v>
      </c>
      <c r="H1598">
        <v>164.71981811523</v>
      </c>
      <c r="I1598">
        <v>195.7587890625</v>
      </c>
      <c r="J1598">
        <v>227.13591003418</v>
      </c>
      <c r="K1598" s="6">
        <f>IFERROR(EXP(TREND(LN($F$1:$J$1),LN(F1598:J1598),LN(Calculations!$B$3))),0)</f>
        <v>4.6837307603417042E-3</v>
      </c>
    </row>
    <row r="1599" spans="1:11" x14ac:dyDescent="0.35">
      <c r="A1599">
        <v>1596</v>
      </c>
      <c r="B1599" t="str">
        <f t="shared" si="24"/>
        <v>12-73</v>
      </c>
      <c r="C1599">
        <v>-73.099394049018997</v>
      </c>
      <c r="D1599">
        <v>11.745048385638</v>
      </c>
      <c r="E1599">
        <f>ASIN(SQRT((SIN(RADIANS(PARAMETERS!$D$8-D1599)/2)*SIN(RADIANS(PARAMETERS!$D$8-D1599)/2))+(COS(RADIANS(D1599))*COS(RADIANS(PARAMETERS!$D$8))*SIN(RADIANS(PARAMETERS!$D$9-C1599)/2)*SIN(RADIANS(PARAMETERS!$D$9-C1599)/2))))*2*3958.756</f>
        <v>874.28708987132882</v>
      </c>
      <c r="F1599">
        <v>92.861610412597997</v>
      </c>
      <c r="G1599">
        <v>123.5154800415</v>
      </c>
      <c r="H1599">
        <v>164.65447998047</v>
      </c>
      <c r="I1599">
        <v>195.79252624512</v>
      </c>
      <c r="J1599">
        <v>227.36938476563</v>
      </c>
      <c r="K1599" s="6">
        <f>IFERROR(EXP(TREND(LN($F$1:$J$1),LN(F1599:J1599),LN(Calculations!$B$3))),0)</f>
        <v>4.6791284278775627E-3</v>
      </c>
    </row>
    <row r="1600" spans="1:11" x14ac:dyDescent="0.35">
      <c r="A1600">
        <v>1597</v>
      </c>
      <c r="B1600" t="str">
        <f t="shared" si="24"/>
        <v>12-73.5</v>
      </c>
      <c r="C1600">
        <v>-73.37071538392</v>
      </c>
      <c r="D1600">
        <v>11.745048385638</v>
      </c>
      <c r="E1600">
        <f>ASIN(SQRT((SIN(RADIANS(PARAMETERS!$D$8-D1600)/2)*SIN(RADIANS(PARAMETERS!$D$8-D1600)/2))+(COS(RADIANS(D1600))*COS(RADIANS(PARAMETERS!$D$8))*SIN(RADIANS(PARAMETERS!$D$9-C1600)/2)*SIN(RADIANS(PARAMETERS!$D$9-C1600)/2))))*2*3958.756</f>
        <v>891.72837548068844</v>
      </c>
      <c r="F1600">
        <v>92.757667541504006</v>
      </c>
      <c r="G1600">
        <v>123.54313659668</v>
      </c>
      <c r="H1600">
        <v>164.67333984375</v>
      </c>
      <c r="I1600">
        <v>195.91195678711</v>
      </c>
      <c r="J1600">
        <v>227.73959350586</v>
      </c>
      <c r="K1600" s="6">
        <f>IFERROR(EXP(TREND(LN($F$1:$J$1),LN(F1600:J1600),LN(Calculations!$B$3))),0)</f>
        <v>4.6828467910356589E-3</v>
      </c>
    </row>
    <row r="1601" spans="1:11" x14ac:dyDescent="0.35">
      <c r="A1601">
        <v>1598</v>
      </c>
      <c r="B1601" t="str">
        <f t="shared" si="24"/>
        <v>12-73.5</v>
      </c>
      <c r="C1601">
        <v>-73.642036718821004</v>
      </c>
      <c r="D1601">
        <v>11.745048385638</v>
      </c>
      <c r="E1601">
        <f>ASIN(SQRT((SIN(RADIANS(PARAMETERS!$D$8-D1601)/2)*SIN(RADIANS(PARAMETERS!$D$8-D1601)/2))+(COS(RADIANS(D1601))*COS(RADIANS(PARAMETERS!$D$8))*SIN(RADIANS(PARAMETERS!$D$9-C1601)/2)*SIN(RADIANS(PARAMETERS!$D$9-C1601)/2))))*2*3958.756</f>
        <v>909.19963579176158</v>
      </c>
      <c r="F1601">
        <v>92.730575561522997</v>
      </c>
      <c r="G1601">
        <v>123.66304779053</v>
      </c>
      <c r="H1601">
        <v>164.84474182129</v>
      </c>
      <c r="I1601">
        <v>196.15830993652</v>
      </c>
      <c r="J1601">
        <v>228.27304077148</v>
      </c>
      <c r="K1601" s="6">
        <f>IFERROR(EXP(TREND(LN($F$1:$J$1),LN(F1601:J1601),LN(Calculations!$B$3))),0)</f>
        <v>4.698549093457456E-3</v>
      </c>
    </row>
    <row r="1602" spans="1:11" x14ac:dyDescent="0.35">
      <c r="A1602">
        <v>1599</v>
      </c>
      <c r="B1602" t="str">
        <f t="shared" si="24"/>
        <v>12-74</v>
      </c>
      <c r="C1602">
        <v>-73.913358053722007</v>
      </c>
      <c r="D1602">
        <v>11.745048385638</v>
      </c>
      <c r="E1602">
        <f>ASIN(SQRT((SIN(RADIANS(PARAMETERS!$D$8-D1602)/2)*SIN(RADIANS(PARAMETERS!$D$8-D1602)/2))+(COS(RADIANS(D1602))*COS(RADIANS(PARAMETERS!$D$8))*SIN(RADIANS(PARAMETERS!$D$9-C1602)/2)*SIN(RADIANS(PARAMETERS!$D$9-C1602)/2))))*2*3958.756</f>
        <v>926.69915389126743</v>
      </c>
      <c r="F1602">
        <v>92.828414916992003</v>
      </c>
      <c r="G1602">
        <v>123.93506622314</v>
      </c>
      <c r="H1602">
        <v>165.28674316406</v>
      </c>
      <c r="I1602">
        <v>196.65173339844</v>
      </c>
      <c r="J1602">
        <v>229.046875</v>
      </c>
      <c r="K1602" s="6">
        <f>IFERROR(EXP(TREND(LN($F$1:$J$1),LN(F1602:J1602),LN(Calculations!$B$3))),0)</f>
        <v>4.7345519535825411E-3</v>
      </c>
    </row>
    <row r="1603" spans="1:11" x14ac:dyDescent="0.35">
      <c r="A1603">
        <v>1600</v>
      </c>
      <c r="B1603" t="str">
        <f t="shared" si="24"/>
        <v>12-74</v>
      </c>
      <c r="C1603">
        <v>-74.184679388622996</v>
      </c>
      <c r="D1603">
        <v>11.745048385638</v>
      </c>
      <c r="E1603">
        <f>ASIN(SQRT((SIN(RADIANS(PARAMETERS!$D$8-D1603)/2)*SIN(RADIANS(PARAMETERS!$D$8-D1603)/2))+(COS(RADIANS(D1603))*COS(RADIANS(PARAMETERS!$D$8))*SIN(RADIANS(PARAMETERS!$D$9-C1603)/2)*SIN(RADIANS(PARAMETERS!$D$9-C1603)/2))))*2*3958.756</f>
        <v>944.22533703495662</v>
      </c>
      <c r="F1603">
        <v>92.977981567382997</v>
      </c>
      <c r="G1603">
        <v>124.23219299316</v>
      </c>
      <c r="H1603">
        <v>165.84278869629</v>
      </c>
      <c r="I1603">
        <v>197.2745513916</v>
      </c>
      <c r="J1603">
        <v>229.91946411133</v>
      </c>
      <c r="K1603" s="6">
        <f>IFERROR(EXP(TREND(LN($F$1:$J$1),LN(F1603:J1603),LN(Calculations!$B$3))),0)</f>
        <v>4.7784770564267614E-3</v>
      </c>
    </row>
    <row r="1604" spans="1:11" x14ac:dyDescent="0.35">
      <c r="A1604">
        <v>1601</v>
      </c>
      <c r="B1604" t="str">
        <f t="shared" si="24"/>
        <v>12-74.5</v>
      </c>
      <c r="C1604">
        <v>-74.456000723523999</v>
      </c>
      <c r="D1604">
        <v>11.745048385638</v>
      </c>
      <c r="E1604">
        <f>ASIN(SQRT((SIN(RADIANS(PARAMETERS!$D$8-D1604)/2)*SIN(RADIANS(PARAMETERS!$D$8-D1604)/2))+(COS(RADIANS(D1604))*COS(RADIANS(PARAMETERS!$D$8))*SIN(RADIANS(PARAMETERS!$D$9-C1604)/2)*SIN(RADIANS(PARAMETERS!$D$9-C1604)/2))))*2*3958.756</f>
        <v>961.77670580579525</v>
      </c>
      <c r="F1604">
        <v>93.162651062012003</v>
      </c>
      <c r="G1604">
        <v>124.51747894287</v>
      </c>
      <c r="H1604">
        <v>166.45826721191</v>
      </c>
      <c r="I1604">
        <v>197.9214630127</v>
      </c>
      <c r="J1604">
        <v>230.79020690918</v>
      </c>
      <c r="K1604" s="6">
        <f>IFERROR(EXP(TREND(LN($F$1:$J$1),LN(F1604:J1604),LN(Calculations!$B$3))),0)</f>
        <v>4.8249553819476355E-3</v>
      </c>
    </row>
    <row r="1605" spans="1:11" x14ac:dyDescent="0.35">
      <c r="A1605">
        <v>1602</v>
      </c>
      <c r="B1605" t="str">
        <f t="shared" ref="B1605:B1668" si="25">MROUND(D1605,1)&amp;MROUND(C1605,-0.5)</f>
        <v>12-74.5</v>
      </c>
      <c r="C1605">
        <v>-74.727322058425003</v>
      </c>
      <c r="D1605">
        <v>11.745048385638</v>
      </c>
      <c r="E1605">
        <f>ASIN(SQRT((SIN(RADIANS(PARAMETERS!$D$8-D1605)/2)*SIN(RADIANS(PARAMETERS!$D$8-D1605)/2))+(COS(RADIANS(D1605))*COS(RADIANS(PARAMETERS!$D$8))*SIN(RADIANS(PARAMETERS!$D$9-C1605)/2)*SIN(RADIANS(PARAMETERS!$D$9-C1605)/2))))*2*3958.756</f>
        <v>979.35188436474402</v>
      </c>
      <c r="F1605">
        <v>93.321479797362997</v>
      </c>
      <c r="G1605">
        <v>124.69720458984</v>
      </c>
      <c r="H1605">
        <v>166.97755432129</v>
      </c>
      <c r="I1605">
        <v>198.45426940918</v>
      </c>
      <c r="J1605">
        <v>231.45944213867</v>
      </c>
      <c r="K1605" s="6">
        <f>IFERROR(EXP(TREND(LN($F$1:$J$1),LN(F1605:J1605),LN(Calculations!$B$3))),0)</f>
        <v>4.8617345303559193E-3</v>
      </c>
    </row>
    <row r="1606" spans="1:11" x14ac:dyDescent="0.35">
      <c r="A1606">
        <v>1603</v>
      </c>
      <c r="B1606" t="str">
        <f t="shared" si="25"/>
        <v>12-75</v>
      </c>
      <c r="C1606">
        <v>-74.998643393324997</v>
      </c>
      <c r="D1606">
        <v>11.745048385638</v>
      </c>
      <c r="E1606">
        <f>ASIN(SQRT((SIN(RADIANS(PARAMETERS!$D$8-D1606)/2)*SIN(RADIANS(PARAMETERS!$D$8-D1606)/2))+(COS(RADIANS(D1606))*COS(RADIANS(PARAMETERS!$D$8))*SIN(RADIANS(PARAMETERS!$D$9-C1606)/2)*SIN(RADIANS(PARAMETERS!$D$9-C1606)/2))))*2*3958.756</f>
        <v>996.94959167064155</v>
      </c>
      <c r="F1606">
        <v>93.540344238280994</v>
      </c>
      <c r="G1606">
        <v>124.88484954834</v>
      </c>
      <c r="H1606">
        <v>167.48837280273</v>
      </c>
      <c r="I1606">
        <v>199.02734375</v>
      </c>
      <c r="J1606">
        <v>232.09439086914</v>
      </c>
      <c r="K1606" s="6">
        <f>IFERROR(EXP(TREND(LN($F$1:$J$1),LN(F1606:J1606),LN(Calculations!$B$3))),0)</f>
        <v>4.9012368174664138E-3</v>
      </c>
    </row>
    <row r="1607" spans="1:11" x14ac:dyDescent="0.35">
      <c r="A1607">
        <v>1604</v>
      </c>
      <c r="B1607" t="str">
        <f t="shared" si="25"/>
        <v>12-75.5</v>
      </c>
      <c r="C1607">
        <v>-75.269964728226</v>
      </c>
      <c r="D1607">
        <v>11.745048385638</v>
      </c>
      <c r="E1607">
        <f>ASIN(SQRT((SIN(RADIANS(PARAMETERS!$D$8-D1607)/2)*SIN(RADIANS(PARAMETERS!$D$8-D1607)/2))+(COS(RADIANS(D1607))*COS(RADIANS(PARAMETERS!$D$8))*SIN(RADIANS(PARAMETERS!$D$9-C1607)/2)*SIN(RADIANS(PARAMETERS!$D$9-C1607)/2))))*2*3958.756</f>
        <v>1014.5686335614101</v>
      </c>
      <c r="F1607">
        <v>93.820541381835994</v>
      </c>
      <c r="G1607">
        <v>125.07548522949</v>
      </c>
      <c r="H1607">
        <v>168.00093078613</v>
      </c>
      <c r="I1607">
        <v>199.63163757324</v>
      </c>
      <c r="J1607">
        <v>232.68634033203</v>
      </c>
      <c r="K1607" s="6">
        <f>IFERROR(EXP(TREND(LN($F$1:$J$1),LN(F1607:J1607),LN(Calculations!$B$3))),0)</f>
        <v>4.9434473845873317E-3</v>
      </c>
    </row>
    <row r="1608" spans="1:11" x14ac:dyDescent="0.35">
      <c r="A1608">
        <v>1605</v>
      </c>
      <c r="B1608" t="str">
        <f t="shared" si="25"/>
        <v>12-75.5</v>
      </c>
      <c r="C1608">
        <v>-75.541286063127004</v>
      </c>
      <c r="D1608">
        <v>11.745048385638</v>
      </c>
      <c r="E1608">
        <f>ASIN(SQRT((SIN(RADIANS(PARAMETERS!$D$8-D1608)/2)*SIN(RADIANS(PARAMETERS!$D$8-D1608)/2))+(COS(RADIANS(D1608))*COS(RADIANS(PARAMETERS!$D$8))*SIN(RADIANS(PARAMETERS!$D$9-C1608)/2)*SIN(RADIANS(PARAMETERS!$D$9-C1608)/2))))*2*3958.756</f>
        <v>1032.2078956007015</v>
      </c>
      <c r="F1608">
        <v>94.135177612305</v>
      </c>
      <c r="G1608">
        <v>125.25331878662</v>
      </c>
      <c r="H1608">
        <v>168.48690795898</v>
      </c>
      <c r="I1608">
        <v>200.22625732422</v>
      </c>
      <c r="J1608">
        <v>233.22319030762</v>
      </c>
      <c r="K1608" s="6">
        <f>IFERROR(EXP(TREND(LN($F$1:$J$1),LN(F1608:J1608),LN(Calculations!$B$3))),0)</f>
        <v>4.9856593326312827E-3</v>
      </c>
    </row>
    <row r="1609" spans="1:11" x14ac:dyDescent="0.35">
      <c r="A1609">
        <v>1606</v>
      </c>
      <c r="B1609" t="str">
        <f t="shared" si="25"/>
        <v>12-76</v>
      </c>
      <c r="C1609">
        <v>-75.812607398028007</v>
      </c>
      <c r="D1609">
        <v>11.745048385638</v>
      </c>
      <c r="E1609">
        <f>ASIN(SQRT((SIN(RADIANS(PARAMETERS!$D$8-D1609)/2)*SIN(RADIANS(PARAMETERS!$D$8-D1609)/2))+(COS(RADIANS(D1609))*COS(RADIANS(PARAMETERS!$D$8))*SIN(RADIANS(PARAMETERS!$D$9-C1609)/2)*SIN(RADIANS(PARAMETERS!$D$9-C1609)/2))))*2*3958.756</f>
        <v>1049.8663366078858</v>
      </c>
      <c r="F1609">
        <v>94.457878112792997</v>
      </c>
      <c r="G1609">
        <v>125.41952514648</v>
      </c>
      <c r="H1609">
        <v>168.8681640625</v>
      </c>
      <c r="I1609">
        <v>200.67462158203</v>
      </c>
      <c r="J1609">
        <v>233.64477539063</v>
      </c>
      <c r="K1609" s="6">
        <f>IFERROR(EXP(TREND(LN($F$1:$J$1),LN(F1609:J1609),LN(Calculations!$B$3))),0)</f>
        <v>5.0226618210797904E-3</v>
      </c>
    </row>
    <row r="1610" spans="1:11" x14ac:dyDescent="0.35">
      <c r="A1610">
        <v>1607</v>
      </c>
      <c r="B1610" t="str">
        <f t="shared" si="25"/>
        <v>12-76</v>
      </c>
      <c r="C1610">
        <v>-76.083928732928996</v>
      </c>
      <c r="D1610">
        <v>11.745048385638</v>
      </c>
      <c r="E1610">
        <f>ASIN(SQRT((SIN(RADIANS(PARAMETERS!$D$8-D1610)/2)*SIN(RADIANS(PARAMETERS!$D$8-D1610)/2))+(COS(RADIANS(D1610))*COS(RADIANS(PARAMETERS!$D$8))*SIN(RADIANS(PARAMETERS!$D$9-C1610)/2)*SIN(RADIANS(PARAMETERS!$D$9-C1610)/2))))*2*3958.756</f>
        <v>1067.5429827969888</v>
      </c>
      <c r="F1610">
        <v>94.768508911132997</v>
      </c>
      <c r="G1610">
        <v>125.54827880859</v>
      </c>
      <c r="H1610">
        <v>169.11128234863</v>
      </c>
      <c r="I1610">
        <v>200.93351745605</v>
      </c>
      <c r="J1610">
        <v>233.91519165039</v>
      </c>
      <c r="K1610" s="6">
        <f>IFERROR(EXP(TREND(LN($F$1:$J$1),LN(F1610:J1610),LN(Calculations!$B$3))),0)</f>
        <v>5.0511534873849181E-3</v>
      </c>
    </row>
    <row r="1611" spans="1:11" x14ac:dyDescent="0.35">
      <c r="A1611">
        <v>1608</v>
      </c>
      <c r="B1611" t="str">
        <f t="shared" si="25"/>
        <v>12-76.5</v>
      </c>
      <c r="C1611">
        <v>-76.355250067829999</v>
      </c>
      <c r="D1611">
        <v>11.745048385638</v>
      </c>
      <c r="E1611">
        <f>ASIN(SQRT((SIN(RADIANS(PARAMETERS!$D$8-D1611)/2)*SIN(RADIANS(PARAMETERS!$D$8-D1611)/2))+(COS(RADIANS(D1611))*COS(RADIANS(PARAMETERS!$D$8))*SIN(RADIANS(PARAMETERS!$D$9-C1611)/2)*SIN(RADIANS(PARAMETERS!$D$9-C1611)/2))))*2*3958.756</f>
        <v>1085.2369224602712</v>
      </c>
      <c r="F1611">
        <v>95.062072753905994</v>
      </c>
      <c r="G1611">
        <v>125.62748718262</v>
      </c>
      <c r="H1611">
        <v>169.21382141113</v>
      </c>
      <c r="I1611">
        <v>201.01150512695</v>
      </c>
      <c r="J1611">
        <v>234.00898742676</v>
      </c>
      <c r="K1611" s="6">
        <f>IFERROR(EXP(TREND(LN($F$1:$J$1),LN(F1611:J1611),LN(Calculations!$B$3))),0)</f>
        <v>5.0702511495347635E-3</v>
      </c>
    </row>
    <row r="1612" spans="1:11" x14ac:dyDescent="0.35">
      <c r="A1612">
        <v>1609</v>
      </c>
      <c r="B1612" t="str">
        <f t="shared" si="25"/>
        <v>12-76.5</v>
      </c>
      <c r="C1612">
        <v>-76.626571402731003</v>
      </c>
      <c r="D1612">
        <v>11.745048385638</v>
      </c>
      <c r="E1612">
        <f>ASIN(SQRT((SIN(RADIANS(PARAMETERS!$D$8-D1612)/2)*SIN(RADIANS(PARAMETERS!$D$8-D1612)/2))+(COS(RADIANS(D1612))*COS(RADIANS(PARAMETERS!$D$8))*SIN(RADIANS(PARAMETERS!$D$9-C1612)/2)*SIN(RADIANS(PARAMETERS!$D$9-C1612)/2))))*2*3958.756</f>
        <v>1102.947301139249</v>
      </c>
      <c r="F1612">
        <v>95.422500610352003</v>
      </c>
      <c r="G1612">
        <v>125.77143096924</v>
      </c>
      <c r="H1612">
        <v>169.35182189941</v>
      </c>
      <c r="I1612">
        <v>201.11846923828</v>
      </c>
      <c r="J1612">
        <v>234.1198425293</v>
      </c>
      <c r="K1612" s="6">
        <f>IFERROR(EXP(TREND(LN($F$1:$J$1),LN(F1612:J1612),LN(Calculations!$B$3))),0)</f>
        <v>5.0955778983914519E-3</v>
      </c>
    </row>
    <row r="1613" spans="1:11" x14ac:dyDescent="0.35">
      <c r="A1613">
        <v>1610</v>
      </c>
      <c r="B1613" t="str">
        <f t="shared" si="25"/>
        <v>12-77</v>
      </c>
      <c r="C1613">
        <v>-76.897892737632006</v>
      </c>
      <c r="D1613">
        <v>11.745048385638</v>
      </c>
      <c r="E1613">
        <f>ASIN(SQRT((SIN(RADIANS(PARAMETERS!$D$8-D1613)/2)*SIN(RADIANS(PARAMETERS!$D$8-D1613)/2))+(COS(RADIANS(D1613))*COS(RADIANS(PARAMETERS!$D$8))*SIN(RADIANS(PARAMETERS!$D$9-C1613)/2)*SIN(RADIANS(PARAMETERS!$D$9-C1613)/2))))*2*3958.756</f>
        <v>1120.6733172326653</v>
      </c>
      <c r="F1613">
        <v>95.833343505859006</v>
      </c>
      <c r="G1613">
        <v>125.96490478516</v>
      </c>
      <c r="H1613">
        <v>169.50785827637</v>
      </c>
      <c r="I1613">
        <v>201.22663879395</v>
      </c>
      <c r="J1613">
        <v>234.20755004883</v>
      </c>
      <c r="K1613" s="6">
        <f>IFERROR(EXP(TREND(LN($F$1:$J$1),LN(F1613:J1613),LN(Calculations!$B$3))),0)</f>
        <v>5.124897376986552E-3</v>
      </c>
    </row>
    <row r="1614" spans="1:11" x14ac:dyDescent="0.35">
      <c r="A1614">
        <v>1611</v>
      </c>
      <c r="B1614" t="str">
        <f t="shared" si="25"/>
        <v>12-77</v>
      </c>
      <c r="C1614">
        <v>-77.169214072532995</v>
      </c>
      <c r="D1614">
        <v>11.745048385638</v>
      </c>
      <c r="E1614">
        <f>ASIN(SQRT((SIN(RADIANS(PARAMETERS!$D$8-D1614)/2)*SIN(RADIANS(PARAMETERS!$D$8-D1614)/2))+(COS(RADIANS(D1614))*COS(RADIANS(PARAMETERS!$D$8))*SIN(RADIANS(PARAMETERS!$D$9-C1614)/2)*SIN(RADIANS(PARAMETERS!$D$9-C1614)/2))))*2*3958.756</f>
        <v>1138.4142179966857</v>
      </c>
      <c r="F1614">
        <v>96.260147094727003</v>
      </c>
      <c r="G1614">
        <v>126.16948699951</v>
      </c>
      <c r="H1614">
        <v>169.62403869629</v>
      </c>
      <c r="I1614">
        <v>201.26528930664</v>
      </c>
      <c r="J1614">
        <v>234.19493103027</v>
      </c>
      <c r="K1614" s="6">
        <f>IFERROR(EXP(TREND(LN($F$1:$J$1),LN(F1614:J1614),LN(Calculations!$B$3))),0)</f>
        <v>5.1525587473656969E-3</v>
      </c>
    </row>
    <row r="1615" spans="1:11" x14ac:dyDescent="0.35">
      <c r="A1615">
        <v>1612</v>
      </c>
      <c r="B1615" t="str">
        <f t="shared" si="25"/>
        <v>12-77.5</v>
      </c>
      <c r="C1615">
        <v>-77.440535407433998</v>
      </c>
      <c r="D1615">
        <v>11.745048385638</v>
      </c>
      <c r="E1615">
        <f>ASIN(SQRT((SIN(RADIANS(PARAMETERS!$D$8-D1615)/2)*SIN(RADIANS(PARAMETERS!$D$8-D1615)/2))+(COS(RADIANS(D1615))*COS(RADIANS(PARAMETERS!$D$8))*SIN(RADIANS(PARAMETERS!$D$9-C1615)/2)*SIN(RADIANS(PARAMETERS!$D$9-C1615)/2))))*2*3958.756</f>
        <v>1156.1692958976832</v>
      </c>
      <c r="F1615">
        <v>96.671966552734006</v>
      </c>
      <c r="G1615">
        <v>126.3392791748</v>
      </c>
      <c r="H1615">
        <v>169.59777832031</v>
      </c>
      <c r="I1615">
        <v>201.12014770508</v>
      </c>
      <c r="J1615">
        <v>234.00373840332</v>
      </c>
      <c r="K1615" s="6">
        <f>IFERROR(EXP(TREND(LN($F$1:$J$1),LN(F1615:J1615),LN(Calculations!$B$3))),0)</f>
        <v>5.1711146848009279E-3</v>
      </c>
    </row>
    <row r="1616" spans="1:11" x14ac:dyDescent="0.35">
      <c r="A1616">
        <v>1613</v>
      </c>
      <c r="B1616" t="str">
        <f t="shared" si="25"/>
        <v>12-77.5</v>
      </c>
      <c r="C1616">
        <v>-77.711856742335002</v>
      </c>
      <c r="D1616">
        <v>11.745048385638</v>
      </c>
      <c r="E1616">
        <f>ASIN(SQRT((SIN(RADIANS(PARAMETERS!$D$8-D1616)/2)*SIN(RADIANS(PARAMETERS!$D$8-D1616)/2))+(COS(RADIANS(D1616))*COS(RADIANS(PARAMETERS!$D$8))*SIN(RADIANS(PARAMETERS!$D$9-C1616)/2)*SIN(RADIANS(PARAMETERS!$D$9-C1616)/2))))*2*3958.756</f>
        <v>1173.93788528238</v>
      </c>
      <c r="F1616">
        <v>97.042137145995994</v>
      </c>
      <c r="G1616">
        <v>126.45427703857</v>
      </c>
      <c r="H1616">
        <v>169.43113708496</v>
      </c>
      <c r="I1616">
        <v>200.82710266113</v>
      </c>
      <c r="J1616">
        <v>233.65489196777</v>
      </c>
      <c r="K1616" s="6">
        <f>IFERROR(EXP(TREND(LN($F$1:$J$1),LN(F1616:J1616),LN(Calculations!$B$3))),0)</f>
        <v>5.179377921923899E-3</v>
      </c>
    </row>
    <row r="1617" spans="1:11" x14ac:dyDescent="0.35">
      <c r="A1617">
        <v>1614</v>
      </c>
      <c r="B1617" t="str">
        <f t="shared" si="25"/>
        <v>12-78</v>
      </c>
      <c r="C1617">
        <v>-77.983178077236005</v>
      </c>
      <c r="D1617">
        <v>11.745048385638</v>
      </c>
      <c r="E1617">
        <f>ASIN(SQRT((SIN(RADIANS(PARAMETERS!$D$8-D1617)/2)*SIN(RADIANS(PARAMETERS!$D$8-D1617)/2))+(COS(RADIANS(D1617))*COS(RADIANS(PARAMETERS!$D$8))*SIN(RADIANS(PARAMETERS!$D$9-C1617)/2)*SIN(RADIANS(PARAMETERS!$D$9-C1617)/2))))*2*3958.756</f>
        <v>1191.7193593340642</v>
      </c>
      <c r="F1617">
        <v>97.382385253905994</v>
      </c>
      <c r="G1617">
        <v>126.54475402832</v>
      </c>
      <c r="H1617">
        <v>169.2032623291</v>
      </c>
      <c r="I1617">
        <v>200.50108337402</v>
      </c>
      <c r="J1617">
        <v>233.2666015625</v>
      </c>
      <c r="K1617" s="6">
        <f>IFERROR(EXP(TREND(LN($F$1:$J$1),LN(F1617:J1617),LN(Calculations!$B$3))),0)</f>
        <v>5.183357005812443E-3</v>
      </c>
    </row>
    <row r="1618" spans="1:11" x14ac:dyDescent="0.35">
      <c r="A1618">
        <v>1615</v>
      </c>
      <c r="B1618" t="str">
        <f t="shared" si="25"/>
        <v>12-78.5</v>
      </c>
      <c r="C1618">
        <v>-78.254499412136994</v>
      </c>
      <c r="D1618">
        <v>11.745048385638</v>
      </c>
      <c r="E1618">
        <f>ASIN(SQRT((SIN(RADIANS(PARAMETERS!$D$8-D1618)/2)*SIN(RADIANS(PARAMETERS!$D$8-D1618)/2))+(COS(RADIANS(D1618))*COS(RADIANS(PARAMETERS!$D$8))*SIN(RADIANS(PARAMETERS!$D$9-C1618)/2)*SIN(RADIANS(PARAMETERS!$D$9-C1618)/2))))*2*3958.756</f>
        <v>1209.5131272869808</v>
      </c>
      <c r="F1618">
        <v>97.779747009277003</v>
      </c>
      <c r="G1618">
        <v>126.73308563232</v>
      </c>
      <c r="H1618">
        <v>169.09063720703</v>
      </c>
      <c r="I1618">
        <v>200.31127929688</v>
      </c>
      <c r="J1618">
        <v>233.06442260742</v>
      </c>
      <c r="K1618" s="6">
        <f>IFERROR(EXP(TREND(LN($F$1:$J$1),LN(F1618:J1618),LN(Calculations!$B$3))),0)</f>
        <v>5.1996545749304216E-3</v>
      </c>
    </row>
    <row r="1619" spans="1:11" x14ac:dyDescent="0.35">
      <c r="A1619">
        <v>1616</v>
      </c>
      <c r="B1619" t="str">
        <f t="shared" si="25"/>
        <v>12-78.5</v>
      </c>
      <c r="C1619">
        <v>-78.525820747037997</v>
      </c>
      <c r="D1619">
        <v>11.745048385638</v>
      </c>
      <c r="E1619">
        <f>ASIN(SQRT((SIN(RADIANS(PARAMETERS!$D$8-D1619)/2)*SIN(RADIANS(PARAMETERS!$D$8-D1619)/2))+(COS(RADIANS(D1619))*COS(RADIANS(PARAMETERS!$D$8))*SIN(RADIANS(PARAMETERS!$D$9-C1619)/2)*SIN(RADIANS(PARAMETERS!$D$9-C1619)/2))))*2*3958.756</f>
        <v>1227.3186318740463</v>
      </c>
      <c r="F1619">
        <v>98.187850952147997</v>
      </c>
      <c r="G1619">
        <v>126.97088623047</v>
      </c>
      <c r="H1619">
        <v>169.06224060059</v>
      </c>
      <c r="I1619">
        <v>200.22315979004</v>
      </c>
      <c r="J1619">
        <v>232.99926757813</v>
      </c>
      <c r="K1619" s="6">
        <f>IFERROR(EXP(TREND(LN($F$1:$J$1),LN(F1619:J1619),LN(Calculations!$B$3))),0)</f>
        <v>5.2231363724296641E-3</v>
      </c>
    </row>
    <row r="1620" spans="1:11" x14ac:dyDescent="0.35">
      <c r="A1620">
        <v>1617</v>
      </c>
      <c r="B1620" t="str">
        <f t="shared" si="25"/>
        <v>12-79</v>
      </c>
      <c r="C1620">
        <v>-78.797142081939</v>
      </c>
      <c r="D1620">
        <v>11.745048385638</v>
      </c>
      <c r="E1620">
        <f>ASIN(SQRT((SIN(RADIANS(PARAMETERS!$D$8-D1620)/2)*SIN(RADIANS(PARAMETERS!$D$8-D1620)/2))+(COS(RADIANS(D1620))*COS(RADIANS(PARAMETERS!$D$8))*SIN(RADIANS(PARAMETERS!$D$9-C1620)/2)*SIN(RADIANS(PARAMETERS!$D$9-C1620)/2))))*2*3958.756</f>
        <v>1245.135346985674</v>
      </c>
      <c r="F1620">
        <v>98.583641052245994</v>
      </c>
      <c r="G1620">
        <v>127.23247528076</v>
      </c>
      <c r="H1620">
        <v>169.10261535645</v>
      </c>
      <c r="I1620">
        <v>200.22074890137</v>
      </c>
      <c r="J1620">
        <v>233.05206298828</v>
      </c>
      <c r="K1620" s="6">
        <f>IFERROR(EXP(TREND(LN($F$1:$J$1),LN(F1620:J1620),LN(Calculations!$B$3))),0)</f>
        <v>5.2512751727467524E-3</v>
      </c>
    </row>
    <row r="1621" spans="1:11" x14ac:dyDescent="0.35">
      <c r="A1621">
        <v>1618</v>
      </c>
      <c r="B1621" t="str">
        <f t="shared" si="25"/>
        <v>12-79</v>
      </c>
      <c r="C1621">
        <v>-79.068463416840004</v>
      </c>
      <c r="D1621">
        <v>11.745048385638</v>
      </c>
      <c r="E1621">
        <f>ASIN(SQRT((SIN(RADIANS(PARAMETERS!$D$8-D1621)/2)*SIN(RADIANS(PARAMETERS!$D$8-D1621)/2))+(COS(RADIANS(D1621))*COS(RADIANS(PARAMETERS!$D$8))*SIN(RADIANS(PARAMETERS!$D$9-C1621)/2)*SIN(RADIANS(PARAMETERS!$D$9-C1621)/2))))*2*3958.756</f>
        <v>1262.9627755198728</v>
      </c>
      <c r="F1621">
        <v>98.995132446289006</v>
      </c>
      <c r="G1621">
        <v>127.54351043701</v>
      </c>
      <c r="H1621">
        <v>169.2320098877</v>
      </c>
      <c r="I1621">
        <v>200.32702636719</v>
      </c>
      <c r="J1621">
        <v>233.25860595703</v>
      </c>
      <c r="K1621" s="6">
        <f>IFERROR(EXP(TREND(LN($F$1:$J$1),LN(F1621:J1621),LN(Calculations!$B$3))),0)</f>
        <v>5.2875296451852976E-3</v>
      </c>
    </row>
    <row r="1622" spans="1:11" x14ac:dyDescent="0.35">
      <c r="A1622">
        <v>1619</v>
      </c>
      <c r="B1622" t="str">
        <f t="shared" si="25"/>
        <v>12-79.5</v>
      </c>
      <c r="C1622">
        <v>-79.339784751741007</v>
      </c>
      <c r="D1622">
        <v>11.745048385638</v>
      </c>
      <c r="E1622">
        <f>ASIN(SQRT((SIN(RADIANS(PARAMETERS!$D$8-D1622)/2)*SIN(RADIANS(PARAMETERS!$D$8-D1622)/2))+(COS(RADIANS(D1622))*COS(RADIANS(PARAMETERS!$D$8))*SIN(RADIANS(PARAMETERS!$D$9-C1622)/2)*SIN(RADIANS(PARAMETERS!$D$9-C1622)/2))))*2*3958.756</f>
        <v>1280.8004474058387</v>
      </c>
      <c r="F1622">
        <v>99.354316711425994</v>
      </c>
      <c r="G1622">
        <v>127.82843017578</v>
      </c>
      <c r="H1622">
        <v>169.37669372559</v>
      </c>
      <c r="I1622">
        <v>200.46090698242</v>
      </c>
      <c r="J1622">
        <v>233.50207519531</v>
      </c>
      <c r="K1622" s="6">
        <f>IFERROR(EXP(TREND(LN($F$1:$J$1),LN(F1622:J1622),LN(Calculations!$B$3))),0)</f>
        <v>5.322070613952022E-3</v>
      </c>
    </row>
    <row r="1623" spans="1:11" x14ac:dyDescent="0.35">
      <c r="A1623">
        <v>1620</v>
      </c>
      <c r="B1623" t="str">
        <f t="shared" si="25"/>
        <v>12-79.5</v>
      </c>
      <c r="C1623">
        <v>-79.611106086641996</v>
      </c>
      <c r="D1623">
        <v>11.745048385638</v>
      </c>
      <c r="E1623">
        <f>ASIN(SQRT((SIN(RADIANS(PARAMETERS!$D$8-D1623)/2)*SIN(RADIANS(PARAMETERS!$D$8-D1623)/2))+(COS(RADIANS(D1623))*COS(RADIANS(PARAMETERS!$D$8))*SIN(RADIANS(PARAMETERS!$D$9-C1623)/2)*SIN(RADIANS(PARAMETERS!$D$9-C1623)/2))))*2*3958.756</f>
        <v>1298.6479177850977</v>
      </c>
      <c r="F1623">
        <v>99.647483825684006</v>
      </c>
      <c r="G1623">
        <v>128.07438659668</v>
      </c>
      <c r="H1623">
        <v>169.52490234375</v>
      </c>
      <c r="I1623">
        <v>200.60913085938</v>
      </c>
      <c r="J1623">
        <v>233.76139831543</v>
      </c>
      <c r="K1623" s="6">
        <f>IFERROR(EXP(TREND(LN($F$1:$J$1),LN(F1623:J1623),LN(Calculations!$B$3))),0)</f>
        <v>5.3529748363443756E-3</v>
      </c>
    </row>
    <row r="1624" spans="1:11" x14ac:dyDescent="0.35">
      <c r="A1624">
        <v>1621</v>
      </c>
      <c r="B1624" t="str">
        <f t="shared" si="25"/>
        <v>12-80</v>
      </c>
      <c r="C1624">
        <v>-79.882427421542999</v>
      </c>
      <c r="D1624">
        <v>11.745048385638</v>
      </c>
      <c r="E1624">
        <f>ASIN(SQRT((SIN(RADIANS(PARAMETERS!$D$8-D1624)/2)*SIN(RADIANS(PARAMETERS!$D$8-D1624)/2))+(COS(RADIANS(D1624))*COS(RADIANS(PARAMETERS!$D$8))*SIN(RADIANS(PARAMETERS!$D$9-C1624)/2)*SIN(RADIANS(PARAMETERS!$D$9-C1624)/2))))*2*3958.756</f>
        <v>1316.5047653359202</v>
      </c>
      <c r="F1624">
        <v>99.911636352539006</v>
      </c>
      <c r="G1624">
        <v>128.3274230957</v>
      </c>
      <c r="H1624">
        <v>169.72534179688</v>
      </c>
      <c r="I1624">
        <v>200.82926940918</v>
      </c>
      <c r="J1624">
        <v>234.11747741699</v>
      </c>
      <c r="K1624" s="6">
        <f>IFERROR(EXP(TREND(LN($F$1:$J$1),LN(F1624:J1624),LN(Calculations!$B$3))),0)</f>
        <v>5.3863813815867865E-3</v>
      </c>
    </row>
    <row r="1625" spans="1:11" x14ac:dyDescent="0.35">
      <c r="A1625">
        <v>1622</v>
      </c>
      <c r="B1625" t="str">
        <f t="shared" si="25"/>
        <v>12-80</v>
      </c>
      <c r="C1625">
        <v>-80.153748756444003</v>
      </c>
      <c r="D1625">
        <v>11.745048385638</v>
      </c>
      <c r="E1625">
        <f>ASIN(SQRT((SIN(RADIANS(PARAMETERS!$D$8-D1625)/2)*SIN(RADIANS(PARAMETERS!$D$8-D1625)/2))+(COS(RADIANS(D1625))*COS(RADIANS(PARAMETERS!$D$8))*SIN(RADIANS(PARAMETERS!$D$9-C1625)/2)*SIN(RADIANS(PARAMETERS!$D$9-C1625)/2))))*2*3958.756</f>
        <v>1334.3705907281178</v>
      </c>
      <c r="F1625">
        <v>100.07280731201</v>
      </c>
      <c r="G1625">
        <v>128.50701904297</v>
      </c>
      <c r="H1625">
        <v>169.91262817383</v>
      </c>
      <c r="I1625">
        <v>201.05174255371</v>
      </c>
      <c r="J1625">
        <v>234.47640991211</v>
      </c>
      <c r="K1625" s="6">
        <f>IFERROR(EXP(TREND(LN($F$1:$J$1),LN(F1625:J1625),LN(Calculations!$B$3))),0)</f>
        <v>5.4122451008543427E-3</v>
      </c>
    </row>
    <row r="1626" spans="1:11" x14ac:dyDescent="0.35">
      <c r="A1626">
        <v>1623</v>
      </c>
      <c r="B1626" t="str">
        <f t="shared" si="25"/>
        <v>12-80.5</v>
      </c>
      <c r="C1626">
        <v>-80.425070091345006</v>
      </c>
      <c r="D1626">
        <v>11.745048385638</v>
      </c>
      <c r="E1626">
        <f>ASIN(SQRT((SIN(RADIANS(PARAMETERS!$D$8-D1626)/2)*SIN(RADIANS(PARAMETERS!$D$8-D1626)/2))+(COS(RADIANS(D1626))*COS(RADIANS(PARAMETERS!$D$8))*SIN(RADIANS(PARAMETERS!$D$9-C1626)/2)*SIN(RADIANS(PARAMETERS!$D$9-C1626)/2))))*2*3958.756</f>
        <v>1352.2450151966871</v>
      </c>
      <c r="F1626">
        <v>100.1156463623</v>
      </c>
      <c r="G1626">
        <v>128.59475708008</v>
      </c>
      <c r="H1626">
        <v>170.07722473145</v>
      </c>
      <c r="I1626">
        <v>201.27421569824</v>
      </c>
      <c r="J1626">
        <v>234.83947753906</v>
      </c>
      <c r="K1626" s="6">
        <f>IFERROR(EXP(TREND(LN($F$1:$J$1),LN(F1626:J1626),LN(Calculations!$B$3))),0)</f>
        <v>5.4287787550819306E-3</v>
      </c>
    </row>
    <row r="1627" spans="1:11" x14ac:dyDescent="0.35">
      <c r="A1627">
        <v>1624</v>
      </c>
      <c r="B1627" t="str">
        <f t="shared" si="25"/>
        <v>12-80.5</v>
      </c>
      <c r="C1627">
        <v>-80.696391426245995</v>
      </c>
      <c r="D1627">
        <v>11.745048385638</v>
      </c>
      <c r="E1627">
        <f>ASIN(SQRT((SIN(RADIANS(PARAMETERS!$D$8-D1627)/2)*SIN(RADIANS(PARAMETERS!$D$8-D1627)/2))+(COS(RADIANS(D1627))*COS(RADIANS(PARAMETERS!$D$8))*SIN(RADIANS(PARAMETERS!$D$9-C1627)/2)*SIN(RADIANS(PARAMETERS!$D$9-C1627)/2))))*2*3958.756</f>
        <v>1370.1276792238598</v>
      </c>
      <c r="F1627">
        <v>100.06072235107</v>
      </c>
      <c r="G1627">
        <v>128.61175537109</v>
      </c>
      <c r="H1627">
        <v>170.24375915527</v>
      </c>
      <c r="I1627">
        <v>201.5311126709</v>
      </c>
      <c r="J1627">
        <v>235.26251220703</v>
      </c>
      <c r="K1627" s="6">
        <f>IFERROR(EXP(TREND(LN($F$1:$J$1),LN(F1627:J1627),LN(Calculations!$B$3))),0)</f>
        <v>5.4393511564850431E-3</v>
      </c>
    </row>
    <row r="1628" spans="1:11" x14ac:dyDescent="0.35">
      <c r="A1628">
        <v>1625</v>
      </c>
      <c r="B1628" t="str">
        <f t="shared" si="25"/>
        <v>12-81</v>
      </c>
      <c r="C1628">
        <v>-80.967712761146998</v>
      </c>
      <c r="D1628">
        <v>11.745048385638</v>
      </c>
      <c r="E1628">
        <f>ASIN(SQRT((SIN(RADIANS(PARAMETERS!$D$8-D1628)/2)*SIN(RADIANS(PARAMETERS!$D$8-D1628)/2))+(COS(RADIANS(D1628))*COS(RADIANS(PARAMETERS!$D$8))*SIN(RADIANS(PARAMETERS!$D$9-C1628)/2)*SIN(RADIANS(PARAMETERS!$D$9-C1628)/2))))*2*3958.756</f>
        <v>1388.0182413201608</v>
      </c>
      <c r="F1628">
        <v>99.838035583495994</v>
      </c>
      <c r="G1628">
        <v>128.47080993652</v>
      </c>
      <c r="H1628">
        <v>170.32173156738</v>
      </c>
      <c r="I1628">
        <v>201.7276763916</v>
      </c>
      <c r="J1628">
        <v>235.63973999023</v>
      </c>
      <c r="K1628" s="6">
        <f>IFERROR(EXP(TREND(LN($F$1:$J$1),LN(F1628:J1628),LN(Calculations!$B$3))),0)</f>
        <v>5.4328584814145016E-3</v>
      </c>
    </row>
    <row r="1629" spans="1:11" x14ac:dyDescent="0.35">
      <c r="A1629">
        <v>1626</v>
      </c>
      <c r="B1629" t="str">
        <f t="shared" si="25"/>
        <v>12-81</v>
      </c>
      <c r="C1629">
        <v>-81.239034096048002</v>
      </c>
      <c r="D1629">
        <v>11.745048385638</v>
      </c>
      <c r="E1629">
        <f>ASIN(SQRT((SIN(RADIANS(PARAMETERS!$D$8-D1629)/2)*SIN(RADIANS(PARAMETERS!$D$8-D1629)/2))+(COS(RADIANS(D1629))*COS(RADIANS(PARAMETERS!$D$8))*SIN(RADIANS(PARAMETERS!$D$9-C1629)/2)*SIN(RADIANS(PARAMETERS!$D$9-C1629)/2))))*2*3958.756</f>
        <v>1405.9163768959811</v>
      </c>
      <c r="F1629">
        <v>99.455093383789006</v>
      </c>
      <c r="G1629">
        <v>128.16456604004</v>
      </c>
      <c r="H1629">
        <v>170.27697753906</v>
      </c>
      <c r="I1629">
        <v>201.81575012207</v>
      </c>
      <c r="J1629">
        <v>235.91484069824</v>
      </c>
      <c r="K1629" s="6">
        <f>IFERROR(EXP(TREND(LN($F$1:$J$1),LN(F1629:J1629),LN(Calculations!$B$3))),0)</f>
        <v>5.4075565630948745E-3</v>
      </c>
    </row>
    <row r="1630" spans="1:11" x14ac:dyDescent="0.35">
      <c r="A1630">
        <v>1627</v>
      </c>
      <c r="B1630" t="str">
        <f t="shared" si="25"/>
        <v>12-81.5</v>
      </c>
      <c r="C1630">
        <v>-81.510355430949005</v>
      </c>
      <c r="D1630">
        <v>11.745048385638</v>
      </c>
      <c r="E1630">
        <f>ASIN(SQRT((SIN(RADIANS(PARAMETERS!$D$8-D1630)/2)*SIN(RADIANS(PARAMETERS!$D$8-D1630)/2))+(COS(RADIANS(D1630))*COS(RADIANS(PARAMETERS!$D$8))*SIN(RADIANS(PARAMETERS!$D$9-C1630)/2)*SIN(RADIANS(PARAMETERS!$D$9-C1630)/2))))*2*3958.756</f>
        <v>1423.8217772159987</v>
      </c>
      <c r="F1630">
        <v>98.95068359375</v>
      </c>
      <c r="G1630">
        <v>127.72415924072</v>
      </c>
      <c r="H1630">
        <v>170.11468505859</v>
      </c>
      <c r="I1630">
        <v>201.79273986816</v>
      </c>
      <c r="J1630">
        <v>236.07434082031</v>
      </c>
      <c r="K1630" s="6">
        <f>IFERROR(EXP(TREND(LN($F$1:$J$1),LN(F1630:J1630),LN(Calculations!$B$3))),0)</f>
        <v>5.3668132358881673E-3</v>
      </c>
    </row>
    <row r="1631" spans="1:11" x14ac:dyDescent="0.35">
      <c r="A1631">
        <v>1628</v>
      </c>
      <c r="B1631" t="str">
        <f t="shared" si="25"/>
        <v>12-82</v>
      </c>
      <c r="C1631">
        <v>-81.781676765849994</v>
      </c>
      <c r="D1631">
        <v>11.745048385638</v>
      </c>
      <c r="E1631">
        <f>ASIN(SQRT((SIN(RADIANS(PARAMETERS!$D$8-D1631)/2)*SIN(RADIANS(PARAMETERS!$D$8-D1631)/2))+(COS(RADIANS(D1631))*COS(RADIANS(PARAMETERS!$D$8))*SIN(RADIANS(PARAMETERS!$D$9-C1631)/2)*SIN(RADIANS(PARAMETERS!$D$9-C1631)/2))))*2*3958.756</f>
        <v>1441.7341484294875</v>
      </c>
      <c r="F1631">
        <v>98.102661132812997</v>
      </c>
      <c r="G1631">
        <v>126.78401184082</v>
      </c>
      <c r="H1631">
        <v>169.37362670898</v>
      </c>
      <c r="I1631">
        <v>201.1307220459</v>
      </c>
      <c r="J1631">
        <v>235.45683288574</v>
      </c>
      <c r="K1631" s="6">
        <f>IFERROR(EXP(TREND(LN($F$1:$J$1),LN(F1631:J1631),LN(Calculations!$B$3))),0)</f>
        <v>5.2639865900382379E-3</v>
      </c>
    </row>
    <row r="1632" spans="1:11" x14ac:dyDescent="0.35">
      <c r="A1632">
        <v>1629</v>
      </c>
      <c r="B1632" t="str">
        <f t="shared" si="25"/>
        <v>12-82</v>
      </c>
      <c r="C1632">
        <v>-82.052998100750997</v>
      </c>
      <c r="D1632">
        <v>11.745048385638</v>
      </c>
      <c r="E1632">
        <f>ASIN(SQRT((SIN(RADIANS(PARAMETERS!$D$8-D1632)/2)*SIN(RADIANS(PARAMETERS!$D$8-D1632)/2))+(COS(RADIANS(D1632))*COS(RADIANS(PARAMETERS!$D$8))*SIN(RADIANS(PARAMETERS!$D$9-C1632)/2)*SIN(RADIANS(PARAMETERS!$D$9-C1632)/2))))*2*3958.756</f>
        <v>1459.6532106702259</v>
      </c>
      <c r="F1632">
        <v>96.945739746094006</v>
      </c>
      <c r="G1632">
        <v>125.34914398193</v>
      </c>
      <c r="H1632">
        <v>167.96774291992</v>
      </c>
      <c r="I1632">
        <v>199.72663879395</v>
      </c>
      <c r="J1632">
        <v>233.94140625</v>
      </c>
      <c r="K1632" s="6">
        <f>IFERROR(EXP(TREND(LN($F$1:$J$1),LN(F1632:J1632),LN(Calculations!$B$3))),0)</f>
        <v>5.1000194175154293E-3</v>
      </c>
    </row>
    <row r="1633" spans="1:11" x14ac:dyDescent="0.35">
      <c r="A1633">
        <v>1630</v>
      </c>
      <c r="B1633" t="str">
        <f t="shared" si="25"/>
        <v>12-82.5</v>
      </c>
      <c r="C1633">
        <v>-82.324319435652001</v>
      </c>
      <c r="D1633">
        <v>11.745048385638</v>
      </c>
      <c r="E1633">
        <f>ASIN(SQRT((SIN(RADIANS(PARAMETERS!$D$8-D1633)/2)*SIN(RADIANS(PARAMETERS!$D$8-D1633)/2))+(COS(RADIANS(D1633))*COS(RADIANS(PARAMETERS!$D$8))*SIN(RADIANS(PARAMETERS!$D$9-C1633)/2)*SIN(RADIANS(PARAMETERS!$D$9-C1633)/2))))*2*3958.756</f>
        <v>1477.5786972202841</v>
      </c>
      <c r="F1633">
        <v>95.575263977050994</v>
      </c>
      <c r="G1633">
        <v>123.53116607666</v>
      </c>
      <c r="H1633">
        <v>165.95565795898</v>
      </c>
      <c r="I1633">
        <v>197.62898254395</v>
      </c>
      <c r="J1633">
        <v>231.57984924316</v>
      </c>
      <c r="K1633" s="6">
        <f>IFERROR(EXP(TREND(LN($F$1:$J$1),LN(F1633:J1633),LN(Calculations!$B$3))),0)</f>
        <v>4.8895329391439426E-3</v>
      </c>
    </row>
    <row r="1634" spans="1:11" x14ac:dyDescent="0.35">
      <c r="A1634">
        <v>1631</v>
      </c>
      <c r="B1634" t="str">
        <f t="shared" si="25"/>
        <v>12-82.5</v>
      </c>
      <c r="C1634">
        <v>-82.595640770553004</v>
      </c>
      <c r="D1634">
        <v>11.745048385638</v>
      </c>
      <c r="E1634">
        <f>ASIN(SQRT((SIN(RADIANS(PARAMETERS!$D$8-D1634)/2)*SIN(RADIANS(PARAMETERS!$D$8-D1634)/2))+(COS(RADIANS(D1634))*COS(RADIANS(PARAMETERS!$D$8))*SIN(RADIANS(PARAMETERS!$D$9-C1634)/2)*SIN(RADIANS(PARAMETERS!$D$9-C1634)/2))))*2*3958.756</f>
        <v>1495.5103537325147</v>
      </c>
      <c r="F1634">
        <v>94.117263793945</v>
      </c>
      <c r="G1634">
        <v>121.54872894287</v>
      </c>
      <c r="H1634">
        <v>163.66477966309</v>
      </c>
      <c r="I1634">
        <v>195.20733642578</v>
      </c>
      <c r="J1634">
        <v>228.80133056641</v>
      </c>
      <c r="K1634" s="6">
        <f>IFERROR(EXP(TREND(LN($F$1:$J$1),LN(F1634:J1634),LN(Calculations!$B$3))),0)</f>
        <v>4.6643389114904557E-3</v>
      </c>
    </row>
    <row r="1635" spans="1:11" x14ac:dyDescent="0.35">
      <c r="A1635">
        <v>1632</v>
      </c>
      <c r="B1635" t="str">
        <f t="shared" si="25"/>
        <v>12-83</v>
      </c>
      <c r="C1635">
        <v>-82.866962105453993</v>
      </c>
      <c r="D1635">
        <v>11.745048385638</v>
      </c>
      <c r="E1635">
        <f>ASIN(SQRT((SIN(RADIANS(PARAMETERS!$D$8-D1635)/2)*SIN(RADIANS(PARAMETERS!$D$8-D1635)/2))+(COS(RADIANS(D1635))*COS(RADIANS(PARAMETERS!$D$8))*SIN(RADIANS(PARAMETERS!$D$9-C1635)/2)*SIN(RADIANS(PARAMETERS!$D$9-C1635)/2))))*2*3958.756</f>
        <v>1513.4479375070209</v>
      </c>
      <c r="F1635">
        <v>92.662063598632997</v>
      </c>
      <c r="G1635">
        <v>119.51941680908</v>
      </c>
      <c r="H1635">
        <v>161.23960876465</v>
      </c>
      <c r="I1635">
        <v>192.62338256836</v>
      </c>
      <c r="J1635">
        <v>225.80999755859</v>
      </c>
      <c r="K1635" s="6">
        <f>IFERROR(EXP(TREND(LN($F$1:$J$1),LN(F1635:J1635),LN(Calculations!$B$3))),0)</f>
        <v>4.4396811684174137E-3</v>
      </c>
    </row>
    <row r="1636" spans="1:11" x14ac:dyDescent="0.35">
      <c r="A1636">
        <v>1633</v>
      </c>
      <c r="B1636" t="str">
        <f t="shared" si="25"/>
        <v>12-83</v>
      </c>
      <c r="C1636">
        <v>-83.138283440354996</v>
      </c>
      <c r="D1636">
        <v>11.745048385638</v>
      </c>
      <c r="E1636">
        <f>ASIN(SQRT((SIN(RADIANS(PARAMETERS!$D$8-D1636)/2)*SIN(RADIANS(PARAMETERS!$D$8-D1636)/2))+(COS(RADIANS(D1636))*COS(RADIANS(PARAMETERS!$D$8))*SIN(RADIANS(PARAMETERS!$D$9-C1636)/2)*SIN(RADIANS(PARAMETERS!$D$9-C1636)/2))))*2*3958.756</f>
        <v>1531.3912168173256</v>
      </c>
      <c r="F1636">
        <v>91.243171691895</v>
      </c>
      <c r="G1636">
        <v>117.4866027832</v>
      </c>
      <c r="H1636">
        <v>158.73196411133</v>
      </c>
      <c r="I1636">
        <v>189.93502807617</v>
      </c>
      <c r="J1636">
        <v>222.68336486816</v>
      </c>
      <c r="K1636" s="6">
        <f>IFERROR(EXP(TREND(LN($F$1:$J$1),LN(F1636:J1636),LN(Calculations!$B$3))),0)</f>
        <v>4.2203339531155801E-3</v>
      </c>
    </row>
    <row r="1637" spans="1:11" x14ac:dyDescent="0.35">
      <c r="A1637">
        <v>1634</v>
      </c>
      <c r="B1637" t="str">
        <f t="shared" si="25"/>
        <v>12-83.5</v>
      </c>
      <c r="C1637">
        <v>-83.409604775255005</v>
      </c>
      <c r="D1637">
        <v>11.745048385638</v>
      </c>
      <c r="E1637">
        <f>ASIN(SQRT((SIN(RADIANS(PARAMETERS!$D$8-D1637)/2)*SIN(RADIANS(PARAMETERS!$D$8-D1637)/2))+(COS(RADIANS(D1637))*COS(RADIANS(PARAMETERS!$D$8))*SIN(RADIANS(PARAMETERS!$D$9-C1637)/2)*SIN(RADIANS(PARAMETERS!$D$9-C1637)/2))))*2*3958.756</f>
        <v>1549.3399702822401</v>
      </c>
      <c r="F1637">
        <v>89.828147888184006</v>
      </c>
      <c r="G1637">
        <v>115.41279602051</v>
      </c>
      <c r="H1637">
        <v>156.10256958008</v>
      </c>
      <c r="I1637">
        <v>187.06842041016</v>
      </c>
      <c r="J1637">
        <v>219.36862182617</v>
      </c>
      <c r="K1637" s="6">
        <f>IFERROR(EXP(TREND(LN($F$1:$J$1),LN(F1637:J1637),LN(Calculations!$B$3))),0)</f>
        <v>4.0015697128670449E-3</v>
      </c>
    </row>
    <row r="1638" spans="1:11" x14ac:dyDescent="0.35">
      <c r="A1638">
        <v>1635</v>
      </c>
      <c r="B1638" t="str">
        <f t="shared" si="25"/>
        <v>12-83.5</v>
      </c>
      <c r="C1638">
        <v>-83.680926110155994</v>
      </c>
      <c r="D1638">
        <v>11.745048385638</v>
      </c>
      <c r="E1638">
        <f>ASIN(SQRT((SIN(RADIANS(PARAMETERS!$D$8-D1638)/2)*SIN(RADIANS(PARAMETERS!$D$8-D1638)/2))+(COS(RADIANS(D1638))*COS(RADIANS(PARAMETERS!$D$8))*SIN(RADIANS(PARAMETERS!$D$9-C1638)/2)*SIN(RADIANS(PARAMETERS!$D$9-C1638)/2))))*2*3958.756</f>
        <v>1567.2939862802984</v>
      </c>
      <c r="F1638">
        <v>88.424705505370994</v>
      </c>
      <c r="G1638">
        <v>113.32074737549</v>
      </c>
      <c r="H1638">
        <v>153.3777923584</v>
      </c>
      <c r="I1638">
        <v>184.08383178711</v>
      </c>
      <c r="J1638">
        <v>215.96034240723</v>
      </c>
      <c r="K1638" s="6">
        <f>IFERROR(EXP(TREND(LN($F$1:$J$1),LN(F1638:J1638),LN(Calculations!$B$3))),0)</f>
        <v>3.7866435220674385E-3</v>
      </c>
    </row>
    <row r="1639" spans="1:11" x14ac:dyDescent="0.35">
      <c r="A1639">
        <v>1636</v>
      </c>
      <c r="B1639" t="str">
        <f t="shared" si="25"/>
        <v>12-84</v>
      </c>
      <c r="C1639">
        <v>-83.952247445056997</v>
      </c>
      <c r="D1639">
        <v>11.745048385638</v>
      </c>
      <c r="E1639">
        <f>ASIN(SQRT((SIN(RADIANS(PARAMETERS!$D$8-D1639)/2)*SIN(RADIANS(PARAMETERS!$D$8-D1639)/2))+(COS(RADIANS(D1639))*COS(RADIANS(PARAMETERS!$D$8))*SIN(RADIANS(PARAMETERS!$D$9-C1639)/2)*SIN(RADIANS(PARAMETERS!$D$9-C1639)/2))))*2*3958.756</f>
        <v>1585.2530624024939</v>
      </c>
      <c r="F1639">
        <v>87.062629699707003</v>
      </c>
      <c r="G1639">
        <v>111.24811553955</v>
      </c>
      <c r="H1639">
        <v>150.60417175293</v>
      </c>
      <c r="I1639">
        <v>181.0339050293</v>
      </c>
      <c r="J1639">
        <v>212.50817871094</v>
      </c>
      <c r="K1639" s="6">
        <f>IFERROR(EXP(TREND(LN($F$1:$J$1),LN(F1639:J1639),LN(Calculations!$B$3))),0)</f>
        <v>3.5789231852067448E-3</v>
      </c>
    </row>
    <row r="1640" spans="1:11" x14ac:dyDescent="0.35">
      <c r="A1640">
        <v>1637</v>
      </c>
      <c r="B1640" t="str">
        <f t="shared" si="25"/>
        <v>12-84</v>
      </c>
      <c r="C1640">
        <v>-84.223568779958001</v>
      </c>
      <c r="D1640">
        <v>11.745048385638</v>
      </c>
      <c r="E1640">
        <f>ASIN(SQRT((SIN(RADIANS(PARAMETERS!$D$8-D1640)/2)*SIN(RADIANS(PARAMETERS!$D$8-D1640)/2))+(COS(RADIANS(D1640))*COS(RADIANS(PARAMETERS!$D$8))*SIN(RADIANS(PARAMETERS!$D$9-C1640)/2)*SIN(RADIANS(PARAMETERS!$D$9-C1640)/2))))*2*3958.756</f>
        <v>1603.2170049416636</v>
      </c>
      <c r="F1640">
        <v>85.724884033202997</v>
      </c>
      <c r="G1640">
        <v>109.17039489746</v>
      </c>
      <c r="H1640">
        <v>147.74673461914</v>
      </c>
      <c r="I1640">
        <v>177.91664123535</v>
      </c>
      <c r="J1640">
        <v>208.97465515137</v>
      </c>
      <c r="K1640" s="6">
        <f>IFERROR(EXP(TREND(LN($F$1:$J$1),LN(F1640:J1640),LN(Calculations!$B$3))),0)</f>
        <v>3.3760101926614398E-3</v>
      </c>
    </row>
    <row r="1641" spans="1:11" x14ac:dyDescent="0.35">
      <c r="A1641">
        <v>1638</v>
      </c>
      <c r="B1641" t="str">
        <f t="shared" si="25"/>
        <v>12-84.5</v>
      </c>
      <c r="C1641">
        <v>-84.494890114859004</v>
      </c>
      <c r="D1641">
        <v>11.745048385638</v>
      </c>
      <c r="E1641">
        <f>ASIN(SQRT((SIN(RADIANS(PARAMETERS!$D$8-D1641)/2)*SIN(RADIANS(PARAMETERS!$D$8-D1641)/2))+(COS(RADIANS(D1641))*COS(RADIANS(PARAMETERS!$D$8))*SIN(RADIANS(PARAMETERS!$D$9-C1641)/2)*SIN(RADIANS(PARAMETERS!$D$9-C1641)/2))))*2*3958.756</f>
        <v>1621.1856284148289</v>
      </c>
      <c r="F1641">
        <v>84.449180603027003</v>
      </c>
      <c r="G1641">
        <v>107.14846038818</v>
      </c>
      <c r="H1641">
        <v>144.89566040039</v>
      </c>
      <c r="I1641">
        <v>174.82273864746</v>
      </c>
      <c r="J1641">
        <v>205.46672058105</v>
      </c>
      <c r="K1641" s="6">
        <f>IFERROR(EXP(TREND(LN($F$1:$J$1),LN(F1641:J1641),LN(Calculations!$B$3))),0)</f>
        <v>3.1833832199401639E-3</v>
      </c>
    </row>
    <row r="1642" spans="1:11" x14ac:dyDescent="0.35">
      <c r="A1642">
        <v>1639</v>
      </c>
      <c r="B1642" t="str">
        <f t="shared" si="25"/>
        <v>12-85</v>
      </c>
      <c r="C1642">
        <v>-84.766211449759993</v>
      </c>
      <c r="D1642">
        <v>11.745048385638</v>
      </c>
      <c r="E1642">
        <f>ASIN(SQRT((SIN(RADIANS(PARAMETERS!$D$8-D1642)/2)*SIN(RADIANS(PARAMETERS!$D$8-D1642)/2))+(COS(RADIANS(D1642))*COS(RADIANS(PARAMETERS!$D$8))*SIN(RADIANS(PARAMETERS!$D$9-C1642)/2)*SIN(RADIANS(PARAMETERS!$D$9-C1642)/2))))*2*3958.756</f>
        <v>1639.1587551163893</v>
      </c>
      <c r="F1642">
        <v>83.226028442382997</v>
      </c>
      <c r="G1642">
        <v>105.18782806396</v>
      </c>
      <c r="H1642">
        <v>142.08987426758</v>
      </c>
      <c r="I1642">
        <v>171.79748535156</v>
      </c>
      <c r="J1642">
        <v>202.04257202148</v>
      </c>
      <c r="K1642" s="6">
        <f>IFERROR(EXP(TREND(LN($F$1:$J$1),LN(F1642:J1642),LN(Calculations!$B$3))),0)</f>
        <v>3.0022630781947244E-3</v>
      </c>
    </row>
    <row r="1643" spans="1:11" x14ac:dyDescent="0.35">
      <c r="A1643">
        <v>1640</v>
      </c>
      <c r="B1643" t="str">
        <f t="shared" si="25"/>
        <v>12-85</v>
      </c>
      <c r="C1643">
        <v>-85.037532784660996</v>
      </c>
      <c r="D1643">
        <v>11.745048385638</v>
      </c>
      <c r="E1643">
        <f>ASIN(SQRT((SIN(RADIANS(PARAMETERS!$D$8-D1643)/2)*SIN(RADIANS(PARAMETERS!$D$8-D1643)/2))+(COS(RADIANS(D1643))*COS(RADIANS(PARAMETERS!$D$8))*SIN(RADIANS(PARAMETERS!$D$9-C1643)/2)*SIN(RADIANS(PARAMETERS!$D$9-C1643)/2))))*2*3958.756</f>
        <v>1657.1362146998333</v>
      </c>
      <c r="F1643">
        <v>82.040924072265994</v>
      </c>
      <c r="G1643">
        <v>103.27951812744</v>
      </c>
      <c r="H1643">
        <v>139.34367370605</v>
      </c>
      <c r="I1643">
        <v>168.82894897461</v>
      </c>
      <c r="J1643">
        <v>198.68170166016</v>
      </c>
      <c r="K1643" s="6">
        <f>IFERROR(EXP(TREND(LN($F$1:$J$1),LN(F1643:J1643),LN(Calculations!$B$3))),0)</f>
        <v>2.8313975553973026E-3</v>
      </c>
    </row>
    <row r="1644" spans="1:11" x14ac:dyDescent="0.35">
      <c r="A1644">
        <v>1641</v>
      </c>
      <c r="B1644" t="str">
        <f t="shared" si="25"/>
        <v>12-85.5</v>
      </c>
      <c r="C1644">
        <v>-85.308854119562</v>
      </c>
      <c r="D1644">
        <v>11.745048385638</v>
      </c>
      <c r="E1644">
        <f>ASIN(SQRT((SIN(RADIANS(PARAMETERS!$D$8-D1644)/2)*SIN(RADIANS(PARAMETERS!$D$8-D1644)/2))+(COS(RADIANS(D1644))*COS(RADIANS(PARAMETERS!$D$8))*SIN(RADIANS(PARAMETERS!$D$9-C1644)/2)*SIN(RADIANS(PARAMETERS!$D$9-C1644)/2))))*2*3958.756</f>
        <v>1675.1178437858641</v>
      </c>
      <c r="F1644">
        <v>81.101181030272997</v>
      </c>
      <c r="G1644">
        <v>101.78552246094</v>
      </c>
      <c r="H1644">
        <v>137.13507080078</v>
      </c>
      <c r="I1644">
        <v>166.46168518066</v>
      </c>
      <c r="J1644">
        <v>196.06665039063</v>
      </c>
      <c r="K1644" s="6">
        <f>IFERROR(EXP(TREND(LN($F$1:$J$1),LN(F1644:J1644),LN(Calculations!$B$3))),0)</f>
        <v>2.7005927854613682E-3</v>
      </c>
    </row>
    <row r="1645" spans="1:11" x14ac:dyDescent="0.35">
      <c r="A1645">
        <v>1642</v>
      </c>
      <c r="B1645" t="str">
        <f t="shared" si="25"/>
        <v>12-85.5</v>
      </c>
      <c r="C1645">
        <v>-85.580175454463003</v>
      </c>
      <c r="D1645">
        <v>11.745048385638</v>
      </c>
      <c r="E1645">
        <f>ASIN(SQRT((SIN(RADIANS(PARAMETERS!$D$8-D1645)/2)*SIN(RADIANS(PARAMETERS!$D$8-D1645)/2))+(COS(RADIANS(D1645))*COS(RADIANS(PARAMETERS!$D$8))*SIN(RADIANS(PARAMETERS!$D$9-C1645)/2)*SIN(RADIANS(PARAMETERS!$D$9-C1645)/2))))*2*3958.756</f>
        <v>1693.1034855950418</v>
      </c>
      <c r="F1645">
        <v>80.42977142334</v>
      </c>
      <c r="G1645">
        <v>100.76133728027</v>
      </c>
      <c r="H1645">
        <v>135.60668945313</v>
      </c>
      <c r="I1645">
        <v>164.86856079102</v>
      </c>
      <c r="J1645">
        <v>194.39189147949</v>
      </c>
      <c r="K1645" s="6">
        <f>IFERROR(EXP(TREND(LN($F$1:$J$1),LN(F1645:J1645),LN(Calculations!$B$3))),0)</f>
        <v>2.6148915967306205E-3</v>
      </c>
    </row>
    <row r="1646" spans="1:11" x14ac:dyDescent="0.35">
      <c r="A1646">
        <v>1643</v>
      </c>
      <c r="B1646" t="str">
        <f t="shared" si="25"/>
        <v>12-86</v>
      </c>
      <c r="C1646">
        <v>-85.851496789364006</v>
      </c>
      <c r="D1646">
        <v>11.745048385638</v>
      </c>
      <c r="E1646">
        <f>ASIN(SQRT((SIN(RADIANS(PARAMETERS!$D$8-D1646)/2)*SIN(RADIANS(PARAMETERS!$D$8-D1646)/2))+(COS(RADIANS(D1646))*COS(RADIANS(PARAMETERS!$D$8))*SIN(RADIANS(PARAMETERS!$D$9-C1646)/2)*SIN(RADIANS(PARAMETERS!$D$9-C1646)/2))))*2*3958.756</f>
        <v>1711.092989603166</v>
      </c>
      <c r="F1646">
        <v>79.96167755127</v>
      </c>
      <c r="G1646">
        <v>100.10634613037</v>
      </c>
      <c r="H1646">
        <v>134.66896057129</v>
      </c>
      <c r="I1646">
        <v>163.95349121094</v>
      </c>
      <c r="J1646">
        <v>193.50215148926</v>
      </c>
      <c r="K1646" s="6">
        <f>IFERROR(EXP(TREND(LN($F$1:$J$1),LN(F1646:J1646),LN(Calculations!$B$3))),0)</f>
        <v>2.5655204287544104E-3</v>
      </c>
    </row>
    <row r="1647" spans="1:11" x14ac:dyDescent="0.35">
      <c r="A1647">
        <v>1644</v>
      </c>
      <c r="B1647" t="str">
        <f t="shared" si="25"/>
        <v>12-86</v>
      </c>
      <c r="C1647">
        <v>-86.122818124264995</v>
      </c>
      <c r="D1647">
        <v>11.745048385638</v>
      </c>
      <c r="E1647">
        <f>ASIN(SQRT((SIN(RADIANS(PARAMETERS!$D$8-D1647)/2)*SIN(RADIANS(PARAMETERS!$D$8-D1647)/2))+(COS(RADIANS(D1647))*COS(RADIANS(PARAMETERS!$D$8))*SIN(RADIANS(PARAMETERS!$D$9-C1647)/2)*SIN(RADIANS(PARAMETERS!$D$9-C1647)/2))))*2*3958.756</f>
        <v>1729.0862112177895</v>
      </c>
      <c r="F1647">
        <v>79.59383392334</v>
      </c>
      <c r="G1647">
        <v>99.636558532715</v>
      </c>
      <c r="H1647">
        <v>134.05969238281</v>
      </c>
      <c r="I1647">
        <v>163.416015625</v>
      </c>
      <c r="J1647">
        <v>193.02014160156</v>
      </c>
      <c r="K1647" s="6">
        <f>IFERROR(EXP(TREND(LN($F$1:$J$1),LN(F1647:J1647),LN(Calculations!$B$3))),0)</f>
        <v>2.53527528705774E-3</v>
      </c>
    </row>
    <row r="1648" spans="1:11" x14ac:dyDescent="0.35">
      <c r="A1648">
        <v>1645</v>
      </c>
      <c r="B1648" t="str">
        <f t="shared" si="25"/>
        <v>12-86.5</v>
      </c>
      <c r="C1648">
        <v>-86.394139459165999</v>
      </c>
      <c r="D1648">
        <v>11.745048385638</v>
      </c>
      <c r="E1648">
        <f>ASIN(SQRT((SIN(RADIANS(PARAMETERS!$D$8-D1648)/2)*SIN(RADIANS(PARAMETERS!$D$8-D1648)/2))+(COS(RADIANS(D1648))*COS(RADIANS(PARAMETERS!$D$8))*SIN(RADIANS(PARAMETERS!$D$9-C1648)/2)*SIN(RADIANS(PARAMETERS!$D$9-C1648)/2))))*2*3958.756</f>
        <v>1747.0830114743726</v>
      </c>
      <c r="F1648">
        <v>79.327598571777003</v>
      </c>
      <c r="G1648">
        <v>99.347427368164006</v>
      </c>
      <c r="H1648">
        <v>133.77096557617</v>
      </c>
      <c r="I1648">
        <v>163.23829650879</v>
      </c>
      <c r="J1648">
        <v>192.89128112793</v>
      </c>
      <c r="K1648" s="6">
        <f>IFERROR(EXP(TREND(LN($F$1:$J$1),LN(F1648:J1648),LN(Calculations!$B$3))),0)</f>
        <v>2.5224708136424717E-3</v>
      </c>
    </row>
    <row r="1649" spans="1:11" x14ac:dyDescent="0.35">
      <c r="A1649">
        <v>1646</v>
      </c>
      <c r="B1649" t="str">
        <f t="shared" si="25"/>
        <v>12-86.5</v>
      </c>
      <c r="C1649">
        <v>-86.665460794067002</v>
      </c>
      <c r="D1649">
        <v>11.745048385638</v>
      </c>
      <c r="E1649">
        <f>ASIN(SQRT((SIN(RADIANS(PARAMETERS!$D$8-D1649)/2)*SIN(RADIANS(PARAMETERS!$D$8-D1649)/2))+(COS(RADIANS(D1649))*COS(RADIANS(PARAMETERS!$D$8))*SIN(RADIANS(PARAMETERS!$D$9-C1649)/2)*SIN(RADIANS(PARAMETERS!$D$9-C1649)/2))))*2*3958.756</f>
        <v>1765.0832567506955</v>
      </c>
      <c r="F1649">
        <v>79.190650939940994</v>
      </c>
      <c r="G1649">
        <v>99.248664855957003</v>
      </c>
      <c r="H1649">
        <v>133.77714538574</v>
      </c>
      <c r="I1649">
        <v>163.36923217773</v>
      </c>
      <c r="J1649">
        <v>193.01104736328</v>
      </c>
      <c r="K1649" s="6">
        <f>IFERROR(EXP(TREND(LN($F$1:$J$1),LN(F1649:J1649),LN(Calculations!$B$3))),0)</f>
        <v>2.5244590357545132E-3</v>
      </c>
    </row>
    <row r="1650" spans="1:11" x14ac:dyDescent="0.35">
      <c r="A1650">
        <v>1647</v>
      </c>
      <c r="B1650" t="str">
        <f t="shared" si="25"/>
        <v>12-87</v>
      </c>
      <c r="C1650">
        <v>-86.936782128968005</v>
      </c>
      <c r="D1650">
        <v>11.745048385638</v>
      </c>
      <c r="E1650">
        <f>ASIN(SQRT((SIN(RADIANS(PARAMETERS!$D$8-D1650)/2)*SIN(RADIANS(PARAMETERS!$D$8-D1650)/2))+(COS(RADIANS(D1650))*COS(RADIANS(PARAMETERS!$D$8))*SIN(RADIANS(PARAMETERS!$D$9-C1650)/2)*SIN(RADIANS(PARAMETERS!$D$9-C1650)/2))))*2*3958.756</f>
        <v>1783.0868184982878</v>
      </c>
      <c r="F1650">
        <v>79.281044006347997</v>
      </c>
      <c r="G1650">
        <v>99.459403991699006</v>
      </c>
      <c r="H1650">
        <v>134.23086547852</v>
      </c>
      <c r="I1650">
        <v>163.93827819824</v>
      </c>
      <c r="J1650">
        <v>193.49642944336</v>
      </c>
      <c r="K1650" s="6">
        <f>IFERROR(EXP(TREND(LN($F$1:$J$1),LN(F1650:J1650),LN(Calculations!$B$3))),0)</f>
        <v>2.5485522404980403E-3</v>
      </c>
    </row>
    <row r="1651" spans="1:11" x14ac:dyDescent="0.35">
      <c r="A1651">
        <v>1648</v>
      </c>
      <c r="B1651" t="str">
        <f t="shared" si="25"/>
        <v>12-87</v>
      </c>
      <c r="C1651">
        <v>-87.208103463868994</v>
      </c>
      <c r="D1651">
        <v>11.745048385638</v>
      </c>
      <c r="E1651">
        <f>ASIN(SQRT((SIN(RADIANS(PARAMETERS!$D$8-D1651)/2)*SIN(RADIANS(PARAMETERS!$D$8-D1651)/2))+(COS(RADIANS(D1651))*COS(RADIANS(PARAMETERS!$D$8))*SIN(RADIANS(PARAMETERS!$D$9-C1651)/2)*SIN(RADIANS(PARAMETERS!$D$9-C1651)/2))))*2*3958.756</f>
        <v>1801.0935729896885</v>
      </c>
      <c r="F1651">
        <v>79.713523864745994</v>
      </c>
      <c r="G1651">
        <v>100.09661865234</v>
      </c>
      <c r="H1651">
        <v>135.24099731445</v>
      </c>
      <c r="I1651">
        <v>164.98266601563</v>
      </c>
      <c r="J1651">
        <v>194.37902832031</v>
      </c>
      <c r="K1651" s="6">
        <f>IFERROR(EXP(TREND(LN($F$1:$J$1),LN(F1651:J1651),LN(Calculations!$B$3))),0)</f>
        <v>2.5995972017852729E-3</v>
      </c>
    </row>
    <row r="1652" spans="1:11" x14ac:dyDescent="0.35">
      <c r="A1652">
        <v>1649</v>
      </c>
      <c r="B1652" t="str">
        <f t="shared" si="25"/>
        <v>12-87.5</v>
      </c>
      <c r="C1652">
        <v>-87.479424798769998</v>
      </c>
      <c r="D1652">
        <v>11.745048385638</v>
      </c>
      <c r="E1652">
        <f>ASIN(SQRT((SIN(RADIANS(PARAMETERS!$D$8-D1652)/2)*SIN(RADIANS(PARAMETERS!$D$8-D1652)/2))+(COS(RADIANS(D1652))*COS(RADIANS(PARAMETERS!$D$8))*SIN(RADIANS(PARAMETERS!$D$9-C1652)/2)*SIN(RADIANS(PARAMETERS!$D$9-C1652)/2))))*2*3958.756</f>
        <v>1819.1034010804801</v>
      </c>
      <c r="F1652">
        <v>80.484046936035</v>
      </c>
      <c r="G1652">
        <v>101.1326675415</v>
      </c>
      <c r="H1652">
        <v>136.71028137207</v>
      </c>
      <c r="I1652">
        <v>166.36724853516</v>
      </c>
      <c r="J1652">
        <v>195.5150604248</v>
      </c>
      <c r="K1652" s="6">
        <f>IFERROR(EXP(TREND(LN($F$1:$J$1),LN(F1652:J1652),LN(Calculations!$B$3))),0)</f>
        <v>2.673358316332673E-3</v>
      </c>
    </row>
    <row r="1653" spans="1:11" x14ac:dyDescent="0.35">
      <c r="A1653">
        <v>1650</v>
      </c>
      <c r="B1653" t="str">
        <f t="shared" si="25"/>
        <v>12-88</v>
      </c>
      <c r="C1653">
        <v>-87.750746133671001</v>
      </c>
      <c r="D1653">
        <v>11.745048385638</v>
      </c>
      <c r="E1653">
        <f>ASIN(SQRT((SIN(RADIANS(PARAMETERS!$D$8-D1653)/2)*SIN(RADIANS(PARAMETERS!$D$8-D1653)/2))+(COS(RADIANS(D1653))*COS(RADIANS(PARAMETERS!$D$8))*SIN(RADIANS(PARAMETERS!$D$9-C1653)/2)*SIN(RADIANS(PARAMETERS!$D$9-C1653)/2))))*2*3958.756</f>
        <v>1837.1161879850777</v>
      </c>
      <c r="F1653">
        <v>81.580108642577997</v>
      </c>
      <c r="G1653">
        <v>102.53823852539</v>
      </c>
      <c r="H1653">
        <v>138.56108093262</v>
      </c>
      <c r="I1653">
        <v>168.00169372559</v>
      </c>
      <c r="J1653">
        <v>196.86099243164</v>
      </c>
      <c r="K1653" s="6">
        <f>IFERROR(EXP(TREND(LN($F$1:$J$1),LN(F1653:J1653),LN(Calculations!$B$3))),0)</f>
        <v>2.7685153126143971E-3</v>
      </c>
    </row>
    <row r="1654" spans="1:11" x14ac:dyDescent="0.35">
      <c r="A1654">
        <v>1651</v>
      </c>
      <c r="B1654" t="str">
        <f t="shared" si="25"/>
        <v>12-88</v>
      </c>
      <c r="C1654">
        <v>-88.022067468572004</v>
      </c>
      <c r="D1654">
        <v>11.745048385638</v>
      </c>
      <c r="E1654">
        <f>ASIN(SQRT((SIN(RADIANS(PARAMETERS!$D$8-D1654)/2)*SIN(RADIANS(PARAMETERS!$D$8-D1654)/2))+(COS(RADIANS(D1654))*COS(RADIANS(PARAMETERS!$D$8))*SIN(RADIANS(PARAMETERS!$D$9-C1654)/2)*SIN(RADIANS(PARAMETERS!$D$9-C1654)/2))))*2*3958.756</f>
        <v>1855.1318230653903</v>
      </c>
      <c r="F1654">
        <v>83.041709899902003</v>
      </c>
      <c r="G1654">
        <v>104.36835479736</v>
      </c>
      <c r="H1654">
        <v>140.82192993164</v>
      </c>
      <c r="I1654">
        <v>169.93659973145</v>
      </c>
      <c r="J1654">
        <v>198.48802185059</v>
      </c>
      <c r="K1654" s="6">
        <f>IFERROR(EXP(TREND(LN($F$1:$J$1),LN(F1654:J1654),LN(Calculations!$B$3))),0)</f>
        <v>2.8912836360509972E-3</v>
      </c>
    </row>
    <row r="1655" spans="1:11" x14ac:dyDescent="0.35">
      <c r="A1655">
        <v>1652</v>
      </c>
      <c r="B1655" t="str">
        <f t="shared" si="25"/>
        <v>12-88.5</v>
      </c>
      <c r="C1655">
        <v>-88.293388803472993</v>
      </c>
      <c r="D1655">
        <v>11.745048385638</v>
      </c>
      <c r="E1655">
        <f>ASIN(SQRT((SIN(RADIANS(PARAMETERS!$D$8-D1655)/2)*SIN(RADIANS(PARAMETERS!$D$8-D1655)/2))+(COS(RADIANS(D1655))*COS(RADIANS(PARAMETERS!$D$8))*SIN(RADIANS(PARAMETERS!$D$9-C1655)/2)*SIN(RADIANS(PARAMETERS!$D$9-C1655)/2))))*2*3958.756</f>
        <v>1873.1501996314732</v>
      </c>
      <c r="F1655">
        <v>84.92261505127</v>
      </c>
      <c r="G1655">
        <v>106.70784759521</v>
      </c>
      <c r="H1655">
        <v>143.52900695801</v>
      </c>
      <c r="I1655">
        <v>172.24040222168</v>
      </c>
      <c r="J1655">
        <v>200.47015380859</v>
      </c>
      <c r="K1655" s="6">
        <f>IFERROR(EXP(TREND(LN($F$1:$J$1),LN(F1655:J1655),LN(Calculations!$B$3))),0)</f>
        <v>3.0507384652306217E-3</v>
      </c>
    </row>
    <row r="1656" spans="1:11" x14ac:dyDescent="0.35">
      <c r="A1656">
        <v>1653</v>
      </c>
      <c r="B1656" t="str">
        <f t="shared" si="25"/>
        <v>12-88.5</v>
      </c>
      <c r="C1656">
        <v>-88.564710138373997</v>
      </c>
      <c r="D1656">
        <v>11.745048385638</v>
      </c>
      <c r="E1656">
        <f>ASIN(SQRT((SIN(RADIANS(PARAMETERS!$D$8-D1656)/2)*SIN(RADIANS(PARAMETERS!$D$8-D1656)/2))+(COS(RADIANS(D1656))*COS(RADIANS(PARAMETERS!$D$8))*SIN(RADIANS(PARAMETERS!$D$9-C1656)/2)*SIN(RADIANS(PARAMETERS!$D$9-C1656)/2))))*2*3958.756</f>
        <v>1891.1712147534063</v>
      </c>
      <c r="F1656">
        <v>87.185165405272997</v>
      </c>
      <c r="G1656">
        <v>109.54027557373</v>
      </c>
      <c r="H1656">
        <v>146.60974121094</v>
      </c>
      <c r="I1656">
        <v>174.89828491211</v>
      </c>
      <c r="J1656">
        <v>202.8010559082</v>
      </c>
      <c r="K1656" s="6">
        <f>IFERROR(EXP(TREND(LN($F$1:$J$1),LN(F1656:J1656),LN(Calculations!$B$3))),0)</f>
        <v>3.2516754595098103E-3</v>
      </c>
    </row>
    <row r="1657" spans="1:11" x14ac:dyDescent="0.35">
      <c r="A1657">
        <v>1654</v>
      </c>
      <c r="B1657" t="str">
        <f t="shared" si="25"/>
        <v>12-89</v>
      </c>
      <c r="C1657">
        <v>-88.836031473275</v>
      </c>
      <c r="D1657">
        <v>11.745048385638</v>
      </c>
      <c r="E1657">
        <f>ASIN(SQRT((SIN(RADIANS(PARAMETERS!$D$8-D1657)/2)*SIN(RADIANS(PARAMETERS!$D$8-D1657)/2))+(COS(RADIANS(D1657))*COS(RADIANS(PARAMETERS!$D$8))*SIN(RADIANS(PARAMETERS!$D$9-C1657)/2)*SIN(RADIANS(PARAMETERS!$D$9-C1657)/2))))*2*3958.756</f>
        <v>1909.1947690836575</v>
      </c>
      <c r="F1657">
        <v>89.874092102050994</v>
      </c>
      <c r="G1657">
        <v>112.94316101074</v>
      </c>
      <c r="H1657">
        <v>150.05799865723</v>
      </c>
      <c r="I1657">
        <v>177.92993164063</v>
      </c>
      <c r="J1657">
        <v>205.51107788086</v>
      </c>
      <c r="K1657" s="6">
        <f>IFERROR(EXP(TREND(LN($F$1:$J$1),LN(F1657:J1657),LN(Calculations!$B$3))),0)</f>
        <v>3.5060881643863653E-3</v>
      </c>
    </row>
    <row r="1658" spans="1:11" x14ac:dyDescent="0.35">
      <c r="A1658">
        <v>1655</v>
      </c>
      <c r="B1658" t="str">
        <f t="shared" si="25"/>
        <v>12-89</v>
      </c>
      <c r="C1658">
        <v>-89.107352808176003</v>
      </c>
      <c r="D1658">
        <v>11.745048385638</v>
      </c>
      <c r="E1658">
        <f>ASIN(SQRT((SIN(RADIANS(PARAMETERS!$D$8-D1658)/2)*SIN(RADIANS(PARAMETERS!$D$8-D1658)/2))+(COS(RADIANS(D1658))*COS(RADIANS(PARAMETERS!$D$8))*SIN(RADIANS(PARAMETERS!$D$9-C1658)/2)*SIN(RADIANS(PARAMETERS!$D$9-C1658)/2))))*2*3958.756</f>
        <v>1927.2207666892659</v>
      </c>
      <c r="F1658">
        <v>93.093063354492003</v>
      </c>
      <c r="G1658">
        <v>116.98249053955</v>
      </c>
      <c r="H1658">
        <v>153.91775512695</v>
      </c>
      <c r="I1658">
        <v>181.38430786133</v>
      </c>
      <c r="J1658">
        <v>208.67013549805</v>
      </c>
      <c r="K1658" s="6">
        <f>IFERROR(EXP(TREND(LN($F$1:$J$1),LN(F1658:J1658),LN(Calculations!$B$3))),0)</f>
        <v>3.8342204864984771E-3</v>
      </c>
    </row>
    <row r="1659" spans="1:11" x14ac:dyDescent="0.35">
      <c r="A1659">
        <v>1656</v>
      </c>
      <c r="B1659" t="str">
        <f t="shared" si="25"/>
        <v>12-89.5</v>
      </c>
      <c r="C1659">
        <v>-89.378674143077006</v>
      </c>
      <c r="D1659">
        <v>11.745048385638</v>
      </c>
      <c r="E1659">
        <f>ASIN(SQRT((SIN(RADIANS(PARAMETERS!$D$8-D1659)/2)*SIN(RADIANS(PARAMETERS!$D$8-D1659)/2))+(COS(RADIANS(D1659))*COS(RADIANS(PARAMETERS!$D$8))*SIN(RADIANS(PARAMETERS!$D$9-C1659)/2)*SIN(RADIANS(PARAMETERS!$D$9-C1659)/2))))*2*3958.756</f>
        <v>1945.2491148932165</v>
      </c>
      <c r="F1659">
        <v>97.031875610352003</v>
      </c>
      <c r="G1659">
        <v>121.60125732422</v>
      </c>
      <c r="H1659">
        <v>158.33671569824</v>
      </c>
      <c r="I1659">
        <v>185.44229125977</v>
      </c>
      <c r="J1659">
        <v>212.53912353516</v>
      </c>
      <c r="K1659" s="6">
        <f>IFERROR(EXP(TREND(LN($F$1:$J$1),LN(F1659:J1659),LN(Calculations!$B$3))),0)</f>
        <v>4.2729632519874937E-3</v>
      </c>
    </row>
    <row r="1660" spans="1:11" x14ac:dyDescent="0.35">
      <c r="A1660">
        <v>1657</v>
      </c>
      <c r="B1660" t="str">
        <f t="shared" si="25"/>
        <v>12-89.5</v>
      </c>
      <c r="C1660">
        <v>-89.649995477977996</v>
      </c>
      <c r="D1660">
        <v>11.745048385638</v>
      </c>
      <c r="E1660">
        <f>ASIN(SQRT((SIN(RADIANS(PARAMETERS!$D$8-D1660)/2)*SIN(RADIANS(PARAMETERS!$D$8-D1660)/2))+(COS(RADIANS(D1660))*COS(RADIANS(PARAMETERS!$D$8))*SIN(RADIANS(PARAMETERS!$D$9-C1660)/2)*SIN(RADIANS(PARAMETERS!$D$9-C1660)/2))))*2*3958.756</f>
        <v>1963.2797241244193</v>
      </c>
      <c r="F1660">
        <v>101.28787994385</v>
      </c>
      <c r="G1660">
        <v>126.38949584961</v>
      </c>
      <c r="H1660">
        <v>162.85418701172</v>
      </c>
      <c r="I1660">
        <v>189.58288574219</v>
      </c>
      <c r="J1660">
        <v>216.52095031738</v>
      </c>
      <c r="K1660" s="6">
        <f>IFERROR(EXP(TREND(LN($F$1:$J$1),LN(F1660:J1660),LN(Calculations!$B$3))),0)</f>
        <v>4.8009433583905787E-3</v>
      </c>
    </row>
    <row r="1661" spans="1:11" x14ac:dyDescent="0.35">
      <c r="A1661">
        <v>1658</v>
      </c>
      <c r="B1661" t="str">
        <f t="shared" si="25"/>
        <v>12-90</v>
      </c>
      <c r="C1661">
        <v>-89.921316812878999</v>
      </c>
      <c r="D1661">
        <v>11.745048385638</v>
      </c>
      <c r="E1661">
        <f>ASIN(SQRT((SIN(RADIANS(PARAMETERS!$D$8-D1661)/2)*SIN(RADIANS(PARAMETERS!$D$8-D1661)/2))+(COS(RADIANS(D1661))*COS(RADIANS(PARAMETERS!$D$8))*SIN(RADIANS(PARAMETERS!$D$9-C1661)/2)*SIN(RADIANS(PARAMETERS!$D$9-C1661)/2))))*2*3958.756</f>
        <v>1981.3125077757616</v>
      </c>
      <c r="F1661">
        <v>105.93597412109</v>
      </c>
      <c r="G1661">
        <v>131.3416595459</v>
      </c>
      <c r="H1661">
        <v>167.46020507813</v>
      </c>
      <c r="I1661">
        <v>193.80685424805</v>
      </c>
      <c r="J1661">
        <v>220.65467834473</v>
      </c>
      <c r="K1661" s="6">
        <f>IFERROR(EXP(TREND(LN($F$1:$J$1),LN(F1661:J1661),LN(Calculations!$B$3))),0)</f>
        <v>5.448646165540077E-3</v>
      </c>
    </row>
    <row r="1662" spans="1:11" x14ac:dyDescent="0.35">
      <c r="A1662">
        <v>1659</v>
      </c>
      <c r="B1662" t="str">
        <f t="shared" si="25"/>
        <v>12-90</v>
      </c>
      <c r="C1662">
        <v>-90.192638147780002</v>
      </c>
      <c r="D1662">
        <v>11.745048385638</v>
      </c>
      <c r="E1662">
        <f>ASIN(SQRT((SIN(RADIANS(PARAMETERS!$D$8-D1662)/2)*SIN(RADIANS(PARAMETERS!$D$8-D1662)/2))+(COS(RADIANS(D1662))*COS(RADIANS(PARAMETERS!$D$8))*SIN(RADIANS(PARAMETERS!$D$9-C1662)/2)*SIN(RADIANS(PARAMETERS!$D$9-C1662)/2))))*2*3958.756</f>
        <v>1999.3473820697304</v>
      </c>
      <c r="F1662">
        <v>110.86508178711</v>
      </c>
      <c r="G1662">
        <v>136.49798583984</v>
      </c>
      <c r="H1662">
        <v>172.24131774902</v>
      </c>
      <c r="I1662">
        <v>198.23985290527</v>
      </c>
      <c r="J1662">
        <v>225.13812255859</v>
      </c>
      <c r="K1662" s="6">
        <f>IFERROR(EXP(TREND(LN($F$1:$J$1),LN(F1662:J1662),LN(Calculations!$B$3))),0)</f>
        <v>6.2569697173357041E-3</v>
      </c>
    </row>
    <row r="1663" spans="1:11" x14ac:dyDescent="0.35">
      <c r="A1663">
        <v>1660</v>
      </c>
      <c r="B1663" t="str">
        <f t="shared" si="25"/>
        <v>12-90.5</v>
      </c>
      <c r="C1663">
        <v>-90.463959482681005</v>
      </c>
      <c r="D1663">
        <v>11.745048385638</v>
      </c>
      <c r="E1663">
        <f>ASIN(SQRT((SIN(RADIANS(PARAMETERS!$D$8-D1663)/2)*SIN(RADIANS(PARAMETERS!$D$8-D1663)/2))+(COS(RADIANS(D1663))*COS(RADIANS(PARAMETERS!$D$8))*SIN(RADIANS(PARAMETERS!$D$9-C1663)/2)*SIN(RADIANS(PARAMETERS!$D$9-C1663)/2))))*2*3958.756</f>
        <v>2017.3842659311308</v>
      </c>
      <c r="F1663">
        <v>115.91830444336</v>
      </c>
      <c r="G1663">
        <v>141.69416809082</v>
      </c>
      <c r="H1663">
        <v>176.99475097656</v>
      </c>
      <c r="I1663">
        <v>202.70799255371</v>
      </c>
      <c r="J1663">
        <v>229.75035095215</v>
      </c>
      <c r="K1663" s="6">
        <f>IFERROR(EXP(TREND(LN($F$1:$J$1),LN(F1663:J1663),LN(Calculations!$B$3))),0)</f>
        <v>7.2381488502106881E-3</v>
      </c>
    </row>
    <row r="1664" spans="1:11" x14ac:dyDescent="0.35">
      <c r="A1664">
        <v>1661</v>
      </c>
      <c r="B1664" t="str">
        <f t="shared" si="25"/>
        <v>12-90.5</v>
      </c>
      <c r="C1664">
        <v>-90.735280817581994</v>
      </c>
      <c r="D1664">
        <v>11.745048385638</v>
      </c>
      <c r="E1664">
        <f>ASIN(SQRT((SIN(RADIANS(PARAMETERS!$D$8-D1664)/2)*SIN(RADIANS(PARAMETERS!$D$8-D1664)/2))+(COS(RADIANS(D1664))*COS(RADIANS(PARAMETERS!$D$8))*SIN(RADIANS(PARAMETERS!$D$9-C1664)/2)*SIN(RADIANS(PARAMETERS!$D$9-C1664)/2))))*2*3958.756</f>
        <v>2035.4230808664788</v>
      </c>
      <c r="F1664">
        <v>120.8217010498</v>
      </c>
      <c r="G1664">
        <v>146.6649017334</v>
      </c>
      <c r="H1664">
        <v>181.40110778809</v>
      </c>
      <c r="I1664">
        <v>206.88052368164</v>
      </c>
      <c r="J1664">
        <v>234.07717895508</v>
      </c>
      <c r="K1664" s="6">
        <f>IFERROR(EXP(TREND(LN($F$1:$J$1),LN(F1664:J1664),LN(Calculations!$B$3))),0)</f>
        <v>8.3635576469686963E-3</v>
      </c>
    </row>
    <row r="1665" spans="1:11" x14ac:dyDescent="0.35">
      <c r="A1665">
        <v>1662</v>
      </c>
      <c r="B1665" t="str">
        <f t="shared" si="25"/>
        <v>12-50</v>
      </c>
      <c r="C1665">
        <v>-50.037080582435998</v>
      </c>
      <c r="D1665">
        <v>12.016369720539</v>
      </c>
      <c r="E1665">
        <f>ASIN(SQRT((SIN(RADIANS(PARAMETERS!$D$8-D1665)/2)*SIN(RADIANS(PARAMETERS!$D$8-D1665)/2))+(COS(RADIANS(D1665))*COS(RADIANS(PARAMETERS!$D$8))*SIN(RADIANS(PARAMETERS!$D$9-C1665)/2)*SIN(RADIANS(PARAMETERS!$D$9-C1665)/2))))*2*3958.756</f>
        <v>749.4427579139566</v>
      </c>
      <c r="F1665">
        <v>107.64902496338</v>
      </c>
      <c r="G1665">
        <v>138.75607299805</v>
      </c>
      <c r="H1665">
        <v>180.30339050293</v>
      </c>
      <c r="I1665">
        <v>208.5496673584</v>
      </c>
      <c r="J1665">
        <v>240.10934448242</v>
      </c>
      <c r="K1665" s="6">
        <f>IFERROR(EXP(TREND(LN($F$1:$J$1),LN(F1665:J1665),LN(Calculations!$B$3))),0)</f>
        <v>6.7000100102402958E-3</v>
      </c>
    </row>
    <row r="1666" spans="1:11" x14ac:dyDescent="0.35">
      <c r="A1666">
        <v>1663</v>
      </c>
      <c r="B1666" t="str">
        <f t="shared" si="25"/>
        <v>12-50.5</v>
      </c>
      <c r="C1666">
        <v>-50.308401917337001</v>
      </c>
      <c r="D1666">
        <v>12.016369720539</v>
      </c>
      <c r="E1666">
        <f>ASIN(SQRT((SIN(RADIANS(PARAMETERS!$D$8-D1666)/2)*SIN(RADIANS(PARAMETERS!$D$8-D1666)/2))+(COS(RADIANS(D1666))*COS(RADIANS(PARAMETERS!$D$8))*SIN(RADIANS(PARAMETERS!$D$9-C1666)/2)*SIN(RADIANS(PARAMETERS!$D$9-C1666)/2))))*2*3958.756</f>
        <v>732.18257963658323</v>
      </c>
      <c r="F1666">
        <v>107.53405761719</v>
      </c>
      <c r="G1666">
        <v>138.78196716309</v>
      </c>
      <c r="H1666">
        <v>180.37875366211</v>
      </c>
      <c r="I1666">
        <v>208.77122497559</v>
      </c>
      <c r="J1666">
        <v>240.47998046875</v>
      </c>
      <c r="K1666" s="6">
        <f>IFERROR(EXP(TREND(LN($F$1:$J$1),LN(F1666:J1666),LN(Calculations!$B$3))),0)</f>
        <v>6.7020180960538659E-3</v>
      </c>
    </row>
    <row r="1667" spans="1:11" x14ac:dyDescent="0.35">
      <c r="A1667">
        <v>1664</v>
      </c>
      <c r="B1667" t="str">
        <f t="shared" si="25"/>
        <v>12-50.5</v>
      </c>
      <c r="C1667">
        <v>-50.579723252237997</v>
      </c>
      <c r="D1667">
        <v>12.016369720539</v>
      </c>
      <c r="E1667">
        <f>ASIN(SQRT((SIN(RADIANS(PARAMETERS!$D$8-D1667)/2)*SIN(RADIANS(PARAMETERS!$D$8-D1667)/2))+(COS(RADIANS(D1667))*COS(RADIANS(PARAMETERS!$D$8))*SIN(RADIANS(PARAMETERS!$D$9-C1667)/2)*SIN(RADIANS(PARAMETERS!$D$9-C1667)/2))))*2*3958.756</f>
        <v>714.96901538016721</v>
      </c>
      <c r="F1667">
        <v>107.38816833496</v>
      </c>
      <c r="G1667">
        <v>138.76266479492</v>
      </c>
      <c r="H1667">
        <v>180.40394592285</v>
      </c>
      <c r="I1667">
        <v>208.93017578125</v>
      </c>
      <c r="J1667">
        <v>240.76860046387</v>
      </c>
      <c r="K1667" s="6">
        <f>IFERROR(EXP(TREND(LN($F$1:$J$1),LN(F1667:J1667),LN(Calculations!$B$3))),0)</f>
        <v>6.6964957061080299E-3</v>
      </c>
    </row>
    <row r="1668" spans="1:11" x14ac:dyDescent="0.35">
      <c r="A1668">
        <v>1665</v>
      </c>
      <c r="B1668" t="str">
        <f t="shared" si="25"/>
        <v>12-51</v>
      </c>
      <c r="C1668">
        <v>-50.851044587139</v>
      </c>
      <c r="D1668">
        <v>12.016369720539</v>
      </c>
      <c r="E1668">
        <f>ASIN(SQRT((SIN(RADIANS(PARAMETERS!$D$8-D1668)/2)*SIN(RADIANS(PARAMETERS!$D$8-D1668)/2))+(COS(RADIANS(D1668))*COS(RADIANS(PARAMETERS!$D$8))*SIN(RADIANS(PARAMETERS!$D$9-C1668)/2)*SIN(RADIANS(PARAMETERS!$D$9-C1668)/2))))*2*3958.756</f>
        <v>697.80553769511005</v>
      </c>
      <c r="F1668">
        <v>107.22489929199</v>
      </c>
      <c r="G1668">
        <v>138.7124786377</v>
      </c>
      <c r="H1668">
        <v>180.39372253418</v>
      </c>
      <c r="I1668">
        <v>209.03974914551</v>
      </c>
      <c r="J1668">
        <v>240.99090576172</v>
      </c>
      <c r="K1668" s="6">
        <f>IFERROR(EXP(TREND(LN($F$1:$J$1),LN(F1668:J1668),LN(Calculations!$B$3))),0)</f>
        <v>6.6859209196965886E-3</v>
      </c>
    </row>
    <row r="1669" spans="1:11" x14ac:dyDescent="0.35">
      <c r="A1669">
        <v>1666</v>
      </c>
      <c r="B1669" t="str">
        <f t="shared" ref="B1669:B1732" si="26">MROUND(D1669,1)&amp;MROUND(C1669,-0.5)</f>
        <v>12-51</v>
      </c>
      <c r="C1669">
        <v>-51.122365922039997</v>
      </c>
      <c r="D1669">
        <v>12.016369720539</v>
      </c>
      <c r="E1669">
        <f>ASIN(SQRT((SIN(RADIANS(PARAMETERS!$D$8-D1669)/2)*SIN(RADIANS(PARAMETERS!$D$8-D1669)/2))+(COS(RADIANS(D1669))*COS(RADIANS(PARAMETERS!$D$8))*SIN(RADIANS(PARAMETERS!$D$9-C1669)/2)*SIN(RADIANS(PARAMETERS!$D$9-C1669)/2))))*2*3958.756</f>
        <v>680.6959581625606</v>
      </c>
      <c r="F1669">
        <v>107.06372070313</v>
      </c>
      <c r="G1669">
        <v>138.65303039551</v>
      </c>
      <c r="H1669">
        <v>180.36763000488</v>
      </c>
      <c r="I1669">
        <v>209.12232971191</v>
      </c>
      <c r="J1669">
        <v>241.17739868164</v>
      </c>
      <c r="K1669" s="6">
        <f>IFERROR(EXP(TREND(LN($F$1:$J$1),LN(F1669:J1669),LN(Calculations!$B$3))),0)</f>
        <v>6.6739382750949441E-3</v>
      </c>
    </row>
    <row r="1670" spans="1:11" x14ac:dyDescent="0.35">
      <c r="A1670">
        <v>1667</v>
      </c>
      <c r="B1670" t="str">
        <f t="shared" si="26"/>
        <v>12-51.5</v>
      </c>
      <c r="C1670">
        <v>-51.393687256941</v>
      </c>
      <c r="D1670">
        <v>12.016369720539</v>
      </c>
      <c r="E1670">
        <f>ASIN(SQRT((SIN(RADIANS(PARAMETERS!$D$8-D1670)/2)*SIN(RADIANS(PARAMETERS!$D$8-D1670)/2))+(COS(RADIANS(D1670))*COS(RADIANS(PARAMETERS!$D$8))*SIN(RADIANS(PARAMETERS!$D$9-C1670)/2)*SIN(RADIANS(PARAMETERS!$D$9-C1670)/2))))*2*3958.756</f>
        <v>663.64446824086065</v>
      </c>
      <c r="F1670">
        <v>106.89423370361</v>
      </c>
      <c r="G1670">
        <v>138.56954956055</v>
      </c>
      <c r="H1670">
        <v>180.31781005859</v>
      </c>
      <c r="I1670">
        <v>209.16540527344</v>
      </c>
      <c r="J1670">
        <v>241.30906677246</v>
      </c>
      <c r="K1670" s="6">
        <f>IFERROR(EXP(TREND(LN($F$1:$J$1),LN(F1670:J1670),LN(Calculations!$B$3))),0)</f>
        <v>6.6585349536953439E-3</v>
      </c>
    </row>
    <row r="1671" spans="1:11" x14ac:dyDescent="0.35">
      <c r="A1671">
        <v>1668</v>
      </c>
      <c r="B1671" t="str">
        <f t="shared" si="26"/>
        <v>12-51.5</v>
      </c>
      <c r="C1671">
        <v>-51.665008591842003</v>
      </c>
      <c r="D1671">
        <v>12.016369720539</v>
      </c>
      <c r="E1671">
        <f>ASIN(SQRT((SIN(RADIANS(PARAMETERS!$D$8-D1671)/2)*SIN(RADIANS(PARAMETERS!$D$8-D1671)/2))+(COS(RADIANS(D1671))*COS(RADIANS(PARAMETERS!$D$8))*SIN(RADIANS(PARAMETERS!$D$9-C1671)/2)*SIN(RADIANS(PARAMETERS!$D$9-C1671)/2))))*2*3958.756</f>
        <v>646.65568588034614</v>
      </c>
      <c r="F1671">
        <v>106.73653411865</v>
      </c>
      <c r="G1671">
        <v>138.48629760742</v>
      </c>
      <c r="H1671">
        <v>180.27250671387</v>
      </c>
      <c r="I1671">
        <v>209.20822143555</v>
      </c>
      <c r="J1671">
        <v>241.44093322754</v>
      </c>
      <c r="K1671" s="6">
        <f>IFERROR(EXP(TREND(LN($F$1:$J$1),LN(F1671:J1671),LN(Calculations!$B$3))),0)</f>
        <v>6.6442199461953502E-3</v>
      </c>
    </row>
    <row r="1672" spans="1:11" x14ac:dyDescent="0.35">
      <c r="A1672">
        <v>1669</v>
      </c>
      <c r="B1672" t="str">
        <f t="shared" si="26"/>
        <v>12-52</v>
      </c>
      <c r="C1672">
        <v>-51.936329926742999</v>
      </c>
      <c r="D1672">
        <v>12.016369720539</v>
      </c>
      <c r="E1672">
        <f>ASIN(SQRT((SIN(RADIANS(PARAMETERS!$D$8-D1672)/2)*SIN(RADIANS(PARAMETERS!$D$8-D1672)/2))+(COS(RADIANS(D1672))*COS(RADIANS(PARAMETERS!$D$8))*SIN(RADIANS(PARAMETERS!$D$9-C1672)/2)*SIN(RADIANS(PARAMETERS!$D$9-C1672)/2))))*2*3958.756</f>
        <v>629.73470882121467</v>
      </c>
      <c r="F1672">
        <v>106.6065826416</v>
      </c>
      <c r="G1672">
        <v>138.42106628418</v>
      </c>
      <c r="H1672">
        <v>180.25119018555</v>
      </c>
      <c r="I1672">
        <v>209.27767944336</v>
      </c>
      <c r="J1672">
        <v>241.61094665527</v>
      </c>
      <c r="K1672" s="6">
        <f>IFERROR(EXP(TREND(LN($F$1:$J$1),LN(F1672:J1672),LN(Calculations!$B$3))),0)</f>
        <v>6.6342507511723487E-3</v>
      </c>
    </row>
    <row r="1673" spans="1:11" x14ac:dyDescent="0.35">
      <c r="A1673">
        <v>1670</v>
      </c>
      <c r="B1673" t="str">
        <f t="shared" si="26"/>
        <v>12-52</v>
      </c>
      <c r="C1673">
        <v>-52.207651261644003</v>
      </c>
      <c r="D1673">
        <v>12.016369720539</v>
      </c>
      <c r="E1673">
        <f>ASIN(SQRT((SIN(RADIANS(PARAMETERS!$D$8-D1673)/2)*SIN(RADIANS(PARAMETERS!$D$8-D1673)/2))+(COS(RADIANS(D1673))*COS(RADIANS(PARAMETERS!$D$8))*SIN(RADIANS(PARAMETERS!$D$9-C1673)/2)*SIN(RADIANS(PARAMETERS!$D$9-C1673)/2))))*2*3958.756</f>
        <v>612.88717564438787</v>
      </c>
      <c r="F1673">
        <v>106.48361206055</v>
      </c>
      <c r="G1673">
        <v>138.34848022461</v>
      </c>
      <c r="H1673">
        <v>180.2220916748</v>
      </c>
      <c r="I1673">
        <v>209.33125305176</v>
      </c>
      <c r="J1673">
        <v>241.75654602051</v>
      </c>
      <c r="K1673" s="6">
        <f>IFERROR(EXP(TREND(LN($F$1:$J$1),LN(F1673:J1673),LN(Calculations!$B$3))),0)</f>
        <v>6.6238230808502198E-3</v>
      </c>
    </row>
    <row r="1674" spans="1:11" x14ac:dyDescent="0.35">
      <c r="A1674">
        <v>1671</v>
      </c>
      <c r="B1674" t="str">
        <f t="shared" si="26"/>
        <v>12-52.5</v>
      </c>
      <c r="C1674">
        <v>-52.478972596544999</v>
      </c>
      <c r="D1674">
        <v>12.016369720539</v>
      </c>
      <c r="E1674">
        <f>ASIN(SQRT((SIN(RADIANS(PARAMETERS!$D$8-D1674)/2)*SIN(RADIANS(PARAMETERS!$D$8-D1674)/2))+(COS(RADIANS(D1674))*COS(RADIANS(PARAMETERS!$D$8))*SIN(RADIANS(PARAMETERS!$D$9-C1674)/2)*SIN(RADIANS(PARAMETERS!$D$9-C1674)/2))))*2*3958.756</f>
        <v>596.11933582655342</v>
      </c>
      <c r="F1674">
        <v>106.39087677002</v>
      </c>
      <c r="G1674">
        <v>138.29907226563</v>
      </c>
      <c r="H1674">
        <v>180.2134552002</v>
      </c>
      <c r="I1674">
        <v>209.4089050293</v>
      </c>
      <c r="J1674">
        <v>241.93450927734</v>
      </c>
      <c r="K1674" s="6">
        <f>IFERROR(EXP(TREND(LN($F$1:$J$1),LN(F1674:J1674),LN(Calculations!$B$3))),0)</f>
        <v>6.617899835070158E-3</v>
      </c>
    </row>
    <row r="1675" spans="1:11" x14ac:dyDescent="0.35">
      <c r="A1675">
        <v>1672</v>
      </c>
      <c r="B1675" t="str">
        <f t="shared" si="26"/>
        <v>12-53</v>
      </c>
      <c r="C1675">
        <v>-52.750293931446002</v>
      </c>
      <c r="D1675">
        <v>12.016369720539</v>
      </c>
      <c r="E1675">
        <f>ASIN(SQRT((SIN(RADIANS(PARAMETERS!$D$8-D1675)/2)*SIN(RADIANS(PARAMETERS!$D$8-D1675)/2))+(COS(RADIANS(D1675))*COS(RADIANS(PARAMETERS!$D$8))*SIN(RADIANS(PARAMETERS!$D$9-C1675)/2)*SIN(RADIANS(PARAMETERS!$D$9-C1675)/2))))*2*3958.756</f>
        <v>579.43813026135228</v>
      </c>
      <c r="F1675">
        <v>106.34573364258</v>
      </c>
      <c r="G1675">
        <v>138.29132080078</v>
      </c>
      <c r="H1675">
        <v>180.24366760254</v>
      </c>
      <c r="I1675">
        <v>209.53479003906</v>
      </c>
      <c r="J1675">
        <v>242.17935180664</v>
      </c>
      <c r="K1675" s="6">
        <f>IFERROR(EXP(TREND(LN($F$1:$J$1),LN(F1675:J1675),LN(Calculations!$B$3))),0)</f>
        <v>6.6197198925679272E-3</v>
      </c>
    </row>
    <row r="1676" spans="1:11" x14ac:dyDescent="0.35">
      <c r="A1676">
        <v>1673</v>
      </c>
      <c r="B1676" t="str">
        <f t="shared" si="26"/>
        <v>12-53</v>
      </c>
      <c r="C1676">
        <v>-53.021615266346998</v>
      </c>
      <c r="D1676">
        <v>12.016369720539</v>
      </c>
      <c r="E1676">
        <f>ASIN(SQRT((SIN(RADIANS(PARAMETERS!$D$8-D1676)/2)*SIN(RADIANS(PARAMETERS!$D$8-D1676)/2))+(COS(RADIANS(D1676))*COS(RADIANS(PARAMETERS!$D$8))*SIN(RADIANS(PARAMETERS!$D$9-C1676)/2)*SIN(RADIANS(PARAMETERS!$D$9-C1676)/2))))*2*3958.756</f>
        <v>562.85128395234176</v>
      </c>
      <c r="F1676">
        <v>106.31137084961</v>
      </c>
      <c r="G1676">
        <v>138.27018737793</v>
      </c>
      <c r="H1676">
        <v>180.25155639648</v>
      </c>
      <c r="I1676">
        <v>209.62689208984</v>
      </c>
      <c r="J1676">
        <v>242.37463378906</v>
      </c>
      <c r="K1676" s="6">
        <f>IFERROR(EXP(TREND(LN($F$1:$J$1),LN(F1676:J1676),LN(Calculations!$B$3))),0)</f>
        <v>6.6201555401484251E-3</v>
      </c>
    </row>
    <row r="1677" spans="1:11" x14ac:dyDescent="0.35">
      <c r="A1677">
        <v>1674</v>
      </c>
      <c r="B1677" t="str">
        <f t="shared" si="26"/>
        <v>12-53.5</v>
      </c>
      <c r="C1677">
        <v>-53.292936601248002</v>
      </c>
      <c r="D1677">
        <v>12.016369720539</v>
      </c>
      <c r="E1677">
        <f>ASIN(SQRT((SIN(RADIANS(PARAMETERS!$D$8-D1677)/2)*SIN(RADIANS(PARAMETERS!$D$8-D1677)/2))+(COS(RADIANS(D1677))*COS(RADIANS(PARAMETERS!$D$8))*SIN(RADIANS(PARAMETERS!$D$9-C1677)/2)*SIN(RADIANS(PARAMETERS!$D$9-C1677)/2))))*2*3958.756</f>
        <v>546.3674128625571</v>
      </c>
      <c r="F1677">
        <v>106.3109588623</v>
      </c>
      <c r="G1677">
        <v>138.26078796387</v>
      </c>
      <c r="H1677">
        <v>180.26788330078</v>
      </c>
      <c r="I1677">
        <v>209.73359680176</v>
      </c>
      <c r="J1677">
        <v>242.5965423584</v>
      </c>
      <c r="K1677" s="6">
        <f>IFERROR(EXP(TREND(LN($F$1:$J$1),LN(F1677:J1677),LN(Calculations!$B$3))),0)</f>
        <v>6.6243381568672505E-3</v>
      </c>
    </row>
    <row r="1678" spans="1:11" x14ac:dyDescent="0.35">
      <c r="A1678">
        <v>1675</v>
      </c>
      <c r="B1678" t="str">
        <f t="shared" si="26"/>
        <v>12-53.5</v>
      </c>
      <c r="C1678">
        <v>-53.564257936148998</v>
      </c>
      <c r="D1678">
        <v>12.016369720539</v>
      </c>
      <c r="E1678">
        <f>ASIN(SQRT((SIN(RADIANS(PARAMETERS!$D$8-D1678)/2)*SIN(RADIANS(PARAMETERS!$D$8-D1678)/2))+(COS(RADIANS(D1678))*COS(RADIANS(PARAMETERS!$D$8))*SIN(RADIANS(PARAMETERS!$D$9-C1678)/2)*SIN(RADIANS(PARAMETERS!$D$9-C1678)/2))))*2*3958.756</f>
        <v>529.99614722161425</v>
      </c>
      <c r="F1678">
        <v>106.36180114746</v>
      </c>
      <c r="G1678">
        <v>138.27850341797</v>
      </c>
      <c r="H1678">
        <v>180.30732727051</v>
      </c>
      <c r="I1678">
        <v>209.87567138672</v>
      </c>
      <c r="J1678">
        <v>242.87634277344</v>
      </c>
      <c r="K1678" s="6">
        <f>IFERROR(EXP(TREND(LN($F$1:$J$1),LN(F1678:J1678),LN(Calculations!$B$3))),0)</f>
        <v>6.6352237995682233E-3</v>
      </c>
    </row>
    <row r="1679" spans="1:11" x14ac:dyDescent="0.35">
      <c r="A1679">
        <v>1676</v>
      </c>
      <c r="B1679" t="str">
        <f t="shared" si="26"/>
        <v>12-54</v>
      </c>
      <c r="C1679">
        <v>-53.835579271050001</v>
      </c>
      <c r="D1679">
        <v>12.016369720539</v>
      </c>
      <c r="E1679">
        <f>ASIN(SQRT((SIN(RADIANS(PARAMETERS!$D$8-D1679)/2)*SIN(RADIANS(PARAMETERS!$D$8-D1679)/2))+(COS(RADIANS(D1679))*COS(RADIANS(PARAMETERS!$D$8))*SIN(RADIANS(PARAMETERS!$D$9-C1679)/2)*SIN(RADIANS(PARAMETERS!$D$9-C1679)/2))))*2*3958.756</f>
        <v>513.74827394300655</v>
      </c>
      <c r="F1679">
        <v>106.43257141113</v>
      </c>
      <c r="G1679">
        <v>138.29885864258</v>
      </c>
      <c r="H1679">
        <v>180.35122680664</v>
      </c>
      <c r="I1679">
        <v>210.02629089355</v>
      </c>
      <c r="J1679">
        <v>243.17091369629</v>
      </c>
      <c r="K1679" s="6">
        <f>IFERROR(EXP(TREND(LN($F$1:$J$1),LN(F1679:J1679),LN(Calculations!$B$3))),0)</f>
        <v>6.6481072556922429E-3</v>
      </c>
    </row>
    <row r="1680" spans="1:11" x14ac:dyDescent="0.35">
      <c r="A1680">
        <v>1677</v>
      </c>
      <c r="B1680" t="str">
        <f t="shared" si="26"/>
        <v>12-54</v>
      </c>
      <c r="C1680">
        <v>-54.106900605950997</v>
      </c>
      <c r="D1680">
        <v>12.016369720539</v>
      </c>
      <c r="E1680">
        <f>ASIN(SQRT((SIN(RADIANS(PARAMETERS!$D$8-D1680)/2)*SIN(RADIANS(PARAMETERS!$D$8-D1680)/2))+(COS(RADIANS(D1680))*COS(RADIANS(PARAMETERS!$D$8))*SIN(RADIANS(PARAMETERS!$D$9-C1680)/2)*SIN(RADIANS(PARAMETERS!$D$9-C1680)/2))))*2*3958.756</f>
        <v>497.63590118575962</v>
      </c>
      <c r="F1680">
        <v>106.56148529053</v>
      </c>
      <c r="G1680">
        <v>138.36723327637</v>
      </c>
      <c r="H1680">
        <v>180.43601989746</v>
      </c>
      <c r="I1680">
        <v>210.23937988281</v>
      </c>
      <c r="J1680">
        <v>243.55952453613</v>
      </c>
      <c r="K1680" s="6">
        <f>IFERROR(EXP(TREND(LN($F$1:$J$1),LN(F1680:J1680),LN(Calculations!$B$3))),0)</f>
        <v>6.6703729667884548E-3</v>
      </c>
    </row>
    <row r="1681" spans="1:11" x14ac:dyDescent="0.35">
      <c r="A1681">
        <v>1678</v>
      </c>
      <c r="B1681" t="str">
        <f t="shared" si="26"/>
        <v>12-54.5</v>
      </c>
      <c r="C1681">
        <v>-54.378221940852001</v>
      </c>
      <c r="D1681">
        <v>12.016369720539</v>
      </c>
      <c r="E1681">
        <f>ASIN(SQRT((SIN(RADIANS(PARAMETERS!$D$8-D1681)/2)*SIN(RADIANS(PARAMETERS!$D$8-D1681)/2))+(COS(RADIANS(D1681))*COS(RADIANS(PARAMETERS!$D$8))*SIN(RADIANS(PARAMETERS!$D$9-C1681)/2)*SIN(RADIANS(PARAMETERS!$D$9-C1681)/2))))*2*3958.756</f>
        <v>481.67264849242372</v>
      </c>
      <c r="F1681">
        <v>106.76685333252</v>
      </c>
      <c r="G1681">
        <v>138.49938964844</v>
      </c>
      <c r="H1681">
        <v>180.57002258301</v>
      </c>
      <c r="I1681">
        <v>210.52464294434</v>
      </c>
      <c r="J1681">
        <v>244.05442810059</v>
      </c>
      <c r="K1681" s="6">
        <f>IFERROR(EXP(TREND(LN($F$1:$J$1),LN(F1681:J1681),LN(Calculations!$B$3))),0)</f>
        <v>6.7046311447932138E-3</v>
      </c>
    </row>
    <row r="1682" spans="1:11" x14ac:dyDescent="0.35">
      <c r="A1682">
        <v>1679</v>
      </c>
      <c r="B1682" t="str">
        <f t="shared" si="26"/>
        <v>12-54.5</v>
      </c>
      <c r="C1682">
        <v>-54.649543275752997</v>
      </c>
      <c r="D1682">
        <v>12.016369720539</v>
      </c>
      <c r="E1682">
        <f>ASIN(SQRT((SIN(RADIANS(PARAMETERS!$D$8-D1682)/2)*SIN(RADIANS(PARAMETERS!$D$8-D1682)/2))+(COS(RADIANS(D1682))*COS(RADIANS(PARAMETERS!$D$8))*SIN(RADIANS(PARAMETERS!$D$9-C1682)/2)*SIN(RADIANS(PARAMETERS!$D$9-C1682)/2))))*2*3958.756</f>
        <v>465.87386632406424</v>
      </c>
      <c r="F1682">
        <v>107.00238037109</v>
      </c>
      <c r="G1682">
        <v>138.63854980469</v>
      </c>
      <c r="H1682">
        <v>180.68034362793</v>
      </c>
      <c r="I1682">
        <v>210.7755279541</v>
      </c>
      <c r="J1682">
        <v>244.49273681641</v>
      </c>
      <c r="K1682" s="6">
        <f>IFERROR(EXP(TREND(LN($F$1:$J$1),LN(F1682:J1682),LN(Calculations!$B$3))),0)</f>
        <v>6.7398912298027528E-3</v>
      </c>
    </row>
    <row r="1683" spans="1:11" x14ac:dyDescent="0.35">
      <c r="A1683">
        <v>1680</v>
      </c>
      <c r="B1683" t="str">
        <f t="shared" si="26"/>
        <v>12-55</v>
      </c>
      <c r="C1683">
        <v>-54.920864610654</v>
      </c>
      <c r="D1683">
        <v>12.016369720539</v>
      </c>
      <c r="E1683">
        <f>ASIN(SQRT((SIN(RADIANS(PARAMETERS!$D$8-D1683)/2)*SIN(RADIANS(PARAMETERS!$D$8-D1683)/2))+(COS(RADIANS(D1683))*COS(RADIANS(PARAMETERS!$D$8))*SIN(RADIANS(PARAMETERS!$D$9-C1683)/2)*SIN(RADIANS(PARAMETERS!$D$9-C1683)/2))))*2*3958.756</f>
        <v>450.25688914788623</v>
      </c>
      <c r="F1683">
        <v>107.29222869873</v>
      </c>
      <c r="G1683">
        <v>138.80686950684</v>
      </c>
      <c r="H1683">
        <v>180.77688598633</v>
      </c>
      <c r="I1683">
        <v>211.00253295898</v>
      </c>
      <c r="J1683">
        <v>244.88833618164</v>
      </c>
      <c r="K1683" s="6">
        <f>IFERROR(EXP(TREND(LN($F$1:$J$1),LN(F1683:J1683),LN(Calculations!$B$3))),0)</f>
        <v>6.7795963270391472E-3</v>
      </c>
    </row>
    <row r="1684" spans="1:11" x14ac:dyDescent="0.35">
      <c r="A1684">
        <v>1681</v>
      </c>
      <c r="B1684" t="str">
        <f t="shared" si="26"/>
        <v>12-55</v>
      </c>
      <c r="C1684">
        <v>-55.192185945555003</v>
      </c>
      <c r="D1684">
        <v>12.016369720539</v>
      </c>
      <c r="E1684">
        <f>ASIN(SQRT((SIN(RADIANS(PARAMETERS!$D$8-D1684)/2)*SIN(RADIANS(PARAMETERS!$D$8-D1684)/2))+(COS(RADIANS(D1684))*COS(RADIANS(PARAMETERS!$D$8))*SIN(RADIANS(PARAMETERS!$D$9-C1684)/2)*SIN(RADIANS(PARAMETERS!$D$9-C1684)/2))))*2*3958.756</f>
        <v>434.84132644125839</v>
      </c>
      <c r="F1684">
        <v>107.64910125732</v>
      </c>
      <c r="G1684">
        <v>139.01541137695</v>
      </c>
      <c r="H1684">
        <v>180.86538696289</v>
      </c>
      <c r="I1684">
        <v>211.20977783203</v>
      </c>
      <c r="J1684">
        <v>245.24488830566</v>
      </c>
      <c r="K1684" s="6">
        <f>IFERROR(EXP(TREND(LN($F$1:$J$1),LN(F1684:J1684),LN(Calculations!$B$3))),0)</f>
        <v>6.8256214977297607E-3</v>
      </c>
    </row>
    <row r="1685" spans="1:11" x14ac:dyDescent="0.35">
      <c r="A1685">
        <v>1682</v>
      </c>
      <c r="B1685" t="str">
        <f t="shared" si="26"/>
        <v>12-55.5</v>
      </c>
      <c r="C1685">
        <v>-55.463507280456</v>
      </c>
      <c r="D1685">
        <v>12.016369720539</v>
      </c>
      <c r="E1685">
        <f>ASIN(SQRT((SIN(RADIANS(PARAMETERS!$D$8-D1685)/2)*SIN(RADIANS(PARAMETERS!$D$8-D1685)/2))+(COS(RADIANS(D1685))*COS(RADIANS(PARAMETERS!$D$8))*SIN(RADIANS(PARAMETERS!$D$9-C1685)/2)*SIN(RADIANS(PARAMETERS!$D$9-C1685)/2))))*2*3958.756</f>
        <v>419.64939594086462</v>
      </c>
      <c r="F1685">
        <v>108.04434967041</v>
      </c>
      <c r="G1685">
        <v>139.24397277832</v>
      </c>
      <c r="H1685">
        <v>180.9287109375</v>
      </c>
      <c r="I1685">
        <v>211.36938476563</v>
      </c>
      <c r="J1685">
        <v>245.51927185059</v>
      </c>
      <c r="K1685" s="6">
        <f>IFERROR(EXP(TREND(LN($F$1:$J$1),LN(F1685:J1685),LN(Calculations!$B$3))),0)</f>
        <v>6.8737351093011399E-3</v>
      </c>
    </row>
    <row r="1686" spans="1:11" x14ac:dyDescent="0.35">
      <c r="A1686">
        <v>1683</v>
      </c>
      <c r="B1686" t="str">
        <f t="shared" si="26"/>
        <v>12-55.5</v>
      </c>
      <c r="C1686">
        <v>-55.734828615357003</v>
      </c>
      <c r="D1686">
        <v>12.016369720539</v>
      </c>
      <c r="E1686">
        <f>ASIN(SQRT((SIN(RADIANS(PARAMETERS!$D$8-D1686)/2)*SIN(RADIANS(PARAMETERS!$D$8-D1686)/2))+(COS(RADIANS(D1686))*COS(RADIANS(PARAMETERS!$D$8))*SIN(RADIANS(PARAMETERS!$D$9-C1686)/2)*SIN(RADIANS(PARAMETERS!$D$9-C1686)/2))))*2*3958.756</f>
        <v>404.70630300895607</v>
      </c>
      <c r="F1686">
        <v>108.51147460938</v>
      </c>
      <c r="G1686">
        <v>139.53388977051</v>
      </c>
      <c r="H1686">
        <v>181.01336669922</v>
      </c>
      <c r="I1686">
        <v>211.53628540039</v>
      </c>
      <c r="J1686">
        <v>245.78518676758</v>
      </c>
      <c r="K1686" s="6">
        <f>IFERROR(EXP(TREND(LN($F$1:$J$1),LN(F1686:J1686),LN(Calculations!$B$3))),0)</f>
        <v>6.9314157194392476E-3</v>
      </c>
    </row>
    <row r="1687" spans="1:11" x14ac:dyDescent="0.35">
      <c r="A1687">
        <v>1684</v>
      </c>
      <c r="B1687" t="str">
        <f t="shared" si="26"/>
        <v>12-56</v>
      </c>
      <c r="C1687">
        <v>-56.006149950257999</v>
      </c>
      <c r="D1687">
        <v>12.016369720539</v>
      </c>
      <c r="E1687">
        <f>ASIN(SQRT((SIN(RADIANS(PARAMETERS!$D$8-D1687)/2)*SIN(RADIANS(PARAMETERS!$D$8-D1687)/2))+(COS(RADIANS(D1687))*COS(RADIANS(PARAMETERS!$D$8))*SIN(RADIANS(PARAMETERS!$D$9-C1687)/2)*SIN(RADIANS(PARAMETERS!$D$9-C1687)/2))))*2*3958.756</f>
        <v>390.04066884312556</v>
      </c>
      <c r="F1687">
        <v>109.0587310791</v>
      </c>
      <c r="G1687">
        <v>139.89709472656</v>
      </c>
      <c r="H1687">
        <v>181.13763427734</v>
      </c>
      <c r="I1687">
        <v>211.72738647461</v>
      </c>
      <c r="J1687">
        <v>246.0584564209</v>
      </c>
      <c r="K1687" s="6">
        <f>IFERROR(EXP(TREND(LN($F$1:$J$1),LN(F1687:J1687),LN(Calculations!$B$3))),0)</f>
        <v>7.001183511053913E-3</v>
      </c>
    </row>
    <row r="1688" spans="1:11" x14ac:dyDescent="0.35">
      <c r="A1688">
        <v>1685</v>
      </c>
      <c r="B1688" t="str">
        <f t="shared" si="26"/>
        <v>12-56.5</v>
      </c>
      <c r="C1688">
        <v>-56.277471285159002</v>
      </c>
      <c r="D1688">
        <v>12.016369720539</v>
      </c>
      <c r="E1688">
        <f>ASIN(SQRT((SIN(RADIANS(PARAMETERS!$D$8-D1688)/2)*SIN(RADIANS(PARAMETERS!$D$8-D1688)/2))+(COS(RADIANS(D1688))*COS(RADIANS(PARAMETERS!$D$8))*SIN(RADIANS(PARAMETERS!$D$9-C1688)/2)*SIN(RADIANS(PARAMETERS!$D$9-C1688)/2))))*2*3958.756</f>
        <v>375.68500803420062</v>
      </c>
      <c r="F1688">
        <v>109.62981414795</v>
      </c>
      <c r="G1688">
        <v>140.28178405762</v>
      </c>
      <c r="H1688">
        <v>181.26402282715</v>
      </c>
      <c r="I1688">
        <v>211.90155029297</v>
      </c>
      <c r="J1688">
        <v>246.28718566895</v>
      </c>
      <c r="K1688" s="6">
        <f>IFERROR(EXP(TREND(LN($F$1:$J$1),LN(F1688:J1688),LN(Calculations!$B$3))),0)</f>
        <v>7.0743828980828604E-3</v>
      </c>
    </row>
    <row r="1689" spans="1:11" x14ac:dyDescent="0.35">
      <c r="A1689">
        <v>1686</v>
      </c>
      <c r="B1689" t="str">
        <f t="shared" si="26"/>
        <v>12-56.5</v>
      </c>
      <c r="C1689">
        <v>-56.548792620059999</v>
      </c>
      <c r="D1689">
        <v>12.016369720539</v>
      </c>
      <c r="E1689">
        <f>ASIN(SQRT((SIN(RADIANS(PARAMETERS!$D$8-D1689)/2)*SIN(RADIANS(PARAMETERS!$D$8-D1689)/2))+(COS(RADIANS(D1689))*COS(RADIANS(PARAMETERS!$D$8))*SIN(RADIANS(PARAMETERS!$D$9-C1689)/2)*SIN(RADIANS(PARAMETERS!$D$9-C1689)/2))))*2*3958.756</f>
        <v>361.67625213522632</v>
      </c>
      <c r="F1689">
        <v>110.27130889893</v>
      </c>
      <c r="G1689">
        <v>140.74856567383</v>
      </c>
      <c r="H1689">
        <v>181.46641540527</v>
      </c>
      <c r="I1689">
        <v>212.15161132813</v>
      </c>
      <c r="J1689">
        <v>246.59675598145</v>
      </c>
      <c r="K1689" s="6">
        <f>IFERROR(EXP(TREND(LN($F$1:$J$1),LN(F1689:J1689),LN(Calculations!$B$3))),0)</f>
        <v>7.1627303350656184E-3</v>
      </c>
    </row>
    <row r="1690" spans="1:11" x14ac:dyDescent="0.35">
      <c r="A1690">
        <v>1687</v>
      </c>
      <c r="B1690" t="str">
        <f t="shared" si="26"/>
        <v>12-57</v>
      </c>
      <c r="C1690">
        <v>-56.820113954961002</v>
      </c>
      <c r="D1690">
        <v>12.016369720539</v>
      </c>
      <c r="E1690">
        <f>ASIN(SQRT((SIN(RADIANS(PARAMETERS!$D$8-D1690)/2)*SIN(RADIANS(PARAMETERS!$D$8-D1690)/2))+(COS(RADIANS(D1690))*COS(RADIANS(PARAMETERS!$D$8))*SIN(RADIANS(PARAMETERS!$D$9-C1690)/2)*SIN(RADIANS(PARAMETERS!$D$9-C1690)/2))))*2*3958.756</f>
        <v>348.05630971264679</v>
      </c>
      <c r="F1690">
        <v>110.97918701172</v>
      </c>
      <c r="G1690">
        <v>141.29797363281</v>
      </c>
      <c r="H1690">
        <v>181.74879455566</v>
      </c>
      <c r="I1690">
        <v>212.47758483887</v>
      </c>
      <c r="J1690">
        <v>246.9814453125</v>
      </c>
      <c r="K1690" s="6">
        <f>IFERROR(EXP(TREND(LN($F$1:$J$1),LN(F1690:J1690),LN(Calculations!$B$3))),0)</f>
        <v>7.2667082174971559E-3</v>
      </c>
    </row>
    <row r="1691" spans="1:11" x14ac:dyDescent="0.35">
      <c r="A1691">
        <v>1688</v>
      </c>
      <c r="B1691" t="str">
        <f t="shared" si="26"/>
        <v>12-57</v>
      </c>
      <c r="C1691">
        <v>-57.091435289861998</v>
      </c>
      <c r="D1691">
        <v>12.016369720539</v>
      </c>
      <c r="E1691">
        <f>ASIN(SQRT((SIN(RADIANS(PARAMETERS!$D$8-D1691)/2)*SIN(RADIANS(PARAMETERS!$D$8-D1691)/2))+(COS(RADIANS(D1691))*COS(RADIANS(PARAMETERS!$D$8))*SIN(RADIANS(PARAMETERS!$D$9-C1691)/2)*SIN(RADIANS(PARAMETERS!$D$9-C1691)/2))))*2*3958.756</f>
        <v>334.87264388524852</v>
      </c>
      <c r="F1691">
        <v>111.68563842773</v>
      </c>
      <c r="G1691">
        <v>141.86392211914</v>
      </c>
      <c r="H1691">
        <v>182.04779052734</v>
      </c>
      <c r="I1691">
        <v>212.79196166992</v>
      </c>
      <c r="J1691">
        <v>247.318359375</v>
      </c>
      <c r="K1691" s="6">
        <f>IFERROR(EXP(TREND(LN($F$1:$J$1),LN(F1691:J1691),LN(Calculations!$B$3))),0)</f>
        <v>7.3734909095816408E-3</v>
      </c>
    </row>
    <row r="1692" spans="1:11" x14ac:dyDescent="0.35">
      <c r="A1692">
        <v>1689</v>
      </c>
      <c r="B1692" t="str">
        <f t="shared" si="26"/>
        <v>12-57.5</v>
      </c>
      <c r="C1692">
        <v>-57.362756624763001</v>
      </c>
      <c r="D1692">
        <v>12.016369720539</v>
      </c>
      <c r="E1692">
        <f>ASIN(SQRT((SIN(RADIANS(PARAMETERS!$D$8-D1692)/2)*SIN(RADIANS(PARAMETERS!$D$8-D1692)/2))+(COS(RADIANS(D1692))*COS(RADIANS(PARAMETERS!$D$8))*SIN(RADIANS(PARAMETERS!$D$9-C1692)/2)*SIN(RADIANS(PARAMETERS!$D$9-C1692)/2))))*2*3958.756</f>
        <v>322.17883455548042</v>
      </c>
      <c r="F1692">
        <v>112.42673492432</v>
      </c>
      <c r="G1692">
        <v>142.47456359863</v>
      </c>
      <c r="H1692">
        <v>182.3903503418</v>
      </c>
      <c r="I1692">
        <v>213.12786865234</v>
      </c>
      <c r="J1692">
        <v>247.6541595459</v>
      </c>
      <c r="K1692" s="6">
        <f>IFERROR(EXP(TREND(LN($F$1:$J$1),LN(F1692:J1692),LN(Calculations!$B$3))),0)</f>
        <v>7.489724879429947E-3</v>
      </c>
    </row>
    <row r="1693" spans="1:11" x14ac:dyDescent="0.35">
      <c r="A1693">
        <v>1690</v>
      </c>
      <c r="B1693" t="str">
        <f t="shared" si="26"/>
        <v>12-57.5</v>
      </c>
      <c r="C1693">
        <v>-57.634077959663998</v>
      </c>
      <c r="D1693">
        <v>12.016369720539</v>
      </c>
      <c r="E1693">
        <f>ASIN(SQRT((SIN(RADIANS(PARAMETERS!$D$8-D1693)/2)*SIN(RADIANS(PARAMETERS!$D$8-D1693)/2))+(COS(RADIANS(D1693))*COS(RADIANS(PARAMETERS!$D$8))*SIN(RADIANS(PARAMETERS!$D$9-C1693)/2)*SIN(RADIANS(PARAMETERS!$D$9-C1693)/2))))*2*3958.756</f>
        <v>310.03507338361385</v>
      </c>
      <c r="F1693">
        <v>113.18389892578</v>
      </c>
      <c r="G1693">
        <v>143.11462402344</v>
      </c>
      <c r="H1693">
        <v>182.76617431641</v>
      </c>
      <c r="I1693">
        <v>213.47354125977</v>
      </c>
      <c r="J1693">
        <v>247.97407531738</v>
      </c>
      <c r="K1693" s="6">
        <f>IFERROR(EXP(TREND(LN($F$1:$J$1),LN(F1693:J1693),LN(Calculations!$B$3))),0)</f>
        <v>7.6128230761468765E-3</v>
      </c>
    </row>
    <row r="1694" spans="1:11" x14ac:dyDescent="0.35">
      <c r="A1694">
        <v>1691</v>
      </c>
      <c r="B1694" t="str">
        <f t="shared" si="26"/>
        <v>12-58</v>
      </c>
      <c r="C1694">
        <v>-57.905399294565001</v>
      </c>
      <c r="D1694">
        <v>12.016369720539</v>
      </c>
      <c r="E1694">
        <f>ASIN(SQRT((SIN(RADIANS(PARAMETERS!$D$8-D1694)/2)*SIN(RADIANS(PARAMETERS!$D$8-D1694)/2))+(COS(RADIANS(D1694))*COS(RADIANS(PARAMETERS!$D$8))*SIN(RADIANS(PARAMETERS!$D$9-C1694)/2)*SIN(RADIANS(PARAMETERS!$D$9-C1694)/2))))*2*3958.756</f>
        <v>298.50851447975884</v>
      </c>
      <c r="F1694">
        <v>113.89026641846</v>
      </c>
      <c r="G1694">
        <v>143.72108459473</v>
      </c>
      <c r="H1694">
        <v>183.11656188965</v>
      </c>
      <c r="I1694">
        <v>213.76461791992</v>
      </c>
      <c r="J1694">
        <v>248.20262145996</v>
      </c>
      <c r="K1694" s="6">
        <f>IFERROR(EXP(TREND(LN($F$1:$J$1),LN(F1694:J1694),LN(Calculations!$B$3))),0)</f>
        <v>7.7298689693088589E-3</v>
      </c>
    </row>
    <row r="1695" spans="1:11" x14ac:dyDescent="0.35">
      <c r="A1695">
        <v>1692</v>
      </c>
      <c r="B1695" t="str">
        <f t="shared" si="26"/>
        <v>12-58</v>
      </c>
      <c r="C1695">
        <v>-58.176720629465002</v>
      </c>
      <c r="D1695">
        <v>12.016369720539</v>
      </c>
      <c r="E1695">
        <f>ASIN(SQRT((SIN(RADIANS(PARAMETERS!$D$8-D1695)/2)*SIN(RADIANS(PARAMETERS!$D$8-D1695)/2))+(COS(RADIANS(D1695))*COS(RADIANS(PARAMETERS!$D$8))*SIN(RADIANS(PARAMETERS!$D$9-C1695)/2)*SIN(RADIANS(PARAMETERS!$D$9-C1695)/2))))*2*3958.756</f>
        <v>287.6733734253869</v>
      </c>
      <c r="F1695">
        <v>114.59739685059</v>
      </c>
      <c r="G1695">
        <v>144.35641479492</v>
      </c>
      <c r="H1695">
        <v>183.52272033691</v>
      </c>
      <c r="I1695">
        <v>214.11253356934</v>
      </c>
      <c r="J1695">
        <v>248.50283813477</v>
      </c>
      <c r="K1695" s="6">
        <f>IFERROR(EXP(TREND(LN($F$1:$J$1),LN(F1695:J1695),LN(Calculations!$B$3))),0)</f>
        <v>7.8546439487796604E-3</v>
      </c>
    </row>
    <row r="1696" spans="1:11" x14ac:dyDescent="0.35">
      <c r="A1696">
        <v>1693</v>
      </c>
      <c r="B1696" t="str">
        <f t="shared" si="26"/>
        <v>12-58.5</v>
      </c>
      <c r="C1696">
        <v>-58.448041964365999</v>
      </c>
      <c r="D1696">
        <v>12.016369720539</v>
      </c>
      <c r="E1696">
        <f>ASIN(SQRT((SIN(RADIANS(PARAMETERS!$D$8-D1696)/2)*SIN(RADIANS(PARAMETERS!$D$8-D1696)/2))+(COS(RADIANS(D1696))*COS(RADIANS(PARAMETERS!$D$8))*SIN(RADIANS(PARAMETERS!$D$9-C1696)/2)*SIN(RADIANS(PARAMETERS!$D$9-C1696)/2))))*2*3958.756</f>
        <v>277.61063460525656</v>
      </c>
      <c r="F1696">
        <v>115.28028106689</v>
      </c>
      <c r="G1696">
        <v>144.9991607666</v>
      </c>
      <c r="H1696">
        <v>183.97309875488</v>
      </c>
      <c r="I1696">
        <v>214.50733947754</v>
      </c>
      <c r="J1696">
        <v>248.86468505859</v>
      </c>
      <c r="K1696" s="6">
        <f>IFERROR(EXP(TREND(LN($F$1:$J$1),LN(F1696:J1696),LN(Calculations!$B$3))),0)</f>
        <v>7.9830037748613667E-3</v>
      </c>
    </row>
    <row r="1697" spans="1:11" x14ac:dyDescent="0.35">
      <c r="A1697">
        <v>1694</v>
      </c>
      <c r="B1697" t="str">
        <f t="shared" si="26"/>
        <v>12-58.5</v>
      </c>
      <c r="C1697">
        <v>-58.719363299267002</v>
      </c>
      <c r="D1697">
        <v>12.016369720539</v>
      </c>
      <c r="E1697">
        <f>ASIN(SQRT((SIN(RADIANS(PARAMETERS!$D$8-D1697)/2)*SIN(RADIANS(PARAMETERS!$D$8-D1697)/2))+(COS(RADIANS(D1697))*COS(RADIANS(PARAMETERS!$D$8))*SIN(RADIANS(PARAMETERS!$D$9-C1697)/2)*SIN(RADIANS(PARAMETERS!$D$9-C1697)/2))))*2*3958.756</f>
        <v>268.40719888934314</v>
      </c>
      <c r="F1697">
        <v>115.88697052002</v>
      </c>
      <c r="G1697">
        <v>145.59628295898</v>
      </c>
      <c r="H1697">
        <v>184.42503356934</v>
      </c>
      <c r="I1697">
        <v>214.9105682373</v>
      </c>
      <c r="J1697">
        <v>249.2488861084</v>
      </c>
      <c r="K1697" s="6">
        <f>IFERROR(EXP(TREND(LN($F$1:$J$1),LN(F1697:J1697),LN(Calculations!$B$3))),0)</f>
        <v>8.1040367155815456E-3</v>
      </c>
    </row>
    <row r="1698" spans="1:11" x14ac:dyDescent="0.35">
      <c r="A1698">
        <v>1695</v>
      </c>
      <c r="B1698" t="str">
        <f t="shared" si="26"/>
        <v>12-59</v>
      </c>
      <c r="C1698">
        <v>-58.990684634167998</v>
      </c>
      <c r="D1698">
        <v>12.016369720539</v>
      </c>
      <c r="E1698">
        <f>ASIN(SQRT((SIN(RADIANS(PARAMETERS!$D$8-D1698)/2)*SIN(RADIANS(PARAMETERS!$D$8-D1698)/2))+(COS(RADIANS(D1698))*COS(RADIANS(PARAMETERS!$D$8))*SIN(RADIANS(PARAMETERS!$D$9-C1698)/2)*SIN(RADIANS(PARAMETERS!$D$9-C1698)/2))))*2*3958.756</f>
        <v>260.15429276100383</v>
      </c>
      <c r="F1698">
        <v>116.44933319092</v>
      </c>
      <c r="G1698">
        <v>146.17224121094</v>
      </c>
      <c r="H1698">
        <v>184.90187072754</v>
      </c>
      <c r="I1698">
        <v>215.357421875</v>
      </c>
      <c r="J1698">
        <v>249.70613098145</v>
      </c>
      <c r="K1698" s="6">
        <f>IFERROR(EXP(TREND(LN($F$1:$J$1),LN(F1698:J1698),LN(Calculations!$B$3))),0)</f>
        <v>8.2235748706381197E-3</v>
      </c>
    </row>
    <row r="1699" spans="1:11" x14ac:dyDescent="0.35">
      <c r="A1699">
        <v>1696</v>
      </c>
      <c r="B1699" t="str">
        <f t="shared" si="26"/>
        <v>12-59.5</v>
      </c>
      <c r="C1699">
        <v>-59.262005969069001</v>
      </c>
      <c r="D1699">
        <v>12.016369720539</v>
      </c>
      <c r="E1699">
        <f>ASIN(SQRT((SIN(RADIANS(PARAMETERS!$D$8-D1699)/2)*SIN(RADIANS(PARAMETERS!$D$8-D1699)/2))+(COS(RADIANS(D1699))*COS(RADIANS(PARAMETERS!$D$8))*SIN(RADIANS(PARAMETERS!$D$9-C1699)/2)*SIN(RADIANS(PARAMETERS!$D$9-C1699)/2))))*2*3958.756</f>
        <v>252.94498382179941</v>
      </c>
      <c r="F1699">
        <v>116.93803405762</v>
      </c>
      <c r="G1699">
        <v>146.69012451172</v>
      </c>
      <c r="H1699">
        <v>185.36645507813</v>
      </c>
      <c r="I1699">
        <v>215.8053894043</v>
      </c>
      <c r="J1699">
        <v>250.18270874023</v>
      </c>
      <c r="K1699" s="6">
        <f>IFERROR(EXP(TREND(LN($F$1:$J$1),LN(F1699:J1699),LN(Calculations!$B$3))),0)</f>
        <v>8.3334570365096675E-3</v>
      </c>
    </row>
    <row r="1700" spans="1:11" x14ac:dyDescent="0.35">
      <c r="A1700">
        <v>1697</v>
      </c>
      <c r="B1700" t="str">
        <f t="shared" si="26"/>
        <v>12-59.5</v>
      </c>
      <c r="C1700">
        <v>-59.533327303969998</v>
      </c>
      <c r="D1700">
        <v>12.016369720539</v>
      </c>
      <c r="E1700">
        <f>ASIN(SQRT((SIN(RADIANS(PARAMETERS!$D$8-D1700)/2)*SIN(RADIANS(PARAMETERS!$D$8-D1700)/2))+(COS(RADIANS(D1700))*COS(RADIANS(PARAMETERS!$D$8))*SIN(RADIANS(PARAMETERS!$D$9-C1700)/2)*SIN(RADIANS(PARAMETERS!$D$9-C1700)/2))))*2*3958.756</f>
        <v>246.87072626807003</v>
      </c>
      <c r="F1700">
        <v>117.3050994873</v>
      </c>
      <c r="G1700">
        <v>147.09596252441</v>
      </c>
      <c r="H1700">
        <v>185.75428771973</v>
      </c>
      <c r="I1700">
        <v>216.17860412598</v>
      </c>
      <c r="J1700">
        <v>250.58232116699</v>
      </c>
      <c r="K1700" s="6">
        <f>IFERROR(EXP(TREND(LN($F$1:$J$1),LN(F1700:J1700),LN(Calculations!$B$3))),0)</f>
        <v>8.4202842963959218E-3</v>
      </c>
    </row>
    <row r="1701" spans="1:11" x14ac:dyDescent="0.35">
      <c r="A1701">
        <v>1698</v>
      </c>
      <c r="B1701" t="str">
        <f t="shared" si="26"/>
        <v>12-60</v>
      </c>
      <c r="C1701">
        <v>-59.804648638871001</v>
      </c>
      <c r="D1701">
        <v>12.016369720539</v>
      </c>
      <c r="E1701">
        <f>ASIN(SQRT((SIN(RADIANS(PARAMETERS!$D$8-D1701)/2)*SIN(RADIANS(PARAMETERS!$D$8-D1701)/2))+(COS(RADIANS(D1701))*COS(RADIANS(PARAMETERS!$D$8))*SIN(RADIANS(PARAMETERS!$D$9-C1701)/2)*SIN(RADIANS(PARAMETERS!$D$9-C1701)/2))))*2*3958.756</f>
        <v>242.01700729991163</v>
      </c>
      <c r="F1701">
        <v>117.60633850098</v>
      </c>
      <c r="G1701">
        <v>147.4449005127</v>
      </c>
      <c r="H1701">
        <v>186.11009216309</v>
      </c>
      <c r="I1701">
        <v>216.52465820313</v>
      </c>
      <c r="J1701">
        <v>250.96070861816</v>
      </c>
      <c r="K1701" s="6">
        <f>IFERROR(EXP(TREND(LN($F$1:$J$1),LN(F1701:J1701),LN(Calculations!$B$3))),0)</f>
        <v>8.4954626142697658E-3</v>
      </c>
    </row>
    <row r="1702" spans="1:11" x14ac:dyDescent="0.35">
      <c r="A1702">
        <v>1699</v>
      </c>
      <c r="B1702" t="str">
        <f t="shared" si="26"/>
        <v>12-60</v>
      </c>
      <c r="C1702">
        <v>-60.075969973771997</v>
      </c>
      <c r="D1702">
        <v>12.016369720539</v>
      </c>
      <c r="E1702">
        <f>ASIN(SQRT((SIN(RADIANS(PARAMETERS!$D$8-D1702)/2)*SIN(RADIANS(PARAMETERS!$D$8-D1702)/2))+(COS(RADIANS(D1702))*COS(RADIANS(PARAMETERS!$D$8))*SIN(RADIANS(PARAMETERS!$D$9-C1702)/2)*SIN(RADIANS(PARAMETERS!$D$9-C1702)/2))))*2*3958.756</f>
        <v>238.4583754932076</v>
      </c>
      <c r="F1702">
        <v>117.803855896</v>
      </c>
      <c r="G1702">
        <v>147.69236755371</v>
      </c>
      <c r="H1702">
        <v>186.37582397461</v>
      </c>
      <c r="I1702">
        <v>216.78318786621</v>
      </c>
      <c r="J1702">
        <v>251.24069213867</v>
      </c>
      <c r="K1702" s="6">
        <f>IFERROR(EXP(TREND(LN($F$1:$J$1),LN(F1702:J1702),LN(Calculations!$B$3))),0)</f>
        <v>8.5480514102798423E-3</v>
      </c>
    </row>
    <row r="1703" spans="1:11" x14ac:dyDescent="0.35">
      <c r="A1703">
        <v>1700</v>
      </c>
      <c r="B1703" t="str">
        <f t="shared" si="26"/>
        <v>12-60.5</v>
      </c>
      <c r="C1703">
        <v>-60.347291308673</v>
      </c>
      <c r="D1703">
        <v>12.016369720539</v>
      </c>
      <c r="E1703">
        <f>ASIN(SQRT((SIN(RADIANS(PARAMETERS!$D$8-D1703)/2)*SIN(RADIANS(PARAMETERS!$D$8-D1703)/2))+(COS(RADIANS(D1703))*COS(RADIANS(PARAMETERS!$D$8))*SIN(RADIANS(PARAMETERS!$D$9-C1703)/2)*SIN(RADIANS(PARAMETERS!$D$9-C1703)/2))))*2*3958.756</f>
        <v>236.25336550110609</v>
      </c>
      <c r="F1703">
        <v>117.85042572021</v>
      </c>
      <c r="G1703">
        <v>147.77610778809</v>
      </c>
      <c r="H1703">
        <v>186.47033691406</v>
      </c>
      <c r="I1703">
        <v>216.8772277832</v>
      </c>
      <c r="J1703">
        <v>251.32623291016</v>
      </c>
      <c r="K1703" s="6">
        <f>IFERROR(EXP(TREND(LN($F$1:$J$1),LN(F1703:J1703),LN(Calculations!$B$3))),0)</f>
        <v>8.5637479502314491E-3</v>
      </c>
    </row>
    <row r="1704" spans="1:11" x14ac:dyDescent="0.35">
      <c r="A1704">
        <v>1701</v>
      </c>
      <c r="B1704" t="str">
        <f t="shared" si="26"/>
        <v>12-60.5</v>
      </c>
      <c r="C1704">
        <v>-60.618612643573996</v>
      </c>
      <c r="D1704">
        <v>12.016369720539</v>
      </c>
      <c r="E1704">
        <f>ASIN(SQRT((SIN(RADIANS(PARAMETERS!$D$8-D1704)/2)*SIN(RADIANS(PARAMETERS!$D$8-D1704)/2))+(COS(RADIANS(D1704))*COS(RADIANS(PARAMETERS!$D$8))*SIN(RADIANS(PARAMETERS!$D$9-C1704)/2)*SIN(RADIANS(PARAMETERS!$D$9-C1704)/2))))*2*3958.756</f>
        <v>235.44001518131549</v>
      </c>
      <c r="F1704">
        <v>117.80852508545</v>
      </c>
      <c r="G1704">
        <v>147.76162719727</v>
      </c>
      <c r="H1704">
        <v>186.4584197998</v>
      </c>
      <c r="I1704">
        <v>216.90060424805</v>
      </c>
      <c r="J1704">
        <v>251.34538269043</v>
      </c>
      <c r="K1704" s="6">
        <f>IFERROR(EXP(TREND(LN($F$1:$J$1),LN(F1704:J1704),LN(Calculations!$B$3))),0)</f>
        <v>8.5581251137843845E-3</v>
      </c>
    </row>
    <row r="1705" spans="1:11" x14ac:dyDescent="0.35">
      <c r="A1705">
        <v>1702</v>
      </c>
      <c r="B1705" t="str">
        <f t="shared" si="26"/>
        <v>12-61</v>
      </c>
      <c r="C1705">
        <v>-60.889933978475</v>
      </c>
      <c r="D1705">
        <v>12.016369720539</v>
      </c>
      <c r="E1705">
        <f>ASIN(SQRT((SIN(RADIANS(PARAMETERS!$D$8-D1705)/2)*SIN(RADIANS(PARAMETERS!$D$8-D1705)/2))+(COS(RADIANS(D1705))*COS(RADIANS(PARAMETERS!$D$8))*SIN(RADIANS(PARAMETERS!$D$9-C1705)/2)*SIN(RADIANS(PARAMETERS!$D$9-C1705)/2))))*2*3958.756</f>
        <v>236.0327126516008</v>
      </c>
      <c r="F1705">
        <v>117.69638824463</v>
      </c>
      <c r="G1705">
        <v>147.68463134766</v>
      </c>
      <c r="H1705">
        <v>186.40559387207</v>
      </c>
      <c r="I1705">
        <v>216.9076385498</v>
      </c>
      <c r="J1705">
        <v>251.36981201172</v>
      </c>
      <c r="K1705" s="6">
        <f>IFERROR(EXP(TREND(LN($F$1:$J$1),LN(F1705:J1705),LN(Calculations!$B$3))),0)</f>
        <v>8.5389785776878238E-3</v>
      </c>
    </row>
    <row r="1706" spans="1:11" x14ac:dyDescent="0.35">
      <c r="A1706">
        <v>1703</v>
      </c>
      <c r="B1706" t="str">
        <f t="shared" si="26"/>
        <v>12-61</v>
      </c>
      <c r="C1706">
        <v>-61.161255313376003</v>
      </c>
      <c r="D1706">
        <v>12.016369720539</v>
      </c>
      <c r="E1706">
        <f>ASIN(SQRT((SIN(RADIANS(PARAMETERS!$D$8-D1706)/2)*SIN(RADIANS(PARAMETERS!$D$8-D1706)/2))+(COS(RADIANS(D1706))*COS(RADIANS(PARAMETERS!$D$8))*SIN(RADIANS(PARAMETERS!$D$9-C1706)/2)*SIN(RADIANS(PARAMETERS!$D$9-C1706)/2))))*2*3958.756</f>
        <v>238.02095377658469</v>
      </c>
      <c r="F1706">
        <v>117.55598449707</v>
      </c>
      <c r="G1706">
        <v>147.6100769043</v>
      </c>
      <c r="H1706">
        <v>186.42013549805</v>
      </c>
      <c r="I1706">
        <v>216.99226379395</v>
      </c>
      <c r="J1706">
        <v>251.52021789551</v>
      </c>
      <c r="K1706" s="6">
        <f>IFERROR(EXP(TREND(LN($F$1:$J$1),LN(F1706:J1706),LN(Calculations!$B$3))),0)</f>
        <v>8.5209940593749724E-3</v>
      </c>
    </row>
    <row r="1707" spans="1:11" x14ac:dyDescent="0.35">
      <c r="A1707">
        <v>1704</v>
      </c>
      <c r="B1707" t="str">
        <f t="shared" si="26"/>
        <v>12-61.5</v>
      </c>
      <c r="C1707">
        <v>-61.432576648276999</v>
      </c>
      <c r="D1707">
        <v>12.016369720539</v>
      </c>
      <c r="E1707">
        <f>ASIN(SQRT((SIN(RADIANS(PARAMETERS!$D$8-D1707)/2)*SIN(RADIANS(PARAMETERS!$D$8-D1707)/2))+(COS(RADIANS(D1707))*COS(RADIANS(PARAMETERS!$D$8))*SIN(RADIANS(PARAMETERS!$D$9-C1707)/2)*SIN(RADIANS(PARAMETERS!$D$9-C1707)/2))))*2*3958.756</f>
        <v>241.37025198326708</v>
      </c>
      <c r="F1707">
        <v>117.44857788086</v>
      </c>
      <c r="G1707">
        <v>147.60292053223</v>
      </c>
      <c r="H1707">
        <v>186.56907653809</v>
      </c>
      <c r="I1707">
        <v>217.22988891602</v>
      </c>
      <c r="J1707">
        <v>251.88468933105</v>
      </c>
      <c r="K1707" s="6">
        <f>IFERROR(EXP(TREND(LN($F$1:$J$1),LN(F1707:J1707),LN(Calculations!$B$3))),0)</f>
        <v>8.5191117437334735E-3</v>
      </c>
    </row>
    <row r="1708" spans="1:11" x14ac:dyDescent="0.35">
      <c r="A1708">
        <v>1705</v>
      </c>
      <c r="B1708" t="str">
        <f t="shared" si="26"/>
        <v>12-61.5</v>
      </c>
      <c r="C1708">
        <v>-61.703897983178003</v>
      </c>
      <c r="D1708">
        <v>12.016369720539</v>
      </c>
      <c r="E1708">
        <f>ASIN(SQRT((SIN(RADIANS(PARAMETERS!$D$8-D1708)/2)*SIN(RADIANS(PARAMETERS!$D$8-D1708)/2))+(COS(RADIANS(D1708))*COS(RADIANS(PARAMETERS!$D$8))*SIN(RADIANS(PARAMETERS!$D$9-C1708)/2)*SIN(RADIANS(PARAMETERS!$D$9-C1708)/2))))*2*3958.756</f>
        <v>246.02502256791934</v>
      </c>
      <c r="F1708">
        <v>117.32492828369</v>
      </c>
      <c r="G1708">
        <v>147.59675598145</v>
      </c>
      <c r="H1708">
        <v>186.75140380859</v>
      </c>
      <c r="I1708">
        <v>217.51536560059</v>
      </c>
      <c r="J1708">
        <v>252.32446289063</v>
      </c>
      <c r="K1708" s="6">
        <f>IFERROR(EXP(TREND(LN($F$1:$J$1),LN(F1708:J1708),LN(Calculations!$B$3))),0)</f>
        <v>8.5177155585680932E-3</v>
      </c>
    </row>
    <row r="1709" spans="1:11" x14ac:dyDescent="0.35">
      <c r="A1709">
        <v>1706</v>
      </c>
      <c r="B1709" t="str">
        <f t="shared" si="26"/>
        <v>12-62</v>
      </c>
      <c r="C1709">
        <v>-61.975219318078999</v>
      </c>
      <c r="D1709">
        <v>12.016369720539</v>
      </c>
      <c r="E1709">
        <f>ASIN(SQRT((SIN(RADIANS(PARAMETERS!$D$8-D1709)/2)*SIN(RADIANS(PARAMETERS!$D$8-D1709)/2))+(COS(RADIANS(D1709))*COS(RADIANS(PARAMETERS!$D$8))*SIN(RADIANS(PARAMETERS!$D$9-C1709)/2)*SIN(RADIANS(PARAMETERS!$D$9-C1709)/2))))*2*3958.756</f>
        <v>251.91290385826596</v>
      </c>
      <c r="F1709">
        <v>117.14970397949</v>
      </c>
      <c r="G1709">
        <v>147.5383605957</v>
      </c>
      <c r="H1709">
        <v>186.87884521484</v>
      </c>
      <c r="I1709">
        <v>217.7559967041</v>
      </c>
      <c r="J1709">
        <v>252.71371459961</v>
      </c>
      <c r="K1709" s="6">
        <f>IFERROR(EXP(TREND(LN($F$1:$J$1),LN(F1709:J1709),LN(Calculations!$B$3))),0)</f>
        <v>8.5044924137087988E-3</v>
      </c>
    </row>
    <row r="1710" spans="1:11" x14ac:dyDescent="0.35">
      <c r="A1710">
        <v>1707</v>
      </c>
      <c r="B1710" t="str">
        <f t="shared" si="26"/>
        <v>12-62</v>
      </c>
      <c r="C1710">
        <v>-62.246540652980002</v>
      </c>
      <c r="D1710">
        <v>12.016369720539</v>
      </c>
      <c r="E1710">
        <f>ASIN(SQRT((SIN(RADIANS(PARAMETERS!$D$8-D1710)/2)*SIN(RADIANS(PARAMETERS!$D$8-D1710)/2))+(COS(RADIANS(D1710))*COS(RADIANS(PARAMETERS!$D$8))*SIN(RADIANS(PARAMETERS!$D$9-C1710)/2)*SIN(RADIANS(PARAMETERS!$D$9-C1710)/2))))*2*3958.756</f>
        <v>258.94978864375645</v>
      </c>
      <c r="F1710">
        <v>116.96479797363</v>
      </c>
      <c r="G1710">
        <v>147.47470092773</v>
      </c>
      <c r="H1710">
        <v>186.99649047852</v>
      </c>
      <c r="I1710">
        <v>217.99752807617</v>
      </c>
      <c r="J1710">
        <v>253.10322570801</v>
      </c>
      <c r="K1710" s="6">
        <f>IFERROR(EXP(TREND(LN($F$1:$J$1),LN(F1710:J1710),LN(Calculations!$B$3))),0)</f>
        <v>8.4896610746010223E-3</v>
      </c>
    </row>
    <row r="1711" spans="1:11" x14ac:dyDescent="0.35">
      <c r="A1711">
        <v>1708</v>
      </c>
      <c r="B1711" t="str">
        <f t="shared" si="26"/>
        <v>12-62.5</v>
      </c>
      <c r="C1711">
        <v>-62.517861987880998</v>
      </c>
      <c r="D1711">
        <v>12.016369720539</v>
      </c>
      <c r="E1711">
        <f>ASIN(SQRT((SIN(RADIANS(PARAMETERS!$D$8-D1711)/2)*SIN(RADIANS(PARAMETERS!$D$8-D1711)/2))+(COS(RADIANS(D1711))*COS(RADIANS(PARAMETERS!$D$8))*SIN(RADIANS(PARAMETERS!$D$9-C1711)/2)*SIN(RADIANS(PARAMETERS!$D$9-C1711)/2))))*2*3958.756</f>
        <v>267.04485186911603</v>
      </c>
      <c r="F1711">
        <v>116.75339508057</v>
      </c>
      <c r="G1711">
        <v>147.38639831543</v>
      </c>
      <c r="H1711">
        <v>187.08134460449</v>
      </c>
      <c r="I1711">
        <v>218.20002746582</v>
      </c>
      <c r="J1711">
        <v>253.43574523926</v>
      </c>
      <c r="K1711" s="6">
        <f>IFERROR(EXP(TREND(LN($F$1:$J$1),LN(F1711:J1711),LN(Calculations!$B$3))),0)</f>
        <v>8.468463249072725E-3</v>
      </c>
    </row>
    <row r="1712" spans="1:11" x14ac:dyDescent="0.35">
      <c r="A1712">
        <v>1709</v>
      </c>
      <c r="B1712" t="str">
        <f t="shared" si="26"/>
        <v>12-63</v>
      </c>
      <c r="C1712">
        <v>-62.789183322782002</v>
      </c>
      <c r="D1712">
        <v>12.016369720539</v>
      </c>
      <c r="E1712">
        <f>ASIN(SQRT((SIN(RADIANS(PARAMETERS!$D$8-D1712)/2)*SIN(RADIANS(PARAMETERS!$D$8-D1712)/2))+(COS(RADIANS(D1712))*COS(RADIANS(PARAMETERS!$D$8))*SIN(RADIANS(PARAMETERS!$D$9-C1712)/2)*SIN(RADIANS(PARAMETERS!$D$9-C1712)/2))))*2*3958.756</f>
        <v>276.10502595937402</v>
      </c>
      <c r="F1712">
        <v>116.51950836182</v>
      </c>
      <c r="G1712">
        <v>147.27778625488</v>
      </c>
      <c r="H1712">
        <v>187.13940429688</v>
      </c>
      <c r="I1712">
        <v>218.36218261719</v>
      </c>
      <c r="J1712">
        <v>253.70643615723</v>
      </c>
      <c r="K1712" s="6">
        <f>IFERROR(EXP(TREND(LN($F$1:$J$1),LN(F1712:J1712),LN(Calculations!$B$3))),0)</f>
        <v>8.441837107150154E-3</v>
      </c>
    </row>
    <row r="1713" spans="1:11" x14ac:dyDescent="0.35">
      <c r="A1713">
        <v>1710</v>
      </c>
      <c r="B1713" t="str">
        <f t="shared" si="26"/>
        <v>12-63</v>
      </c>
      <c r="C1713">
        <v>-63.060504657682998</v>
      </c>
      <c r="D1713">
        <v>12.016369720539</v>
      </c>
      <c r="E1713">
        <f>ASIN(SQRT((SIN(RADIANS(PARAMETERS!$D$8-D1713)/2)*SIN(RADIANS(PARAMETERS!$D$8-D1713)/2))+(COS(RADIANS(D1713))*COS(RADIANS(PARAMETERS!$D$8))*SIN(RADIANS(PARAMETERS!$D$9-C1713)/2)*SIN(RADIANS(PARAMETERS!$D$9-C1713)/2))))*2*3958.756</f>
        <v>286.03860607670202</v>
      </c>
      <c r="F1713">
        <v>116.30090332031</v>
      </c>
      <c r="G1713">
        <v>147.19255065918</v>
      </c>
      <c r="H1713">
        <v>187.22541809082</v>
      </c>
      <c r="I1713">
        <v>218.5542755127</v>
      </c>
      <c r="J1713">
        <v>254.01068115234</v>
      </c>
      <c r="K1713" s="6">
        <f>IFERROR(EXP(TREND(LN($F$1:$J$1),LN(F1713:J1713),LN(Calculations!$B$3))),0)</f>
        <v>8.4200546418680203E-3</v>
      </c>
    </row>
    <row r="1714" spans="1:11" x14ac:dyDescent="0.35">
      <c r="A1714">
        <v>1711</v>
      </c>
      <c r="B1714" t="str">
        <f t="shared" si="26"/>
        <v>12-63.5</v>
      </c>
      <c r="C1714">
        <v>-63.331825992584001</v>
      </c>
      <c r="D1714">
        <v>12.016369720539</v>
      </c>
      <c r="E1714">
        <f>ASIN(SQRT((SIN(RADIANS(PARAMETERS!$D$8-D1714)/2)*SIN(RADIANS(PARAMETERS!$D$8-D1714)/2))+(COS(RADIANS(D1714))*COS(RADIANS(PARAMETERS!$D$8))*SIN(RADIANS(PARAMETERS!$D$9-C1714)/2)*SIN(RADIANS(PARAMETERS!$D$9-C1714)/2))))*2*3958.756</f>
        <v>296.75788492627532</v>
      </c>
      <c r="F1714">
        <v>116.07815551758</v>
      </c>
      <c r="G1714">
        <v>147.10725402832</v>
      </c>
      <c r="H1714">
        <v>187.3111114502</v>
      </c>
      <c r="I1714">
        <v>218.7420501709</v>
      </c>
      <c r="J1714">
        <v>254.30195617676</v>
      </c>
      <c r="K1714" s="6">
        <f>IFERROR(EXP(TREND(LN($F$1:$J$1),LN(F1714:J1714),LN(Calculations!$B$3))),0)</f>
        <v>8.3978104138924606E-3</v>
      </c>
    </row>
    <row r="1715" spans="1:11" x14ac:dyDescent="0.35">
      <c r="A1715">
        <v>1712</v>
      </c>
      <c r="B1715" t="str">
        <f t="shared" si="26"/>
        <v>12-63.5</v>
      </c>
      <c r="C1715">
        <v>-63.603147327484997</v>
      </c>
      <c r="D1715">
        <v>12.016369720539</v>
      </c>
      <c r="E1715">
        <f>ASIN(SQRT((SIN(RADIANS(PARAMETERS!$D$8-D1715)/2)*SIN(RADIANS(PARAMETERS!$D$8-D1715)/2))+(COS(RADIANS(D1715))*COS(RADIANS(PARAMETERS!$D$8))*SIN(RADIANS(PARAMETERS!$D$9-C1715)/2)*SIN(RADIANS(PARAMETERS!$D$9-C1715)/2))))*2*3958.756</f>
        <v>308.18087506533499</v>
      </c>
      <c r="F1715">
        <v>115.86660003662</v>
      </c>
      <c r="G1715">
        <v>147.04484558105</v>
      </c>
      <c r="H1715">
        <v>187.42706298828</v>
      </c>
      <c r="I1715">
        <v>218.95469665527</v>
      </c>
      <c r="J1715">
        <v>254.61694335938</v>
      </c>
      <c r="K1715" s="6">
        <f>IFERROR(EXP(TREND(LN($F$1:$J$1),LN(F1715:J1715),LN(Calculations!$B$3))),0)</f>
        <v>8.3797339082687401E-3</v>
      </c>
    </row>
    <row r="1716" spans="1:11" x14ac:dyDescent="0.35">
      <c r="A1716">
        <v>1713</v>
      </c>
      <c r="B1716" t="str">
        <f t="shared" si="26"/>
        <v>12-64</v>
      </c>
      <c r="C1716">
        <v>-63.874468662386001</v>
      </c>
      <c r="D1716">
        <v>12.016369720539</v>
      </c>
      <c r="E1716">
        <f>ASIN(SQRT((SIN(RADIANS(PARAMETERS!$D$8-D1716)/2)*SIN(RADIANS(PARAMETERS!$D$8-D1716)/2))+(COS(RADIANS(D1716))*COS(RADIANS(PARAMETERS!$D$8))*SIN(RADIANS(PARAMETERS!$D$9-C1716)/2)*SIN(RADIANS(PARAMETERS!$D$9-C1716)/2))))*2*3958.756</f>
        <v>320.23226554052263</v>
      </c>
      <c r="F1716">
        <v>115.71203613281</v>
      </c>
      <c r="G1716">
        <v>147.06677246094</v>
      </c>
      <c r="H1716">
        <v>187.65727233887</v>
      </c>
      <c r="I1716">
        <v>219.27963256836</v>
      </c>
      <c r="J1716">
        <v>255.07191467285</v>
      </c>
      <c r="K1716" s="6">
        <f>IFERROR(EXP(TREND(LN($F$1:$J$1),LN(F1716:J1716),LN(Calculations!$B$3))),0)</f>
        <v>8.3789304435454241E-3</v>
      </c>
    </row>
    <row r="1717" spans="1:11" x14ac:dyDescent="0.35">
      <c r="A1717">
        <v>1714</v>
      </c>
      <c r="B1717" t="str">
        <f t="shared" si="26"/>
        <v>12-64</v>
      </c>
      <c r="C1717">
        <v>-64.145789997286997</v>
      </c>
      <c r="D1717">
        <v>12.016369720539</v>
      </c>
      <c r="E1717">
        <f>ASIN(SQRT((SIN(RADIANS(PARAMETERS!$D$8-D1717)/2)*SIN(RADIANS(PARAMETERS!$D$8-D1717)/2))+(COS(RADIANS(D1717))*COS(RADIANS(PARAMETERS!$D$8))*SIN(RADIANS(PARAMETERS!$D$9-C1717)/2)*SIN(RADIANS(PARAMETERS!$D$9-C1717)/2))))*2*3958.756</f>
        <v>332.8437908281519</v>
      </c>
      <c r="F1717">
        <v>115.53495788574</v>
      </c>
      <c r="G1717">
        <v>147.05737304688</v>
      </c>
      <c r="H1717">
        <v>187.8270111084</v>
      </c>
      <c r="I1717">
        <v>219.55068969727</v>
      </c>
      <c r="J1717">
        <v>255.4561920166</v>
      </c>
      <c r="K1717" s="6">
        <f>IFERROR(EXP(TREND(LN($F$1:$J$1),LN(F1717:J1717),LN(Calculations!$B$3))),0)</f>
        <v>8.3707601102656678E-3</v>
      </c>
    </row>
    <row r="1718" spans="1:11" x14ac:dyDescent="0.35">
      <c r="A1718">
        <v>1715</v>
      </c>
      <c r="B1718" t="str">
        <f t="shared" si="26"/>
        <v>12-64.5</v>
      </c>
      <c r="C1718">
        <v>-64.417111332188</v>
      </c>
      <c r="D1718">
        <v>12.016369720539</v>
      </c>
      <c r="E1718">
        <f>ASIN(SQRT((SIN(RADIANS(PARAMETERS!$D$8-D1718)/2)*SIN(RADIANS(PARAMETERS!$D$8-D1718)/2))+(COS(RADIANS(D1718))*COS(RADIANS(PARAMETERS!$D$8))*SIN(RADIANS(PARAMETERS!$D$9-C1718)/2)*SIN(RADIANS(PARAMETERS!$D$9-C1718)/2))))*2*3958.756</f>
        <v>345.95418327951529</v>
      </c>
      <c r="F1718">
        <v>115.27005004883</v>
      </c>
      <c r="G1718">
        <v>146.91743469238</v>
      </c>
      <c r="H1718">
        <v>187.7730255127</v>
      </c>
      <c r="I1718">
        <v>219.59178161621</v>
      </c>
      <c r="J1718">
        <v>255.58247375488</v>
      </c>
      <c r="K1718" s="6">
        <f>IFERROR(EXP(TREND(LN($F$1:$J$1),LN(F1718:J1718),LN(Calculations!$B$3))),0)</f>
        <v>8.3338904857430882E-3</v>
      </c>
    </row>
    <row r="1719" spans="1:11" x14ac:dyDescent="0.35">
      <c r="A1719">
        <v>1716</v>
      </c>
      <c r="B1719" t="str">
        <f t="shared" si="26"/>
        <v>12-64.5</v>
      </c>
      <c r="C1719">
        <v>-64.688432667089003</v>
      </c>
      <c r="D1719">
        <v>12.016369720539</v>
      </c>
      <c r="E1719">
        <f>ASIN(SQRT((SIN(RADIANS(PARAMETERS!$D$8-D1719)/2)*SIN(RADIANS(PARAMETERS!$D$8-D1719)/2))+(COS(RADIANS(D1719))*COS(RADIANS(PARAMETERS!$D$8))*SIN(RADIANS(PARAMETERS!$D$9-C1719)/2)*SIN(RADIANS(PARAMETERS!$D$9-C1719)/2))))*2*3958.756</f>
        <v>359.50885403795365</v>
      </c>
      <c r="F1719">
        <v>114.88872528076</v>
      </c>
      <c r="G1719">
        <v>146.59913635254</v>
      </c>
      <c r="H1719">
        <v>187.4153137207</v>
      </c>
      <c r="I1719">
        <v>219.29298400879</v>
      </c>
      <c r="J1719">
        <v>255.36058044434</v>
      </c>
      <c r="K1719" s="6">
        <f>IFERROR(EXP(TREND(LN($F$1:$J$1),LN(F1719:J1719),LN(Calculations!$B$3))),0)</f>
        <v>8.2585118043694856E-3</v>
      </c>
    </row>
    <row r="1720" spans="1:11" x14ac:dyDescent="0.35">
      <c r="A1720">
        <v>1717</v>
      </c>
      <c r="B1720" t="str">
        <f t="shared" si="26"/>
        <v>12-65</v>
      </c>
      <c r="C1720">
        <v>-64.959754001990007</v>
      </c>
      <c r="D1720">
        <v>12.016369720539</v>
      </c>
      <c r="E1720">
        <f>ASIN(SQRT((SIN(RADIANS(PARAMETERS!$D$8-D1720)/2)*SIN(RADIANS(PARAMETERS!$D$8-D1720)/2))+(COS(RADIANS(D1720))*COS(RADIANS(PARAMETERS!$D$8))*SIN(RADIANS(PARAMETERS!$D$9-C1720)/2)*SIN(RADIANS(PARAMETERS!$D$9-C1720)/2))))*2*3958.756</f>
        <v>373.459414917137</v>
      </c>
      <c r="F1720">
        <v>114.47380065918</v>
      </c>
      <c r="G1720">
        <v>146.23054504395</v>
      </c>
      <c r="H1720">
        <v>186.97761535645</v>
      </c>
      <c r="I1720">
        <v>218.92088317871</v>
      </c>
      <c r="J1720">
        <v>254.9930267334</v>
      </c>
      <c r="K1720" s="6">
        <f>IFERROR(EXP(TREND(LN($F$1:$J$1),LN(F1720:J1720),LN(Calculations!$B$3))),0)</f>
        <v>8.1732589010726636E-3</v>
      </c>
    </row>
    <row r="1721" spans="1:11" x14ac:dyDescent="0.35">
      <c r="A1721">
        <v>1718</v>
      </c>
      <c r="B1721" t="str">
        <f t="shared" si="26"/>
        <v>12-65</v>
      </c>
      <c r="C1721">
        <v>-65.231075336890996</v>
      </c>
      <c r="D1721">
        <v>12.016369720539</v>
      </c>
      <c r="E1721">
        <f>ASIN(SQRT((SIN(RADIANS(PARAMETERS!$D$8-D1721)/2)*SIN(RADIANS(PARAMETERS!$D$8-D1721)/2))+(COS(RADIANS(D1721))*COS(RADIANS(PARAMETERS!$D$8))*SIN(RADIANS(PARAMETERS!$D$9-C1721)/2)*SIN(RADIANS(PARAMETERS!$D$9-C1721)/2))))*2*3958.756</f>
        <v>387.76312272903988</v>
      </c>
      <c r="F1721">
        <v>114.10653686523</v>
      </c>
      <c r="G1721">
        <v>145.93447875977</v>
      </c>
      <c r="H1721">
        <v>186.66700744629</v>
      </c>
      <c r="I1721">
        <v>218.68785095215</v>
      </c>
      <c r="J1721">
        <v>254.70497131348</v>
      </c>
      <c r="K1721" s="6">
        <f>IFERROR(EXP(TREND(LN($F$1:$J$1),LN(F1721:J1721),LN(Calculations!$B$3))),0)</f>
        <v>8.1042395102787386E-3</v>
      </c>
    </row>
    <row r="1722" spans="1:11" x14ac:dyDescent="0.35">
      <c r="A1722">
        <v>1719</v>
      </c>
      <c r="B1722" t="str">
        <f t="shared" si="26"/>
        <v>12-65.5</v>
      </c>
      <c r="C1722">
        <v>-65.502396671791999</v>
      </c>
      <c r="D1722">
        <v>12.016369720539</v>
      </c>
      <c r="E1722">
        <f>ASIN(SQRT((SIN(RADIANS(PARAMETERS!$D$8-D1722)/2)*SIN(RADIANS(PARAMETERS!$D$8-D1722)/2))+(COS(RADIANS(D1722))*COS(RADIANS(PARAMETERS!$D$8))*SIN(RADIANS(PARAMETERS!$D$9-C1722)/2)*SIN(RADIANS(PARAMETERS!$D$9-C1722)/2))))*2*3958.756</f>
        <v>402.38230155695754</v>
      </c>
      <c r="F1722">
        <v>113.8338394165</v>
      </c>
      <c r="G1722">
        <v>145.78237915039</v>
      </c>
      <c r="H1722">
        <v>186.6009979248</v>
      </c>
      <c r="I1722">
        <v>218.65507507324</v>
      </c>
      <c r="J1722">
        <v>254.63581848145</v>
      </c>
      <c r="K1722" s="6">
        <f>IFERROR(EXP(TREND(LN($F$1:$J$1),LN(F1722:J1722),LN(Calculations!$B$3))),0)</f>
        <v>8.0649588498841358E-3</v>
      </c>
    </row>
    <row r="1723" spans="1:11" x14ac:dyDescent="0.35">
      <c r="A1723">
        <v>1720</v>
      </c>
      <c r="B1723" t="str">
        <f t="shared" si="26"/>
        <v>12-66</v>
      </c>
      <c r="C1723">
        <v>-65.773718006693002</v>
      </c>
      <c r="D1723">
        <v>12.016369720539</v>
      </c>
      <c r="E1723">
        <f>ASIN(SQRT((SIN(RADIANS(PARAMETERS!$D$8-D1723)/2)*SIN(RADIANS(PARAMETERS!$D$8-D1723)/2))+(COS(RADIANS(D1723))*COS(RADIANS(PARAMETERS!$D$8))*SIN(RADIANS(PARAMETERS!$D$9-C1723)/2)*SIN(RADIANS(PARAMETERS!$D$9-C1723)/2))))*2*3958.756</f>
        <v>417.2837784019755</v>
      </c>
      <c r="F1723">
        <v>113.55170440674</v>
      </c>
      <c r="G1723">
        <v>145.61907958984</v>
      </c>
      <c r="H1723">
        <v>186.54194641113</v>
      </c>
      <c r="I1723">
        <v>218.59181213379</v>
      </c>
      <c r="J1723">
        <v>254.51162719727</v>
      </c>
      <c r="K1723" s="6">
        <f>IFERROR(EXP(TREND(LN($F$1:$J$1),LN(F1723:J1723),LN(Calculations!$B$3))),0)</f>
        <v>8.0236972178369757E-3</v>
      </c>
    </row>
    <row r="1724" spans="1:11" x14ac:dyDescent="0.35">
      <c r="A1724">
        <v>1721</v>
      </c>
      <c r="B1724" t="str">
        <f t="shared" si="26"/>
        <v>12-66</v>
      </c>
      <c r="C1724">
        <v>-66.045039341594006</v>
      </c>
      <c r="D1724">
        <v>12.016369720539</v>
      </c>
      <c r="E1724">
        <f>ASIN(SQRT((SIN(RADIANS(PARAMETERS!$D$8-D1724)/2)*SIN(RADIANS(PARAMETERS!$D$8-D1724)/2))+(COS(RADIANS(D1724))*COS(RADIANS(PARAMETERS!$D$8))*SIN(RADIANS(PARAMETERS!$D$9-C1724)/2)*SIN(RADIANS(PARAMETERS!$D$9-C1724)/2))))*2*3958.756</f>
        <v>432.43835305126129</v>
      </c>
      <c r="F1724">
        <v>113.23221588135</v>
      </c>
      <c r="G1724">
        <v>145.40173339844</v>
      </c>
      <c r="H1724">
        <v>186.42417907715</v>
      </c>
      <c r="I1724">
        <v>218.4645690918</v>
      </c>
      <c r="J1724">
        <v>254.29988098145</v>
      </c>
      <c r="K1724" s="6">
        <f>IFERROR(EXP(TREND(LN($F$1:$J$1),LN(F1724:J1724),LN(Calculations!$B$3))),0)</f>
        <v>7.9728431101712509E-3</v>
      </c>
    </row>
    <row r="1725" spans="1:11" x14ac:dyDescent="0.35">
      <c r="A1725">
        <v>1722</v>
      </c>
      <c r="B1725" t="str">
        <f t="shared" si="26"/>
        <v>12-66.5</v>
      </c>
      <c r="C1725">
        <v>-66.316360676494995</v>
      </c>
      <c r="D1725">
        <v>12.016369720539</v>
      </c>
      <c r="E1725">
        <f>ASIN(SQRT((SIN(RADIANS(PARAMETERS!$D$8-D1725)/2)*SIN(RADIANS(PARAMETERS!$D$8-D1725)/2))+(COS(RADIANS(D1725))*COS(RADIANS(PARAMETERS!$D$8))*SIN(RADIANS(PARAMETERS!$D$9-C1725)/2)*SIN(RADIANS(PARAMETERS!$D$9-C1725)/2))))*2*3958.756</f>
        <v>447.82031294179853</v>
      </c>
      <c r="F1725">
        <v>112.88269042969</v>
      </c>
      <c r="G1725">
        <v>145.14141845703</v>
      </c>
      <c r="H1725">
        <v>186.26591491699</v>
      </c>
      <c r="I1725">
        <v>218.30859375</v>
      </c>
      <c r="J1725">
        <v>254.05577087402</v>
      </c>
      <c r="K1725" s="6">
        <f>IFERROR(EXP(TREND(LN($F$1:$J$1),LN(F1725:J1725),LN(Calculations!$B$3))),0)</f>
        <v>7.9154131141811936E-3</v>
      </c>
    </row>
    <row r="1726" spans="1:11" x14ac:dyDescent="0.35">
      <c r="A1726">
        <v>1723</v>
      </c>
      <c r="B1726" t="str">
        <f t="shared" si="26"/>
        <v>12-66.5</v>
      </c>
      <c r="C1726">
        <v>-66.587682011395998</v>
      </c>
      <c r="D1726">
        <v>12.016369720539</v>
      </c>
      <c r="E1726">
        <f>ASIN(SQRT((SIN(RADIANS(PARAMETERS!$D$8-D1726)/2)*SIN(RADIANS(PARAMETERS!$D$8-D1726)/2))+(COS(RADIANS(D1726))*COS(RADIANS(PARAMETERS!$D$8))*SIN(RADIANS(PARAMETERS!$D$9-C1726)/2)*SIN(RADIANS(PARAMETERS!$D$9-C1726)/2))))*2*3958.756</f>
        <v>463.40699715267203</v>
      </c>
      <c r="F1726">
        <v>112.40406799316</v>
      </c>
      <c r="G1726">
        <v>144.68663024902</v>
      </c>
      <c r="H1726">
        <v>185.86157226563</v>
      </c>
      <c r="I1726">
        <v>217.90596008301</v>
      </c>
      <c r="J1726">
        <v>253.49534606934</v>
      </c>
      <c r="K1726" s="6">
        <f>IFERROR(EXP(TREND(LN($F$1:$J$1),LN(F1726:J1726),LN(Calculations!$B$3))),0)</f>
        <v>7.8228848826066531E-3</v>
      </c>
    </row>
    <row r="1727" spans="1:11" x14ac:dyDescent="0.35">
      <c r="A1727">
        <v>1724</v>
      </c>
      <c r="B1727" t="str">
        <f t="shared" si="26"/>
        <v>12-67</v>
      </c>
      <c r="C1727">
        <v>-66.859003346296006</v>
      </c>
      <c r="D1727">
        <v>12.016369720539</v>
      </c>
      <c r="E1727">
        <f>ASIN(SQRT((SIN(RADIANS(PARAMETERS!$D$8-D1727)/2)*SIN(RADIANS(PARAMETERS!$D$8-D1727)/2))+(COS(RADIANS(D1727))*COS(RADIANS(PARAMETERS!$D$8))*SIN(RADIANS(PARAMETERS!$D$9-C1727)/2)*SIN(RADIANS(PARAMETERS!$D$9-C1727)/2))))*2*3958.756</f>
        <v>479.17840950135718</v>
      </c>
      <c r="F1727">
        <v>111.78498840332</v>
      </c>
      <c r="G1727">
        <v>144.01991271973</v>
      </c>
      <c r="H1727">
        <v>185.16178894043</v>
      </c>
      <c r="I1727">
        <v>217.21949768066</v>
      </c>
      <c r="J1727">
        <v>252.59399414063</v>
      </c>
      <c r="K1727" s="6">
        <f>IFERROR(EXP(TREND(LN($F$1:$J$1),LN(F1727:J1727),LN(Calculations!$B$3))),0)</f>
        <v>7.6924385168392322E-3</v>
      </c>
    </row>
    <row r="1728" spans="1:11" x14ac:dyDescent="0.35">
      <c r="A1728">
        <v>1725</v>
      </c>
      <c r="B1728" t="str">
        <f t="shared" si="26"/>
        <v>12-67</v>
      </c>
      <c r="C1728">
        <v>-67.130324681196996</v>
      </c>
      <c r="D1728">
        <v>12.016369720539</v>
      </c>
      <c r="E1728">
        <f>ASIN(SQRT((SIN(RADIANS(PARAMETERS!$D$8-D1728)/2)*SIN(RADIANS(PARAMETERS!$D$8-D1728)/2))+(COS(RADIANS(D1728))*COS(RADIANS(PARAMETERS!$D$8))*SIN(RADIANS(PARAMETERS!$D$9-C1728)/2)*SIN(RADIANS(PARAMETERS!$D$9-C1728)/2))))*2*3958.756</f>
        <v>495.11687828398402</v>
      </c>
      <c r="F1728">
        <v>111.03626251221</v>
      </c>
      <c r="G1728">
        <v>143.15844726563</v>
      </c>
      <c r="H1728">
        <v>184.17338562012</v>
      </c>
      <c r="I1728">
        <v>216.26341247559</v>
      </c>
      <c r="J1728">
        <v>251.3900604248</v>
      </c>
      <c r="K1728" s="6">
        <f>IFERROR(EXP(TREND(LN($F$1:$J$1),LN(F1728:J1728),LN(Calculations!$B$3))),0)</f>
        <v>7.5283767506067918E-3</v>
      </c>
    </row>
    <row r="1729" spans="1:11" x14ac:dyDescent="0.35">
      <c r="A1729">
        <v>1726</v>
      </c>
      <c r="B1729" t="str">
        <f t="shared" si="26"/>
        <v>12-67.5</v>
      </c>
      <c r="C1729">
        <v>-67.401646016097999</v>
      </c>
      <c r="D1729">
        <v>12.016369720539</v>
      </c>
      <c r="E1729">
        <f>ASIN(SQRT((SIN(RADIANS(PARAMETERS!$D$8-D1729)/2)*SIN(RADIANS(PARAMETERS!$D$8-D1729)/2))+(COS(RADIANS(D1729))*COS(RADIANS(PARAMETERS!$D$8))*SIN(RADIANS(PARAMETERS!$D$9-C1729)/2)*SIN(RADIANS(PARAMETERS!$D$9-C1729)/2))))*2*3958.756</f>
        <v>511.20675891285094</v>
      </c>
      <c r="F1729">
        <v>110.19575500488</v>
      </c>
      <c r="G1729">
        <v>142.16827392578</v>
      </c>
      <c r="H1729">
        <v>182.9906463623</v>
      </c>
      <c r="I1729">
        <v>215.06884765625</v>
      </c>
      <c r="J1729">
        <v>249.93486022949</v>
      </c>
      <c r="K1729" s="6">
        <f>IFERROR(EXP(TREND(LN($F$1:$J$1),LN(F1729:J1729),LN(Calculations!$B$3))),0)</f>
        <v>7.3424324236060082E-3</v>
      </c>
    </row>
    <row r="1730" spans="1:11" x14ac:dyDescent="0.35">
      <c r="A1730">
        <v>1727</v>
      </c>
      <c r="B1730" t="str">
        <f t="shared" si="26"/>
        <v>12-67.5</v>
      </c>
      <c r="C1730">
        <v>-67.672967350999002</v>
      </c>
      <c r="D1730">
        <v>12.016369720539</v>
      </c>
      <c r="E1730">
        <f>ASIN(SQRT((SIN(RADIANS(PARAMETERS!$D$8-D1730)/2)*SIN(RADIANS(PARAMETERS!$D$8-D1730)/2))+(COS(RADIANS(D1730))*COS(RADIANS(PARAMETERS!$D$8))*SIN(RADIANS(PARAMETERS!$D$9-C1730)/2)*SIN(RADIANS(PARAMETERS!$D$9-C1730)/2))))*2*3958.756</f>
        <v>527.43417516181353</v>
      </c>
      <c r="F1730">
        <v>109.34474945068</v>
      </c>
      <c r="G1730">
        <v>141.16940307617</v>
      </c>
      <c r="H1730">
        <v>181.80773925781</v>
      </c>
      <c r="I1730">
        <v>213.79695129395</v>
      </c>
      <c r="J1730">
        <v>248.44822692871</v>
      </c>
      <c r="K1730" s="6">
        <f>IFERROR(EXP(TREND(LN($F$1:$J$1),LN(F1730:J1730),LN(Calculations!$B$3))),0)</f>
        <v>7.1578976831432771E-3</v>
      </c>
    </row>
    <row r="1731" spans="1:11" x14ac:dyDescent="0.35">
      <c r="A1731">
        <v>1728</v>
      </c>
      <c r="B1731" t="str">
        <f t="shared" si="26"/>
        <v>12-68</v>
      </c>
      <c r="C1731">
        <v>-67.944288685900005</v>
      </c>
      <c r="D1731">
        <v>12.016369720539</v>
      </c>
      <c r="E1731">
        <f>ASIN(SQRT((SIN(RADIANS(PARAMETERS!$D$8-D1731)/2)*SIN(RADIANS(PARAMETERS!$D$8-D1731)/2))+(COS(RADIANS(D1731))*COS(RADIANS(PARAMETERS!$D$8))*SIN(RADIANS(PARAMETERS!$D$9-C1731)/2)*SIN(RADIANS(PARAMETERS!$D$9-C1731)/2))))*2*3958.756</f>
        <v>543.78679464063646</v>
      </c>
      <c r="F1731">
        <v>108.51683807373</v>
      </c>
      <c r="G1731">
        <v>140.21984863281</v>
      </c>
      <c r="H1731">
        <v>180.71856689453</v>
      </c>
      <c r="I1731">
        <v>212.56739807129</v>
      </c>
      <c r="J1731">
        <v>247.03297424316</v>
      </c>
      <c r="K1731" s="6">
        <f>IFERROR(EXP(TREND(LN($F$1:$J$1),LN(F1731:J1731),LN(Calculations!$B$3))),0)</f>
        <v>6.9853733751531191E-3</v>
      </c>
    </row>
    <row r="1732" spans="1:11" x14ac:dyDescent="0.35">
      <c r="A1732">
        <v>1729</v>
      </c>
      <c r="B1732" t="str">
        <f t="shared" si="26"/>
        <v>12-68</v>
      </c>
      <c r="C1732">
        <v>-68.215610020800995</v>
      </c>
      <c r="D1732">
        <v>12.016369720539</v>
      </c>
      <c r="E1732">
        <f>ASIN(SQRT((SIN(RADIANS(PARAMETERS!$D$8-D1732)/2)*SIN(RADIANS(PARAMETERS!$D$8-D1732)/2))+(COS(RADIANS(D1732))*COS(RADIANS(PARAMETERS!$D$8))*SIN(RADIANS(PARAMETERS!$D$9-C1732)/2)*SIN(RADIANS(PARAMETERS!$D$9-C1732)/2))))*2*3958.756</f>
        <v>560.25363429950244</v>
      </c>
      <c r="F1732">
        <v>107.80368804932</v>
      </c>
      <c r="G1732">
        <v>139.45262145996</v>
      </c>
      <c r="H1732">
        <v>179.92738342285</v>
      </c>
      <c r="I1732">
        <v>211.65396118164</v>
      </c>
      <c r="J1732">
        <v>245.89170837402</v>
      </c>
      <c r="K1732" s="6">
        <f>IFERROR(EXP(TREND(LN($F$1:$J$1),LN(F1732:J1732),LN(Calculations!$B$3))),0)</f>
        <v>6.8487637621458966E-3</v>
      </c>
    </row>
    <row r="1733" spans="1:11" x14ac:dyDescent="0.35">
      <c r="A1733">
        <v>1730</v>
      </c>
      <c r="B1733" t="str">
        <f t="shared" ref="B1733:B1796" si="27">MROUND(D1733,1)&amp;MROUND(C1733,-0.5)</f>
        <v>12-68.5</v>
      </c>
      <c r="C1733">
        <v>-68.486931355701998</v>
      </c>
      <c r="D1733">
        <v>12.016369720539</v>
      </c>
      <c r="E1733">
        <f>ASIN(SQRT((SIN(RADIANS(PARAMETERS!$D$8-D1733)/2)*SIN(RADIANS(PARAMETERS!$D$8-D1733)/2))+(COS(RADIANS(D1733))*COS(RADIANS(PARAMETERS!$D$8))*SIN(RADIANS(PARAMETERS!$D$9-C1733)/2)*SIN(RADIANS(PARAMETERS!$D$9-C1733)/2))))*2*3958.756</f>
        <v>576.82489208530933</v>
      </c>
      <c r="F1733">
        <v>107.13056945801</v>
      </c>
      <c r="G1733">
        <v>138.75129699707</v>
      </c>
      <c r="H1733">
        <v>179.2162322998</v>
      </c>
      <c r="I1733">
        <v>210.80807495117</v>
      </c>
      <c r="J1733">
        <v>244.83555603027</v>
      </c>
      <c r="K1733" s="6">
        <f>IFERROR(EXP(TREND(LN($F$1:$J$1),LN(F1733:J1733),LN(Calculations!$B$3))),0)</f>
        <v>6.7245731468187249E-3</v>
      </c>
    </row>
    <row r="1734" spans="1:11" x14ac:dyDescent="0.35">
      <c r="A1734">
        <v>1731</v>
      </c>
      <c r="B1734" t="str">
        <f t="shared" si="27"/>
        <v>12-69</v>
      </c>
      <c r="C1734">
        <v>-68.758252690603001</v>
      </c>
      <c r="D1734">
        <v>12.016369720539</v>
      </c>
      <c r="E1734">
        <f>ASIN(SQRT((SIN(RADIANS(PARAMETERS!$D$8-D1734)/2)*SIN(RADIANS(PARAMETERS!$D$8-D1734)/2))+(COS(RADIANS(D1734))*COS(RADIANS(PARAMETERS!$D$8))*SIN(RADIANS(PARAMETERS!$D$9-C1734)/2)*SIN(RADIANS(PARAMETERS!$D$9-C1734)/2))))*2*3958.756</f>
        <v>593.49180125518978</v>
      </c>
      <c r="F1734">
        <v>106.457862854</v>
      </c>
      <c r="G1734">
        <v>138.05331420898</v>
      </c>
      <c r="H1734">
        <v>178.46798706055</v>
      </c>
      <c r="I1734">
        <v>209.90342712402</v>
      </c>
      <c r="J1734">
        <v>243.77270507813</v>
      </c>
      <c r="K1734" s="6">
        <f>IFERROR(EXP(TREND(LN($F$1:$J$1),LN(F1734:J1734),LN(Calculations!$B$3))),0)</f>
        <v>6.6009373816136585E-3</v>
      </c>
    </row>
    <row r="1735" spans="1:11" x14ac:dyDescent="0.35">
      <c r="A1735">
        <v>1732</v>
      </c>
      <c r="B1735" t="str">
        <f t="shared" si="27"/>
        <v>12-69</v>
      </c>
      <c r="C1735">
        <v>-69.029574025504004</v>
      </c>
      <c r="D1735">
        <v>12.016369720539</v>
      </c>
      <c r="E1735">
        <f>ASIN(SQRT((SIN(RADIANS(PARAMETERS!$D$8-D1735)/2)*SIN(RADIANS(PARAMETERS!$D$8-D1735)/2))+(COS(RADIANS(D1735))*COS(RADIANS(PARAMETERS!$D$8))*SIN(RADIANS(PARAMETERS!$D$9-C1735)/2)*SIN(RADIANS(PARAMETERS!$D$9-C1735)/2))))*2*3958.756</f>
        <v>610.2465042511916</v>
      </c>
      <c r="F1735">
        <v>105.65615844727</v>
      </c>
      <c r="G1735">
        <v>137.15121459961</v>
      </c>
      <c r="H1735">
        <v>177.48458862305</v>
      </c>
      <c r="I1735">
        <v>208.78302001953</v>
      </c>
      <c r="J1735">
        <v>242.4075012207</v>
      </c>
      <c r="K1735" s="6">
        <f>IFERROR(EXP(TREND(LN($F$1:$J$1),LN(F1735:J1735),LN(Calculations!$B$3))),0)</f>
        <v>6.4497363755185132E-3</v>
      </c>
    </row>
    <row r="1736" spans="1:11" x14ac:dyDescent="0.35">
      <c r="A1736">
        <v>1733</v>
      </c>
      <c r="B1736" t="str">
        <f t="shared" si="27"/>
        <v>12-69.5</v>
      </c>
      <c r="C1736">
        <v>-69.300895360404994</v>
      </c>
      <c r="D1736">
        <v>12.016369720539</v>
      </c>
      <c r="E1736">
        <f>ASIN(SQRT((SIN(RADIANS(PARAMETERS!$D$8-D1736)/2)*SIN(RADIANS(PARAMETERS!$D$8-D1736)/2))+(COS(RADIANS(D1736))*COS(RADIANS(PARAMETERS!$D$8))*SIN(RADIANS(PARAMETERS!$D$9-C1736)/2)*SIN(RADIANS(PARAMETERS!$D$9-C1736)/2))))*2*3958.756</f>
        <v>627.08194342523018</v>
      </c>
      <c r="F1736">
        <v>104.82086181641</v>
      </c>
      <c r="G1736">
        <v>136.18869018555</v>
      </c>
      <c r="H1736">
        <v>176.48828125</v>
      </c>
      <c r="I1736">
        <v>207.66496276855</v>
      </c>
      <c r="J1736">
        <v>240.98965454102</v>
      </c>
      <c r="K1736" s="6">
        <f>IFERROR(EXP(TREND(LN($F$1:$J$1),LN(F1736:J1736),LN(Calculations!$B$3))),0)</f>
        <v>6.2962944269007864E-3</v>
      </c>
    </row>
    <row r="1737" spans="1:11" x14ac:dyDescent="0.35">
      <c r="A1737">
        <v>1734</v>
      </c>
      <c r="B1737" t="str">
        <f t="shared" si="27"/>
        <v>12-69.5</v>
      </c>
      <c r="C1737">
        <v>-69.572216695305997</v>
      </c>
      <c r="D1737">
        <v>12.016369720539</v>
      </c>
      <c r="E1737">
        <f>ASIN(SQRT((SIN(RADIANS(PARAMETERS!$D$8-D1737)/2)*SIN(RADIANS(PARAMETERS!$D$8-D1737)/2))+(COS(RADIANS(D1737))*COS(RADIANS(PARAMETERS!$D$8))*SIN(RADIANS(PARAMETERS!$D$9-C1737)/2)*SIN(RADIANS(PARAMETERS!$D$9-C1737)/2))))*2*3958.756</f>
        <v>643.99176626038263</v>
      </c>
      <c r="F1737">
        <v>103.99024963379</v>
      </c>
      <c r="G1737">
        <v>135.22416687012</v>
      </c>
      <c r="H1737">
        <v>175.56314086914</v>
      </c>
      <c r="I1737">
        <v>206.59939575195</v>
      </c>
      <c r="J1737">
        <v>239.60510253906</v>
      </c>
      <c r="K1737" s="6">
        <f>IFERROR(EXP(TREND(LN($F$1:$J$1),LN(F1737:J1737),LN(Calculations!$B$3))),0)</f>
        <v>6.1494540818678072E-3</v>
      </c>
    </row>
    <row r="1738" spans="1:11" x14ac:dyDescent="0.35">
      <c r="A1738">
        <v>1735</v>
      </c>
      <c r="B1738" t="str">
        <f t="shared" si="27"/>
        <v>12-70</v>
      </c>
      <c r="C1738">
        <v>-69.843538030207</v>
      </c>
      <c r="D1738">
        <v>12.016369720539</v>
      </c>
      <c r="E1738">
        <f>ASIN(SQRT((SIN(RADIANS(PARAMETERS!$D$8-D1738)/2)*SIN(RADIANS(PARAMETERS!$D$8-D1738)/2))+(COS(RADIANS(D1738))*COS(RADIANS(PARAMETERS!$D$8))*SIN(RADIANS(PARAMETERS!$D$9-C1738)/2)*SIN(RADIANS(PARAMETERS!$D$9-C1738)/2))))*2*3958.756</f>
        <v>660.97024305644788</v>
      </c>
      <c r="F1738">
        <v>103.13312530518</v>
      </c>
      <c r="G1738">
        <v>134.2033996582</v>
      </c>
      <c r="H1738">
        <v>174.55070495605</v>
      </c>
      <c r="I1738">
        <v>205.4369354248</v>
      </c>
      <c r="J1738">
        <v>238.09237670898</v>
      </c>
      <c r="K1738" s="6">
        <f>IFERROR(EXP(TREND(LN($F$1:$J$1),LN(F1738:J1738),LN(Calculations!$B$3))),0)</f>
        <v>5.9972606916631884E-3</v>
      </c>
    </row>
    <row r="1739" spans="1:11" x14ac:dyDescent="0.35">
      <c r="A1739">
        <v>1736</v>
      </c>
      <c r="B1739" t="str">
        <f t="shared" si="27"/>
        <v>12-70</v>
      </c>
      <c r="C1739">
        <v>-70.114859365108003</v>
      </c>
      <c r="D1739">
        <v>12.016369720539</v>
      </c>
      <c r="E1739">
        <f>ASIN(SQRT((SIN(RADIANS(PARAMETERS!$D$8-D1739)/2)*SIN(RADIANS(PARAMETERS!$D$8-D1739)/2))+(COS(RADIANS(D1739))*COS(RADIANS(PARAMETERS!$D$8))*SIN(RADIANS(PARAMETERS!$D$9-C1739)/2)*SIN(RADIANS(PARAMETERS!$D$9-C1739)/2))))*2*3958.756</f>
        <v>678.01219533270751</v>
      </c>
      <c r="F1739">
        <v>102.34722900391</v>
      </c>
      <c r="G1739">
        <v>133.27711486816</v>
      </c>
      <c r="H1739">
        <v>173.62455749512</v>
      </c>
      <c r="I1739">
        <v>204.39155578613</v>
      </c>
      <c r="J1739">
        <v>236.73225402832</v>
      </c>
      <c r="K1739" s="6">
        <f>IFERROR(EXP(TREND(LN($F$1:$J$1),LN(F1739:J1739),LN(Calculations!$B$3))),0)</f>
        <v>5.8619524309482928E-3</v>
      </c>
    </row>
    <row r="1740" spans="1:11" x14ac:dyDescent="0.35">
      <c r="A1740">
        <v>1737</v>
      </c>
      <c r="B1740" t="str">
        <f t="shared" si="27"/>
        <v>12-70.5</v>
      </c>
      <c r="C1740">
        <v>-70.386180700009007</v>
      </c>
      <c r="D1740">
        <v>12.016369720539</v>
      </c>
      <c r="E1740">
        <f>ASIN(SQRT((SIN(RADIANS(PARAMETERS!$D$8-D1740)/2)*SIN(RADIANS(PARAMETERS!$D$8-D1740)/2))+(COS(RADIANS(D1740))*COS(RADIANS(PARAMETERS!$D$8))*SIN(RADIANS(PARAMETERS!$D$9-C1740)/2)*SIN(RADIANS(PARAMETERS!$D$9-C1740)/2))))*2*3958.756</f>
        <v>695.11293344985472</v>
      </c>
      <c r="F1740">
        <v>101.66048431396</v>
      </c>
      <c r="G1740">
        <v>132.48739624023</v>
      </c>
      <c r="H1740">
        <v>172.85430908203</v>
      </c>
      <c r="I1740">
        <v>203.53553771973</v>
      </c>
      <c r="J1740">
        <v>235.60394287109</v>
      </c>
      <c r="K1740" s="6">
        <f>IFERROR(EXP(TREND(LN($F$1:$J$1),LN(F1740:J1740),LN(Calculations!$B$3))),0)</f>
        <v>5.7493569452826748E-3</v>
      </c>
    </row>
    <row r="1741" spans="1:11" x14ac:dyDescent="0.35">
      <c r="A1741">
        <v>1738</v>
      </c>
      <c r="B1741" t="str">
        <f t="shared" si="27"/>
        <v>12-70.5</v>
      </c>
      <c r="C1741">
        <v>-70.657502034909996</v>
      </c>
      <c r="D1741">
        <v>12.016369720539</v>
      </c>
      <c r="E1741">
        <f>ASIN(SQRT((SIN(RADIANS(PARAMETERS!$D$8-D1741)/2)*SIN(RADIANS(PARAMETERS!$D$8-D1741)/2))+(COS(RADIANS(D1741))*COS(RADIANS(PARAMETERS!$D$8))*SIN(RADIANS(PARAMETERS!$D$9-C1741)/2)*SIN(RADIANS(PARAMETERS!$D$9-C1741)/2))))*2*3958.756</f>
        <v>712.26820216883607</v>
      </c>
      <c r="F1741">
        <v>101.16234588623</v>
      </c>
      <c r="G1741">
        <v>131.98335266113</v>
      </c>
      <c r="H1741">
        <v>172.44027709961</v>
      </c>
      <c r="I1741">
        <v>203.01348876953</v>
      </c>
      <c r="J1741">
        <v>234.87329101563</v>
      </c>
      <c r="K1741" s="6">
        <f>IFERROR(EXP(TREND(LN($F$1:$J$1),LN(F1741:J1741),LN(Calculations!$B$3))),0)</f>
        <v>5.6772067591810528E-3</v>
      </c>
    </row>
    <row r="1742" spans="1:11" x14ac:dyDescent="0.35">
      <c r="A1742">
        <v>1739</v>
      </c>
      <c r="B1742" t="str">
        <f t="shared" si="27"/>
        <v>12-71</v>
      </c>
      <c r="C1742">
        <v>-70.928823369810999</v>
      </c>
      <c r="D1742">
        <v>12.016369720539</v>
      </c>
      <c r="E1742">
        <f>ASIN(SQRT((SIN(RADIANS(PARAMETERS!$D$8-D1742)/2)*SIN(RADIANS(PARAMETERS!$D$8-D1742)/2))+(COS(RADIANS(D1742))*COS(RADIANS(PARAMETERS!$D$8))*SIN(RADIANS(PARAMETERS!$D$9-C1742)/2)*SIN(RADIANS(PARAMETERS!$D$9-C1742)/2))))*2*3958.756</f>
        <v>729.47413305001169</v>
      </c>
      <c r="F1742">
        <v>100.8136138916</v>
      </c>
      <c r="G1742">
        <v>131.69789123535</v>
      </c>
      <c r="H1742">
        <v>172.26892089844</v>
      </c>
      <c r="I1742">
        <v>202.79104614258</v>
      </c>
      <c r="J1742">
        <v>234.48742675781</v>
      </c>
      <c r="K1742" s="6">
        <f>IFERROR(EXP(TREND(LN($F$1:$J$1),LN(F1742:J1742),LN(Calculations!$B$3))),0)</f>
        <v>5.6359754343515344E-3</v>
      </c>
    </row>
    <row r="1743" spans="1:11" x14ac:dyDescent="0.35">
      <c r="A1743">
        <v>1740</v>
      </c>
      <c r="B1743" t="str">
        <f t="shared" si="27"/>
        <v>12-71</v>
      </c>
      <c r="C1743">
        <v>-71.200144704712002</v>
      </c>
      <c r="D1743">
        <v>12.016369720539</v>
      </c>
      <c r="E1743">
        <f>ASIN(SQRT((SIN(RADIANS(PARAMETERS!$D$8-D1743)/2)*SIN(RADIANS(PARAMETERS!$D$8-D1743)/2))+(COS(RADIANS(D1743))*COS(RADIANS(PARAMETERS!$D$8))*SIN(RADIANS(PARAMETERS!$D$9-C1743)/2)*SIN(RADIANS(PARAMETERS!$D$9-C1743)/2))))*2*3958.756</f>
        <v>746.72720275509573</v>
      </c>
      <c r="F1743">
        <v>100.59722900391</v>
      </c>
      <c r="G1743">
        <v>131.60722351074</v>
      </c>
      <c r="H1743">
        <v>172.30833435059</v>
      </c>
      <c r="I1743">
        <v>202.84251403809</v>
      </c>
      <c r="J1743">
        <v>234.41496276855</v>
      </c>
      <c r="K1743" s="6">
        <f>IFERROR(EXP(TREND(LN($F$1:$J$1),LN(F1743:J1743),LN(Calculations!$B$3))),0)</f>
        <v>5.6217180669635288E-3</v>
      </c>
    </row>
    <row r="1744" spans="1:11" x14ac:dyDescent="0.35">
      <c r="A1744">
        <v>1741</v>
      </c>
      <c r="B1744" t="str">
        <f t="shared" si="27"/>
        <v>12-71.5</v>
      </c>
      <c r="C1744">
        <v>-71.471466039613006</v>
      </c>
      <c r="D1744">
        <v>12.016369720539</v>
      </c>
      <c r="E1744">
        <f>ASIN(SQRT((SIN(RADIANS(PARAMETERS!$D$8-D1744)/2)*SIN(RADIANS(PARAMETERS!$D$8-D1744)/2))+(COS(RADIANS(D1744))*COS(RADIANS(PARAMETERS!$D$8))*SIN(RADIANS(PARAMETERS!$D$9-C1744)/2)*SIN(RADIANS(PARAMETERS!$D$9-C1744)/2))))*2*3958.756</f>
        <v>764.02419645023008</v>
      </c>
      <c r="F1744">
        <v>100.4361114502</v>
      </c>
      <c r="G1744">
        <v>131.60043334961</v>
      </c>
      <c r="H1744">
        <v>172.46237182617</v>
      </c>
      <c r="I1744">
        <v>202.998046875</v>
      </c>
      <c r="J1744">
        <v>234.48435974121</v>
      </c>
      <c r="K1744" s="6">
        <f>IFERROR(EXP(TREND(LN($F$1:$J$1),LN(F1744:J1744),LN(Calculations!$B$3))),0)</f>
        <v>5.6192253467943201E-3</v>
      </c>
    </row>
    <row r="1745" spans="1:11" x14ac:dyDescent="0.35">
      <c r="A1745">
        <v>1742</v>
      </c>
      <c r="B1745" t="str">
        <f t="shared" si="27"/>
        <v>12-71.5</v>
      </c>
      <c r="C1745">
        <v>-71.742787374513995</v>
      </c>
      <c r="D1745">
        <v>12.016369720539</v>
      </c>
      <c r="E1745">
        <f>ASIN(SQRT((SIN(RADIANS(PARAMETERS!$D$8-D1745)/2)*SIN(RADIANS(PARAMETERS!$D$8-D1745)/2))+(COS(RADIANS(D1745))*COS(RADIANS(PARAMETERS!$D$8))*SIN(RADIANS(PARAMETERS!$D$9-C1745)/2)*SIN(RADIANS(PARAMETERS!$D$9-C1745)/2))))*2*3958.756</f>
        <v>781.3621756242934</v>
      </c>
      <c r="F1745">
        <v>100.22802734375</v>
      </c>
      <c r="G1745">
        <v>131.53872680664</v>
      </c>
      <c r="H1745">
        <v>172.49534606934</v>
      </c>
      <c r="I1745">
        <v>203.01834106445</v>
      </c>
      <c r="J1745">
        <v>234.48286437988</v>
      </c>
      <c r="K1745" s="6">
        <f>IFERROR(EXP(TREND(LN($F$1:$J$1),LN(F1745:J1745),LN(Calculations!$B$3))),0)</f>
        <v>5.6067551166776534E-3</v>
      </c>
    </row>
    <row r="1746" spans="1:11" x14ac:dyDescent="0.35">
      <c r="A1746">
        <v>1743</v>
      </c>
      <c r="B1746" t="str">
        <f t="shared" si="27"/>
        <v>12-72</v>
      </c>
      <c r="C1746">
        <v>-72.014108709414998</v>
      </c>
      <c r="D1746">
        <v>12.016369720539</v>
      </c>
      <c r="E1746">
        <f>ASIN(SQRT((SIN(RADIANS(PARAMETERS!$D$8-D1746)/2)*SIN(RADIANS(PARAMETERS!$D$8-D1746)/2))+(COS(RADIANS(D1746))*COS(RADIANS(PARAMETERS!$D$8))*SIN(RADIANS(PARAMETERS!$D$9-C1746)/2)*SIN(RADIANS(PARAMETERS!$D$9-C1746)/2))))*2*3958.756</f>
        <v>798.73844973516407</v>
      </c>
      <c r="F1746">
        <v>99.964630126952997</v>
      </c>
      <c r="G1746">
        <v>131.40147399902</v>
      </c>
      <c r="H1746">
        <v>172.40643310547</v>
      </c>
      <c r="I1746">
        <v>202.89855957031</v>
      </c>
      <c r="J1746">
        <v>234.37835693359</v>
      </c>
      <c r="K1746" s="6">
        <f>IFERROR(EXP(TREND(LN($F$1:$J$1),LN(F1746:J1746),LN(Calculations!$B$3))),0)</f>
        <v>5.5827976263694489E-3</v>
      </c>
    </row>
    <row r="1747" spans="1:11" x14ac:dyDescent="0.35">
      <c r="A1747">
        <v>1744</v>
      </c>
      <c r="B1747" t="str">
        <f t="shared" si="27"/>
        <v>12-72.5</v>
      </c>
      <c r="C1747">
        <v>-72.285430044316001</v>
      </c>
      <c r="D1747">
        <v>12.016369720539</v>
      </c>
      <c r="E1747">
        <f>ASIN(SQRT((SIN(RADIANS(PARAMETERS!$D$8-D1747)/2)*SIN(RADIANS(PARAMETERS!$D$8-D1747)/2))+(COS(RADIANS(D1747))*COS(RADIANS(PARAMETERS!$D$8))*SIN(RADIANS(PARAMETERS!$D$9-C1747)/2)*SIN(RADIANS(PARAMETERS!$D$9-C1747)/2))))*2*3958.756</f>
        <v>816.15055118048406</v>
      </c>
      <c r="F1747">
        <v>99.657104492187997</v>
      </c>
      <c r="G1747">
        <v>131.17483520508</v>
      </c>
      <c r="H1747">
        <v>172.2470703125</v>
      </c>
      <c r="I1747">
        <v>202.73971557617</v>
      </c>
      <c r="J1747">
        <v>234.20036315918</v>
      </c>
      <c r="K1747" s="6">
        <f>IFERROR(EXP(TREND(LN($F$1:$J$1),LN(F1747:J1747),LN(Calculations!$B$3))),0)</f>
        <v>5.5507063172260101E-3</v>
      </c>
    </row>
    <row r="1748" spans="1:11" x14ac:dyDescent="0.35">
      <c r="A1748">
        <v>1745</v>
      </c>
      <c r="B1748" t="str">
        <f t="shared" si="27"/>
        <v>12-72.5</v>
      </c>
      <c r="C1748">
        <v>-72.556751379217005</v>
      </c>
      <c r="D1748">
        <v>12.016369720539</v>
      </c>
      <c r="E1748">
        <f>ASIN(SQRT((SIN(RADIANS(PARAMETERS!$D$8-D1748)/2)*SIN(RADIANS(PARAMETERS!$D$8-D1748)/2))+(COS(RADIANS(D1748))*COS(RADIANS(PARAMETERS!$D$8))*SIN(RADIANS(PARAMETERS!$D$9-C1748)/2)*SIN(RADIANS(PARAMETERS!$D$9-C1748)/2))))*2*3958.756</f>
        <v>833.59621316085918</v>
      </c>
      <c r="F1748">
        <v>99.433731079102003</v>
      </c>
      <c r="G1748">
        <v>131.0592956543</v>
      </c>
      <c r="H1748">
        <v>172.19741821289</v>
      </c>
      <c r="I1748">
        <v>202.7458190918</v>
      </c>
      <c r="J1748">
        <v>234.22760009766</v>
      </c>
      <c r="K1748" s="6">
        <f>IFERROR(EXP(TREND(LN($F$1:$J$1),LN(F1748:J1748),LN(Calculations!$B$3))),0)</f>
        <v>5.5344155556474074E-3</v>
      </c>
    </row>
    <row r="1749" spans="1:11" x14ac:dyDescent="0.35">
      <c r="A1749">
        <v>1746</v>
      </c>
      <c r="B1749" t="str">
        <f t="shared" si="27"/>
        <v>12-73</v>
      </c>
      <c r="C1749">
        <v>-72.828072714117994</v>
      </c>
      <c r="D1749">
        <v>12.016369720539</v>
      </c>
      <c r="E1749">
        <f>ASIN(SQRT((SIN(RADIANS(PARAMETERS!$D$8-D1749)/2)*SIN(RADIANS(PARAMETERS!$D$8-D1749)/2))+(COS(RADIANS(D1749))*COS(RADIANS(PARAMETERS!$D$8))*SIN(RADIANS(PARAMETERS!$D$9-C1749)/2)*SIN(RADIANS(PARAMETERS!$D$9-C1749)/2))))*2*3958.756</f>
        <v>851.07335006411813</v>
      </c>
      <c r="F1749">
        <v>99.280479431152003</v>
      </c>
      <c r="G1749">
        <v>131.04026794434</v>
      </c>
      <c r="H1749">
        <v>172.2313079834</v>
      </c>
      <c r="I1749">
        <v>202.86845397949</v>
      </c>
      <c r="J1749">
        <v>234.43203735352</v>
      </c>
      <c r="K1749" s="6">
        <f>IFERROR(EXP(TREND(LN($F$1:$J$1),LN(F1749:J1749),LN(Calculations!$B$3))),0)</f>
        <v>5.5308329398442747E-3</v>
      </c>
    </row>
    <row r="1750" spans="1:11" x14ac:dyDescent="0.35">
      <c r="A1750">
        <v>1747</v>
      </c>
      <c r="B1750" t="str">
        <f t="shared" si="27"/>
        <v>12-73</v>
      </c>
      <c r="C1750">
        <v>-73.099394049018997</v>
      </c>
      <c r="D1750">
        <v>12.016369720539</v>
      </c>
      <c r="E1750">
        <f>ASIN(SQRT((SIN(RADIANS(PARAMETERS!$D$8-D1750)/2)*SIN(RADIANS(PARAMETERS!$D$8-D1750)/2))+(COS(RADIANS(D1750))*COS(RADIANS(PARAMETERS!$D$8))*SIN(RADIANS(PARAMETERS!$D$9-C1750)/2)*SIN(RADIANS(PARAMETERS!$D$9-C1750)/2))))*2*3958.756</f>
        <v>868.58004005097939</v>
      </c>
      <c r="F1750">
        <v>99.140495300292997</v>
      </c>
      <c r="G1750">
        <v>131.02792358398</v>
      </c>
      <c r="H1750">
        <v>172.20147705078</v>
      </c>
      <c r="I1750">
        <v>202.95167541504</v>
      </c>
      <c r="J1750">
        <v>234.64512634277</v>
      </c>
      <c r="K1750" s="6">
        <f>IFERROR(EXP(TREND(LN($F$1:$J$1),LN(F1750:J1750),LN(Calculations!$B$3))),0)</f>
        <v>5.5263693936533831E-3</v>
      </c>
    </row>
    <row r="1751" spans="1:11" x14ac:dyDescent="0.35">
      <c r="A1751">
        <v>1748</v>
      </c>
      <c r="B1751" t="str">
        <f t="shared" si="27"/>
        <v>12-73.5</v>
      </c>
      <c r="C1751">
        <v>-73.37071538392</v>
      </c>
      <c r="D1751">
        <v>12.016369720539</v>
      </c>
      <c r="E1751">
        <f>ASIN(SQRT((SIN(RADIANS(PARAMETERS!$D$8-D1751)/2)*SIN(RADIANS(PARAMETERS!$D$8-D1751)/2))+(COS(RADIANS(D1751))*COS(RADIANS(PARAMETERS!$D$8))*SIN(RADIANS(PARAMETERS!$D$9-C1751)/2)*SIN(RADIANS(PARAMETERS!$D$9-C1751)/2))))*2*3958.756</f>
        <v>886.11450956652538</v>
      </c>
      <c r="F1751">
        <v>99.052581787109006</v>
      </c>
      <c r="G1751">
        <v>131.08288574219</v>
      </c>
      <c r="H1751">
        <v>172.26599121094</v>
      </c>
      <c r="I1751">
        <v>203.14096069336</v>
      </c>
      <c r="J1751">
        <v>235.01997375488</v>
      </c>
      <c r="K1751" s="6">
        <f>IFERROR(EXP(TREND(LN($F$1:$J$1),LN(F1751:J1751),LN(Calculations!$B$3))),0)</f>
        <v>5.5324234706885227E-3</v>
      </c>
    </row>
    <row r="1752" spans="1:11" x14ac:dyDescent="0.35">
      <c r="A1752">
        <v>1749</v>
      </c>
      <c r="B1752" t="str">
        <f t="shared" si="27"/>
        <v>12-73.5</v>
      </c>
      <c r="C1752">
        <v>-73.642036718821004</v>
      </c>
      <c r="D1752">
        <v>12.016369720539</v>
      </c>
      <c r="E1752">
        <f>ASIN(SQRT((SIN(RADIANS(PARAMETERS!$D$8-D1752)/2)*SIN(RADIANS(PARAMETERS!$D$8-D1752)/2))+(COS(RADIANS(D1752))*COS(RADIANS(PARAMETERS!$D$8))*SIN(RADIANS(PARAMETERS!$D$9-C1752)/2)*SIN(RADIANS(PARAMETERS!$D$9-C1752)/2))))*2*3958.756</f>
        <v>903.67511953950873</v>
      </c>
      <c r="F1752">
        <v>99.031623840332003</v>
      </c>
      <c r="G1752">
        <v>131.22387695313</v>
      </c>
      <c r="H1752">
        <v>172.48013305664</v>
      </c>
      <c r="I1752">
        <v>203.4578704834</v>
      </c>
      <c r="J1752">
        <v>235.56776428223</v>
      </c>
      <c r="K1752" s="6">
        <f>IFERROR(EXP(TREND(LN($F$1:$J$1),LN(F1752:J1752),LN(Calculations!$B$3))),0)</f>
        <v>5.5519319045554726E-3</v>
      </c>
    </row>
    <row r="1753" spans="1:11" x14ac:dyDescent="0.35">
      <c r="A1753">
        <v>1750</v>
      </c>
      <c r="B1753" t="str">
        <f t="shared" si="27"/>
        <v>12-74</v>
      </c>
      <c r="C1753">
        <v>-73.913358053722007</v>
      </c>
      <c r="D1753">
        <v>12.016369720539</v>
      </c>
      <c r="E1753">
        <f>ASIN(SQRT((SIN(RADIANS(PARAMETERS!$D$8-D1753)/2)*SIN(RADIANS(PARAMETERS!$D$8-D1753)/2))+(COS(RADIANS(D1753))*COS(RADIANS(PARAMETERS!$D$8))*SIN(RADIANS(PARAMETERS!$D$9-C1753)/2)*SIN(RADIANS(PARAMETERS!$D$9-C1753)/2))))*2*3958.756</f>
        <v>921.26035306361666</v>
      </c>
      <c r="F1753">
        <v>99.104415893555</v>
      </c>
      <c r="G1753">
        <v>131.48896789551</v>
      </c>
      <c r="H1753">
        <v>172.92256164551</v>
      </c>
      <c r="I1753">
        <v>203.96270751953</v>
      </c>
      <c r="J1753">
        <v>236.31985473633</v>
      </c>
      <c r="K1753" s="6">
        <f>IFERROR(EXP(TREND(LN($F$1:$J$1),LN(F1753:J1753),LN(Calculations!$B$3))),0)</f>
        <v>5.5904822669341414E-3</v>
      </c>
    </row>
    <row r="1754" spans="1:11" x14ac:dyDescent="0.35">
      <c r="A1754">
        <v>1751</v>
      </c>
      <c r="B1754" t="str">
        <f t="shared" si="27"/>
        <v>12-74</v>
      </c>
      <c r="C1754">
        <v>-74.184679388622996</v>
      </c>
      <c r="D1754">
        <v>12.016369720539</v>
      </c>
      <c r="E1754">
        <f>ASIN(SQRT((SIN(RADIANS(PARAMETERS!$D$8-D1754)/2)*SIN(RADIANS(PARAMETERS!$D$8-D1754)/2))+(COS(RADIANS(D1754))*COS(RADIANS(PARAMETERS!$D$8))*SIN(RADIANS(PARAMETERS!$D$9-C1754)/2)*SIN(RADIANS(PARAMETERS!$D$9-C1754)/2))))*2*3958.756</f>
        <v>938.86880438230389</v>
      </c>
      <c r="F1754">
        <v>99.19605255127</v>
      </c>
      <c r="G1754">
        <v>131.73651123047</v>
      </c>
      <c r="H1754">
        <v>173.40824890137</v>
      </c>
      <c r="I1754">
        <v>204.49249267578</v>
      </c>
      <c r="J1754">
        <v>237.10325622559</v>
      </c>
      <c r="K1754" s="6">
        <f>IFERROR(EXP(TREND(LN($F$1:$J$1),LN(F1754:J1754),LN(Calculations!$B$3))),0)</f>
        <v>5.6310947049681166E-3</v>
      </c>
    </row>
    <row r="1755" spans="1:11" x14ac:dyDescent="0.35">
      <c r="A1755">
        <v>1752</v>
      </c>
      <c r="B1755" t="str">
        <f t="shared" si="27"/>
        <v>12-74.5</v>
      </c>
      <c r="C1755">
        <v>-74.456000723523999</v>
      </c>
      <c r="D1755">
        <v>12.016369720539</v>
      </c>
      <c r="E1755">
        <f>ASIN(SQRT((SIN(RADIANS(PARAMETERS!$D$8-D1755)/2)*SIN(RADIANS(PARAMETERS!$D$8-D1755)/2))+(COS(RADIANS(D1755))*COS(RADIANS(PARAMETERS!$D$8))*SIN(RADIANS(PARAMETERS!$D$9-C1755)/2)*SIN(RADIANS(PARAMETERS!$D$9-C1755)/2))))*2*3958.756</f>
        <v>956.49916902235293</v>
      </c>
      <c r="F1755">
        <v>99.289001464844006</v>
      </c>
      <c r="G1755">
        <v>131.93461608887</v>
      </c>
      <c r="H1755">
        <v>173.89372253418</v>
      </c>
      <c r="I1755">
        <v>204.97808837891</v>
      </c>
      <c r="J1755">
        <v>237.82693481445</v>
      </c>
      <c r="K1755" s="6">
        <f>IFERROR(EXP(TREND(LN($F$1:$J$1),LN(F1755:J1755),LN(Calculations!$B$3))),0)</f>
        <v>5.6687251064060527E-3</v>
      </c>
    </row>
    <row r="1756" spans="1:11" x14ac:dyDescent="0.35">
      <c r="A1756">
        <v>1753</v>
      </c>
      <c r="B1756" t="str">
        <f t="shared" si="27"/>
        <v>12-74.5</v>
      </c>
      <c r="C1756">
        <v>-74.727322058425003</v>
      </c>
      <c r="D1756">
        <v>12.016369720539</v>
      </c>
      <c r="E1756">
        <f>ASIN(SQRT((SIN(RADIANS(PARAMETERS!$D$8-D1756)/2)*SIN(RADIANS(PARAMETERS!$D$8-D1756)/2))+(COS(RADIANS(D1756))*COS(RADIANS(PARAMETERS!$D$8))*SIN(RADIANS(PARAMETERS!$D$9-C1756)/2)*SIN(RADIANS(PARAMETERS!$D$9-C1756)/2))))*2*3958.756</f>
        <v>974.15023494149773</v>
      </c>
      <c r="F1756">
        <v>99.330276489257997</v>
      </c>
      <c r="G1756">
        <v>132.00579833984</v>
      </c>
      <c r="H1756">
        <v>174.25186157227</v>
      </c>
      <c r="I1756">
        <v>205.30601501465</v>
      </c>
      <c r="J1756">
        <v>238.31604003906</v>
      </c>
      <c r="K1756" s="6">
        <f>IFERROR(EXP(TREND(LN($F$1:$J$1),LN(F1756:J1756),LN(Calculations!$B$3))),0)</f>
        <v>5.6914697772044434E-3</v>
      </c>
    </row>
    <row r="1757" spans="1:11" x14ac:dyDescent="0.35">
      <c r="A1757">
        <v>1754</v>
      </c>
      <c r="B1757" t="str">
        <f t="shared" si="27"/>
        <v>12-75</v>
      </c>
      <c r="C1757">
        <v>-74.998643393324997</v>
      </c>
      <c r="D1757">
        <v>12.016369720539</v>
      </c>
      <c r="E1757">
        <f>ASIN(SQRT((SIN(RADIANS(PARAMETERS!$D$8-D1757)/2)*SIN(RADIANS(PARAMETERS!$D$8-D1757)/2))+(COS(RADIANS(D1757))*COS(RADIANS(PARAMETERS!$D$8))*SIN(RADIANS(PARAMETERS!$D$9-C1757)/2)*SIN(RADIANS(PARAMETERS!$D$9-C1757)/2))))*2*3958.756</f>
        <v>991.82087457276987</v>
      </c>
      <c r="F1757">
        <v>99.41136932373</v>
      </c>
      <c r="G1757">
        <v>132.06768798828</v>
      </c>
      <c r="H1757">
        <v>174.57940673828</v>
      </c>
      <c r="I1757">
        <v>205.64588928223</v>
      </c>
      <c r="J1757">
        <v>238.75596618652</v>
      </c>
      <c r="K1757" s="6">
        <f>IFERROR(EXP(TREND(LN($F$1:$J$1),LN(F1757:J1757),LN(Calculations!$B$3))),0)</f>
        <v>5.7150614185442474E-3</v>
      </c>
    </row>
    <row r="1758" spans="1:11" x14ac:dyDescent="0.35">
      <c r="A1758">
        <v>1755</v>
      </c>
      <c r="B1758" t="str">
        <f t="shared" si="27"/>
        <v>12-75.5</v>
      </c>
      <c r="C1758">
        <v>-75.269964728226</v>
      </c>
      <c r="D1758">
        <v>12.016369720539</v>
      </c>
      <c r="E1758">
        <f>ASIN(SQRT((SIN(RADIANS(PARAMETERS!$D$8-D1758)/2)*SIN(RADIANS(PARAMETERS!$D$8-D1758)/2))+(COS(RADIANS(D1758))*COS(RADIANS(PARAMETERS!$D$8))*SIN(RADIANS(PARAMETERS!$D$9-C1758)/2)*SIN(RADIANS(PARAMETERS!$D$9-C1758)/2))))*2*3958.756</f>
        <v>1009.5100376635939</v>
      </c>
      <c r="F1758">
        <v>99.53532409668</v>
      </c>
      <c r="G1758">
        <v>132.1164855957</v>
      </c>
      <c r="H1758">
        <v>174.88821411133</v>
      </c>
      <c r="I1758">
        <v>205.99090576172</v>
      </c>
      <c r="J1758">
        <v>239.14044189453</v>
      </c>
      <c r="K1758" s="6">
        <f>IFERROR(EXP(TREND(LN($F$1:$J$1),LN(F1758:J1758),LN(Calculations!$B$3))),0)</f>
        <v>5.7396505088340224E-3</v>
      </c>
    </row>
    <row r="1759" spans="1:11" x14ac:dyDescent="0.35">
      <c r="A1759">
        <v>1756</v>
      </c>
      <c r="B1759" t="str">
        <f t="shared" si="27"/>
        <v>12-75.5</v>
      </c>
      <c r="C1759">
        <v>-75.541286063127004</v>
      </c>
      <c r="D1759">
        <v>12.016369720539</v>
      </c>
      <c r="E1759">
        <f>ASIN(SQRT((SIN(RADIANS(PARAMETERS!$D$8-D1759)/2)*SIN(RADIANS(PARAMETERS!$D$8-D1759)/2))+(COS(RADIANS(D1759))*COS(RADIANS(PARAMETERS!$D$8))*SIN(RADIANS(PARAMETERS!$D$9-C1759)/2)*SIN(RADIANS(PARAMETERS!$D$9-C1759)/2))))*2*3958.756</f>
        <v>1027.2167448191778</v>
      </c>
      <c r="F1759">
        <v>99.681587219237997</v>
      </c>
      <c r="G1759">
        <v>132.14088439941</v>
      </c>
      <c r="H1759">
        <v>175.15858459473</v>
      </c>
      <c r="I1759">
        <v>206.31187438965</v>
      </c>
      <c r="J1759">
        <v>239.46667480469</v>
      </c>
      <c r="K1759" s="6">
        <f>IFERROR(EXP(TREND(LN($F$1:$J$1),LN(F1759:J1759),LN(Calculations!$B$3))),0)</f>
        <v>5.7628689275310164E-3</v>
      </c>
    </row>
    <row r="1760" spans="1:11" x14ac:dyDescent="0.35">
      <c r="A1760">
        <v>1757</v>
      </c>
      <c r="B1760" t="str">
        <f t="shared" si="27"/>
        <v>12-76</v>
      </c>
      <c r="C1760">
        <v>-75.812607398028007</v>
      </c>
      <c r="D1760">
        <v>12.016369720539</v>
      </c>
      <c r="E1760">
        <f>ASIN(SQRT((SIN(RADIANS(PARAMETERS!$D$8-D1760)/2)*SIN(RADIANS(PARAMETERS!$D$8-D1760)/2))+(COS(RADIANS(D1760))*COS(RADIANS(PARAMETERS!$D$8))*SIN(RADIANS(PARAMETERS!$D$9-C1760)/2)*SIN(RADIANS(PARAMETERS!$D$9-C1760)/2))))*2*3958.756</f>
        <v>1044.9400816731684</v>
      </c>
      <c r="F1760">
        <v>99.848014831542997</v>
      </c>
      <c r="G1760">
        <v>132.16131591797</v>
      </c>
      <c r="H1760">
        <v>175.3455657959</v>
      </c>
      <c r="I1760">
        <v>206.52226257324</v>
      </c>
      <c r="J1760">
        <v>239.70779418945</v>
      </c>
      <c r="K1760" s="6">
        <f>IFERROR(EXP(TREND(LN($F$1:$J$1),LN(F1760:J1760),LN(Calculations!$B$3))),0)</f>
        <v>5.782773997580622E-3</v>
      </c>
    </row>
    <row r="1761" spans="1:11" x14ac:dyDescent="0.35">
      <c r="A1761">
        <v>1758</v>
      </c>
      <c r="B1761" t="str">
        <f t="shared" si="27"/>
        <v>12-76</v>
      </c>
      <c r="C1761">
        <v>-76.083928732928996</v>
      </c>
      <c r="D1761">
        <v>12.016369720539</v>
      </c>
      <c r="E1761">
        <f>ASIN(SQRT((SIN(RADIANS(PARAMETERS!$D$8-D1761)/2)*SIN(RADIANS(PARAMETERS!$D$8-D1761)/2))+(COS(RADIANS(D1761))*COS(RADIANS(PARAMETERS!$D$8))*SIN(RADIANS(PARAMETERS!$D$9-C1761)/2)*SIN(RADIANS(PARAMETERS!$D$9-C1761)/2))))*2*3958.756</f>
        <v>1062.6791936158511</v>
      </c>
      <c r="F1761">
        <v>100.01599884033</v>
      </c>
      <c r="G1761">
        <v>132.15455627441</v>
      </c>
      <c r="H1761">
        <v>175.41857910156</v>
      </c>
      <c r="I1761">
        <v>206.58183288574</v>
      </c>
      <c r="J1761">
        <v>239.82939147949</v>
      </c>
      <c r="K1761" s="6">
        <f>IFERROR(EXP(TREND(LN($F$1:$J$1),LN(F1761:J1761),LN(Calculations!$B$3))),0)</f>
        <v>5.7958968549111896E-3</v>
      </c>
    </row>
    <row r="1762" spans="1:11" x14ac:dyDescent="0.35">
      <c r="A1762">
        <v>1759</v>
      </c>
      <c r="B1762" t="str">
        <f t="shared" si="27"/>
        <v>12-76.5</v>
      </c>
      <c r="C1762">
        <v>-76.355250067829999</v>
      </c>
      <c r="D1762">
        <v>12.016369720539</v>
      </c>
      <c r="E1762">
        <f>ASIN(SQRT((SIN(RADIANS(PARAMETERS!$D$8-D1762)/2)*SIN(RADIANS(PARAMETERS!$D$8-D1762)/2))+(COS(RADIANS(D1762))*COS(RADIANS(PARAMETERS!$D$8))*SIN(RADIANS(PARAMETERS!$D$9-C1762)/2)*SIN(RADIANS(PARAMETERS!$D$9-C1762)/2))))*2*3958.756</f>
        <v>1080.4332810199221</v>
      </c>
      <c r="F1762">
        <v>100.17835998535</v>
      </c>
      <c r="G1762">
        <v>132.10848999023</v>
      </c>
      <c r="H1762">
        <v>175.37335205078</v>
      </c>
      <c r="I1762">
        <v>206.49443054199</v>
      </c>
      <c r="J1762">
        <v>239.80337524414</v>
      </c>
      <c r="K1762" s="6">
        <f>IFERROR(EXP(TREND(LN($F$1:$J$1),LN(F1762:J1762),LN(Calculations!$B$3))),0)</f>
        <v>5.8010181537728207E-3</v>
      </c>
    </row>
    <row r="1763" spans="1:11" x14ac:dyDescent="0.35">
      <c r="A1763">
        <v>1760</v>
      </c>
      <c r="B1763" t="str">
        <f t="shared" si="27"/>
        <v>12-76.5</v>
      </c>
      <c r="C1763">
        <v>-76.626571402731003</v>
      </c>
      <c r="D1763">
        <v>12.016369720539</v>
      </c>
      <c r="E1763">
        <f>ASIN(SQRT((SIN(RADIANS(PARAMETERS!$D$8-D1763)/2)*SIN(RADIANS(PARAMETERS!$D$8-D1763)/2))+(COS(RADIANS(D1763))*COS(RADIANS(PARAMETERS!$D$8))*SIN(RADIANS(PARAMETERS!$D$9-C1763)/2)*SIN(RADIANS(PARAMETERS!$D$9-C1763)/2))))*2*3958.756</f>
        <v>1098.2015949105876</v>
      </c>
      <c r="F1763">
        <v>100.40689849854</v>
      </c>
      <c r="G1763">
        <v>132.12606811523</v>
      </c>
      <c r="H1763">
        <v>175.36413574219</v>
      </c>
      <c r="I1763">
        <v>206.43824768066</v>
      </c>
      <c r="J1763">
        <v>239.80294799805</v>
      </c>
      <c r="K1763" s="6">
        <f>IFERROR(EXP(TREND(LN($F$1:$J$1),LN(F1763:J1763),LN(Calculations!$B$3))),0)</f>
        <v>5.8136338959997756E-3</v>
      </c>
    </row>
    <row r="1764" spans="1:11" x14ac:dyDescent="0.35">
      <c r="A1764">
        <v>1761</v>
      </c>
      <c r="B1764" t="str">
        <f t="shared" si="27"/>
        <v>12-77</v>
      </c>
      <c r="C1764">
        <v>-76.897892737632006</v>
      </c>
      <c r="D1764">
        <v>12.016369720539</v>
      </c>
      <c r="E1764">
        <f>ASIN(SQRT((SIN(RADIANS(PARAMETERS!$D$8-D1764)/2)*SIN(RADIANS(PARAMETERS!$D$8-D1764)/2))+(COS(RADIANS(D1764))*COS(RADIANS(PARAMETERS!$D$8))*SIN(RADIANS(PARAMETERS!$D$9-C1764)/2)*SIN(RADIANS(PARAMETERS!$D$9-C1764)/2))))*2*3958.756</f>
        <v>1115.9834330331737</v>
      </c>
      <c r="F1764">
        <v>100.68427276611</v>
      </c>
      <c r="G1764">
        <v>132.18989562988</v>
      </c>
      <c r="H1764">
        <v>175.37135314941</v>
      </c>
      <c r="I1764">
        <v>206.38417053223</v>
      </c>
      <c r="J1764">
        <v>239.78329467773</v>
      </c>
      <c r="K1764" s="6">
        <f>IFERROR(EXP(TREND(LN($F$1:$J$1),LN(F1764:J1764),LN(Calculations!$B$3))),0)</f>
        <v>5.8308698190689921E-3</v>
      </c>
    </row>
    <row r="1765" spans="1:11" x14ac:dyDescent="0.35">
      <c r="A1765">
        <v>1762</v>
      </c>
      <c r="B1765" t="str">
        <f t="shared" si="27"/>
        <v>12-77</v>
      </c>
      <c r="C1765">
        <v>-77.169214072532995</v>
      </c>
      <c r="D1765">
        <v>12.016369720539</v>
      </c>
      <c r="E1765">
        <f>ASIN(SQRT((SIN(RADIANS(PARAMETERS!$D$8-D1765)/2)*SIN(RADIANS(PARAMETERS!$D$8-D1765)/2))+(COS(RADIANS(D1765))*COS(RADIANS(PARAMETERS!$D$8))*SIN(RADIANS(PARAMETERS!$D$9-C1765)/2)*SIN(RADIANS(PARAMETERS!$D$9-C1765)/2))))*2*3958.756</f>
        <v>1133.7781362768405</v>
      </c>
      <c r="F1765">
        <v>100.98146057129</v>
      </c>
      <c r="G1765">
        <v>132.26715087891</v>
      </c>
      <c r="H1765">
        <v>175.34719848633</v>
      </c>
      <c r="I1765">
        <v>206.2770690918</v>
      </c>
      <c r="J1765">
        <v>239.67744445801</v>
      </c>
      <c r="K1765" s="6">
        <f>IFERROR(EXP(TREND(LN($F$1:$J$1),LN(F1765:J1765),LN(Calculations!$B$3))),0)</f>
        <v>5.8473584931146017E-3</v>
      </c>
    </row>
    <row r="1766" spans="1:11" x14ac:dyDescent="0.35">
      <c r="A1766">
        <v>1763</v>
      </c>
      <c r="B1766" t="str">
        <f t="shared" si="27"/>
        <v>12-77.5</v>
      </c>
      <c r="C1766">
        <v>-77.440535407433998</v>
      </c>
      <c r="D1766">
        <v>12.016369720539</v>
      </c>
      <c r="E1766">
        <f>ASIN(SQRT((SIN(RADIANS(PARAMETERS!$D$8-D1766)/2)*SIN(RADIANS(PARAMETERS!$D$8-D1766)/2))+(COS(RADIANS(D1766))*COS(RADIANS(PARAMETERS!$D$8))*SIN(RADIANS(PARAMETERS!$D$9-C1766)/2)*SIN(RADIANS(PARAMETERS!$D$9-C1766)/2))))*2*3958.756</f>
        <v>1151.5850854178325</v>
      </c>
      <c r="F1766">
        <v>101.28753662109</v>
      </c>
      <c r="G1766">
        <v>132.33145141602</v>
      </c>
      <c r="H1766">
        <v>175.2253112793</v>
      </c>
      <c r="I1766">
        <v>206.05830383301</v>
      </c>
      <c r="J1766">
        <v>239.4496307373</v>
      </c>
      <c r="K1766" s="6">
        <f>IFERROR(EXP(TREND(LN($F$1:$J$1),LN(F1766:J1766),LN(Calculations!$B$3))),0)</f>
        <v>5.8588206132162285E-3</v>
      </c>
    </row>
    <row r="1767" spans="1:11" x14ac:dyDescent="0.35">
      <c r="A1767">
        <v>1764</v>
      </c>
      <c r="B1767" t="str">
        <f t="shared" si="27"/>
        <v>12-77.5</v>
      </c>
      <c r="C1767">
        <v>-77.711856742335002</v>
      </c>
      <c r="D1767">
        <v>12.016369720539</v>
      </c>
      <c r="E1767">
        <f>ASIN(SQRT((SIN(RADIANS(PARAMETERS!$D$8-D1767)/2)*SIN(RADIANS(PARAMETERS!$D$8-D1767)/2))+(COS(RADIANS(D1767))*COS(RADIANS(PARAMETERS!$D$8))*SIN(RADIANS(PARAMETERS!$D$9-C1767)/2)*SIN(RADIANS(PARAMETERS!$D$9-C1767)/2))))*2*3958.756</f>
        <v>1169.4036981498336</v>
      </c>
      <c r="F1767">
        <v>101.57360839844</v>
      </c>
      <c r="G1767">
        <v>132.36575317383</v>
      </c>
      <c r="H1767">
        <v>175.00912475586</v>
      </c>
      <c r="I1767">
        <v>205.76280212402</v>
      </c>
      <c r="J1767">
        <v>239.11694335938</v>
      </c>
      <c r="K1767" s="6">
        <f>IFERROR(EXP(TREND(LN($F$1:$J$1),LN(F1767:J1767),LN(Calculations!$B$3))),0)</f>
        <v>5.8636813111648976E-3</v>
      </c>
    </row>
    <row r="1768" spans="1:11" x14ac:dyDescent="0.35">
      <c r="A1768">
        <v>1765</v>
      </c>
      <c r="B1768" t="str">
        <f t="shared" si="27"/>
        <v>12-78</v>
      </c>
      <c r="C1768">
        <v>-77.983178077236005</v>
      </c>
      <c r="D1768">
        <v>12.016369720539</v>
      </c>
      <c r="E1768">
        <f>ASIN(SQRT((SIN(RADIANS(PARAMETERS!$D$8-D1768)/2)*SIN(RADIANS(PARAMETERS!$D$8-D1768)/2))+(COS(RADIANS(D1768))*COS(RADIANS(PARAMETERS!$D$8))*SIN(RADIANS(PARAMETERS!$D$9-C1768)/2)*SIN(RADIANS(PARAMETERS!$D$9-C1768)/2))))*2*3958.756</f>
        <v>1187.2334263726759</v>
      </c>
      <c r="F1768">
        <v>101.8441619873</v>
      </c>
      <c r="G1768">
        <v>132.39511108398</v>
      </c>
      <c r="H1768">
        <v>174.76556396484</v>
      </c>
      <c r="I1768">
        <v>205.46864318848</v>
      </c>
      <c r="J1768">
        <v>238.78437805176</v>
      </c>
      <c r="K1768" s="6">
        <f>IFERROR(EXP(TREND(LN($F$1:$J$1),LN(F1768:J1768),LN(Calculations!$B$3))),0)</f>
        <v>5.8668754921885795E-3</v>
      </c>
    </row>
    <row r="1769" spans="1:11" x14ac:dyDescent="0.35">
      <c r="A1769">
        <v>1766</v>
      </c>
      <c r="B1769" t="str">
        <f t="shared" si="27"/>
        <v>12-78.5</v>
      </c>
      <c r="C1769">
        <v>-78.254499412136994</v>
      </c>
      <c r="D1769">
        <v>12.016369720539</v>
      </c>
      <c r="E1769">
        <f>ASIN(SQRT((SIN(RADIANS(PARAMETERS!$D$8-D1769)/2)*SIN(RADIANS(PARAMETERS!$D$8-D1769)/2))+(COS(RADIANS(D1769))*COS(RADIANS(PARAMETERS!$D$8))*SIN(RADIANS(PARAMETERS!$D$9-C1769)/2)*SIN(RADIANS(PARAMETERS!$D$9-C1769)/2))))*2*3958.756</f>
        <v>1205.0737537138523</v>
      </c>
      <c r="F1769">
        <v>102.17766571045</v>
      </c>
      <c r="G1769">
        <v>132.52517700195</v>
      </c>
      <c r="H1769">
        <v>174.6431427002</v>
      </c>
      <c r="I1769">
        <v>205.32363891602</v>
      </c>
      <c r="J1769">
        <v>238.65484619141</v>
      </c>
      <c r="K1769" s="6">
        <f>IFERROR(EXP(TREND(LN($F$1:$J$1),LN(F1769:J1769),LN(Calculations!$B$3))),0)</f>
        <v>5.8847569455531172E-3</v>
      </c>
    </row>
    <row r="1770" spans="1:11" x14ac:dyDescent="0.35">
      <c r="A1770">
        <v>1767</v>
      </c>
      <c r="B1770" t="str">
        <f t="shared" si="27"/>
        <v>12-78.5</v>
      </c>
      <c r="C1770">
        <v>-78.525820747037997</v>
      </c>
      <c r="D1770">
        <v>12.016369720539</v>
      </c>
      <c r="E1770">
        <f>ASIN(SQRT((SIN(RADIANS(PARAMETERS!$D$8-D1770)/2)*SIN(RADIANS(PARAMETERS!$D$8-D1770)/2))+(COS(RADIANS(D1770))*COS(RADIANS(PARAMETERS!$D$8))*SIN(RADIANS(PARAMETERS!$D$9-C1770)/2)*SIN(RADIANS(PARAMETERS!$D$9-C1770)/2))))*2*3958.756</f>
        <v>1222.924193260091</v>
      </c>
      <c r="F1770">
        <v>102.52613830566</v>
      </c>
      <c r="G1770">
        <v>132.70733642578</v>
      </c>
      <c r="H1770">
        <v>174.60766601563</v>
      </c>
      <c r="I1770">
        <v>205.28584289551</v>
      </c>
      <c r="J1770">
        <v>238.669921875</v>
      </c>
      <c r="K1770" s="6">
        <f>IFERROR(EXP(TREND(LN($F$1:$J$1),LN(F1770:J1770),LN(Calculations!$B$3))),0)</f>
        <v>5.9108851318892567E-3</v>
      </c>
    </row>
    <row r="1771" spans="1:11" x14ac:dyDescent="0.35">
      <c r="A1771">
        <v>1768</v>
      </c>
      <c r="B1771" t="str">
        <f t="shared" si="27"/>
        <v>12-79</v>
      </c>
      <c r="C1771">
        <v>-78.797142081939</v>
      </c>
      <c r="D1771">
        <v>12.016369720539</v>
      </c>
      <c r="E1771">
        <f>ASIN(SQRT((SIN(RADIANS(PARAMETERS!$D$8-D1771)/2)*SIN(RADIANS(PARAMETERS!$D$8-D1771)/2))+(COS(RADIANS(D1771))*COS(RADIANS(PARAMETERS!$D$8))*SIN(RADIANS(PARAMETERS!$D$9-C1771)/2)*SIN(RADIANS(PARAMETERS!$D$9-C1771)/2))))*2*3958.756</f>
        <v>1240.7842854787177</v>
      </c>
      <c r="F1771">
        <v>102.86471557617</v>
      </c>
      <c r="G1771">
        <v>132.9144744873</v>
      </c>
      <c r="H1771">
        <v>174.6393737793</v>
      </c>
      <c r="I1771">
        <v>205.33213806152</v>
      </c>
      <c r="J1771">
        <v>238.80044555664</v>
      </c>
      <c r="K1771" s="6">
        <f>IFERROR(EXP(TREND(LN($F$1:$J$1),LN(F1771:J1771),LN(Calculations!$B$3))),0)</f>
        <v>5.9417737517604933E-3</v>
      </c>
    </row>
    <row r="1772" spans="1:11" x14ac:dyDescent="0.35">
      <c r="A1772">
        <v>1769</v>
      </c>
      <c r="B1772" t="str">
        <f t="shared" si="27"/>
        <v>12-79</v>
      </c>
      <c r="C1772">
        <v>-79.068463416840004</v>
      </c>
      <c r="D1772">
        <v>12.016369720539</v>
      </c>
      <c r="E1772">
        <f>ASIN(SQRT((SIN(RADIANS(PARAMETERS!$D$8-D1772)/2)*SIN(RADIANS(PARAMETERS!$D$8-D1772)/2))+(COS(RADIANS(D1772))*COS(RADIANS(PARAMETERS!$D$8))*SIN(RADIANS(PARAMETERS!$D$9-C1772)/2)*SIN(RADIANS(PARAMETERS!$D$9-C1772)/2))))*2*3958.756</f>
        <v>1258.6535963107406</v>
      </c>
      <c r="F1772">
        <v>103.2202835083</v>
      </c>
      <c r="G1772">
        <v>133.17091369629</v>
      </c>
      <c r="H1772">
        <v>174.75555419922</v>
      </c>
      <c r="I1772">
        <v>205.48329162598</v>
      </c>
      <c r="J1772">
        <v>239.07807922363</v>
      </c>
      <c r="K1772" s="6">
        <f>IFERROR(EXP(TREND(LN($F$1:$J$1),LN(F1772:J1772),LN(Calculations!$B$3))),0)</f>
        <v>5.9811180196132317E-3</v>
      </c>
    </row>
    <row r="1773" spans="1:11" x14ac:dyDescent="0.35">
      <c r="A1773">
        <v>1770</v>
      </c>
      <c r="B1773" t="str">
        <f t="shared" si="27"/>
        <v>12-79.5</v>
      </c>
      <c r="C1773">
        <v>-79.339784751741007</v>
      </c>
      <c r="D1773">
        <v>12.016369720539</v>
      </c>
      <c r="E1773">
        <f>ASIN(SQRT((SIN(RADIANS(PARAMETERS!$D$8-D1773)/2)*SIN(RADIANS(PARAMETERS!$D$8-D1773)/2))+(COS(RADIANS(D1773))*COS(RADIANS(PARAMETERS!$D$8))*SIN(RADIANS(PARAMETERS!$D$9-C1773)/2)*SIN(RADIANS(PARAMETERS!$D$9-C1773)/2))))*2*3958.756</f>
        <v>1276.5317154194759</v>
      </c>
      <c r="F1773">
        <v>103.5279006958</v>
      </c>
      <c r="G1773">
        <v>133.40744018555</v>
      </c>
      <c r="H1773">
        <v>174.88916015625</v>
      </c>
      <c r="I1773">
        <v>205.66136169434</v>
      </c>
      <c r="J1773">
        <v>239.39172363281</v>
      </c>
      <c r="K1773" s="6">
        <f>IFERROR(EXP(TREND(LN($F$1:$J$1),LN(F1773:J1773),LN(Calculations!$B$3))),0)</f>
        <v>6.0183902814194149E-3</v>
      </c>
    </row>
    <row r="1774" spans="1:11" x14ac:dyDescent="0.35">
      <c r="A1774">
        <v>1771</v>
      </c>
      <c r="B1774" t="str">
        <f t="shared" si="27"/>
        <v>12-79.5</v>
      </c>
      <c r="C1774">
        <v>-79.611106086641996</v>
      </c>
      <c r="D1774">
        <v>12.016369720539</v>
      </c>
      <c r="E1774">
        <f>ASIN(SQRT((SIN(RADIANS(PARAMETERS!$D$8-D1774)/2)*SIN(RADIANS(PARAMETERS!$D$8-D1774)/2))+(COS(RADIANS(D1774))*COS(RADIANS(PARAMETERS!$D$8))*SIN(RADIANS(PARAMETERS!$D$9-C1774)/2)*SIN(RADIANS(PARAMETERS!$D$9-C1774)/2))))*2*3958.756</f>
        <v>1294.4182545802589</v>
      </c>
      <c r="F1774">
        <v>103.77471923828</v>
      </c>
      <c r="G1774">
        <v>133.61207580566</v>
      </c>
      <c r="H1774">
        <v>175.02983093262</v>
      </c>
      <c r="I1774">
        <v>205.8531036377</v>
      </c>
      <c r="J1774">
        <v>239.72149658203</v>
      </c>
      <c r="K1774" s="6">
        <f>IFERROR(EXP(TREND(LN($F$1:$J$1),LN(F1774:J1774),LN(Calculations!$B$3))),0)</f>
        <v>6.0515409282684354E-3</v>
      </c>
    </row>
    <row r="1775" spans="1:11" x14ac:dyDescent="0.35">
      <c r="A1775">
        <v>1772</v>
      </c>
      <c r="B1775" t="str">
        <f t="shared" si="27"/>
        <v>12-80</v>
      </c>
      <c r="C1775">
        <v>-79.882427421542999</v>
      </c>
      <c r="D1775">
        <v>12.016369720539</v>
      </c>
      <c r="E1775">
        <f>ASIN(SQRT((SIN(RADIANS(PARAMETERS!$D$8-D1775)/2)*SIN(RADIANS(PARAMETERS!$D$8-D1775)/2))+(COS(RADIANS(D1775))*COS(RADIANS(PARAMETERS!$D$8))*SIN(RADIANS(PARAMETERS!$D$9-C1775)/2)*SIN(RADIANS(PARAMETERS!$D$9-C1775)/2))))*2*3958.756</f>
        <v>1312.3128461982767</v>
      </c>
      <c r="F1775">
        <v>103.99710845947</v>
      </c>
      <c r="G1775">
        <v>133.8278503418</v>
      </c>
      <c r="H1775">
        <v>175.22309875488</v>
      </c>
      <c r="I1775">
        <v>206.11396789551</v>
      </c>
      <c r="J1775">
        <v>240.14599609375</v>
      </c>
      <c r="K1775" s="6">
        <f>IFERROR(EXP(TREND(LN($F$1:$J$1),LN(F1775:J1775),LN(Calculations!$B$3))),0)</f>
        <v>6.0871952267824029E-3</v>
      </c>
    </row>
    <row r="1776" spans="1:11" x14ac:dyDescent="0.35">
      <c r="A1776">
        <v>1773</v>
      </c>
      <c r="B1776" t="str">
        <f t="shared" si="27"/>
        <v>12-80</v>
      </c>
      <c r="C1776">
        <v>-80.153748756444003</v>
      </c>
      <c r="D1776">
        <v>12.016369720539</v>
      </c>
      <c r="E1776">
        <f>ASIN(SQRT((SIN(RADIANS(PARAMETERS!$D$8-D1776)/2)*SIN(RADIANS(PARAMETERS!$D$8-D1776)/2))+(COS(RADIANS(D1776))*COS(RADIANS(PARAMETERS!$D$8))*SIN(RADIANS(PARAMETERS!$D$9-C1776)/2)*SIN(RADIANS(PARAMETERS!$D$9-C1776)/2))))*2*3958.756</f>
        <v>1330.2151419428828</v>
      </c>
      <c r="F1776">
        <v>104.12138366699</v>
      </c>
      <c r="G1776">
        <v>133.97528076172</v>
      </c>
      <c r="H1776">
        <v>175.40234375</v>
      </c>
      <c r="I1776">
        <v>206.3671875</v>
      </c>
      <c r="J1776">
        <v>240.56085205078</v>
      </c>
      <c r="K1776" s="6">
        <f>IFERROR(EXP(TREND(LN($F$1:$J$1),LN(F1776:J1776),LN(Calculations!$B$3))),0)</f>
        <v>6.1136292518882826E-3</v>
      </c>
    </row>
    <row r="1777" spans="1:11" x14ac:dyDescent="0.35">
      <c r="A1777">
        <v>1774</v>
      </c>
      <c r="B1777" t="str">
        <f t="shared" si="27"/>
        <v>12-80.5</v>
      </c>
      <c r="C1777">
        <v>-80.425070091345006</v>
      </c>
      <c r="D1777">
        <v>12.016369720539</v>
      </c>
      <c r="E1777">
        <f>ASIN(SQRT((SIN(RADIANS(PARAMETERS!$D$8-D1777)/2)*SIN(RADIANS(PARAMETERS!$D$8-D1777)/2))+(COS(RADIANS(D1777))*COS(RADIANS(PARAMETERS!$D$8))*SIN(RADIANS(PARAMETERS!$D$9-C1777)/2)*SIN(RADIANS(PARAMETERS!$D$9-C1777)/2))))*2*3958.756</f>
        <v>1348.1248114879488</v>
      </c>
      <c r="F1777">
        <v>104.13339233398</v>
      </c>
      <c r="G1777">
        <v>134.03861999512</v>
      </c>
      <c r="H1777">
        <v>175.55918884277</v>
      </c>
      <c r="I1777">
        <v>206.60864257813</v>
      </c>
      <c r="J1777">
        <v>240.96574401855</v>
      </c>
      <c r="K1777" s="6">
        <f>IFERROR(EXP(TREND(LN($F$1:$J$1),LN(F1777:J1777),LN(Calculations!$B$3))),0)</f>
        <v>6.1289110655995639E-3</v>
      </c>
    </row>
    <row r="1778" spans="1:11" x14ac:dyDescent="0.35">
      <c r="A1778">
        <v>1775</v>
      </c>
      <c r="B1778" t="str">
        <f t="shared" si="27"/>
        <v>12-80.5</v>
      </c>
      <c r="C1778">
        <v>-80.696391426245995</v>
      </c>
      <c r="D1778">
        <v>12.016369720539</v>
      </c>
      <c r="E1778">
        <f>ASIN(SQRT((SIN(RADIANS(PARAMETERS!$D$8-D1778)/2)*SIN(RADIANS(PARAMETERS!$D$8-D1778)/2))+(COS(RADIANS(D1778))*COS(RADIANS(PARAMETERS!$D$8))*SIN(RADIANS(PARAMETERS!$D$9-C1778)/2)*SIN(RADIANS(PARAMETERS!$D$9-C1778)/2))))*2*3958.756</f>
        <v>1366.0415413488513</v>
      </c>
      <c r="F1778">
        <v>104.05526733398</v>
      </c>
      <c r="G1778">
        <v>134.03959655762</v>
      </c>
      <c r="H1778">
        <v>175.7205657959</v>
      </c>
      <c r="I1778">
        <v>206.87692260742</v>
      </c>
      <c r="J1778">
        <v>241.4207611084</v>
      </c>
      <c r="K1778" s="6">
        <f>IFERROR(EXP(TREND(LN($F$1:$J$1),LN(F1778:J1778),LN(Calculations!$B$3))),0)</f>
        <v>6.1371164870571617E-3</v>
      </c>
    </row>
    <row r="1779" spans="1:11" x14ac:dyDescent="0.35">
      <c r="A1779">
        <v>1776</v>
      </c>
      <c r="B1779" t="str">
        <f t="shared" si="27"/>
        <v>12-81</v>
      </c>
      <c r="C1779">
        <v>-80.967712761146998</v>
      </c>
      <c r="D1779">
        <v>12.016369720539</v>
      </c>
      <c r="E1779">
        <f>ASIN(SQRT((SIN(RADIANS(PARAMETERS!$D$8-D1779)/2)*SIN(RADIANS(PARAMETERS!$D$8-D1779)/2))+(COS(RADIANS(D1779))*COS(RADIANS(PARAMETERS!$D$8))*SIN(RADIANS(PARAMETERS!$D$9-C1779)/2)*SIN(RADIANS(PARAMETERS!$D$9-C1779)/2))))*2*3958.756</f>
        <v>1383.9650338076149</v>
      </c>
      <c r="F1779">
        <v>103.82174682617</v>
      </c>
      <c r="G1779">
        <v>133.89720153809</v>
      </c>
      <c r="H1779">
        <v>175.81271362305</v>
      </c>
      <c r="I1779">
        <v>207.09777832031</v>
      </c>
      <c r="J1779">
        <v>241.83688354492</v>
      </c>
      <c r="K1779" s="6">
        <f>IFERROR(EXP(TREND(LN($F$1:$J$1),LN(F1779:J1779),LN(Calculations!$B$3))),0)</f>
        <v>6.1271603598602384E-3</v>
      </c>
    </row>
    <row r="1780" spans="1:11" x14ac:dyDescent="0.35">
      <c r="A1780">
        <v>1777</v>
      </c>
      <c r="B1780" t="str">
        <f t="shared" si="27"/>
        <v>12-81</v>
      </c>
      <c r="C1780">
        <v>-81.239034096048002</v>
      </c>
      <c r="D1780">
        <v>12.016369720539</v>
      </c>
      <c r="E1780">
        <f>ASIN(SQRT((SIN(RADIANS(PARAMETERS!$D$8-D1780)/2)*SIN(RADIANS(PARAMETERS!$D$8-D1780)/2))+(COS(RADIANS(D1780))*COS(RADIANS(PARAMETERS!$D$8))*SIN(RADIANS(PARAMETERS!$D$9-C1780)/2)*SIN(RADIANS(PARAMETERS!$D$9-C1780)/2))))*2*3958.756</f>
        <v>1401.8950059185752</v>
      </c>
      <c r="F1780">
        <v>103.44117736816</v>
      </c>
      <c r="G1780">
        <v>133.60679626465</v>
      </c>
      <c r="H1780">
        <v>175.80801391602</v>
      </c>
      <c r="I1780">
        <v>207.23948669434</v>
      </c>
      <c r="J1780">
        <v>242.16775512695</v>
      </c>
      <c r="K1780" s="6">
        <f>IFERROR(EXP(TREND(LN($F$1:$J$1),LN(F1780:J1780),LN(Calculations!$B$3))),0)</f>
        <v>6.098076920303448E-3</v>
      </c>
    </row>
    <row r="1781" spans="1:11" x14ac:dyDescent="0.35">
      <c r="A1781">
        <v>1778</v>
      </c>
      <c r="B1781" t="str">
        <f t="shared" si="27"/>
        <v>12-81.5</v>
      </c>
      <c r="C1781">
        <v>-81.510355430949005</v>
      </c>
      <c r="D1781">
        <v>12.016369720539</v>
      </c>
      <c r="E1781">
        <f>ASIN(SQRT((SIN(RADIANS(PARAMETERS!$D$8-D1781)/2)*SIN(RADIANS(PARAMETERS!$D$8-D1781)/2))+(COS(RADIANS(D1781))*COS(RADIANS(PARAMETERS!$D$8))*SIN(RADIANS(PARAMETERS!$D$9-C1781)/2)*SIN(RADIANS(PARAMETERS!$D$9-C1781)/2))))*2*3958.756</f>
        <v>1419.8311885876676</v>
      </c>
      <c r="F1781">
        <v>102.95108032227</v>
      </c>
      <c r="G1781">
        <v>133.19903564453</v>
      </c>
      <c r="H1781">
        <v>175.71151733398</v>
      </c>
      <c r="I1781">
        <v>207.30010986328</v>
      </c>
      <c r="J1781">
        <v>242.40296936035</v>
      </c>
      <c r="K1781" s="6">
        <f>IFERROR(EXP(TREND(LN($F$1:$J$1),LN(F1781:J1781),LN(Calculations!$B$3))),0)</f>
        <v>6.0538846663653629E-3</v>
      </c>
    </row>
    <row r="1782" spans="1:11" x14ac:dyDescent="0.35">
      <c r="A1782">
        <v>1779</v>
      </c>
      <c r="B1782" t="str">
        <f t="shared" si="27"/>
        <v>12-82</v>
      </c>
      <c r="C1782">
        <v>-81.781676765849994</v>
      </c>
      <c r="D1782">
        <v>12.016369720539</v>
      </c>
      <c r="E1782">
        <f>ASIN(SQRT((SIN(RADIANS(PARAMETERS!$D$8-D1782)/2)*SIN(RADIANS(PARAMETERS!$D$8-D1782)/2))+(COS(RADIANS(D1782))*COS(RADIANS(PARAMETERS!$D$8))*SIN(RADIANS(PARAMETERS!$D$9-C1782)/2)*SIN(RADIANS(PARAMETERS!$D$9-C1782)/2))))*2*3958.756</f>
        <v>1437.7733257191003</v>
      </c>
      <c r="F1782">
        <v>102.10093688965</v>
      </c>
      <c r="G1782">
        <v>132.26873779297</v>
      </c>
      <c r="H1782">
        <v>175.03813171387</v>
      </c>
      <c r="I1782">
        <v>206.72409057617</v>
      </c>
      <c r="J1782">
        <v>241.83882141113</v>
      </c>
      <c r="K1782" s="6">
        <f>IFERROR(EXP(TREND(LN($F$1:$J$1),LN(F1782:J1782),LN(Calculations!$B$3))),0)</f>
        <v>5.9385115299110877E-3</v>
      </c>
    </row>
    <row r="1783" spans="1:11" x14ac:dyDescent="0.35">
      <c r="A1783">
        <v>1780</v>
      </c>
      <c r="B1783" t="str">
        <f t="shared" si="27"/>
        <v>12-82</v>
      </c>
      <c r="C1783">
        <v>-82.052998100750997</v>
      </c>
      <c r="D1783">
        <v>12.016369720539</v>
      </c>
      <c r="E1783">
        <f>ASIN(SQRT((SIN(RADIANS(PARAMETERS!$D$8-D1783)/2)*SIN(RADIANS(PARAMETERS!$D$8-D1783)/2))+(COS(RADIANS(D1783))*COS(RADIANS(PARAMETERS!$D$8))*SIN(RADIANS(PARAMETERS!$D$9-C1783)/2)*SIN(RADIANS(PARAMETERS!$D$9-C1783)/2))))*2*3958.756</f>
        <v>1455.7211734237712</v>
      </c>
      <c r="F1783">
        <v>100.91514587402</v>
      </c>
      <c r="G1783">
        <v>130.8072052002</v>
      </c>
      <c r="H1783">
        <v>173.69227600098</v>
      </c>
      <c r="I1783">
        <v>205.40141296387</v>
      </c>
      <c r="J1783">
        <v>240.35064697266</v>
      </c>
      <c r="K1783" s="6">
        <f>IFERROR(EXP(TREND(LN($F$1:$J$1),LN(F1783:J1783),LN(Calculations!$B$3))),0)</f>
        <v>5.7525437526783924E-3</v>
      </c>
    </row>
    <row r="1784" spans="1:11" x14ac:dyDescent="0.35">
      <c r="A1784">
        <v>1781</v>
      </c>
      <c r="B1784" t="str">
        <f t="shared" si="27"/>
        <v>12-82.5</v>
      </c>
      <c r="C1784">
        <v>-82.324319435652001</v>
      </c>
      <c r="D1784">
        <v>12.016369720539</v>
      </c>
      <c r="E1784">
        <f>ASIN(SQRT((SIN(RADIANS(PARAMETERS!$D$8-D1784)/2)*SIN(RADIANS(PARAMETERS!$D$8-D1784)/2))+(COS(RADIANS(D1784))*COS(RADIANS(PARAMETERS!$D$8))*SIN(RADIANS(PARAMETERS!$D$9-C1784)/2)*SIN(RADIANS(PARAMETERS!$D$9-C1784)/2))))*2*3958.756</f>
        <v>1473.6744992843016</v>
      </c>
      <c r="F1784">
        <v>99.48558807373</v>
      </c>
      <c r="G1784">
        <v>128.92304992676</v>
      </c>
      <c r="H1784">
        <v>171.72763061523</v>
      </c>
      <c r="I1784">
        <v>203.37741088867</v>
      </c>
      <c r="J1784">
        <v>238.01556396484</v>
      </c>
      <c r="K1784" s="6">
        <f>IFERROR(EXP(TREND(LN($F$1:$J$1),LN(F1784:J1784),LN(Calculations!$B$3))),0)</f>
        <v>5.5131684270090849E-3</v>
      </c>
    </row>
    <row r="1785" spans="1:11" x14ac:dyDescent="0.35">
      <c r="A1785">
        <v>1782</v>
      </c>
      <c r="B1785" t="str">
        <f t="shared" si="27"/>
        <v>12-82.5</v>
      </c>
      <c r="C1785">
        <v>-82.595640770553004</v>
      </c>
      <c r="D1785">
        <v>12.016369720539</v>
      </c>
      <c r="E1785">
        <f>ASIN(SQRT((SIN(RADIANS(PARAMETERS!$D$8-D1785)/2)*SIN(RADIANS(PARAMETERS!$D$8-D1785)/2))+(COS(RADIANS(D1785))*COS(RADIANS(PARAMETERS!$D$8))*SIN(RADIANS(PARAMETERS!$D$9-C1785)/2)*SIN(RADIANS(PARAMETERS!$D$9-C1785)/2))))*2*3958.756</f>
        <v>1491.6330816720701</v>
      </c>
      <c r="F1785">
        <v>97.948127746582003</v>
      </c>
      <c r="G1785">
        <v>126.84683227539</v>
      </c>
      <c r="H1785">
        <v>169.45852661133</v>
      </c>
      <c r="I1785">
        <v>200.99247741699</v>
      </c>
      <c r="J1785">
        <v>235.21624755859</v>
      </c>
      <c r="K1785" s="6">
        <f>IFERROR(EXP(TREND(LN($F$1:$J$1),LN(F1785:J1785),LN(Calculations!$B$3))),0)</f>
        <v>5.2553679184541161E-3</v>
      </c>
    </row>
    <row r="1786" spans="1:11" x14ac:dyDescent="0.35">
      <c r="A1786">
        <v>1783</v>
      </c>
      <c r="B1786" t="str">
        <f t="shared" si="27"/>
        <v>12-83</v>
      </c>
      <c r="C1786">
        <v>-82.866962105453993</v>
      </c>
      <c r="D1786">
        <v>12.016369720539</v>
      </c>
      <c r="E1786">
        <f>ASIN(SQRT((SIN(RADIANS(PARAMETERS!$D$8-D1786)/2)*SIN(RADIANS(PARAMETERS!$D$8-D1786)/2))+(COS(RADIANS(D1786))*COS(RADIANS(PARAMETERS!$D$8))*SIN(RADIANS(PARAMETERS!$D$9-C1786)/2)*SIN(RADIANS(PARAMETERS!$D$9-C1786)/2))))*2*3958.756</f>
        <v>1509.5967091120062</v>
      </c>
      <c r="F1786">
        <v>96.392593383789006</v>
      </c>
      <c r="G1786">
        <v>124.69366455078</v>
      </c>
      <c r="H1786">
        <v>167.0207824707</v>
      </c>
      <c r="I1786">
        <v>198.39961242676</v>
      </c>
      <c r="J1786">
        <v>232.14695739746</v>
      </c>
      <c r="K1786" s="6">
        <f>IFERROR(EXP(TREND(LN($F$1:$J$1),LN(F1786:J1786),LN(Calculations!$B$3))),0)</f>
        <v>4.9959079577547973E-3</v>
      </c>
    </row>
    <row r="1787" spans="1:11" x14ac:dyDescent="0.35">
      <c r="A1787">
        <v>1784</v>
      </c>
      <c r="B1787" t="str">
        <f t="shared" si="27"/>
        <v>12-83</v>
      </c>
      <c r="C1787">
        <v>-83.138283440354996</v>
      </c>
      <c r="D1787">
        <v>12.016369720539</v>
      </c>
      <c r="E1787">
        <f>ASIN(SQRT((SIN(RADIANS(PARAMETERS!$D$8-D1787)/2)*SIN(RADIANS(PARAMETERS!$D$8-D1787)/2))+(COS(RADIANS(D1787))*COS(RADIANS(PARAMETERS!$D$8))*SIN(RADIANS(PARAMETERS!$D$9-C1787)/2)*SIN(RADIANS(PARAMETERS!$D$9-C1787)/2))))*2*3958.756</f>
        <v>1527.5651796913432</v>
      </c>
      <c r="F1787">
        <v>94.851356506347997</v>
      </c>
      <c r="G1787">
        <v>122.50483703613</v>
      </c>
      <c r="H1787">
        <v>164.46215820313</v>
      </c>
      <c r="I1787">
        <v>195.65472412109</v>
      </c>
      <c r="J1787">
        <v>228.89085388184</v>
      </c>
      <c r="K1787" s="6">
        <f>IFERROR(EXP(TREND(LN($F$1:$J$1),LN(F1787:J1787),LN(Calculations!$B$3))),0)</f>
        <v>4.7402665953092159E-3</v>
      </c>
    </row>
    <row r="1788" spans="1:11" x14ac:dyDescent="0.35">
      <c r="A1788">
        <v>1785</v>
      </c>
      <c r="B1788" t="str">
        <f t="shared" si="27"/>
        <v>12-83.5</v>
      </c>
      <c r="C1788">
        <v>-83.409604775255005</v>
      </c>
      <c r="D1788">
        <v>12.016369720539</v>
      </c>
      <c r="E1788">
        <f>ASIN(SQRT((SIN(RADIANS(PARAMETERS!$D$8-D1788)/2)*SIN(RADIANS(PARAMETERS!$D$8-D1788)/2))+(COS(RADIANS(D1788))*COS(RADIANS(PARAMETERS!$D$8))*SIN(RADIANS(PARAMETERS!$D$9-C1788)/2)*SIN(RADIANS(PARAMETERS!$D$9-C1788)/2))))*2*3958.756</f>
        <v>1545.5383005087403</v>
      </c>
      <c r="F1788">
        <v>93.280670166015994</v>
      </c>
      <c r="G1788">
        <v>120.22749328613</v>
      </c>
      <c r="H1788">
        <v>161.7424621582</v>
      </c>
      <c r="I1788">
        <v>192.69209289551</v>
      </c>
      <c r="J1788">
        <v>225.39282226563</v>
      </c>
      <c r="K1788" s="6">
        <f>IFERROR(EXP(TREND(LN($F$1:$J$1),LN(F1788:J1788),LN(Calculations!$B$3))),0)</f>
        <v>4.4828404694894439E-3</v>
      </c>
    </row>
    <row r="1789" spans="1:11" x14ac:dyDescent="0.35">
      <c r="A1789">
        <v>1786</v>
      </c>
      <c r="B1789" t="str">
        <f t="shared" si="27"/>
        <v>12-83.5</v>
      </c>
      <c r="C1789">
        <v>-83.680926110155994</v>
      </c>
      <c r="D1789">
        <v>12.016369720539</v>
      </c>
      <c r="E1789">
        <f>ASIN(SQRT((SIN(RADIANS(PARAMETERS!$D$8-D1789)/2)*SIN(RADIANS(PARAMETERS!$D$8-D1789)/2))+(COS(RADIANS(D1789))*COS(RADIANS(PARAMETERS!$D$8))*SIN(RADIANS(PARAMETERS!$D$9-C1789)/2)*SIN(RADIANS(PARAMETERS!$D$9-C1789)/2))))*2*3958.756</f>
        <v>1563.5158871610367</v>
      </c>
      <c r="F1789">
        <v>91.697540283202997</v>
      </c>
      <c r="G1789">
        <v>117.89322662354</v>
      </c>
      <c r="H1789">
        <v>158.86520385742</v>
      </c>
      <c r="I1789">
        <v>189.58383178711</v>
      </c>
      <c r="J1789">
        <v>221.76229858398</v>
      </c>
      <c r="K1789" s="6">
        <f>IFERROR(EXP(TREND(LN($F$1:$J$1),LN(F1789:J1789),LN(Calculations!$B$3))),0)</f>
        <v>4.2280644738282051E-3</v>
      </c>
    </row>
    <row r="1790" spans="1:11" x14ac:dyDescent="0.35">
      <c r="A1790">
        <v>1787</v>
      </c>
      <c r="B1790" t="str">
        <f t="shared" si="27"/>
        <v>12-84</v>
      </c>
      <c r="C1790">
        <v>-83.952247445056997</v>
      </c>
      <c r="D1790">
        <v>12.016369720539</v>
      </c>
      <c r="E1790">
        <f>ASIN(SQRT((SIN(RADIANS(PARAMETERS!$D$8-D1790)/2)*SIN(RADIANS(PARAMETERS!$D$8-D1790)/2))+(COS(RADIANS(D1790))*COS(RADIANS(PARAMETERS!$D$8))*SIN(RADIANS(PARAMETERS!$D$9-C1790)/2)*SIN(RADIANS(PARAMETERS!$D$9-C1790)/2))))*2*3958.756</f>
        <v>1581.4977632637272</v>
      </c>
      <c r="F1790">
        <v>90.134811401367003</v>
      </c>
      <c r="G1790">
        <v>115.54409790039</v>
      </c>
      <c r="H1790">
        <v>155.88595581055</v>
      </c>
      <c r="I1790">
        <v>186.38566589355</v>
      </c>
      <c r="J1790">
        <v>218.06195068359</v>
      </c>
      <c r="K1790" s="6">
        <f>IFERROR(EXP(TREND(LN($F$1:$J$1),LN(F1790:J1790),LN(Calculations!$B$3))),0)</f>
        <v>3.9806297046682789E-3</v>
      </c>
    </row>
    <row r="1791" spans="1:11" x14ac:dyDescent="0.35">
      <c r="A1791">
        <v>1788</v>
      </c>
      <c r="B1791" t="str">
        <f t="shared" si="27"/>
        <v>12-84</v>
      </c>
      <c r="C1791">
        <v>-84.223568779958001</v>
      </c>
      <c r="D1791">
        <v>12.016369720539</v>
      </c>
      <c r="E1791">
        <f>ASIN(SQRT((SIN(RADIANS(PARAMETERS!$D$8-D1791)/2)*SIN(RADIANS(PARAMETERS!$D$8-D1791)/2))+(COS(RADIANS(D1791))*COS(RADIANS(PARAMETERS!$D$8))*SIN(RADIANS(PARAMETERS!$D$9-C1791)/2)*SIN(RADIANS(PARAMETERS!$D$9-C1791)/2))))*2*3958.756</f>
        <v>1599.4837600038318</v>
      </c>
      <c r="F1791">
        <v>88.607688903809006</v>
      </c>
      <c r="G1791">
        <v>113.20652008057</v>
      </c>
      <c r="H1791">
        <v>152.85473632813</v>
      </c>
      <c r="I1791">
        <v>183.15342712402</v>
      </c>
      <c r="J1791">
        <v>214.32427978516</v>
      </c>
      <c r="K1791" s="6">
        <f>IFERROR(EXP(TREND(LN($F$1:$J$1),LN(F1791:J1791),LN(Calculations!$B$3))),0)</f>
        <v>3.7431925638807869E-3</v>
      </c>
    </row>
    <row r="1792" spans="1:11" x14ac:dyDescent="0.35">
      <c r="A1792">
        <v>1789</v>
      </c>
      <c r="B1792" t="str">
        <f t="shared" si="27"/>
        <v>12-84.5</v>
      </c>
      <c r="C1792">
        <v>-84.494890114859004</v>
      </c>
      <c r="D1792">
        <v>12.016369720539</v>
      </c>
      <c r="E1792">
        <f>ASIN(SQRT((SIN(RADIANS(PARAMETERS!$D$8-D1792)/2)*SIN(RADIANS(PARAMETERS!$D$8-D1792)/2))+(COS(RADIANS(D1792))*COS(RADIANS(PARAMETERS!$D$8))*SIN(RADIANS(PARAMETERS!$D$9-C1792)/2)*SIN(RADIANS(PARAMETERS!$D$9-C1792)/2))))*2*3958.756</f>
        <v>1617.4737157217769</v>
      </c>
      <c r="F1792">
        <v>87.15502166748</v>
      </c>
      <c r="G1792">
        <v>110.94361114502</v>
      </c>
      <c r="H1792">
        <v>149.85606384277</v>
      </c>
      <c r="I1792">
        <v>179.96325683594</v>
      </c>
      <c r="J1792">
        <v>210.64324951172</v>
      </c>
      <c r="K1792" s="6">
        <f>IFERROR(EXP(TREND(LN($F$1:$J$1),LN(F1792:J1792),LN(Calculations!$B$3))),0)</f>
        <v>3.5208314005547039E-3</v>
      </c>
    </row>
    <row r="1793" spans="1:11" x14ac:dyDescent="0.35">
      <c r="A1793">
        <v>1790</v>
      </c>
      <c r="B1793" t="str">
        <f t="shared" si="27"/>
        <v>12-85</v>
      </c>
      <c r="C1793">
        <v>-84.766211449759993</v>
      </c>
      <c r="D1793">
        <v>12.016369720539</v>
      </c>
      <c r="E1793">
        <f>ASIN(SQRT((SIN(RADIANS(PARAMETERS!$D$8-D1793)/2)*SIN(RADIANS(PARAMETERS!$D$8-D1793)/2))+(COS(RADIANS(D1793))*COS(RADIANS(PARAMETERS!$D$8))*SIN(RADIANS(PARAMETERS!$D$9-C1793)/2)*SIN(RADIANS(PARAMETERS!$D$9-C1793)/2))))*2*3958.756</f>
        <v>1635.4674755204578</v>
      </c>
      <c r="F1793">
        <v>85.769721984862997</v>
      </c>
      <c r="G1793">
        <v>108.76216888428</v>
      </c>
      <c r="H1793">
        <v>146.92846679688</v>
      </c>
      <c r="I1793">
        <v>176.84736633301</v>
      </c>
      <c r="J1793">
        <v>207.06785583496</v>
      </c>
      <c r="K1793" s="6">
        <f>IFERROR(EXP(TREND(LN($F$1:$J$1),LN(F1793:J1793),LN(Calculations!$B$3))),0)</f>
        <v>3.3140067997977996E-3</v>
      </c>
    </row>
    <row r="1794" spans="1:11" x14ac:dyDescent="0.35">
      <c r="A1794">
        <v>1791</v>
      </c>
      <c r="B1794" t="str">
        <f t="shared" si="27"/>
        <v>12-85</v>
      </c>
      <c r="C1794">
        <v>-85.037532784660996</v>
      </c>
      <c r="D1794">
        <v>12.016369720539</v>
      </c>
      <c r="E1794">
        <f>ASIN(SQRT((SIN(RADIANS(PARAMETERS!$D$8-D1794)/2)*SIN(RADIANS(PARAMETERS!$D$8-D1794)/2))+(COS(RADIANS(D1794))*COS(RADIANS(PARAMETERS!$D$8))*SIN(RADIANS(PARAMETERS!$D$9-C1794)/2)*SIN(RADIANS(PARAMETERS!$D$9-C1794)/2))))*2*3958.756</f>
        <v>1653.4648908994025</v>
      </c>
      <c r="F1794">
        <v>84.425674438477003</v>
      </c>
      <c r="G1794">
        <v>106.6344833374</v>
      </c>
      <c r="H1794">
        <v>144.05473327637</v>
      </c>
      <c r="I1794">
        <v>173.76930236816</v>
      </c>
      <c r="J1794">
        <v>203.54374694824</v>
      </c>
      <c r="K1794" s="6">
        <f>IFERROR(EXP(TREND(LN($F$1:$J$1),LN(F1794:J1794),LN(Calculations!$B$3))),0)</f>
        <v>3.1191578591604359E-3</v>
      </c>
    </row>
    <row r="1795" spans="1:11" x14ac:dyDescent="0.35">
      <c r="A1795">
        <v>1792</v>
      </c>
      <c r="B1795" t="str">
        <f t="shared" si="27"/>
        <v>12-85.5</v>
      </c>
      <c r="C1795">
        <v>-85.308854119562</v>
      </c>
      <c r="D1795">
        <v>12.016369720539</v>
      </c>
      <c r="E1795">
        <f>ASIN(SQRT((SIN(RADIANS(PARAMETERS!$D$8-D1795)/2)*SIN(RADIANS(PARAMETERS!$D$8-D1795)/2))+(COS(RADIANS(D1795))*COS(RADIANS(PARAMETERS!$D$8))*SIN(RADIANS(PARAMETERS!$D$9-C1795)/2)*SIN(RADIANS(PARAMETERS!$D$9-C1795)/2))))*2*3958.756</f>
        <v>1671.4658194121796</v>
      </c>
      <c r="F1795">
        <v>83.362617492675994</v>
      </c>
      <c r="G1795">
        <v>104.96285247803</v>
      </c>
      <c r="H1795">
        <v>141.73825073242</v>
      </c>
      <c r="I1795">
        <v>171.29718017578</v>
      </c>
      <c r="J1795">
        <v>200.79035949707</v>
      </c>
      <c r="K1795" s="6">
        <f>IFERROR(EXP(TREND(LN($F$1:$J$1),LN(F1795:J1795),LN(Calculations!$B$3))),0)</f>
        <v>2.9700478100812746E-3</v>
      </c>
    </row>
    <row r="1796" spans="1:11" x14ac:dyDescent="0.35">
      <c r="A1796">
        <v>1793</v>
      </c>
      <c r="B1796" t="str">
        <f t="shared" si="27"/>
        <v>12-85.5</v>
      </c>
      <c r="C1796">
        <v>-85.580175454463003</v>
      </c>
      <c r="D1796">
        <v>12.016369720539</v>
      </c>
      <c r="E1796">
        <f>ASIN(SQRT((SIN(RADIANS(PARAMETERS!$D$8-D1796)/2)*SIN(RADIANS(PARAMETERS!$D$8-D1796)/2))+(COS(RADIANS(D1796))*COS(RADIANS(PARAMETERS!$D$8))*SIN(RADIANS(PARAMETERS!$D$9-C1796)/2)*SIN(RADIANS(PARAMETERS!$D$9-C1796)/2))))*2*3958.756</f>
        <v>1689.4701243453612</v>
      </c>
      <c r="F1796">
        <v>82.60710144043</v>
      </c>
      <c r="G1796">
        <v>103.81050109863</v>
      </c>
      <c r="H1796">
        <v>140.12370300293</v>
      </c>
      <c r="I1796">
        <v>169.60629272461</v>
      </c>
      <c r="J1796">
        <v>199.00082397461</v>
      </c>
      <c r="K1796" s="6">
        <f>IFERROR(EXP(TREND(LN($F$1:$J$1),LN(F1796:J1796),LN(Calculations!$B$3))),0)</f>
        <v>2.8713647829832047E-3</v>
      </c>
    </row>
    <row r="1797" spans="1:11" x14ac:dyDescent="0.35">
      <c r="A1797">
        <v>1794</v>
      </c>
      <c r="B1797" t="str">
        <f t="shared" ref="B1797:B1860" si="28">MROUND(D1797,1)&amp;MROUND(C1797,-0.5)</f>
        <v>12-86</v>
      </c>
      <c r="C1797">
        <v>-85.851496789364006</v>
      </c>
      <c r="D1797">
        <v>12.016369720539</v>
      </c>
      <c r="E1797">
        <f>ASIN(SQRT((SIN(RADIANS(PARAMETERS!$D$8-D1797)/2)*SIN(RADIANS(PARAMETERS!$D$8-D1797)/2))+(COS(RADIANS(D1797))*COS(RADIANS(PARAMETERS!$D$8))*SIN(RADIANS(PARAMETERS!$D$9-C1797)/2)*SIN(RADIANS(PARAMETERS!$D$9-C1797)/2))))*2*3958.756</f>
        <v>1707.4776744174706</v>
      </c>
      <c r="F1797">
        <v>82.073226928710994</v>
      </c>
      <c r="G1797">
        <v>103.04801177979</v>
      </c>
      <c r="H1797">
        <v>139.07496643066</v>
      </c>
      <c r="I1797">
        <v>168.56419372559</v>
      </c>
      <c r="J1797">
        <v>197.94200134277</v>
      </c>
      <c r="K1797" s="6">
        <f>IFERROR(EXP(TREND(LN($F$1:$J$1),LN(F1797:J1797),LN(Calculations!$B$3))),0)</f>
        <v>2.8103007618097676E-3</v>
      </c>
    </row>
    <row r="1798" spans="1:11" x14ac:dyDescent="0.35">
      <c r="A1798">
        <v>1795</v>
      </c>
      <c r="B1798" t="str">
        <f t="shared" si="28"/>
        <v>12-86</v>
      </c>
      <c r="C1798">
        <v>-86.122818124264995</v>
      </c>
      <c r="D1798">
        <v>12.016369720539</v>
      </c>
      <c r="E1798">
        <f>ASIN(SQRT((SIN(RADIANS(PARAMETERS!$D$8-D1798)/2)*SIN(RADIANS(PARAMETERS!$D$8-D1798)/2))+(COS(RADIANS(D1798))*COS(RADIANS(PARAMETERS!$D$8))*SIN(RADIANS(PARAMETERS!$D$9-C1798)/2)*SIN(RADIANS(PARAMETERS!$D$9-C1798)/2))))*2*3958.756</f>
        <v>1725.4883434964925</v>
      </c>
      <c r="F1798">
        <v>81.646675109862997</v>
      </c>
      <c r="G1798">
        <v>102.48174285889</v>
      </c>
      <c r="H1798">
        <v>138.34820556641</v>
      </c>
      <c r="I1798">
        <v>167.89916992188</v>
      </c>
      <c r="J1798">
        <v>197.28135681152</v>
      </c>
      <c r="K1798" s="6">
        <f>IFERROR(EXP(TREND(LN($F$1:$J$1),LN(F1798:J1798),LN(Calculations!$B$3))),0)</f>
        <v>2.7695781548029369E-3</v>
      </c>
    </row>
    <row r="1799" spans="1:11" x14ac:dyDescent="0.35">
      <c r="A1799">
        <v>1796</v>
      </c>
      <c r="B1799" t="str">
        <f t="shared" si="28"/>
        <v>12-86.5</v>
      </c>
      <c r="C1799">
        <v>-86.394139459165999</v>
      </c>
      <c r="D1799">
        <v>12.016369720539</v>
      </c>
      <c r="E1799">
        <f>ASIN(SQRT((SIN(RADIANS(PARAMETERS!$D$8-D1799)/2)*SIN(RADIANS(PARAMETERS!$D$8-D1799)/2))+(COS(RADIANS(D1799))*COS(RADIANS(PARAMETERS!$D$8))*SIN(RADIANS(PARAMETERS!$D$9-C1799)/2)*SIN(RADIANS(PARAMETERS!$D$9-C1799)/2))))*2*3958.756</f>
        <v>1743.5020103346276</v>
      </c>
      <c r="F1799">
        <v>81.330116271972997</v>
      </c>
      <c r="G1799">
        <v>102.10716247559</v>
      </c>
      <c r="H1799">
        <v>137.94683837891</v>
      </c>
      <c r="I1799">
        <v>167.60218811035</v>
      </c>
      <c r="J1799">
        <v>196.98149108887</v>
      </c>
      <c r="K1799" s="6">
        <f>IFERROR(EXP(TREND(LN($F$1:$J$1),LN(F1799:J1799),LN(Calculations!$B$3))),0)</f>
        <v>2.7479246186342399E-3</v>
      </c>
    </row>
    <row r="1800" spans="1:11" x14ac:dyDescent="0.35">
      <c r="A1800">
        <v>1797</v>
      </c>
      <c r="B1800" t="str">
        <f t="shared" si="28"/>
        <v>12-86.5</v>
      </c>
      <c r="C1800">
        <v>-86.665460794067002</v>
      </c>
      <c r="D1800">
        <v>12.016369720539</v>
      </c>
      <c r="E1800">
        <f>ASIN(SQRT((SIN(RADIANS(PARAMETERS!$D$8-D1800)/2)*SIN(RADIANS(PARAMETERS!$D$8-D1800)/2))+(COS(RADIANS(D1800))*COS(RADIANS(PARAMETERS!$D$8))*SIN(RADIANS(PARAMETERS!$D$9-C1800)/2)*SIN(RADIANS(PARAMETERS!$D$9-C1800)/2))))*2*3958.756</f>
        <v>1761.5185583190701</v>
      </c>
      <c r="F1800">
        <v>81.159690856934006</v>
      </c>
      <c r="G1800">
        <v>101.95001220703</v>
      </c>
      <c r="H1800">
        <v>137.8780670166</v>
      </c>
      <c r="I1800">
        <v>167.64736938477</v>
      </c>
      <c r="J1800">
        <v>196.97073364258</v>
      </c>
      <c r="K1800" s="6">
        <f>IFERROR(EXP(TREND(LN($F$1:$J$1),LN(F1800:J1800),LN(Calculations!$B$3))),0)</f>
        <v>2.7442190742326695E-3</v>
      </c>
    </row>
    <row r="1801" spans="1:11" x14ac:dyDescent="0.35">
      <c r="A1801">
        <v>1798</v>
      </c>
      <c r="B1801" t="str">
        <f t="shared" si="28"/>
        <v>12-87</v>
      </c>
      <c r="C1801">
        <v>-86.936782128968005</v>
      </c>
      <c r="D1801">
        <v>12.016369720539</v>
      </c>
      <c r="E1801">
        <f>ASIN(SQRT((SIN(RADIANS(PARAMETERS!$D$8-D1801)/2)*SIN(RADIANS(PARAMETERS!$D$8-D1801)/2))+(COS(RADIANS(D1801))*COS(RADIANS(PARAMETERS!$D$8))*SIN(RADIANS(PARAMETERS!$D$9-C1801)/2)*SIN(RADIANS(PARAMETERS!$D$9-C1801)/2))))*2*3958.756</f>
        <v>1779.5378752377071</v>
      </c>
      <c r="F1801">
        <v>81.24291229248</v>
      </c>
      <c r="G1801">
        <v>102.14447021484</v>
      </c>
      <c r="H1801">
        <v>138.29649353027</v>
      </c>
      <c r="I1801">
        <v>168.15258789063</v>
      </c>
      <c r="J1801">
        <v>197.36946105957</v>
      </c>
      <c r="K1801" s="6">
        <f>IFERROR(EXP(TREND(LN($F$1:$J$1),LN(F1801:J1801),LN(Calculations!$B$3))),0)</f>
        <v>2.7664568241634623E-3</v>
      </c>
    </row>
    <row r="1802" spans="1:11" x14ac:dyDescent="0.35">
      <c r="A1802">
        <v>1799</v>
      </c>
      <c r="B1802" t="str">
        <f t="shared" si="28"/>
        <v>12-87</v>
      </c>
      <c r="C1802">
        <v>-87.208103463868994</v>
      </c>
      <c r="D1802">
        <v>12.016369720539</v>
      </c>
      <c r="E1802">
        <f>ASIN(SQRT((SIN(RADIANS(PARAMETERS!$D$8-D1802)/2)*SIN(RADIANS(PARAMETERS!$D$8-D1802)/2))+(COS(RADIANS(D1802))*COS(RADIANS(PARAMETERS!$D$8))*SIN(RADIANS(PARAMETERS!$D$9-C1802)/2)*SIN(RADIANS(PARAMETERS!$D$9-C1802)/2))))*2*3958.756</f>
        <v>1797.5598530587031</v>
      </c>
      <c r="F1802">
        <v>81.68431854248</v>
      </c>
      <c r="G1802">
        <v>102.79749298096</v>
      </c>
      <c r="H1802">
        <v>139.32572937012</v>
      </c>
      <c r="I1802">
        <v>169.14846801758</v>
      </c>
      <c r="J1802">
        <v>198.20642089844</v>
      </c>
      <c r="K1802" s="6">
        <f>IFERROR(EXP(TREND(LN($F$1:$J$1),LN(F1802:J1802),LN(Calculations!$B$3))),0)</f>
        <v>2.8199786374232109E-3</v>
      </c>
    </row>
    <row r="1803" spans="1:11" x14ac:dyDescent="0.35">
      <c r="A1803">
        <v>1800</v>
      </c>
      <c r="B1803" t="str">
        <f t="shared" si="28"/>
        <v>12-87.5</v>
      </c>
      <c r="C1803">
        <v>-87.479424798769998</v>
      </c>
      <c r="D1803">
        <v>12.016369720539</v>
      </c>
      <c r="E1803">
        <f>ASIN(SQRT((SIN(RADIANS(PARAMETERS!$D$8-D1803)/2)*SIN(RADIANS(PARAMETERS!$D$8-D1803)/2))+(COS(RADIANS(D1803))*COS(RADIANS(PARAMETERS!$D$8))*SIN(RADIANS(PARAMETERS!$D$9-C1803)/2)*SIN(RADIANS(PARAMETERS!$D$9-C1803)/2))))*2*3958.756</f>
        <v>1815.5843877230266</v>
      </c>
      <c r="F1803">
        <v>82.476585388184006</v>
      </c>
      <c r="G1803">
        <v>103.87518310547</v>
      </c>
      <c r="H1803">
        <v>140.85087585449</v>
      </c>
      <c r="I1803">
        <v>170.49853515625</v>
      </c>
      <c r="J1803">
        <v>199.3231048584</v>
      </c>
      <c r="K1803" s="6">
        <f>IFERROR(EXP(TREND(LN($F$1:$J$1),LN(F1803:J1803),LN(Calculations!$B$3))),0)</f>
        <v>2.8999711713039193E-3</v>
      </c>
    </row>
    <row r="1804" spans="1:11" x14ac:dyDescent="0.35">
      <c r="A1804">
        <v>1801</v>
      </c>
      <c r="B1804" t="str">
        <f t="shared" si="28"/>
        <v>12-88</v>
      </c>
      <c r="C1804">
        <v>-87.750746133671001</v>
      </c>
      <c r="D1804">
        <v>12.016369720539</v>
      </c>
      <c r="E1804">
        <f>ASIN(SQRT((SIN(RADIANS(PARAMETERS!$D$8-D1804)/2)*SIN(RADIANS(PARAMETERS!$D$8-D1804)/2))+(COS(RADIANS(D1804))*COS(RADIANS(PARAMETERS!$D$8))*SIN(RADIANS(PARAMETERS!$D$9-C1804)/2)*SIN(RADIANS(PARAMETERS!$D$9-C1804)/2))))*2*3958.756</f>
        <v>1833.611378949033</v>
      </c>
      <c r="F1804">
        <v>83.577949523925994</v>
      </c>
      <c r="G1804">
        <v>105.3002166748</v>
      </c>
      <c r="H1804">
        <v>142.71272277832</v>
      </c>
      <c r="I1804">
        <v>172.0594329834</v>
      </c>
      <c r="J1804">
        <v>200.6064453125</v>
      </c>
      <c r="K1804" s="6">
        <f>IFERROR(EXP(TREND(LN($F$1:$J$1),LN(F1804:J1804),LN(Calculations!$B$3))),0)</f>
        <v>3.0012234064803966E-3</v>
      </c>
    </row>
    <row r="1805" spans="1:11" x14ac:dyDescent="0.35">
      <c r="A1805">
        <v>1802</v>
      </c>
      <c r="B1805" t="str">
        <f t="shared" si="28"/>
        <v>12-88</v>
      </c>
      <c r="C1805">
        <v>-88.022067468572004</v>
      </c>
      <c r="D1805">
        <v>12.016369720539</v>
      </c>
      <c r="E1805">
        <f>ASIN(SQRT((SIN(RADIANS(PARAMETERS!$D$8-D1805)/2)*SIN(RADIANS(PARAMETERS!$D$8-D1805)/2))+(COS(RADIANS(D1805))*COS(RADIANS(PARAMETERS!$D$8))*SIN(RADIANS(PARAMETERS!$D$9-C1805)/2)*SIN(RADIANS(PARAMETERS!$D$9-C1805)/2))))*2*3958.756</f>
        <v>1851.6407300483072</v>
      </c>
      <c r="F1805">
        <v>85.026245117187997</v>
      </c>
      <c r="G1805">
        <v>107.12524414063</v>
      </c>
      <c r="H1805">
        <v>144.93246459961</v>
      </c>
      <c r="I1805">
        <v>173.88050842285</v>
      </c>
      <c r="J1805">
        <v>202.13034057617</v>
      </c>
      <c r="K1805" s="6">
        <f>IFERROR(EXP(TREND(LN($F$1:$J$1),LN(F1805:J1805),LN(Calculations!$B$3))),0)</f>
        <v>3.1300628613995713E-3</v>
      </c>
    </row>
    <row r="1806" spans="1:11" x14ac:dyDescent="0.35">
      <c r="A1806">
        <v>1803</v>
      </c>
      <c r="B1806" t="str">
        <f t="shared" si="28"/>
        <v>12-88.5</v>
      </c>
      <c r="C1806">
        <v>-88.293388803472993</v>
      </c>
      <c r="D1806">
        <v>12.016369720539</v>
      </c>
      <c r="E1806">
        <f>ASIN(SQRT((SIN(RADIANS(PARAMETERS!$D$8-D1806)/2)*SIN(RADIANS(PARAMETERS!$D$8-D1806)/2))+(COS(RADIANS(D1806))*COS(RADIANS(PARAMETERS!$D$8))*SIN(RADIANS(PARAMETERS!$D$9-C1806)/2)*SIN(RADIANS(PARAMETERS!$D$9-C1806)/2))))*2*3958.756</f>
        <v>1869.6723477520127</v>
      </c>
      <c r="F1806">
        <v>86.881011962890994</v>
      </c>
      <c r="G1806">
        <v>109.44543457031</v>
      </c>
      <c r="H1806">
        <v>147.55252075195</v>
      </c>
      <c r="I1806">
        <v>176.04415893555</v>
      </c>
      <c r="J1806">
        <v>203.9921875</v>
      </c>
      <c r="K1806" s="6">
        <f>IFERROR(EXP(TREND(LN($F$1:$J$1),LN(F1806:J1806),LN(Calculations!$B$3))),0)</f>
        <v>3.2968408938487156E-3</v>
      </c>
    </row>
    <row r="1807" spans="1:11" x14ac:dyDescent="0.35">
      <c r="A1807">
        <v>1804</v>
      </c>
      <c r="B1807" t="str">
        <f t="shared" si="28"/>
        <v>12-88.5</v>
      </c>
      <c r="C1807">
        <v>-88.564710138373997</v>
      </c>
      <c r="D1807">
        <v>12.016369720539</v>
      </c>
      <c r="E1807">
        <f>ASIN(SQRT((SIN(RADIANS(PARAMETERS!$D$8-D1807)/2)*SIN(RADIANS(PARAMETERS!$D$8-D1807)/2))+(COS(RADIANS(D1807))*COS(RADIANS(PARAMETERS!$D$8))*SIN(RADIANS(PARAMETERS!$D$9-C1807)/2)*SIN(RADIANS(PARAMETERS!$D$9-C1807)/2))))*2*3958.756</f>
        <v>1887.7061420470593</v>
      </c>
      <c r="F1807">
        <v>89.12841796875</v>
      </c>
      <c r="G1807">
        <v>112.28015899658</v>
      </c>
      <c r="H1807">
        <v>150.54814147949</v>
      </c>
      <c r="I1807">
        <v>178.57774353027</v>
      </c>
      <c r="J1807">
        <v>206.22952270508</v>
      </c>
      <c r="K1807" s="6">
        <f>IFERROR(EXP(TREND(LN($F$1:$J$1),LN(F1807:J1807),LN(Calculations!$B$3))),0)</f>
        <v>3.5095068113129664E-3</v>
      </c>
    </row>
    <row r="1808" spans="1:11" x14ac:dyDescent="0.35">
      <c r="A1808">
        <v>1805</v>
      </c>
      <c r="B1808" t="str">
        <f t="shared" si="28"/>
        <v>12-89</v>
      </c>
      <c r="C1808">
        <v>-88.836031473275</v>
      </c>
      <c r="D1808">
        <v>12.016369720539</v>
      </c>
      <c r="E1808">
        <f>ASIN(SQRT((SIN(RADIANS(PARAMETERS!$D$8-D1808)/2)*SIN(RADIANS(PARAMETERS!$D$8-D1808)/2))+(COS(RADIANS(D1808))*COS(RADIANS(PARAMETERS!$D$8))*SIN(RADIANS(PARAMETERS!$D$9-C1808)/2)*SIN(RADIANS(PARAMETERS!$D$9-C1808)/2))))*2*3958.756</f>
        <v>1905.7420260214381</v>
      </c>
      <c r="F1808">
        <v>91.812019348145</v>
      </c>
      <c r="G1808">
        <v>115.71254730225</v>
      </c>
      <c r="H1808">
        <v>153.91473388672</v>
      </c>
      <c r="I1808">
        <v>181.50506591797</v>
      </c>
      <c r="J1808">
        <v>208.87399291992</v>
      </c>
      <c r="K1808" s="6">
        <f>IFERROR(EXP(TREND(LN($F$1:$J$1),LN(F1808:J1808),LN(Calculations!$B$3))),0)</f>
        <v>3.7815051060096569E-3</v>
      </c>
    </row>
    <row r="1809" spans="1:11" x14ac:dyDescent="0.35">
      <c r="A1809">
        <v>1806</v>
      </c>
      <c r="B1809" t="str">
        <f t="shared" si="28"/>
        <v>12-89</v>
      </c>
      <c r="C1809">
        <v>-89.107352808176003</v>
      </c>
      <c r="D1809">
        <v>12.016369720539</v>
      </c>
      <c r="E1809">
        <f>ASIN(SQRT((SIN(RADIANS(PARAMETERS!$D$8-D1809)/2)*SIN(RADIANS(PARAMETERS!$D$8-D1809)/2))+(COS(RADIANS(D1809))*COS(RADIANS(PARAMETERS!$D$8))*SIN(RADIANS(PARAMETERS!$D$9-C1809)/2)*SIN(RADIANS(PARAMETERS!$D$9-C1809)/2))))*2*3958.756</f>
        <v>1923.7799157181441</v>
      </c>
      <c r="F1809">
        <v>95.037742614745994</v>
      </c>
      <c r="G1809">
        <v>119.8084487915</v>
      </c>
      <c r="H1809">
        <v>157.69519042969</v>
      </c>
      <c r="I1809">
        <v>184.86961364746</v>
      </c>
      <c r="J1809">
        <v>211.98419189453</v>
      </c>
      <c r="K1809" s="6">
        <f>IFERROR(EXP(TREND(LN($F$1:$J$1),LN(F1809:J1809),LN(Calculations!$B$3))),0)</f>
        <v>4.1350168584052705E-3</v>
      </c>
    </row>
    <row r="1810" spans="1:11" x14ac:dyDescent="0.35">
      <c r="A1810">
        <v>1807</v>
      </c>
      <c r="B1810" t="str">
        <f t="shared" si="28"/>
        <v>12-89.5</v>
      </c>
      <c r="C1810">
        <v>-89.378674143077006</v>
      </c>
      <c r="D1810">
        <v>12.016369720539</v>
      </c>
      <c r="E1810">
        <f>ASIN(SQRT((SIN(RADIANS(PARAMETERS!$D$8-D1810)/2)*SIN(RADIANS(PARAMETERS!$D$8-D1810)/2))+(COS(RADIANS(D1810))*COS(RADIANS(PARAMETERS!$D$8))*SIN(RADIANS(PARAMETERS!$D$9-C1810)/2)*SIN(RADIANS(PARAMETERS!$D$9-C1810)/2))))*2*3958.756</f>
        <v>1941.8197299971316</v>
      </c>
      <c r="F1810">
        <v>99.026824951172003</v>
      </c>
      <c r="G1810">
        <v>124.52725219727</v>
      </c>
      <c r="H1810">
        <v>162.09339904785</v>
      </c>
      <c r="I1810">
        <v>188.89964294434</v>
      </c>
      <c r="J1810">
        <v>215.88288879395</v>
      </c>
      <c r="K1810" s="6">
        <f>IFERROR(EXP(TREND(LN($F$1:$J$1),LN(F1810:J1810),LN(Calculations!$B$3))),0)</f>
        <v>4.6151262407874722E-3</v>
      </c>
    </row>
    <row r="1811" spans="1:11" x14ac:dyDescent="0.35">
      <c r="A1811">
        <v>1808</v>
      </c>
      <c r="B1811" t="str">
        <f t="shared" si="28"/>
        <v>12-89.5</v>
      </c>
      <c r="C1811">
        <v>-89.649995477977996</v>
      </c>
      <c r="D1811">
        <v>12.016369720539</v>
      </c>
      <c r="E1811">
        <f>ASIN(SQRT((SIN(RADIANS(PARAMETERS!$D$8-D1811)/2)*SIN(RADIANS(PARAMETERS!$D$8-D1811)/2))+(COS(RADIANS(D1811))*COS(RADIANS(PARAMETERS!$D$8))*SIN(RADIANS(PARAMETERS!$D$9-C1811)/2)*SIN(RADIANS(PARAMETERS!$D$9-C1811)/2))))*2*3958.756</f>
        <v>1959.8613904047863</v>
      </c>
      <c r="F1811">
        <v>103.36981201172</v>
      </c>
      <c r="G1811">
        <v>129.44569396973</v>
      </c>
      <c r="H1811">
        <v>166.63591003418</v>
      </c>
      <c r="I1811">
        <v>193.06239318848</v>
      </c>
      <c r="J1811">
        <v>219.96328735352</v>
      </c>
      <c r="K1811" s="6">
        <f>IFERROR(EXP(TREND(LN($F$1:$J$1),LN(F1811:J1811),LN(Calculations!$B$3))),0)</f>
        <v>5.2005767606784466E-3</v>
      </c>
    </row>
    <row r="1812" spans="1:11" x14ac:dyDescent="0.35">
      <c r="A1812">
        <v>1809</v>
      </c>
      <c r="B1812" t="str">
        <f t="shared" si="28"/>
        <v>12-90</v>
      </c>
      <c r="C1812">
        <v>-89.921316812878999</v>
      </c>
      <c r="D1812">
        <v>12.016369720539</v>
      </c>
      <c r="E1812">
        <f>ASIN(SQRT((SIN(RADIANS(PARAMETERS!$D$8-D1812)/2)*SIN(RADIANS(PARAMETERS!$D$8-D1812)/2))+(COS(RADIANS(D1812))*COS(RADIANS(PARAMETERS!$D$8))*SIN(RADIANS(PARAMETERS!$D$9-C1812)/2)*SIN(RADIANS(PARAMETERS!$D$9-C1812)/2))))*2*3958.756</f>
        <v>1977.9048210504545</v>
      </c>
      <c r="F1812">
        <v>108.14470672607</v>
      </c>
      <c r="G1812">
        <v>134.55706787109</v>
      </c>
      <c r="H1812">
        <v>171.30667114258</v>
      </c>
      <c r="I1812">
        <v>197.35943603516</v>
      </c>
      <c r="J1812">
        <v>224.25732421875</v>
      </c>
      <c r="K1812" s="6">
        <f>IFERROR(EXP(TREND(LN($F$1:$J$1),LN(F1812:J1812),LN(Calculations!$B$3))),0)</f>
        <v>5.9283920319630557E-3</v>
      </c>
    </row>
    <row r="1813" spans="1:11" x14ac:dyDescent="0.35">
      <c r="A1813">
        <v>1810</v>
      </c>
      <c r="B1813" t="str">
        <f t="shared" si="28"/>
        <v>12-90</v>
      </c>
      <c r="C1813">
        <v>-90.192638147780002</v>
      </c>
      <c r="D1813">
        <v>12.016369720539</v>
      </c>
      <c r="E1813">
        <f>ASIN(SQRT((SIN(RADIANS(PARAMETERS!$D$8-D1813)/2)*SIN(RADIANS(PARAMETERS!$D$8-D1813)/2))+(COS(RADIANS(D1813))*COS(RADIANS(PARAMETERS!$D$8))*SIN(RADIANS(PARAMETERS!$D$9-C1813)/2)*SIN(RADIANS(PARAMETERS!$D$9-C1813)/2))))*2*3958.756</f>
        <v>1995.9499484895666</v>
      </c>
      <c r="F1813">
        <v>113.24034881592</v>
      </c>
      <c r="G1813">
        <v>139.8864440918</v>
      </c>
      <c r="H1813">
        <v>176.16239929199</v>
      </c>
      <c r="I1813">
        <v>201.89508056641</v>
      </c>
      <c r="J1813">
        <v>228.92481994629</v>
      </c>
      <c r="K1813" s="6">
        <f>IFERROR(EXP(TREND(LN($F$1:$J$1),LN(F1813:J1813),LN(Calculations!$B$3))),0)</f>
        <v>6.8448971928001404E-3</v>
      </c>
    </row>
    <row r="1814" spans="1:11" x14ac:dyDescent="0.35">
      <c r="A1814">
        <v>1811</v>
      </c>
      <c r="B1814" t="str">
        <f t="shared" si="28"/>
        <v>12-90.5</v>
      </c>
      <c r="C1814">
        <v>-90.463959482681005</v>
      </c>
      <c r="D1814">
        <v>12.016369720539</v>
      </c>
      <c r="E1814">
        <f>ASIN(SQRT((SIN(RADIANS(PARAMETERS!$D$8-D1814)/2)*SIN(RADIANS(PARAMETERS!$D$8-D1814)/2))+(COS(RADIANS(D1814))*COS(RADIANS(PARAMETERS!$D$8))*SIN(RADIANS(PARAMETERS!$D$9-C1814)/2)*SIN(RADIANS(PARAMETERS!$D$9-C1814)/2))))*2*3958.756</f>
        <v>2013.9967016129726</v>
      </c>
      <c r="F1814">
        <v>118.5041885376</v>
      </c>
      <c r="G1814">
        <v>145.26669311523</v>
      </c>
      <c r="H1814">
        <v>180.9921875</v>
      </c>
      <c r="I1814">
        <v>206.4906463623</v>
      </c>
      <c r="J1814">
        <v>233.73481750488</v>
      </c>
      <c r="K1814" s="6">
        <f>IFERROR(EXP(TREND(LN($F$1:$J$1),LN(F1814:J1814),LN(Calculations!$B$3))),0)</f>
        <v>7.970246024632241E-3</v>
      </c>
    </row>
    <row r="1815" spans="1:11" x14ac:dyDescent="0.35">
      <c r="A1815">
        <v>1812</v>
      </c>
      <c r="B1815" t="str">
        <f t="shared" si="28"/>
        <v>12-90.5</v>
      </c>
      <c r="C1815">
        <v>-90.735280817581994</v>
      </c>
      <c r="D1815">
        <v>12.016369720539</v>
      </c>
      <c r="E1815">
        <f>ASIN(SQRT((SIN(RADIANS(PARAMETERS!$D$8-D1815)/2)*SIN(RADIANS(PARAMETERS!$D$8-D1815)/2))+(COS(RADIANS(D1815))*COS(RADIANS(PARAMETERS!$D$8))*SIN(RADIANS(PARAMETERS!$D$9-C1815)/2)*SIN(RADIANS(PARAMETERS!$D$9-C1815)/2))))*2*3958.756</f>
        <v>2032.0450115420858</v>
      </c>
      <c r="F1815">
        <v>123.64962768555</v>
      </c>
      <c r="G1815">
        <v>150.42222595215</v>
      </c>
      <c r="H1815">
        <v>185.46899414063</v>
      </c>
      <c r="I1815">
        <v>210.79913330078</v>
      </c>
      <c r="J1815">
        <v>238.25323486328</v>
      </c>
      <c r="K1815" s="6">
        <f>IFERROR(EXP(TREND(LN($F$1:$J$1),LN(F1815:J1815),LN(Calculations!$B$3))),0)</f>
        <v>9.2789454183522246E-3</v>
      </c>
    </row>
    <row r="1816" spans="1:11" x14ac:dyDescent="0.35">
      <c r="A1816">
        <v>1813</v>
      </c>
      <c r="B1816" t="str">
        <f t="shared" si="28"/>
        <v>12-50</v>
      </c>
      <c r="C1816">
        <v>-50.037080582435998</v>
      </c>
      <c r="D1816">
        <v>12.28769105544</v>
      </c>
      <c r="E1816">
        <f>ASIN(SQRT((SIN(RADIANS(PARAMETERS!$D$8-D1816)/2)*SIN(RADIANS(PARAMETERS!$D$8-D1816)/2))+(COS(RADIANS(D1816))*COS(RADIANS(PARAMETERS!$D$8))*SIN(RADIANS(PARAMETERS!$D$9-C1816)/2)*SIN(RADIANS(PARAMETERS!$D$9-C1816)/2))))*2*3958.756</f>
        <v>743.38791634053655</v>
      </c>
      <c r="F1816">
        <v>111.25101470947</v>
      </c>
      <c r="G1816">
        <v>143.31156921387</v>
      </c>
      <c r="H1816">
        <v>184.22830200195</v>
      </c>
      <c r="I1816">
        <v>212.39266967773</v>
      </c>
      <c r="J1816">
        <v>244.48838806152</v>
      </c>
      <c r="K1816" s="6">
        <f>IFERROR(EXP(TREND(LN($F$1:$J$1),LN(F1816:J1816),LN(Calculations!$B$3))),0)</f>
        <v>7.4267553641333616E-3</v>
      </c>
    </row>
    <row r="1817" spans="1:11" x14ac:dyDescent="0.35">
      <c r="A1817">
        <v>1814</v>
      </c>
      <c r="B1817" t="str">
        <f t="shared" si="28"/>
        <v>12-50.5</v>
      </c>
      <c r="C1817">
        <v>-50.308401917337001</v>
      </c>
      <c r="D1817">
        <v>12.28769105544</v>
      </c>
      <c r="E1817">
        <f>ASIN(SQRT((SIN(RADIANS(PARAMETERS!$D$8-D1817)/2)*SIN(RADIANS(PARAMETERS!$D$8-D1817)/2))+(COS(RADIANS(D1817))*COS(RADIANS(PARAMETERS!$D$8))*SIN(RADIANS(PARAMETERS!$D$9-C1817)/2)*SIN(RADIANS(PARAMETERS!$D$9-C1817)/2))))*2*3958.756</f>
        <v>726.00344186867585</v>
      </c>
      <c r="F1817">
        <v>111.14608001709</v>
      </c>
      <c r="G1817">
        <v>143.36392211914</v>
      </c>
      <c r="H1817">
        <v>184.3490447998</v>
      </c>
      <c r="I1817">
        <v>212.65037536621</v>
      </c>
      <c r="J1817">
        <v>244.89559936523</v>
      </c>
      <c r="K1817" s="6">
        <f>IFERROR(EXP(TREND(LN($F$1:$J$1),LN(F1817:J1817),LN(Calculations!$B$3))),0)</f>
        <v>7.4311293069765126E-3</v>
      </c>
    </row>
    <row r="1818" spans="1:11" x14ac:dyDescent="0.35">
      <c r="A1818">
        <v>1815</v>
      </c>
      <c r="B1818" t="str">
        <f t="shared" si="28"/>
        <v>12-50.5</v>
      </c>
      <c r="C1818">
        <v>-50.579723252237997</v>
      </c>
      <c r="D1818">
        <v>12.28769105544</v>
      </c>
      <c r="E1818">
        <f>ASIN(SQRT((SIN(RADIANS(PARAMETERS!$D$8-D1818)/2)*SIN(RADIANS(PARAMETERS!$D$8-D1818)/2))+(COS(RADIANS(D1818))*COS(RADIANS(PARAMETERS!$D$8))*SIN(RADIANS(PARAMETERS!$D$9-C1818)/2)*SIN(RADIANS(PARAMETERS!$D$9-C1818)/2))))*2*3958.756</f>
        <v>708.65939278251153</v>
      </c>
      <c r="F1818">
        <v>111.00936126709</v>
      </c>
      <c r="G1818">
        <v>143.37225341797</v>
      </c>
      <c r="H1818">
        <v>184.42112731934</v>
      </c>
      <c r="I1818">
        <v>212.84588623047</v>
      </c>
      <c r="J1818">
        <v>245.21974182129</v>
      </c>
      <c r="K1818" s="6">
        <f>IFERROR(EXP(TREND(LN($F$1:$J$1),LN(F1818:J1818),LN(Calculations!$B$3))),0)</f>
        <v>7.4272247510994418E-3</v>
      </c>
    </row>
    <row r="1819" spans="1:11" x14ac:dyDescent="0.35">
      <c r="A1819">
        <v>1816</v>
      </c>
      <c r="B1819" t="str">
        <f t="shared" si="28"/>
        <v>12-51</v>
      </c>
      <c r="C1819">
        <v>-50.851044587139</v>
      </c>
      <c r="D1819">
        <v>12.28769105544</v>
      </c>
      <c r="E1819">
        <f>ASIN(SQRT((SIN(RADIANS(PARAMETERS!$D$8-D1819)/2)*SIN(RADIANS(PARAMETERS!$D$8-D1819)/2))+(COS(RADIANS(D1819))*COS(RADIANS(PARAMETERS!$D$8))*SIN(RADIANS(PARAMETERS!$D$9-C1819)/2)*SIN(RADIANS(PARAMETERS!$D$9-C1819)/2))))*2*3958.756</f>
        <v>691.35883505985396</v>
      </c>
      <c r="F1819">
        <v>110.85540771484</v>
      </c>
      <c r="G1819">
        <v>143.35009765625</v>
      </c>
      <c r="H1819">
        <v>184.45611572266</v>
      </c>
      <c r="I1819">
        <v>212.98957824707</v>
      </c>
      <c r="J1819">
        <v>245.47198486328</v>
      </c>
      <c r="K1819" s="6">
        <f>IFERROR(EXP(TREND(LN($F$1:$J$1),LN(F1819:J1819),LN(Calculations!$B$3))),0)</f>
        <v>7.4177111385186206E-3</v>
      </c>
    </row>
    <row r="1820" spans="1:11" x14ac:dyDescent="0.35">
      <c r="A1820">
        <v>1817</v>
      </c>
      <c r="B1820" t="str">
        <f t="shared" si="28"/>
        <v>12-51</v>
      </c>
      <c r="C1820">
        <v>-51.122365922039997</v>
      </c>
      <c r="D1820">
        <v>12.28769105544</v>
      </c>
      <c r="E1820">
        <f>ASIN(SQRT((SIN(RADIANS(PARAMETERS!$D$8-D1820)/2)*SIN(RADIANS(PARAMETERS!$D$8-D1820)/2))+(COS(RADIANS(D1820))*COS(RADIANS(PARAMETERS!$D$8))*SIN(RADIANS(PARAMETERS!$D$9-C1820)/2)*SIN(RADIANS(PARAMETERS!$D$9-C1820)/2))))*2*3958.756</f>
        <v>674.10514072915919</v>
      </c>
      <c r="F1820">
        <v>110.70489501953</v>
      </c>
      <c r="G1820">
        <v>143.31910705566</v>
      </c>
      <c r="H1820">
        <v>184.47210693359</v>
      </c>
      <c r="I1820">
        <v>213.1029510498</v>
      </c>
      <c r="J1820">
        <v>245.68083190918</v>
      </c>
      <c r="K1820" s="6">
        <f>IFERROR(EXP(TREND(LN($F$1:$J$1),LN(F1820:J1820),LN(Calculations!$B$3))),0)</f>
        <v>7.406709844626231E-3</v>
      </c>
    </row>
    <row r="1821" spans="1:11" x14ac:dyDescent="0.35">
      <c r="A1821">
        <v>1818</v>
      </c>
      <c r="B1821" t="str">
        <f t="shared" si="28"/>
        <v>12-51.5</v>
      </c>
      <c r="C1821">
        <v>-51.393687256941</v>
      </c>
      <c r="D1821">
        <v>12.28769105544</v>
      </c>
      <c r="E1821">
        <f>ASIN(SQRT((SIN(RADIANS(PARAMETERS!$D$8-D1821)/2)*SIN(RADIANS(PARAMETERS!$D$8-D1821)/2))+(COS(RADIANS(D1821))*COS(RADIANS(PARAMETERS!$D$8))*SIN(RADIANS(PARAMETERS!$D$9-C1821)/2)*SIN(RADIANS(PARAMETERS!$D$9-C1821)/2))))*2*3958.756</f>
        <v>656.90202584577366</v>
      </c>
      <c r="F1821">
        <v>110.54640197754</v>
      </c>
      <c r="G1821">
        <v>143.2643737793</v>
      </c>
      <c r="H1821">
        <v>184.46174621582</v>
      </c>
      <c r="I1821">
        <v>213.17469787598</v>
      </c>
      <c r="J1821">
        <v>245.83140563965</v>
      </c>
      <c r="K1821" s="6">
        <f>IFERROR(EXP(TREND(LN($F$1:$J$1),LN(F1821:J1821),LN(Calculations!$B$3))),0)</f>
        <v>7.3919407833102817E-3</v>
      </c>
    </row>
    <row r="1822" spans="1:11" x14ac:dyDescent="0.35">
      <c r="A1822">
        <v>1819</v>
      </c>
      <c r="B1822" t="str">
        <f t="shared" si="28"/>
        <v>12-51.5</v>
      </c>
      <c r="C1822">
        <v>-51.665008591842003</v>
      </c>
      <c r="D1822">
        <v>12.28769105544</v>
      </c>
      <c r="E1822">
        <f>ASIN(SQRT((SIN(RADIANS(PARAMETERS!$D$8-D1822)/2)*SIN(RADIANS(PARAMETERS!$D$8-D1822)/2))+(COS(RADIANS(D1822))*COS(RADIANS(PARAMETERS!$D$8))*SIN(RADIANS(PARAMETERS!$D$9-C1822)/2)*SIN(RADIANS(PARAMETERS!$D$9-C1822)/2))))*2*3958.756</f>
        <v>639.75359404422613</v>
      </c>
      <c r="F1822">
        <v>110.4005279541</v>
      </c>
      <c r="G1822">
        <v>143.20965576172</v>
      </c>
      <c r="H1822">
        <v>184.45431518555</v>
      </c>
      <c r="I1822">
        <v>213.24771118164</v>
      </c>
      <c r="J1822">
        <v>245.98553466797</v>
      </c>
      <c r="K1822" s="6">
        <f>IFERROR(EXP(TREND(LN($F$1:$J$1),LN(F1822:J1822),LN(Calculations!$B$3))),0)</f>
        <v>7.3785321089458126E-3</v>
      </c>
    </row>
    <row r="1823" spans="1:11" x14ac:dyDescent="0.35">
      <c r="A1823">
        <v>1820</v>
      </c>
      <c r="B1823" t="str">
        <f t="shared" si="28"/>
        <v>12-52</v>
      </c>
      <c r="C1823">
        <v>-51.936329926742999</v>
      </c>
      <c r="D1823">
        <v>12.28769105544</v>
      </c>
      <c r="E1823">
        <f>ASIN(SQRT((SIN(RADIANS(PARAMETERS!$D$8-D1823)/2)*SIN(RADIANS(PARAMETERS!$D$8-D1823)/2))+(COS(RADIANS(D1823))*COS(RADIANS(PARAMETERS!$D$8))*SIN(RADIANS(PARAMETERS!$D$9-C1823)/2)*SIN(RADIANS(PARAMETERS!$D$9-C1823)/2))))*2*3958.756</f>
        <v>622.66438659896062</v>
      </c>
      <c r="F1823">
        <v>110.28395080566</v>
      </c>
      <c r="G1823">
        <v>143.17231750488</v>
      </c>
      <c r="H1823">
        <v>184.46983337402</v>
      </c>
      <c r="I1823">
        <v>213.35092163086</v>
      </c>
      <c r="J1823">
        <v>246.18472290039</v>
      </c>
      <c r="K1823" s="6">
        <f>IFERROR(EXP(TREND(LN($F$1:$J$1),LN(F1823:J1823),LN(Calculations!$B$3))),0)</f>
        <v>7.3702117272958501E-3</v>
      </c>
    </row>
    <row r="1824" spans="1:11" x14ac:dyDescent="0.35">
      <c r="A1824">
        <v>1821</v>
      </c>
      <c r="B1824" t="str">
        <f t="shared" si="28"/>
        <v>12-52</v>
      </c>
      <c r="C1824">
        <v>-52.207651261644003</v>
      </c>
      <c r="D1824">
        <v>12.28769105544</v>
      </c>
      <c r="E1824">
        <f>ASIN(SQRT((SIN(RADIANS(PARAMETERS!$D$8-D1824)/2)*SIN(RADIANS(PARAMETERS!$D$8-D1824)/2))+(COS(RADIANS(D1824))*COS(RADIANS(PARAMETERS!$D$8))*SIN(RADIANS(PARAMETERS!$D$9-C1824)/2)*SIN(RADIANS(PARAMETERS!$D$9-C1824)/2))))*2*3958.756</f>
        <v>605.63944009683473</v>
      </c>
      <c r="F1824">
        <v>110.17391204834</v>
      </c>
      <c r="G1824">
        <v>143.1252746582</v>
      </c>
      <c r="H1824">
        <v>184.47380065918</v>
      </c>
      <c r="I1824">
        <v>213.43534851074</v>
      </c>
      <c r="J1824">
        <v>246.35751342773</v>
      </c>
      <c r="K1824" s="6">
        <f>IFERROR(EXP(TREND(LN($F$1:$J$1),LN(F1824:J1824),LN(Calculations!$B$3))),0)</f>
        <v>7.3611930276873969E-3</v>
      </c>
    </row>
    <row r="1825" spans="1:11" x14ac:dyDescent="0.35">
      <c r="A1825">
        <v>1822</v>
      </c>
      <c r="B1825" t="str">
        <f t="shared" si="28"/>
        <v>12-52.5</v>
      </c>
      <c r="C1825">
        <v>-52.478972596544999</v>
      </c>
      <c r="D1825">
        <v>12.28769105544</v>
      </c>
      <c r="E1825">
        <f>ASIN(SQRT((SIN(RADIANS(PARAMETERS!$D$8-D1825)/2)*SIN(RADIANS(PARAMETERS!$D$8-D1825)/2))+(COS(RADIANS(D1825))*COS(RADIANS(PARAMETERS!$D$8))*SIN(RADIANS(PARAMETERS!$D$9-C1825)/2)*SIN(RADIANS(PARAMETERS!$D$9-C1825)/2))))*2*3958.756</f>
        <v>588.68435302827481</v>
      </c>
      <c r="F1825">
        <v>110.09436035156</v>
      </c>
      <c r="G1825">
        <v>143.09881591797</v>
      </c>
      <c r="H1825">
        <v>184.4949798584</v>
      </c>
      <c r="I1825">
        <v>213.54167175293</v>
      </c>
      <c r="J1825">
        <v>246.56072998047</v>
      </c>
      <c r="K1825" s="6">
        <f>IFERROR(EXP(TREND(LN($F$1:$J$1),LN(F1825:J1825),LN(Calculations!$B$3))),0)</f>
        <v>7.3570424888969111E-3</v>
      </c>
    </row>
    <row r="1826" spans="1:11" x14ac:dyDescent="0.35">
      <c r="A1826">
        <v>1823</v>
      </c>
      <c r="B1826" t="str">
        <f t="shared" si="28"/>
        <v>12-53</v>
      </c>
      <c r="C1826">
        <v>-52.750293931446002</v>
      </c>
      <c r="D1826">
        <v>12.28769105544</v>
      </c>
      <c r="E1826">
        <f>ASIN(SQRT((SIN(RADIANS(PARAMETERS!$D$8-D1826)/2)*SIN(RADIANS(PARAMETERS!$D$8-D1826)/2))+(COS(RADIANS(D1826))*COS(RADIANS(PARAMETERS!$D$8))*SIN(RADIANS(PARAMETERS!$D$9-C1826)/2)*SIN(RADIANS(PARAMETERS!$D$9-C1826)/2))))*2*3958.756</f>
        <v>571.80536284611469</v>
      </c>
      <c r="F1826">
        <v>110.06288909912</v>
      </c>
      <c r="G1826">
        <v>143.11039733887</v>
      </c>
      <c r="H1826">
        <v>184.55177307129</v>
      </c>
      <c r="I1826">
        <v>213.69467163086</v>
      </c>
      <c r="J1826">
        <v>246.82972717285</v>
      </c>
      <c r="K1826" s="6">
        <f>IFERROR(EXP(TREND(LN($F$1:$J$1),LN(F1826:J1826),LN(Calculations!$B$3))),0)</f>
        <v>7.3613651642549177E-3</v>
      </c>
    </row>
    <row r="1827" spans="1:11" x14ac:dyDescent="0.35">
      <c r="A1827">
        <v>1824</v>
      </c>
      <c r="B1827" t="str">
        <f t="shared" si="28"/>
        <v>12-53</v>
      </c>
      <c r="C1827">
        <v>-53.021615266346998</v>
      </c>
      <c r="D1827">
        <v>12.28769105544</v>
      </c>
      <c r="E1827">
        <f>ASIN(SQRT((SIN(RADIANS(PARAMETERS!$D$8-D1827)/2)*SIN(RADIANS(PARAMETERS!$D$8-D1827)/2))+(COS(RADIANS(D1827))*COS(RADIANS(PARAMETERS!$D$8))*SIN(RADIANS(PARAMETERS!$D$9-C1827)/2)*SIN(RADIANS(PARAMETERS!$D$9-C1827)/2))))*2*3958.756</f>
        <v>555.00943532847509</v>
      </c>
      <c r="F1827">
        <v>110.04208374023</v>
      </c>
      <c r="G1827">
        <v>143.10595703125</v>
      </c>
      <c r="H1827">
        <v>184.58277893066</v>
      </c>
      <c r="I1827">
        <v>213.80895996094</v>
      </c>
      <c r="J1827">
        <v>247.04339599609</v>
      </c>
      <c r="K1827" s="6">
        <f>IFERROR(EXP(TREND(LN($F$1:$J$1),LN(F1827:J1827),LN(Calculations!$B$3))),0)</f>
        <v>7.3640555796598379E-3</v>
      </c>
    </row>
    <row r="1828" spans="1:11" x14ac:dyDescent="0.35">
      <c r="A1828">
        <v>1825</v>
      </c>
      <c r="B1828" t="str">
        <f t="shared" si="28"/>
        <v>12-53.5</v>
      </c>
      <c r="C1828">
        <v>-53.292936601248002</v>
      </c>
      <c r="D1828">
        <v>12.28769105544</v>
      </c>
      <c r="E1828">
        <f>ASIN(SQRT((SIN(RADIANS(PARAMETERS!$D$8-D1828)/2)*SIN(RADIANS(PARAMETERS!$D$8-D1828)/2))+(COS(RADIANS(D1828))*COS(RADIANS(PARAMETERS!$D$8))*SIN(RADIANS(PARAMETERS!$D$9-C1828)/2)*SIN(RADIANS(PARAMETERS!$D$9-C1828)/2))))*2*3958.756</f>
        <v>538.30436842161123</v>
      </c>
      <c r="F1828">
        <v>110.05521392822</v>
      </c>
      <c r="G1828">
        <v>143.10987854004</v>
      </c>
      <c r="H1828">
        <v>184.6177520752</v>
      </c>
      <c r="I1828">
        <v>213.93351745605</v>
      </c>
      <c r="J1828">
        <v>247.27841186523</v>
      </c>
      <c r="K1828" s="6">
        <f>IFERROR(EXP(TREND(LN($F$1:$J$1),LN(F1828:J1828),LN(Calculations!$B$3))),0)</f>
        <v>7.370688153561099E-3</v>
      </c>
    </row>
    <row r="1829" spans="1:11" x14ac:dyDescent="0.35">
      <c r="A1829">
        <v>1826</v>
      </c>
      <c r="B1829" t="str">
        <f t="shared" si="28"/>
        <v>12-53.5</v>
      </c>
      <c r="C1829">
        <v>-53.564257936148998</v>
      </c>
      <c r="D1829">
        <v>12.28769105544</v>
      </c>
      <c r="E1829">
        <f>ASIN(SQRT((SIN(RADIANS(PARAMETERS!$D$8-D1829)/2)*SIN(RADIANS(PARAMETERS!$D$8-D1829)/2))+(COS(RADIANS(D1829))*COS(RADIANS(PARAMETERS!$D$8))*SIN(RADIANS(PARAMETERS!$D$9-C1829)/2)*SIN(RADIANS(PARAMETERS!$D$9-C1829)/2))))*2*3958.756</f>
        <v>521.69891313778669</v>
      </c>
      <c r="F1829">
        <v>110.11866760254</v>
      </c>
      <c r="G1829">
        <v>143.13629150391</v>
      </c>
      <c r="H1829">
        <v>184.67085266113</v>
      </c>
      <c r="I1829">
        <v>214.08982849121</v>
      </c>
      <c r="J1829">
        <v>247.5673828125</v>
      </c>
      <c r="K1829" s="6">
        <f>IFERROR(EXP(TREND(LN($F$1:$J$1),LN(F1829:J1829),LN(Calculations!$B$3))),0)</f>
        <v>7.3844462591555714E-3</v>
      </c>
    </row>
    <row r="1830" spans="1:11" x14ac:dyDescent="0.35">
      <c r="A1830">
        <v>1827</v>
      </c>
      <c r="B1830" t="str">
        <f t="shared" si="28"/>
        <v>12-54</v>
      </c>
      <c r="C1830">
        <v>-53.835579271050001</v>
      </c>
      <c r="D1830">
        <v>12.28769105544</v>
      </c>
      <c r="E1830">
        <f>ASIN(SQRT((SIN(RADIANS(PARAMETERS!$D$8-D1830)/2)*SIN(RADIANS(PARAMETERS!$D$8-D1830)/2))+(COS(RADIANS(D1830))*COS(RADIANS(PARAMETERS!$D$8))*SIN(RADIANS(PARAMETERS!$D$9-C1830)/2)*SIN(RADIANS(PARAMETERS!$D$9-C1830)/2))))*2*3958.756</f>
        <v>505.20291454828464</v>
      </c>
      <c r="F1830">
        <v>110.2013092041</v>
      </c>
      <c r="G1830">
        <v>143.16288757324</v>
      </c>
      <c r="H1830">
        <v>184.72499084473</v>
      </c>
      <c r="I1830">
        <v>214.25135803223</v>
      </c>
      <c r="J1830">
        <v>247.86968994141</v>
      </c>
      <c r="K1830" s="6">
        <f>IFERROR(EXP(TREND(LN($F$1:$J$1),LN(F1830:J1830),LN(Calculations!$B$3))),0)</f>
        <v>7.4001934647663229E-3</v>
      </c>
    </row>
    <row r="1831" spans="1:11" x14ac:dyDescent="0.35">
      <c r="A1831">
        <v>1828</v>
      </c>
      <c r="B1831" t="str">
        <f t="shared" si="28"/>
        <v>12-54</v>
      </c>
      <c r="C1831">
        <v>-54.106900605950997</v>
      </c>
      <c r="D1831">
        <v>12.28769105544</v>
      </c>
      <c r="E1831">
        <f>ASIN(SQRT((SIN(RADIANS(PARAMETERS!$D$8-D1831)/2)*SIN(RADIANS(PARAMETERS!$D$8-D1831)/2))+(COS(RADIANS(D1831))*COS(RADIANS(PARAMETERS!$D$8))*SIN(RADIANS(PARAMETERS!$D$9-C1831)/2)*SIN(RADIANS(PARAMETERS!$D$9-C1831)/2))))*2*3958.756</f>
        <v>488.82747644712913</v>
      </c>
      <c r="F1831">
        <v>110.34231567383</v>
      </c>
      <c r="G1831">
        <v>143.23620605469</v>
      </c>
      <c r="H1831">
        <v>184.82186889648</v>
      </c>
      <c r="I1831">
        <v>214.47978210449</v>
      </c>
      <c r="J1831">
        <v>248.2742767334</v>
      </c>
      <c r="K1831" s="6">
        <f>IFERROR(EXP(TREND(LN($F$1:$J$1),LN(F1831:J1831),LN(Calculations!$B$3))),0)</f>
        <v>7.4266549685529162E-3</v>
      </c>
    </row>
    <row r="1832" spans="1:11" x14ac:dyDescent="0.35">
      <c r="A1832">
        <v>1829</v>
      </c>
      <c r="B1832" t="str">
        <f t="shared" si="28"/>
        <v>12-54.5</v>
      </c>
      <c r="C1832">
        <v>-54.378221940852001</v>
      </c>
      <c r="D1832">
        <v>12.28769105544</v>
      </c>
      <c r="E1832">
        <f>ASIN(SQRT((SIN(RADIANS(PARAMETERS!$D$8-D1832)/2)*SIN(RADIANS(PARAMETERS!$D$8-D1832)/2))+(COS(RADIANS(D1832))*COS(RADIANS(PARAMETERS!$D$8))*SIN(RADIANS(PARAMETERS!$D$9-C1832)/2)*SIN(RADIANS(PARAMETERS!$D$9-C1832)/2))))*2*3958.756</f>
        <v>472.58515386654017</v>
      </c>
      <c r="F1832">
        <v>110.55949401855</v>
      </c>
      <c r="G1832">
        <v>143.3717956543</v>
      </c>
      <c r="H1832">
        <v>184.97123718262</v>
      </c>
      <c r="I1832">
        <v>214.78732299805</v>
      </c>
      <c r="J1832">
        <v>248.79684448242</v>
      </c>
      <c r="K1832" s="6">
        <f>IFERROR(EXP(TREND(LN($F$1:$J$1),LN(F1832:J1832),LN(Calculations!$B$3))),0)</f>
        <v>7.4668933185855777E-3</v>
      </c>
    </row>
    <row r="1833" spans="1:11" x14ac:dyDescent="0.35">
      <c r="A1833">
        <v>1830</v>
      </c>
      <c r="B1833" t="str">
        <f t="shared" si="28"/>
        <v>12-54.5</v>
      </c>
      <c r="C1833">
        <v>-54.649543275752997</v>
      </c>
      <c r="D1833">
        <v>12.28769105544</v>
      </c>
      <c r="E1833">
        <f>ASIN(SQRT((SIN(RADIANS(PARAMETERS!$D$8-D1833)/2)*SIN(RADIANS(PARAMETERS!$D$8-D1833)/2))+(COS(RADIANS(D1833))*COS(RADIANS(PARAMETERS!$D$8))*SIN(RADIANS(PARAMETERS!$D$9-C1833)/2)*SIN(RADIANS(PARAMETERS!$D$9-C1833)/2))))*2*3958.756</f>
        <v>456.49017829171834</v>
      </c>
      <c r="F1833">
        <v>110.80605316162</v>
      </c>
      <c r="G1833">
        <v>143.5145111084</v>
      </c>
      <c r="H1833">
        <v>185.10232543945</v>
      </c>
      <c r="I1833">
        <v>215.06744384766</v>
      </c>
      <c r="J1833">
        <v>249.2752532959</v>
      </c>
      <c r="K1833" s="6">
        <f>IFERROR(EXP(TREND(LN($F$1:$J$1),LN(F1833:J1833),LN(Calculations!$B$3))),0)</f>
        <v>7.5090213885726015E-3</v>
      </c>
    </row>
    <row r="1834" spans="1:11" x14ac:dyDescent="0.35">
      <c r="A1834">
        <v>1831</v>
      </c>
      <c r="B1834" t="str">
        <f t="shared" si="28"/>
        <v>12-55</v>
      </c>
      <c r="C1834">
        <v>-54.920864610654</v>
      </c>
      <c r="D1834">
        <v>12.28769105544</v>
      </c>
      <c r="E1834">
        <f>ASIN(SQRT((SIN(RADIANS(PARAMETERS!$D$8-D1834)/2)*SIN(RADIANS(PARAMETERS!$D$8-D1834)/2))+(COS(RADIANS(D1834))*COS(RADIANS(PARAMETERS!$D$8))*SIN(RADIANS(PARAMETERS!$D$9-C1834)/2)*SIN(RADIANS(PARAMETERS!$D$9-C1834)/2))))*2*3958.756</f>
        <v>440.55872112590805</v>
      </c>
      <c r="F1834">
        <v>111.10652160645</v>
      </c>
      <c r="G1834">
        <v>143.68603515625</v>
      </c>
      <c r="H1834">
        <v>185.22387695313</v>
      </c>
      <c r="I1834">
        <v>215.32905578613</v>
      </c>
      <c r="J1834">
        <v>249.71867370605</v>
      </c>
      <c r="K1834" s="6">
        <f>IFERROR(EXP(TREND(LN($F$1:$J$1),LN(F1834:J1834),LN(Calculations!$B$3))),0)</f>
        <v>7.5569413362220044E-3</v>
      </c>
    </row>
    <row r="1835" spans="1:11" x14ac:dyDescent="0.35">
      <c r="A1835">
        <v>1832</v>
      </c>
      <c r="B1835" t="str">
        <f t="shared" si="28"/>
        <v>12-55</v>
      </c>
      <c r="C1835">
        <v>-55.192185945555003</v>
      </c>
      <c r="D1835">
        <v>12.28769105544</v>
      </c>
      <c r="E1835">
        <f>ASIN(SQRT((SIN(RADIANS(PARAMETERS!$D$8-D1835)/2)*SIN(RADIANS(PARAMETERS!$D$8-D1835)/2))+(COS(RADIANS(D1835))*COS(RADIANS(PARAMETERS!$D$8))*SIN(RADIANS(PARAMETERS!$D$9-C1835)/2)*SIN(RADIANS(PARAMETERS!$D$9-C1835)/2))))*2*3958.756</f>
        <v>424.80920164703798</v>
      </c>
      <c r="F1835">
        <v>111.4734954834</v>
      </c>
      <c r="G1835">
        <v>143.89729309082</v>
      </c>
      <c r="H1835">
        <v>185.34103393555</v>
      </c>
      <c r="I1835">
        <v>215.5754699707</v>
      </c>
      <c r="J1835">
        <v>250.12857055664</v>
      </c>
      <c r="K1835" s="6">
        <f>IFERROR(EXP(TREND(LN($F$1:$J$1),LN(F1835:J1835),LN(Calculations!$B$3))),0)</f>
        <v>7.6127857408149749E-3</v>
      </c>
    </row>
    <row r="1836" spans="1:11" x14ac:dyDescent="0.35">
      <c r="A1836">
        <v>1833</v>
      </c>
      <c r="B1836" t="str">
        <f t="shared" si="28"/>
        <v>12-55.5</v>
      </c>
      <c r="C1836">
        <v>-55.463507280456</v>
      </c>
      <c r="D1836">
        <v>12.28769105544</v>
      </c>
      <c r="E1836">
        <f>ASIN(SQRT((SIN(RADIANS(PARAMETERS!$D$8-D1836)/2)*SIN(RADIANS(PARAMETERS!$D$8-D1836)/2))+(COS(RADIANS(D1836))*COS(RADIANS(PARAMETERS!$D$8))*SIN(RADIANS(PARAMETERS!$D$9-C1836)/2)*SIN(RADIANS(PARAMETERS!$D$9-C1836)/2))))*2*3958.756</f>
        <v>409.26264628301124</v>
      </c>
      <c r="F1836">
        <v>111.87750244141</v>
      </c>
      <c r="G1836">
        <v>144.12818908691</v>
      </c>
      <c r="H1836">
        <v>185.43339538574</v>
      </c>
      <c r="I1836">
        <v>215.77188110352</v>
      </c>
      <c r="J1836">
        <v>250.45063781738</v>
      </c>
      <c r="K1836" s="6">
        <f>IFERROR(EXP(TREND(LN($F$1:$J$1),LN(F1836:J1836),LN(Calculations!$B$3))),0)</f>
        <v>7.6714309660117792E-3</v>
      </c>
    </row>
    <row r="1837" spans="1:11" x14ac:dyDescent="0.35">
      <c r="A1837">
        <v>1834</v>
      </c>
      <c r="B1837" t="str">
        <f t="shared" si="28"/>
        <v>12-55.5</v>
      </c>
      <c r="C1837">
        <v>-55.734828615357003</v>
      </c>
      <c r="D1837">
        <v>12.28769105544</v>
      </c>
      <c r="E1837">
        <f>ASIN(SQRT((SIN(RADIANS(PARAMETERS!$D$8-D1837)/2)*SIN(RADIANS(PARAMETERS!$D$8-D1837)/2))+(COS(RADIANS(D1837))*COS(RADIANS(PARAMETERS!$D$8))*SIN(RADIANS(PARAMETERS!$D$9-C1837)/2)*SIN(RADIANS(PARAMETERS!$D$9-C1837)/2))))*2*3958.756</f>
        <v>393.94310635676862</v>
      </c>
      <c r="F1837">
        <v>112.35575866699</v>
      </c>
      <c r="G1837">
        <v>144.42254638672</v>
      </c>
      <c r="H1837">
        <v>185.55166625977</v>
      </c>
      <c r="I1837">
        <v>215.98139953613</v>
      </c>
      <c r="J1837">
        <v>250.76904296875</v>
      </c>
      <c r="K1837" s="6">
        <f>IFERROR(EXP(TREND(LN($F$1:$J$1),LN(F1837:J1837),LN(Calculations!$B$3))),0)</f>
        <v>7.7420386280654969E-3</v>
      </c>
    </row>
    <row r="1838" spans="1:11" x14ac:dyDescent="0.35">
      <c r="A1838">
        <v>1835</v>
      </c>
      <c r="B1838" t="str">
        <f t="shared" si="28"/>
        <v>12-56</v>
      </c>
      <c r="C1838">
        <v>-56.006149950257999</v>
      </c>
      <c r="D1838">
        <v>12.28769105544</v>
      </c>
      <c r="E1838">
        <f>ASIN(SQRT((SIN(RADIANS(PARAMETERS!$D$8-D1838)/2)*SIN(RADIANS(PARAMETERS!$D$8-D1838)/2))+(COS(RADIANS(D1838))*COS(RADIANS(PARAMETERS!$D$8))*SIN(RADIANS(PARAMETERS!$D$9-C1838)/2)*SIN(RADIANS(PARAMETERS!$D$9-C1838)/2))))*2*3958.756</f>
        <v>378.87814125610475</v>
      </c>
      <c r="F1838">
        <v>112.91970825195</v>
      </c>
      <c r="G1838">
        <v>144.79510498047</v>
      </c>
      <c r="H1838">
        <v>185.71710205078</v>
      </c>
      <c r="I1838">
        <v>216.22444152832</v>
      </c>
      <c r="J1838">
        <v>251.10353088379</v>
      </c>
      <c r="K1838" s="6">
        <f>IFERROR(EXP(TREND(LN($F$1:$J$1),LN(F1838:J1838),LN(Calculations!$B$3))),0)</f>
        <v>7.8281086894106677E-3</v>
      </c>
    </row>
    <row r="1839" spans="1:11" x14ac:dyDescent="0.35">
      <c r="A1839">
        <v>1836</v>
      </c>
      <c r="B1839" t="str">
        <f t="shared" si="28"/>
        <v>12-56.5</v>
      </c>
      <c r="C1839">
        <v>-56.277471285159002</v>
      </c>
      <c r="D1839">
        <v>12.28769105544</v>
      </c>
      <c r="E1839">
        <f>ASIN(SQRT((SIN(RADIANS(PARAMETERS!$D$8-D1839)/2)*SIN(RADIANS(PARAMETERS!$D$8-D1839)/2))+(COS(RADIANS(D1839))*COS(RADIANS(PARAMETERS!$D$8))*SIN(RADIANS(PARAMETERS!$D$9-C1839)/2)*SIN(RADIANS(PARAMETERS!$D$9-C1839)/2))))*2*3958.756</f>
        <v>364.09937285725681</v>
      </c>
      <c r="F1839">
        <v>113.5129776001</v>
      </c>
      <c r="G1839">
        <v>145.19520568848</v>
      </c>
      <c r="H1839">
        <v>185.89218139648</v>
      </c>
      <c r="I1839">
        <v>216.45791625977</v>
      </c>
      <c r="J1839">
        <v>251.40054321289</v>
      </c>
      <c r="K1839" s="6">
        <f>IFERROR(EXP(TREND(LN($F$1:$J$1),LN(F1839:J1839),LN(Calculations!$B$3))),0)</f>
        <v>7.9198313336040702E-3</v>
      </c>
    </row>
    <row r="1840" spans="1:11" x14ac:dyDescent="0.35">
      <c r="A1840">
        <v>1837</v>
      </c>
      <c r="B1840" t="str">
        <f t="shared" si="28"/>
        <v>12-56.5</v>
      </c>
      <c r="C1840">
        <v>-56.548792620059999</v>
      </c>
      <c r="D1840">
        <v>12.28769105544</v>
      </c>
      <c r="E1840">
        <f>ASIN(SQRT((SIN(RADIANS(PARAMETERS!$D$8-D1840)/2)*SIN(RADIANS(PARAMETERS!$D$8-D1840)/2))+(COS(RADIANS(D1840))*COS(RADIANS(PARAMETERS!$D$8))*SIN(RADIANS(PARAMETERS!$D$9-C1840)/2)*SIN(RADIANS(PARAMETERS!$D$9-C1840)/2))))*2*3958.756</f>
        <v>349.64311434761612</v>
      </c>
      <c r="F1840">
        <v>114.18505859375</v>
      </c>
      <c r="G1840">
        <v>145.68408203125</v>
      </c>
      <c r="H1840">
        <v>186.15174865723</v>
      </c>
      <c r="I1840">
        <v>216.77865600586</v>
      </c>
      <c r="J1840">
        <v>251.79106140137</v>
      </c>
      <c r="K1840" s="6">
        <f>IFERROR(EXP(TREND(LN($F$1:$J$1),LN(F1840:J1840),LN(Calculations!$B$3))),0)</f>
        <v>8.0307187429266586E-3</v>
      </c>
    </row>
    <row r="1841" spans="1:11" x14ac:dyDescent="0.35">
      <c r="A1841">
        <v>1838</v>
      </c>
      <c r="B1841" t="str">
        <f t="shared" si="28"/>
        <v>12-57</v>
      </c>
      <c r="C1841">
        <v>-56.820113954961002</v>
      </c>
      <c r="D1841">
        <v>12.28769105544</v>
      </c>
      <c r="E1841">
        <f>ASIN(SQRT((SIN(RADIANS(PARAMETERS!$D$8-D1841)/2)*SIN(RADIANS(PARAMETERS!$D$8-D1841)/2))+(COS(RADIANS(D1841))*COS(RADIANS(PARAMETERS!$D$8))*SIN(RADIANS(PARAMETERS!$D$9-C1841)/2)*SIN(RADIANS(PARAMETERS!$D$9-C1841)/2))))*2*3958.756</f>
        <v>335.55107142309049</v>
      </c>
      <c r="F1841">
        <v>114.93386077881</v>
      </c>
      <c r="G1841">
        <v>146.26342773438</v>
      </c>
      <c r="H1841">
        <v>186.49974060059</v>
      </c>
      <c r="I1841">
        <v>217.1859588623</v>
      </c>
      <c r="J1841">
        <v>252.26824951172</v>
      </c>
      <c r="K1841" s="6">
        <f>IFERROR(EXP(TREND(LN($F$1:$J$1),LN(F1841:J1841),LN(Calculations!$B$3))),0)</f>
        <v>8.1617044706726039E-3</v>
      </c>
    </row>
    <row r="1842" spans="1:11" x14ac:dyDescent="0.35">
      <c r="A1842">
        <v>1839</v>
      </c>
      <c r="B1842" t="str">
        <f t="shared" si="28"/>
        <v>12-57</v>
      </c>
      <c r="C1842">
        <v>-57.091435289861998</v>
      </c>
      <c r="D1842">
        <v>12.28769105544</v>
      </c>
      <c r="E1842">
        <f>ASIN(SQRT((SIN(RADIANS(PARAMETERS!$D$8-D1842)/2)*SIN(RADIANS(PARAMETERS!$D$8-D1842)/2))+(COS(RADIANS(D1842))*COS(RADIANS(PARAMETERS!$D$8))*SIN(RADIANS(PARAMETERS!$D$9-C1842)/2)*SIN(RADIANS(PARAMETERS!$D$9-C1842)/2))))*2*3958.756</f>
        <v>321.87110486628467</v>
      </c>
      <c r="F1842">
        <v>115.68569946289</v>
      </c>
      <c r="G1842">
        <v>146.86329650879</v>
      </c>
      <c r="H1842">
        <v>186.86665344238</v>
      </c>
      <c r="I1842">
        <v>217.5842590332</v>
      </c>
      <c r="J1842">
        <v>252.70106506348</v>
      </c>
      <c r="K1842" s="6">
        <f>IFERROR(EXP(TREND(LN($F$1:$J$1),LN(F1842:J1842),LN(Calculations!$B$3))),0)</f>
        <v>8.2973382368766429E-3</v>
      </c>
    </row>
    <row r="1843" spans="1:11" x14ac:dyDescent="0.35">
      <c r="A1843">
        <v>1840</v>
      </c>
      <c r="B1843" t="str">
        <f t="shared" si="28"/>
        <v>12-57.5</v>
      </c>
      <c r="C1843">
        <v>-57.362756624763001</v>
      </c>
      <c r="D1843">
        <v>12.28769105544</v>
      </c>
      <c r="E1843">
        <f>ASIN(SQRT((SIN(RADIANS(PARAMETERS!$D$8-D1843)/2)*SIN(RADIANS(PARAMETERS!$D$8-D1843)/2))+(COS(RADIANS(D1843))*COS(RADIANS(PARAMETERS!$D$8))*SIN(RADIANS(PARAMETERS!$D$9-C1843)/2)*SIN(RADIANS(PARAMETERS!$D$9-C1843)/2))))*2*3958.756</f>
        <v>308.6580289925916</v>
      </c>
      <c r="F1843">
        <v>116.47658538818</v>
      </c>
      <c r="G1843">
        <v>147.50938415527</v>
      </c>
      <c r="H1843">
        <v>187.27705383301</v>
      </c>
      <c r="I1843">
        <v>218.00526428223</v>
      </c>
      <c r="J1843">
        <v>253.13252258301</v>
      </c>
      <c r="K1843" s="6">
        <f>IFERROR(EXP(TREND(LN($F$1:$J$1),LN(F1843:J1843),LN(Calculations!$B$3))),0)</f>
        <v>8.4450365067084438E-3</v>
      </c>
    </row>
    <row r="1844" spans="1:11" x14ac:dyDescent="0.35">
      <c r="A1844">
        <v>1841</v>
      </c>
      <c r="B1844" t="str">
        <f t="shared" si="28"/>
        <v>12-57.5</v>
      </c>
      <c r="C1844">
        <v>-57.634077959663998</v>
      </c>
      <c r="D1844">
        <v>12.28769105544</v>
      </c>
      <c r="E1844">
        <f>ASIN(SQRT((SIN(RADIANS(PARAMETERS!$D$8-D1844)/2)*SIN(RADIANS(PARAMETERS!$D$8-D1844)/2))+(COS(RADIANS(D1844))*COS(RADIANS(PARAMETERS!$D$8))*SIN(RADIANS(PARAMETERS!$D$9-C1844)/2)*SIN(RADIANS(PARAMETERS!$D$9-C1844)/2))))*2*3958.756</f>
        <v>295.97439825707841</v>
      </c>
      <c r="F1844">
        <v>117.28746032715</v>
      </c>
      <c r="G1844">
        <v>148.18598937988</v>
      </c>
      <c r="H1844">
        <v>187.7186126709</v>
      </c>
      <c r="I1844">
        <v>218.43391418457</v>
      </c>
      <c r="J1844">
        <v>253.54356384277</v>
      </c>
      <c r="K1844" s="6">
        <f>IFERROR(EXP(TREND(LN($F$1:$J$1),LN(F1844:J1844),LN(Calculations!$B$3))),0)</f>
        <v>8.6016957908518661E-3</v>
      </c>
    </row>
    <row r="1845" spans="1:11" x14ac:dyDescent="0.35">
      <c r="A1845">
        <v>1842</v>
      </c>
      <c r="B1845" t="str">
        <f t="shared" si="28"/>
        <v>12-58</v>
      </c>
      <c r="C1845">
        <v>-57.905399294565001</v>
      </c>
      <c r="D1845">
        <v>12.28769105544</v>
      </c>
      <c r="E1845">
        <f>ASIN(SQRT((SIN(RADIANS(PARAMETERS!$D$8-D1845)/2)*SIN(RADIANS(PARAMETERS!$D$8-D1845)/2))+(COS(RADIANS(D1845))*COS(RADIANS(PARAMETERS!$D$8))*SIN(RADIANS(PARAMETERS!$D$9-C1845)/2)*SIN(RADIANS(PARAMETERS!$D$9-C1845)/2))))*2*3958.756</f>
        <v>283.89120226973915</v>
      </c>
      <c r="F1845">
        <v>118.04818725586</v>
      </c>
      <c r="G1845">
        <v>148.82830810547</v>
      </c>
      <c r="H1845">
        <v>188.12800598145</v>
      </c>
      <c r="I1845">
        <v>218.79774475098</v>
      </c>
      <c r="J1845">
        <v>253.84797668457</v>
      </c>
      <c r="K1845" s="6">
        <f>IFERROR(EXP(TREND(LN($F$1:$J$1),LN(F1845:J1845),LN(Calculations!$B$3))),0)</f>
        <v>8.7517614345296157E-3</v>
      </c>
    </row>
    <row r="1846" spans="1:11" x14ac:dyDescent="0.35">
      <c r="A1846">
        <v>1843</v>
      </c>
      <c r="B1846" t="str">
        <f t="shared" si="28"/>
        <v>12-58</v>
      </c>
      <c r="C1846">
        <v>-58.176720629465002</v>
      </c>
      <c r="D1846">
        <v>12.28769105544</v>
      </c>
      <c r="E1846">
        <f>ASIN(SQRT((SIN(RADIANS(PARAMETERS!$D$8-D1846)/2)*SIN(RADIANS(PARAMETERS!$D$8-D1846)/2))+(COS(RADIANS(D1846))*COS(RADIANS(PARAMETERS!$D$8))*SIN(RADIANS(PARAMETERS!$D$9-C1846)/2)*SIN(RADIANS(PARAMETERS!$D$9-C1846)/2))))*2*3958.756</f>
        <v>272.48834618184497</v>
      </c>
      <c r="F1846">
        <v>118.81069946289</v>
      </c>
      <c r="G1846">
        <v>149.49678039551</v>
      </c>
      <c r="H1846">
        <v>188.58320617676</v>
      </c>
      <c r="I1846">
        <v>219.20684814453</v>
      </c>
      <c r="J1846">
        <v>254.20683288574</v>
      </c>
      <c r="K1846" s="6">
        <f>IFERROR(EXP(TREND(LN($F$1:$J$1),LN(F1846:J1846),LN(Calculations!$B$3))),0)</f>
        <v>8.9101951132421302E-3</v>
      </c>
    </row>
    <row r="1847" spans="1:11" x14ac:dyDescent="0.35">
      <c r="A1847">
        <v>1844</v>
      </c>
      <c r="B1847" t="str">
        <f t="shared" si="28"/>
        <v>12-58.5</v>
      </c>
      <c r="C1847">
        <v>-58.448041964365999</v>
      </c>
      <c r="D1847">
        <v>12.28769105544</v>
      </c>
      <c r="E1847">
        <f>ASIN(SQRT((SIN(RADIANS(PARAMETERS!$D$8-D1847)/2)*SIN(RADIANS(PARAMETERS!$D$8-D1847)/2))+(COS(RADIANS(D1847))*COS(RADIANS(PARAMETERS!$D$8))*SIN(RADIANS(PARAMETERS!$D$9-C1847)/2)*SIN(RADIANS(PARAMETERS!$D$9-C1847)/2))))*2*3958.756</f>
        <v>261.85473996045334</v>
      </c>
      <c r="F1847">
        <v>119.54920959473</v>
      </c>
      <c r="G1847">
        <v>150.16976928711</v>
      </c>
      <c r="H1847">
        <v>189.07164001465</v>
      </c>
      <c r="I1847">
        <v>219.64953613281</v>
      </c>
      <c r="J1847">
        <v>254.60827636719</v>
      </c>
      <c r="K1847" s="6">
        <f>IFERROR(EXP(TREND(LN($F$1:$J$1),LN(F1847:J1847),LN(Calculations!$B$3))),0)</f>
        <v>9.0719115374096725E-3</v>
      </c>
    </row>
    <row r="1848" spans="1:11" x14ac:dyDescent="0.35">
      <c r="A1848">
        <v>1845</v>
      </c>
      <c r="B1848" t="str">
        <f t="shared" si="28"/>
        <v>12-58.5</v>
      </c>
      <c r="C1848">
        <v>-58.719363299267002</v>
      </c>
      <c r="D1848">
        <v>12.28769105544</v>
      </c>
      <c r="E1848">
        <f>ASIN(SQRT((SIN(RADIANS(PARAMETERS!$D$8-D1848)/2)*SIN(RADIANS(PARAMETERS!$D$8-D1848)/2))+(COS(RADIANS(D1848))*COS(RADIANS(PARAMETERS!$D$8))*SIN(RADIANS(PARAMETERS!$D$9-C1848)/2)*SIN(RADIANS(PARAMETERS!$D$9-C1848)/2))))*2*3958.756</f>
        <v>252.08776280342235</v>
      </c>
      <c r="F1848">
        <v>120.2091293335</v>
      </c>
      <c r="G1848">
        <v>150.79342651367</v>
      </c>
      <c r="H1848">
        <v>189.54962158203</v>
      </c>
      <c r="I1848">
        <v>220.0853729248</v>
      </c>
      <c r="J1848">
        <v>255.01196289063</v>
      </c>
      <c r="K1848" s="6">
        <f>IFERROR(EXP(TREND(LN($F$1:$J$1),LN(F1848:J1848),LN(Calculations!$B$3))),0)</f>
        <v>9.223675720800727E-3</v>
      </c>
    </row>
    <row r="1849" spans="1:11" x14ac:dyDescent="0.35">
      <c r="A1849">
        <v>1846</v>
      </c>
      <c r="B1849" t="str">
        <f t="shared" si="28"/>
        <v>12-59</v>
      </c>
      <c r="C1849">
        <v>-58.990684634167998</v>
      </c>
      <c r="D1849">
        <v>12.28769105544</v>
      </c>
      <c r="E1849">
        <f>ASIN(SQRT((SIN(RADIANS(PARAMETERS!$D$8-D1849)/2)*SIN(RADIANS(PARAMETERS!$D$8-D1849)/2))+(COS(RADIANS(D1849))*COS(RADIANS(PARAMETERS!$D$8))*SIN(RADIANS(PARAMETERS!$D$9-C1849)/2)*SIN(RADIANS(PARAMETERS!$D$9-C1849)/2))))*2*3958.756</f>
        <v>243.29182316918491</v>
      </c>
      <c r="F1849">
        <v>120.82311248779</v>
      </c>
      <c r="G1849">
        <v>151.39218139648</v>
      </c>
      <c r="H1849">
        <v>190.04336547852</v>
      </c>
      <c r="I1849">
        <v>220.55584716797</v>
      </c>
      <c r="J1849">
        <v>255.47846984863</v>
      </c>
      <c r="K1849" s="6">
        <f>IFERROR(EXP(TREND(LN($F$1:$J$1),LN(F1849:J1849),LN(Calculations!$B$3))),0)</f>
        <v>9.3723535065810375E-3</v>
      </c>
    </row>
    <row r="1850" spans="1:11" x14ac:dyDescent="0.35">
      <c r="A1850">
        <v>1847</v>
      </c>
      <c r="B1850" t="str">
        <f t="shared" si="28"/>
        <v>12-59.5</v>
      </c>
      <c r="C1850">
        <v>-59.262005969069001</v>
      </c>
      <c r="D1850">
        <v>12.28769105544</v>
      </c>
      <c r="E1850">
        <f>ASIN(SQRT((SIN(RADIANS(PARAMETERS!$D$8-D1850)/2)*SIN(RADIANS(PARAMETERS!$D$8-D1850)/2))+(COS(RADIANS(D1850))*COS(RADIANS(PARAMETERS!$D$8))*SIN(RADIANS(PARAMETERS!$D$9-C1850)/2)*SIN(RADIANS(PARAMETERS!$D$9-C1850)/2))))*2*3958.756</f>
        <v>235.57572806244104</v>
      </c>
      <c r="F1850">
        <v>121.36058044434</v>
      </c>
      <c r="G1850">
        <v>151.92910766602</v>
      </c>
      <c r="H1850">
        <v>190.51571655273</v>
      </c>
      <c r="I1850">
        <v>221.01667785645</v>
      </c>
      <c r="J1850">
        <v>255.95252990723</v>
      </c>
      <c r="K1850" s="6">
        <f>IFERROR(EXP(TREND(LN($F$1:$J$1),LN(F1850:J1850),LN(Calculations!$B$3))),0)</f>
        <v>9.5083390983541159E-3</v>
      </c>
    </row>
    <row r="1851" spans="1:11" x14ac:dyDescent="0.35">
      <c r="A1851">
        <v>1848</v>
      </c>
      <c r="B1851" t="str">
        <f t="shared" si="28"/>
        <v>12-59.5</v>
      </c>
      <c r="C1851">
        <v>-59.533327303969998</v>
      </c>
      <c r="D1851">
        <v>12.28769105544</v>
      </c>
      <c r="E1851">
        <f>ASIN(SQRT((SIN(RADIANS(PARAMETERS!$D$8-D1851)/2)*SIN(RADIANS(PARAMETERS!$D$8-D1851)/2))+(COS(RADIANS(D1851))*COS(RADIANS(PARAMETERS!$D$8))*SIN(RADIANS(PARAMETERS!$D$9-C1851)/2)*SIN(RADIANS(PARAMETERS!$D$9-C1851)/2))))*2*3958.756</f>
        <v>229.04864594604197</v>
      </c>
      <c r="F1851">
        <v>121.77151489258</v>
      </c>
      <c r="G1851">
        <v>152.35111999512</v>
      </c>
      <c r="H1851">
        <v>190.90432739258</v>
      </c>
      <c r="I1851">
        <v>221.39212036133</v>
      </c>
      <c r="J1851">
        <v>256.33938598633</v>
      </c>
      <c r="K1851" s="6">
        <f>IFERROR(EXP(TREND(LN($F$1:$J$1),LN(F1851:J1851),LN(Calculations!$B$3))),0)</f>
        <v>9.6161577879090281E-3</v>
      </c>
    </row>
    <row r="1852" spans="1:11" x14ac:dyDescent="0.35">
      <c r="A1852">
        <v>1849</v>
      </c>
      <c r="B1852" t="str">
        <f t="shared" si="28"/>
        <v>12-60</v>
      </c>
      <c r="C1852">
        <v>-59.804648638871001</v>
      </c>
      <c r="D1852">
        <v>12.28769105544</v>
      </c>
      <c r="E1852">
        <f>ASIN(SQRT((SIN(RADIANS(PARAMETERS!$D$8-D1852)/2)*SIN(RADIANS(PARAMETERS!$D$8-D1852)/2))+(COS(RADIANS(D1852))*COS(RADIANS(PARAMETERS!$D$8))*SIN(RADIANS(PARAMETERS!$D$9-C1852)/2)*SIN(RADIANS(PARAMETERS!$D$9-C1852)/2))))*2*3958.756</f>
        <v>223.81463491206938</v>
      </c>
      <c r="F1852">
        <v>122.11269378662</v>
      </c>
      <c r="G1852">
        <v>152.71334838867</v>
      </c>
      <c r="H1852">
        <v>191.25482177734</v>
      </c>
      <c r="I1852">
        <v>221.73260498047</v>
      </c>
      <c r="J1852">
        <v>256.69793701172</v>
      </c>
      <c r="K1852" s="6">
        <f>IFERROR(EXP(TREND(LN($F$1:$J$1),LN(F1852:J1852),LN(Calculations!$B$3))),0)</f>
        <v>9.7091738190842793E-3</v>
      </c>
    </row>
    <row r="1853" spans="1:11" x14ac:dyDescent="0.35">
      <c r="A1853">
        <v>1850</v>
      </c>
      <c r="B1853" t="str">
        <f t="shared" si="28"/>
        <v>12-60</v>
      </c>
      <c r="C1853">
        <v>-60.075969973771997</v>
      </c>
      <c r="D1853">
        <v>12.28769105544</v>
      </c>
      <c r="E1853">
        <f>ASIN(SQRT((SIN(RADIANS(PARAMETERS!$D$8-D1853)/2)*SIN(RADIANS(PARAMETERS!$D$8-D1853)/2))+(COS(RADIANS(D1853))*COS(RADIANS(PARAMETERS!$D$8))*SIN(RADIANS(PARAMETERS!$D$9-C1853)/2)*SIN(RADIANS(PARAMETERS!$D$9-C1853)/2))))*2*3958.756</f>
        <v>219.96602573807047</v>
      </c>
      <c r="F1853">
        <v>122.35071563721</v>
      </c>
      <c r="G1853">
        <v>152.97964477539</v>
      </c>
      <c r="H1853">
        <v>191.52355957031</v>
      </c>
      <c r="I1853">
        <v>221.99116516113</v>
      </c>
      <c r="J1853">
        <v>256.96881103516</v>
      </c>
      <c r="K1853" s="6">
        <f>IFERROR(EXP(TREND(LN($F$1:$J$1),LN(F1853:J1853),LN(Calculations!$B$3))),0)</f>
        <v>9.7768958794764889E-3</v>
      </c>
    </row>
    <row r="1854" spans="1:11" x14ac:dyDescent="0.35">
      <c r="A1854">
        <v>1851</v>
      </c>
      <c r="B1854" t="str">
        <f t="shared" si="28"/>
        <v>12-60.5</v>
      </c>
      <c r="C1854">
        <v>-60.347291308673</v>
      </c>
      <c r="D1854">
        <v>12.28769105544</v>
      </c>
      <c r="E1854">
        <f>ASIN(SQRT((SIN(RADIANS(PARAMETERS!$D$8-D1854)/2)*SIN(RADIANS(PARAMETERS!$D$8-D1854)/2))+(COS(RADIANS(D1854))*COS(RADIANS(PARAMETERS!$D$8))*SIN(RADIANS(PARAMETERS!$D$9-C1854)/2)*SIN(RADIANS(PARAMETERS!$D$9-C1854)/2))))*2*3958.756</f>
        <v>217.57635313691719</v>
      </c>
      <c r="F1854">
        <v>122.4468536377</v>
      </c>
      <c r="G1854">
        <v>153.10188293457</v>
      </c>
      <c r="H1854">
        <v>191.6531829834</v>
      </c>
      <c r="I1854">
        <v>222.11329650879</v>
      </c>
      <c r="J1854">
        <v>257.08517456055</v>
      </c>
      <c r="K1854" s="6">
        <f>IFERROR(EXP(TREND(LN($F$1:$J$1),LN(F1854:J1854),LN(Calculations!$B$3))),0)</f>
        <v>9.8064978908084972E-3</v>
      </c>
    </row>
    <row r="1855" spans="1:11" x14ac:dyDescent="0.35">
      <c r="A1855">
        <v>1852</v>
      </c>
      <c r="B1855" t="str">
        <f t="shared" si="28"/>
        <v>12-60.5</v>
      </c>
      <c r="C1855">
        <v>-60.618612643573996</v>
      </c>
      <c r="D1855">
        <v>12.28769105544</v>
      </c>
      <c r="E1855">
        <f>ASIN(SQRT((SIN(RADIANS(PARAMETERS!$D$8-D1855)/2)*SIN(RADIANS(PARAMETERS!$D$8-D1855)/2))+(COS(RADIANS(D1855))*COS(RADIANS(PARAMETERS!$D$8))*SIN(RADIANS(PARAMETERS!$D$9-C1855)/2)*SIN(RADIANS(PARAMETERS!$D$9-C1855)/2))))*2*3958.756</f>
        <v>216.6938924929039</v>
      </c>
      <c r="F1855">
        <v>122.47076416016</v>
      </c>
      <c r="G1855">
        <v>153.15023803711</v>
      </c>
      <c r="H1855">
        <v>191.71426391602</v>
      </c>
      <c r="I1855">
        <v>222.1999206543</v>
      </c>
      <c r="J1855">
        <v>257.18185424805</v>
      </c>
      <c r="K1855" s="6">
        <f>IFERROR(EXP(TREND(LN($F$1:$J$1),LN(F1855:J1855),LN(Calculations!$B$3))),0)</f>
        <v>9.8172718140070048E-3</v>
      </c>
    </row>
    <row r="1856" spans="1:11" x14ac:dyDescent="0.35">
      <c r="A1856">
        <v>1853</v>
      </c>
      <c r="B1856" t="str">
        <f t="shared" si="28"/>
        <v>12-61</v>
      </c>
      <c r="C1856">
        <v>-60.889933978475</v>
      </c>
      <c r="D1856">
        <v>12.28769105544</v>
      </c>
      <c r="E1856">
        <f>ASIN(SQRT((SIN(RADIANS(PARAMETERS!$D$8-D1856)/2)*SIN(RADIANS(PARAMETERS!$D$8-D1856)/2))+(COS(RADIANS(D1856))*COS(RADIANS(PARAMETERS!$D$8))*SIN(RADIANS(PARAMETERS!$D$9-C1856)/2)*SIN(RADIANS(PARAMETERS!$D$9-C1856)/2))))*2*3958.756</f>
        <v>217.3370050652332</v>
      </c>
      <c r="F1856">
        <v>122.42426300049</v>
      </c>
      <c r="G1856">
        <v>153.138671875</v>
      </c>
      <c r="H1856">
        <v>191.73799133301</v>
      </c>
      <c r="I1856">
        <v>222.27313232422</v>
      </c>
      <c r="J1856">
        <v>257.28955078125</v>
      </c>
      <c r="K1856" s="6">
        <f>IFERROR(EXP(TREND(LN($F$1:$J$1),LN(F1856:J1856),LN(Calculations!$B$3))),0)</f>
        <v>9.8119430036607645E-3</v>
      </c>
    </row>
    <row r="1857" spans="1:11" x14ac:dyDescent="0.35">
      <c r="A1857">
        <v>1854</v>
      </c>
      <c r="B1857" t="str">
        <f t="shared" si="28"/>
        <v>12-61</v>
      </c>
      <c r="C1857">
        <v>-61.161255313376003</v>
      </c>
      <c r="D1857">
        <v>12.28769105544</v>
      </c>
      <c r="E1857">
        <f>ASIN(SQRT((SIN(RADIANS(PARAMETERS!$D$8-D1857)/2)*SIN(RADIANS(PARAMETERS!$D$8-D1857)/2))+(COS(RADIANS(D1857))*COS(RADIANS(PARAMETERS!$D$8))*SIN(RADIANS(PARAMETERS!$D$9-C1857)/2)*SIN(RADIANS(PARAMETERS!$D$9-C1857)/2))))*2*3958.756</f>
        <v>219.49228065199748</v>
      </c>
      <c r="F1857">
        <v>122.32869720459</v>
      </c>
      <c r="G1857">
        <v>153.10353088379</v>
      </c>
      <c r="H1857">
        <v>191.78723144531</v>
      </c>
      <c r="I1857">
        <v>222.38609313965</v>
      </c>
      <c r="J1857">
        <v>257.47747802734</v>
      </c>
      <c r="K1857" s="6">
        <f>IFERROR(EXP(TREND(LN($F$1:$J$1),LN(F1857:J1857),LN(Calculations!$B$3))),0)</f>
        <v>9.7995015721260448E-3</v>
      </c>
    </row>
    <row r="1858" spans="1:11" x14ac:dyDescent="0.35">
      <c r="A1858">
        <v>1855</v>
      </c>
      <c r="B1858" t="str">
        <f t="shared" si="28"/>
        <v>12-61.5</v>
      </c>
      <c r="C1858">
        <v>-61.432576648276999</v>
      </c>
      <c r="D1858">
        <v>12.28769105544</v>
      </c>
      <c r="E1858">
        <f>ASIN(SQRT((SIN(RADIANS(PARAMETERS!$D$8-D1858)/2)*SIN(RADIANS(PARAMETERS!$D$8-D1858)/2))+(COS(RADIANS(D1858))*COS(RADIANS(PARAMETERS!$D$8))*SIN(RADIANS(PARAMETERS!$D$9-C1858)/2)*SIN(RADIANS(PARAMETERS!$D$9-C1858)/2))))*2*3958.756</f>
        <v>223.11589884242318</v>
      </c>
      <c r="F1858">
        <v>122.24948120117</v>
      </c>
      <c r="G1858">
        <v>153.11151123047</v>
      </c>
      <c r="H1858">
        <v>191.93118286133</v>
      </c>
      <c r="I1858">
        <v>222.62142944336</v>
      </c>
      <c r="J1858">
        <v>257.84356689453</v>
      </c>
      <c r="K1858" s="6">
        <f>IFERROR(EXP(TREND(LN($F$1:$J$1),LN(F1858:J1858),LN(Calculations!$B$3))),0)</f>
        <v>9.7982546399891339E-3</v>
      </c>
    </row>
    <row r="1859" spans="1:11" x14ac:dyDescent="0.35">
      <c r="A1859">
        <v>1856</v>
      </c>
      <c r="B1859" t="str">
        <f t="shared" si="28"/>
        <v>12-61.5</v>
      </c>
      <c r="C1859">
        <v>-61.703897983178003</v>
      </c>
      <c r="D1859">
        <v>12.28769105544</v>
      </c>
      <c r="E1859">
        <f>ASIN(SQRT((SIN(RADIANS(PARAMETERS!$D$8-D1859)/2)*SIN(RADIANS(PARAMETERS!$D$8-D1859)/2))+(COS(RADIANS(D1859))*COS(RADIANS(PARAMETERS!$D$8))*SIN(RADIANS(PARAMETERS!$D$9-C1859)/2)*SIN(RADIANS(PARAMETERS!$D$9-C1859)/2))))*2*3958.756</f>
        <v>228.13789877191962</v>
      </c>
      <c r="F1859">
        <v>122.14699554443</v>
      </c>
      <c r="G1859">
        <v>153.11302185059</v>
      </c>
      <c r="H1859">
        <v>192.09671020508</v>
      </c>
      <c r="I1859">
        <v>222.89694213867</v>
      </c>
      <c r="J1859">
        <v>258.27807617188</v>
      </c>
      <c r="K1859" s="6">
        <f>IFERROR(EXP(TREND(LN($F$1:$J$1),LN(F1859:J1859),LN(Calculations!$B$3))),0)</f>
        <v>9.794724493489804E-3</v>
      </c>
    </row>
    <row r="1860" spans="1:11" x14ac:dyDescent="0.35">
      <c r="A1860">
        <v>1857</v>
      </c>
      <c r="B1860" t="str">
        <f t="shared" si="28"/>
        <v>12-62</v>
      </c>
      <c r="C1860">
        <v>-61.975219318078999</v>
      </c>
      <c r="D1860">
        <v>12.28769105544</v>
      </c>
      <c r="E1860">
        <f>ASIN(SQRT((SIN(RADIANS(PARAMETERS!$D$8-D1860)/2)*SIN(RADIANS(PARAMETERS!$D$8-D1860)/2))+(COS(RADIANS(D1860))*COS(RADIANS(PARAMETERS!$D$8))*SIN(RADIANS(PARAMETERS!$D$9-C1860)/2)*SIN(RADIANS(PARAMETERS!$D$9-C1860)/2))))*2*3958.756</f>
        <v>234.46843703541987</v>
      </c>
      <c r="F1860">
        <v>121.99785614014</v>
      </c>
      <c r="G1860">
        <v>153.07398986816</v>
      </c>
      <c r="H1860">
        <v>192.22779846191</v>
      </c>
      <c r="I1860">
        <v>223.14503479004</v>
      </c>
      <c r="J1860">
        <v>258.68621826172</v>
      </c>
      <c r="K1860" s="6">
        <f>IFERROR(EXP(TREND(LN($F$1:$J$1),LN(F1860:J1860),LN(Calculations!$B$3))),0)</f>
        <v>9.7799155660163069E-3</v>
      </c>
    </row>
    <row r="1861" spans="1:11" x14ac:dyDescent="0.35">
      <c r="A1861">
        <v>1858</v>
      </c>
      <c r="B1861" t="str">
        <f t="shared" ref="B1861:B1924" si="29">MROUND(D1861,1)&amp;MROUND(C1861,-0.5)</f>
        <v>12-62</v>
      </c>
      <c r="C1861">
        <v>-62.246540652980002</v>
      </c>
      <c r="D1861">
        <v>12.28769105544</v>
      </c>
      <c r="E1861">
        <f>ASIN(SQRT((SIN(RADIANS(PARAMETERS!$D$8-D1861)/2)*SIN(RADIANS(PARAMETERS!$D$8-D1861)/2))+(COS(RADIANS(D1861))*COS(RADIANS(PARAMETERS!$D$8))*SIN(RADIANS(PARAMETERS!$D$9-C1861)/2)*SIN(RADIANS(PARAMETERS!$D$9-C1861)/2))))*2*3958.756</f>
        <v>242.00483853135924</v>
      </c>
      <c r="F1861">
        <v>121.84729766846</v>
      </c>
      <c r="G1861">
        <v>153.04289245605</v>
      </c>
      <c r="H1861">
        <v>192.37120056152</v>
      </c>
      <c r="I1861">
        <v>223.41387939453</v>
      </c>
      <c r="J1861">
        <v>259.12060546875</v>
      </c>
      <c r="K1861" s="6">
        <f>IFERROR(EXP(TREND(LN($F$1:$J$1),LN(F1861:J1861),LN(Calculations!$B$3))),0)</f>
        <v>9.7663835182460867E-3</v>
      </c>
    </row>
    <row r="1862" spans="1:11" x14ac:dyDescent="0.35">
      <c r="A1862">
        <v>1859</v>
      </c>
      <c r="B1862" t="str">
        <f t="shared" si="29"/>
        <v>12-62.5</v>
      </c>
      <c r="C1862">
        <v>-62.517861987880998</v>
      </c>
      <c r="D1862">
        <v>12.28769105544</v>
      </c>
      <c r="E1862">
        <f>ASIN(SQRT((SIN(RADIANS(PARAMETERS!$D$8-D1862)/2)*SIN(RADIANS(PARAMETERS!$D$8-D1862)/2))+(COS(RADIANS(D1862))*COS(RADIANS(PARAMETERS!$D$8))*SIN(RADIANS(PARAMETERS!$D$9-C1862)/2)*SIN(RADIANS(PARAMETERS!$D$9-C1862)/2))))*2*3958.756</f>
        <v>250.63834094079579</v>
      </c>
      <c r="F1862">
        <v>121.6756439209</v>
      </c>
      <c r="G1862">
        <v>152.99600219727</v>
      </c>
      <c r="H1862">
        <v>192.49606323242</v>
      </c>
      <c r="I1862">
        <v>223.6561126709</v>
      </c>
      <c r="J1862">
        <v>259.51382446289</v>
      </c>
      <c r="K1862" s="6">
        <f>IFERROR(EXP(TREND(LN($F$1:$J$1),LN(F1862:J1862),LN(Calculations!$B$3))),0)</f>
        <v>9.747668733568143E-3</v>
      </c>
    </row>
    <row r="1863" spans="1:11" x14ac:dyDescent="0.35">
      <c r="A1863">
        <v>1860</v>
      </c>
      <c r="B1863" t="str">
        <f t="shared" si="29"/>
        <v>12-63</v>
      </c>
      <c r="C1863">
        <v>-62.789183322782002</v>
      </c>
      <c r="D1863">
        <v>12.28769105544</v>
      </c>
      <c r="E1863">
        <f>ASIN(SQRT((SIN(RADIANS(PARAMETERS!$D$8-D1863)/2)*SIN(RADIANS(PARAMETERS!$D$8-D1863)/2))+(COS(RADIANS(D1863))*COS(RADIANS(PARAMETERS!$D$8))*SIN(RADIANS(PARAMETERS!$D$9-C1863)/2)*SIN(RADIANS(PARAMETERS!$D$9-C1863)/2))))*2*3958.756</f>
        <v>260.25977544724321</v>
      </c>
      <c r="F1863">
        <v>121.48426818848</v>
      </c>
      <c r="G1863">
        <v>152.93266296387</v>
      </c>
      <c r="H1863">
        <v>192.59959411621</v>
      </c>
      <c r="I1863">
        <v>223.86320495605</v>
      </c>
      <c r="J1863">
        <v>259.85107421875</v>
      </c>
      <c r="K1863" s="6">
        <f>IFERROR(EXP(TREND(LN($F$1:$J$1),LN(F1863:J1863),LN(Calculations!$B$3))),0)</f>
        <v>9.7237269136891992E-3</v>
      </c>
    </row>
    <row r="1864" spans="1:11" x14ac:dyDescent="0.35">
      <c r="A1864">
        <v>1861</v>
      </c>
      <c r="B1864" t="str">
        <f t="shared" si="29"/>
        <v>12-63</v>
      </c>
      <c r="C1864">
        <v>-63.060504657682998</v>
      </c>
      <c r="D1864">
        <v>12.28769105544</v>
      </c>
      <c r="E1864">
        <f>ASIN(SQRT((SIN(RADIANS(PARAMETERS!$D$8-D1864)/2)*SIN(RADIANS(PARAMETERS!$D$8-D1864)/2))+(COS(RADIANS(D1864))*COS(RADIANS(PARAMETERS!$D$8))*SIN(RADIANS(PARAMETERS!$D$9-C1864)/2)*SIN(RADIANS(PARAMETERS!$D$9-C1864)/2))))*2*3958.756</f>
        <v>270.76383406237267</v>
      </c>
      <c r="F1864">
        <v>121.31044006348</v>
      </c>
      <c r="G1864">
        <v>152.89376831055</v>
      </c>
      <c r="H1864">
        <v>192.73229980469</v>
      </c>
      <c r="I1864">
        <v>224.10319519043</v>
      </c>
      <c r="J1864">
        <v>260.22427368164</v>
      </c>
      <c r="K1864" s="6">
        <f>IFERROR(EXP(TREND(LN($F$1:$J$1),LN(F1864:J1864),LN(Calculations!$B$3))),0)</f>
        <v>9.7057203160465944E-3</v>
      </c>
    </row>
    <row r="1865" spans="1:11" x14ac:dyDescent="0.35">
      <c r="A1865">
        <v>1862</v>
      </c>
      <c r="B1865" t="str">
        <f t="shared" si="29"/>
        <v>12-63.5</v>
      </c>
      <c r="C1865">
        <v>-63.331825992584001</v>
      </c>
      <c r="D1865">
        <v>12.28769105544</v>
      </c>
      <c r="E1865">
        <f>ASIN(SQRT((SIN(RADIANS(PARAMETERS!$D$8-D1865)/2)*SIN(RADIANS(PARAMETERS!$D$8-D1865)/2))+(COS(RADIANS(D1865))*COS(RADIANS(PARAMETERS!$D$8))*SIN(RADIANS(PARAMETERS!$D$9-C1865)/2)*SIN(RADIANS(PARAMETERS!$D$9-C1865)/2))))*2*3958.756</f>
        <v>282.05191032915468</v>
      </c>
      <c r="F1865">
        <v>121.13430786133</v>
      </c>
      <c r="G1865">
        <v>152.85731506348</v>
      </c>
      <c r="H1865">
        <v>192.86929321289</v>
      </c>
      <c r="I1865">
        <v>224.34440612793</v>
      </c>
      <c r="J1865">
        <v>260.59097290039</v>
      </c>
      <c r="K1865" s="6">
        <f>IFERROR(EXP(TREND(LN($F$1:$J$1),LN(F1865:J1865),LN(Calculations!$B$3))),0)</f>
        <v>9.6878185571678769E-3</v>
      </c>
    </row>
    <row r="1866" spans="1:11" x14ac:dyDescent="0.35">
      <c r="A1866">
        <v>1863</v>
      </c>
      <c r="B1866" t="str">
        <f t="shared" si="29"/>
        <v>12-63.5</v>
      </c>
      <c r="C1866">
        <v>-63.603147327484997</v>
      </c>
      <c r="D1866">
        <v>12.28769105544</v>
      </c>
      <c r="E1866">
        <f>ASIN(SQRT((SIN(RADIANS(PARAMETERS!$D$8-D1866)/2)*SIN(RADIANS(PARAMETERS!$D$8-D1866)/2))+(COS(RADIANS(D1866))*COS(RADIANS(PARAMETERS!$D$8))*SIN(RADIANS(PARAMETERS!$D$9-C1866)/2)*SIN(RADIANS(PARAMETERS!$D$9-C1866)/2))))*2*3958.756</f>
        <v>294.03370814063157</v>
      </c>
      <c r="F1866">
        <v>120.96481323242</v>
      </c>
      <c r="G1866">
        <v>152.83805847168</v>
      </c>
      <c r="H1866">
        <v>193.02847290039</v>
      </c>
      <c r="I1866">
        <v>224.60375976563</v>
      </c>
      <c r="J1866">
        <v>260.97256469727</v>
      </c>
      <c r="K1866" s="6">
        <f>IFERROR(EXP(TREND(LN($F$1:$J$1),LN(F1866:J1866),LN(Calculations!$B$3))),0)</f>
        <v>9.6731865975973712E-3</v>
      </c>
    </row>
    <row r="1867" spans="1:11" x14ac:dyDescent="0.35">
      <c r="A1867">
        <v>1864</v>
      </c>
      <c r="B1867" t="str">
        <f t="shared" si="29"/>
        <v>12-64</v>
      </c>
      <c r="C1867">
        <v>-63.874468662386001</v>
      </c>
      <c r="D1867">
        <v>12.28769105544</v>
      </c>
      <c r="E1867">
        <f>ASIN(SQRT((SIN(RADIANS(PARAMETERS!$D$8-D1867)/2)*SIN(RADIANS(PARAMETERS!$D$8-D1867)/2))+(COS(RADIANS(D1867))*COS(RADIANS(PARAMETERS!$D$8))*SIN(RADIANS(PARAMETERS!$D$9-C1867)/2)*SIN(RADIANS(PARAMETERS!$D$9-C1867)/2))))*2*3958.756</f>
        <v>306.62790013755216</v>
      </c>
      <c r="F1867">
        <v>120.83811950684</v>
      </c>
      <c r="G1867">
        <v>152.88301086426</v>
      </c>
      <c r="H1867">
        <v>193.26998901367</v>
      </c>
      <c r="I1867">
        <v>224.94630432129</v>
      </c>
      <c r="J1867">
        <v>261.45626831055</v>
      </c>
      <c r="K1867" s="6">
        <f>IFERROR(EXP(TREND(LN($F$1:$J$1),LN(F1867:J1867),LN(Calculations!$B$3))),0)</f>
        <v>9.6732194987494691E-3</v>
      </c>
    </row>
    <row r="1868" spans="1:11" x14ac:dyDescent="0.35">
      <c r="A1868">
        <v>1865</v>
      </c>
      <c r="B1868" t="str">
        <f t="shared" si="29"/>
        <v>12-64</v>
      </c>
      <c r="C1868">
        <v>-64.145789997286997</v>
      </c>
      <c r="D1868">
        <v>12.28769105544</v>
      </c>
      <c r="E1868">
        <f>ASIN(SQRT((SIN(RADIANS(PARAMETERS!$D$8-D1868)/2)*SIN(RADIANS(PARAMETERS!$D$8-D1868)/2))+(COS(RADIANS(D1868))*COS(RADIANS(PARAMETERS!$D$8))*SIN(RADIANS(PARAMETERS!$D$9-C1868)/2)*SIN(RADIANS(PARAMETERS!$D$9-C1868)/2))))*2*3958.756</f>
        <v>319.76211974261696</v>
      </c>
      <c r="F1868">
        <v>120.69107055664</v>
      </c>
      <c r="G1868">
        <v>152.90451049805</v>
      </c>
      <c r="H1868">
        <v>193.46792602539</v>
      </c>
      <c r="I1868">
        <v>225.24545288086</v>
      </c>
      <c r="J1868">
        <v>261.88153076172</v>
      </c>
      <c r="K1868" s="6">
        <f>IFERROR(EXP(TREND(LN($F$1:$J$1),LN(F1868:J1868),LN(Calculations!$B$3))),0)</f>
        <v>9.6665581022005505E-3</v>
      </c>
    </row>
    <row r="1869" spans="1:11" x14ac:dyDescent="0.35">
      <c r="A1869">
        <v>1866</v>
      </c>
      <c r="B1869" t="str">
        <f t="shared" si="29"/>
        <v>12-64.5</v>
      </c>
      <c r="C1869">
        <v>-64.417111332188</v>
      </c>
      <c r="D1869">
        <v>12.28769105544</v>
      </c>
      <c r="E1869">
        <f>ASIN(SQRT((SIN(RADIANS(PARAMETERS!$D$8-D1869)/2)*SIN(RADIANS(PARAMETERS!$D$8-D1869)/2))+(COS(RADIANS(D1869))*COS(RADIANS(PARAMETERS!$D$8))*SIN(RADIANS(PARAMETERS!$D$9-C1869)/2)*SIN(RADIANS(PARAMETERS!$D$9-C1869)/2))))*2*3958.756</f>
        <v>333.37252908276247</v>
      </c>
      <c r="F1869">
        <v>120.48305511475</v>
      </c>
      <c r="G1869">
        <v>152.8391418457</v>
      </c>
      <c r="H1869">
        <v>193.51629638672</v>
      </c>
      <c r="I1869">
        <v>225.4079284668</v>
      </c>
      <c r="J1869">
        <v>262.12921142578</v>
      </c>
      <c r="K1869" s="6">
        <f>IFERROR(EXP(TREND(LN($F$1:$J$1),LN(F1869:J1869),LN(Calculations!$B$3))),0)</f>
        <v>9.6382542685298951E-3</v>
      </c>
    </row>
    <row r="1870" spans="1:11" x14ac:dyDescent="0.35">
      <c r="A1870">
        <v>1867</v>
      </c>
      <c r="B1870" t="str">
        <f t="shared" si="29"/>
        <v>12-64.5</v>
      </c>
      <c r="C1870">
        <v>-64.688432667089003</v>
      </c>
      <c r="D1870">
        <v>12.28769105544</v>
      </c>
      <c r="E1870">
        <f>ASIN(SQRT((SIN(RADIANS(PARAMETERS!$D$8-D1870)/2)*SIN(RADIANS(PARAMETERS!$D$8-D1870)/2))+(COS(RADIANS(D1870))*COS(RADIANS(PARAMETERS!$D$8))*SIN(RADIANS(PARAMETERS!$D$9-C1870)/2)*SIN(RADIANS(PARAMETERS!$D$9-C1870)/2))))*2*3958.756</f>
        <v>347.40314829449801</v>
      </c>
      <c r="F1870">
        <v>120.20635223389</v>
      </c>
      <c r="G1870">
        <v>152.6662902832</v>
      </c>
      <c r="H1870">
        <v>193.37670898438</v>
      </c>
      <c r="I1870">
        <v>225.37185668945</v>
      </c>
      <c r="J1870">
        <v>262.16149902344</v>
      </c>
      <c r="K1870" s="6">
        <f>IFERROR(EXP(TREND(LN($F$1:$J$1),LN(F1870:J1870),LN(Calculations!$B$3))),0)</f>
        <v>9.5839643869817075E-3</v>
      </c>
    </row>
    <row r="1871" spans="1:11" x14ac:dyDescent="0.35">
      <c r="A1871">
        <v>1868</v>
      </c>
      <c r="B1871" t="str">
        <f t="shared" si="29"/>
        <v>12-65</v>
      </c>
      <c r="C1871">
        <v>-64.959754001990007</v>
      </c>
      <c r="D1871">
        <v>12.28769105544</v>
      </c>
      <c r="E1871">
        <f>ASIN(SQRT((SIN(RADIANS(PARAMETERS!$D$8-D1871)/2)*SIN(RADIANS(PARAMETERS!$D$8-D1871)/2))+(COS(RADIANS(D1871))*COS(RADIANS(PARAMETERS!$D$8))*SIN(RADIANS(PARAMETERS!$D$9-C1871)/2)*SIN(RADIANS(PARAMETERS!$D$9-C1871)/2))))*2*3958.756</f>
        <v>361.80507705888203</v>
      </c>
      <c r="F1871">
        <v>119.90256500244</v>
      </c>
      <c r="G1871">
        <v>152.45436096191</v>
      </c>
      <c r="H1871">
        <v>193.17596435547</v>
      </c>
      <c r="I1871">
        <v>225.26210021973</v>
      </c>
      <c r="J1871">
        <v>262.06109619141</v>
      </c>
      <c r="K1871" s="6">
        <f>IFERROR(EXP(TREND(LN($F$1:$J$1),LN(F1871:J1871),LN(Calculations!$B$3))),0)</f>
        <v>9.5204396918849264E-3</v>
      </c>
    </row>
    <row r="1872" spans="1:11" x14ac:dyDescent="0.35">
      <c r="A1872">
        <v>1869</v>
      </c>
      <c r="B1872" t="str">
        <f t="shared" si="29"/>
        <v>12-65</v>
      </c>
      <c r="C1872">
        <v>-65.231075336890996</v>
      </c>
      <c r="D1872">
        <v>12.28769105544</v>
      </c>
      <c r="E1872">
        <f>ASIN(SQRT((SIN(RADIANS(PARAMETERS!$D$8-D1872)/2)*SIN(RADIANS(PARAMETERS!$D$8-D1872)/2))+(COS(RADIANS(D1872))*COS(RADIANS(PARAMETERS!$D$8))*SIN(RADIANS(PARAMETERS!$D$9-C1872)/2)*SIN(RADIANS(PARAMETERS!$D$9-C1872)/2))))*2*3958.756</f>
        <v>376.53569416396573</v>
      </c>
      <c r="F1872">
        <v>119.62446594238</v>
      </c>
      <c r="G1872">
        <v>152.28129577637</v>
      </c>
      <c r="H1872">
        <v>193.04559326172</v>
      </c>
      <c r="I1872">
        <v>225.19776916504</v>
      </c>
      <c r="J1872">
        <v>261.97149658203</v>
      </c>
      <c r="K1872" s="6">
        <f>IFERROR(EXP(TREND(LN($F$1:$J$1),LN(F1872:J1872),LN(Calculations!$B$3))),0)</f>
        <v>9.4663984764948497E-3</v>
      </c>
    </row>
    <row r="1873" spans="1:11" x14ac:dyDescent="0.35">
      <c r="A1873">
        <v>1870</v>
      </c>
      <c r="B1873" t="str">
        <f t="shared" si="29"/>
        <v>12-65.5</v>
      </c>
      <c r="C1873">
        <v>-65.502396671791999</v>
      </c>
      <c r="D1873">
        <v>12.28769105544</v>
      </c>
      <c r="E1873">
        <f>ASIN(SQRT((SIN(RADIANS(PARAMETERS!$D$8-D1873)/2)*SIN(RADIANS(PARAMETERS!$D$8-D1873)/2))+(COS(RADIANS(D1873))*COS(RADIANS(PARAMETERS!$D$8))*SIN(RADIANS(PARAMETERS!$D$9-C1873)/2)*SIN(RADIANS(PARAMETERS!$D$9-C1873)/2))))*2*3958.756</f>
        <v>391.55788713476176</v>
      </c>
      <c r="F1873">
        <v>119.40721893311</v>
      </c>
      <c r="G1873">
        <v>152.19732666016</v>
      </c>
      <c r="H1873">
        <v>193.06483459473</v>
      </c>
      <c r="I1873">
        <v>225.23889160156</v>
      </c>
      <c r="J1873">
        <v>262.00210571289</v>
      </c>
      <c r="K1873" s="6">
        <f>IFERROR(EXP(TREND(LN($F$1:$J$1),LN(F1873:J1873),LN(Calculations!$B$3))),0)</f>
        <v>9.433329578657371E-3</v>
      </c>
    </row>
    <row r="1874" spans="1:11" x14ac:dyDescent="0.35">
      <c r="A1874">
        <v>1871</v>
      </c>
      <c r="B1874" t="str">
        <f t="shared" si="29"/>
        <v>12-66</v>
      </c>
      <c r="C1874">
        <v>-65.773718006693002</v>
      </c>
      <c r="D1874">
        <v>12.28769105544</v>
      </c>
      <c r="E1874">
        <f>ASIN(SQRT((SIN(RADIANS(PARAMETERS!$D$8-D1874)/2)*SIN(RADIANS(PARAMETERS!$D$8-D1874)/2))+(COS(RADIANS(D1874))*COS(RADIANS(PARAMETERS!$D$8))*SIN(RADIANS(PARAMETERS!$D$9-C1874)/2)*SIN(RADIANS(PARAMETERS!$D$9-C1874)/2))))*2*3958.756</f>
        <v>406.83934036563937</v>
      </c>
      <c r="F1874">
        <v>119.16986846924</v>
      </c>
      <c r="G1874">
        <v>152.08557128906</v>
      </c>
      <c r="H1874">
        <v>193.06221008301</v>
      </c>
      <c r="I1874">
        <v>225.22540283203</v>
      </c>
      <c r="J1874">
        <v>261.94781494141</v>
      </c>
      <c r="K1874" s="6">
        <f>IFERROR(EXP(TREND(LN($F$1:$J$1),LN(F1874:J1874),LN(Calculations!$B$3))),0)</f>
        <v>9.3941585855828839E-3</v>
      </c>
    </row>
    <row r="1875" spans="1:11" x14ac:dyDescent="0.35">
      <c r="A1875">
        <v>1872</v>
      </c>
      <c r="B1875" t="str">
        <f t="shared" si="29"/>
        <v>12-66</v>
      </c>
      <c r="C1875">
        <v>-66.045039341594006</v>
      </c>
      <c r="D1875">
        <v>12.28769105544</v>
      </c>
      <c r="E1875">
        <f>ASIN(SQRT((SIN(RADIANS(PARAMETERS!$D$8-D1875)/2)*SIN(RADIANS(PARAMETERS!$D$8-D1875)/2))+(COS(RADIANS(D1875))*COS(RADIANS(PARAMETERS!$D$8))*SIN(RADIANS(PARAMETERS!$D$9-C1875)/2)*SIN(RADIANS(PARAMETERS!$D$9-C1875)/2))))*2*3958.756</f>
        <v>422.35189461258074</v>
      </c>
      <c r="F1875">
        <v>118.89558410645</v>
      </c>
      <c r="G1875">
        <v>151.9216003418</v>
      </c>
      <c r="H1875">
        <v>193.00477600098</v>
      </c>
      <c r="I1875">
        <v>225.15037536621</v>
      </c>
      <c r="J1875">
        <v>261.8102722168</v>
      </c>
      <c r="K1875" s="6">
        <f>IFERROR(EXP(TREND(LN($F$1:$J$1),LN(F1875:J1875),LN(Calculations!$B$3))),0)</f>
        <v>9.3441139332905467E-3</v>
      </c>
    </row>
    <row r="1876" spans="1:11" x14ac:dyDescent="0.35">
      <c r="A1876">
        <v>1873</v>
      </c>
      <c r="B1876" t="str">
        <f t="shared" si="29"/>
        <v>12-66.5</v>
      </c>
      <c r="C1876">
        <v>-66.316360676494995</v>
      </c>
      <c r="D1876">
        <v>12.28769105544</v>
      </c>
      <c r="E1876">
        <f>ASIN(SQRT((SIN(RADIANS(PARAMETERS!$D$8-D1876)/2)*SIN(RADIANS(PARAMETERS!$D$8-D1876)/2))+(COS(RADIANS(D1876))*COS(RADIANS(PARAMETERS!$D$8))*SIN(RADIANS(PARAMETERS!$D$9-C1876)/2)*SIN(RADIANS(PARAMETERS!$D$9-C1876)/2))))*2*3958.756</f>
        <v>438.0709809882253</v>
      </c>
      <c r="F1876">
        <v>118.59398651123</v>
      </c>
      <c r="G1876">
        <v>151.72023010254</v>
      </c>
      <c r="H1876">
        <v>192.91760253906</v>
      </c>
      <c r="I1876">
        <v>225.05543518066</v>
      </c>
      <c r="J1876">
        <v>261.65307617188</v>
      </c>
      <c r="K1876" s="6">
        <f>IFERROR(EXP(TREND(LN($F$1:$J$1),LN(F1876:J1876),LN(Calculations!$B$3))),0)</f>
        <v>9.2872652089031633E-3</v>
      </c>
    </row>
    <row r="1877" spans="1:11" x14ac:dyDescent="0.35">
      <c r="A1877">
        <v>1874</v>
      </c>
      <c r="B1877" t="str">
        <f t="shared" si="29"/>
        <v>12-66.5</v>
      </c>
      <c r="C1877">
        <v>-66.587682011395998</v>
      </c>
      <c r="D1877">
        <v>12.28769105544</v>
      </c>
      <c r="E1877">
        <f>ASIN(SQRT((SIN(RADIANS(PARAMETERS!$D$8-D1877)/2)*SIN(RADIANS(PARAMETERS!$D$8-D1877)/2))+(COS(RADIANS(D1877))*COS(RADIANS(PARAMETERS!$D$8))*SIN(RADIANS(PARAMETERS!$D$9-C1877)/2)*SIN(RADIANS(PARAMETERS!$D$9-C1877)/2))))*2*3958.756</f>
        <v>453.97512693358482</v>
      </c>
      <c r="F1877">
        <v>118.17053985596</v>
      </c>
      <c r="G1877">
        <v>151.34030151367</v>
      </c>
      <c r="H1877">
        <v>192.61441040039</v>
      </c>
      <c r="I1877">
        <v>224.73614501953</v>
      </c>
      <c r="J1877">
        <v>261.20864868164</v>
      </c>
      <c r="K1877" s="6">
        <f>IFERROR(EXP(TREND(LN($F$1:$J$1),LN(F1877:J1877),LN(Calculations!$B$3))),0)</f>
        <v>9.1930041772200922E-3</v>
      </c>
    </row>
    <row r="1878" spans="1:11" x14ac:dyDescent="0.35">
      <c r="A1878">
        <v>1875</v>
      </c>
      <c r="B1878" t="str">
        <f t="shared" si="29"/>
        <v>12-67</v>
      </c>
      <c r="C1878">
        <v>-66.859003346296006</v>
      </c>
      <c r="D1878">
        <v>12.28769105544</v>
      </c>
      <c r="E1878">
        <f>ASIN(SQRT((SIN(RADIANS(PARAMETERS!$D$8-D1878)/2)*SIN(RADIANS(PARAMETERS!$D$8-D1878)/2))+(COS(RADIANS(D1878))*COS(RADIANS(PARAMETERS!$D$8))*SIN(RADIANS(PARAMETERS!$D$9-C1878)/2)*SIN(RADIANS(PARAMETERS!$D$9-C1878)/2))))*2*3958.756</f>
        <v>470.04552863618608</v>
      </c>
      <c r="F1878">
        <v>117.61477661133</v>
      </c>
      <c r="G1878">
        <v>150.76487731934</v>
      </c>
      <c r="H1878">
        <v>192.04592895508</v>
      </c>
      <c r="I1878">
        <v>224.16931152344</v>
      </c>
      <c r="J1878">
        <v>260.45162963867</v>
      </c>
      <c r="K1878" s="6">
        <f>IFERROR(EXP(TREND(LN($F$1:$J$1),LN(F1878:J1878),LN(Calculations!$B$3))),0)</f>
        <v>9.0582416254659827E-3</v>
      </c>
    </row>
    <row r="1879" spans="1:11" x14ac:dyDescent="0.35">
      <c r="A1879">
        <v>1876</v>
      </c>
      <c r="B1879" t="str">
        <f t="shared" si="29"/>
        <v>12-67</v>
      </c>
      <c r="C1879">
        <v>-67.130324681196996</v>
      </c>
      <c r="D1879">
        <v>12.28769105544</v>
      </c>
      <c r="E1879">
        <f>ASIN(SQRT((SIN(RADIANS(PARAMETERS!$D$8-D1879)/2)*SIN(RADIANS(PARAMETERS!$D$8-D1879)/2))+(COS(RADIANS(D1879))*COS(RADIANS(PARAMETERS!$D$8))*SIN(RADIANS(PARAMETERS!$D$9-C1879)/2)*SIN(RADIANS(PARAMETERS!$D$9-C1879)/2))))*2*3958.756</f>
        <v>486.26568304232421</v>
      </c>
      <c r="F1879">
        <v>116.9372253418</v>
      </c>
      <c r="G1879">
        <v>150.00938415527</v>
      </c>
      <c r="H1879">
        <v>191.21499633789</v>
      </c>
      <c r="I1879">
        <v>223.37432861328</v>
      </c>
      <c r="J1879">
        <v>259.41690063477</v>
      </c>
      <c r="K1879" s="6">
        <f>IFERROR(EXP(TREND(LN($F$1:$J$1),LN(F1879:J1879),LN(Calculations!$B$3))),0)</f>
        <v>8.8874262409658188E-3</v>
      </c>
    </row>
    <row r="1880" spans="1:11" x14ac:dyDescent="0.35">
      <c r="A1880">
        <v>1877</v>
      </c>
      <c r="B1880" t="str">
        <f t="shared" si="29"/>
        <v>12-67.5</v>
      </c>
      <c r="C1880">
        <v>-67.401646016097999</v>
      </c>
      <c r="D1880">
        <v>12.28769105544</v>
      </c>
      <c r="E1880">
        <f>ASIN(SQRT((SIN(RADIANS(PARAMETERS!$D$8-D1880)/2)*SIN(RADIANS(PARAMETERS!$D$8-D1880)/2))+(COS(RADIANS(D1880))*COS(RADIANS(PARAMETERS!$D$8))*SIN(RADIANS(PARAMETERS!$D$9-C1880)/2)*SIN(RADIANS(PARAMETERS!$D$9-C1880)/2))))*2*3958.756</f>
        <v>502.62107229940364</v>
      </c>
      <c r="F1880">
        <v>116.17116546631</v>
      </c>
      <c r="G1880">
        <v>149.13662719727</v>
      </c>
      <c r="H1880">
        <v>190.21160888672</v>
      </c>
      <c r="I1880">
        <v>222.37661743164</v>
      </c>
      <c r="J1880">
        <v>258.15032958984</v>
      </c>
      <c r="K1880" s="6">
        <f>IFERROR(EXP(TREND(LN($F$1:$J$1),LN(F1880:J1880),LN(Calculations!$B$3))),0)</f>
        <v>8.6931859069018479E-3</v>
      </c>
    </row>
    <row r="1881" spans="1:11" x14ac:dyDescent="0.35">
      <c r="A1881">
        <v>1878</v>
      </c>
      <c r="B1881" t="str">
        <f t="shared" si="29"/>
        <v>12-67.5</v>
      </c>
      <c r="C1881">
        <v>-67.672967350999002</v>
      </c>
      <c r="D1881">
        <v>12.28769105544</v>
      </c>
      <c r="E1881">
        <f>ASIN(SQRT((SIN(RADIANS(PARAMETERS!$D$8-D1881)/2)*SIN(RADIANS(PARAMETERS!$D$8-D1881)/2))+(COS(RADIANS(D1881))*COS(RADIANS(PARAMETERS!$D$8))*SIN(RADIANS(PARAMETERS!$D$9-C1881)/2)*SIN(RADIANS(PARAMETERS!$D$9-C1881)/2))))*2*3958.756</f>
        <v>519.09889372899511</v>
      </c>
      <c r="F1881">
        <v>115.3805770874</v>
      </c>
      <c r="G1881">
        <v>148.23794555664</v>
      </c>
      <c r="H1881">
        <v>189.1802520752</v>
      </c>
      <c r="I1881">
        <v>221.29557800293</v>
      </c>
      <c r="J1881">
        <v>256.8200378418</v>
      </c>
      <c r="K1881" s="6">
        <f>IFERROR(EXP(TREND(LN($F$1:$J$1),LN(F1881:J1881),LN(Calculations!$B$3))),0)</f>
        <v>8.4962485087998144E-3</v>
      </c>
    </row>
    <row r="1882" spans="1:11" x14ac:dyDescent="0.35">
      <c r="A1882">
        <v>1879</v>
      </c>
      <c r="B1882" t="str">
        <f t="shared" si="29"/>
        <v>12-68</v>
      </c>
      <c r="C1882">
        <v>-67.944288685900005</v>
      </c>
      <c r="D1882">
        <v>12.28769105544</v>
      </c>
      <c r="E1882">
        <f>ASIN(SQRT((SIN(RADIANS(PARAMETERS!$D$8-D1882)/2)*SIN(RADIANS(PARAMETERS!$D$8-D1882)/2))+(COS(RADIANS(D1882))*COS(RADIANS(PARAMETERS!$D$8))*SIN(RADIANS(PARAMETERS!$D$9-C1882)/2)*SIN(RADIANS(PARAMETERS!$D$9-C1882)/2))))*2*3958.756</f>
        <v>535.68782898637858</v>
      </c>
      <c r="F1882">
        <v>114.59715270996</v>
      </c>
      <c r="G1882">
        <v>147.35778808594</v>
      </c>
      <c r="H1882">
        <v>188.19215393066</v>
      </c>
      <c r="I1882">
        <v>220.19940185547</v>
      </c>
      <c r="J1882">
        <v>255.5126953125</v>
      </c>
      <c r="K1882" s="6">
        <f>IFERROR(EXP(TREND(LN($F$1:$J$1),LN(F1882:J1882),LN(Calculations!$B$3))),0)</f>
        <v>8.3064210264207766E-3</v>
      </c>
    </row>
    <row r="1883" spans="1:11" x14ac:dyDescent="0.35">
      <c r="A1883">
        <v>1880</v>
      </c>
      <c r="B1883" t="str">
        <f t="shared" si="29"/>
        <v>12-68</v>
      </c>
      <c r="C1883">
        <v>-68.215610020800995</v>
      </c>
      <c r="D1883">
        <v>12.28769105544</v>
      </c>
      <c r="E1883">
        <f>ASIN(SQRT((SIN(RADIANS(PARAMETERS!$D$8-D1883)/2)*SIN(RADIANS(PARAMETERS!$D$8-D1883)/2))+(COS(RADIANS(D1883))*COS(RADIANS(PARAMETERS!$D$8))*SIN(RADIANS(PARAMETERS!$D$9-C1883)/2)*SIN(RADIANS(PARAMETERS!$D$9-C1883)/2))))*2*3958.756</f>
        <v>552.37784674484476</v>
      </c>
      <c r="F1883">
        <v>113.89202880859</v>
      </c>
      <c r="G1883">
        <v>146.60897827148</v>
      </c>
      <c r="H1883">
        <v>187.41822814941</v>
      </c>
      <c r="I1883">
        <v>219.29974365234</v>
      </c>
      <c r="J1883">
        <v>254.36946105957</v>
      </c>
      <c r="K1883" s="6">
        <f>IFERROR(EXP(TREND(LN($F$1:$J$1),LN(F1883:J1883),LN(Calculations!$B$3))),0)</f>
        <v>8.1460453689547879E-3</v>
      </c>
    </row>
    <row r="1884" spans="1:11" x14ac:dyDescent="0.35">
      <c r="A1884">
        <v>1881</v>
      </c>
      <c r="B1884" t="str">
        <f t="shared" si="29"/>
        <v>12-68.5</v>
      </c>
      <c r="C1884">
        <v>-68.486931355701998</v>
      </c>
      <c r="D1884">
        <v>12.28769105544</v>
      </c>
      <c r="E1884">
        <f>ASIN(SQRT((SIN(RADIANS(PARAMETERS!$D$8-D1884)/2)*SIN(RADIANS(PARAMETERS!$D$8-D1884)/2))+(COS(RADIANS(D1884))*COS(RADIANS(PARAMETERS!$D$8))*SIN(RADIANS(PARAMETERS!$D$9-C1884)/2)*SIN(RADIANS(PARAMETERS!$D$9-C1884)/2))))*2*3958.756</f>
        <v>569.16003394811332</v>
      </c>
      <c r="F1884">
        <v>113.22853851318</v>
      </c>
      <c r="G1884">
        <v>145.93354797363</v>
      </c>
      <c r="H1884">
        <v>186.73657226563</v>
      </c>
      <c r="I1884">
        <v>218.48466491699</v>
      </c>
      <c r="J1884">
        <v>253.32568359375</v>
      </c>
      <c r="K1884" s="6">
        <f>IFERROR(EXP(TREND(LN($F$1:$J$1),LN(F1884:J1884),LN(Calculations!$B$3))),0)</f>
        <v>8.0014399317209044E-3</v>
      </c>
    </row>
    <row r="1885" spans="1:11" x14ac:dyDescent="0.35">
      <c r="A1885">
        <v>1882</v>
      </c>
      <c r="B1885" t="str">
        <f t="shared" si="29"/>
        <v>12-69</v>
      </c>
      <c r="C1885">
        <v>-68.758252690603001</v>
      </c>
      <c r="D1885">
        <v>12.28769105544</v>
      </c>
      <c r="E1885">
        <f>ASIN(SQRT((SIN(RADIANS(PARAMETERS!$D$8-D1885)/2)*SIN(RADIANS(PARAMETERS!$D$8-D1885)/2))+(COS(RADIANS(D1885))*COS(RADIANS(PARAMETERS!$D$8))*SIN(RADIANS(PARAMETERS!$D$9-C1885)/2)*SIN(RADIANS(PARAMETERS!$D$9-C1885)/2))))*2*3958.756</f>
        <v>586.02645134871091</v>
      </c>
      <c r="F1885">
        <v>112.58639526367</v>
      </c>
      <c r="G1885">
        <v>145.29817199707</v>
      </c>
      <c r="H1885">
        <v>186.0798034668</v>
      </c>
      <c r="I1885">
        <v>217.70028686523</v>
      </c>
      <c r="J1885">
        <v>252.34716796875</v>
      </c>
      <c r="K1885" s="6">
        <f>IFERROR(EXP(TREND(LN($F$1:$J$1),LN(F1885:J1885),LN(Calculations!$B$3))),0)</f>
        <v>7.8653002189597639E-3</v>
      </c>
    </row>
    <row r="1886" spans="1:11" x14ac:dyDescent="0.35">
      <c r="A1886">
        <v>1883</v>
      </c>
      <c r="B1886" t="str">
        <f t="shared" si="29"/>
        <v>12-69</v>
      </c>
      <c r="C1886">
        <v>-69.029574025504004</v>
      </c>
      <c r="D1886">
        <v>12.28769105544</v>
      </c>
      <c r="E1886">
        <f>ASIN(SQRT((SIN(RADIANS(PARAMETERS!$D$8-D1886)/2)*SIN(RADIANS(PARAMETERS!$D$8-D1886)/2))+(COS(RADIANS(D1886))*COS(RADIANS(PARAMETERS!$D$8))*SIN(RADIANS(PARAMETERS!$D$9-C1886)/2)*SIN(RADIANS(PARAMETERS!$D$9-C1886)/2))))*2*3958.756</f>
        <v>602.97000966614814</v>
      </c>
      <c r="F1886">
        <v>111.8317489624</v>
      </c>
      <c r="G1886">
        <v>144.48539733887</v>
      </c>
      <c r="H1886">
        <v>185.23220825195</v>
      </c>
      <c r="I1886">
        <v>216.7283782959</v>
      </c>
      <c r="J1886">
        <v>251.10250854492</v>
      </c>
      <c r="K1886" s="6">
        <f>IFERROR(EXP(TREND(LN($F$1:$J$1),LN(F1886:J1886),LN(Calculations!$B$3))),0)</f>
        <v>7.7013339840045414E-3</v>
      </c>
    </row>
    <row r="1887" spans="1:11" x14ac:dyDescent="0.35">
      <c r="A1887">
        <v>1884</v>
      </c>
      <c r="B1887" t="str">
        <f t="shared" si="29"/>
        <v>12-69.5</v>
      </c>
      <c r="C1887">
        <v>-69.300895360404994</v>
      </c>
      <c r="D1887">
        <v>12.28769105544</v>
      </c>
      <c r="E1887">
        <f>ASIN(SQRT((SIN(RADIANS(PARAMETERS!$D$8-D1887)/2)*SIN(RADIANS(PARAMETERS!$D$8-D1887)/2))+(COS(RADIANS(D1887))*COS(RADIANS(PARAMETERS!$D$8))*SIN(RADIANS(PARAMETERS!$D$9-C1887)/2)*SIN(RADIANS(PARAMETERS!$D$9-C1887)/2))))*2*3958.756</f>
        <v>619.98436324532872</v>
      </c>
      <c r="F1887">
        <v>111.03646087646</v>
      </c>
      <c r="G1887">
        <v>143.59979248047</v>
      </c>
      <c r="H1887">
        <v>184.3479309082</v>
      </c>
      <c r="I1887">
        <v>215.71215820313</v>
      </c>
      <c r="J1887">
        <v>249.77149963379</v>
      </c>
      <c r="K1887" s="6">
        <f>IFERROR(EXP(TREND(LN($F$1:$J$1),LN(F1887:J1887),LN(Calculations!$B$3))),0)</f>
        <v>7.5308596219472333E-3</v>
      </c>
    </row>
    <row r="1888" spans="1:11" x14ac:dyDescent="0.35">
      <c r="A1888">
        <v>1885</v>
      </c>
      <c r="B1888" t="str">
        <f t="shared" si="29"/>
        <v>12-69.5</v>
      </c>
      <c r="C1888">
        <v>-69.572216695305997</v>
      </c>
      <c r="D1888">
        <v>12.28769105544</v>
      </c>
      <c r="E1888">
        <f>ASIN(SQRT((SIN(RADIANS(PARAMETERS!$D$8-D1888)/2)*SIN(RADIANS(PARAMETERS!$D$8-D1888)/2))+(COS(RADIANS(D1888))*COS(RADIANS(PARAMETERS!$D$8))*SIN(RADIANS(PARAMETERS!$D$9-C1888)/2)*SIN(RADIANS(PARAMETERS!$D$9-C1888)/2))))*2*3958.756</f>
        <v>637.06381857158578</v>
      </c>
      <c r="F1888">
        <v>110.23094177246</v>
      </c>
      <c r="G1888">
        <v>142.68600463867</v>
      </c>
      <c r="H1888">
        <v>183.4861907959</v>
      </c>
      <c r="I1888">
        <v>214.68118286133</v>
      </c>
      <c r="J1888">
        <v>248.41775512695</v>
      </c>
      <c r="K1888" s="6">
        <f>IFERROR(EXP(TREND(LN($F$1:$J$1),LN(F1888:J1888),LN(Calculations!$B$3))),0)</f>
        <v>7.3618910172017459E-3</v>
      </c>
    </row>
    <row r="1889" spans="1:11" x14ac:dyDescent="0.35">
      <c r="A1889">
        <v>1886</v>
      </c>
      <c r="B1889" t="str">
        <f t="shared" si="29"/>
        <v>12-70</v>
      </c>
      <c r="C1889">
        <v>-69.843538030207</v>
      </c>
      <c r="D1889">
        <v>12.28769105544</v>
      </c>
      <c r="E1889">
        <f>ASIN(SQRT((SIN(RADIANS(PARAMETERS!$D$8-D1889)/2)*SIN(RADIANS(PARAMETERS!$D$8-D1889)/2))+(COS(RADIANS(D1889))*COS(RADIANS(PARAMETERS!$D$8))*SIN(RADIANS(PARAMETERS!$D$9-C1889)/2)*SIN(RADIANS(PARAMETERS!$D$9-C1889)/2))))*2*3958.756</f>
        <v>654.20325540778276</v>
      </c>
      <c r="F1889">
        <v>109.39293670654</v>
      </c>
      <c r="G1889">
        <v>141.70634460449</v>
      </c>
      <c r="H1889">
        <v>182.51753234863</v>
      </c>
      <c r="I1889">
        <v>213.52941894531</v>
      </c>
      <c r="J1889">
        <v>246.90368652344</v>
      </c>
      <c r="K1889" s="6">
        <f>IFERROR(EXP(TREND(LN($F$1:$J$1),LN(F1889:J1889),LN(Calculations!$B$3))),0)</f>
        <v>7.184582888549302E-3</v>
      </c>
    </row>
    <row r="1890" spans="1:11" x14ac:dyDescent="0.35">
      <c r="A1890">
        <v>1887</v>
      </c>
      <c r="B1890" t="str">
        <f t="shared" si="29"/>
        <v>12-70</v>
      </c>
      <c r="C1890">
        <v>-70.114859365108003</v>
      </c>
      <c r="D1890">
        <v>12.28769105544</v>
      </c>
      <c r="E1890">
        <f>ASIN(SQRT((SIN(RADIANS(PARAMETERS!$D$8-D1890)/2)*SIN(RADIANS(PARAMETERS!$D$8-D1890)/2))+(COS(RADIANS(D1890))*COS(RADIANS(PARAMETERS!$D$8))*SIN(RADIANS(PARAMETERS!$D$9-C1890)/2)*SIN(RADIANS(PARAMETERS!$D$9-C1890)/2))))*2*3958.756</f>
        <v>671.39805866743438</v>
      </c>
      <c r="F1890">
        <v>108.6157913208</v>
      </c>
      <c r="G1890">
        <v>140.80139160156</v>
      </c>
      <c r="H1890">
        <v>181.59678649902</v>
      </c>
      <c r="I1890">
        <v>212.45751953125</v>
      </c>
      <c r="J1890">
        <v>245.49472045898</v>
      </c>
      <c r="K1890" s="6">
        <f>IFERROR(EXP(TREND(LN($F$1:$J$1),LN(F1890:J1890),LN(Calculations!$B$3))),0)</f>
        <v>7.0232280063830957E-3</v>
      </c>
    </row>
    <row r="1891" spans="1:11" x14ac:dyDescent="0.35">
      <c r="A1891">
        <v>1888</v>
      </c>
      <c r="B1891" t="str">
        <f t="shared" si="29"/>
        <v>12-70.5</v>
      </c>
      <c r="C1891">
        <v>-70.386180700009007</v>
      </c>
      <c r="D1891">
        <v>12.28769105544</v>
      </c>
      <c r="E1891">
        <f>ASIN(SQRT((SIN(RADIANS(PARAMETERS!$D$8-D1891)/2)*SIN(RADIANS(PARAMETERS!$D$8-D1891)/2))+(COS(RADIANS(D1891))*COS(RADIANS(PARAMETERS!$D$8))*SIN(RADIANS(PARAMETERS!$D$9-C1891)/2)*SIN(RADIANS(PARAMETERS!$D$9-C1891)/2))))*2*3958.756</f>
        <v>688.64405943281167</v>
      </c>
      <c r="F1891">
        <v>107.92695617676</v>
      </c>
      <c r="G1891">
        <v>140.01179504395</v>
      </c>
      <c r="H1891">
        <v>180.7912902832</v>
      </c>
      <c r="I1891">
        <v>211.52368164063</v>
      </c>
      <c r="J1891">
        <v>244.26823425293</v>
      </c>
      <c r="K1891" s="6">
        <f>IFERROR(EXP(TREND(LN($F$1:$J$1),LN(F1891:J1891),LN(Calculations!$B$3))),0)</f>
        <v>6.8843428802957997E-3</v>
      </c>
    </row>
    <row r="1892" spans="1:11" x14ac:dyDescent="0.35">
      <c r="A1892">
        <v>1889</v>
      </c>
      <c r="B1892" t="str">
        <f t="shared" si="29"/>
        <v>12-70.5</v>
      </c>
      <c r="C1892">
        <v>-70.657502034909996</v>
      </c>
      <c r="D1892">
        <v>12.28769105544</v>
      </c>
      <c r="E1892">
        <f>ASIN(SQRT((SIN(RADIANS(PARAMETERS!$D$8-D1892)/2)*SIN(RADIANS(PARAMETERS!$D$8-D1892)/2))+(COS(RADIANS(D1892))*COS(RADIANS(PARAMETERS!$D$8))*SIN(RADIANS(PARAMETERS!$D$9-C1892)/2)*SIN(RADIANS(PARAMETERS!$D$9-C1892)/2))))*2*3958.756</f>
        <v>705.93748377580664</v>
      </c>
      <c r="F1892">
        <v>107.41847991943</v>
      </c>
      <c r="G1892">
        <v>139.49571228027</v>
      </c>
      <c r="H1892">
        <v>180.32179260254</v>
      </c>
      <c r="I1892">
        <v>210.89453125</v>
      </c>
      <c r="J1892">
        <v>243.41514587402</v>
      </c>
      <c r="K1892" s="6">
        <f>IFERROR(EXP(TREND(LN($F$1:$J$1),LN(F1892:J1892),LN(Calculations!$B$3))),0)</f>
        <v>6.790884344101784E-3</v>
      </c>
    </row>
    <row r="1893" spans="1:11" x14ac:dyDescent="0.35">
      <c r="A1893">
        <v>1890</v>
      </c>
      <c r="B1893" t="str">
        <f t="shared" si="29"/>
        <v>12-71</v>
      </c>
      <c r="C1893">
        <v>-70.928823369810999</v>
      </c>
      <c r="D1893">
        <v>12.28769105544</v>
      </c>
      <c r="E1893">
        <f>ASIN(SQRT((SIN(RADIANS(PARAMETERS!$D$8-D1893)/2)*SIN(RADIANS(PARAMETERS!$D$8-D1893)/2))+(COS(RADIANS(D1893))*COS(RADIANS(PARAMETERS!$D$8))*SIN(RADIANS(PARAMETERS!$D$9-C1893)/2)*SIN(RADIANS(PARAMETERS!$D$9-C1893)/2))))*2*3958.756</f>
        <v>723.27490824855374</v>
      </c>
      <c r="F1893">
        <v>107.05576324463</v>
      </c>
      <c r="G1893">
        <v>139.18930053711</v>
      </c>
      <c r="H1893">
        <v>180.0791015625</v>
      </c>
      <c r="I1893">
        <v>210.5419921875</v>
      </c>
      <c r="J1893">
        <v>242.88829040527</v>
      </c>
      <c r="K1893" s="6">
        <f>IFERROR(EXP(TREND(LN($F$1:$J$1),LN(F1893:J1893),LN(Calculations!$B$3))),0)</f>
        <v>6.7322544668177841E-3</v>
      </c>
    </row>
    <row r="1894" spans="1:11" x14ac:dyDescent="0.35">
      <c r="A1894">
        <v>1891</v>
      </c>
      <c r="B1894" t="str">
        <f t="shared" si="29"/>
        <v>12-71</v>
      </c>
      <c r="C1894">
        <v>-71.200144704712002</v>
      </c>
      <c r="D1894">
        <v>12.28769105544</v>
      </c>
      <c r="E1894">
        <f>ASIN(SQRT((SIN(RADIANS(PARAMETERS!$D$8-D1894)/2)*SIN(RADIANS(PARAMETERS!$D$8-D1894)/2))+(COS(RADIANS(D1894))*COS(RADIANS(PARAMETERS!$D$8))*SIN(RADIANS(PARAMETERS!$D$9-C1894)/2)*SIN(RADIANS(PARAMETERS!$D$9-C1894)/2))))*2*3958.756</f>
        <v>740.65322108647592</v>
      </c>
      <c r="F1894">
        <v>106.82263946533</v>
      </c>
      <c r="G1894">
        <v>139.07038879395</v>
      </c>
      <c r="H1894">
        <v>180.03440856934</v>
      </c>
      <c r="I1894">
        <v>210.44511413574</v>
      </c>
      <c r="J1894">
        <v>242.65933227539</v>
      </c>
      <c r="K1894" s="6">
        <f>IFERROR(EXP(TREND(LN($F$1:$J$1),LN(F1894:J1894),LN(Calculations!$B$3))),0)</f>
        <v>6.7040947827764269E-3</v>
      </c>
    </row>
    <row r="1895" spans="1:11" x14ac:dyDescent="0.35">
      <c r="A1895">
        <v>1892</v>
      </c>
      <c r="B1895" t="str">
        <f t="shared" si="29"/>
        <v>12-71.5</v>
      </c>
      <c r="C1895">
        <v>-71.471466039613006</v>
      </c>
      <c r="D1895">
        <v>12.28769105544</v>
      </c>
      <c r="E1895">
        <f>ASIN(SQRT((SIN(RADIANS(PARAMETERS!$D$8-D1895)/2)*SIN(RADIANS(PARAMETERS!$D$8-D1895)/2))+(COS(RADIANS(D1895))*COS(RADIANS(PARAMETERS!$D$8))*SIN(RADIANS(PARAMETERS!$D$9-C1895)/2)*SIN(RADIANS(PARAMETERS!$D$9-C1895)/2))))*2*3958.756</f>
        <v>758.06958831386726</v>
      </c>
      <c r="F1895">
        <v>106.64402008057</v>
      </c>
      <c r="G1895">
        <v>139.0359954834</v>
      </c>
      <c r="H1895">
        <v>180.10667419434</v>
      </c>
      <c r="I1895">
        <v>210.45805358887</v>
      </c>
      <c r="J1895">
        <v>242.55621337891</v>
      </c>
      <c r="K1895" s="6">
        <f>IFERROR(EXP(TREND(LN($F$1:$J$1),LN(F1895:J1895),LN(Calculations!$B$3))),0)</f>
        <v>6.6897035167949532E-3</v>
      </c>
    </row>
    <row r="1896" spans="1:11" x14ac:dyDescent="0.35">
      <c r="A1896">
        <v>1893</v>
      </c>
      <c r="B1896" t="str">
        <f t="shared" si="29"/>
        <v>12-71.5</v>
      </c>
      <c r="C1896">
        <v>-71.742787374513995</v>
      </c>
      <c r="D1896">
        <v>12.28769105544</v>
      </c>
      <c r="E1896">
        <f>ASIN(SQRT((SIN(RADIANS(PARAMETERS!$D$8-D1896)/2)*SIN(RADIANS(PARAMETERS!$D$8-D1896)/2))+(COS(RADIANS(D1896))*COS(RADIANS(PARAMETERS!$D$8))*SIN(RADIANS(PARAMETERS!$D$9-C1896)/2)*SIN(RADIANS(PARAMETERS!$D$9-C1896)/2))))*2*3958.756</f>
        <v>775.52142406577946</v>
      </c>
      <c r="F1896">
        <v>106.44663238525</v>
      </c>
      <c r="G1896">
        <v>138.96954345703</v>
      </c>
      <c r="H1896">
        <v>180.09823608398</v>
      </c>
      <c r="I1896">
        <v>210.39671325684</v>
      </c>
      <c r="J1896">
        <v>242.43032836914</v>
      </c>
      <c r="K1896" s="6">
        <f>IFERROR(EXP(TREND(LN($F$1:$J$1),LN(F1896:J1896),LN(Calculations!$B$3))),0)</f>
        <v>6.6692813199036817E-3</v>
      </c>
    </row>
    <row r="1897" spans="1:11" x14ac:dyDescent="0.35">
      <c r="A1897">
        <v>1894</v>
      </c>
      <c r="B1897" t="str">
        <f t="shared" si="29"/>
        <v>12-72</v>
      </c>
      <c r="C1897">
        <v>-72.014108709414998</v>
      </c>
      <c r="D1897">
        <v>12.28769105544</v>
      </c>
      <c r="E1897">
        <f>ASIN(SQRT((SIN(RADIANS(PARAMETERS!$D$8-D1897)/2)*SIN(RADIANS(PARAMETERS!$D$8-D1897)/2))+(COS(RADIANS(D1897))*COS(RADIANS(PARAMETERS!$D$8))*SIN(RADIANS(PARAMETERS!$D$9-C1897)/2)*SIN(RADIANS(PARAMETERS!$D$9-C1897)/2))))*2*3958.756</f>
        <v>793.00636454384005</v>
      </c>
      <c r="F1897">
        <v>106.21538543701</v>
      </c>
      <c r="G1897">
        <v>138.84561157227</v>
      </c>
      <c r="H1897">
        <v>179.99971008301</v>
      </c>
      <c r="I1897">
        <v>210.24317932129</v>
      </c>
      <c r="J1897">
        <v>242.24819946289</v>
      </c>
      <c r="K1897" s="6">
        <f>IFERROR(EXP(TREND(LN($F$1:$J$1),LN(F1897:J1897),LN(Calculations!$B$3))),0)</f>
        <v>6.6398252964694785E-3</v>
      </c>
    </row>
    <row r="1898" spans="1:11" x14ac:dyDescent="0.35">
      <c r="A1898">
        <v>1895</v>
      </c>
      <c r="B1898" t="str">
        <f t="shared" si="29"/>
        <v>12-72.5</v>
      </c>
      <c r="C1898">
        <v>-72.285430044316001</v>
      </c>
      <c r="D1898">
        <v>12.28769105544</v>
      </c>
      <c r="E1898">
        <f>ASIN(SQRT((SIN(RADIANS(PARAMETERS!$D$8-D1898)/2)*SIN(RADIANS(PARAMETERS!$D$8-D1898)/2))+(COS(RADIANS(D1898))*COS(RADIANS(PARAMETERS!$D$8))*SIN(RADIANS(PARAMETERS!$D$9-C1898)/2)*SIN(RADIANS(PARAMETERS!$D$9-C1898)/2))))*2*3958.756</f>
        <v>810.52224511081783</v>
      </c>
      <c r="F1898">
        <v>105.91753387451</v>
      </c>
      <c r="G1898">
        <v>138.61436462402</v>
      </c>
      <c r="H1898">
        <v>179.79985046387</v>
      </c>
      <c r="I1898">
        <v>210.00540161133</v>
      </c>
      <c r="J1898">
        <v>241.94039916992</v>
      </c>
      <c r="K1898" s="6">
        <f>IFERROR(EXP(TREND(LN($F$1:$J$1),LN(F1898:J1898),LN(Calculations!$B$3))),0)</f>
        <v>6.5960497301261216E-3</v>
      </c>
    </row>
    <row r="1899" spans="1:11" x14ac:dyDescent="0.35">
      <c r="A1899">
        <v>1896</v>
      </c>
      <c r="B1899" t="str">
        <f t="shared" si="29"/>
        <v>12-72.5</v>
      </c>
      <c r="C1899">
        <v>-72.556751379217005</v>
      </c>
      <c r="D1899">
        <v>12.28769105544</v>
      </c>
      <c r="E1899">
        <f>ASIN(SQRT((SIN(RADIANS(PARAMETERS!$D$8-D1899)/2)*SIN(RADIANS(PARAMETERS!$D$8-D1899)/2))+(COS(RADIANS(D1899))*COS(RADIANS(PARAMETERS!$D$8))*SIN(RADIANS(PARAMETERS!$D$9-C1899)/2)*SIN(RADIANS(PARAMETERS!$D$9-C1899)/2))))*2*3958.756</f>
        <v>828.06708010214982</v>
      </c>
      <c r="F1899">
        <v>105.6859664917</v>
      </c>
      <c r="G1899">
        <v>138.48864746094</v>
      </c>
      <c r="H1899">
        <v>179.70269775391</v>
      </c>
      <c r="I1899">
        <v>209.92350769043</v>
      </c>
      <c r="J1899">
        <v>241.83749389648</v>
      </c>
      <c r="K1899" s="6">
        <f>IFERROR(EXP(TREND(LN($F$1:$J$1),LN(F1899:J1899),LN(Calculations!$B$3))),0)</f>
        <v>6.5690161515093159E-3</v>
      </c>
    </row>
    <row r="1900" spans="1:11" x14ac:dyDescent="0.35">
      <c r="A1900">
        <v>1897</v>
      </c>
      <c r="B1900" t="str">
        <f t="shared" si="29"/>
        <v>12-73</v>
      </c>
      <c r="C1900">
        <v>-72.828072714117994</v>
      </c>
      <c r="D1900">
        <v>12.28769105544</v>
      </c>
      <c r="E1900">
        <f>ASIN(SQRT((SIN(RADIANS(PARAMETERS!$D$8-D1900)/2)*SIN(RADIANS(PARAMETERS!$D$8-D1900)/2))+(COS(RADIANS(D1900))*COS(RADIANS(PARAMETERS!$D$8))*SIN(RADIANS(PARAMETERS!$D$9-C1900)/2)*SIN(RADIANS(PARAMETERS!$D$9-C1900)/2))))*2*3958.756</f>
        <v>845.63904499439241</v>
      </c>
      <c r="F1900">
        <v>105.51623535156</v>
      </c>
      <c r="G1900">
        <v>138.45886230469</v>
      </c>
      <c r="H1900">
        <v>179.6919708252</v>
      </c>
      <c r="I1900">
        <v>209.96475219727</v>
      </c>
      <c r="J1900">
        <v>241.92227172852</v>
      </c>
      <c r="K1900" s="6">
        <f>IFERROR(EXP(TREND(LN($F$1:$J$1),LN(F1900:J1900),LN(Calculations!$B$3))),0)</f>
        <v>6.5566770369209961E-3</v>
      </c>
    </row>
    <row r="1901" spans="1:11" x14ac:dyDescent="0.35">
      <c r="A1901">
        <v>1898</v>
      </c>
      <c r="B1901" t="str">
        <f t="shared" si="29"/>
        <v>12-73</v>
      </c>
      <c r="C1901">
        <v>-73.099394049018997</v>
      </c>
      <c r="D1901">
        <v>12.28769105544</v>
      </c>
      <c r="E1901">
        <f>ASIN(SQRT((SIN(RADIANS(PARAMETERS!$D$8-D1901)/2)*SIN(RADIANS(PARAMETERS!$D$8-D1901)/2))+(COS(RADIANS(D1901))*COS(RADIANS(PARAMETERS!$D$8))*SIN(RADIANS(PARAMETERS!$D$9-C1901)/2)*SIN(RADIANS(PARAMETERS!$D$9-C1901)/2))))*2*3958.756</f>
        <v>863.23646062269211</v>
      </c>
      <c r="F1901">
        <v>105.36682128906</v>
      </c>
      <c r="G1901">
        <v>138.4542388916</v>
      </c>
      <c r="H1901">
        <v>179.65693664551</v>
      </c>
      <c r="I1901">
        <v>210.03062438965</v>
      </c>
      <c r="J1901">
        <v>242.06103515625</v>
      </c>
      <c r="K1901" s="6">
        <f>IFERROR(EXP(TREND(LN($F$1:$J$1),LN(F1901:J1901),LN(Calculations!$B$3))),0)</f>
        <v>6.5473674217283251E-3</v>
      </c>
    </row>
    <row r="1902" spans="1:11" x14ac:dyDescent="0.35">
      <c r="A1902">
        <v>1899</v>
      </c>
      <c r="B1902" t="str">
        <f t="shared" si="29"/>
        <v>12-73.5</v>
      </c>
      <c r="C1902">
        <v>-73.37071538392</v>
      </c>
      <c r="D1902">
        <v>12.28769105544</v>
      </c>
      <c r="E1902">
        <f>ASIN(SQRT((SIN(RADIANS(PARAMETERS!$D$8-D1902)/2)*SIN(RADIANS(PARAMETERS!$D$8-D1902)/2))+(COS(RADIANS(D1902))*COS(RADIANS(PARAMETERS!$D$8))*SIN(RADIANS(PARAMETERS!$D$9-C1902)/2)*SIN(RADIANS(PARAMETERS!$D$9-C1902)/2))))*2*3958.756</f>
        <v>880.85777918337556</v>
      </c>
      <c r="F1902">
        <v>105.26757049561</v>
      </c>
      <c r="G1902">
        <v>138.51872253418</v>
      </c>
      <c r="H1902">
        <v>179.72695922852</v>
      </c>
      <c r="I1902">
        <v>210.22341918945</v>
      </c>
      <c r="J1902">
        <v>242.38494873047</v>
      </c>
      <c r="K1902" s="6">
        <f>IFERROR(EXP(TREND(LN($F$1:$J$1),LN(F1902:J1902),LN(Calculations!$B$3))),0)</f>
        <v>6.5510379185256531E-3</v>
      </c>
    </row>
    <row r="1903" spans="1:11" x14ac:dyDescent="0.35">
      <c r="A1903">
        <v>1900</v>
      </c>
      <c r="B1903" t="str">
        <f t="shared" si="29"/>
        <v>12-73.5</v>
      </c>
      <c r="C1903">
        <v>-73.642036718821004</v>
      </c>
      <c r="D1903">
        <v>12.28769105544</v>
      </c>
      <c r="E1903">
        <f>ASIN(SQRT((SIN(RADIANS(PARAMETERS!$D$8-D1903)/2)*SIN(RADIANS(PARAMETERS!$D$8-D1903)/2))+(COS(RADIANS(D1903))*COS(RADIANS(PARAMETERS!$D$8))*SIN(RADIANS(PARAMETERS!$D$9-C1903)/2)*SIN(RADIANS(PARAMETERS!$D$9-C1903)/2))))*2*3958.756</f>
        <v>898.50157179505038</v>
      </c>
      <c r="F1903">
        <v>105.22805786133</v>
      </c>
      <c r="G1903">
        <v>138.66325378418</v>
      </c>
      <c r="H1903">
        <v>179.94393920898</v>
      </c>
      <c r="I1903">
        <v>210.54481506348</v>
      </c>
      <c r="J1903">
        <v>242.89080810547</v>
      </c>
      <c r="K1903" s="6">
        <f>IFERROR(EXP(TREND(LN($F$1:$J$1),LN(F1903:J1903),LN(Calculations!$B$3))),0)</f>
        <v>6.5696764214820229E-3</v>
      </c>
    </row>
    <row r="1904" spans="1:11" x14ac:dyDescent="0.35">
      <c r="A1904">
        <v>1901</v>
      </c>
      <c r="B1904" t="str">
        <f t="shared" si="29"/>
        <v>12-74</v>
      </c>
      <c r="C1904">
        <v>-73.913358053722007</v>
      </c>
      <c r="D1904">
        <v>12.28769105544</v>
      </c>
      <c r="E1904">
        <f>ASIN(SQRT((SIN(RADIANS(PARAMETERS!$D$8-D1904)/2)*SIN(RADIANS(PARAMETERS!$D$8-D1904)/2))+(COS(RADIANS(D1904))*COS(RADIANS(PARAMETERS!$D$8))*SIN(RADIANS(PARAMETERS!$D$9-C1904)/2)*SIN(RADIANS(PARAMETERS!$D$9-C1904)/2))))*2*3958.756</f>
        <v>916.16651742318277</v>
      </c>
      <c r="F1904">
        <v>105.25946807861</v>
      </c>
      <c r="G1904">
        <v>138.90284729004</v>
      </c>
      <c r="H1904">
        <v>180.34643554688</v>
      </c>
      <c r="I1904">
        <v>210.99456787109</v>
      </c>
      <c r="J1904">
        <v>243.56686401367</v>
      </c>
      <c r="K1904" s="6">
        <f>IFERROR(EXP(TREND(LN($F$1:$J$1),LN(F1904:J1904),LN(Calculations!$B$3))),0)</f>
        <v>6.6054031496744197E-3</v>
      </c>
    </row>
    <row r="1905" spans="1:11" x14ac:dyDescent="0.35">
      <c r="A1905">
        <v>1902</v>
      </c>
      <c r="B1905" t="str">
        <f t="shared" si="29"/>
        <v>12-74</v>
      </c>
      <c r="C1905">
        <v>-74.184679388622996</v>
      </c>
      <c r="D1905">
        <v>12.28769105544</v>
      </c>
      <c r="E1905">
        <f>ASIN(SQRT((SIN(RADIANS(PARAMETERS!$D$8-D1905)/2)*SIN(RADIANS(PARAMETERS!$D$8-D1905)/2))+(COS(RADIANS(D1905))*COS(RADIANS(PARAMETERS!$D$8))*SIN(RADIANS(PARAMETERS!$D$9-C1905)/2)*SIN(RADIANS(PARAMETERS!$D$9-C1905)/2))))*2*3958.756</f>
        <v>933.85139299996649</v>
      </c>
      <c r="F1905">
        <v>105.28147888184</v>
      </c>
      <c r="G1905">
        <v>139.08403015137</v>
      </c>
      <c r="H1905">
        <v>180.72779846191</v>
      </c>
      <c r="I1905">
        <v>211.40570068359</v>
      </c>
      <c r="J1905">
        <v>244.21473693848</v>
      </c>
      <c r="K1905" s="6">
        <f>IFERROR(EXP(TREND(LN($F$1:$J$1),LN(F1905:J1905),LN(Calculations!$B$3))),0)</f>
        <v>6.6365874341546387E-3</v>
      </c>
    </row>
    <row r="1906" spans="1:11" x14ac:dyDescent="0.35">
      <c r="A1906">
        <v>1903</v>
      </c>
      <c r="B1906" t="str">
        <f t="shared" si="29"/>
        <v>12-74.5</v>
      </c>
      <c r="C1906">
        <v>-74.456000723523999</v>
      </c>
      <c r="D1906">
        <v>12.28769105544</v>
      </c>
      <c r="E1906">
        <f>ASIN(SQRT((SIN(RADIANS(PARAMETERS!$D$8-D1906)/2)*SIN(RADIANS(PARAMETERS!$D$8-D1906)/2))+(COS(RADIANS(D1906))*COS(RADIANS(PARAMETERS!$D$8))*SIN(RADIANS(PARAMETERS!$D$9-C1906)/2)*SIN(RADIANS(PARAMETERS!$D$9-C1906)/2))))*2*3958.756</f>
        <v>951.55506459416029</v>
      </c>
      <c r="F1906">
        <v>105.2787399292</v>
      </c>
      <c r="G1906">
        <v>139.18075561523</v>
      </c>
      <c r="H1906">
        <v>181.0570526123</v>
      </c>
      <c r="I1906">
        <v>211.72332763672</v>
      </c>
      <c r="J1906">
        <v>244.7540435791</v>
      </c>
      <c r="K1906" s="6">
        <f>IFERROR(EXP(TREND(LN($F$1:$J$1),LN(F1906:J1906),LN(Calculations!$B$3))),0)</f>
        <v>6.6585772213928274E-3</v>
      </c>
    </row>
    <row r="1907" spans="1:11" x14ac:dyDescent="0.35">
      <c r="A1907">
        <v>1904</v>
      </c>
      <c r="B1907" t="str">
        <f t="shared" si="29"/>
        <v>12-74.5</v>
      </c>
      <c r="C1907">
        <v>-74.727322058425003</v>
      </c>
      <c r="D1907">
        <v>12.28769105544</v>
      </c>
      <c r="E1907">
        <f>ASIN(SQRT((SIN(RADIANS(PARAMETERS!$D$8-D1907)/2)*SIN(RADIANS(PARAMETERS!$D$8-D1907)/2))+(COS(RADIANS(D1907))*COS(RADIANS(PARAMETERS!$D$8))*SIN(RADIANS(PARAMETERS!$D$9-C1907)/2)*SIN(RADIANS(PARAMETERS!$D$9-C1907)/2))))*2*3958.756</f>
        <v>969.27647950503194</v>
      </c>
      <c r="F1907">
        <v>105.20765686035</v>
      </c>
      <c r="G1907">
        <v>139.13200378418</v>
      </c>
      <c r="H1907">
        <v>181.23483276367</v>
      </c>
      <c r="I1907">
        <v>211.85061645508</v>
      </c>
      <c r="J1907">
        <v>245.03346252441</v>
      </c>
      <c r="K1907" s="6">
        <f>IFERROR(EXP(TREND(LN($F$1:$J$1),LN(F1907:J1907),LN(Calculations!$B$3))),0)</f>
        <v>6.6602706891116343E-3</v>
      </c>
    </row>
    <row r="1908" spans="1:11" x14ac:dyDescent="0.35">
      <c r="A1908">
        <v>1905</v>
      </c>
      <c r="B1908" t="str">
        <f t="shared" si="29"/>
        <v>12-75</v>
      </c>
      <c r="C1908">
        <v>-74.998643393324997</v>
      </c>
      <c r="D1908">
        <v>12.28769105544</v>
      </c>
      <c r="E1908">
        <f>ASIN(SQRT((SIN(RADIANS(PARAMETERS!$D$8-D1908)/2)*SIN(RADIANS(PARAMETERS!$D$8-D1908)/2))+(COS(RADIANS(D1908))*COS(RADIANS(PARAMETERS!$D$8))*SIN(RADIANS(PARAMETERS!$D$9-C1908)/2)*SIN(RADIANS(PARAMETERS!$D$9-C1908)/2))))*2*3958.756</f>
        <v>987.01465917117616</v>
      </c>
      <c r="F1908">
        <v>105.15161895752</v>
      </c>
      <c r="G1908">
        <v>139.04750061035</v>
      </c>
      <c r="H1908">
        <v>181.34330749512</v>
      </c>
      <c r="I1908">
        <v>211.93533325195</v>
      </c>
      <c r="J1908">
        <v>245.22940063477</v>
      </c>
      <c r="K1908" s="6">
        <f>IFERROR(EXP(TREND(LN($F$1:$J$1),LN(F1908:J1908),LN(Calculations!$B$3))),0)</f>
        <v>6.6585104024469476E-3</v>
      </c>
    </row>
    <row r="1909" spans="1:11" x14ac:dyDescent="0.35">
      <c r="A1909">
        <v>1906</v>
      </c>
      <c r="B1909" t="str">
        <f t="shared" si="29"/>
        <v>12-75.5</v>
      </c>
      <c r="C1909">
        <v>-75.269964728226</v>
      </c>
      <c r="D1909">
        <v>12.28769105544</v>
      </c>
      <c r="E1909">
        <f>ASIN(SQRT((SIN(RADIANS(PARAMETERS!$D$8-D1909)/2)*SIN(RADIANS(PARAMETERS!$D$8-D1909)/2))+(COS(RADIANS(D1909))*COS(RADIANS(PARAMETERS!$D$8))*SIN(RADIANS(PARAMETERS!$D$9-C1909)/2)*SIN(RADIANS(PARAMETERS!$D$9-C1909)/2))))*2*3958.756</f>
        <v>1004.7686927996547</v>
      </c>
      <c r="F1909">
        <v>105.10745239258</v>
      </c>
      <c r="G1909">
        <v>138.92504882813</v>
      </c>
      <c r="H1909">
        <v>181.39686584473</v>
      </c>
      <c r="I1909">
        <v>211.97465515137</v>
      </c>
      <c r="J1909">
        <v>245.33857727051</v>
      </c>
      <c r="K1909" s="6">
        <f>IFERROR(EXP(TREND(LN($F$1:$J$1),LN(F1909:J1909),LN(Calculations!$B$3))),0)</f>
        <v>6.6532286864420462E-3</v>
      </c>
    </row>
    <row r="1910" spans="1:11" x14ac:dyDescent="0.35">
      <c r="A1910">
        <v>1907</v>
      </c>
      <c r="B1910" t="str">
        <f t="shared" si="29"/>
        <v>12-75.5</v>
      </c>
      <c r="C1910">
        <v>-75.541286063127004</v>
      </c>
      <c r="D1910">
        <v>12.28769105544</v>
      </c>
      <c r="E1910">
        <f>ASIN(SQRT((SIN(RADIANS(PARAMETERS!$D$8-D1910)/2)*SIN(RADIANS(PARAMETERS!$D$8-D1910)/2))+(COS(RADIANS(D1910))*COS(RADIANS(PARAMETERS!$D$8))*SIN(RADIANS(PARAMETERS!$D$9-C1910)/2)*SIN(RADIANS(PARAMETERS!$D$9-C1910)/2))))*2*3958.756</f>
        <v>1022.5377316317921</v>
      </c>
      <c r="F1910">
        <v>105.06619262695</v>
      </c>
      <c r="G1910">
        <v>138.7622833252</v>
      </c>
      <c r="H1910">
        <v>181.39018249512</v>
      </c>
      <c r="I1910">
        <v>211.96008300781</v>
      </c>
      <c r="J1910">
        <v>245.35961914063</v>
      </c>
      <c r="K1910" s="6">
        <f>IFERROR(EXP(TREND(LN($F$1:$J$1),LN(F1910:J1910),LN(Calculations!$B$3))),0)</f>
        <v>6.6434112939471514E-3</v>
      </c>
    </row>
    <row r="1911" spans="1:11" x14ac:dyDescent="0.35">
      <c r="A1911">
        <v>1908</v>
      </c>
      <c r="B1911" t="str">
        <f t="shared" si="29"/>
        <v>12-76</v>
      </c>
      <c r="C1911">
        <v>-75.812607398028007</v>
      </c>
      <c r="D1911">
        <v>12.28769105544</v>
      </c>
      <c r="E1911">
        <f>ASIN(SQRT((SIN(RADIANS(PARAMETERS!$D$8-D1911)/2)*SIN(RADIANS(PARAMETERS!$D$8-D1911)/2))+(COS(RADIANS(D1911))*COS(RADIANS(PARAMETERS!$D$8))*SIN(RADIANS(PARAMETERS!$D$9-C1911)/2)*SIN(RADIANS(PARAMETERS!$D$9-C1911)/2))))*2*3958.756</f>
        <v>1040.3209837747622</v>
      </c>
      <c r="F1911">
        <v>105.06922912598</v>
      </c>
      <c r="G1911">
        <v>138.61463928223</v>
      </c>
      <c r="H1911">
        <v>181.33995056152</v>
      </c>
      <c r="I1911">
        <v>211.89772033691</v>
      </c>
      <c r="J1911">
        <v>245.36141967773</v>
      </c>
      <c r="K1911" s="6">
        <f>IFERROR(EXP(TREND(LN($F$1:$J$1),LN(F1911:J1911),LN(Calculations!$B$3))),0)</f>
        <v>6.6355978424121999E-3</v>
      </c>
    </row>
    <row r="1912" spans="1:11" x14ac:dyDescent="0.35">
      <c r="A1912">
        <v>1909</v>
      </c>
      <c r="B1912" t="str">
        <f t="shared" si="29"/>
        <v>12-76</v>
      </c>
      <c r="C1912">
        <v>-76.083928732928996</v>
      </c>
      <c r="D1912">
        <v>12.28769105544</v>
      </c>
      <c r="E1912">
        <f>ASIN(SQRT((SIN(RADIANS(PARAMETERS!$D$8-D1912)/2)*SIN(RADIANS(PARAMETERS!$D$8-D1912)/2))+(COS(RADIANS(D1912))*COS(RADIANS(PARAMETERS!$D$8))*SIN(RADIANS(PARAMETERS!$D$9-C1912)/2)*SIN(RADIANS(PARAMETERS!$D$9-C1912)/2))))*2*3958.756</f>
        <v>1058.1177095348769</v>
      </c>
      <c r="F1912">
        <v>105.10011291504</v>
      </c>
      <c r="G1912">
        <v>138.46151733398</v>
      </c>
      <c r="H1912">
        <v>181.22073364258</v>
      </c>
      <c r="I1912">
        <v>211.75398254395</v>
      </c>
      <c r="J1912">
        <v>245.2993927002</v>
      </c>
      <c r="K1912" s="6">
        <f>IFERROR(EXP(TREND(LN($F$1:$J$1),LN(F1912:J1912),LN(Calculations!$B$3))),0)</f>
        <v>6.6261399632711127E-3</v>
      </c>
    </row>
    <row r="1913" spans="1:11" x14ac:dyDescent="0.35">
      <c r="A1913">
        <v>1910</v>
      </c>
      <c r="B1913" t="str">
        <f t="shared" si="29"/>
        <v>12-76.5</v>
      </c>
      <c r="C1913">
        <v>-76.355250067829999</v>
      </c>
      <c r="D1913">
        <v>12.28769105544</v>
      </c>
      <c r="E1913">
        <f>ASIN(SQRT((SIN(RADIANS(PARAMETERS!$D$8-D1913)/2)*SIN(RADIANS(PARAMETERS!$D$8-D1913)/2))+(COS(RADIANS(D1913))*COS(RADIANS(PARAMETERS!$D$8))*SIN(RADIANS(PARAMETERS!$D$9-C1913)/2)*SIN(RADIANS(PARAMETERS!$D$9-C1913)/2))))*2*3958.756</f>
        <v>1075.92721719768</v>
      </c>
      <c r="F1913">
        <v>105.14318084717</v>
      </c>
      <c r="G1913">
        <v>138.28884887695</v>
      </c>
      <c r="H1913">
        <v>181.02484130859</v>
      </c>
      <c r="I1913">
        <v>211.52560424805</v>
      </c>
      <c r="J1913">
        <v>245.14224243164</v>
      </c>
      <c r="K1913" s="6">
        <f>IFERROR(EXP(TREND(LN($F$1:$J$1),LN(F1913:J1913),LN(Calculations!$B$3))),0)</f>
        <v>6.6127172516537089E-3</v>
      </c>
    </row>
    <row r="1914" spans="1:11" x14ac:dyDescent="0.35">
      <c r="A1914">
        <v>1911</v>
      </c>
      <c r="B1914" t="str">
        <f t="shared" si="29"/>
        <v>12-76.5</v>
      </c>
      <c r="C1914">
        <v>-76.626571402731003</v>
      </c>
      <c r="D1914">
        <v>12.28769105544</v>
      </c>
      <c r="E1914">
        <f>ASIN(SQRT((SIN(RADIANS(PARAMETERS!$D$8-D1914)/2)*SIN(RADIANS(PARAMETERS!$D$8-D1914)/2))+(COS(RADIANS(D1914))*COS(RADIANS(PARAMETERS!$D$8))*SIN(RADIANS(PARAMETERS!$D$9-C1914)/2)*SIN(RADIANS(PARAMETERS!$D$9-C1914)/2))))*2*3958.756</f>
        <v>1093.7488592062386</v>
      </c>
      <c r="F1914">
        <v>105.25346374512</v>
      </c>
      <c r="G1914">
        <v>138.17900085449</v>
      </c>
      <c r="H1914">
        <v>180.8694152832</v>
      </c>
      <c r="I1914">
        <v>211.33508300781</v>
      </c>
      <c r="J1914">
        <v>245.02670288086</v>
      </c>
      <c r="K1914" s="6">
        <f>IFERROR(EXP(TREND(LN($F$1:$J$1),LN(F1914:J1914),LN(Calculations!$B$3))),0)</f>
        <v>6.6086804526866898E-3</v>
      </c>
    </row>
    <row r="1915" spans="1:11" x14ac:dyDescent="0.35">
      <c r="A1915">
        <v>1912</v>
      </c>
      <c r="B1915" t="str">
        <f t="shared" si="29"/>
        <v>12-77</v>
      </c>
      <c r="C1915">
        <v>-76.897892737632006</v>
      </c>
      <c r="D1915">
        <v>12.28769105544</v>
      </c>
      <c r="E1915">
        <f>ASIN(SQRT((SIN(RADIANS(PARAMETERS!$D$8-D1915)/2)*SIN(RADIANS(PARAMETERS!$D$8-D1915)/2))+(COS(RADIANS(D1915))*COS(RADIANS(PARAMETERS!$D$8))*SIN(RADIANS(PARAMETERS!$D$9-C1915)/2)*SIN(RADIANS(PARAMETERS!$D$9-C1915)/2))))*2*3958.756</f>
        <v>1111.5820286949893</v>
      </c>
      <c r="F1915">
        <v>105.41221618652</v>
      </c>
      <c r="G1915">
        <v>138.11378479004</v>
      </c>
      <c r="H1915">
        <v>180.73265075684</v>
      </c>
      <c r="I1915">
        <v>211.15055847168</v>
      </c>
      <c r="J1915">
        <v>244.90284729004</v>
      </c>
      <c r="K1915" s="6">
        <f>IFERROR(EXP(TREND(LN($F$1:$J$1),LN(F1915:J1915),LN(Calculations!$B$3))),0)</f>
        <v>6.6103963294479083E-3</v>
      </c>
    </row>
    <row r="1916" spans="1:11" x14ac:dyDescent="0.35">
      <c r="A1916">
        <v>1913</v>
      </c>
      <c r="B1916" t="str">
        <f t="shared" si="29"/>
        <v>12-77</v>
      </c>
      <c r="C1916">
        <v>-77.169214072532995</v>
      </c>
      <c r="D1916">
        <v>12.28769105544</v>
      </c>
      <c r="E1916">
        <f>ASIN(SQRT((SIN(RADIANS(PARAMETERS!$D$8-D1916)/2)*SIN(RADIANS(PARAMETERS!$D$8-D1916)/2))+(COS(RADIANS(D1916))*COS(RADIANS(PARAMETERS!$D$8))*SIN(RADIANS(PARAMETERS!$D$9-C1916)/2)*SIN(RADIANS(PARAMETERS!$D$9-C1916)/2))))*2*3958.756</f>
        <v>1129.4261563415282</v>
      </c>
      <c r="F1916">
        <v>105.59369659424</v>
      </c>
      <c r="G1916">
        <v>138.06677246094</v>
      </c>
      <c r="H1916">
        <v>180.57740783691</v>
      </c>
      <c r="I1916">
        <v>210.9331817627</v>
      </c>
      <c r="J1916">
        <v>244.71301269531</v>
      </c>
      <c r="K1916" s="6">
        <f>IFERROR(EXP(TREND(LN($F$1:$J$1),LN(F1916:J1916),LN(Calculations!$B$3))),0)</f>
        <v>6.6128462939876462E-3</v>
      </c>
    </row>
    <row r="1917" spans="1:11" x14ac:dyDescent="0.35">
      <c r="A1917">
        <v>1914</v>
      </c>
      <c r="B1917" t="str">
        <f t="shared" si="29"/>
        <v>12-77.5</v>
      </c>
      <c r="C1917">
        <v>-77.440535407433998</v>
      </c>
      <c r="D1917">
        <v>12.28769105544</v>
      </c>
      <c r="E1917">
        <f>ASIN(SQRT((SIN(RADIANS(PARAMETERS!$D$8-D1917)/2)*SIN(RADIANS(PARAMETERS!$D$8-D1917)/2))+(COS(RADIANS(D1917))*COS(RADIANS(PARAMETERS!$D$8))*SIN(RADIANS(PARAMETERS!$D$9-C1917)/2)*SIN(RADIANS(PARAMETERS!$D$9-C1917)/2))))*2*3958.756</f>
        <v>1147.2807075032056</v>
      </c>
      <c r="F1917">
        <v>105.80114746094</v>
      </c>
      <c r="G1917">
        <v>138.03245544434</v>
      </c>
      <c r="H1917">
        <v>180.37478637695</v>
      </c>
      <c r="I1917">
        <v>210.6817779541</v>
      </c>
      <c r="J1917">
        <v>244.46188354492</v>
      </c>
      <c r="K1917" s="6">
        <f>IFERROR(EXP(TREND(LN($F$1:$J$1),LN(F1917:J1917),LN(Calculations!$B$3))),0)</f>
        <v>6.6154282375498544E-3</v>
      </c>
    </row>
    <row r="1918" spans="1:11" x14ac:dyDescent="0.35">
      <c r="A1918">
        <v>1915</v>
      </c>
      <c r="B1918" t="str">
        <f t="shared" si="29"/>
        <v>12-77.5</v>
      </c>
      <c r="C1918">
        <v>-77.711856742335002</v>
      </c>
      <c r="D1918">
        <v>12.28769105544</v>
      </c>
      <c r="E1918">
        <f>ASIN(SQRT((SIN(RADIANS(PARAMETERS!$D$8-D1918)/2)*SIN(RADIANS(PARAMETERS!$D$8-D1918)/2))+(COS(RADIANS(D1918))*COS(RADIANS(PARAMETERS!$D$8))*SIN(RADIANS(PARAMETERS!$D$9-C1918)/2)*SIN(RADIANS(PARAMETERS!$D$9-C1918)/2))))*2*3958.756</f>
        <v>1165.1451796091942</v>
      </c>
      <c r="F1918">
        <v>106.00845336914</v>
      </c>
      <c r="G1918">
        <v>137.99653625488</v>
      </c>
      <c r="H1918">
        <v>180.12826538086</v>
      </c>
      <c r="I1918">
        <v>210.40222167969</v>
      </c>
      <c r="J1918">
        <v>244.16108703613</v>
      </c>
      <c r="K1918" s="6">
        <f>IFERROR(EXP(TREND(LN($F$1:$J$1),LN(F1918:J1918),LN(Calculations!$B$3))),0)</f>
        <v>6.6159042839014645E-3</v>
      </c>
    </row>
    <row r="1919" spans="1:11" x14ac:dyDescent="0.35">
      <c r="A1919">
        <v>1916</v>
      </c>
      <c r="B1919" t="str">
        <f t="shared" si="29"/>
        <v>12-78</v>
      </c>
      <c r="C1919">
        <v>-77.983178077236005</v>
      </c>
      <c r="D1919">
        <v>12.28769105544</v>
      </c>
      <c r="E1919">
        <f>ASIN(SQRT((SIN(RADIANS(PARAMETERS!$D$8-D1919)/2)*SIN(RADIANS(PARAMETERS!$D$8-D1919)/2))+(COS(RADIANS(D1919))*COS(RADIANS(PARAMETERS!$D$8))*SIN(RADIANS(PARAMETERS!$D$9-C1919)/2)*SIN(RADIANS(PARAMETERS!$D$9-C1919)/2))))*2*3958.756</f>
        <v>1183.0190997820971</v>
      </c>
      <c r="F1919">
        <v>106.21738433838</v>
      </c>
      <c r="G1919">
        <v>137.97756958008</v>
      </c>
      <c r="H1919">
        <v>179.88996887207</v>
      </c>
      <c r="I1919">
        <v>210.1544342041</v>
      </c>
      <c r="J1919">
        <v>243.90005493164</v>
      </c>
      <c r="K1919" s="6">
        <f>IFERROR(EXP(TREND(LN($F$1:$J$1),LN(F1919:J1919),LN(Calculations!$B$3))),0)</f>
        <v>6.6182840613117017E-3</v>
      </c>
    </row>
    <row r="1920" spans="1:11" x14ac:dyDescent="0.35">
      <c r="A1920">
        <v>1917</v>
      </c>
      <c r="B1920" t="str">
        <f t="shared" si="29"/>
        <v>12-78.5</v>
      </c>
      <c r="C1920">
        <v>-78.254499412136994</v>
      </c>
      <c r="D1920">
        <v>12.28769105544</v>
      </c>
      <c r="E1920">
        <f>ASIN(SQRT((SIN(RADIANS(PARAMETERS!$D$8-D1920)/2)*SIN(RADIANS(PARAMETERS!$D$8-D1920)/2))+(COS(RADIANS(D1920))*COS(RADIANS(PARAMETERS!$D$8))*SIN(RADIANS(PARAMETERS!$D$9-C1920)/2)*SIN(RADIANS(PARAMETERS!$D$9-C1920)/2))))*2*3958.756</f>
        <v>1200.9020226660784</v>
      </c>
      <c r="F1920">
        <v>106.49622344971</v>
      </c>
      <c r="G1920">
        <v>138.06266784668</v>
      </c>
      <c r="H1920">
        <v>179.77819824219</v>
      </c>
      <c r="I1920">
        <v>210.06735229492</v>
      </c>
      <c r="J1920">
        <v>243.85743713379</v>
      </c>
      <c r="K1920" s="6">
        <f>IFERROR(EXP(TREND(LN($F$1:$J$1),LN(F1920:J1920),LN(Calculations!$B$3))),0)</f>
        <v>6.6380994121316402E-3</v>
      </c>
    </row>
    <row r="1921" spans="1:11" x14ac:dyDescent="0.35">
      <c r="A1921">
        <v>1918</v>
      </c>
      <c r="B1921" t="str">
        <f t="shared" si="29"/>
        <v>12-78.5</v>
      </c>
      <c r="C1921">
        <v>-78.525820747037997</v>
      </c>
      <c r="D1921">
        <v>12.28769105544</v>
      </c>
      <c r="E1921">
        <f>ASIN(SQRT((SIN(RADIANS(PARAMETERS!$D$8-D1921)/2)*SIN(RADIANS(PARAMETERS!$D$8-D1921)/2))+(COS(RADIANS(D1921))*COS(RADIANS(PARAMETERS!$D$8))*SIN(RADIANS(PARAMETERS!$D$9-C1921)/2)*SIN(RADIANS(PARAMETERS!$D$9-C1921)/2))))*2*3958.756</f>
        <v>1218.793528441086</v>
      </c>
      <c r="F1921">
        <v>106.79564666748</v>
      </c>
      <c r="G1921">
        <v>138.20307922363</v>
      </c>
      <c r="H1921">
        <v>179.755859375</v>
      </c>
      <c r="I1921">
        <v>210.09283447266</v>
      </c>
      <c r="J1921">
        <v>243.96760559082</v>
      </c>
      <c r="K1921" s="6">
        <f>IFERROR(EXP(TREND(LN($F$1:$J$1),LN(F1921:J1921),LN(Calculations!$B$3))),0)</f>
        <v>6.6675084281302257E-3</v>
      </c>
    </row>
    <row r="1922" spans="1:11" x14ac:dyDescent="0.35">
      <c r="A1922">
        <v>1919</v>
      </c>
      <c r="B1922" t="str">
        <f t="shared" si="29"/>
        <v>12-79</v>
      </c>
      <c r="C1922">
        <v>-78.797142081939</v>
      </c>
      <c r="D1922">
        <v>12.28769105544</v>
      </c>
      <c r="E1922">
        <f>ASIN(SQRT((SIN(RADIANS(PARAMETERS!$D$8-D1922)/2)*SIN(RADIANS(PARAMETERS!$D$8-D1922)/2))+(COS(RADIANS(D1922))*COS(RADIANS(PARAMETERS!$D$8))*SIN(RADIANS(PARAMETERS!$D$9-C1922)/2)*SIN(RADIANS(PARAMETERS!$D$9-C1922)/2))))*2*3958.756</f>
        <v>1236.693221004972</v>
      </c>
      <c r="F1922">
        <v>107.08866882324</v>
      </c>
      <c r="G1922">
        <v>138.36987304688</v>
      </c>
      <c r="H1922">
        <v>179.79887390137</v>
      </c>
      <c r="I1922">
        <v>210.20146179199</v>
      </c>
      <c r="J1922">
        <v>244.19287109375</v>
      </c>
      <c r="K1922" s="6">
        <f>IFERROR(EXP(TREND(LN($F$1:$J$1),LN(F1922:J1922),LN(Calculations!$B$3))),0)</f>
        <v>6.7019271621637641E-3</v>
      </c>
    </row>
    <row r="1923" spans="1:11" x14ac:dyDescent="0.35">
      <c r="A1923">
        <v>1920</v>
      </c>
      <c r="B1923" t="str">
        <f t="shared" si="29"/>
        <v>12-79</v>
      </c>
      <c r="C1923">
        <v>-79.068463416840004</v>
      </c>
      <c r="D1923">
        <v>12.28769105544</v>
      </c>
      <c r="E1923">
        <f>ASIN(SQRT((SIN(RADIANS(PARAMETERS!$D$8-D1923)/2)*SIN(RADIANS(PARAMETERS!$D$8-D1923)/2))+(COS(RADIANS(D1923))*COS(RADIANS(PARAMETERS!$D$8))*SIN(RADIANS(PARAMETERS!$D$9-C1923)/2)*SIN(RADIANS(PARAMETERS!$D$9-C1923)/2))))*2*3958.756</f>
        <v>1254.6007263073388</v>
      </c>
      <c r="F1923">
        <v>107.40036010742</v>
      </c>
      <c r="G1923">
        <v>138.58460998535</v>
      </c>
      <c r="H1923">
        <v>179.92155456543</v>
      </c>
      <c r="I1923">
        <v>210.41172790527</v>
      </c>
      <c r="J1923">
        <v>244.560546875</v>
      </c>
      <c r="K1923" s="6">
        <f>IFERROR(EXP(TREND(LN($F$1:$J$1),LN(F1923:J1923),LN(Calculations!$B$3))),0)</f>
        <v>6.7451819137472058E-3</v>
      </c>
    </row>
    <row r="1924" spans="1:11" x14ac:dyDescent="0.35">
      <c r="A1924">
        <v>1921</v>
      </c>
      <c r="B1924" t="str">
        <f t="shared" si="29"/>
        <v>12-79.5</v>
      </c>
      <c r="C1924">
        <v>-79.339784751741007</v>
      </c>
      <c r="D1924">
        <v>12.28769105544</v>
      </c>
      <c r="E1924">
        <f>ASIN(SQRT((SIN(RADIANS(PARAMETERS!$D$8-D1924)/2)*SIN(RADIANS(PARAMETERS!$D$8-D1924)/2))+(COS(RADIANS(D1924))*COS(RADIANS(PARAMETERS!$D$8))*SIN(RADIANS(PARAMETERS!$D$9-C1924)/2)*SIN(RADIANS(PARAMETERS!$D$9-C1924)/2))))*2*3958.756</f>
        <v>1272.51569082064</v>
      </c>
      <c r="F1924">
        <v>107.66841888428</v>
      </c>
      <c r="G1924">
        <v>138.78384399414</v>
      </c>
      <c r="H1924">
        <v>180.06300354004</v>
      </c>
      <c r="I1924">
        <v>210.64855957031</v>
      </c>
      <c r="J1924">
        <v>244.96417236328</v>
      </c>
      <c r="K1924" s="6">
        <f>IFERROR(EXP(TREND(LN($F$1:$J$1),LN(F1924:J1924),LN(Calculations!$B$3))),0)</f>
        <v>6.7859930166336941E-3</v>
      </c>
    </row>
    <row r="1925" spans="1:11" x14ac:dyDescent="0.35">
      <c r="A1925">
        <v>1922</v>
      </c>
      <c r="B1925" t="str">
        <f t="shared" ref="B1925:B1988" si="30">MROUND(D1925,1)&amp;MROUND(C1925,-0.5)</f>
        <v>12-79.5</v>
      </c>
      <c r="C1925">
        <v>-79.611106086641996</v>
      </c>
      <c r="D1925">
        <v>12.28769105544</v>
      </c>
      <c r="E1925">
        <f>ASIN(SQRT((SIN(RADIANS(PARAMETERS!$D$8-D1925)/2)*SIN(RADIANS(PARAMETERS!$D$8-D1925)/2))+(COS(RADIANS(D1925))*COS(RADIANS(PARAMETERS!$D$8))*SIN(RADIANS(PARAMETERS!$D$9-C1925)/2)*SIN(RADIANS(PARAMETERS!$D$9-C1925)/2))))*2*3958.756</f>
        <v>1290.4377801356306</v>
      </c>
      <c r="F1925">
        <v>107.88024902344</v>
      </c>
      <c r="G1925">
        <v>138.95660400391</v>
      </c>
      <c r="H1925">
        <v>180.21301269531</v>
      </c>
      <c r="I1925">
        <v>210.89747619629</v>
      </c>
      <c r="J1925">
        <v>245.38229370117</v>
      </c>
      <c r="K1925" s="6">
        <f>IFERROR(EXP(TREND(LN($F$1:$J$1),LN(F1925:J1925),LN(Calculations!$B$3))),0)</f>
        <v>6.8220733806013852E-3</v>
      </c>
    </row>
    <row r="1926" spans="1:11" x14ac:dyDescent="0.35">
      <c r="A1926">
        <v>1923</v>
      </c>
      <c r="B1926" t="str">
        <f t="shared" si="30"/>
        <v>12-80</v>
      </c>
      <c r="C1926">
        <v>-79.882427421542999</v>
      </c>
      <c r="D1926">
        <v>12.28769105544</v>
      </c>
      <c r="E1926">
        <f>ASIN(SQRT((SIN(RADIANS(PARAMETERS!$D$8-D1926)/2)*SIN(RADIANS(PARAMETERS!$D$8-D1926)/2))+(COS(RADIANS(D1926))*COS(RADIANS(PARAMETERS!$D$8))*SIN(RADIANS(PARAMETERS!$D$9-C1926)/2)*SIN(RADIANS(PARAMETERS!$D$9-C1926)/2))))*2*3958.756</f>
        <v>1308.366677669623</v>
      </c>
      <c r="F1926">
        <v>108.07108306885</v>
      </c>
      <c r="G1926">
        <v>139.1431427002</v>
      </c>
      <c r="H1926">
        <v>180.41264343262</v>
      </c>
      <c r="I1926">
        <v>211.20994567871</v>
      </c>
      <c r="J1926">
        <v>245.88777160645</v>
      </c>
      <c r="K1926" s="6">
        <f>IFERROR(EXP(TREND(LN($F$1:$J$1),LN(F1926:J1926),LN(Calculations!$B$3))),0)</f>
        <v>6.8604226151881007E-3</v>
      </c>
    </row>
    <row r="1927" spans="1:11" x14ac:dyDescent="0.35">
      <c r="A1927">
        <v>1924</v>
      </c>
      <c r="B1927" t="str">
        <f t="shared" si="30"/>
        <v>12-80</v>
      </c>
      <c r="C1927">
        <v>-80.153748756444003</v>
      </c>
      <c r="D1927">
        <v>12.28769105544</v>
      </c>
      <c r="E1927">
        <f>ASIN(SQRT((SIN(RADIANS(PARAMETERS!$D$8-D1927)/2)*SIN(RADIANS(PARAMETERS!$D$8-D1927)/2))+(COS(RADIANS(D1927))*COS(RADIANS(PARAMETERS!$D$8))*SIN(RADIANS(PARAMETERS!$D$9-C1927)/2)*SIN(RADIANS(PARAMETERS!$D$9-C1927)/2))))*2*3958.756</f>
        <v>1326.3020834771755</v>
      </c>
      <c r="F1927">
        <v>108.16690826416</v>
      </c>
      <c r="G1927">
        <v>139.2653503418</v>
      </c>
      <c r="H1927">
        <v>180.59335327148</v>
      </c>
      <c r="I1927">
        <v>211.50245666504</v>
      </c>
      <c r="J1927">
        <v>246.36785888672</v>
      </c>
      <c r="K1927" s="6">
        <f>IFERROR(EXP(TREND(LN($F$1:$J$1),LN(F1927:J1927),LN(Calculations!$B$3))),0)</f>
        <v>6.8874885687347258E-3</v>
      </c>
    </row>
    <row r="1928" spans="1:11" x14ac:dyDescent="0.35">
      <c r="A1928">
        <v>1925</v>
      </c>
      <c r="B1928" t="str">
        <f t="shared" si="30"/>
        <v>12-80.5</v>
      </c>
      <c r="C1928">
        <v>-80.425070091345006</v>
      </c>
      <c r="D1928">
        <v>12.28769105544</v>
      </c>
      <c r="E1928">
        <f>ASIN(SQRT((SIN(RADIANS(PARAMETERS!$D$8-D1928)/2)*SIN(RADIANS(PARAMETERS!$D$8-D1928)/2))+(COS(RADIANS(D1928))*COS(RADIANS(PARAMETERS!$D$8))*SIN(RADIANS(PARAMETERS!$D$9-C1928)/2)*SIN(RADIANS(PARAMETERS!$D$9-C1928)/2))))*2*3958.756</f>
        <v>1344.2437131539486</v>
      </c>
      <c r="F1928">
        <v>108.15460205078</v>
      </c>
      <c r="G1928">
        <v>139.30870056152</v>
      </c>
      <c r="H1928">
        <v>180.74772644043</v>
      </c>
      <c r="I1928">
        <v>211.77070617676</v>
      </c>
      <c r="J1928">
        <v>246.82176208496</v>
      </c>
      <c r="K1928" s="6">
        <f>IFERROR(EXP(TREND(LN($F$1:$J$1),LN(F1928:J1928),LN(Calculations!$B$3))),0)</f>
        <v>6.901188011423305E-3</v>
      </c>
    </row>
    <row r="1929" spans="1:11" x14ac:dyDescent="0.35">
      <c r="A1929">
        <v>1926</v>
      </c>
      <c r="B1929" t="str">
        <f t="shared" si="30"/>
        <v>12-80.5</v>
      </c>
      <c r="C1929">
        <v>-80.696391426245995</v>
      </c>
      <c r="D1929">
        <v>12.28769105544</v>
      </c>
      <c r="E1929">
        <f>ASIN(SQRT((SIN(RADIANS(PARAMETERS!$D$8-D1929)/2)*SIN(RADIANS(PARAMETERS!$D$8-D1929)/2))+(COS(RADIANS(D1929))*COS(RADIANS(PARAMETERS!$D$8))*SIN(RADIANS(PARAMETERS!$D$9-C1929)/2)*SIN(RADIANS(PARAMETERS!$D$9-C1929)/2))))*2*3958.756</f>
        <v>1362.1912968253637</v>
      </c>
      <c r="F1929">
        <v>108.05804443359</v>
      </c>
      <c r="G1929">
        <v>139.2957611084</v>
      </c>
      <c r="H1929">
        <v>180.90505981445</v>
      </c>
      <c r="I1929">
        <v>212.05682373047</v>
      </c>
      <c r="J1929">
        <v>247.31355285645</v>
      </c>
      <c r="K1929" s="6">
        <f>IFERROR(EXP(TREND(LN($F$1:$J$1),LN(F1929:J1929),LN(Calculations!$B$3))),0)</f>
        <v>6.9064120173458476E-3</v>
      </c>
    </row>
    <row r="1930" spans="1:11" x14ac:dyDescent="0.35">
      <c r="A1930">
        <v>1927</v>
      </c>
      <c r="B1930" t="str">
        <f t="shared" si="30"/>
        <v>12-81</v>
      </c>
      <c r="C1930">
        <v>-80.967712761146998</v>
      </c>
      <c r="D1930">
        <v>12.28769105544</v>
      </c>
      <c r="E1930">
        <f>ASIN(SQRT((SIN(RADIANS(PARAMETERS!$D$8-D1930)/2)*SIN(RADIANS(PARAMETERS!$D$8-D1930)/2))+(COS(RADIANS(D1930))*COS(RADIANS(PARAMETERS!$D$8))*SIN(RADIANS(PARAMETERS!$D$9-C1930)/2)*SIN(RADIANS(PARAMETERS!$D$9-C1930)/2))))*2*3958.756</f>
        <v>1380.1445782125704</v>
      </c>
      <c r="F1930">
        <v>107.81410217285</v>
      </c>
      <c r="G1930">
        <v>139.1515045166</v>
      </c>
      <c r="H1930">
        <v>181.00054931641</v>
      </c>
      <c r="I1930">
        <v>212.29231262207</v>
      </c>
      <c r="J1930">
        <v>247.76206970215</v>
      </c>
      <c r="K1930" s="6">
        <f>IFERROR(EXP(TREND(LN($F$1:$J$1),LN(F1930:J1930),LN(Calculations!$B$3))),0)</f>
        <v>6.8914540915962098E-3</v>
      </c>
    </row>
    <row r="1931" spans="1:11" x14ac:dyDescent="0.35">
      <c r="A1931">
        <v>1928</v>
      </c>
      <c r="B1931" t="str">
        <f t="shared" si="30"/>
        <v>12-81</v>
      </c>
      <c r="C1931">
        <v>-81.239034096048002</v>
      </c>
      <c r="D1931">
        <v>12.28769105544</v>
      </c>
      <c r="E1931">
        <f>ASIN(SQRT((SIN(RADIANS(PARAMETERS!$D$8-D1931)/2)*SIN(RADIANS(PARAMETERS!$D$8-D1931)/2))+(COS(RADIANS(D1931))*COS(RADIANS(PARAMETERS!$D$8))*SIN(RADIANS(PARAMETERS!$D$9-C1931)/2)*SIN(RADIANS(PARAMETERS!$D$9-C1931)/2))))*2*3958.756</f>
        <v>1398.1033137689446</v>
      </c>
      <c r="F1931">
        <v>107.43110656738</v>
      </c>
      <c r="G1931">
        <v>138.87272644043</v>
      </c>
      <c r="H1931">
        <v>181.0115814209</v>
      </c>
      <c r="I1931">
        <v>212.45121765137</v>
      </c>
      <c r="J1931">
        <v>248.12944030762</v>
      </c>
      <c r="K1931" s="6">
        <f>IFERROR(EXP(TREND(LN($F$1:$J$1),LN(F1931:J1931),LN(Calculations!$B$3))),0)</f>
        <v>6.8559002605150417E-3</v>
      </c>
    </row>
    <row r="1932" spans="1:11" x14ac:dyDescent="0.35">
      <c r="A1932">
        <v>1929</v>
      </c>
      <c r="B1932" t="str">
        <f t="shared" si="30"/>
        <v>12-81.5</v>
      </c>
      <c r="C1932">
        <v>-81.510355430949005</v>
      </c>
      <c r="D1932">
        <v>12.28769105544</v>
      </c>
      <c r="E1932">
        <f>ASIN(SQRT((SIN(RADIANS(PARAMETERS!$D$8-D1932)/2)*SIN(RADIANS(PARAMETERS!$D$8-D1932)/2))+(COS(RADIANS(D1932))*COS(RADIANS(PARAMETERS!$D$8))*SIN(RADIANS(PARAMETERS!$D$9-C1932)/2)*SIN(RADIANS(PARAMETERS!$D$9-C1932)/2))))*2*3958.756</f>
        <v>1416.0672718810326</v>
      </c>
      <c r="F1932">
        <v>106.94528198242</v>
      </c>
      <c r="G1932">
        <v>138.4888458252</v>
      </c>
      <c r="H1932">
        <v>180.94438171387</v>
      </c>
      <c r="I1932">
        <v>212.5347442627</v>
      </c>
      <c r="J1932">
        <v>248.40953063965</v>
      </c>
      <c r="K1932" s="6">
        <f>IFERROR(EXP(TREND(LN($F$1:$J$1),LN(F1932:J1932),LN(Calculations!$B$3))),0)</f>
        <v>6.8045602873760764E-3</v>
      </c>
    </row>
    <row r="1933" spans="1:11" x14ac:dyDescent="0.35">
      <c r="A1933">
        <v>1930</v>
      </c>
      <c r="B1933" t="str">
        <f t="shared" si="30"/>
        <v>12-82</v>
      </c>
      <c r="C1933">
        <v>-81.781676765849994</v>
      </c>
      <c r="D1933">
        <v>12.28769105544</v>
      </c>
      <c r="E1933">
        <f>ASIN(SQRT((SIN(RADIANS(PARAMETERS!$D$8-D1933)/2)*SIN(RADIANS(PARAMETERS!$D$8-D1933)/2))+(COS(RADIANS(D1933))*COS(RADIANS(PARAMETERS!$D$8))*SIN(RADIANS(PARAMETERS!$D$9-C1933)/2)*SIN(RADIANS(PARAMETERS!$D$9-C1933)/2))))*2*3958.756</f>
        <v>1434.0362321284226</v>
      </c>
      <c r="F1933">
        <v>106.08010864258</v>
      </c>
      <c r="G1933">
        <v>137.5620880127</v>
      </c>
      <c r="H1933">
        <v>180.30079650879</v>
      </c>
      <c r="I1933">
        <v>211.97244262695</v>
      </c>
      <c r="J1933">
        <v>247.8660736084</v>
      </c>
      <c r="K1933" s="6">
        <f>IFERROR(EXP(TREND(LN($F$1:$J$1),LN(F1933:J1933),LN(Calculations!$B$3))),0)</f>
        <v>6.671394040952793E-3</v>
      </c>
    </row>
    <row r="1934" spans="1:11" x14ac:dyDescent="0.35">
      <c r="A1934">
        <v>1931</v>
      </c>
      <c r="B1934" t="str">
        <f t="shared" si="30"/>
        <v>12-82</v>
      </c>
      <c r="C1934">
        <v>-82.052998100750997</v>
      </c>
      <c r="D1934">
        <v>12.28769105544</v>
      </c>
      <c r="E1934">
        <f>ASIN(SQRT((SIN(RADIANS(PARAMETERS!$D$8-D1934)/2)*SIN(RADIANS(PARAMETERS!$D$8-D1934)/2))+(COS(RADIANS(D1934))*COS(RADIANS(PARAMETERS!$D$8))*SIN(RADIANS(PARAMETERS!$D$9-C1934)/2)*SIN(RADIANS(PARAMETERS!$D$9-C1934)/2))))*2*3958.756</f>
        <v>1452.0099845975687</v>
      </c>
      <c r="F1934">
        <v>104.84973144531</v>
      </c>
      <c r="G1934">
        <v>136.06489562988</v>
      </c>
      <c r="H1934">
        <v>178.97871398926</v>
      </c>
      <c r="I1934">
        <v>210.66314697266</v>
      </c>
      <c r="J1934">
        <v>246.37103271484</v>
      </c>
      <c r="K1934" s="6">
        <f>IFERROR(EXP(TREND(LN($F$1:$J$1),LN(F1934:J1934),LN(Calculations!$B$3))),0)</f>
        <v>6.4565831692862093E-3</v>
      </c>
    </row>
    <row r="1935" spans="1:11" x14ac:dyDescent="0.35">
      <c r="A1935">
        <v>1932</v>
      </c>
      <c r="B1935" t="str">
        <f t="shared" si="30"/>
        <v>12-82.5</v>
      </c>
      <c r="C1935">
        <v>-82.324319435652001</v>
      </c>
      <c r="D1935">
        <v>12.28769105544</v>
      </c>
      <c r="E1935">
        <f>ASIN(SQRT((SIN(RADIANS(PARAMETERS!$D$8-D1935)/2)*SIN(RADIANS(PARAMETERS!$D$8-D1935)/2))+(COS(RADIANS(D1935))*COS(RADIANS(PARAMETERS!$D$8))*SIN(RADIANS(PARAMETERS!$D$9-C1935)/2)*SIN(RADIANS(PARAMETERS!$D$9-C1935)/2))))*2*3958.756</f>
        <v>1469.9883292450511</v>
      </c>
      <c r="F1935">
        <v>103.34262084961</v>
      </c>
      <c r="G1935">
        <v>134.10330200195</v>
      </c>
      <c r="H1935">
        <v>177.02719116211</v>
      </c>
      <c r="I1935">
        <v>208.6487121582</v>
      </c>
      <c r="J1935">
        <v>244.00675964355</v>
      </c>
      <c r="K1935" s="6">
        <f>IFERROR(EXP(TREND(LN($F$1:$J$1),LN(F1935:J1935),LN(Calculations!$B$3))),0)</f>
        <v>6.1799984633032377E-3</v>
      </c>
    </row>
    <row r="1936" spans="1:11" x14ac:dyDescent="0.35">
      <c r="A1936">
        <v>1933</v>
      </c>
      <c r="B1936" t="str">
        <f t="shared" si="30"/>
        <v>12-82.5</v>
      </c>
      <c r="C1936">
        <v>-82.595640770553004</v>
      </c>
      <c r="D1936">
        <v>12.28769105544</v>
      </c>
      <c r="E1936">
        <f>ASIN(SQRT((SIN(RADIANS(PARAMETERS!$D$8-D1936)/2)*SIN(RADIANS(PARAMETERS!$D$8-D1936)/2))+(COS(RADIANS(D1936))*COS(RADIANS(PARAMETERS!$D$8))*SIN(RADIANS(PARAMETERS!$D$9-C1936)/2)*SIN(RADIANS(PARAMETERS!$D$9-C1936)/2))))*2*3958.756</f>
        <v>1487.9710753062011</v>
      </c>
      <c r="F1936">
        <v>101.70847320557</v>
      </c>
      <c r="G1936">
        <v>131.92761230469</v>
      </c>
      <c r="H1936">
        <v>174.76020812988</v>
      </c>
      <c r="I1936">
        <v>206.25950622559</v>
      </c>
      <c r="J1936">
        <v>241.1595916748</v>
      </c>
      <c r="K1936" s="6">
        <f>IFERROR(EXP(TREND(LN($F$1:$J$1),LN(F1936:J1936),LN(Calculations!$B$3))),0)</f>
        <v>5.8822862047825707E-3</v>
      </c>
    </row>
    <row r="1937" spans="1:11" x14ac:dyDescent="0.35">
      <c r="A1937">
        <v>1934</v>
      </c>
      <c r="B1937" t="str">
        <f t="shared" si="30"/>
        <v>12-83</v>
      </c>
      <c r="C1937">
        <v>-82.866962105453993</v>
      </c>
      <c r="D1937">
        <v>12.28769105544</v>
      </c>
      <c r="E1937">
        <f>ASIN(SQRT((SIN(RADIANS(PARAMETERS!$D$8-D1937)/2)*SIN(RADIANS(PARAMETERS!$D$8-D1937)/2))+(COS(RADIANS(D1937))*COS(RADIANS(PARAMETERS!$D$8))*SIN(RADIANS(PARAMETERS!$D$9-C1937)/2)*SIN(RADIANS(PARAMETERS!$D$9-C1937)/2))))*2*3958.756</f>
        <v>1505.9580407453707</v>
      </c>
      <c r="F1937">
        <v>100.03721618652</v>
      </c>
      <c r="G1937">
        <v>129.6519317627</v>
      </c>
      <c r="H1937">
        <v>172.30746459961</v>
      </c>
      <c r="I1937">
        <v>203.64352416992</v>
      </c>
      <c r="J1937">
        <v>238.02008056641</v>
      </c>
      <c r="K1937" s="6">
        <f>IFERROR(EXP(TREND(LN($F$1:$J$1),LN(F1937:J1937),LN(Calculations!$B$3))),0)</f>
        <v>5.5821312875959815E-3</v>
      </c>
    </row>
    <row r="1938" spans="1:11" x14ac:dyDescent="0.35">
      <c r="A1938">
        <v>1935</v>
      </c>
      <c r="B1938" t="str">
        <f t="shared" si="30"/>
        <v>12-83</v>
      </c>
      <c r="C1938">
        <v>-83.138283440354996</v>
      </c>
      <c r="D1938">
        <v>12.28769105544</v>
      </c>
      <c r="E1938">
        <f>ASIN(SQRT((SIN(RADIANS(PARAMETERS!$D$8-D1938)/2)*SIN(RADIANS(PARAMETERS!$D$8-D1938)/2))+(COS(RADIANS(D1938))*COS(RADIANS(PARAMETERS!$D$8))*SIN(RADIANS(PARAMETERS!$D$9-C1938)/2)*SIN(RADIANS(PARAMETERS!$D$9-C1938)/2))))*2*3958.756</f>
        <v>1523.9490517444947</v>
      </c>
      <c r="F1938">
        <v>98.360137939452997</v>
      </c>
      <c r="G1938">
        <v>127.31530761719</v>
      </c>
      <c r="H1938">
        <v>169.71252441406</v>
      </c>
      <c r="I1938">
        <v>200.85380554199</v>
      </c>
      <c r="J1938">
        <v>234.66836547852</v>
      </c>
      <c r="K1938" s="6">
        <f>IFERROR(EXP(TREND(LN($F$1:$J$1),LN(F1938:J1938),LN(Calculations!$B$3))),0)</f>
        <v>5.2855884716275538E-3</v>
      </c>
    </row>
    <row r="1939" spans="1:11" x14ac:dyDescent="0.35">
      <c r="A1939">
        <v>1936</v>
      </c>
      <c r="B1939" t="str">
        <f t="shared" si="30"/>
        <v>12-83.5</v>
      </c>
      <c r="C1939">
        <v>-83.409604775255005</v>
      </c>
      <c r="D1939">
        <v>12.28769105544</v>
      </c>
      <c r="E1939">
        <f>ASIN(SQRT((SIN(RADIANS(PARAMETERS!$D$8-D1939)/2)*SIN(RADIANS(PARAMETERS!$D$8-D1939)/2))+(COS(RADIANS(D1939))*COS(RADIANS(PARAMETERS!$D$8))*SIN(RADIANS(PARAMETERS!$D$9-C1939)/2)*SIN(RADIANS(PARAMETERS!$D$9-C1939)/2))))*2*3958.756</f>
        <v>1541.9439422267999</v>
      </c>
      <c r="F1939">
        <v>96.619010925292997</v>
      </c>
      <c r="G1939">
        <v>124.84276580811</v>
      </c>
      <c r="H1939">
        <v>166.9234161377</v>
      </c>
      <c r="I1939">
        <v>197.81266784668</v>
      </c>
      <c r="J1939">
        <v>231.02796936035</v>
      </c>
      <c r="K1939" s="6">
        <f>IFERROR(EXP(TREND(LN($F$1:$J$1),LN(F1939:J1939),LN(Calculations!$B$3))),0)</f>
        <v>4.9847644161094586E-3</v>
      </c>
    </row>
    <row r="1940" spans="1:11" x14ac:dyDescent="0.35">
      <c r="A1940">
        <v>1937</v>
      </c>
      <c r="B1940" t="str">
        <f t="shared" si="30"/>
        <v>12-83.5</v>
      </c>
      <c r="C1940">
        <v>-83.680926110155994</v>
      </c>
      <c r="D1940">
        <v>12.28769105544</v>
      </c>
      <c r="E1940">
        <f>ASIN(SQRT((SIN(RADIANS(PARAMETERS!$D$8-D1940)/2)*SIN(RADIANS(PARAMETERS!$D$8-D1940)/2))+(COS(RADIANS(D1940))*COS(RADIANS(PARAMETERS!$D$8))*SIN(RADIANS(PARAMETERS!$D$9-C1940)/2)*SIN(RADIANS(PARAMETERS!$D$9-C1940)/2))))*2*3958.756</f>
        <v>1559.9425534132913</v>
      </c>
      <c r="F1940">
        <v>94.840339660645</v>
      </c>
      <c r="G1940">
        <v>122.27384185791</v>
      </c>
      <c r="H1940">
        <v>163.92990112305</v>
      </c>
      <c r="I1940">
        <v>194.59963989258</v>
      </c>
      <c r="J1940">
        <v>227.21537780762</v>
      </c>
      <c r="K1940" s="6">
        <f>IFERROR(EXP(TREND(LN($F$1:$J$1),LN(F1940:J1940),LN(Calculations!$B$3))),0)</f>
        <v>4.6856297677384624E-3</v>
      </c>
    </row>
    <row r="1941" spans="1:11" x14ac:dyDescent="0.35">
      <c r="A1941">
        <v>1938</v>
      </c>
      <c r="B1941" t="str">
        <f t="shared" si="30"/>
        <v>12-84</v>
      </c>
      <c r="C1941">
        <v>-83.952247445056997</v>
      </c>
      <c r="D1941">
        <v>12.28769105544</v>
      </c>
      <c r="E1941">
        <f>ASIN(SQRT((SIN(RADIANS(PARAMETERS!$D$8-D1941)/2)*SIN(RADIANS(PARAMETERS!$D$8-D1941)/2))+(COS(RADIANS(D1941))*COS(RADIANS(PARAMETERS!$D$8))*SIN(RADIANS(PARAMETERS!$D$9-C1941)/2)*SIN(RADIANS(PARAMETERS!$D$9-C1941)/2))))*2*3958.756</f>
        <v>1577.944733408483</v>
      </c>
      <c r="F1941">
        <v>93.060035705565994</v>
      </c>
      <c r="G1941">
        <v>119.65484619141</v>
      </c>
      <c r="H1941">
        <v>160.78002929688</v>
      </c>
      <c r="I1941">
        <v>191.27301025391</v>
      </c>
      <c r="J1941">
        <v>223.30647277832</v>
      </c>
      <c r="K1941" s="6">
        <f>IFERROR(EXP(TREND(LN($F$1:$J$1),LN(F1941:J1941),LN(Calculations!$B$3))),0)</f>
        <v>4.3941101103425802E-3</v>
      </c>
    </row>
    <row r="1942" spans="1:11" x14ac:dyDescent="0.35">
      <c r="A1942">
        <v>1939</v>
      </c>
      <c r="B1942" t="str">
        <f t="shared" si="30"/>
        <v>12-84</v>
      </c>
      <c r="C1942">
        <v>-84.223568779958001</v>
      </c>
      <c r="D1942">
        <v>12.28769105544</v>
      </c>
      <c r="E1942">
        <f>ASIN(SQRT((SIN(RADIANS(PARAMETERS!$D$8-D1942)/2)*SIN(RADIANS(PARAMETERS!$D$8-D1942)/2))+(COS(RADIANS(D1942))*COS(RADIANS(PARAMETERS!$D$8))*SIN(RADIANS(PARAMETERS!$D$9-C1942)/2)*SIN(RADIANS(PARAMETERS!$D$9-C1942)/2))))*2*3958.756</f>
        <v>1595.9503368143612</v>
      </c>
      <c r="F1942">
        <v>91.323181152344006</v>
      </c>
      <c r="G1942">
        <v>117.05811309814</v>
      </c>
      <c r="H1942">
        <v>157.6000213623</v>
      </c>
      <c r="I1942">
        <v>187.93096923828</v>
      </c>
      <c r="J1942">
        <v>219.38328552246</v>
      </c>
      <c r="K1942" s="6">
        <f>IFERROR(EXP(TREND(LN($F$1:$J$1),LN(F1942:J1942),LN(Calculations!$B$3))),0)</f>
        <v>4.1179873628481847E-3</v>
      </c>
    </row>
    <row r="1943" spans="1:11" x14ac:dyDescent="0.35">
      <c r="A1943">
        <v>1940</v>
      </c>
      <c r="B1943" t="str">
        <f t="shared" si="30"/>
        <v>12-84.5</v>
      </c>
      <c r="C1943">
        <v>-84.494890114859004</v>
      </c>
      <c r="D1943">
        <v>12.28769105544</v>
      </c>
      <c r="E1943">
        <f>ASIN(SQRT((SIN(RADIANS(PARAMETERS!$D$8-D1943)/2)*SIN(RADIANS(PARAMETERS!$D$8-D1943)/2))+(COS(RADIANS(D1943))*COS(RADIANS(PARAMETERS!$D$8))*SIN(RADIANS(PARAMETERS!$D$9-C1943)/2)*SIN(RADIANS(PARAMETERS!$D$9-C1943)/2))))*2*3958.756</f>
        <v>1613.9592243695038</v>
      </c>
      <c r="F1943">
        <v>89.673278808594006</v>
      </c>
      <c r="G1943">
        <v>114.54975891113</v>
      </c>
      <c r="H1943">
        <v>154.47627258301</v>
      </c>
      <c r="I1943">
        <v>184.64814758301</v>
      </c>
      <c r="J1943">
        <v>215.53486633301</v>
      </c>
      <c r="K1943" s="6">
        <f>IFERROR(EXP(TREND(LN($F$1:$J$1),LN(F1943:J1943),LN(Calculations!$B$3))),0)</f>
        <v>3.862404708667964E-3</v>
      </c>
    </row>
    <row r="1944" spans="1:11" x14ac:dyDescent="0.35">
      <c r="A1944">
        <v>1941</v>
      </c>
      <c r="B1944" t="str">
        <f t="shared" si="30"/>
        <v>12-85</v>
      </c>
      <c r="C1944">
        <v>-84.766211449759993</v>
      </c>
      <c r="D1944">
        <v>12.28769105544</v>
      </c>
      <c r="E1944">
        <f>ASIN(SQRT((SIN(RADIANS(PARAMETERS!$D$8-D1944)/2)*SIN(RADIANS(PARAMETERS!$D$8-D1944)/2))+(COS(RADIANS(D1944))*COS(RADIANS(PARAMETERS!$D$8))*SIN(RADIANS(PARAMETERS!$D$9-C1944)/2)*SIN(RADIANS(PARAMETERS!$D$9-C1944)/2))))*2*3958.756</f>
        <v>1631.9712626118012</v>
      </c>
      <c r="F1944">
        <v>88.108108520507997</v>
      </c>
      <c r="G1944">
        <v>112.14115142822</v>
      </c>
      <c r="H1944">
        <v>151.45095825195</v>
      </c>
      <c r="I1944">
        <v>181.45610046387</v>
      </c>
      <c r="J1944">
        <v>211.8060760498</v>
      </c>
      <c r="K1944" s="6">
        <f>IFERROR(EXP(TREND(LN($F$1:$J$1),LN(F1944:J1944),LN(Calculations!$B$3))),0)</f>
        <v>3.6273755142073824E-3</v>
      </c>
    </row>
    <row r="1945" spans="1:11" x14ac:dyDescent="0.35">
      <c r="A1945">
        <v>1942</v>
      </c>
      <c r="B1945" t="str">
        <f t="shared" si="30"/>
        <v>12-85</v>
      </c>
      <c r="C1945">
        <v>-85.037532784660996</v>
      </c>
      <c r="D1945">
        <v>12.28769105544</v>
      </c>
      <c r="E1945">
        <f>ASIN(SQRT((SIN(RADIANS(PARAMETERS!$D$8-D1945)/2)*SIN(RADIANS(PARAMETERS!$D$8-D1945)/2))+(COS(RADIANS(D1945))*COS(RADIANS(PARAMETERS!$D$8))*SIN(RADIANS(PARAMETERS!$D$9-C1945)/2)*SIN(RADIANS(PARAMETERS!$D$9-C1945)/2))))*2*3958.756</f>
        <v>1649.986323562955</v>
      </c>
      <c r="F1945">
        <v>86.590667724609006</v>
      </c>
      <c r="G1945">
        <v>109.78824615479</v>
      </c>
      <c r="H1945">
        <v>148.47763061523</v>
      </c>
      <c r="I1945">
        <v>178.30102539063</v>
      </c>
      <c r="J1945">
        <v>208.12045288086</v>
      </c>
      <c r="K1945" s="6">
        <f>IFERROR(EXP(TREND(LN($F$1:$J$1),LN(F1945:J1945),LN(Calculations!$B$3))),0)</f>
        <v>3.406994473789188E-3</v>
      </c>
    </row>
    <row r="1946" spans="1:11" x14ac:dyDescent="0.35">
      <c r="A1946">
        <v>1943</v>
      </c>
      <c r="B1946" t="str">
        <f t="shared" si="30"/>
        <v>12-85.5</v>
      </c>
      <c r="C1946">
        <v>-85.308854119562</v>
      </c>
      <c r="D1946">
        <v>12.28769105544</v>
      </c>
      <c r="E1946">
        <f>ASIN(SQRT((SIN(RADIANS(PARAMETERS!$D$8-D1946)/2)*SIN(RADIANS(PARAMETERS!$D$8-D1946)/2))+(COS(RADIANS(D1946))*COS(RADIANS(PARAMETERS!$D$8))*SIN(RADIANS(PARAMETERS!$D$9-C1946)/2)*SIN(RADIANS(PARAMETERS!$D$9-C1946)/2))))*2*3958.756</f>
        <v>1668.0042844331313</v>
      </c>
      <c r="F1946">
        <v>85.387092590332003</v>
      </c>
      <c r="G1946">
        <v>107.92832946777</v>
      </c>
      <c r="H1946">
        <v>146.07695007324</v>
      </c>
      <c r="I1946">
        <v>175.76501464844</v>
      </c>
      <c r="J1946">
        <v>205.2272644043</v>
      </c>
      <c r="K1946" s="6">
        <f>IFERROR(EXP(TREND(LN($F$1:$J$1),LN(F1946:J1946),LN(Calculations!$B$3))),0)</f>
        <v>3.2386637285344347E-3</v>
      </c>
    </row>
    <row r="1947" spans="1:11" x14ac:dyDescent="0.35">
      <c r="A1947">
        <v>1944</v>
      </c>
      <c r="B1947" t="str">
        <f t="shared" si="30"/>
        <v>12-85.5</v>
      </c>
      <c r="C1947">
        <v>-85.580175454463003</v>
      </c>
      <c r="D1947">
        <v>12.28769105544</v>
      </c>
      <c r="E1947">
        <f>ASIN(SQRT((SIN(RADIANS(PARAMETERS!$D$8-D1947)/2)*SIN(RADIANS(PARAMETERS!$D$8-D1947)/2))+(COS(RADIANS(D1947))*COS(RADIANS(PARAMETERS!$D$8))*SIN(RADIANS(PARAMETERS!$D$9-C1947)/2)*SIN(RADIANS(PARAMETERS!$D$9-C1947)/2))))*2*3958.756</f>
        <v>1686.0250273442953</v>
      </c>
      <c r="F1947">
        <v>84.529800415039006</v>
      </c>
      <c r="G1947">
        <v>106.63722991943</v>
      </c>
      <c r="H1947">
        <v>144.39381408691</v>
      </c>
      <c r="I1947">
        <v>174.00888061523</v>
      </c>
      <c r="J1947">
        <v>203.31562805176</v>
      </c>
      <c r="K1947" s="6">
        <f>IFERROR(EXP(TREND(LN($F$1:$J$1),LN(F1947:J1947),LN(Calculations!$B$3))),0)</f>
        <v>3.1263455185820722E-3</v>
      </c>
    </row>
    <row r="1948" spans="1:11" x14ac:dyDescent="0.35">
      <c r="A1948">
        <v>1945</v>
      </c>
      <c r="B1948" t="str">
        <f t="shared" si="30"/>
        <v>12-86</v>
      </c>
      <c r="C1948">
        <v>-85.851496789364006</v>
      </c>
      <c r="D1948">
        <v>12.28769105544</v>
      </c>
      <c r="E1948">
        <f>ASIN(SQRT((SIN(RADIANS(PARAMETERS!$D$8-D1948)/2)*SIN(RADIANS(PARAMETERS!$D$8-D1948)/2))+(COS(RADIANS(D1948))*COS(RADIANS(PARAMETERS!$D$8))*SIN(RADIANS(PARAMETERS!$D$9-C1948)/2)*SIN(RADIANS(PARAMETERS!$D$9-C1948)/2))))*2*3958.756</f>
        <v>1704.0484390708552</v>
      </c>
      <c r="F1948">
        <v>83.92155456543</v>
      </c>
      <c r="G1948">
        <v>105.76538085938</v>
      </c>
      <c r="H1948">
        <v>143.26007080078</v>
      </c>
      <c r="I1948">
        <v>172.87690734863</v>
      </c>
      <c r="J1948">
        <v>202.11247253418</v>
      </c>
      <c r="K1948" s="6">
        <f>IFERROR(EXP(TREND(LN($F$1:$J$1),LN(F1948:J1948),LN(Calculations!$B$3))),0)</f>
        <v>3.0539585161052435E-3</v>
      </c>
    </row>
    <row r="1949" spans="1:11" x14ac:dyDescent="0.35">
      <c r="A1949">
        <v>1946</v>
      </c>
      <c r="B1949" t="str">
        <f t="shared" si="30"/>
        <v>12-86</v>
      </c>
      <c r="C1949">
        <v>-86.122818124264995</v>
      </c>
      <c r="D1949">
        <v>12.28769105544</v>
      </c>
      <c r="E1949">
        <f>ASIN(SQRT((SIN(RADIANS(PARAMETERS!$D$8-D1949)/2)*SIN(RADIANS(PARAMETERS!$D$8-D1949)/2))+(COS(RADIANS(D1949))*COS(RADIANS(PARAMETERS!$D$8))*SIN(RADIANS(PARAMETERS!$D$9-C1949)/2)*SIN(RADIANS(PARAMETERS!$D$9-C1949)/2))))*2*3958.756</f>
        <v>1722.0744107963856</v>
      </c>
      <c r="F1949">
        <v>83.433670043945</v>
      </c>
      <c r="G1949">
        <v>105.10118103027</v>
      </c>
      <c r="H1949">
        <v>142.43731689453</v>
      </c>
      <c r="I1949">
        <v>172.10536193848</v>
      </c>
      <c r="J1949">
        <v>201.28598022461</v>
      </c>
      <c r="K1949" s="6">
        <f>IFERROR(EXP(TREND(LN($F$1:$J$1),LN(F1949:J1949),LN(Calculations!$B$3))),0)</f>
        <v>3.0027592871217988E-3</v>
      </c>
    </row>
    <row r="1950" spans="1:11" x14ac:dyDescent="0.35">
      <c r="A1950">
        <v>1947</v>
      </c>
      <c r="B1950" t="str">
        <f t="shared" si="30"/>
        <v>12-86.5</v>
      </c>
      <c r="C1950">
        <v>-86.394139459165999</v>
      </c>
      <c r="D1950">
        <v>12.28769105544</v>
      </c>
      <c r="E1950">
        <f>ASIN(SQRT((SIN(RADIANS(PARAMETERS!$D$8-D1950)/2)*SIN(RADIANS(PARAMETERS!$D$8-D1950)/2))+(COS(RADIANS(D1950))*COS(RADIANS(PARAMETERS!$D$8))*SIN(RADIANS(PARAMETERS!$D$9-C1950)/2)*SIN(RADIANS(PARAMETERS!$D$9-C1950)/2))))*2*3958.756</f>
        <v>1740.1028378852627</v>
      </c>
      <c r="F1950">
        <v>83.065849304199006</v>
      </c>
      <c r="G1950">
        <v>104.6382598877</v>
      </c>
      <c r="H1950">
        <v>141.93643188477</v>
      </c>
      <c r="I1950">
        <v>171.68801879883</v>
      </c>
      <c r="J1950">
        <v>200.80416870117</v>
      </c>
      <c r="K1950" s="6">
        <f>IFERROR(EXP(TREND(LN($F$1:$J$1),LN(F1950:J1950),LN(Calculations!$B$3))),0)</f>
        <v>2.9715099913500899E-3</v>
      </c>
    </row>
    <row r="1951" spans="1:11" x14ac:dyDescent="0.35">
      <c r="A1951">
        <v>1948</v>
      </c>
      <c r="B1951" t="str">
        <f t="shared" si="30"/>
        <v>12-86.5</v>
      </c>
      <c r="C1951">
        <v>-86.665460794067002</v>
      </c>
      <c r="D1951">
        <v>12.28769105544</v>
      </c>
      <c r="E1951">
        <f>ASIN(SQRT((SIN(RADIANS(PARAMETERS!$D$8-D1951)/2)*SIN(RADIANS(PARAMETERS!$D$8-D1951)/2))+(COS(RADIANS(D1951))*COS(RADIANS(PARAMETERS!$D$8))*SIN(RADIANS(PARAMETERS!$D$9-C1951)/2)*SIN(RADIANS(PARAMETERS!$D$9-C1951)/2))))*2*3958.756</f>
        <v>1758.1336196681693</v>
      </c>
      <c r="F1951">
        <v>82.862861633300994</v>
      </c>
      <c r="G1951">
        <v>104.41864013672</v>
      </c>
      <c r="H1951">
        <v>141.79801940918</v>
      </c>
      <c r="I1951">
        <v>171.62400817871</v>
      </c>
      <c r="J1951">
        <v>200.63331604004</v>
      </c>
      <c r="K1951" s="6">
        <f>IFERROR(EXP(TREND(LN($F$1:$J$1),LN(F1951:J1951),LN(Calculations!$B$3))),0)</f>
        <v>2.9608567250554007E-3</v>
      </c>
    </row>
    <row r="1952" spans="1:11" x14ac:dyDescent="0.35">
      <c r="A1952">
        <v>1949</v>
      </c>
      <c r="B1952" t="str">
        <f t="shared" si="30"/>
        <v>12-87</v>
      </c>
      <c r="C1952">
        <v>-86.936782128968005</v>
      </c>
      <c r="D1952">
        <v>12.28769105544</v>
      </c>
      <c r="E1952">
        <f>ASIN(SQRT((SIN(RADIANS(PARAMETERS!$D$8-D1952)/2)*SIN(RADIANS(PARAMETERS!$D$8-D1952)/2))+(COS(RADIANS(D1952))*COS(RADIANS(PARAMETERS!$D$8))*SIN(RADIANS(PARAMETERS!$D$9-C1952)/2)*SIN(RADIANS(PARAMETERS!$D$9-C1952)/2))))*2*3958.756</f>
        <v>1776.1666592405002</v>
      </c>
      <c r="F1952">
        <v>82.94367980957</v>
      </c>
      <c r="G1952">
        <v>104.5970916748</v>
      </c>
      <c r="H1952">
        <v>142.17797851563</v>
      </c>
      <c r="I1952">
        <v>172.03880310059</v>
      </c>
      <c r="J1952">
        <v>200.91635131836</v>
      </c>
      <c r="K1952" s="6">
        <f>IFERROR(EXP(TREND(LN($F$1:$J$1),LN(F1952:J1952),LN(Calculations!$B$3))),0)</f>
        <v>2.9801728199583414E-3</v>
      </c>
    </row>
    <row r="1953" spans="1:11" x14ac:dyDescent="0.35">
      <c r="A1953">
        <v>1950</v>
      </c>
      <c r="B1953" t="str">
        <f t="shared" si="30"/>
        <v>12-87</v>
      </c>
      <c r="C1953">
        <v>-87.208103463868994</v>
      </c>
      <c r="D1953">
        <v>12.28769105544</v>
      </c>
      <c r="E1953">
        <f>ASIN(SQRT((SIN(RADIANS(PARAMETERS!$D$8-D1953)/2)*SIN(RADIANS(PARAMETERS!$D$8-D1953)/2))+(COS(RADIANS(D1953))*COS(RADIANS(PARAMETERS!$D$8))*SIN(RADIANS(PARAMETERS!$D$9-C1953)/2)*SIN(RADIANS(PARAMETERS!$D$9-C1953)/2))))*2*3958.756</f>
        <v>1794.2018632727654</v>
      </c>
      <c r="F1953">
        <v>83.401412963867003</v>
      </c>
      <c r="G1953">
        <v>105.26998901367</v>
      </c>
      <c r="H1953">
        <v>143.20108032227</v>
      </c>
      <c r="I1953">
        <v>172.95915222168</v>
      </c>
      <c r="J1953">
        <v>201.6842956543</v>
      </c>
      <c r="K1953" s="6">
        <f>IFERROR(EXP(TREND(LN($F$1:$J$1),LN(F1953:J1953),LN(Calculations!$B$3))),0)</f>
        <v>3.03507827387791E-3</v>
      </c>
    </row>
    <row r="1954" spans="1:11" x14ac:dyDescent="0.35">
      <c r="A1954">
        <v>1951</v>
      </c>
      <c r="B1954" t="str">
        <f t="shared" si="30"/>
        <v>12-87.5</v>
      </c>
      <c r="C1954">
        <v>-87.479424798769998</v>
      </c>
      <c r="D1954">
        <v>12.28769105544</v>
      </c>
      <c r="E1954">
        <f>ASIN(SQRT((SIN(RADIANS(PARAMETERS!$D$8-D1954)/2)*SIN(RADIANS(PARAMETERS!$D$8-D1954)/2))+(COS(RADIANS(D1954))*COS(RADIANS(PARAMETERS!$D$8))*SIN(RADIANS(PARAMETERS!$D$9-C1954)/2)*SIN(RADIANS(PARAMETERS!$D$9-C1954)/2))))*2*3958.756</f>
        <v>1812.2391418321813</v>
      </c>
      <c r="F1954">
        <v>84.220359802245994</v>
      </c>
      <c r="G1954">
        <v>106.39010620117</v>
      </c>
      <c r="H1954">
        <v>144.75553894043</v>
      </c>
      <c r="I1954">
        <v>174.2427520752</v>
      </c>
      <c r="J1954">
        <v>202.75700378418</v>
      </c>
      <c r="K1954" s="6">
        <f>IFERROR(EXP(TREND(LN($F$1:$J$1),LN(F1954:J1954),LN(Calculations!$B$3))),0)</f>
        <v>3.120144950869277E-3</v>
      </c>
    </row>
    <row r="1955" spans="1:11" x14ac:dyDescent="0.35">
      <c r="A1955">
        <v>1952</v>
      </c>
      <c r="B1955" t="str">
        <f t="shared" si="30"/>
        <v>12-88</v>
      </c>
      <c r="C1955">
        <v>-87.750746133671001</v>
      </c>
      <c r="D1955">
        <v>12.28769105544</v>
      </c>
      <c r="E1955">
        <f>ASIN(SQRT((SIN(RADIANS(PARAMETERS!$D$8-D1955)/2)*SIN(RADIANS(PARAMETERS!$D$8-D1955)/2))+(COS(RADIANS(D1955))*COS(RADIANS(PARAMETERS!$D$8))*SIN(RADIANS(PARAMETERS!$D$9-C1955)/2)*SIN(RADIANS(PARAMETERS!$D$9-C1955)/2))))*2*3958.756</f>
        <v>1830.2784082146627</v>
      </c>
      <c r="F1955">
        <v>85.330993652344006</v>
      </c>
      <c r="G1955">
        <v>107.83546447754</v>
      </c>
      <c r="H1955">
        <v>146.60929870605</v>
      </c>
      <c r="I1955">
        <v>175.70993041992</v>
      </c>
      <c r="J1955">
        <v>203.97346496582</v>
      </c>
      <c r="K1955" s="6">
        <f>IFERROR(EXP(TREND(LN($F$1:$J$1),LN(F1955:J1955),LN(Calculations!$B$3))),0)</f>
        <v>3.2265808158555339E-3</v>
      </c>
    </row>
    <row r="1956" spans="1:11" x14ac:dyDescent="0.35">
      <c r="A1956">
        <v>1953</v>
      </c>
      <c r="B1956" t="str">
        <f t="shared" si="30"/>
        <v>12-88</v>
      </c>
      <c r="C1956">
        <v>-88.022067468572004</v>
      </c>
      <c r="D1956">
        <v>12.28769105544</v>
      </c>
      <c r="E1956">
        <f>ASIN(SQRT((SIN(RADIANS(PARAMETERS!$D$8-D1956)/2)*SIN(RADIANS(PARAMETERS!$D$8-D1956)/2))+(COS(RADIANS(D1956))*COS(RADIANS(PARAMETERS!$D$8))*SIN(RADIANS(PARAMETERS!$D$9-C1956)/2)*SIN(RADIANS(PARAMETERS!$D$9-C1956)/2))))*2*3958.756</f>
        <v>1848.3195787865491</v>
      </c>
      <c r="F1956">
        <v>86.768684387207003</v>
      </c>
      <c r="G1956">
        <v>109.6563873291</v>
      </c>
      <c r="H1956">
        <v>148.77632141113</v>
      </c>
      <c r="I1956">
        <v>177.41429138184</v>
      </c>
      <c r="J1956">
        <v>205.4112701416</v>
      </c>
      <c r="K1956" s="6">
        <f>IFERROR(EXP(TREND(LN($F$1:$J$1),LN(F1956:J1956),LN(Calculations!$B$3))),0)</f>
        <v>3.3608615701969506E-3</v>
      </c>
    </row>
    <row r="1957" spans="1:11" x14ac:dyDescent="0.35">
      <c r="A1957">
        <v>1954</v>
      </c>
      <c r="B1957" t="str">
        <f t="shared" si="30"/>
        <v>12-88.5</v>
      </c>
      <c r="C1957">
        <v>-88.293388803472993</v>
      </c>
      <c r="D1957">
        <v>12.28769105544</v>
      </c>
      <c r="E1957">
        <f>ASIN(SQRT((SIN(RADIANS(PARAMETERS!$D$8-D1957)/2)*SIN(RADIANS(PARAMETERS!$D$8-D1957)/2))+(COS(RADIANS(D1957))*COS(RADIANS(PARAMETERS!$D$8))*SIN(RADIANS(PARAMETERS!$D$9-C1957)/2)*SIN(RADIANS(PARAMETERS!$D$9-C1957)/2))))*2*3958.756</f>
        <v>1866.362572835387</v>
      </c>
      <c r="F1957">
        <v>88.597373962402003</v>
      </c>
      <c r="G1957">
        <v>111.95645904541</v>
      </c>
      <c r="H1957">
        <v>151.30271911621</v>
      </c>
      <c r="I1957">
        <v>179.4529876709</v>
      </c>
      <c r="J1957">
        <v>207.18597412109</v>
      </c>
      <c r="K1957" s="6">
        <f>IFERROR(EXP(TREND(LN($F$1:$J$1),LN(F1957:J1957),LN(Calculations!$B$3))),0)</f>
        <v>3.5345022212482867E-3</v>
      </c>
    </row>
    <row r="1958" spans="1:11" x14ac:dyDescent="0.35">
      <c r="A1958">
        <v>1955</v>
      </c>
      <c r="B1958" t="str">
        <f t="shared" si="30"/>
        <v>12-88.5</v>
      </c>
      <c r="C1958">
        <v>-88.564710138373997</v>
      </c>
      <c r="D1958">
        <v>12.28769105544</v>
      </c>
      <c r="E1958">
        <f>ASIN(SQRT((SIN(RADIANS(PARAMETERS!$D$8-D1958)/2)*SIN(RADIANS(PARAMETERS!$D$8-D1958)/2))+(COS(RADIANS(D1958))*COS(RADIANS(PARAMETERS!$D$8))*SIN(RADIANS(PARAMETERS!$D$9-C1958)/2)*SIN(RADIANS(PARAMETERS!$D$9-C1958)/2))))*2*3958.756</f>
        <v>1884.407312429187</v>
      </c>
      <c r="F1958">
        <v>90.825386047362997</v>
      </c>
      <c r="G1958">
        <v>114.78816223145</v>
      </c>
      <c r="H1958">
        <v>154.20590209961</v>
      </c>
      <c r="I1958">
        <v>181.87490844727</v>
      </c>
      <c r="J1958">
        <v>209.3582611084</v>
      </c>
      <c r="K1958" s="6">
        <f>IFERROR(EXP(TREND(LN($F$1:$J$1),LN(F1958:J1958),LN(Calculations!$B$3))),0)</f>
        <v>3.758117151709301E-3</v>
      </c>
    </row>
    <row r="1959" spans="1:11" x14ac:dyDescent="0.35">
      <c r="A1959">
        <v>1956</v>
      </c>
      <c r="B1959" t="str">
        <f t="shared" si="30"/>
        <v>12-89</v>
      </c>
      <c r="C1959">
        <v>-88.836031473275</v>
      </c>
      <c r="D1959">
        <v>12.28769105544</v>
      </c>
      <c r="E1959">
        <f>ASIN(SQRT((SIN(RADIANS(PARAMETERS!$D$8-D1959)/2)*SIN(RADIANS(PARAMETERS!$D$8-D1959)/2))+(COS(RADIANS(D1959))*COS(RADIANS(PARAMETERS!$D$8))*SIN(RADIANS(PARAMETERS!$D$9-C1959)/2)*SIN(RADIANS(PARAMETERS!$D$9-C1959)/2))))*2*3958.756</f>
        <v>1902.4537222835822</v>
      </c>
      <c r="F1959">
        <v>93.498153686522997</v>
      </c>
      <c r="G1959">
        <v>118.23754882813</v>
      </c>
      <c r="H1959">
        <v>157.47869873047</v>
      </c>
      <c r="I1959">
        <v>184.70281982422</v>
      </c>
      <c r="J1959">
        <v>211.9567565918</v>
      </c>
      <c r="K1959" s="6">
        <f>IFERROR(EXP(TREND(LN($F$1:$J$1),LN(F1959:J1959),LN(Calculations!$B$3))),0)</f>
        <v>4.0462787767771022E-3</v>
      </c>
    </row>
    <row r="1960" spans="1:11" x14ac:dyDescent="0.35">
      <c r="A1960">
        <v>1957</v>
      </c>
      <c r="B1960" t="str">
        <f t="shared" si="30"/>
        <v>12-89</v>
      </c>
      <c r="C1960">
        <v>-89.107352808176003</v>
      </c>
      <c r="D1960">
        <v>12.28769105544</v>
      </c>
      <c r="E1960">
        <f>ASIN(SQRT((SIN(RADIANS(PARAMETERS!$D$8-D1960)/2)*SIN(RADIANS(PARAMETERS!$D$8-D1960)/2))+(COS(RADIANS(D1960))*COS(RADIANS(PARAMETERS!$D$8))*SIN(RADIANS(PARAMETERS!$D$9-C1960)/2)*SIN(RADIANS(PARAMETERS!$D$9-C1960)/2))))*2*3958.756</f>
        <v>1920.5017296363987</v>
      </c>
      <c r="F1960">
        <v>96.720985412597997</v>
      </c>
      <c r="G1960">
        <v>122.36980438232</v>
      </c>
      <c r="H1960">
        <v>161.16311645508</v>
      </c>
      <c r="I1960">
        <v>187.9782409668</v>
      </c>
      <c r="J1960">
        <v>215.03518676758</v>
      </c>
      <c r="K1960" s="6">
        <f>IFERROR(EXP(TREND(LN($F$1:$J$1),LN(F1960:J1960),LN(Calculations!$B$3))),0)</f>
        <v>4.4229663999201608E-3</v>
      </c>
    </row>
    <row r="1961" spans="1:11" x14ac:dyDescent="0.35">
      <c r="A1961">
        <v>1958</v>
      </c>
      <c r="B1961" t="str">
        <f t="shared" si="30"/>
        <v>12-89.5</v>
      </c>
      <c r="C1961">
        <v>-89.378674143077006</v>
      </c>
      <c r="D1961">
        <v>12.28769105544</v>
      </c>
      <c r="E1961">
        <f>ASIN(SQRT((SIN(RADIANS(PARAMETERS!$D$8-D1961)/2)*SIN(RADIANS(PARAMETERS!$D$8-D1961)/2))+(COS(RADIANS(D1961))*COS(RADIANS(PARAMETERS!$D$8))*SIN(RADIANS(PARAMETERS!$D$9-C1961)/2)*SIN(RADIANS(PARAMETERS!$D$9-C1961)/2))))*2*3958.756</f>
        <v>1938.5512641291359</v>
      </c>
      <c r="F1961">
        <v>100.73424530029</v>
      </c>
      <c r="G1961">
        <v>127.16276550293</v>
      </c>
      <c r="H1961">
        <v>165.50262451172</v>
      </c>
      <c r="I1961">
        <v>191.96173095703</v>
      </c>
      <c r="J1961">
        <v>218.95770263672</v>
      </c>
      <c r="K1961" s="6">
        <f>IFERROR(EXP(TREND(LN($F$1:$J$1),LN(F1961:J1961),LN(Calculations!$B$3))),0)</f>
        <v>4.9401254486220675E-3</v>
      </c>
    </row>
    <row r="1962" spans="1:11" x14ac:dyDescent="0.35">
      <c r="A1962">
        <v>1959</v>
      </c>
      <c r="B1962" t="str">
        <f t="shared" si="30"/>
        <v>12-89.5</v>
      </c>
      <c r="C1962">
        <v>-89.649995477977996</v>
      </c>
      <c r="D1962">
        <v>12.28769105544</v>
      </c>
      <c r="E1962">
        <f>ASIN(SQRT((SIN(RADIANS(PARAMETERS!$D$8-D1962)/2)*SIN(RADIANS(PARAMETERS!$D$8-D1962)/2))+(COS(RADIANS(D1962))*COS(RADIANS(PARAMETERS!$D$8))*SIN(RADIANS(PARAMETERS!$D$9-C1962)/2)*SIN(RADIANS(PARAMETERS!$D$9-C1962)/2))))*2*3958.756</f>
        <v>1956.602257694934</v>
      </c>
      <c r="F1962">
        <v>105.12811279297</v>
      </c>
      <c r="G1962">
        <v>132.1778717041</v>
      </c>
      <c r="H1962">
        <v>170.0205078125</v>
      </c>
      <c r="I1962">
        <v>196.11938476563</v>
      </c>
      <c r="J1962">
        <v>223.1110534668</v>
      </c>
      <c r="K1962" s="6">
        <f>IFERROR(EXP(TREND(LN($F$1:$J$1),LN(F1962:J1962),LN(Calculations!$B$3))),0)</f>
        <v>5.5766231656830586E-3</v>
      </c>
    </row>
    <row r="1963" spans="1:11" x14ac:dyDescent="0.35">
      <c r="A1963">
        <v>1960</v>
      </c>
      <c r="B1963" t="str">
        <f t="shared" si="30"/>
        <v>12-90</v>
      </c>
      <c r="C1963">
        <v>-89.921316812878999</v>
      </c>
      <c r="D1963">
        <v>12.28769105544</v>
      </c>
      <c r="E1963">
        <f>ASIN(SQRT((SIN(RADIANS(PARAMETERS!$D$8-D1963)/2)*SIN(RADIANS(PARAMETERS!$D$8-D1963)/2))+(COS(RADIANS(D1963))*COS(RADIANS(PARAMETERS!$D$8))*SIN(RADIANS(PARAMETERS!$D$9-C1963)/2)*SIN(RADIANS(PARAMETERS!$D$9-C1963)/2))))*2*3958.756</f>
        <v>1974.6546444526086</v>
      </c>
      <c r="F1963">
        <v>109.98757171631</v>
      </c>
      <c r="G1963">
        <v>137.40844726563</v>
      </c>
      <c r="H1963">
        <v>174.69706726074</v>
      </c>
      <c r="I1963">
        <v>200.45788574219</v>
      </c>
      <c r="J1963">
        <v>227.52911376953</v>
      </c>
      <c r="K1963" s="6">
        <f>IFERROR(EXP(TREND(LN($F$1:$J$1),LN(F1963:J1963),LN(Calculations!$B$3))),0)</f>
        <v>6.3758769498744325E-3</v>
      </c>
    </row>
    <row r="1964" spans="1:11" x14ac:dyDescent="0.35">
      <c r="A1964">
        <v>1961</v>
      </c>
      <c r="B1964" t="str">
        <f t="shared" si="30"/>
        <v>12-90</v>
      </c>
      <c r="C1964">
        <v>-90.192638147780002</v>
      </c>
      <c r="D1964">
        <v>12.28769105544</v>
      </c>
      <c r="E1964">
        <f>ASIN(SQRT((SIN(RADIANS(PARAMETERS!$D$8-D1964)/2)*SIN(RADIANS(PARAMETERS!$D$8-D1964)/2))+(COS(RADIANS(D1964))*COS(RADIANS(PARAMETERS!$D$8))*SIN(RADIANS(PARAMETERS!$D$9-C1964)/2)*SIN(RADIANS(PARAMETERS!$D$9-C1964)/2))))*2*3958.756</f>
        <v>1992.7083606063752</v>
      </c>
      <c r="F1964">
        <v>115.19913482666</v>
      </c>
      <c r="G1964">
        <v>142.86332702637</v>
      </c>
      <c r="H1964">
        <v>179.55702209473</v>
      </c>
      <c r="I1964">
        <v>205.0591583252</v>
      </c>
      <c r="J1964">
        <v>232.3353729248</v>
      </c>
      <c r="K1964" s="6">
        <f>IFERROR(EXP(TREND(LN($F$1:$J$1),LN(F1964:J1964),LN(Calculations!$B$3))),0)</f>
        <v>7.3883948027429905E-3</v>
      </c>
    </row>
    <row r="1965" spans="1:11" x14ac:dyDescent="0.35">
      <c r="A1965">
        <v>1962</v>
      </c>
      <c r="B1965" t="str">
        <f t="shared" si="30"/>
        <v>12-90.5</v>
      </c>
      <c r="C1965">
        <v>-90.463959482681005</v>
      </c>
      <c r="D1965">
        <v>12.28769105544</v>
      </c>
      <c r="E1965">
        <f>ASIN(SQRT((SIN(RADIANS(PARAMETERS!$D$8-D1965)/2)*SIN(RADIANS(PARAMETERS!$D$8-D1965)/2))+(COS(RADIANS(D1965))*COS(RADIANS(PARAMETERS!$D$8))*SIN(RADIANS(PARAMETERS!$D$9-C1965)/2)*SIN(RADIANS(PARAMETERS!$D$9-C1965)/2))))*2*3958.756</f>
        <v>2010.7633443509046</v>
      </c>
      <c r="F1965">
        <v>120.6146697998</v>
      </c>
      <c r="G1965">
        <v>148.37406921387</v>
      </c>
      <c r="H1965">
        <v>184.39389038086</v>
      </c>
      <c r="I1965">
        <v>209.74296569824</v>
      </c>
      <c r="J1965">
        <v>237.2921295166</v>
      </c>
      <c r="K1965" s="6">
        <f>IFERROR(EXP(TREND(LN($F$1:$J$1),LN(F1965:J1965),LN(Calculations!$B$3))),0)</f>
        <v>8.642073002087176E-3</v>
      </c>
    </row>
    <row r="1966" spans="1:11" x14ac:dyDescent="0.35">
      <c r="A1966">
        <v>1963</v>
      </c>
      <c r="B1966" t="str">
        <f t="shared" si="30"/>
        <v>12-90.5</v>
      </c>
      <c r="C1966">
        <v>-90.735280817581994</v>
      </c>
      <c r="D1966">
        <v>12.28769105544</v>
      </c>
      <c r="E1966">
        <f>ASIN(SQRT((SIN(RADIANS(PARAMETERS!$D$8-D1966)/2)*SIN(RADIANS(PARAMETERS!$D$8-D1966)/2))+(COS(RADIANS(D1966))*COS(RADIANS(PARAMETERS!$D$8))*SIN(RADIANS(PARAMETERS!$D$9-C1966)/2)*SIN(RADIANS(PARAMETERS!$D$9-C1966)/2))))*2*3958.756</f>
        <v>2028.8195357813929</v>
      </c>
      <c r="F1966">
        <v>125.94417572021</v>
      </c>
      <c r="G1966">
        <v>153.65982055664</v>
      </c>
      <c r="H1966">
        <v>188.89193725586</v>
      </c>
      <c r="I1966">
        <v>214.15528869629</v>
      </c>
      <c r="J1966">
        <v>241.95562744141</v>
      </c>
      <c r="K1966" s="6">
        <f>IFERROR(EXP(TREND(LN($F$1:$J$1),LN(F1966:J1966),LN(Calculations!$B$3))),0)</f>
        <v>1.0116696920953331E-2</v>
      </c>
    </row>
    <row r="1967" spans="1:11" x14ac:dyDescent="0.35">
      <c r="A1967">
        <v>1964</v>
      </c>
      <c r="B1967" t="str">
        <f t="shared" si="30"/>
        <v>13-50</v>
      </c>
      <c r="C1967">
        <v>-50.037080582435998</v>
      </c>
      <c r="D1967">
        <v>12.559012390341</v>
      </c>
      <c r="E1967">
        <f>ASIN(SQRT((SIN(RADIANS(PARAMETERS!$D$8-D1967)/2)*SIN(RADIANS(PARAMETERS!$D$8-D1967)/2))+(COS(RADIANS(D1967))*COS(RADIANS(PARAMETERS!$D$8))*SIN(RADIANS(PARAMETERS!$D$9-C1967)/2)*SIN(RADIANS(PARAMETERS!$D$9-C1967)/2))))*2*3958.756</f>
        <v>737.75478793628633</v>
      </c>
      <c r="F1967">
        <v>114.74369812012</v>
      </c>
      <c r="G1967">
        <v>147.59245300293</v>
      </c>
      <c r="H1967">
        <v>187.63688659668</v>
      </c>
      <c r="I1967">
        <v>215.94215393066</v>
      </c>
      <c r="J1967">
        <v>248.50242614746</v>
      </c>
      <c r="K1967" s="6">
        <f>IFERROR(EXP(TREND(LN($F$1:$J$1),LN(F1967:J1967),LN(Calculations!$B$3))),0)</f>
        <v>8.1949503624890591E-3</v>
      </c>
    </row>
    <row r="1968" spans="1:11" x14ac:dyDescent="0.35">
      <c r="A1968">
        <v>1965</v>
      </c>
      <c r="B1968" t="str">
        <f t="shared" si="30"/>
        <v>13-50.5</v>
      </c>
      <c r="C1968">
        <v>-50.308401917337001</v>
      </c>
      <c r="D1968">
        <v>12.559012390341</v>
      </c>
      <c r="E1968">
        <f>ASIN(SQRT((SIN(RADIANS(PARAMETERS!$D$8-D1968)/2)*SIN(RADIANS(PARAMETERS!$D$8-D1968)/2))+(COS(RADIANS(D1968))*COS(RADIANS(PARAMETERS!$D$8))*SIN(RADIANS(PARAMETERS!$D$9-C1968)/2)*SIN(RADIANS(PARAMETERS!$D$9-C1968)/2))))*2*3958.756</f>
        <v>720.25442013595296</v>
      </c>
      <c r="F1968">
        <v>114.64625549316</v>
      </c>
      <c r="G1968">
        <v>147.66647338867</v>
      </c>
      <c r="H1968">
        <v>187.79663085938</v>
      </c>
      <c r="I1968">
        <v>216.22822570801</v>
      </c>
      <c r="J1968">
        <v>248.93963623047</v>
      </c>
      <c r="K1968" s="6">
        <f>IFERROR(EXP(TREND(LN($F$1:$J$1),LN(F1968:J1968),LN(Calculations!$B$3))),0)</f>
        <v>8.201175403734693E-3</v>
      </c>
    </row>
    <row r="1969" spans="1:11" x14ac:dyDescent="0.35">
      <c r="A1969">
        <v>1966</v>
      </c>
      <c r="B1969" t="str">
        <f t="shared" si="30"/>
        <v>13-50.5</v>
      </c>
      <c r="C1969">
        <v>-50.579723252237997</v>
      </c>
      <c r="D1969">
        <v>12.559012390341</v>
      </c>
      <c r="E1969">
        <f>ASIN(SQRT((SIN(RADIANS(PARAMETERS!$D$8-D1969)/2)*SIN(RADIANS(PARAMETERS!$D$8-D1969)/2))+(COS(RADIANS(D1969))*COS(RADIANS(PARAMETERS!$D$8))*SIN(RADIANS(PARAMETERS!$D$9-C1969)/2)*SIN(RADIANS(PARAMETERS!$D$9-C1969)/2))))*2*3958.756</f>
        <v>702.78852425943194</v>
      </c>
      <c r="F1969">
        <v>114.51647949219</v>
      </c>
      <c r="G1969">
        <v>147.69841003418</v>
      </c>
      <c r="H1969">
        <v>187.91151428223</v>
      </c>
      <c r="I1969">
        <v>216.45431518555</v>
      </c>
      <c r="J1969">
        <v>249.29570007324</v>
      </c>
      <c r="K1969" s="6">
        <f>IFERROR(EXP(TREND(LN($F$1:$J$1),LN(F1969:J1969),LN(Calculations!$B$3))),0)</f>
        <v>8.1985211936581211E-3</v>
      </c>
    </row>
    <row r="1970" spans="1:11" x14ac:dyDescent="0.35">
      <c r="A1970">
        <v>1967</v>
      </c>
      <c r="B1970" t="str">
        <f t="shared" si="30"/>
        <v>13-51</v>
      </c>
      <c r="C1970">
        <v>-50.851044587139</v>
      </c>
      <c r="D1970">
        <v>12.559012390341</v>
      </c>
      <c r="E1970">
        <f>ASIN(SQRT((SIN(RADIANS(PARAMETERS!$D$8-D1970)/2)*SIN(RADIANS(PARAMETERS!$D$8-D1970)/2))+(COS(RADIANS(D1970))*COS(RADIANS(PARAMETERS!$D$8))*SIN(RADIANS(PARAMETERS!$D$9-C1970)/2)*SIN(RADIANS(PARAMETERS!$D$9-C1970)/2))))*2*3958.756</f>
        <v>685.35975994539558</v>
      </c>
      <c r="F1970">
        <v>114.36987304688</v>
      </c>
      <c r="G1970">
        <v>147.70104980469</v>
      </c>
      <c r="H1970">
        <v>187.99029541016</v>
      </c>
      <c r="I1970">
        <v>216.62889099121</v>
      </c>
      <c r="J1970">
        <v>249.57890319824</v>
      </c>
      <c r="K1970" s="6">
        <f>IFERROR(EXP(TREND(LN($F$1:$J$1),LN(F1970:J1970),LN(Calculations!$B$3))),0)</f>
        <v>8.1899366215794044E-3</v>
      </c>
    </row>
    <row r="1971" spans="1:11" x14ac:dyDescent="0.35">
      <c r="A1971">
        <v>1968</v>
      </c>
      <c r="B1971" t="str">
        <f t="shared" si="30"/>
        <v>13-51</v>
      </c>
      <c r="C1971">
        <v>-51.122365922039997</v>
      </c>
      <c r="D1971">
        <v>12.559012390341</v>
      </c>
      <c r="E1971">
        <f>ASIN(SQRT((SIN(RADIANS(PARAMETERS!$D$8-D1971)/2)*SIN(RADIANS(PARAMETERS!$D$8-D1971)/2))+(COS(RADIANS(D1971))*COS(RADIANS(PARAMETERS!$D$8))*SIN(RADIANS(PARAMETERS!$D$9-C1971)/2)*SIN(RADIANS(PARAMETERS!$D$9-C1971)/2))))*2*3958.756</f>
        <v>667.9710578294812</v>
      </c>
      <c r="F1971">
        <v>114.22818756104</v>
      </c>
      <c r="G1971">
        <v>147.69560241699</v>
      </c>
      <c r="H1971">
        <v>188.04968261719</v>
      </c>
      <c r="I1971">
        <v>216.77278137207</v>
      </c>
      <c r="J1971">
        <v>249.81588745117</v>
      </c>
      <c r="K1971" s="6">
        <f>IFERROR(EXP(TREND(LN($F$1:$J$1),LN(F1971:J1971),LN(Calculations!$B$3))),0)</f>
        <v>8.1800584431030859E-3</v>
      </c>
    </row>
    <row r="1972" spans="1:11" x14ac:dyDescent="0.35">
      <c r="A1972">
        <v>1969</v>
      </c>
      <c r="B1972" t="str">
        <f t="shared" si="30"/>
        <v>13-51.5</v>
      </c>
      <c r="C1972">
        <v>-51.393687256941</v>
      </c>
      <c r="D1972">
        <v>12.559012390341</v>
      </c>
      <c r="E1972">
        <f>ASIN(SQRT((SIN(RADIANS(PARAMETERS!$D$8-D1972)/2)*SIN(RADIANS(PARAMETERS!$D$8-D1972)/2))+(COS(RADIANS(D1972))*COS(RADIANS(PARAMETERS!$D$8))*SIN(RADIANS(PARAMETERS!$D$9-C1972)/2)*SIN(RADIANS(PARAMETERS!$D$9-C1972)/2))))*2*3958.756</f>
        <v>650.62565409813374</v>
      </c>
      <c r="F1972">
        <v>114.07889556885</v>
      </c>
      <c r="G1972">
        <v>147.66622924805</v>
      </c>
      <c r="H1972">
        <v>188.08026123047</v>
      </c>
      <c r="I1972">
        <v>216.87258911133</v>
      </c>
      <c r="J1972">
        <v>249.99018859863</v>
      </c>
      <c r="K1972" s="6">
        <f>IFERROR(EXP(TREND(LN($F$1:$J$1),LN(F1972:J1972),LN(Calculations!$B$3))),0)</f>
        <v>8.1660493272552783E-3</v>
      </c>
    </row>
    <row r="1973" spans="1:11" x14ac:dyDescent="0.35">
      <c r="A1973">
        <v>1970</v>
      </c>
      <c r="B1973" t="str">
        <f t="shared" si="30"/>
        <v>13-51.5</v>
      </c>
      <c r="C1973">
        <v>-51.665008591842003</v>
      </c>
      <c r="D1973">
        <v>12.559012390341</v>
      </c>
      <c r="E1973">
        <f>ASIN(SQRT((SIN(RADIANS(PARAMETERS!$D$8-D1973)/2)*SIN(RADIANS(PARAMETERS!$D$8-D1973)/2))+(COS(RADIANS(D1973))*COS(RADIANS(PARAMETERS!$D$8))*SIN(RADIANS(PARAMETERS!$D$9-C1973)/2)*SIN(RADIANS(PARAMETERS!$D$9-C1973)/2))))*2*3958.756</f>
        <v>633.3271302987547</v>
      </c>
      <c r="F1973">
        <v>113.94260406494</v>
      </c>
      <c r="G1973">
        <v>147.63569641113</v>
      </c>
      <c r="H1973">
        <v>188.11111450195</v>
      </c>
      <c r="I1973">
        <v>216.97338867188</v>
      </c>
      <c r="J1973">
        <v>250.16799926758</v>
      </c>
      <c r="K1973" s="6">
        <f>IFERROR(EXP(TREND(LN($F$1:$J$1),LN(F1973:J1973),LN(Calculations!$B$3))),0)</f>
        <v>8.1535149734597058E-3</v>
      </c>
    </row>
    <row r="1974" spans="1:11" x14ac:dyDescent="0.35">
      <c r="A1974">
        <v>1971</v>
      </c>
      <c r="B1974" t="str">
        <f t="shared" si="30"/>
        <v>13-52</v>
      </c>
      <c r="C1974">
        <v>-51.936329926742999</v>
      </c>
      <c r="D1974">
        <v>12.559012390341</v>
      </c>
      <c r="E1974">
        <f>ASIN(SQRT((SIN(RADIANS(PARAMETERS!$D$8-D1974)/2)*SIN(RADIANS(PARAMETERS!$D$8-D1974)/2))+(COS(RADIANS(D1974))*COS(RADIANS(PARAMETERS!$D$8))*SIN(RADIANS(PARAMETERS!$D$9-C1974)/2)*SIN(RADIANS(PARAMETERS!$D$9-C1974)/2))))*2*3958.756</f>
        <v>616.07945932728217</v>
      </c>
      <c r="F1974">
        <v>113.83640289307</v>
      </c>
      <c r="G1974">
        <v>147.62091064453</v>
      </c>
      <c r="H1974">
        <v>188.16255187988</v>
      </c>
      <c r="I1974">
        <v>217.10601806641</v>
      </c>
      <c r="J1974">
        <v>250.39419555664</v>
      </c>
      <c r="K1974" s="6">
        <f>IFERROR(EXP(TREND(LN($F$1:$J$1),LN(F1974:J1974),LN(Calculations!$B$3))),0)</f>
        <v>8.1466400996834734E-3</v>
      </c>
    </row>
    <row r="1975" spans="1:11" x14ac:dyDescent="0.35">
      <c r="A1975">
        <v>1972</v>
      </c>
      <c r="B1975" t="str">
        <f t="shared" si="30"/>
        <v>13-52</v>
      </c>
      <c r="C1975">
        <v>-52.207651261644003</v>
      </c>
      <c r="D1975">
        <v>12.559012390341</v>
      </c>
      <c r="E1975">
        <f>ASIN(SQRT((SIN(RADIANS(PARAMETERS!$D$8-D1975)/2)*SIN(RADIANS(PARAMETERS!$D$8-D1975)/2))+(COS(RADIANS(D1975))*COS(RADIANS(PARAMETERS!$D$8))*SIN(RADIANS(PARAMETERS!$D$9-C1975)/2)*SIN(RADIANS(PARAMETERS!$D$9-C1975)/2))))*2*3958.756</f>
        <v>598.88705869449473</v>
      </c>
      <c r="F1975">
        <v>113.73561859131</v>
      </c>
      <c r="G1975">
        <v>147.59410095215</v>
      </c>
      <c r="H1975">
        <v>188.19844055176</v>
      </c>
      <c r="I1975">
        <v>217.21685791016</v>
      </c>
      <c r="J1975">
        <v>250.59155273438</v>
      </c>
      <c r="K1975" s="6">
        <f>IFERROR(EXP(TREND(LN($F$1:$J$1),LN(F1975:J1975),LN(Calculations!$B$3))),0)</f>
        <v>8.1387136574504609E-3</v>
      </c>
    </row>
    <row r="1976" spans="1:11" x14ac:dyDescent="0.35">
      <c r="A1976">
        <v>1973</v>
      </c>
      <c r="B1976" t="str">
        <f t="shared" si="30"/>
        <v>13-52.5</v>
      </c>
      <c r="C1976">
        <v>-52.478972596544999</v>
      </c>
      <c r="D1976">
        <v>12.559012390341</v>
      </c>
      <c r="E1976">
        <f>ASIN(SQRT((SIN(RADIANS(PARAMETERS!$D$8-D1976)/2)*SIN(RADIANS(PARAMETERS!$D$8-D1976)/2))+(COS(RADIANS(D1976))*COS(RADIANS(PARAMETERS!$D$8))*SIN(RADIANS(PARAMETERS!$D$9-C1976)/2)*SIN(RADIANS(PARAMETERS!$D$9-C1976)/2))))*2*3958.756</f>
        <v>581.75485239043644</v>
      </c>
      <c r="F1976">
        <v>113.66544342041</v>
      </c>
      <c r="G1976">
        <v>147.58557128906</v>
      </c>
      <c r="H1976">
        <v>188.24806213379</v>
      </c>
      <c r="I1976">
        <v>217.34733581543</v>
      </c>
      <c r="J1976">
        <v>250.81698608398</v>
      </c>
      <c r="K1976" s="6">
        <f>IFERROR(EXP(TREND(LN($F$1:$J$1),LN(F1976:J1976),LN(Calculations!$B$3))),0)</f>
        <v>8.1360315158730233E-3</v>
      </c>
    </row>
    <row r="1977" spans="1:11" x14ac:dyDescent="0.35">
      <c r="A1977">
        <v>1974</v>
      </c>
      <c r="B1977" t="str">
        <f t="shared" si="30"/>
        <v>13-53</v>
      </c>
      <c r="C1977">
        <v>-52.750293931446002</v>
      </c>
      <c r="D1977">
        <v>12.559012390341</v>
      </c>
      <c r="E1977">
        <f>ASIN(SQRT((SIN(RADIANS(PARAMETERS!$D$8-D1977)/2)*SIN(RADIANS(PARAMETERS!$D$8-D1977)/2))+(COS(RADIANS(D1977))*COS(RADIANS(PARAMETERS!$D$8))*SIN(RADIANS(PARAMETERS!$D$9-C1977)/2)*SIN(RADIANS(PARAMETERS!$D$9-C1977)/2))))*2*3958.756</f>
        <v>564.6883429305916</v>
      </c>
      <c r="F1977">
        <v>113.64395904541</v>
      </c>
      <c r="G1977">
        <v>147.61238098145</v>
      </c>
      <c r="H1977">
        <v>188.3298034668</v>
      </c>
      <c r="I1977">
        <v>217.52290344238</v>
      </c>
      <c r="J1977">
        <v>251.10647583008</v>
      </c>
      <c r="K1977" s="6">
        <f>IFERROR(EXP(TREND(LN($F$1:$J$1),LN(F1977:J1977),LN(Calculations!$B$3))),0)</f>
        <v>8.1426382740460296E-3</v>
      </c>
    </row>
    <row r="1978" spans="1:11" x14ac:dyDescent="0.35">
      <c r="A1978">
        <v>1975</v>
      </c>
      <c r="B1978" t="str">
        <f t="shared" si="30"/>
        <v>13-53</v>
      </c>
      <c r="C1978">
        <v>-53.021615266346998</v>
      </c>
      <c r="D1978">
        <v>12.559012390341</v>
      </c>
      <c r="E1978">
        <f>ASIN(SQRT((SIN(RADIANS(PARAMETERS!$D$8-D1978)/2)*SIN(RADIANS(PARAMETERS!$D$8-D1978)/2))+(COS(RADIANS(D1978))*COS(RADIANS(PARAMETERS!$D$8))*SIN(RADIANS(PARAMETERS!$D$9-C1978)/2)*SIN(RADIANS(PARAMETERS!$D$9-C1978)/2))))*2*3958.756</f>
        <v>547.69369548762143</v>
      </c>
      <c r="F1978">
        <v>113.63310241699</v>
      </c>
      <c r="G1978">
        <v>147.62127685547</v>
      </c>
      <c r="H1978">
        <v>188.38258361816</v>
      </c>
      <c r="I1978">
        <v>217.65570068359</v>
      </c>
      <c r="J1978">
        <v>251.33584594727</v>
      </c>
      <c r="K1978" s="6">
        <f>IFERROR(EXP(TREND(LN($F$1:$J$1),LN(F1978:J1978),LN(Calculations!$B$3))),0)</f>
        <v>8.1474462902315359E-3</v>
      </c>
    </row>
    <row r="1979" spans="1:11" x14ac:dyDescent="0.35">
      <c r="A1979">
        <v>1976</v>
      </c>
      <c r="B1979" t="str">
        <f t="shared" si="30"/>
        <v>13-53.5</v>
      </c>
      <c r="C1979">
        <v>-53.292936601248002</v>
      </c>
      <c r="D1979">
        <v>12.559012390341</v>
      </c>
      <c r="E1979">
        <f>ASIN(SQRT((SIN(RADIANS(PARAMETERS!$D$8-D1979)/2)*SIN(RADIANS(PARAMETERS!$D$8-D1979)/2))+(COS(RADIANS(D1979))*COS(RADIANS(PARAMETERS!$D$8))*SIN(RADIANS(PARAMETERS!$D$9-C1979)/2)*SIN(RADIANS(PARAMETERS!$D$9-C1979)/2))))*2*3958.756</f>
        <v>530.77783640007442</v>
      </c>
      <c r="F1979">
        <v>113.65630340576</v>
      </c>
      <c r="G1979">
        <v>147.63555908203</v>
      </c>
      <c r="H1979">
        <v>188.43537902832</v>
      </c>
      <c r="I1979">
        <v>217.79545593262</v>
      </c>
      <c r="J1979">
        <v>251.58267211914</v>
      </c>
      <c r="K1979" s="6">
        <f>IFERROR(EXP(TREND(LN($F$1:$J$1),LN(F1979:J1979),LN(Calculations!$B$3))),0)</f>
        <v>8.1564790704751877E-3</v>
      </c>
    </row>
    <row r="1980" spans="1:11" x14ac:dyDescent="0.35">
      <c r="A1980">
        <v>1977</v>
      </c>
      <c r="B1980" t="str">
        <f t="shared" si="30"/>
        <v>13-53.5</v>
      </c>
      <c r="C1980">
        <v>-53.564257936148998</v>
      </c>
      <c r="D1980">
        <v>12.559012390341</v>
      </c>
      <c r="E1980">
        <f>ASIN(SQRT((SIN(RADIANS(PARAMETERS!$D$8-D1980)/2)*SIN(RADIANS(PARAMETERS!$D$8-D1980)/2))+(COS(RADIANS(D1980))*COS(RADIANS(PARAMETERS!$D$8))*SIN(RADIANS(PARAMETERS!$D$9-C1980)/2)*SIN(RADIANS(PARAMETERS!$D$9-C1980)/2))))*2*3958.756</f>
        <v>513.94856881796795</v>
      </c>
      <c r="F1980">
        <v>113.72908782959</v>
      </c>
      <c r="G1980">
        <v>147.66818237305</v>
      </c>
      <c r="H1980">
        <v>188.50192260742</v>
      </c>
      <c r="I1980">
        <v>217.96434020996</v>
      </c>
      <c r="J1980">
        <v>251.88070678711</v>
      </c>
      <c r="K1980" s="6">
        <f>IFERROR(EXP(TREND(LN($F$1:$J$1),LN(F1980:J1980),LN(Calculations!$B$3))),0)</f>
        <v>8.1731241708492743E-3</v>
      </c>
    </row>
    <row r="1981" spans="1:11" x14ac:dyDescent="0.35">
      <c r="A1981">
        <v>1978</v>
      </c>
      <c r="B1981" t="str">
        <f t="shared" si="30"/>
        <v>13-54</v>
      </c>
      <c r="C1981">
        <v>-53.835579271050001</v>
      </c>
      <c r="D1981">
        <v>12.559012390341</v>
      </c>
      <c r="E1981">
        <f>ASIN(SQRT((SIN(RADIANS(PARAMETERS!$D$8-D1981)/2)*SIN(RADIANS(PARAMETERS!$D$8-D1981)/2))+(COS(RADIANS(D1981))*COS(RADIANS(PARAMETERS!$D$8))*SIN(RADIANS(PARAMETERS!$D$9-C1981)/2)*SIN(RADIANS(PARAMETERS!$D$9-C1981)/2))))*2*3958.756</f>
        <v>497.21470880943781</v>
      </c>
      <c r="F1981">
        <v>113.82061004639</v>
      </c>
      <c r="G1981">
        <v>147.69860839844</v>
      </c>
      <c r="H1981">
        <v>188.5652923584</v>
      </c>
      <c r="I1981">
        <v>218.13459777832</v>
      </c>
      <c r="J1981">
        <v>252.1886138916</v>
      </c>
      <c r="K1981" s="6">
        <f>IFERROR(EXP(TREND(LN($F$1:$J$1),LN(F1981:J1981),LN(Calculations!$B$3))),0)</f>
        <v>8.1917023670731413E-3</v>
      </c>
    </row>
    <row r="1982" spans="1:11" x14ac:dyDescent="0.35">
      <c r="A1982">
        <v>1979</v>
      </c>
      <c r="B1982" t="str">
        <f t="shared" si="30"/>
        <v>13-54</v>
      </c>
      <c r="C1982">
        <v>-54.106900605950997</v>
      </c>
      <c r="D1982">
        <v>12.559012390341</v>
      </c>
      <c r="E1982">
        <f>ASIN(SQRT((SIN(RADIANS(PARAMETERS!$D$8-D1982)/2)*SIN(RADIANS(PARAMETERS!$D$8-D1982)/2))+(COS(RADIANS(D1982))*COS(RADIANS(PARAMETERS!$D$8))*SIN(RADIANS(PARAMETERS!$D$9-C1982)/2)*SIN(RADIANS(PARAMETERS!$D$9-C1982)/2))))*2*3958.756</f>
        <v>480.58624592891852</v>
      </c>
      <c r="F1982">
        <v>113.97081756592</v>
      </c>
      <c r="G1982">
        <v>147.77420043945</v>
      </c>
      <c r="H1982">
        <v>188.67150878906</v>
      </c>
      <c r="I1982">
        <v>218.37359619141</v>
      </c>
      <c r="J1982">
        <v>252.60177612305</v>
      </c>
      <c r="K1982" s="6">
        <f>IFERROR(EXP(TREND(LN($F$1:$J$1),LN(F1982:J1982),LN(Calculations!$B$3))),0)</f>
        <v>8.2222367515627295E-3</v>
      </c>
    </row>
    <row r="1983" spans="1:11" x14ac:dyDescent="0.35">
      <c r="A1983">
        <v>1980</v>
      </c>
      <c r="B1983" t="str">
        <f t="shared" si="30"/>
        <v>13-54.5</v>
      </c>
      <c r="C1983">
        <v>-54.378221940852001</v>
      </c>
      <c r="D1983">
        <v>12.559012390341</v>
      </c>
      <c r="E1983">
        <f>ASIN(SQRT((SIN(RADIANS(PARAMETERS!$D$8-D1983)/2)*SIN(RADIANS(PARAMETERS!$D$8-D1983)/2))+(COS(RADIANS(D1983))*COS(RADIANS(PARAMETERS!$D$8))*SIN(RADIANS(PARAMETERS!$D$9-C1983)/2)*SIN(RADIANS(PARAMETERS!$D$9-C1983)/2))))*2*3958.756</f>
        <v>464.07453305115416</v>
      </c>
      <c r="F1983">
        <v>114.1968536377</v>
      </c>
      <c r="G1983">
        <v>147.91014099121</v>
      </c>
      <c r="H1983">
        <v>188.83181762695</v>
      </c>
      <c r="I1983">
        <v>218.69589233398</v>
      </c>
      <c r="J1983">
        <v>253.13900756836</v>
      </c>
      <c r="K1983" s="6">
        <f>IFERROR(EXP(TREND(LN($F$1:$J$1),LN(F1983:J1983),LN(Calculations!$B$3))),0)</f>
        <v>8.2682144076623165E-3</v>
      </c>
    </row>
    <row r="1984" spans="1:11" x14ac:dyDescent="0.35">
      <c r="A1984">
        <v>1981</v>
      </c>
      <c r="B1984" t="str">
        <f t="shared" si="30"/>
        <v>13-54.5</v>
      </c>
      <c r="C1984">
        <v>-54.649543275752997</v>
      </c>
      <c r="D1984">
        <v>12.559012390341</v>
      </c>
      <c r="E1984">
        <f>ASIN(SQRT((SIN(RADIANS(PARAMETERS!$D$8-D1984)/2)*SIN(RADIANS(PARAMETERS!$D$8-D1984)/2))+(COS(RADIANS(D1984))*COS(RADIANS(PARAMETERS!$D$8))*SIN(RADIANS(PARAMETERS!$D$9-C1984)/2)*SIN(RADIANS(PARAMETERS!$D$9-C1984)/2))))*2*3958.756</f>
        <v>447.69251121943432</v>
      </c>
      <c r="F1984">
        <v>114.4518661499</v>
      </c>
      <c r="G1984">
        <v>148.05395507813</v>
      </c>
      <c r="H1984">
        <v>188.97932434082</v>
      </c>
      <c r="I1984">
        <v>218.9972076416</v>
      </c>
      <c r="J1984">
        <v>253.64291381836</v>
      </c>
      <c r="K1984" s="6">
        <f>IFERROR(EXP(TREND(LN($F$1:$J$1),LN(F1984:J1984),LN(Calculations!$B$3))),0)</f>
        <v>8.3170462411891362E-3</v>
      </c>
    </row>
    <row r="1985" spans="1:11" x14ac:dyDescent="0.35">
      <c r="A1985">
        <v>1982</v>
      </c>
      <c r="B1985" t="str">
        <f t="shared" si="30"/>
        <v>13-55</v>
      </c>
      <c r="C1985">
        <v>-54.920864610654</v>
      </c>
      <c r="D1985">
        <v>12.559012390341</v>
      </c>
      <c r="E1985">
        <f>ASIN(SQRT((SIN(RADIANS(PARAMETERS!$D$8-D1985)/2)*SIN(RADIANS(PARAMETERS!$D$8-D1985)/2))+(COS(RADIANS(D1985))*COS(RADIANS(PARAMETERS!$D$8))*SIN(RADIANS(PARAMETERS!$D$9-C1985)/2)*SIN(RADIANS(PARAMETERS!$D$9-C1985)/2))))*2*3958.756</f>
        <v>431.45497634504716</v>
      </c>
      <c r="F1985">
        <v>114.76064300537</v>
      </c>
      <c r="G1985">
        <v>148.22738647461</v>
      </c>
      <c r="H1985">
        <v>189.12408447266</v>
      </c>
      <c r="I1985">
        <v>219.28791809082</v>
      </c>
      <c r="J1985">
        <v>254.12338256836</v>
      </c>
      <c r="K1985" s="6">
        <f>IFERROR(EXP(TREND(LN($F$1:$J$1),LN(F1985:J1985),LN(Calculations!$B$3))),0)</f>
        <v>8.3733296874349515E-3</v>
      </c>
    </row>
    <row r="1986" spans="1:11" x14ac:dyDescent="0.35">
      <c r="A1986">
        <v>1983</v>
      </c>
      <c r="B1986" t="str">
        <f t="shared" si="30"/>
        <v>13-55</v>
      </c>
      <c r="C1986">
        <v>-55.192185945555003</v>
      </c>
      <c r="D1986">
        <v>12.559012390341</v>
      </c>
      <c r="E1986">
        <f>ASIN(SQRT((SIN(RADIANS(PARAMETERS!$D$8-D1986)/2)*SIN(RADIANS(PARAMETERS!$D$8-D1986)/2))+(COS(RADIANS(D1986))*COS(RADIANS(PARAMETERS!$D$8))*SIN(RADIANS(PARAMETERS!$D$9-C1986)/2)*SIN(RADIANS(PARAMETERS!$D$9-C1986)/2))))*2*3958.756</f>
        <v>415.37889581536234</v>
      </c>
      <c r="F1986">
        <v>115.1351852417</v>
      </c>
      <c r="G1986">
        <v>148.44093322754</v>
      </c>
      <c r="H1986">
        <v>189.27082824707</v>
      </c>
      <c r="I1986">
        <v>219.57067871094</v>
      </c>
      <c r="J1986">
        <v>254.5802154541</v>
      </c>
      <c r="K1986" s="6">
        <f>IFERROR(EXP(TREND(LN($F$1:$J$1),LN(F1986:J1986),LN(Calculations!$B$3))),0)</f>
        <v>8.4394202593201916E-3</v>
      </c>
    </row>
    <row r="1987" spans="1:11" x14ac:dyDescent="0.35">
      <c r="A1987">
        <v>1984</v>
      </c>
      <c r="B1987" t="str">
        <f t="shared" si="30"/>
        <v>13-55.5</v>
      </c>
      <c r="C1987">
        <v>-55.463507280456</v>
      </c>
      <c r="D1987">
        <v>12.559012390341</v>
      </c>
      <c r="E1987">
        <f>ASIN(SQRT((SIN(RADIANS(PARAMETERS!$D$8-D1987)/2)*SIN(RADIANS(PARAMETERS!$D$8-D1987)/2))+(COS(RADIANS(D1987))*COS(RADIANS(PARAMETERS!$D$8))*SIN(RADIANS(PARAMETERS!$D$9-C1987)/2)*SIN(RADIANS(PARAMETERS!$D$9-C1987)/2))))*2*3958.756</f>
        <v>399.48378437493261</v>
      </c>
      <c r="F1987">
        <v>115.54458618164</v>
      </c>
      <c r="G1987">
        <v>148.6736907959</v>
      </c>
      <c r="H1987">
        <v>189.39390563965</v>
      </c>
      <c r="I1987">
        <v>219.80110168457</v>
      </c>
      <c r="J1987">
        <v>254.94450378418</v>
      </c>
      <c r="K1987" s="6">
        <f>IFERROR(EXP(TREND(LN($F$1:$J$1),LN(F1987:J1987),LN(Calculations!$B$3))),0)</f>
        <v>8.5090272057136949E-3</v>
      </c>
    </row>
    <row r="1988" spans="1:11" x14ac:dyDescent="0.35">
      <c r="A1988">
        <v>1985</v>
      </c>
      <c r="B1988" t="str">
        <f t="shared" si="30"/>
        <v>13-55.5</v>
      </c>
      <c r="C1988">
        <v>-55.734828615357003</v>
      </c>
      <c r="D1988">
        <v>12.559012390341</v>
      </c>
      <c r="E1988">
        <f>ASIN(SQRT((SIN(RADIANS(PARAMETERS!$D$8-D1988)/2)*SIN(RADIANS(PARAMETERS!$D$8-D1988)/2))+(COS(RADIANS(D1988))*COS(RADIANS(PARAMETERS!$D$8))*SIN(RADIANS(PARAMETERS!$D$9-C1988)/2)*SIN(RADIANS(PARAMETERS!$D$9-C1988)/2))))*2*3958.756</f>
        <v>383.79214993494816</v>
      </c>
      <c r="F1988">
        <v>116.02935791016</v>
      </c>
      <c r="G1988">
        <v>148.97119140625</v>
      </c>
      <c r="H1988">
        <v>189.54685974121</v>
      </c>
      <c r="I1988">
        <v>220.04872131348</v>
      </c>
      <c r="J1988">
        <v>255.30815124512</v>
      </c>
      <c r="K1988" s="6">
        <f>IFERROR(EXP(TREND(LN($F$1:$J$1),LN(F1988:J1988),LN(Calculations!$B$3))),0)</f>
        <v>8.5930061059943334E-3</v>
      </c>
    </row>
    <row r="1989" spans="1:11" x14ac:dyDescent="0.35">
      <c r="A1989">
        <v>1986</v>
      </c>
      <c r="B1989" t="str">
        <f t="shared" ref="B1989:B2052" si="31">MROUND(D1989,1)&amp;MROUND(C1989,-0.5)</f>
        <v>13-56</v>
      </c>
      <c r="C1989">
        <v>-56.006149950257999</v>
      </c>
      <c r="D1989">
        <v>12.559012390341</v>
      </c>
      <c r="E1989">
        <f>ASIN(SQRT((SIN(RADIANS(PARAMETERS!$D$8-D1989)/2)*SIN(RADIANS(PARAMETERS!$D$8-D1989)/2))+(COS(RADIANS(D1989))*COS(RADIANS(PARAMETERS!$D$8))*SIN(RADIANS(PARAMETERS!$D$9-C1989)/2)*SIN(RADIANS(PARAMETERS!$D$9-C1989)/2))))*2*3958.756</f>
        <v>368.33002104046545</v>
      </c>
      <c r="F1989">
        <v>116.60374450684</v>
      </c>
      <c r="G1989">
        <v>149.35050964355</v>
      </c>
      <c r="H1989">
        <v>189.75326538086</v>
      </c>
      <c r="I1989">
        <v>220.33695983887</v>
      </c>
      <c r="J1989">
        <v>255.6943359375</v>
      </c>
      <c r="K1989" s="6">
        <f>IFERROR(EXP(TREND(LN($F$1:$J$1),LN(F1989:J1989),LN(Calculations!$B$3))),0)</f>
        <v>8.6959040245723103E-3</v>
      </c>
    </row>
    <row r="1990" spans="1:11" x14ac:dyDescent="0.35">
      <c r="A1990">
        <v>1987</v>
      </c>
      <c r="B1990" t="str">
        <f t="shared" si="31"/>
        <v>13-56.5</v>
      </c>
      <c r="C1990">
        <v>-56.277471285159002</v>
      </c>
      <c r="D1990">
        <v>12.559012390341</v>
      </c>
      <c r="E1990">
        <f>ASIN(SQRT((SIN(RADIANS(PARAMETERS!$D$8-D1990)/2)*SIN(RADIANS(PARAMETERS!$D$8-D1990)/2))+(COS(RADIANS(D1990))*COS(RADIANS(PARAMETERS!$D$8))*SIN(RADIANS(PARAMETERS!$D$9-C1990)/2)*SIN(RADIANS(PARAMETERS!$D$9-C1990)/2))))*2*3958.756</f>
        <v>353.12756821945982</v>
      </c>
      <c r="F1990">
        <v>117.21260070801</v>
      </c>
      <c r="G1990">
        <v>149.76307678223</v>
      </c>
      <c r="H1990">
        <v>189.97662353516</v>
      </c>
      <c r="I1990">
        <v>220.62261962891</v>
      </c>
      <c r="J1990">
        <v>256.05014038086</v>
      </c>
      <c r="K1990" s="6">
        <f>IFERROR(EXP(TREND(LN($F$1:$J$1),LN(F1990:J1990),LN(Calculations!$B$3))),0)</f>
        <v>8.806979912181977E-3</v>
      </c>
    </row>
    <row r="1991" spans="1:11" x14ac:dyDescent="0.35">
      <c r="A1991">
        <v>1988</v>
      </c>
      <c r="B1991" t="str">
        <f t="shared" si="31"/>
        <v>13-56.5</v>
      </c>
      <c r="C1991">
        <v>-56.548792620059999</v>
      </c>
      <c r="D1991">
        <v>12.559012390341</v>
      </c>
      <c r="E1991">
        <f>ASIN(SQRT((SIN(RADIANS(PARAMETERS!$D$8-D1991)/2)*SIN(RADIANS(PARAMETERS!$D$8-D1991)/2))+(COS(RADIANS(D1991))*COS(RADIANS(PARAMETERS!$D$8))*SIN(RADIANS(PARAMETERS!$D$9-C1991)/2)*SIN(RADIANS(PARAMETERS!$D$9-C1991)/2))))*2*3958.756</f>
        <v>338.21983073188062</v>
      </c>
      <c r="F1991">
        <v>117.90801239014</v>
      </c>
      <c r="G1991">
        <v>150.27029418945</v>
      </c>
      <c r="H1991">
        <v>190.29183959961</v>
      </c>
      <c r="I1991">
        <v>221.00559997559</v>
      </c>
      <c r="J1991">
        <v>256.51049804688</v>
      </c>
      <c r="K1991" s="6">
        <f>IFERROR(EXP(TREND(LN($F$1:$J$1),LN(F1991:J1991),LN(Calculations!$B$3))),0)</f>
        <v>8.9415962091351584E-3</v>
      </c>
    </row>
    <row r="1992" spans="1:11" x14ac:dyDescent="0.35">
      <c r="A1992">
        <v>1989</v>
      </c>
      <c r="B1992" t="str">
        <f t="shared" si="31"/>
        <v>13-57</v>
      </c>
      <c r="C1992">
        <v>-56.820113954961002</v>
      </c>
      <c r="D1992">
        <v>12.559012390341</v>
      </c>
      <c r="E1992">
        <f>ASIN(SQRT((SIN(RADIANS(PARAMETERS!$D$8-D1992)/2)*SIN(RADIANS(PARAMETERS!$D$8-D1992)/2))+(COS(RADIANS(D1992))*COS(RADIANS(PARAMETERS!$D$8))*SIN(RADIANS(PARAMETERS!$D$9-C1992)/2)*SIN(RADIANS(PARAMETERS!$D$9-C1992)/2))))*2*3958.756</f>
        <v>323.64755731084756</v>
      </c>
      <c r="F1992">
        <v>118.68967437744</v>
      </c>
      <c r="G1992">
        <v>150.8747253418</v>
      </c>
      <c r="H1992">
        <v>190.70259094238</v>
      </c>
      <c r="I1992">
        <v>221.48461914063</v>
      </c>
      <c r="J1992">
        <v>257.06762695313</v>
      </c>
      <c r="K1992" s="6">
        <f>IFERROR(EXP(TREND(LN($F$1:$J$1),LN(F1992:J1992),LN(Calculations!$B$3))),0)</f>
        <v>9.1012282318632277E-3</v>
      </c>
    </row>
    <row r="1993" spans="1:11" x14ac:dyDescent="0.35">
      <c r="A1993">
        <v>1990</v>
      </c>
      <c r="B1993" t="str">
        <f t="shared" si="31"/>
        <v>13-57</v>
      </c>
      <c r="C1993">
        <v>-57.091435289861998</v>
      </c>
      <c r="D1993">
        <v>12.559012390341</v>
      </c>
      <c r="E1993">
        <f>ASIN(SQRT((SIN(RADIANS(PARAMETERS!$D$8-D1993)/2)*SIN(RADIANS(PARAMETERS!$D$8-D1993)/2))+(COS(RADIANS(D1993))*COS(RADIANS(PARAMETERS!$D$8))*SIN(RADIANS(PARAMETERS!$D$9-C1993)/2)*SIN(RADIANS(PARAMETERS!$D$9-C1993)/2))))*2*3958.756</f>
        <v>309.45816273520802</v>
      </c>
      <c r="F1993">
        <v>119.47922515869</v>
      </c>
      <c r="G1993">
        <v>151.50346374512</v>
      </c>
      <c r="H1993">
        <v>191.1336517334</v>
      </c>
      <c r="I1993">
        <v>221.95678710938</v>
      </c>
      <c r="J1993">
        <v>257.58316040039</v>
      </c>
      <c r="K1993" s="6">
        <f>IFERROR(EXP(TREND(LN($F$1:$J$1),LN(F1993:J1993),LN(Calculations!$B$3))),0)</f>
        <v>9.2677027299269236E-3</v>
      </c>
    </row>
    <row r="1994" spans="1:11" x14ac:dyDescent="0.35">
      <c r="A1994">
        <v>1991</v>
      </c>
      <c r="B1994" t="str">
        <f t="shared" si="31"/>
        <v>13-57.5</v>
      </c>
      <c r="C1994">
        <v>-57.362756624763001</v>
      </c>
      <c r="D1994">
        <v>12.559012390341</v>
      </c>
      <c r="E1994">
        <f>ASIN(SQRT((SIN(RADIANS(PARAMETERS!$D$8-D1994)/2)*SIN(RADIANS(PARAMETERS!$D$8-D1994)/2))+(COS(RADIANS(D1994))*COS(RADIANS(PARAMETERS!$D$8))*SIN(RADIANS(PARAMETERS!$D$9-C1994)/2)*SIN(RADIANS(PARAMETERS!$D$9-C1994)/2))))*2*3958.756</f>
        <v>295.70678907491794</v>
      </c>
      <c r="F1994">
        <v>120.31241607666</v>
      </c>
      <c r="G1994">
        <v>152.17985534668</v>
      </c>
      <c r="H1994">
        <v>191.60809326172</v>
      </c>
      <c r="I1994">
        <v>222.45373535156</v>
      </c>
      <c r="J1994">
        <v>258.09942626953</v>
      </c>
      <c r="K1994" s="6">
        <f>IFERROR(EXP(TREND(LN($F$1:$J$1),LN(F1994:J1994),LN(Calculations!$B$3))),0)</f>
        <v>9.4493103918438237E-3</v>
      </c>
    </row>
    <row r="1995" spans="1:11" x14ac:dyDescent="0.35">
      <c r="A1995">
        <v>1992</v>
      </c>
      <c r="B1995" t="str">
        <f t="shared" si="31"/>
        <v>13-57.5</v>
      </c>
      <c r="C1995">
        <v>-57.634077959663998</v>
      </c>
      <c r="D1995">
        <v>12.559012390341</v>
      </c>
      <c r="E1995">
        <f>ASIN(SQRT((SIN(RADIANS(PARAMETERS!$D$8-D1995)/2)*SIN(RADIANS(PARAMETERS!$D$8-D1995)/2))+(COS(RADIANS(D1995))*COS(RADIANS(PARAMETERS!$D$8))*SIN(RADIANS(PARAMETERS!$D$9-C1995)/2)*SIN(RADIANS(PARAMETERS!$D$9-C1995)/2))))*2*3958.756</f>
        <v>282.4574377832588</v>
      </c>
      <c r="F1995">
        <v>121.17008972168</v>
      </c>
      <c r="G1995">
        <v>152.88798522949</v>
      </c>
      <c r="H1995">
        <v>192.11190795898</v>
      </c>
      <c r="I1995">
        <v>222.95765686035</v>
      </c>
      <c r="J1995">
        <v>258.59384155273</v>
      </c>
      <c r="K1995" s="6">
        <f>IFERROR(EXP(TREND(LN($F$1:$J$1),LN(F1995:J1995),LN(Calculations!$B$3))),0)</f>
        <v>9.6425161176330616E-3</v>
      </c>
    </row>
    <row r="1996" spans="1:11" x14ac:dyDescent="0.35">
      <c r="A1996">
        <v>1993</v>
      </c>
      <c r="B1996" t="str">
        <f t="shared" si="31"/>
        <v>13-58</v>
      </c>
      <c r="C1996">
        <v>-57.905399294565001</v>
      </c>
      <c r="D1996">
        <v>12.559012390341</v>
      </c>
      <c r="E1996">
        <f>ASIN(SQRT((SIN(RADIANS(PARAMETERS!$D$8-D1996)/2)*SIN(RADIANS(PARAMETERS!$D$8-D1996)/2))+(COS(RADIANS(D1996))*COS(RADIANS(PARAMETERS!$D$8))*SIN(RADIANS(PARAMETERS!$D$9-C1996)/2)*SIN(RADIANS(PARAMETERS!$D$9-C1996)/2))))*2*3958.756</f>
        <v>269.78410204185514</v>
      </c>
      <c r="F1996">
        <v>121.98001098633</v>
      </c>
      <c r="G1996">
        <v>153.56242370605</v>
      </c>
      <c r="H1996">
        <v>192.57890319824</v>
      </c>
      <c r="I1996">
        <v>223.39039611816</v>
      </c>
      <c r="J1996">
        <v>258.97253417969</v>
      </c>
      <c r="K1996" s="6">
        <f>IFERROR(EXP(TREND(LN($F$1:$J$1),LN(F1996:J1996),LN(Calculations!$B$3))),0)</f>
        <v>9.8292624022215131E-3</v>
      </c>
    </row>
    <row r="1997" spans="1:11" x14ac:dyDescent="0.35">
      <c r="A1997">
        <v>1994</v>
      </c>
      <c r="B1997" t="str">
        <f t="shared" si="31"/>
        <v>13-58</v>
      </c>
      <c r="C1997">
        <v>-58.176720629465002</v>
      </c>
      <c r="D1997">
        <v>12.559012390341</v>
      </c>
      <c r="E1997">
        <f>ASIN(SQRT((SIN(RADIANS(PARAMETERS!$D$8-D1997)/2)*SIN(RADIANS(PARAMETERS!$D$8-D1997)/2))+(COS(RADIANS(D1997))*COS(RADIANS(PARAMETERS!$D$8))*SIN(RADIANS(PARAMETERS!$D$9-C1997)/2)*SIN(RADIANS(PARAMETERS!$D$9-C1997)/2))))*2*3958.756</f>
        <v>257.77177302503446</v>
      </c>
      <c r="F1997">
        <v>122.79379272461</v>
      </c>
      <c r="G1997">
        <v>154.26031494141</v>
      </c>
      <c r="H1997">
        <v>193.08180236816</v>
      </c>
      <c r="I1997">
        <v>223.8585357666</v>
      </c>
      <c r="J1997">
        <v>259.39071655273</v>
      </c>
      <c r="K1997" s="6">
        <f>IFERROR(EXP(TREND(LN($F$1:$J$1),LN(F1997:J1997),LN(Calculations!$B$3))),0)</f>
        <v>1.0025445266760679E-2</v>
      </c>
    </row>
    <row r="1998" spans="1:11" x14ac:dyDescent="0.35">
      <c r="A1998">
        <v>1995</v>
      </c>
      <c r="B1998" t="str">
        <f t="shared" si="31"/>
        <v>13-58.5</v>
      </c>
      <c r="C1998">
        <v>-58.448041964365999</v>
      </c>
      <c r="D1998">
        <v>12.559012390341</v>
      </c>
      <c r="E1998">
        <f>ASIN(SQRT((SIN(RADIANS(PARAMETERS!$D$8-D1998)/2)*SIN(RADIANS(PARAMETERS!$D$8-D1998)/2))+(COS(RADIANS(D1998))*COS(RADIANS(PARAMETERS!$D$8))*SIN(RADIANS(PARAMETERS!$D$9-C1998)/2)*SIN(RADIANS(PARAMETERS!$D$9-C1998)/2))))*2*3958.756</f>
        <v>246.51711552511472</v>
      </c>
      <c r="F1998">
        <v>123.58499145508</v>
      </c>
      <c r="G1998">
        <v>154.96000671387</v>
      </c>
      <c r="H1998">
        <v>193.60708618164</v>
      </c>
      <c r="I1998">
        <v>224.34857177734</v>
      </c>
      <c r="J1998">
        <v>259.83459472656</v>
      </c>
      <c r="K1998" s="6">
        <f>IFERROR(EXP(TREND(LN($F$1:$J$1),LN(F1998:J1998),LN(Calculations!$B$3))),0)</f>
        <v>1.0225000742597804E-2</v>
      </c>
    </row>
    <row r="1999" spans="1:11" x14ac:dyDescent="0.35">
      <c r="A1999">
        <v>1996</v>
      </c>
      <c r="B1999" t="str">
        <f t="shared" si="31"/>
        <v>13-58.5</v>
      </c>
      <c r="C1999">
        <v>-58.719363299267002</v>
      </c>
      <c r="D1999">
        <v>12.559012390341</v>
      </c>
      <c r="E1999">
        <f>ASIN(SQRT((SIN(RADIANS(PARAMETERS!$D$8-D1999)/2)*SIN(RADIANS(PARAMETERS!$D$8-D1999)/2))+(COS(RADIANS(D1999))*COS(RADIANS(PARAMETERS!$D$8))*SIN(RADIANS(PARAMETERS!$D$9-C1999)/2)*SIN(RADIANS(PARAMETERS!$D$9-C1999)/2))))*2*3958.756</f>
        <v>236.12850951325873</v>
      </c>
      <c r="F1999">
        <v>124.29679870605</v>
      </c>
      <c r="G1999">
        <v>155.60757446289</v>
      </c>
      <c r="H1999">
        <v>194.11077880859</v>
      </c>
      <c r="I1999">
        <v>224.81854248047</v>
      </c>
      <c r="J1999">
        <v>260.2626953125</v>
      </c>
      <c r="K1999" s="6">
        <f>IFERROR(EXP(TREND(LN($F$1:$J$1),LN(F1999:J1999),LN(Calculations!$B$3))),0)</f>
        <v>1.0412243139137477E-2</v>
      </c>
    </row>
    <row r="2000" spans="1:11" x14ac:dyDescent="0.35">
      <c r="A2000">
        <v>1997</v>
      </c>
      <c r="B2000" t="str">
        <f t="shared" si="31"/>
        <v>13-59</v>
      </c>
      <c r="C2000">
        <v>-58.990684634167998</v>
      </c>
      <c r="D2000">
        <v>12.559012390341</v>
      </c>
      <c r="E2000">
        <f>ASIN(SQRT((SIN(RADIANS(PARAMETERS!$D$8-D2000)/2)*SIN(RADIANS(PARAMETERS!$D$8-D2000)/2))+(COS(RADIANS(D2000))*COS(RADIANS(PARAMETERS!$D$8))*SIN(RADIANS(PARAMETERS!$D$9-C2000)/2)*SIN(RADIANS(PARAMETERS!$D$9-C2000)/2))))*2*3958.756</f>
        <v>226.72504896468152</v>
      </c>
      <c r="F2000">
        <v>124.96296691895</v>
      </c>
      <c r="G2000">
        <v>156.22802734375</v>
      </c>
      <c r="H2000">
        <v>194.62368774414</v>
      </c>
      <c r="I2000">
        <v>225.31829833984</v>
      </c>
      <c r="J2000">
        <v>260.74829101563</v>
      </c>
      <c r="K2000" s="6">
        <f>IFERROR(EXP(TREND(LN($F$1:$J$1),LN(F2000:J2000),LN(Calculations!$B$3))),0)</f>
        <v>1.0595283132361494E-2</v>
      </c>
    </row>
    <row r="2001" spans="1:11" x14ac:dyDescent="0.35">
      <c r="A2001">
        <v>1998</v>
      </c>
      <c r="B2001" t="str">
        <f t="shared" si="31"/>
        <v>13-59.5</v>
      </c>
      <c r="C2001">
        <v>-59.262005969069001</v>
      </c>
      <c r="D2001">
        <v>12.559012390341</v>
      </c>
      <c r="E2001">
        <f>ASIN(SQRT((SIN(RADIANS(PARAMETERS!$D$8-D2001)/2)*SIN(RADIANS(PARAMETERS!$D$8-D2001)/2))+(COS(RADIANS(D2001))*COS(RADIANS(PARAMETERS!$D$8))*SIN(RADIANS(PARAMETERS!$D$9-C2001)/2)*SIN(RADIANS(PARAMETERS!$D$9-C2001)/2))))*2*3958.756</f>
        <v>218.43401390693552</v>
      </c>
      <c r="F2001">
        <v>125.55100250244</v>
      </c>
      <c r="G2001">
        <v>156.78330993652</v>
      </c>
      <c r="H2001">
        <v>195.1061706543</v>
      </c>
      <c r="I2001">
        <v>225.79916381836</v>
      </c>
      <c r="J2001">
        <v>261.23077392578</v>
      </c>
      <c r="K2001" s="6">
        <f>IFERROR(EXP(TREND(LN($F$1:$J$1),LN(F2001:J2001),LN(Calculations!$B$3))),0)</f>
        <v>1.0762599463967827E-2</v>
      </c>
    </row>
    <row r="2002" spans="1:11" x14ac:dyDescent="0.35">
      <c r="A2002">
        <v>1999</v>
      </c>
      <c r="B2002" t="str">
        <f t="shared" si="31"/>
        <v>13-59.5</v>
      </c>
      <c r="C2002">
        <v>-59.533327303969998</v>
      </c>
      <c r="D2002">
        <v>12.559012390341</v>
      </c>
      <c r="E2002">
        <f>ASIN(SQRT((SIN(RADIANS(PARAMETERS!$D$8-D2002)/2)*SIN(RADIANS(PARAMETERS!$D$8-D2002)/2))+(COS(RADIANS(D2002))*COS(RADIANS(PARAMETERS!$D$8))*SIN(RADIANS(PARAMETERS!$D$9-C2002)/2)*SIN(RADIANS(PARAMETERS!$D$9-C2002)/2))))*2*3958.756</f>
        <v>211.38635164396621</v>
      </c>
      <c r="F2002">
        <v>126.0075302124</v>
      </c>
      <c r="G2002">
        <v>157.21867370605</v>
      </c>
      <c r="H2002">
        <v>195.49272155762</v>
      </c>
      <c r="I2002">
        <v>226.17967224121</v>
      </c>
      <c r="J2002">
        <v>261.60855102539</v>
      </c>
      <c r="K2002" s="6">
        <f>IFERROR(EXP(TREND(LN($F$1:$J$1),LN(F2002:J2002),LN(Calculations!$B$3))),0)</f>
        <v>1.0895676823672446E-2</v>
      </c>
    </row>
    <row r="2003" spans="1:11" x14ac:dyDescent="0.35">
      <c r="A2003">
        <v>2000</v>
      </c>
      <c r="B2003" t="str">
        <f t="shared" si="31"/>
        <v>13-60</v>
      </c>
      <c r="C2003">
        <v>-59.804648638871001</v>
      </c>
      <c r="D2003">
        <v>12.559012390341</v>
      </c>
      <c r="E2003">
        <f>ASIN(SQRT((SIN(RADIANS(PARAMETERS!$D$8-D2003)/2)*SIN(RADIANS(PARAMETERS!$D$8-D2003)/2))+(COS(RADIANS(D2003))*COS(RADIANS(PARAMETERS!$D$8))*SIN(RADIANS(PARAMETERS!$D$9-C2003)/2)*SIN(RADIANS(PARAMETERS!$D$9-C2003)/2))))*2*3958.756</f>
        <v>205.70990616523386</v>
      </c>
      <c r="F2003">
        <v>126.38863372803</v>
      </c>
      <c r="G2003">
        <v>157.58778381348</v>
      </c>
      <c r="H2003">
        <v>195.82810974121</v>
      </c>
      <c r="I2003">
        <v>226.51077270508</v>
      </c>
      <c r="J2003">
        <v>261.94076538086</v>
      </c>
      <c r="K2003" s="6">
        <f>IFERROR(EXP(TREND(LN($F$1:$J$1),LN(F2003:J2003),LN(Calculations!$B$3))),0)</f>
        <v>1.1009463354270962E-2</v>
      </c>
    </row>
    <row r="2004" spans="1:11" x14ac:dyDescent="0.35">
      <c r="A2004">
        <v>2001</v>
      </c>
      <c r="B2004" t="str">
        <f t="shared" si="31"/>
        <v>13-60</v>
      </c>
      <c r="C2004">
        <v>-60.075969973771997</v>
      </c>
      <c r="D2004">
        <v>12.559012390341</v>
      </c>
      <c r="E2004">
        <f>ASIN(SQRT((SIN(RADIANS(PARAMETERS!$D$8-D2004)/2)*SIN(RADIANS(PARAMETERS!$D$8-D2004)/2))+(COS(RADIANS(D2004))*COS(RADIANS(PARAMETERS!$D$8))*SIN(RADIANS(PARAMETERS!$D$9-C2004)/2)*SIN(RADIANS(PARAMETERS!$D$9-C2004)/2))))*2*3958.756</f>
        <v>201.52059209680812</v>
      </c>
      <c r="F2004">
        <v>126.66687774658</v>
      </c>
      <c r="G2004">
        <v>157.865234375</v>
      </c>
      <c r="H2004">
        <v>196.08688354492</v>
      </c>
      <c r="I2004">
        <v>226.76208496094</v>
      </c>
      <c r="J2004">
        <v>262.19018554688</v>
      </c>
      <c r="K2004" s="6">
        <f>IFERROR(EXP(TREND(LN($F$1:$J$1),LN(F2004:J2004),LN(Calculations!$B$3))),0)</f>
        <v>1.1094788199125644E-2</v>
      </c>
    </row>
    <row r="2005" spans="1:11" x14ac:dyDescent="0.35">
      <c r="A2005">
        <v>2002</v>
      </c>
      <c r="B2005" t="str">
        <f t="shared" si="31"/>
        <v>13-60.5</v>
      </c>
      <c r="C2005">
        <v>-60.347291308673</v>
      </c>
      <c r="D2005">
        <v>12.559012390341</v>
      </c>
      <c r="E2005">
        <f>ASIN(SQRT((SIN(RADIANS(PARAMETERS!$D$8-D2005)/2)*SIN(RADIANS(PARAMETERS!$D$8-D2005)/2))+(COS(RADIANS(D2005))*COS(RADIANS(PARAMETERS!$D$8))*SIN(RADIANS(PARAMETERS!$D$9-C2005)/2)*SIN(RADIANS(PARAMETERS!$D$9-C2005)/2))))*2*3958.756</f>
        <v>198.91239914687495</v>
      </c>
      <c r="F2005">
        <v>126.81446838379</v>
      </c>
      <c r="G2005">
        <v>158.02095031738</v>
      </c>
      <c r="H2005">
        <v>196.24203491211</v>
      </c>
      <c r="I2005">
        <v>226.90724182129</v>
      </c>
      <c r="J2005">
        <v>262.32678222656</v>
      </c>
      <c r="K2005" s="6">
        <f>IFERROR(EXP(TREND(LN($F$1:$J$1),LN(F2005:J2005),LN(Calculations!$B$3))),0)</f>
        <v>1.1141943135412603E-2</v>
      </c>
    </row>
    <row r="2006" spans="1:11" x14ac:dyDescent="0.35">
      <c r="A2006">
        <v>2003</v>
      </c>
      <c r="B2006" t="str">
        <f t="shared" si="31"/>
        <v>13-60.5</v>
      </c>
      <c r="C2006">
        <v>-60.618612643573996</v>
      </c>
      <c r="D2006">
        <v>12.559012390341</v>
      </c>
      <c r="E2006">
        <f>ASIN(SQRT((SIN(RADIANS(PARAMETERS!$D$8-D2006)/2)*SIN(RADIANS(PARAMETERS!$D$8-D2006)/2))+(COS(RADIANS(D2006))*COS(RADIANS(PARAMETERS!$D$8))*SIN(RADIANS(PARAMETERS!$D$9-C2006)/2)*SIN(RADIANS(PARAMETERS!$D$9-C2006)/2))))*2*3958.756</f>
        <v>197.94783997645055</v>
      </c>
      <c r="F2006">
        <v>126.90692138672</v>
      </c>
      <c r="G2006">
        <v>158.12879943848</v>
      </c>
      <c r="H2006">
        <v>196.36936950684</v>
      </c>
      <c r="I2006">
        <v>227.0538482666</v>
      </c>
      <c r="J2006">
        <v>262.49206542969</v>
      </c>
      <c r="K2006" s="6">
        <f>IFERROR(EXP(TREND(LN($F$1:$J$1),LN(F2006:J2006),LN(Calculations!$B$3))),0)</f>
        <v>1.1174272070670076E-2</v>
      </c>
    </row>
    <row r="2007" spans="1:11" x14ac:dyDescent="0.35">
      <c r="A2007">
        <v>2004</v>
      </c>
      <c r="B2007" t="str">
        <f t="shared" si="31"/>
        <v>13-61</v>
      </c>
      <c r="C2007">
        <v>-60.889933978475</v>
      </c>
      <c r="D2007">
        <v>12.559012390341</v>
      </c>
      <c r="E2007">
        <f>ASIN(SQRT((SIN(RADIANS(PARAMETERS!$D$8-D2007)/2)*SIN(RADIANS(PARAMETERS!$D$8-D2007)/2))+(COS(RADIANS(D2007))*COS(RADIANS(PARAMETERS!$D$8))*SIN(RADIANS(PARAMETERS!$D$9-C2007)/2)*SIN(RADIANS(PARAMETERS!$D$9-C2007)/2))))*2*3958.756</f>
        <v>198.65085953104034</v>
      </c>
      <c r="F2007">
        <v>126.9303817749</v>
      </c>
      <c r="G2007">
        <v>158.18162536621</v>
      </c>
      <c r="H2007">
        <v>196.46655273438</v>
      </c>
      <c r="I2007">
        <v>227.19314575195</v>
      </c>
      <c r="J2007">
        <v>262.67730712891</v>
      </c>
      <c r="K2007" s="6">
        <f>IFERROR(EXP(TREND(LN($F$1:$J$1),LN(F2007:J2007),LN(Calculations!$B$3))),0)</f>
        <v>1.1188312328089967E-2</v>
      </c>
    </row>
    <row r="2008" spans="1:11" x14ac:dyDescent="0.35">
      <c r="A2008">
        <v>2005</v>
      </c>
      <c r="B2008" t="str">
        <f t="shared" si="31"/>
        <v>13-61</v>
      </c>
      <c r="C2008">
        <v>-61.161255313376003</v>
      </c>
      <c r="D2008">
        <v>12.559012390341</v>
      </c>
      <c r="E2008">
        <f>ASIN(SQRT((SIN(RADIANS(PARAMETERS!$D$8-D2008)/2)*SIN(RADIANS(PARAMETERS!$D$8-D2008)/2))+(COS(RADIANS(D2008))*COS(RADIANS(PARAMETERS!$D$8))*SIN(RADIANS(PARAMETERS!$D$9-C2008)/2)*SIN(RADIANS(PARAMETERS!$D$9-C2008)/2))))*2*3958.756</f>
        <v>201.00396038794347</v>
      </c>
      <c r="F2008">
        <v>126.88617706299</v>
      </c>
      <c r="G2008">
        <v>158.18789672852</v>
      </c>
      <c r="H2008">
        <v>196.55180358887</v>
      </c>
      <c r="I2008">
        <v>227.33828735352</v>
      </c>
      <c r="J2008">
        <v>262.90078735352</v>
      </c>
      <c r="K2008" s="6">
        <f>IFERROR(EXP(TREND(LN($F$1:$J$1),LN(F2008:J2008),LN(Calculations!$B$3))),0)</f>
        <v>1.1185813446412741E-2</v>
      </c>
    </row>
    <row r="2009" spans="1:11" x14ac:dyDescent="0.35">
      <c r="A2009">
        <v>2006</v>
      </c>
      <c r="B2009" t="str">
        <f t="shared" si="31"/>
        <v>13-61.5</v>
      </c>
      <c r="C2009">
        <v>-61.432576648276999</v>
      </c>
      <c r="D2009">
        <v>12.559012390341</v>
      </c>
      <c r="E2009">
        <f>ASIN(SQRT((SIN(RADIANS(PARAMETERS!$D$8-D2009)/2)*SIN(RADIANS(PARAMETERS!$D$8-D2009)/2))+(COS(RADIANS(D2009))*COS(RADIANS(PARAMETERS!$D$8))*SIN(RADIANS(PARAMETERS!$D$9-C2009)/2)*SIN(RADIANS(PARAMETERS!$D$9-C2009)/2))))*2*3958.756</f>
        <v>204.95031206270451</v>
      </c>
      <c r="F2009">
        <v>126.84279632568</v>
      </c>
      <c r="G2009">
        <v>158.21493530273</v>
      </c>
      <c r="H2009">
        <v>196.69465637207</v>
      </c>
      <c r="I2009">
        <v>227.57647705078</v>
      </c>
      <c r="J2009">
        <v>263.26693725586</v>
      </c>
      <c r="K2009" s="6">
        <f>IFERROR(EXP(TREND(LN($F$1:$J$1),LN(F2009:J2009),LN(Calculations!$B$3))),0)</f>
        <v>1.1188451366409993E-2</v>
      </c>
    </row>
    <row r="2010" spans="1:11" x14ac:dyDescent="0.35">
      <c r="A2010">
        <v>2007</v>
      </c>
      <c r="B2010" t="str">
        <f t="shared" si="31"/>
        <v>13-61.5</v>
      </c>
      <c r="C2010">
        <v>-61.703897983178003</v>
      </c>
      <c r="D2010">
        <v>12.559012390341</v>
      </c>
      <c r="E2010">
        <f>ASIN(SQRT((SIN(RADIANS(PARAMETERS!$D$8-D2010)/2)*SIN(RADIANS(PARAMETERS!$D$8-D2010)/2))+(COS(RADIANS(D2010))*COS(RADIANS(PARAMETERS!$D$8))*SIN(RADIANS(PARAMETERS!$D$9-C2010)/2)*SIN(RADIANS(PARAMETERS!$D$9-C2010)/2))))*2*3958.756</f>
        <v>210.4002777051607</v>
      </c>
      <c r="F2010">
        <v>126.76780700684</v>
      </c>
      <c r="G2010">
        <v>158.22624206543</v>
      </c>
      <c r="H2010">
        <v>196.84368896484</v>
      </c>
      <c r="I2010">
        <v>227.84385681152</v>
      </c>
      <c r="J2010">
        <v>263.69006347656</v>
      </c>
      <c r="K2010" s="6">
        <f>IFERROR(EXP(TREND(LN($F$1:$J$1),LN(F2010:J2010),LN(Calculations!$B$3))),0)</f>
        <v>1.118464679537828E-2</v>
      </c>
    </row>
    <row r="2011" spans="1:11" x14ac:dyDescent="0.35">
      <c r="A2011">
        <v>2008</v>
      </c>
      <c r="B2011" t="str">
        <f t="shared" si="31"/>
        <v>13-62</v>
      </c>
      <c r="C2011">
        <v>-61.975219318078999</v>
      </c>
      <c r="D2011">
        <v>12.559012390341</v>
      </c>
      <c r="E2011">
        <f>ASIN(SQRT((SIN(RADIANS(PARAMETERS!$D$8-D2011)/2)*SIN(RADIANS(PARAMETERS!$D$8-D2011)/2))+(COS(RADIANS(D2011))*COS(RADIANS(PARAMETERS!$D$8))*SIN(RADIANS(PARAMETERS!$D$9-C2011)/2)*SIN(RADIANS(PARAMETERS!$D$9-C2011)/2))))*2*3958.756</f>
        <v>217.24071545529753</v>
      </c>
      <c r="F2011">
        <v>126.6470413208</v>
      </c>
      <c r="G2011">
        <v>158.20266723633</v>
      </c>
      <c r="H2011">
        <v>196.96801757813</v>
      </c>
      <c r="I2011">
        <v>228.09288024902</v>
      </c>
      <c r="J2011">
        <v>264.10110473633</v>
      </c>
      <c r="K2011" s="6">
        <f>IFERROR(EXP(TREND(LN($F$1:$J$1),LN(F2011:J2011),LN(Calculations!$B$3))),0)</f>
        <v>1.116864126331365E-2</v>
      </c>
    </row>
    <row r="2012" spans="1:11" x14ac:dyDescent="0.35">
      <c r="A2012">
        <v>2009</v>
      </c>
      <c r="B2012" t="str">
        <f t="shared" si="31"/>
        <v>13-62</v>
      </c>
      <c r="C2012">
        <v>-62.246540652980002</v>
      </c>
      <c r="D2012">
        <v>12.559012390341</v>
      </c>
      <c r="E2012">
        <f>ASIN(SQRT((SIN(RADIANS(PARAMETERS!$D$8-D2012)/2)*SIN(RADIANS(PARAMETERS!$D$8-D2012)/2))+(COS(RADIANS(D2012))*COS(RADIANS(PARAMETERS!$D$8))*SIN(RADIANS(PARAMETERS!$D$9-C2012)/2)*SIN(RADIANS(PARAMETERS!$D$9-C2012)/2))))*2*3958.756</f>
        <v>225.34502735496</v>
      </c>
      <c r="F2012">
        <v>126.52923583984</v>
      </c>
      <c r="G2012">
        <v>158.19395446777</v>
      </c>
      <c r="H2012">
        <v>197.11576843262</v>
      </c>
      <c r="I2012">
        <v>228.37414550781</v>
      </c>
      <c r="J2012">
        <v>264.55484008789</v>
      </c>
      <c r="K2012" s="6">
        <f>IFERROR(EXP(TREND(LN($F$1:$J$1),LN(F2012:J2012),LN(Calculations!$B$3))),0)</f>
        <v>1.1155769688726461E-2</v>
      </c>
    </row>
    <row r="2013" spans="1:11" x14ac:dyDescent="0.35">
      <c r="A2013">
        <v>2010</v>
      </c>
      <c r="B2013" t="str">
        <f t="shared" si="31"/>
        <v>13-62.5</v>
      </c>
      <c r="C2013">
        <v>-62.517861987880998</v>
      </c>
      <c r="D2013">
        <v>12.559012390341</v>
      </c>
      <c r="E2013">
        <f>ASIN(SQRT((SIN(RADIANS(PARAMETERS!$D$8-D2013)/2)*SIN(RADIANS(PARAMETERS!$D$8-D2013)/2))+(COS(RADIANS(D2013))*COS(RADIANS(PARAMETERS!$D$8))*SIN(RADIANS(PARAMETERS!$D$9-C2013)/2)*SIN(RADIANS(PARAMETERS!$D$9-C2013)/2))))*2*3958.756</f>
        <v>234.58224752787606</v>
      </c>
      <c r="F2013">
        <v>126.39359283447</v>
      </c>
      <c r="G2013">
        <v>158.17524719238</v>
      </c>
      <c r="H2013">
        <v>197.25367736816</v>
      </c>
      <c r="I2013">
        <v>228.63667297363</v>
      </c>
      <c r="J2013">
        <v>264.97839355469</v>
      </c>
      <c r="K2013" s="6">
        <f>IFERROR(EXP(TREND(LN($F$1:$J$1),LN(F2013:J2013),LN(Calculations!$B$3))),0)</f>
        <v>1.1138450961311885E-2</v>
      </c>
    </row>
    <row r="2014" spans="1:11" x14ac:dyDescent="0.35">
      <c r="A2014">
        <v>2011</v>
      </c>
      <c r="B2014" t="str">
        <f t="shared" si="31"/>
        <v>13-63</v>
      </c>
      <c r="C2014">
        <v>-62.789183322782002</v>
      </c>
      <c r="D2014">
        <v>12.559012390341</v>
      </c>
      <c r="E2014">
        <f>ASIN(SQRT((SIN(RADIANS(PARAMETERS!$D$8-D2014)/2)*SIN(RADIANS(PARAMETERS!$D$8-D2014)/2))+(COS(RADIANS(D2014))*COS(RADIANS(PARAMETERS!$D$8))*SIN(RADIANS(PARAMETERS!$D$9-C2014)/2)*SIN(RADIANS(PARAMETERS!$D$9-C2014)/2))))*2*3958.756</f>
        <v>244.82416420286668</v>
      </c>
      <c r="F2014">
        <v>126.24101257324</v>
      </c>
      <c r="G2014">
        <v>158.14491271973</v>
      </c>
      <c r="H2014">
        <v>197.37753295898</v>
      </c>
      <c r="I2014">
        <v>228.87078857422</v>
      </c>
      <c r="J2014">
        <v>265.35488891602</v>
      </c>
      <c r="K2014" s="6">
        <f>IFERROR(EXP(TREND(LN($F$1:$J$1),LN(F2014:J2014),LN(Calculations!$B$3))),0)</f>
        <v>1.1116502221024815E-2</v>
      </c>
    </row>
    <row r="2015" spans="1:11" x14ac:dyDescent="0.35">
      <c r="A2015">
        <v>2012</v>
      </c>
      <c r="B2015" t="str">
        <f t="shared" si="31"/>
        <v>13-63</v>
      </c>
      <c r="C2015">
        <v>-63.060504657682998</v>
      </c>
      <c r="D2015">
        <v>12.559012390341</v>
      </c>
      <c r="E2015">
        <f>ASIN(SQRT((SIN(RADIANS(PARAMETERS!$D$8-D2015)/2)*SIN(RADIANS(PARAMETERS!$D$8-D2015)/2))+(COS(RADIANS(D2015))*COS(RADIANS(PARAMETERS!$D$8))*SIN(RADIANS(PARAMETERS!$D$9-C2015)/2)*SIN(RADIANS(PARAMETERS!$D$9-C2015)/2))))*2*3958.756</f>
        <v>255.9501835755446</v>
      </c>
      <c r="F2015">
        <v>126.10989379883</v>
      </c>
      <c r="G2015">
        <v>158.14393615723</v>
      </c>
      <c r="H2015">
        <v>197.53913879395</v>
      </c>
      <c r="I2015">
        <v>229.14822387695</v>
      </c>
      <c r="J2015">
        <v>265.78091430664</v>
      </c>
      <c r="K2015" s="6">
        <f>IFERROR(EXP(TREND(LN($F$1:$J$1),LN(F2015:J2015),LN(Calculations!$B$3))),0)</f>
        <v>1.1102767802002436E-2</v>
      </c>
    </row>
    <row r="2016" spans="1:11" x14ac:dyDescent="0.35">
      <c r="A2016">
        <v>2013</v>
      </c>
      <c r="B2016" t="str">
        <f t="shared" si="31"/>
        <v>13-63.5</v>
      </c>
      <c r="C2016">
        <v>-63.331825992584001</v>
      </c>
      <c r="D2016">
        <v>12.559012390341</v>
      </c>
      <c r="E2016">
        <f>ASIN(SQRT((SIN(RADIANS(PARAMETERS!$D$8-D2016)/2)*SIN(RADIANS(PARAMETERS!$D$8-D2016)/2))+(COS(RADIANS(D2016))*COS(RADIANS(PARAMETERS!$D$8))*SIN(RADIANS(PARAMETERS!$D$9-C2016)/2)*SIN(RADIANS(PARAMETERS!$D$9-C2016)/2))))*2*3958.756</f>
        <v>267.85014246933287</v>
      </c>
      <c r="F2016">
        <v>125.97983551025</v>
      </c>
      <c r="G2016">
        <v>158.15135192871</v>
      </c>
      <c r="H2016">
        <v>197.71620178223</v>
      </c>
      <c r="I2016">
        <v>229.43899536133</v>
      </c>
      <c r="J2016">
        <v>266.21691894531</v>
      </c>
      <c r="K2016" s="6">
        <f>IFERROR(EXP(TREND(LN($F$1:$J$1),LN(F2016:J2016),LN(Calculations!$B$3))),0)</f>
        <v>1.1090718939288894E-2</v>
      </c>
    </row>
    <row r="2017" spans="1:11" x14ac:dyDescent="0.35">
      <c r="A2017">
        <v>2014</v>
      </c>
      <c r="B2017" t="str">
        <f t="shared" si="31"/>
        <v>13-63.5</v>
      </c>
      <c r="C2017">
        <v>-63.603147327484997</v>
      </c>
      <c r="D2017">
        <v>12.559012390341</v>
      </c>
      <c r="E2017">
        <f>ASIN(SQRT((SIN(RADIANS(PARAMETERS!$D$8-D2017)/2)*SIN(RADIANS(PARAMETERS!$D$8-D2017)/2))+(COS(RADIANS(D2017))*COS(RADIANS(PARAMETERS!$D$8))*SIN(RADIANS(PARAMETERS!$D$9-C2017)/2)*SIN(RADIANS(PARAMETERS!$D$9-C2017)/2))))*2*3958.756</f>
        <v>280.42551637464481</v>
      </c>
      <c r="F2017">
        <v>125.8519821167</v>
      </c>
      <c r="G2017">
        <v>158.17124938965</v>
      </c>
      <c r="H2017">
        <v>197.90939331055</v>
      </c>
      <c r="I2017">
        <v>229.7435760498</v>
      </c>
      <c r="J2017">
        <v>266.6630859375</v>
      </c>
      <c r="K2017" s="6">
        <f>IFERROR(EXP(TREND(LN($F$1:$J$1),LN(F2017:J2017),LN(Calculations!$B$3))),0)</f>
        <v>1.1080898446901029E-2</v>
      </c>
    </row>
    <row r="2018" spans="1:11" x14ac:dyDescent="0.35">
      <c r="A2018">
        <v>2015</v>
      </c>
      <c r="B2018" t="str">
        <f t="shared" si="31"/>
        <v>13-64</v>
      </c>
      <c r="C2018">
        <v>-63.874468662386001</v>
      </c>
      <c r="D2018">
        <v>12.559012390341</v>
      </c>
      <c r="E2018">
        <f>ASIN(SQRT((SIN(RADIANS(PARAMETERS!$D$8-D2018)/2)*SIN(RADIANS(PARAMETERS!$D$8-D2018)/2))+(COS(RADIANS(D2018))*COS(RADIANS(PARAMETERS!$D$8))*SIN(RADIANS(PARAMETERS!$D$9-C2018)/2)*SIN(RADIANS(PARAMETERS!$D$9-C2018)/2))))*2*3958.756</f>
        <v>293.58951216217378</v>
      </c>
      <c r="F2018">
        <v>125.75074005127</v>
      </c>
      <c r="G2018">
        <v>158.232421875</v>
      </c>
      <c r="H2018">
        <v>198.14854431152</v>
      </c>
      <c r="I2018">
        <v>230.09898376465</v>
      </c>
      <c r="J2018">
        <v>267.16986083984</v>
      </c>
      <c r="K2018" s="6">
        <f>IFERROR(EXP(TREND(LN($F$1:$J$1),LN(F2018:J2018),LN(Calculations!$B$3))),0)</f>
        <v>1.1081320157740856E-2</v>
      </c>
    </row>
    <row r="2019" spans="1:11" x14ac:dyDescent="0.35">
      <c r="A2019">
        <v>2016</v>
      </c>
      <c r="B2019" t="str">
        <f t="shared" si="31"/>
        <v>13-64</v>
      </c>
      <c r="C2019">
        <v>-64.145789997286997</v>
      </c>
      <c r="D2019">
        <v>12.559012390341</v>
      </c>
      <c r="E2019">
        <f>ASIN(SQRT((SIN(RADIANS(PARAMETERS!$D$8-D2019)/2)*SIN(RADIANS(PARAMETERS!$D$8-D2019)/2))+(COS(RADIANS(D2019))*COS(RADIANS(PARAMETERS!$D$8))*SIN(RADIANS(PARAMETERS!$D$9-C2019)/2)*SIN(RADIANS(PARAMETERS!$D$9-C2019)/2))))*2*3958.756</f>
        <v>307.26646927702194</v>
      </c>
      <c r="F2019">
        <v>125.63098144531</v>
      </c>
      <c r="G2019">
        <v>158.27787780762</v>
      </c>
      <c r="H2019">
        <v>198.36103820801</v>
      </c>
      <c r="I2019">
        <v>230.41911315918</v>
      </c>
      <c r="J2019">
        <v>267.62753295898</v>
      </c>
      <c r="K2019" s="6">
        <f>IFERROR(EXP(TREND(LN($F$1:$J$1),LN(F2019:J2019),LN(Calculations!$B$3))),0)</f>
        <v>1.1075898015705223E-2</v>
      </c>
    </row>
    <row r="2020" spans="1:11" x14ac:dyDescent="0.35">
      <c r="A2020">
        <v>2017</v>
      </c>
      <c r="B2020" t="str">
        <f t="shared" si="31"/>
        <v>13-64.5</v>
      </c>
      <c r="C2020">
        <v>-64.417111332188</v>
      </c>
      <c r="D2020">
        <v>12.559012390341</v>
      </c>
      <c r="E2020">
        <f>ASIN(SQRT((SIN(RADIANS(PARAMETERS!$D$8-D2020)/2)*SIN(RADIANS(PARAMETERS!$D$8-D2020)/2))+(COS(RADIANS(D2020))*COS(RADIANS(PARAMETERS!$D$8))*SIN(RADIANS(PARAMETERS!$D$9-C2020)/2)*SIN(RADIANS(PARAMETERS!$D$9-C2020)/2))))*2*3958.756</f>
        <v>321.39088957373406</v>
      </c>
      <c r="F2020">
        <v>125.4768447876</v>
      </c>
      <c r="G2020">
        <v>158.28044128418</v>
      </c>
      <c r="H2020">
        <v>198.49935913086</v>
      </c>
      <c r="I2020">
        <v>230.6641998291</v>
      </c>
      <c r="J2020">
        <v>267.98492431641</v>
      </c>
      <c r="K2020" s="6">
        <f>IFERROR(EXP(TREND(LN($F$1:$J$1),LN(F2020:J2020),LN(Calculations!$B$3))),0)</f>
        <v>1.1057650205866137E-2</v>
      </c>
    </row>
    <row r="2021" spans="1:11" x14ac:dyDescent="0.35">
      <c r="A2021">
        <v>2018</v>
      </c>
      <c r="B2021" t="str">
        <f t="shared" si="31"/>
        <v>13-64.5</v>
      </c>
      <c r="C2021">
        <v>-64.688432667089003</v>
      </c>
      <c r="D2021">
        <v>12.559012390341</v>
      </c>
      <c r="E2021">
        <f>ASIN(SQRT((SIN(RADIANS(PARAMETERS!$D$8-D2021)/2)*SIN(RADIANS(PARAMETERS!$D$8-D2021)/2))+(COS(RADIANS(D2021))*COS(RADIANS(PARAMETERS!$D$8))*SIN(RADIANS(PARAMETERS!$D$9-C2021)/2)*SIN(RADIANS(PARAMETERS!$D$9-C2021)/2))))*2*3958.756</f>
        <v>335.9063146947077</v>
      </c>
      <c r="F2021">
        <v>125.30039978027</v>
      </c>
      <c r="G2021">
        <v>158.24549865723</v>
      </c>
      <c r="H2021">
        <v>198.56489562988</v>
      </c>
      <c r="I2021">
        <v>230.84484863281</v>
      </c>
      <c r="J2021">
        <v>268.25546264648</v>
      </c>
      <c r="K2021" s="6">
        <f>IFERROR(EXP(TREND(LN($F$1:$J$1),LN(F2021:J2021),LN(Calculations!$B$3))),0)</f>
        <v>1.1029403047021677E-2</v>
      </c>
    </row>
    <row r="2022" spans="1:11" x14ac:dyDescent="0.35">
      <c r="A2022">
        <v>2019</v>
      </c>
      <c r="B2022" t="str">
        <f t="shared" si="31"/>
        <v>13-65</v>
      </c>
      <c r="C2022">
        <v>-64.959754001990007</v>
      </c>
      <c r="D2022">
        <v>12.559012390341</v>
      </c>
      <c r="E2022">
        <f>ASIN(SQRT((SIN(RADIANS(PARAMETERS!$D$8-D2022)/2)*SIN(RADIANS(PARAMETERS!$D$8-D2022)/2))+(COS(RADIANS(D2022))*COS(RADIANS(PARAMETERS!$D$8))*SIN(RADIANS(PARAMETERS!$D$9-C2022)/2)*SIN(RADIANS(PARAMETERS!$D$9-C2022)/2))))*2*3958.756</f>
        <v>350.76418808617905</v>
      </c>
      <c r="F2022">
        <v>125.10041046143</v>
      </c>
      <c r="G2022">
        <v>158.17874145508</v>
      </c>
      <c r="H2022">
        <v>198.58168029785</v>
      </c>
      <c r="I2022">
        <v>230.94400024414</v>
      </c>
      <c r="J2022">
        <v>268.40237426758</v>
      </c>
      <c r="K2022" s="6">
        <f>IFERROR(EXP(TREND(LN($F$1:$J$1),LN(F2022:J2022),LN(Calculations!$B$3))),0)</f>
        <v>1.0992163550055565E-2</v>
      </c>
    </row>
    <row r="2023" spans="1:11" x14ac:dyDescent="0.35">
      <c r="A2023">
        <v>2020</v>
      </c>
      <c r="B2023" t="str">
        <f t="shared" si="31"/>
        <v>13-65</v>
      </c>
      <c r="C2023">
        <v>-65.231075336890996</v>
      </c>
      <c r="D2023">
        <v>12.559012390341</v>
      </c>
      <c r="E2023">
        <f>ASIN(SQRT((SIN(RADIANS(PARAMETERS!$D$8-D2023)/2)*SIN(RADIANS(PARAMETERS!$D$8-D2023)/2))+(COS(RADIANS(D2023))*COS(RADIANS(PARAMETERS!$D$8))*SIN(RADIANS(PARAMETERS!$D$9-C2023)/2)*SIN(RADIANS(PARAMETERS!$D$9-C2023)/2))))*2*3958.756</f>
        <v>365.92277962973304</v>
      </c>
      <c r="F2023">
        <v>124.90283203125</v>
      </c>
      <c r="G2023">
        <v>158.11515808105</v>
      </c>
      <c r="H2023">
        <v>198.60829162598</v>
      </c>
      <c r="I2023">
        <v>231.01452636719</v>
      </c>
      <c r="J2023">
        <v>268.49273681641</v>
      </c>
      <c r="K2023" s="6">
        <f>IFERROR(EXP(TREND(LN($F$1:$J$1),LN(F2023:J2023),LN(Calculations!$B$3))),0)</f>
        <v>1.0955822581987087E-2</v>
      </c>
    </row>
    <row r="2024" spans="1:11" x14ac:dyDescent="0.35">
      <c r="A2024">
        <v>2021</v>
      </c>
      <c r="B2024" t="str">
        <f t="shared" si="31"/>
        <v>13-65.5</v>
      </c>
      <c r="C2024">
        <v>-65.502396671791999</v>
      </c>
      <c r="D2024">
        <v>12.559012390341</v>
      </c>
      <c r="E2024">
        <f>ASIN(SQRT((SIN(RADIANS(PARAMETERS!$D$8-D2024)/2)*SIN(RADIANS(PARAMETERS!$D$8-D2024)/2))+(COS(RADIANS(D2024))*COS(RADIANS(PARAMETERS!$D$8))*SIN(RADIANS(PARAMETERS!$D$9-C2024)/2)*SIN(RADIANS(PARAMETERS!$D$9-C2024)/2))))*2*3958.756</f>
        <v>381.34621143541216</v>
      </c>
      <c r="F2024">
        <v>124.73343658447</v>
      </c>
      <c r="G2024">
        <v>158.08726501465</v>
      </c>
      <c r="H2024">
        <v>198.69107055664</v>
      </c>
      <c r="I2024">
        <v>231.1171875</v>
      </c>
      <c r="J2024">
        <v>268.6116027832</v>
      </c>
      <c r="K2024" s="6">
        <f>IFERROR(EXP(TREND(LN($F$1:$J$1),LN(F2024:J2024),LN(Calculations!$B$3))),0)</f>
        <v>1.0929537946307437E-2</v>
      </c>
    </row>
    <row r="2025" spans="1:11" x14ac:dyDescent="0.35">
      <c r="A2025">
        <v>2022</v>
      </c>
      <c r="B2025" t="str">
        <f t="shared" si="31"/>
        <v>13-66</v>
      </c>
      <c r="C2025">
        <v>-65.773718006693002</v>
      </c>
      <c r="D2025">
        <v>12.559012390341</v>
      </c>
      <c r="E2025">
        <f>ASIN(SQRT((SIN(RADIANS(PARAMETERS!$D$8-D2025)/2)*SIN(RADIANS(PARAMETERS!$D$8-D2025)/2))+(COS(RADIANS(D2025))*COS(RADIANS(PARAMETERS!$D$8))*SIN(RADIANS(PARAMETERS!$D$9-C2025)/2)*SIN(RADIANS(PARAMETERS!$D$9-C2025)/2))))*2*3958.756</f>
        <v>397.00359877459113</v>
      </c>
      <c r="F2025">
        <v>124.53633880615</v>
      </c>
      <c r="G2025">
        <v>158.02011108398</v>
      </c>
      <c r="H2025">
        <v>198.73159790039</v>
      </c>
      <c r="I2025">
        <v>231.1483001709</v>
      </c>
      <c r="J2025">
        <v>268.62454223633</v>
      </c>
      <c r="K2025" s="6">
        <f>IFERROR(EXP(TREND(LN($F$1:$J$1),LN(F2025:J2025),LN(Calculations!$B$3))),0)</f>
        <v>1.089334323986643E-2</v>
      </c>
    </row>
    <row r="2026" spans="1:11" x14ac:dyDescent="0.35">
      <c r="A2026">
        <v>2023</v>
      </c>
      <c r="B2026" t="str">
        <f t="shared" si="31"/>
        <v>13-66</v>
      </c>
      <c r="C2026">
        <v>-66.045039341594006</v>
      </c>
      <c r="D2026">
        <v>12.559012390341</v>
      </c>
      <c r="E2026">
        <f>ASIN(SQRT((SIN(RADIANS(PARAMETERS!$D$8-D2026)/2)*SIN(RADIANS(PARAMETERS!$D$8-D2026)/2))+(COS(RADIANS(D2026))*COS(RADIANS(PARAMETERS!$D$8))*SIN(RADIANS(PARAMETERS!$D$9-C2026)/2)*SIN(RADIANS(PARAMETERS!$D$9-C2026)/2))))*2*3958.756</f>
        <v>412.86830586764654</v>
      </c>
      <c r="F2026">
        <v>124.30511474609</v>
      </c>
      <c r="G2026">
        <v>157.90608215332</v>
      </c>
      <c r="H2026">
        <v>198.72686767578</v>
      </c>
      <c r="I2026">
        <v>231.12397766113</v>
      </c>
      <c r="J2026">
        <v>268.56301879883</v>
      </c>
      <c r="K2026" s="6">
        <f>IFERROR(EXP(TREND(LN($F$1:$J$1),LN(F2026:J2026),LN(Calculations!$B$3))),0)</f>
        <v>1.0845818247193733E-2</v>
      </c>
    </row>
    <row r="2027" spans="1:11" x14ac:dyDescent="0.35">
      <c r="A2027">
        <v>2024</v>
      </c>
      <c r="B2027" t="str">
        <f t="shared" si="31"/>
        <v>13-66.5</v>
      </c>
      <c r="C2027">
        <v>-66.316360676494995</v>
      </c>
      <c r="D2027">
        <v>12.559012390341</v>
      </c>
      <c r="E2027">
        <f>ASIN(SQRT((SIN(RADIANS(PARAMETERS!$D$8-D2027)/2)*SIN(RADIANS(PARAMETERS!$D$8-D2027)/2))+(COS(RADIANS(D2027))*COS(RADIANS(PARAMETERS!$D$8))*SIN(RADIANS(PARAMETERS!$D$9-C2027)/2)*SIN(RADIANS(PARAMETERS!$D$9-C2027)/2))))*2*3958.756</f>
        <v>428.91730869103992</v>
      </c>
      <c r="F2027">
        <v>124.05042266846</v>
      </c>
      <c r="G2027">
        <v>157.76112365723</v>
      </c>
      <c r="H2027">
        <v>198.70414733887</v>
      </c>
      <c r="I2027">
        <v>231.08877563477</v>
      </c>
      <c r="J2027">
        <v>268.49468994141</v>
      </c>
      <c r="K2027" s="6">
        <f>IFERROR(EXP(TREND(LN($F$1:$J$1),LN(F2027:J2027),LN(Calculations!$B$3))),0)</f>
        <v>1.0791639774165699E-2</v>
      </c>
    </row>
    <row r="2028" spans="1:11" x14ac:dyDescent="0.35">
      <c r="A2028">
        <v>2025</v>
      </c>
      <c r="B2028" t="str">
        <f t="shared" si="31"/>
        <v>13-66.5</v>
      </c>
      <c r="C2028">
        <v>-66.587682011395998</v>
      </c>
      <c r="D2028">
        <v>12.559012390341</v>
      </c>
      <c r="E2028">
        <f>ASIN(SQRT((SIN(RADIANS(PARAMETERS!$D$8-D2028)/2)*SIN(RADIANS(PARAMETERS!$D$8-D2028)/2))+(COS(RADIANS(D2028))*COS(RADIANS(PARAMETERS!$D$8))*SIN(RADIANS(PARAMETERS!$D$9-C2028)/2)*SIN(RADIANS(PARAMETERS!$D$9-C2028)/2))))*2*3958.756</f>
        <v>445.13065356541409</v>
      </c>
      <c r="F2028">
        <v>123.68509674072</v>
      </c>
      <c r="G2028">
        <v>157.45910644531</v>
      </c>
      <c r="H2028">
        <v>198.50532531738</v>
      </c>
      <c r="I2028">
        <v>230.85777282715</v>
      </c>
      <c r="J2028">
        <v>268.17602539063</v>
      </c>
      <c r="K2028" s="6">
        <f>IFERROR(EXP(TREND(LN($F$1:$J$1),LN(F2028:J2028),LN(Calculations!$B$3))),0)</f>
        <v>1.0699475756055088E-2</v>
      </c>
    </row>
    <row r="2029" spans="1:11" x14ac:dyDescent="0.35">
      <c r="A2029">
        <v>2026</v>
      </c>
      <c r="B2029" t="str">
        <f t="shared" si="31"/>
        <v>13-67</v>
      </c>
      <c r="C2029">
        <v>-66.859003346296006</v>
      </c>
      <c r="D2029">
        <v>12.559012390341</v>
      </c>
      <c r="E2029">
        <f>ASIN(SQRT((SIN(RADIANS(PARAMETERS!$D$8-D2029)/2)*SIN(RADIANS(PARAMETERS!$D$8-D2029)/2))+(COS(RADIANS(D2029))*COS(RADIANS(PARAMETERS!$D$8))*SIN(RADIANS(PARAMETERS!$D$9-C2029)/2)*SIN(RADIANS(PARAMETERS!$D$9-C2029)/2))))*2*3958.756</f>
        <v>461.49099931148481</v>
      </c>
      <c r="F2029">
        <v>123.20052337646</v>
      </c>
      <c r="G2029">
        <v>156.98509216309</v>
      </c>
      <c r="H2029">
        <v>198.08393859863</v>
      </c>
      <c r="I2029">
        <v>230.4109954834</v>
      </c>
      <c r="J2029">
        <v>267.58444213867</v>
      </c>
      <c r="K2029" s="6">
        <f>IFERROR(EXP(TREND(LN($F$1:$J$1),LN(F2029:J2029),LN(Calculations!$B$3))),0)</f>
        <v>1.0566091262217664E-2</v>
      </c>
    </row>
    <row r="2030" spans="1:11" x14ac:dyDescent="0.35">
      <c r="A2030">
        <v>2027</v>
      </c>
      <c r="B2030" t="str">
        <f t="shared" si="31"/>
        <v>13-67</v>
      </c>
      <c r="C2030">
        <v>-67.130324681196996</v>
      </c>
      <c r="D2030">
        <v>12.559012390341</v>
      </c>
      <c r="E2030">
        <f>ASIN(SQRT((SIN(RADIANS(PARAMETERS!$D$8-D2030)/2)*SIN(RADIANS(PARAMETERS!$D$8-D2030)/2))+(COS(RADIANS(D2030))*COS(RADIANS(PARAMETERS!$D$8))*SIN(RADIANS(PARAMETERS!$D$9-C2030)/2)*SIN(RADIANS(PARAMETERS!$D$9-C2030)/2))))*2*3958.756</f>
        <v>477.98323111634159</v>
      </c>
      <c r="F2030">
        <v>122.60698699951</v>
      </c>
      <c r="G2030">
        <v>156.35282897949</v>
      </c>
      <c r="H2030">
        <v>197.43893432617</v>
      </c>
      <c r="I2030">
        <v>229.77015686035</v>
      </c>
      <c r="J2030">
        <v>266.75250244141</v>
      </c>
      <c r="K2030" s="6">
        <f>IFERROR(EXP(TREND(LN($F$1:$J$1),LN(F2030:J2030),LN(Calculations!$B$3))),0)</f>
        <v>1.0395900424591915E-2</v>
      </c>
    </row>
    <row r="2031" spans="1:11" x14ac:dyDescent="0.35">
      <c r="A2031">
        <v>2028</v>
      </c>
      <c r="B2031" t="str">
        <f t="shared" si="31"/>
        <v>13-67.5</v>
      </c>
      <c r="C2031">
        <v>-67.401646016097999</v>
      </c>
      <c r="D2031">
        <v>12.559012390341</v>
      </c>
      <c r="E2031">
        <f>ASIN(SQRT((SIN(RADIANS(PARAMETERS!$D$8-D2031)/2)*SIN(RADIANS(PARAMETERS!$D$8-D2031)/2))+(COS(RADIANS(D2031))*COS(RADIANS(PARAMETERS!$D$8))*SIN(RADIANS(PARAMETERS!$D$9-C2031)/2)*SIN(RADIANS(PARAMETERS!$D$9-C2031)/2))))*2*3958.756</f>
        <v>494.59413526379564</v>
      </c>
      <c r="F2031">
        <v>121.93177032471</v>
      </c>
      <c r="G2031">
        <v>155.61944580078</v>
      </c>
      <c r="H2031">
        <v>196.65113830566</v>
      </c>
      <c r="I2031">
        <v>228.97277832031</v>
      </c>
      <c r="J2031">
        <v>265.71466064453</v>
      </c>
      <c r="K2031" s="6">
        <f>IFERROR(EXP(TREND(LN($F$1:$J$1),LN(F2031:J2031),LN(Calculations!$B$3))),0)</f>
        <v>1.0201902703713094E-2</v>
      </c>
    </row>
    <row r="2032" spans="1:11" x14ac:dyDescent="0.35">
      <c r="A2032">
        <v>2029</v>
      </c>
      <c r="B2032" t="str">
        <f t="shared" si="31"/>
        <v>13-67.5</v>
      </c>
      <c r="C2032">
        <v>-67.672967350999002</v>
      </c>
      <c r="D2032">
        <v>12.559012390341</v>
      </c>
      <c r="E2032">
        <f>ASIN(SQRT((SIN(RADIANS(PARAMETERS!$D$8-D2032)/2)*SIN(RADIANS(PARAMETERS!$D$8-D2032)/2))+(COS(RADIANS(D2032))*COS(RADIANS(PARAMETERS!$D$8))*SIN(RADIANS(PARAMETERS!$D$9-C2032)/2)*SIN(RADIANS(PARAMETERS!$D$9-C2032)/2))))*2*3958.756</f>
        <v>511.31212515790759</v>
      </c>
      <c r="F2032">
        <v>121.219581604</v>
      </c>
      <c r="G2032">
        <v>154.84455871582</v>
      </c>
      <c r="H2032">
        <v>195.80982971191</v>
      </c>
      <c r="I2032">
        <v>228.09352111816</v>
      </c>
      <c r="J2032">
        <v>264.58520507813</v>
      </c>
      <c r="K2032" s="6">
        <f>IFERROR(EXP(TREND(LN($F$1:$J$1),LN(F2032:J2032),LN(Calculations!$B$3))),0)</f>
        <v>1.000011953572766E-2</v>
      </c>
    </row>
    <row r="2033" spans="1:11" x14ac:dyDescent="0.35">
      <c r="A2033">
        <v>2030</v>
      </c>
      <c r="B2033" t="str">
        <f t="shared" si="31"/>
        <v>13-68</v>
      </c>
      <c r="C2033">
        <v>-67.944288685900005</v>
      </c>
      <c r="D2033">
        <v>12.559012390341</v>
      </c>
      <c r="E2033">
        <f>ASIN(SQRT((SIN(RADIANS(PARAMETERS!$D$8-D2033)/2)*SIN(RADIANS(PARAMETERS!$D$8-D2033)/2))+(COS(RADIANS(D2033))*COS(RADIANS(PARAMETERS!$D$8))*SIN(RADIANS(PARAMETERS!$D$9-C2033)/2)*SIN(RADIANS(PARAMETERS!$D$9-C2033)/2))))*2*3958.756</f>
        <v>528.1270103799551</v>
      </c>
      <c r="F2033">
        <v>120.49308013916</v>
      </c>
      <c r="G2033">
        <v>154.05778503418</v>
      </c>
      <c r="H2033">
        <v>194.96131896973</v>
      </c>
      <c r="I2033">
        <v>227.17671203613</v>
      </c>
      <c r="J2033">
        <v>263.42269897461</v>
      </c>
      <c r="K2033" s="6">
        <f>IFERROR(EXP(TREND(LN($F$1:$J$1),LN(F2033:J2033),LN(Calculations!$B$3))),0)</f>
        <v>9.7985092031377622E-3</v>
      </c>
    </row>
    <row r="2034" spans="1:11" x14ac:dyDescent="0.35">
      <c r="A2034">
        <v>2031</v>
      </c>
      <c r="B2034" t="str">
        <f t="shared" si="31"/>
        <v>13-68</v>
      </c>
      <c r="C2034">
        <v>-68.215610020800995</v>
      </c>
      <c r="D2034">
        <v>12.559012390341</v>
      </c>
      <c r="E2034">
        <f>ASIN(SQRT((SIN(RADIANS(PARAMETERS!$D$8-D2034)/2)*SIN(RADIANS(PARAMETERS!$D$8-D2034)/2))+(COS(RADIANS(D2034))*COS(RADIANS(PARAMETERS!$D$8))*SIN(RADIANS(PARAMETERS!$D$9-C2034)/2)*SIN(RADIANS(PARAMETERS!$D$9-C2034)/2))))*2*3958.756</f>
        <v>545.02980175843811</v>
      </c>
      <c r="F2034">
        <v>119.80726623535</v>
      </c>
      <c r="G2034">
        <v>153.34843444824</v>
      </c>
      <c r="H2034">
        <v>194.23854064941</v>
      </c>
      <c r="I2034">
        <v>226.3385925293</v>
      </c>
      <c r="J2034">
        <v>262.32348632813</v>
      </c>
      <c r="K2034" s="6">
        <f>IFERROR(EXP(TREND(LN($F$1:$J$1),LN(F2034:J2034),LN(Calculations!$B$3))),0)</f>
        <v>9.6167652093842298E-3</v>
      </c>
    </row>
    <row r="2035" spans="1:11" x14ac:dyDescent="0.35">
      <c r="A2035">
        <v>2032</v>
      </c>
      <c r="B2035" t="str">
        <f t="shared" si="31"/>
        <v>13-68.5</v>
      </c>
      <c r="C2035">
        <v>-68.486931355701998</v>
      </c>
      <c r="D2035">
        <v>12.559012390341</v>
      </c>
      <c r="E2035">
        <f>ASIN(SQRT((SIN(RADIANS(PARAMETERS!$D$8-D2035)/2)*SIN(RADIANS(PARAMETERS!$D$8-D2035)/2))+(COS(RADIANS(D2035))*COS(RADIANS(PARAMETERS!$D$8))*SIN(RADIANS(PARAMETERS!$D$9-C2035)/2)*SIN(RADIANS(PARAMETERS!$D$9-C2035)/2))))*2*3958.756</f>
        <v>562.0125465421105</v>
      </c>
      <c r="F2035">
        <v>119.16683197021</v>
      </c>
      <c r="G2035">
        <v>152.71954345703</v>
      </c>
      <c r="H2035">
        <v>193.62042236328</v>
      </c>
      <c r="I2035">
        <v>225.60301208496</v>
      </c>
      <c r="J2035">
        <v>261.3391418457</v>
      </c>
      <c r="K2035" s="6">
        <f>IFERROR(EXP(TREND(LN($F$1:$J$1),LN(F2035:J2035),LN(Calculations!$B$3))),0)</f>
        <v>9.4547782556630884E-3</v>
      </c>
    </row>
    <row r="2036" spans="1:11" x14ac:dyDescent="0.35">
      <c r="A2036">
        <v>2033</v>
      </c>
      <c r="B2036" t="str">
        <f t="shared" si="31"/>
        <v>13-69</v>
      </c>
      <c r="C2036">
        <v>-68.758252690603001</v>
      </c>
      <c r="D2036">
        <v>12.559012390341</v>
      </c>
      <c r="E2036">
        <f>ASIN(SQRT((SIN(RADIANS(PARAMETERS!$D$8-D2036)/2)*SIN(RADIANS(PARAMETERS!$D$8-D2036)/2))+(COS(RADIANS(D2036))*COS(RADIANS(PARAMETERS!$D$8))*SIN(RADIANS(PARAMETERS!$D$9-C2036)/2)*SIN(RADIANS(PARAMETERS!$D$9-C2036)/2))))*2*3958.756</f>
        <v>579.06818873287239</v>
      </c>
      <c r="F2036">
        <v>118.57190704346</v>
      </c>
      <c r="G2036">
        <v>152.16891479492</v>
      </c>
      <c r="H2036">
        <v>193.0930480957</v>
      </c>
      <c r="I2036">
        <v>224.96601867676</v>
      </c>
      <c r="J2036">
        <v>260.49102783203</v>
      </c>
      <c r="K2036" s="6">
        <f>IFERROR(EXP(TREND(LN($F$1:$J$1),LN(F2036:J2036),LN(Calculations!$B$3))),0)</f>
        <v>9.3112979467294462E-3</v>
      </c>
    </row>
    <row r="2037" spans="1:11" x14ac:dyDescent="0.35">
      <c r="A2037">
        <v>2034</v>
      </c>
      <c r="B2037" t="str">
        <f t="shared" si="31"/>
        <v>13-69</v>
      </c>
      <c r="C2037">
        <v>-69.029574025504004</v>
      </c>
      <c r="D2037">
        <v>12.559012390341</v>
      </c>
      <c r="E2037">
        <f>ASIN(SQRT((SIN(RADIANS(PARAMETERS!$D$8-D2037)/2)*SIN(RADIANS(PARAMETERS!$D$8-D2037)/2))+(COS(RADIANS(D2037))*COS(RADIANS(PARAMETERS!$D$8))*SIN(RADIANS(PARAMETERS!$D$9-C2037)/2)*SIN(RADIANS(PARAMETERS!$D$9-C2037)/2))))*2*3958.756</f>
        <v>596.19045046058068</v>
      </c>
      <c r="F2037">
        <v>117.88188934326</v>
      </c>
      <c r="G2037">
        <v>151.47026062012</v>
      </c>
      <c r="H2037">
        <v>192.42518615723</v>
      </c>
      <c r="I2037">
        <v>224.15187072754</v>
      </c>
      <c r="J2037">
        <v>259.41284179688</v>
      </c>
      <c r="K2037" s="6">
        <f>IFERROR(EXP(TREND(LN($F$1:$J$1),LN(F2037:J2037),LN(Calculations!$B$3))),0)</f>
        <v>9.1406841593571694E-3</v>
      </c>
    </row>
    <row r="2038" spans="1:11" x14ac:dyDescent="0.35">
      <c r="A2038">
        <v>2035</v>
      </c>
      <c r="B2038" t="str">
        <f t="shared" si="31"/>
        <v>13-69.5</v>
      </c>
      <c r="C2038">
        <v>-69.300895360404994</v>
      </c>
      <c r="D2038">
        <v>12.559012390341</v>
      </c>
      <c r="E2038">
        <f>ASIN(SQRT((SIN(RADIANS(PARAMETERS!$D$8-D2038)/2)*SIN(RADIANS(PARAMETERS!$D$8-D2038)/2))+(COS(RADIANS(D2038))*COS(RADIANS(PARAMETERS!$D$8))*SIN(RADIANS(PARAMETERS!$D$9-C2038)/2)*SIN(RADIANS(PARAMETERS!$D$9-C2038)/2))))*2*3958.756</f>
        <v>613.37373097711009</v>
      </c>
      <c r="F2038">
        <v>117.14309692383</v>
      </c>
      <c r="G2038">
        <v>150.6854095459</v>
      </c>
      <c r="H2038">
        <v>191.69606018066</v>
      </c>
      <c r="I2038">
        <v>223.24346923828</v>
      </c>
      <c r="J2038">
        <v>258.21270751953</v>
      </c>
      <c r="K2038" s="6">
        <f>IFERROR(EXP(TREND(LN($F$1:$J$1),LN(F2038:J2038),LN(Calculations!$B$3))),0)</f>
        <v>8.9579747016736572E-3</v>
      </c>
    </row>
    <row r="2039" spans="1:11" x14ac:dyDescent="0.35">
      <c r="A2039">
        <v>2036</v>
      </c>
      <c r="B2039" t="str">
        <f t="shared" si="31"/>
        <v>13-69.5</v>
      </c>
      <c r="C2039">
        <v>-69.572216695305997</v>
      </c>
      <c r="D2039">
        <v>12.559012390341</v>
      </c>
      <c r="E2039">
        <f>ASIN(SQRT((SIN(RADIANS(PARAMETERS!$D$8-D2039)/2)*SIN(RADIANS(PARAMETERS!$D$8-D2039)/2))+(COS(RADIANS(D2039))*COS(RADIANS(PARAMETERS!$D$8))*SIN(RADIANS(PARAMETERS!$D$9-C2039)/2)*SIN(RADIANS(PARAMETERS!$D$9-C2039)/2))))*2*3958.756</f>
        <v>630.61302042785121</v>
      </c>
      <c r="F2039">
        <v>116.3773651123</v>
      </c>
      <c r="G2039">
        <v>149.84387207031</v>
      </c>
      <c r="H2039">
        <v>190.93753051758</v>
      </c>
      <c r="I2039">
        <v>222.27336120605</v>
      </c>
      <c r="J2039">
        <v>256.93203735352</v>
      </c>
      <c r="K2039" s="6">
        <f>IFERROR(EXP(TREND(LN($F$1:$J$1),LN(F2039:J2039),LN(Calculations!$B$3))),0)</f>
        <v>8.7699429061208149E-3</v>
      </c>
    </row>
    <row r="2040" spans="1:11" x14ac:dyDescent="0.35">
      <c r="A2040">
        <v>2037</v>
      </c>
      <c r="B2040" t="str">
        <f t="shared" si="31"/>
        <v>13-70</v>
      </c>
      <c r="C2040">
        <v>-69.843538030207</v>
      </c>
      <c r="D2040">
        <v>12.559012390341</v>
      </c>
      <c r="E2040">
        <f>ASIN(SQRT((SIN(RADIANS(PARAMETERS!$D$8-D2040)/2)*SIN(RADIANS(PARAMETERS!$D$8-D2040)/2))+(COS(RADIANS(D2040))*COS(RADIANS(PARAMETERS!$D$8))*SIN(RADIANS(PARAMETERS!$D$9-C2040)/2)*SIN(RADIANS(PARAMETERS!$D$9-C2040)/2))))*2*3958.756</f>
        <v>647.90382604129786</v>
      </c>
      <c r="F2040">
        <v>115.57443237305</v>
      </c>
      <c r="G2040">
        <v>148.92948913574</v>
      </c>
      <c r="H2040">
        <v>190.05784606934</v>
      </c>
      <c r="I2040">
        <v>221.16505432129</v>
      </c>
      <c r="J2040">
        <v>255.46398925781</v>
      </c>
      <c r="K2040" s="6">
        <f>IFERROR(EXP(TREND(LN($F$1:$J$1),LN(F2040:J2040),LN(Calculations!$B$3))),0)</f>
        <v>8.5704287542242123E-3</v>
      </c>
    </row>
    <row r="2041" spans="1:11" x14ac:dyDescent="0.35">
      <c r="A2041">
        <v>2038</v>
      </c>
      <c r="B2041" t="str">
        <f t="shared" si="31"/>
        <v>13-70</v>
      </c>
      <c r="C2041">
        <v>-70.114859365108003</v>
      </c>
      <c r="D2041">
        <v>12.559012390341</v>
      </c>
      <c r="E2041">
        <f>ASIN(SQRT((SIN(RADIANS(PARAMETERS!$D$8-D2041)/2)*SIN(RADIANS(PARAMETERS!$D$8-D2041)/2))+(COS(RADIANS(D2041))*COS(RADIANS(PARAMETERS!$D$8))*SIN(RADIANS(PARAMETERS!$D$9-C2041)/2)*SIN(RADIANS(PARAMETERS!$D$9-C2041)/2))))*2*3958.756</f>
        <v>665.24210877682424</v>
      </c>
      <c r="F2041">
        <v>114.82042694092</v>
      </c>
      <c r="G2041">
        <v>148.06803894043</v>
      </c>
      <c r="H2041">
        <v>189.1841583252</v>
      </c>
      <c r="I2041">
        <v>220.10026550293</v>
      </c>
      <c r="J2041">
        <v>254.05067443848</v>
      </c>
      <c r="K2041" s="6">
        <f>IFERROR(EXP(TREND(LN($F$1:$J$1),LN(F2041:J2041),LN(Calculations!$B$3))),0)</f>
        <v>8.384784478416429E-3</v>
      </c>
    </row>
    <row r="2042" spans="1:11" x14ac:dyDescent="0.35">
      <c r="A2042">
        <v>2039</v>
      </c>
      <c r="B2042" t="str">
        <f t="shared" si="31"/>
        <v>13-70.5</v>
      </c>
      <c r="C2042">
        <v>-70.386180700009007</v>
      </c>
      <c r="D2042">
        <v>12.559012390341</v>
      </c>
      <c r="E2042">
        <f>ASIN(SQRT((SIN(RADIANS(PARAMETERS!$D$8-D2042)/2)*SIN(RADIANS(PARAMETERS!$D$8-D2042)/2))+(COS(RADIANS(D2042))*COS(RADIANS(PARAMETERS!$D$8))*SIN(RADIANS(PARAMETERS!$D$9-C2042)/2)*SIN(RADIANS(PARAMETERS!$D$9-C2042)/2))))*2*3958.756</f>
        <v>682.62422880064776</v>
      </c>
      <c r="F2042">
        <v>114.14158630371</v>
      </c>
      <c r="G2042">
        <v>147.29751586914</v>
      </c>
      <c r="H2042">
        <v>188.37933349609</v>
      </c>
      <c r="I2042">
        <v>219.13317871094</v>
      </c>
      <c r="J2042">
        <v>252.76519775391</v>
      </c>
      <c r="K2042" s="6">
        <f>IFERROR(EXP(TREND(LN($F$1:$J$1),LN(F2042:J2042),LN(Calculations!$B$3))),0)</f>
        <v>8.2202964572579244E-3</v>
      </c>
    </row>
    <row r="2043" spans="1:11" x14ac:dyDescent="0.35">
      <c r="A2043">
        <v>2040</v>
      </c>
      <c r="B2043" t="str">
        <f t="shared" si="31"/>
        <v>13-70.5</v>
      </c>
      <c r="C2043">
        <v>-70.657502034909996</v>
      </c>
      <c r="D2043">
        <v>12.559012390341</v>
      </c>
      <c r="E2043">
        <f>ASIN(SQRT((SIN(RADIANS(PARAMETERS!$D$8-D2043)/2)*SIN(RADIANS(PARAMETERS!$D$8-D2043)/2))+(COS(RADIANS(D2043))*COS(RADIANS(PARAMETERS!$D$8))*SIN(RADIANS(PARAMETERS!$D$9-C2043)/2)*SIN(RADIANS(PARAMETERS!$D$9-C2043)/2))))*2*3958.756</f>
        <v>700.04689843235269</v>
      </c>
      <c r="F2043">
        <v>113.62893676758</v>
      </c>
      <c r="G2043">
        <v>146.77899169922</v>
      </c>
      <c r="H2043">
        <v>187.87338256836</v>
      </c>
      <c r="I2043">
        <v>218.43423461914</v>
      </c>
      <c r="J2043">
        <v>251.81336975098</v>
      </c>
      <c r="K2043" s="6">
        <f>IFERROR(EXP(TREND(LN($F$1:$J$1),LN(F2043:J2043),LN(Calculations!$B$3))),0)</f>
        <v>8.1047283422441083E-3</v>
      </c>
    </row>
    <row r="2044" spans="1:11" x14ac:dyDescent="0.35">
      <c r="A2044">
        <v>2041</v>
      </c>
      <c r="B2044" t="str">
        <f t="shared" si="31"/>
        <v>13-71</v>
      </c>
      <c r="C2044">
        <v>-70.928823369810999</v>
      </c>
      <c r="D2044">
        <v>12.559012390341</v>
      </c>
      <c r="E2044">
        <f>ASIN(SQRT((SIN(RADIANS(PARAMETERS!$D$8-D2044)/2)*SIN(RADIANS(PARAMETERS!$D$8-D2044)/2))+(COS(RADIANS(D2044))*COS(RADIANS(PARAMETERS!$D$8))*SIN(RADIANS(PARAMETERS!$D$9-C2044)/2)*SIN(RADIANS(PARAMETERS!$D$9-C2044)/2))))*2*3958.756</f>
        <v>717.50714142911363</v>
      </c>
      <c r="F2044">
        <v>113.25386047363</v>
      </c>
      <c r="G2044">
        <v>146.4543762207</v>
      </c>
      <c r="H2044">
        <v>187.56658935547</v>
      </c>
      <c r="I2044">
        <v>217.96369934082</v>
      </c>
      <c r="J2044">
        <v>251.15994262695</v>
      </c>
      <c r="K2044" s="6">
        <f>IFERROR(EXP(TREND(LN($F$1:$J$1),LN(F2044:J2044),LN(Calculations!$B$3))),0)</f>
        <v>8.0266918907188275E-3</v>
      </c>
    </row>
    <row r="2045" spans="1:11" x14ac:dyDescent="0.35">
      <c r="A2045">
        <v>2042</v>
      </c>
      <c r="B2045" t="str">
        <f t="shared" si="31"/>
        <v>13-71</v>
      </c>
      <c r="C2045">
        <v>-71.200144704712002</v>
      </c>
      <c r="D2045">
        <v>12.559012390341</v>
      </c>
      <c r="E2045">
        <f>ASIN(SQRT((SIN(RADIANS(PARAMETERS!$D$8-D2045)/2)*SIN(RADIANS(PARAMETERS!$D$8-D2045)/2))+(COS(RADIANS(D2045))*COS(RADIANS(PARAMETERS!$D$8))*SIN(RADIANS(PARAMETERS!$D$9-C2045)/2)*SIN(RADIANS(PARAMETERS!$D$9-C2045)/2))))*2*3958.756</f>
        <v>735.00225766039046</v>
      </c>
      <c r="F2045">
        <v>113.00165557861</v>
      </c>
      <c r="G2045">
        <v>146.30390930176</v>
      </c>
      <c r="H2045">
        <v>187.43478393555</v>
      </c>
      <c r="I2045">
        <v>217.71527099609</v>
      </c>
      <c r="J2045">
        <v>250.78126525879</v>
      </c>
      <c r="K2045" s="6">
        <f>IFERROR(EXP(TREND(LN($F$1:$J$1),LN(F2045:J2045),LN(Calculations!$B$3))),0)</f>
        <v>7.9817377261477106E-3</v>
      </c>
    </row>
    <row r="2046" spans="1:11" x14ac:dyDescent="0.35">
      <c r="A2046">
        <v>2043</v>
      </c>
      <c r="B2046" t="str">
        <f t="shared" si="31"/>
        <v>13-71.5</v>
      </c>
      <c r="C2046">
        <v>-71.471466039613006</v>
      </c>
      <c r="D2046">
        <v>12.559012390341</v>
      </c>
      <c r="E2046">
        <f>ASIN(SQRT((SIN(RADIANS(PARAMETERS!$D$8-D2046)/2)*SIN(RADIANS(PARAMETERS!$D$8-D2046)/2))+(COS(RADIANS(D2046))*COS(RADIANS(PARAMETERS!$D$8))*SIN(RADIANS(PARAMETERS!$D$9-C2046)/2)*SIN(RADIANS(PARAMETERS!$D$9-C2046)/2))))*2*3958.756</f>
        <v>752.52979237935608</v>
      </c>
      <c r="F2046">
        <v>112.79925537109</v>
      </c>
      <c r="G2046">
        <v>146.23382568359</v>
      </c>
      <c r="H2046">
        <v>187.41525268555</v>
      </c>
      <c r="I2046">
        <v>217.57264709473</v>
      </c>
      <c r="J2046">
        <v>250.51890563965</v>
      </c>
      <c r="K2046" s="6">
        <f>IFERROR(EXP(TREND(LN($F$1:$J$1),LN(F2046:J2046),LN(Calculations!$B$3))),0)</f>
        <v>7.9519774476516144E-3</v>
      </c>
    </row>
    <row r="2047" spans="1:11" x14ac:dyDescent="0.35">
      <c r="A2047">
        <v>2044</v>
      </c>
      <c r="B2047" t="str">
        <f t="shared" si="31"/>
        <v>13-71.5</v>
      </c>
      <c r="C2047">
        <v>-71.742787374513995</v>
      </c>
      <c r="D2047">
        <v>12.559012390341</v>
      </c>
      <c r="E2047">
        <f>ASIN(SQRT((SIN(RADIANS(PARAMETERS!$D$8-D2047)/2)*SIN(RADIANS(PARAMETERS!$D$8-D2047)/2))+(COS(RADIANS(D2047))*COS(RADIANS(PARAMETERS!$D$8))*SIN(RADIANS(PARAMETERS!$D$9-C2047)/2)*SIN(RADIANS(PARAMETERS!$D$9-C2047)/2))))*2*3958.756</f>
        <v>770.0875094243637</v>
      </c>
      <c r="F2047">
        <v>112.59075164795</v>
      </c>
      <c r="G2047">
        <v>146.15362548828</v>
      </c>
      <c r="H2047">
        <v>187.3540802002</v>
      </c>
      <c r="I2047">
        <v>217.4149017334</v>
      </c>
      <c r="J2047">
        <v>250.27146911621</v>
      </c>
      <c r="K2047" s="6">
        <f>IFERROR(EXP(TREND(LN($F$1:$J$1),LN(F2047:J2047),LN(Calculations!$B$3))),0)</f>
        <v>7.9200131826290075E-3</v>
      </c>
    </row>
    <row r="2048" spans="1:11" x14ac:dyDescent="0.35">
      <c r="A2048">
        <v>2045</v>
      </c>
      <c r="B2048" t="str">
        <f t="shared" si="31"/>
        <v>13-72</v>
      </c>
      <c r="C2048">
        <v>-72.014108709414998</v>
      </c>
      <c r="D2048">
        <v>12.559012390341</v>
      </c>
      <c r="E2048">
        <f>ASIN(SQRT((SIN(RADIANS(PARAMETERS!$D$8-D2048)/2)*SIN(RADIANS(PARAMETERS!$D$8-D2048)/2))+(COS(RADIANS(D2048))*COS(RADIANS(PARAMETERS!$D$8))*SIN(RADIANS(PARAMETERS!$D$9-C2048)/2)*SIN(RADIANS(PARAMETERS!$D$9-C2048)/2))))*2*3958.756</f>
        <v>787.67336778916706</v>
      </c>
      <c r="F2048">
        <v>112.35839080811</v>
      </c>
      <c r="G2048">
        <v>146.03367614746</v>
      </c>
      <c r="H2048">
        <v>187.23390197754</v>
      </c>
      <c r="I2048">
        <v>217.21160888672</v>
      </c>
      <c r="J2048">
        <v>249.99607849121</v>
      </c>
      <c r="K2048" s="6">
        <f>IFERROR(EXP(TREND(LN($F$1:$J$1),LN(F2048:J2048),LN(Calculations!$B$3))),0)</f>
        <v>7.8812260293296913E-3</v>
      </c>
    </row>
    <row r="2049" spans="1:11" x14ac:dyDescent="0.35">
      <c r="A2049">
        <v>2046</v>
      </c>
      <c r="B2049" t="str">
        <f t="shared" si="31"/>
        <v>13-72.5</v>
      </c>
      <c r="C2049">
        <v>-72.285430044316001</v>
      </c>
      <c r="D2049">
        <v>12.559012390341</v>
      </c>
      <c r="E2049">
        <f>ASIN(SQRT((SIN(RADIANS(PARAMETERS!$D$8-D2049)/2)*SIN(RADIANS(PARAMETERS!$D$8-D2049)/2))+(COS(RADIANS(D2049))*COS(RADIANS(PARAMETERS!$D$8))*SIN(RADIANS(PARAMETERS!$D$9-C2049)/2)*SIN(RADIANS(PARAMETERS!$D$9-C2049)/2))))*2*3958.756</f>
        <v>805.28550108814238</v>
      </c>
      <c r="F2049">
        <v>112.04624176025</v>
      </c>
      <c r="G2049">
        <v>145.78802490234</v>
      </c>
      <c r="H2049">
        <v>186.9783782959</v>
      </c>
      <c r="I2049">
        <v>216.87275695801</v>
      </c>
      <c r="J2049">
        <v>249.55152893066</v>
      </c>
      <c r="K2049" s="6">
        <f>IFERROR(EXP(TREND(LN($F$1:$J$1),LN(F2049:J2049),LN(Calculations!$B$3))),0)</f>
        <v>7.8210161201683823E-3</v>
      </c>
    </row>
    <row r="2050" spans="1:11" x14ac:dyDescent="0.35">
      <c r="A2050">
        <v>2047</v>
      </c>
      <c r="B2050" t="str">
        <f t="shared" si="31"/>
        <v>13-72.5</v>
      </c>
      <c r="C2050">
        <v>-72.556751379217005</v>
      </c>
      <c r="D2050">
        <v>12.559012390341</v>
      </c>
      <c r="E2050">
        <f>ASIN(SQRT((SIN(RADIANS(PARAMETERS!$D$8-D2050)/2)*SIN(RADIANS(PARAMETERS!$D$8-D2050)/2))+(COS(RADIANS(D2050))*COS(RADIANS(PARAMETERS!$D$8))*SIN(RADIANS(PARAMETERS!$D$9-C2050)/2)*SIN(RADIANS(PARAMETERS!$D$9-C2050)/2))))*2*3958.756</f>
        <v>822.92219951572997</v>
      </c>
      <c r="F2050">
        <v>111.7953338623</v>
      </c>
      <c r="G2050">
        <v>145.64152526855</v>
      </c>
      <c r="H2050">
        <v>186.81468200684</v>
      </c>
      <c r="I2050">
        <v>216.67337036133</v>
      </c>
      <c r="J2050">
        <v>249.30436706543</v>
      </c>
      <c r="K2050" s="6">
        <f>IFERROR(EXP(TREND(LN($F$1:$J$1),LN(F2050:J2050),LN(Calculations!$B$3))),0)</f>
        <v>7.7788071288091244E-3</v>
      </c>
    </row>
    <row r="2051" spans="1:11" x14ac:dyDescent="0.35">
      <c r="A2051">
        <v>2048</v>
      </c>
      <c r="B2051" t="str">
        <f t="shared" si="31"/>
        <v>13-73</v>
      </c>
      <c r="C2051">
        <v>-72.828072714117994</v>
      </c>
      <c r="D2051">
        <v>12.559012390341</v>
      </c>
      <c r="E2051">
        <f>ASIN(SQRT((SIN(RADIANS(PARAMETERS!$D$8-D2051)/2)*SIN(RADIANS(PARAMETERS!$D$8-D2051)/2))+(COS(RADIANS(D2051))*COS(RADIANS(PARAMETERS!$D$8))*SIN(RADIANS(PARAMETERS!$D$9-C2051)/2)*SIN(RADIANS(PARAMETERS!$D$9-C2051)/2))))*2*3958.756</f>
        <v>840.58189396010948</v>
      </c>
      <c r="F2051">
        <v>111.60385131836</v>
      </c>
      <c r="G2051">
        <v>145.58985900879</v>
      </c>
      <c r="H2051">
        <v>186.73712158203</v>
      </c>
      <c r="I2051">
        <v>216.60748291016</v>
      </c>
      <c r="J2051">
        <v>249.24833679199</v>
      </c>
      <c r="K2051" s="6">
        <f>IFERROR(EXP(TREND(LN($F$1:$J$1),LN(F2051:J2051),LN(Calculations!$B$3))),0)</f>
        <v>7.7536337075972076E-3</v>
      </c>
    </row>
    <row r="2052" spans="1:11" x14ac:dyDescent="0.35">
      <c r="A2052">
        <v>2049</v>
      </c>
      <c r="B2052" t="str">
        <f t="shared" si="31"/>
        <v>13-73</v>
      </c>
      <c r="C2052">
        <v>-73.099394049018997</v>
      </c>
      <c r="D2052">
        <v>12.559012390341</v>
      </c>
      <c r="E2052">
        <f>ASIN(SQRT((SIN(RADIANS(PARAMETERS!$D$8-D2052)/2)*SIN(RADIANS(PARAMETERS!$D$8-D2052)/2))+(COS(RADIANS(D2052))*COS(RADIANS(PARAMETERS!$D$8))*SIN(RADIANS(PARAMETERS!$D$9-C2052)/2)*SIN(RADIANS(PARAMETERS!$D$9-C2052)/2))))*2*3958.756</f>
        <v>858.26314198206046</v>
      </c>
      <c r="F2052">
        <v>111.44051361084</v>
      </c>
      <c r="G2052">
        <v>145.58271789551</v>
      </c>
      <c r="H2052">
        <v>186.67481994629</v>
      </c>
      <c r="I2052">
        <v>216.60154724121</v>
      </c>
      <c r="J2052">
        <v>249.28636169434</v>
      </c>
      <c r="K2052" s="6">
        <f>IFERROR(EXP(TREND(LN($F$1:$J$1),LN(F2052:J2052),LN(Calculations!$B$3))),0)</f>
        <v>7.7358292010005474E-3</v>
      </c>
    </row>
    <row r="2053" spans="1:11" x14ac:dyDescent="0.35">
      <c r="A2053">
        <v>2050</v>
      </c>
      <c r="B2053" t="str">
        <f t="shared" ref="B2053:B2116" si="32">MROUND(D2053,1)&amp;MROUND(C2053,-0.5)</f>
        <v>13-73.5</v>
      </c>
      <c r="C2053">
        <v>-73.37071538392</v>
      </c>
      <c r="D2053">
        <v>12.559012390341</v>
      </c>
      <c r="E2053">
        <f>ASIN(SQRT((SIN(RADIANS(PARAMETERS!$D$8-D2053)/2)*SIN(RADIANS(PARAMETERS!$D$8-D2053)/2))+(COS(RADIANS(D2053))*COS(RADIANS(PARAMETERS!$D$8))*SIN(RADIANS(PARAMETERS!$D$9-C2053)/2)*SIN(RADIANS(PARAMETERS!$D$9-C2053)/2))))*2*3958.756</f>
        <v>875.96461541260464</v>
      </c>
      <c r="F2053">
        <v>111.32292938232</v>
      </c>
      <c r="G2053">
        <v>145.6423034668</v>
      </c>
      <c r="H2053">
        <v>186.7198638916</v>
      </c>
      <c r="I2053">
        <v>216.72985839844</v>
      </c>
      <c r="J2053">
        <v>249.52151489258</v>
      </c>
      <c r="K2053" s="6">
        <f>IFERROR(EXP(TREND(LN($F$1:$J$1),LN(F2053:J2053),LN(Calculations!$B$3))),0)</f>
        <v>7.7326001462827273E-3</v>
      </c>
    </row>
    <row r="2054" spans="1:11" x14ac:dyDescent="0.35">
      <c r="A2054">
        <v>2051</v>
      </c>
      <c r="B2054" t="str">
        <f t="shared" si="32"/>
        <v>13-73.5</v>
      </c>
      <c r="C2054">
        <v>-73.642036718821004</v>
      </c>
      <c r="D2054">
        <v>12.559012390341</v>
      </c>
      <c r="E2054">
        <f>ASIN(SQRT((SIN(RADIANS(PARAMETERS!$D$8-D2054)/2)*SIN(RADIANS(PARAMETERS!$D$8-D2054)/2))+(COS(RADIANS(D2054))*COS(RADIANS(PARAMETERS!$D$8))*SIN(RADIANS(PARAMETERS!$D$9-C2054)/2)*SIN(RADIANS(PARAMETERS!$D$9-C2054)/2))))*2*3958.756</f>
        <v>893.6850893589027</v>
      </c>
      <c r="F2054">
        <v>111.25521087646</v>
      </c>
      <c r="G2054">
        <v>145.77209472656</v>
      </c>
      <c r="H2054">
        <v>186.90214538574</v>
      </c>
      <c r="I2054">
        <v>216.98490905762</v>
      </c>
      <c r="J2054">
        <v>249.93923950195</v>
      </c>
      <c r="K2054" s="6">
        <f>IFERROR(EXP(TREND(LN($F$1:$J$1),LN(F2054:J2054),LN(Calculations!$B$3))),0)</f>
        <v>7.7448942791213168E-3</v>
      </c>
    </row>
    <row r="2055" spans="1:11" x14ac:dyDescent="0.35">
      <c r="A2055">
        <v>2052</v>
      </c>
      <c r="B2055" t="str">
        <f t="shared" si="32"/>
        <v>13-74</v>
      </c>
      <c r="C2055">
        <v>-73.913358053722007</v>
      </c>
      <c r="D2055">
        <v>12.559012390341</v>
      </c>
      <c r="E2055">
        <f>ASIN(SQRT((SIN(RADIANS(PARAMETERS!$D$8-D2055)/2)*SIN(RADIANS(PARAMETERS!$D$8-D2055)/2))+(COS(RADIANS(D2055))*COS(RADIANS(PARAMETERS!$D$8))*SIN(RADIANS(PARAMETERS!$D$9-C2055)/2)*SIN(RADIANS(PARAMETERS!$D$9-C2055)/2))))*2*3958.756</f>
        <v>911.42343243806829</v>
      </c>
      <c r="F2055">
        <v>111.23390197754</v>
      </c>
      <c r="G2055">
        <v>145.96647644043</v>
      </c>
      <c r="H2055">
        <v>187.22567749023</v>
      </c>
      <c r="I2055">
        <v>217.33908081055</v>
      </c>
      <c r="J2055">
        <v>250.49307250977</v>
      </c>
      <c r="K2055" s="6">
        <f>IFERROR(EXP(TREND(LN($F$1:$J$1),LN(F2055:J2055),LN(Calculations!$B$3))),0)</f>
        <v>7.7712311278645869E-3</v>
      </c>
    </row>
    <row r="2056" spans="1:11" x14ac:dyDescent="0.35">
      <c r="A2056">
        <v>2053</v>
      </c>
      <c r="B2056" t="str">
        <f t="shared" si="32"/>
        <v>13-74</v>
      </c>
      <c r="C2056">
        <v>-74.184679388622996</v>
      </c>
      <c r="D2056">
        <v>12.559012390341</v>
      </c>
      <c r="E2056">
        <f>ASIN(SQRT((SIN(RADIANS(PARAMETERS!$D$8-D2056)/2)*SIN(RADIANS(PARAMETERS!$D$8-D2056)/2))+(COS(RADIANS(D2056))*COS(RADIANS(PARAMETERS!$D$8))*SIN(RADIANS(PARAMETERS!$D$9-C2056)/2)*SIN(RADIANS(PARAMETERS!$D$9-C2056)/2))))*2*3958.756</f>
        <v>929.17859808407241</v>
      </c>
      <c r="F2056">
        <v>111.17739105225</v>
      </c>
      <c r="G2056">
        <v>146.06730651855</v>
      </c>
      <c r="H2056">
        <v>187.47535705566</v>
      </c>
      <c r="I2056">
        <v>217.61839294434</v>
      </c>
      <c r="J2056">
        <v>250.97033691406</v>
      </c>
      <c r="K2056" s="6">
        <f>IFERROR(EXP(TREND(LN($F$1:$J$1),LN(F2056:J2056),LN(Calculations!$B$3))),0)</f>
        <v>7.785614260941722E-3</v>
      </c>
    </row>
    <row r="2057" spans="1:11" x14ac:dyDescent="0.35">
      <c r="A2057">
        <v>2054</v>
      </c>
      <c r="B2057" t="str">
        <f t="shared" si="32"/>
        <v>13-74.5</v>
      </c>
      <c r="C2057">
        <v>-74.456000723523999</v>
      </c>
      <c r="D2057">
        <v>12.559012390341</v>
      </c>
      <c r="E2057">
        <f>ASIN(SQRT((SIN(RADIANS(PARAMETERS!$D$8-D2057)/2)*SIN(RADIANS(PARAMETERS!$D$8-D2057)/2))+(COS(RADIANS(D2057))*COS(RADIANS(PARAMETERS!$D$8))*SIN(RADIANS(PARAMETERS!$D$9-C2057)/2)*SIN(RADIANS(PARAMETERS!$D$9-C2057)/2))))*2*3958.756</f>
        <v>946.94961679449705</v>
      </c>
      <c r="F2057">
        <v>111.0726852417</v>
      </c>
      <c r="G2057">
        <v>146.05433654785</v>
      </c>
      <c r="H2057">
        <v>187.6321105957</v>
      </c>
      <c r="I2057">
        <v>217.77546691895</v>
      </c>
      <c r="J2057">
        <v>251.30035400391</v>
      </c>
      <c r="K2057" s="6">
        <f>IFERROR(EXP(TREND(LN($F$1:$J$1),LN(F2057:J2057),LN(Calculations!$B$3))),0)</f>
        <v>7.7839431575733777E-3</v>
      </c>
    </row>
    <row r="2058" spans="1:11" x14ac:dyDescent="0.35">
      <c r="A2058">
        <v>2055</v>
      </c>
      <c r="B2058" t="str">
        <f t="shared" si="32"/>
        <v>13-74.5</v>
      </c>
      <c r="C2058">
        <v>-74.727322058425003</v>
      </c>
      <c r="D2058">
        <v>12.559012390341</v>
      </c>
      <c r="E2058">
        <f>ASIN(SQRT((SIN(RADIANS(PARAMETERS!$D$8-D2058)/2)*SIN(RADIANS(PARAMETERS!$D$8-D2058)/2))+(COS(RADIANS(D2058))*COS(RADIANS(PARAMETERS!$D$8))*SIN(RADIANS(PARAMETERS!$D$9-C2058)/2)*SIN(RADIANS(PARAMETERS!$D$9-C2058)/2))))*2*3958.756</f>
        <v>964.73558920219796</v>
      </c>
      <c r="F2058">
        <v>110.88516998291</v>
      </c>
      <c r="G2058">
        <v>145.88146972656</v>
      </c>
      <c r="H2058">
        <v>187.62094116211</v>
      </c>
      <c r="I2058">
        <v>217.71965026855</v>
      </c>
      <c r="J2058">
        <v>251.35154724121</v>
      </c>
      <c r="K2058" s="6">
        <f>IFERROR(EXP(TREND(LN($F$1:$J$1),LN(F2058:J2058),LN(Calculations!$B$3))),0)</f>
        <v>7.7562144702431985E-3</v>
      </c>
    </row>
    <row r="2059" spans="1:11" x14ac:dyDescent="0.35">
      <c r="A2059">
        <v>2056</v>
      </c>
      <c r="B2059" t="str">
        <f t="shared" si="32"/>
        <v>13-75</v>
      </c>
      <c r="C2059">
        <v>-74.998643393324997</v>
      </c>
      <c r="D2059">
        <v>12.559012390341</v>
      </c>
      <c r="E2059">
        <f>ASIN(SQRT((SIN(RADIANS(PARAMETERS!$D$8-D2059)/2)*SIN(RADIANS(PARAMETERS!$D$8-D2059)/2))+(COS(RADIANS(D2059))*COS(RADIANS(PARAMETERS!$D$8))*SIN(RADIANS(PARAMETERS!$D$9-C2059)/2)*SIN(RADIANS(PARAMETERS!$D$9-C2059)/2))))*2*3958.756</f>
        <v>982.53567987246038</v>
      </c>
      <c r="F2059">
        <v>110.69653320313</v>
      </c>
      <c r="G2059">
        <v>145.64944458008</v>
      </c>
      <c r="H2059">
        <v>187.50668334961</v>
      </c>
      <c r="I2059">
        <v>217.57197570801</v>
      </c>
      <c r="J2059">
        <v>251.28810119629</v>
      </c>
      <c r="K2059" s="6">
        <f>IFERROR(EXP(TREND(LN($F$1:$J$1),LN(F2059:J2059),LN(Calculations!$B$3))),0)</f>
        <v>7.7206787042850182E-3</v>
      </c>
    </row>
    <row r="2060" spans="1:11" x14ac:dyDescent="0.35">
      <c r="A2060">
        <v>2057</v>
      </c>
      <c r="B2060" t="str">
        <f t="shared" si="32"/>
        <v>13-75.5</v>
      </c>
      <c r="C2060">
        <v>-75.269964728226</v>
      </c>
      <c r="D2060">
        <v>12.559012390341</v>
      </c>
      <c r="E2060">
        <f>ASIN(SQRT((SIN(RADIANS(PARAMETERS!$D$8-D2060)/2)*SIN(RADIANS(PARAMETERS!$D$8-D2060)/2))+(COS(RADIANS(D2060))*COS(RADIANS(PARAMETERS!$D$8))*SIN(RADIANS(PARAMETERS!$D$9-C2060)/2)*SIN(RADIANS(PARAMETERS!$D$9-C2060)/2))))*2*3958.756</f>
        <v>1000.3491117399493</v>
      </c>
      <c r="F2060">
        <v>110.50491333008</v>
      </c>
      <c r="G2060">
        <v>145.35749816895</v>
      </c>
      <c r="H2060">
        <v>187.30519104004</v>
      </c>
      <c r="I2060">
        <v>217.33213806152</v>
      </c>
      <c r="J2060">
        <v>251.10813903809</v>
      </c>
      <c r="K2060" s="6">
        <f>IFERROR(EXP(TREND(LN($F$1:$J$1),LN(F2060:J2060),LN(Calculations!$B$3))),0)</f>
        <v>7.6775459922862098E-3</v>
      </c>
    </row>
    <row r="2061" spans="1:11" x14ac:dyDescent="0.35">
      <c r="A2061">
        <v>2058</v>
      </c>
      <c r="B2061" t="str">
        <f t="shared" si="32"/>
        <v>13-75.5</v>
      </c>
      <c r="C2061">
        <v>-75.541286063127004</v>
      </c>
      <c r="D2061">
        <v>12.559012390341</v>
      </c>
      <c r="E2061">
        <f>ASIN(SQRT((SIN(RADIANS(PARAMETERS!$D$8-D2061)/2)*SIN(RADIANS(PARAMETERS!$D$8-D2061)/2))+(COS(RADIANS(D2061))*COS(RADIANS(PARAMETERS!$D$8))*SIN(RADIANS(PARAMETERS!$D$9-C2061)/2)*SIN(RADIANS(PARAMETERS!$D$9-C2061)/2))))*2*3958.756</f>
        <v>1018.1751611097064</v>
      </c>
      <c r="F2061">
        <v>110.30732727051</v>
      </c>
      <c r="G2061">
        <v>145.01182556152</v>
      </c>
      <c r="H2061">
        <v>187.02459716797</v>
      </c>
      <c r="I2061">
        <v>217.01136779785</v>
      </c>
      <c r="J2061">
        <v>250.8249206543</v>
      </c>
      <c r="K2061" s="6">
        <f>IFERROR(EXP(TREND(LN($F$1:$J$1),LN(F2061:J2061),LN(Calculations!$B$3))),0)</f>
        <v>7.6273852186870437E-3</v>
      </c>
    </row>
    <row r="2062" spans="1:11" x14ac:dyDescent="0.35">
      <c r="A2062">
        <v>2059</v>
      </c>
      <c r="B2062" t="str">
        <f t="shared" si="32"/>
        <v>13-76</v>
      </c>
      <c r="C2062">
        <v>-75.812607398028007</v>
      </c>
      <c r="D2062">
        <v>12.559012390341</v>
      </c>
      <c r="E2062">
        <f>ASIN(SQRT((SIN(RADIANS(PARAMETERS!$D$8-D2062)/2)*SIN(RADIANS(PARAMETERS!$D$8-D2062)/2))+(COS(RADIANS(D2062))*COS(RADIANS(PARAMETERS!$D$8))*SIN(RADIANS(PARAMETERS!$D$9-C2062)/2)*SIN(RADIANS(PARAMETERS!$D$9-C2062)/2))))*2*3958.756</f>
        <v>1036.013153158478</v>
      </c>
      <c r="F2062">
        <v>110.16796112061</v>
      </c>
      <c r="G2062">
        <v>144.70320129395</v>
      </c>
      <c r="H2062">
        <v>186.74597167969</v>
      </c>
      <c r="I2062">
        <v>216.7137298584</v>
      </c>
      <c r="J2062">
        <v>250.5782623291</v>
      </c>
      <c r="K2062" s="6">
        <f>IFERROR(EXP(TREND(LN($F$1:$J$1),LN(F2062:J2062),LN(Calculations!$B$3))),0)</f>
        <v>7.5855872669789142E-3</v>
      </c>
    </row>
    <row r="2063" spans="1:11" x14ac:dyDescent="0.35">
      <c r="A2063">
        <v>2060</v>
      </c>
      <c r="B2063" t="str">
        <f t="shared" si="32"/>
        <v>13-76</v>
      </c>
      <c r="C2063">
        <v>-76.083928732928996</v>
      </c>
      <c r="D2063">
        <v>12.559012390341</v>
      </c>
      <c r="E2063">
        <f>ASIN(SQRT((SIN(RADIANS(PARAMETERS!$D$8-D2063)/2)*SIN(RADIANS(PARAMETERS!$D$8-D2063)/2))+(COS(RADIANS(D2063))*COS(RADIANS(PARAMETERS!$D$8))*SIN(RADIANS(PARAMETERS!$D$9-C2063)/2)*SIN(RADIANS(PARAMETERS!$D$9-C2063)/2))))*2*3958.756</f>
        <v>1053.8624578786553</v>
      </c>
      <c r="F2063">
        <v>110.07176971436</v>
      </c>
      <c r="G2063">
        <v>144.41380310059</v>
      </c>
      <c r="H2063">
        <v>186.44970703125</v>
      </c>
      <c r="I2063">
        <v>216.41375732422</v>
      </c>
      <c r="J2063">
        <v>250.33006286621</v>
      </c>
      <c r="K2063" s="6">
        <f>IFERROR(EXP(TREND(LN($F$1:$J$1),LN(F2063:J2063),LN(Calculations!$B$3))),0)</f>
        <v>7.5484675128554297E-3</v>
      </c>
    </row>
    <row r="2064" spans="1:11" x14ac:dyDescent="0.35">
      <c r="A2064">
        <v>2061</v>
      </c>
      <c r="B2064" t="str">
        <f t="shared" si="32"/>
        <v>13-76.5</v>
      </c>
      <c r="C2064">
        <v>-76.355250067829999</v>
      </c>
      <c r="D2064">
        <v>12.559012390341</v>
      </c>
      <c r="E2064">
        <f>ASIN(SQRT((SIN(RADIANS(PARAMETERS!$D$8-D2064)/2)*SIN(RADIANS(PARAMETERS!$D$8-D2064)/2))+(COS(RADIANS(D2064))*COS(RADIANS(PARAMETERS!$D$8))*SIN(RADIANS(PARAMETERS!$D$9-C2064)/2)*SIN(RADIANS(PARAMETERS!$D$9-C2064)/2))))*2*3958.756</f>
        <v>1071.7224864156783</v>
      </c>
      <c r="F2064">
        <v>110.00159454346</v>
      </c>
      <c r="G2064">
        <v>144.12742614746</v>
      </c>
      <c r="H2064">
        <v>186.12460327148</v>
      </c>
      <c r="I2064">
        <v>216.0908203125</v>
      </c>
      <c r="J2064">
        <v>250.04753112793</v>
      </c>
      <c r="K2064" s="6">
        <f>IFERROR(EXP(TREND(LN($F$1:$J$1),LN(F2064:J2064),LN(Calculations!$B$3))),0)</f>
        <v>7.512625489645648E-3</v>
      </c>
    </row>
    <row r="2065" spans="1:11" x14ac:dyDescent="0.35">
      <c r="A2065">
        <v>2062</v>
      </c>
      <c r="B2065" t="str">
        <f t="shared" si="32"/>
        <v>13-76.5</v>
      </c>
      <c r="C2065">
        <v>-76.626571402731003</v>
      </c>
      <c r="D2065">
        <v>12.559012390341</v>
      </c>
      <c r="E2065">
        <f>ASIN(SQRT((SIN(RADIANS(PARAMETERS!$D$8-D2065)/2)*SIN(RADIANS(PARAMETERS!$D$8-D2065)/2))+(COS(RADIANS(D2065))*COS(RADIANS(PARAMETERS!$D$8))*SIN(RADIANS(PARAMETERS!$D$9-C2065)/2)*SIN(RADIANS(PARAMETERS!$D$9-C2065)/2))))*2*3958.756</f>
        <v>1089.5926877554389</v>
      </c>
      <c r="F2065">
        <v>110.00068664551</v>
      </c>
      <c r="G2065">
        <v>143.90447998047</v>
      </c>
      <c r="H2065">
        <v>185.84735107422</v>
      </c>
      <c r="I2065">
        <v>215.82049560547</v>
      </c>
      <c r="J2065">
        <v>249.82888793945</v>
      </c>
      <c r="K2065" s="6">
        <f>IFERROR(EXP(TREND(LN($F$1:$J$1),LN(F2065:J2065),LN(Calculations!$B$3))),0)</f>
        <v>7.4888555529122663E-3</v>
      </c>
    </row>
    <row r="2066" spans="1:11" x14ac:dyDescent="0.35">
      <c r="A2066">
        <v>2063</v>
      </c>
      <c r="B2066" t="str">
        <f t="shared" si="32"/>
        <v>13-77</v>
      </c>
      <c r="C2066">
        <v>-76.897892737632006</v>
      </c>
      <c r="D2066">
        <v>12.559012390341</v>
      </c>
      <c r="E2066">
        <f>ASIN(SQRT((SIN(RADIANS(PARAMETERS!$D$8-D2066)/2)*SIN(RADIANS(PARAMETERS!$D$8-D2066)/2))+(COS(RADIANS(D2066))*COS(RADIANS(PARAMETERS!$D$8))*SIN(RADIANS(PARAMETERS!$D$9-C2066)/2)*SIN(RADIANS(PARAMETERS!$D$9-C2066)/2))))*2*3958.756</f>
        <v>1107.4725457236414</v>
      </c>
      <c r="F2066">
        <v>110.04921722412</v>
      </c>
      <c r="G2066">
        <v>143.72631835938</v>
      </c>
      <c r="H2066">
        <v>185.59434509277</v>
      </c>
      <c r="I2066">
        <v>215.56707763672</v>
      </c>
      <c r="J2066">
        <v>249.6188659668</v>
      </c>
      <c r="K2066" s="6">
        <f>IFERROR(EXP(TREND(LN($F$1:$J$1),LN(F2066:J2066),LN(Calculations!$B$3))),0)</f>
        <v>7.4726742792446295E-3</v>
      </c>
    </row>
    <row r="2067" spans="1:11" x14ac:dyDescent="0.35">
      <c r="A2067">
        <v>2064</v>
      </c>
      <c r="B2067" t="str">
        <f t="shared" si="32"/>
        <v>13-77</v>
      </c>
      <c r="C2067">
        <v>-77.169214072532995</v>
      </c>
      <c r="D2067">
        <v>12.559012390341</v>
      </c>
      <c r="E2067">
        <f>ASIN(SQRT((SIN(RADIANS(PARAMETERS!$D$8-D2067)/2)*SIN(RADIANS(PARAMETERS!$D$8-D2067)/2))+(COS(RADIANS(D2067))*COS(RADIANS(PARAMETERS!$D$8))*SIN(RADIANS(PARAMETERS!$D$9-C2067)/2)*SIN(RADIANS(PARAMETERS!$D$9-C2067)/2))))*2*3958.756</f>
        <v>1125.3615762636705</v>
      </c>
      <c r="F2067">
        <v>110.12499237061</v>
      </c>
      <c r="G2067">
        <v>143.57290649414</v>
      </c>
      <c r="H2067">
        <v>185.33824157715</v>
      </c>
      <c r="I2067">
        <v>215.29733276367</v>
      </c>
      <c r="J2067">
        <v>249.36665344238</v>
      </c>
      <c r="K2067" s="6">
        <f>IFERROR(EXP(TREND(LN($F$1:$J$1),LN(F2067:J2067),LN(Calculations!$B$3))),0)</f>
        <v>7.4593625624058343E-3</v>
      </c>
    </row>
    <row r="2068" spans="1:11" x14ac:dyDescent="0.35">
      <c r="A2068">
        <v>2065</v>
      </c>
      <c r="B2068" t="str">
        <f t="shared" si="32"/>
        <v>13-77.5</v>
      </c>
      <c r="C2068">
        <v>-77.440535407433998</v>
      </c>
      <c r="D2068">
        <v>12.559012390341</v>
      </c>
      <c r="E2068">
        <f>ASIN(SQRT((SIN(RADIANS(PARAMETERS!$D$8-D2068)/2)*SIN(RADIANS(PARAMETERS!$D$8-D2068)/2))+(COS(RADIANS(D2068))*COS(RADIANS(PARAMETERS!$D$8))*SIN(RADIANS(PARAMETERS!$D$9-C2068)/2)*SIN(RADIANS(PARAMETERS!$D$9-C2068)/2))))*2*3958.756</f>
        <v>1143.2593249635245</v>
      </c>
      <c r="F2068">
        <v>110.24468994141</v>
      </c>
      <c r="G2068">
        <v>143.45755004883</v>
      </c>
      <c r="H2068">
        <v>185.08312988281</v>
      </c>
      <c r="I2068">
        <v>215.03660583496</v>
      </c>
      <c r="J2068">
        <v>249.1102142334</v>
      </c>
      <c r="K2068" s="6">
        <f>IFERROR(EXP(TREND(LN($F$1:$J$1),LN(F2068:J2068),LN(Calculations!$B$3))),0)</f>
        <v>7.4519473763896647E-3</v>
      </c>
    </row>
    <row r="2069" spans="1:11" x14ac:dyDescent="0.35">
      <c r="A2069">
        <v>2066</v>
      </c>
      <c r="B2069" t="str">
        <f t="shared" si="32"/>
        <v>13-77.5</v>
      </c>
      <c r="C2069">
        <v>-77.711856742335002</v>
      </c>
      <c r="D2069">
        <v>12.559012390341</v>
      </c>
      <c r="E2069">
        <f>ASIN(SQRT((SIN(RADIANS(PARAMETERS!$D$8-D2069)/2)*SIN(RADIANS(PARAMETERS!$D$8-D2069)/2))+(COS(RADIANS(D2069))*COS(RADIANS(PARAMETERS!$D$8))*SIN(RADIANS(PARAMETERS!$D$9-C2069)/2)*SIN(RADIANS(PARAMETERS!$D$9-C2069)/2))))*2*3958.756</f>
        <v>1161.1653648058357</v>
      </c>
      <c r="F2069">
        <v>110.38433837891</v>
      </c>
      <c r="G2069">
        <v>143.36769104004</v>
      </c>
      <c r="H2069">
        <v>184.83044433594</v>
      </c>
      <c r="I2069">
        <v>214.78598022461</v>
      </c>
      <c r="J2069">
        <v>248.85414123535</v>
      </c>
      <c r="K2069" s="6">
        <f>IFERROR(EXP(TREND(LN($F$1:$J$1),LN(F2069:J2069),LN(Calculations!$B$3))),0)</f>
        <v>7.447727305766063E-3</v>
      </c>
    </row>
    <row r="2070" spans="1:11" x14ac:dyDescent="0.35">
      <c r="A2070">
        <v>2067</v>
      </c>
      <c r="B2070" t="str">
        <f t="shared" si="32"/>
        <v>13-78</v>
      </c>
      <c r="C2070">
        <v>-77.983178077236005</v>
      </c>
      <c r="D2070">
        <v>12.559012390341</v>
      </c>
      <c r="E2070">
        <f>ASIN(SQRT((SIN(RADIANS(PARAMETERS!$D$8-D2070)/2)*SIN(RADIANS(PARAMETERS!$D$8-D2070)/2))+(COS(RADIANS(D2070))*COS(RADIANS(PARAMETERS!$D$8))*SIN(RADIANS(PARAMETERS!$D$9-C2070)/2)*SIN(RADIANS(PARAMETERS!$D$9-C2070)/2))))*2*3958.756</f>
        <v>1179.0792941180434</v>
      </c>
      <c r="F2070">
        <v>110.54257965088</v>
      </c>
      <c r="G2070">
        <v>143.31500244141</v>
      </c>
      <c r="H2070">
        <v>184.61730957031</v>
      </c>
      <c r="I2070">
        <v>214.59362792969</v>
      </c>
      <c r="J2070">
        <v>248.67207336426</v>
      </c>
      <c r="K2070" s="6">
        <f>IFERROR(EXP(TREND(LN($F$1:$J$1),LN(F2070:J2070),LN(Calculations!$B$3))),0)</f>
        <v>7.449572078476855E-3</v>
      </c>
    </row>
    <row r="2071" spans="1:11" x14ac:dyDescent="0.35">
      <c r="A2071">
        <v>2068</v>
      </c>
      <c r="B2071" t="str">
        <f t="shared" si="32"/>
        <v>13-78.5</v>
      </c>
      <c r="C2071">
        <v>-78.254499412136994</v>
      </c>
      <c r="D2071">
        <v>12.559012390341</v>
      </c>
      <c r="E2071">
        <f>ASIN(SQRT((SIN(RADIANS(PARAMETERS!$D$8-D2071)/2)*SIN(RADIANS(PARAMETERS!$D$8-D2071)/2))+(COS(RADIANS(D2071))*COS(RADIANS(PARAMETERS!$D$8))*SIN(RADIANS(PARAMETERS!$D$9-C2071)/2)*SIN(RADIANS(PARAMETERS!$D$9-C2071)/2))))*2*3958.756</f>
        <v>1197.0007347023952</v>
      </c>
      <c r="F2071">
        <v>110.77783966064</v>
      </c>
      <c r="G2071">
        <v>143.3695526123</v>
      </c>
      <c r="H2071">
        <v>184.53494262695</v>
      </c>
      <c r="I2071">
        <v>214.57206726074</v>
      </c>
      <c r="J2071">
        <v>248.72184753418</v>
      </c>
      <c r="K2071" s="6">
        <f>IFERROR(EXP(TREND(LN($F$1:$J$1),LN(F2071:J2071),LN(Calculations!$B$3))),0)</f>
        <v>7.4719615751541613E-3</v>
      </c>
    </row>
    <row r="2072" spans="1:11" x14ac:dyDescent="0.35">
      <c r="A2072">
        <v>2069</v>
      </c>
      <c r="B2072" t="str">
        <f t="shared" si="32"/>
        <v>13-78.5</v>
      </c>
      <c r="C2072">
        <v>-78.525820747037997</v>
      </c>
      <c r="D2072">
        <v>12.559012390341</v>
      </c>
      <c r="E2072">
        <f>ASIN(SQRT((SIN(RADIANS(PARAMETERS!$D$8-D2072)/2)*SIN(RADIANS(PARAMETERS!$D$8-D2072)/2))+(COS(RADIANS(D2072))*COS(RADIANS(PARAMETERS!$D$8))*SIN(RADIANS(PARAMETERS!$D$9-C2072)/2)*SIN(RADIANS(PARAMETERS!$D$9-C2072)/2))))*2*3958.756</f>
        <v>1214.9293301277812</v>
      </c>
      <c r="F2072">
        <v>111.03974151611</v>
      </c>
      <c r="G2072">
        <v>143.48246765137</v>
      </c>
      <c r="H2072">
        <v>184.54379272461</v>
      </c>
      <c r="I2072">
        <v>214.66851806641</v>
      </c>
      <c r="J2072">
        <v>248.93295288086</v>
      </c>
      <c r="K2072" s="6">
        <f>IFERROR(EXP(TREND(LN($F$1:$J$1),LN(F2072:J2072),LN(Calculations!$B$3))),0)</f>
        <v>7.5055560463453928E-3</v>
      </c>
    </row>
    <row r="2073" spans="1:11" x14ac:dyDescent="0.35">
      <c r="A2073">
        <v>2070</v>
      </c>
      <c r="B2073" t="str">
        <f t="shared" si="32"/>
        <v>13-79</v>
      </c>
      <c r="C2073">
        <v>-78.797142081939</v>
      </c>
      <c r="D2073">
        <v>12.559012390341</v>
      </c>
      <c r="E2073">
        <f>ASIN(SQRT((SIN(RADIANS(PARAMETERS!$D$8-D2073)/2)*SIN(RADIANS(PARAMETERS!$D$8-D2073)/2))+(COS(RADIANS(D2073))*COS(RADIANS(PARAMETERS!$D$8))*SIN(RADIANS(PARAMETERS!$D$9-C2073)/2)*SIN(RADIANS(PARAMETERS!$D$9-C2073)/2))))*2*3958.756</f>
        <v>1232.8647441673913</v>
      </c>
      <c r="F2073">
        <v>111.29921722412</v>
      </c>
      <c r="G2073">
        <v>143.62309265137</v>
      </c>
      <c r="H2073">
        <v>184.61637878418</v>
      </c>
      <c r="I2073">
        <v>214.84913635254</v>
      </c>
      <c r="J2073">
        <v>249.26211547852</v>
      </c>
      <c r="K2073" s="6">
        <f>IFERROR(EXP(TREND(LN($F$1:$J$1),LN(F2073:J2073),LN(Calculations!$B$3))),0)</f>
        <v>7.5445972577308394E-3</v>
      </c>
    </row>
    <row r="2074" spans="1:11" x14ac:dyDescent="0.35">
      <c r="A2074">
        <v>2071</v>
      </c>
      <c r="B2074" t="str">
        <f t="shared" si="32"/>
        <v>13-79</v>
      </c>
      <c r="C2074">
        <v>-79.068463416840004</v>
      </c>
      <c r="D2074">
        <v>12.559012390341</v>
      </c>
      <c r="E2074">
        <f>ASIN(SQRT((SIN(RADIANS(PARAMETERS!$D$8-D2074)/2)*SIN(RADIANS(PARAMETERS!$D$8-D2074)/2))+(COS(RADIANS(D2074))*COS(RADIANS(PARAMETERS!$D$8))*SIN(RADIANS(PARAMETERS!$D$9-C2074)/2)*SIN(RADIANS(PARAMETERS!$D$9-C2074)/2))))*2*3958.756</f>
        <v>1250.8066593679987</v>
      </c>
      <c r="F2074">
        <v>111.57928466797</v>
      </c>
      <c r="G2074">
        <v>143.81033325195</v>
      </c>
      <c r="H2074">
        <v>184.76498413086</v>
      </c>
      <c r="I2074">
        <v>215.13131713867</v>
      </c>
      <c r="J2074">
        <v>249.73426818848</v>
      </c>
      <c r="K2074" s="6">
        <f>IFERROR(EXP(TREND(LN($F$1:$J$1),LN(F2074:J2074),LN(Calculations!$B$3))),0)</f>
        <v>7.5930607095272508E-3</v>
      </c>
    </row>
    <row r="2075" spans="1:11" x14ac:dyDescent="0.35">
      <c r="A2075">
        <v>2072</v>
      </c>
      <c r="B2075" t="str">
        <f t="shared" si="32"/>
        <v>13-79.5</v>
      </c>
      <c r="C2075">
        <v>-79.339784751741007</v>
      </c>
      <c r="D2075">
        <v>12.559012390341</v>
      </c>
      <c r="E2075">
        <f>ASIN(SQRT((SIN(RADIANS(PARAMETERS!$D$8-D2075)/2)*SIN(RADIANS(PARAMETERS!$D$8-D2075)/2))+(COS(RADIANS(D2075))*COS(RADIANS(PARAMETERS!$D$8))*SIN(RADIANS(PARAMETERS!$D$9-C2075)/2)*SIN(RADIANS(PARAMETERS!$D$9-C2075)/2))))*2*3958.756</f>
        <v>1268.7547757381722</v>
      </c>
      <c r="F2075">
        <v>111.81986236572</v>
      </c>
      <c r="G2075">
        <v>143.98577880859</v>
      </c>
      <c r="H2075">
        <v>184.93334960938</v>
      </c>
      <c r="I2075">
        <v>215.4411315918</v>
      </c>
      <c r="J2075">
        <v>250.24490356445</v>
      </c>
      <c r="K2075" s="6">
        <f>IFERROR(EXP(TREND(LN($F$1:$J$1),LN(F2075:J2075),LN(Calculations!$B$3))),0)</f>
        <v>7.6387580304492541E-3</v>
      </c>
    </row>
    <row r="2076" spans="1:11" x14ac:dyDescent="0.35">
      <c r="A2076">
        <v>2073</v>
      </c>
      <c r="B2076" t="str">
        <f t="shared" si="32"/>
        <v>13-79.5</v>
      </c>
      <c r="C2076">
        <v>-79.611106086641996</v>
      </c>
      <c r="D2076">
        <v>12.559012390341</v>
      </c>
      <c r="E2076">
        <f>ASIN(SQRT((SIN(RADIANS(PARAMETERS!$D$8-D2076)/2)*SIN(RADIANS(PARAMETERS!$D$8-D2076)/2))+(COS(RADIANS(D2076))*COS(RADIANS(PARAMETERS!$D$8))*SIN(RADIANS(PARAMETERS!$D$9-C2076)/2)*SIN(RADIANS(PARAMETERS!$D$9-C2076)/2))))*2*3958.756</f>
        <v>1286.7088095441279</v>
      </c>
      <c r="F2076">
        <v>112.00832366943</v>
      </c>
      <c r="G2076">
        <v>144.13902282715</v>
      </c>
      <c r="H2076">
        <v>185.11019897461</v>
      </c>
      <c r="I2076">
        <v>215.76107788086</v>
      </c>
      <c r="J2076">
        <v>250.76800537109</v>
      </c>
      <c r="K2076" s="6">
        <f>IFERROR(EXP(TREND(LN($F$1:$J$1),LN(F2076:J2076),LN(Calculations!$B$3))),0)</f>
        <v>7.6790215875757253E-3</v>
      </c>
    </row>
    <row r="2077" spans="1:11" x14ac:dyDescent="0.35">
      <c r="A2077">
        <v>2074</v>
      </c>
      <c r="B2077" t="str">
        <f t="shared" si="32"/>
        <v>13-80</v>
      </c>
      <c r="C2077">
        <v>-79.882427421542999</v>
      </c>
      <c r="D2077">
        <v>12.559012390341</v>
      </c>
      <c r="E2077">
        <f>ASIN(SQRT((SIN(RADIANS(PARAMETERS!$D$8-D2077)/2)*SIN(RADIANS(PARAMETERS!$D$8-D2077)/2))+(COS(RADIANS(D2077))*COS(RADIANS(PARAMETERS!$D$8))*SIN(RADIANS(PARAMETERS!$D$9-C2077)/2)*SIN(RADIANS(PARAMETERS!$D$9-C2077)/2))))*2*3958.756</f>
        <v>1304.668492203115</v>
      </c>
      <c r="F2077">
        <v>112.1787109375</v>
      </c>
      <c r="G2077">
        <v>144.30729675293</v>
      </c>
      <c r="H2077">
        <v>185.33148193359</v>
      </c>
      <c r="I2077">
        <v>216.13761901855</v>
      </c>
      <c r="J2077">
        <v>251.36863708496</v>
      </c>
      <c r="K2077" s="6">
        <f>IFERROR(EXP(TREND(LN($F$1:$J$1),LN(F2077:J2077),LN(Calculations!$B$3))),0)</f>
        <v>7.721170983658157E-3</v>
      </c>
    </row>
    <row r="2078" spans="1:11" x14ac:dyDescent="0.35">
      <c r="A2078">
        <v>2075</v>
      </c>
      <c r="B2078" t="str">
        <f t="shared" si="32"/>
        <v>13-80</v>
      </c>
      <c r="C2078">
        <v>-80.153748756444003</v>
      </c>
      <c r="D2078">
        <v>12.559012390341</v>
      </c>
      <c r="E2078">
        <f>ASIN(SQRT((SIN(RADIANS(PARAMETERS!$D$8-D2078)/2)*SIN(RADIANS(PARAMETERS!$D$8-D2078)/2))+(COS(RADIANS(D2078))*COS(RADIANS(PARAMETERS!$D$8))*SIN(RADIANS(PARAMETERS!$D$9-C2078)/2)*SIN(RADIANS(PARAMETERS!$D$9-C2078)/2))))*2*3958.756</f>
        <v>1322.6335692652865</v>
      </c>
      <c r="F2078">
        <v>112.25583648682</v>
      </c>
      <c r="G2078">
        <v>144.41340637207</v>
      </c>
      <c r="H2078">
        <v>185.52667236328</v>
      </c>
      <c r="I2078">
        <v>216.48165893555</v>
      </c>
      <c r="J2078">
        <v>251.92802429199</v>
      </c>
      <c r="K2078" s="6">
        <f>IFERROR(EXP(TREND(LN($F$1:$J$1),LN(F2078:J2078),LN(Calculations!$B$3))),0)</f>
        <v>7.7495836539760391E-3</v>
      </c>
    </row>
    <row r="2079" spans="1:11" x14ac:dyDescent="0.35">
      <c r="A2079">
        <v>2076</v>
      </c>
      <c r="B2079" t="str">
        <f t="shared" si="32"/>
        <v>13-80.5</v>
      </c>
      <c r="C2079">
        <v>-80.425070091345006</v>
      </c>
      <c r="D2079">
        <v>12.559012390341</v>
      </c>
      <c r="E2079">
        <f>ASIN(SQRT((SIN(RADIANS(PARAMETERS!$D$8-D2079)/2)*SIN(RADIANS(PARAMETERS!$D$8-D2079)/2))+(COS(RADIANS(D2079))*COS(RADIANS(PARAMETERS!$D$8))*SIN(RADIANS(PARAMETERS!$D$9-C2079)/2)*SIN(RADIANS(PARAMETERS!$D$9-C2079)/2))))*2*3958.756</f>
        <v>1340.6037994759699</v>
      </c>
      <c r="F2079">
        <v>112.22711181641</v>
      </c>
      <c r="G2079">
        <v>144.44352722168</v>
      </c>
      <c r="H2079">
        <v>185.68890380859</v>
      </c>
      <c r="I2079">
        <v>216.78913879395</v>
      </c>
      <c r="J2079">
        <v>252.44624328613</v>
      </c>
      <c r="K2079" s="6">
        <f>IFERROR(EXP(TREND(LN($F$1:$J$1),LN(F2079:J2079),LN(Calculations!$B$3))),0)</f>
        <v>7.7619716651683235E-3</v>
      </c>
    </row>
    <row r="2080" spans="1:11" x14ac:dyDescent="0.35">
      <c r="A2080">
        <v>2077</v>
      </c>
      <c r="B2080" t="str">
        <f t="shared" si="32"/>
        <v>13-80.5</v>
      </c>
      <c r="C2080">
        <v>-80.696391426245995</v>
      </c>
      <c r="D2080">
        <v>12.559012390341</v>
      </c>
      <c r="E2080">
        <f>ASIN(SQRT((SIN(RADIANS(PARAMETERS!$D$8-D2080)/2)*SIN(RADIANS(PARAMETERS!$D$8-D2080)/2))+(COS(RADIANS(D2080))*COS(RADIANS(PARAMETERS!$D$8))*SIN(RADIANS(PARAMETERS!$D$9-C2080)/2)*SIN(RADIANS(PARAMETERS!$D$9-C2080)/2))))*2*3958.756</f>
        <v>1358.5789539110583</v>
      </c>
      <c r="F2080">
        <v>112.11799621582</v>
      </c>
      <c r="G2080">
        <v>144.42073059082</v>
      </c>
      <c r="H2080">
        <v>185.84927368164</v>
      </c>
      <c r="I2080">
        <v>217.10531616211</v>
      </c>
      <c r="J2080">
        <v>252.99108886719</v>
      </c>
      <c r="K2080" s="6">
        <f>IFERROR(EXP(TREND(LN($F$1:$J$1),LN(F2080:J2080),LN(Calculations!$B$3))),0)</f>
        <v>7.7641039791967632E-3</v>
      </c>
    </row>
    <row r="2081" spans="1:11" x14ac:dyDescent="0.35">
      <c r="A2081">
        <v>2078</v>
      </c>
      <c r="B2081" t="str">
        <f t="shared" si="32"/>
        <v>13-81</v>
      </c>
      <c r="C2081">
        <v>-80.967712761146998</v>
      </c>
      <c r="D2081">
        <v>12.559012390341</v>
      </c>
      <c r="E2081">
        <f>ASIN(SQRT((SIN(RADIANS(PARAMETERS!$D$8-D2081)/2)*SIN(RADIANS(PARAMETERS!$D$8-D2081)/2))+(COS(RADIANS(D2081))*COS(RADIANS(PARAMETERS!$D$8))*SIN(RADIANS(PARAMETERS!$D$9-C2081)/2)*SIN(RADIANS(PARAMETERS!$D$9-C2081)/2))))*2*3958.756</f>
        <v>1376.5588151789921</v>
      </c>
      <c r="F2081">
        <v>111.86611938477</v>
      </c>
      <c r="G2081">
        <v>144.27359008789</v>
      </c>
      <c r="H2081">
        <v>185.9471282959</v>
      </c>
      <c r="I2081">
        <v>217.36283874512</v>
      </c>
      <c r="J2081">
        <v>253.48262023926</v>
      </c>
      <c r="K2081" s="6">
        <f>IFERROR(EXP(TREND(LN($F$1:$J$1),LN(F2081:J2081),LN(Calculations!$B$3))),0)</f>
        <v>7.7431284802392201E-3</v>
      </c>
    </row>
    <row r="2082" spans="1:11" x14ac:dyDescent="0.35">
      <c r="A2082">
        <v>2079</v>
      </c>
      <c r="B2082" t="str">
        <f t="shared" si="32"/>
        <v>13-81</v>
      </c>
      <c r="C2082">
        <v>-81.239034096048002</v>
      </c>
      <c r="D2082">
        <v>12.559012390341</v>
      </c>
      <c r="E2082">
        <f>ASIN(SQRT((SIN(RADIANS(PARAMETERS!$D$8-D2082)/2)*SIN(RADIANS(PARAMETERS!$D$8-D2082)/2))+(COS(RADIANS(D2082))*COS(RADIANS(PARAMETERS!$D$8))*SIN(RADIANS(PARAMETERS!$D$9-C2082)/2)*SIN(RADIANS(PARAMETERS!$D$9-C2082)/2))))*2*3958.756</f>
        <v>1394.543176683449</v>
      </c>
      <c r="F2082">
        <v>111.47944641113</v>
      </c>
      <c r="G2082">
        <v>143.9998626709</v>
      </c>
      <c r="H2082">
        <v>185.96415710449</v>
      </c>
      <c r="I2082">
        <v>217.54071044922</v>
      </c>
      <c r="J2082">
        <v>253.89031982422</v>
      </c>
      <c r="K2082" s="6">
        <f>IFERROR(EXP(TREND(LN($F$1:$J$1),LN(F2082:J2082),LN(Calculations!$B$3))),0)</f>
        <v>7.6991595487349088E-3</v>
      </c>
    </row>
    <row r="2083" spans="1:11" x14ac:dyDescent="0.35">
      <c r="A2083">
        <v>2080</v>
      </c>
      <c r="B2083" t="str">
        <f t="shared" si="32"/>
        <v>13-81.5</v>
      </c>
      <c r="C2083">
        <v>-81.510355430949005</v>
      </c>
      <c r="D2083">
        <v>12.559012390341</v>
      </c>
      <c r="E2083">
        <f>ASIN(SQRT((SIN(RADIANS(PARAMETERS!$D$8-D2083)/2)*SIN(RADIANS(PARAMETERS!$D$8-D2083)/2))+(COS(RADIANS(D2083))*COS(RADIANS(PARAMETERS!$D$8))*SIN(RADIANS(PARAMETERS!$D$9-C2083)/2)*SIN(RADIANS(PARAMETERS!$D$9-C2083)/2))))*2*3958.756</f>
        <v>1412.5318419414621</v>
      </c>
      <c r="F2083">
        <v>110.99279785156</v>
      </c>
      <c r="G2083">
        <v>143.62794494629</v>
      </c>
      <c r="H2083">
        <v>185.9086151123</v>
      </c>
      <c r="I2083">
        <v>217.64414978027</v>
      </c>
      <c r="J2083">
        <v>254.21368408203</v>
      </c>
      <c r="K2083" s="6">
        <f>IFERROR(EXP(TREND(LN($F$1:$J$1),LN(F2083:J2083),LN(Calculations!$B$3))),0)</f>
        <v>7.6379352821090967E-3</v>
      </c>
    </row>
    <row r="2084" spans="1:11" x14ac:dyDescent="0.35">
      <c r="A2084">
        <v>2081</v>
      </c>
      <c r="B2084" t="str">
        <f t="shared" si="32"/>
        <v>13-82</v>
      </c>
      <c r="C2084">
        <v>-81.781676765849994</v>
      </c>
      <c r="D2084">
        <v>12.559012390341</v>
      </c>
      <c r="E2084">
        <f>ASIN(SQRT((SIN(RADIANS(PARAMETERS!$D$8-D2084)/2)*SIN(RADIANS(PARAMETERS!$D$8-D2084)/2))+(COS(RADIANS(D2084))*COS(RADIANS(PARAMETERS!$D$8))*SIN(RADIANS(PARAMETERS!$D$9-C2084)/2)*SIN(RADIANS(PARAMETERS!$D$9-C2084)/2))))*2*3958.756</f>
        <v>1430.5246239521696</v>
      </c>
      <c r="F2084">
        <v>110.10418701172</v>
      </c>
      <c r="G2084">
        <v>142.70831298828</v>
      </c>
      <c r="H2084">
        <v>185.27619934082</v>
      </c>
      <c r="I2084">
        <v>217.0806427002</v>
      </c>
      <c r="J2084">
        <v>253.68772888184</v>
      </c>
      <c r="K2084" s="6">
        <f>IFERROR(EXP(TREND(LN($F$1:$J$1),LN(F2084:J2084),LN(Calculations!$B$3))),0)</f>
        <v>7.4828855908743875E-3</v>
      </c>
    </row>
    <row r="2085" spans="1:11" x14ac:dyDescent="0.35">
      <c r="A2085">
        <v>2082</v>
      </c>
      <c r="B2085" t="str">
        <f t="shared" si="32"/>
        <v>13-82</v>
      </c>
      <c r="C2085">
        <v>-82.052998100750997</v>
      </c>
      <c r="D2085">
        <v>12.559012390341</v>
      </c>
      <c r="E2085">
        <f>ASIN(SQRT((SIN(RADIANS(PARAMETERS!$D$8-D2085)/2)*SIN(RADIANS(PARAMETERS!$D$8-D2085)/2))+(COS(RADIANS(D2085))*COS(RADIANS(PARAMETERS!$D$8))*SIN(RADIANS(PARAMETERS!$D$9-C2085)/2)*SIN(RADIANS(PARAMETERS!$D$9-C2085)/2))))*2*3958.756</f>
        <v>1448.5213446118989</v>
      </c>
      <c r="F2085">
        <v>108.81729125977</v>
      </c>
      <c r="G2085">
        <v>141.1755065918</v>
      </c>
      <c r="H2085">
        <v>183.95959472656</v>
      </c>
      <c r="I2085">
        <v>215.74824523926</v>
      </c>
      <c r="J2085">
        <v>252.17999267578</v>
      </c>
      <c r="K2085" s="6">
        <f>IFERROR(EXP(TREND(LN($F$1:$J$1),LN(F2085:J2085),LN(Calculations!$B$3))),0)</f>
        <v>7.2324678768222947E-3</v>
      </c>
    </row>
    <row r="2086" spans="1:11" x14ac:dyDescent="0.35">
      <c r="A2086">
        <v>2083</v>
      </c>
      <c r="B2086" t="str">
        <f t="shared" si="32"/>
        <v>13-82.5</v>
      </c>
      <c r="C2086">
        <v>-82.324319435652001</v>
      </c>
      <c r="D2086">
        <v>12.559012390341</v>
      </c>
      <c r="E2086">
        <f>ASIN(SQRT((SIN(RADIANS(PARAMETERS!$D$8-D2086)/2)*SIN(RADIANS(PARAMETERS!$D$8-D2086)/2))+(COS(RADIANS(D2086))*COS(RADIANS(PARAMETERS!$D$8))*SIN(RADIANS(PARAMETERS!$D$9-C2086)/2)*SIN(RADIANS(PARAMETERS!$D$9-C2086)/2))))*2*3958.756</f>
        <v>1466.52183417167</v>
      </c>
      <c r="F2086">
        <v>107.21771240234</v>
      </c>
      <c r="G2086">
        <v>139.13359069824</v>
      </c>
      <c r="H2086">
        <v>182.00312805176</v>
      </c>
      <c r="I2086">
        <v>213.70816040039</v>
      </c>
      <c r="J2086">
        <v>249.77615356445</v>
      </c>
      <c r="K2086" s="6">
        <f>IFERROR(EXP(TREND(LN($F$1:$J$1),LN(F2086:J2086),LN(Calculations!$B$3))),0)</f>
        <v>6.9101254768432364E-3</v>
      </c>
    </row>
    <row r="2087" spans="1:11" x14ac:dyDescent="0.35">
      <c r="A2087">
        <v>2084</v>
      </c>
      <c r="B2087" t="str">
        <f t="shared" si="32"/>
        <v>13-82.5</v>
      </c>
      <c r="C2087">
        <v>-82.595640770553004</v>
      </c>
      <c r="D2087">
        <v>12.559012390341</v>
      </c>
      <c r="E2087">
        <f>ASIN(SQRT((SIN(RADIANS(PARAMETERS!$D$8-D2087)/2)*SIN(RADIANS(PARAMETERS!$D$8-D2087)/2))+(COS(RADIANS(D2087))*COS(RADIANS(PARAMETERS!$D$8))*SIN(RADIANS(PARAMETERS!$D$9-C2087)/2)*SIN(RADIANS(PARAMETERS!$D$9-C2087)/2))))*2*3958.756</f>
        <v>1484.5259307335955</v>
      </c>
      <c r="F2087">
        <v>105.47250366211</v>
      </c>
      <c r="G2087">
        <v>136.85862731934</v>
      </c>
      <c r="H2087">
        <v>179.72776794434</v>
      </c>
      <c r="I2087">
        <v>211.29130554199</v>
      </c>
      <c r="J2087">
        <v>246.87892150879</v>
      </c>
      <c r="K2087" s="6">
        <f>IFERROR(EXP(TREND(LN($F$1:$J$1),LN(F2087:J2087),LN(Calculations!$B$3))),0)</f>
        <v>6.5643776867619708E-3</v>
      </c>
    </row>
    <row r="2088" spans="1:11" x14ac:dyDescent="0.35">
      <c r="A2088">
        <v>2085</v>
      </c>
      <c r="B2088" t="str">
        <f t="shared" si="32"/>
        <v>13-83</v>
      </c>
      <c r="C2088">
        <v>-82.866962105453993</v>
      </c>
      <c r="D2088">
        <v>12.559012390341</v>
      </c>
      <c r="E2088">
        <f>ASIN(SQRT((SIN(RADIANS(PARAMETERS!$D$8-D2088)/2)*SIN(RADIANS(PARAMETERS!$D$8-D2088)/2))+(COS(RADIANS(D2088))*COS(RADIANS(PARAMETERS!$D$8))*SIN(RADIANS(PARAMETERS!$D$9-C2088)/2)*SIN(RADIANS(PARAMETERS!$D$9-C2088)/2))))*2*3958.756</f>
        <v>1502.5334797829694</v>
      </c>
      <c r="F2088">
        <v>103.67281341553</v>
      </c>
      <c r="G2088">
        <v>134.46548461914</v>
      </c>
      <c r="H2088">
        <v>177.25971984863</v>
      </c>
      <c r="I2088">
        <v>208.64346313477</v>
      </c>
      <c r="J2088">
        <v>243.67980957031</v>
      </c>
      <c r="K2088" s="6">
        <f>IFERROR(EXP(TREND(LN($F$1:$J$1),LN(F2088:J2088),LN(Calculations!$B$3))),0)</f>
        <v>6.2163602404135395E-3</v>
      </c>
    </row>
    <row r="2089" spans="1:11" x14ac:dyDescent="0.35">
      <c r="A2089">
        <v>2086</v>
      </c>
      <c r="B2089" t="str">
        <f t="shared" si="32"/>
        <v>13-83</v>
      </c>
      <c r="C2089">
        <v>-83.138283440354996</v>
      </c>
      <c r="D2089">
        <v>12.559012390341</v>
      </c>
      <c r="E2089">
        <f>ASIN(SQRT((SIN(RADIANS(PARAMETERS!$D$8-D2089)/2)*SIN(RADIANS(PARAMETERS!$D$8-D2089)/2))+(COS(RADIANS(D2089))*COS(RADIANS(PARAMETERS!$D$8))*SIN(RADIANS(PARAMETERS!$D$9-C2089)/2)*SIN(RADIANS(PARAMETERS!$D$9-C2089)/2))))*2*3958.756</f>
        <v>1520.5443337531503</v>
      </c>
      <c r="F2089">
        <v>101.84945678711</v>
      </c>
      <c r="G2089">
        <v>131.99157714844</v>
      </c>
      <c r="H2089">
        <v>174.63902282715</v>
      </c>
      <c r="I2089">
        <v>205.81481933594</v>
      </c>
      <c r="J2089">
        <v>240.25675964355</v>
      </c>
      <c r="K2089" s="6">
        <f>IFERROR(EXP(TREND(LN($F$1:$J$1),LN(F2089:J2089),LN(Calculations!$B$3))),0)</f>
        <v>5.8728061284269335E-3</v>
      </c>
    </row>
    <row r="2090" spans="1:11" x14ac:dyDescent="0.35">
      <c r="A2090">
        <v>2087</v>
      </c>
      <c r="B2090" t="str">
        <f t="shared" si="32"/>
        <v>13-83.5</v>
      </c>
      <c r="C2090">
        <v>-83.409604775255005</v>
      </c>
      <c r="D2090">
        <v>12.559012390341</v>
      </c>
      <c r="E2090">
        <f>ASIN(SQRT((SIN(RADIANS(PARAMETERS!$D$8-D2090)/2)*SIN(RADIANS(PARAMETERS!$D$8-D2090)/2))+(COS(RADIANS(D2090))*COS(RADIANS(PARAMETERS!$D$8))*SIN(RADIANS(PARAMETERS!$D$9-C2090)/2)*SIN(RADIANS(PARAMETERS!$D$9-C2090)/2))))*2*3958.756</f>
        <v>1538.5583516205077</v>
      </c>
      <c r="F2090">
        <v>99.932174682617003</v>
      </c>
      <c r="G2090">
        <v>129.34251403809</v>
      </c>
      <c r="H2090">
        <v>171.80088806152</v>
      </c>
      <c r="I2090">
        <v>202.71185302734</v>
      </c>
      <c r="J2090">
        <v>236.51066589355</v>
      </c>
      <c r="K2090" s="6">
        <f>IFERROR(EXP(TREND(LN($F$1:$J$1),LN(F2090:J2090),LN(Calculations!$B$3))),0)</f>
        <v>5.523141897373852E-3</v>
      </c>
    </row>
    <row r="2091" spans="1:11" x14ac:dyDescent="0.35">
      <c r="A2091">
        <v>2088</v>
      </c>
      <c r="B2091" t="str">
        <f t="shared" si="32"/>
        <v>13-83.5</v>
      </c>
      <c r="C2091">
        <v>-83.680926110155994</v>
      </c>
      <c r="D2091">
        <v>12.559012390341</v>
      </c>
      <c r="E2091">
        <f>ASIN(SQRT((SIN(RADIANS(PARAMETERS!$D$8-D2091)/2)*SIN(RADIANS(PARAMETERS!$D$8-D2091)/2))+(COS(RADIANS(D2091))*COS(RADIANS(PARAMETERS!$D$8))*SIN(RADIANS(PARAMETERS!$D$9-C2091)/2)*SIN(RADIANS(PARAMETERS!$D$9-C2091)/2))))*2*3958.756</f>
        <v>1556.5753985274587</v>
      </c>
      <c r="F2091">
        <v>97.955780029297003</v>
      </c>
      <c r="G2091">
        <v>126.56383514404</v>
      </c>
      <c r="H2091">
        <v>168.73999023438</v>
      </c>
      <c r="I2091">
        <v>199.41850280762</v>
      </c>
      <c r="J2091">
        <v>232.56126403809</v>
      </c>
      <c r="K2091" s="6">
        <f>IFERROR(EXP(TREND(LN($F$1:$J$1),LN(F2091:J2091),LN(Calculations!$B$3))),0)</f>
        <v>5.1753270798419434E-3</v>
      </c>
    </row>
    <row r="2092" spans="1:11" x14ac:dyDescent="0.35">
      <c r="A2092">
        <v>2089</v>
      </c>
      <c r="B2092" t="str">
        <f t="shared" si="32"/>
        <v>13-84</v>
      </c>
      <c r="C2092">
        <v>-83.952247445056997</v>
      </c>
      <c r="D2092">
        <v>12.559012390341</v>
      </c>
      <c r="E2092">
        <f>ASIN(SQRT((SIN(RADIANS(PARAMETERS!$D$8-D2092)/2)*SIN(RADIANS(PARAMETERS!$D$8-D2092)/2))+(COS(RADIANS(D2092))*COS(RADIANS(PARAMETERS!$D$8))*SIN(RADIANS(PARAMETERS!$D$9-C2092)/2)*SIN(RADIANS(PARAMETERS!$D$9-C2092)/2))))*2*3958.756</f>
        <v>1574.5953454304049</v>
      </c>
      <c r="F2092">
        <v>95.958824157715</v>
      </c>
      <c r="G2092">
        <v>123.70496368408</v>
      </c>
      <c r="H2092">
        <v>165.48481750488</v>
      </c>
      <c r="I2092">
        <v>195.99433898926</v>
      </c>
      <c r="J2092">
        <v>228.48991394043</v>
      </c>
      <c r="K2092" s="6">
        <f>IFERROR(EXP(TREND(LN($F$1:$J$1),LN(F2092:J2092),LN(Calculations!$B$3))),0)</f>
        <v>4.8362100826369568E-3</v>
      </c>
    </row>
    <row r="2093" spans="1:11" x14ac:dyDescent="0.35">
      <c r="A2093">
        <v>2090</v>
      </c>
      <c r="B2093" t="str">
        <f t="shared" si="32"/>
        <v>13-84</v>
      </c>
      <c r="C2093">
        <v>-84.223568779958001</v>
      </c>
      <c r="D2093">
        <v>12.559012390341</v>
      </c>
      <c r="E2093">
        <f>ASIN(SQRT((SIN(RADIANS(PARAMETERS!$D$8-D2093)/2)*SIN(RADIANS(PARAMETERS!$D$8-D2093)/2))+(COS(RADIANS(D2093))*COS(RADIANS(PARAMETERS!$D$8))*SIN(RADIANS(PARAMETERS!$D$9-C2093)/2)*SIN(RADIANS(PARAMETERS!$D$9-C2093)/2))))*2*3958.756</f>
        <v>1592.6180687718841</v>
      </c>
      <c r="F2093">
        <v>94.005462646484006</v>
      </c>
      <c r="G2093">
        <v>120.86717224121</v>
      </c>
      <c r="H2093">
        <v>162.2008972168</v>
      </c>
      <c r="I2093">
        <v>192.55325317383</v>
      </c>
      <c r="J2093">
        <v>224.40068054199</v>
      </c>
      <c r="K2093" s="6">
        <f>IFERROR(EXP(TREND(LN($F$1:$J$1),LN(F2093:J2093),LN(Calculations!$B$3))),0)</f>
        <v>4.5172022415930092E-3</v>
      </c>
    </row>
    <row r="2094" spans="1:11" x14ac:dyDescent="0.35">
      <c r="A2094">
        <v>2091</v>
      </c>
      <c r="B2094" t="str">
        <f t="shared" si="32"/>
        <v>13-84.5</v>
      </c>
      <c r="C2094">
        <v>-84.494890114859004</v>
      </c>
      <c r="D2094">
        <v>12.559012390341</v>
      </c>
      <c r="E2094">
        <f>ASIN(SQRT((SIN(RADIANS(PARAMETERS!$D$8-D2094)/2)*SIN(RADIANS(PARAMETERS!$D$8-D2094)/2))+(COS(RADIANS(D2094))*COS(RADIANS(PARAMETERS!$D$8))*SIN(RADIANS(PARAMETERS!$D$9-C2094)/2)*SIN(RADIANS(PARAMETERS!$D$9-C2094)/2))))*2*3958.756</f>
        <v>1610.6434501741587</v>
      </c>
      <c r="F2094">
        <v>92.144012451172003</v>
      </c>
      <c r="G2094">
        <v>118.12016296387</v>
      </c>
      <c r="H2094">
        <v>158.9781036377</v>
      </c>
      <c r="I2094">
        <v>189.17030334473</v>
      </c>
      <c r="J2094">
        <v>220.38584899902</v>
      </c>
      <c r="K2094" s="6">
        <f>IFERROR(EXP(TREND(LN($F$1:$J$1),LN(F2094:J2094),LN(Calculations!$B$3))),0)</f>
        <v>4.2238397500683972E-3</v>
      </c>
    </row>
    <row r="2095" spans="1:11" x14ac:dyDescent="0.35">
      <c r="A2095">
        <v>2092</v>
      </c>
      <c r="B2095" t="str">
        <f t="shared" si="32"/>
        <v>13-85</v>
      </c>
      <c r="C2095">
        <v>-84.766211449759993</v>
      </c>
      <c r="D2095">
        <v>12.559012390341</v>
      </c>
      <c r="E2095">
        <f>ASIN(SQRT((SIN(RADIANS(PARAMETERS!$D$8-D2095)/2)*SIN(RADIANS(PARAMETERS!$D$8-D2095)/2))+(COS(RADIANS(D2095))*COS(RADIANS(PARAMETERS!$D$8))*SIN(RADIANS(PARAMETERS!$D$9-C2095)/2)*SIN(RADIANS(PARAMETERS!$D$9-C2095)/2))))*2*3958.756</f>
        <v>1628.6713761529531</v>
      </c>
      <c r="F2095">
        <v>90.37784576416</v>
      </c>
      <c r="G2095">
        <v>115.48069000244</v>
      </c>
      <c r="H2095">
        <v>155.86317443848</v>
      </c>
      <c r="I2095">
        <v>185.87814331055</v>
      </c>
      <c r="J2095">
        <v>216.49014282227</v>
      </c>
      <c r="K2095" s="6">
        <f>IFERROR(EXP(TREND(LN($F$1:$J$1),LN(F2095:J2095),LN(Calculations!$B$3))),0)</f>
        <v>3.9558958557476022E-3</v>
      </c>
    </row>
    <row r="2096" spans="1:11" x14ac:dyDescent="0.35">
      <c r="A2096">
        <v>2093</v>
      </c>
      <c r="B2096" t="str">
        <f t="shared" si="32"/>
        <v>13-85</v>
      </c>
      <c r="C2096">
        <v>-85.037532784660996</v>
      </c>
      <c r="D2096">
        <v>12.559012390341</v>
      </c>
      <c r="E2096">
        <f>ASIN(SQRT((SIN(RADIANS(PARAMETERS!$D$8-D2096)/2)*SIN(RADIANS(PARAMETERS!$D$8-D2096)/2))+(COS(RADIANS(D2096))*COS(RADIANS(PARAMETERS!$D$8))*SIN(RADIANS(PARAMETERS!$D$9-C2096)/2)*SIN(RADIANS(PARAMETERS!$D$9-C2096)/2))))*2*3958.756</f>
        <v>1646.7017378497712</v>
      </c>
      <c r="F2096">
        <v>88.661865234375</v>
      </c>
      <c r="G2096">
        <v>112.89205169678</v>
      </c>
      <c r="H2096">
        <v>152.78535461426</v>
      </c>
      <c r="I2096">
        <v>182.6134185791</v>
      </c>
      <c r="J2096">
        <v>212.61546325684</v>
      </c>
      <c r="K2096" s="6">
        <f>IFERROR(EXP(TREND(LN($F$1:$J$1),LN(F2096:J2096),LN(Calculations!$B$3))),0)</f>
        <v>3.7052247894782098E-3</v>
      </c>
    </row>
    <row r="2097" spans="1:11" x14ac:dyDescent="0.35">
      <c r="A2097">
        <v>2094</v>
      </c>
      <c r="B2097" t="str">
        <f t="shared" si="32"/>
        <v>13-85.5</v>
      </c>
      <c r="C2097">
        <v>-85.308854119562</v>
      </c>
      <c r="D2097">
        <v>12.559012390341</v>
      </c>
      <c r="E2097">
        <f>ASIN(SQRT((SIN(RADIANS(PARAMETERS!$D$8-D2097)/2)*SIN(RADIANS(PARAMETERS!$D$8-D2097)/2))+(COS(RADIANS(D2097))*COS(RADIANS(PARAMETERS!$D$8))*SIN(RADIANS(PARAMETERS!$D$9-C2097)/2)*SIN(RADIANS(PARAMETERS!$D$9-C2097)/2))))*2*3958.756</f>
        <v>1664.7344307813946</v>
      </c>
      <c r="F2097">
        <v>87.289123535155994</v>
      </c>
      <c r="G2097">
        <v>110.80680847168</v>
      </c>
      <c r="H2097">
        <v>150.27717590332</v>
      </c>
      <c r="I2097">
        <v>179.98098754883</v>
      </c>
      <c r="J2097">
        <v>209.53997802734</v>
      </c>
      <c r="K2097" s="6">
        <f>IFERROR(EXP(TREND(LN($F$1:$J$1),LN(F2097:J2097),LN(Calculations!$B$3))),0)</f>
        <v>3.5128861020664467E-3</v>
      </c>
    </row>
    <row r="2098" spans="1:11" x14ac:dyDescent="0.35">
      <c r="A2098">
        <v>2095</v>
      </c>
      <c r="B2098" t="str">
        <f t="shared" si="32"/>
        <v>13-85.5</v>
      </c>
      <c r="C2098">
        <v>-85.580175454463003</v>
      </c>
      <c r="D2098">
        <v>12.559012390341</v>
      </c>
      <c r="E2098">
        <f>ASIN(SQRT((SIN(RADIANS(PARAMETERS!$D$8-D2098)/2)*SIN(RADIANS(PARAMETERS!$D$8-D2098)/2))+(COS(RADIANS(D2098))*COS(RADIANS(PARAMETERS!$D$8))*SIN(RADIANS(PARAMETERS!$D$9-C2098)/2)*SIN(RADIANS(PARAMETERS!$D$9-C2098)/2))))*2*3958.756</f>
        <v>1682.7693546053033</v>
      </c>
      <c r="F2098">
        <v>86.299331665039006</v>
      </c>
      <c r="G2098">
        <v>109.33452606201</v>
      </c>
      <c r="H2098">
        <v>148.48533630371</v>
      </c>
      <c r="I2098">
        <v>178.13697814941</v>
      </c>
      <c r="J2098">
        <v>207.4532623291</v>
      </c>
      <c r="K2098" s="6">
        <f>IFERROR(EXP(TREND(LN($F$1:$J$1),LN(F2098:J2098),LN(Calculations!$B$3))),0)</f>
        <v>3.3826520722424072E-3</v>
      </c>
    </row>
    <row r="2099" spans="1:11" x14ac:dyDescent="0.35">
      <c r="A2099">
        <v>2096</v>
      </c>
      <c r="B2099" t="str">
        <f t="shared" si="32"/>
        <v>13-86</v>
      </c>
      <c r="C2099">
        <v>-85.851496789364006</v>
      </c>
      <c r="D2099">
        <v>12.559012390341</v>
      </c>
      <c r="E2099">
        <f>ASIN(SQRT((SIN(RADIANS(PARAMETERS!$D$8-D2099)/2)*SIN(RADIANS(PARAMETERS!$D$8-D2099)/2))+(COS(RADIANS(D2099))*COS(RADIANS(PARAMETERS!$D$8))*SIN(RADIANS(PARAMETERS!$D$9-C2099)/2)*SIN(RADIANS(PARAMETERS!$D$9-C2099)/2))))*2*3958.756</f>
        <v>1700.8064128998428</v>
      </c>
      <c r="F2099">
        <v>85.596145629882997</v>
      </c>
      <c r="G2099">
        <v>108.32576751709</v>
      </c>
      <c r="H2099">
        <v>147.24668884277</v>
      </c>
      <c r="I2099">
        <v>176.9054107666</v>
      </c>
      <c r="J2099">
        <v>206.08009338379</v>
      </c>
      <c r="K2099" s="6">
        <f>IFERROR(EXP(TREND(LN($F$1:$J$1),LN(F2099:J2099),LN(Calculations!$B$3))),0)</f>
        <v>3.2964557613335771E-3</v>
      </c>
    </row>
    <row r="2100" spans="1:11" x14ac:dyDescent="0.35">
      <c r="A2100">
        <v>2097</v>
      </c>
      <c r="B2100" t="str">
        <f t="shared" si="32"/>
        <v>13-86</v>
      </c>
      <c r="C2100">
        <v>-86.122818124264995</v>
      </c>
      <c r="D2100">
        <v>12.559012390341</v>
      </c>
      <c r="E2100">
        <f>ASIN(SQRT((SIN(RADIANS(PARAMETERS!$D$8-D2100)/2)*SIN(RADIANS(PARAMETERS!$D$8-D2100)/2))+(COS(RADIANS(D2100))*COS(RADIANS(PARAMETERS!$D$8))*SIN(RADIANS(PARAMETERS!$D$9-C2100)/2)*SIN(RADIANS(PARAMETERS!$D$9-C2100)/2))))*2*3958.756</f>
        <v>1718.8455129580766</v>
      </c>
      <c r="F2100">
        <v>85.032035827637003</v>
      </c>
      <c r="G2100">
        <v>107.54302215576</v>
      </c>
      <c r="H2100">
        <v>146.31692504883</v>
      </c>
      <c r="I2100">
        <v>176.01629638672</v>
      </c>
      <c r="J2100">
        <v>205.06973266602</v>
      </c>
      <c r="K2100" s="6">
        <f>IFERROR(EXP(TREND(LN($F$1:$J$1),LN(F2100:J2100),LN(Calculations!$B$3))),0)</f>
        <v>3.2329099930156245E-3</v>
      </c>
    </row>
    <row r="2101" spans="1:11" x14ac:dyDescent="0.35">
      <c r="A2101">
        <v>2098</v>
      </c>
      <c r="B2101" t="str">
        <f t="shared" si="32"/>
        <v>13-86.5</v>
      </c>
      <c r="C2101">
        <v>-86.394139459165999</v>
      </c>
      <c r="D2101">
        <v>12.559012390341</v>
      </c>
      <c r="E2101">
        <f>ASIN(SQRT((SIN(RADIANS(PARAMETERS!$D$8-D2101)/2)*SIN(RADIANS(PARAMETERS!$D$8-D2101)/2))+(COS(RADIANS(D2101))*COS(RADIANS(PARAMETERS!$D$8))*SIN(RADIANS(PARAMETERS!$D$9-C2101)/2)*SIN(RADIANS(PARAMETERS!$D$9-C2101)/2))))*2*3958.756</f>
        <v>1736.8865655943368</v>
      </c>
      <c r="F2101">
        <v>84.601539611815994</v>
      </c>
      <c r="G2101">
        <v>106.97427368164</v>
      </c>
      <c r="H2101">
        <v>145.70802307129</v>
      </c>
      <c r="I2101">
        <v>175.46008300781</v>
      </c>
      <c r="J2101">
        <v>204.38833618164</v>
      </c>
      <c r="K2101" s="6">
        <f>IFERROR(EXP(TREND(LN($F$1:$J$1),LN(F2101:J2101),LN(Calculations!$B$3))),0)</f>
        <v>3.1903319953960558E-3</v>
      </c>
    </row>
    <row r="2102" spans="1:11" x14ac:dyDescent="0.35">
      <c r="A2102">
        <v>2099</v>
      </c>
      <c r="B2102" t="str">
        <f t="shared" si="32"/>
        <v>13-86.5</v>
      </c>
      <c r="C2102">
        <v>-86.665460794067002</v>
      </c>
      <c r="D2102">
        <v>12.559012390341</v>
      </c>
      <c r="E2102">
        <f>ASIN(SQRT((SIN(RADIANS(PARAMETERS!$D$8-D2102)/2)*SIN(RADIANS(PARAMETERS!$D$8-D2102)/2))+(COS(RADIANS(D2102))*COS(RADIANS(PARAMETERS!$D$8))*SIN(RADIANS(PARAMETERS!$D$9-C2102)/2)*SIN(RADIANS(PARAMETERS!$D$9-C2102)/2))))*2*3958.756</f>
        <v>1754.9294849625708</v>
      </c>
      <c r="F2102">
        <v>84.353652954102003</v>
      </c>
      <c r="G2102">
        <v>106.67111968994</v>
      </c>
      <c r="H2102">
        <v>145.48268127441</v>
      </c>
      <c r="I2102">
        <v>175.25378417969</v>
      </c>
      <c r="J2102">
        <v>204.03076171875</v>
      </c>
      <c r="K2102" s="6">
        <f>IFERROR(EXP(TREND(LN($F$1:$J$1),LN(F2102:J2102),LN(Calculations!$B$3))),0)</f>
        <v>3.1706488655825343E-3</v>
      </c>
    </row>
    <row r="2103" spans="1:11" x14ac:dyDescent="0.35">
      <c r="A2103">
        <v>2100</v>
      </c>
      <c r="B2103" t="str">
        <f t="shared" si="32"/>
        <v>13-87</v>
      </c>
      <c r="C2103">
        <v>-86.936782128968005</v>
      </c>
      <c r="D2103">
        <v>12.559012390341</v>
      </c>
      <c r="E2103">
        <f>ASIN(SQRT((SIN(RADIANS(PARAMETERS!$D$8-D2103)/2)*SIN(RADIANS(PARAMETERS!$D$8-D2103)/2))+(COS(RADIANS(D2103))*COS(RADIANS(PARAMETERS!$D$8))*SIN(RADIANS(PARAMETERS!$D$9-C2103)/2)*SIN(RADIANS(PARAMETERS!$D$9-C2103)/2))))*2*3958.756</f>
        <v>1772.9741883856573</v>
      </c>
      <c r="F2103">
        <v>84.415161132812997</v>
      </c>
      <c r="G2103">
        <v>106.80477905273</v>
      </c>
      <c r="H2103">
        <v>145.78993225098</v>
      </c>
      <c r="I2103">
        <v>175.5330657959</v>
      </c>
      <c r="J2103">
        <v>204.16290283203</v>
      </c>
      <c r="K2103" s="6">
        <f>IFERROR(EXP(TREND(LN($F$1:$J$1),LN(F2103:J2103),LN(Calculations!$B$3))),0)</f>
        <v>3.1844552080735208E-3</v>
      </c>
    </row>
    <row r="2104" spans="1:11" x14ac:dyDescent="0.35">
      <c r="A2104">
        <v>2101</v>
      </c>
      <c r="B2104" t="str">
        <f t="shared" si="32"/>
        <v>13-87</v>
      </c>
      <c r="C2104">
        <v>-87.208103463868994</v>
      </c>
      <c r="D2104">
        <v>12.559012390341</v>
      </c>
      <c r="E2104">
        <f>ASIN(SQRT((SIN(RADIANS(PARAMETERS!$D$8-D2104)/2)*SIN(RADIANS(PARAMETERS!$D$8-D2104)/2))+(COS(RADIANS(D2104))*COS(RADIANS(PARAMETERS!$D$8))*SIN(RADIANS(PARAMETERS!$D$9-C2104)/2)*SIN(RADIANS(PARAMETERS!$D$9-C2104)/2))))*2*3958.756</f>
        <v>1791.0205961949232</v>
      </c>
      <c r="F2104">
        <v>84.86743927002</v>
      </c>
      <c r="G2104">
        <v>107.46048736572</v>
      </c>
      <c r="H2104">
        <v>146.74212646484</v>
      </c>
      <c r="I2104">
        <v>176.3200378418</v>
      </c>
      <c r="J2104">
        <v>204.81610107422</v>
      </c>
      <c r="K2104" s="6">
        <f>IFERROR(EXP(TREND(LN($F$1:$J$1),LN(F2104:J2104),LN(Calculations!$B$3))),0)</f>
        <v>3.2371670877886609E-3</v>
      </c>
    </row>
    <row r="2105" spans="1:11" x14ac:dyDescent="0.35">
      <c r="A2105">
        <v>2102</v>
      </c>
      <c r="B2105" t="str">
        <f t="shared" si="32"/>
        <v>13-87.5</v>
      </c>
      <c r="C2105">
        <v>-87.479424798769998</v>
      </c>
      <c r="D2105">
        <v>12.559012390341</v>
      </c>
      <c r="E2105">
        <f>ASIN(SQRT((SIN(RADIANS(PARAMETERS!$D$8-D2105)/2)*SIN(RADIANS(PARAMETERS!$D$8-D2105)/2))+(COS(RADIANS(D2105))*COS(RADIANS(PARAMETERS!$D$8))*SIN(RADIANS(PARAMETERS!$D$9-C2105)/2)*SIN(RADIANS(PARAMETERS!$D$9-C2105)/2))))*2*3958.756</f>
        <v>1809.0686315791695</v>
      </c>
      <c r="F2105">
        <v>85.680252075195</v>
      </c>
      <c r="G2105">
        <v>108.56946563721</v>
      </c>
      <c r="H2105">
        <v>148.23580932617</v>
      </c>
      <c r="I2105">
        <v>177.47036743164</v>
      </c>
      <c r="J2105">
        <v>205.78248596191</v>
      </c>
      <c r="K2105" s="6">
        <f>IFERROR(EXP(TREND(LN($F$1:$J$1),LN(F2105:J2105),LN(Calculations!$B$3))),0)</f>
        <v>3.3223745471636979E-3</v>
      </c>
    </row>
    <row r="2106" spans="1:11" x14ac:dyDescent="0.35">
      <c r="A2106">
        <v>2103</v>
      </c>
      <c r="B2106" t="str">
        <f t="shared" si="32"/>
        <v>13-88</v>
      </c>
      <c r="C2106">
        <v>-87.750746133671001</v>
      </c>
      <c r="D2106">
        <v>12.559012390341</v>
      </c>
      <c r="E2106">
        <f>ASIN(SQRT((SIN(RADIANS(PARAMETERS!$D$8-D2106)/2)*SIN(RADIANS(PARAMETERS!$D$8-D2106)/2))+(COS(RADIANS(D2106))*COS(RADIANS(PARAMETERS!$D$8))*SIN(RADIANS(PARAMETERS!$D$9-C2106)/2)*SIN(RADIANS(PARAMETERS!$D$9-C2106)/2))))*2*3958.756</f>
        <v>1827.1182204425279</v>
      </c>
      <c r="F2106">
        <v>86.768280029297003</v>
      </c>
      <c r="G2106">
        <v>109.98526763916</v>
      </c>
      <c r="H2106">
        <v>150.00674438477</v>
      </c>
      <c r="I2106">
        <v>178.79620361328</v>
      </c>
      <c r="J2106">
        <v>206.88603210449</v>
      </c>
      <c r="K2106" s="6">
        <f>IFERROR(EXP(TREND(LN($F$1:$J$1),LN(F2106:J2106),LN(Calculations!$B$3))),0)</f>
        <v>3.4292743178237057E-3</v>
      </c>
    </row>
    <row r="2107" spans="1:11" x14ac:dyDescent="0.35">
      <c r="A2107">
        <v>2104</v>
      </c>
      <c r="B2107" t="str">
        <f t="shared" si="32"/>
        <v>13-88</v>
      </c>
      <c r="C2107">
        <v>-88.022067468572004</v>
      </c>
      <c r="D2107">
        <v>12.559012390341</v>
      </c>
      <c r="E2107">
        <f>ASIN(SQRT((SIN(RADIANS(PARAMETERS!$D$8-D2107)/2)*SIN(RADIANS(PARAMETERS!$D$8-D2107)/2))+(COS(RADIANS(D2107))*COS(RADIANS(PARAMETERS!$D$8))*SIN(RADIANS(PARAMETERS!$D$9-C2107)/2)*SIN(RADIANS(PARAMETERS!$D$9-C2107)/2))))*2*3958.756</f>
        <v>1845.1692912705864</v>
      </c>
      <c r="F2107">
        <v>88.166191101074006</v>
      </c>
      <c r="G2107">
        <v>111.75845336914</v>
      </c>
      <c r="H2107">
        <v>152.06466674805</v>
      </c>
      <c r="I2107">
        <v>180.35466003418</v>
      </c>
      <c r="J2107">
        <v>208.20642089844</v>
      </c>
      <c r="K2107" s="6">
        <f>IFERROR(EXP(TREND(LN($F$1:$J$1),LN(F2107:J2107),LN(Calculations!$B$3))),0)</f>
        <v>3.5644323402485877E-3</v>
      </c>
    </row>
    <row r="2108" spans="1:11" x14ac:dyDescent="0.35">
      <c r="A2108">
        <v>2105</v>
      </c>
      <c r="B2108" t="str">
        <f t="shared" si="32"/>
        <v>13-88.5</v>
      </c>
      <c r="C2108">
        <v>-88.293388803472993</v>
      </c>
      <c r="D2108">
        <v>12.559012390341</v>
      </c>
      <c r="E2108">
        <f>ASIN(SQRT((SIN(RADIANS(PARAMETERS!$D$8-D2108)/2)*SIN(RADIANS(PARAMETERS!$D$8-D2108)/2))+(COS(RADIANS(D2108))*COS(RADIANS(PARAMETERS!$D$8))*SIN(RADIANS(PARAMETERS!$D$9-C2108)/2)*SIN(RADIANS(PARAMETERS!$D$9-C2108)/2))))*2*3958.756</f>
        <v>1863.2217750041998</v>
      </c>
      <c r="F2108">
        <v>89.941963195800994</v>
      </c>
      <c r="G2108">
        <v>114.00002288818</v>
      </c>
      <c r="H2108">
        <v>154.45793151855</v>
      </c>
      <c r="I2108">
        <v>182.25177001953</v>
      </c>
      <c r="J2108">
        <v>209.87161254883</v>
      </c>
      <c r="K2108" s="6">
        <f>IFERROR(EXP(TREND(LN($F$1:$J$1),LN(F2108:J2108),LN(Calculations!$B$3))),0)</f>
        <v>3.7401976292209724E-3</v>
      </c>
    </row>
    <row r="2109" spans="1:11" x14ac:dyDescent="0.35">
      <c r="A2109">
        <v>2106</v>
      </c>
      <c r="B2109" t="str">
        <f t="shared" si="32"/>
        <v>13-88.5</v>
      </c>
      <c r="C2109">
        <v>-88.564710138373997</v>
      </c>
      <c r="D2109">
        <v>12.559012390341</v>
      </c>
      <c r="E2109">
        <f>ASIN(SQRT((SIN(RADIANS(PARAMETERS!$D$8-D2109)/2)*SIN(RADIANS(PARAMETERS!$D$8-D2109)/2))+(COS(RADIANS(D2109))*COS(RADIANS(PARAMETERS!$D$8))*SIN(RADIANS(PARAMETERS!$D$9-C2109)/2)*SIN(RADIANS(PARAMETERS!$D$9-C2109)/2))))*2*3958.756</f>
        <v>1881.275604920495</v>
      </c>
      <c r="F2109">
        <v>92.1220703125</v>
      </c>
      <c r="G2109">
        <v>116.78903961182</v>
      </c>
      <c r="H2109">
        <v>157.23805236816</v>
      </c>
      <c r="I2109">
        <v>184.54711914063</v>
      </c>
      <c r="J2109">
        <v>211.96083068848</v>
      </c>
      <c r="K2109" s="6">
        <f>IFERROR(EXP(TREND(LN($F$1:$J$1),LN(F2109:J2109),LN(Calculations!$B$3))),0)</f>
        <v>3.9693453554618535E-3</v>
      </c>
    </row>
    <row r="2110" spans="1:11" x14ac:dyDescent="0.35">
      <c r="A2110">
        <v>2107</v>
      </c>
      <c r="B2110" t="str">
        <f t="shared" si="32"/>
        <v>13-89</v>
      </c>
      <c r="C2110">
        <v>-88.836031473275</v>
      </c>
      <c r="D2110">
        <v>12.559012390341</v>
      </c>
      <c r="E2110">
        <f>ASIN(SQRT((SIN(RADIANS(PARAMETERS!$D$8-D2110)/2)*SIN(RADIANS(PARAMETERS!$D$8-D2110)/2))+(COS(RADIANS(D2110))*COS(RADIANS(PARAMETERS!$D$8))*SIN(RADIANS(PARAMETERS!$D$9-C2110)/2)*SIN(RADIANS(PARAMETERS!$D$9-C2110)/2))))*2*3958.756</f>
        <v>1899.3307165205758</v>
      </c>
      <c r="F2110">
        <v>94.752777099609006</v>
      </c>
      <c r="G2110">
        <v>120.21258544922</v>
      </c>
      <c r="H2110">
        <v>160.39294433594</v>
      </c>
      <c r="I2110">
        <v>187.26037597656</v>
      </c>
      <c r="J2110">
        <v>214.49674987793</v>
      </c>
      <c r="K2110" s="6">
        <f>IFERROR(EXP(TREND(LN($F$1:$J$1),LN(F2110:J2110),LN(Calculations!$B$3))),0)</f>
        <v>4.2670294963321484E-3</v>
      </c>
    </row>
    <row r="2111" spans="1:11" x14ac:dyDescent="0.35">
      <c r="A2111">
        <v>2108</v>
      </c>
      <c r="B2111" t="str">
        <f t="shared" si="32"/>
        <v>13-89</v>
      </c>
      <c r="C2111">
        <v>-89.107352808176003</v>
      </c>
      <c r="D2111">
        <v>12.559012390341</v>
      </c>
      <c r="E2111">
        <f>ASIN(SQRT((SIN(RADIANS(PARAMETERS!$D$8-D2111)/2)*SIN(RADIANS(PARAMETERS!$D$8-D2111)/2))+(COS(RADIANS(D2111))*COS(RADIANS(PARAMETERS!$D$8))*SIN(RADIANS(PARAMETERS!$D$9-C2111)/2)*SIN(RADIANS(PARAMETERS!$D$9-C2111)/2))))*2*3958.756</f>
        <v>1917.3870474235136</v>
      </c>
      <c r="F2111">
        <v>97.939476013184006</v>
      </c>
      <c r="G2111">
        <v>124.33596038818</v>
      </c>
      <c r="H2111">
        <v>163.9630279541</v>
      </c>
      <c r="I2111">
        <v>190.43464660645</v>
      </c>
      <c r="J2111">
        <v>217.53103637695</v>
      </c>
      <c r="K2111" s="6">
        <f>IFERROR(EXP(TREND(LN($F$1:$J$1),LN(F2111:J2111),LN(Calculations!$B$3))),0)</f>
        <v>4.6585215826277998E-3</v>
      </c>
    </row>
    <row r="2112" spans="1:11" x14ac:dyDescent="0.35">
      <c r="A2112">
        <v>2109</v>
      </c>
      <c r="B2112" t="str">
        <f t="shared" si="32"/>
        <v>13-89.5</v>
      </c>
      <c r="C2112">
        <v>-89.378674143077006</v>
      </c>
      <c r="D2112">
        <v>12.559012390341</v>
      </c>
      <c r="E2112">
        <f>ASIN(SQRT((SIN(RADIANS(PARAMETERS!$D$8-D2112)/2)*SIN(RADIANS(PARAMETERS!$D$8-D2112)/2))+(COS(RADIANS(D2112))*COS(RADIANS(PARAMETERS!$D$8))*SIN(RADIANS(PARAMETERS!$D$9-C2112)/2)*SIN(RADIANS(PARAMETERS!$D$9-C2112)/2))))*2*3958.756</f>
        <v>1935.4445372661989</v>
      </c>
      <c r="F2112">
        <v>101.92645263672</v>
      </c>
      <c r="G2112">
        <v>129.1427154541</v>
      </c>
      <c r="H2112">
        <v>168.19300842285</v>
      </c>
      <c r="I2112">
        <v>194.33352661133</v>
      </c>
      <c r="J2112">
        <v>221.42938232422</v>
      </c>
      <c r="K2112" s="6">
        <f>IFERROR(EXP(TREND(LN($F$1:$J$1),LN(F2112:J2112),LN(Calculations!$B$3))),0)</f>
        <v>5.1986732168492495E-3</v>
      </c>
    </row>
    <row r="2113" spans="1:11" x14ac:dyDescent="0.35">
      <c r="A2113">
        <v>2110</v>
      </c>
      <c r="B2113" t="str">
        <f t="shared" si="32"/>
        <v>13-89.5</v>
      </c>
      <c r="C2113">
        <v>-89.649995477977996</v>
      </c>
      <c r="D2113">
        <v>12.559012390341</v>
      </c>
      <c r="E2113">
        <f>ASIN(SQRT((SIN(RADIANS(PARAMETERS!$D$8-D2113)/2)*SIN(RADIANS(PARAMETERS!$D$8-D2113)/2))+(COS(RADIANS(D2113))*COS(RADIANS(PARAMETERS!$D$8))*SIN(RADIANS(PARAMETERS!$D$9-C2113)/2)*SIN(RADIANS(PARAMETERS!$D$9-C2113)/2))))*2*3958.756</f>
        <v>1953.5031276086868</v>
      </c>
      <c r="F2113">
        <v>106.31049346924</v>
      </c>
      <c r="G2113">
        <v>134.19758605957</v>
      </c>
      <c r="H2113">
        <v>172.61903381348</v>
      </c>
      <c r="I2113">
        <v>198.4330291748</v>
      </c>
      <c r="J2113">
        <v>225.58631896973</v>
      </c>
      <c r="K2113" s="6">
        <f>IFERROR(EXP(TREND(LN($F$1:$J$1),LN(F2113:J2113),LN(Calculations!$B$3))),0)</f>
        <v>5.8670476405576584E-3</v>
      </c>
    </row>
    <row r="2114" spans="1:11" x14ac:dyDescent="0.35">
      <c r="A2114">
        <v>2111</v>
      </c>
      <c r="B2114" t="str">
        <f t="shared" si="32"/>
        <v>13-90</v>
      </c>
      <c r="C2114">
        <v>-89.921316812878999</v>
      </c>
      <c r="D2114">
        <v>12.559012390341</v>
      </c>
      <c r="E2114">
        <f>ASIN(SQRT((SIN(RADIANS(PARAMETERS!$D$8-D2114)/2)*SIN(RADIANS(PARAMETERS!$D$8-D2114)/2))+(COS(RADIANS(D2114))*COS(RADIANS(PARAMETERS!$D$8))*SIN(RADIANS(PARAMETERS!$D$9-C2114)/2)*SIN(RADIANS(PARAMETERS!$D$9-C2114)/2))))*2*3958.756</f>
        <v>1971.562761844687</v>
      </c>
      <c r="F2114">
        <v>111.18406677246</v>
      </c>
      <c r="G2114">
        <v>139.48329162598</v>
      </c>
      <c r="H2114">
        <v>177.22395324707</v>
      </c>
      <c r="I2114">
        <v>202.75050354004</v>
      </c>
      <c r="J2114">
        <v>230.04393005371</v>
      </c>
      <c r="K2114" s="6">
        <f>IFERROR(EXP(TREND(LN($F$1:$J$1),LN(F2114:J2114),LN(Calculations!$B$3))),0)</f>
        <v>6.7113970081848487E-3</v>
      </c>
    </row>
    <row r="2115" spans="1:11" x14ac:dyDescent="0.35">
      <c r="A2115">
        <v>2112</v>
      </c>
      <c r="B2115" t="str">
        <f t="shared" si="32"/>
        <v>13-90</v>
      </c>
      <c r="C2115">
        <v>-90.192638147780002</v>
      </c>
      <c r="D2115">
        <v>12.559012390341</v>
      </c>
      <c r="E2115">
        <f>ASIN(SQRT((SIN(RADIANS(PARAMETERS!$D$8-D2115)/2)*SIN(RADIANS(PARAMETERS!$D$8-D2115)/2))+(COS(RADIANS(D2115))*COS(RADIANS(PARAMETERS!$D$8))*SIN(RADIANS(PARAMETERS!$D$9-C2115)/2)*SIN(RADIANS(PARAMETERS!$D$9-C2115)/2))))*2*3958.756</f>
        <v>1989.6233851168693</v>
      </c>
      <c r="F2115">
        <v>116.43187713623</v>
      </c>
      <c r="G2115">
        <v>144.99291992188</v>
      </c>
      <c r="H2115">
        <v>182.01092529297</v>
      </c>
      <c r="I2115">
        <v>207.35116577148</v>
      </c>
      <c r="J2115">
        <v>234.89686584473</v>
      </c>
      <c r="K2115" s="6">
        <f>IFERROR(EXP(TREND(LN($F$1:$J$1),LN(F2115:J2115),LN(Calculations!$B$3))),0)</f>
        <v>7.7841466592765019E-3</v>
      </c>
    </row>
    <row r="2116" spans="1:11" x14ac:dyDescent="0.35">
      <c r="A2116">
        <v>2113</v>
      </c>
      <c r="B2116" t="str">
        <f t="shared" si="32"/>
        <v>13-90.5</v>
      </c>
      <c r="C2116">
        <v>-90.463959482681005</v>
      </c>
      <c r="D2116">
        <v>12.559012390341</v>
      </c>
      <c r="E2116">
        <f>ASIN(SQRT((SIN(RADIANS(PARAMETERS!$D$8-D2116)/2)*SIN(RADIANS(PARAMETERS!$D$8-D2116)/2))+(COS(RADIANS(D2116))*COS(RADIANS(PARAMETERS!$D$8))*SIN(RADIANS(PARAMETERS!$D$9-C2116)/2)*SIN(RADIANS(PARAMETERS!$D$9-C2116)/2))))*2*3958.756</f>
        <v>2007.6849442366874</v>
      </c>
      <c r="F2116">
        <v>121.91096496582</v>
      </c>
      <c r="G2116">
        <v>150.55921936035</v>
      </c>
      <c r="H2116">
        <v>186.79103088379</v>
      </c>
      <c r="I2116">
        <v>212.05853271484</v>
      </c>
      <c r="J2116">
        <v>239.90647888184</v>
      </c>
      <c r="K2116" s="6">
        <f>IFERROR(EXP(TREND(LN($F$1:$J$1),LN(F2116:J2116),LN(Calculations!$B$3))),0)</f>
        <v>9.1189400394779633E-3</v>
      </c>
    </row>
    <row r="2117" spans="1:11" x14ac:dyDescent="0.35">
      <c r="A2117">
        <v>2114</v>
      </c>
      <c r="B2117" t="str">
        <f t="shared" ref="B2117:B2180" si="33">MROUND(D2117,1)&amp;MROUND(C2117,-0.5)</f>
        <v>13-90.5</v>
      </c>
      <c r="C2117">
        <v>-90.735280817581994</v>
      </c>
      <c r="D2117">
        <v>12.559012390341</v>
      </c>
      <c r="E2117">
        <f>ASIN(SQRT((SIN(RADIANS(PARAMETERS!$D$8-D2117)/2)*SIN(RADIANS(PARAMETERS!$D$8-D2117)/2))+(COS(RADIANS(D2117))*COS(RADIANS(PARAMETERS!$D$8))*SIN(RADIANS(PARAMETERS!$D$9-C2117)/2)*SIN(RADIANS(PARAMETERS!$D$9-C2117)/2))))*2*3958.756</f>
        <v>2025.7473876084423</v>
      </c>
      <c r="F2117">
        <v>127.33501434326</v>
      </c>
      <c r="G2117">
        <v>155.90469360352</v>
      </c>
      <c r="H2117">
        <v>191.25720214844</v>
      </c>
      <c r="I2117">
        <v>216.5242767334</v>
      </c>
      <c r="J2117">
        <v>244.63430786133</v>
      </c>
      <c r="K2117" s="6">
        <f>IFERROR(EXP(TREND(LN($F$1:$J$1),LN(F2117:J2117),LN(Calculations!$B$3))),0)</f>
        <v>1.0701044399425432E-2</v>
      </c>
    </row>
    <row r="2118" spans="1:11" x14ac:dyDescent="0.35">
      <c r="A2118">
        <v>2115</v>
      </c>
      <c r="B2118" t="str">
        <f t="shared" si="33"/>
        <v>13-50</v>
      </c>
      <c r="C2118">
        <v>-50.037080582435998</v>
      </c>
      <c r="D2118">
        <v>12.830333725241999</v>
      </c>
      <c r="E2118">
        <f>ASIN(SQRT((SIN(RADIANS(PARAMETERS!$D$8-D2118)/2)*SIN(RADIANS(PARAMETERS!$D$8-D2118)/2))+(COS(RADIANS(D2118))*COS(RADIANS(PARAMETERS!$D$8))*SIN(RADIANS(PARAMETERS!$D$9-C2118)/2)*SIN(RADIANS(PARAMETERS!$D$9-C2118)/2))))*2*3958.756</f>
        <v>732.55310242409621</v>
      </c>
      <c r="F2118">
        <v>118.2088394165</v>
      </c>
      <c r="G2118">
        <v>151.65547180176</v>
      </c>
      <c r="H2118">
        <v>190.66539001465</v>
      </c>
      <c r="I2118">
        <v>219.35527038574</v>
      </c>
      <c r="J2118">
        <v>252.36407470703</v>
      </c>
      <c r="K2118" s="6">
        <f>IFERROR(EXP(TREND(LN($F$1:$J$1),LN(F2118:J2118),LN(Calculations!$B$3))),0)</f>
        <v>9.0252955120542662E-3</v>
      </c>
    </row>
    <row r="2119" spans="1:11" x14ac:dyDescent="0.35">
      <c r="A2119">
        <v>2116</v>
      </c>
      <c r="B2119" t="str">
        <f t="shared" si="33"/>
        <v>13-50.5</v>
      </c>
      <c r="C2119">
        <v>-50.308401917337001</v>
      </c>
      <c r="D2119">
        <v>12.830333725241999</v>
      </c>
      <c r="E2119">
        <f>ASIN(SQRT((SIN(RADIANS(PARAMETERS!$D$8-D2119)/2)*SIN(RADIANS(PARAMETERS!$D$8-D2119)/2))+(COS(RADIANS(D2119))*COS(RADIANS(PARAMETERS!$D$8))*SIN(RADIANS(PARAMETERS!$D$9-C2119)/2)*SIN(RADIANS(PARAMETERS!$D$9-C2119)/2))))*2*3958.756</f>
        <v>714.9458915147701</v>
      </c>
      <c r="F2119">
        <v>118.11570739746</v>
      </c>
      <c r="G2119">
        <v>151.74467468262</v>
      </c>
      <c r="H2119">
        <v>190.84867858887</v>
      </c>
      <c r="I2119">
        <v>219.66024780273</v>
      </c>
      <c r="J2119">
        <v>252.82322692871</v>
      </c>
      <c r="K2119" s="6">
        <f>IFERROR(EXP(TREND(LN($F$1:$J$1),LN(F2119:J2119),LN(Calculations!$B$3))),0)</f>
        <v>9.0321199981034037E-3</v>
      </c>
    </row>
    <row r="2120" spans="1:11" x14ac:dyDescent="0.35">
      <c r="A2120">
        <v>2117</v>
      </c>
      <c r="B2120" t="str">
        <f t="shared" si="33"/>
        <v>13-50.5</v>
      </c>
      <c r="C2120">
        <v>-50.579723252237997</v>
      </c>
      <c r="D2120">
        <v>12.830333725241999</v>
      </c>
      <c r="E2120">
        <f>ASIN(SQRT((SIN(RADIANS(PARAMETERS!$D$8-D2120)/2)*SIN(RADIANS(PARAMETERS!$D$8-D2120)/2))+(COS(RADIANS(D2120))*COS(RADIANS(PARAMETERS!$D$8))*SIN(RADIANS(PARAMETERS!$D$9-C2120)/2)*SIN(RADIANS(PARAMETERS!$D$9-C2120)/2))))*2*3958.756</f>
        <v>697.36749202686656</v>
      </c>
      <c r="F2120">
        <v>117.99028778076</v>
      </c>
      <c r="G2120">
        <v>151.79507446289</v>
      </c>
      <c r="H2120">
        <v>190.99285888672</v>
      </c>
      <c r="I2120">
        <v>219.91030883789</v>
      </c>
      <c r="J2120">
        <v>253.2077331543</v>
      </c>
      <c r="K2120" s="6">
        <f>IFERROR(EXP(TREND(LN($F$1:$J$1),LN(F2120:J2120),LN(Calculations!$B$3))),0)</f>
        <v>9.0297228988301219E-3</v>
      </c>
    </row>
    <row r="2121" spans="1:11" x14ac:dyDescent="0.35">
      <c r="A2121">
        <v>2118</v>
      </c>
      <c r="B2121" t="str">
        <f t="shared" si="33"/>
        <v>13-51</v>
      </c>
      <c r="C2121">
        <v>-50.851044587139</v>
      </c>
      <c r="D2121">
        <v>12.830333725241999</v>
      </c>
      <c r="E2121">
        <f>ASIN(SQRT((SIN(RADIANS(PARAMETERS!$D$8-D2121)/2)*SIN(RADIANS(PARAMETERS!$D$8-D2121)/2))+(COS(RADIANS(D2121))*COS(RADIANS(PARAMETERS!$D$8))*SIN(RADIANS(PARAMETERS!$D$9-C2121)/2)*SIN(RADIANS(PARAMETERS!$D$9-C2121)/2))))*2*3958.756</f>
        <v>679.82016371621933</v>
      </c>
      <c r="F2121">
        <v>117.84909820557</v>
      </c>
      <c r="G2121">
        <v>151.81904602051</v>
      </c>
      <c r="H2121">
        <v>191.10639953613</v>
      </c>
      <c r="I2121">
        <v>220.11389160156</v>
      </c>
      <c r="J2121">
        <v>253.52584838867</v>
      </c>
      <c r="K2121" s="6">
        <f>IFERROR(EXP(TREND(LN($F$1:$J$1),LN(F2121:J2121),LN(Calculations!$B$3))),0)</f>
        <v>9.0215437197323379E-3</v>
      </c>
    </row>
    <row r="2122" spans="1:11" x14ac:dyDescent="0.35">
      <c r="A2122">
        <v>2119</v>
      </c>
      <c r="B2122" t="str">
        <f t="shared" si="33"/>
        <v>13-51</v>
      </c>
      <c r="C2122">
        <v>-51.122365922039997</v>
      </c>
      <c r="D2122">
        <v>12.830333725241999</v>
      </c>
      <c r="E2122">
        <f>ASIN(SQRT((SIN(RADIANS(PARAMETERS!$D$8-D2122)/2)*SIN(RADIANS(PARAMETERS!$D$8-D2122)/2))+(COS(RADIANS(D2122))*COS(RADIANS(PARAMETERS!$D$8))*SIN(RADIANS(PARAMETERS!$D$9-C2122)/2)*SIN(RADIANS(PARAMETERS!$D$9-C2122)/2))))*2*3958.756</f>
        <v>662.30640095647084</v>
      </c>
      <c r="F2122">
        <v>117.71501922607</v>
      </c>
      <c r="G2122">
        <v>151.83755493164</v>
      </c>
      <c r="H2122">
        <v>191.20599365234</v>
      </c>
      <c r="I2122">
        <v>220.29194641113</v>
      </c>
      <c r="J2122">
        <v>253.80374145508</v>
      </c>
      <c r="K2122" s="6">
        <f>IFERROR(EXP(TREND(LN($F$1:$J$1),LN(F2122:J2122),LN(Calculations!$B$3))),0)</f>
        <v>9.0128910741036645E-3</v>
      </c>
    </row>
    <row r="2123" spans="1:11" x14ac:dyDescent="0.35">
      <c r="A2123">
        <v>2120</v>
      </c>
      <c r="B2123" t="str">
        <f t="shared" si="33"/>
        <v>13-51.5</v>
      </c>
      <c r="C2123">
        <v>-51.393687256941</v>
      </c>
      <c r="D2123">
        <v>12.830333725241999</v>
      </c>
      <c r="E2123">
        <f>ASIN(SQRT((SIN(RADIANS(PARAMETERS!$D$8-D2123)/2)*SIN(RADIANS(PARAMETERS!$D$8-D2123)/2))+(COS(RADIANS(D2123))*COS(RADIANS(PARAMETERS!$D$8))*SIN(RADIANS(PARAMETERS!$D$9-C2123)/2)*SIN(RADIANS(PARAMETERS!$D$9-C2123)/2))))*2*3958.756</f>
        <v>644.82896340850061</v>
      </c>
      <c r="F2123">
        <v>117.57411193848</v>
      </c>
      <c r="G2123">
        <v>151.83277893066</v>
      </c>
      <c r="H2123">
        <v>191.27626037598</v>
      </c>
      <c r="I2123">
        <v>220.42433166504</v>
      </c>
      <c r="J2123">
        <v>254.01544189453</v>
      </c>
      <c r="K2123" s="6">
        <f>IFERROR(EXP(TREND(LN($F$1:$J$1),LN(F2123:J2123),LN(Calculations!$B$3))),0)</f>
        <v>8.999940817744757E-3</v>
      </c>
    </row>
    <row r="2124" spans="1:11" x14ac:dyDescent="0.35">
      <c r="A2124">
        <v>2121</v>
      </c>
      <c r="B2124" t="str">
        <f t="shared" si="33"/>
        <v>13-51.5</v>
      </c>
      <c r="C2124">
        <v>-51.665008591842003</v>
      </c>
      <c r="D2124">
        <v>12.830333725241999</v>
      </c>
      <c r="E2124">
        <f>ASIN(SQRT((SIN(RADIANS(PARAMETERS!$D$8-D2124)/2)*SIN(RADIANS(PARAMETERS!$D$8-D2124)/2))+(COS(RADIANS(D2124))*COS(RADIANS(PARAMETERS!$D$8))*SIN(RADIANS(PARAMETERS!$D$9-C2124)/2)*SIN(RADIANS(PARAMETERS!$D$9-C2124)/2))))*2*3958.756</f>
        <v>627.39091150684101</v>
      </c>
      <c r="F2124">
        <v>117.44645690918</v>
      </c>
      <c r="G2124">
        <v>151.82574462891</v>
      </c>
      <c r="H2124">
        <v>191.34478759766</v>
      </c>
      <c r="I2124">
        <v>220.55577087402</v>
      </c>
      <c r="J2124">
        <v>254.22732543945</v>
      </c>
      <c r="K2124" s="6">
        <f>IFERROR(EXP(TREND(LN($F$1:$J$1),LN(F2124:J2124),LN(Calculations!$B$3))),0)</f>
        <v>8.9885473845088704E-3</v>
      </c>
    </row>
    <row r="2125" spans="1:11" x14ac:dyDescent="0.35">
      <c r="A2125">
        <v>2122</v>
      </c>
      <c r="B2125" t="str">
        <f t="shared" si="33"/>
        <v>13-52</v>
      </c>
      <c r="C2125">
        <v>-51.936329926742999</v>
      </c>
      <c r="D2125">
        <v>12.830333725241999</v>
      </c>
      <c r="E2125">
        <f>ASIN(SQRT((SIN(RADIANS(PARAMETERS!$D$8-D2125)/2)*SIN(RADIANS(PARAMETERS!$D$8-D2125)/2))+(COS(RADIANS(D2125))*COS(RADIANS(PARAMETERS!$D$8))*SIN(RADIANS(PARAMETERS!$D$9-C2125)/2)*SIN(RADIANS(PARAMETERS!$D$9-C2125)/2))))*2*3958.756</f>
        <v>609.99564764290017</v>
      </c>
      <c r="F2125">
        <v>117.34916687012</v>
      </c>
      <c r="G2125">
        <v>151.83245849609</v>
      </c>
      <c r="H2125">
        <v>191.4317779541</v>
      </c>
      <c r="I2125">
        <v>220.7184753418</v>
      </c>
      <c r="J2125">
        <v>254.48686218262</v>
      </c>
      <c r="K2125" s="6">
        <f>IFERROR(EXP(TREND(LN($F$1:$J$1),LN(F2125:J2125),LN(Calculations!$B$3))),0)</f>
        <v>8.9832706090731945E-3</v>
      </c>
    </row>
    <row r="2126" spans="1:11" x14ac:dyDescent="0.35">
      <c r="A2126">
        <v>2123</v>
      </c>
      <c r="B2126" t="str">
        <f t="shared" si="33"/>
        <v>13-52</v>
      </c>
      <c r="C2126">
        <v>-52.207651261644003</v>
      </c>
      <c r="D2126">
        <v>12.830333725241999</v>
      </c>
      <c r="E2126">
        <f>ASIN(SQRT((SIN(RADIANS(PARAMETERS!$D$8-D2126)/2)*SIN(RADIANS(PARAMETERS!$D$8-D2126)/2))+(COS(RADIANS(D2126))*COS(RADIANS(PARAMETERS!$D$8))*SIN(RADIANS(PARAMETERS!$D$9-C2126)/2)*SIN(RADIANS(PARAMETERS!$D$9-C2126)/2))))*2*3958.756</f>
        <v>592.64696410664908</v>
      </c>
      <c r="F2126">
        <v>117.25491333008</v>
      </c>
      <c r="G2126">
        <v>151.82379150391</v>
      </c>
      <c r="H2126">
        <v>191.4983215332</v>
      </c>
      <c r="I2126">
        <v>220.85414123535</v>
      </c>
      <c r="J2126">
        <v>254.71125793457</v>
      </c>
      <c r="K2126" s="6">
        <f>IFERROR(EXP(TREND(LN($F$1:$J$1),LN(F2126:J2126),LN(Calculations!$B$3))),0)</f>
        <v>8.9762174980986681E-3</v>
      </c>
    </row>
    <row r="2127" spans="1:11" x14ac:dyDescent="0.35">
      <c r="A2127">
        <v>2124</v>
      </c>
      <c r="B2127" t="str">
        <f t="shared" si="33"/>
        <v>13-52.5</v>
      </c>
      <c r="C2127">
        <v>-52.478972596544999</v>
      </c>
      <c r="D2127">
        <v>12.830333725241999</v>
      </c>
      <c r="E2127">
        <f>ASIN(SQRT((SIN(RADIANS(PARAMETERS!$D$8-D2127)/2)*SIN(RADIANS(PARAMETERS!$D$8-D2127)/2))+(COS(RADIANS(D2127))*COS(RADIANS(PARAMETERS!$D$8))*SIN(RADIANS(PARAMETERS!$D$9-C2127)/2)*SIN(RADIANS(PARAMETERS!$D$9-C2127)/2))))*2*3958.756</f>
        <v>575.3490990716025</v>
      </c>
      <c r="F2127">
        <v>117.19107818604</v>
      </c>
      <c r="G2127">
        <v>151.83062744141</v>
      </c>
      <c r="H2127">
        <v>191.57537841797</v>
      </c>
      <c r="I2127">
        <v>221.00631713867</v>
      </c>
      <c r="J2127">
        <v>254.95988464355</v>
      </c>
      <c r="K2127" s="6">
        <f>IFERROR(EXP(TREND(LN($F$1:$J$1),LN(F2127:J2127),LN(Calculations!$B$3))),0)</f>
        <v>8.9747290858993335E-3</v>
      </c>
    </row>
    <row r="2128" spans="1:11" x14ac:dyDescent="0.35">
      <c r="A2128">
        <v>2125</v>
      </c>
      <c r="B2128" t="str">
        <f t="shared" si="33"/>
        <v>13-53</v>
      </c>
      <c r="C2128">
        <v>-52.750293931446002</v>
      </c>
      <c r="D2128">
        <v>12.830333725241999</v>
      </c>
      <c r="E2128">
        <f>ASIN(SQRT((SIN(RADIANS(PARAMETERS!$D$8-D2128)/2)*SIN(RADIANS(PARAMETERS!$D$8-D2128)/2))+(COS(RADIANS(D2128))*COS(RADIANS(PARAMETERS!$D$8))*SIN(RADIANS(PARAMETERS!$D$9-C2128)/2)*SIN(RADIANS(PARAMETERS!$D$9-C2128)/2))))*2*3958.756</f>
        <v>558.10680218249422</v>
      </c>
      <c r="F2128">
        <v>117.17673492432</v>
      </c>
      <c r="G2128">
        <v>151.87005615234</v>
      </c>
      <c r="H2128">
        <v>191.68127441406</v>
      </c>
      <c r="I2128">
        <v>221.20195007324</v>
      </c>
      <c r="J2128">
        <v>255.27046203613</v>
      </c>
      <c r="K2128" s="6">
        <f>IFERROR(EXP(TREND(LN($F$1:$J$1),LN(F2128:J2128),LN(Calculations!$B$3))),0)</f>
        <v>8.9834371502782416E-3</v>
      </c>
    </row>
    <row r="2129" spans="1:11" x14ac:dyDescent="0.35">
      <c r="A2129">
        <v>2126</v>
      </c>
      <c r="B2129" t="str">
        <f t="shared" si="33"/>
        <v>13-53</v>
      </c>
      <c r="C2129">
        <v>-53.021615266346998</v>
      </c>
      <c r="D2129">
        <v>12.830333725241999</v>
      </c>
      <c r="E2129">
        <f>ASIN(SQRT((SIN(RADIANS(PARAMETERS!$D$8-D2129)/2)*SIN(RADIANS(PARAMETERS!$D$8-D2129)/2))+(COS(RADIANS(D2129))*COS(RADIANS(PARAMETERS!$D$8))*SIN(RADIANS(PARAMETERS!$D$9-C2129)/2)*SIN(RADIANS(PARAMETERS!$D$9-C2129)/2))))*2*3958.756</f>
        <v>540.92541164357044</v>
      </c>
      <c r="F2129">
        <v>117.17279052734</v>
      </c>
      <c r="G2129">
        <v>151.8897857666</v>
      </c>
      <c r="H2129">
        <v>191.75549316406</v>
      </c>
      <c r="I2129">
        <v>221.35168457031</v>
      </c>
      <c r="J2129">
        <v>255.51742553711</v>
      </c>
      <c r="K2129" s="6">
        <f>IFERROR(EXP(TREND(LN($F$1:$J$1),LN(F2129:J2129),LN(Calculations!$B$3))),0)</f>
        <v>8.9902185385668017E-3</v>
      </c>
    </row>
    <row r="2130" spans="1:11" x14ac:dyDescent="0.35">
      <c r="A2130">
        <v>2127</v>
      </c>
      <c r="B2130" t="str">
        <f t="shared" si="33"/>
        <v>13-53.5</v>
      </c>
      <c r="C2130">
        <v>-53.292936601248002</v>
      </c>
      <c r="D2130">
        <v>12.830333725241999</v>
      </c>
      <c r="E2130">
        <f>ASIN(SQRT((SIN(RADIANS(PARAMETERS!$D$8-D2130)/2)*SIN(RADIANS(PARAMETERS!$D$8-D2130)/2))+(COS(RADIANS(D2130))*COS(RADIANS(PARAMETERS!$D$8))*SIN(RADIANS(PARAMETERS!$D$9-C2130)/2)*SIN(RADIANS(PARAMETERS!$D$9-C2130)/2))))*2*3958.756</f>
        <v>523.81094512329776</v>
      </c>
      <c r="F2130">
        <v>117.20304107666</v>
      </c>
      <c r="G2130">
        <v>151.91261291504</v>
      </c>
      <c r="H2130">
        <v>191.82762145996</v>
      </c>
      <c r="I2130">
        <v>221.50733947754</v>
      </c>
      <c r="J2130">
        <v>255.78086853027</v>
      </c>
      <c r="K2130" s="6">
        <f>IFERROR(EXP(TREND(LN($F$1:$J$1),LN(F2130:J2130),LN(Calculations!$B$3))),0)</f>
        <v>9.0016825697213382E-3</v>
      </c>
    </row>
    <row r="2131" spans="1:11" x14ac:dyDescent="0.35">
      <c r="A2131">
        <v>2128</v>
      </c>
      <c r="B2131" t="str">
        <f t="shared" si="33"/>
        <v>13-53.5</v>
      </c>
      <c r="C2131">
        <v>-53.564257936148998</v>
      </c>
      <c r="D2131">
        <v>12.830333725241999</v>
      </c>
      <c r="E2131">
        <f>ASIN(SQRT((SIN(RADIANS(PARAMETERS!$D$8-D2131)/2)*SIN(RADIANS(PARAMETERS!$D$8-D2131)/2))+(COS(RADIANS(D2131))*COS(RADIANS(PARAMETERS!$D$8))*SIN(RADIANS(PARAMETERS!$D$9-C2131)/2)*SIN(RADIANS(PARAMETERS!$D$9-C2131)/2))))*2*3958.756</f>
        <v>506.7702073077561</v>
      </c>
      <c r="F2131">
        <v>117.28227233887</v>
      </c>
      <c r="G2131">
        <v>151.95059204102</v>
      </c>
      <c r="H2131">
        <v>191.91143798828</v>
      </c>
      <c r="I2131">
        <v>221.69200134277</v>
      </c>
      <c r="J2131">
        <v>256.09591674805</v>
      </c>
      <c r="K2131" s="6">
        <f>IFERROR(EXP(TREND(LN($F$1:$J$1),LN(F2131:J2131),LN(Calculations!$B$3))),0)</f>
        <v>9.0214372294260981E-3</v>
      </c>
    </row>
    <row r="2132" spans="1:11" x14ac:dyDescent="0.35">
      <c r="A2132">
        <v>2129</v>
      </c>
      <c r="B2132" t="str">
        <f t="shared" si="33"/>
        <v>13-54</v>
      </c>
      <c r="C2132">
        <v>-53.835579271050001</v>
      </c>
      <c r="D2132">
        <v>12.830333725241999</v>
      </c>
      <c r="E2132">
        <f>ASIN(SQRT((SIN(RADIANS(PARAMETERS!$D$8-D2132)/2)*SIN(RADIANS(PARAMETERS!$D$8-D2132)/2))+(COS(RADIANS(D2132))*COS(RADIANS(PARAMETERS!$D$8))*SIN(RADIANS(PARAMETERS!$D$9-C2132)/2)*SIN(RADIANS(PARAMETERS!$D$9-C2132)/2))))*2*3958.756</f>
        <v>489.81091757324964</v>
      </c>
      <c r="F2132">
        <v>117.3794708252</v>
      </c>
      <c r="G2132">
        <v>151.98338317871</v>
      </c>
      <c r="H2132">
        <v>191.98603820801</v>
      </c>
      <c r="I2132">
        <v>221.87153625488</v>
      </c>
      <c r="J2132">
        <v>256.41159057617</v>
      </c>
      <c r="K2132" s="6">
        <f>IFERROR(EXP(TREND(LN($F$1:$J$1),LN(F2132:J2132),LN(Calculations!$B$3))),0)</f>
        <v>9.042836939238387E-3</v>
      </c>
    </row>
    <row r="2133" spans="1:11" x14ac:dyDescent="0.35">
      <c r="A2133">
        <v>2130</v>
      </c>
      <c r="B2133" t="str">
        <f t="shared" si="33"/>
        <v>13-54</v>
      </c>
      <c r="C2133">
        <v>-54.106900605950997</v>
      </c>
      <c r="D2133">
        <v>12.830333725241999</v>
      </c>
      <c r="E2133">
        <f>ASIN(SQRT((SIN(RADIANS(PARAMETERS!$D$8-D2133)/2)*SIN(RADIANS(PARAMETERS!$D$8-D2133)/2))+(COS(RADIANS(D2133))*COS(RADIANS(PARAMETERS!$D$8))*SIN(RADIANS(PARAMETERS!$D$9-C2133)/2)*SIN(RADIANS(PARAMETERS!$D$9-C2133)/2))))*2*3958.756</f>
        <v>472.9418620368935</v>
      </c>
      <c r="F2133">
        <v>117.53520965576</v>
      </c>
      <c r="G2133">
        <v>152.05848693848</v>
      </c>
      <c r="H2133">
        <v>192.10014343262</v>
      </c>
      <c r="I2133">
        <v>222.11701965332</v>
      </c>
      <c r="J2133">
        <v>256.82705688477</v>
      </c>
      <c r="K2133" s="6">
        <f>IFERROR(EXP(TREND(LN($F$1:$J$1),LN(F2133:J2133),LN(Calculations!$B$3))),0)</f>
        <v>9.0771349792101268E-3</v>
      </c>
    </row>
    <row r="2134" spans="1:11" x14ac:dyDescent="0.35">
      <c r="A2134">
        <v>2131</v>
      </c>
      <c r="B2134" t="str">
        <f t="shared" si="33"/>
        <v>13-54.5</v>
      </c>
      <c r="C2134">
        <v>-54.378221940852001</v>
      </c>
      <c r="D2134">
        <v>12.830333725241999</v>
      </c>
      <c r="E2134">
        <f>ASIN(SQRT((SIN(RADIANS(PARAMETERS!$D$8-D2134)/2)*SIN(RADIANS(PARAMETERS!$D$8-D2134)/2))+(COS(RADIANS(D2134))*COS(RADIANS(PARAMETERS!$D$8))*SIN(RADIANS(PARAMETERS!$D$9-C2134)/2)*SIN(RADIANS(PARAMETERS!$D$9-C2134)/2))))*2*3958.756</f>
        <v>456.17307521483616</v>
      </c>
      <c r="F2134">
        <v>117.76583862305</v>
      </c>
      <c r="G2134">
        <v>152.19067382813</v>
      </c>
      <c r="H2134">
        <v>192.26643371582</v>
      </c>
      <c r="I2134">
        <v>222.4451751709</v>
      </c>
      <c r="J2134">
        <v>257.36413574219</v>
      </c>
      <c r="K2134" s="6">
        <f>IFERROR(EXP(TREND(LN($F$1:$J$1),LN(F2134:J2134),LN(Calculations!$B$3))),0)</f>
        <v>9.1282118859496511E-3</v>
      </c>
    </row>
    <row r="2135" spans="1:11" x14ac:dyDescent="0.35">
      <c r="A2135">
        <v>2132</v>
      </c>
      <c r="B2135" t="str">
        <f t="shared" si="33"/>
        <v>13-54.5</v>
      </c>
      <c r="C2135">
        <v>-54.649543275752997</v>
      </c>
      <c r="D2135">
        <v>12.830333725241999</v>
      </c>
      <c r="E2135">
        <f>ASIN(SQRT((SIN(RADIANS(PARAMETERS!$D$8-D2135)/2)*SIN(RADIANS(PARAMETERS!$D$8-D2135)/2))+(COS(RADIANS(D2135))*COS(RADIANS(PARAMETERS!$D$8))*SIN(RADIANS(PARAMETERS!$D$9-C2135)/2)*SIN(RADIANS(PARAMETERS!$D$9-C2135)/2))))*2*3958.756</f>
        <v>439.51605770852785</v>
      </c>
      <c r="F2135">
        <v>118.02458953857</v>
      </c>
      <c r="G2135">
        <v>152.33059692383</v>
      </c>
      <c r="H2135">
        <v>192.42279052734</v>
      </c>
      <c r="I2135">
        <v>222.7548828125</v>
      </c>
      <c r="J2135">
        <v>257.87176513672</v>
      </c>
      <c r="K2135" s="6">
        <f>IFERROR(EXP(TREND(LN($F$1:$J$1),LN(F2135:J2135),LN(Calculations!$B$3))),0)</f>
        <v>9.1828594411994605E-3</v>
      </c>
    </row>
    <row r="2136" spans="1:11" x14ac:dyDescent="0.35">
      <c r="A2136">
        <v>2133</v>
      </c>
      <c r="B2136" t="str">
        <f t="shared" si="33"/>
        <v>13-55</v>
      </c>
      <c r="C2136">
        <v>-54.920864610654</v>
      </c>
      <c r="D2136">
        <v>12.830333725241999</v>
      </c>
      <c r="E2136">
        <f>ASIN(SQRT((SIN(RADIANS(PARAMETERS!$D$8-D2136)/2)*SIN(RADIANS(PARAMETERS!$D$8-D2136)/2))+(COS(RADIANS(D2136))*COS(RADIANS(PARAMETERS!$D$8))*SIN(RADIANS(PARAMETERS!$D$9-C2136)/2)*SIN(RADIANS(PARAMETERS!$D$9-C2136)/2))))*2*3958.756</f>
        <v>422.9840377888579</v>
      </c>
      <c r="F2136">
        <v>118.33652496338</v>
      </c>
      <c r="G2136">
        <v>152.50102233887</v>
      </c>
      <c r="H2136">
        <v>192.58409118652</v>
      </c>
      <c r="I2136">
        <v>223.06268310547</v>
      </c>
      <c r="J2136">
        <v>258.3684387207</v>
      </c>
      <c r="K2136" s="6">
        <f>IFERROR(EXP(TREND(LN($F$1:$J$1),LN(F2136:J2136),LN(Calculations!$B$3))),0)</f>
        <v>9.2467157028676677E-3</v>
      </c>
    </row>
    <row r="2137" spans="1:11" x14ac:dyDescent="0.35">
      <c r="A2137">
        <v>2134</v>
      </c>
      <c r="B2137" t="str">
        <f t="shared" si="33"/>
        <v>13-55</v>
      </c>
      <c r="C2137">
        <v>-55.192185945555003</v>
      </c>
      <c r="D2137">
        <v>12.830333725241999</v>
      </c>
      <c r="E2137">
        <f>ASIN(SQRT((SIN(RADIANS(PARAMETERS!$D$8-D2137)/2)*SIN(RADIANS(PARAMETERS!$D$8-D2137)/2))+(COS(RADIANS(D2137))*COS(RADIANS(PARAMETERS!$D$8))*SIN(RADIANS(PARAMETERS!$D$9-C2137)/2)*SIN(RADIANS(PARAMETERS!$D$9-C2137)/2))))*2*3958.756</f>
        <v>406.59228649170893</v>
      </c>
      <c r="F2137">
        <v>118.71286773682</v>
      </c>
      <c r="G2137">
        <v>152.71203613281</v>
      </c>
      <c r="H2137">
        <v>192.75527954102</v>
      </c>
      <c r="I2137">
        <v>223.37110900879</v>
      </c>
      <c r="J2137">
        <v>258.85336303711</v>
      </c>
      <c r="K2137" s="6">
        <f>IFERROR(EXP(TREND(LN($F$1:$J$1),LN(F2137:J2137),LN(Calculations!$B$3))),0)</f>
        <v>9.3223678997080492E-3</v>
      </c>
    </row>
    <row r="2138" spans="1:11" x14ac:dyDescent="0.35">
      <c r="A2138">
        <v>2135</v>
      </c>
      <c r="B2138" t="str">
        <f t="shared" si="33"/>
        <v>13-55.5</v>
      </c>
      <c r="C2138">
        <v>-55.463507280456</v>
      </c>
      <c r="D2138">
        <v>12.830333725241999</v>
      </c>
      <c r="E2138">
        <f>ASIN(SQRT((SIN(RADIANS(PARAMETERS!$D$8-D2138)/2)*SIN(RADIANS(PARAMETERS!$D$8-D2138)/2))+(COS(RADIANS(D2138))*COS(RADIANS(PARAMETERS!$D$8))*SIN(RADIANS(PARAMETERS!$D$9-C2138)/2)*SIN(RADIANS(PARAMETERS!$D$9-C2138)/2))))*2*3958.756</f>
        <v>390.35849789762335</v>
      </c>
      <c r="F2138">
        <v>119.12086486816</v>
      </c>
      <c r="G2138">
        <v>152.94122314453</v>
      </c>
      <c r="H2138">
        <v>192.90335083008</v>
      </c>
      <c r="I2138">
        <v>223.62306213379</v>
      </c>
      <c r="J2138">
        <v>259.23864746094</v>
      </c>
      <c r="K2138" s="6">
        <f>IFERROR(EXP(TREND(LN($F$1:$J$1),LN(F2138:J2138),LN(Calculations!$B$3))),0)</f>
        <v>9.4020633985984255E-3</v>
      </c>
    </row>
    <row r="2139" spans="1:11" x14ac:dyDescent="0.35">
      <c r="A2139">
        <v>2136</v>
      </c>
      <c r="B2139" t="str">
        <f t="shared" si="33"/>
        <v>13-55.5</v>
      </c>
      <c r="C2139">
        <v>-55.734828615357003</v>
      </c>
      <c r="D2139">
        <v>12.830333725241999</v>
      </c>
      <c r="E2139">
        <f>ASIN(SQRT((SIN(RADIANS(PARAMETERS!$D$8-D2139)/2)*SIN(RADIANS(PARAMETERS!$D$8-D2139)/2))+(COS(RADIANS(D2139))*COS(RADIANS(PARAMETERS!$D$8))*SIN(RADIANS(PARAMETERS!$D$9-C2139)/2)*SIN(RADIANS(PARAMETERS!$D$9-C2139)/2))))*2*3958.756</f>
        <v>374.30324862925005</v>
      </c>
      <c r="F2139">
        <v>119.60484313965</v>
      </c>
      <c r="G2139">
        <v>153.23629760742</v>
      </c>
      <c r="H2139">
        <v>193.08515930176</v>
      </c>
      <c r="I2139">
        <v>223.89451599121</v>
      </c>
      <c r="J2139">
        <v>259.62393188477</v>
      </c>
      <c r="K2139" s="6">
        <f>IFERROR(EXP(TREND(LN($F$1:$J$1),LN(F2139:J2139),LN(Calculations!$B$3))),0)</f>
        <v>9.4986472349648972E-3</v>
      </c>
    </row>
    <row r="2140" spans="1:11" x14ac:dyDescent="0.35">
      <c r="A2140">
        <v>2137</v>
      </c>
      <c r="B2140" t="str">
        <f t="shared" si="33"/>
        <v>13-56</v>
      </c>
      <c r="C2140">
        <v>-56.006149950257999</v>
      </c>
      <c r="D2140">
        <v>12.830333725241999</v>
      </c>
      <c r="E2140">
        <f>ASIN(SQRT((SIN(RADIANS(PARAMETERS!$D$8-D2140)/2)*SIN(RADIANS(PARAMETERS!$D$8-D2140)/2))+(COS(RADIANS(D2140))*COS(RADIANS(PARAMETERS!$D$8))*SIN(RADIANS(PARAMETERS!$D$9-C2140)/2)*SIN(RADIANS(PARAMETERS!$D$9-C2140)/2))))*2*3958.756</f>
        <v>358.450553176612</v>
      </c>
      <c r="F2140">
        <v>120.18179321289</v>
      </c>
      <c r="G2140">
        <v>153.61640930176</v>
      </c>
      <c r="H2140">
        <v>193.32624816895</v>
      </c>
      <c r="I2140">
        <v>224.21182250977</v>
      </c>
      <c r="J2140">
        <v>260.03604125977</v>
      </c>
      <c r="K2140" s="6">
        <f>IFERROR(EXP(TREND(LN($F$1:$J$1),LN(F2140:J2140),LN(Calculations!$B$3))),0)</f>
        <v>9.6178449246469115E-3</v>
      </c>
    </row>
    <row r="2141" spans="1:11" x14ac:dyDescent="0.35">
      <c r="A2141">
        <v>2138</v>
      </c>
      <c r="B2141" t="str">
        <f t="shared" si="33"/>
        <v>13-56.5</v>
      </c>
      <c r="C2141">
        <v>-56.277471285159002</v>
      </c>
      <c r="D2141">
        <v>12.830333725241999</v>
      </c>
      <c r="E2141">
        <f>ASIN(SQRT((SIN(RADIANS(PARAMETERS!$D$8-D2141)/2)*SIN(RADIANS(PARAMETERS!$D$8-D2141)/2))+(COS(RADIANS(D2141))*COS(RADIANS(PARAMETERS!$D$8))*SIN(RADIANS(PARAMETERS!$D$9-C2141)/2)*SIN(RADIANS(PARAMETERS!$D$9-C2141)/2))))*2*3958.756</f>
        <v>342.8285342270807</v>
      </c>
      <c r="F2141">
        <v>120.79847717285</v>
      </c>
      <c r="G2141">
        <v>154.03561401367</v>
      </c>
      <c r="H2141">
        <v>193.59205627441</v>
      </c>
      <c r="I2141">
        <v>224.53378295898</v>
      </c>
      <c r="J2141">
        <v>260.42581176758</v>
      </c>
      <c r="K2141" s="6">
        <f>IFERROR(EXP(TREND(LN($F$1:$J$1),LN(F2141:J2141),LN(Calculations!$B$3))),0)</f>
        <v>9.7481773343136933E-3</v>
      </c>
    </row>
    <row r="2142" spans="1:11" x14ac:dyDescent="0.35">
      <c r="A2142">
        <v>2139</v>
      </c>
      <c r="B2142" t="str">
        <f t="shared" si="33"/>
        <v>13-56.5</v>
      </c>
      <c r="C2142">
        <v>-56.548792620059999</v>
      </c>
      <c r="D2142">
        <v>12.830333725241999</v>
      </c>
      <c r="E2142">
        <f>ASIN(SQRT((SIN(RADIANS(PARAMETERS!$D$8-D2142)/2)*SIN(RADIANS(PARAMETERS!$D$8-D2142)/2))+(COS(RADIANS(D2142))*COS(RADIANS(PARAMETERS!$D$8))*SIN(RADIANS(PARAMETERS!$D$9-C2142)/2)*SIN(RADIANS(PARAMETERS!$D$9-C2142)/2))))*2*3958.756</f>
        <v>327.47022925822586</v>
      </c>
      <c r="F2142">
        <v>121.50964355469</v>
      </c>
      <c r="G2142">
        <v>154.55508422852</v>
      </c>
      <c r="H2142">
        <v>193.95639038086</v>
      </c>
      <c r="I2142">
        <v>224.96228027344</v>
      </c>
      <c r="J2142">
        <v>260.93020629883</v>
      </c>
      <c r="K2142" s="6">
        <f>IFERROR(EXP(TREND(LN($F$1:$J$1),LN(F2142:J2142),LN(Calculations!$B$3))),0)</f>
        <v>9.9069565139488433E-3</v>
      </c>
    </row>
    <row r="2143" spans="1:11" x14ac:dyDescent="0.35">
      <c r="A2143">
        <v>2140</v>
      </c>
      <c r="B2143" t="str">
        <f t="shared" si="33"/>
        <v>13-57</v>
      </c>
      <c r="C2143">
        <v>-56.820113954961002</v>
      </c>
      <c r="D2143">
        <v>12.830333725241999</v>
      </c>
      <c r="E2143">
        <f>ASIN(SQRT((SIN(RADIANS(PARAMETERS!$D$8-D2143)/2)*SIN(RADIANS(PARAMETERS!$D$8-D2143)/2))+(COS(RADIANS(D2143))*COS(RADIANS(PARAMETERS!$D$8))*SIN(RADIANS(PARAMETERS!$D$9-C2143)/2)*SIN(RADIANS(PARAMETERS!$D$9-C2143)/2))))*2*3958.756</f>
        <v>312.41455533509924</v>
      </c>
      <c r="F2143">
        <v>122.31652069092</v>
      </c>
      <c r="G2143">
        <v>155.17790222168</v>
      </c>
      <c r="H2143">
        <v>194.42224121094</v>
      </c>
      <c r="I2143">
        <v>225.49528503418</v>
      </c>
      <c r="J2143">
        <v>261.54043579102</v>
      </c>
      <c r="K2143" s="6">
        <f>IFERROR(EXP(TREND(LN($F$1:$J$1),LN(F2143:J2143),LN(Calculations!$B$3))),0)</f>
        <v>1.0096263113985125E-2</v>
      </c>
    </row>
    <row r="2144" spans="1:11" x14ac:dyDescent="0.35">
      <c r="A2144">
        <v>2141</v>
      </c>
      <c r="B2144" t="str">
        <f t="shared" si="33"/>
        <v>13-57</v>
      </c>
      <c r="C2144">
        <v>-57.091435289861998</v>
      </c>
      <c r="D2144">
        <v>12.830333725241999</v>
      </c>
      <c r="E2144">
        <f>ASIN(SQRT((SIN(RADIANS(PARAMETERS!$D$8-D2144)/2)*SIN(RADIANS(PARAMETERS!$D$8-D2144)/2))+(COS(RADIANS(D2144))*COS(RADIANS(PARAMETERS!$D$8))*SIN(RADIANS(PARAMETERS!$D$9-C2144)/2)*SIN(RADIANS(PARAMETERS!$D$9-C2144)/2))))*2*3958.756</f>
        <v>297.7074516985553</v>
      </c>
      <c r="F2144">
        <v>123.1365737915</v>
      </c>
      <c r="G2144">
        <v>155.82838439941</v>
      </c>
      <c r="H2144">
        <v>194.90846252441</v>
      </c>
      <c r="I2144">
        <v>226.02299499512</v>
      </c>
      <c r="J2144">
        <v>262.11093139648</v>
      </c>
      <c r="K2144" s="6">
        <f>IFERROR(EXP(TREND(LN($F$1:$J$1),LN(F2144:J2144),LN(Calculations!$B$3))),0)</f>
        <v>1.0294985538183863E-2</v>
      </c>
    </row>
    <row r="2145" spans="1:11" x14ac:dyDescent="0.35">
      <c r="A2145">
        <v>2142</v>
      </c>
      <c r="B2145" t="str">
        <f t="shared" si="33"/>
        <v>13-57.5</v>
      </c>
      <c r="C2145">
        <v>-57.362756624763001</v>
      </c>
      <c r="D2145">
        <v>12.830333725241999</v>
      </c>
      <c r="E2145">
        <f>ASIN(SQRT((SIN(RADIANS(PARAMETERS!$D$8-D2145)/2)*SIN(RADIANS(PARAMETERS!$D$8-D2145)/2))+(COS(RADIANS(D2145))*COS(RADIANS(PARAMETERS!$D$8))*SIN(RADIANS(PARAMETERS!$D$9-C2145)/2)*SIN(RADIANS(PARAMETERS!$D$9-C2145)/2))))*2*3958.756</f>
        <v>283.40321153488208</v>
      </c>
      <c r="F2145">
        <v>124.00559997559</v>
      </c>
      <c r="G2145">
        <v>156.52891540527</v>
      </c>
      <c r="H2145">
        <v>195.44030761719</v>
      </c>
      <c r="I2145">
        <v>226.58172607422</v>
      </c>
      <c r="J2145">
        <v>262.69186401367</v>
      </c>
      <c r="K2145" s="6">
        <f>IFERROR(EXP(TREND(LN($F$1:$J$1),LN(F2145:J2145),LN(Calculations!$B$3))),0)</f>
        <v>1.0512699253233782E-2</v>
      </c>
    </row>
    <row r="2146" spans="1:11" x14ac:dyDescent="0.35">
      <c r="A2146">
        <v>2143</v>
      </c>
      <c r="B2146" t="str">
        <f t="shared" si="33"/>
        <v>13-57.5</v>
      </c>
      <c r="C2146">
        <v>-57.634077959663998</v>
      </c>
      <c r="D2146">
        <v>12.830333725241999</v>
      </c>
      <c r="E2146">
        <f>ASIN(SQRT((SIN(RADIANS(PARAMETERS!$D$8-D2146)/2)*SIN(RADIANS(PARAMETERS!$D$8-D2146)/2))+(COS(RADIANS(D2146))*COS(RADIANS(PARAMETERS!$D$8))*SIN(RADIANS(PARAMETERS!$D$9-C2146)/2)*SIN(RADIANS(PARAMETERS!$D$9-C2146)/2))))*2*3958.756</f>
        <v>269.56599573033742</v>
      </c>
      <c r="F2146">
        <v>124.90489196777</v>
      </c>
      <c r="G2146">
        <v>157.26373291016</v>
      </c>
      <c r="H2146">
        <v>196.0023651123</v>
      </c>
      <c r="I2146">
        <v>227.15139770508</v>
      </c>
      <c r="J2146">
        <v>263.25747680664</v>
      </c>
      <c r="K2146" s="6">
        <f>IFERROR(EXP(TREND(LN($F$1:$J$1),LN(F2146:J2146),LN(Calculations!$B$3))),0)</f>
        <v>1.0745597543822098E-2</v>
      </c>
    </row>
    <row r="2147" spans="1:11" x14ac:dyDescent="0.35">
      <c r="A2147">
        <v>2144</v>
      </c>
      <c r="B2147" t="str">
        <f t="shared" si="33"/>
        <v>13-58</v>
      </c>
      <c r="C2147">
        <v>-57.905399294565001</v>
      </c>
      <c r="D2147">
        <v>12.830333725241999</v>
      </c>
      <c r="E2147">
        <f>ASIN(SQRT((SIN(RADIANS(PARAMETERS!$D$8-D2147)/2)*SIN(RADIANS(PARAMETERS!$D$8-D2147)/2))+(COS(RADIANS(D2147))*COS(RADIANS(PARAMETERS!$D$8))*SIN(RADIANS(PARAMETERS!$D$9-C2147)/2)*SIN(RADIANS(PARAMETERS!$D$9-C2147)/2))))*2*3958.756</f>
        <v>256.27148550131477</v>
      </c>
      <c r="F2147">
        <v>125.76145172119</v>
      </c>
      <c r="G2147">
        <v>157.96798706055</v>
      </c>
      <c r="H2147">
        <v>196.5269317627</v>
      </c>
      <c r="I2147">
        <v>227.64976501465</v>
      </c>
      <c r="J2147">
        <v>263.70809936523</v>
      </c>
      <c r="K2147" s="6">
        <f>IFERROR(EXP(TREND(LN($F$1:$J$1),LN(F2147:J2147),LN(Calculations!$B$3))),0)</f>
        <v>1.0973361330153588E-2</v>
      </c>
    </row>
    <row r="2148" spans="1:11" x14ac:dyDescent="0.35">
      <c r="A2148">
        <v>2145</v>
      </c>
      <c r="B2148" t="str">
        <f t="shared" si="33"/>
        <v>13-58</v>
      </c>
      <c r="C2148">
        <v>-58.176720629465002</v>
      </c>
      <c r="D2148">
        <v>12.830333725241999</v>
      </c>
      <c r="E2148">
        <f>ASIN(SQRT((SIN(RADIANS(PARAMETERS!$D$8-D2148)/2)*SIN(RADIANS(PARAMETERS!$D$8-D2148)/2))+(COS(RADIANS(D2148))*COS(RADIANS(PARAMETERS!$D$8))*SIN(RADIANS(PARAMETERS!$D$9-C2148)/2)*SIN(RADIANS(PARAMETERS!$D$9-C2148)/2))))*2*3958.756</f>
        <v>243.60856788887764</v>
      </c>
      <c r="F2148">
        <v>126.62628173828</v>
      </c>
      <c r="G2148">
        <v>158.69488525391</v>
      </c>
      <c r="H2148">
        <v>197.08044433594</v>
      </c>
      <c r="I2148">
        <v>228.17903137207</v>
      </c>
      <c r="J2148">
        <v>264.19158935547</v>
      </c>
      <c r="K2148" s="6">
        <f>IFERROR(EXP(TREND(LN($F$1:$J$1),LN(F2148:J2148),LN(Calculations!$B$3))),0)</f>
        <v>1.1212732500816176E-2</v>
      </c>
    </row>
    <row r="2149" spans="1:11" x14ac:dyDescent="0.35">
      <c r="A2149">
        <v>2146</v>
      </c>
      <c r="B2149" t="str">
        <f t="shared" si="33"/>
        <v>13-58.5</v>
      </c>
      <c r="C2149">
        <v>-58.448041964365999</v>
      </c>
      <c r="D2149">
        <v>12.830333725241999</v>
      </c>
      <c r="E2149">
        <f>ASIN(SQRT((SIN(RADIANS(PARAMETERS!$D$8-D2149)/2)*SIN(RADIANS(PARAMETERS!$D$8-D2149)/2))+(COS(RADIANS(D2149))*COS(RADIANS(PARAMETERS!$D$8))*SIN(RADIANS(PARAMETERS!$D$9-C2149)/2)*SIN(RADIANS(PARAMETERS!$D$9-C2149)/2))))*2*3958.756</f>
        <v>231.68084670649094</v>
      </c>
      <c r="F2149">
        <v>127.47217559814</v>
      </c>
      <c r="G2149">
        <v>159.42254638672</v>
      </c>
      <c r="H2149">
        <v>197.64779663086</v>
      </c>
      <c r="I2149">
        <v>228.72312927246</v>
      </c>
      <c r="J2149">
        <v>264.69088745117</v>
      </c>
      <c r="K2149" s="6">
        <f>IFERROR(EXP(TREND(LN($F$1:$J$1),LN(F2149:J2149),LN(Calculations!$B$3))),0)</f>
        <v>1.145657014952144E-2</v>
      </c>
    </row>
    <row r="2150" spans="1:11" x14ac:dyDescent="0.35">
      <c r="A2150">
        <v>2147</v>
      </c>
      <c r="B2150" t="str">
        <f t="shared" si="33"/>
        <v>13-58.5</v>
      </c>
      <c r="C2150">
        <v>-58.719363299267002</v>
      </c>
      <c r="D2150">
        <v>12.830333725241999</v>
      </c>
      <c r="E2150">
        <f>ASIN(SQRT((SIN(RADIANS(PARAMETERS!$D$8-D2150)/2)*SIN(RADIANS(PARAMETERS!$D$8-D2150)/2))+(COS(RADIANS(D2150))*COS(RADIANS(PARAMETERS!$D$8))*SIN(RADIANS(PARAMETERS!$D$9-C2150)/2)*SIN(RADIANS(PARAMETERS!$D$9-C2150)/2))))*2*3958.756</f>
        <v>220.60762229238154</v>
      </c>
      <c r="F2150">
        <v>128.23959350586</v>
      </c>
      <c r="G2150">
        <v>160.09660339355</v>
      </c>
      <c r="H2150">
        <v>198.18507385254</v>
      </c>
      <c r="I2150">
        <v>229.23738098145</v>
      </c>
      <c r="J2150">
        <v>265.16137695313</v>
      </c>
      <c r="K2150" s="6">
        <f>IFERROR(EXP(TREND(LN($F$1:$J$1),LN(F2150:J2150),LN(Calculations!$B$3))),0)</f>
        <v>1.1686359611727037E-2</v>
      </c>
    </row>
    <row r="2151" spans="1:11" x14ac:dyDescent="0.35">
      <c r="A2151">
        <v>2148</v>
      </c>
      <c r="B2151" t="str">
        <f t="shared" si="33"/>
        <v>13-59</v>
      </c>
      <c r="C2151">
        <v>-58.990684634167998</v>
      </c>
      <c r="D2151">
        <v>12.830333725241999</v>
      </c>
      <c r="E2151">
        <f>ASIN(SQRT((SIN(RADIANS(PARAMETERS!$D$8-D2151)/2)*SIN(RADIANS(PARAMETERS!$D$8-D2151)/2))+(COS(RADIANS(D2151))*COS(RADIANS(PARAMETERS!$D$8))*SIN(RADIANS(PARAMETERS!$D$9-C2151)/2)*SIN(RADIANS(PARAMETERS!$D$9-C2151)/2))))*2*3958.756</f>
        <v>210.52378938978438</v>
      </c>
      <c r="F2151">
        <v>128.96366882324</v>
      </c>
      <c r="G2151">
        <v>160.74337768555</v>
      </c>
      <c r="H2151">
        <v>198.73072814941</v>
      </c>
      <c r="I2151">
        <v>229.78311157227</v>
      </c>
      <c r="J2151">
        <v>265.69351196289</v>
      </c>
      <c r="K2151" s="6">
        <f>IFERROR(EXP(TREND(LN($F$1:$J$1),LN(F2151:J2151),LN(Calculations!$B$3))),0)</f>
        <v>1.1911741014660953E-2</v>
      </c>
    </row>
    <row r="2152" spans="1:11" x14ac:dyDescent="0.35">
      <c r="A2152">
        <v>2149</v>
      </c>
      <c r="B2152" t="str">
        <f t="shared" si="33"/>
        <v>13-59.5</v>
      </c>
      <c r="C2152">
        <v>-59.262005969069001</v>
      </c>
      <c r="D2152">
        <v>12.830333725241999</v>
      </c>
      <c r="E2152">
        <f>ASIN(SQRT((SIN(RADIANS(PARAMETERS!$D$8-D2152)/2)*SIN(RADIANS(PARAMETERS!$D$8-D2152)/2))+(COS(RADIANS(D2152))*COS(RADIANS(PARAMETERS!$D$8))*SIN(RADIANS(PARAMETERS!$D$9-C2152)/2)*SIN(RADIANS(PARAMETERS!$D$9-C2152)/2))))*2*3958.756</f>
        <v>201.57789859926547</v>
      </c>
      <c r="F2152">
        <v>129.61000061035</v>
      </c>
      <c r="G2152">
        <v>161.32347106934</v>
      </c>
      <c r="H2152">
        <v>199.24194335938</v>
      </c>
      <c r="I2152">
        <v>230.30586242676</v>
      </c>
      <c r="J2152">
        <v>266.21856689453</v>
      </c>
      <c r="K2152" s="6">
        <f>IFERROR(EXP(TREND(LN($F$1:$J$1),LN(F2152:J2152),LN(Calculations!$B$3))),0)</f>
        <v>1.2119025452357539E-2</v>
      </c>
    </row>
    <row r="2153" spans="1:11" x14ac:dyDescent="0.35">
      <c r="A2153">
        <v>2150</v>
      </c>
      <c r="B2153" t="str">
        <f t="shared" si="33"/>
        <v>13-59.5</v>
      </c>
      <c r="C2153">
        <v>-59.533327303969998</v>
      </c>
      <c r="D2153">
        <v>12.830333725241999</v>
      </c>
      <c r="E2153">
        <f>ASIN(SQRT((SIN(RADIANS(PARAMETERS!$D$8-D2153)/2)*SIN(RADIANS(PARAMETERS!$D$8-D2153)/2))+(COS(RADIANS(D2153))*COS(RADIANS(PARAMETERS!$D$8))*SIN(RADIANS(PARAMETERS!$D$9-C2153)/2)*SIN(RADIANS(PARAMETERS!$D$9-C2153)/2))))*2*3958.756</f>
        <v>193.92750671105185</v>
      </c>
      <c r="F2153">
        <v>130.12188720703</v>
      </c>
      <c r="G2153">
        <v>161.77993774414</v>
      </c>
      <c r="H2153">
        <v>199.6473236084</v>
      </c>
      <c r="I2153">
        <v>230.71467590332</v>
      </c>
      <c r="J2153">
        <v>266.62167358398</v>
      </c>
      <c r="K2153" s="6">
        <f>IFERROR(EXP(TREND(LN($F$1:$J$1),LN(F2153:J2153),LN(Calculations!$B$3))),0)</f>
        <v>1.2286111541567392E-2</v>
      </c>
    </row>
    <row r="2154" spans="1:11" x14ac:dyDescent="0.35">
      <c r="A2154">
        <v>2151</v>
      </c>
      <c r="B2154" t="str">
        <f t="shared" si="33"/>
        <v>13-60</v>
      </c>
      <c r="C2154">
        <v>-59.804648638871001</v>
      </c>
      <c r="D2154">
        <v>12.830333725241999</v>
      </c>
      <c r="E2154">
        <f>ASIN(SQRT((SIN(RADIANS(PARAMETERS!$D$8-D2154)/2)*SIN(RADIANS(PARAMETERS!$D$8-D2154)/2))+(COS(RADIANS(D2154))*COS(RADIANS(PARAMETERS!$D$8))*SIN(RADIANS(PARAMETERS!$D$9-C2154)/2)*SIN(RADIANS(PARAMETERS!$D$9-C2154)/2))))*2*3958.756</f>
        <v>187.73107338067692</v>
      </c>
      <c r="F2154">
        <v>130.55364990234</v>
      </c>
      <c r="G2154">
        <v>162.16410827637</v>
      </c>
      <c r="H2154">
        <v>199.9898223877</v>
      </c>
      <c r="I2154">
        <v>231.05828857422</v>
      </c>
      <c r="J2154">
        <v>266.95825195313</v>
      </c>
      <c r="K2154" s="6">
        <f>IFERROR(EXP(TREND(LN($F$1:$J$1),LN(F2154:J2154),LN(Calculations!$B$3))),0)</f>
        <v>1.242922525538599E-2</v>
      </c>
    </row>
    <row r="2155" spans="1:11" x14ac:dyDescent="0.35">
      <c r="A2155">
        <v>2152</v>
      </c>
      <c r="B2155" t="str">
        <f t="shared" si="33"/>
        <v>13-60</v>
      </c>
      <c r="C2155">
        <v>-60.075969973771997</v>
      </c>
      <c r="D2155">
        <v>12.830333725241999</v>
      </c>
      <c r="E2155">
        <f>ASIN(SQRT((SIN(RADIANS(PARAMETERS!$D$8-D2155)/2)*SIN(RADIANS(PARAMETERS!$D$8-D2155)/2))+(COS(RADIANS(D2155))*COS(RADIANS(PARAMETERS!$D$8))*SIN(RADIANS(PARAMETERS!$D$9-C2155)/2)*SIN(RADIANS(PARAMETERS!$D$9-C2155)/2))))*2*3958.756</f>
        <v>183.13625126443591</v>
      </c>
      <c r="F2155">
        <v>130.88098144531</v>
      </c>
      <c r="G2155">
        <v>162.45756530762</v>
      </c>
      <c r="H2155">
        <v>200.25245666504</v>
      </c>
      <c r="I2155">
        <v>231.31771850586</v>
      </c>
      <c r="J2155">
        <v>267.20693969727</v>
      </c>
      <c r="K2155" s="6">
        <f>IFERROR(EXP(TREND(LN($F$1:$J$1),LN(F2155:J2155),LN(Calculations!$B$3))),0)</f>
        <v>1.2539492432199048E-2</v>
      </c>
    </row>
    <row r="2156" spans="1:11" x14ac:dyDescent="0.35">
      <c r="A2156">
        <v>2153</v>
      </c>
      <c r="B2156" t="str">
        <f t="shared" si="33"/>
        <v>13-60.5</v>
      </c>
      <c r="C2156">
        <v>-60.347291308673</v>
      </c>
      <c r="D2156">
        <v>12.830333725241999</v>
      </c>
      <c r="E2156">
        <f>ASIN(SQRT((SIN(RADIANS(PARAMETERS!$D$8-D2156)/2)*SIN(RADIANS(PARAMETERS!$D$8-D2156)/2))+(COS(RADIANS(D2156))*COS(RADIANS(PARAMETERS!$D$8))*SIN(RADIANS(PARAMETERS!$D$9-C2156)/2)*SIN(RADIANS(PARAMETERS!$D$9-C2156)/2))))*2*3958.756</f>
        <v>180.26555961065651</v>
      </c>
      <c r="F2156">
        <v>131.08277893066</v>
      </c>
      <c r="G2156">
        <v>162.64260864258</v>
      </c>
      <c r="H2156">
        <v>200.42658996582</v>
      </c>
      <c r="I2156">
        <v>231.48683166504</v>
      </c>
      <c r="J2156">
        <v>267.36505126953</v>
      </c>
      <c r="K2156" s="6">
        <f>IFERROR(EXP(TREND(LN($F$1:$J$1),LN(F2156:J2156),LN(Calculations!$B$3))),0)</f>
        <v>1.2609084509145404E-2</v>
      </c>
    </row>
    <row r="2157" spans="1:11" x14ac:dyDescent="0.35">
      <c r="A2157">
        <v>2154</v>
      </c>
      <c r="B2157" t="str">
        <f t="shared" si="33"/>
        <v>13-60.5</v>
      </c>
      <c r="C2157">
        <v>-60.618612643573996</v>
      </c>
      <c r="D2157">
        <v>12.830333725241999</v>
      </c>
      <c r="E2157">
        <f>ASIN(SQRT((SIN(RADIANS(PARAMETERS!$D$8-D2157)/2)*SIN(RADIANS(PARAMETERS!$D$8-D2157)/2))+(COS(RADIANS(D2157))*COS(RADIANS(PARAMETERS!$D$8))*SIN(RADIANS(PARAMETERS!$D$9-C2157)/2)*SIN(RADIANS(PARAMETERS!$D$9-C2157)/2))))*2*3958.756</f>
        <v>179.20187965373816</v>
      </c>
      <c r="F2157">
        <v>131.24021911621</v>
      </c>
      <c r="G2157">
        <v>162.796875</v>
      </c>
      <c r="H2157">
        <v>200.59931945801</v>
      </c>
      <c r="I2157">
        <v>231.68029785156</v>
      </c>
      <c r="J2157">
        <v>267.58145141602</v>
      </c>
      <c r="K2157" s="6">
        <f>IFERROR(EXP(TREND(LN($F$1:$J$1),LN(F2157:J2157),LN(Calculations!$B$3))),0)</f>
        <v>1.2666246897030614E-2</v>
      </c>
    </row>
    <row r="2158" spans="1:11" x14ac:dyDescent="0.35">
      <c r="A2158">
        <v>2155</v>
      </c>
      <c r="B2158" t="str">
        <f t="shared" si="33"/>
        <v>13-61</v>
      </c>
      <c r="C2158">
        <v>-60.889933978475</v>
      </c>
      <c r="D2158">
        <v>12.830333725241999</v>
      </c>
      <c r="E2158">
        <f>ASIN(SQRT((SIN(RADIANS(PARAMETERS!$D$8-D2158)/2)*SIN(RADIANS(PARAMETERS!$D$8-D2158)/2))+(COS(RADIANS(D2158))*COS(RADIANS(PARAMETERS!$D$8))*SIN(RADIANS(PARAMETERS!$D$9-C2158)/2)*SIN(RADIANS(PARAMETERS!$D$9-C2158)/2))))*2*3958.756</f>
        <v>179.97725441728548</v>
      </c>
      <c r="F2158">
        <v>131.32981872559</v>
      </c>
      <c r="G2158">
        <v>162.90034484863</v>
      </c>
      <c r="H2158">
        <v>200.74739074707</v>
      </c>
      <c r="I2158">
        <v>231.87014770508</v>
      </c>
      <c r="J2158">
        <v>267.82260131836</v>
      </c>
      <c r="K2158" s="6">
        <f>IFERROR(EXP(TREND(LN($F$1:$J$1),LN(F2158:J2158),LN(Calculations!$B$3))),0)</f>
        <v>1.2702561944890433E-2</v>
      </c>
    </row>
    <row r="2159" spans="1:11" x14ac:dyDescent="0.35">
      <c r="A2159">
        <v>2156</v>
      </c>
      <c r="B2159" t="str">
        <f t="shared" si="33"/>
        <v>13-61</v>
      </c>
      <c r="C2159">
        <v>-61.161255313376003</v>
      </c>
      <c r="D2159">
        <v>12.830333725241999</v>
      </c>
      <c r="E2159">
        <f>ASIN(SQRT((SIN(RADIANS(PARAMETERS!$D$8-D2159)/2)*SIN(RADIANS(PARAMETERS!$D$8-D2159)/2))+(COS(RADIANS(D2159))*COS(RADIANS(PARAMETERS!$D$8))*SIN(RADIANS(PARAMETERS!$D$9-C2159)/2)*SIN(RADIANS(PARAMETERS!$D$9-C2159)/2))))*2*3958.756</f>
        <v>182.56825276527269</v>
      </c>
      <c r="F2159">
        <v>131.34004211426</v>
      </c>
      <c r="G2159">
        <v>162.94366455078</v>
      </c>
      <c r="H2159">
        <v>200.86004638672</v>
      </c>
      <c r="I2159">
        <v>232.04371643066</v>
      </c>
      <c r="J2159">
        <v>268.0735168457</v>
      </c>
      <c r="K2159" s="6">
        <f>IFERROR(EXP(TREND(LN($F$1:$J$1),LN(F2159:J2159),LN(Calculations!$B$3))),0)</f>
        <v>1.2713904455335719E-2</v>
      </c>
    </row>
    <row r="2160" spans="1:11" x14ac:dyDescent="0.35">
      <c r="A2160">
        <v>2157</v>
      </c>
      <c r="B2160" t="str">
        <f t="shared" si="33"/>
        <v>13-61.5</v>
      </c>
      <c r="C2160">
        <v>-61.432576648276999</v>
      </c>
      <c r="D2160">
        <v>12.830333725241999</v>
      </c>
      <c r="E2160">
        <f>ASIN(SQRT((SIN(RADIANS(PARAMETERS!$D$8-D2160)/2)*SIN(RADIANS(PARAMETERS!$D$8-D2160)/2))+(COS(RADIANS(D2160))*COS(RADIANS(PARAMETERS!$D$8))*SIN(RADIANS(PARAMETERS!$D$9-C2160)/2)*SIN(RADIANS(PARAMETERS!$D$9-C2160)/2))))*2*3958.756</f>
        <v>186.8993762583479</v>
      </c>
      <c r="F2160">
        <v>131.34120178223</v>
      </c>
      <c r="G2160">
        <v>162.99383544922</v>
      </c>
      <c r="H2160">
        <v>201.01176452637</v>
      </c>
      <c r="I2160">
        <v>232.29118347168</v>
      </c>
      <c r="J2160">
        <v>268.44323730469</v>
      </c>
      <c r="K2160" s="6">
        <f>IFERROR(EXP(TREND(LN($F$1:$J$1),LN(F2160:J2160),LN(Calculations!$B$3))),0)</f>
        <v>1.272549518310353E-2</v>
      </c>
    </row>
    <row r="2161" spans="1:11" x14ac:dyDescent="0.35">
      <c r="A2161">
        <v>2158</v>
      </c>
      <c r="B2161" t="str">
        <f t="shared" si="33"/>
        <v>13-61.5</v>
      </c>
      <c r="C2161">
        <v>-61.703897983178003</v>
      </c>
      <c r="D2161">
        <v>12.830333725241999</v>
      </c>
      <c r="E2161">
        <f>ASIN(SQRT((SIN(RADIANS(PARAMETERS!$D$8-D2161)/2)*SIN(RADIANS(PARAMETERS!$D$8-D2161)/2))+(COS(RADIANS(D2161))*COS(RADIANS(PARAMETERS!$D$8))*SIN(RADIANS(PARAMETERS!$D$9-C2161)/2)*SIN(RADIANS(PARAMETERS!$D$9-C2161)/2))))*2*3958.756</f>
        <v>192.85341519272365</v>
      </c>
      <c r="F2161">
        <v>131.30416870117</v>
      </c>
      <c r="G2161">
        <v>163.02221679688</v>
      </c>
      <c r="H2161">
        <v>201.16418457031</v>
      </c>
      <c r="I2161">
        <v>232.55976867676</v>
      </c>
      <c r="J2161">
        <v>268.86096191406</v>
      </c>
      <c r="K2161" s="6">
        <f>IFERROR(EXP(TREND(LN($F$1:$J$1),LN(F2161:J2161),LN(Calculations!$B$3))),0)</f>
        <v>1.2726502541356767E-2</v>
      </c>
    </row>
    <row r="2162" spans="1:11" x14ac:dyDescent="0.35">
      <c r="A2162">
        <v>2159</v>
      </c>
      <c r="B2162" t="str">
        <f t="shared" si="33"/>
        <v>13-62</v>
      </c>
      <c r="C2162">
        <v>-61.975219318078999</v>
      </c>
      <c r="D2162">
        <v>12.830333725241999</v>
      </c>
      <c r="E2162">
        <f>ASIN(SQRT((SIN(RADIANS(PARAMETERS!$D$8-D2162)/2)*SIN(RADIANS(PARAMETERS!$D$8-D2162)/2))+(COS(RADIANS(D2162))*COS(RADIANS(PARAMETERS!$D$8))*SIN(RADIANS(PARAMETERS!$D$9-C2162)/2)*SIN(RADIANS(PARAMETERS!$D$9-C2162)/2))))*2*3958.756</f>
        <v>200.28567749820178</v>
      </c>
      <c r="F2162">
        <v>131.22016906738</v>
      </c>
      <c r="G2162">
        <v>163.01904296875</v>
      </c>
      <c r="H2162">
        <v>201.29641723633</v>
      </c>
      <c r="I2162">
        <v>232.81488037109</v>
      </c>
      <c r="J2162">
        <v>269.27456665039</v>
      </c>
      <c r="K2162" s="6">
        <f>IFERROR(EXP(TREND(LN($F$1:$J$1),LN(F2162:J2162),LN(Calculations!$B$3))),0)</f>
        <v>1.2713291200593207E-2</v>
      </c>
    </row>
    <row r="2163" spans="1:11" x14ac:dyDescent="0.35">
      <c r="A2163">
        <v>2160</v>
      </c>
      <c r="B2163" t="str">
        <f t="shared" si="33"/>
        <v>13-62</v>
      </c>
      <c r="C2163">
        <v>-62.246540652980002</v>
      </c>
      <c r="D2163">
        <v>12.830333725241999</v>
      </c>
      <c r="E2163">
        <f>ASIN(SQRT((SIN(RADIANS(PARAMETERS!$D$8-D2163)/2)*SIN(RADIANS(PARAMETERS!$D$8-D2163)/2))+(COS(RADIANS(D2163))*COS(RADIANS(PARAMETERS!$D$8))*SIN(RADIANS(PARAMETERS!$D$9-C2163)/2)*SIN(RADIANS(PARAMETERS!$D$9-C2163)/2))))*2*3958.756</f>
        <v>209.03854074253377</v>
      </c>
      <c r="F2163">
        <v>131.14222717285</v>
      </c>
      <c r="G2163">
        <v>163.0357208252</v>
      </c>
      <c r="H2163">
        <v>201.45823669434</v>
      </c>
      <c r="I2163">
        <v>233.11111450195</v>
      </c>
      <c r="J2163">
        <v>269.74392700195</v>
      </c>
      <c r="K2163" s="6">
        <f>IFERROR(EXP(TREND(LN($F$1:$J$1),LN(F2163:J2163),LN(Calculations!$B$3))),0)</f>
        <v>1.2704714420713541E-2</v>
      </c>
    </row>
    <row r="2164" spans="1:11" x14ac:dyDescent="0.35">
      <c r="A2164">
        <v>2161</v>
      </c>
      <c r="B2164" t="str">
        <f t="shared" si="33"/>
        <v>13-62.5</v>
      </c>
      <c r="C2164">
        <v>-62.517861987880998</v>
      </c>
      <c r="D2164">
        <v>12.830333725241999</v>
      </c>
      <c r="E2164">
        <f>ASIN(SQRT((SIN(RADIANS(PARAMETERS!$D$8-D2164)/2)*SIN(RADIANS(PARAMETERS!$D$8-D2164)/2))+(COS(RADIANS(D2164))*COS(RADIANS(PARAMETERS!$D$8))*SIN(RADIANS(PARAMETERS!$D$9-C2164)/2)*SIN(RADIANS(PARAMETERS!$D$9-C2164)/2))))*2*3958.756</f>
        <v>218.95367472001456</v>
      </c>
      <c r="F2164">
        <v>131.04794311523</v>
      </c>
      <c r="G2164">
        <v>163.04635620117</v>
      </c>
      <c r="H2164">
        <v>201.6131439209</v>
      </c>
      <c r="I2164">
        <v>233.39334106445</v>
      </c>
      <c r="J2164">
        <v>270.19012451172</v>
      </c>
      <c r="K2164" s="6">
        <f>IFERROR(EXP(TREND(LN($F$1:$J$1),LN(F2164:J2164),LN(Calculations!$B$3))),0)</f>
        <v>1.2691858866200618E-2</v>
      </c>
    </row>
    <row r="2165" spans="1:11" x14ac:dyDescent="0.35">
      <c r="A2165">
        <v>2162</v>
      </c>
      <c r="B2165" t="str">
        <f t="shared" si="33"/>
        <v>13-63</v>
      </c>
      <c r="C2165">
        <v>-62.789183322782002</v>
      </c>
      <c r="D2165">
        <v>12.830333725241999</v>
      </c>
      <c r="E2165">
        <f>ASIN(SQRT((SIN(RADIANS(PARAMETERS!$D$8-D2165)/2)*SIN(RADIANS(PARAMETERS!$D$8-D2165)/2))+(COS(RADIANS(D2165))*COS(RADIANS(PARAMETERS!$D$8))*SIN(RADIANS(PARAMETERS!$D$9-C2165)/2)*SIN(RADIANS(PARAMETERS!$D$9-C2165)/2))))*2*3958.756</f>
        <v>229.88072430376855</v>
      </c>
      <c r="F2165">
        <v>130.93742370605</v>
      </c>
      <c r="G2165">
        <v>163.04870605469</v>
      </c>
      <c r="H2165">
        <v>201.75688171387</v>
      </c>
      <c r="I2165">
        <v>233.65200805664</v>
      </c>
      <c r="J2165">
        <v>270.59671020508</v>
      </c>
      <c r="K2165" s="6">
        <f>IFERROR(EXP(TREND(LN($F$1:$J$1),LN(F2165:J2165),LN(Calculations!$B$3))),0)</f>
        <v>1.2674415196273003E-2</v>
      </c>
    </row>
    <row r="2166" spans="1:11" x14ac:dyDescent="0.35">
      <c r="A2166">
        <v>2163</v>
      </c>
      <c r="B2166" t="str">
        <f t="shared" si="33"/>
        <v>13-63</v>
      </c>
      <c r="C2166">
        <v>-63.060504657682998</v>
      </c>
      <c r="D2166">
        <v>12.830333725241999</v>
      </c>
      <c r="E2166">
        <f>ASIN(SQRT((SIN(RADIANS(PARAMETERS!$D$8-D2166)/2)*SIN(RADIANS(PARAMETERS!$D$8-D2166)/2))+(COS(RADIANS(D2166))*COS(RADIANS(PARAMETERS!$D$8))*SIN(RADIANS(PARAMETERS!$D$9-C2166)/2)*SIN(RADIANS(PARAMETERS!$D$9-C2166)/2))))*2*3958.756</f>
        <v>241.68246140835808</v>
      </c>
      <c r="F2166">
        <v>130.85028076172</v>
      </c>
      <c r="G2166">
        <v>163.0845489502</v>
      </c>
      <c r="H2166">
        <v>201.9461517334</v>
      </c>
      <c r="I2166">
        <v>233.96669006348</v>
      </c>
      <c r="J2166">
        <v>271.07177734375</v>
      </c>
      <c r="K2166" s="6">
        <f>IFERROR(EXP(TREND(LN($F$1:$J$1),LN(F2166:J2166),LN(Calculations!$B$3))),0)</f>
        <v>1.2667305784926242E-2</v>
      </c>
    </row>
    <row r="2167" spans="1:11" x14ac:dyDescent="0.35">
      <c r="A2167">
        <v>2164</v>
      </c>
      <c r="B2167" t="str">
        <f t="shared" si="33"/>
        <v>13-63.5</v>
      </c>
      <c r="C2167">
        <v>-63.331825992584001</v>
      </c>
      <c r="D2167">
        <v>12.830333725241999</v>
      </c>
      <c r="E2167">
        <f>ASIN(SQRT((SIN(RADIANS(PARAMETERS!$D$8-D2167)/2)*SIN(RADIANS(PARAMETERS!$D$8-D2167)/2))+(COS(RADIANS(D2167))*COS(RADIANS(PARAMETERS!$D$8))*SIN(RADIANS(PARAMETERS!$D$9-C2167)/2)*SIN(RADIANS(PARAMETERS!$D$9-C2167)/2))))*2*3958.756</f>
        <v>254.23709104575599</v>
      </c>
      <c r="F2167">
        <v>130.76539611816</v>
      </c>
      <c r="G2167">
        <v>163.13339233398</v>
      </c>
      <c r="H2167">
        <v>202.15849304199</v>
      </c>
      <c r="I2167">
        <v>234.3076171875</v>
      </c>
      <c r="J2167">
        <v>271.57647705078</v>
      </c>
      <c r="K2167" s="6">
        <f>IFERROR(EXP(TREND(LN($F$1:$J$1),LN(F2167:J2167),LN(Calculations!$B$3))),0)</f>
        <v>1.2663001385758757E-2</v>
      </c>
    </row>
    <row r="2168" spans="1:11" x14ac:dyDescent="0.35">
      <c r="A2168">
        <v>2165</v>
      </c>
      <c r="B2168" t="str">
        <f t="shared" si="33"/>
        <v>13-63.5</v>
      </c>
      <c r="C2168">
        <v>-63.603147327484997</v>
      </c>
      <c r="D2168">
        <v>12.830333725241999</v>
      </c>
      <c r="E2168">
        <f>ASIN(SQRT((SIN(RADIANS(PARAMETERS!$D$8-D2168)/2)*SIN(RADIANS(PARAMETERS!$D$8-D2168)/2))+(COS(RADIANS(D2168))*COS(RADIANS(PARAMETERS!$D$8))*SIN(RADIANS(PARAMETERS!$D$9-C2168)/2)*SIN(RADIANS(PARAMETERS!$D$9-C2168)/2))))*2*3958.756</f>
        <v>267.43858735340211</v>
      </c>
      <c r="F2168">
        <v>130.67890930176</v>
      </c>
      <c r="G2168">
        <v>163.19195556641</v>
      </c>
      <c r="H2168">
        <v>202.38539123535</v>
      </c>
      <c r="I2168">
        <v>234.66259765625</v>
      </c>
      <c r="J2168">
        <v>272.09405517578</v>
      </c>
      <c r="K2168" s="6">
        <f>IFERROR(EXP(TREND(LN($F$1:$J$1),LN(F2168:J2168),LN(Calculations!$B$3))),0)</f>
        <v>1.2659983397773874E-2</v>
      </c>
    </row>
    <row r="2169" spans="1:11" x14ac:dyDescent="0.35">
      <c r="A2169">
        <v>2166</v>
      </c>
      <c r="B2169" t="str">
        <f t="shared" si="33"/>
        <v>13-64</v>
      </c>
      <c r="C2169">
        <v>-63.874468662386001</v>
      </c>
      <c r="D2169">
        <v>12.830333725241999</v>
      </c>
      <c r="E2169">
        <f>ASIN(SQRT((SIN(RADIANS(PARAMETERS!$D$8-D2169)/2)*SIN(RADIANS(PARAMETERS!$D$8-D2169)/2))+(COS(RADIANS(D2169))*COS(RADIANS(PARAMETERS!$D$8))*SIN(RADIANS(PARAMETERS!$D$9-C2169)/2)*SIN(RADIANS(PARAMETERS!$D$9-C2169)/2))))*2*3958.756</f>
        <v>281.19584200094107</v>
      </c>
      <c r="F2169">
        <v>130.60801696777</v>
      </c>
      <c r="G2169">
        <v>163.27671813965</v>
      </c>
      <c r="H2169">
        <v>202.63903808594</v>
      </c>
      <c r="I2169">
        <v>235.0485534668</v>
      </c>
      <c r="J2169">
        <v>272.64758300781</v>
      </c>
      <c r="K2169" s="6">
        <f>IFERROR(EXP(TREND(LN($F$1:$J$1),LN(F2169:J2169),LN(Calculations!$B$3))),0)</f>
        <v>1.2663944690213419E-2</v>
      </c>
    </row>
    <row r="2170" spans="1:11" x14ac:dyDescent="0.35">
      <c r="A2170">
        <v>2167</v>
      </c>
      <c r="B2170" t="str">
        <f t="shared" si="33"/>
        <v>13-64</v>
      </c>
      <c r="C2170">
        <v>-64.145789997286997</v>
      </c>
      <c r="D2170">
        <v>12.830333725241999</v>
      </c>
      <c r="E2170">
        <f>ASIN(SQRT((SIN(RADIANS(PARAMETERS!$D$8-D2170)/2)*SIN(RADIANS(PARAMETERS!$D$8-D2170)/2))+(COS(RADIANS(D2170))*COS(RADIANS(PARAMETERS!$D$8))*SIN(RADIANS(PARAMETERS!$D$9-C2170)/2)*SIN(RADIANS(PARAMETERS!$D$9-C2170)/2))))*2*3958.756</f>
        <v>295.43120860054375</v>
      </c>
      <c r="F2170">
        <v>130.51795959473</v>
      </c>
      <c r="G2170">
        <v>163.34864807129</v>
      </c>
      <c r="H2170">
        <v>202.86859130859</v>
      </c>
      <c r="I2170">
        <v>235.39855957031</v>
      </c>
      <c r="J2170">
        <v>273.15026855469</v>
      </c>
      <c r="K2170" s="6">
        <f>IFERROR(EXP(TREND(LN($F$1:$J$1),LN(F2170:J2170),LN(Calculations!$B$3))),0)</f>
        <v>1.2661627541549758E-2</v>
      </c>
    </row>
    <row r="2171" spans="1:11" x14ac:dyDescent="0.35">
      <c r="A2171">
        <v>2168</v>
      </c>
      <c r="B2171" t="str">
        <f t="shared" si="33"/>
        <v>13-64.5</v>
      </c>
      <c r="C2171">
        <v>-64.417111332188</v>
      </c>
      <c r="D2171">
        <v>12.830333725241999</v>
      </c>
      <c r="E2171">
        <f>ASIN(SQRT((SIN(RADIANS(PARAMETERS!$D$8-D2171)/2)*SIN(RADIANS(PARAMETERS!$D$8-D2171)/2))+(COS(RADIANS(D2171))*COS(RADIANS(PARAMETERS!$D$8))*SIN(RADIANS(PARAMETERS!$D$9-C2171)/2)*SIN(RADIANS(PARAMETERS!$D$9-C2171)/2))))*2*3958.756</f>
        <v>310.07882768786203</v>
      </c>
      <c r="F2171">
        <v>130.40821838379</v>
      </c>
      <c r="G2171">
        <v>163.4034576416</v>
      </c>
      <c r="H2171">
        <v>203.06806945801</v>
      </c>
      <c r="I2171">
        <v>235.70399475098</v>
      </c>
      <c r="J2171">
        <v>273.59017944336</v>
      </c>
      <c r="K2171" s="6">
        <f>IFERROR(EXP(TREND(LN($F$1:$J$1),LN(F2171:J2171),LN(Calculations!$B$3))),0)</f>
        <v>1.2652317847556474E-2</v>
      </c>
    </row>
    <row r="2172" spans="1:11" x14ac:dyDescent="0.35">
      <c r="A2172">
        <v>2169</v>
      </c>
      <c r="B2172" t="str">
        <f t="shared" si="33"/>
        <v>13-64.5</v>
      </c>
      <c r="C2172">
        <v>-64.688432667089003</v>
      </c>
      <c r="D2172">
        <v>12.830333725241999</v>
      </c>
      <c r="E2172">
        <f>ASIN(SQRT((SIN(RADIANS(PARAMETERS!$D$8-D2172)/2)*SIN(RADIANS(PARAMETERS!$D$8-D2172)/2))+(COS(RADIANS(D2172))*COS(RADIANS(PARAMETERS!$D$8))*SIN(RADIANS(PARAMETERS!$D$9-C2172)/2)*SIN(RADIANS(PARAMETERS!$D$9-C2172)/2))))*2*3958.756</f>
        <v>325.08295982811023</v>
      </c>
      <c r="F2172">
        <v>130.30386352539</v>
      </c>
      <c r="G2172">
        <v>163.46382141113</v>
      </c>
      <c r="H2172">
        <v>203.26651000977</v>
      </c>
      <c r="I2172">
        <v>236.00238037109</v>
      </c>
      <c r="J2172">
        <v>274.01528930664</v>
      </c>
      <c r="K2172" s="6">
        <f>IFERROR(EXP(TREND(LN($F$1:$J$1),LN(F2172:J2172),LN(Calculations!$B$3))),0)</f>
        <v>1.2644677046829362E-2</v>
      </c>
    </row>
    <row r="2173" spans="1:11" x14ac:dyDescent="0.35">
      <c r="A2173">
        <v>2170</v>
      </c>
      <c r="B2173" t="str">
        <f t="shared" si="33"/>
        <v>13-65</v>
      </c>
      <c r="C2173">
        <v>-64.959754001990007</v>
      </c>
      <c r="D2173">
        <v>12.830333725241999</v>
      </c>
      <c r="E2173">
        <f>ASIN(SQRT((SIN(RADIANS(PARAMETERS!$D$8-D2173)/2)*SIN(RADIANS(PARAMETERS!$D$8-D2173)/2))+(COS(RADIANS(D2173))*COS(RADIANS(PARAMETERS!$D$8))*SIN(RADIANS(PARAMETERS!$D$9-C2173)/2)*SIN(RADIANS(PARAMETERS!$D$9-C2173)/2))))*2*3958.756</f>
        <v>340.39644594762086</v>
      </c>
      <c r="F2173">
        <v>130.17660522461</v>
      </c>
      <c r="G2173">
        <v>163.49613952637</v>
      </c>
      <c r="H2173">
        <v>203.41749572754</v>
      </c>
      <c r="I2173">
        <v>236.2230682373</v>
      </c>
      <c r="J2173">
        <v>274.32391357422</v>
      </c>
      <c r="K2173" s="6">
        <f>IFERROR(EXP(TREND(LN($F$1:$J$1),LN(F2173:J2173),LN(Calculations!$B$3))),0)</f>
        <v>1.2627732944203187E-2</v>
      </c>
    </row>
    <row r="2174" spans="1:11" x14ac:dyDescent="0.35">
      <c r="A2174">
        <v>2171</v>
      </c>
      <c r="B2174" t="str">
        <f t="shared" si="33"/>
        <v>13-65</v>
      </c>
      <c r="C2174">
        <v>-65.231075336890996</v>
      </c>
      <c r="D2174">
        <v>12.830333725241999</v>
      </c>
      <c r="E2174">
        <f>ASIN(SQRT((SIN(RADIANS(PARAMETERS!$D$8-D2174)/2)*SIN(RADIANS(PARAMETERS!$D$8-D2174)/2))+(COS(RADIANS(D2174))*COS(RADIANS(PARAMETERS!$D$8))*SIN(RADIANS(PARAMETERS!$D$9-C2174)/2)*SIN(RADIANS(PARAMETERS!$D$9-C2174)/2))))*2*3958.756</f>
        <v>355.97934581592557</v>
      </c>
      <c r="F2174">
        <v>130.03694152832</v>
      </c>
      <c r="G2174">
        <v>163.50952148438</v>
      </c>
      <c r="H2174">
        <v>203.53570556641</v>
      </c>
      <c r="I2174">
        <v>236.3851776123</v>
      </c>
      <c r="J2174">
        <v>274.54067993164</v>
      </c>
      <c r="K2174" s="6">
        <f>IFERROR(EXP(TREND(LN($F$1:$J$1),LN(F2174:J2174),LN(Calculations!$B$3))),0)</f>
        <v>1.2605205802396574E-2</v>
      </c>
    </row>
    <row r="2175" spans="1:11" x14ac:dyDescent="0.35">
      <c r="A2175">
        <v>2172</v>
      </c>
      <c r="B2175" t="str">
        <f t="shared" si="33"/>
        <v>13-65.5</v>
      </c>
      <c r="C2175">
        <v>-65.502396671791999</v>
      </c>
      <c r="D2175">
        <v>12.830333725241999</v>
      </c>
      <c r="E2175">
        <f>ASIN(SQRT((SIN(RADIANS(PARAMETERS!$D$8-D2175)/2)*SIN(RADIANS(PARAMETERS!$D$8-D2175)/2))+(COS(RADIANS(D2175))*COS(RADIANS(PARAMETERS!$D$8))*SIN(RADIANS(PARAMETERS!$D$9-C2175)/2)*SIN(RADIANS(PARAMETERS!$D$9-C2175)/2))))*2*3958.756</f>
        <v>371.79776615647131</v>
      </c>
      <c r="F2175">
        <v>129.90646362305</v>
      </c>
      <c r="G2175">
        <v>163.52673339844</v>
      </c>
      <c r="H2175">
        <v>203.65531921387</v>
      </c>
      <c r="I2175">
        <v>236.53894042969</v>
      </c>
      <c r="J2175">
        <v>274.73608398438</v>
      </c>
      <c r="K2175" s="6">
        <f>IFERROR(EXP(TREND(LN($F$1:$J$1),LN(F2175:J2175),LN(Calculations!$B$3))),0)</f>
        <v>1.2585121997370946E-2</v>
      </c>
    </row>
    <row r="2176" spans="1:11" x14ac:dyDescent="0.35">
      <c r="A2176">
        <v>2173</v>
      </c>
      <c r="B2176" t="str">
        <f t="shared" si="33"/>
        <v>13-66</v>
      </c>
      <c r="C2176">
        <v>-65.773718006693002</v>
      </c>
      <c r="D2176">
        <v>12.830333725241999</v>
      </c>
      <c r="E2176">
        <f>ASIN(SQRT((SIN(RADIANS(PARAMETERS!$D$8-D2176)/2)*SIN(RADIANS(PARAMETERS!$D$8-D2176)/2))+(COS(RADIANS(D2176))*COS(RADIANS(PARAMETERS!$D$8))*SIN(RADIANS(PARAMETERS!$D$9-C2176)/2)*SIN(RADIANS(PARAMETERS!$D$9-C2176)/2))))*2*3958.756</f>
        <v>387.82286908256407</v>
      </c>
      <c r="F2176">
        <v>129.74342346191</v>
      </c>
      <c r="G2176">
        <v>163.49797058105</v>
      </c>
      <c r="H2176">
        <v>203.72108459473</v>
      </c>
      <c r="I2176">
        <v>236.61045837402</v>
      </c>
      <c r="J2176">
        <v>274.81301879883</v>
      </c>
      <c r="K2176" s="6">
        <f>IFERROR(EXP(TREND(LN($F$1:$J$1),LN(F2176:J2176),LN(Calculations!$B$3))),0)</f>
        <v>1.2551906278282243E-2</v>
      </c>
    </row>
    <row r="2177" spans="1:11" x14ac:dyDescent="0.35">
      <c r="A2177">
        <v>2174</v>
      </c>
      <c r="B2177" t="str">
        <f t="shared" si="33"/>
        <v>13-66</v>
      </c>
      <c r="C2177">
        <v>-66.045039341594006</v>
      </c>
      <c r="D2177">
        <v>12.830333725241999</v>
      </c>
      <c r="E2177">
        <f>ASIN(SQRT((SIN(RADIANS(PARAMETERS!$D$8-D2177)/2)*SIN(RADIANS(PARAMETERS!$D$8-D2177)/2))+(COS(RADIANS(D2177))*COS(RADIANS(PARAMETERS!$D$8))*SIN(RADIANS(PARAMETERS!$D$9-C2177)/2)*SIN(RADIANS(PARAMETERS!$D$9-C2177)/2))))*2*3958.756</f>
        <v>404.03004208087168</v>
      </c>
      <c r="F2177">
        <v>129.54843139648</v>
      </c>
      <c r="G2177">
        <v>163.42611694336</v>
      </c>
      <c r="H2177">
        <v>203.74855041504</v>
      </c>
      <c r="I2177">
        <v>236.63050842285</v>
      </c>
      <c r="J2177">
        <v>274.82208251953</v>
      </c>
      <c r="K2177" s="6">
        <f>IFERROR(EXP(TREND(LN($F$1:$J$1),LN(F2177:J2177),LN(Calculations!$B$3))),0)</f>
        <v>1.250670276271256E-2</v>
      </c>
    </row>
    <row r="2178" spans="1:11" x14ac:dyDescent="0.35">
      <c r="A2178">
        <v>2175</v>
      </c>
      <c r="B2178" t="str">
        <f t="shared" si="33"/>
        <v>13-66.5</v>
      </c>
      <c r="C2178">
        <v>-66.316360676494995</v>
      </c>
      <c r="D2178">
        <v>12.830333725241999</v>
      </c>
      <c r="E2178">
        <f>ASIN(SQRT((SIN(RADIANS(PARAMETERS!$D$8-D2178)/2)*SIN(RADIANS(PARAMETERS!$D$8-D2178)/2))+(COS(RADIANS(D2178))*COS(RADIANS(PARAMETERS!$D$8))*SIN(RADIANS(PARAMETERS!$D$9-C2178)/2)*SIN(RADIANS(PARAMETERS!$D$9-C2178)/2))))*2*3958.756</f>
        <v>420.39820771447654</v>
      </c>
      <c r="F2178">
        <v>129.33374023438</v>
      </c>
      <c r="G2178">
        <v>163.32827758789</v>
      </c>
      <c r="H2178">
        <v>203.76679992676</v>
      </c>
      <c r="I2178">
        <v>236.64691162109</v>
      </c>
      <c r="J2178">
        <v>274.83520507813</v>
      </c>
      <c r="K2178" s="6">
        <f>IFERROR(EXP(TREND(LN($F$1:$J$1),LN(F2178:J2178),LN(Calculations!$B$3))),0)</f>
        <v>1.2454949889045681E-2</v>
      </c>
    </row>
    <row r="2179" spans="1:11" x14ac:dyDescent="0.35">
      <c r="A2179">
        <v>2176</v>
      </c>
      <c r="B2179" t="str">
        <f t="shared" si="33"/>
        <v>13-66.5</v>
      </c>
      <c r="C2179">
        <v>-66.587682011395998</v>
      </c>
      <c r="D2179">
        <v>12.830333725241999</v>
      </c>
      <c r="E2179">
        <f>ASIN(SQRT((SIN(RADIANS(PARAMETERS!$D$8-D2179)/2)*SIN(RADIANS(PARAMETERS!$D$8-D2179)/2))+(COS(RADIANS(D2179))*COS(RADIANS(PARAMETERS!$D$8))*SIN(RADIANS(PARAMETERS!$D$9-C2179)/2)*SIN(RADIANS(PARAMETERS!$D$9-C2179)/2))))*2*3958.756</f>
        <v>436.90925155583943</v>
      </c>
      <c r="F2179">
        <v>129.02297973633</v>
      </c>
      <c r="G2179">
        <v>163.09912109375</v>
      </c>
      <c r="H2179">
        <v>203.65592956543</v>
      </c>
      <c r="I2179">
        <v>236.50032043457</v>
      </c>
      <c r="J2179">
        <v>274.640625</v>
      </c>
      <c r="K2179" s="6">
        <f>IFERROR(EXP(TREND(LN($F$1:$J$1),LN(F2179:J2179),LN(Calculations!$B$3))),0)</f>
        <v>1.2366747650498245E-2</v>
      </c>
    </row>
    <row r="2180" spans="1:11" x14ac:dyDescent="0.35">
      <c r="A2180">
        <v>2177</v>
      </c>
      <c r="B2180" t="str">
        <f t="shared" si="33"/>
        <v>13-67</v>
      </c>
      <c r="C2180">
        <v>-66.859003346296006</v>
      </c>
      <c r="D2180">
        <v>12.830333725241999</v>
      </c>
      <c r="E2180">
        <f>ASIN(SQRT((SIN(RADIANS(PARAMETERS!$D$8-D2180)/2)*SIN(RADIANS(PARAMETERS!$D$8-D2180)/2))+(COS(RADIANS(D2180))*COS(RADIANS(PARAMETERS!$D$8))*SIN(RADIANS(PARAMETERS!$D$9-C2180)/2)*SIN(RADIANS(PARAMETERS!$D$9-C2180)/2))))*2*3958.756</f>
        <v>453.54754879646907</v>
      </c>
      <c r="F2180">
        <v>128.61054992676</v>
      </c>
      <c r="G2180">
        <v>162.72772216797</v>
      </c>
      <c r="H2180">
        <v>203.37689208984</v>
      </c>
      <c r="I2180">
        <v>236.17694091797</v>
      </c>
      <c r="J2180">
        <v>274.22259521484</v>
      </c>
      <c r="K2180" s="6">
        <f>IFERROR(EXP(TREND(LN($F$1:$J$1),LN(F2180:J2180),LN(Calculations!$B$3))),0)</f>
        <v>1.2239367362368232E-2</v>
      </c>
    </row>
    <row r="2181" spans="1:11" x14ac:dyDescent="0.35">
      <c r="A2181">
        <v>2178</v>
      </c>
      <c r="B2181" t="str">
        <f t="shared" ref="B2181:B2244" si="34">MROUND(D2181,1)&amp;MROUND(C2181,-0.5)</f>
        <v>13-67</v>
      </c>
      <c r="C2181">
        <v>-67.130324681196996</v>
      </c>
      <c r="D2181">
        <v>12.830333725241999</v>
      </c>
      <c r="E2181">
        <f>ASIN(SQRT((SIN(RADIANS(PARAMETERS!$D$8-D2181)/2)*SIN(RADIANS(PARAMETERS!$D$8-D2181)/2))+(COS(RADIANS(D2181))*COS(RADIANS(PARAMETERS!$D$8))*SIN(RADIANS(PARAMETERS!$D$9-C2181)/2)*SIN(RADIANS(PARAMETERS!$D$9-C2181)/2))))*2*3958.756</f>
        <v>470.2995725111254</v>
      </c>
      <c r="F2181">
        <v>128.10646057129</v>
      </c>
      <c r="G2181">
        <v>162.22631835938</v>
      </c>
      <c r="H2181">
        <v>202.92594909668</v>
      </c>
      <c r="I2181">
        <v>235.69850158691</v>
      </c>
      <c r="J2181">
        <v>273.61297607422</v>
      </c>
      <c r="K2181" s="6">
        <f>IFERROR(EXP(TREND(LN($F$1:$J$1),LN(F2181:J2181),LN(Calculations!$B$3))),0)</f>
        <v>1.2077052763678115E-2</v>
      </c>
    </row>
    <row r="2182" spans="1:11" x14ac:dyDescent="0.35">
      <c r="A2182">
        <v>2179</v>
      </c>
      <c r="B2182" t="str">
        <f t="shared" si="34"/>
        <v>13-67.5</v>
      </c>
      <c r="C2182">
        <v>-67.401646016097999</v>
      </c>
      <c r="D2182">
        <v>12.830333725241999</v>
      </c>
      <c r="E2182">
        <f>ASIN(SQRT((SIN(RADIANS(PARAMETERS!$D$8-D2182)/2)*SIN(RADIANS(PARAMETERS!$D$8-D2182)/2))+(COS(RADIANS(D2182))*COS(RADIANS(PARAMETERS!$D$8))*SIN(RADIANS(PARAMETERS!$D$9-C2182)/2)*SIN(RADIANS(PARAMETERS!$D$9-C2182)/2))))*2*3958.756</f>
        <v>487.15356914766426</v>
      </c>
      <c r="F2182">
        <v>127.52548217773</v>
      </c>
      <c r="G2182">
        <v>161.63511657715</v>
      </c>
      <c r="H2182">
        <v>202.35333251953</v>
      </c>
      <c r="I2182">
        <v>235.07354736328</v>
      </c>
      <c r="J2182">
        <v>272.80969238281</v>
      </c>
      <c r="K2182" s="6">
        <f>IFERROR(EXP(TREND(LN($F$1:$J$1),LN(F2182:J2182),LN(Calculations!$B$3))),0)</f>
        <v>1.1889369433097144E-2</v>
      </c>
    </row>
    <row r="2183" spans="1:11" x14ac:dyDescent="0.35">
      <c r="A2183">
        <v>2180</v>
      </c>
      <c r="B2183" t="str">
        <f t="shared" si="34"/>
        <v>13-67.5</v>
      </c>
      <c r="C2183">
        <v>-67.672967350999002</v>
      </c>
      <c r="D2183">
        <v>12.830333725241999</v>
      </c>
      <c r="E2183">
        <f>ASIN(SQRT((SIN(RADIANS(PARAMETERS!$D$8-D2183)/2)*SIN(RADIANS(PARAMETERS!$D$8-D2183)/2))+(COS(RADIANS(D2183))*COS(RADIANS(PARAMETERS!$D$8))*SIN(RADIANS(PARAMETERS!$D$9-C2183)/2)*SIN(RADIANS(PARAMETERS!$D$9-C2183)/2))))*2*3958.756</f>
        <v>504.09928921886313</v>
      </c>
      <c r="F2183">
        <v>126.89948272705</v>
      </c>
      <c r="G2183">
        <v>160.99270629883</v>
      </c>
      <c r="H2183">
        <v>201.71557617188</v>
      </c>
      <c r="I2183">
        <v>234.36654663086</v>
      </c>
      <c r="J2183">
        <v>271.89642333984</v>
      </c>
      <c r="K2183" s="6">
        <f>IFERROR(EXP(TREND(LN($F$1:$J$1),LN(F2183:J2183),LN(Calculations!$B$3))),0)</f>
        <v>1.1689069779207081E-2</v>
      </c>
    </row>
    <row r="2184" spans="1:11" x14ac:dyDescent="0.35">
      <c r="A2184">
        <v>2181</v>
      </c>
      <c r="B2184" t="str">
        <f t="shared" si="34"/>
        <v>13-68</v>
      </c>
      <c r="C2184">
        <v>-67.944288685900005</v>
      </c>
      <c r="D2184">
        <v>12.830333725241999</v>
      </c>
      <c r="E2184">
        <f>ASIN(SQRT((SIN(RADIANS(PARAMETERS!$D$8-D2184)/2)*SIN(RADIANS(PARAMETERS!$D$8-D2184)/2))+(COS(RADIANS(D2184))*COS(RADIANS(PARAMETERS!$D$8))*SIN(RADIANS(PARAMETERS!$D$9-C2184)/2)*SIN(RADIANS(PARAMETERS!$D$9-C2184)/2))))*2*3958.756</f>
        <v>521.12776327927725</v>
      </c>
      <c r="F2184">
        <v>126.24558258057</v>
      </c>
      <c r="G2184">
        <v>160.31935119629</v>
      </c>
      <c r="H2184">
        <v>201.0394744873</v>
      </c>
      <c r="I2184">
        <v>233.61187744141</v>
      </c>
      <c r="J2184">
        <v>270.91873168945</v>
      </c>
      <c r="K2184" s="6">
        <f>IFERROR(EXP(TREND(LN($F$1:$J$1),LN(F2184:J2184),LN(Calculations!$B$3))),0)</f>
        <v>1.148280180203458E-2</v>
      </c>
    </row>
    <row r="2185" spans="1:11" x14ac:dyDescent="0.35">
      <c r="A2185">
        <v>2182</v>
      </c>
      <c r="B2185" t="str">
        <f t="shared" si="34"/>
        <v>13-68</v>
      </c>
      <c r="C2185">
        <v>-68.215610020800995</v>
      </c>
      <c r="D2185">
        <v>12.830333725241999</v>
      </c>
      <c r="E2185">
        <f>ASIN(SQRT((SIN(RADIANS(PARAMETERS!$D$8-D2185)/2)*SIN(RADIANS(PARAMETERS!$D$8-D2185)/2))+(COS(RADIANS(D2185))*COS(RADIANS(PARAMETERS!$D$8))*SIN(RADIANS(PARAMETERS!$D$9-C2185)/2)*SIN(RADIANS(PARAMETERS!$D$9-C2185)/2))))*2*3958.756</f>
        <v>538.23111506387431</v>
      </c>
      <c r="F2185">
        <v>125.60059356689</v>
      </c>
      <c r="G2185">
        <v>159.6781463623</v>
      </c>
      <c r="H2185">
        <v>200.41448974609</v>
      </c>
      <c r="I2185">
        <v>232.85931396484</v>
      </c>
      <c r="J2185">
        <v>269.92956542969</v>
      </c>
      <c r="K2185" s="6">
        <f>IFERROR(EXP(TREND(LN($F$1:$J$1),LN(F2185:J2185),LN(Calculations!$B$3))),0)</f>
        <v>1.1286130792363184E-2</v>
      </c>
    </row>
    <row r="2186" spans="1:11" x14ac:dyDescent="0.35">
      <c r="A2186">
        <v>2183</v>
      </c>
      <c r="B2186" t="str">
        <f t="shared" si="34"/>
        <v>13-68.5</v>
      </c>
      <c r="C2186">
        <v>-68.486931355701998</v>
      </c>
      <c r="D2186">
        <v>12.830333725241999</v>
      </c>
      <c r="E2186">
        <f>ASIN(SQRT((SIN(RADIANS(PARAMETERS!$D$8-D2186)/2)*SIN(RADIANS(PARAMETERS!$D$8-D2186)/2))+(COS(RADIANS(D2186))*COS(RADIANS(PARAMETERS!$D$8))*SIN(RADIANS(PARAMETERS!$D$9-C2186)/2)*SIN(RADIANS(PARAMETERS!$D$9-C2186)/2))))*2*3958.756</f>
        <v>555.40240515833307</v>
      </c>
      <c r="F2186">
        <v>124.99450683594</v>
      </c>
      <c r="G2186">
        <v>159.10897827148</v>
      </c>
      <c r="H2186">
        <v>199.88069152832</v>
      </c>
      <c r="I2186">
        <v>232.18632507324</v>
      </c>
      <c r="J2186">
        <v>269.04147338867</v>
      </c>
      <c r="K2186" s="6">
        <f>IFERROR(EXP(TREND(LN($F$1:$J$1),LN(F2186:J2186),LN(Calculations!$B$3))),0)</f>
        <v>1.1109228292903919E-2</v>
      </c>
    </row>
    <row r="2187" spans="1:11" x14ac:dyDescent="0.35">
      <c r="A2187">
        <v>2184</v>
      </c>
      <c r="B2187" t="str">
        <f t="shared" si="34"/>
        <v>13-69</v>
      </c>
      <c r="C2187">
        <v>-68.758252690603001</v>
      </c>
      <c r="D2187">
        <v>12.830333725241999</v>
      </c>
      <c r="E2187">
        <f>ASIN(SQRT((SIN(RADIANS(PARAMETERS!$D$8-D2187)/2)*SIN(RADIANS(PARAMETERS!$D$8-D2187)/2))+(COS(RADIANS(D2187))*COS(RADIANS(PARAMETERS!$D$8))*SIN(RADIANS(PARAMETERS!$D$9-C2187)/2)*SIN(RADIANS(PARAMETERS!$D$9-C2187)/2))))*2*3958.756</f>
        <v>572.63549979972413</v>
      </c>
      <c r="F2187">
        <v>124.44030761719</v>
      </c>
      <c r="G2187">
        <v>158.62869262695</v>
      </c>
      <c r="H2187">
        <v>199.45651245117</v>
      </c>
      <c r="I2187">
        <v>231.62796020508</v>
      </c>
      <c r="J2187">
        <v>268.306640625</v>
      </c>
      <c r="K2187" s="6">
        <f>IFERROR(EXP(TREND(LN($F$1:$J$1),LN(F2187:J2187),LN(Calculations!$B$3))),0)</f>
        <v>1.0955931347571451E-2</v>
      </c>
    </row>
    <row r="2188" spans="1:11" x14ac:dyDescent="0.35">
      <c r="A2188">
        <v>2185</v>
      </c>
      <c r="B2188" t="str">
        <f t="shared" si="34"/>
        <v>13-69</v>
      </c>
      <c r="C2188">
        <v>-69.029574025504004</v>
      </c>
      <c r="D2188">
        <v>12.830333725241999</v>
      </c>
      <c r="E2188">
        <f>ASIN(SQRT((SIN(RADIANS(PARAMETERS!$D$8-D2188)/2)*SIN(RADIANS(PARAMETERS!$D$8-D2188)/2))+(COS(RADIANS(D2188))*COS(RADIANS(PARAMETERS!$D$8))*SIN(RADIANS(PARAMETERS!$D$9-C2188)/2)*SIN(RADIANS(PARAMETERS!$D$9-C2188)/2))))*2*3958.756</f>
        <v>589.92496040926881</v>
      </c>
      <c r="F2188">
        <v>123.79787445068</v>
      </c>
      <c r="G2188">
        <v>158.01356506348</v>
      </c>
      <c r="H2188">
        <v>198.91374206543</v>
      </c>
      <c r="I2188">
        <v>230.9006652832</v>
      </c>
      <c r="J2188">
        <v>267.34777832031</v>
      </c>
      <c r="K2188" s="6">
        <f>IFERROR(EXP(TREND(LN($F$1:$J$1),LN(F2188:J2188),LN(Calculations!$B$3))),0)</f>
        <v>1.0773718817568207E-2</v>
      </c>
    </row>
    <row r="2189" spans="1:11" x14ac:dyDescent="0.35">
      <c r="A2189">
        <v>2186</v>
      </c>
      <c r="B2189" t="str">
        <f t="shared" si="34"/>
        <v>13-69.5</v>
      </c>
      <c r="C2189">
        <v>-69.300895360404994</v>
      </c>
      <c r="D2189">
        <v>12.830333725241999</v>
      </c>
      <c r="E2189">
        <f>ASIN(SQRT((SIN(RADIANS(PARAMETERS!$D$8-D2189)/2)*SIN(RADIANS(PARAMETERS!$D$8-D2189)/2))+(COS(RADIANS(D2189))*COS(RADIANS(PARAMETERS!$D$8))*SIN(RADIANS(PARAMETERS!$D$9-C2189)/2)*SIN(RADIANS(PARAMETERS!$D$9-C2189)/2))))*2*3958.756</f>
        <v>607.26595027345206</v>
      </c>
      <c r="F2189">
        <v>123.09944915771</v>
      </c>
      <c r="G2189">
        <v>157.30062866211</v>
      </c>
      <c r="H2189">
        <v>198.28807067871</v>
      </c>
      <c r="I2189">
        <v>230.05798339844</v>
      </c>
      <c r="J2189">
        <v>266.23593139648</v>
      </c>
      <c r="K2189" s="6">
        <f>IFERROR(EXP(TREND(LN($F$1:$J$1),LN(F2189:J2189),LN(Calculations!$B$3))),0)</f>
        <v>1.0573804542256111E-2</v>
      </c>
    </row>
    <row r="2190" spans="1:11" x14ac:dyDescent="0.35">
      <c r="A2190">
        <v>2187</v>
      </c>
      <c r="B2190" t="str">
        <f t="shared" si="34"/>
        <v>13-69.5</v>
      </c>
      <c r="C2190">
        <v>-69.572216695305997</v>
      </c>
      <c r="D2190">
        <v>12.830333725241999</v>
      </c>
      <c r="E2190">
        <f>ASIN(SQRT((SIN(RADIANS(PARAMETERS!$D$8-D2190)/2)*SIN(RADIANS(PARAMETERS!$D$8-D2190)/2))+(COS(RADIANS(D2190))*COS(RADIANS(PARAMETERS!$D$8))*SIN(RADIANS(PARAMETERS!$D$9-C2190)/2)*SIN(RADIANS(PARAMETERS!$D$9-C2190)/2))))*2*3958.756</f>
        <v>624.65415544965674</v>
      </c>
      <c r="F2190">
        <v>122.36232757568</v>
      </c>
      <c r="G2190">
        <v>156.5108795166</v>
      </c>
      <c r="H2190">
        <v>197.59606933594</v>
      </c>
      <c r="I2190">
        <v>229.12391662598</v>
      </c>
      <c r="J2190">
        <v>265.00173950195</v>
      </c>
      <c r="K2190" s="6">
        <f>IFERROR(EXP(TREND(LN($F$1:$J$1),LN(F2190:J2190),LN(Calculations!$B$3))),0)</f>
        <v>1.0362252976681419E-2</v>
      </c>
    </row>
    <row r="2191" spans="1:11" x14ac:dyDescent="0.35">
      <c r="A2191">
        <v>2188</v>
      </c>
      <c r="B2191" t="str">
        <f t="shared" si="34"/>
        <v>13-70</v>
      </c>
      <c r="C2191">
        <v>-69.843538030207</v>
      </c>
      <c r="D2191">
        <v>12.830333725241999</v>
      </c>
      <c r="E2191">
        <f>ASIN(SQRT((SIN(RADIANS(PARAMETERS!$D$8-D2191)/2)*SIN(RADIANS(PARAMETERS!$D$8-D2191)/2))+(COS(RADIANS(D2191))*COS(RADIANS(PARAMETERS!$D$8))*SIN(RADIANS(PARAMETERS!$D$9-C2191)/2)*SIN(RADIANS(PARAMETERS!$D$9-C2191)/2))))*2*3958.756</f>
        <v>642.08571750640056</v>
      </c>
      <c r="F2191">
        <v>121.59056091309</v>
      </c>
      <c r="G2191">
        <v>155.65385437012</v>
      </c>
      <c r="H2191">
        <v>196.79187011719</v>
      </c>
      <c r="I2191">
        <v>228.04858398438</v>
      </c>
      <c r="J2191">
        <v>263.57012939453</v>
      </c>
      <c r="K2191" s="6">
        <f>IFERROR(EXP(TREND(LN($F$1:$J$1),LN(F2191:J2191),LN(Calculations!$B$3))),0)</f>
        <v>1.0138701179088742E-2</v>
      </c>
    </row>
    <row r="2192" spans="1:11" x14ac:dyDescent="0.35">
      <c r="A2192">
        <v>2189</v>
      </c>
      <c r="B2192" t="str">
        <f t="shared" si="34"/>
        <v>13-70</v>
      </c>
      <c r="C2192">
        <v>-70.114859365108003</v>
      </c>
      <c r="D2192">
        <v>12.830333725241999</v>
      </c>
      <c r="E2192">
        <f>ASIN(SQRT((SIN(RADIANS(PARAMETERS!$D$8-D2192)/2)*SIN(RADIANS(PARAMETERS!$D$8-D2192)/2))+(COS(RADIANS(D2192))*COS(RADIANS(PARAMETERS!$D$8))*SIN(RADIANS(PARAMETERS!$D$9-C2192)/2)*SIN(RADIANS(PARAMETERS!$D$9-C2192)/2))))*2*3958.756</f>
        <v>659.55717614031323</v>
      </c>
      <c r="F2192">
        <v>120.85944366455</v>
      </c>
      <c r="G2192">
        <v>154.83438110352</v>
      </c>
      <c r="H2192">
        <v>195.96337890625</v>
      </c>
      <c r="I2192">
        <v>226.98826599121</v>
      </c>
      <c r="J2192">
        <v>262.15133666992</v>
      </c>
      <c r="K2192" s="6">
        <f>IFERROR(EXP(TREND(LN($F$1:$J$1),LN(F2192:J2192),LN(Calculations!$B$3))),0)</f>
        <v>9.9275456419259927E-3</v>
      </c>
    </row>
    <row r="2193" spans="1:11" x14ac:dyDescent="0.35">
      <c r="A2193">
        <v>2190</v>
      </c>
      <c r="B2193" t="str">
        <f t="shared" si="34"/>
        <v>13-70.5</v>
      </c>
      <c r="C2193">
        <v>-70.386180700009007</v>
      </c>
      <c r="D2193">
        <v>12.830333725241999</v>
      </c>
      <c r="E2193">
        <f>ASIN(SQRT((SIN(RADIANS(PARAMETERS!$D$8-D2193)/2)*SIN(RADIANS(PARAMETERS!$D$8-D2193)/2))+(COS(RADIANS(D2193))*COS(RADIANS(PARAMETERS!$D$8))*SIN(RADIANS(PARAMETERS!$D$9-C2193)/2)*SIN(RADIANS(PARAMETERS!$D$9-C2193)/2))))*2*3958.756</f>
        <v>677.06542006181428</v>
      </c>
      <c r="F2193">
        <v>120.19272613525</v>
      </c>
      <c r="G2193">
        <v>154.08564758301</v>
      </c>
      <c r="H2193">
        <v>195.16494750977</v>
      </c>
      <c r="I2193">
        <v>225.99102783203</v>
      </c>
      <c r="J2193">
        <v>260.81130981445</v>
      </c>
      <c r="K2193" s="6">
        <f>IFERROR(EXP(TREND(LN($F$1:$J$1),LN(F2193:J2193),LN(Calculations!$B$3))),0)</f>
        <v>9.7362929510479389E-3</v>
      </c>
    </row>
    <row r="2194" spans="1:11" x14ac:dyDescent="0.35">
      <c r="A2194">
        <v>2191</v>
      </c>
      <c r="B2194" t="str">
        <f t="shared" si="34"/>
        <v>13-70.5</v>
      </c>
      <c r="C2194">
        <v>-70.657502034909996</v>
      </c>
      <c r="D2194">
        <v>12.830333725241999</v>
      </c>
      <c r="E2194">
        <f>ASIN(SQRT((SIN(RADIANS(PARAMETERS!$D$8-D2194)/2)*SIN(RADIANS(PARAMETERS!$D$8-D2194)/2))+(COS(RADIANS(D2194))*COS(RADIANS(PARAMETERS!$D$8))*SIN(RADIANS(PARAMETERS!$D$9-C2194)/2)*SIN(RADIANS(PARAMETERS!$D$9-C2194)/2))))*2*3958.756</f>
        <v>694.60764482521301</v>
      </c>
      <c r="F2194">
        <v>119.67363739014</v>
      </c>
      <c r="G2194">
        <v>153.56062316895</v>
      </c>
      <c r="H2194">
        <v>194.61601257324</v>
      </c>
      <c r="I2194">
        <v>225.22064208984</v>
      </c>
      <c r="J2194">
        <v>259.75283813477</v>
      </c>
      <c r="K2194" s="6">
        <f>IFERROR(EXP(TREND(LN($F$1:$J$1),LN(F2194:J2194),LN(Calculations!$B$3))),0)</f>
        <v>9.5955290304846168E-3</v>
      </c>
    </row>
    <row r="2195" spans="1:11" x14ac:dyDescent="0.35">
      <c r="A2195">
        <v>2192</v>
      </c>
      <c r="B2195" t="str">
        <f t="shared" si="34"/>
        <v>13-71</v>
      </c>
      <c r="C2195">
        <v>-70.928823369810999</v>
      </c>
      <c r="D2195">
        <v>12.830333725241999</v>
      </c>
      <c r="E2195">
        <f>ASIN(SQRT((SIN(RADIANS(PARAMETERS!$D$8-D2195)/2)*SIN(RADIANS(PARAMETERS!$D$8-D2195)/2))+(COS(RADIANS(D2195))*COS(RADIANS(PARAMETERS!$D$8))*SIN(RADIANS(PARAMETERS!$D$9-C2195)/2)*SIN(RADIANS(PARAMETERS!$D$9-C2195)/2))))*2*3958.756</f>
        <v>712.18131650947953</v>
      </c>
      <c r="F2195">
        <v>119.28603363037</v>
      </c>
      <c r="G2195">
        <v>153.21823120117</v>
      </c>
      <c r="H2195">
        <v>194.24737548828</v>
      </c>
      <c r="I2195">
        <v>224.6669921875</v>
      </c>
      <c r="J2195">
        <v>258.97833251953</v>
      </c>
      <c r="K2195" s="6">
        <f>IFERROR(EXP(TREND(LN($F$1:$J$1),LN(F2195:J2195),LN(Calculations!$B$3))),0)</f>
        <v>9.4963732623160636E-3</v>
      </c>
    </row>
    <row r="2196" spans="1:11" x14ac:dyDescent="0.35">
      <c r="A2196">
        <v>2193</v>
      </c>
      <c r="B2196" t="str">
        <f t="shared" si="34"/>
        <v>13-71</v>
      </c>
      <c r="C2196">
        <v>-71.200144704712002</v>
      </c>
      <c r="D2196">
        <v>12.830333725241999</v>
      </c>
      <c r="E2196">
        <f>ASIN(SQRT((SIN(RADIANS(PARAMETERS!$D$8-D2196)/2)*SIN(RADIANS(PARAMETERS!$D$8-D2196)/2))+(COS(RADIANS(D2196))*COS(RADIANS(PARAMETERS!$D$8))*SIN(RADIANS(PARAMETERS!$D$9-C2196)/2)*SIN(RADIANS(PARAMETERS!$D$9-C2196)/2))))*2*3958.756</f>
        <v>729.78414034365835</v>
      </c>
      <c r="F2196">
        <v>119.01667022705</v>
      </c>
      <c r="G2196">
        <v>153.04113769531</v>
      </c>
      <c r="H2196">
        <v>194.03953552246</v>
      </c>
      <c r="I2196">
        <v>224.3132019043</v>
      </c>
      <c r="J2196">
        <v>258.46981811523</v>
      </c>
      <c r="K2196" s="6">
        <f>IFERROR(EXP(TREND(LN($F$1:$J$1),LN(F2196:J2196),LN(Calculations!$B$3))),0)</f>
        <v>9.4339405123928799E-3</v>
      </c>
    </row>
    <row r="2197" spans="1:11" x14ac:dyDescent="0.35">
      <c r="A2197">
        <v>2194</v>
      </c>
      <c r="B2197" t="str">
        <f t="shared" si="34"/>
        <v>13-71.5</v>
      </c>
      <c r="C2197">
        <v>-71.471466039613006</v>
      </c>
      <c r="D2197">
        <v>12.830333725241999</v>
      </c>
      <c r="E2197">
        <f>ASIN(SQRT((SIN(RADIANS(PARAMETERS!$D$8-D2197)/2)*SIN(RADIANS(PARAMETERS!$D$8-D2197)/2))+(COS(RADIANS(D2197))*COS(RADIANS(PARAMETERS!$D$8))*SIN(RADIANS(PARAMETERS!$D$9-C2197)/2)*SIN(RADIANS(PARAMETERS!$D$9-C2197)/2))))*2*3958.756</f>
        <v>747.41403352417865</v>
      </c>
      <c r="F2197">
        <v>118.78588104248</v>
      </c>
      <c r="G2197">
        <v>152.92997741699</v>
      </c>
      <c r="H2197">
        <v>193.92079162598</v>
      </c>
      <c r="I2197">
        <v>224.0301361084</v>
      </c>
      <c r="J2197">
        <v>258.05401611328</v>
      </c>
      <c r="K2197" s="6">
        <f>IFERROR(EXP(TREND(LN($F$1:$J$1),LN(F2197:J2197),LN(Calculations!$B$3))),0)</f>
        <v>9.3854255192207612E-3</v>
      </c>
    </row>
    <row r="2198" spans="1:11" x14ac:dyDescent="0.35">
      <c r="A2198">
        <v>2195</v>
      </c>
      <c r="B2198" t="str">
        <f t="shared" si="34"/>
        <v>13-71.5</v>
      </c>
      <c r="C2198">
        <v>-71.742787374513995</v>
      </c>
      <c r="D2198">
        <v>12.830333725241999</v>
      </c>
      <c r="E2198">
        <f>ASIN(SQRT((SIN(RADIANS(PARAMETERS!$D$8-D2198)/2)*SIN(RADIANS(PARAMETERS!$D$8-D2198)/2))+(COS(RADIANS(D2198))*COS(RADIANS(PARAMETERS!$D$8))*SIN(RADIANS(PARAMETERS!$D$9-C2198)/2)*SIN(RADIANS(PARAMETERS!$D$9-C2198)/2))))*2*3958.756</f>
        <v>765.06910159672032</v>
      </c>
      <c r="F2198">
        <v>118.55648040771</v>
      </c>
      <c r="G2198">
        <v>152.82173156738</v>
      </c>
      <c r="H2198">
        <v>193.78341674805</v>
      </c>
      <c r="I2198">
        <v>223.76432800293</v>
      </c>
      <c r="J2198">
        <v>257.67379760742</v>
      </c>
      <c r="K2198" s="6">
        <f>IFERROR(EXP(TREND(LN($F$1:$J$1),LN(F2198:J2198),LN(Calculations!$B$3))),0)</f>
        <v>9.3374091389073193E-3</v>
      </c>
    </row>
    <row r="2199" spans="1:11" x14ac:dyDescent="0.35">
      <c r="A2199">
        <v>2196</v>
      </c>
      <c r="B2199" t="str">
        <f t="shared" si="34"/>
        <v>13-72</v>
      </c>
      <c r="C2199">
        <v>-72.014108709414998</v>
      </c>
      <c r="D2199">
        <v>12.830333725241999</v>
      </c>
      <c r="E2199">
        <f>ASIN(SQRT((SIN(RADIANS(PARAMETERS!$D$8-D2199)/2)*SIN(RADIANS(PARAMETERS!$D$8-D2199)/2))+(COS(RADIANS(D2199))*COS(RADIANS(PARAMETERS!$D$8))*SIN(RADIANS(PARAMETERS!$D$9-C2199)/2)*SIN(RADIANS(PARAMETERS!$D$9-C2199)/2))))*2*3958.756</f>
        <v>782.74761787826685</v>
      </c>
      <c r="F2199">
        <v>118.31093597412</v>
      </c>
      <c r="G2199">
        <v>152.68724060059</v>
      </c>
      <c r="H2199">
        <v>193.6104888916</v>
      </c>
      <c r="I2199">
        <v>223.48127746582</v>
      </c>
      <c r="J2199">
        <v>257.28408813477</v>
      </c>
      <c r="K2199" s="6">
        <f>IFERROR(EXP(TREND(LN($F$1:$J$1),LN(F2199:J2199),LN(Calculations!$B$3))),0)</f>
        <v>9.2844450045955675E-3</v>
      </c>
    </row>
    <row r="2200" spans="1:11" x14ac:dyDescent="0.35">
      <c r="A2200">
        <v>2197</v>
      </c>
      <c r="B2200" t="str">
        <f t="shared" si="34"/>
        <v>13-72.5</v>
      </c>
      <c r="C2200">
        <v>-72.285430044316001</v>
      </c>
      <c r="D2200">
        <v>12.830333725241999</v>
      </c>
      <c r="E2200">
        <f>ASIN(SQRT((SIN(RADIANS(PARAMETERS!$D$8-D2200)/2)*SIN(RADIANS(PARAMETERS!$D$8-D2200)/2))+(COS(RADIANS(D2200))*COS(RADIANS(PARAMETERS!$D$8))*SIN(RADIANS(PARAMETERS!$D$9-C2200)/2)*SIN(RADIANS(PARAMETERS!$D$9-C2200)/2))))*2*3958.756</f>
        <v>800.44800547969771</v>
      </c>
      <c r="F2200">
        <v>117.98342132568</v>
      </c>
      <c r="G2200">
        <v>152.42599487305</v>
      </c>
      <c r="H2200">
        <v>193.29751586914</v>
      </c>
      <c r="I2200">
        <v>223.05073547363</v>
      </c>
      <c r="J2200">
        <v>256.70837402344</v>
      </c>
      <c r="K2200" s="6">
        <f>IFERROR(EXP(TREND(LN($F$1:$J$1),LN(F2200:J2200),LN(Calculations!$B$3))),0)</f>
        <v>9.2056071592211252E-3</v>
      </c>
    </row>
    <row r="2201" spans="1:11" x14ac:dyDescent="0.35">
      <c r="A2201">
        <v>2198</v>
      </c>
      <c r="B2201" t="str">
        <f t="shared" si="34"/>
        <v>13-72.5</v>
      </c>
      <c r="C2201">
        <v>-72.556751379217005</v>
      </c>
      <c r="D2201">
        <v>12.830333725241999</v>
      </c>
      <c r="E2201">
        <f>ASIN(SQRT((SIN(RADIANS(PARAMETERS!$D$8-D2201)/2)*SIN(RADIANS(PARAMETERS!$D$8-D2201)/2))+(COS(RADIANS(D2201))*COS(RADIANS(PARAMETERS!$D$8))*SIN(RADIANS(PARAMETERS!$D$9-C2201)/2)*SIN(RADIANS(PARAMETERS!$D$9-C2201)/2))))*2*3958.756</f>
        <v>818.16882155923668</v>
      </c>
      <c r="F2201">
        <v>117.71517181396</v>
      </c>
      <c r="G2201">
        <v>152.26177978516</v>
      </c>
      <c r="H2201">
        <v>193.07228088379</v>
      </c>
      <c r="I2201">
        <v>222.75621032715</v>
      </c>
      <c r="J2201">
        <v>256.32510375977</v>
      </c>
      <c r="K2201" s="6">
        <f>IFERROR(EXP(TREND(LN($F$1:$J$1),LN(F2201:J2201),LN(Calculations!$B$3))),0)</f>
        <v>9.146898192394665E-3</v>
      </c>
    </row>
    <row r="2202" spans="1:11" x14ac:dyDescent="0.35">
      <c r="A2202">
        <v>2199</v>
      </c>
      <c r="B2202" t="str">
        <f t="shared" si="34"/>
        <v>13-73</v>
      </c>
      <c r="C2202">
        <v>-72.828072714117994</v>
      </c>
      <c r="D2202">
        <v>12.830333725241999</v>
      </c>
      <c r="E2202">
        <f>ASIN(SQRT((SIN(RADIANS(PARAMETERS!$D$8-D2202)/2)*SIN(RADIANS(PARAMETERS!$D$8-D2202)/2))+(COS(RADIANS(D2202))*COS(RADIANS(PARAMETERS!$D$8))*SIN(RADIANS(PARAMETERS!$D$9-C2202)/2)*SIN(RADIANS(PARAMETERS!$D$9-C2202)/2))))*2*3958.756</f>
        <v>835.90874349495732</v>
      </c>
      <c r="F2202">
        <v>117.5053024292</v>
      </c>
      <c r="G2202">
        <v>152.19299316406</v>
      </c>
      <c r="H2202">
        <v>192.93519592285</v>
      </c>
      <c r="I2202">
        <v>222.59588623047</v>
      </c>
      <c r="J2202">
        <v>256.13345336914</v>
      </c>
      <c r="K2202" s="6">
        <f>IFERROR(EXP(TREND(LN($F$1:$J$1),LN(F2202:J2202),LN(Calculations!$B$3))),0)</f>
        <v>9.107777410718958E-3</v>
      </c>
    </row>
    <row r="2203" spans="1:11" x14ac:dyDescent="0.35">
      <c r="A2203">
        <v>2200</v>
      </c>
      <c r="B2203" t="str">
        <f t="shared" si="34"/>
        <v>13-73</v>
      </c>
      <c r="C2203">
        <v>-73.099394049018997</v>
      </c>
      <c r="D2203">
        <v>12.830333725241999</v>
      </c>
      <c r="E2203">
        <f>ASIN(SQRT((SIN(RADIANS(PARAMETERS!$D$8-D2203)/2)*SIN(RADIANS(PARAMETERS!$D$8-D2203)/2))+(COS(RADIANS(D2203))*COS(RADIANS(PARAMETERS!$D$8))*SIN(RADIANS(PARAMETERS!$D$9-C2203)/2)*SIN(RADIANS(PARAMETERS!$D$9-C2203)/2))))*2*3958.756</f>
        <v>853.66655671263163</v>
      </c>
      <c r="F2203">
        <v>117.32752990723</v>
      </c>
      <c r="G2203">
        <v>152.1815032959</v>
      </c>
      <c r="H2203">
        <v>192.84074401855</v>
      </c>
      <c r="I2203">
        <v>222.5122833252</v>
      </c>
      <c r="J2203">
        <v>256.05728149414</v>
      </c>
      <c r="K2203" s="6">
        <f>IFERROR(EXP(TREND(LN($F$1:$J$1),LN(F2203:J2203),LN(Calculations!$B$3))),0)</f>
        <v>9.0796265859836231E-3</v>
      </c>
    </row>
    <row r="2204" spans="1:11" x14ac:dyDescent="0.35">
      <c r="A2204">
        <v>2201</v>
      </c>
      <c r="B2204" t="str">
        <f t="shared" si="34"/>
        <v>13-73.5</v>
      </c>
      <c r="C2204">
        <v>-73.37071538392</v>
      </c>
      <c r="D2204">
        <v>12.830333725241999</v>
      </c>
      <c r="E2204">
        <f>ASIN(SQRT((SIN(RADIANS(PARAMETERS!$D$8-D2204)/2)*SIN(RADIANS(PARAMETERS!$D$8-D2204)/2))+(COS(RADIANS(D2204))*COS(RADIANS(PARAMETERS!$D$8))*SIN(RADIANS(PARAMETERS!$D$9-C2204)/2)*SIN(RADIANS(PARAMETERS!$D$9-C2204)/2))))*2*3958.756</f>
        <v>871.4411439452241</v>
      </c>
      <c r="F2204">
        <v>117.18447875977</v>
      </c>
      <c r="G2204">
        <v>152.22328186035</v>
      </c>
      <c r="H2204">
        <v>192.83546447754</v>
      </c>
      <c r="I2204">
        <v>222.55464172363</v>
      </c>
      <c r="J2204">
        <v>256.17037963867</v>
      </c>
      <c r="K2204" s="6">
        <f>IFERROR(EXP(TREND(LN($F$1:$J$1),LN(F2204:J2204),LN(Calculations!$B$3))),0)</f>
        <v>9.0649533684079766E-3</v>
      </c>
    </row>
    <row r="2205" spans="1:11" x14ac:dyDescent="0.35">
      <c r="A2205">
        <v>2202</v>
      </c>
      <c r="B2205" t="str">
        <f t="shared" si="34"/>
        <v>13-73.5</v>
      </c>
      <c r="C2205">
        <v>-73.642036718821004</v>
      </c>
      <c r="D2205">
        <v>12.830333725241999</v>
      </c>
      <c r="E2205">
        <f>ASIN(SQRT((SIN(RADIANS(PARAMETERS!$D$8-D2205)/2)*SIN(RADIANS(PARAMETERS!$D$8-D2205)/2))+(COS(RADIANS(D2205))*COS(RADIANS(PARAMETERS!$D$8))*SIN(RADIANS(PARAMETERS!$D$9-C2205)/2)*SIN(RADIANS(PARAMETERS!$D$9-C2205)/2))))*2*3958.756</f>
        <v>889.23147573378174</v>
      </c>
      <c r="F2205">
        <v>117.07573699951</v>
      </c>
      <c r="G2205">
        <v>152.31651306152</v>
      </c>
      <c r="H2205">
        <v>192.94204711914</v>
      </c>
      <c r="I2205">
        <v>222.71000671387</v>
      </c>
      <c r="J2205">
        <v>256.45178222656</v>
      </c>
      <c r="K2205" s="6">
        <f>IFERROR(EXP(TREND(LN($F$1:$J$1),LN(F2205:J2205),LN(Calculations!$B$3))),0)</f>
        <v>9.0637706721104442E-3</v>
      </c>
    </row>
    <row r="2206" spans="1:11" x14ac:dyDescent="0.35">
      <c r="A2206">
        <v>2203</v>
      </c>
      <c r="B2206" t="str">
        <f t="shared" si="34"/>
        <v>13-74</v>
      </c>
      <c r="C2206">
        <v>-73.913358053722007</v>
      </c>
      <c r="D2206">
        <v>12.830333725241999</v>
      </c>
      <c r="E2206">
        <f>ASIN(SQRT((SIN(RADIANS(PARAMETERS!$D$8-D2206)/2)*SIN(RADIANS(PARAMETERS!$D$8-D2206)/2))+(COS(RADIANS(D2206))*COS(RADIANS(PARAMETERS!$D$8))*SIN(RADIANS(PARAMETERS!$D$9-C2206)/2)*SIN(RADIANS(PARAMETERS!$D$9-C2206)/2))))*2*3958.756</f>
        <v>907.03660200742956</v>
      </c>
      <c r="F2206">
        <v>116.98766326904</v>
      </c>
      <c r="G2206">
        <v>152.44273376465</v>
      </c>
      <c r="H2206">
        <v>193.1441192627</v>
      </c>
      <c r="I2206">
        <v>222.93472290039</v>
      </c>
      <c r="J2206">
        <v>256.83526611328</v>
      </c>
      <c r="K2206" s="6">
        <f>IFERROR(EXP(TREND(LN($F$1:$J$1),LN(F2206:J2206),LN(Calculations!$B$3))),0)</f>
        <v>9.0715468381734506E-3</v>
      </c>
    </row>
    <row r="2207" spans="1:11" x14ac:dyDescent="0.35">
      <c r="A2207">
        <v>2204</v>
      </c>
      <c r="B2207" t="str">
        <f t="shared" si="34"/>
        <v>13-74</v>
      </c>
      <c r="C2207">
        <v>-74.184679388622996</v>
      </c>
      <c r="D2207">
        <v>12.830333725241999</v>
      </c>
      <c r="E2207">
        <f>ASIN(SQRT((SIN(RADIANS(PARAMETERS!$D$8-D2207)/2)*SIN(RADIANS(PARAMETERS!$D$8-D2207)/2))+(COS(RADIANS(D2207))*COS(RADIANS(PARAMETERS!$D$8))*SIN(RADIANS(PARAMETERS!$D$9-C2207)/2)*SIN(RADIANS(PARAMETERS!$D$9-C2207)/2))))*2*3958.756</f>
        <v>924.85564460371074</v>
      </c>
      <c r="F2207">
        <v>116.84519195557</v>
      </c>
      <c r="G2207">
        <v>152.45153808594</v>
      </c>
      <c r="H2207">
        <v>193.24005126953</v>
      </c>
      <c r="I2207">
        <v>223.06282043457</v>
      </c>
      <c r="J2207">
        <v>257.11340332031</v>
      </c>
      <c r="K2207" s="6">
        <f>IFERROR(EXP(TREND(LN($F$1:$J$1),LN(F2207:J2207),LN(Calculations!$B$3))),0)</f>
        <v>9.0601365053154023E-3</v>
      </c>
    </row>
    <row r="2208" spans="1:11" x14ac:dyDescent="0.35">
      <c r="A2208">
        <v>2205</v>
      </c>
      <c r="B2208" t="str">
        <f t="shared" si="34"/>
        <v>13-74.5</v>
      </c>
      <c r="C2208">
        <v>-74.456000723523999</v>
      </c>
      <c r="D2208">
        <v>12.830333725241999</v>
      </c>
      <c r="E2208">
        <f>ASIN(SQRT((SIN(RADIANS(PARAMETERS!$D$8-D2208)/2)*SIN(RADIANS(PARAMETERS!$D$8-D2208)/2))+(COS(RADIANS(D2208))*COS(RADIANS(PARAMETERS!$D$8))*SIN(RADIANS(PARAMETERS!$D$9-C2208)/2)*SIN(RADIANS(PARAMETERS!$D$9-C2208)/2))))*2*3958.756</f>
        <v>942.68779061029011</v>
      </c>
      <c r="F2208">
        <v>116.63669586182</v>
      </c>
      <c r="G2208">
        <v>152.32637023926</v>
      </c>
      <c r="H2208">
        <v>193.21829223633</v>
      </c>
      <c r="I2208">
        <v>223.05088806152</v>
      </c>
      <c r="J2208">
        <v>257.2204284668</v>
      </c>
      <c r="K2208" s="6">
        <f>IFERROR(EXP(TREND(LN($F$1:$J$1),LN(F2208:J2208),LN(Calculations!$B$3))),0)</f>
        <v>9.025880354261745E-3</v>
      </c>
    </row>
    <row r="2209" spans="1:11" x14ac:dyDescent="0.35">
      <c r="A2209">
        <v>2206</v>
      </c>
      <c r="B2209" t="str">
        <f t="shared" si="34"/>
        <v>13-74.5</v>
      </c>
      <c r="C2209">
        <v>-74.727322058425003</v>
      </c>
      <c r="D2209">
        <v>12.830333725241999</v>
      </c>
      <c r="E2209">
        <f>ASIN(SQRT((SIN(RADIANS(PARAMETERS!$D$8-D2209)/2)*SIN(RADIANS(PARAMETERS!$D$8-D2209)/2))+(COS(RADIANS(D2209))*COS(RADIANS(PARAMETERS!$D$8))*SIN(RADIANS(PARAMETERS!$D$9-C2209)/2)*SIN(RADIANS(PARAMETERS!$D$9-C2209)/2))))*2*3958.756</f>
        <v>960.53228642574084</v>
      </c>
      <c r="F2209">
        <v>116.33422088623</v>
      </c>
      <c r="G2209">
        <v>152.03199768066</v>
      </c>
      <c r="H2209">
        <v>193.02038574219</v>
      </c>
      <c r="I2209">
        <v>222.8172454834</v>
      </c>
      <c r="J2209">
        <v>257.03570556641</v>
      </c>
      <c r="K2209" s="6">
        <f>IFERROR(EXP(TREND(LN($F$1:$J$1),LN(F2209:J2209),LN(Calculations!$B$3))),0)</f>
        <v>8.959912244548205E-3</v>
      </c>
    </row>
    <row r="2210" spans="1:11" x14ac:dyDescent="0.35">
      <c r="A2210">
        <v>2207</v>
      </c>
      <c r="B2210" t="str">
        <f t="shared" si="34"/>
        <v>13-75</v>
      </c>
      <c r="C2210">
        <v>-74.998643393324997</v>
      </c>
      <c r="D2210">
        <v>12.830333725241999</v>
      </c>
      <c r="E2210">
        <f>ASIN(SQRT((SIN(RADIANS(PARAMETERS!$D$8-D2210)/2)*SIN(RADIANS(PARAMETERS!$D$8-D2210)/2))+(COS(RADIANS(D2210))*COS(RADIANS(PARAMETERS!$D$8))*SIN(RADIANS(PARAMETERS!$D$9-C2210)/2)*SIN(RADIANS(PARAMETERS!$D$9-C2210)/2))))*2*3958.756</f>
        <v>978.38843245124315</v>
      </c>
      <c r="F2210">
        <v>116.02616119385</v>
      </c>
      <c r="G2210">
        <v>151.67456054688</v>
      </c>
      <c r="H2210">
        <v>192.72038269043</v>
      </c>
      <c r="I2210">
        <v>222.49543762207</v>
      </c>
      <c r="J2210">
        <v>256.73901367188</v>
      </c>
      <c r="K2210" s="6">
        <f>IFERROR(EXP(TREND(LN($F$1:$J$1),LN(F2210:J2210),LN(Calculations!$B$3))),0)</f>
        <v>8.8853793688867706E-3</v>
      </c>
    </row>
    <row r="2211" spans="1:11" x14ac:dyDescent="0.35">
      <c r="A2211">
        <v>2208</v>
      </c>
      <c r="B2211" t="str">
        <f t="shared" si="34"/>
        <v>13-75.5</v>
      </c>
      <c r="C2211">
        <v>-75.269964728226</v>
      </c>
      <c r="D2211">
        <v>12.830333725241999</v>
      </c>
      <c r="E2211">
        <f>ASIN(SQRT((SIN(RADIANS(PARAMETERS!$D$8-D2211)/2)*SIN(RADIANS(PARAMETERS!$D$8-D2211)/2))+(COS(RADIANS(D2211))*COS(RADIANS(PARAMETERS!$D$8))*SIN(RADIANS(PARAMETERS!$D$9-C2211)/2)*SIN(RADIANS(PARAMETERS!$D$9-C2211)/2))))*2*3958.756</f>
        <v>996.25557833745961</v>
      </c>
      <c r="F2211">
        <v>115.71151733398</v>
      </c>
      <c r="G2211">
        <v>151.25375366211</v>
      </c>
      <c r="H2211">
        <v>192.33351135254</v>
      </c>
      <c r="I2211">
        <v>222.083984375</v>
      </c>
      <c r="J2211">
        <v>256.32711791992</v>
      </c>
      <c r="K2211" s="6">
        <f>IFERROR(EXP(TREND(LN($F$1:$J$1),LN(F2211:J2211),LN(Calculations!$B$3))),0)</f>
        <v>8.8026127139028965E-3</v>
      </c>
    </row>
    <row r="2212" spans="1:11" x14ac:dyDescent="0.35">
      <c r="A2212">
        <v>2209</v>
      </c>
      <c r="B2212" t="str">
        <f t="shared" si="34"/>
        <v>13-75.5</v>
      </c>
      <c r="C2212">
        <v>-75.541286063127004</v>
      </c>
      <c r="D2212">
        <v>12.830333725241999</v>
      </c>
      <c r="E2212">
        <f>ASIN(SQRT((SIN(RADIANS(PARAMETERS!$D$8-D2212)/2)*SIN(RADIANS(PARAMETERS!$D$8-D2212)/2))+(COS(RADIANS(D2212))*COS(RADIANS(PARAMETERS!$D$8))*SIN(RADIANS(PARAMETERS!$D$9-C2212)/2)*SIN(RADIANS(PARAMETERS!$D$9-C2212)/2))))*2*3958.756</f>
        <v>1014.1331187196971</v>
      </c>
      <c r="F2212">
        <v>115.39044952393</v>
      </c>
      <c r="G2212">
        <v>150.77946472168</v>
      </c>
      <c r="H2212">
        <v>191.87211608887</v>
      </c>
      <c r="I2212">
        <v>221.59655761719</v>
      </c>
      <c r="J2212">
        <v>255.81698608398</v>
      </c>
      <c r="K2212" s="6">
        <f>IFERROR(EXP(TREND(LN($F$1:$J$1),LN(F2212:J2212),LN(Calculations!$B$3))),0)</f>
        <v>8.7129606684155664E-3</v>
      </c>
    </row>
    <row r="2213" spans="1:11" x14ac:dyDescent="0.35">
      <c r="A2213">
        <v>2210</v>
      </c>
      <c r="B2213" t="str">
        <f t="shared" si="34"/>
        <v>13-76</v>
      </c>
      <c r="C2213">
        <v>-75.812607398028007</v>
      </c>
      <c r="D2213">
        <v>12.830333725241999</v>
      </c>
      <c r="E2213">
        <f>ASIN(SQRT((SIN(RADIANS(PARAMETERS!$D$8-D2213)/2)*SIN(RADIANS(PARAMETERS!$D$8-D2213)/2))+(COS(RADIANS(D2213))*COS(RADIANS(PARAMETERS!$D$8))*SIN(RADIANS(PARAMETERS!$D$9-C2213)/2)*SIN(RADIANS(PARAMETERS!$D$9-C2213)/2))))*2*3958.756</f>
        <v>1032.0204893854932</v>
      </c>
      <c r="F2213">
        <v>115.13692474365</v>
      </c>
      <c r="G2213">
        <v>150.3567199707</v>
      </c>
      <c r="H2213">
        <v>191.44580078125</v>
      </c>
      <c r="I2213">
        <v>221.16342163086</v>
      </c>
      <c r="J2213">
        <v>255.38346862793</v>
      </c>
      <c r="K2213" s="6">
        <f>IFERROR(EXP(TREND(LN($F$1:$J$1),LN(F2213:J2213),LN(Calculations!$B$3))),0)</f>
        <v>8.6374397436965265E-3</v>
      </c>
    </row>
    <row r="2214" spans="1:11" x14ac:dyDescent="0.35">
      <c r="A2214">
        <v>2211</v>
      </c>
      <c r="B2214" t="str">
        <f t="shared" si="34"/>
        <v>13-76</v>
      </c>
      <c r="C2214">
        <v>-76.083928732928996</v>
      </c>
      <c r="D2214">
        <v>12.830333725241999</v>
      </c>
      <c r="E2214">
        <f>ASIN(SQRT((SIN(RADIANS(PARAMETERS!$D$8-D2214)/2)*SIN(RADIANS(PARAMETERS!$D$8-D2214)/2))+(COS(RADIANS(D2214))*COS(RADIANS(PARAMETERS!$D$8))*SIN(RADIANS(PARAMETERS!$D$9-C2214)/2)*SIN(RADIANS(PARAMETERS!$D$9-C2214)/2))))*2*3958.756</f>
        <v>1049.917163823895</v>
      </c>
      <c r="F2214">
        <v>114.9369354248</v>
      </c>
      <c r="G2214">
        <v>149.96983337402</v>
      </c>
      <c r="H2214">
        <v>191.03932189941</v>
      </c>
      <c r="I2214">
        <v>220.76306152344</v>
      </c>
      <c r="J2214">
        <v>254.99526977539</v>
      </c>
      <c r="K2214" s="6">
        <f>IFERROR(EXP(TREND(LN($F$1:$J$1),LN(F2214:J2214),LN(Calculations!$B$3))),0)</f>
        <v>8.5721566351728423E-3</v>
      </c>
    </row>
    <row r="2215" spans="1:11" x14ac:dyDescent="0.35">
      <c r="A2215">
        <v>2212</v>
      </c>
      <c r="B2215" t="str">
        <f t="shared" si="34"/>
        <v>13-76.5</v>
      </c>
      <c r="C2215">
        <v>-76.355250067829999</v>
      </c>
      <c r="D2215">
        <v>12.830333725241999</v>
      </c>
      <c r="E2215">
        <f>ASIN(SQRT((SIN(RADIANS(PARAMETERS!$D$8-D2215)/2)*SIN(RADIANS(PARAMETERS!$D$8-D2215)/2))+(COS(RADIANS(D2215))*COS(RADIANS(PARAMETERS!$D$8))*SIN(RADIANS(PARAMETERS!$D$9-C2215)/2)*SIN(RADIANS(PARAMETERS!$D$9-C2215)/2))))*2*3958.756</f>
        <v>1067.8226501134845</v>
      </c>
      <c r="F2215">
        <v>114.77268981934</v>
      </c>
      <c r="G2215">
        <v>149.60179138184</v>
      </c>
      <c r="H2215">
        <v>190.63983154297</v>
      </c>
      <c r="I2215">
        <v>220.37524414063</v>
      </c>
      <c r="J2215">
        <v>254.62203979492</v>
      </c>
      <c r="K2215" s="6">
        <f>IFERROR(EXP(TREND(LN($F$1:$J$1),LN(F2215:J2215),LN(Calculations!$B$3))),0)</f>
        <v>8.5129435584979114E-3</v>
      </c>
    </row>
    <row r="2216" spans="1:11" x14ac:dyDescent="0.35">
      <c r="A2216">
        <v>2213</v>
      </c>
      <c r="B2216" t="str">
        <f t="shared" si="34"/>
        <v>13-76.5</v>
      </c>
      <c r="C2216">
        <v>-76.626571402731003</v>
      </c>
      <c r="D2216">
        <v>12.830333725241999</v>
      </c>
      <c r="E2216">
        <f>ASIN(SQRT((SIN(RADIANS(PARAMETERS!$D$8-D2216)/2)*SIN(RADIANS(PARAMETERS!$D$8-D2216)/2))+(COS(RADIANS(D2216))*COS(RADIANS(PARAMETERS!$D$8))*SIN(RADIANS(PARAMETERS!$D$9-C2216)/2)*SIN(RADIANS(PARAMETERS!$D$9-C2216)/2))))*2*3958.756</f>
        <v>1085.7364881112103</v>
      </c>
      <c r="F2216">
        <v>114.68087768555</v>
      </c>
      <c r="G2216">
        <v>149.29911804199</v>
      </c>
      <c r="H2216">
        <v>190.29760742188</v>
      </c>
      <c r="I2216">
        <v>220.0581817627</v>
      </c>
      <c r="J2216">
        <v>254.33930969238</v>
      </c>
      <c r="K2216" s="6">
        <f>IFERROR(EXP(TREND(LN($F$1:$J$1),LN(F2216:J2216),LN(Calculations!$B$3))),0)</f>
        <v>8.4692738624585311E-3</v>
      </c>
    </row>
    <row r="2217" spans="1:11" x14ac:dyDescent="0.35">
      <c r="A2217">
        <v>2214</v>
      </c>
      <c r="B2217" t="str">
        <f t="shared" si="34"/>
        <v>13-77</v>
      </c>
      <c r="C2217">
        <v>-76.897892737632006</v>
      </c>
      <c r="D2217">
        <v>12.830333725241999</v>
      </c>
      <c r="E2217">
        <f>ASIN(SQRT((SIN(RADIANS(PARAMETERS!$D$8-D2217)/2)*SIN(RADIANS(PARAMETERS!$D$8-D2217)/2))+(COS(RADIANS(D2217))*COS(RADIANS(PARAMETERS!$D$8))*SIN(RADIANS(PARAMETERS!$D$9-C2217)/2)*SIN(RADIANS(PARAMETERS!$D$9-C2217)/2))))*2*3958.756</f>
        <v>1103.658246908896</v>
      </c>
      <c r="F2217">
        <v>114.64117431641</v>
      </c>
      <c r="G2217">
        <v>149.04345703125</v>
      </c>
      <c r="H2217">
        <v>189.98802185059</v>
      </c>
      <c r="I2217">
        <v>219.77250671387</v>
      </c>
      <c r="J2217">
        <v>254.08657836914</v>
      </c>
      <c r="K2217" s="6">
        <f>IFERROR(EXP(TREND(LN($F$1:$J$1),LN(F2217:J2217),LN(Calculations!$B$3))),0)</f>
        <v>8.4358389848292071E-3</v>
      </c>
    </row>
    <row r="2218" spans="1:11" x14ac:dyDescent="0.35">
      <c r="A2218">
        <v>2215</v>
      </c>
      <c r="B2218" t="str">
        <f t="shared" si="34"/>
        <v>13-77</v>
      </c>
      <c r="C2218">
        <v>-77.169214072532995</v>
      </c>
      <c r="D2218">
        <v>12.830333725241999</v>
      </c>
      <c r="E2218">
        <f>ASIN(SQRT((SIN(RADIANS(PARAMETERS!$D$8-D2218)/2)*SIN(RADIANS(PARAMETERS!$D$8-D2218)/2))+(COS(RADIANS(D2218))*COS(RADIANS(PARAMETERS!$D$8))*SIN(RADIANS(PARAMETERS!$D$9-C2218)/2)*SIN(RADIANS(PARAMETERS!$D$9-C2218)/2))))*2*3958.756</f>
        <v>1121.5875225283589</v>
      </c>
      <c r="F2218">
        <v>114.63450622559</v>
      </c>
      <c r="G2218">
        <v>148.81983947754</v>
      </c>
      <c r="H2218">
        <v>189.69046020508</v>
      </c>
      <c r="I2218">
        <v>219.48728942871</v>
      </c>
      <c r="J2218">
        <v>253.81546020508</v>
      </c>
      <c r="K2218" s="6">
        <f>IFERROR(EXP(TREND(LN($F$1:$J$1),LN(F2218:J2218),LN(Calculations!$B$3))),0)</f>
        <v>8.4081086554329589E-3</v>
      </c>
    </row>
    <row r="2219" spans="1:11" x14ac:dyDescent="0.35">
      <c r="A2219">
        <v>2216</v>
      </c>
      <c r="B2219" t="str">
        <f t="shared" si="34"/>
        <v>13-77.5</v>
      </c>
      <c r="C2219">
        <v>-77.440535407433998</v>
      </c>
      <c r="D2219">
        <v>12.830333725241999</v>
      </c>
      <c r="E2219">
        <f>ASIN(SQRT((SIN(RADIANS(PARAMETERS!$D$8-D2219)/2)*SIN(RADIANS(PARAMETERS!$D$8-D2219)/2))+(COS(RADIANS(D2219))*COS(RADIANS(PARAMETERS!$D$8))*SIN(RADIANS(PARAMETERS!$D$9-C2219)/2)*SIN(RADIANS(PARAMETERS!$D$9-C2219)/2))))*2*3958.756</f>
        <v>1139.5239358296046</v>
      </c>
      <c r="F2219">
        <v>114.68713378906</v>
      </c>
      <c r="G2219">
        <v>148.65370178223</v>
      </c>
      <c r="H2219">
        <v>189.42967224121</v>
      </c>
      <c r="I2219">
        <v>219.244140625</v>
      </c>
      <c r="J2219">
        <v>253.58419799805</v>
      </c>
      <c r="K2219" s="6">
        <f>IFERROR(EXP(TREND(LN($F$1:$J$1),LN(F2219:J2219),LN(Calculations!$B$3))),0)</f>
        <v>8.3921889986002616E-3</v>
      </c>
    </row>
    <row r="2220" spans="1:11" x14ac:dyDescent="0.35">
      <c r="A2220">
        <v>2217</v>
      </c>
      <c r="B2220" t="str">
        <f t="shared" si="34"/>
        <v>13-77.5</v>
      </c>
      <c r="C2220">
        <v>-77.711856742335002</v>
      </c>
      <c r="D2220">
        <v>12.830333725241999</v>
      </c>
      <c r="E2220">
        <f>ASIN(SQRT((SIN(RADIANS(PARAMETERS!$D$8-D2220)/2)*SIN(RADIANS(PARAMETERS!$D$8-D2220)/2))+(COS(RADIANS(D2220))*COS(RADIANS(PARAMETERS!$D$8))*SIN(RADIANS(PARAMETERS!$D$9-C2220)/2)*SIN(RADIANS(PARAMETERS!$D$9-C2220)/2))))*2*3958.756</f>
        <v>1157.4671306096063</v>
      </c>
      <c r="F2220">
        <v>114.77581787109</v>
      </c>
      <c r="G2220">
        <v>148.53240966797</v>
      </c>
      <c r="H2220">
        <v>189.20269775391</v>
      </c>
      <c r="I2220">
        <v>219.03799438477</v>
      </c>
      <c r="J2220">
        <v>253.3883972168</v>
      </c>
      <c r="K2220" s="6">
        <f>IFERROR(EXP(TREND(LN($F$1:$J$1),LN(F2220:J2220),LN(Calculations!$B$3))),0)</f>
        <v>8.384532587417972E-3</v>
      </c>
    </row>
    <row r="2221" spans="1:11" x14ac:dyDescent="0.35">
      <c r="A2221">
        <v>2218</v>
      </c>
      <c r="B2221" t="str">
        <f t="shared" si="34"/>
        <v>13-78</v>
      </c>
      <c r="C2221">
        <v>-77.983178077236005</v>
      </c>
      <c r="D2221">
        <v>12.830333725241999</v>
      </c>
      <c r="E2221">
        <f>ASIN(SQRT((SIN(RADIANS(PARAMETERS!$D$8-D2221)/2)*SIN(RADIANS(PARAMETERS!$D$8-D2221)/2))+(COS(RADIANS(D2221))*COS(RADIANS(PARAMETERS!$D$8))*SIN(RADIANS(PARAMETERS!$D$9-C2221)/2)*SIN(RADIANS(PARAMETERS!$D$9-C2221)/2))))*2*3958.756</f>
        <v>1175.4167718718486</v>
      </c>
      <c r="F2221">
        <v>114.89659118652</v>
      </c>
      <c r="G2221">
        <v>148.46238708496</v>
      </c>
      <c r="H2221">
        <v>189.03518676758</v>
      </c>
      <c r="I2221">
        <v>218.90786743164</v>
      </c>
      <c r="J2221">
        <v>253.28926086426</v>
      </c>
      <c r="K2221" s="6">
        <f>IFERROR(EXP(TREND(LN($F$1:$J$1),LN(F2221:J2221),LN(Calculations!$B$3))),0)</f>
        <v>8.3868734982190038E-3</v>
      </c>
    </row>
    <row r="2222" spans="1:11" x14ac:dyDescent="0.35">
      <c r="A2222">
        <v>2219</v>
      </c>
      <c r="B2222" t="str">
        <f t="shared" si="34"/>
        <v>13-78.5</v>
      </c>
      <c r="C2222">
        <v>-78.254499412136994</v>
      </c>
      <c r="D2222">
        <v>12.830333725241999</v>
      </c>
      <c r="E2222">
        <f>ASIN(SQRT((SIN(RADIANS(PARAMETERS!$D$8-D2222)/2)*SIN(RADIANS(PARAMETERS!$D$8-D2222)/2))+(COS(RADIANS(D2222))*COS(RADIANS(PARAMETERS!$D$8))*SIN(RADIANS(PARAMETERS!$D$9-C2222)/2)*SIN(RADIANS(PARAMETERS!$D$9-C2222)/2))))*2*3958.756</f>
        <v>1193.3725442491088</v>
      </c>
      <c r="F2222">
        <v>115.10134124756</v>
      </c>
      <c r="G2222">
        <v>148.50248718262</v>
      </c>
      <c r="H2222">
        <v>189.00227355957</v>
      </c>
      <c r="I2222">
        <v>218.95874023438</v>
      </c>
      <c r="J2222">
        <v>253.43565368652</v>
      </c>
      <c r="K2222" s="6">
        <f>IFERROR(EXP(TREND(LN($F$1:$J$1),LN(F2222:J2222),LN(Calculations!$B$3))),0)</f>
        <v>8.4133535784397893E-3</v>
      </c>
    </row>
    <row r="2223" spans="1:11" x14ac:dyDescent="0.35">
      <c r="A2223">
        <v>2220</v>
      </c>
      <c r="B2223" t="str">
        <f t="shared" si="34"/>
        <v>13-78.5</v>
      </c>
      <c r="C2223">
        <v>-78.525820747037997</v>
      </c>
      <c r="D2223">
        <v>12.830333725241999</v>
      </c>
      <c r="E2223">
        <f>ASIN(SQRT((SIN(RADIANS(PARAMETERS!$D$8-D2223)/2)*SIN(RADIANS(PARAMETERS!$D$8-D2223)/2))+(COS(RADIANS(D2223))*COS(RADIANS(PARAMETERS!$D$8))*SIN(RADIANS(PARAMETERS!$D$9-C2223)/2)*SIN(RADIANS(PARAMETERS!$D$9-C2223)/2))))*2*3958.756</f>
        <v>1211.3341505639728</v>
      </c>
      <c r="F2223">
        <v>115.33879852295</v>
      </c>
      <c r="G2223">
        <v>148.60375976563</v>
      </c>
      <c r="H2223">
        <v>189.06205749512</v>
      </c>
      <c r="I2223">
        <v>219.13386535645</v>
      </c>
      <c r="J2223">
        <v>253.75254821777</v>
      </c>
      <c r="K2223" s="6">
        <f>IFERROR(EXP(TREND(LN($F$1:$J$1),LN(F2223:J2223),LN(Calculations!$B$3))),0)</f>
        <v>8.4529617386712788E-3</v>
      </c>
    </row>
    <row r="2224" spans="1:11" x14ac:dyDescent="0.35">
      <c r="A2224">
        <v>2221</v>
      </c>
      <c r="B2224" t="str">
        <f t="shared" si="34"/>
        <v>13-79</v>
      </c>
      <c r="C2224">
        <v>-78.797142081939</v>
      </c>
      <c r="D2224">
        <v>12.830333725241999</v>
      </c>
      <c r="E2224">
        <f>ASIN(SQRT((SIN(RADIANS(PARAMETERS!$D$8-D2224)/2)*SIN(RADIANS(PARAMETERS!$D$8-D2224)/2))+(COS(RADIANS(D2224))*COS(RADIANS(PARAMETERS!$D$8))*SIN(RADIANS(PARAMETERS!$D$9-C2224)/2)*SIN(RADIANS(PARAMETERS!$D$9-C2224)/2))))*2*3958.756</f>
        <v>1229.3013105133148</v>
      </c>
      <c r="F2224">
        <v>115.57811737061</v>
      </c>
      <c r="G2224">
        <v>148.73429870605</v>
      </c>
      <c r="H2224">
        <v>189.18507385254</v>
      </c>
      <c r="I2224">
        <v>219.3971862793</v>
      </c>
      <c r="J2224">
        <v>254.19424438477</v>
      </c>
      <c r="K2224" s="6">
        <f>IFERROR(EXP(TREND(LN($F$1:$J$1),LN(F2224:J2224),LN(Calculations!$B$3))),0)</f>
        <v>8.4987213844620584E-3</v>
      </c>
    </row>
    <row r="2225" spans="1:11" x14ac:dyDescent="0.35">
      <c r="A2225">
        <v>2222</v>
      </c>
      <c r="B2225" t="str">
        <f t="shared" si="34"/>
        <v>13-79</v>
      </c>
      <c r="C2225">
        <v>-79.068463416840004</v>
      </c>
      <c r="D2225">
        <v>12.830333725241999</v>
      </c>
      <c r="E2225">
        <f>ASIN(SQRT((SIN(RADIANS(PARAMETERS!$D$8-D2225)/2)*SIN(RADIANS(PARAMETERS!$D$8-D2225)/2))+(COS(RADIANS(D2225))*COS(RADIANS(PARAMETERS!$D$8))*SIN(RADIANS(PARAMETERS!$D$9-C2225)/2)*SIN(RADIANS(PARAMETERS!$D$9-C2225)/2))))*2*3958.756</f>
        <v>1247.2737594645548</v>
      </c>
      <c r="F2225">
        <v>115.84050750732</v>
      </c>
      <c r="G2225">
        <v>148.91114807129</v>
      </c>
      <c r="H2225">
        <v>189.38362121582</v>
      </c>
      <c r="I2225">
        <v>219.76742553711</v>
      </c>
      <c r="J2225">
        <v>254.78747558594</v>
      </c>
      <c r="K2225" s="6">
        <f>IFERROR(EXP(TREND(LN($F$1:$J$1),LN(F2225:J2225),LN(Calculations!$B$3))),0)</f>
        <v>8.5549181991767392E-3</v>
      </c>
    </row>
    <row r="2226" spans="1:11" x14ac:dyDescent="0.35">
      <c r="A2226">
        <v>2223</v>
      </c>
      <c r="B2226" t="str">
        <f t="shared" si="34"/>
        <v>13-79.5</v>
      </c>
      <c r="C2226">
        <v>-79.339784751741007</v>
      </c>
      <c r="D2226">
        <v>12.830333725241999</v>
      </c>
      <c r="E2226">
        <f>ASIN(SQRT((SIN(RADIANS(PARAMETERS!$D$8-D2226)/2)*SIN(RADIANS(PARAMETERS!$D$8-D2226)/2))+(COS(RADIANS(D2226))*COS(RADIANS(PARAMETERS!$D$8))*SIN(RADIANS(PARAMETERS!$D$9-C2226)/2)*SIN(RADIANS(PARAMETERS!$D$9-C2226)/2))))*2*3958.756</f>
        <v>1265.2512473528077</v>
      </c>
      <c r="F2226">
        <v>116.06727600098</v>
      </c>
      <c r="G2226">
        <v>149.07936096191</v>
      </c>
      <c r="H2226">
        <v>189.60282897949</v>
      </c>
      <c r="I2226">
        <v>220.16815185547</v>
      </c>
      <c r="J2226">
        <v>255.42485046387</v>
      </c>
      <c r="K2226" s="6">
        <f>IFERROR(EXP(TREND(LN($F$1:$J$1),LN(F2226:J2226),LN(Calculations!$B$3))),0)</f>
        <v>8.6080562131546808E-3</v>
      </c>
    </row>
    <row r="2227" spans="1:11" x14ac:dyDescent="0.35">
      <c r="A2227">
        <v>2224</v>
      </c>
      <c r="B2227" t="str">
        <f t="shared" si="34"/>
        <v>13-79.5</v>
      </c>
      <c r="C2227">
        <v>-79.611106086641996</v>
      </c>
      <c r="D2227">
        <v>12.830333725241999</v>
      </c>
      <c r="E2227">
        <f>ASIN(SQRT((SIN(RADIANS(PARAMETERS!$D$8-D2227)/2)*SIN(RADIANS(PARAMETERS!$D$8-D2227)/2))+(COS(RADIANS(D2227))*COS(RADIANS(PARAMETERS!$D$8))*SIN(RADIANS(PARAMETERS!$D$9-C2227)/2)*SIN(RADIANS(PARAMETERS!$D$9-C2227)/2))))*2*3958.756</f>
        <v>1283.2335376692442</v>
      </c>
      <c r="F2227">
        <v>116.24547576904</v>
      </c>
      <c r="G2227">
        <v>149.22831726074</v>
      </c>
      <c r="H2227">
        <v>189.8285369873</v>
      </c>
      <c r="I2227">
        <v>220.57672119141</v>
      </c>
      <c r="J2227">
        <v>256.07278442383</v>
      </c>
      <c r="K2227" s="6">
        <f>IFERROR(EXP(TREND(LN($F$1:$J$1),LN(F2227:J2227),LN(Calculations!$B$3))),0)</f>
        <v>8.6548809266327881E-3</v>
      </c>
    </row>
    <row r="2228" spans="1:11" x14ac:dyDescent="0.35">
      <c r="A2228">
        <v>2225</v>
      </c>
      <c r="B2228" t="str">
        <f t="shared" si="34"/>
        <v>13-80</v>
      </c>
      <c r="C2228">
        <v>-79.882427421542999</v>
      </c>
      <c r="D2228">
        <v>12.830333725241999</v>
      </c>
      <c r="E2228">
        <f>ASIN(SQRT((SIN(RADIANS(PARAMETERS!$D$8-D2228)/2)*SIN(RADIANS(PARAMETERS!$D$8-D2228)/2))+(COS(RADIANS(D2228))*COS(RADIANS(PARAMETERS!$D$8))*SIN(RADIANS(PARAMETERS!$D$9-C2228)/2)*SIN(RADIANS(PARAMETERS!$D$9-C2228)/2))))*2*3958.756</f>
        <v>1301.2204065320368</v>
      </c>
      <c r="F2228">
        <v>116.40818023682</v>
      </c>
      <c r="G2228">
        <v>149.39242553711</v>
      </c>
      <c r="H2228">
        <v>190.09188842773</v>
      </c>
      <c r="I2228">
        <v>221.03451538086</v>
      </c>
      <c r="J2228">
        <v>256.78823852539</v>
      </c>
      <c r="K2228" s="6">
        <f>IFERROR(EXP(TREND(LN($F$1:$J$1),LN(F2228:J2228),LN(Calculations!$B$3))),0)</f>
        <v>8.7031068440429592E-3</v>
      </c>
    </row>
    <row r="2229" spans="1:11" x14ac:dyDescent="0.35">
      <c r="A2229">
        <v>2226</v>
      </c>
      <c r="B2229" t="str">
        <f t="shared" si="34"/>
        <v>13-80</v>
      </c>
      <c r="C2229">
        <v>-80.153748756444003</v>
      </c>
      <c r="D2229">
        <v>12.830333725241999</v>
      </c>
      <c r="E2229">
        <f>ASIN(SQRT((SIN(RADIANS(PARAMETERS!$D$8-D2229)/2)*SIN(RADIANS(PARAMETERS!$D$8-D2229)/2))+(COS(RADIANS(D2229))*COS(RADIANS(PARAMETERS!$D$8))*SIN(RADIANS(PARAMETERS!$D$9-C2229)/2)*SIN(RADIANS(PARAMETERS!$D$9-C2229)/2))))*2*3958.756</f>
        <v>1319.2116418321518</v>
      </c>
      <c r="F2229">
        <v>116.47805023193</v>
      </c>
      <c r="G2229">
        <v>149.49496459961</v>
      </c>
      <c r="H2229">
        <v>190.32037353516</v>
      </c>
      <c r="I2229">
        <v>221.44760131836</v>
      </c>
      <c r="J2229">
        <v>257.44757080078</v>
      </c>
      <c r="K2229" s="6">
        <f>IFERROR(EXP(TREND(LN($F$1:$J$1),LN(F2229:J2229),LN(Calculations!$B$3))),0)</f>
        <v>8.7346370580023217E-3</v>
      </c>
    </row>
    <row r="2230" spans="1:11" x14ac:dyDescent="0.35">
      <c r="A2230">
        <v>2227</v>
      </c>
      <c r="B2230" t="str">
        <f t="shared" si="34"/>
        <v>13-80.5</v>
      </c>
      <c r="C2230">
        <v>-80.425070091345006</v>
      </c>
      <c r="D2230">
        <v>12.830333725241999</v>
      </c>
      <c r="E2230">
        <f>ASIN(SQRT((SIN(RADIANS(PARAMETERS!$D$8-D2230)/2)*SIN(RADIANS(PARAMETERS!$D$8-D2230)/2))+(COS(RADIANS(D2230))*COS(RADIANS(PARAMETERS!$D$8))*SIN(RADIANS(PARAMETERS!$D$9-C2230)/2)*SIN(RADIANS(PARAMETERS!$D$9-C2230)/2))))*2*3958.756</f>
        <v>1337.2070424470867</v>
      </c>
      <c r="F2230">
        <v>116.44225311279</v>
      </c>
      <c r="G2230">
        <v>149.52207946777</v>
      </c>
      <c r="H2230">
        <v>190.50708007813</v>
      </c>
      <c r="I2230">
        <v>221.81254577637</v>
      </c>
      <c r="J2230">
        <v>258.05264282227</v>
      </c>
      <c r="K2230" s="6">
        <f>IFERROR(EXP(TREND(LN($F$1:$J$1),LN(F2230:J2230),LN(Calculations!$B$3))),0)</f>
        <v>8.7468086076366962E-3</v>
      </c>
    </row>
    <row r="2231" spans="1:11" x14ac:dyDescent="0.35">
      <c r="A2231">
        <v>2228</v>
      </c>
      <c r="B2231" t="str">
        <f t="shared" si="34"/>
        <v>13-80.5</v>
      </c>
      <c r="C2231">
        <v>-80.696391426245995</v>
      </c>
      <c r="D2231">
        <v>12.830333725241999</v>
      </c>
      <c r="E2231">
        <f>ASIN(SQRT((SIN(RADIANS(PARAMETERS!$D$8-D2231)/2)*SIN(RADIANS(PARAMETERS!$D$8-D2231)/2))+(COS(RADIANS(D2231))*COS(RADIANS(PARAMETERS!$D$8))*SIN(RADIANS(PARAMETERS!$D$9-C2231)/2)*SIN(RADIANS(PARAMETERS!$D$9-C2231)/2))))*2*3958.756</f>
        <v>1355.2064175163566</v>
      </c>
      <c r="F2231">
        <v>116.32736968994</v>
      </c>
      <c r="G2231">
        <v>149.49667358398</v>
      </c>
      <c r="H2231">
        <v>190.68395996094</v>
      </c>
      <c r="I2231">
        <v>222.17742919922</v>
      </c>
      <c r="J2231">
        <v>258.67517089844</v>
      </c>
      <c r="K2231" s="6">
        <f>IFERROR(EXP(TREND(LN($F$1:$J$1),LN(F2231:J2231),LN(Calculations!$B$3))),0)</f>
        <v>8.7462769664375887E-3</v>
      </c>
    </row>
    <row r="2232" spans="1:11" x14ac:dyDescent="0.35">
      <c r="A2232">
        <v>2229</v>
      </c>
      <c r="B2232" t="str">
        <f t="shared" si="34"/>
        <v>13-81</v>
      </c>
      <c r="C2232">
        <v>-80.967712761146998</v>
      </c>
      <c r="D2232">
        <v>12.830333725241999</v>
      </c>
      <c r="E2232">
        <f>ASIN(SQRT((SIN(RADIANS(PARAMETERS!$D$8-D2232)/2)*SIN(RADIANS(PARAMETERS!$D$8-D2232)/2))+(COS(RADIANS(D2232))*COS(RADIANS(PARAMETERS!$D$8))*SIN(RADIANS(PARAMETERS!$D$9-C2232)/2)*SIN(RADIANS(PARAMETERS!$D$9-C2232)/2))))*2*3958.756</f>
        <v>1373.2095857731697</v>
      </c>
      <c r="F2232">
        <v>116.0717086792</v>
      </c>
      <c r="G2232">
        <v>149.35063171387</v>
      </c>
      <c r="H2232">
        <v>190.79356384277</v>
      </c>
      <c r="I2232">
        <v>222.47416687012</v>
      </c>
      <c r="J2232">
        <v>259.23294067383</v>
      </c>
      <c r="K2232" s="6">
        <f>IFERROR(EXP(TREND(LN($F$1:$J$1),LN(F2232:J2232),LN(Calculations!$B$3))),0)</f>
        <v>8.7188061122906498E-3</v>
      </c>
    </row>
    <row r="2233" spans="1:11" x14ac:dyDescent="0.35">
      <c r="A2233">
        <v>2230</v>
      </c>
      <c r="B2233" t="str">
        <f t="shared" si="34"/>
        <v>13-81</v>
      </c>
      <c r="C2233">
        <v>-81.239034096048002</v>
      </c>
      <c r="D2233">
        <v>12.830333725241999</v>
      </c>
      <c r="E2233">
        <f>ASIN(SQRT((SIN(RADIANS(PARAMETERS!$D$8-D2233)/2)*SIN(RADIANS(PARAMETERS!$D$8-D2233)/2))+(COS(RADIANS(D2233))*COS(RADIANS(PARAMETERS!$D$8))*SIN(RADIANS(PARAMETERS!$D$9-C2233)/2)*SIN(RADIANS(PARAMETERS!$D$9-C2233)/2))))*2*3958.756</f>
        <v>1391.2163749272765</v>
      </c>
      <c r="F2233">
        <v>115.68325805664</v>
      </c>
      <c r="G2233">
        <v>149.08323669434</v>
      </c>
      <c r="H2233">
        <v>190.82276916504</v>
      </c>
      <c r="I2233">
        <v>222.68716430664</v>
      </c>
      <c r="J2233">
        <v>259.70281982422</v>
      </c>
      <c r="K2233" s="6">
        <f>IFERROR(EXP(TREND(LN($F$1:$J$1),LN(F2233:J2233),LN(Calculations!$B$3))),0)</f>
        <v>8.6652064953071112E-3</v>
      </c>
    </row>
    <row r="2234" spans="1:11" x14ac:dyDescent="0.35">
      <c r="A2234">
        <v>2231</v>
      </c>
      <c r="B2234" t="str">
        <f t="shared" si="34"/>
        <v>13-81.5</v>
      </c>
      <c r="C2234">
        <v>-81.510355430949005</v>
      </c>
      <c r="D2234">
        <v>12.830333725241999</v>
      </c>
      <c r="E2234">
        <f>ASIN(SQRT((SIN(RADIANS(PARAMETERS!$D$8-D2234)/2)*SIN(RADIANS(PARAMETERS!$D$8-D2234)/2))+(COS(RADIANS(D2234))*COS(RADIANS(PARAMETERS!$D$8))*SIN(RADIANS(PARAMETERS!$D$9-C2234)/2)*SIN(RADIANS(PARAMETERS!$D$9-C2234)/2))))*2*3958.756</f>
        <v>1409.2266210945238</v>
      </c>
      <c r="F2234">
        <v>115.19556427002</v>
      </c>
      <c r="G2234">
        <v>148.72213745117</v>
      </c>
      <c r="H2234">
        <v>190.78286743164</v>
      </c>
      <c r="I2234">
        <v>222.82655334473</v>
      </c>
      <c r="J2234">
        <v>260.09136962891</v>
      </c>
      <c r="K2234" s="6">
        <f>IFERROR(EXP(TREND(LN($F$1:$J$1),LN(F2234:J2234),LN(Calculations!$B$3))),0)</f>
        <v>8.5923232991175023E-3</v>
      </c>
    </row>
    <row r="2235" spans="1:11" x14ac:dyDescent="0.35">
      <c r="A2235">
        <v>2232</v>
      </c>
      <c r="B2235" t="str">
        <f t="shared" si="34"/>
        <v>13-82</v>
      </c>
      <c r="C2235">
        <v>-81.781676765849994</v>
      </c>
      <c r="D2235">
        <v>12.830333725241999</v>
      </c>
      <c r="E2235">
        <f>ASIN(SQRT((SIN(RADIANS(PARAMETERS!$D$8-D2235)/2)*SIN(RADIANS(PARAMETERS!$D$8-D2235)/2))+(COS(RADIANS(D2235))*COS(RADIANS(PARAMETERS!$D$8))*SIN(RADIANS(PARAMETERS!$D$9-C2235)/2)*SIN(RADIANS(PARAMETERS!$D$9-C2235)/2))))*2*3958.756</f>
        <v>1427.240168269034</v>
      </c>
      <c r="F2235">
        <v>114.27961730957</v>
      </c>
      <c r="G2235">
        <v>147.80767822266</v>
      </c>
      <c r="H2235">
        <v>190.16485595703</v>
      </c>
      <c r="I2235">
        <v>222.27659606934</v>
      </c>
      <c r="J2235">
        <v>259.60308837891</v>
      </c>
      <c r="K2235" s="6">
        <f>IFERROR(EXP(TREND(LN($F$1:$J$1),LN(F2235:J2235),LN(Calculations!$B$3))),0)</f>
        <v>8.4110944974920224E-3</v>
      </c>
    </row>
    <row r="2236" spans="1:11" x14ac:dyDescent="0.35">
      <c r="A2236">
        <v>2233</v>
      </c>
      <c r="B2236" t="str">
        <f t="shared" si="34"/>
        <v>13-82</v>
      </c>
      <c r="C2236">
        <v>-82.052998100750997</v>
      </c>
      <c r="D2236">
        <v>12.830333725241999</v>
      </c>
      <c r="E2236">
        <f>ASIN(SQRT((SIN(RADIANS(PARAMETERS!$D$8-D2236)/2)*SIN(RADIANS(PARAMETERS!$D$8-D2236)/2))+(COS(RADIANS(D2236))*COS(RADIANS(PARAMETERS!$D$8))*SIN(RADIANS(PARAMETERS!$D$9-C2236)/2)*SIN(RADIANS(PARAMETERS!$D$9-C2236)/2))))*2*3958.756</f>
        <v>1445.2568678343621</v>
      </c>
      <c r="F2236">
        <v>112.9284362793</v>
      </c>
      <c r="G2236">
        <v>146.25178527832</v>
      </c>
      <c r="H2236">
        <v>188.85600280762</v>
      </c>
      <c r="I2236">
        <v>220.9315032959</v>
      </c>
      <c r="J2236">
        <v>258.10015869141</v>
      </c>
      <c r="K2236" s="6">
        <f>IFERROR(EXP(TREND(LN($F$1:$J$1),LN(F2236:J2236),LN(Calculations!$B$3))),0)</f>
        <v>8.1184596236516249E-3</v>
      </c>
    </row>
    <row r="2237" spans="1:11" x14ac:dyDescent="0.35">
      <c r="A2237">
        <v>2234</v>
      </c>
      <c r="B2237" t="str">
        <f t="shared" si="34"/>
        <v>13-82.5</v>
      </c>
      <c r="C2237">
        <v>-82.324319435652001</v>
      </c>
      <c r="D2237">
        <v>12.830333725241999</v>
      </c>
      <c r="E2237">
        <f>ASIN(SQRT((SIN(RADIANS(PARAMETERS!$D$8-D2237)/2)*SIN(RADIANS(PARAMETERS!$D$8-D2237)/2))+(COS(RADIANS(D2237))*COS(RADIANS(PARAMETERS!$D$8))*SIN(RADIANS(PARAMETERS!$D$9-C2237)/2)*SIN(RADIANS(PARAMETERS!$D$9-C2237)/2))))*2*3958.756</f>
        <v>1463.2765781103169</v>
      </c>
      <c r="F2237">
        <v>111.22596740723</v>
      </c>
      <c r="G2237">
        <v>144.13879394531</v>
      </c>
      <c r="H2237">
        <v>186.89535522461</v>
      </c>
      <c r="I2237">
        <v>218.86167907715</v>
      </c>
      <c r="J2237">
        <v>255.67068481445</v>
      </c>
      <c r="K2237" s="6">
        <f>IFERROR(EXP(TREND(LN($F$1:$J$1),LN(F2237:J2237),LN(Calculations!$B$3))),0)</f>
        <v>7.7410430907627311E-3</v>
      </c>
    </row>
    <row r="2238" spans="1:11" x14ac:dyDescent="0.35">
      <c r="A2238">
        <v>2235</v>
      </c>
      <c r="B2238" t="str">
        <f t="shared" si="34"/>
        <v>13-82.5</v>
      </c>
      <c r="C2238">
        <v>-82.595640770553004</v>
      </c>
      <c r="D2238">
        <v>12.830333725241999</v>
      </c>
      <c r="E2238">
        <f>ASIN(SQRT((SIN(RADIANS(PARAMETERS!$D$8-D2238)/2)*SIN(RADIANS(PARAMETERS!$D$8-D2238)/2))+(COS(RADIANS(D2238))*COS(RADIANS(PARAMETERS!$D$8))*SIN(RADIANS(PARAMETERS!$D$9-C2238)/2)*SIN(RADIANS(PARAMETERS!$D$9-C2238)/2))))*2*3958.756</f>
        <v>1481.2991639324696</v>
      </c>
      <c r="F2238">
        <v>109.35818481445</v>
      </c>
      <c r="G2238">
        <v>141.77253723145</v>
      </c>
      <c r="H2238">
        <v>184.60987854004</v>
      </c>
      <c r="I2238">
        <v>216.40971374512</v>
      </c>
      <c r="J2238">
        <v>252.73239135742</v>
      </c>
      <c r="K2238" s="6">
        <f>IFERROR(EXP(TREND(LN($F$1:$J$1),LN(F2238:J2238),LN(Calculations!$B$3))),0)</f>
        <v>7.3374054385505049E-3</v>
      </c>
    </row>
    <row r="2239" spans="1:11" x14ac:dyDescent="0.35">
      <c r="A2239">
        <v>2236</v>
      </c>
      <c r="B2239" t="str">
        <f t="shared" si="34"/>
        <v>13-83</v>
      </c>
      <c r="C2239">
        <v>-82.866962105453993</v>
      </c>
      <c r="D2239">
        <v>12.830333725241999</v>
      </c>
      <c r="E2239">
        <f>ASIN(SQRT((SIN(RADIANS(PARAMETERS!$D$8-D2239)/2)*SIN(RADIANS(PARAMETERS!$D$8-D2239)/2))+(COS(RADIANS(D2239))*COS(RADIANS(PARAMETERS!$D$8))*SIN(RADIANS(PARAMETERS!$D$9-C2239)/2)*SIN(RADIANS(PARAMETERS!$D$9-C2239)/2))))*2*3958.756</f>
        <v>1499.324496261622</v>
      </c>
      <c r="F2239">
        <v>107.41901397705</v>
      </c>
      <c r="G2239">
        <v>139.27099609375</v>
      </c>
      <c r="H2239">
        <v>182.12564086914</v>
      </c>
      <c r="I2239">
        <v>213.7223815918</v>
      </c>
      <c r="J2239">
        <v>249.48149108887</v>
      </c>
      <c r="K2239" s="6">
        <f>IFERROR(EXP(TREND(LN($F$1:$J$1),LN(F2239:J2239),LN(Calculations!$B$3))),0)</f>
        <v>6.9319737514570512E-3</v>
      </c>
    </row>
    <row r="2240" spans="1:11" x14ac:dyDescent="0.35">
      <c r="A2240">
        <v>2237</v>
      </c>
      <c r="B2240" t="str">
        <f t="shared" si="34"/>
        <v>13-83</v>
      </c>
      <c r="C2240">
        <v>-83.138283440354996</v>
      </c>
      <c r="D2240">
        <v>12.830333725241999</v>
      </c>
      <c r="E2240">
        <f>ASIN(SQRT((SIN(RADIANS(PARAMETERS!$D$8-D2240)/2)*SIN(RADIANS(PARAMETERS!$D$8-D2240)/2))+(COS(RADIANS(D2240))*COS(RADIANS(PARAMETERS!$D$8))*SIN(RADIANS(PARAMETERS!$D$9-C2240)/2)*SIN(RADIANS(PARAMETERS!$D$9-C2240)/2))))*2*3958.756</f>
        <v>1517.3524518208021</v>
      </c>
      <c r="F2240">
        <v>105.44010162354</v>
      </c>
      <c r="G2240">
        <v>136.67172241211</v>
      </c>
      <c r="H2240">
        <v>179.4818572998</v>
      </c>
      <c r="I2240">
        <v>210.84924316406</v>
      </c>
      <c r="J2240">
        <v>245.99598693848</v>
      </c>
      <c r="K2240" s="6">
        <f>IFERROR(EXP(TREND(LN($F$1:$J$1),LN(F2240:J2240),LN(Calculations!$B$3))),0)</f>
        <v>6.5325454691095245E-3</v>
      </c>
    </row>
    <row r="2241" spans="1:11" x14ac:dyDescent="0.35">
      <c r="A2241">
        <v>2238</v>
      </c>
      <c r="B2241" t="str">
        <f t="shared" si="34"/>
        <v>13-83.5</v>
      </c>
      <c r="C2241">
        <v>-83.409604775255005</v>
      </c>
      <c r="D2241">
        <v>12.830333725241999</v>
      </c>
      <c r="E2241">
        <f>ASIN(SQRT((SIN(RADIANS(PARAMETERS!$D$8-D2241)/2)*SIN(RADIANS(PARAMETERS!$D$8-D2241)/2))+(COS(RADIANS(D2241))*COS(RADIANS(PARAMETERS!$D$8))*SIN(RADIANS(PARAMETERS!$D$9-C2241)/2)*SIN(RADIANS(PARAMETERS!$D$9-C2241)/2))))*2*3958.756</f>
        <v>1535.3829127574618</v>
      </c>
      <c r="F2241">
        <v>103.34300231934</v>
      </c>
      <c r="G2241">
        <v>133.86659240723</v>
      </c>
      <c r="H2241">
        <v>176.60527038574</v>
      </c>
      <c r="I2241">
        <v>207.68583679199</v>
      </c>
      <c r="J2241">
        <v>242.15998840332</v>
      </c>
      <c r="K2241" s="6">
        <f>IFERROR(EXP(TREND(LN($F$1:$J$1),LN(F2241:J2241),LN(Calculations!$B$3))),0)</f>
        <v>6.1260264586459143E-3</v>
      </c>
    </row>
    <row r="2242" spans="1:11" x14ac:dyDescent="0.35">
      <c r="A2242">
        <v>2239</v>
      </c>
      <c r="B2242" t="str">
        <f t="shared" si="34"/>
        <v>13-83.5</v>
      </c>
      <c r="C2242">
        <v>-83.680926110155994</v>
      </c>
      <c r="D2242">
        <v>12.830333725241999</v>
      </c>
      <c r="E2242">
        <f>ASIN(SQRT((SIN(RADIANS(PARAMETERS!$D$8-D2242)/2)*SIN(RADIANS(PARAMETERS!$D$8-D2242)/2))+(COS(RADIANS(D2242))*COS(RADIANS(PARAMETERS!$D$8))*SIN(RADIANS(PARAMETERS!$D$9-C2242)/2)*SIN(RADIANS(PARAMETERS!$D$9-C2242)/2))))*2*3958.756</f>
        <v>1553.4157663292765</v>
      </c>
      <c r="F2242">
        <v>101.16918182373</v>
      </c>
      <c r="G2242">
        <v>130.90515136719</v>
      </c>
      <c r="H2242">
        <v>173.49397277832</v>
      </c>
      <c r="I2242">
        <v>204.31935119629</v>
      </c>
      <c r="J2242">
        <v>238.09594726563</v>
      </c>
      <c r="K2242" s="6">
        <f>IFERROR(EXP(TREND(LN($F$1:$J$1),LN(F2242:J2242),LN(Calculations!$B$3))),0)</f>
        <v>5.7224316887211028E-3</v>
      </c>
    </row>
    <row r="2243" spans="1:11" x14ac:dyDescent="0.35">
      <c r="A2243">
        <v>2240</v>
      </c>
      <c r="B2243" t="str">
        <f t="shared" si="34"/>
        <v>13-84</v>
      </c>
      <c r="C2243">
        <v>-83.952247445056997</v>
      </c>
      <c r="D2243">
        <v>12.830333725241999</v>
      </c>
      <c r="E2243">
        <f>ASIN(SQRT((SIN(RADIANS(PARAMETERS!$D$8-D2243)/2)*SIN(RADIANS(PARAMETERS!$D$8-D2243)/2))+(COS(RADIANS(D2243))*COS(RADIANS(PARAMETERS!$D$8))*SIN(RADIANS(PARAMETERS!$D$9-C2243)/2)*SIN(RADIANS(PARAMETERS!$D$9-C2243)/2))))*2*3958.756</f>
        <v>1571.4509046106989</v>
      </c>
      <c r="F2243">
        <v>98.959678649902003</v>
      </c>
      <c r="G2243">
        <v>127.83910369873</v>
      </c>
      <c r="H2243">
        <v>170.17660522461</v>
      </c>
      <c r="I2243">
        <v>200.80934143066</v>
      </c>
      <c r="J2243">
        <v>233.88621520996</v>
      </c>
      <c r="K2243" s="6">
        <f>IFERROR(EXP(TREND(LN($F$1:$J$1),LN(F2243:J2243),LN(Calculations!$B$3))),0)</f>
        <v>5.3298932690401231E-3</v>
      </c>
    </row>
    <row r="2244" spans="1:11" x14ac:dyDescent="0.35">
      <c r="A2244">
        <v>2241</v>
      </c>
      <c r="B2244" t="str">
        <f t="shared" si="34"/>
        <v>13-84</v>
      </c>
      <c r="C2244">
        <v>-84.223568779958001</v>
      </c>
      <c r="D2244">
        <v>12.830333725241999</v>
      </c>
      <c r="E2244">
        <f>ASIN(SQRT((SIN(RADIANS(PARAMETERS!$D$8-D2244)/2)*SIN(RADIANS(PARAMETERS!$D$8-D2244)/2))+(COS(RADIANS(D2244))*COS(RADIANS(PARAMETERS!$D$8))*SIN(RADIANS(PARAMETERS!$D$9-C2244)/2)*SIN(RADIANS(PARAMETERS!$D$9-C2244)/2))))*2*3958.756</f>
        <v>1589.488224219898</v>
      </c>
      <c r="F2244">
        <v>96.78636932373</v>
      </c>
      <c r="G2244">
        <v>124.78112792969</v>
      </c>
      <c r="H2244">
        <v>166.8169708252</v>
      </c>
      <c r="I2244">
        <v>197.26387023926</v>
      </c>
      <c r="J2244">
        <v>229.63603210449</v>
      </c>
      <c r="K2244" s="6">
        <f>IFERROR(EXP(TREND(LN($F$1:$J$1),LN(F2244:J2244),LN(Calculations!$B$3))),0)</f>
        <v>4.9615690886177476E-3</v>
      </c>
    </row>
    <row r="2245" spans="1:11" x14ac:dyDescent="0.35">
      <c r="A2245">
        <v>2242</v>
      </c>
      <c r="B2245" t="str">
        <f t="shared" ref="B2245:B2308" si="35">MROUND(D2245,1)&amp;MROUND(C2245,-0.5)</f>
        <v>13-84.5</v>
      </c>
      <c r="C2245">
        <v>-84.494890114859004</v>
      </c>
      <c r="D2245">
        <v>12.830333725241999</v>
      </c>
      <c r="E2245">
        <f>ASIN(SQRT((SIN(RADIANS(PARAMETERS!$D$8-D2245)/2)*SIN(RADIANS(PARAMETERS!$D$8-D2245)/2))+(COS(RADIANS(D2245))*COS(RADIANS(PARAMETERS!$D$8))*SIN(RADIANS(PARAMETERS!$D$9-C2245)/2)*SIN(RADIANS(PARAMETERS!$D$9-C2245)/2))))*2*3958.756</f>
        <v>1607.5276260635892</v>
      </c>
      <c r="F2245">
        <v>94.700393676757997</v>
      </c>
      <c r="G2245">
        <v>121.8023147583</v>
      </c>
      <c r="H2245">
        <v>163.50325012207</v>
      </c>
      <c r="I2245">
        <v>193.75778198242</v>
      </c>
      <c r="J2245">
        <v>225.43858337402</v>
      </c>
      <c r="K2245" s="6">
        <f>IFERROR(EXP(TREND(LN($F$1:$J$1),LN(F2245:J2245),LN(Calculations!$B$3))),0)</f>
        <v>4.6233674332547391E-3</v>
      </c>
    </row>
    <row r="2246" spans="1:11" x14ac:dyDescent="0.35">
      <c r="A2246">
        <v>2243</v>
      </c>
      <c r="B2246" t="str">
        <f t="shared" si="35"/>
        <v>13-85</v>
      </c>
      <c r="C2246">
        <v>-84.766211449759993</v>
      </c>
      <c r="D2246">
        <v>12.830333725241999</v>
      </c>
      <c r="E2246">
        <f>ASIN(SQRT((SIN(RADIANS(PARAMETERS!$D$8-D2246)/2)*SIN(RADIANS(PARAMETERS!$D$8-D2246)/2))+(COS(RADIANS(D2246))*COS(RADIANS(PARAMETERS!$D$8))*SIN(RADIANS(PARAMETERS!$D$9-C2246)/2)*SIN(RADIANS(PARAMETERS!$D$9-C2246)/2))))*2*3958.756</f>
        <v>1625.5690150987252</v>
      </c>
      <c r="F2246">
        <v>92.709861755370994</v>
      </c>
      <c r="G2246">
        <v>118.92392730713</v>
      </c>
      <c r="H2246">
        <v>160.2839050293</v>
      </c>
      <c r="I2246">
        <v>190.32472229004</v>
      </c>
      <c r="J2246">
        <v>221.33938598633</v>
      </c>
      <c r="K2246" s="6">
        <f>IFERROR(EXP(TREND(LN($F$1:$J$1),LN(F2246:J2246),LN(Calculations!$B$3))),0)</f>
        <v>4.3149296929286627E-3</v>
      </c>
    </row>
    <row r="2247" spans="1:11" x14ac:dyDescent="0.35">
      <c r="A2247">
        <v>2244</v>
      </c>
      <c r="B2247" t="str">
        <f t="shared" si="35"/>
        <v>13-85</v>
      </c>
      <c r="C2247">
        <v>-85.037532784660996</v>
      </c>
      <c r="D2247">
        <v>12.830333725241999</v>
      </c>
      <c r="E2247">
        <f>ASIN(SQRT((SIN(RADIANS(PARAMETERS!$D$8-D2247)/2)*SIN(RADIANS(PARAMETERS!$D$8-D2247)/2))+(COS(RADIANS(D2247))*COS(RADIANS(PARAMETERS!$D$8))*SIN(RADIANS(PARAMETERS!$D$9-C2247)/2)*SIN(RADIANS(PARAMETERS!$D$9-C2247)/2))))*2*3958.756</f>
        <v>1643.612300109736</v>
      </c>
      <c r="F2247">
        <v>90.763603210449006</v>
      </c>
      <c r="G2247">
        <v>116.07871246338</v>
      </c>
      <c r="H2247">
        <v>157.07379150391</v>
      </c>
      <c r="I2247">
        <v>186.89419555664</v>
      </c>
      <c r="J2247">
        <v>217.21965026855</v>
      </c>
      <c r="K2247" s="6">
        <f>IFERROR(EXP(TREND(LN($F$1:$J$1),LN(F2247:J2247),LN(Calculations!$B$3))),0)</f>
        <v>4.0260866832550913E-3</v>
      </c>
    </row>
    <row r="2248" spans="1:11" x14ac:dyDescent="0.35">
      <c r="A2248">
        <v>2245</v>
      </c>
      <c r="B2248" t="str">
        <f t="shared" si="35"/>
        <v>13-85.5</v>
      </c>
      <c r="C2248">
        <v>-85.308854119562</v>
      </c>
      <c r="D2248">
        <v>12.830333725241999</v>
      </c>
      <c r="E2248">
        <f>ASIN(SQRT((SIN(RADIANS(PARAMETERS!$D$8-D2248)/2)*SIN(RADIANS(PARAMETERS!$D$8-D2248)/2))+(COS(RADIANS(D2248))*COS(RADIANS(PARAMETERS!$D$8))*SIN(RADIANS(PARAMETERS!$D$9-C2248)/2)*SIN(RADIANS(PARAMETERS!$D$9-C2248)/2))))*2*3958.756</f>
        <v>1661.6573935001149</v>
      </c>
      <c r="F2248">
        <v>89.183929443359006</v>
      </c>
      <c r="G2248">
        <v>113.73374176025</v>
      </c>
      <c r="H2248">
        <v>154.40748596191</v>
      </c>
      <c r="I2248">
        <v>184.0954284668</v>
      </c>
      <c r="J2248">
        <v>213.88899230957</v>
      </c>
      <c r="K2248" s="6">
        <f>IFERROR(EXP(TREND(LN($F$1:$J$1),LN(F2248:J2248),LN(Calculations!$B$3))),0)</f>
        <v>3.8019496239748898E-3</v>
      </c>
    </row>
    <row r="2249" spans="1:11" x14ac:dyDescent="0.35">
      <c r="A2249">
        <v>2246</v>
      </c>
      <c r="B2249" t="str">
        <f t="shared" si="35"/>
        <v>13-85.5</v>
      </c>
      <c r="C2249">
        <v>-85.580175454463003</v>
      </c>
      <c r="D2249">
        <v>12.830333725241999</v>
      </c>
      <c r="E2249">
        <f>ASIN(SQRT((SIN(RADIANS(PARAMETERS!$D$8-D2249)/2)*SIN(RADIANS(PARAMETERS!$D$8-D2249)/2))+(COS(RADIANS(D2249))*COS(RADIANS(PARAMETERS!$D$8))*SIN(RADIANS(PARAMETERS!$D$9-C2249)/2)*SIN(RADIANS(PARAMETERS!$D$9-C2249)/2))))*2*3958.756</f>
        <v>1679.7042110973198</v>
      </c>
      <c r="F2249">
        <v>88.020385742187997</v>
      </c>
      <c r="G2249">
        <v>112.02007293701</v>
      </c>
      <c r="H2249">
        <v>152.43769836426</v>
      </c>
      <c r="I2249">
        <v>182.08378601074</v>
      </c>
      <c r="J2249">
        <v>211.53997802734</v>
      </c>
      <c r="K2249" s="6">
        <f>IFERROR(EXP(TREND(LN($F$1:$J$1),LN(F2249:J2249),LN(Calculations!$B$3))),0)</f>
        <v>3.6460416563878369E-3</v>
      </c>
    </row>
    <row r="2250" spans="1:11" x14ac:dyDescent="0.35">
      <c r="A2250">
        <v>2247</v>
      </c>
      <c r="B2250" t="str">
        <f t="shared" si="35"/>
        <v>13-86</v>
      </c>
      <c r="C2250">
        <v>-85.851496789364006</v>
      </c>
      <c r="D2250">
        <v>12.830333725241999</v>
      </c>
      <c r="E2250">
        <f>ASIN(SQRT((SIN(RADIANS(PARAMETERS!$D$8-D2250)/2)*SIN(RADIANS(PARAMETERS!$D$8-D2250)/2))+(COS(RADIANS(D2250))*COS(RADIANS(PARAMETERS!$D$8))*SIN(RADIANS(PARAMETERS!$D$9-C2250)/2)*SIN(RADIANS(PARAMETERS!$D$9-C2250)/2))))*2*3958.756</f>
        <v>1697.7526719699813</v>
      </c>
      <c r="F2250">
        <v>87.189712524414006</v>
      </c>
      <c r="G2250">
        <v>110.82726287842</v>
      </c>
      <c r="H2250">
        <v>151.04270935059</v>
      </c>
      <c r="I2250">
        <v>180.69799804688</v>
      </c>
      <c r="J2250">
        <v>209.93048095703</v>
      </c>
      <c r="K2250" s="6">
        <f>IFERROR(EXP(TREND(LN($F$1:$J$1),LN(F2250:J2250),LN(Calculations!$B$3))),0)</f>
        <v>3.5406127897108144E-3</v>
      </c>
    </row>
    <row r="2251" spans="1:11" x14ac:dyDescent="0.35">
      <c r="A2251">
        <v>2248</v>
      </c>
      <c r="B2251" t="str">
        <f t="shared" si="35"/>
        <v>13-86</v>
      </c>
      <c r="C2251">
        <v>-86.122818124264995</v>
      </c>
      <c r="D2251">
        <v>12.830333725241999</v>
      </c>
      <c r="E2251">
        <f>ASIN(SQRT((SIN(RADIANS(PARAMETERS!$D$8-D2251)/2)*SIN(RADIANS(PARAMETERS!$D$8-D2251)/2))+(COS(RADIANS(D2251))*COS(RADIANS(PARAMETERS!$D$8))*SIN(RADIANS(PARAMETERS!$D$9-C2251)/2)*SIN(RADIANS(PARAMETERS!$D$9-C2251)/2))))*2*3958.756</f>
        <v>1715.802698256543</v>
      </c>
      <c r="F2251">
        <v>86.523010253905994</v>
      </c>
      <c r="G2251">
        <v>109.88807678223</v>
      </c>
      <c r="H2251">
        <v>149.96971130371</v>
      </c>
      <c r="I2251">
        <v>179.6467590332</v>
      </c>
      <c r="J2251">
        <v>208.68878173828</v>
      </c>
      <c r="K2251" s="6">
        <f>IFERROR(EXP(TREND(LN($F$1:$J$1),LN(F2251:J2251),LN(Calculations!$B$3))),0)</f>
        <v>3.460682216098754E-3</v>
      </c>
    </row>
    <row r="2252" spans="1:11" x14ac:dyDescent="0.35">
      <c r="A2252">
        <v>2249</v>
      </c>
      <c r="B2252" t="str">
        <f t="shared" si="35"/>
        <v>13-86.5</v>
      </c>
      <c r="C2252">
        <v>-86.394139459165999</v>
      </c>
      <c r="D2252">
        <v>12.830333725241999</v>
      </c>
      <c r="E2252">
        <f>ASIN(SQRT((SIN(RADIANS(PARAMETERS!$D$8-D2252)/2)*SIN(RADIANS(PARAMETERS!$D$8-D2252)/2))+(COS(RADIANS(D2252))*COS(RADIANS(PARAMETERS!$D$8))*SIN(RADIANS(PARAMETERS!$D$9-C2252)/2)*SIN(RADIANS(PARAMETERS!$D$9-C2252)/2))))*2*3958.756</f>
        <v>1733.8542150044907</v>
      </c>
      <c r="F2252">
        <v>86.007583618164006</v>
      </c>
      <c r="G2252">
        <v>109.18166351318</v>
      </c>
      <c r="H2252">
        <v>149.2271270752</v>
      </c>
      <c r="I2252">
        <v>178.91296386719</v>
      </c>
      <c r="J2252">
        <v>207.77597045898</v>
      </c>
      <c r="K2252" s="6">
        <f>IFERROR(EXP(TREND(LN($F$1:$J$1),LN(F2252:J2252),LN(Calculations!$B$3))),0)</f>
        <v>3.4036485136233322E-3</v>
      </c>
    </row>
    <row r="2253" spans="1:11" x14ac:dyDescent="0.35">
      <c r="A2253">
        <v>2250</v>
      </c>
      <c r="B2253" t="str">
        <f t="shared" si="35"/>
        <v>13-86.5</v>
      </c>
      <c r="C2253">
        <v>-86.665460794067002</v>
      </c>
      <c r="D2253">
        <v>12.830333725241999</v>
      </c>
      <c r="E2253">
        <f>ASIN(SQRT((SIN(RADIANS(PARAMETERS!$D$8-D2253)/2)*SIN(RADIANS(PARAMETERS!$D$8-D2253)/2))+(COS(RADIANS(D2253))*COS(RADIANS(PARAMETERS!$D$8))*SIN(RADIANS(PARAMETERS!$D$9-C2253)/2)*SIN(RADIANS(PARAMETERS!$D$9-C2253)/2))))*2*3958.756</f>
        <v>1751.9071500194257</v>
      </c>
      <c r="F2253">
        <v>85.691108703612997</v>
      </c>
      <c r="G2253">
        <v>108.76094055176</v>
      </c>
      <c r="H2253">
        <v>148.88363647461</v>
      </c>
      <c r="I2253">
        <v>178.52238464355</v>
      </c>
      <c r="J2253">
        <v>207.20397949219</v>
      </c>
      <c r="K2253" s="6">
        <f>IFERROR(EXP(TREND(LN($F$1:$J$1),LN(F2253:J2253),LN(Calculations!$B$3))),0)</f>
        <v>3.3718979878604532E-3</v>
      </c>
    </row>
    <row r="2254" spans="1:11" x14ac:dyDescent="0.35">
      <c r="A2254">
        <v>2251</v>
      </c>
      <c r="B2254" t="str">
        <f t="shared" si="35"/>
        <v>13-87</v>
      </c>
      <c r="C2254">
        <v>-86.936782128968005</v>
      </c>
      <c r="D2254">
        <v>12.830333725241999</v>
      </c>
      <c r="E2254">
        <f>ASIN(SQRT((SIN(RADIANS(PARAMETERS!$D$8-D2254)/2)*SIN(RADIANS(PARAMETERS!$D$8-D2254)/2))+(COS(RADIANS(D2254))*COS(RADIANS(PARAMETERS!$D$8))*SIN(RADIANS(PARAMETERS!$D$9-C2254)/2)*SIN(RADIANS(PARAMETERS!$D$9-C2254)/2))))*2*3958.756</f>
        <v>1769.9614337232865</v>
      </c>
      <c r="F2254">
        <v>85.703239440917997</v>
      </c>
      <c r="G2254">
        <v>108.80657196045</v>
      </c>
      <c r="H2254">
        <v>149.07444763184</v>
      </c>
      <c r="I2254">
        <v>178.62141418457</v>
      </c>
      <c r="J2254">
        <v>207.15487670898</v>
      </c>
      <c r="K2254" s="6">
        <f>IFERROR(EXP(TREND(LN($F$1:$J$1),LN(F2254:J2254),LN(Calculations!$B$3))),0)</f>
        <v>3.3768059525632918E-3</v>
      </c>
    </row>
    <row r="2255" spans="1:11" x14ac:dyDescent="0.35">
      <c r="A2255">
        <v>2252</v>
      </c>
      <c r="B2255" t="str">
        <f t="shared" si="35"/>
        <v>13-87</v>
      </c>
      <c r="C2255">
        <v>-87.208103463868994</v>
      </c>
      <c r="D2255">
        <v>12.830333725241999</v>
      </c>
      <c r="E2255">
        <f>ASIN(SQRT((SIN(RADIANS(PARAMETERS!$D$8-D2255)/2)*SIN(RADIANS(PARAMETERS!$D$8-D2255)/2))+(COS(RADIANS(D2255))*COS(RADIANS(PARAMETERS!$D$8))*SIN(RADIANS(PARAMETERS!$D$9-C2255)/2)*SIN(RADIANS(PARAMETERS!$D$9-C2255)/2))))*2*3958.756</f>
        <v>1788.01699902107</v>
      </c>
      <c r="F2255">
        <v>86.11368560791</v>
      </c>
      <c r="G2255">
        <v>109.39165496826</v>
      </c>
      <c r="H2255">
        <v>149.90194702148</v>
      </c>
      <c r="I2255">
        <v>179.23861694336</v>
      </c>
      <c r="J2255">
        <v>207.65447998047</v>
      </c>
      <c r="K2255" s="6">
        <f>IFERROR(EXP(TREND(LN($F$1:$J$1),LN(F2255:J2255),LN(Calculations!$B$3))),0)</f>
        <v>3.4234183413968966E-3</v>
      </c>
    </row>
    <row r="2256" spans="1:11" x14ac:dyDescent="0.35">
      <c r="A2256">
        <v>2253</v>
      </c>
      <c r="B2256" t="str">
        <f t="shared" si="35"/>
        <v>13-87.5</v>
      </c>
      <c r="C2256">
        <v>-87.479424798769998</v>
      </c>
      <c r="D2256">
        <v>12.830333725241999</v>
      </c>
      <c r="E2256">
        <f>ASIN(SQRT((SIN(RADIANS(PARAMETERS!$D$8-D2256)/2)*SIN(RADIANS(PARAMETERS!$D$8-D2256)/2))+(COS(RADIANS(D2256))*COS(RADIANS(PARAMETERS!$D$8))*SIN(RADIANS(PARAMETERS!$D$9-C2256)/2)*SIN(RADIANS(PARAMETERS!$D$9-C2256)/2))))*2*3958.756</f>
        <v>1806.0737811754782</v>
      </c>
      <c r="F2256">
        <v>86.870361328125</v>
      </c>
      <c r="G2256">
        <v>110.41542053223</v>
      </c>
      <c r="H2256">
        <v>151.24180603027</v>
      </c>
      <c r="I2256">
        <v>180.1994934082</v>
      </c>
      <c r="J2256">
        <v>208.45178222656</v>
      </c>
      <c r="K2256" s="6">
        <f>IFERROR(EXP(TREND(LN($F$1:$J$1),LN(F2256:J2256),LN(Calculations!$B$3))),0)</f>
        <v>3.5026105298342964E-3</v>
      </c>
    </row>
    <row r="2257" spans="1:11" x14ac:dyDescent="0.35">
      <c r="A2257">
        <v>2254</v>
      </c>
      <c r="B2257" t="str">
        <f t="shared" si="35"/>
        <v>13-88</v>
      </c>
      <c r="C2257">
        <v>-87.750746133671001</v>
      </c>
      <c r="D2257">
        <v>12.830333725241999</v>
      </c>
      <c r="E2257">
        <f>ASIN(SQRT((SIN(RADIANS(PARAMETERS!$D$8-D2257)/2)*SIN(RADIANS(PARAMETERS!$D$8-D2257)/2))+(COS(RADIANS(D2257))*COS(RADIANS(PARAMETERS!$D$8))*SIN(RADIANS(PARAMETERS!$D$9-C2257)/2)*SIN(RADIANS(PARAMETERS!$D$9-C2257)/2))))*2*3958.756</f>
        <v>1824.1317176889208</v>
      </c>
      <c r="F2257">
        <v>87.885406494140994</v>
      </c>
      <c r="G2257">
        <v>111.72940063477</v>
      </c>
      <c r="H2257">
        <v>152.84468078613</v>
      </c>
      <c r="I2257">
        <v>181.33346557617</v>
      </c>
      <c r="J2257">
        <v>209.38270568848</v>
      </c>
      <c r="K2257" s="6">
        <f>IFERROR(EXP(TREND(LN($F$1:$J$1),LN(F2257:J2257),LN(Calculations!$B$3))),0)</f>
        <v>3.6034082127783811E-3</v>
      </c>
    </row>
    <row r="2258" spans="1:11" x14ac:dyDescent="0.35">
      <c r="A2258">
        <v>2255</v>
      </c>
      <c r="B2258" t="str">
        <f t="shared" si="35"/>
        <v>13-88</v>
      </c>
      <c r="C2258">
        <v>-88.022067468572004</v>
      </c>
      <c r="D2258">
        <v>12.830333725241999</v>
      </c>
      <c r="E2258">
        <f>ASIN(SQRT((SIN(RADIANS(PARAMETERS!$D$8-D2258)/2)*SIN(RADIANS(PARAMETERS!$D$8-D2258)/2))+(COS(RADIANS(D2258))*COS(RADIANS(PARAMETERS!$D$8))*SIN(RADIANS(PARAMETERS!$D$9-C2258)/2)*SIN(RADIANS(PARAMETERS!$D$9-C2258)/2))))*2*3958.756</f>
        <v>1842.1907481924029</v>
      </c>
      <c r="F2258">
        <v>89.195030212402003</v>
      </c>
      <c r="G2258">
        <v>113.38758087158</v>
      </c>
      <c r="H2258">
        <v>154.72212219238</v>
      </c>
      <c r="I2258">
        <v>182.70385742188</v>
      </c>
      <c r="J2258">
        <v>210.53407287598</v>
      </c>
      <c r="K2258" s="6">
        <f>IFERROR(EXP(TREND(LN($F$1:$J$1),LN(F2258:J2258),LN(Calculations!$B$3))),0)</f>
        <v>3.7325890217327017E-3</v>
      </c>
    </row>
    <row r="2259" spans="1:11" x14ac:dyDescent="0.35">
      <c r="A2259">
        <v>2256</v>
      </c>
      <c r="B2259" t="str">
        <f t="shared" si="35"/>
        <v>13-88.5</v>
      </c>
      <c r="C2259">
        <v>-88.293388803472993</v>
      </c>
      <c r="D2259">
        <v>12.830333725241999</v>
      </c>
      <c r="E2259">
        <f>ASIN(SQRT((SIN(RADIANS(PARAMETERS!$D$8-D2259)/2)*SIN(RADIANS(PARAMETERS!$D$8-D2259)/2))+(COS(RADIANS(D2259))*COS(RADIANS(PARAMETERS!$D$8))*SIN(RADIANS(PARAMETERS!$D$9-C2259)/2)*SIN(RADIANS(PARAMETERS!$D$9-C2259)/2))))*2*3958.756</f>
        <v>1860.2508143408124</v>
      </c>
      <c r="F2259">
        <v>90.872230529785</v>
      </c>
      <c r="G2259">
        <v>115.50874328613</v>
      </c>
      <c r="H2259">
        <v>156.92561340332</v>
      </c>
      <c r="I2259">
        <v>184.42362976074</v>
      </c>
      <c r="J2259">
        <v>212.0424041748</v>
      </c>
      <c r="K2259" s="6">
        <f>IFERROR(EXP(TREND(LN($F$1:$J$1),LN(F2259:J2259),LN(Calculations!$B$3))),0)</f>
        <v>3.9030626815458555E-3</v>
      </c>
    </row>
    <row r="2260" spans="1:11" x14ac:dyDescent="0.35">
      <c r="A2260">
        <v>2257</v>
      </c>
      <c r="B2260" t="str">
        <f t="shared" si="35"/>
        <v>13-88.5</v>
      </c>
      <c r="C2260">
        <v>-88.564710138373997</v>
      </c>
      <c r="D2260">
        <v>12.830333725241999</v>
      </c>
      <c r="E2260">
        <f>ASIN(SQRT((SIN(RADIANS(PARAMETERS!$D$8-D2260)/2)*SIN(RADIANS(PARAMETERS!$D$8-D2260)/2))+(COS(RADIANS(D2260))*COS(RADIANS(PARAMETERS!$D$8))*SIN(RADIANS(PARAMETERS!$D$9-C2260)/2)*SIN(RADIANS(PARAMETERS!$D$9-C2260)/2))))*2*3958.756</f>
        <v>1878.3118597141915</v>
      </c>
      <c r="F2260">
        <v>92.958847045897997</v>
      </c>
      <c r="G2260">
        <v>118.19382476807</v>
      </c>
      <c r="H2260">
        <v>159.52746582031</v>
      </c>
      <c r="I2260">
        <v>186.5594329834</v>
      </c>
      <c r="J2260">
        <v>214.00390625</v>
      </c>
      <c r="K2260" s="6">
        <f>IFERROR(EXP(TREND(LN($F$1:$J$1),LN(F2260:J2260),LN(Calculations!$B$3))),0)</f>
        <v>4.1291100739036263E-3</v>
      </c>
    </row>
    <row r="2261" spans="1:11" x14ac:dyDescent="0.35">
      <c r="A2261">
        <v>2258</v>
      </c>
      <c r="B2261" t="str">
        <f t="shared" si="35"/>
        <v>13-89</v>
      </c>
      <c r="C2261">
        <v>-88.836031473275</v>
      </c>
      <c r="D2261">
        <v>12.830333725241999</v>
      </c>
      <c r="E2261">
        <f>ASIN(SQRT((SIN(RADIANS(PARAMETERS!$D$8-D2261)/2)*SIN(RADIANS(PARAMETERS!$D$8-D2261)/2))+(COS(RADIANS(D2261))*COS(RADIANS(PARAMETERS!$D$8))*SIN(RADIANS(PARAMETERS!$D$9-C2261)/2)*SIN(RADIANS(PARAMETERS!$D$9-C2261)/2))))*2*3958.756</f>
        <v>1896.3738297245866</v>
      </c>
      <c r="F2261">
        <v>95.501220703125</v>
      </c>
      <c r="G2261">
        <v>121.5294342041</v>
      </c>
      <c r="H2261">
        <v>162.52313232422</v>
      </c>
      <c r="I2261">
        <v>189.12773132324</v>
      </c>
      <c r="J2261">
        <v>216.43655395508</v>
      </c>
      <c r="K2261" s="6">
        <f>IFERROR(EXP(TREND(LN($F$1:$J$1),LN(F2261:J2261),LN(Calculations!$B$3))),0)</f>
        <v>4.4260989096554489E-3</v>
      </c>
    </row>
    <row r="2262" spans="1:11" x14ac:dyDescent="0.35">
      <c r="A2262">
        <v>2259</v>
      </c>
      <c r="B2262" t="str">
        <f t="shared" si="35"/>
        <v>13-89</v>
      </c>
      <c r="C2262">
        <v>-89.107352808176003</v>
      </c>
      <c r="D2262">
        <v>12.830333725241999</v>
      </c>
      <c r="E2262">
        <f>ASIN(SQRT((SIN(RADIANS(PARAMETERS!$D$8-D2262)/2)*SIN(RADIANS(PARAMETERS!$D$8-D2262)/2))+(COS(RADIANS(D2262))*COS(RADIANS(PARAMETERS!$D$8))*SIN(RADIANS(PARAMETERS!$D$9-C2262)/2)*SIN(RADIANS(PARAMETERS!$D$9-C2262)/2))))*2*3958.756</f>
        <v>1914.4366715281187</v>
      </c>
      <c r="F2262">
        <v>98.60466003418</v>
      </c>
      <c r="G2262">
        <v>125.58034515381</v>
      </c>
      <c r="H2262">
        <v>165.95727539063</v>
      </c>
      <c r="I2262">
        <v>192.17475891113</v>
      </c>
      <c r="J2262">
        <v>219.3928527832</v>
      </c>
      <c r="K2262" s="6">
        <f>IFERROR(EXP(TREND(LN($F$1:$J$1),LN(F2262:J2262),LN(Calculations!$B$3))),0)</f>
        <v>4.819872798077743E-3</v>
      </c>
    </row>
    <row r="2263" spans="1:11" x14ac:dyDescent="0.35">
      <c r="A2263">
        <v>2260</v>
      </c>
      <c r="B2263" t="str">
        <f t="shared" si="35"/>
        <v>13-89.5</v>
      </c>
      <c r="C2263">
        <v>-89.378674143077006</v>
      </c>
      <c r="D2263">
        <v>12.830333725241999</v>
      </c>
      <c r="E2263">
        <f>ASIN(SQRT((SIN(RADIANS(PARAMETERS!$D$8-D2263)/2)*SIN(RADIANS(PARAMETERS!$D$8-D2263)/2))+(COS(RADIANS(D2263))*COS(RADIANS(PARAMETERS!$D$8))*SIN(RADIANS(PARAMETERS!$D$9-C2263)/2)*SIN(RADIANS(PARAMETERS!$D$9-C2263)/2))))*2*3958.756</f>
        <v>1932.5003339419377</v>
      </c>
      <c r="F2263">
        <v>102.50169372559</v>
      </c>
      <c r="G2263">
        <v>130.31004333496</v>
      </c>
      <c r="H2263">
        <v>170.03691101074</v>
      </c>
      <c r="I2263">
        <v>195.93896484375</v>
      </c>
      <c r="J2263">
        <v>223.20234680176</v>
      </c>
      <c r="K2263" s="6">
        <f>IFERROR(EXP(TREND(LN($F$1:$J$1),LN(F2263:J2263),LN(Calculations!$B$3))),0)</f>
        <v>5.3630221331529091E-3</v>
      </c>
    </row>
    <row r="2264" spans="1:11" x14ac:dyDescent="0.35">
      <c r="A2264">
        <v>2261</v>
      </c>
      <c r="B2264" t="str">
        <f t="shared" si="35"/>
        <v>13-89.5</v>
      </c>
      <c r="C2264">
        <v>-89.649995477977996</v>
      </c>
      <c r="D2264">
        <v>12.830333725241999</v>
      </c>
      <c r="E2264">
        <f>ASIN(SQRT((SIN(RADIANS(PARAMETERS!$D$8-D2264)/2)*SIN(RADIANS(PARAMETERS!$D$8-D2264)/2))+(COS(RADIANS(D2264))*COS(RADIANS(PARAMETERS!$D$8))*SIN(RADIANS(PARAMETERS!$D$9-C2264)/2)*SIN(RADIANS(PARAMETERS!$D$9-C2264)/2))))*2*3958.756</f>
        <v>1950.5647673657338</v>
      </c>
      <c r="F2264">
        <v>106.80299377441</v>
      </c>
      <c r="G2264">
        <v>135.29844665527</v>
      </c>
      <c r="H2264">
        <v>174.31149291992</v>
      </c>
      <c r="I2264">
        <v>199.91677856445</v>
      </c>
      <c r="J2264">
        <v>227.27696228027</v>
      </c>
      <c r="K2264" s="6">
        <f>IFERROR(EXP(TREND(LN($F$1:$J$1),LN(F2264:J2264),LN(Calculations!$B$3))),0)</f>
        <v>6.0353309667574052E-3</v>
      </c>
    </row>
    <row r="2265" spans="1:11" x14ac:dyDescent="0.35">
      <c r="A2265">
        <v>2262</v>
      </c>
      <c r="B2265" t="str">
        <f t="shared" si="35"/>
        <v>13-90</v>
      </c>
      <c r="C2265">
        <v>-89.921316812878999</v>
      </c>
      <c r="D2265">
        <v>12.830333725241999</v>
      </c>
      <c r="E2265">
        <f>ASIN(SQRT((SIN(RADIANS(PARAMETERS!$D$8-D2265)/2)*SIN(RADIANS(PARAMETERS!$D$8-D2265)/2))+(COS(RADIANS(D2265))*COS(RADIANS(PARAMETERS!$D$8))*SIN(RADIANS(PARAMETERS!$D$9-C2265)/2)*SIN(RADIANS(PARAMETERS!$D$9-C2265)/2))))*2*3958.756</f>
        <v>1968.6299237075307</v>
      </c>
      <c r="F2265">
        <v>111.60797119141</v>
      </c>
      <c r="G2265">
        <v>140.53779602051</v>
      </c>
      <c r="H2265">
        <v>178.76943969727</v>
      </c>
      <c r="I2265">
        <v>204.13914489746</v>
      </c>
      <c r="J2265">
        <v>231.66903686523</v>
      </c>
      <c r="K2265" s="6">
        <f>IFERROR(EXP(TREND(LN($F$1:$J$1),LN(F2265:J2265),LN(Calculations!$B$3))),0)</f>
        <v>6.8865274474348417E-3</v>
      </c>
    </row>
    <row r="2266" spans="1:11" x14ac:dyDescent="0.35">
      <c r="A2266">
        <v>2263</v>
      </c>
      <c r="B2266" t="str">
        <f t="shared" si="35"/>
        <v>13-90</v>
      </c>
      <c r="C2266">
        <v>-90.192638147780002</v>
      </c>
      <c r="D2266">
        <v>12.830333725241999</v>
      </c>
      <c r="E2266">
        <f>ASIN(SQRT((SIN(RADIANS(PARAMETERS!$D$8-D2266)/2)*SIN(RADIANS(PARAMETERS!$D$8-D2266)/2))+(COS(RADIANS(D2266))*COS(RADIANS(PARAMETERS!$D$8))*SIN(RADIANS(PARAMETERS!$D$9-C2266)/2)*SIN(RADIANS(PARAMETERS!$D$9-C2266)/2))))*2*3958.756</f>
        <v>1986.6957563134742</v>
      </c>
      <c r="F2266">
        <v>116.79988861084</v>
      </c>
      <c r="G2266">
        <v>146.00654602051</v>
      </c>
      <c r="H2266">
        <v>183.40544128418</v>
      </c>
      <c r="I2266">
        <v>208.66133117676</v>
      </c>
      <c r="J2266">
        <v>236.45429992676</v>
      </c>
      <c r="K2266" s="6">
        <f>IFERROR(EXP(TREND(LN($F$1:$J$1),LN(F2266:J2266),LN(Calculations!$B$3))),0)</f>
        <v>7.9678244617593531E-3</v>
      </c>
    </row>
    <row r="2267" spans="1:11" x14ac:dyDescent="0.35">
      <c r="A2267">
        <v>2264</v>
      </c>
      <c r="B2267" t="str">
        <f t="shared" si="35"/>
        <v>13-90.5</v>
      </c>
      <c r="C2267">
        <v>-90.463959482681005</v>
      </c>
      <c r="D2267">
        <v>12.830333725241999</v>
      </c>
      <c r="E2267">
        <f>ASIN(SQRT((SIN(RADIANS(PARAMETERS!$D$8-D2267)/2)*SIN(RADIANS(PARAMETERS!$D$8-D2267)/2))+(COS(RADIANS(D2267))*COS(RADIANS(PARAMETERS!$D$8))*SIN(RADIANS(PARAMETERS!$D$9-C2267)/2)*SIN(RADIANS(PARAMETERS!$D$9-C2267)/2))))*2*3958.756</f>
        <v>2004.7622199013804</v>
      </c>
      <c r="F2267">
        <v>122.24258422852</v>
      </c>
      <c r="G2267">
        <v>151.52659606934</v>
      </c>
      <c r="H2267">
        <v>188.05558776855</v>
      </c>
      <c r="I2267">
        <v>213.31085205078</v>
      </c>
      <c r="J2267">
        <v>241.40049743652</v>
      </c>
      <c r="K2267" s="6">
        <f>IFERROR(EXP(TREND(LN($F$1:$J$1),LN(F2267:J2267),LN(Calculations!$B$3))),0)</f>
        <v>9.3140235147596631E-3</v>
      </c>
    </row>
    <row r="2268" spans="1:11" x14ac:dyDescent="0.35">
      <c r="A2268">
        <v>2265</v>
      </c>
      <c r="B2268" t="str">
        <f t="shared" si="35"/>
        <v>13-90.5</v>
      </c>
      <c r="C2268">
        <v>-90.735280817581994</v>
      </c>
      <c r="D2268">
        <v>12.830333725241999</v>
      </c>
      <c r="E2268">
        <f>ASIN(SQRT((SIN(RADIANS(PARAMETERS!$D$8-D2268)/2)*SIN(RADIANS(PARAMETERS!$D$8-D2268)/2))+(COS(RADIANS(D2268))*COS(RADIANS(PARAMETERS!$D$8))*SIN(RADIANS(PARAMETERS!$D$9-C2268)/2)*SIN(RADIANS(PARAMETERS!$D$9-C2268)/2))))*2*3958.756</f>
        <v>2022.8292704977976</v>
      </c>
      <c r="F2268">
        <v>127.663230896</v>
      </c>
      <c r="G2268">
        <v>156.83840942383</v>
      </c>
      <c r="H2268">
        <v>192.4305267334</v>
      </c>
      <c r="I2268">
        <v>217.7453918457</v>
      </c>
      <c r="J2268">
        <v>246.09146118164</v>
      </c>
      <c r="K2268" s="6">
        <f>IFERROR(EXP(TREND(LN($F$1:$J$1),LN(F2268:J2268),LN(Calculations!$B$3))),0)</f>
        <v>1.0915637617573715E-2</v>
      </c>
    </row>
    <row r="2269" spans="1:11" x14ac:dyDescent="0.35">
      <c r="A2269">
        <v>2266</v>
      </c>
      <c r="B2269" t="str">
        <f t="shared" si="35"/>
        <v>13-50</v>
      </c>
      <c r="C2269">
        <v>-50.037080582435998</v>
      </c>
      <c r="D2269">
        <v>13.101655060143001</v>
      </c>
      <c r="E2269">
        <f>ASIN(SQRT((SIN(RADIANS(PARAMETERS!$D$8-D2269)/2)*SIN(RADIANS(PARAMETERS!$D$8-D2269)/2))+(COS(RADIANS(D2269))*COS(RADIANS(PARAMETERS!$D$8))*SIN(RADIANS(PARAMETERS!$D$9-C2269)/2)*SIN(RADIANS(PARAMETERS!$D$9-C2269)/2))))*2*3958.756</f>
        <v>727.79211171090606</v>
      </c>
      <c r="F2269">
        <v>121.47148895264</v>
      </c>
      <c r="G2269">
        <v>155.32666015625</v>
      </c>
      <c r="H2269">
        <v>193.36883544922</v>
      </c>
      <c r="I2269">
        <v>222.35838317871</v>
      </c>
      <c r="J2269">
        <v>255.69616699219</v>
      </c>
      <c r="K2269" s="6">
        <f>IFERROR(EXP(TREND(LN($F$1:$J$1),LN(F2269:J2269),LN(Calculations!$B$3))),0)</f>
        <v>9.8782406976627921E-3</v>
      </c>
    </row>
    <row r="2270" spans="1:11" x14ac:dyDescent="0.35">
      <c r="A2270">
        <v>2267</v>
      </c>
      <c r="B2270" t="str">
        <f t="shared" si="35"/>
        <v>13-50.5</v>
      </c>
      <c r="C2270">
        <v>-50.308401917337001</v>
      </c>
      <c r="D2270">
        <v>13.101655060143001</v>
      </c>
      <c r="E2270">
        <f>ASIN(SQRT((SIN(RADIANS(PARAMETERS!$D$8-D2270)/2)*SIN(RADIANS(PARAMETERS!$D$8-D2270)/2))+(COS(RADIANS(D2270))*COS(RADIANS(PARAMETERS!$D$8))*SIN(RADIANS(PARAMETERS!$D$9-C2270)/2)*SIN(RADIANS(PARAMETERS!$D$9-C2270)/2))))*2*3958.756</f>
        <v>710.08773626490552</v>
      </c>
      <c r="F2270">
        <v>121.38426971436</v>
      </c>
      <c r="G2270">
        <v>155.42861938477</v>
      </c>
      <c r="H2270">
        <v>193.56411743164</v>
      </c>
      <c r="I2270">
        <v>222.67781066895</v>
      </c>
      <c r="J2270">
        <v>256.1725769043</v>
      </c>
      <c r="K2270" s="6">
        <f>IFERROR(EXP(TREND(LN($F$1:$J$1),LN(F2270:J2270),LN(Calculations!$B$3))),0)</f>
        <v>9.8853774328756128E-3</v>
      </c>
    </row>
    <row r="2271" spans="1:11" x14ac:dyDescent="0.35">
      <c r="A2271">
        <v>2268</v>
      </c>
      <c r="B2271" t="str">
        <f t="shared" si="35"/>
        <v>13-50.5</v>
      </c>
      <c r="C2271">
        <v>-50.579723252237997</v>
      </c>
      <c r="D2271">
        <v>13.101655060143001</v>
      </c>
      <c r="E2271">
        <f>ASIN(SQRT((SIN(RADIANS(PARAMETERS!$D$8-D2271)/2)*SIN(RADIANS(PARAMETERS!$D$8-D2271)/2))+(COS(RADIANS(D2271))*COS(RADIANS(PARAMETERS!$D$8))*SIN(RADIANS(PARAMETERS!$D$9-C2271)/2)*SIN(RADIANS(PARAMETERS!$D$9-C2271)/2))))*2*3958.756</f>
        <v>692.4068627624456</v>
      </c>
      <c r="F2271">
        <v>121.26515197754</v>
      </c>
      <c r="G2271">
        <v>155.4963684082</v>
      </c>
      <c r="H2271">
        <v>193.7253112793</v>
      </c>
      <c r="I2271">
        <v>222.94952392578</v>
      </c>
      <c r="J2271">
        <v>256.58428955078</v>
      </c>
      <c r="K2271" s="6">
        <f>IFERROR(EXP(TREND(LN($F$1:$J$1),LN(F2271:J2271),LN(Calculations!$B$3))),0)</f>
        <v>9.8831376861590135E-3</v>
      </c>
    </row>
    <row r="2272" spans="1:11" x14ac:dyDescent="0.35">
      <c r="A2272">
        <v>2269</v>
      </c>
      <c r="B2272" t="str">
        <f t="shared" si="35"/>
        <v>13-51</v>
      </c>
      <c r="C2272">
        <v>-50.851044587139</v>
      </c>
      <c r="D2272">
        <v>13.101655060143001</v>
      </c>
      <c r="E2272">
        <f>ASIN(SQRT((SIN(RADIANS(PARAMETERS!$D$8-D2272)/2)*SIN(RADIANS(PARAMETERS!$D$8-D2272)/2))+(COS(RADIANS(D2272))*COS(RADIANS(PARAMETERS!$D$8))*SIN(RADIANS(PARAMETERS!$D$9-C2272)/2)*SIN(RADIANS(PARAMETERS!$D$9-C2272)/2))))*2*3958.756</f>
        <v>674.75136411543576</v>
      </c>
      <c r="F2272">
        <v>121.131980896</v>
      </c>
      <c r="G2272">
        <v>155.54252624512</v>
      </c>
      <c r="H2272">
        <v>193.86206054688</v>
      </c>
      <c r="I2272">
        <v>223.18397521973</v>
      </c>
      <c r="J2272">
        <v>256.9426574707</v>
      </c>
      <c r="K2272" s="6">
        <f>IFERROR(EXP(TREND(LN($F$1:$J$1),LN(F2272:J2272),LN(Calculations!$B$3))),0)</f>
        <v>9.875689741338364E-3</v>
      </c>
    </row>
    <row r="2273" spans="1:11" x14ac:dyDescent="0.35">
      <c r="A2273">
        <v>2270</v>
      </c>
      <c r="B2273" t="str">
        <f t="shared" si="35"/>
        <v>13-51</v>
      </c>
      <c r="C2273">
        <v>-51.122365922039997</v>
      </c>
      <c r="D2273">
        <v>13.101655060143001</v>
      </c>
      <c r="E2273">
        <f>ASIN(SQRT((SIN(RADIANS(PARAMETERS!$D$8-D2273)/2)*SIN(RADIANS(PARAMETERS!$D$8-D2273)/2))+(COS(RADIANS(D2273))*COS(RADIANS(PARAMETERS!$D$8))*SIN(RADIANS(PARAMETERS!$D$9-C2273)/2)*SIN(RADIANS(PARAMETERS!$D$9-C2273)/2))))*2*3958.756</f>
        <v>657.12331100646566</v>
      </c>
      <c r="F2273">
        <v>121.00870513916</v>
      </c>
      <c r="G2273">
        <v>155.58786010742</v>
      </c>
      <c r="H2273">
        <v>193.99214172363</v>
      </c>
      <c r="I2273">
        <v>223.40324401855</v>
      </c>
      <c r="J2273">
        <v>257.27496337891</v>
      </c>
      <c r="K2273" s="6">
        <f>IFERROR(EXP(TREND(LN($F$1:$J$1),LN(F2273:J2273),LN(Calculations!$B$3))),0)</f>
        <v>9.869131445595581E-3</v>
      </c>
    </row>
    <row r="2274" spans="1:11" x14ac:dyDescent="0.35">
      <c r="A2274">
        <v>2271</v>
      </c>
      <c r="B2274" t="str">
        <f t="shared" si="35"/>
        <v>13-51.5</v>
      </c>
      <c r="C2274">
        <v>-51.393687256941</v>
      </c>
      <c r="D2274">
        <v>13.101655060143001</v>
      </c>
      <c r="E2274">
        <f>ASIN(SQRT((SIN(RADIANS(PARAMETERS!$D$8-D2274)/2)*SIN(RADIANS(PARAMETERS!$D$8-D2274)/2))+(COS(RADIANS(D2274))*COS(RADIANS(PARAMETERS!$D$8))*SIN(RADIANS(PARAMETERS!$D$9-C2274)/2)*SIN(RADIANS(PARAMETERS!$D$9-C2274)/2))))*2*3958.756</f>
        <v>639.52499833158993</v>
      </c>
      <c r="F2274">
        <v>120.87916564941</v>
      </c>
      <c r="G2274">
        <v>155.61131286621</v>
      </c>
      <c r="H2274">
        <v>194.09452819824</v>
      </c>
      <c r="I2274">
        <v>223.57867431641</v>
      </c>
      <c r="J2274">
        <v>257.54315185547</v>
      </c>
      <c r="K2274" s="6">
        <f>IFERROR(EXP(TREND(LN($F$1:$J$1),LN(F2274:J2274),LN(Calculations!$B$3))),0)</f>
        <v>9.8583330027271956E-3</v>
      </c>
    </row>
    <row r="2275" spans="1:11" x14ac:dyDescent="0.35">
      <c r="A2275">
        <v>2272</v>
      </c>
      <c r="B2275" t="str">
        <f t="shared" si="35"/>
        <v>13-51.5</v>
      </c>
      <c r="C2275">
        <v>-51.665008591842003</v>
      </c>
      <c r="D2275">
        <v>13.101655060143001</v>
      </c>
      <c r="E2275">
        <f>ASIN(SQRT((SIN(RADIANS(PARAMETERS!$D$8-D2275)/2)*SIN(RADIANS(PARAMETERS!$D$8-D2275)/2))+(COS(RADIANS(D2275))*COS(RADIANS(PARAMETERS!$D$8))*SIN(RADIANS(PARAMETERS!$D$9-C2275)/2)*SIN(RADIANS(PARAMETERS!$D$9-C2275)/2))))*2*3958.756</f>
        <v>621.9589759169794</v>
      </c>
      <c r="F2275">
        <v>120.76263427734</v>
      </c>
      <c r="G2275">
        <v>155.63133239746</v>
      </c>
      <c r="H2275">
        <v>194.19483947754</v>
      </c>
      <c r="I2275">
        <v>223.75210571289</v>
      </c>
      <c r="J2275">
        <v>257.80950927734</v>
      </c>
      <c r="K2275" s="6">
        <f>IFERROR(EXP(TREND(LN($F$1:$J$1),LN(F2275:J2275),LN(Calculations!$B$3))),0)</f>
        <v>9.849177299781596E-3</v>
      </c>
    </row>
    <row r="2276" spans="1:11" x14ac:dyDescent="0.35">
      <c r="A2276">
        <v>2273</v>
      </c>
      <c r="B2276" t="str">
        <f t="shared" si="35"/>
        <v>13-52</v>
      </c>
      <c r="C2276">
        <v>-51.936329926742999</v>
      </c>
      <c r="D2276">
        <v>13.101655060143001</v>
      </c>
      <c r="E2276">
        <f>ASIN(SQRT((SIN(RADIANS(PARAMETERS!$D$8-D2276)/2)*SIN(RADIANS(PARAMETERS!$D$8-D2276)/2))+(COS(RADIANS(D2276))*COS(RADIANS(PARAMETERS!$D$8))*SIN(RADIANS(PARAMETERS!$D$9-C2276)/2)*SIN(RADIANS(PARAMETERS!$D$9-C2276)/2))))*2*3958.756</f>
        <v>604.42808431903609</v>
      </c>
      <c r="F2276">
        <v>120.67615509033</v>
      </c>
      <c r="G2276">
        <v>155.66273498535</v>
      </c>
      <c r="H2276">
        <v>194.31301879883</v>
      </c>
      <c r="I2276">
        <v>223.95545959473</v>
      </c>
      <c r="J2276">
        <v>258.12121582031</v>
      </c>
      <c r="K2276" s="6">
        <f>IFERROR(EXP(TREND(LN($F$1:$J$1),LN(F2276:J2276),LN(Calculations!$B$3))),0)</f>
        <v>9.8465066769962712E-3</v>
      </c>
    </row>
    <row r="2277" spans="1:11" x14ac:dyDescent="0.35">
      <c r="A2277">
        <v>2274</v>
      </c>
      <c r="B2277" t="str">
        <f t="shared" si="35"/>
        <v>13-52</v>
      </c>
      <c r="C2277">
        <v>-52.207651261644003</v>
      </c>
      <c r="D2277">
        <v>13.101655060143001</v>
      </c>
      <c r="E2277">
        <f>ASIN(SQRT((SIN(RADIANS(PARAMETERS!$D$8-D2277)/2)*SIN(RADIANS(PARAMETERS!$D$8-D2277)/2))+(COS(RADIANS(D2277))*COS(RADIANS(PARAMETERS!$D$8))*SIN(RADIANS(PARAMETERS!$D$9-C2277)/2)*SIN(RADIANS(PARAMETERS!$D$9-C2277)/2))))*2*3958.756</f>
        <v>586.93549669292099</v>
      </c>
      <c r="F2277">
        <v>120.58995819092</v>
      </c>
      <c r="G2277">
        <v>155.67514038086</v>
      </c>
      <c r="H2277">
        <v>194.40626525879</v>
      </c>
      <c r="I2277">
        <v>224.12571716309</v>
      </c>
      <c r="J2277">
        <v>258.38986206055</v>
      </c>
      <c r="K2277" s="6">
        <f>IFERROR(EXP(TREND(LN($F$1:$J$1),LN(F2277:J2277),LN(Calculations!$B$3))),0)</f>
        <v>9.8411309898259833E-3</v>
      </c>
    </row>
    <row r="2278" spans="1:11" x14ac:dyDescent="0.35">
      <c r="A2278">
        <v>2275</v>
      </c>
      <c r="B2278" t="str">
        <f t="shared" si="35"/>
        <v>13-52.5</v>
      </c>
      <c r="C2278">
        <v>-52.478972596544999</v>
      </c>
      <c r="D2278">
        <v>13.101655060143001</v>
      </c>
      <c r="E2278">
        <f>ASIN(SQRT((SIN(RADIANS(PARAMETERS!$D$8-D2278)/2)*SIN(RADIANS(PARAMETERS!$D$8-D2278)/2))+(COS(RADIANS(D2278))*COS(RADIANS(PARAMETERS!$D$8))*SIN(RADIANS(PARAMETERS!$D$9-C2278)/2)*SIN(RADIANS(PARAMETERS!$D$9-C2278)/2))))*2*3958.756</f>
        <v>569.48476793226268</v>
      </c>
      <c r="F2278">
        <v>120.53318023682</v>
      </c>
      <c r="G2278">
        <v>155.69926452637</v>
      </c>
      <c r="H2278">
        <v>194.50654602051</v>
      </c>
      <c r="I2278">
        <v>224.30787658691</v>
      </c>
      <c r="J2278">
        <v>258.67666625977</v>
      </c>
      <c r="K2278" s="6">
        <f>IFERROR(EXP(TREND(LN($F$1:$J$1),LN(F2278:J2278),LN(Calculations!$B$3))),0)</f>
        <v>9.8414035523030075E-3</v>
      </c>
    </row>
    <row r="2279" spans="1:11" x14ac:dyDescent="0.35">
      <c r="A2279">
        <v>2276</v>
      </c>
      <c r="B2279" t="str">
        <f t="shared" si="35"/>
        <v>13-53</v>
      </c>
      <c r="C2279">
        <v>-52.750293931446002</v>
      </c>
      <c r="D2279">
        <v>13.101655060143001</v>
      </c>
      <c r="E2279">
        <f>ASIN(SQRT((SIN(RADIANS(PARAMETERS!$D$8-D2279)/2)*SIN(RADIANS(PARAMETERS!$D$8-D2279)/2))+(COS(RADIANS(D2279))*COS(RADIANS(PARAMETERS!$D$8))*SIN(RADIANS(PARAMETERS!$D$9-C2279)/2)*SIN(RADIANS(PARAMETERS!$D$9-C2279)/2))))*2*3958.756</f>
        <v>552.07989255429959</v>
      </c>
      <c r="F2279">
        <v>120.52570343018</v>
      </c>
      <c r="G2279">
        <v>155.75204467773</v>
      </c>
      <c r="H2279">
        <v>194.63311767578</v>
      </c>
      <c r="I2279">
        <v>224.53007507324</v>
      </c>
      <c r="J2279">
        <v>259.02096557617</v>
      </c>
      <c r="K2279" s="6">
        <f>IFERROR(EXP(TREND(LN($F$1:$J$1),LN(F2279:J2279),LN(Calculations!$B$3))),0)</f>
        <v>9.8525761546042097E-3</v>
      </c>
    </row>
    <row r="2280" spans="1:11" x14ac:dyDescent="0.35">
      <c r="A2280">
        <v>2277</v>
      </c>
      <c r="B2280" t="str">
        <f t="shared" si="35"/>
        <v>13-53</v>
      </c>
      <c r="C2280">
        <v>-53.021615266346998</v>
      </c>
      <c r="D2280">
        <v>13.101655060143001</v>
      </c>
      <c r="E2280">
        <f>ASIN(SQRT((SIN(RADIANS(PARAMETERS!$D$8-D2280)/2)*SIN(RADIANS(PARAMETERS!$D$8-D2280)/2))+(COS(RADIANS(D2280))*COS(RADIANS(PARAMETERS!$D$8))*SIN(RADIANS(PARAMETERS!$D$9-C2280)/2)*SIN(RADIANS(PARAMETERS!$D$9-C2280)/2))))*2*3958.756</f>
        <v>534.72537314438034</v>
      </c>
      <c r="F2280">
        <v>120.52730560303</v>
      </c>
      <c r="G2280">
        <v>155.78265380859</v>
      </c>
      <c r="H2280">
        <v>194.72528076172</v>
      </c>
      <c r="I2280">
        <v>224.70397949219</v>
      </c>
      <c r="J2280">
        <v>259.29971313477</v>
      </c>
      <c r="K2280" s="6">
        <f>IFERROR(EXP(TREND(LN($F$1:$J$1),LN(F2280:J2280),LN(Calculations!$B$3))),0)</f>
        <v>9.8615078181581665E-3</v>
      </c>
    </row>
    <row r="2281" spans="1:11" x14ac:dyDescent="0.35">
      <c r="A2281">
        <v>2278</v>
      </c>
      <c r="B2281" t="str">
        <f t="shared" si="35"/>
        <v>13-53.5</v>
      </c>
      <c r="C2281">
        <v>-53.292936601248002</v>
      </c>
      <c r="D2281">
        <v>13.101655060143001</v>
      </c>
      <c r="E2281">
        <f>ASIN(SQRT((SIN(RADIANS(PARAMETERS!$D$8-D2281)/2)*SIN(RADIANS(PARAMETERS!$D$8-D2281)/2))+(COS(RADIANS(D2281))*COS(RADIANS(PARAMETERS!$D$8))*SIN(RADIANS(PARAMETERS!$D$9-C2281)/2)*SIN(RADIANS(PARAMETERS!$D$9-C2281)/2))))*2*3958.756</f>
        <v>517.42630159991234</v>
      </c>
      <c r="F2281">
        <v>120.56266784668</v>
      </c>
      <c r="G2281">
        <v>155.81408691406</v>
      </c>
      <c r="H2281">
        <v>194.81462097168</v>
      </c>
      <c r="I2281">
        <v>224.88288879395</v>
      </c>
      <c r="J2281">
        <v>259.59387207031</v>
      </c>
      <c r="K2281" s="6">
        <f>IFERROR(EXP(TREND(LN($F$1:$J$1),LN(F2281:J2281),LN(Calculations!$B$3))),0)</f>
        <v>9.875543481585012E-3</v>
      </c>
    </row>
    <row r="2282" spans="1:11" x14ac:dyDescent="0.35">
      <c r="A2282">
        <v>2279</v>
      </c>
      <c r="B2282" t="str">
        <f t="shared" si="35"/>
        <v>13-53.5</v>
      </c>
      <c r="C2282">
        <v>-53.564257936148998</v>
      </c>
      <c r="D2282">
        <v>13.101655060143001</v>
      </c>
      <c r="E2282">
        <f>ASIN(SQRT((SIN(RADIANS(PARAMETERS!$D$8-D2282)/2)*SIN(RADIANS(PARAMETERS!$D$8-D2282)/2))+(COS(RADIANS(D2282))*COS(RADIANS(PARAMETERS!$D$8))*SIN(RADIANS(PARAMETERS!$D$9-C2282)/2)*SIN(RADIANS(PARAMETERS!$D$9-C2282)/2))))*2*3958.756</f>
        <v>500.18845595033969</v>
      </c>
      <c r="F2282">
        <v>120.64614105225</v>
      </c>
      <c r="G2282">
        <v>155.85781860352</v>
      </c>
      <c r="H2282">
        <v>194.9154510498</v>
      </c>
      <c r="I2282">
        <v>225.09039306641</v>
      </c>
      <c r="J2282">
        <v>259.93887329102</v>
      </c>
      <c r="K2282" s="6">
        <f>IFERROR(EXP(TREND(LN($F$1:$J$1),LN(F2282:J2282),LN(Calculations!$B$3))),0)</f>
        <v>9.8985389920397526E-3</v>
      </c>
    </row>
    <row r="2283" spans="1:11" x14ac:dyDescent="0.35">
      <c r="A2283">
        <v>2280</v>
      </c>
      <c r="B2283" t="str">
        <f t="shared" si="35"/>
        <v>13-54</v>
      </c>
      <c r="C2283">
        <v>-53.835579271050001</v>
      </c>
      <c r="D2283">
        <v>13.101655060143001</v>
      </c>
      <c r="E2283">
        <f>ASIN(SQRT((SIN(RADIANS(PARAMETERS!$D$8-D2283)/2)*SIN(RADIANS(PARAMETERS!$D$8-D2283)/2))+(COS(RADIANS(D2283))*COS(RADIANS(PARAMETERS!$D$8))*SIN(RADIANS(PARAMETERS!$D$9-C2283)/2)*SIN(RADIANS(PARAMETERS!$D$9-C2283)/2))))*2*3958.756</f>
        <v>483.01841620671019</v>
      </c>
      <c r="F2283">
        <v>120.7456817627</v>
      </c>
      <c r="G2283">
        <v>155.89202880859</v>
      </c>
      <c r="H2283">
        <v>195.00129699707</v>
      </c>
      <c r="I2283">
        <v>225.28291320801</v>
      </c>
      <c r="J2283">
        <v>260.26943969727</v>
      </c>
      <c r="K2283" s="6">
        <f>IFERROR(EXP(TREND(LN($F$1:$J$1),LN(F2283:J2283),LN(Calculations!$B$3))),0)</f>
        <v>9.9225289651288101E-3</v>
      </c>
    </row>
    <row r="2284" spans="1:11" x14ac:dyDescent="0.35">
      <c r="A2284">
        <v>2281</v>
      </c>
      <c r="B2284" t="str">
        <f t="shared" si="35"/>
        <v>13-54</v>
      </c>
      <c r="C2284">
        <v>-54.106900605950997</v>
      </c>
      <c r="D2284">
        <v>13.101655060143001</v>
      </c>
      <c r="E2284">
        <f>ASIN(SQRT((SIN(RADIANS(PARAMETERS!$D$8-D2284)/2)*SIN(RADIANS(PARAMETERS!$D$8-D2284)/2))+(COS(RADIANS(D2284))*COS(RADIANS(PARAMETERS!$D$8))*SIN(RADIANS(PARAMETERS!$D$9-C2284)/2)*SIN(RADIANS(PARAMETERS!$D$9-C2284)/2))))*2*3958.756</f>
        <v>465.92370355055158</v>
      </c>
      <c r="F2284">
        <v>120.90134429932</v>
      </c>
      <c r="G2284">
        <v>155.96278381348</v>
      </c>
      <c r="H2284">
        <v>195.12205505371</v>
      </c>
      <c r="I2284">
        <v>225.53182983398</v>
      </c>
      <c r="J2284">
        <v>260.68380737305</v>
      </c>
      <c r="K2284" s="6">
        <f>IFERROR(EXP(TREND(LN($F$1:$J$1),LN(F2284:J2284),LN(Calculations!$B$3))),0)</f>
        <v>9.9596434660021594E-3</v>
      </c>
    </row>
    <row r="2285" spans="1:11" x14ac:dyDescent="0.35">
      <c r="A2285">
        <v>2282</v>
      </c>
      <c r="B2285" t="str">
        <f t="shared" si="35"/>
        <v>13-54.5</v>
      </c>
      <c r="C2285">
        <v>-54.378221940852001</v>
      </c>
      <c r="D2285">
        <v>13.101655060143001</v>
      </c>
      <c r="E2285">
        <f>ASIN(SQRT((SIN(RADIANS(PARAMETERS!$D$8-D2285)/2)*SIN(RADIANS(PARAMETERS!$D$8-D2285)/2))+(COS(RADIANS(D2285))*COS(RADIANS(PARAMETERS!$D$8))*SIN(RADIANS(PARAMETERS!$D$9-C2285)/2)*SIN(RADIANS(PARAMETERS!$D$9-C2285)/2))))*2*3958.756</f>
        <v>448.91294825588187</v>
      </c>
      <c r="F2285">
        <v>121.12836456299</v>
      </c>
      <c r="G2285">
        <v>156.08404541016</v>
      </c>
      <c r="H2285">
        <v>195.29124450684</v>
      </c>
      <c r="I2285">
        <v>225.85510253906</v>
      </c>
      <c r="J2285">
        <v>261.20562744141</v>
      </c>
      <c r="K2285" s="6">
        <f>IFERROR(EXP(TREND(LN($F$1:$J$1),LN(F2285:J2285),LN(Calculations!$B$3))),0)</f>
        <v>1.0014005361947166E-2</v>
      </c>
    </row>
    <row r="2286" spans="1:11" x14ac:dyDescent="0.35">
      <c r="A2286">
        <v>2283</v>
      </c>
      <c r="B2286" t="str">
        <f t="shared" si="35"/>
        <v>13-54.5</v>
      </c>
      <c r="C2286">
        <v>-54.649543275752997</v>
      </c>
      <c r="D2286">
        <v>13.101655060143001</v>
      </c>
      <c r="E2286">
        <f>ASIN(SQRT((SIN(RADIANS(PARAMETERS!$D$8-D2286)/2)*SIN(RADIANS(PARAMETERS!$D$8-D2286)/2))+(COS(RADIANS(D2286))*COS(RADIANS(PARAMETERS!$D$8))*SIN(RADIANS(PARAMETERS!$D$9-C2286)/2)*SIN(RADIANS(PARAMETERS!$D$9-C2286)/2))))*2*3958.756</f>
        <v>431.99609311141865</v>
      </c>
      <c r="F2286">
        <v>121.3815536499</v>
      </c>
      <c r="G2286">
        <v>156.21144104004</v>
      </c>
      <c r="H2286">
        <v>195.4499206543</v>
      </c>
      <c r="I2286">
        <v>226.15843200684</v>
      </c>
      <c r="J2286">
        <v>261.69528198242</v>
      </c>
      <c r="K2286" s="6">
        <f>IFERROR(EXP(TREND(LN($F$1:$J$1),LN(F2286:J2286),LN(Calculations!$B$3))),0)</f>
        <v>1.0072187046373613E-2</v>
      </c>
    </row>
    <row r="2287" spans="1:11" x14ac:dyDescent="0.35">
      <c r="A2287">
        <v>2284</v>
      </c>
      <c r="B2287" t="str">
        <f t="shared" si="35"/>
        <v>13-55</v>
      </c>
      <c r="C2287">
        <v>-54.920864610654</v>
      </c>
      <c r="D2287">
        <v>13.101655060143001</v>
      </c>
      <c r="E2287">
        <f>ASIN(SQRT((SIN(RADIANS(PARAMETERS!$D$8-D2287)/2)*SIN(RADIANS(PARAMETERS!$D$8-D2287)/2))+(COS(RADIANS(D2287))*COS(RADIANS(PARAMETERS!$D$8))*SIN(RADIANS(PARAMETERS!$D$9-C2287)/2)*SIN(RADIANS(PARAMETERS!$D$9-C2287)/2))))*2*3958.756</f>
        <v>415.18464084730016</v>
      </c>
      <c r="F2287">
        <v>121.68685150146</v>
      </c>
      <c r="G2287">
        <v>156.36987304688</v>
      </c>
      <c r="H2287">
        <v>195.61834716797</v>
      </c>
      <c r="I2287">
        <v>226.46644592285</v>
      </c>
      <c r="J2287">
        <v>262.18280029297</v>
      </c>
      <c r="K2287" s="6">
        <f>IFERROR(EXP(TREND(LN($F$1:$J$1),LN(F2287:J2287),LN(Calculations!$B$3))),0)</f>
        <v>1.0141113109984482E-2</v>
      </c>
    </row>
    <row r="2288" spans="1:11" x14ac:dyDescent="0.35">
      <c r="A2288">
        <v>2285</v>
      </c>
      <c r="B2288" t="str">
        <f t="shared" si="35"/>
        <v>13-55</v>
      </c>
      <c r="C2288">
        <v>-55.192185945555003</v>
      </c>
      <c r="D2288">
        <v>13.101655060143001</v>
      </c>
      <c r="E2288">
        <f>ASIN(SQRT((SIN(RADIANS(PARAMETERS!$D$8-D2288)/2)*SIN(RADIANS(PARAMETERS!$D$8-D2288)/2))+(COS(RADIANS(D2288))*COS(RADIANS(PARAMETERS!$D$8))*SIN(RADIANS(PARAMETERS!$D$9-C2288)/2)*SIN(RADIANS(PARAMETERS!$D$9-C2288)/2))))*2*3958.756</f>
        <v>398.49195626121576</v>
      </c>
      <c r="F2288">
        <v>122.05475616455</v>
      </c>
      <c r="G2288">
        <v>156.56927490234</v>
      </c>
      <c r="H2288">
        <v>195.80178833008</v>
      </c>
      <c r="I2288">
        <v>226.78204345703</v>
      </c>
      <c r="J2288">
        <v>262.66781616211</v>
      </c>
      <c r="K2288" s="6">
        <f>IFERROR(EXP(TREND(LN($F$1:$J$1),LN(F2288:J2288),LN(Calculations!$B$3))),0)</f>
        <v>1.0223610483591284E-2</v>
      </c>
    </row>
    <row r="2289" spans="1:11" x14ac:dyDescent="0.35">
      <c r="A2289">
        <v>2286</v>
      </c>
      <c r="B2289" t="str">
        <f t="shared" si="35"/>
        <v>13-55.5</v>
      </c>
      <c r="C2289">
        <v>-55.463507280456</v>
      </c>
      <c r="D2289">
        <v>13.101655060143001</v>
      </c>
      <c r="E2289">
        <f>ASIN(SQRT((SIN(RADIANS(PARAMETERS!$D$8-D2289)/2)*SIN(RADIANS(PARAMETERS!$D$8-D2289)/2))+(COS(RADIANS(D2289))*COS(RADIANS(PARAMETERS!$D$8))*SIN(RADIANS(PARAMETERS!$D$9-C2289)/2)*SIN(RADIANS(PARAMETERS!$D$9-C2289)/2))))*2*3958.756</f>
        <v>381.93363648317643</v>
      </c>
      <c r="F2289">
        <v>122.45085906982</v>
      </c>
      <c r="G2289">
        <v>156.78584289551</v>
      </c>
      <c r="H2289">
        <v>195.95938110352</v>
      </c>
      <c r="I2289">
        <v>227.03584289551</v>
      </c>
      <c r="J2289">
        <v>263.04449462891</v>
      </c>
      <c r="K2289" s="6">
        <f>IFERROR(EXP(TREND(LN($F$1:$J$1),LN(F2289:J2289),LN(Calculations!$B$3))),0)</f>
        <v>1.0310454491524502E-2</v>
      </c>
    </row>
    <row r="2290" spans="1:11" x14ac:dyDescent="0.35">
      <c r="A2290">
        <v>2287</v>
      </c>
      <c r="B2290" t="str">
        <f t="shared" si="35"/>
        <v>13-55.5</v>
      </c>
      <c r="C2290">
        <v>-55.734828615357003</v>
      </c>
      <c r="D2290">
        <v>13.101655060143001</v>
      </c>
      <c r="E2290">
        <f>ASIN(SQRT((SIN(RADIANS(PARAMETERS!$D$8-D2290)/2)*SIN(RADIANS(PARAMETERS!$D$8-D2290)/2))+(COS(RADIANS(D2290))*COS(RADIANS(PARAMETERS!$D$8))*SIN(RADIANS(PARAMETERS!$D$9-C2290)/2)*SIN(RADIANS(PARAMETERS!$D$9-C2290)/2))))*2*3958.756</f>
        <v>365.52796621834199</v>
      </c>
      <c r="F2290">
        <v>122.92249298096</v>
      </c>
      <c r="G2290">
        <v>157.06875610352</v>
      </c>
      <c r="H2290">
        <v>196.15251159668</v>
      </c>
      <c r="I2290">
        <v>227.30952453613</v>
      </c>
      <c r="J2290">
        <v>263.41973876953</v>
      </c>
      <c r="K2290" s="6">
        <f>IFERROR(EXP(TREND(LN($F$1:$J$1),LN(F2290:J2290),LN(Calculations!$B$3))),0)</f>
        <v>1.0416489473635902E-2</v>
      </c>
    </row>
    <row r="2291" spans="1:11" x14ac:dyDescent="0.35">
      <c r="A2291">
        <v>2288</v>
      </c>
      <c r="B2291" t="str">
        <f t="shared" si="35"/>
        <v>13-56</v>
      </c>
      <c r="C2291">
        <v>-56.006149950257999</v>
      </c>
      <c r="D2291">
        <v>13.101655060143001</v>
      </c>
      <c r="E2291">
        <f>ASIN(SQRT((SIN(RADIANS(PARAMETERS!$D$8-D2291)/2)*SIN(RADIANS(PARAMETERS!$D$8-D2291)/2))+(COS(RADIANS(D2291))*COS(RADIANS(PARAMETERS!$D$8))*SIN(RADIANS(PARAMETERS!$D$9-C2291)/2)*SIN(RADIANS(PARAMETERS!$D$9-C2291)/2))))*2*3958.756</f>
        <v>349.29647894300649</v>
      </c>
      <c r="F2291">
        <v>123.4885559082</v>
      </c>
      <c r="G2291">
        <v>157.43856811523</v>
      </c>
      <c r="H2291">
        <v>196.40824890137</v>
      </c>
      <c r="I2291">
        <v>227.6316986084</v>
      </c>
      <c r="J2291">
        <v>263.82345581055</v>
      </c>
      <c r="K2291" s="6">
        <f>IFERROR(EXP(TREND(LN($F$1:$J$1),LN(F2291:J2291),LN(Calculations!$B$3))),0)</f>
        <v>1.0548530269688173E-2</v>
      </c>
    </row>
    <row r="2292" spans="1:11" x14ac:dyDescent="0.35">
      <c r="A2292">
        <v>2289</v>
      </c>
      <c r="B2292" t="str">
        <f t="shared" si="35"/>
        <v>13-56.5</v>
      </c>
      <c r="C2292">
        <v>-56.277471285159002</v>
      </c>
      <c r="D2292">
        <v>13.101655060143001</v>
      </c>
      <c r="E2292">
        <f>ASIN(SQRT((SIN(RADIANS(PARAMETERS!$D$8-D2292)/2)*SIN(RADIANS(PARAMETERS!$D$8-D2292)/2))+(COS(RADIANS(D2292))*COS(RADIANS(PARAMETERS!$D$8))*SIN(RADIANS(PARAMETERS!$D$9-C2292)/2)*SIN(RADIANS(PARAMETERS!$D$9-C2292)/2))))*2*3958.756</f>
        <v>333.26464990672707</v>
      </c>
      <c r="F2292">
        <v>124.09843444824</v>
      </c>
      <c r="G2292">
        <v>157.85273742676</v>
      </c>
      <c r="H2292">
        <v>196.69465637207</v>
      </c>
      <c r="I2292">
        <v>227.96632385254</v>
      </c>
      <c r="J2292">
        <v>264.21496582031</v>
      </c>
      <c r="K2292" s="6">
        <f>IFERROR(EXP(TREND(LN($F$1:$J$1),LN(F2292:J2292),LN(Calculations!$B$3))),0)</f>
        <v>1.0694648650746813E-2</v>
      </c>
    </row>
    <row r="2293" spans="1:11" x14ac:dyDescent="0.35">
      <c r="A2293">
        <v>2290</v>
      </c>
      <c r="B2293" t="str">
        <f t="shared" si="35"/>
        <v>13-56.5</v>
      </c>
      <c r="C2293">
        <v>-56.548792620059999</v>
      </c>
      <c r="D2293">
        <v>13.101655060143001</v>
      </c>
      <c r="E2293">
        <f>ASIN(SQRT((SIN(RADIANS(PARAMETERS!$D$8-D2293)/2)*SIN(RADIANS(PARAMETERS!$D$8-D2293)/2))+(COS(RADIANS(D2293))*COS(RADIANS(PARAMETERS!$D$8))*SIN(RADIANS(PARAMETERS!$D$9-C2293)/2)*SIN(RADIANS(PARAMETERS!$D$9-C2293)/2))))*2*3958.756</f>
        <v>317.46275224690362</v>
      </c>
      <c r="F2293">
        <v>124.80899047852</v>
      </c>
      <c r="G2293">
        <v>158.37124633789</v>
      </c>
      <c r="H2293">
        <v>197.0859375</v>
      </c>
      <c r="I2293">
        <v>228.41468811035</v>
      </c>
      <c r="J2293">
        <v>264.72927856445</v>
      </c>
      <c r="K2293" s="6">
        <f>IFERROR(EXP(TREND(LN($F$1:$J$1),LN(F2293:J2293),LN(Calculations!$B$3))),0)</f>
        <v>1.0874026033933481E-2</v>
      </c>
    </row>
    <row r="2294" spans="1:11" x14ac:dyDescent="0.35">
      <c r="A2294">
        <v>2291</v>
      </c>
      <c r="B2294" t="str">
        <f t="shared" si="35"/>
        <v>13-57</v>
      </c>
      <c r="C2294">
        <v>-56.820113954961002</v>
      </c>
      <c r="D2294">
        <v>13.101655060143001</v>
      </c>
      <c r="E2294">
        <f>ASIN(SQRT((SIN(RADIANS(PARAMETERS!$D$8-D2294)/2)*SIN(RADIANS(PARAMETERS!$D$8-D2294)/2))+(COS(RADIANS(D2294))*COS(RADIANS(PARAMETERS!$D$8))*SIN(RADIANS(PARAMETERS!$D$9-C2294)/2)*SIN(RADIANS(PARAMETERS!$D$9-C2294)/2))))*2*3958.756</f>
        <v>301.92691301999406</v>
      </c>
      <c r="F2294">
        <v>125.62283325195</v>
      </c>
      <c r="G2294">
        <v>158.99760437012</v>
      </c>
      <c r="H2294">
        <v>197.58462524414</v>
      </c>
      <c r="I2294">
        <v>228.97410583496</v>
      </c>
      <c r="J2294">
        <v>265.3567199707</v>
      </c>
      <c r="K2294" s="6">
        <f>IFERROR(EXP(TREND(LN($F$1:$J$1),LN(F2294:J2294),LN(Calculations!$B$3))),0)</f>
        <v>1.1089388477417465E-2</v>
      </c>
    </row>
    <row r="2295" spans="1:11" x14ac:dyDescent="0.35">
      <c r="A2295">
        <v>2292</v>
      </c>
      <c r="B2295" t="str">
        <f t="shared" si="35"/>
        <v>13-57</v>
      </c>
      <c r="C2295">
        <v>-57.091435289861998</v>
      </c>
      <c r="D2295">
        <v>13.101655060143001</v>
      </c>
      <c r="E2295">
        <f>ASIN(SQRT((SIN(RADIANS(PARAMETERS!$D$8-D2295)/2)*SIN(RADIANS(PARAMETERS!$D$8-D2295)/2))+(COS(RADIANS(D2295))*COS(RADIANS(PARAMETERS!$D$8))*SIN(RADIANS(PARAMETERS!$D$9-C2295)/2)*SIN(RADIANS(PARAMETERS!$D$9-C2295)/2))))*2*3958.756</f>
        <v>286.7004102549173</v>
      </c>
      <c r="F2295">
        <v>126.4557723999</v>
      </c>
      <c r="G2295">
        <v>159.65492248535</v>
      </c>
      <c r="H2295">
        <v>198.10520935059</v>
      </c>
      <c r="I2295">
        <v>229.53042602539</v>
      </c>
      <c r="J2295">
        <v>265.94747924805</v>
      </c>
      <c r="K2295" s="6">
        <f>IFERROR(EXP(TREND(LN($F$1:$J$1),LN(F2295:J2295),LN(Calculations!$B$3))),0)</f>
        <v>1.1317109488414167E-2</v>
      </c>
    </row>
    <row r="2296" spans="1:11" x14ac:dyDescent="0.35">
      <c r="A2296">
        <v>2293</v>
      </c>
      <c r="B2296" t="str">
        <f t="shared" si="35"/>
        <v>13-57.5</v>
      </c>
      <c r="C2296">
        <v>-57.362756624763001</v>
      </c>
      <c r="D2296">
        <v>13.101655060143001</v>
      </c>
      <c r="E2296">
        <f>ASIN(SQRT((SIN(RADIANS(PARAMETERS!$D$8-D2296)/2)*SIN(RADIANS(PARAMETERS!$D$8-D2296)/2))+(COS(RADIANS(D2296))*COS(RADIANS(PARAMETERS!$D$8))*SIN(RADIANS(PARAMETERS!$D$9-C2296)/2)*SIN(RADIANS(PARAMETERS!$D$9-C2296)/2))))*2*3958.756</f>
        <v>271.83525268289827</v>
      </c>
      <c r="F2296">
        <v>127.34466552734</v>
      </c>
      <c r="G2296">
        <v>160.36637878418</v>
      </c>
      <c r="H2296">
        <v>198.67713928223</v>
      </c>
      <c r="I2296">
        <v>230.1277923584</v>
      </c>
      <c r="J2296">
        <v>266.56430053711</v>
      </c>
      <c r="K2296" s="6">
        <f>IFERROR(EXP(TREND(LN($F$1:$J$1),LN(F2296:J2296),LN(Calculations!$B$3))),0)</f>
        <v>1.1568463477494254E-2</v>
      </c>
    </row>
    <row r="2297" spans="1:11" x14ac:dyDescent="0.35">
      <c r="A2297">
        <v>2294</v>
      </c>
      <c r="B2297" t="str">
        <f t="shared" si="35"/>
        <v>13-57.5</v>
      </c>
      <c r="C2297">
        <v>-57.634077959663998</v>
      </c>
      <c r="D2297">
        <v>13.101655060143001</v>
      </c>
      <c r="E2297">
        <f>ASIN(SQRT((SIN(RADIANS(PARAMETERS!$D$8-D2297)/2)*SIN(RADIANS(PARAMETERS!$D$8-D2297)/2))+(COS(RADIANS(D2297))*COS(RADIANS(PARAMETERS!$D$8))*SIN(RADIANS(PARAMETERS!$D$9-C2297)/2)*SIN(RADIANS(PARAMETERS!$D$9-C2297)/2))))*2*3958.756</f>
        <v>257.39407572367548</v>
      </c>
      <c r="F2297">
        <v>128.27183532715</v>
      </c>
      <c r="G2297">
        <v>161.11682128906</v>
      </c>
      <c r="H2297">
        <v>199.28414916992</v>
      </c>
      <c r="I2297">
        <v>230.74496459961</v>
      </c>
      <c r="J2297">
        <v>267.17977905273</v>
      </c>
      <c r="K2297" s="6">
        <f>IFERROR(EXP(TREND(LN($F$1:$J$1),LN(F2297:J2297),LN(Calculations!$B$3))),0)</f>
        <v>1.1839645144036619E-2</v>
      </c>
    </row>
    <row r="2298" spans="1:11" x14ac:dyDescent="0.35">
      <c r="A2298">
        <v>2295</v>
      </c>
      <c r="B2298" t="str">
        <f t="shared" si="35"/>
        <v>13-58</v>
      </c>
      <c r="C2298">
        <v>-57.905399294565001</v>
      </c>
      <c r="D2298">
        <v>13.101655060143001</v>
      </c>
      <c r="E2298">
        <f>ASIN(SQRT((SIN(RADIANS(PARAMETERS!$D$8-D2298)/2)*SIN(RADIANS(PARAMETERS!$D$8-D2298)/2))+(COS(RADIANS(D2298))*COS(RADIANS(PARAMETERS!$D$8))*SIN(RADIANS(PARAMETERS!$D$9-C2298)/2)*SIN(RADIANS(PARAMETERS!$D$9-C2298)/2))))*2*3958.756</f>
        <v>243.45236190231637</v>
      </c>
      <c r="F2298">
        <v>129.16516113281</v>
      </c>
      <c r="G2298">
        <v>161.84342956543</v>
      </c>
      <c r="H2298">
        <v>199.85794067383</v>
      </c>
      <c r="I2298">
        <v>231.29849243164</v>
      </c>
      <c r="J2298">
        <v>267.69232177734</v>
      </c>
      <c r="K2298" s="6">
        <f>IFERROR(EXP(TREND(LN($F$1:$J$1),LN(F2298:J2298),LN(Calculations!$B$3))),0)</f>
        <v>1.2108674538978511E-2</v>
      </c>
    </row>
    <row r="2299" spans="1:11" x14ac:dyDescent="0.35">
      <c r="A2299">
        <v>2296</v>
      </c>
      <c r="B2299" t="str">
        <f t="shared" si="35"/>
        <v>13-58</v>
      </c>
      <c r="C2299">
        <v>-58.176720629465002</v>
      </c>
      <c r="D2299">
        <v>13.101655060143001</v>
      </c>
      <c r="E2299">
        <f>ASIN(SQRT((SIN(RADIANS(PARAMETERS!$D$8-D2299)/2)*SIN(RADIANS(PARAMETERS!$D$8-D2299)/2))+(COS(RADIANS(D2299))*COS(RADIANS(PARAMETERS!$D$8))*SIN(RADIANS(PARAMETERS!$D$9-C2299)/2)*SIN(RADIANS(PARAMETERS!$D$9-C2299)/2))))*2*3958.756</f>
        <v>230.10093658901994</v>
      </c>
      <c r="F2299">
        <v>130.07348632813</v>
      </c>
      <c r="G2299">
        <v>162.59356689453</v>
      </c>
      <c r="H2299">
        <v>200.46049499512</v>
      </c>
      <c r="I2299">
        <v>231.88265991211</v>
      </c>
      <c r="J2299">
        <v>268.23736572266</v>
      </c>
      <c r="K2299" s="6">
        <f>IFERROR(EXP(TREND(LN($F$1:$J$1),LN(F2299:J2299),LN(Calculations!$B$3))),0)</f>
        <v>1.2392705406434978E-2</v>
      </c>
    </row>
    <row r="2300" spans="1:11" x14ac:dyDescent="0.35">
      <c r="A2300">
        <v>2297</v>
      </c>
      <c r="B2300" t="str">
        <f t="shared" si="35"/>
        <v>13-58.5</v>
      </c>
      <c r="C2300">
        <v>-58.448041964365999</v>
      </c>
      <c r="D2300">
        <v>13.101655060143001</v>
      </c>
      <c r="E2300">
        <f>ASIN(SQRT((SIN(RADIANS(PARAMETERS!$D$8-D2300)/2)*SIN(RADIANS(PARAMETERS!$D$8-D2300)/2))+(COS(RADIANS(D2300))*COS(RADIANS(PARAMETERS!$D$8))*SIN(RADIANS(PARAMETERS!$D$9-C2300)/2)*SIN(RADIANS(PARAMETERS!$D$9-C2300)/2))))*2*3958.756</f>
        <v>217.44857863174937</v>
      </c>
      <c r="F2300">
        <v>130.96903991699</v>
      </c>
      <c r="G2300">
        <v>163.34523010254</v>
      </c>
      <c r="H2300">
        <v>201.07487487793</v>
      </c>
      <c r="I2300">
        <v>232.47906494141</v>
      </c>
      <c r="J2300">
        <v>268.79486083984</v>
      </c>
      <c r="K2300" s="6">
        <f>IFERROR(EXP(TREND(LN($F$1:$J$1),LN(F2300:J2300),LN(Calculations!$B$3))),0)</f>
        <v>1.2683623569727987E-2</v>
      </c>
    </row>
    <row r="2301" spans="1:11" x14ac:dyDescent="0.35">
      <c r="A2301">
        <v>2298</v>
      </c>
      <c r="B2301" t="str">
        <f t="shared" si="35"/>
        <v>13-58.5</v>
      </c>
      <c r="C2301">
        <v>-58.719363299267002</v>
      </c>
      <c r="D2301">
        <v>13.101655060143001</v>
      </c>
      <c r="E2301">
        <f>ASIN(SQRT((SIN(RADIANS(PARAMETERS!$D$8-D2301)/2)*SIN(RADIANS(PARAMETERS!$D$8-D2301)/2))+(COS(RADIANS(D2301))*COS(RADIANS(PARAMETERS!$D$8))*SIN(RADIANS(PARAMETERS!$D$9-C2301)/2)*SIN(RADIANS(PARAMETERS!$D$9-C2301)/2))))*2*3958.756</f>
        <v>205.62439112416857</v>
      </c>
      <c r="F2301">
        <v>131.78984069824</v>
      </c>
      <c r="G2301">
        <v>164.04389953613</v>
      </c>
      <c r="H2301">
        <v>201.65519714355</v>
      </c>
      <c r="I2301">
        <v>233.04064941406</v>
      </c>
      <c r="J2301">
        <v>269.3173828125</v>
      </c>
      <c r="K2301" s="6">
        <f>IFERROR(EXP(TREND(LN($F$1:$J$1),LN(F2301:J2301),LN(Calculations!$B$3))),0)</f>
        <v>1.2960009452914176E-2</v>
      </c>
    </row>
    <row r="2302" spans="1:11" x14ac:dyDescent="0.35">
      <c r="A2302">
        <v>2299</v>
      </c>
      <c r="B2302" t="str">
        <f t="shared" si="35"/>
        <v>13-59</v>
      </c>
      <c r="C2302">
        <v>-58.990684634167998</v>
      </c>
      <c r="D2302">
        <v>13.101655060143001</v>
      </c>
      <c r="E2302">
        <f>ASIN(SQRT((SIN(RADIANS(PARAMETERS!$D$8-D2302)/2)*SIN(RADIANS(PARAMETERS!$D$8-D2302)/2))+(COS(RADIANS(D2302))*COS(RADIANS(PARAMETERS!$D$8))*SIN(RADIANS(PARAMETERS!$D$9-C2302)/2)*SIN(RADIANS(PARAMETERS!$D$9-C2302)/2))))*2*3958.756</f>
        <v>194.77927370906801</v>
      </c>
      <c r="F2302">
        <v>132.57211303711</v>
      </c>
      <c r="G2302">
        <v>164.71697998047</v>
      </c>
      <c r="H2302">
        <v>202.24708557129</v>
      </c>
      <c r="I2302">
        <v>233.63995361328</v>
      </c>
      <c r="J2302">
        <v>269.91159057617</v>
      </c>
      <c r="K2302" s="6">
        <f>IFERROR(EXP(TREND(LN($F$1:$J$1),LN(F2302:J2302),LN(Calculations!$B$3))),0)</f>
        <v>1.3232923966929338E-2</v>
      </c>
    </row>
    <row r="2303" spans="1:11" x14ac:dyDescent="0.35">
      <c r="A2303">
        <v>2300</v>
      </c>
      <c r="B2303" t="str">
        <f t="shared" si="35"/>
        <v>13-59.5</v>
      </c>
      <c r="C2303">
        <v>-59.262005969069001</v>
      </c>
      <c r="D2303">
        <v>13.101655060143001</v>
      </c>
      <c r="E2303">
        <f>ASIN(SQRT((SIN(RADIANS(PARAMETERS!$D$8-D2303)/2)*SIN(RADIANS(PARAMETERS!$D$8-D2303)/2))+(COS(RADIANS(D2303))*COS(RADIANS(PARAMETERS!$D$8))*SIN(RADIANS(PARAMETERS!$D$9-C2303)/2)*SIN(RADIANS(PARAMETERS!$D$9-C2303)/2))))*2*3958.756</f>
        <v>185.08542890117235</v>
      </c>
      <c r="F2303">
        <v>133.2802734375</v>
      </c>
      <c r="G2303">
        <v>165.32440185547</v>
      </c>
      <c r="H2303">
        <v>202.80473327637</v>
      </c>
      <c r="I2303">
        <v>234.21768188477</v>
      </c>
      <c r="J2303">
        <v>270.50173950195</v>
      </c>
      <c r="K2303" s="6">
        <f>IFERROR(EXP(TREND(LN($F$1:$J$1),LN(F2303:J2303),LN(Calculations!$B$3))),0)</f>
        <v>1.3486708457257449E-2</v>
      </c>
    </row>
    <row r="2304" spans="1:11" x14ac:dyDescent="0.35">
      <c r="A2304">
        <v>2301</v>
      </c>
      <c r="B2304" t="str">
        <f t="shared" si="35"/>
        <v>13-59.5</v>
      </c>
      <c r="C2304">
        <v>-59.533327303969998</v>
      </c>
      <c r="D2304">
        <v>13.101655060143001</v>
      </c>
      <c r="E2304">
        <f>ASIN(SQRT((SIN(RADIANS(PARAMETERS!$D$8-D2304)/2)*SIN(RADIANS(PARAMETERS!$D$8-D2304)/2))+(COS(RADIANS(D2304))*COS(RADIANS(PARAMETERS!$D$8))*SIN(RADIANS(PARAMETERS!$D$9-C2304)/2)*SIN(RADIANS(PARAMETERS!$D$9-C2304)/2))))*2*3958.756</f>
        <v>176.73241586606483</v>
      </c>
      <c r="F2304">
        <v>133.85501098633</v>
      </c>
      <c r="G2304">
        <v>165.80786132813</v>
      </c>
      <c r="H2304">
        <v>203.25144958496</v>
      </c>
      <c r="I2304">
        <v>234.67425537109</v>
      </c>
      <c r="J2304">
        <v>270.96002197266</v>
      </c>
      <c r="K2304" s="6">
        <f>IFERROR(EXP(TREND(LN($F$1:$J$1),LN(F2304:J2304),LN(Calculations!$B$3))),0)</f>
        <v>1.3695834429662003E-2</v>
      </c>
    </row>
    <row r="2305" spans="1:11" x14ac:dyDescent="0.35">
      <c r="A2305">
        <v>2302</v>
      </c>
      <c r="B2305" t="str">
        <f t="shared" si="35"/>
        <v>13-60</v>
      </c>
      <c r="C2305">
        <v>-59.804648638871001</v>
      </c>
      <c r="D2305">
        <v>13.101655060143001</v>
      </c>
      <c r="E2305">
        <f>ASIN(SQRT((SIN(RADIANS(PARAMETERS!$D$8-D2305)/2)*SIN(RADIANS(PARAMETERS!$D$8-D2305)/2))+(COS(RADIANS(D2305))*COS(RADIANS(PARAMETERS!$D$8))*SIN(RADIANS(PARAMETERS!$D$9-C2305)/2)*SIN(RADIANS(PARAMETERS!$D$9-C2305)/2))))*2*3958.756</f>
        <v>169.91810399025042</v>
      </c>
      <c r="F2305">
        <v>134.34794616699</v>
      </c>
      <c r="G2305">
        <v>166.21514892578</v>
      </c>
      <c r="H2305">
        <v>203.62686157227</v>
      </c>
      <c r="I2305">
        <v>235.05261230469</v>
      </c>
      <c r="J2305">
        <v>271.33288574219</v>
      </c>
      <c r="K2305" s="6">
        <f>IFERROR(EXP(TREND(LN($F$1:$J$1),LN(F2305:J2305),LN(Calculations!$B$3))),0)</f>
        <v>1.3877316438663988E-2</v>
      </c>
    </row>
    <row r="2306" spans="1:11" x14ac:dyDescent="0.35">
      <c r="A2306">
        <v>2303</v>
      </c>
      <c r="B2306" t="str">
        <f t="shared" si="35"/>
        <v>13-60</v>
      </c>
      <c r="C2306">
        <v>-60.075969973771997</v>
      </c>
      <c r="D2306">
        <v>13.101655060143001</v>
      </c>
      <c r="E2306">
        <f>ASIN(SQRT((SIN(RADIANS(PARAMETERS!$D$8-D2306)/2)*SIN(RADIANS(PARAMETERS!$D$8-D2306)/2))+(COS(RADIANS(D2306))*COS(RADIANS(PARAMETERS!$D$8))*SIN(RADIANS(PARAMETERS!$D$9-C2306)/2)*SIN(RADIANS(PARAMETERS!$D$9-C2306)/2))))*2*3958.756</f>
        <v>164.83344608191737</v>
      </c>
      <c r="F2306">
        <v>134.73544311523</v>
      </c>
      <c r="G2306">
        <v>166.53091430664</v>
      </c>
      <c r="H2306">
        <v>203.91714477539</v>
      </c>
      <c r="I2306">
        <v>235.33912658691</v>
      </c>
      <c r="J2306">
        <v>271.60711669922</v>
      </c>
      <c r="K2306" s="6">
        <f>IFERROR(EXP(TREND(LN($F$1:$J$1),LN(F2306:J2306),LN(Calculations!$B$3))),0)</f>
        <v>1.4021508561663591E-2</v>
      </c>
    </row>
    <row r="2307" spans="1:11" x14ac:dyDescent="0.35">
      <c r="A2307">
        <v>2304</v>
      </c>
      <c r="B2307" t="str">
        <f t="shared" si="35"/>
        <v>13-60.5</v>
      </c>
      <c r="C2307">
        <v>-60.347291308673</v>
      </c>
      <c r="D2307">
        <v>13.101655060143001</v>
      </c>
      <c r="E2307">
        <f>ASIN(SQRT((SIN(RADIANS(PARAMETERS!$D$8-D2307)/2)*SIN(RADIANS(PARAMETERS!$D$8-D2307)/2))+(COS(RADIANS(D2307))*COS(RADIANS(PARAMETERS!$D$8))*SIN(RADIANS(PARAMETERS!$D$9-C2307)/2)*SIN(RADIANS(PARAMETERS!$D$9-C2307)/2))))*2*3958.756</f>
        <v>161.64175756133977</v>
      </c>
      <c r="F2307">
        <v>134.9984588623</v>
      </c>
      <c r="G2307">
        <v>166.74324035645</v>
      </c>
      <c r="H2307">
        <v>204.12042236328</v>
      </c>
      <c r="I2307">
        <v>235.53796386719</v>
      </c>
      <c r="J2307">
        <v>271.79489135742</v>
      </c>
      <c r="K2307" s="6">
        <f>IFERROR(EXP(TREND(LN($F$1:$J$1),LN(F2307:J2307),LN(Calculations!$B$3))),0)</f>
        <v>1.4120523493433741E-2</v>
      </c>
    </row>
    <row r="2308" spans="1:11" x14ac:dyDescent="0.35">
      <c r="A2308">
        <v>2305</v>
      </c>
      <c r="B2308" t="str">
        <f t="shared" si="35"/>
        <v>13-60.5</v>
      </c>
      <c r="C2308">
        <v>-60.618612643573996</v>
      </c>
      <c r="D2308">
        <v>13.101655060143001</v>
      </c>
      <c r="E2308">
        <f>ASIN(SQRT((SIN(RADIANS(PARAMETERS!$D$8-D2308)/2)*SIN(RADIANS(PARAMETERS!$D$8-D2308)/2))+(COS(RADIANS(D2308))*COS(RADIANS(PARAMETERS!$D$8))*SIN(RADIANS(PARAMETERS!$D$9-C2308)/2)*SIN(RADIANS(PARAMETERS!$D$9-C2308)/2))))*2*3958.756</f>
        <v>160.45604383756566</v>
      </c>
      <c r="F2308">
        <v>135.22119140625</v>
      </c>
      <c r="G2308">
        <v>166.93165588379</v>
      </c>
      <c r="H2308">
        <v>204.32803344727</v>
      </c>
      <c r="I2308">
        <v>235.76818847656</v>
      </c>
      <c r="J2308">
        <v>272.04949951172</v>
      </c>
      <c r="K2308" s="6">
        <f>IFERROR(EXP(TREND(LN($F$1:$J$1),LN(F2308:J2308),LN(Calculations!$B$3))),0)</f>
        <v>1.4206824168140031E-2</v>
      </c>
    </row>
    <row r="2309" spans="1:11" x14ac:dyDescent="0.35">
      <c r="A2309">
        <v>2306</v>
      </c>
      <c r="B2309" t="str">
        <f t="shared" ref="B2309:B2372" si="36">MROUND(D2309,1)&amp;MROUND(C2309,-0.5)</f>
        <v>13-61</v>
      </c>
      <c r="C2309">
        <v>-60.889933978475</v>
      </c>
      <c r="D2309">
        <v>13.101655060143001</v>
      </c>
      <c r="E2309">
        <f>ASIN(SQRT((SIN(RADIANS(PARAMETERS!$D$8-D2309)/2)*SIN(RADIANS(PARAMETERS!$D$8-D2309)/2))+(COS(RADIANS(D2309))*COS(RADIANS(PARAMETERS!$D$8))*SIN(RADIANS(PARAMETERS!$D$9-C2309)/2)*SIN(RADIANS(PARAMETERS!$D$9-C2309)/2))))*2*3958.756</f>
        <v>161.32054462145737</v>
      </c>
      <c r="F2309">
        <v>135.37689208984</v>
      </c>
      <c r="G2309">
        <v>167.07247924805</v>
      </c>
      <c r="H2309">
        <v>204.51202392578</v>
      </c>
      <c r="I2309">
        <v>235.99526977539</v>
      </c>
      <c r="J2309">
        <v>272.32858276367</v>
      </c>
      <c r="K2309" s="6">
        <f>IFERROR(EXP(TREND(LN($F$1:$J$1),LN(F2309:J2309),LN(Calculations!$B$3))),0)</f>
        <v>1.426939876183746E-2</v>
      </c>
    </row>
    <row r="2310" spans="1:11" x14ac:dyDescent="0.35">
      <c r="A2310">
        <v>2307</v>
      </c>
      <c r="B2310" t="str">
        <f t="shared" si="36"/>
        <v>13-61</v>
      </c>
      <c r="C2310">
        <v>-61.161255313376003</v>
      </c>
      <c r="D2310">
        <v>13.101655060143001</v>
      </c>
      <c r="E2310">
        <f>ASIN(SQRT((SIN(RADIANS(PARAMETERS!$D$8-D2310)/2)*SIN(RADIANS(PARAMETERS!$D$8-D2310)/2))+(COS(RADIANS(D2310))*COS(RADIANS(PARAMETERS!$D$8))*SIN(RADIANS(PARAMETERS!$D$9-C2310)/2)*SIN(RADIANS(PARAMETERS!$D$9-C2310)/2))))*2*3958.756</f>
        <v>164.20287983909296</v>
      </c>
      <c r="F2310">
        <v>135.44897460938</v>
      </c>
      <c r="G2310">
        <v>167.15013122559</v>
      </c>
      <c r="H2310">
        <v>204.65428161621</v>
      </c>
      <c r="I2310">
        <v>236.19674682617</v>
      </c>
      <c r="J2310">
        <v>272.60424804688</v>
      </c>
      <c r="K2310" s="6">
        <f>IFERROR(EXP(TREND(LN($F$1:$J$1),LN(F2310:J2310),LN(Calculations!$B$3))),0)</f>
        <v>1.4301142922996163E-2</v>
      </c>
    </row>
    <row r="2311" spans="1:11" x14ac:dyDescent="0.35">
      <c r="A2311">
        <v>2308</v>
      </c>
      <c r="B2311" t="str">
        <f t="shared" si="36"/>
        <v>13-61.5</v>
      </c>
      <c r="C2311">
        <v>-61.432576648276999</v>
      </c>
      <c r="D2311">
        <v>13.101655060143001</v>
      </c>
      <c r="E2311">
        <f>ASIN(SQRT((SIN(RADIANS(PARAMETERS!$D$8-D2311)/2)*SIN(RADIANS(PARAMETERS!$D$8-D2311)/2))+(COS(RADIANS(D2311))*COS(RADIANS(PARAMETERS!$D$8))*SIN(RADIANS(PARAMETERS!$D$9-C2311)/2)*SIN(RADIANS(PARAMETERS!$D$9-C2311)/2))))*2*3958.756</f>
        <v>168.99983318711253</v>
      </c>
      <c r="F2311">
        <v>135.50796508789</v>
      </c>
      <c r="G2311">
        <v>167.22981262207</v>
      </c>
      <c r="H2311">
        <v>204.82913208008</v>
      </c>
      <c r="I2311">
        <v>236.46301269531</v>
      </c>
      <c r="J2311">
        <v>272.98626708984</v>
      </c>
      <c r="K2311" s="6">
        <f>IFERROR(EXP(TREND(LN($F$1:$J$1),LN(F2311:J2311),LN(Calculations!$B$3))),0)</f>
        <v>1.4330192018884302E-2</v>
      </c>
    </row>
    <row r="2312" spans="1:11" x14ac:dyDescent="0.35">
      <c r="A2312">
        <v>2309</v>
      </c>
      <c r="B2312" t="str">
        <f t="shared" si="36"/>
        <v>13-61.5</v>
      </c>
      <c r="C2312">
        <v>-61.703897983178003</v>
      </c>
      <c r="D2312">
        <v>13.101655060143001</v>
      </c>
      <c r="E2312">
        <f>ASIN(SQRT((SIN(RADIANS(PARAMETERS!$D$8-D2312)/2)*SIN(RADIANS(PARAMETERS!$D$8-D2312)/2))+(COS(RADIANS(D2312))*COS(RADIANS(PARAMETERS!$D$8))*SIN(RADIANS(PARAMETERS!$D$9-C2312)/2)*SIN(RADIANS(PARAMETERS!$D$9-C2312)/2))))*2*3958.756</f>
        <v>175.55452016084814</v>
      </c>
      <c r="F2312">
        <v>135.52433776855</v>
      </c>
      <c r="G2312">
        <v>167.28530883789</v>
      </c>
      <c r="H2312">
        <v>205.00024414063</v>
      </c>
      <c r="I2312">
        <v>236.74447631836</v>
      </c>
      <c r="J2312">
        <v>273.4084777832</v>
      </c>
      <c r="K2312" s="6">
        <f>IFERROR(EXP(TREND(LN($F$1:$J$1),LN(F2312:J2312),LN(Calculations!$B$3))),0)</f>
        <v>1.4344743448435386E-2</v>
      </c>
    </row>
    <row r="2313" spans="1:11" x14ac:dyDescent="0.35">
      <c r="A2313">
        <v>2310</v>
      </c>
      <c r="B2313" t="str">
        <f t="shared" si="36"/>
        <v>13-62</v>
      </c>
      <c r="C2313">
        <v>-61.975219318078999</v>
      </c>
      <c r="D2313">
        <v>13.101655060143001</v>
      </c>
      <c r="E2313">
        <f>ASIN(SQRT((SIN(RADIANS(PARAMETERS!$D$8-D2313)/2)*SIN(RADIANS(PARAMETERS!$D$8-D2313)/2))+(COS(RADIANS(D2313))*COS(RADIANS(PARAMETERS!$D$8))*SIN(RADIANS(PARAMETERS!$D$9-C2313)/2)*SIN(RADIANS(PARAMETERS!$D$9-C2313)/2))))*2*3958.756</f>
        <v>183.67885143743521</v>
      </c>
      <c r="F2313">
        <v>135.49066162109</v>
      </c>
      <c r="G2313">
        <v>167.30993652344</v>
      </c>
      <c r="H2313">
        <v>205.14987182617</v>
      </c>
      <c r="I2313">
        <v>237.01100158691</v>
      </c>
      <c r="J2313">
        <v>273.82495117188</v>
      </c>
      <c r="K2313" s="6">
        <f>IFERROR(EXP(TREND(LN($F$1:$J$1),LN(F2313:J2313),LN(Calculations!$B$3))),0)</f>
        <v>1.4341783978600926E-2</v>
      </c>
    </row>
    <row r="2314" spans="1:11" x14ac:dyDescent="0.35">
      <c r="A2314">
        <v>2311</v>
      </c>
      <c r="B2314" t="str">
        <f t="shared" si="36"/>
        <v>13-62</v>
      </c>
      <c r="C2314">
        <v>-62.246540652980002</v>
      </c>
      <c r="D2314">
        <v>13.101655060143001</v>
      </c>
      <c r="E2314">
        <f>ASIN(SQRT((SIN(RADIANS(PARAMETERS!$D$8-D2314)/2)*SIN(RADIANS(PARAMETERS!$D$8-D2314)/2))+(COS(RADIANS(D2314))*COS(RADIANS(PARAMETERS!$D$8))*SIN(RADIANS(PARAMETERS!$D$9-C2314)/2)*SIN(RADIANS(PARAMETERS!$D$9-C2314)/2))))*2*3958.756</f>
        <v>193.17487515216649</v>
      </c>
      <c r="F2314">
        <v>135.4638671875</v>
      </c>
      <c r="G2314">
        <v>167.35643005371</v>
      </c>
      <c r="H2314">
        <v>205.33062744141</v>
      </c>
      <c r="I2314">
        <v>237.3210144043</v>
      </c>
      <c r="J2314">
        <v>274.30053710938</v>
      </c>
      <c r="K2314" s="6">
        <f>IFERROR(EXP(TREND(LN($F$1:$J$1),LN(F2314:J2314),LN(Calculations!$B$3))),0)</f>
        <v>1.434408083367183E-2</v>
      </c>
    </row>
    <row r="2315" spans="1:11" x14ac:dyDescent="0.35">
      <c r="A2315">
        <v>2312</v>
      </c>
      <c r="B2315" t="str">
        <f t="shared" si="36"/>
        <v>13-62.5</v>
      </c>
      <c r="C2315">
        <v>-62.517861987880998</v>
      </c>
      <c r="D2315">
        <v>13.101655060143001</v>
      </c>
      <c r="E2315">
        <f>ASIN(SQRT((SIN(RADIANS(PARAMETERS!$D$8-D2315)/2)*SIN(RADIANS(PARAMETERS!$D$8-D2315)/2))+(COS(RADIANS(D2315))*COS(RADIANS(PARAMETERS!$D$8))*SIN(RADIANS(PARAMETERS!$D$9-C2315)/2)*SIN(RADIANS(PARAMETERS!$D$9-C2315)/2))))*2*3958.756</f>
        <v>203.85097607424851</v>
      </c>
      <c r="F2315">
        <v>135.42045593262</v>
      </c>
      <c r="G2315">
        <v>167.39901733398</v>
      </c>
      <c r="H2315">
        <v>205.50497436523</v>
      </c>
      <c r="I2315">
        <v>237.61824035645</v>
      </c>
      <c r="J2315">
        <v>274.75521850586</v>
      </c>
      <c r="K2315" s="6">
        <f>IFERROR(EXP(TREND(LN($F$1:$J$1),LN(F2315:J2315),LN(Calculations!$B$3))),0)</f>
        <v>1.4341628879965792E-2</v>
      </c>
    </row>
    <row r="2316" spans="1:11" x14ac:dyDescent="0.35">
      <c r="A2316">
        <v>2313</v>
      </c>
      <c r="B2316" t="str">
        <f t="shared" si="36"/>
        <v>13-63</v>
      </c>
      <c r="C2316">
        <v>-62.789183322782002</v>
      </c>
      <c r="D2316">
        <v>13.101655060143001</v>
      </c>
      <c r="E2316">
        <f>ASIN(SQRT((SIN(RADIANS(PARAMETERS!$D$8-D2316)/2)*SIN(RADIANS(PARAMETERS!$D$8-D2316)/2))+(COS(RADIANS(D2316))*COS(RADIANS(PARAMETERS!$D$8))*SIN(RADIANS(PARAMETERS!$D$9-C2316)/2)*SIN(RADIANS(PARAMETERS!$D$9-C2316)/2))))*2*3958.756</f>
        <v>215.53185114447686</v>
      </c>
      <c r="F2316">
        <v>135.36001586914</v>
      </c>
      <c r="G2316">
        <v>167.43580627441</v>
      </c>
      <c r="H2316">
        <v>205.66979980469</v>
      </c>
      <c r="I2316">
        <v>237.89566040039</v>
      </c>
      <c r="J2316">
        <v>275.17669677734</v>
      </c>
      <c r="K2316" s="6">
        <f>IFERROR(EXP(TREND(LN($F$1:$J$1),LN(F2316:J2316),LN(Calculations!$B$3))),0)</f>
        <v>1.4334128273420952E-2</v>
      </c>
    </row>
    <row r="2317" spans="1:11" x14ac:dyDescent="0.35">
      <c r="A2317">
        <v>2314</v>
      </c>
      <c r="B2317" t="str">
        <f t="shared" si="36"/>
        <v>13-63</v>
      </c>
      <c r="C2317">
        <v>-63.060504657682998</v>
      </c>
      <c r="D2317">
        <v>13.101655060143001</v>
      </c>
      <c r="E2317">
        <f>ASIN(SQRT((SIN(RADIANS(PARAMETERS!$D$8-D2317)/2)*SIN(RADIANS(PARAMETERS!$D$8-D2317)/2))+(COS(RADIANS(D2317))*COS(RADIANS(PARAMETERS!$D$8))*SIN(RADIANS(PARAMETERS!$D$9-C2317)/2)*SIN(RADIANS(PARAMETERS!$D$9-C2317)/2))))*2*3958.756</f>
        <v>228.06315122528702</v>
      </c>
      <c r="F2317">
        <v>135.32330322266</v>
      </c>
      <c r="G2317">
        <v>167.5090637207</v>
      </c>
      <c r="H2317">
        <v>205.88609313965</v>
      </c>
      <c r="I2317">
        <v>238.24006652832</v>
      </c>
      <c r="J2317">
        <v>275.68414306641</v>
      </c>
      <c r="K2317" s="6">
        <f>IFERROR(EXP(TREND(LN($F$1:$J$1),LN(F2317:J2317),LN(Calculations!$B$3))),0)</f>
        <v>1.4338534423405986E-2</v>
      </c>
    </row>
    <row r="2318" spans="1:11" x14ac:dyDescent="0.35">
      <c r="A2318">
        <v>2315</v>
      </c>
      <c r="B2318" t="str">
        <f t="shared" si="36"/>
        <v>13-63.5</v>
      </c>
      <c r="C2318">
        <v>-63.331825992584001</v>
      </c>
      <c r="D2318">
        <v>13.101655060143001</v>
      </c>
      <c r="E2318">
        <f>ASIN(SQRT((SIN(RADIANS(PARAMETERS!$D$8-D2318)/2)*SIN(RADIANS(PARAMETERS!$D$8-D2318)/2))+(COS(RADIANS(D2318))*COS(RADIANS(PARAMETERS!$D$8))*SIN(RADIANS(PARAMETERS!$D$9-C2318)/2)*SIN(RADIANS(PARAMETERS!$D$9-C2318)/2))))*2*3958.756</f>
        <v>241.31240982452096</v>
      </c>
      <c r="F2318">
        <v>135.28797912598</v>
      </c>
      <c r="G2318">
        <v>167.59823608398</v>
      </c>
      <c r="H2318">
        <v>206.13105773926</v>
      </c>
      <c r="I2318">
        <v>238.6222076416</v>
      </c>
      <c r="J2318">
        <v>276.24035644531</v>
      </c>
      <c r="K2318" s="6">
        <f>IFERROR(EXP(TREND(LN($F$1:$J$1),LN(F2318:J2318),LN(Calculations!$B$3))),0)</f>
        <v>1.4346008450631846E-2</v>
      </c>
    </row>
    <row r="2319" spans="1:11" x14ac:dyDescent="0.35">
      <c r="A2319">
        <v>2316</v>
      </c>
      <c r="B2319" t="str">
        <f t="shared" si="36"/>
        <v>13-63.5</v>
      </c>
      <c r="C2319">
        <v>-63.603147327484997</v>
      </c>
      <c r="D2319">
        <v>13.101655060143001</v>
      </c>
      <c r="E2319">
        <f>ASIN(SQRT((SIN(RADIANS(PARAMETERS!$D$8-D2319)/2)*SIN(RADIANS(PARAMETERS!$D$8-D2319)/2))+(COS(RADIANS(D2319))*COS(RADIANS(PARAMETERS!$D$8))*SIN(RADIANS(PARAMETERS!$D$9-C2319)/2)*SIN(RADIANS(PARAMETERS!$D$9-C2319)/2))))*2*3958.756</f>
        <v>255.16779762270542</v>
      </c>
      <c r="F2319">
        <v>135.24780273438</v>
      </c>
      <c r="G2319">
        <v>167.6964263916</v>
      </c>
      <c r="H2319">
        <v>206.39161682129</v>
      </c>
      <c r="I2319">
        <v>239.02348327637</v>
      </c>
      <c r="J2319">
        <v>276.81991577148</v>
      </c>
      <c r="K2319" s="6">
        <f>IFERROR(EXP(TREND(LN($F$1:$J$1),LN(F2319:J2319),LN(Calculations!$B$3))),0)</f>
        <v>1.4353785670845869E-2</v>
      </c>
    </row>
    <row r="2320" spans="1:11" x14ac:dyDescent="0.35">
      <c r="A2320">
        <v>2317</v>
      </c>
      <c r="B2320" t="str">
        <f t="shared" si="36"/>
        <v>13-64</v>
      </c>
      <c r="C2320">
        <v>-63.874468662386001</v>
      </c>
      <c r="D2320">
        <v>13.101655060143001</v>
      </c>
      <c r="E2320">
        <f>ASIN(SQRT((SIN(RADIANS(PARAMETERS!$D$8-D2320)/2)*SIN(RADIANS(PARAMETERS!$D$8-D2320)/2))+(COS(RADIANS(D2320))*COS(RADIANS(PARAMETERS!$D$8))*SIN(RADIANS(PARAMETERS!$D$9-C2320)/2)*SIN(RADIANS(PARAMETERS!$D$9-C2320)/2))))*2*3958.756</f>
        <v>269.53583989905968</v>
      </c>
      <c r="F2320">
        <v>135.21754455566</v>
      </c>
      <c r="G2320">
        <v>167.8143157959</v>
      </c>
      <c r="H2320">
        <v>206.67323303223</v>
      </c>
      <c r="I2320">
        <v>239.45024108887</v>
      </c>
      <c r="J2320">
        <v>277.43029785156</v>
      </c>
      <c r="K2320" s="6">
        <f>IFERROR(EXP(TREND(LN($F$1:$J$1),LN(F2320:J2320),LN(Calculations!$B$3))),0)</f>
        <v>1.4366978420564438E-2</v>
      </c>
    </row>
    <row r="2321" spans="1:11" x14ac:dyDescent="0.35">
      <c r="A2321">
        <v>2318</v>
      </c>
      <c r="B2321" t="str">
        <f t="shared" si="36"/>
        <v>13-64</v>
      </c>
      <c r="C2321">
        <v>-64.145789997286997</v>
      </c>
      <c r="D2321">
        <v>13.101655060143001</v>
      </c>
      <c r="E2321">
        <f>ASIN(SQRT((SIN(RADIANS(PARAMETERS!$D$8-D2321)/2)*SIN(RADIANS(PARAMETERS!$D$8-D2321)/2))+(COS(RADIANS(D2321))*COS(RADIANS(PARAMETERS!$D$8))*SIN(RADIANS(PARAMETERS!$D$9-C2321)/2)*SIN(RADIANS(PARAMETERS!$D$9-C2321)/2))))*2*3958.756</f>
        <v>284.33881372502782</v>
      </c>
      <c r="F2321">
        <v>135.16442871094</v>
      </c>
      <c r="G2321">
        <v>167.91751098633</v>
      </c>
      <c r="H2321">
        <v>206.92639160156</v>
      </c>
      <c r="I2321">
        <v>239.83526611328</v>
      </c>
      <c r="J2321">
        <v>277.98233032227</v>
      </c>
      <c r="K2321" s="6">
        <f>IFERROR(EXP(TREND(LN($F$1:$J$1),LN(F2321:J2321),LN(Calculations!$B$3))),0)</f>
        <v>1.4371931321599044E-2</v>
      </c>
    </row>
    <row r="2322" spans="1:11" x14ac:dyDescent="0.35">
      <c r="A2322">
        <v>2319</v>
      </c>
      <c r="B2322" t="str">
        <f t="shared" si="36"/>
        <v>13-64.5</v>
      </c>
      <c r="C2322">
        <v>-64.417111332188</v>
      </c>
      <c r="D2322">
        <v>13.101655060143001</v>
      </c>
      <c r="E2322">
        <f>ASIN(SQRT((SIN(RADIANS(PARAMETERS!$D$8-D2322)/2)*SIN(RADIANS(PARAMETERS!$D$8-D2322)/2))+(COS(RADIANS(D2322))*COS(RADIANS(PARAMETERS!$D$8))*SIN(RADIANS(PARAMETERS!$D$9-C2322)/2)*SIN(RADIANS(PARAMETERS!$D$9-C2322)/2))))*2*3958.756</f>
        <v>299.5122197134371</v>
      </c>
      <c r="F2322">
        <v>135.09280395508</v>
      </c>
      <c r="G2322">
        <v>168.00888061523</v>
      </c>
      <c r="H2322">
        <v>207.15171813965</v>
      </c>
      <c r="I2322">
        <v>240.177734375</v>
      </c>
      <c r="J2322">
        <v>278.47329711914</v>
      </c>
      <c r="K2322" s="6">
        <f>IFERROR(EXP(TREND(LN($F$1:$J$1),LN(F2322:J2322),LN(Calculations!$B$3))),0)</f>
        <v>1.4370186422712622E-2</v>
      </c>
    </row>
    <row r="2323" spans="1:11" x14ac:dyDescent="0.35">
      <c r="A2323">
        <v>2320</v>
      </c>
      <c r="B2323" t="str">
        <f t="shared" si="36"/>
        <v>13-64.5</v>
      </c>
      <c r="C2323">
        <v>-64.688432667089003</v>
      </c>
      <c r="D2323">
        <v>13.101655060143001</v>
      </c>
      <c r="E2323">
        <f>ASIN(SQRT((SIN(RADIANS(PARAMETERS!$D$8-D2323)/2)*SIN(RADIANS(PARAMETERS!$D$8-D2323)/2))+(COS(RADIANS(D2323))*COS(RADIANS(PARAMETERS!$D$8))*SIN(RADIANS(PARAMETERS!$D$9-C2323)/2)*SIN(RADIANS(PARAMETERS!$D$9-C2323)/2))))*2*3958.756</f>
        <v>315.00251300619766</v>
      </c>
      <c r="F2323">
        <v>135.03305053711</v>
      </c>
      <c r="G2323">
        <v>168.11743164063</v>
      </c>
      <c r="H2323">
        <v>207.38618469238</v>
      </c>
      <c r="I2323">
        <v>240.5256652832</v>
      </c>
      <c r="J2323">
        <v>278.96478271484</v>
      </c>
      <c r="K2323" s="6">
        <f>IFERROR(EXP(TREND(LN($F$1:$J$1),LN(F2323:J2323),LN(Calculations!$B$3))),0)</f>
        <v>1.4373803747534311E-2</v>
      </c>
    </row>
    <row r="2324" spans="1:11" x14ac:dyDescent="0.35">
      <c r="A2324">
        <v>2321</v>
      </c>
      <c r="B2324" t="str">
        <f t="shared" si="36"/>
        <v>13-65</v>
      </c>
      <c r="C2324">
        <v>-64.959754001990007</v>
      </c>
      <c r="D2324">
        <v>13.101655060143001</v>
      </c>
      <c r="E2324">
        <f>ASIN(SQRT((SIN(RADIANS(PARAMETERS!$D$8-D2324)/2)*SIN(RADIANS(PARAMETERS!$D$8-D2324)/2))+(COS(RADIANS(D2324))*COS(RADIANS(PARAMETERS!$D$8))*SIN(RADIANS(PARAMETERS!$D$9-C2324)/2)*SIN(RADIANS(PARAMETERS!$D$9-C2324)/2))))*2*3958.756</f>
        <v>330.76515584682397</v>
      </c>
      <c r="F2324">
        <v>134.94808959961</v>
      </c>
      <c r="G2324">
        <v>168.19879150391</v>
      </c>
      <c r="H2324">
        <v>207.57321166992</v>
      </c>
      <c r="I2324">
        <v>240.79830932617</v>
      </c>
      <c r="J2324">
        <v>279.34548950195</v>
      </c>
      <c r="K2324" s="6">
        <f>IFERROR(EXP(TREND(LN($F$1:$J$1),LN(F2324:J2324),LN(Calculations!$B$3))),0)</f>
        <v>1.4366933257436328E-2</v>
      </c>
    </row>
    <row r="2325" spans="1:11" x14ac:dyDescent="0.35">
      <c r="A2325">
        <v>2322</v>
      </c>
      <c r="B2325" t="str">
        <f t="shared" si="36"/>
        <v>13-65</v>
      </c>
      <c r="C2325">
        <v>-65.231075336890996</v>
      </c>
      <c r="D2325">
        <v>13.101655060143001</v>
      </c>
      <c r="E2325">
        <f>ASIN(SQRT((SIN(RADIANS(PARAMETERS!$D$8-D2325)/2)*SIN(RADIANS(PARAMETERS!$D$8-D2325)/2))+(COS(RADIANS(D2325))*COS(RADIANS(PARAMETERS!$D$8))*SIN(RADIANS(PARAMETERS!$D$9-C2325)/2)*SIN(RADIANS(PARAMETERS!$D$9-C2325)/2))))*2*3958.756</f>
        <v>346.76298998433981</v>
      </c>
      <c r="F2325">
        <v>134.84536743164</v>
      </c>
      <c r="G2325">
        <v>168.25552368164</v>
      </c>
      <c r="H2325">
        <v>207.72190856934</v>
      </c>
      <c r="I2325">
        <v>241.00833129883</v>
      </c>
      <c r="J2325">
        <v>279.63244628906</v>
      </c>
      <c r="K2325" s="6">
        <f>IFERROR(EXP(TREND(LN($F$1:$J$1),LN(F2325:J2325),LN(Calculations!$B$3))),0)</f>
        <v>1.4352038344958908E-2</v>
      </c>
    </row>
    <row r="2326" spans="1:11" x14ac:dyDescent="0.35">
      <c r="A2326">
        <v>2323</v>
      </c>
      <c r="B2326" t="str">
        <f t="shared" si="36"/>
        <v>13-65.5</v>
      </c>
      <c r="C2326">
        <v>-65.502396671791999</v>
      </c>
      <c r="D2326">
        <v>13.101655060143001</v>
      </c>
      <c r="E2326">
        <f>ASIN(SQRT((SIN(RADIANS(PARAMETERS!$D$8-D2326)/2)*SIN(RADIANS(PARAMETERS!$D$8-D2326)/2))+(COS(RADIANS(D2326))*COS(RADIANS(PARAMETERS!$D$8))*SIN(RADIANS(PARAMETERS!$D$9-C2326)/2)*SIN(RADIANS(PARAMETERS!$D$9-C2326)/2))))*2*3958.756</f>
        <v>362.9648978816038</v>
      </c>
      <c r="F2326">
        <v>134.74696350098</v>
      </c>
      <c r="G2326">
        <v>168.3083190918</v>
      </c>
      <c r="H2326">
        <v>207.86528015137</v>
      </c>
      <c r="I2326">
        <v>241.20359802246</v>
      </c>
      <c r="J2326">
        <v>279.89224243164</v>
      </c>
      <c r="K2326" s="6">
        <f>IFERROR(EXP(TREND(LN($F$1:$J$1),LN(F2326:J2326),LN(Calculations!$B$3))),0)</f>
        <v>1.4337842347759477E-2</v>
      </c>
    </row>
    <row r="2327" spans="1:11" x14ac:dyDescent="0.35">
      <c r="A2327">
        <v>2324</v>
      </c>
      <c r="B2327" t="str">
        <f t="shared" si="36"/>
        <v>13-66</v>
      </c>
      <c r="C2327">
        <v>-65.773718006693002</v>
      </c>
      <c r="D2327">
        <v>13.101655060143001</v>
      </c>
      <c r="E2327">
        <f>ASIN(SQRT((SIN(RADIANS(PARAMETERS!$D$8-D2327)/2)*SIN(RADIANS(PARAMETERS!$D$8-D2327)/2))+(COS(RADIANS(D2327))*COS(RADIANS(PARAMETERS!$D$8))*SIN(RADIANS(PARAMETERS!$D$9-C2327)/2)*SIN(RADIANS(PARAMETERS!$D$9-C2327)/2))))*2*3958.756</f>
        <v>379.34471160358891</v>
      </c>
      <c r="F2327">
        <v>134.61430358887</v>
      </c>
      <c r="G2327">
        <v>168.31454467773</v>
      </c>
      <c r="H2327">
        <v>207.95323181152</v>
      </c>
      <c r="I2327">
        <v>241.31721496582</v>
      </c>
      <c r="J2327">
        <v>280.037109375</v>
      </c>
      <c r="K2327" s="6">
        <f>IFERROR(EXP(TREND(LN($F$1:$J$1),LN(F2327:J2327),LN(Calculations!$B$3))),0)</f>
        <v>1.4308550138519312E-2</v>
      </c>
    </row>
    <row r="2328" spans="1:11" x14ac:dyDescent="0.35">
      <c r="A2328">
        <v>2325</v>
      </c>
      <c r="B2328" t="str">
        <f t="shared" si="36"/>
        <v>13-66</v>
      </c>
      <c r="C2328">
        <v>-66.045039341594006</v>
      </c>
      <c r="D2328">
        <v>13.101655060143001</v>
      </c>
      <c r="E2328">
        <f>ASIN(SQRT((SIN(RADIANS(PARAMETERS!$D$8-D2328)/2)*SIN(RADIANS(PARAMETERS!$D$8-D2328)/2))+(COS(RADIANS(D2328))*COS(RADIANS(PARAMETERS!$D$8))*SIN(RADIANS(PARAMETERS!$D$9-C2328)/2)*SIN(RADIANS(PARAMETERS!$D$9-C2328)/2))))*2*3958.756</f>
        <v>395.88032785450753</v>
      </c>
      <c r="F2328">
        <v>134.45077514648</v>
      </c>
      <c r="G2328">
        <v>168.27998352051</v>
      </c>
      <c r="H2328">
        <v>208.0044708252</v>
      </c>
      <c r="I2328">
        <v>241.38381958008</v>
      </c>
      <c r="J2328">
        <v>280.1223449707</v>
      </c>
      <c r="K2328" s="6">
        <f>IFERROR(EXP(TREND(LN($F$1:$J$1),LN(F2328:J2328),LN(Calculations!$B$3))),0)</f>
        <v>1.4266095582089343E-2</v>
      </c>
    </row>
    <row r="2329" spans="1:11" x14ac:dyDescent="0.35">
      <c r="A2329">
        <v>2326</v>
      </c>
      <c r="B2329" t="str">
        <f t="shared" si="36"/>
        <v>13-66.5</v>
      </c>
      <c r="C2329">
        <v>-66.316360676494995</v>
      </c>
      <c r="D2329">
        <v>13.101655060143001</v>
      </c>
      <c r="E2329">
        <f>ASIN(SQRT((SIN(RADIANS(PARAMETERS!$D$8-D2329)/2)*SIN(RADIANS(PARAMETERS!$D$8-D2329)/2))+(COS(RADIANS(D2329))*COS(RADIANS(PARAMETERS!$D$8))*SIN(RADIANS(PARAMETERS!$D$9-C2329)/2)*SIN(RADIANS(PARAMETERS!$D$9-C2329)/2))))*2*3958.756</f>
        <v>412.55299155846359</v>
      </c>
      <c r="F2329">
        <v>134.26989746094</v>
      </c>
      <c r="G2329">
        <v>168.22190856934</v>
      </c>
      <c r="H2329">
        <v>208.0489654541</v>
      </c>
      <c r="I2329">
        <v>241.45191955566</v>
      </c>
      <c r="J2329">
        <v>280.22021484375</v>
      </c>
      <c r="K2329" s="6">
        <f>IFERROR(EXP(TREND(LN($F$1:$J$1),LN(F2329:J2329),LN(Calculations!$B$3))),0)</f>
        <v>1.4216566810480034E-2</v>
      </c>
    </row>
    <row r="2330" spans="1:11" x14ac:dyDescent="0.35">
      <c r="A2330">
        <v>2327</v>
      </c>
      <c r="B2330" t="str">
        <f t="shared" si="36"/>
        <v>13-66.5</v>
      </c>
      <c r="C2330">
        <v>-66.587682011395998</v>
      </c>
      <c r="D2330">
        <v>13.101655060143001</v>
      </c>
      <c r="E2330">
        <f>ASIN(SQRT((SIN(RADIANS(PARAMETERS!$D$8-D2330)/2)*SIN(RADIANS(PARAMETERS!$D$8-D2330)/2))+(COS(RADIANS(D2330))*COS(RADIANS(PARAMETERS!$D$8))*SIN(RADIANS(PARAMETERS!$D$9-C2330)/2)*SIN(RADIANS(PARAMETERS!$D$9-C2330)/2))))*2*3958.756</f>
        <v>429.34671579522382</v>
      </c>
      <c r="F2330">
        <v>134.00924682617</v>
      </c>
      <c r="G2330">
        <v>168.06159973145</v>
      </c>
      <c r="H2330">
        <v>207.99375915527</v>
      </c>
      <c r="I2330">
        <v>241.39306640625</v>
      </c>
      <c r="J2330">
        <v>280.15777587891</v>
      </c>
      <c r="K2330" s="6">
        <f>IFERROR(EXP(TREND(LN($F$1:$J$1),LN(F2330:J2330),LN(Calculations!$B$3))),0)</f>
        <v>1.4133611943768078E-2</v>
      </c>
    </row>
    <row r="2331" spans="1:11" x14ac:dyDescent="0.35">
      <c r="A2331">
        <v>2328</v>
      </c>
      <c r="B2331" t="str">
        <f t="shared" si="36"/>
        <v>13-67</v>
      </c>
      <c r="C2331">
        <v>-66.859003346296006</v>
      </c>
      <c r="D2331">
        <v>13.101655060143001</v>
      </c>
      <c r="E2331">
        <f>ASIN(SQRT((SIN(RADIANS(PARAMETERS!$D$8-D2331)/2)*SIN(RADIANS(PARAMETERS!$D$8-D2331)/2))+(COS(RADIANS(D2331))*COS(RADIANS(PARAMETERS!$D$8))*SIN(RADIANS(PARAMETERS!$D$9-C2331)/2)*SIN(RADIANS(PARAMETERS!$D$9-C2331)/2))))*2*3958.756</f>
        <v>446.24781141112572</v>
      </c>
      <c r="F2331">
        <v>133.66763305664</v>
      </c>
      <c r="G2331">
        <v>167.79402160645</v>
      </c>
      <c r="H2331">
        <v>207.83338928223</v>
      </c>
      <c r="I2331">
        <v>241.20040893555</v>
      </c>
      <c r="J2331">
        <v>279.92663574219</v>
      </c>
      <c r="K2331" s="6">
        <f>IFERROR(EXP(TREND(LN($F$1:$J$1),LN(F2331:J2331),LN(Calculations!$B$3))),0)</f>
        <v>1.4016912817522957E-2</v>
      </c>
    </row>
    <row r="2332" spans="1:11" x14ac:dyDescent="0.35">
      <c r="A2332">
        <v>2329</v>
      </c>
      <c r="B2332" t="str">
        <f t="shared" si="36"/>
        <v>13-67</v>
      </c>
      <c r="C2332">
        <v>-67.130324681196996</v>
      </c>
      <c r="D2332">
        <v>13.101655060143001</v>
      </c>
      <c r="E2332">
        <f>ASIN(SQRT((SIN(RADIANS(PARAMETERS!$D$8-D2332)/2)*SIN(RADIANS(PARAMETERS!$D$8-D2332)/2))+(COS(RADIANS(D2332))*COS(RADIANS(PARAMETERS!$D$8))*SIN(RADIANS(PARAMETERS!$D$9-C2332)/2)*SIN(RADIANS(PARAMETERS!$D$9-C2332)/2))))*2*3958.756</f>
        <v>463.24450461143817</v>
      </c>
      <c r="F2332">
        <v>133.2551574707</v>
      </c>
      <c r="G2332">
        <v>167.43013000488</v>
      </c>
      <c r="H2332">
        <v>207.56088256836</v>
      </c>
      <c r="I2332">
        <v>240.89495849609</v>
      </c>
      <c r="J2332">
        <v>279.556640625</v>
      </c>
      <c r="K2332" s="6">
        <f>IFERROR(EXP(TREND(LN($F$1:$J$1),LN(F2332:J2332),LN(Calculations!$B$3))),0)</f>
        <v>1.3870479437462484E-2</v>
      </c>
    </row>
    <row r="2333" spans="1:11" x14ac:dyDescent="0.35">
      <c r="A2333">
        <v>2330</v>
      </c>
      <c r="B2333" t="str">
        <f t="shared" si="36"/>
        <v>13-67.5</v>
      </c>
      <c r="C2333">
        <v>-67.401646016097999</v>
      </c>
      <c r="D2333">
        <v>13.101655060143001</v>
      </c>
      <c r="E2333">
        <f>ASIN(SQRT((SIN(RADIANS(PARAMETERS!$D$8-D2333)/2)*SIN(RADIANS(PARAMETERS!$D$8-D2333)/2))+(COS(RADIANS(D2333))*COS(RADIANS(PARAMETERS!$D$8))*SIN(RADIANS(PARAMETERS!$D$9-C2333)/2)*SIN(RADIANS(PARAMETERS!$D$9-C2333)/2))))*2*3958.756</f>
        <v>480.32662509396391</v>
      </c>
      <c r="F2333">
        <v>132.76774597168</v>
      </c>
      <c r="G2333">
        <v>166.98233032227</v>
      </c>
      <c r="H2333">
        <v>207.17654418945</v>
      </c>
      <c r="I2333">
        <v>240.44369506836</v>
      </c>
      <c r="J2333">
        <v>278.9921875</v>
      </c>
      <c r="K2333" s="6">
        <f>IFERROR(EXP(TREND(LN($F$1:$J$1),LN(F2333:J2333),LN(Calculations!$B$3))),0)</f>
        <v>1.3695991683788883E-2</v>
      </c>
    </row>
    <row r="2334" spans="1:11" x14ac:dyDescent="0.35">
      <c r="A2334">
        <v>2331</v>
      </c>
      <c r="B2334" t="str">
        <f t="shared" si="36"/>
        <v>13-67.5</v>
      </c>
      <c r="C2334">
        <v>-67.672967350999002</v>
      </c>
      <c r="D2334">
        <v>13.101655060143001</v>
      </c>
      <c r="E2334">
        <f>ASIN(SQRT((SIN(RADIANS(PARAMETERS!$D$8-D2334)/2)*SIN(RADIANS(PARAMETERS!$D$8-D2334)/2))+(COS(RADIANS(D2334))*COS(RADIANS(PARAMETERS!$D$8))*SIN(RADIANS(PARAMETERS!$D$9-C2334)/2)*SIN(RADIANS(PARAMETERS!$D$9-C2334)/2))))*2*3958.756</f>
        <v>497.48535079741208</v>
      </c>
      <c r="F2334">
        <v>132.23193359375</v>
      </c>
      <c r="G2334">
        <v>166.47982788086</v>
      </c>
      <c r="H2334">
        <v>206.72637939453</v>
      </c>
      <c r="I2334">
        <v>239.90350341797</v>
      </c>
      <c r="J2334">
        <v>278.3088684082</v>
      </c>
      <c r="K2334" s="6">
        <f>IFERROR(EXP(TREND(LN($F$1:$J$1),LN(F2334:J2334),LN(Calculations!$B$3))),0)</f>
        <v>1.3505027423033989E-2</v>
      </c>
    </row>
    <row r="2335" spans="1:11" x14ac:dyDescent="0.35">
      <c r="A2335">
        <v>2332</v>
      </c>
      <c r="B2335" t="str">
        <f t="shared" si="36"/>
        <v>13-68</v>
      </c>
      <c r="C2335">
        <v>-67.944288685900005</v>
      </c>
      <c r="D2335">
        <v>13.101655060143001</v>
      </c>
      <c r="E2335">
        <f>ASIN(SQRT((SIN(RADIANS(PARAMETERS!$D$8-D2335)/2)*SIN(RADIANS(PARAMETERS!$D$8-D2335)/2))+(COS(RADIANS(D2335))*COS(RADIANS(PARAMETERS!$D$8))*SIN(RADIANS(PARAMETERS!$D$9-C2335)/2)*SIN(RADIANS(PARAMETERS!$D$9-C2335)/2))))*2*3958.756</f>
        <v>514.7129981767888</v>
      </c>
      <c r="F2335">
        <v>131.66358947754</v>
      </c>
      <c r="G2335">
        <v>165.94035339355</v>
      </c>
      <c r="H2335">
        <v>206.23583984375</v>
      </c>
      <c r="I2335">
        <v>239.30876159668</v>
      </c>
      <c r="J2335">
        <v>277.55313110352</v>
      </c>
      <c r="K2335" s="6">
        <f>IFERROR(EXP(TREND(LN($F$1:$J$1),LN(F2335:J2335),LN(Calculations!$B$3))),0)</f>
        <v>1.3304459593566497E-2</v>
      </c>
    </row>
    <row r="2336" spans="1:11" x14ac:dyDescent="0.35">
      <c r="A2336">
        <v>2333</v>
      </c>
      <c r="B2336" t="str">
        <f t="shared" si="36"/>
        <v>13-68</v>
      </c>
      <c r="C2336">
        <v>-68.215610020800995</v>
      </c>
      <c r="D2336">
        <v>13.101655060143001</v>
      </c>
      <c r="E2336">
        <f>ASIN(SQRT((SIN(RADIANS(PARAMETERS!$D$8-D2336)/2)*SIN(RADIANS(PARAMETERS!$D$8-D2336)/2))+(COS(RADIANS(D2336))*COS(RADIANS(PARAMETERS!$D$8))*SIN(RADIANS(PARAMETERS!$D$9-C2336)/2)*SIN(RADIANS(PARAMETERS!$D$9-C2336)/2))))*2*3958.756</f>
        <v>532.00284919004923</v>
      </c>
      <c r="F2336">
        <v>131.07901000977</v>
      </c>
      <c r="G2336">
        <v>165.39784240723</v>
      </c>
      <c r="H2336">
        <v>205.74459838867</v>
      </c>
      <c r="I2336">
        <v>238.67443847656</v>
      </c>
      <c r="J2336">
        <v>276.73468017578</v>
      </c>
      <c r="K2336" s="6">
        <f>IFERROR(EXP(TREND(LN($F$1:$J$1),LN(F2336:J2336),LN(Calculations!$B$3))),0)</f>
        <v>1.3103247543021326E-2</v>
      </c>
    </row>
    <row r="2337" spans="1:11" x14ac:dyDescent="0.35">
      <c r="A2337">
        <v>2334</v>
      </c>
      <c r="B2337" t="str">
        <f t="shared" si="36"/>
        <v>13-68.5</v>
      </c>
      <c r="C2337">
        <v>-68.486931355701998</v>
      </c>
      <c r="D2337">
        <v>13.101655060143001</v>
      </c>
      <c r="E2337">
        <f>ASIN(SQRT((SIN(RADIANS(PARAMETERS!$D$8-D2337)/2)*SIN(RADIANS(PARAMETERS!$D$8-D2337)/2))+(COS(RADIANS(D2337))*COS(RADIANS(PARAMETERS!$D$8))*SIN(RADIANS(PARAMETERS!$D$9-C2337)/2)*SIN(RADIANS(PARAMETERS!$D$9-C2337)/2))))*2*3958.756</f>
        <v>549.34900798211152</v>
      </c>
      <c r="F2337">
        <v>130.51475524902</v>
      </c>
      <c r="G2337">
        <v>164.89945983887</v>
      </c>
      <c r="H2337">
        <v>205.29536437988</v>
      </c>
      <c r="I2337">
        <v>238.08456420898</v>
      </c>
      <c r="J2337">
        <v>275.97088623047</v>
      </c>
      <c r="K2337" s="6">
        <f>IFERROR(EXP(TREND(LN($F$1:$J$1),LN(F2337:J2337),LN(Calculations!$B$3))),0)</f>
        <v>1.2915403194234374E-2</v>
      </c>
    </row>
    <row r="2338" spans="1:11" x14ac:dyDescent="0.35">
      <c r="A2338">
        <v>2335</v>
      </c>
      <c r="B2338" t="str">
        <f t="shared" si="36"/>
        <v>13-69</v>
      </c>
      <c r="C2338">
        <v>-68.758252690603001</v>
      </c>
      <c r="D2338">
        <v>13.101655060143001</v>
      </c>
      <c r="E2338">
        <f>ASIN(SQRT((SIN(RADIANS(PARAMETERS!$D$8-D2338)/2)*SIN(RADIANS(PARAMETERS!$D$8-D2338)/2))+(COS(RADIANS(D2338))*COS(RADIANS(PARAMETERS!$D$8))*SIN(RADIANS(PARAMETERS!$D$9-C2338)/2)*SIN(RADIANS(PARAMETERS!$D$9-C2338)/2))))*2*3958.756</f>
        <v>566.74628167745527</v>
      </c>
      <c r="F2338">
        <v>129.98783874512</v>
      </c>
      <c r="G2338">
        <v>164.46672058105</v>
      </c>
      <c r="H2338">
        <v>204.90892028809</v>
      </c>
      <c r="I2338">
        <v>237.57939147949</v>
      </c>
      <c r="J2338">
        <v>275.31921386719</v>
      </c>
      <c r="K2338" s="6">
        <f>IFERROR(EXP(TREND(LN($F$1:$J$1),LN(F2338:J2338),LN(Calculations!$B$3))),0)</f>
        <v>1.274692666402946E-2</v>
      </c>
    </row>
    <row r="2339" spans="1:11" x14ac:dyDescent="0.35">
      <c r="A2339">
        <v>2336</v>
      </c>
      <c r="B2339" t="str">
        <f t="shared" si="36"/>
        <v>13-69</v>
      </c>
      <c r="C2339">
        <v>-69.029574025504004</v>
      </c>
      <c r="D2339">
        <v>13.101655060143001</v>
      </c>
      <c r="E2339">
        <f>ASIN(SQRT((SIN(RADIANS(PARAMETERS!$D$8-D2339)/2)*SIN(RADIANS(PARAMETERS!$D$8-D2339)/2))+(COS(RADIANS(D2339))*COS(RADIANS(PARAMETERS!$D$8))*SIN(RADIANS(PARAMETERS!$D$9-C2339)/2)*SIN(RADIANS(PARAMETERS!$D$9-C2339)/2))))*2*3958.756</f>
        <v>584.19008081774052</v>
      </c>
      <c r="F2339">
        <v>129.369140625</v>
      </c>
      <c r="G2339">
        <v>163.89588928223</v>
      </c>
      <c r="H2339">
        <v>204.39042663574</v>
      </c>
      <c r="I2339">
        <v>236.89236450195</v>
      </c>
      <c r="J2339">
        <v>274.42367553711</v>
      </c>
      <c r="K2339" s="6">
        <f>IFERROR(EXP(TREND(LN($F$1:$J$1),LN(F2339:J2339),LN(Calculations!$B$3))),0)</f>
        <v>1.2543560189648476E-2</v>
      </c>
    </row>
    <row r="2340" spans="1:11" x14ac:dyDescent="0.35">
      <c r="A2340">
        <v>2337</v>
      </c>
      <c r="B2340" t="str">
        <f t="shared" si="36"/>
        <v>13-69.5</v>
      </c>
      <c r="C2340">
        <v>-69.300895360404994</v>
      </c>
      <c r="D2340">
        <v>13.101655060143001</v>
      </c>
      <c r="E2340">
        <f>ASIN(SQRT((SIN(RADIANS(PARAMETERS!$D$8-D2340)/2)*SIN(RADIANS(PARAMETERS!$D$8-D2340)/2))+(COS(RADIANS(D2340))*COS(RADIANS(PARAMETERS!$D$8))*SIN(RADIANS(PARAMETERS!$D$9-C2340)/2)*SIN(RADIANS(PARAMETERS!$D$9-C2340)/2))))*2*3958.756</f>
        <v>601.67633586929594</v>
      </c>
      <c r="F2340">
        <v>128.68850708008</v>
      </c>
      <c r="G2340">
        <v>163.21826171875</v>
      </c>
      <c r="H2340">
        <v>203.77572631836</v>
      </c>
      <c r="I2340">
        <v>236.07141113281</v>
      </c>
      <c r="J2340">
        <v>273.3473815918</v>
      </c>
      <c r="K2340" s="6">
        <f>IFERROR(EXP(TREND(LN($F$1:$J$1),LN(F2340:J2340),LN(Calculations!$B$3))),0)</f>
        <v>1.2317135987869762E-2</v>
      </c>
    </row>
    <row r="2341" spans="1:11" x14ac:dyDescent="0.35">
      <c r="A2341">
        <v>2338</v>
      </c>
      <c r="B2341" t="str">
        <f t="shared" si="36"/>
        <v>13-69.5</v>
      </c>
      <c r="C2341">
        <v>-69.572216695305997</v>
      </c>
      <c r="D2341">
        <v>13.101655060143001</v>
      </c>
      <c r="E2341">
        <f>ASIN(SQRT((SIN(RADIANS(PARAMETERS!$D$8-D2341)/2)*SIN(RADIANS(PARAMETERS!$D$8-D2341)/2))+(COS(RADIANS(D2341))*COS(RADIANS(PARAMETERS!$D$8))*SIN(RADIANS(PARAMETERS!$D$9-C2341)/2)*SIN(RADIANS(PARAMETERS!$D$9-C2341)/2))))*2*3958.756</f>
        <v>619.20142692770412</v>
      </c>
      <c r="F2341">
        <v>127.96266174316</v>
      </c>
      <c r="G2341">
        <v>162.45291137695</v>
      </c>
      <c r="H2341">
        <v>203.08264160156</v>
      </c>
      <c r="I2341">
        <v>235.13938903809</v>
      </c>
      <c r="J2341">
        <v>272.11944580078</v>
      </c>
      <c r="K2341" s="6">
        <f>IFERROR(EXP(TREND(LN($F$1:$J$1),LN(F2341:J2341),LN(Calculations!$B$3))),0)</f>
        <v>1.2074492707987151E-2</v>
      </c>
    </row>
    <row r="2342" spans="1:11" x14ac:dyDescent="0.35">
      <c r="A2342">
        <v>2339</v>
      </c>
      <c r="B2342" t="str">
        <f t="shared" si="36"/>
        <v>13-70</v>
      </c>
      <c r="C2342">
        <v>-69.843538030207</v>
      </c>
      <c r="D2342">
        <v>13.101655060143001</v>
      </c>
      <c r="E2342">
        <f>ASIN(SQRT((SIN(RADIANS(PARAMETERS!$D$8-D2342)/2)*SIN(RADIANS(PARAMETERS!$D$8-D2342)/2))+(COS(RADIANS(D2342))*COS(RADIANS(PARAMETERS!$D$8))*SIN(RADIANS(PARAMETERS!$D$9-C2342)/2)*SIN(RADIANS(PARAMETERS!$D$9-C2342)/2))))*2*3958.756</f>
        <v>636.76212430304304</v>
      </c>
      <c r="F2342">
        <v>127.21346282959</v>
      </c>
      <c r="G2342">
        <v>161.64115905762</v>
      </c>
      <c r="H2342">
        <v>202.30764770508</v>
      </c>
      <c r="I2342">
        <v>234.07901000977</v>
      </c>
      <c r="J2342">
        <v>270.70419311523</v>
      </c>
      <c r="K2342" s="6">
        <f>IFERROR(EXP(TREND(LN($F$1:$J$1),LN(F2342:J2342),LN(Calculations!$B$3))),0)</f>
        <v>1.1823952004861235E-2</v>
      </c>
    </row>
    <row r="2343" spans="1:11" x14ac:dyDescent="0.35">
      <c r="A2343">
        <v>2340</v>
      </c>
      <c r="B2343" t="str">
        <f t="shared" si="36"/>
        <v>13-70</v>
      </c>
      <c r="C2343">
        <v>-70.114859365108003</v>
      </c>
      <c r="D2343">
        <v>13.101655060143001</v>
      </c>
      <c r="E2343">
        <f>ASIN(SQRT((SIN(RADIANS(PARAMETERS!$D$8-D2343)/2)*SIN(RADIANS(PARAMETERS!$D$8-D2343)/2))+(COS(RADIANS(D2343))*COS(RADIANS(PARAMETERS!$D$8))*SIN(RADIANS(PARAMETERS!$D$9-C2343)/2)*SIN(RADIANS(PARAMETERS!$D$9-C2343)/2))))*2*3958.756</f>
        <v>654.35553811119235</v>
      </c>
      <c r="F2343">
        <v>126.50196838379</v>
      </c>
      <c r="G2343">
        <v>160.86045837402</v>
      </c>
      <c r="H2343">
        <v>201.51853942871</v>
      </c>
      <c r="I2343">
        <v>233.01588439941</v>
      </c>
      <c r="J2343">
        <v>269.2731628418</v>
      </c>
      <c r="K2343" s="6">
        <f>IFERROR(EXP(TREND(LN($F$1:$J$1),LN(F2343:J2343),LN(Calculations!$B$3))),0)</f>
        <v>1.1586992455065337E-2</v>
      </c>
    </row>
    <row r="2344" spans="1:11" x14ac:dyDescent="0.35">
      <c r="A2344">
        <v>2341</v>
      </c>
      <c r="B2344" t="str">
        <f t="shared" si="36"/>
        <v>13-70.5</v>
      </c>
      <c r="C2344">
        <v>-70.386180700009007</v>
      </c>
      <c r="D2344">
        <v>13.101655060143001</v>
      </c>
      <c r="E2344">
        <f>ASIN(SQRT((SIN(RADIANS(PARAMETERS!$D$8-D2344)/2)*SIN(RADIANS(PARAMETERS!$D$8-D2344)/2))+(COS(RADIANS(D2344))*COS(RADIANS(PARAMETERS!$D$8))*SIN(RADIANS(PARAMETERS!$D$9-C2344)/2)*SIN(RADIANS(PARAMETERS!$D$9-C2344)/2))))*2*3958.756</f>
        <v>671.9790753484657</v>
      </c>
      <c r="F2344">
        <v>125.84802246094</v>
      </c>
      <c r="G2344">
        <v>160.13662719727</v>
      </c>
      <c r="H2344">
        <v>200.73254394531</v>
      </c>
      <c r="I2344">
        <v>231.9903717041</v>
      </c>
      <c r="J2344">
        <v>267.88259887695</v>
      </c>
      <c r="K2344" s="6">
        <f>IFERROR(EXP(TREND(LN($F$1:$J$1),LN(F2344:J2344),LN(Calculations!$B$3))),0)</f>
        <v>1.1369550787717375E-2</v>
      </c>
    </row>
    <row r="2345" spans="1:11" x14ac:dyDescent="0.35">
      <c r="A2345">
        <v>2342</v>
      </c>
      <c r="B2345" t="str">
        <f t="shared" si="36"/>
        <v>13-70.5</v>
      </c>
      <c r="C2345">
        <v>-70.657502034909996</v>
      </c>
      <c r="D2345">
        <v>13.101655060143001</v>
      </c>
      <c r="E2345">
        <f>ASIN(SQRT((SIN(RADIANS(PARAMETERS!$D$8-D2345)/2)*SIN(RADIANS(PARAMETERS!$D$8-D2345)/2))+(COS(RADIANS(D2345))*COS(RADIANS(PARAMETERS!$D$8))*SIN(RADIANS(PARAMETERS!$D$9-C2345)/2)*SIN(RADIANS(PARAMETERS!$D$9-C2345)/2))))*2*3958.756</f>
        <v>689.63040320803202</v>
      </c>
      <c r="F2345">
        <v>125.31957244873</v>
      </c>
      <c r="G2345">
        <v>159.60176086426</v>
      </c>
      <c r="H2345">
        <v>200.134765625</v>
      </c>
      <c r="I2345">
        <v>231.14343261719</v>
      </c>
      <c r="J2345">
        <v>266.71075439453</v>
      </c>
      <c r="K2345" s="6">
        <f>IFERROR(EXP(TREND(LN($F$1:$J$1),LN(F2345:J2345),LN(Calculations!$B$3))),0)</f>
        <v>1.1201248742909292E-2</v>
      </c>
    </row>
    <row r="2346" spans="1:11" x14ac:dyDescent="0.35">
      <c r="A2346">
        <v>2343</v>
      </c>
      <c r="B2346" t="str">
        <f t="shared" si="36"/>
        <v>13-71</v>
      </c>
      <c r="C2346">
        <v>-70.928823369810999</v>
      </c>
      <c r="D2346">
        <v>13.101655060143001</v>
      </c>
      <c r="E2346">
        <f>ASIN(SQRT((SIN(RADIANS(PARAMETERS!$D$8-D2346)/2)*SIN(RADIANS(PARAMETERS!$D$8-D2346)/2))+(COS(RADIANS(D2346))*COS(RADIANS(PARAMETERS!$D$8))*SIN(RADIANS(PARAMETERS!$D$9-C2346)/2)*SIN(RADIANS(PARAMETERS!$D$9-C2346)/2))))*2*3958.756</f>
        <v>707.30741762202149</v>
      </c>
      <c r="F2346">
        <v>124.91931152344</v>
      </c>
      <c r="G2346">
        <v>159.2428894043</v>
      </c>
      <c r="H2346">
        <v>199.7061920166</v>
      </c>
      <c r="I2346">
        <v>230.50770568848</v>
      </c>
      <c r="J2346">
        <v>265.81549072266</v>
      </c>
      <c r="K2346" s="6">
        <f>IFERROR(EXP(TREND(LN($F$1:$J$1),LN(F2346:J2346),LN(Calculations!$B$3))),0)</f>
        <v>1.107956615423838E-2</v>
      </c>
    </row>
    <row r="2347" spans="1:11" x14ac:dyDescent="0.35">
      <c r="A2347">
        <v>2344</v>
      </c>
      <c r="B2347" t="str">
        <f t="shared" si="36"/>
        <v>13-71</v>
      </c>
      <c r="C2347">
        <v>-71.200144704712002</v>
      </c>
      <c r="D2347">
        <v>13.101655060143001</v>
      </c>
      <c r="E2347">
        <f>ASIN(SQRT((SIN(RADIANS(PARAMETERS!$D$8-D2347)/2)*SIN(RADIANS(PARAMETERS!$D$8-D2347)/2))+(COS(RADIANS(D2347))*COS(RADIANS(PARAMETERS!$D$8))*SIN(RADIANS(PARAMETERS!$D$9-C2347)/2)*SIN(RADIANS(PARAMETERS!$D$9-C2347)/2))))*2*3958.756</f>
        <v>725.00821619456178</v>
      </c>
      <c r="F2347">
        <v>124.6354598999</v>
      </c>
      <c r="G2347">
        <v>159.04521179199</v>
      </c>
      <c r="H2347">
        <v>199.4320526123</v>
      </c>
      <c r="I2347">
        <v>230.07077026367</v>
      </c>
      <c r="J2347">
        <v>265.18505859375</v>
      </c>
      <c r="K2347" s="6">
        <f>IFERROR(EXP(TREND(LN($F$1:$J$1),LN(F2347:J2347),LN(Calculations!$B$3))),0)</f>
        <v>1.0999502359775462E-2</v>
      </c>
    </row>
    <row r="2348" spans="1:11" x14ac:dyDescent="0.35">
      <c r="A2348">
        <v>2345</v>
      </c>
      <c r="B2348" t="str">
        <f t="shared" si="36"/>
        <v>13-71.5</v>
      </c>
      <c r="C2348">
        <v>-71.471466039613006</v>
      </c>
      <c r="D2348">
        <v>13.101655060143001</v>
      </c>
      <c r="E2348">
        <f>ASIN(SQRT((SIN(RADIANS(PARAMETERS!$D$8-D2348)/2)*SIN(RADIANS(PARAMETERS!$D$8-D2348)/2))+(COS(RADIANS(D2348))*COS(RADIANS(PARAMETERS!$D$8))*SIN(RADIANS(PARAMETERS!$D$9-C2348)/2)*SIN(RADIANS(PARAMETERS!$D$9-C2348)/2))))*2*3958.756</f>
        <v>742.73107483750175</v>
      </c>
      <c r="F2348">
        <v>124.37215423584</v>
      </c>
      <c r="G2348">
        <v>158.88758850098</v>
      </c>
      <c r="H2348">
        <v>199.20230102539</v>
      </c>
      <c r="I2348">
        <v>229.67247009277</v>
      </c>
      <c r="J2348">
        <v>264.60760498047</v>
      </c>
      <c r="K2348" s="6">
        <f>IFERROR(EXP(TREND(LN($F$1:$J$1),LN(F2348:J2348),LN(Calculations!$B$3))),0)</f>
        <v>1.0928465683900561E-2</v>
      </c>
    </row>
    <row r="2349" spans="1:11" x14ac:dyDescent="0.35">
      <c r="A2349">
        <v>2346</v>
      </c>
      <c r="B2349" t="str">
        <f t="shared" si="36"/>
        <v>13-71.5</v>
      </c>
      <c r="C2349">
        <v>-71.742787374513995</v>
      </c>
      <c r="D2349">
        <v>13.101655060143001</v>
      </c>
      <c r="E2349">
        <f>ASIN(SQRT((SIN(RADIANS(PARAMETERS!$D$8-D2349)/2)*SIN(RADIANS(PARAMETERS!$D$8-D2349)/2))+(COS(RADIANS(D2349))*COS(RADIANS(PARAMETERS!$D$8))*SIN(RADIANS(PARAMETERS!$D$9-C2349)/2)*SIN(RADIANS(PARAMETERS!$D$9-C2349)/2))))*2*3958.756</f>
        <v>760.47442753921007</v>
      </c>
      <c r="F2349">
        <v>124.11245727539</v>
      </c>
      <c r="G2349">
        <v>158.73579406738</v>
      </c>
      <c r="H2349">
        <v>198.95750427246</v>
      </c>
      <c r="I2349">
        <v>229.29429626465</v>
      </c>
      <c r="J2349">
        <v>264.06900024414</v>
      </c>
      <c r="K2349" s="6">
        <f>IFERROR(EXP(TREND(LN($F$1:$J$1),LN(F2349:J2349),LN(Calculations!$B$3))),0)</f>
        <v>1.0858609980660098E-2</v>
      </c>
    </row>
    <row r="2350" spans="1:11" x14ac:dyDescent="0.35">
      <c r="A2350">
        <v>2347</v>
      </c>
      <c r="B2350" t="str">
        <f t="shared" si="36"/>
        <v>13-72</v>
      </c>
      <c r="C2350">
        <v>-72.014108709414998</v>
      </c>
      <c r="D2350">
        <v>13.101655060143001</v>
      </c>
      <c r="E2350">
        <f>ASIN(SQRT((SIN(RADIANS(PARAMETERS!$D$8-D2350)/2)*SIN(RADIANS(PARAMETERS!$D$8-D2350)/2))+(COS(RADIANS(D2350))*COS(RADIANS(PARAMETERS!$D$8))*SIN(RADIANS(PARAMETERS!$D$9-C2350)/2)*SIN(RADIANS(PARAMETERS!$D$9-C2350)/2))))*2*3958.756</f>
        <v>778.23684879341488</v>
      </c>
      <c r="F2350">
        <v>123.84236907959</v>
      </c>
      <c r="G2350">
        <v>158.56671142578</v>
      </c>
      <c r="H2350">
        <v>198.69166564941</v>
      </c>
      <c r="I2350">
        <v>228.90757751465</v>
      </c>
      <c r="J2350">
        <v>263.53103637695</v>
      </c>
      <c r="K2350" s="6">
        <f>IFERROR(EXP(TREND(LN($F$1:$J$1),LN(F2350:J2350),LN(Calculations!$B$3))),0)</f>
        <v>1.078515966403918E-2</v>
      </c>
    </row>
    <row r="2351" spans="1:11" x14ac:dyDescent="0.35">
      <c r="A2351">
        <v>2348</v>
      </c>
      <c r="B2351" t="str">
        <f t="shared" si="36"/>
        <v>13-72.5</v>
      </c>
      <c r="C2351">
        <v>-72.285430044316001</v>
      </c>
      <c r="D2351">
        <v>13.101655060143001</v>
      </c>
      <c r="E2351">
        <f>ASIN(SQRT((SIN(RADIANS(PARAMETERS!$D$8-D2351)/2)*SIN(RADIANS(PARAMETERS!$D$8-D2351)/2))+(COS(RADIANS(D2351))*COS(RADIANS(PARAMETERS!$D$8))*SIN(RADIANS(PARAMETERS!$D$9-C2351)/2)*SIN(RADIANS(PARAMETERS!$D$9-C2351)/2))))*2*3958.756</f>
        <v>796.01703829380426</v>
      </c>
      <c r="F2351">
        <v>123.50325775146</v>
      </c>
      <c r="G2351">
        <v>158.29418945313</v>
      </c>
      <c r="H2351">
        <v>198.32649230957</v>
      </c>
      <c r="I2351">
        <v>228.3936920166</v>
      </c>
      <c r="J2351">
        <v>262.83172607422</v>
      </c>
      <c r="K2351" s="6">
        <f>IFERROR(EXP(TREND(LN($F$1:$J$1),LN(F2351:J2351),LN(Calculations!$B$3))),0)</f>
        <v>1.0687404124438542E-2</v>
      </c>
    </row>
    <row r="2352" spans="1:11" x14ac:dyDescent="0.35">
      <c r="A2352">
        <v>2349</v>
      </c>
      <c r="B2352" t="str">
        <f t="shared" si="36"/>
        <v>13-72.5</v>
      </c>
      <c r="C2352">
        <v>-72.556751379217005</v>
      </c>
      <c r="D2352">
        <v>13.101655060143001</v>
      </c>
      <c r="E2352">
        <f>ASIN(SQRT((SIN(RADIANS(PARAMETERS!$D$8-D2352)/2)*SIN(RADIANS(PARAMETERS!$D$8-D2352)/2))+(COS(RADIANS(D2352))*COS(RADIANS(PARAMETERS!$D$8))*SIN(RADIANS(PARAMETERS!$D$9-C2352)/2)*SIN(RADIANS(PARAMETERS!$D$9-C2352)/2))))*2*3958.756</f>
        <v>813.81380756469332</v>
      </c>
      <c r="F2352">
        <v>123.22554779053</v>
      </c>
      <c r="G2352">
        <v>158.12246704102</v>
      </c>
      <c r="H2352">
        <v>198.05627441406</v>
      </c>
      <c r="I2352">
        <v>228.0199432373</v>
      </c>
      <c r="J2352">
        <v>262.32943725586</v>
      </c>
      <c r="K2352" s="6">
        <f>IFERROR(EXP(TREND(LN($F$1:$J$1),LN(F2352:J2352),LN(Calculations!$B$3))),0)</f>
        <v>1.0613428266243286E-2</v>
      </c>
    </row>
    <row r="2353" spans="1:11" x14ac:dyDescent="0.35">
      <c r="A2353">
        <v>2350</v>
      </c>
      <c r="B2353" t="str">
        <f t="shared" si="36"/>
        <v>13-73</v>
      </c>
      <c r="C2353">
        <v>-72.828072714117994</v>
      </c>
      <c r="D2353">
        <v>13.101655060143001</v>
      </c>
      <c r="E2353">
        <f>ASIN(SQRT((SIN(RADIANS(PARAMETERS!$D$8-D2353)/2)*SIN(RADIANS(PARAMETERS!$D$8-D2353)/2))+(COS(RADIANS(D2353))*COS(RADIANS(PARAMETERS!$D$8))*SIN(RADIANS(PARAMETERS!$D$9-C2353)/2)*SIN(RADIANS(PARAMETERS!$D$9-C2353)/2))))*2*3958.756</f>
        <v>831.62606825107753</v>
      </c>
      <c r="F2353">
        <v>123.00715637207</v>
      </c>
      <c r="G2353">
        <v>158.04922485352</v>
      </c>
      <c r="H2353">
        <v>197.87799072266</v>
      </c>
      <c r="I2353">
        <v>227.78425598145</v>
      </c>
      <c r="J2353">
        <v>262.02322387695</v>
      </c>
      <c r="K2353" s="6">
        <f>IFERROR(EXP(TREND(LN($F$1:$J$1),LN(F2353:J2353),LN(Calculations!$B$3))),0)</f>
        <v>1.0562246422806038E-2</v>
      </c>
    </row>
    <row r="2354" spans="1:11" x14ac:dyDescent="0.35">
      <c r="A2354">
        <v>2351</v>
      </c>
      <c r="B2354" t="str">
        <f t="shared" si="36"/>
        <v>13-73</v>
      </c>
      <c r="C2354">
        <v>-73.099394049018997</v>
      </c>
      <c r="D2354">
        <v>13.101655060143001</v>
      </c>
      <c r="E2354">
        <f>ASIN(SQRT((SIN(RADIANS(PARAMETERS!$D$8-D2354)/2)*SIN(RADIANS(PARAMETERS!$D$8-D2354)/2))+(COS(RADIANS(D2354))*COS(RADIANS(PARAMETERS!$D$8))*SIN(RADIANS(PARAMETERS!$D$9-C2354)/2)*SIN(RADIANS(PARAMETERS!$D$9-C2354)/2))))*2*3958.756</f>
        <v>849.45282183518714</v>
      </c>
      <c r="F2354">
        <v>122.82055664063</v>
      </c>
      <c r="G2354">
        <v>158.03883361816</v>
      </c>
      <c r="H2354">
        <v>197.75131225586</v>
      </c>
      <c r="I2354">
        <v>227.63247680664</v>
      </c>
      <c r="J2354">
        <v>261.84167480469</v>
      </c>
      <c r="K2354" s="6">
        <f>IFERROR(EXP(TREND(LN($F$1:$J$1),LN(F2354:J2354),LN(Calculations!$B$3))),0)</f>
        <v>1.0524239109089487E-2</v>
      </c>
    </row>
    <row r="2355" spans="1:11" x14ac:dyDescent="0.35">
      <c r="A2355">
        <v>2352</v>
      </c>
      <c r="B2355" t="str">
        <f t="shared" si="36"/>
        <v>13-73.5</v>
      </c>
      <c r="C2355">
        <v>-73.37071538392</v>
      </c>
      <c r="D2355">
        <v>13.101655060143001</v>
      </c>
      <c r="E2355">
        <f>ASIN(SQRT((SIN(RADIANS(PARAMETERS!$D$8-D2355)/2)*SIN(RADIANS(PARAMETERS!$D$8-D2355)/2))+(COS(RADIANS(D2355))*COS(RADIANS(PARAMETERS!$D$8))*SIN(RADIANS(PARAMETERS!$D$9-C2355)/2)*SIN(RADIANS(PARAMETERS!$D$9-C2355)/2))))*2*3958.756</f>
        <v>867.29315058284919</v>
      </c>
      <c r="F2355">
        <v>122.64949035645</v>
      </c>
      <c r="G2355">
        <v>158.05459594727</v>
      </c>
      <c r="H2355">
        <v>197.6802520752</v>
      </c>
      <c r="I2355">
        <v>227.58248901367</v>
      </c>
      <c r="J2355">
        <v>261.82107543945</v>
      </c>
      <c r="K2355" s="6">
        <f>IFERROR(EXP(TREND(LN($F$1:$J$1),LN(F2355:J2355),LN(Calculations!$B$3))),0)</f>
        <v>1.0494401141977236E-2</v>
      </c>
    </row>
    <row r="2356" spans="1:11" x14ac:dyDescent="0.35">
      <c r="A2356">
        <v>2353</v>
      </c>
      <c r="B2356" t="str">
        <f t="shared" si="36"/>
        <v>13-73.5</v>
      </c>
      <c r="C2356">
        <v>-73.642036718821004</v>
      </c>
      <c r="D2356">
        <v>13.101655060143001</v>
      </c>
      <c r="E2356">
        <f>ASIN(SQRT((SIN(RADIANS(PARAMETERS!$D$8-D2356)/2)*SIN(RADIANS(PARAMETERS!$D$8-D2356)/2))+(COS(RADIANS(D2356))*COS(RADIANS(PARAMETERS!$D$8))*SIN(RADIANS(PARAMETERS!$D$9-C2356)/2)*SIN(RADIANS(PARAMETERS!$D$9-C2356)/2))))*2*3958.756</f>
        <v>885.14620955306634</v>
      </c>
      <c r="F2356">
        <v>122.49089050293</v>
      </c>
      <c r="G2356">
        <v>158.09283447266</v>
      </c>
      <c r="H2356">
        <v>197.67767333984</v>
      </c>
      <c r="I2356">
        <v>227.6198425293</v>
      </c>
      <c r="J2356">
        <v>261.93911743164</v>
      </c>
      <c r="K2356" s="6">
        <f>IFERROR(EXP(TREND(LN($F$1:$J$1),LN(F2356:J2356),LN(Calculations!$B$3))),0)</f>
        <v>1.0472064900774378E-2</v>
      </c>
    </row>
    <row r="2357" spans="1:11" x14ac:dyDescent="0.35">
      <c r="A2357">
        <v>2354</v>
      </c>
      <c r="B2357" t="str">
        <f t="shared" si="36"/>
        <v>13-74</v>
      </c>
      <c r="C2357">
        <v>-73.913358053722007</v>
      </c>
      <c r="D2357">
        <v>13.101655060143001</v>
      </c>
      <c r="E2357">
        <f>ASIN(SQRT((SIN(RADIANS(PARAMETERS!$D$8-D2357)/2)*SIN(RADIANS(PARAMETERS!$D$8-D2357)/2))+(COS(RADIANS(D2357))*COS(RADIANS(PARAMETERS!$D$8))*SIN(RADIANS(PARAMETERS!$D$9-C2357)/2)*SIN(RADIANS(PARAMETERS!$D$9-C2357)/2))))*2*3958.756</f>
        <v>903.01121952925121</v>
      </c>
      <c r="F2357">
        <v>122.32708740234</v>
      </c>
      <c r="G2357">
        <v>158.13198852539</v>
      </c>
      <c r="H2357">
        <v>197.72473144531</v>
      </c>
      <c r="I2357">
        <v>227.69807434082</v>
      </c>
      <c r="J2357">
        <v>262.12774658203</v>
      </c>
      <c r="K2357" s="6">
        <f>IFERROR(EXP(TREND(LN($F$1:$J$1),LN(F2357:J2357),LN(Calculations!$B$3))),0)</f>
        <v>1.0451324726321952E-2</v>
      </c>
    </row>
    <row r="2358" spans="1:11" x14ac:dyDescent="0.35">
      <c r="A2358">
        <v>2355</v>
      </c>
      <c r="B2358" t="str">
        <f t="shared" si="36"/>
        <v>13-74</v>
      </c>
      <c r="C2358">
        <v>-74.184679388622996</v>
      </c>
      <c r="D2358">
        <v>13.101655060143001</v>
      </c>
      <c r="E2358">
        <f>ASIN(SQRT((SIN(RADIANS(PARAMETERS!$D$8-D2358)/2)*SIN(RADIANS(PARAMETERS!$D$8-D2358)/2))+(COS(RADIANS(D2358))*COS(RADIANS(PARAMETERS!$D$8))*SIN(RADIANS(PARAMETERS!$D$9-C2358)/2)*SIN(RADIANS(PARAMETERS!$D$9-C2358)/2))))*2*3958.756</f>
        <v>920.88746075150266</v>
      </c>
      <c r="F2358">
        <v>122.0977935791</v>
      </c>
      <c r="G2358">
        <v>158.04312133789</v>
      </c>
      <c r="H2358">
        <v>197.65815734863</v>
      </c>
      <c r="I2358">
        <v>227.67631530762</v>
      </c>
      <c r="J2358">
        <v>262.20761108398</v>
      </c>
      <c r="K2358" s="6">
        <f>IFERROR(EXP(TREND(LN($F$1:$J$1),LN(F2358:J2358),LN(Calculations!$B$3))),0)</f>
        <v>1.0405699191031646E-2</v>
      </c>
    </row>
    <row r="2359" spans="1:11" x14ac:dyDescent="0.35">
      <c r="A2359">
        <v>2356</v>
      </c>
      <c r="B2359" t="str">
        <f t="shared" si="36"/>
        <v>13-74.5</v>
      </c>
      <c r="C2359">
        <v>-74.456000723523999</v>
      </c>
      <c r="D2359">
        <v>13.101655060143001</v>
      </c>
      <c r="E2359">
        <f>ASIN(SQRT((SIN(RADIANS(PARAMETERS!$D$8-D2359)/2)*SIN(RADIANS(PARAMETERS!$D$8-D2359)/2))+(COS(RADIANS(D2359))*COS(RADIANS(PARAMETERS!$D$8))*SIN(RADIANS(PARAMETERS!$D$9-C2359)/2)*SIN(RADIANS(PARAMETERS!$D$9-C2359)/2))))*2*3958.756</f>
        <v>938.77426734686048</v>
      </c>
      <c r="F2359">
        <v>121.79139709473</v>
      </c>
      <c r="G2359">
        <v>157.81079101563</v>
      </c>
      <c r="H2359">
        <v>197.46853637695</v>
      </c>
      <c r="I2359">
        <v>227.51129150391</v>
      </c>
      <c r="J2359">
        <v>262.11306762695</v>
      </c>
      <c r="K2359" s="6">
        <f>IFERROR(EXP(TREND(LN($F$1:$J$1),LN(F2359:J2359),LN(Calculations!$B$3))),0)</f>
        <v>1.0331625697580017E-2</v>
      </c>
    </row>
    <row r="2360" spans="1:11" x14ac:dyDescent="0.35">
      <c r="A2360">
        <v>2357</v>
      </c>
      <c r="B2360" t="str">
        <f t="shared" si="36"/>
        <v>13-74.5</v>
      </c>
      <c r="C2360">
        <v>-74.727322058425003</v>
      </c>
      <c r="D2360">
        <v>13.101655060143001</v>
      </c>
      <c r="E2360">
        <f>ASIN(SQRT((SIN(RADIANS(PARAMETERS!$D$8-D2360)/2)*SIN(RADIANS(PARAMETERS!$D$8-D2360)/2))+(COS(RADIANS(D2360))*COS(RADIANS(PARAMETERS!$D$8))*SIN(RADIANS(PARAMETERS!$D$9-C2360)/2)*SIN(RADIANS(PARAMETERS!$D$9-C2360)/2))))*2*3958.756</f>
        <v>956.67102236921676</v>
      </c>
      <c r="F2360">
        <v>121.38368988037</v>
      </c>
      <c r="G2360">
        <v>157.40596008301</v>
      </c>
      <c r="H2360">
        <v>197.10571289063</v>
      </c>
      <c r="I2360">
        <v>227.12411499023</v>
      </c>
      <c r="J2360">
        <v>261.72592163086</v>
      </c>
      <c r="K2360" s="6">
        <f>IFERROR(EXP(TREND(LN($F$1:$J$1),LN(F2360:J2360),LN(Calculations!$B$3))),0)</f>
        <v>1.0220939482974716E-2</v>
      </c>
    </row>
    <row r="2361" spans="1:11" x14ac:dyDescent="0.35">
      <c r="A2361">
        <v>2358</v>
      </c>
      <c r="B2361" t="str">
        <f t="shared" si="36"/>
        <v>13-75</v>
      </c>
      <c r="C2361">
        <v>-74.998643393324997</v>
      </c>
      <c r="D2361">
        <v>13.101655060143001</v>
      </c>
      <c r="E2361">
        <f>ASIN(SQRT((SIN(RADIANS(PARAMETERS!$D$8-D2361)/2)*SIN(RADIANS(PARAMETERS!$D$8-D2361)/2))+(COS(RADIANS(D2361))*COS(RADIANS(PARAMETERS!$D$8))*SIN(RADIANS(PARAMETERS!$D$9-C2361)/2)*SIN(RADIANS(PARAMETERS!$D$9-C2361)/2))))*2*3958.756</f>
        <v>974.57715337295667</v>
      </c>
      <c r="F2361">
        <v>120.97912597656</v>
      </c>
      <c r="G2361">
        <v>156.95606994629</v>
      </c>
      <c r="H2361">
        <v>196.68199157715</v>
      </c>
      <c r="I2361">
        <v>226.67961120605</v>
      </c>
      <c r="J2361">
        <v>261.26486206055</v>
      </c>
      <c r="K2361" s="6">
        <f>IFERROR(EXP(TREND(LN($F$1:$J$1),LN(F2361:J2361),LN(Calculations!$B$3))),0)</f>
        <v>1.0106127143726084E-2</v>
      </c>
    </row>
    <row r="2362" spans="1:11" x14ac:dyDescent="0.35">
      <c r="A2362">
        <v>2359</v>
      </c>
      <c r="B2362" t="str">
        <f t="shared" si="36"/>
        <v>13-75.5</v>
      </c>
      <c r="C2362">
        <v>-75.269964728226</v>
      </c>
      <c r="D2362">
        <v>13.101655060143001</v>
      </c>
      <c r="E2362">
        <f>ASIN(SQRT((SIN(RADIANS(PARAMETERS!$D$8-D2362)/2)*SIN(RADIANS(PARAMETERS!$D$8-D2362)/2))+(COS(RADIANS(D2362))*COS(RADIANS(PARAMETERS!$D$8))*SIN(RADIANS(PARAMETERS!$D$9-C2362)/2)*SIN(RADIANS(PARAMETERS!$D$9-C2362)/2))))*2*3958.756</f>
        <v>992.49212845536806</v>
      </c>
      <c r="F2362">
        <v>120.577003479</v>
      </c>
      <c r="G2362">
        <v>156.46116638184</v>
      </c>
      <c r="H2362">
        <v>196.21243286133</v>
      </c>
      <c r="I2362">
        <v>226.17416381836</v>
      </c>
      <c r="J2362">
        <v>260.7239074707</v>
      </c>
      <c r="K2362" s="6">
        <f>IFERROR(EXP(TREND(LN($F$1:$J$1),LN(F2362:J2362),LN(Calculations!$B$3))),0)</f>
        <v>9.9874859887988214E-3</v>
      </c>
    </row>
    <row r="2363" spans="1:11" x14ac:dyDescent="0.35">
      <c r="A2363">
        <v>2360</v>
      </c>
      <c r="B2363" t="str">
        <f t="shared" si="36"/>
        <v>13-75.5</v>
      </c>
      <c r="C2363">
        <v>-75.541286063127004</v>
      </c>
      <c r="D2363">
        <v>13.101655060143001</v>
      </c>
      <c r="E2363">
        <f>ASIN(SQRT((SIN(RADIANS(PARAMETERS!$D$8-D2363)/2)*SIN(RADIANS(PARAMETERS!$D$8-D2363)/2))+(COS(RADIANS(D2363))*COS(RADIANS(PARAMETERS!$D$8))*SIN(RADIANS(PARAMETERS!$D$9-C2363)/2)*SIN(RADIANS(PARAMETERS!$D$9-C2363)/2))))*2*3958.756</f>
        <v>1010.4154527103877</v>
      </c>
      <c r="F2363">
        <v>120.17697906494</v>
      </c>
      <c r="G2363">
        <v>155.9292755127</v>
      </c>
      <c r="H2363">
        <v>195.70367431641</v>
      </c>
      <c r="I2363">
        <v>225.61552429199</v>
      </c>
      <c r="J2363">
        <v>260.11224365234</v>
      </c>
      <c r="K2363" s="6">
        <f>IFERROR(EXP(TREND(LN($F$1:$J$1),LN(F2363:J2363),LN(Calculations!$B$3))),0)</f>
        <v>9.8658686246099435E-3</v>
      </c>
    </row>
    <row r="2364" spans="1:11" x14ac:dyDescent="0.35">
      <c r="A2364">
        <v>2361</v>
      </c>
      <c r="B2364" t="str">
        <f t="shared" si="36"/>
        <v>13-76</v>
      </c>
      <c r="C2364">
        <v>-75.812607398028007</v>
      </c>
      <c r="D2364">
        <v>13.101655060143001</v>
      </c>
      <c r="E2364">
        <f>ASIN(SQRT((SIN(RADIANS(PARAMETERS!$D$8-D2364)/2)*SIN(RADIANS(PARAMETERS!$D$8-D2364)/2))+(COS(RADIANS(D2364))*COS(RADIANS(PARAMETERS!$D$8))*SIN(RADIANS(PARAMETERS!$D$9-C2364)/2)*SIN(RADIANS(PARAMETERS!$D$9-C2364)/2))))*2*3958.756</f>
        <v>1028.3466650461703</v>
      </c>
      <c r="F2364">
        <v>119.84617614746</v>
      </c>
      <c r="G2364">
        <v>155.45156860352</v>
      </c>
      <c r="H2364">
        <v>195.24147033691</v>
      </c>
      <c r="I2364">
        <v>225.12286376953</v>
      </c>
      <c r="J2364">
        <v>259.59097290039</v>
      </c>
      <c r="K2364" s="6">
        <f>IFERROR(EXP(TREND(LN($F$1:$J$1),LN(F2364:J2364),LN(Calculations!$B$3))),0)</f>
        <v>9.7621338147517427E-3</v>
      </c>
    </row>
    <row r="2365" spans="1:11" x14ac:dyDescent="0.35">
      <c r="A2365">
        <v>2362</v>
      </c>
      <c r="B2365" t="str">
        <f t="shared" si="36"/>
        <v>13-76</v>
      </c>
      <c r="C2365">
        <v>-76.083928732928996</v>
      </c>
      <c r="D2365">
        <v>13.101655060143001</v>
      </c>
      <c r="E2365">
        <f>ASIN(SQRT((SIN(RADIANS(PARAMETERS!$D$8-D2365)/2)*SIN(RADIANS(PARAMETERS!$D$8-D2365)/2))+(COS(RADIANS(D2365))*COS(RADIANS(PARAMETERS!$D$8))*SIN(RADIANS(PARAMETERS!$D$9-C2365)/2)*SIN(RADIANS(PARAMETERS!$D$9-C2365)/2))))*2*3958.756</f>
        <v>1046.2853353230864</v>
      </c>
      <c r="F2365">
        <v>119.57151031494</v>
      </c>
      <c r="G2365">
        <v>155.01414489746</v>
      </c>
      <c r="H2365">
        <v>194.8134765625</v>
      </c>
      <c r="I2365">
        <v>224.67819213867</v>
      </c>
      <c r="J2365">
        <v>259.13494873047</v>
      </c>
      <c r="K2365" s="6">
        <f>IFERROR(EXP(TREND(LN($F$1:$J$1),LN(F2365:J2365),LN(Calculations!$B$3))),0)</f>
        <v>9.672167282307291E-3</v>
      </c>
    </row>
    <row r="2366" spans="1:11" x14ac:dyDescent="0.35">
      <c r="A2366">
        <v>2363</v>
      </c>
      <c r="B2366" t="str">
        <f t="shared" si="36"/>
        <v>13-76.5</v>
      </c>
      <c r="C2366">
        <v>-76.355250067829999</v>
      </c>
      <c r="D2366">
        <v>13.101655060143001</v>
      </c>
      <c r="E2366">
        <f>ASIN(SQRT((SIN(RADIANS(PARAMETERS!$D$8-D2366)/2)*SIN(RADIANS(PARAMETERS!$D$8-D2366)/2))+(COS(RADIANS(D2366))*COS(RADIANS(PARAMETERS!$D$8))*SIN(RADIANS(PARAMETERS!$D$9-C2366)/2)*SIN(RADIANS(PARAMETERS!$D$9-C2366)/2))))*2*3958.756</f>
        <v>1064.2310617757034</v>
      </c>
      <c r="F2366">
        <v>119.33599853516</v>
      </c>
      <c r="G2366">
        <v>154.60125732422</v>
      </c>
      <c r="H2366">
        <v>194.408203125</v>
      </c>
      <c r="I2366">
        <v>224.26435852051</v>
      </c>
      <c r="J2366">
        <v>258.71975708008</v>
      </c>
      <c r="K2366" s="6">
        <f>IFERROR(EXP(TREND(LN($F$1:$J$1),LN(F2366:J2366),LN(Calculations!$B$3))),0)</f>
        <v>9.5914230258805945E-3</v>
      </c>
    </row>
    <row r="2367" spans="1:11" x14ac:dyDescent="0.35">
      <c r="A2367">
        <v>2364</v>
      </c>
      <c r="B2367" t="str">
        <f t="shared" si="36"/>
        <v>13-76.5</v>
      </c>
      <c r="C2367">
        <v>-76.626571402731003</v>
      </c>
      <c r="D2367">
        <v>13.101655060143001</v>
      </c>
      <c r="E2367">
        <f>ASIN(SQRT((SIN(RADIANS(PARAMETERS!$D$8-D2367)/2)*SIN(RADIANS(PARAMETERS!$D$8-D2367)/2))+(COS(RADIANS(D2367))*COS(RADIANS(PARAMETERS!$D$8))*SIN(RADIANS(PARAMETERS!$D$9-C2367)/2)*SIN(RADIANS(PARAMETERS!$D$9-C2367)/2))))*2*3958.756</f>
        <v>1082.1834686865297</v>
      </c>
      <c r="F2367">
        <v>119.17607116699</v>
      </c>
      <c r="G2367">
        <v>154.25526428223</v>
      </c>
      <c r="H2367">
        <v>194.06704711914</v>
      </c>
      <c r="I2367">
        <v>223.93545532227</v>
      </c>
      <c r="J2367">
        <v>258.41510009766</v>
      </c>
      <c r="K2367" s="6">
        <f>IFERROR(EXP(TREND(LN($F$1:$J$1),LN(F2367:J2367),LN(Calculations!$B$3))),0)</f>
        <v>9.5298967756953703E-3</v>
      </c>
    </row>
    <row r="2368" spans="1:11" x14ac:dyDescent="0.35">
      <c r="A2368">
        <v>2365</v>
      </c>
      <c r="B2368" t="str">
        <f t="shared" si="36"/>
        <v>13-77</v>
      </c>
      <c r="C2368">
        <v>-76.897892737632006</v>
      </c>
      <c r="D2368">
        <v>13.101655060143001</v>
      </c>
      <c r="E2368">
        <f>ASIN(SQRT((SIN(RADIANS(PARAMETERS!$D$8-D2368)/2)*SIN(RADIANS(PARAMETERS!$D$8-D2368)/2))+(COS(RADIANS(D2368))*COS(RADIANS(PARAMETERS!$D$8))*SIN(RADIANS(PARAMETERS!$D$9-C2368)/2)*SIN(RADIANS(PARAMETERS!$D$9-C2368)/2))))*2*3958.756</f>
        <v>1100.1422042834815</v>
      </c>
      <c r="F2368">
        <v>119.07206726074</v>
      </c>
      <c r="G2368">
        <v>153.9595489502</v>
      </c>
      <c r="H2368">
        <v>193.76664733887</v>
      </c>
      <c r="I2368">
        <v>223.65129089355</v>
      </c>
      <c r="J2368">
        <v>258.15927124023</v>
      </c>
      <c r="K2368" s="6">
        <f>IFERROR(EXP(TREND(LN($F$1:$J$1),LN(F2368:J2368),LN(Calculations!$B$3))),0)</f>
        <v>9.4818026481966293E-3</v>
      </c>
    </row>
    <row r="2369" spans="1:11" x14ac:dyDescent="0.35">
      <c r="A2369">
        <v>2366</v>
      </c>
      <c r="B2369" t="str">
        <f t="shared" si="36"/>
        <v>13-77</v>
      </c>
      <c r="C2369">
        <v>-77.169214072532995</v>
      </c>
      <c r="D2369">
        <v>13.101655060143001</v>
      </c>
      <c r="E2369">
        <f>ASIN(SQRT((SIN(RADIANS(PARAMETERS!$D$8-D2369)/2)*SIN(RADIANS(PARAMETERS!$D$8-D2369)/2))+(COS(RADIANS(D2369))*COS(RADIANS(PARAMETERS!$D$8))*SIN(RADIANS(PARAMETERS!$D$9-C2369)/2)*SIN(RADIANS(PARAMETERS!$D$9-C2369)/2))))*2*3958.756</f>
        <v>1118.1069388364858</v>
      </c>
      <c r="F2369">
        <v>119.00743865967</v>
      </c>
      <c r="G2369">
        <v>153.70283508301</v>
      </c>
      <c r="H2369">
        <v>193.49018859863</v>
      </c>
      <c r="I2369">
        <v>223.38188171387</v>
      </c>
      <c r="J2369">
        <v>257.90484619141</v>
      </c>
      <c r="K2369" s="6">
        <f>IFERROR(EXP(TREND(LN($F$1:$J$1),LN(F2369:J2369),LN(Calculations!$B$3))),0)</f>
        <v>9.4427162910544517E-3</v>
      </c>
    </row>
    <row r="2370" spans="1:11" x14ac:dyDescent="0.35">
      <c r="A2370">
        <v>2367</v>
      </c>
      <c r="B2370" t="str">
        <f t="shared" si="36"/>
        <v>13-77.5</v>
      </c>
      <c r="C2370">
        <v>-77.440535407433998</v>
      </c>
      <c r="D2370">
        <v>13.101655060143001</v>
      </c>
      <c r="E2370">
        <f>ASIN(SQRT((SIN(RADIANS(PARAMETERS!$D$8-D2370)/2)*SIN(RADIANS(PARAMETERS!$D$8-D2370)/2))+(COS(RADIANS(D2370))*COS(RADIANS(PARAMETERS!$D$8))*SIN(RADIANS(PARAMETERS!$D$9-C2370)/2)*SIN(RADIANS(PARAMETERS!$D$9-C2370)/2))))*2*3958.756</f>
        <v>1136.0773629316918</v>
      </c>
      <c r="F2370">
        <v>119.01262664795</v>
      </c>
      <c r="G2370">
        <v>153.5142364502</v>
      </c>
      <c r="H2370">
        <v>193.26811218262</v>
      </c>
      <c r="I2370">
        <v>223.17265319824</v>
      </c>
      <c r="J2370">
        <v>257.71365356445</v>
      </c>
      <c r="K2370" s="6">
        <f>IFERROR(EXP(TREND(LN($F$1:$J$1),LN(F2370:J2370),LN(Calculations!$B$3))),0)</f>
        <v>9.4205011365995107E-3</v>
      </c>
    </row>
    <row r="2371" spans="1:11" x14ac:dyDescent="0.35">
      <c r="A2371">
        <v>2368</v>
      </c>
      <c r="B2371" t="str">
        <f t="shared" si="36"/>
        <v>13-77.5</v>
      </c>
      <c r="C2371">
        <v>-77.711856742335002</v>
      </c>
      <c r="D2371">
        <v>13.101655060143001</v>
      </c>
      <c r="E2371">
        <f>ASIN(SQRT((SIN(RADIANS(PARAMETERS!$D$8-D2371)/2)*SIN(RADIANS(PARAMETERS!$D$8-D2371)/2))+(COS(RADIANS(D2371))*COS(RADIANS(PARAMETERS!$D$8))*SIN(RADIANS(PARAMETERS!$D$9-C2371)/2)*SIN(RADIANS(PARAMETERS!$D$9-C2371)/2))))*2*3958.756</f>
        <v>1154.0531859043231</v>
      </c>
      <c r="F2371">
        <v>119.06456756592</v>
      </c>
      <c r="G2371">
        <v>153.3804473877</v>
      </c>
      <c r="H2371">
        <v>193.09278869629</v>
      </c>
      <c r="I2371">
        <v>223.0132598877</v>
      </c>
      <c r="J2371">
        <v>257.57415771484</v>
      </c>
      <c r="K2371" s="6">
        <f>IFERROR(EXP(TREND(LN($F$1:$J$1),LN(F2371:J2371),LN(Calculations!$B$3))),0)</f>
        <v>9.4106069865501005E-3</v>
      </c>
    </row>
    <row r="2372" spans="1:11" x14ac:dyDescent="0.35">
      <c r="A2372">
        <v>2369</v>
      </c>
      <c r="B2372" t="str">
        <f t="shared" si="36"/>
        <v>13-78</v>
      </c>
      <c r="C2372">
        <v>-77.983178077236005</v>
      </c>
      <c r="D2372">
        <v>13.101655060143001</v>
      </c>
      <c r="E2372">
        <f>ASIN(SQRT((SIN(RADIANS(PARAMETERS!$D$8-D2372)/2)*SIN(RADIANS(PARAMETERS!$D$8-D2372)/2))+(COS(RADIANS(D2372))*COS(RADIANS(PARAMETERS!$D$8))*SIN(RADIANS(PARAMETERS!$D$9-C2372)/2)*SIN(RADIANS(PARAMETERS!$D$9-C2372)/2))))*2*3958.756</f>
        <v>1172.0341344135229</v>
      </c>
      <c r="F2372">
        <v>119.15809631348</v>
      </c>
      <c r="G2372">
        <v>153.30517578125</v>
      </c>
      <c r="H2372">
        <v>192.98390197754</v>
      </c>
      <c r="I2372">
        <v>222.93830871582</v>
      </c>
      <c r="J2372">
        <v>257.54162597656</v>
      </c>
      <c r="K2372" s="6">
        <f>IFERROR(EXP(TREND(LN($F$1:$J$1),LN(F2372:J2372),LN(Calculations!$B$3))),0)</f>
        <v>9.4139845673696862E-3</v>
      </c>
    </row>
    <row r="2373" spans="1:11" x14ac:dyDescent="0.35">
      <c r="A2373">
        <v>2370</v>
      </c>
      <c r="B2373" t="str">
        <f t="shared" ref="B2373:B2436" si="37">MROUND(D2373,1)&amp;MROUND(C2373,-0.5)</f>
        <v>13-78.5</v>
      </c>
      <c r="C2373">
        <v>-78.254499412136994</v>
      </c>
      <c r="D2373">
        <v>13.101655060143001</v>
      </c>
      <c r="E2373">
        <f>ASIN(SQRT((SIN(RADIANS(PARAMETERS!$D$8-D2373)/2)*SIN(RADIANS(PARAMETERS!$D$8-D2373)/2))+(COS(RADIANS(D2373))*COS(RADIANS(PARAMETERS!$D$8))*SIN(RADIANS(PARAMETERS!$D$9-C2373)/2)*SIN(RADIANS(PARAMETERS!$D$9-C2373)/2))))*2*3958.756</f>
        <v>1190.0199511444603</v>
      </c>
      <c r="F2373">
        <v>119.34256744385</v>
      </c>
      <c r="G2373">
        <v>153.34260559082</v>
      </c>
      <c r="H2373">
        <v>193.01216125488</v>
      </c>
      <c r="I2373">
        <v>223.05337524414</v>
      </c>
      <c r="J2373">
        <v>257.76663208008</v>
      </c>
      <c r="K2373" s="6">
        <f>IFERROR(EXP(TREND(LN($F$1:$J$1),LN(F2373:J2373),LN(Calculations!$B$3))),0)</f>
        <v>9.4455310162911803E-3</v>
      </c>
    </row>
    <row r="2374" spans="1:11" x14ac:dyDescent="0.35">
      <c r="A2374">
        <v>2371</v>
      </c>
      <c r="B2374" t="str">
        <f t="shared" si="37"/>
        <v>13-78.5</v>
      </c>
      <c r="C2374">
        <v>-78.525820747037997</v>
      </c>
      <c r="D2374">
        <v>13.101655060143001</v>
      </c>
      <c r="E2374">
        <f>ASIN(SQRT((SIN(RADIANS(PARAMETERS!$D$8-D2374)/2)*SIN(RADIANS(PARAMETERS!$D$8-D2374)/2))+(COS(RADIANS(D2374))*COS(RADIANS(PARAMETERS!$D$8))*SIN(RADIANS(PARAMETERS!$D$9-C2374)/2)*SIN(RADIANS(PARAMETERS!$D$9-C2374)/2))))*2*3958.756</f>
        <v>1208.0103936247028</v>
      </c>
      <c r="F2374">
        <v>119.56537628174</v>
      </c>
      <c r="G2374">
        <v>153.44316101074</v>
      </c>
      <c r="H2374">
        <v>193.1322479248</v>
      </c>
      <c r="I2374">
        <v>223.29658508301</v>
      </c>
      <c r="J2374">
        <v>258.16748046875</v>
      </c>
      <c r="K2374" s="6">
        <f>IFERROR(EXP(TREND(LN($F$1:$J$1),LN(F2374:J2374),LN(Calculations!$B$3))),0)</f>
        <v>9.4922218044521077E-3</v>
      </c>
    </row>
    <row r="2375" spans="1:11" x14ac:dyDescent="0.35">
      <c r="A2375">
        <v>2372</v>
      </c>
      <c r="B2375" t="str">
        <f t="shared" si="37"/>
        <v>13-79</v>
      </c>
      <c r="C2375">
        <v>-78.797142081939</v>
      </c>
      <c r="D2375">
        <v>13.101655060143001</v>
      </c>
      <c r="E2375">
        <f>ASIN(SQRT((SIN(RADIANS(PARAMETERS!$D$8-D2375)/2)*SIN(RADIANS(PARAMETERS!$D$8-D2375)/2))+(COS(RADIANS(D2375))*COS(RADIANS(PARAMETERS!$D$8))*SIN(RADIANS(PARAMETERS!$D$9-C2375)/2)*SIN(RADIANS(PARAMETERS!$D$9-C2375)/2))))*2*3958.756</f>
        <v>1226.0052331433226</v>
      </c>
      <c r="F2375">
        <v>119.79420471191</v>
      </c>
      <c r="G2375">
        <v>153.57403564453</v>
      </c>
      <c r="H2375">
        <v>193.31314086914</v>
      </c>
      <c r="I2375">
        <v>223.6300201416</v>
      </c>
      <c r="J2375">
        <v>258.69638061523</v>
      </c>
      <c r="K2375" s="6">
        <f>IFERROR(EXP(TREND(LN($F$1:$J$1),LN(F2375:J2375),LN(Calculations!$B$3))),0)</f>
        <v>9.5457514194875592E-3</v>
      </c>
    </row>
    <row r="2376" spans="1:11" x14ac:dyDescent="0.35">
      <c r="A2376">
        <v>2373</v>
      </c>
      <c r="B2376" t="str">
        <f t="shared" si="37"/>
        <v>13-79</v>
      </c>
      <c r="C2376">
        <v>-79.068463416840004</v>
      </c>
      <c r="D2376">
        <v>13.101655060143001</v>
      </c>
      <c r="E2376">
        <f>ASIN(SQRT((SIN(RADIANS(PARAMETERS!$D$8-D2376)/2)*SIN(RADIANS(PARAMETERS!$D$8-D2376)/2))+(COS(RADIANS(D2376))*COS(RADIANS(PARAMETERS!$D$8))*SIN(RADIANS(PARAMETERS!$D$9-C2376)/2)*SIN(RADIANS(PARAMETERS!$D$9-C2376)/2))))*2*3958.756</f>
        <v>1244.0042537625518</v>
      </c>
      <c r="F2376">
        <v>120.04936981201</v>
      </c>
      <c r="G2376">
        <v>153.75143432617</v>
      </c>
      <c r="H2376">
        <v>193.56924438477</v>
      </c>
      <c r="I2376">
        <v>224.07585144043</v>
      </c>
      <c r="J2376">
        <v>259.38497924805</v>
      </c>
      <c r="K2376" s="6">
        <f>IFERROR(EXP(TREND(LN($F$1:$J$1),LN(F2376:J2376),LN(Calculations!$B$3))),0)</f>
        <v>9.6109664511232103E-3</v>
      </c>
    </row>
    <row r="2377" spans="1:11" x14ac:dyDescent="0.35">
      <c r="A2377">
        <v>2374</v>
      </c>
      <c r="B2377" t="str">
        <f t="shared" si="37"/>
        <v>13-79.5</v>
      </c>
      <c r="C2377">
        <v>-79.339784751741007</v>
      </c>
      <c r="D2377">
        <v>13.101655060143001</v>
      </c>
      <c r="E2377">
        <f>ASIN(SQRT((SIN(RADIANS(PARAMETERS!$D$8-D2377)/2)*SIN(RADIANS(PARAMETERS!$D$8-D2377)/2))+(COS(RADIANS(D2377))*COS(RADIANS(PARAMETERS!$D$8))*SIN(RADIANS(PARAMETERS!$D$9-C2377)/2)*SIN(RADIANS(PARAMETERS!$D$9-C2377)/2))))*2*3958.756</f>
        <v>1262.0072514128822</v>
      </c>
      <c r="F2377">
        <v>120.27317047119</v>
      </c>
      <c r="G2377">
        <v>153.9234161377</v>
      </c>
      <c r="H2377">
        <v>193.84686279297</v>
      </c>
      <c r="I2377">
        <v>224.5569152832</v>
      </c>
      <c r="J2377">
        <v>260.12646484375</v>
      </c>
      <c r="K2377" s="6">
        <f>IFERROR(EXP(TREND(LN($F$1:$J$1),LN(F2377:J2377),LN(Calculations!$B$3))),0)</f>
        <v>9.6729892714394871E-3</v>
      </c>
    </row>
    <row r="2378" spans="1:11" x14ac:dyDescent="0.35">
      <c r="A2378">
        <v>2375</v>
      </c>
      <c r="B2378" t="str">
        <f t="shared" si="37"/>
        <v>13-79.5</v>
      </c>
      <c r="C2378">
        <v>-79.611106086641996</v>
      </c>
      <c r="D2378">
        <v>13.101655060143001</v>
      </c>
      <c r="E2378">
        <f>ASIN(SQRT((SIN(RADIANS(PARAMETERS!$D$8-D2378)/2)*SIN(RADIANS(PARAMETERS!$D$8-D2378)/2))+(COS(RADIANS(D2378))*COS(RADIANS(PARAMETERS!$D$8))*SIN(RADIANS(PARAMETERS!$D$9-C2378)/2)*SIN(RADIANS(PARAMETERS!$D$9-C2378)/2))))*2*3958.756</f>
        <v>1280.0140330635493</v>
      </c>
      <c r="F2378">
        <v>120.45208740234</v>
      </c>
      <c r="G2378">
        <v>154.07878112793</v>
      </c>
      <c r="H2378">
        <v>194.12928771973</v>
      </c>
      <c r="I2378">
        <v>225.04693603516</v>
      </c>
      <c r="J2378">
        <v>260.88244628906</v>
      </c>
      <c r="K2378" s="6">
        <f>IFERROR(EXP(TREND(LN($F$1:$J$1),LN(F2378:J2378),LN(Calculations!$B$3))),0)</f>
        <v>9.7279402131822176E-3</v>
      </c>
    </row>
    <row r="2379" spans="1:11" x14ac:dyDescent="0.35">
      <c r="A2379">
        <v>2376</v>
      </c>
      <c r="B2379" t="str">
        <f t="shared" si="37"/>
        <v>13-80</v>
      </c>
      <c r="C2379">
        <v>-79.882427421542999</v>
      </c>
      <c r="D2379">
        <v>13.101655060143001</v>
      </c>
      <c r="E2379">
        <f>ASIN(SQRT((SIN(RADIANS(PARAMETERS!$D$8-D2379)/2)*SIN(RADIANS(PARAMETERS!$D$8-D2379)/2))+(COS(RADIANS(D2379))*COS(RADIANS(PARAMETERS!$D$8))*SIN(RADIANS(PARAMETERS!$D$9-C2379)/2)*SIN(RADIANS(PARAMETERS!$D$9-C2379)/2))))*2*3958.756</f>
        <v>1298.0244159612064</v>
      </c>
      <c r="F2379">
        <v>120.61817932129</v>
      </c>
      <c r="G2379">
        <v>154.24913024902</v>
      </c>
      <c r="H2379">
        <v>194.44346618652</v>
      </c>
      <c r="I2379">
        <v>225.58271789551</v>
      </c>
      <c r="J2379">
        <v>261.70223999023</v>
      </c>
      <c r="K2379" s="6">
        <f>IFERROR(EXP(TREND(LN($F$1:$J$1),LN(F2379:J2379),LN(Calculations!$B$3))),0)</f>
        <v>9.7839835808917613E-3</v>
      </c>
    </row>
    <row r="2380" spans="1:11" x14ac:dyDescent="0.35">
      <c r="A2380">
        <v>2377</v>
      </c>
      <c r="B2380" t="str">
        <f t="shared" si="37"/>
        <v>13-80</v>
      </c>
      <c r="C2380">
        <v>-80.153748756444003</v>
      </c>
      <c r="D2380">
        <v>13.101655060143001</v>
      </c>
      <c r="E2380">
        <f>ASIN(SQRT((SIN(RADIANS(PARAMETERS!$D$8-D2380)/2)*SIN(RADIANS(PARAMETERS!$D$8-D2380)/2))+(COS(RADIANS(D2380))*COS(RADIANS(PARAMETERS!$D$8))*SIN(RADIANS(PARAMETERS!$D$9-C2380)/2)*SIN(RADIANS(PARAMETERS!$D$9-C2380)/2))))*2*3958.756</f>
        <v>1316.0382269303384</v>
      </c>
      <c r="F2380">
        <v>120.69226074219</v>
      </c>
      <c r="G2380">
        <v>154.35876464844</v>
      </c>
      <c r="H2380">
        <v>194.71578979492</v>
      </c>
      <c r="I2380">
        <v>226.06701660156</v>
      </c>
      <c r="J2380">
        <v>262.4592590332</v>
      </c>
      <c r="K2380" s="6">
        <f>IFERROR(EXP(TREND(LN($F$1:$J$1),LN(F2380:J2380),LN(Calculations!$B$3))),0)</f>
        <v>9.8203602949247983E-3</v>
      </c>
    </row>
    <row r="2381" spans="1:11" x14ac:dyDescent="0.35">
      <c r="A2381">
        <v>2378</v>
      </c>
      <c r="B2381" t="str">
        <f t="shared" si="37"/>
        <v>13-80.5</v>
      </c>
      <c r="C2381">
        <v>-80.425070091345006</v>
      </c>
      <c r="D2381">
        <v>13.101655060143001</v>
      </c>
      <c r="E2381">
        <f>ASIN(SQRT((SIN(RADIANS(PARAMETERS!$D$8-D2381)/2)*SIN(RADIANS(PARAMETERS!$D$8-D2381)/2))+(COS(RADIANS(D2381))*COS(RADIANS(PARAMETERS!$D$8))*SIN(RADIANS(PARAMETERS!$D$9-C2381)/2)*SIN(RADIANS(PARAMETERS!$D$9-C2381)/2))))*2*3958.756</f>
        <v>1334.0553017296977</v>
      </c>
      <c r="F2381">
        <v>120.66055297852</v>
      </c>
      <c r="G2381">
        <v>154.39282226563</v>
      </c>
      <c r="H2381">
        <v>194.93724060059</v>
      </c>
      <c r="I2381">
        <v>226.49501037598</v>
      </c>
      <c r="J2381">
        <v>263.15435791016</v>
      </c>
      <c r="K2381" s="6">
        <f>IFERROR(EXP(TREND(LN($F$1:$J$1),LN(F2381:J2381),LN(Calculations!$B$3))),0)</f>
        <v>9.8336731018203831E-3</v>
      </c>
    </row>
    <row r="2382" spans="1:11" x14ac:dyDescent="0.35">
      <c r="A2382">
        <v>2379</v>
      </c>
      <c r="B2382" t="str">
        <f t="shared" si="37"/>
        <v>13-80.5</v>
      </c>
      <c r="C2382">
        <v>-80.696391426245995</v>
      </c>
      <c r="D2382">
        <v>13.101655060143001</v>
      </c>
      <c r="E2382">
        <f>ASIN(SQRT((SIN(RADIANS(PARAMETERS!$D$8-D2382)/2)*SIN(RADIANS(PARAMETERS!$D$8-D2382)/2))+(COS(RADIANS(D2382))*COS(RADIANS(PARAMETERS!$D$8))*SIN(RADIANS(PARAMETERS!$D$9-C2382)/2)*SIN(RADIANS(PARAMETERS!$D$9-C2382)/2))))*2*3958.756</f>
        <v>1352.0754844595965</v>
      </c>
      <c r="F2382">
        <v>120.54959869385</v>
      </c>
      <c r="G2382">
        <v>154.37257385254</v>
      </c>
      <c r="H2382">
        <v>195.1378326416</v>
      </c>
      <c r="I2382">
        <v>226.91452026367</v>
      </c>
      <c r="J2382">
        <v>263.85879516602</v>
      </c>
      <c r="K2382" s="6">
        <f>IFERROR(EXP(TREND(LN($F$1:$J$1),LN(F2382:J2382),LN(Calculations!$B$3))),0)</f>
        <v>9.8311430506574267E-3</v>
      </c>
    </row>
    <row r="2383" spans="1:11" x14ac:dyDescent="0.35">
      <c r="A2383">
        <v>2380</v>
      </c>
      <c r="B2383" t="str">
        <f t="shared" si="37"/>
        <v>13-81</v>
      </c>
      <c r="C2383">
        <v>-80.967712761146998</v>
      </c>
      <c r="D2383">
        <v>13.101655060143001</v>
      </c>
      <c r="E2383">
        <f>ASIN(SQRT((SIN(RADIANS(PARAMETERS!$D$8-D2383)/2)*SIN(RADIANS(PARAMETERS!$D$8-D2383)/2))+(COS(RADIANS(D2383))*COS(RADIANS(PARAMETERS!$D$8))*SIN(RADIANS(PARAMETERS!$D$9-C2383)/2)*SIN(RADIANS(PARAMETERS!$D$9-C2383)/2))))*2*3958.756</f>
        <v>1370.0986270154522</v>
      </c>
      <c r="F2383">
        <v>120.29766845703</v>
      </c>
      <c r="G2383">
        <v>154.23268127441</v>
      </c>
      <c r="H2383">
        <v>195.26274108887</v>
      </c>
      <c r="I2383">
        <v>227.25543212891</v>
      </c>
      <c r="J2383">
        <v>264.48626708984</v>
      </c>
      <c r="K2383" s="6">
        <f>IFERROR(EXP(TREND(LN($F$1:$J$1),LN(F2383:J2383),LN(Calculations!$B$3))),0)</f>
        <v>9.7968726151675036E-3</v>
      </c>
    </row>
    <row r="2384" spans="1:11" x14ac:dyDescent="0.35">
      <c r="A2384">
        <v>2381</v>
      </c>
      <c r="B2384" t="str">
        <f t="shared" si="37"/>
        <v>13-81</v>
      </c>
      <c r="C2384">
        <v>-81.239034096048002</v>
      </c>
      <c r="D2384">
        <v>13.101655060143001</v>
      </c>
      <c r="E2384">
        <f>ASIN(SQRT((SIN(RADIANS(PARAMETERS!$D$8-D2384)/2)*SIN(RADIANS(PARAMETERS!$D$8-D2384)/2))+(COS(RADIANS(D2384))*COS(RADIANS(PARAMETERS!$D$8))*SIN(RADIANS(PARAMETERS!$D$9-C2384)/2)*SIN(RADIANS(PARAMETERS!$D$9-C2384)/2))))*2*3958.756</f>
        <v>1388.1245885834271</v>
      </c>
      <c r="F2384">
        <v>119.91251373291</v>
      </c>
      <c r="G2384">
        <v>153.97392272949</v>
      </c>
      <c r="H2384">
        <v>195.30383300781</v>
      </c>
      <c r="I2384">
        <v>227.50584411621</v>
      </c>
      <c r="J2384">
        <v>265.01803588867</v>
      </c>
      <c r="K2384" s="6">
        <f>IFERROR(EXP(TREND(LN($F$1:$J$1),LN(F2384:J2384),LN(Calculations!$B$3))),0)</f>
        <v>9.7323642931311863E-3</v>
      </c>
    </row>
    <row r="2385" spans="1:11" x14ac:dyDescent="0.35">
      <c r="A2385">
        <v>2382</v>
      </c>
      <c r="B2385" t="str">
        <f t="shared" si="37"/>
        <v>13-81.5</v>
      </c>
      <c r="C2385">
        <v>-81.510355430949005</v>
      </c>
      <c r="D2385">
        <v>13.101655060143001</v>
      </c>
      <c r="E2385">
        <f>ASIN(SQRT((SIN(RADIANS(PARAMETERS!$D$8-D2385)/2)*SIN(RADIANS(PARAMETERS!$D$8-D2385)/2))+(COS(RADIANS(D2385))*COS(RADIANS(PARAMETERS!$D$8))*SIN(RADIANS(PARAMETERS!$D$9-C2385)/2)*SIN(RADIANS(PARAMETERS!$D$9-C2385)/2))))*2*3958.756</f>
        <v>1406.1532351744581</v>
      </c>
      <c r="F2385">
        <v>119.42640686035</v>
      </c>
      <c r="G2385">
        <v>153.62322998047</v>
      </c>
      <c r="H2385">
        <v>195.27510070801</v>
      </c>
      <c r="I2385">
        <v>227.67953491211</v>
      </c>
      <c r="J2385">
        <v>265.46569824219</v>
      </c>
      <c r="K2385" s="6">
        <f>IFERROR(EXP(TREND(LN($F$1:$J$1),LN(F2385:J2385),LN(Calculations!$B$3))),0)</f>
        <v>9.6456163504583959E-3</v>
      </c>
    </row>
    <row r="2386" spans="1:11" x14ac:dyDescent="0.35">
      <c r="A2386">
        <v>2383</v>
      </c>
      <c r="B2386" t="str">
        <f t="shared" si="37"/>
        <v>13-82</v>
      </c>
      <c r="C2386">
        <v>-81.781676765849994</v>
      </c>
      <c r="D2386">
        <v>13.101655060143001</v>
      </c>
      <c r="E2386">
        <f>ASIN(SQRT((SIN(RADIANS(PARAMETERS!$D$8-D2386)/2)*SIN(RADIANS(PARAMETERS!$D$8-D2386)/2))+(COS(RADIANS(D2386))*COS(RADIANS(PARAMETERS!$D$8))*SIN(RADIANS(PARAMETERS!$D$9-C2386)/2)*SIN(RADIANS(PARAMETERS!$D$9-C2386)/2))))*2*3958.756</f>
        <v>1424.1844391933018</v>
      </c>
      <c r="F2386">
        <v>118.48546600342</v>
      </c>
      <c r="G2386">
        <v>152.71531677246</v>
      </c>
      <c r="H2386">
        <v>194.67118835449</v>
      </c>
      <c r="I2386">
        <v>227.14501953125</v>
      </c>
      <c r="J2386">
        <v>265.01373291016</v>
      </c>
      <c r="K2386" s="6">
        <f>IFERROR(EXP(TREND(LN($F$1:$J$1),LN(F2386:J2386),LN(Calculations!$B$3))),0)</f>
        <v>9.4339580027535206E-3</v>
      </c>
    </row>
    <row r="2387" spans="1:11" x14ac:dyDescent="0.35">
      <c r="A2387">
        <v>2384</v>
      </c>
      <c r="B2387" t="str">
        <f t="shared" si="37"/>
        <v>13-82</v>
      </c>
      <c r="C2387">
        <v>-82.052998100750997</v>
      </c>
      <c r="D2387">
        <v>13.101655060143001</v>
      </c>
      <c r="E2387">
        <f>ASIN(SQRT((SIN(RADIANS(PARAMETERS!$D$8-D2387)/2)*SIN(RADIANS(PARAMETERS!$D$8-D2387)/2))+(COS(RADIANS(D2387))*COS(RADIANS(PARAMETERS!$D$8))*SIN(RADIANS(PARAMETERS!$D$9-C2387)/2)*SIN(RADIANS(PARAMETERS!$D$9-C2387)/2))))*2*3958.756</f>
        <v>1442.2180790395796</v>
      </c>
      <c r="F2387">
        <v>117.07329559326</v>
      </c>
      <c r="G2387">
        <v>151.15539550781</v>
      </c>
      <c r="H2387">
        <v>193.37713623047</v>
      </c>
      <c r="I2387">
        <v>225.79614257813</v>
      </c>
      <c r="J2387">
        <v>263.52474975586</v>
      </c>
      <c r="K2387" s="6">
        <f>IFERROR(EXP(TREND(LN($F$1:$J$1),LN(F2387:J2387),LN(Calculations!$B$3))),0)</f>
        <v>9.0935778782877015E-3</v>
      </c>
    </row>
    <row r="2388" spans="1:11" x14ac:dyDescent="0.35">
      <c r="A2388">
        <v>2385</v>
      </c>
      <c r="B2388" t="str">
        <f t="shared" si="37"/>
        <v>13-82.5</v>
      </c>
      <c r="C2388">
        <v>-82.324319435652001</v>
      </c>
      <c r="D2388">
        <v>13.101655060143001</v>
      </c>
      <c r="E2388">
        <f>ASIN(SQRT((SIN(RADIANS(PARAMETERS!$D$8-D2388)/2)*SIN(RADIANS(PARAMETERS!$D$8-D2388)/2))+(COS(RADIANS(D2388))*COS(RADIANS(PARAMETERS!$D$8))*SIN(RADIANS(PARAMETERS!$D$9-C2388)/2)*SIN(RADIANS(PARAMETERS!$D$9-C2388)/2))))*2*3958.756</f>
        <v>1460.254038738083</v>
      </c>
      <c r="F2388">
        <v>115.27268218994</v>
      </c>
      <c r="G2388">
        <v>148.99296569824</v>
      </c>
      <c r="H2388">
        <v>191.42674255371</v>
      </c>
      <c r="I2388">
        <v>223.70570373535</v>
      </c>
      <c r="J2388">
        <v>261.09085083008</v>
      </c>
      <c r="K2388" s="6">
        <f>IFERROR(EXP(TREND(LN($F$1:$J$1),LN(F2388:J2388),LN(Calculations!$B$3))),0)</f>
        <v>8.6535705581637194E-3</v>
      </c>
    </row>
    <row r="2389" spans="1:11" x14ac:dyDescent="0.35">
      <c r="A2389">
        <v>2386</v>
      </c>
      <c r="B2389" t="str">
        <f t="shared" si="37"/>
        <v>13-82.5</v>
      </c>
      <c r="C2389">
        <v>-82.595640770553004</v>
      </c>
      <c r="D2389">
        <v>13.101655060143001</v>
      </c>
      <c r="E2389">
        <f>ASIN(SQRT((SIN(RADIANS(PARAMETERS!$D$8-D2389)/2)*SIN(RADIANS(PARAMETERS!$D$8-D2389)/2))+(COS(RADIANS(D2389))*COS(RADIANS(PARAMETERS!$D$8))*SIN(RADIANS(PARAMETERS!$D$9-C2389)/2)*SIN(RADIANS(PARAMETERS!$D$9-C2389)/2))))*2*3958.756</f>
        <v>1478.2922075958836</v>
      </c>
      <c r="F2389">
        <v>113.28910064697</v>
      </c>
      <c r="G2389">
        <v>146.56011962891</v>
      </c>
      <c r="H2389">
        <v>189.15043640137</v>
      </c>
      <c r="I2389">
        <v>221.23094177246</v>
      </c>
      <c r="J2389">
        <v>258.14511108398</v>
      </c>
      <c r="K2389" s="6">
        <f>IFERROR(EXP(TREND(LN($F$1:$J$1),LN(F2389:J2389),LN(Calculations!$B$3))),0)</f>
        <v>8.1846184582977898E-3</v>
      </c>
    </row>
    <row r="2390" spans="1:11" x14ac:dyDescent="0.35">
      <c r="A2390">
        <v>2387</v>
      </c>
      <c r="B2390" t="str">
        <f t="shared" si="37"/>
        <v>13-83</v>
      </c>
      <c r="C2390">
        <v>-82.866962105453993</v>
      </c>
      <c r="D2390">
        <v>13.101655060143001</v>
      </c>
      <c r="E2390">
        <f>ASIN(SQRT((SIN(RADIANS(PARAMETERS!$D$8-D2390)/2)*SIN(RADIANS(PARAMETERS!$D$8-D2390)/2))+(COS(RADIANS(D2390))*COS(RADIANS(PARAMETERS!$D$8))*SIN(RADIANS(PARAMETERS!$D$9-C2390)/2)*SIN(RADIANS(PARAMETERS!$D$9-C2390)/2))))*2*3958.756</f>
        <v>1496.3324798839958</v>
      </c>
      <c r="F2390">
        <v>111.21965026855</v>
      </c>
      <c r="G2390">
        <v>143.97854614258</v>
      </c>
      <c r="H2390">
        <v>186.67376708984</v>
      </c>
      <c r="I2390">
        <v>218.52275085449</v>
      </c>
      <c r="J2390">
        <v>254.88432312012</v>
      </c>
      <c r="K2390" s="6">
        <f>IFERROR(EXP(TREND(LN($F$1:$J$1),LN(F2390:J2390),LN(Calculations!$B$3))),0)</f>
        <v>7.7149935117550054E-3</v>
      </c>
    </row>
    <row r="2391" spans="1:11" x14ac:dyDescent="0.35">
      <c r="A2391">
        <v>2388</v>
      </c>
      <c r="B2391" t="str">
        <f t="shared" si="37"/>
        <v>13-83</v>
      </c>
      <c r="C2391">
        <v>-83.138283440354996</v>
      </c>
      <c r="D2391">
        <v>13.101655060143001</v>
      </c>
      <c r="E2391">
        <f>ASIN(SQRT((SIN(RADIANS(PARAMETERS!$D$8-D2391)/2)*SIN(RADIANS(PARAMETERS!$D$8-D2391)/2))+(COS(RADIANS(D2391))*COS(RADIANS(PARAMETERS!$D$8))*SIN(RADIANS(PARAMETERS!$D$9-C2391)/2)*SIN(RADIANS(PARAMETERS!$D$9-C2391)/2))))*2*3958.756</f>
        <v>1514.374754541589</v>
      </c>
      <c r="F2391">
        <v>109.09692382813</v>
      </c>
      <c r="G2391">
        <v>141.28630065918</v>
      </c>
      <c r="H2391">
        <v>184.03546142578</v>
      </c>
      <c r="I2391">
        <v>215.62881469727</v>
      </c>
      <c r="J2391">
        <v>251.38369750977</v>
      </c>
      <c r="K2391" s="6">
        <f>IFERROR(EXP(TREND(LN($F$1:$J$1),LN(F2391:J2391),LN(Calculations!$B$3))),0)</f>
        <v>7.2536620518948896E-3</v>
      </c>
    </row>
    <row r="2392" spans="1:11" x14ac:dyDescent="0.35">
      <c r="A2392">
        <v>2389</v>
      </c>
      <c r="B2392" t="str">
        <f t="shared" si="37"/>
        <v>13-83.5</v>
      </c>
      <c r="C2392">
        <v>-83.409604775255005</v>
      </c>
      <c r="D2392">
        <v>13.101655060143001</v>
      </c>
      <c r="E2392">
        <f>ASIN(SQRT((SIN(RADIANS(PARAMETERS!$D$8-D2392)/2)*SIN(RADIANS(PARAMETERS!$D$8-D2392)/2))+(COS(RADIANS(D2392))*COS(RADIANS(PARAMETERS!$D$8))*SIN(RADIANS(PARAMETERS!$D$9-C2392)/2)*SIN(RADIANS(PARAMETERS!$D$9-C2392)/2))))*2*3958.756</f>
        <v>1532.4189349008177</v>
      </c>
      <c r="F2392">
        <v>106.83702850342</v>
      </c>
      <c r="G2392">
        <v>138.36584472656</v>
      </c>
      <c r="H2392">
        <v>181.1563873291</v>
      </c>
      <c r="I2392">
        <v>212.43585205078</v>
      </c>
      <c r="J2392">
        <v>247.51249694824</v>
      </c>
      <c r="K2392" s="6">
        <f>IFERROR(EXP(TREND(LN($F$1:$J$1),LN(F2392:J2392),LN(Calculations!$B$3))),0)</f>
        <v>6.7850265561408812E-3</v>
      </c>
    </row>
    <row r="2393" spans="1:11" x14ac:dyDescent="0.35">
      <c r="A2393">
        <v>2390</v>
      </c>
      <c r="B2393" t="str">
        <f t="shared" si="37"/>
        <v>13-83.5</v>
      </c>
      <c r="C2393">
        <v>-83.680926110155994</v>
      </c>
      <c r="D2393">
        <v>13.101655060143001</v>
      </c>
      <c r="E2393">
        <f>ASIN(SQRT((SIN(RADIANS(PARAMETERS!$D$8-D2393)/2)*SIN(RADIANS(PARAMETERS!$D$8-D2393)/2))+(COS(RADIANS(D2393))*COS(RADIANS(PARAMETERS!$D$8))*SIN(RADIANS(PARAMETERS!$D$9-C2393)/2)*SIN(RADIANS(PARAMETERS!$D$9-C2393)/2))))*2*3958.756</f>
        <v>1550.4649284310287</v>
      </c>
      <c r="F2393">
        <v>104.48679351807</v>
      </c>
      <c r="G2393">
        <v>135.26918029785</v>
      </c>
      <c r="H2393">
        <v>178.0361328125</v>
      </c>
      <c r="I2393">
        <v>209.03187561035</v>
      </c>
      <c r="J2393">
        <v>243.39358520508</v>
      </c>
      <c r="K2393" s="6">
        <f>IFERROR(EXP(TREND(LN($F$1:$J$1),LN(F2393:J2393),LN(Calculations!$B$3))),0)</f>
        <v>6.3211302492114175E-3</v>
      </c>
    </row>
    <row r="2394" spans="1:11" x14ac:dyDescent="0.35">
      <c r="A2394">
        <v>2391</v>
      </c>
      <c r="B2394" t="str">
        <f t="shared" si="37"/>
        <v>13-84</v>
      </c>
      <c r="C2394">
        <v>-83.952247445056997</v>
      </c>
      <c r="D2394">
        <v>13.101655060143001</v>
      </c>
      <c r="E2394">
        <f>ASIN(SQRT((SIN(RADIANS(PARAMETERS!$D$8-D2394)/2)*SIN(RADIANS(PARAMETERS!$D$8-D2394)/2))+(COS(RADIANS(D2394))*COS(RADIANS(PARAMETERS!$D$8))*SIN(RADIANS(PARAMETERS!$D$9-C2394)/2)*SIN(RADIANS(PARAMETERS!$D$9-C2394)/2))))*2*3958.756</f>
        <v>1568.5126464998184</v>
      </c>
      <c r="F2394">
        <v>102.0891418457</v>
      </c>
      <c r="G2394">
        <v>132.04940795898</v>
      </c>
      <c r="H2394">
        <v>174.70323181152</v>
      </c>
      <c r="I2394">
        <v>205.47584533691</v>
      </c>
      <c r="J2394">
        <v>239.10980224609</v>
      </c>
      <c r="K2394" s="6">
        <f>IFERROR(EXP(TREND(LN($F$1:$J$1),LN(F2394:J2394),LN(Calculations!$B$3))),0)</f>
        <v>5.8713806044419729E-3</v>
      </c>
    </row>
    <row r="2395" spans="1:11" x14ac:dyDescent="0.35">
      <c r="A2395">
        <v>2392</v>
      </c>
      <c r="B2395" t="str">
        <f t="shared" si="37"/>
        <v>13-84</v>
      </c>
      <c r="C2395">
        <v>-84.223568779958001</v>
      </c>
      <c r="D2395">
        <v>13.101655060143001</v>
      </c>
      <c r="E2395">
        <f>ASIN(SQRT((SIN(RADIANS(PARAMETERS!$D$8-D2395)/2)*SIN(RADIANS(PARAMETERS!$D$8-D2395)/2))+(COS(RADIANS(D2395))*COS(RADIANS(PARAMETERS!$D$8))*SIN(RADIANS(PARAMETERS!$D$9-C2395)/2)*SIN(RADIANS(PARAMETERS!$D$9-C2395)/2))))*2*3958.756</f>
        <v>1586.5620041508812</v>
      </c>
      <c r="F2395">
        <v>99.715759277344006</v>
      </c>
      <c r="G2395">
        <v>128.81851196289</v>
      </c>
      <c r="H2395">
        <v>171.30969238281</v>
      </c>
      <c r="I2395">
        <v>201.85702514648</v>
      </c>
      <c r="J2395">
        <v>234.75180053711</v>
      </c>
      <c r="K2395" s="6">
        <f>IFERROR(EXP(TREND(LN($F$1:$J$1),LN(F2395:J2395),LN(Calculations!$B$3))),0)</f>
        <v>5.449531482628907E-3</v>
      </c>
    </row>
    <row r="2396" spans="1:11" x14ac:dyDescent="0.35">
      <c r="A2396">
        <v>2393</v>
      </c>
      <c r="B2396" t="str">
        <f t="shared" si="37"/>
        <v>13-84.5</v>
      </c>
      <c r="C2396">
        <v>-84.494890114859004</v>
      </c>
      <c r="D2396">
        <v>13.101655060143001</v>
      </c>
      <c r="E2396">
        <f>ASIN(SQRT((SIN(RADIANS(PARAMETERS!$D$8-D2396)/2)*SIN(RADIANS(PARAMETERS!$D$8-D2396)/2))+(COS(RADIANS(D2396))*COS(RADIANS(PARAMETERS!$D$8))*SIN(RADIANS(PARAMETERS!$D$9-C2396)/2)*SIN(RADIANS(PARAMETERS!$D$9-C2396)/2))))*2*3958.756</f>
        <v>1604.6129198964097</v>
      </c>
      <c r="F2396">
        <v>97.420120239257997</v>
      </c>
      <c r="G2396">
        <v>125.6480178833</v>
      </c>
      <c r="H2396">
        <v>167.94149780273</v>
      </c>
      <c r="I2396">
        <v>198.25024414063</v>
      </c>
      <c r="J2396">
        <v>230.41445922852</v>
      </c>
      <c r="K2396" s="6">
        <f>IFERROR(EXP(TREND(LN($F$1:$J$1),LN(F2396:J2396),LN(Calculations!$B$3))),0)</f>
        <v>5.0620409424441248E-3</v>
      </c>
    </row>
    <row r="2397" spans="1:11" x14ac:dyDescent="0.35">
      <c r="A2397">
        <v>2394</v>
      </c>
      <c r="B2397" t="str">
        <f t="shared" si="37"/>
        <v>13-85</v>
      </c>
      <c r="C2397">
        <v>-84.766211449759993</v>
      </c>
      <c r="D2397">
        <v>13.101655060143001</v>
      </c>
      <c r="E2397">
        <f>ASIN(SQRT((SIN(RADIANS(PARAMETERS!$D$8-D2397)/2)*SIN(RADIANS(PARAMETERS!$D$8-D2397)/2))+(COS(RADIANS(D2397))*COS(RADIANS(PARAMETERS!$D$8))*SIN(RADIANS(PARAMETERS!$D$9-C2397)/2)*SIN(RADIANS(PARAMETERS!$D$9-C2397)/2))))*2*3958.756</f>
        <v>1622.6653155232891</v>
      </c>
      <c r="F2397">
        <v>95.214134216309006</v>
      </c>
      <c r="G2397">
        <v>122.56267547607</v>
      </c>
      <c r="H2397">
        <v>164.64808654785</v>
      </c>
      <c r="I2397">
        <v>194.6901550293</v>
      </c>
      <c r="J2397">
        <v>226.14457702637</v>
      </c>
      <c r="K2397" s="6">
        <f>IFERROR(EXP(TREND(LN($F$1:$J$1),LN(F2397:J2397),LN(Calculations!$B$3))),0)</f>
        <v>4.7085227945428505E-3</v>
      </c>
    </row>
    <row r="2398" spans="1:11" x14ac:dyDescent="0.35">
      <c r="A2398">
        <v>2395</v>
      </c>
      <c r="B2398" t="str">
        <f t="shared" si="37"/>
        <v>13-85</v>
      </c>
      <c r="C2398">
        <v>-85.037532784660996</v>
      </c>
      <c r="D2398">
        <v>13.101655060143001</v>
      </c>
      <c r="E2398">
        <f>ASIN(SQRT((SIN(RADIANS(PARAMETERS!$D$8-D2398)/2)*SIN(RADIANS(PARAMETERS!$D$8-D2398)/2))+(COS(RADIANS(D2398))*COS(RADIANS(PARAMETERS!$D$8))*SIN(RADIANS(PARAMETERS!$D$9-C2398)/2)*SIN(RADIANS(PARAMETERS!$D$9-C2398)/2))))*2*3958.756</f>
        <v>1640.7191159119773</v>
      </c>
      <c r="F2398">
        <v>93.038581848145</v>
      </c>
      <c r="G2398">
        <v>119.48184967041</v>
      </c>
      <c r="H2398">
        <v>161.33988952637</v>
      </c>
      <c r="I2398">
        <v>191.10009765625</v>
      </c>
      <c r="J2398">
        <v>221.80368041992</v>
      </c>
      <c r="K2398" s="6">
        <f>IFERROR(EXP(TREND(LN($F$1:$J$1),LN(F2398:J2398),LN(Calculations!$B$3))),0)</f>
        <v>4.3767337807955626E-3</v>
      </c>
    </row>
    <row r="2399" spans="1:11" x14ac:dyDescent="0.35">
      <c r="A2399">
        <v>2396</v>
      </c>
      <c r="B2399" t="str">
        <f t="shared" si="37"/>
        <v>13-85.5</v>
      </c>
      <c r="C2399">
        <v>-85.308854119562</v>
      </c>
      <c r="D2399">
        <v>13.101655060143001</v>
      </c>
      <c r="E2399">
        <f>ASIN(SQRT((SIN(RADIANS(PARAMETERS!$D$8-D2399)/2)*SIN(RADIANS(PARAMETERS!$D$8-D2399)/2))+(COS(RADIANS(D2399))*COS(RADIANS(PARAMETERS!$D$8))*SIN(RADIANS(PARAMETERS!$D$9-C2399)/2)*SIN(RADIANS(PARAMETERS!$D$9-C2399)/2))))*2*3958.756</f>
        <v>1658.7742488671001</v>
      </c>
      <c r="F2399">
        <v>91.24284362793</v>
      </c>
      <c r="G2399">
        <v>116.88252258301</v>
      </c>
      <c r="H2399">
        <v>158.53179931641</v>
      </c>
      <c r="I2399">
        <v>188.12577819824</v>
      </c>
      <c r="J2399">
        <v>218.22271728516</v>
      </c>
      <c r="K2399" s="6">
        <f>IFERROR(EXP(TREND(LN($F$1:$J$1),LN(F2399:J2399),LN(Calculations!$B$3))),0)</f>
        <v>4.1158072141262271E-3</v>
      </c>
    </row>
    <row r="2400" spans="1:11" x14ac:dyDescent="0.35">
      <c r="A2400">
        <v>2397</v>
      </c>
      <c r="B2400" t="str">
        <f t="shared" si="37"/>
        <v>13-85.5</v>
      </c>
      <c r="C2400">
        <v>-85.580175454463003</v>
      </c>
      <c r="D2400">
        <v>13.101655060143001</v>
      </c>
      <c r="E2400">
        <f>ASIN(SQRT((SIN(RADIANS(PARAMETERS!$D$8-D2400)/2)*SIN(RADIANS(PARAMETERS!$D$8-D2400)/2))+(COS(RADIANS(D2400))*COS(RADIANS(PARAMETERS!$D$8))*SIN(RADIANS(PARAMETERS!$D$9-C2400)/2)*SIN(RADIANS(PARAMETERS!$D$9-C2400)/2))))*2*3958.756</f>
        <v>1676.8306449589059</v>
      </c>
      <c r="F2400">
        <v>89.888572692870994</v>
      </c>
      <c r="G2400">
        <v>114.90635681152</v>
      </c>
      <c r="H2400">
        <v>156.38052368164</v>
      </c>
      <c r="I2400">
        <v>185.92492675781</v>
      </c>
      <c r="J2400">
        <v>215.6005859375</v>
      </c>
      <c r="K2400" s="6">
        <f>IFERROR(EXP(TREND(LN($F$1:$J$1),LN(F2400:J2400),LN(Calculations!$B$3))),0)</f>
        <v>3.9290556005539467E-3</v>
      </c>
    </row>
    <row r="2401" spans="1:11" x14ac:dyDescent="0.35">
      <c r="A2401">
        <v>2398</v>
      </c>
      <c r="B2401" t="str">
        <f t="shared" si="37"/>
        <v>13-86</v>
      </c>
      <c r="C2401">
        <v>-85.851496789364006</v>
      </c>
      <c r="D2401">
        <v>13.101655060143001</v>
      </c>
      <c r="E2401">
        <f>ASIN(SQRT((SIN(RADIANS(PARAMETERS!$D$8-D2401)/2)*SIN(RADIANS(PARAMETERS!$D$8-D2401)/2))+(COS(RADIANS(D2401))*COS(RADIANS(PARAMETERS!$D$8))*SIN(RADIANS(PARAMETERS!$D$9-C2401)/2)*SIN(RADIANS(PARAMETERS!$D$9-C2401)/2))))*2*3958.756</f>
        <v>1694.8882373747558</v>
      </c>
      <c r="F2401">
        <v>88.93921661377</v>
      </c>
      <c r="G2401">
        <v>113.54852294922</v>
      </c>
      <c r="H2401">
        <v>154.8910369873</v>
      </c>
      <c r="I2401">
        <v>184.41862487793</v>
      </c>
      <c r="J2401">
        <v>213.80520629883</v>
      </c>
      <c r="K2401" s="6">
        <f>IFERROR(EXP(TREND(LN($F$1:$J$1),LN(F2401:J2401),LN(Calculations!$B$3))),0)</f>
        <v>3.8047877909570178E-3</v>
      </c>
    </row>
    <row r="2402" spans="1:11" x14ac:dyDescent="0.35">
      <c r="A2402">
        <v>2399</v>
      </c>
      <c r="B2402" t="str">
        <f t="shared" si="37"/>
        <v>13-86</v>
      </c>
      <c r="C2402">
        <v>-86.122818124264995</v>
      </c>
      <c r="D2402">
        <v>13.101655060143001</v>
      </c>
      <c r="E2402">
        <f>ASIN(SQRT((SIN(RADIANS(PARAMETERS!$D$8-D2402)/2)*SIN(RADIANS(PARAMETERS!$D$8-D2402)/2))+(COS(RADIANS(D2402))*COS(RADIANS(PARAMETERS!$D$8))*SIN(RADIANS(PARAMETERS!$D$9-C2402)/2)*SIN(RADIANS(PARAMETERS!$D$9-C2402)/2))))*2*3958.756</f>
        <v>1712.9469617799389</v>
      </c>
      <c r="F2402">
        <v>88.204902648925994</v>
      </c>
      <c r="G2402">
        <v>112.51345825195</v>
      </c>
      <c r="H2402">
        <v>153.76354980469</v>
      </c>
      <c r="I2402">
        <v>183.29187011719</v>
      </c>
      <c r="J2402">
        <v>212.44456481934</v>
      </c>
      <c r="K2402" s="6">
        <f>IFERROR(EXP(TREND(LN($F$1:$J$1),LN(F2402:J2402),LN(Calculations!$B$3))),0)</f>
        <v>3.7128559819584917E-3</v>
      </c>
    </row>
    <row r="2403" spans="1:11" x14ac:dyDescent="0.35">
      <c r="A2403">
        <v>2400</v>
      </c>
      <c r="B2403" t="str">
        <f t="shared" si="37"/>
        <v>13-86.5</v>
      </c>
      <c r="C2403">
        <v>-86.394139459165999</v>
      </c>
      <c r="D2403">
        <v>13.101655060143001</v>
      </c>
      <c r="E2403">
        <f>ASIN(SQRT((SIN(RADIANS(PARAMETERS!$D$8-D2403)/2)*SIN(RADIANS(PARAMETERS!$D$8-D2403)/2))+(COS(RADIANS(D2403))*COS(RADIANS(PARAMETERS!$D$8))*SIN(RADIANS(PARAMETERS!$D$9-C2403)/2)*SIN(RADIANS(PARAMETERS!$D$9-C2403)/2))))*2*3958.756</f>
        <v>1731.0067561871101</v>
      </c>
      <c r="F2403">
        <v>87.66170501709</v>
      </c>
      <c r="G2403">
        <v>111.76555633545</v>
      </c>
      <c r="H2403">
        <v>152.99284362793</v>
      </c>
      <c r="I2403">
        <v>182.50672912598</v>
      </c>
      <c r="J2403">
        <v>211.46406555176</v>
      </c>
      <c r="K2403" s="6">
        <f>IFERROR(EXP(TREND(LN($F$1:$J$1),LN(F2403:J2403),LN(Calculations!$B$3))),0)</f>
        <v>3.6487035205863523E-3</v>
      </c>
    </row>
    <row r="2404" spans="1:11" x14ac:dyDescent="0.35">
      <c r="A2404">
        <v>2401</v>
      </c>
      <c r="B2404" t="str">
        <f t="shared" si="37"/>
        <v>13-86.5</v>
      </c>
      <c r="C2404">
        <v>-86.665460794067002</v>
      </c>
      <c r="D2404">
        <v>13.101655060143001</v>
      </c>
      <c r="E2404">
        <f>ASIN(SQRT((SIN(RADIANS(PARAMETERS!$D$8-D2404)/2)*SIN(RADIANS(PARAMETERS!$D$8-D2404)/2))+(COS(RADIANS(D2404))*COS(RADIANS(PARAMETERS!$D$8))*SIN(RADIANS(PARAMETERS!$D$9-C2404)/2)*SIN(RADIANS(PARAMETERS!$D$9-C2404)/2))))*2*3958.756</f>
        <v>1749.0675608337524</v>
      </c>
      <c r="F2404">
        <v>87.301933288574006</v>
      </c>
      <c r="G2404">
        <v>111.27421569824</v>
      </c>
      <c r="H2404">
        <v>152.5785369873</v>
      </c>
      <c r="I2404">
        <v>182.00288391113</v>
      </c>
      <c r="J2404">
        <v>210.7725982666</v>
      </c>
      <c r="K2404" s="6">
        <f>IFERROR(EXP(TREND(LN($F$1:$J$1),LN(F2404:J2404),LN(Calculations!$B$3))),0)</f>
        <v>3.6081779064043133E-3</v>
      </c>
    </row>
    <row r="2405" spans="1:11" x14ac:dyDescent="0.35">
      <c r="A2405">
        <v>2402</v>
      </c>
      <c r="B2405" t="str">
        <f t="shared" si="37"/>
        <v>13-87</v>
      </c>
      <c r="C2405">
        <v>-86.936782128968005</v>
      </c>
      <c r="D2405">
        <v>13.101655060143001</v>
      </c>
      <c r="E2405">
        <f>ASIN(SQRT((SIN(RADIANS(PARAMETERS!$D$8-D2405)/2)*SIN(RADIANS(PARAMETERS!$D$8-D2405)/2))+(COS(RADIANS(D2405))*COS(RADIANS(PARAMETERS!$D$8))*SIN(RADIANS(PARAMETERS!$D$9-C2405)/2)*SIN(RADIANS(PARAMETERS!$D$9-C2405)/2))))*2*3958.756</f>
        <v>1767.1293180670841</v>
      </c>
      <c r="F2405">
        <v>87.257057189940994</v>
      </c>
      <c r="G2405">
        <v>111.22803497314</v>
      </c>
      <c r="H2405">
        <v>152.65728759766</v>
      </c>
      <c r="I2405">
        <v>181.94743347168</v>
      </c>
      <c r="J2405">
        <v>210.56999206543</v>
      </c>
      <c r="K2405" s="6">
        <f>IFERROR(EXP(TREND(LN($F$1:$J$1),LN(F2405:J2405),LN(Calculations!$B$3))),0)</f>
        <v>3.604155113294288E-3</v>
      </c>
    </row>
    <row r="2406" spans="1:11" x14ac:dyDescent="0.35">
      <c r="A2406">
        <v>2403</v>
      </c>
      <c r="B2406" t="str">
        <f t="shared" si="37"/>
        <v>13-87</v>
      </c>
      <c r="C2406">
        <v>-87.208103463868994</v>
      </c>
      <c r="D2406">
        <v>13.101655060143001</v>
      </c>
      <c r="E2406">
        <f>ASIN(SQRT((SIN(RADIANS(PARAMETERS!$D$8-D2406)/2)*SIN(RADIANS(PARAMETERS!$D$8-D2406)/2))+(COS(RADIANS(D2406))*COS(RADIANS(PARAMETERS!$D$8))*SIN(RADIANS(PARAMETERS!$D$9-C2406)/2)*SIN(RADIANS(PARAMETERS!$D$9-C2406)/2))))*2*3958.756</f>
        <v>1785.1919722358939</v>
      </c>
      <c r="F2406">
        <v>87.590721130370994</v>
      </c>
      <c r="G2406">
        <v>111.69649505615</v>
      </c>
      <c r="H2406">
        <v>153.32875061035</v>
      </c>
      <c r="I2406">
        <v>182.37648010254</v>
      </c>
      <c r="J2406">
        <v>210.88938903809</v>
      </c>
      <c r="K2406" s="6">
        <f>IFERROR(EXP(TREND(LN($F$1:$J$1),LN(F2406:J2406),LN(Calculations!$B$3))),0)</f>
        <v>3.6418136910810542E-3</v>
      </c>
    </row>
    <row r="2407" spans="1:11" x14ac:dyDescent="0.35">
      <c r="A2407">
        <v>2404</v>
      </c>
      <c r="B2407" t="str">
        <f t="shared" si="37"/>
        <v>13-87.5</v>
      </c>
      <c r="C2407">
        <v>-87.479424798769998</v>
      </c>
      <c r="D2407">
        <v>13.101655060143001</v>
      </c>
      <c r="E2407">
        <f>ASIN(SQRT((SIN(RADIANS(PARAMETERS!$D$8-D2407)/2)*SIN(RADIANS(PARAMETERS!$D$8-D2407)/2))+(COS(RADIANS(D2407))*COS(RADIANS(PARAMETERS!$D$8))*SIN(RADIANS(PARAMETERS!$D$9-C2407)/2)*SIN(RADIANS(PARAMETERS!$D$9-C2407)/2))))*2*3958.756</f>
        <v>1803.2554695888186</v>
      </c>
      <c r="F2407">
        <v>88.250434875487997</v>
      </c>
      <c r="G2407">
        <v>112.58026123047</v>
      </c>
      <c r="H2407">
        <v>154.47547912598</v>
      </c>
      <c r="I2407">
        <v>183.12348937988</v>
      </c>
      <c r="J2407">
        <v>211.48722839355</v>
      </c>
      <c r="K2407" s="6">
        <f>IFERROR(EXP(TREND(LN($F$1:$J$1),LN(F2407:J2407),LN(Calculations!$B$3))),0)</f>
        <v>3.7116437103517012E-3</v>
      </c>
    </row>
    <row r="2408" spans="1:11" x14ac:dyDescent="0.35">
      <c r="A2408">
        <v>2405</v>
      </c>
      <c r="B2408" t="str">
        <f t="shared" si="37"/>
        <v>13-88</v>
      </c>
      <c r="C2408">
        <v>-87.750746133671001</v>
      </c>
      <c r="D2408">
        <v>13.101655060143001</v>
      </c>
      <c r="E2408">
        <f>ASIN(SQRT((SIN(RADIANS(PARAMETERS!$D$8-D2408)/2)*SIN(RADIANS(PARAMETERS!$D$8-D2408)/2))+(COS(RADIANS(D2408))*COS(RADIANS(PARAMETERS!$D$8))*SIN(RADIANS(PARAMETERS!$D$9-C2408)/2)*SIN(RADIANS(PARAMETERS!$D$9-C2408)/2))))*2*3958.756</f>
        <v>1821.3197581786062</v>
      </c>
      <c r="F2408">
        <v>89.153594970702997</v>
      </c>
      <c r="G2408">
        <v>113.74187469482</v>
      </c>
      <c r="H2408">
        <v>155.875</v>
      </c>
      <c r="I2408">
        <v>184.04960632324</v>
      </c>
      <c r="J2408">
        <v>212.22778320313</v>
      </c>
      <c r="K2408" s="6">
        <f>IFERROR(EXP(TREND(LN($F$1:$J$1),LN(F2408:J2408),LN(Calculations!$B$3))),0)</f>
        <v>3.8033636707539313E-3</v>
      </c>
    </row>
    <row r="2409" spans="1:11" x14ac:dyDescent="0.35">
      <c r="A2409">
        <v>2406</v>
      </c>
      <c r="B2409" t="str">
        <f t="shared" si="37"/>
        <v>13-88</v>
      </c>
      <c r="C2409">
        <v>-88.022067468572004</v>
      </c>
      <c r="D2409">
        <v>13.101655060143001</v>
      </c>
      <c r="E2409">
        <f>ASIN(SQRT((SIN(RADIANS(PARAMETERS!$D$8-D2409)/2)*SIN(RADIANS(PARAMETERS!$D$8-D2409)/2))+(COS(RADIANS(D2409))*COS(RADIANS(PARAMETERS!$D$8))*SIN(RADIANS(PARAMETERS!$D$9-C2409)/2)*SIN(RADIANS(PARAMETERS!$D$9-C2409)/2))))*2*3958.756</f>
        <v>1839.3847877719854</v>
      </c>
      <c r="F2409">
        <v>90.337547302245994</v>
      </c>
      <c r="G2409">
        <v>115.23801422119</v>
      </c>
      <c r="H2409">
        <v>157.53991699219</v>
      </c>
      <c r="I2409">
        <v>185.22299194336</v>
      </c>
      <c r="J2409">
        <v>213.20252990723</v>
      </c>
      <c r="K2409" s="6">
        <f>IFERROR(EXP(TREND(LN($F$1:$J$1),LN(F2409:J2409),LN(Calculations!$B$3))),0)</f>
        <v>3.9238642395325197E-3</v>
      </c>
    </row>
    <row r="2410" spans="1:11" x14ac:dyDescent="0.35">
      <c r="A2410">
        <v>2407</v>
      </c>
      <c r="B2410" t="str">
        <f t="shared" si="37"/>
        <v>13-88.5</v>
      </c>
      <c r="C2410">
        <v>-88.293388803472993</v>
      </c>
      <c r="D2410">
        <v>13.101655060143001</v>
      </c>
      <c r="E2410">
        <f>ASIN(SQRT((SIN(RADIANS(PARAMETERS!$D$8-D2410)/2)*SIN(RADIANS(PARAMETERS!$D$8-D2410)/2))+(COS(RADIANS(D2410))*COS(RADIANS(PARAMETERS!$D$8))*SIN(RADIANS(PARAMETERS!$D$9-C2410)/2)*SIN(RADIANS(PARAMETERS!$D$9-C2410)/2))))*2*3958.756</f>
        <v>1857.4505097647318</v>
      </c>
      <c r="F2410">
        <v>91.87866973877</v>
      </c>
      <c r="G2410">
        <v>117.19236755371</v>
      </c>
      <c r="H2410">
        <v>159.52159118652</v>
      </c>
      <c r="I2410">
        <v>186.75955200195</v>
      </c>
      <c r="J2410">
        <v>214.55027770996</v>
      </c>
      <c r="K2410" s="6">
        <f>IFERROR(EXP(TREND(LN($F$1:$J$1),LN(F2410:J2410),LN(Calculations!$B$3))),0)</f>
        <v>4.0863163634179472E-3</v>
      </c>
    </row>
    <row r="2411" spans="1:11" x14ac:dyDescent="0.35">
      <c r="A2411">
        <v>2408</v>
      </c>
      <c r="B2411" t="str">
        <f t="shared" si="37"/>
        <v>13-88.5</v>
      </c>
      <c r="C2411">
        <v>-88.564710138373997</v>
      </c>
      <c r="D2411">
        <v>13.101655060143001</v>
      </c>
      <c r="E2411">
        <f>ASIN(SQRT((SIN(RADIANS(PARAMETERS!$D$8-D2411)/2)*SIN(RADIANS(PARAMETERS!$D$8-D2411)/2))+(COS(RADIANS(D2411))*COS(RADIANS(PARAMETERS!$D$8))*SIN(RADIANS(PARAMETERS!$D$9-C2411)/2)*SIN(RADIANS(PARAMETERS!$D$9-C2411)/2))))*2*3958.756</f>
        <v>1875.5168771016031</v>
      </c>
      <c r="F2411">
        <v>93.835075378417997</v>
      </c>
      <c r="G2411">
        <v>119.72836303711</v>
      </c>
      <c r="H2411">
        <v>161.90997314453</v>
      </c>
      <c r="I2411">
        <v>188.73095703125</v>
      </c>
      <c r="J2411">
        <v>216.38206481934</v>
      </c>
      <c r="K2411" s="6">
        <f>IFERROR(EXP(TREND(LN($F$1:$J$1),LN(F2411:J2411),LN(Calculations!$B$3))),0)</f>
        <v>4.3064360787611559E-3</v>
      </c>
    </row>
    <row r="2412" spans="1:11" x14ac:dyDescent="0.35">
      <c r="A2412">
        <v>2409</v>
      </c>
      <c r="B2412" t="str">
        <f t="shared" si="37"/>
        <v>13-89</v>
      </c>
      <c r="C2412">
        <v>-88.836031473275</v>
      </c>
      <c r="D2412">
        <v>13.101655060143001</v>
      </c>
      <c r="E2412">
        <f>ASIN(SQRT((SIN(RADIANS(PARAMETERS!$D$8-D2412)/2)*SIN(RADIANS(PARAMETERS!$D$8-D2412)/2))+(COS(RADIANS(D2412))*COS(RADIANS(PARAMETERS!$D$8))*SIN(RADIANS(PARAMETERS!$D$9-C2412)/2)*SIN(RADIANS(PARAMETERS!$D$9-C2412)/2))))*2*3958.756</f>
        <v>1893.5838442008064</v>
      </c>
      <c r="F2412">
        <v>96.252380371094006</v>
      </c>
      <c r="G2412">
        <v>122.9302520752</v>
      </c>
      <c r="H2412">
        <v>164.72076416016</v>
      </c>
      <c r="I2412">
        <v>191.1499786377</v>
      </c>
      <c r="J2412">
        <v>218.71002197266</v>
      </c>
      <c r="K2412" s="6">
        <f>IFERROR(EXP(TREND(LN($F$1:$J$1),LN(F2412:J2412),LN(Calculations!$B$3))),0)</f>
        <v>4.599741241450195E-3</v>
      </c>
    </row>
    <row r="2413" spans="1:11" x14ac:dyDescent="0.35">
      <c r="A2413">
        <v>2410</v>
      </c>
      <c r="B2413" t="str">
        <f t="shared" si="37"/>
        <v>13-89</v>
      </c>
      <c r="C2413">
        <v>-89.107352808176003</v>
      </c>
      <c r="D2413">
        <v>13.101655060143001</v>
      </c>
      <c r="E2413">
        <f>ASIN(SQRT((SIN(RADIANS(PARAMETERS!$D$8-D2413)/2)*SIN(RADIANS(PARAMETERS!$D$8-D2413)/2))+(COS(RADIANS(D2413))*COS(RADIANS(PARAMETERS!$D$8))*SIN(RADIANS(PARAMETERS!$D$9-C2413)/2)*SIN(RADIANS(PARAMETERS!$D$9-C2413)/2))))*2*3958.756</f>
        <v>1911.6513668827047</v>
      </c>
      <c r="F2413">
        <v>99.231285095215</v>
      </c>
      <c r="G2413">
        <v>126.85485076904</v>
      </c>
      <c r="H2413">
        <v>167.99475097656</v>
      </c>
      <c r="I2413">
        <v>194.05938720703</v>
      </c>
      <c r="J2413">
        <v>221.57981872559</v>
      </c>
      <c r="K2413" s="6">
        <f>IFERROR(EXP(TREND(LN($F$1:$J$1),LN(F2413:J2413),LN(Calculations!$B$3))),0)</f>
        <v>4.9915203099299612E-3</v>
      </c>
    </row>
    <row r="2414" spans="1:11" x14ac:dyDescent="0.35">
      <c r="A2414">
        <v>2411</v>
      </c>
      <c r="B2414" t="str">
        <f t="shared" si="37"/>
        <v>13-89.5</v>
      </c>
      <c r="C2414">
        <v>-89.378674143077006</v>
      </c>
      <c r="D2414">
        <v>13.101655060143001</v>
      </c>
      <c r="E2414">
        <f>ASIN(SQRT((SIN(RADIANS(PARAMETERS!$D$8-D2414)/2)*SIN(RADIANS(PARAMETERS!$D$8-D2414)/2))+(COS(RADIANS(D2414))*COS(RADIANS(PARAMETERS!$D$8))*SIN(RADIANS(PARAMETERS!$D$9-C2414)/2)*SIN(RADIANS(PARAMETERS!$D$9-C2414)/2))))*2*3958.756</f>
        <v>1929.7194023024967</v>
      </c>
      <c r="F2414">
        <v>102.95709228516</v>
      </c>
      <c r="G2414">
        <v>131.39070129395</v>
      </c>
      <c r="H2414">
        <v>171.81579589844</v>
      </c>
      <c r="I2414">
        <v>197.61209106445</v>
      </c>
      <c r="J2414">
        <v>225.20808410645</v>
      </c>
      <c r="K2414" s="6">
        <f>IFERROR(EXP(TREND(LN($F$1:$J$1),LN(F2414:J2414),LN(Calculations!$B$3))),0)</f>
        <v>5.5232192674460412E-3</v>
      </c>
    </row>
    <row r="2415" spans="1:11" x14ac:dyDescent="0.35">
      <c r="A2415">
        <v>2412</v>
      </c>
      <c r="B2415" t="str">
        <f t="shared" si="37"/>
        <v>13-89.5</v>
      </c>
      <c r="C2415">
        <v>-89.649995477977996</v>
      </c>
      <c r="D2415">
        <v>13.101655060143001</v>
      </c>
      <c r="E2415">
        <f>ASIN(SQRT((SIN(RADIANS(PARAMETERS!$D$8-D2415)/2)*SIN(RADIANS(PARAMETERS!$D$8-D2415)/2))+(COS(RADIANS(D2415))*COS(RADIANS(PARAMETERS!$D$8))*SIN(RADIANS(PARAMETERS!$D$9-C2415)/2)*SIN(RADIANS(PARAMETERS!$D$9-C2415)/2))))*2*3958.756</f>
        <v>1947.7879088865884</v>
      </c>
      <c r="F2415">
        <v>107.05840301514</v>
      </c>
      <c r="G2415">
        <v>136.13940429688</v>
      </c>
      <c r="H2415">
        <v>175.7933807373</v>
      </c>
      <c r="I2415">
        <v>201.33248901367</v>
      </c>
      <c r="J2415">
        <v>229.03413391113</v>
      </c>
      <c r="K2415" s="6">
        <f>IFERROR(EXP(TREND(LN($F$1:$J$1),LN(F2415:J2415),LN(Calculations!$B$3))),0)</f>
        <v>6.1728768570849949E-3</v>
      </c>
    </row>
    <row r="2416" spans="1:11" x14ac:dyDescent="0.35">
      <c r="A2416">
        <v>2413</v>
      </c>
      <c r="B2416" t="str">
        <f t="shared" si="37"/>
        <v>13-90</v>
      </c>
      <c r="C2416">
        <v>-89.921316812878999</v>
      </c>
      <c r="D2416">
        <v>13.101655060143001</v>
      </c>
      <c r="E2416">
        <f>ASIN(SQRT((SIN(RADIANS(PARAMETERS!$D$8-D2416)/2)*SIN(RADIANS(PARAMETERS!$D$8-D2416)/2))+(COS(RADIANS(D2416))*COS(RADIANS(PARAMETERS!$D$8))*SIN(RADIANS(PARAMETERS!$D$9-C2416)/2)*SIN(RADIANS(PARAMETERS!$D$9-C2416)/2))))*2*3958.756</f>
        <v>1965.8568462724486</v>
      </c>
      <c r="F2416">
        <v>111.64603424072</v>
      </c>
      <c r="G2416">
        <v>141.10861206055</v>
      </c>
      <c r="H2416">
        <v>179.93351745605</v>
      </c>
      <c r="I2416">
        <v>205.27503967285</v>
      </c>
      <c r="J2416">
        <v>233.13345336914</v>
      </c>
      <c r="K2416" s="6">
        <f>IFERROR(EXP(TREND(LN($F$1:$J$1),LN(F2416:J2416),LN(Calculations!$B$3))),0)</f>
        <v>6.9881481975192878E-3</v>
      </c>
    </row>
    <row r="2417" spans="1:11" x14ac:dyDescent="0.35">
      <c r="A2417">
        <v>2414</v>
      </c>
      <c r="B2417" t="str">
        <f t="shared" si="37"/>
        <v>13-90</v>
      </c>
      <c r="C2417">
        <v>-90.192638147780002</v>
      </c>
      <c r="D2417">
        <v>13.101655060143001</v>
      </c>
      <c r="E2417">
        <f>ASIN(SQRT((SIN(RADIANS(PARAMETERS!$D$8-D2417)/2)*SIN(RADIANS(PARAMETERS!$D$8-D2417)/2))+(COS(RADIANS(D2417))*COS(RADIANS(PARAMETERS!$D$8))*SIN(RADIANS(PARAMETERS!$D$9-C2417)/2)*SIN(RADIANS(PARAMETERS!$D$9-C2417)/2))))*2*3958.756</f>
        <v>1983.9261752517034</v>
      </c>
      <c r="F2417">
        <v>116.65325927734</v>
      </c>
      <c r="G2417">
        <v>146.35415649414</v>
      </c>
      <c r="H2417">
        <v>184.29736328125</v>
      </c>
      <c r="I2417">
        <v>209.5798034668</v>
      </c>
      <c r="J2417">
        <v>237.68322753906</v>
      </c>
      <c r="K2417" s="6">
        <f>IFERROR(EXP(TREND(LN($F$1:$J$1),LN(F2417:J2417),LN(Calculations!$B$3))),0)</f>
        <v>8.0281006552793185E-3</v>
      </c>
    </row>
    <row r="2418" spans="1:11" x14ac:dyDescent="0.35">
      <c r="A2418">
        <v>2415</v>
      </c>
      <c r="B2418" t="str">
        <f t="shared" si="37"/>
        <v>13-90.5</v>
      </c>
      <c r="C2418">
        <v>-90.463959482681005</v>
      </c>
      <c r="D2418">
        <v>13.101655060143001</v>
      </c>
      <c r="E2418">
        <f>ASIN(SQRT((SIN(RADIANS(PARAMETERS!$D$8-D2418)/2)*SIN(RADIANS(PARAMETERS!$D$8-D2418)/2))+(COS(RADIANS(D2418))*COS(RADIANS(PARAMETERS!$D$8))*SIN(RADIANS(PARAMETERS!$D$9-C2418)/2)*SIN(RADIANS(PARAMETERS!$D$9-C2418)/2))))*2*3958.756</f>
        <v>2001.9958577162815</v>
      </c>
      <c r="F2418">
        <v>121.95072174072</v>
      </c>
      <c r="G2418">
        <v>151.70559692383</v>
      </c>
      <c r="H2418">
        <v>188.7322845459</v>
      </c>
      <c r="I2418">
        <v>214.0708770752</v>
      </c>
      <c r="J2418">
        <v>242.45965576172</v>
      </c>
      <c r="K2418" s="6">
        <f>IFERROR(EXP(TREND(LN($F$1:$J$1),LN(F2418:J2418),LN(Calculations!$B$3))),0)</f>
        <v>9.3275998091765771E-3</v>
      </c>
    </row>
    <row r="2419" spans="1:11" x14ac:dyDescent="0.35">
      <c r="A2419">
        <v>2416</v>
      </c>
      <c r="B2419" t="str">
        <f t="shared" si="37"/>
        <v>13-90.5</v>
      </c>
      <c r="C2419">
        <v>-90.735280817581994</v>
      </c>
      <c r="D2419">
        <v>13.101655060143001</v>
      </c>
      <c r="E2419">
        <f>ASIN(SQRT((SIN(RADIANS(PARAMETERS!$D$8-D2419)/2)*SIN(RADIANS(PARAMETERS!$D$8-D2419)/2))+(COS(RADIANS(D2419))*COS(RADIANS(PARAMETERS!$D$8))*SIN(RADIANS(PARAMETERS!$D$9-C2419)/2)*SIN(RADIANS(PARAMETERS!$D$9-C2419)/2))))*2*3958.756</f>
        <v>2020.0658566074128</v>
      </c>
      <c r="F2419">
        <v>127.28198242188</v>
      </c>
      <c r="G2419">
        <v>156.90815734863</v>
      </c>
      <c r="H2419">
        <v>192.9677734375</v>
      </c>
      <c r="I2419">
        <v>218.42082214355</v>
      </c>
      <c r="J2419">
        <v>247.0668182373</v>
      </c>
      <c r="K2419" s="6">
        <f>IFERROR(EXP(TREND(LN($F$1:$J$1),LN(F2419:J2419),LN(Calculations!$B$3))),0)</f>
        <v>1.0882193126064499E-2</v>
      </c>
    </row>
    <row r="2420" spans="1:11" x14ac:dyDescent="0.35">
      <c r="A2420">
        <v>2417</v>
      </c>
      <c r="B2420" t="str">
        <f t="shared" si="37"/>
        <v>13-50</v>
      </c>
      <c r="C2420">
        <v>-50.037080582435998</v>
      </c>
      <c r="D2420">
        <v>13.372976395044001</v>
      </c>
      <c r="E2420">
        <f>ASIN(SQRT((SIN(RADIANS(PARAMETERS!$D$8-D2420)/2)*SIN(RADIANS(PARAMETERS!$D$8-D2420)/2))+(COS(RADIANS(D2420))*COS(RADIANS(PARAMETERS!$D$8))*SIN(RADIANS(PARAMETERS!$D$9-C2420)/2)*SIN(RADIANS(PARAMETERS!$D$9-C2420)/2))))*2*3958.756</f>
        <v>723.48051697658832</v>
      </c>
      <c r="F2420">
        <v>124.59210968018</v>
      </c>
      <c r="G2420">
        <v>158.69128417969</v>
      </c>
      <c r="H2420">
        <v>195.86087036133</v>
      </c>
      <c r="I2420">
        <v>225.09057617188</v>
      </c>
      <c r="J2420">
        <v>258.68490600586</v>
      </c>
      <c r="K2420" s="6">
        <f>IFERROR(EXP(TREND(LN($F$1:$J$1),LN(F2420:J2420),LN(Calculations!$B$3))),0)</f>
        <v>1.0768718633362179E-2</v>
      </c>
    </row>
    <row r="2421" spans="1:11" x14ac:dyDescent="0.35">
      <c r="A2421">
        <v>2418</v>
      </c>
      <c r="B2421" t="str">
        <f t="shared" si="37"/>
        <v>13-50.5</v>
      </c>
      <c r="C2421">
        <v>-50.308401917337001</v>
      </c>
      <c r="D2421">
        <v>13.372976395044001</v>
      </c>
      <c r="E2421">
        <f>ASIN(SQRT((SIN(RADIANS(PARAMETERS!$D$8-D2421)/2)*SIN(RADIANS(PARAMETERS!$D$8-D2421)/2))+(COS(RADIANS(D2421))*COS(RADIANS(PARAMETERS!$D$8))*SIN(RADIANS(PARAMETERS!$D$9-C2421)/2)*SIN(RADIANS(PARAMETERS!$D$9-C2421)/2))))*2*3958.756</f>
        <v>705.68925681345354</v>
      </c>
      <c r="F2421">
        <v>124.51404571533</v>
      </c>
      <c r="G2421">
        <v>158.80432128906</v>
      </c>
      <c r="H2421">
        <v>196.06646728516</v>
      </c>
      <c r="I2421">
        <v>225.4227142334</v>
      </c>
      <c r="J2421">
        <v>259.17678833008</v>
      </c>
      <c r="K2421" s="6">
        <f>IFERROR(EXP(TREND(LN($F$1:$J$1),LN(F2421:J2421),LN(Calculations!$B$3))),0)</f>
        <v>1.0776574339236386E-2</v>
      </c>
    </row>
    <row r="2422" spans="1:11" x14ac:dyDescent="0.35">
      <c r="A2422">
        <v>2419</v>
      </c>
      <c r="B2422" t="str">
        <f t="shared" si="37"/>
        <v>13-50.5</v>
      </c>
      <c r="C2422">
        <v>-50.579723252237997</v>
      </c>
      <c r="D2422">
        <v>13.372976395044001</v>
      </c>
      <c r="E2422">
        <f>ASIN(SQRT((SIN(RADIANS(PARAMETERS!$D$8-D2422)/2)*SIN(RADIANS(PARAMETERS!$D$8-D2422)/2))+(COS(RADIANS(D2422))*COS(RADIANS(PARAMETERS!$D$8))*SIN(RADIANS(PARAMETERS!$D$9-C2422)/2)*SIN(RADIANS(PARAMETERS!$D$9-C2422)/2))))*2*3958.756</f>
        <v>687.91659742379159</v>
      </c>
      <c r="F2422">
        <v>124.40409851074</v>
      </c>
      <c r="G2422">
        <v>158.88780212402</v>
      </c>
      <c r="H2422">
        <v>196.24237060547</v>
      </c>
      <c r="I2422">
        <v>225.7135925293</v>
      </c>
      <c r="J2422">
        <v>259.61303710938</v>
      </c>
      <c r="K2422" s="6">
        <f>IFERROR(EXP(TREND(LN($F$1:$J$1),LN(F2422:J2422),LN(Calculations!$B$3))),0)</f>
        <v>1.077481536181955E-2</v>
      </c>
    </row>
    <row r="2423" spans="1:11" x14ac:dyDescent="0.35">
      <c r="A2423">
        <v>2420</v>
      </c>
      <c r="B2423" t="str">
        <f t="shared" si="37"/>
        <v>13-51</v>
      </c>
      <c r="C2423">
        <v>-50.851044587139</v>
      </c>
      <c r="D2423">
        <v>13.372976395044001</v>
      </c>
      <c r="E2423">
        <f>ASIN(SQRT((SIN(RADIANS(PARAMETERS!$D$8-D2423)/2)*SIN(RADIANS(PARAMETERS!$D$8-D2423)/2))+(COS(RADIANS(D2423))*COS(RADIANS(PARAMETERS!$D$8))*SIN(RADIANS(PARAMETERS!$D$9-C2423)/2)*SIN(RADIANS(PARAMETERS!$D$9-C2423)/2))))*2*3958.756</f>
        <v>670.16404470270038</v>
      </c>
      <c r="F2423">
        <v>124.28198242188</v>
      </c>
      <c r="G2423">
        <v>158.95541381836</v>
      </c>
      <c r="H2423">
        <v>196.4008026123</v>
      </c>
      <c r="I2423">
        <v>225.97776794434</v>
      </c>
      <c r="J2423">
        <v>260.01098632813</v>
      </c>
      <c r="K2423" s="6">
        <f>IFERROR(EXP(TREND(LN($F$1:$J$1),LN(F2423:J2423),LN(Calculations!$B$3))),0)</f>
        <v>1.0768656430015521E-2</v>
      </c>
    </row>
    <row r="2424" spans="1:11" x14ac:dyDescent="0.35">
      <c r="A2424">
        <v>2421</v>
      </c>
      <c r="B2424" t="str">
        <f t="shared" si="37"/>
        <v>13-51</v>
      </c>
      <c r="C2424">
        <v>-51.122365922039997</v>
      </c>
      <c r="D2424">
        <v>13.372976395044001</v>
      </c>
      <c r="E2424">
        <f>ASIN(SQRT((SIN(RADIANS(PARAMETERS!$D$8-D2424)/2)*SIN(RADIANS(PARAMETERS!$D$8-D2424)/2))+(COS(RADIANS(D2424))*COS(RADIANS(PARAMETERS!$D$8))*SIN(RADIANS(PARAMETERS!$D$9-C2424)/2)*SIN(RADIANS(PARAMETERS!$D$9-C2424)/2))))*2*3958.756</f>
        <v>652.43326594468533</v>
      </c>
      <c r="F2424">
        <v>124.17296600342</v>
      </c>
      <c r="G2424">
        <v>159.02813720703</v>
      </c>
      <c r="H2424">
        <v>196.56155395508</v>
      </c>
      <c r="I2424">
        <v>226.24017333984</v>
      </c>
      <c r="J2424">
        <v>260.40185546875</v>
      </c>
      <c r="K2424" s="6">
        <f>IFERROR(EXP(TREND(LN($F$1:$J$1),LN(F2424:J2424),LN(Calculations!$B$3))),0)</f>
        <v>1.0765196660015327E-2</v>
      </c>
    </row>
    <row r="2425" spans="1:11" x14ac:dyDescent="0.35">
      <c r="A2425">
        <v>2422</v>
      </c>
      <c r="B2425" t="str">
        <f t="shared" si="37"/>
        <v>13-51.5</v>
      </c>
      <c r="C2425">
        <v>-51.393687256941</v>
      </c>
      <c r="D2425">
        <v>13.372976395044001</v>
      </c>
      <c r="E2425">
        <f>ASIN(SQRT((SIN(RADIANS(PARAMETERS!$D$8-D2425)/2)*SIN(RADIANS(PARAMETERS!$D$8-D2425)/2))+(COS(RADIANS(D2425))*COS(RADIANS(PARAMETERS!$D$8))*SIN(RADIANS(PARAMETERS!$D$9-C2425)/2)*SIN(RADIANS(PARAMETERS!$D$9-C2425)/2))))*2*3958.756</f>
        <v>634.72611186391703</v>
      </c>
      <c r="F2425">
        <v>124.05784606934</v>
      </c>
      <c r="G2425">
        <v>159.08117675781</v>
      </c>
      <c r="H2425">
        <v>196.69781494141</v>
      </c>
      <c r="I2425">
        <v>226.4637298584</v>
      </c>
      <c r="J2425">
        <v>260.73587036133</v>
      </c>
      <c r="K2425" s="6">
        <f>IFERROR(EXP(TREND(LN($F$1:$J$1),LN(F2425:J2425),LN(Calculations!$B$3))),0)</f>
        <v>1.0757696277409721E-2</v>
      </c>
    </row>
    <row r="2426" spans="1:11" x14ac:dyDescent="0.35">
      <c r="A2426">
        <v>2423</v>
      </c>
      <c r="B2426" t="str">
        <f t="shared" si="37"/>
        <v>13-51.5</v>
      </c>
      <c r="C2426">
        <v>-51.665008591842003</v>
      </c>
      <c r="D2426">
        <v>13.372976395044001</v>
      </c>
      <c r="E2426">
        <f>ASIN(SQRT((SIN(RADIANS(PARAMETERS!$D$8-D2426)/2)*SIN(RADIANS(PARAMETERS!$D$8-D2426)/2))+(COS(RADIANS(D2426))*COS(RADIANS(PARAMETERS!$D$8))*SIN(RADIANS(PARAMETERS!$D$9-C2426)/2)*SIN(RADIANS(PARAMETERS!$D$9-C2426)/2))))*2*3958.756</f>
        <v>617.04464226514744</v>
      </c>
      <c r="F2426">
        <v>123.95540618896</v>
      </c>
      <c r="G2426">
        <v>159.13040161133</v>
      </c>
      <c r="H2426">
        <v>196.83335876465</v>
      </c>
      <c r="I2426">
        <v>226.68724060059</v>
      </c>
      <c r="J2426">
        <v>261.07077026367</v>
      </c>
      <c r="K2426" s="6">
        <f>IFERROR(EXP(TREND(LN($F$1:$J$1),LN(F2426:J2426),LN(Calculations!$B$3))),0)</f>
        <v>1.0752073698673384E-2</v>
      </c>
    </row>
    <row r="2427" spans="1:11" x14ac:dyDescent="0.35">
      <c r="A2427">
        <v>2424</v>
      </c>
      <c r="B2427" t="str">
        <f t="shared" si="37"/>
        <v>13-52</v>
      </c>
      <c r="C2427">
        <v>-51.936329926742999</v>
      </c>
      <c r="D2427">
        <v>13.372976395044001</v>
      </c>
      <c r="E2427">
        <f>ASIN(SQRT((SIN(RADIANS(PARAMETERS!$D$8-D2427)/2)*SIN(RADIANS(PARAMETERS!$D$8-D2427)/2))+(COS(RADIANS(D2427))*COS(RADIANS(PARAMETERS!$D$8))*SIN(RADIANS(PARAMETERS!$D$9-C2427)/2)*SIN(RADIANS(PARAMETERS!$D$9-C2427)/2))))*2*3958.756</f>
        <v>599.39115607919427</v>
      </c>
      <c r="F2427">
        <v>123.88290405273</v>
      </c>
      <c r="G2427">
        <v>159.18943786621</v>
      </c>
      <c r="H2427">
        <v>196.98768615723</v>
      </c>
      <c r="I2427">
        <v>226.94178771973</v>
      </c>
      <c r="J2427">
        <v>261.45239257813</v>
      </c>
      <c r="K2427" s="6">
        <f>IFERROR(EXP(TREND(LN($F$1:$J$1),LN(F2427:J2427),LN(Calculations!$B$3))),0)</f>
        <v>1.0753477860248257E-2</v>
      </c>
    </row>
    <row r="2428" spans="1:11" x14ac:dyDescent="0.35">
      <c r="A2428">
        <v>2425</v>
      </c>
      <c r="B2428" t="str">
        <f t="shared" si="37"/>
        <v>13-52</v>
      </c>
      <c r="C2428">
        <v>-52.207651261644003</v>
      </c>
      <c r="D2428">
        <v>13.372976395044001</v>
      </c>
      <c r="E2428">
        <f>ASIN(SQRT((SIN(RADIANS(PARAMETERS!$D$8-D2428)/2)*SIN(RADIANS(PARAMETERS!$D$8-D2428)/2))+(COS(RADIANS(D2428))*COS(RADIANS(PARAMETERS!$D$8))*SIN(RADIANS(PARAMETERS!$D$9-C2428)/2)*SIN(RADIANS(PARAMETERS!$D$9-C2428)/2))))*2*3958.756</f>
        <v>581.76822663785958</v>
      </c>
      <c r="F2428">
        <v>123.8081741333</v>
      </c>
      <c r="G2428">
        <v>159.22637939453</v>
      </c>
      <c r="H2428">
        <v>197.11317443848</v>
      </c>
      <c r="I2428">
        <v>227.15768432617</v>
      </c>
      <c r="J2428">
        <v>261.78329467773</v>
      </c>
      <c r="K2428" s="6">
        <f>IFERROR(EXP(TREND(LN($F$1:$J$1),LN(F2428:J2428),LN(Calculations!$B$3))),0)</f>
        <v>1.0751215187438268E-2</v>
      </c>
    </row>
    <row r="2429" spans="1:11" x14ac:dyDescent="0.35">
      <c r="A2429">
        <v>2426</v>
      </c>
      <c r="B2429" t="str">
        <f t="shared" si="37"/>
        <v>13-52.5</v>
      </c>
      <c r="C2429">
        <v>-52.478972596544999</v>
      </c>
      <c r="D2429">
        <v>13.372976395044001</v>
      </c>
      <c r="E2429">
        <f>ASIN(SQRT((SIN(RADIANS(PARAMETERS!$D$8-D2429)/2)*SIN(RADIANS(PARAMETERS!$D$8-D2429)/2))+(COS(RADIANS(D2429))*COS(RADIANS(PARAMETERS!$D$8))*SIN(RADIANS(PARAMETERS!$D$9-C2429)/2)*SIN(RADIANS(PARAMETERS!$D$9-C2429)/2))))*2*3958.756</f>
        <v>564.17874326511742</v>
      </c>
      <c r="F2429">
        <v>123.76103973389</v>
      </c>
      <c r="G2429">
        <v>159.27072143555</v>
      </c>
      <c r="H2429">
        <v>197.2417755127</v>
      </c>
      <c r="I2429">
        <v>227.38006591797</v>
      </c>
      <c r="J2429">
        <v>262.12509155273</v>
      </c>
      <c r="K2429" s="6">
        <f>IFERROR(EXP(TREND(LN($F$1:$J$1),LN(F2429:J2429),LN(Calculations!$B$3))),0)</f>
        <v>1.0754437653115801E-2</v>
      </c>
    </row>
    <row r="2430" spans="1:11" x14ac:dyDescent="0.35">
      <c r="A2430">
        <v>2427</v>
      </c>
      <c r="B2430" t="str">
        <f t="shared" si="37"/>
        <v>13-53</v>
      </c>
      <c r="C2430">
        <v>-52.750293931446002</v>
      </c>
      <c r="D2430">
        <v>13.372976395044001</v>
      </c>
      <c r="E2430">
        <f>ASIN(SQRT((SIN(RADIANS(PARAMETERS!$D$8-D2430)/2)*SIN(RADIANS(PARAMETERS!$D$8-D2430)/2))+(COS(RADIANS(D2430))*COS(RADIANS(PARAMETERS!$D$8))*SIN(RADIANS(PARAMETERS!$D$9-C2430)/2)*SIN(RADIANS(PARAMETERS!$D$9-C2430)/2))))*2*3958.756</f>
        <v>546.62596051600678</v>
      </c>
      <c r="F2430">
        <v>123.76168060303</v>
      </c>
      <c r="G2430">
        <v>159.3387298584</v>
      </c>
      <c r="H2430">
        <v>197.39311218262</v>
      </c>
      <c r="I2430">
        <v>227.63778686523</v>
      </c>
      <c r="J2430">
        <v>262.51831054688</v>
      </c>
      <c r="K2430" s="6">
        <f>IFERROR(EXP(TREND(LN($F$1:$J$1),LN(F2430:J2430),LN(Calculations!$B$3))),0)</f>
        <v>1.0768916737968292E-2</v>
      </c>
    </row>
    <row r="2431" spans="1:11" x14ac:dyDescent="0.35">
      <c r="A2431">
        <v>2428</v>
      </c>
      <c r="B2431" t="str">
        <f t="shared" si="37"/>
        <v>13-53</v>
      </c>
      <c r="C2431">
        <v>-53.021615266346998</v>
      </c>
      <c r="D2431">
        <v>13.372976395044001</v>
      </c>
      <c r="E2431">
        <f>ASIN(SQRT((SIN(RADIANS(PARAMETERS!$D$8-D2431)/2)*SIN(RADIANS(PARAMETERS!$D$8-D2431)/2))+(COS(RADIANS(D2431))*COS(RADIANS(PARAMETERS!$D$8))*SIN(RADIANS(PARAMETERS!$D$9-C2431)/2)*SIN(RADIANS(PARAMETERS!$D$9-C2431)/2))))*2*3958.756</f>
        <v>529.11355671715751</v>
      </c>
      <c r="F2431">
        <v>123.76804351807</v>
      </c>
      <c r="G2431">
        <v>159.38059997559</v>
      </c>
      <c r="H2431">
        <v>197.50616455078</v>
      </c>
      <c r="I2431">
        <v>227.84309387207</v>
      </c>
      <c r="J2431">
        <v>262.84161376953</v>
      </c>
      <c r="K2431" s="6">
        <f>IFERROR(EXP(TREND(LN($F$1:$J$1),LN(F2431:J2431),LN(Calculations!$B$3))),0)</f>
        <v>1.0780253807434574E-2</v>
      </c>
    </row>
    <row r="2432" spans="1:11" x14ac:dyDescent="0.35">
      <c r="A2432">
        <v>2429</v>
      </c>
      <c r="B2432" t="str">
        <f t="shared" si="37"/>
        <v>13-53.5</v>
      </c>
      <c r="C2432">
        <v>-53.292936601248002</v>
      </c>
      <c r="D2432">
        <v>13.372976395044001</v>
      </c>
      <c r="E2432">
        <f>ASIN(SQRT((SIN(RADIANS(PARAMETERS!$D$8-D2432)/2)*SIN(RADIANS(PARAMETERS!$D$8-D2432)/2))+(COS(RADIANS(D2432))*COS(RADIANS(PARAMETERS!$D$8))*SIN(RADIANS(PARAMETERS!$D$9-C2432)/2)*SIN(RADIANS(PARAMETERS!$D$9-C2432)/2))))*2*3958.756</f>
        <v>511.64570387315155</v>
      </c>
      <c r="F2432">
        <v>123.80632781982</v>
      </c>
      <c r="G2432">
        <v>159.42004394531</v>
      </c>
      <c r="H2432">
        <v>197.61447143555</v>
      </c>
      <c r="I2432">
        <v>228.05044555664</v>
      </c>
      <c r="J2432">
        <v>263.17608642578</v>
      </c>
      <c r="K2432" s="6">
        <f>IFERROR(EXP(TREND(LN($F$1:$J$1),LN(F2432:J2432),LN(Calculations!$B$3))),0)</f>
        <v>1.0796724848300954E-2</v>
      </c>
    </row>
    <row r="2433" spans="1:11" x14ac:dyDescent="0.35">
      <c r="A2433">
        <v>2430</v>
      </c>
      <c r="B2433" t="str">
        <f t="shared" si="37"/>
        <v>13-53.5</v>
      </c>
      <c r="C2433">
        <v>-53.564257936148998</v>
      </c>
      <c r="D2433">
        <v>13.372976395044001</v>
      </c>
      <c r="E2433">
        <f>ASIN(SQRT((SIN(RADIANS(PARAMETERS!$D$8-D2433)/2)*SIN(RADIANS(PARAMETERS!$D$8-D2433)/2))+(COS(RADIANS(D2433))*COS(RADIANS(PARAMETERS!$D$8))*SIN(RADIANS(PARAMETERS!$D$9-C2433)/2)*SIN(RADIANS(PARAMETERS!$D$9-C2433)/2))))*2*3958.756</f>
        <v>494.22715152740619</v>
      </c>
      <c r="F2433">
        <v>123.89082336426</v>
      </c>
      <c r="G2433">
        <v>159.46838378906</v>
      </c>
      <c r="H2433">
        <v>197.73315429688</v>
      </c>
      <c r="I2433">
        <v>228.2839050293</v>
      </c>
      <c r="J2433">
        <v>263.55712890625</v>
      </c>
      <c r="K2433" s="6">
        <f>IFERROR(EXP(TREND(LN($F$1:$J$1),LN(F2433:J2433),LN(Calculations!$B$3))),0)</f>
        <v>1.082251943799014E-2</v>
      </c>
    </row>
    <row r="2434" spans="1:11" x14ac:dyDescent="0.35">
      <c r="A2434">
        <v>2431</v>
      </c>
      <c r="B2434" t="str">
        <f t="shared" si="37"/>
        <v>13-54</v>
      </c>
      <c r="C2434">
        <v>-53.835579271050001</v>
      </c>
      <c r="D2434">
        <v>13.372976395044001</v>
      </c>
      <c r="E2434">
        <f>ASIN(SQRT((SIN(RADIANS(PARAMETERS!$D$8-D2434)/2)*SIN(RADIANS(PARAMETERS!$D$8-D2434)/2))+(COS(RADIANS(D2434))*COS(RADIANS(PARAMETERS!$D$8))*SIN(RADIANS(PARAMETERS!$D$9-C2434)/2)*SIN(RADIANS(PARAMETERS!$D$9-C2434)/2))))*2*3958.756</f>
        <v>476.86332783963928</v>
      </c>
      <c r="F2434">
        <v>123.98823547363</v>
      </c>
      <c r="G2434">
        <v>159.50205993652</v>
      </c>
      <c r="H2434">
        <v>197.82998657227</v>
      </c>
      <c r="I2434">
        <v>228.49061584473</v>
      </c>
      <c r="J2434">
        <v>263.90567016602</v>
      </c>
      <c r="K2434" s="6">
        <f>IFERROR(EXP(TREND(LN($F$1:$J$1),LN(F2434:J2434),LN(Calculations!$B$3))),0)</f>
        <v>1.0848257961520757E-2</v>
      </c>
    </row>
    <row r="2435" spans="1:11" x14ac:dyDescent="0.35">
      <c r="A2435">
        <v>2432</v>
      </c>
      <c r="B2435" t="str">
        <f t="shared" si="37"/>
        <v>13-54</v>
      </c>
      <c r="C2435">
        <v>-54.106900605950997</v>
      </c>
      <c r="D2435">
        <v>13.372976395044001</v>
      </c>
      <c r="E2435">
        <f>ASIN(SQRT((SIN(RADIANS(PARAMETERS!$D$8-D2435)/2)*SIN(RADIANS(PARAMETERS!$D$8-D2435)/2))+(COS(RADIANS(D2435))*COS(RADIANS(PARAMETERS!$D$8))*SIN(RADIANS(PARAMETERS!$D$9-C2435)/2)*SIN(RADIANS(PARAMETERS!$D$9-C2435)/2))))*2*3958.756</f>
        <v>459.56046201042398</v>
      </c>
      <c r="F2435">
        <v>124.137550354</v>
      </c>
      <c r="G2435">
        <v>159.56492614746</v>
      </c>
      <c r="H2435">
        <v>197.95469665527</v>
      </c>
      <c r="I2435">
        <v>228.74073791504</v>
      </c>
      <c r="J2435">
        <v>264.31744384766</v>
      </c>
      <c r="K2435" s="6">
        <f>IFERROR(EXP(TREND(LN($F$1:$J$1),LN(F2435:J2435),LN(Calculations!$B$3))),0)</f>
        <v>1.0886727344891487E-2</v>
      </c>
    </row>
    <row r="2436" spans="1:11" x14ac:dyDescent="0.35">
      <c r="A2436">
        <v>2433</v>
      </c>
      <c r="B2436" t="str">
        <f t="shared" si="37"/>
        <v>13-54.5</v>
      </c>
      <c r="C2436">
        <v>-54.378221940852001</v>
      </c>
      <c r="D2436">
        <v>13.372976395044001</v>
      </c>
      <c r="E2436">
        <f>ASIN(SQRT((SIN(RADIANS(PARAMETERS!$D$8-D2436)/2)*SIN(RADIANS(PARAMETERS!$D$8-D2436)/2))+(COS(RADIANS(D2436))*COS(RADIANS(PARAMETERS!$D$8))*SIN(RADIANS(PARAMETERS!$D$9-C2436)/2)*SIN(RADIANS(PARAMETERS!$D$9-C2436)/2))))*2*3958.756</f>
        <v>442.32573330774193</v>
      </c>
      <c r="F2436">
        <v>124.3528137207</v>
      </c>
      <c r="G2436">
        <v>159.67010498047</v>
      </c>
      <c r="H2436">
        <v>198.1212310791</v>
      </c>
      <c r="I2436">
        <v>229.05293273926</v>
      </c>
      <c r="J2436">
        <v>264.81701660156</v>
      </c>
      <c r="K2436" s="6">
        <f>IFERROR(EXP(TREND(LN($F$1:$J$1),LN(F2436:J2436),LN(Calculations!$B$3))),0)</f>
        <v>1.0942195634433875E-2</v>
      </c>
    </row>
    <row r="2437" spans="1:11" x14ac:dyDescent="0.35">
      <c r="A2437">
        <v>2434</v>
      </c>
      <c r="B2437" t="str">
        <f t="shared" ref="B2437:B2500" si="38">MROUND(D2437,1)&amp;MROUND(C2437,-0.5)</f>
        <v>13-54.5</v>
      </c>
      <c r="C2437">
        <v>-54.649543275752997</v>
      </c>
      <c r="D2437">
        <v>13.372976395044001</v>
      </c>
      <c r="E2437">
        <f>ASIN(SQRT((SIN(RADIANS(PARAMETERS!$D$8-D2437)/2)*SIN(RADIANS(PARAMETERS!$D$8-D2437)/2))+(COS(RADIANS(D2437))*COS(RADIANS(PARAMETERS!$D$8))*SIN(RADIANS(PARAMETERS!$D$9-C2437)/2)*SIN(RADIANS(PARAMETERS!$D$9-C2437)/2))))*2*3958.756</f>
        <v>425.16745341166285</v>
      </c>
      <c r="F2437">
        <v>124.59134674072</v>
      </c>
      <c r="G2437">
        <v>159.77865600586</v>
      </c>
      <c r="H2437">
        <v>198.2746887207</v>
      </c>
      <c r="I2437">
        <v>229.34036254883</v>
      </c>
      <c r="J2437">
        <v>265.27676391602</v>
      </c>
      <c r="K2437" s="6">
        <f>IFERROR(EXP(TREND(LN($F$1:$J$1),LN(F2437:J2437),LN(Calculations!$B$3))),0)</f>
        <v>1.1001308972810145E-2</v>
      </c>
    </row>
    <row r="2438" spans="1:11" x14ac:dyDescent="0.35">
      <c r="A2438">
        <v>2435</v>
      </c>
      <c r="B2438" t="str">
        <f t="shared" si="38"/>
        <v>13-55</v>
      </c>
      <c r="C2438">
        <v>-54.920864610654</v>
      </c>
      <c r="D2438">
        <v>13.372976395044001</v>
      </c>
      <c r="E2438">
        <f>ASIN(SQRT((SIN(RADIANS(PARAMETERS!$D$8-D2438)/2)*SIN(RADIANS(PARAMETERS!$D$8-D2438)/2))+(COS(RADIANS(D2438))*COS(RADIANS(PARAMETERS!$D$8))*SIN(RADIANS(PARAMETERS!$D$9-C2438)/2)*SIN(RADIANS(PARAMETERS!$D$9-C2438)/2))))*2*3958.756</f>
        <v>408.09529069762459</v>
      </c>
      <c r="F2438">
        <v>124.88075256348</v>
      </c>
      <c r="G2438">
        <v>159.91831970215</v>
      </c>
      <c r="H2438">
        <v>198.44117736816</v>
      </c>
      <c r="I2438">
        <v>229.63632202148</v>
      </c>
      <c r="J2438">
        <v>265.73883056641</v>
      </c>
      <c r="K2438" s="6">
        <f>IFERROR(EXP(TREND(LN($F$1:$J$1),LN(F2438:J2438),LN(Calculations!$B$3))),0)</f>
        <v>1.1072541031711691E-2</v>
      </c>
    </row>
    <row r="2439" spans="1:11" x14ac:dyDescent="0.35">
      <c r="A2439">
        <v>2436</v>
      </c>
      <c r="B2439" t="str">
        <f t="shared" si="38"/>
        <v>13-55</v>
      </c>
      <c r="C2439">
        <v>-55.192185945555003</v>
      </c>
      <c r="D2439">
        <v>13.372976395044001</v>
      </c>
      <c r="E2439">
        <f>ASIN(SQRT((SIN(RADIANS(PARAMETERS!$D$8-D2439)/2)*SIN(RADIANS(PARAMETERS!$D$8-D2439)/2))+(COS(RADIANS(D2439))*COS(RADIANS(PARAMETERS!$D$8))*SIN(RADIANS(PARAMETERS!$D$9-C2439)/2)*SIN(RADIANS(PARAMETERS!$D$9-C2439)/2))))*2*3958.756</f>
        <v>391.12054756562986</v>
      </c>
      <c r="F2439">
        <v>125.23096466064</v>
      </c>
      <c r="G2439">
        <v>160.0990447998</v>
      </c>
      <c r="H2439">
        <v>198.62635803223</v>
      </c>
      <c r="I2439">
        <v>229.94424438477</v>
      </c>
      <c r="J2439">
        <v>266.20367431641</v>
      </c>
      <c r="K2439" s="6">
        <f>IFERROR(EXP(TREND(LN($F$1:$J$1),LN(F2439:J2439),LN(Calculations!$B$3))),0)</f>
        <v>1.1158977013558558E-2</v>
      </c>
    </row>
    <row r="2440" spans="1:11" x14ac:dyDescent="0.35">
      <c r="A2440">
        <v>2437</v>
      </c>
      <c r="B2440" t="str">
        <f t="shared" si="38"/>
        <v>13-55.5</v>
      </c>
      <c r="C2440">
        <v>-55.463507280456</v>
      </c>
      <c r="D2440">
        <v>13.372976395044001</v>
      </c>
      <c r="E2440">
        <f>ASIN(SQRT((SIN(RADIANS(PARAMETERS!$D$8-D2440)/2)*SIN(RADIANS(PARAMETERS!$D$8-D2440)/2))+(COS(RADIANS(D2440))*COS(RADIANS(PARAMETERS!$D$8))*SIN(RADIANS(PARAMETERS!$D$9-C2440)/2)*SIN(RADIANS(PARAMETERS!$D$9-C2440)/2))))*2*3958.756</f>
        <v>374.25650517164303</v>
      </c>
      <c r="F2440">
        <v>125.60556793213</v>
      </c>
      <c r="G2440">
        <v>160.29521179199</v>
      </c>
      <c r="H2440">
        <v>198.78112792969</v>
      </c>
      <c r="I2440">
        <v>230.18232727051</v>
      </c>
      <c r="J2440">
        <v>266.54766845703</v>
      </c>
      <c r="K2440" s="6">
        <f>IFERROR(EXP(TREND(LN($F$1:$J$1),LN(F2440:J2440),LN(Calculations!$B$3))),0)</f>
        <v>1.1249786616325285E-2</v>
      </c>
    </row>
    <row r="2441" spans="1:11" x14ac:dyDescent="0.35">
      <c r="A2441">
        <v>2438</v>
      </c>
      <c r="B2441" t="str">
        <f t="shared" si="38"/>
        <v>13-55.5</v>
      </c>
      <c r="C2441">
        <v>-55.734828615357003</v>
      </c>
      <c r="D2441">
        <v>13.372976395044001</v>
      </c>
      <c r="E2441">
        <f>ASIN(SQRT((SIN(RADIANS(PARAMETERS!$D$8-D2441)/2)*SIN(RADIANS(PARAMETERS!$D$8-D2441)/2))+(COS(RADIANS(D2441))*COS(RADIANS(PARAMETERS!$D$8))*SIN(RADIANS(PARAMETERS!$D$9-C2441)/2)*SIN(RADIANS(PARAMETERS!$D$9-C2441)/2))))*2*3958.756</f>
        <v>357.51885415524049</v>
      </c>
      <c r="F2441">
        <v>126.05451202393</v>
      </c>
      <c r="G2441">
        <v>160.55743408203</v>
      </c>
      <c r="H2441">
        <v>198.97177124023</v>
      </c>
      <c r="I2441">
        <v>230.43919372559</v>
      </c>
      <c r="J2441">
        <v>266.88723754883</v>
      </c>
      <c r="K2441" s="6">
        <f>IFERROR(EXP(TREND(LN($F$1:$J$1),LN(F2441:J2441),LN(Calculations!$B$3))),0)</f>
        <v>1.1361907977764459E-2</v>
      </c>
    </row>
    <row r="2442" spans="1:11" x14ac:dyDescent="0.35">
      <c r="A2442">
        <v>2439</v>
      </c>
      <c r="B2442" t="str">
        <f t="shared" si="38"/>
        <v>13-56</v>
      </c>
      <c r="C2442">
        <v>-56.006149950257999</v>
      </c>
      <c r="D2442">
        <v>13.372976395044001</v>
      </c>
      <c r="E2442">
        <f>ASIN(SQRT((SIN(RADIANS(PARAMETERS!$D$8-D2442)/2)*SIN(RADIANS(PARAMETERS!$D$8-D2442)/2))+(COS(RADIANS(D2442))*COS(RADIANS(PARAMETERS!$D$8))*SIN(RADIANS(PARAMETERS!$D$9-C2442)/2)*SIN(RADIANS(PARAMETERS!$D$9-C2442)/2))))*2*3958.756</f>
        <v>340.92623545808436</v>
      </c>
      <c r="F2442">
        <v>126.5980682373</v>
      </c>
      <c r="G2442">
        <v>160.90719604492</v>
      </c>
      <c r="H2442">
        <v>199.22647094727</v>
      </c>
      <c r="I2442">
        <v>230.7452545166</v>
      </c>
      <c r="J2442">
        <v>267.25503540039</v>
      </c>
      <c r="K2442" s="6">
        <f>IFERROR(EXP(TREND(LN($F$1:$J$1),LN(F2442:J2442),LN(Calculations!$B$3))),0)</f>
        <v>1.1503169618454311E-2</v>
      </c>
    </row>
    <row r="2443" spans="1:11" x14ac:dyDescent="0.35">
      <c r="A2443">
        <v>2440</v>
      </c>
      <c r="B2443" t="str">
        <f t="shared" si="38"/>
        <v>13-56.5</v>
      </c>
      <c r="C2443">
        <v>-56.277471285159002</v>
      </c>
      <c r="D2443">
        <v>13.372976395044001</v>
      </c>
      <c r="E2443">
        <f>ASIN(SQRT((SIN(RADIANS(PARAMETERS!$D$8-D2443)/2)*SIN(RADIANS(PARAMETERS!$D$8-D2443)/2))+(COS(RADIANS(D2443))*COS(RADIANS(PARAMETERS!$D$8))*SIN(RADIANS(PARAMETERS!$D$9-C2443)/2)*SIN(RADIANS(PARAMETERS!$D$9-C2443)/2))))*2*3958.756</f>
        <v>324.50092239731214</v>
      </c>
      <c r="F2443">
        <v>127.18817901611</v>
      </c>
      <c r="G2443">
        <v>161.30528259277</v>
      </c>
      <c r="H2443">
        <v>199.51631164551</v>
      </c>
      <c r="I2443">
        <v>231.07008361816</v>
      </c>
      <c r="J2443">
        <v>267.61926269531</v>
      </c>
      <c r="K2443" s="6">
        <f>IFERROR(EXP(TREND(LN($F$1:$J$1),LN(F2443:J2443),LN(Calculations!$B$3))),0)</f>
        <v>1.1661226613495713E-2</v>
      </c>
    </row>
    <row r="2444" spans="1:11" x14ac:dyDescent="0.35">
      <c r="A2444">
        <v>2441</v>
      </c>
      <c r="B2444" t="str">
        <f t="shared" si="38"/>
        <v>13-56.5</v>
      </c>
      <c r="C2444">
        <v>-56.548792620059999</v>
      </c>
      <c r="D2444">
        <v>13.372976395044001</v>
      </c>
      <c r="E2444">
        <f>ASIN(SQRT((SIN(RADIANS(PARAMETERS!$D$8-D2444)/2)*SIN(RADIANS(PARAMETERS!$D$8-D2444)/2))+(COS(RADIANS(D2444))*COS(RADIANS(PARAMETERS!$D$8))*SIN(RADIANS(PARAMETERS!$D$9-C2444)/2)*SIN(RADIANS(PARAMETERS!$D$9-C2444)/2))))*2*3958.756</f>
        <v>308.26968408304481</v>
      </c>
      <c r="F2444">
        <v>127.88412475586</v>
      </c>
      <c r="G2444">
        <v>161.81076049805</v>
      </c>
      <c r="H2444">
        <v>199.91593933105</v>
      </c>
      <c r="I2444">
        <v>231.51457214355</v>
      </c>
      <c r="J2444">
        <v>268.11343383789</v>
      </c>
      <c r="K2444" s="6">
        <f>IFERROR(EXP(TREND(LN($F$1:$J$1),LN(F2444:J2444),LN(Calculations!$B$3))),0)</f>
        <v>1.1857295181472679E-2</v>
      </c>
    </row>
    <row r="2445" spans="1:11" x14ac:dyDescent="0.35">
      <c r="A2445">
        <v>2442</v>
      </c>
      <c r="B2445" t="str">
        <f t="shared" si="38"/>
        <v>13-57</v>
      </c>
      <c r="C2445">
        <v>-56.820113954961002</v>
      </c>
      <c r="D2445">
        <v>13.372976395044001</v>
      </c>
      <c r="E2445">
        <f>ASIN(SQRT((SIN(RADIANS(PARAMETERS!$D$8-D2445)/2)*SIN(RADIANS(PARAMETERS!$D$8-D2445)/2))+(COS(RADIANS(D2445))*COS(RADIANS(PARAMETERS!$D$8))*SIN(RADIANS(PARAMETERS!$D$9-C2445)/2)*SIN(RADIANS(PARAMETERS!$D$9-C2445)/2))))*2*3958.756</f>
        <v>292.26488118537037</v>
      </c>
      <c r="F2445">
        <v>128.69000244141</v>
      </c>
      <c r="G2445">
        <v>162.42762756348</v>
      </c>
      <c r="H2445">
        <v>200.42770385742</v>
      </c>
      <c r="I2445">
        <v>232.07586669922</v>
      </c>
      <c r="J2445">
        <v>268.7278137207</v>
      </c>
      <c r="K2445" s="6">
        <f>IFERROR(EXP(TREND(LN($F$1:$J$1),LN(F2445:J2445),LN(Calculations!$B$3))),0)</f>
        <v>1.2094841465515536E-2</v>
      </c>
    </row>
    <row r="2446" spans="1:11" x14ac:dyDescent="0.35">
      <c r="A2446">
        <v>2443</v>
      </c>
      <c r="B2446" t="str">
        <f t="shared" si="38"/>
        <v>13-57</v>
      </c>
      <c r="C2446">
        <v>-57.091435289861998</v>
      </c>
      <c r="D2446">
        <v>13.372976395044001</v>
      </c>
      <c r="E2446">
        <f>ASIN(SQRT((SIN(RADIANS(PARAMETERS!$D$8-D2446)/2)*SIN(RADIANS(PARAMETERS!$D$8-D2446)/2))+(COS(RADIANS(D2446))*COS(RADIANS(PARAMETERS!$D$8))*SIN(RADIANS(PARAMETERS!$D$9-C2446)/2)*SIN(RADIANS(PARAMETERS!$D$9-C2446)/2))))*2*3958.756</f>
        <v>276.52585765387408</v>
      </c>
      <c r="F2446">
        <v>129.52238464355</v>
      </c>
      <c r="G2446">
        <v>163.07977294922</v>
      </c>
      <c r="H2446">
        <v>200.9642791748</v>
      </c>
      <c r="I2446">
        <v>232.63845825195</v>
      </c>
      <c r="J2446">
        <v>269.31173706055</v>
      </c>
      <c r="K2446" s="6">
        <f>IFERROR(EXP(TREND(LN($F$1:$J$1),LN(F2446:J2446),LN(Calculations!$B$3))),0)</f>
        <v>1.2348382753157855E-2</v>
      </c>
    </row>
    <row r="2447" spans="1:11" x14ac:dyDescent="0.35">
      <c r="A2447">
        <v>2444</v>
      </c>
      <c r="B2447" t="str">
        <f t="shared" si="38"/>
        <v>13-57.5</v>
      </c>
      <c r="C2447">
        <v>-57.362756624763001</v>
      </c>
      <c r="D2447">
        <v>13.372976395044001</v>
      </c>
      <c r="E2447">
        <f>ASIN(SQRT((SIN(RADIANS(PARAMETERS!$D$8-D2447)/2)*SIN(RADIANS(PARAMETERS!$D$8-D2447)/2))+(COS(RADIANS(D2447))*COS(RADIANS(PARAMETERS!$D$8))*SIN(RADIANS(PARAMETERS!$D$9-C2447)/2)*SIN(RADIANS(PARAMETERS!$D$9-C2447)/2))))*2*3958.756</f>
        <v>261.10070490250047</v>
      </c>
      <c r="F2447">
        <v>130.41954040527</v>
      </c>
      <c r="G2447">
        <v>163.79139709473</v>
      </c>
      <c r="H2447">
        <v>201.5595703125</v>
      </c>
      <c r="I2447">
        <v>233.25422668457</v>
      </c>
      <c r="J2447">
        <v>269.93997192383</v>
      </c>
      <c r="K2447" s="6">
        <f>IFERROR(EXP(TREND(LN($F$1:$J$1),LN(F2447:J2447),LN(Calculations!$B$3))),0)</f>
        <v>1.2631034521561698E-2</v>
      </c>
    </row>
    <row r="2448" spans="1:11" x14ac:dyDescent="0.35">
      <c r="A2448">
        <v>2445</v>
      </c>
      <c r="B2448" t="str">
        <f t="shared" si="38"/>
        <v>13-57.5</v>
      </c>
      <c r="C2448">
        <v>-57.634077959663998</v>
      </c>
      <c r="D2448">
        <v>13.372976395044001</v>
      </c>
      <c r="E2448">
        <f>ASIN(SQRT((SIN(RADIANS(PARAMETERS!$D$8-D2448)/2)*SIN(RADIANS(PARAMETERS!$D$8-D2448)/2))+(COS(RADIANS(D2448))*COS(RADIANS(PARAMETERS!$D$8))*SIN(RADIANS(PARAMETERS!$D$9-C2448)/2)*SIN(RADIANS(PARAMETERS!$D$9-C2448)/2))))*2*3958.756</f>
        <v>246.0484845471918</v>
      </c>
      <c r="F2448">
        <v>131.36486816406</v>
      </c>
      <c r="G2448">
        <v>164.54797363281</v>
      </c>
      <c r="H2448">
        <v>202.19696044922</v>
      </c>
      <c r="I2448">
        <v>233.90147399902</v>
      </c>
      <c r="J2448">
        <v>270.58456420898</v>
      </c>
      <c r="K2448" s="6">
        <f>IFERROR(EXP(TREND(LN($F$1:$J$1),LN(F2448:J2448),LN(Calculations!$B$3))),0)</f>
        <v>1.293915685077607E-2</v>
      </c>
    </row>
    <row r="2449" spans="1:11" x14ac:dyDescent="0.35">
      <c r="A2449">
        <v>2446</v>
      </c>
      <c r="B2449" t="str">
        <f t="shared" si="38"/>
        <v>13-58</v>
      </c>
      <c r="C2449">
        <v>-57.905399294565001</v>
      </c>
      <c r="D2449">
        <v>13.372976395044001</v>
      </c>
      <c r="E2449">
        <f>ASIN(SQRT((SIN(RADIANS(PARAMETERS!$D$8-D2449)/2)*SIN(RADIANS(PARAMETERS!$D$8-D2449)/2))+(COS(RADIANS(D2449))*COS(RADIANS(PARAMETERS!$D$8))*SIN(RADIANS(PARAMETERS!$D$9-C2449)/2)*SIN(RADIANS(PARAMETERS!$D$9-C2449)/2))))*2*3958.756</f>
        <v>231.44199381271685</v>
      </c>
      <c r="F2449">
        <v>132.28733825684</v>
      </c>
      <c r="G2449">
        <v>165.28901672363</v>
      </c>
      <c r="H2449">
        <v>202.80850219727</v>
      </c>
      <c r="I2449">
        <v>234.49702453613</v>
      </c>
      <c r="J2449">
        <v>271.14401245117</v>
      </c>
      <c r="K2449" s="6">
        <f>IFERROR(EXP(TREND(LN($F$1:$J$1),LN(F2449:J2449),LN(Calculations!$B$3))),0)</f>
        <v>1.324938798573125E-2</v>
      </c>
    </row>
    <row r="2450" spans="1:11" x14ac:dyDescent="0.35">
      <c r="A2450">
        <v>2447</v>
      </c>
      <c r="B2450" t="str">
        <f t="shared" si="38"/>
        <v>13-58</v>
      </c>
      <c r="C2450">
        <v>-58.176720629465002</v>
      </c>
      <c r="D2450">
        <v>13.372976395044001</v>
      </c>
      <c r="E2450">
        <f>ASIN(SQRT((SIN(RADIANS(PARAMETERS!$D$8-D2450)/2)*SIN(RADIANS(PARAMETERS!$D$8-D2450)/2))+(COS(RADIANS(D2450))*COS(RADIANS(PARAMETERS!$D$8))*SIN(RADIANS(PARAMETERS!$D$9-C2450)/2)*SIN(RADIANS(PARAMETERS!$D$9-C2450)/2))))*2*3958.756</f>
        <v>217.37112744125506</v>
      </c>
      <c r="F2450">
        <v>133.23292541504</v>
      </c>
      <c r="G2450">
        <v>166.0556640625</v>
      </c>
      <c r="H2450">
        <v>203.45108032227</v>
      </c>
      <c r="I2450">
        <v>235.12680053711</v>
      </c>
      <c r="J2450">
        <v>271.74118041992</v>
      </c>
      <c r="K2450" s="6">
        <f>IFERROR(EXP(TREND(LN($F$1:$J$1),LN(F2450:J2450),LN(Calculations!$B$3))),0)</f>
        <v>1.3579008668462957E-2</v>
      </c>
    </row>
    <row r="2451" spans="1:11" x14ac:dyDescent="0.35">
      <c r="A2451">
        <v>2448</v>
      </c>
      <c r="B2451" t="str">
        <f t="shared" si="38"/>
        <v>13-58.5</v>
      </c>
      <c r="C2451">
        <v>-58.448041964365999</v>
      </c>
      <c r="D2451">
        <v>13.372976395044001</v>
      </c>
      <c r="E2451">
        <f>ASIN(SQRT((SIN(RADIANS(PARAMETERS!$D$8-D2451)/2)*SIN(RADIANS(PARAMETERS!$D$8-D2451)/2))+(COS(RADIANS(D2451))*COS(RADIANS(PARAMETERS!$D$8))*SIN(RADIANS(PARAMETERS!$D$9-C2451)/2)*SIN(RADIANS(PARAMETERS!$D$9-C2451)/2))))*2*3958.756</f>
        <v>203.9467998127358</v>
      </c>
      <c r="F2451">
        <v>134.17347717285</v>
      </c>
      <c r="G2451">
        <v>166.82583618164</v>
      </c>
      <c r="H2451">
        <v>204.1060333252</v>
      </c>
      <c r="I2451">
        <v>235.77000427246</v>
      </c>
      <c r="J2451">
        <v>272.3528137207</v>
      </c>
      <c r="K2451" s="6">
        <f>IFERROR(EXP(TREND(LN($F$1:$J$1),LN(F2451:J2451),LN(Calculations!$B$3))),0)</f>
        <v>1.3919036967930693E-2</v>
      </c>
    </row>
    <row r="2452" spans="1:11" x14ac:dyDescent="0.35">
      <c r="A2452">
        <v>2449</v>
      </c>
      <c r="B2452" t="str">
        <f t="shared" si="38"/>
        <v>13-58.5</v>
      </c>
      <c r="C2452">
        <v>-58.719363299267002</v>
      </c>
      <c r="D2452">
        <v>13.372976395044001</v>
      </c>
      <c r="E2452">
        <f>ASIN(SQRT((SIN(RADIANS(PARAMETERS!$D$8-D2452)/2)*SIN(RADIANS(PARAMETERS!$D$8-D2452)/2))+(COS(RADIANS(D2452))*COS(RADIANS(PARAMETERS!$D$8))*SIN(RADIANS(PARAMETERS!$D$9-C2452)/2)*SIN(RADIANS(PARAMETERS!$D$9-C2452)/2))))*2*3958.756</f>
        <v>191.30518727919878</v>
      </c>
      <c r="F2452">
        <v>135.044921875</v>
      </c>
      <c r="G2452">
        <v>167.54522705078</v>
      </c>
      <c r="H2452">
        <v>204.72570800781</v>
      </c>
      <c r="I2452">
        <v>236.37704467773</v>
      </c>
      <c r="J2452">
        <v>272.9280090332</v>
      </c>
      <c r="K2452" s="6">
        <f>IFERROR(EXP(TREND(LN($F$1:$J$1),LN(F2452:J2452),LN(Calculations!$B$3))),0)</f>
        <v>1.4245189395073004E-2</v>
      </c>
    </row>
    <row r="2453" spans="1:11" x14ac:dyDescent="0.35">
      <c r="A2453">
        <v>2450</v>
      </c>
      <c r="B2453" t="str">
        <f t="shared" si="38"/>
        <v>13-59</v>
      </c>
      <c r="C2453">
        <v>-58.990684634167998</v>
      </c>
      <c r="D2453">
        <v>13.372976395044001</v>
      </c>
      <c r="E2453">
        <f>ASIN(SQRT((SIN(RADIANS(PARAMETERS!$D$8-D2453)/2)*SIN(RADIANS(PARAMETERS!$D$8-D2453)/2))+(COS(RADIANS(D2453))*COS(RADIANS(PARAMETERS!$D$8))*SIN(RADIANS(PARAMETERS!$D$9-C2453)/2)*SIN(RADIANS(PARAMETERS!$D$9-C2453)/2))))*2*3958.756</f>
        <v>179.61165485636062</v>
      </c>
      <c r="F2453">
        <v>135.88516235352</v>
      </c>
      <c r="G2453">
        <v>168.24276733398</v>
      </c>
      <c r="H2453">
        <v>205.36329650879</v>
      </c>
      <c r="I2453">
        <v>237.03202819824</v>
      </c>
      <c r="J2453">
        <v>273.59002685547</v>
      </c>
      <c r="K2453" s="6">
        <f>IFERROR(EXP(TREND(LN($F$1:$J$1),LN(F2453:J2453),LN(Calculations!$B$3))),0)</f>
        <v>1.4570133435141902E-2</v>
      </c>
    </row>
    <row r="2454" spans="1:11" x14ac:dyDescent="0.35">
      <c r="A2454">
        <v>2451</v>
      </c>
      <c r="B2454" t="str">
        <f t="shared" si="38"/>
        <v>13-59.5</v>
      </c>
      <c r="C2454">
        <v>-59.262005969069001</v>
      </c>
      <c r="D2454">
        <v>13.372976395044001</v>
      </c>
      <c r="E2454">
        <f>ASIN(SQRT((SIN(RADIANS(PARAMETERS!$D$8-D2454)/2)*SIN(RADIANS(PARAMETERS!$D$8-D2454)/2))+(COS(RADIANS(D2454))*COS(RADIANS(PARAMETERS!$D$8))*SIN(RADIANS(PARAMETERS!$D$9-C2454)/2)*SIN(RADIANS(PARAMETERS!$D$9-C2454)/2))))*2*3958.756</f>
        <v>169.06306165308783</v>
      </c>
      <c r="F2454">
        <v>136.65776062012</v>
      </c>
      <c r="G2454">
        <v>168.8783416748</v>
      </c>
      <c r="H2454">
        <v>205.97109985352</v>
      </c>
      <c r="I2454">
        <v>237.67240905762</v>
      </c>
      <c r="J2454">
        <v>274.2580871582</v>
      </c>
      <c r="K2454" s="6">
        <f>IFERROR(EXP(TREND(LN($F$1:$J$1),LN(F2454:J2454),LN(Calculations!$B$3))),0)</f>
        <v>1.4876467233007241E-2</v>
      </c>
    </row>
    <row r="2455" spans="1:11" x14ac:dyDescent="0.35">
      <c r="A2455">
        <v>2452</v>
      </c>
      <c r="B2455" t="str">
        <f t="shared" si="38"/>
        <v>13-59.5</v>
      </c>
      <c r="C2455">
        <v>-59.533327303969998</v>
      </c>
      <c r="D2455">
        <v>13.372976395044001</v>
      </c>
      <c r="E2455">
        <f>ASIN(SQRT((SIN(RADIANS(PARAMETERS!$D$8-D2455)/2)*SIN(RADIANS(PARAMETERS!$D$8-D2455)/2))+(COS(RADIANS(D2455))*COS(RADIANS(PARAMETERS!$D$8))*SIN(RADIANS(PARAMETERS!$D$9-C2455)/2)*SIN(RADIANS(PARAMETERS!$D$9-C2455)/2))))*2*3958.756</f>
        <v>159.88619874974282</v>
      </c>
      <c r="F2455">
        <v>137.30123901367</v>
      </c>
      <c r="G2455">
        <v>169.39311218262</v>
      </c>
      <c r="H2455">
        <v>206.4688873291</v>
      </c>
      <c r="I2455">
        <v>238.19255065918</v>
      </c>
      <c r="J2455">
        <v>274.79516601563</v>
      </c>
      <c r="K2455" s="6">
        <f>IFERROR(EXP(TREND(LN($F$1:$J$1),LN(F2455:J2455),LN(Calculations!$B$3))),0)</f>
        <v>1.5135460075901247E-2</v>
      </c>
    </row>
    <row r="2456" spans="1:11" x14ac:dyDescent="0.35">
      <c r="A2456">
        <v>2453</v>
      </c>
      <c r="B2456" t="str">
        <f t="shared" si="38"/>
        <v>13-60</v>
      </c>
      <c r="C2456">
        <v>-59.804648638871001</v>
      </c>
      <c r="D2456">
        <v>13.372976395044001</v>
      </c>
      <c r="E2456">
        <f>ASIN(SQRT((SIN(RADIANS(PARAMETERS!$D$8-D2456)/2)*SIN(RADIANS(PARAMETERS!$D$8-D2456)/2))+(COS(RADIANS(D2456))*COS(RADIANS(PARAMETERS!$D$8))*SIN(RADIANS(PARAMETERS!$D$9-C2456)/2)*SIN(RADIANS(PARAMETERS!$D$9-C2456)/2))))*2*3958.756</f>
        <v>152.32919600320079</v>
      </c>
      <c r="F2456">
        <v>137.86462402344</v>
      </c>
      <c r="G2456">
        <v>169.83120727539</v>
      </c>
      <c r="H2456">
        <v>206.89228820801</v>
      </c>
      <c r="I2456">
        <v>238.62869262695</v>
      </c>
      <c r="J2456">
        <v>275.23745727539</v>
      </c>
      <c r="K2456" s="6">
        <f>IFERROR(EXP(TREND(LN($F$1:$J$1),LN(F2456:J2456),LN(Calculations!$B$3))),0)</f>
        <v>1.5364837515444393E-2</v>
      </c>
    </row>
    <row r="2457" spans="1:11" x14ac:dyDescent="0.35">
      <c r="A2457">
        <v>2454</v>
      </c>
      <c r="B2457" t="str">
        <f t="shared" si="38"/>
        <v>13-60</v>
      </c>
      <c r="C2457">
        <v>-60.075969973771997</v>
      </c>
      <c r="D2457">
        <v>13.372976395044001</v>
      </c>
      <c r="E2457">
        <f>ASIN(SQRT((SIN(RADIANS(PARAMETERS!$D$8-D2457)/2)*SIN(RADIANS(PARAMETERS!$D$8-D2457)/2))+(COS(RADIANS(D2457))*COS(RADIANS(PARAMETERS!$D$8))*SIN(RADIANS(PARAMETERS!$D$9-C2457)/2)*SIN(RADIANS(PARAMETERS!$D$9-C2457)/2))))*2*3958.756</f>
        <v>146.64270968114772</v>
      </c>
      <c r="F2457">
        <v>138.32350158691</v>
      </c>
      <c r="G2457">
        <v>170.17797851563</v>
      </c>
      <c r="H2457">
        <v>207.22752380371</v>
      </c>
      <c r="I2457">
        <v>238.9679107666</v>
      </c>
      <c r="J2457">
        <v>275.57345581055</v>
      </c>
      <c r="K2457" s="6">
        <f>IFERROR(EXP(TREND(LN($F$1:$J$1),LN(F2457:J2457),LN(Calculations!$B$3))),0)</f>
        <v>1.5553390270744805E-2</v>
      </c>
    </row>
    <row r="2458" spans="1:11" x14ac:dyDescent="0.35">
      <c r="A2458">
        <v>2455</v>
      </c>
      <c r="B2458" t="str">
        <f t="shared" si="38"/>
        <v>13-60.5</v>
      </c>
      <c r="C2458">
        <v>-60.347291308673</v>
      </c>
      <c r="D2458">
        <v>13.372976395044001</v>
      </c>
      <c r="E2458">
        <f>ASIN(SQRT((SIN(RADIANS(PARAMETERS!$D$8-D2458)/2)*SIN(RADIANS(PARAMETERS!$D$8-D2458)/2))+(COS(RADIANS(D2458))*COS(RADIANS(PARAMETERS!$D$8))*SIN(RADIANS(PARAMETERS!$D$9-C2458)/2)*SIN(RADIANS(PARAMETERS!$D$9-C2458)/2))))*2*3958.756</f>
        <v>143.04999109617935</v>
      </c>
      <c r="F2458">
        <v>138.65803527832</v>
      </c>
      <c r="G2458">
        <v>170.42283630371</v>
      </c>
      <c r="H2458">
        <v>207.4736328125</v>
      </c>
      <c r="I2458">
        <v>239.21659851074</v>
      </c>
      <c r="J2458">
        <v>275.81918334961</v>
      </c>
      <c r="K2458" s="6">
        <f>IFERROR(EXP(TREND(LN($F$1:$J$1),LN(F2458:J2458),LN(Calculations!$B$3))),0)</f>
        <v>1.5691646325057155E-2</v>
      </c>
    </row>
    <row r="2459" spans="1:11" x14ac:dyDescent="0.35">
      <c r="A2459">
        <v>2456</v>
      </c>
      <c r="B2459" t="str">
        <f t="shared" si="38"/>
        <v>13-60.5</v>
      </c>
      <c r="C2459">
        <v>-60.618612643573996</v>
      </c>
      <c r="D2459">
        <v>13.372976395044001</v>
      </c>
      <c r="E2459">
        <f>ASIN(SQRT((SIN(RADIANS(PARAMETERS!$D$8-D2459)/2)*SIN(RADIANS(PARAMETERS!$D$8-D2459)/2))+(COS(RADIANS(D2459))*COS(RADIANS(PARAMETERS!$D$8))*SIN(RADIANS(PARAMETERS!$D$9-C2459)/2)*SIN(RADIANS(PARAMETERS!$D$9-C2459)/2))))*2*3958.756</f>
        <v>141.71038193815312</v>
      </c>
      <c r="F2459">
        <v>138.95283508301</v>
      </c>
      <c r="G2459">
        <v>170.64486694336</v>
      </c>
      <c r="H2459">
        <v>207.72332763672</v>
      </c>
      <c r="I2459">
        <v>239.49473571777</v>
      </c>
      <c r="J2459">
        <v>276.12826538086</v>
      </c>
      <c r="K2459" s="6">
        <f>IFERROR(EXP(TREND(LN($F$1:$J$1),LN(F2459:J2459),LN(Calculations!$B$3))),0)</f>
        <v>1.5815401923981141E-2</v>
      </c>
    </row>
    <row r="2460" spans="1:11" x14ac:dyDescent="0.35">
      <c r="A2460">
        <v>2457</v>
      </c>
      <c r="B2460" t="str">
        <f t="shared" si="38"/>
        <v>13-61</v>
      </c>
      <c r="C2460">
        <v>-60.889933978475</v>
      </c>
      <c r="D2460">
        <v>13.372976395044001</v>
      </c>
      <c r="E2460">
        <f>ASIN(SQRT((SIN(RADIANS(PARAMETERS!$D$8-D2460)/2)*SIN(RADIANS(PARAMETERS!$D$8-D2460)/2))+(COS(RADIANS(D2460))*COS(RADIANS(PARAMETERS!$D$8))*SIN(RADIANS(PARAMETERS!$D$9-C2460)/2)*SIN(RADIANS(PARAMETERS!$D$9-C2460)/2))))*2*3958.756</f>
        <v>142.68735760828062</v>
      </c>
      <c r="F2460">
        <v>139.18060302734</v>
      </c>
      <c r="G2460">
        <v>170.8210144043</v>
      </c>
      <c r="H2460">
        <v>207.94819641113</v>
      </c>
      <c r="I2460">
        <v>239.76679992676</v>
      </c>
      <c r="J2460">
        <v>276.45651245117</v>
      </c>
      <c r="K2460" s="6">
        <f>IFERROR(EXP(TREND(LN($F$1:$J$1),LN(F2460:J2460),LN(Calculations!$B$3))),0)</f>
        <v>1.5912162815006441E-2</v>
      </c>
    </row>
    <row r="2461" spans="1:11" x14ac:dyDescent="0.35">
      <c r="A2461">
        <v>2458</v>
      </c>
      <c r="B2461" t="str">
        <f t="shared" si="38"/>
        <v>13-61</v>
      </c>
      <c r="C2461">
        <v>-61.161255313376003</v>
      </c>
      <c r="D2461">
        <v>13.372976395044001</v>
      </c>
      <c r="E2461">
        <f>ASIN(SQRT((SIN(RADIANS(PARAMETERS!$D$8-D2461)/2)*SIN(RADIANS(PARAMETERS!$D$8-D2461)/2))+(COS(RADIANS(D2461))*COS(RADIANS(PARAMETERS!$D$8))*SIN(RADIANS(PARAMETERS!$D$9-C2461)/2)*SIN(RADIANS(PARAMETERS!$D$9-C2461)/2))))*2*3958.756</f>
        <v>145.93439821930872</v>
      </c>
      <c r="F2461">
        <v>139.32362365723</v>
      </c>
      <c r="G2461">
        <v>170.93545532227</v>
      </c>
      <c r="H2461">
        <v>208.12875366211</v>
      </c>
      <c r="I2461">
        <v>240.00788879395</v>
      </c>
      <c r="J2461">
        <v>276.77249145508</v>
      </c>
      <c r="K2461" s="6">
        <f>IFERROR(EXP(TREND(LN($F$1:$J$1),LN(F2461:J2461),LN(Calculations!$B$3))),0)</f>
        <v>1.5973429382184833E-2</v>
      </c>
    </row>
    <row r="2462" spans="1:11" x14ac:dyDescent="0.35">
      <c r="A2462">
        <v>2459</v>
      </c>
      <c r="B2462" t="str">
        <f t="shared" si="38"/>
        <v>13-61.5</v>
      </c>
      <c r="C2462">
        <v>-61.432576648276999</v>
      </c>
      <c r="D2462">
        <v>13.372976395044001</v>
      </c>
      <c r="E2462">
        <f>ASIN(SQRT((SIN(RADIANS(PARAMETERS!$D$8-D2462)/2)*SIN(RADIANS(PARAMETERS!$D$8-D2462)/2))+(COS(RADIANS(D2462))*COS(RADIANS(PARAMETERS!$D$8))*SIN(RADIANS(PARAMETERS!$D$9-C2462)/2)*SIN(RADIANS(PARAMETERS!$D$9-C2462)/2))))*2*3958.756</f>
        <v>151.30542203079929</v>
      </c>
      <c r="F2462">
        <v>139.45233154297</v>
      </c>
      <c r="G2462">
        <v>171.05130004883</v>
      </c>
      <c r="H2462">
        <v>208.33856201172</v>
      </c>
      <c r="I2462">
        <v>240.30776977539</v>
      </c>
      <c r="J2462">
        <v>277.18530273438</v>
      </c>
      <c r="K2462" s="6">
        <f>IFERROR(EXP(TREND(LN($F$1:$J$1),LN(F2462:J2462),LN(Calculations!$B$3))),0)</f>
        <v>1.6030153836231735E-2</v>
      </c>
    </row>
    <row r="2463" spans="1:11" x14ac:dyDescent="0.35">
      <c r="A2463">
        <v>2460</v>
      </c>
      <c r="B2463" t="str">
        <f t="shared" si="38"/>
        <v>13-61.5</v>
      </c>
      <c r="C2463">
        <v>-61.703897983178003</v>
      </c>
      <c r="D2463">
        <v>13.372976395044001</v>
      </c>
      <c r="E2463">
        <f>ASIN(SQRT((SIN(RADIANS(PARAMETERS!$D$8-D2463)/2)*SIN(RADIANS(PARAMETERS!$D$8-D2463)/2))+(COS(RADIANS(D2463))*COS(RADIANS(PARAMETERS!$D$8))*SIN(RADIANS(PARAMETERS!$D$9-C2463)/2)*SIN(RADIANS(PARAMETERS!$D$9-C2463)/2))))*2*3958.756</f>
        <v>158.58476050004884</v>
      </c>
      <c r="F2463">
        <v>139.53503417969</v>
      </c>
      <c r="G2463">
        <v>171.14195251465</v>
      </c>
      <c r="H2463">
        <v>208.54037475586</v>
      </c>
      <c r="I2463">
        <v>240.61595153809</v>
      </c>
      <c r="J2463">
        <v>277.62805175781</v>
      </c>
      <c r="K2463" s="6">
        <f>IFERROR(EXP(TREND(LN($F$1:$J$1),LN(F2463:J2463),LN(Calculations!$B$3))),0)</f>
        <v>1.6068495676510128E-2</v>
      </c>
    </row>
    <row r="2464" spans="1:11" x14ac:dyDescent="0.35">
      <c r="A2464">
        <v>2461</v>
      </c>
      <c r="B2464" t="str">
        <f t="shared" si="38"/>
        <v>13-62</v>
      </c>
      <c r="C2464">
        <v>-61.975219318078999</v>
      </c>
      <c r="D2464">
        <v>13.372976395044001</v>
      </c>
      <c r="E2464">
        <f>ASIN(SQRT((SIN(RADIANS(PARAMETERS!$D$8-D2464)/2)*SIN(RADIANS(PARAMETERS!$D$8-D2464)/2))+(COS(RADIANS(D2464))*COS(RADIANS(PARAMETERS!$D$8))*SIN(RADIANS(PARAMETERS!$D$9-C2464)/2)*SIN(RADIANS(PARAMETERS!$D$9-C2464)/2))))*2*3958.756</f>
        <v>167.52382527323607</v>
      </c>
      <c r="F2464">
        <v>139.5634765625</v>
      </c>
      <c r="G2464">
        <v>171.20065307617</v>
      </c>
      <c r="H2464">
        <v>208.71612548828</v>
      </c>
      <c r="I2464">
        <v>240.90225219727</v>
      </c>
      <c r="J2464">
        <v>278.05508422852</v>
      </c>
      <c r="K2464" s="6">
        <f>IFERROR(EXP(TREND(LN($F$1:$J$1),LN(F2464:J2464),LN(Calculations!$B$3))),0)</f>
        <v>1.6085030044238856E-2</v>
      </c>
    </row>
    <row r="2465" spans="1:11" x14ac:dyDescent="0.35">
      <c r="A2465">
        <v>2462</v>
      </c>
      <c r="B2465" t="str">
        <f t="shared" si="38"/>
        <v>13-62</v>
      </c>
      <c r="C2465">
        <v>-62.246540652980002</v>
      </c>
      <c r="D2465">
        <v>13.372976395044001</v>
      </c>
      <c r="E2465">
        <f>ASIN(SQRT((SIN(RADIANS(PARAMETERS!$D$8-D2465)/2)*SIN(RADIANS(PARAMETERS!$D$8-D2465)/2))+(COS(RADIANS(D2465))*COS(RADIANS(PARAMETERS!$D$8))*SIN(RADIANS(PARAMETERS!$D$9-C2465)/2)*SIN(RADIANS(PARAMETERS!$D$9-C2465)/2))))*2*3958.756</f>
        <v>177.87254989001153</v>
      </c>
      <c r="F2465">
        <v>139.59808349609</v>
      </c>
      <c r="G2465">
        <v>171.2808380127</v>
      </c>
      <c r="H2465">
        <v>208.92100524902</v>
      </c>
      <c r="I2465">
        <v>241.22891235352</v>
      </c>
      <c r="J2465">
        <v>278.53665161133</v>
      </c>
      <c r="K2465" s="6">
        <f>IFERROR(EXP(TREND(LN($F$1:$J$1),LN(F2465:J2465),LN(Calculations!$B$3))),0)</f>
        <v>1.6106697314377402E-2</v>
      </c>
    </row>
    <row r="2466" spans="1:11" x14ac:dyDescent="0.35">
      <c r="A2466">
        <v>2463</v>
      </c>
      <c r="B2466" t="str">
        <f t="shared" si="38"/>
        <v>13-62.5</v>
      </c>
      <c r="C2466">
        <v>-62.517861987880998</v>
      </c>
      <c r="D2466">
        <v>13.372976395044001</v>
      </c>
      <c r="E2466">
        <f>ASIN(SQRT((SIN(RADIANS(PARAMETERS!$D$8-D2466)/2)*SIN(RADIANS(PARAMETERS!$D$8-D2466)/2))+(COS(RADIANS(D2466))*COS(RADIANS(PARAMETERS!$D$8))*SIN(RADIANS(PARAMETERS!$D$9-C2466)/2)*SIN(RADIANS(PARAMETERS!$D$9-C2466)/2))))*2*3958.756</f>
        <v>189.39999264114186</v>
      </c>
      <c r="F2466">
        <v>139.61419677734</v>
      </c>
      <c r="G2466">
        <v>171.35746765137</v>
      </c>
      <c r="H2466">
        <v>209.11769104004</v>
      </c>
      <c r="I2466">
        <v>241.54083251953</v>
      </c>
      <c r="J2466">
        <v>278.9951171875</v>
      </c>
      <c r="K2466" s="6">
        <f>IFERROR(EXP(TREND(LN($F$1:$J$1),LN(F2466:J2466),LN(Calculations!$B$3))),0)</f>
        <v>1.6122383178095855E-2</v>
      </c>
    </row>
    <row r="2467" spans="1:11" x14ac:dyDescent="0.35">
      <c r="A2467">
        <v>2464</v>
      </c>
      <c r="B2467" t="str">
        <f t="shared" si="38"/>
        <v>13-63</v>
      </c>
      <c r="C2467">
        <v>-62.789183322782002</v>
      </c>
      <c r="D2467">
        <v>13.372976395044001</v>
      </c>
      <c r="E2467">
        <f>ASIN(SQRT((SIN(RADIANS(PARAMETERS!$D$8-D2467)/2)*SIN(RADIANS(PARAMETERS!$D$8-D2467)/2))+(COS(RADIANS(D2467))*COS(RADIANS(PARAMETERS!$D$8))*SIN(RADIANS(PARAMETERS!$D$9-C2467)/2)*SIN(RADIANS(PARAMETERS!$D$9-C2467)/2))))*2*3958.756</f>
        <v>201.90434809997831</v>
      </c>
      <c r="F2467">
        <v>139.61097717285</v>
      </c>
      <c r="G2467">
        <v>171.42924499512</v>
      </c>
      <c r="H2467">
        <v>209.30448913574</v>
      </c>
      <c r="I2467">
        <v>241.83415222168</v>
      </c>
      <c r="J2467">
        <v>279.42376708984</v>
      </c>
      <c r="K2467" s="6">
        <f>IFERROR(EXP(TREND(LN($F$1:$J$1),LN(F2467:J2467),LN(Calculations!$B$3))),0)</f>
        <v>1.6131746038651241E-2</v>
      </c>
    </row>
    <row r="2468" spans="1:11" x14ac:dyDescent="0.35">
      <c r="A2468">
        <v>2465</v>
      </c>
      <c r="B2468" t="str">
        <f t="shared" si="38"/>
        <v>13-63</v>
      </c>
      <c r="C2468">
        <v>-63.060504657682998</v>
      </c>
      <c r="D2468">
        <v>13.372976395044001</v>
      </c>
      <c r="E2468">
        <f>ASIN(SQRT((SIN(RADIANS(PARAMETERS!$D$8-D2468)/2)*SIN(RADIANS(PARAMETERS!$D$8-D2468)/2))+(COS(RADIANS(D2468))*COS(RADIANS(PARAMETERS!$D$8))*SIN(RADIANS(PARAMETERS!$D$9-C2468)/2)*SIN(RADIANS(PARAMETERS!$D$9-C2468)/2))))*2*3958.756</f>
        <v>215.2153872730579</v>
      </c>
      <c r="F2468">
        <v>139.63053894043</v>
      </c>
      <c r="G2468">
        <v>171.53843688965</v>
      </c>
      <c r="H2468">
        <v>209.5453338623</v>
      </c>
      <c r="I2468">
        <v>242.20059204102</v>
      </c>
      <c r="J2468">
        <v>279.94915771484</v>
      </c>
      <c r="K2468" s="6">
        <f>IFERROR(EXP(TREND(LN($F$1:$J$1),LN(F2468:J2468),LN(Calculations!$B$3))),0)</f>
        <v>1.6153763367479604E-2</v>
      </c>
    </row>
    <row r="2469" spans="1:11" x14ac:dyDescent="0.35">
      <c r="A2469">
        <v>2466</v>
      </c>
      <c r="B2469" t="str">
        <f t="shared" si="38"/>
        <v>13-63.5</v>
      </c>
      <c r="C2469">
        <v>-63.331825992584001</v>
      </c>
      <c r="D2469">
        <v>13.372976395044001</v>
      </c>
      <c r="E2469">
        <f>ASIN(SQRT((SIN(RADIANS(PARAMETERS!$D$8-D2469)/2)*SIN(RADIANS(PARAMETERS!$D$8-D2469)/2))+(COS(RADIANS(D2469))*COS(RADIANS(PARAMETERS!$D$8))*SIN(RADIANS(PARAMETERS!$D$9-C2469)/2)*SIN(RADIANS(PARAMETERS!$D$9-C2469)/2))))*2*3958.756</f>
        <v>229.19258477363826</v>
      </c>
      <c r="F2469">
        <v>139.6485748291</v>
      </c>
      <c r="G2469">
        <v>171.66409301758</v>
      </c>
      <c r="H2469">
        <v>209.81709289551</v>
      </c>
      <c r="I2469">
        <v>242.61175537109</v>
      </c>
      <c r="J2469">
        <v>280.53646850586</v>
      </c>
      <c r="K2469" s="6">
        <f>IFERROR(EXP(TREND(LN($F$1:$J$1),LN(F2469:J2469),LN(Calculations!$B$3))),0)</f>
        <v>1.6177781206501193E-2</v>
      </c>
    </row>
    <row r="2470" spans="1:11" x14ac:dyDescent="0.35">
      <c r="A2470">
        <v>2467</v>
      </c>
      <c r="B2470" t="str">
        <f t="shared" si="38"/>
        <v>13-63.5</v>
      </c>
      <c r="C2470">
        <v>-63.603147327484997</v>
      </c>
      <c r="D2470">
        <v>13.372976395044001</v>
      </c>
      <c r="E2470">
        <f>ASIN(SQRT((SIN(RADIANS(PARAMETERS!$D$8-D2470)/2)*SIN(RADIANS(PARAMETERS!$D$8-D2470)/2))+(COS(RADIANS(D2470))*COS(RADIANS(PARAMETERS!$D$8))*SIN(RADIANS(PARAMETERS!$D$9-C2470)/2)*SIN(RADIANS(PARAMETERS!$D$9-C2470)/2))))*2*3958.756</f>
        <v>243.72133912222452</v>
      </c>
      <c r="F2470">
        <v>139.65768432617</v>
      </c>
      <c r="G2470">
        <v>171.79795837402</v>
      </c>
      <c r="H2470">
        <v>210.10546875</v>
      </c>
      <c r="I2470">
        <v>243.04748535156</v>
      </c>
      <c r="J2470">
        <v>281.15835571289</v>
      </c>
      <c r="K2470" s="6">
        <f>IFERROR(EXP(TREND(LN($F$1:$J$1),LN(F2470:J2470),LN(Calculations!$B$3))),0)</f>
        <v>1.6200286040191945E-2</v>
      </c>
    </row>
    <row r="2471" spans="1:11" x14ac:dyDescent="0.35">
      <c r="A2471">
        <v>2468</v>
      </c>
      <c r="B2471" t="str">
        <f t="shared" si="38"/>
        <v>13-64</v>
      </c>
      <c r="C2471">
        <v>-63.874468662386001</v>
      </c>
      <c r="D2471">
        <v>13.372976395044001</v>
      </c>
      <c r="E2471">
        <f>ASIN(SQRT((SIN(RADIANS(PARAMETERS!$D$8-D2471)/2)*SIN(RADIANS(PARAMETERS!$D$8-D2471)/2))+(COS(RADIANS(D2471))*COS(RADIANS(PARAMETERS!$D$8))*SIN(RADIANS(PARAMETERS!$D$9-C2471)/2)*SIN(RADIANS(PARAMETERS!$D$9-C2471)/2))))*2*3958.756</f>
        <v>258.70872435986473</v>
      </c>
      <c r="F2471">
        <v>139.67304992676</v>
      </c>
      <c r="G2471">
        <v>171.94918823242</v>
      </c>
      <c r="H2471">
        <v>210.41471862793</v>
      </c>
      <c r="I2471">
        <v>243.51110839844</v>
      </c>
      <c r="J2471">
        <v>281.81698608398</v>
      </c>
      <c r="K2471" s="6">
        <f>IFERROR(EXP(TREND(LN($F$1:$J$1),LN(F2471:J2471),LN(Calculations!$B$3))),0)</f>
        <v>1.6227212555725797E-2</v>
      </c>
    </row>
    <row r="2472" spans="1:11" x14ac:dyDescent="0.35">
      <c r="A2472">
        <v>2469</v>
      </c>
      <c r="B2472" t="str">
        <f t="shared" si="38"/>
        <v>13-64</v>
      </c>
      <c r="C2472">
        <v>-64.145789997286997</v>
      </c>
      <c r="D2472">
        <v>13.372976395044001</v>
      </c>
      <c r="E2472">
        <f>ASIN(SQRT((SIN(RADIANS(PARAMETERS!$D$8-D2472)/2)*SIN(RADIANS(PARAMETERS!$D$8-D2472)/2))+(COS(RADIANS(D2472))*COS(RADIANS(PARAMETERS!$D$8))*SIN(RADIANS(PARAMETERS!$D$9-C2472)/2)*SIN(RADIANS(PARAMETERS!$D$9-C2472)/2))))*2*3958.756</f>
        <v>274.07949431155356</v>
      </c>
      <c r="F2472">
        <v>139.6594543457</v>
      </c>
      <c r="G2472">
        <v>172.08122253418</v>
      </c>
      <c r="H2472">
        <v>210.68957519531</v>
      </c>
      <c r="I2472">
        <v>243.92596435547</v>
      </c>
      <c r="J2472">
        <v>282.4089050293</v>
      </c>
      <c r="K2472" s="6">
        <f>IFERROR(EXP(TREND(LN($F$1:$J$1),LN(F2472:J2472),LN(Calculations!$B$3))),0)</f>
        <v>1.6242483582758198E-2</v>
      </c>
    </row>
    <row r="2473" spans="1:11" x14ac:dyDescent="0.35">
      <c r="A2473">
        <v>2470</v>
      </c>
      <c r="B2473" t="str">
        <f t="shared" si="38"/>
        <v>13-64.5</v>
      </c>
      <c r="C2473">
        <v>-64.417111332188</v>
      </c>
      <c r="D2473">
        <v>13.372976395044001</v>
      </c>
      <c r="E2473">
        <f>ASIN(SQRT((SIN(RADIANS(PARAMETERS!$D$8-D2473)/2)*SIN(RADIANS(PARAMETERS!$D$8-D2473)/2))+(COS(RADIANS(D2473))*COS(RADIANS(PARAMETERS!$D$8))*SIN(RADIANS(PARAMETERS!$D$9-C2473)/2)*SIN(RADIANS(PARAMETERS!$D$9-C2473)/2))))*2*3958.756</f>
        <v>289.77262670746575</v>
      </c>
      <c r="F2473">
        <v>139.62074279785</v>
      </c>
      <c r="G2473">
        <v>172.19593811035</v>
      </c>
      <c r="H2473">
        <v>210.92880249023</v>
      </c>
      <c r="I2473">
        <v>244.2880859375</v>
      </c>
      <c r="J2473">
        <v>282.92660522461</v>
      </c>
      <c r="K2473" s="6">
        <f>IFERROR(EXP(TREND(LN($F$1:$J$1),LN(F2473:J2473),LN(Calculations!$B$3))),0)</f>
        <v>1.6247673831493042E-2</v>
      </c>
    </row>
    <row r="2474" spans="1:11" x14ac:dyDescent="0.35">
      <c r="A2474">
        <v>2471</v>
      </c>
      <c r="B2474" t="str">
        <f t="shared" si="38"/>
        <v>13-64.5</v>
      </c>
      <c r="C2474">
        <v>-64.688432667089003</v>
      </c>
      <c r="D2474">
        <v>13.372976395044001</v>
      </c>
      <c r="E2474">
        <f>ASIN(SQRT((SIN(RADIANS(PARAMETERS!$D$8-D2474)/2)*SIN(RADIANS(PARAMETERS!$D$8-D2474)/2))+(COS(RADIANS(D2474))*COS(RADIANS(PARAMETERS!$D$8))*SIN(RADIANS(PARAMETERS!$D$9-C2474)/2)*SIN(RADIANS(PARAMETERS!$D$9-C2474)/2))))*2*3958.756</f>
        <v>305.73846620911439</v>
      </c>
      <c r="F2474">
        <v>139.58883666992</v>
      </c>
      <c r="G2474">
        <v>172.32286071777</v>
      </c>
      <c r="H2474">
        <v>211.1713104248</v>
      </c>
      <c r="I2474">
        <v>244.64828491211</v>
      </c>
      <c r="J2474">
        <v>283.43563842773</v>
      </c>
      <c r="K2474" s="6">
        <f>IFERROR(EXP(TREND(LN($F$1:$J$1),LN(F2474:J2474),LN(Calculations!$B$3))),0)</f>
        <v>1.6256876893710831E-2</v>
      </c>
    </row>
    <row r="2475" spans="1:11" x14ac:dyDescent="0.35">
      <c r="A2475">
        <v>2472</v>
      </c>
      <c r="B2475" t="str">
        <f t="shared" si="38"/>
        <v>13-65</v>
      </c>
      <c r="C2475">
        <v>-64.959754001990007</v>
      </c>
      <c r="D2475">
        <v>13.372976395044001</v>
      </c>
      <c r="E2475">
        <f>ASIN(SQRT((SIN(RADIANS(PARAMETERS!$D$8-D2475)/2)*SIN(RADIANS(PARAMETERS!$D$8-D2475)/2))+(COS(RADIANS(D2475))*COS(RADIANS(PARAMETERS!$D$8))*SIN(RADIANS(PARAMETERS!$D$9-C2475)/2)*SIN(RADIANS(PARAMETERS!$D$9-C2475)/2))))*2*3958.756</f>
        <v>321.93642163331572</v>
      </c>
      <c r="F2475">
        <v>139.52737426758</v>
      </c>
      <c r="G2475">
        <v>172.42181396484</v>
      </c>
      <c r="H2475">
        <v>211.36489868164</v>
      </c>
      <c r="I2475">
        <v>244.93363952637</v>
      </c>
      <c r="J2475">
        <v>283.8369140625</v>
      </c>
      <c r="K2475" s="6">
        <f>IFERROR(EXP(TREND(LN($F$1:$J$1),LN(F2475:J2475),LN(Calculations!$B$3))),0)</f>
        <v>1.6253363290226773E-2</v>
      </c>
    </row>
    <row r="2476" spans="1:11" x14ac:dyDescent="0.35">
      <c r="A2476">
        <v>2473</v>
      </c>
      <c r="B2476" t="str">
        <f t="shared" si="38"/>
        <v>13-65</v>
      </c>
      <c r="C2476">
        <v>-65.231075336890996</v>
      </c>
      <c r="D2476">
        <v>13.372976395044001</v>
      </c>
      <c r="E2476">
        <f>ASIN(SQRT((SIN(RADIANS(PARAMETERS!$D$8-D2476)/2)*SIN(RADIANS(PARAMETERS!$D$8-D2476)/2))+(COS(RADIANS(D2476))*COS(RADIANS(PARAMETERS!$D$8))*SIN(RADIANS(PARAMETERS!$D$9-C2476)/2)*SIN(RADIANS(PARAMETERS!$D$9-C2476)/2))))*2*3958.756</f>
        <v>338.33313554757041</v>
      </c>
      <c r="F2476">
        <v>139.44659423828</v>
      </c>
      <c r="G2476">
        <v>172.49841308594</v>
      </c>
      <c r="H2476">
        <v>211.52267456055</v>
      </c>
      <c r="I2476">
        <v>245.16262817383</v>
      </c>
      <c r="J2476">
        <v>284.15563964844</v>
      </c>
      <c r="K2476" s="6">
        <f>IFERROR(EXP(TREND(LN($F$1:$J$1),LN(F2476:J2476),LN(Calculations!$B$3))),0)</f>
        <v>1.6241105808439488E-2</v>
      </c>
    </row>
    <row r="2477" spans="1:11" x14ac:dyDescent="0.35">
      <c r="A2477">
        <v>2474</v>
      </c>
      <c r="B2477" t="str">
        <f t="shared" si="38"/>
        <v>13-65.5</v>
      </c>
      <c r="C2477">
        <v>-65.502396671791999</v>
      </c>
      <c r="D2477">
        <v>13.372976395044001</v>
      </c>
      <c r="E2477">
        <f>ASIN(SQRT((SIN(RADIANS(PARAMETERS!$D$8-D2477)/2)*SIN(RADIANS(PARAMETERS!$D$8-D2477)/2))+(COS(RADIANS(D2477))*COS(RADIANS(PARAMETERS!$D$8))*SIN(RADIANS(PARAMETERS!$D$9-C2477)/2)*SIN(RADIANS(PARAMETERS!$D$9-C2477)/2))))*2*3958.756</f>
        <v>354.9010393928346</v>
      </c>
      <c r="F2477">
        <v>139.37113952637</v>
      </c>
      <c r="G2477">
        <v>172.57456970215</v>
      </c>
      <c r="H2477">
        <v>211.67970275879</v>
      </c>
      <c r="I2477">
        <v>245.38539123535</v>
      </c>
      <c r="J2477">
        <v>284.46087646484</v>
      </c>
      <c r="K2477" s="6">
        <f>IFERROR(EXP(TREND(LN($F$1:$J$1),LN(F2477:J2477),LN(Calculations!$B$3))),0)</f>
        <v>1.6230640613497278E-2</v>
      </c>
    </row>
    <row r="2478" spans="1:11" x14ac:dyDescent="0.35">
      <c r="A2478">
        <v>2475</v>
      </c>
      <c r="B2478" t="str">
        <f t="shared" si="38"/>
        <v>13-66</v>
      </c>
      <c r="C2478">
        <v>-65.773718006693002</v>
      </c>
      <c r="D2478">
        <v>13.372976395044001</v>
      </c>
      <c r="E2478">
        <f>ASIN(SQRT((SIN(RADIANS(PARAMETERS!$D$8-D2478)/2)*SIN(RADIANS(PARAMETERS!$D$8-D2478)/2))+(COS(RADIANS(D2478))*COS(RADIANS(PARAMETERS!$D$8))*SIN(RADIANS(PARAMETERS!$D$9-C2478)/2)*SIN(RADIANS(PARAMETERS!$D$9-C2478)/2))))*2*3958.756</f>
        <v>371.61721575460643</v>
      </c>
      <c r="F2478">
        <v>139.26113891602</v>
      </c>
      <c r="G2478">
        <v>172.60717773438</v>
      </c>
      <c r="H2478">
        <v>211.78482055664</v>
      </c>
      <c r="I2478">
        <v>245.53454589844</v>
      </c>
      <c r="J2478">
        <v>284.66522216797</v>
      </c>
      <c r="K2478" s="6">
        <f>IFERROR(EXP(TREND(LN($F$1:$J$1),LN(F2478:J2478),LN(Calculations!$B$3))),0)</f>
        <v>1.620375268696278E-2</v>
      </c>
    </row>
    <row r="2479" spans="1:11" x14ac:dyDescent="0.35">
      <c r="A2479">
        <v>2476</v>
      </c>
      <c r="B2479" t="str">
        <f t="shared" si="38"/>
        <v>13-66</v>
      </c>
      <c r="C2479">
        <v>-66.045039341594006</v>
      </c>
      <c r="D2479">
        <v>13.372976395044001</v>
      </c>
      <c r="E2479">
        <f>ASIN(SQRT((SIN(RADIANS(PARAMETERS!$D$8-D2479)/2)*SIN(RADIANS(PARAMETERS!$D$8-D2479)/2))+(COS(RADIANS(D2479))*COS(RADIANS(PARAMETERS!$D$8))*SIN(RADIANS(PARAMETERS!$D$9-C2479)/2)*SIN(RADIANS(PARAMETERS!$D$9-C2479)/2))))*2*3958.756</f>
        <v>388.46250211312054</v>
      </c>
      <c r="F2479">
        <v>139.12107849121</v>
      </c>
      <c r="G2479">
        <v>172.60162353516</v>
      </c>
      <c r="H2479">
        <v>211.85646057129</v>
      </c>
      <c r="I2479">
        <v>245.64372253418</v>
      </c>
      <c r="J2479">
        <v>284.82183837891</v>
      </c>
      <c r="K2479" s="6">
        <f>IFERROR(EXP(TREND(LN($F$1:$J$1),LN(F2479:J2479),LN(Calculations!$B$3))),0)</f>
        <v>1.616240969216242E-2</v>
      </c>
    </row>
    <row r="2480" spans="1:11" x14ac:dyDescent="0.35">
      <c r="A2480">
        <v>2477</v>
      </c>
      <c r="B2480" t="str">
        <f t="shared" si="38"/>
        <v>13-66.5</v>
      </c>
      <c r="C2480">
        <v>-66.316360676494995</v>
      </c>
      <c r="D2480">
        <v>13.372976395044001</v>
      </c>
      <c r="E2480">
        <f>ASIN(SQRT((SIN(RADIANS(PARAMETERS!$D$8-D2480)/2)*SIN(RADIANS(PARAMETERS!$D$8-D2480)/2))+(COS(RADIANS(D2480))*COS(RADIANS(PARAMETERS!$D$8))*SIN(RADIANS(PARAMETERS!$D$9-C2480)/2)*SIN(RADIANS(PARAMETERS!$D$9-C2480)/2))))*2*3958.756</f>
        <v>405.42078318061141</v>
      </c>
      <c r="F2480">
        <v>138.9656829834</v>
      </c>
      <c r="G2480">
        <v>172.57481384277</v>
      </c>
      <c r="H2480">
        <v>211.92456054688</v>
      </c>
      <c r="I2480">
        <v>245.7603302002</v>
      </c>
      <c r="J2480">
        <v>285.00054931641</v>
      </c>
      <c r="K2480" s="6">
        <f>IFERROR(EXP(TREND(LN($F$1:$J$1),LN(F2480:J2480),LN(Calculations!$B$3))),0)</f>
        <v>1.6113360556394712E-2</v>
      </c>
    </row>
    <row r="2481" spans="1:11" x14ac:dyDescent="0.35">
      <c r="A2481">
        <v>2478</v>
      </c>
      <c r="B2481" t="str">
        <f t="shared" si="38"/>
        <v>13-66.5</v>
      </c>
      <c r="C2481">
        <v>-66.587682011395998</v>
      </c>
      <c r="D2481">
        <v>13.372976395044001</v>
      </c>
      <c r="E2481">
        <f>ASIN(SQRT((SIN(RADIANS(PARAMETERS!$D$8-D2481)/2)*SIN(RADIANS(PARAMETERS!$D$8-D2481)/2))+(COS(RADIANS(D2481))*COS(RADIANS(PARAMETERS!$D$8))*SIN(RADIANS(PARAMETERS!$D$9-C2481)/2)*SIN(RADIANS(PARAMETERS!$D$9-C2481)/2))))*2*3958.756</f>
        <v>422.47843015220855</v>
      </c>
      <c r="F2481">
        <v>138.74409484863</v>
      </c>
      <c r="G2481">
        <v>172.47183227539</v>
      </c>
      <c r="H2481">
        <v>211.91590881348</v>
      </c>
      <c r="I2481">
        <v>245.78100585938</v>
      </c>
      <c r="J2481">
        <v>285.06002807617</v>
      </c>
      <c r="K2481" s="6">
        <f>IFERROR(EXP(TREND(LN($F$1:$J$1),LN(F2481:J2481),LN(Calculations!$B$3))),0)</f>
        <v>1.6034103398344428E-2</v>
      </c>
    </row>
    <row r="2482" spans="1:11" x14ac:dyDescent="0.35">
      <c r="A2482">
        <v>2479</v>
      </c>
      <c r="B2482" t="str">
        <f t="shared" si="38"/>
        <v>13-67</v>
      </c>
      <c r="C2482">
        <v>-66.859003346296006</v>
      </c>
      <c r="D2482">
        <v>13.372976395044001</v>
      </c>
      <c r="E2482">
        <f>ASIN(SQRT((SIN(RADIANS(PARAMETERS!$D$8-D2482)/2)*SIN(RADIANS(PARAMETERS!$D$8-D2482)/2))+(COS(RADIANS(D2482))*COS(RADIANS(PARAMETERS!$D$8))*SIN(RADIANS(PARAMETERS!$D$9-C2482)/2)*SIN(RADIANS(PARAMETERS!$D$9-C2482)/2))))*2*3958.756</f>
        <v>439.62385443273581</v>
      </c>
      <c r="F2482">
        <v>138.45991516113</v>
      </c>
      <c r="G2482">
        <v>172.29362487793</v>
      </c>
      <c r="H2482">
        <v>211.83044433594</v>
      </c>
      <c r="I2482">
        <v>245.7043762207</v>
      </c>
      <c r="J2482">
        <v>284.99713134766</v>
      </c>
      <c r="K2482" s="6">
        <f>IFERROR(EXP(TREND(LN($F$1:$J$1),LN(F2482:J2482),LN(Calculations!$B$3))),0)</f>
        <v>1.5926428893972354E-2</v>
      </c>
    </row>
    <row r="2483" spans="1:11" x14ac:dyDescent="0.35">
      <c r="A2483">
        <v>2480</v>
      </c>
      <c r="B2483" t="str">
        <f t="shared" si="38"/>
        <v>13-67</v>
      </c>
      <c r="C2483">
        <v>-67.130324681196996</v>
      </c>
      <c r="D2483">
        <v>13.372976395044001</v>
      </c>
      <c r="E2483">
        <f>ASIN(SQRT((SIN(RADIANS(PARAMETERS!$D$8-D2483)/2)*SIN(RADIANS(PARAMETERS!$D$8-D2483)/2))+(COS(RADIANS(D2483))*COS(RADIANS(PARAMETERS!$D$8))*SIN(RADIANS(PARAMETERS!$D$9-C2483)/2)*SIN(RADIANS(PARAMETERS!$D$9-C2483)/2))))*2*3958.756</f>
        <v>456.84715074607925</v>
      </c>
      <c r="F2483">
        <v>138.1241607666</v>
      </c>
      <c r="G2483">
        <v>172.0506439209</v>
      </c>
      <c r="H2483">
        <v>211.68246459961</v>
      </c>
      <c r="I2483">
        <v>245.55062866211</v>
      </c>
      <c r="J2483">
        <v>284.83963012695</v>
      </c>
      <c r="K2483" s="6">
        <f>IFERROR(EXP(TREND(LN($F$1:$J$1),LN(F2483:J2483),LN(Calculations!$B$3))),0)</f>
        <v>1.5795634906561409E-2</v>
      </c>
    </row>
    <row r="2484" spans="1:11" x14ac:dyDescent="0.35">
      <c r="A2484">
        <v>2481</v>
      </c>
      <c r="B2484" t="str">
        <f t="shared" si="38"/>
        <v>13-67.5</v>
      </c>
      <c r="C2484">
        <v>-67.401646016097999</v>
      </c>
      <c r="D2484">
        <v>13.372976395044001</v>
      </c>
      <c r="E2484">
        <f>ASIN(SQRT((SIN(RADIANS(PARAMETERS!$D$8-D2484)/2)*SIN(RADIANS(PARAMETERS!$D$8-D2484)/2))+(COS(RADIANS(D2484))*COS(RADIANS(PARAMETERS!$D$8))*SIN(RADIANS(PARAMETERS!$D$9-C2484)/2)*SIN(RADIANS(PARAMETERS!$D$9-C2484)/2))))*2*3958.756</f>
        <v>474.13981025888359</v>
      </c>
      <c r="F2484">
        <v>137.71418762207</v>
      </c>
      <c r="G2484">
        <v>171.72698974609</v>
      </c>
      <c r="H2484">
        <v>211.42625427246</v>
      </c>
      <c r="I2484">
        <v>245.24736022949</v>
      </c>
      <c r="J2484">
        <v>284.48095703125</v>
      </c>
      <c r="K2484" s="6">
        <f>IFERROR(EXP(TREND(LN($F$1:$J$1),LN(F2484:J2484),LN(Calculations!$B$3))),0)</f>
        <v>1.5633729531736952E-2</v>
      </c>
    </row>
    <row r="2485" spans="1:11" x14ac:dyDescent="0.35">
      <c r="A2485">
        <v>2482</v>
      </c>
      <c r="B2485" t="str">
        <f t="shared" si="38"/>
        <v>13-67.5</v>
      </c>
      <c r="C2485">
        <v>-67.672967350999002</v>
      </c>
      <c r="D2485">
        <v>13.372976395044001</v>
      </c>
      <c r="E2485">
        <f>ASIN(SQRT((SIN(RADIANS(PARAMETERS!$D$8-D2485)/2)*SIN(RADIANS(PARAMETERS!$D$8-D2485)/2))+(COS(RADIANS(D2485))*COS(RADIANS(PARAMETERS!$D$8))*SIN(RADIANS(PARAMETERS!$D$9-C2485)/2)*SIN(RADIANS(PARAMETERS!$D$9-C2485)/2))))*2*3958.756</f>
        <v>491.49448876948503</v>
      </c>
      <c r="F2485">
        <v>137.25576782227</v>
      </c>
      <c r="G2485">
        <v>171.3493347168</v>
      </c>
      <c r="H2485">
        <v>211.10418701172</v>
      </c>
      <c r="I2485">
        <v>244.85377502441</v>
      </c>
      <c r="J2485">
        <v>284.00134277344</v>
      </c>
      <c r="K2485" s="6">
        <f>IFERROR(EXP(TREND(LN($F$1:$J$1),LN(F2485:J2485),LN(Calculations!$B$3))),0)</f>
        <v>1.54526384471165E-2</v>
      </c>
    </row>
    <row r="2486" spans="1:11" x14ac:dyDescent="0.35">
      <c r="A2486">
        <v>2483</v>
      </c>
      <c r="B2486" t="str">
        <f t="shared" si="38"/>
        <v>13-68</v>
      </c>
      <c r="C2486">
        <v>-67.944288685900005</v>
      </c>
      <c r="D2486">
        <v>13.372976395044001</v>
      </c>
      <c r="E2486">
        <f>ASIN(SQRT((SIN(RADIANS(PARAMETERS!$D$8-D2486)/2)*SIN(RADIANS(PARAMETERS!$D$8-D2486)/2))+(COS(RADIANS(D2486))*COS(RADIANS(PARAMETERS!$D$8))*SIN(RADIANS(PARAMETERS!$D$9-C2486)/2)*SIN(RADIANS(PARAMETERS!$D$9-C2486)/2))))*2*3958.756</f>
        <v>508.90481839892931</v>
      </c>
      <c r="F2486">
        <v>136.76605224609</v>
      </c>
      <c r="G2486">
        <v>170.93661499023</v>
      </c>
      <c r="H2486">
        <v>210.74424743652</v>
      </c>
      <c r="I2486">
        <v>244.40933227539</v>
      </c>
      <c r="J2486">
        <v>283.45468139648</v>
      </c>
      <c r="K2486" s="6">
        <f>IFERROR(EXP(TREND(LN($F$1:$J$1),LN(F2486:J2486),LN(Calculations!$B$3))),0)</f>
        <v>1.526041336394786E-2</v>
      </c>
    </row>
    <row r="2487" spans="1:11" x14ac:dyDescent="0.35">
      <c r="A2487">
        <v>2484</v>
      </c>
      <c r="B2487" t="str">
        <f t="shared" si="38"/>
        <v>13-68</v>
      </c>
      <c r="C2487">
        <v>-68.215610020800995</v>
      </c>
      <c r="D2487">
        <v>13.372976395044001</v>
      </c>
      <c r="E2487">
        <f>ASIN(SQRT((SIN(RADIANS(PARAMETERS!$D$8-D2487)/2)*SIN(RADIANS(PARAMETERS!$D$8-D2487)/2))+(COS(RADIANS(D2487))*COS(RADIANS(PARAMETERS!$D$8))*SIN(RADIANS(PARAMETERS!$D$9-C2487)/2)*SIN(RADIANS(PARAMETERS!$D$9-C2487)/2))))*2*3958.756</f>
        <v>526.36525381578019</v>
      </c>
      <c r="F2487">
        <v>136.24172973633</v>
      </c>
      <c r="G2487">
        <v>170.49603271484</v>
      </c>
      <c r="H2487">
        <v>210.34017944336</v>
      </c>
      <c r="I2487">
        <v>243.8981628418</v>
      </c>
      <c r="J2487">
        <v>282.81259155273</v>
      </c>
      <c r="K2487" s="6">
        <f>IFERROR(EXP(TREND(LN($F$1:$J$1),LN(F2487:J2487),LN(Calculations!$B$3))),0)</f>
        <v>1.5057580029507515E-2</v>
      </c>
    </row>
    <row r="2488" spans="1:11" x14ac:dyDescent="0.35">
      <c r="A2488">
        <v>2485</v>
      </c>
      <c r="B2488" t="str">
        <f t="shared" si="38"/>
        <v>13-68.5</v>
      </c>
      <c r="C2488">
        <v>-68.486931355701998</v>
      </c>
      <c r="D2488">
        <v>13.372976395044001</v>
      </c>
      <c r="E2488">
        <f>ASIN(SQRT((SIN(RADIANS(PARAMETERS!$D$8-D2488)/2)*SIN(RADIANS(PARAMETERS!$D$8-D2488)/2))+(COS(RADIANS(D2488))*COS(RADIANS(PARAMETERS!$D$8))*SIN(RADIANS(PARAMETERS!$D$9-C2488)/2)*SIN(RADIANS(PARAMETERS!$D$9-C2488)/2))))*2*3958.756</f>
        <v>543.87094601174226</v>
      </c>
      <c r="F2488">
        <v>135.71658325195</v>
      </c>
      <c r="G2488">
        <v>170.06715393066</v>
      </c>
      <c r="H2488">
        <v>209.94284057617</v>
      </c>
      <c r="I2488">
        <v>243.3928527832</v>
      </c>
      <c r="J2488">
        <v>282.1750793457</v>
      </c>
      <c r="K2488" s="6">
        <f>IFERROR(EXP(TREND(LN($F$1:$J$1),LN(F2488:J2488),LN(Calculations!$B$3))),0)</f>
        <v>1.4859002704176888E-2</v>
      </c>
    </row>
    <row r="2489" spans="1:11" x14ac:dyDescent="0.35">
      <c r="A2489">
        <v>2486</v>
      </c>
      <c r="B2489" t="str">
        <f t="shared" si="38"/>
        <v>13-69</v>
      </c>
      <c r="C2489">
        <v>-68.758252690603001</v>
      </c>
      <c r="D2489">
        <v>13.372976395044001</v>
      </c>
      <c r="E2489">
        <f>ASIN(SQRT((SIN(RADIANS(PARAMETERS!$D$8-D2489)/2)*SIN(RADIANS(PARAMETERS!$D$8-D2489)/2))+(COS(RADIANS(D2489))*COS(RADIANS(PARAMETERS!$D$8))*SIN(RADIANS(PARAMETERS!$D$9-C2489)/2)*SIN(RADIANS(PARAMETERS!$D$9-C2489)/2))))*2*3958.756</f>
        <v>561.41763816820924</v>
      </c>
      <c r="F2489">
        <v>135.20736694336</v>
      </c>
      <c r="G2489">
        <v>169.6690826416</v>
      </c>
      <c r="H2489">
        <v>209.57722473145</v>
      </c>
      <c r="I2489">
        <v>242.93006896973</v>
      </c>
      <c r="J2489">
        <v>281.59362792969</v>
      </c>
      <c r="K2489" s="6">
        <f>IFERROR(EXP(TREND(LN($F$1:$J$1),LN(F2489:J2489),LN(Calculations!$B$3))),0)</f>
        <v>1.4671619053526031E-2</v>
      </c>
    </row>
    <row r="2490" spans="1:11" x14ac:dyDescent="0.35">
      <c r="A2490">
        <v>2487</v>
      </c>
      <c r="B2490" t="str">
        <f t="shared" si="38"/>
        <v>13-69</v>
      </c>
      <c r="C2490">
        <v>-69.029574025504004</v>
      </c>
      <c r="D2490">
        <v>13.372976395044001</v>
      </c>
      <c r="E2490">
        <f>ASIN(SQRT((SIN(RADIANS(PARAMETERS!$D$8-D2490)/2)*SIN(RADIANS(PARAMETERS!$D$8-D2490)/2))+(COS(RADIANS(D2490))*COS(RADIANS(PARAMETERS!$D$8))*SIN(RADIANS(PARAMETERS!$D$9-C2490)/2)*SIN(RADIANS(PARAMETERS!$D$9-C2490)/2))))*2*3958.756</f>
        <v>579.00157932530658</v>
      </c>
      <c r="F2490">
        <v>134.60302734375</v>
      </c>
      <c r="G2490">
        <v>169.12992858887</v>
      </c>
      <c r="H2490">
        <v>209.07144165039</v>
      </c>
      <c r="I2490">
        <v>242.27227783203</v>
      </c>
      <c r="J2490">
        <v>280.74877929688</v>
      </c>
      <c r="K2490" s="6">
        <f>IFERROR(EXP(TREND(LN($F$1:$J$1),LN(F2490:J2490),LN(Calculations!$B$3))),0)</f>
        <v>1.4443336041985664E-2</v>
      </c>
    </row>
    <row r="2491" spans="1:11" x14ac:dyDescent="0.35">
      <c r="A2491">
        <v>2488</v>
      </c>
      <c r="B2491" t="str">
        <f t="shared" si="38"/>
        <v>13-69.5</v>
      </c>
      <c r="C2491">
        <v>-69.300895360404994</v>
      </c>
      <c r="D2491">
        <v>13.372976395044001</v>
      </c>
      <c r="E2491">
        <f>ASIN(SQRT((SIN(RADIANS(PARAMETERS!$D$8-D2491)/2)*SIN(RADIANS(PARAMETERS!$D$8-D2491)/2))+(COS(RADIANS(D2491))*COS(RADIANS(PARAMETERS!$D$8))*SIN(RADIANS(PARAMETERS!$D$9-C2491)/2)*SIN(RADIANS(PARAMETERS!$D$9-C2491)/2))))*2*3958.756</f>
        <v>596.61945246913649</v>
      </c>
      <c r="F2491">
        <v>133.93583679199</v>
      </c>
      <c r="G2491">
        <v>168.48355102539</v>
      </c>
      <c r="H2491">
        <v>208.46406555176</v>
      </c>
      <c r="I2491">
        <v>241.4698638916</v>
      </c>
      <c r="J2491">
        <v>279.70559692383</v>
      </c>
      <c r="K2491" s="6">
        <f>IFERROR(EXP(TREND(LN($F$1:$J$1),LN(F2491:J2491),LN(Calculations!$B$3))),0)</f>
        <v>1.4188565197001329E-2</v>
      </c>
    </row>
    <row r="2492" spans="1:11" x14ac:dyDescent="0.35">
      <c r="A2492">
        <v>2489</v>
      </c>
      <c r="B2492" t="str">
        <f t="shared" si="38"/>
        <v>13-69.5</v>
      </c>
      <c r="C2492">
        <v>-69.572216695305997</v>
      </c>
      <c r="D2492">
        <v>13.372976395044001</v>
      </c>
      <c r="E2492">
        <f>ASIN(SQRT((SIN(RADIANS(PARAMETERS!$D$8-D2492)/2)*SIN(RADIANS(PARAMETERS!$D$8-D2492)/2))+(COS(RADIANS(D2492))*COS(RADIANS(PARAMETERS!$D$8))*SIN(RADIANS(PARAMETERS!$D$9-C2492)/2)*SIN(RADIANS(PARAMETERS!$D$9-C2492)/2))))*2*3958.756</f>
        <v>614.26831435362317</v>
      </c>
      <c r="F2492">
        <v>133.22332763672</v>
      </c>
      <c r="G2492">
        <v>167.74963378906</v>
      </c>
      <c r="H2492">
        <v>207.77406311035</v>
      </c>
      <c r="I2492">
        <v>240.54685974121</v>
      </c>
      <c r="J2492">
        <v>278.49435424805</v>
      </c>
      <c r="K2492" s="6">
        <f>IFERROR(EXP(TREND(LN($F$1:$J$1),LN(F2492:J2492),LN(Calculations!$B$3))),0)</f>
        <v>1.3915376039141713E-2</v>
      </c>
    </row>
    <row r="2493" spans="1:11" x14ac:dyDescent="0.35">
      <c r="A2493">
        <v>2490</v>
      </c>
      <c r="B2493" t="str">
        <f t="shared" si="38"/>
        <v>13-70</v>
      </c>
      <c r="C2493">
        <v>-69.843538030207</v>
      </c>
      <c r="D2493">
        <v>13.372976395044001</v>
      </c>
      <c r="E2493">
        <f>ASIN(SQRT((SIN(RADIANS(PARAMETERS!$D$8-D2493)/2)*SIN(RADIANS(PARAMETERS!$D$8-D2493)/2))+(COS(RADIANS(D2493))*COS(RADIANS(PARAMETERS!$D$8))*SIN(RADIANS(PARAMETERS!$D$9-C2493)/2)*SIN(RADIANS(PARAMETERS!$D$9-C2493)/2))))*2*3958.756</f>
        <v>631.94554491864142</v>
      </c>
      <c r="F2493">
        <v>132.49917602539</v>
      </c>
      <c r="G2493">
        <v>166.99154663086</v>
      </c>
      <c r="H2493">
        <v>207.01634216309</v>
      </c>
      <c r="I2493">
        <v>239.50854492188</v>
      </c>
      <c r="J2493">
        <v>277.10702514648</v>
      </c>
      <c r="K2493" s="6">
        <f>IFERROR(EXP(TREND(LN($F$1:$J$1),LN(F2493:J2493),LN(Calculations!$B$3))),0)</f>
        <v>1.3639770307802225E-2</v>
      </c>
    </row>
    <row r="2494" spans="1:11" x14ac:dyDescent="0.35">
      <c r="A2494">
        <v>2491</v>
      </c>
      <c r="B2494" t="str">
        <f t="shared" si="38"/>
        <v>13-70</v>
      </c>
      <c r="C2494">
        <v>-70.114859365108003</v>
      </c>
      <c r="D2494">
        <v>13.372976395044001</v>
      </c>
      <c r="E2494">
        <f>ASIN(SQRT((SIN(RADIANS(PARAMETERS!$D$8-D2494)/2)*SIN(RADIANS(PARAMETERS!$D$8-D2494)/2))+(COS(RADIANS(D2494))*COS(RADIANS(PARAMETERS!$D$8))*SIN(RADIANS(PARAMETERS!$D$9-C2494)/2)*SIN(RADIANS(PARAMETERS!$D$9-C2494)/2))))*2*3958.756</f>
        <v>649.64880459246137</v>
      </c>
      <c r="F2494">
        <v>131.81251525879</v>
      </c>
      <c r="G2494">
        <v>166.26211547852</v>
      </c>
      <c r="H2494">
        <v>206.25592041016</v>
      </c>
      <c r="I2494">
        <v>238.45608520508</v>
      </c>
      <c r="J2494">
        <v>275.68411254883</v>
      </c>
      <c r="K2494" s="6">
        <f>IFERROR(EXP(TREND(LN($F$1:$J$1),LN(F2494:J2494),LN(Calculations!$B$3))),0)</f>
        <v>1.3380217937088218E-2</v>
      </c>
    </row>
    <row r="2495" spans="1:11" x14ac:dyDescent="0.35">
      <c r="A2495">
        <v>2492</v>
      </c>
      <c r="B2495" t="str">
        <f t="shared" si="38"/>
        <v>13-70.5</v>
      </c>
      <c r="C2495">
        <v>-70.386180700009007</v>
      </c>
      <c r="D2495">
        <v>13.372976395044001</v>
      </c>
      <c r="E2495">
        <f>ASIN(SQRT((SIN(RADIANS(PARAMETERS!$D$8-D2495)/2)*SIN(RADIANS(PARAMETERS!$D$8-D2495)/2))+(COS(RADIANS(D2495))*COS(RADIANS(PARAMETERS!$D$8))*SIN(RADIANS(PARAMETERS!$D$9-C2495)/2)*SIN(RADIANS(PARAMETERS!$D$9-C2495)/2))))*2*3958.756</f>
        <v>667.37599810130098</v>
      </c>
      <c r="F2495">
        <v>131.17922973633</v>
      </c>
      <c r="G2495">
        <v>165.57978820801</v>
      </c>
      <c r="H2495">
        <v>205.50827026367</v>
      </c>
      <c r="I2495">
        <v>237.42314147949</v>
      </c>
      <c r="J2495">
        <v>274.27355957031</v>
      </c>
      <c r="K2495" s="6">
        <f>IFERROR(EXP(TREND(LN($F$1:$J$1),LN(F2495:J2495),LN(Calculations!$B$3))),0)</f>
        <v>1.3141661428859499E-2</v>
      </c>
    </row>
    <row r="2496" spans="1:11" x14ac:dyDescent="0.35">
      <c r="A2496">
        <v>2493</v>
      </c>
      <c r="B2496" t="str">
        <f t="shared" si="38"/>
        <v>13-70.5</v>
      </c>
      <c r="C2496">
        <v>-70.657502034909996</v>
      </c>
      <c r="D2496">
        <v>13.372976395044001</v>
      </c>
      <c r="E2496">
        <f>ASIN(SQRT((SIN(RADIANS(PARAMETERS!$D$8-D2496)/2)*SIN(RADIANS(PARAMETERS!$D$8-D2496)/2))+(COS(RADIANS(D2496))*COS(RADIANS(PARAMETERS!$D$8))*SIN(RADIANS(PARAMETERS!$D$9-C2496)/2)*SIN(RADIANS(PARAMETERS!$D$9-C2496)/2))))*2*3958.756</f>
        <v>685.12524367298056</v>
      </c>
      <c r="F2496">
        <v>130.64660644531</v>
      </c>
      <c r="G2496">
        <v>165.04658508301</v>
      </c>
      <c r="H2496">
        <v>204.8830871582</v>
      </c>
      <c r="I2496">
        <v>236.51609802246</v>
      </c>
      <c r="J2496">
        <v>273.01251220703</v>
      </c>
      <c r="K2496" s="6">
        <f>IFERROR(EXP(TREND(LN($F$1:$J$1),LN(F2496:J2496),LN(Calculations!$B$3))),0)</f>
        <v>1.2947669306172803E-2</v>
      </c>
    </row>
    <row r="2497" spans="1:11" x14ac:dyDescent="0.35">
      <c r="A2497">
        <v>2494</v>
      </c>
      <c r="B2497" t="str">
        <f t="shared" si="38"/>
        <v>13-71</v>
      </c>
      <c r="C2497">
        <v>-70.928823369810999</v>
      </c>
      <c r="D2497">
        <v>13.372976395044001</v>
      </c>
      <c r="E2497">
        <f>ASIN(SQRT((SIN(RADIANS(PARAMETERS!$D$8-D2497)/2)*SIN(RADIANS(PARAMETERS!$D$8-D2497)/2))+(COS(RADIANS(D2497))*COS(RADIANS(PARAMETERS!$D$8))*SIN(RADIANS(PARAMETERS!$D$9-C2497)/2)*SIN(RADIANS(PARAMETERS!$D$9-C2497)/2))))*2*3958.756</f>
        <v>702.89484673105585</v>
      </c>
      <c r="F2497">
        <v>130.2360534668</v>
      </c>
      <c r="G2497">
        <v>164.6782989502</v>
      </c>
      <c r="H2497">
        <v>204.40780639648</v>
      </c>
      <c r="I2497">
        <v>235.80836486816</v>
      </c>
      <c r="J2497">
        <v>272.01171875</v>
      </c>
      <c r="K2497" s="6">
        <f>IFERROR(EXP(TREND(LN($F$1:$J$1),LN(F2497:J2497),LN(Calculations!$B$3))),0)</f>
        <v>1.280389406785001E-2</v>
      </c>
    </row>
    <row r="2498" spans="1:11" x14ac:dyDescent="0.35">
      <c r="A2498">
        <v>2495</v>
      </c>
      <c r="B2498" t="str">
        <f t="shared" si="38"/>
        <v>13-71</v>
      </c>
      <c r="C2498">
        <v>-71.200144704712002</v>
      </c>
      <c r="D2498">
        <v>13.372976395044001</v>
      </c>
      <c r="E2498">
        <f>ASIN(SQRT((SIN(RADIANS(PARAMETERS!$D$8-D2498)/2)*SIN(RADIANS(PARAMETERS!$D$8-D2498)/2))+(COS(RADIANS(D2498))*COS(RADIANS(PARAMETERS!$D$8))*SIN(RADIANS(PARAMETERS!$D$9-C2498)/2)*SIN(RADIANS(PARAMETERS!$D$9-C2498)/2))))*2*3958.756</f>
        <v>720.68327734253126</v>
      </c>
      <c r="F2498">
        <v>129.93753051758</v>
      </c>
      <c r="G2498">
        <v>164.4631652832</v>
      </c>
      <c r="H2498">
        <v>204.07333374023</v>
      </c>
      <c r="I2498">
        <v>235.29252624512</v>
      </c>
      <c r="J2498">
        <v>271.2663269043</v>
      </c>
      <c r="K2498" s="6">
        <f>IFERROR(EXP(TREND(LN($F$1:$J$1),LN(F2498:J2498),LN(Calculations!$B$3))),0)</f>
        <v>1.2705497874522373E-2</v>
      </c>
    </row>
    <row r="2499" spans="1:11" x14ac:dyDescent="0.35">
      <c r="A2499">
        <v>2496</v>
      </c>
      <c r="B2499" t="str">
        <f t="shared" si="38"/>
        <v>13-71.5</v>
      </c>
      <c r="C2499">
        <v>-71.471466039613006</v>
      </c>
      <c r="D2499">
        <v>13.372976395044001</v>
      </c>
      <c r="E2499">
        <f>ASIN(SQRT((SIN(RADIANS(PARAMETERS!$D$8-D2499)/2)*SIN(RADIANS(PARAMETERS!$D$8-D2499)/2))+(COS(RADIANS(D2499))*COS(RADIANS(PARAMETERS!$D$8))*SIN(RADIANS(PARAMETERS!$D$9-C2499)/2)*SIN(RADIANS(PARAMETERS!$D$9-C2499)/2))))*2*3958.756</f>
        <v>738.48915081566076</v>
      </c>
      <c r="F2499">
        <v>129.64086914063</v>
      </c>
      <c r="G2499">
        <v>164.26057434082</v>
      </c>
      <c r="H2499">
        <v>203.74061584473</v>
      </c>
      <c r="I2499">
        <v>234.78227233887</v>
      </c>
      <c r="J2499">
        <v>270.53173828125</v>
      </c>
      <c r="K2499" s="6">
        <f>IFERROR(EXP(TREND(LN($F$1:$J$1),LN(F2499:J2499),LN(Calculations!$B$3))),0)</f>
        <v>1.2609115498873613E-2</v>
      </c>
    </row>
    <row r="2500" spans="1:11" x14ac:dyDescent="0.35">
      <c r="A2500">
        <v>2497</v>
      </c>
      <c r="B2500" t="str">
        <f t="shared" si="38"/>
        <v>13-71.5</v>
      </c>
      <c r="C2500">
        <v>-71.742787374513995</v>
      </c>
      <c r="D2500">
        <v>13.372976395044001</v>
      </c>
      <c r="E2500">
        <f>ASIN(SQRT((SIN(RADIANS(PARAMETERS!$D$8-D2500)/2)*SIN(RADIANS(PARAMETERS!$D$8-D2500)/2))+(COS(RADIANS(D2500))*COS(RADIANS(PARAMETERS!$D$8))*SIN(RADIANS(PARAMETERS!$D$9-C2500)/2)*SIN(RADIANS(PARAMETERS!$D$9-C2500)/2))))*2*3958.756</f>
        <v>756.31121095146796</v>
      </c>
      <c r="F2500">
        <v>129.34805297852</v>
      </c>
      <c r="G2500">
        <v>164.06210327148</v>
      </c>
      <c r="H2500">
        <v>203.41299438477</v>
      </c>
      <c r="I2500">
        <v>234.28959655762</v>
      </c>
      <c r="J2500">
        <v>269.83120727539</v>
      </c>
      <c r="K2500" s="6">
        <f>IFERROR(EXP(TREND(LN($F$1:$J$1),LN(F2500:J2500),LN(Calculations!$B$3))),0)</f>
        <v>1.2514486415345185E-2</v>
      </c>
    </row>
    <row r="2501" spans="1:11" x14ac:dyDescent="0.35">
      <c r="A2501">
        <v>2498</v>
      </c>
      <c r="B2501" t="str">
        <f t="shared" ref="B2501:B2564" si="39">MROUND(D2501,1)&amp;MROUND(C2501,-0.5)</f>
        <v>13-72</v>
      </c>
      <c r="C2501">
        <v>-72.014108709414998</v>
      </c>
      <c r="D2501">
        <v>13.372976395044001</v>
      </c>
      <c r="E2501">
        <f>ASIN(SQRT((SIN(RADIANS(PARAMETERS!$D$8-D2501)/2)*SIN(RADIANS(PARAMETERS!$D$8-D2501)/2))+(COS(RADIANS(D2501))*COS(RADIANS(PARAMETERS!$D$8))*SIN(RADIANS(PARAMETERS!$D$9-C2501)/2)*SIN(RADIANS(PARAMETERS!$D$9-C2501)/2))))*2*3958.756</f>
        <v>774.14831553911017</v>
      </c>
      <c r="F2501">
        <v>129.04965209961</v>
      </c>
      <c r="G2501">
        <v>163.85232543945</v>
      </c>
      <c r="H2501">
        <v>203.07568359375</v>
      </c>
      <c r="I2501">
        <v>233.79402160645</v>
      </c>
      <c r="J2501">
        <v>269.13708496094</v>
      </c>
      <c r="K2501" s="6">
        <f>IFERROR(EXP(TREND(LN($F$1:$J$1),LN(F2501:J2501),LN(Calculations!$B$3))),0)</f>
        <v>1.2417581801759012E-2</v>
      </c>
    </row>
    <row r="2502" spans="1:11" x14ac:dyDescent="0.35">
      <c r="A2502">
        <v>2499</v>
      </c>
      <c r="B2502" t="str">
        <f t="shared" si="39"/>
        <v>13-72.5</v>
      </c>
      <c r="C2502">
        <v>-72.285430044316001</v>
      </c>
      <c r="D2502">
        <v>13.372976395044001</v>
      </c>
      <c r="E2502">
        <f>ASIN(SQRT((SIN(RADIANS(PARAMETERS!$D$8-D2502)/2)*SIN(RADIANS(PARAMETERS!$D$8-D2502)/2))+(COS(RADIANS(D2502))*COS(RADIANS(PARAMETERS!$D$8))*SIN(RADIANS(PARAMETERS!$D$9-C2502)/2)*SIN(RADIANS(PARAMETERS!$D$9-C2502)/2))))*2*3958.756</f>
        <v>791.99942375525814</v>
      </c>
      <c r="F2502">
        <v>128.70080566406</v>
      </c>
      <c r="G2502">
        <v>163.57121276855</v>
      </c>
      <c r="H2502">
        <v>202.66390991211</v>
      </c>
      <c r="I2502">
        <v>233.20274353027</v>
      </c>
      <c r="J2502">
        <v>268.32119750977</v>
      </c>
      <c r="K2502" s="6">
        <f>IFERROR(EXP(TREND(LN($F$1:$J$1),LN(F2502:J2502),LN(Calculations!$B$3))),0)</f>
        <v>1.2300784155434615E-2</v>
      </c>
    </row>
    <row r="2503" spans="1:11" x14ac:dyDescent="0.35">
      <c r="A2503">
        <v>2500</v>
      </c>
      <c r="B2503" t="str">
        <f t="shared" si="39"/>
        <v>13-72.5</v>
      </c>
      <c r="C2503">
        <v>-72.556751379217005</v>
      </c>
      <c r="D2503">
        <v>13.372976395044001</v>
      </c>
      <c r="E2503">
        <f>ASIN(SQRT((SIN(RADIANS(PARAMETERS!$D$8-D2503)/2)*SIN(RADIANS(PARAMETERS!$D$8-D2503)/2))+(COS(RADIANS(D2503))*COS(RADIANS(PARAMETERS!$D$8))*SIN(RADIANS(PARAMETERS!$D$9-C2503)/2)*SIN(RADIANS(PARAMETERS!$D$9-C2503)/2))))*2*3958.756</f>
        <v>809.86358518470934</v>
      </c>
      <c r="F2503">
        <v>128.41394042969</v>
      </c>
      <c r="G2503">
        <v>163.39120483398</v>
      </c>
      <c r="H2503">
        <v>202.34930419922</v>
      </c>
      <c r="I2503">
        <v>232.75433349609</v>
      </c>
      <c r="J2503">
        <v>267.70565795898</v>
      </c>
      <c r="K2503" s="6">
        <f>IFERROR(EXP(TREND(LN($F$1:$J$1),LN(F2503:J2503),LN(Calculations!$B$3))),0)</f>
        <v>1.2210964412238489E-2</v>
      </c>
    </row>
    <row r="2504" spans="1:11" x14ac:dyDescent="0.35">
      <c r="A2504">
        <v>2501</v>
      </c>
      <c r="B2504" t="str">
        <f t="shared" si="39"/>
        <v>13-73</v>
      </c>
      <c r="C2504">
        <v>-72.828072714117994</v>
      </c>
      <c r="D2504">
        <v>13.372976395044001</v>
      </c>
      <c r="E2504">
        <f>ASIN(SQRT((SIN(RADIANS(PARAMETERS!$D$8-D2504)/2)*SIN(RADIANS(PARAMETERS!$D$8-D2504)/2))+(COS(RADIANS(D2504))*COS(RADIANS(PARAMETERS!$D$8))*SIN(RADIANS(PARAMETERS!$D$9-C2504)/2)*SIN(RADIANS(PARAMETERS!$D$9-C2504)/2))))*2*3958.756</f>
        <v>827.73993022599586</v>
      </c>
      <c r="F2504">
        <v>128.1845703125</v>
      </c>
      <c r="G2504">
        <v>163.30749511719</v>
      </c>
      <c r="H2504">
        <v>202.12687683105</v>
      </c>
      <c r="I2504">
        <v>232.44421386719</v>
      </c>
      <c r="J2504">
        <v>267.2864074707</v>
      </c>
      <c r="K2504" s="6">
        <f>IFERROR(EXP(TREND(LN($F$1:$J$1),LN(F2504:J2504),LN(Calculations!$B$3))),0)</f>
        <v>1.2146197202233908E-2</v>
      </c>
    </row>
    <row r="2505" spans="1:11" x14ac:dyDescent="0.35">
      <c r="A2505">
        <v>2502</v>
      </c>
      <c r="B2505" t="str">
        <f t="shared" si="39"/>
        <v>13-73</v>
      </c>
      <c r="C2505">
        <v>-73.099394049018997</v>
      </c>
      <c r="D2505">
        <v>13.372976395044001</v>
      </c>
      <c r="E2505">
        <f>ASIN(SQRT((SIN(RADIANS(PARAMETERS!$D$8-D2505)/2)*SIN(RADIANS(PARAMETERS!$D$8-D2505)/2))+(COS(RADIANS(D2505))*COS(RADIANS(PARAMETERS!$D$8))*SIN(RADIANS(PARAMETERS!$D$9-C2505)/2)*SIN(RADIANS(PARAMETERS!$D$9-C2505)/2))))*2*3958.756</f>
        <v>845.62766168398139</v>
      </c>
      <c r="F2505">
        <v>127.98082733154</v>
      </c>
      <c r="G2505">
        <v>163.28218078613</v>
      </c>
      <c r="H2505">
        <v>201.95356750488</v>
      </c>
      <c r="I2505">
        <v>232.21501159668</v>
      </c>
      <c r="J2505">
        <v>266.98837280273</v>
      </c>
      <c r="K2505" s="6">
        <f>IFERROR(EXP(TREND(LN($F$1:$J$1),LN(F2505:J2505),LN(Calculations!$B$3))),0)</f>
        <v>1.2094371812592411E-2</v>
      </c>
    </row>
    <row r="2506" spans="1:11" x14ac:dyDescent="0.35">
      <c r="A2506">
        <v>2503</v>
      </c>
      <c r="B2506" t="str">
        <f t="shared" si="39"/>
        <v>13-73.5</v>
      </c>
      <c r="C2506">
        <v>-73.37071538392</v>
      </c>
      <c r="D2506">
        <v>13.372976395044001</v>
      </c>
      <c r="E2506">
        <f>ASIN(SQRT((SIN(RADIANS(PARAMETERS!$D$8-D2506)/2)*SIN(RADIANS(PARAMETERS!$D$8-D2506)/2))+(COS(RADIANS(D2506))*COS(RADIANS(PARAMETERS!$D$8))*SIN(RADIANS(PARAMETERS!$D$9-C2506)/2)*SIN(RADIANS(PARAMETERS!$D$9-C2506)/2))))*2*3958.756</f>
        <v>863.52604738285572</v>
      </c>
      <c r="F2506">
        <v>127.77350616455</v>
      </c>
      <c r="G2506">
        <v>163.25570678711</v>
      </c>
      <c r="H2506">
        <v>201.81544494629</v>
      </c>
      <c r="I2506">
        <v>232.06303405762</v>
      </c>
      <c r="J2506">
        <v>266.82171630859</v>
      </c>
      <c r="K2506" s="6">
        <f>IFERROR(EXP(TREND(LN($F$1:$J$1),LN(F2506:J2506),LN(Calculations!$B$3))),0)</f>
        <v>1.2043659974719702E-2</v>
      </c>
    </row>
    <row r="2507" spans="1:11" x14ac:dyDescent="0.35">
      <c r="A2507">
        <v>2504</v>
      </c>
      <c r="B2507" t="str">
        <f t="shared" si="39"/>
        <v>13-73.5</v>
      </c>
      <c r="C2507">
        <v>-73.642036718821004</v>
      </c>
      <c r="D2507">
        <v>13.372976395044001</v>
      </c>
      <c r="E2507">
        <f>ASIN(SQRT((SIN(RADIANS(PARAMETERS!$D$8-D2507)/2)*SIN(RADIANS(PARAMETERS!$D$8-D2507)/2))+(COS(RADIANS(D2507))*COS(RADIANS(PARAMETERS!$D$8))*SIN(RADIANS(PARAMETERS!$D$9-C2507)/2)*SIN(RADIANS(PARAMETERS!$D$9-C2507)/2))))*2*3958.756</f>
        <v>881.43441365896388</v>
      </c>
      <c r="F2507">
        <v>127.55820465088</v>
      </c>
      <c r="G2507">
        <v>163.22406005859</v>
      </c>
      <c r="H2507">
        <v>201.70840454102</v>
      </c>
      <c r="I2507">
        <v>231.97351074219</v>
      </c>
      <c r="J2507">
        <v>266.7643737793</v>
      </c>
      <c r="K2507" s="6">
        <f>IFERROR(EXP(TREND(LN($F$1:$J$1),LN(F2507:J2507),LN(Calculations!$B$3))),0)</f>
        <v>1.1992669533608794E-2</v>
      </c>
    </row>
    <row r="2508" spans="1:11" x14ac:dyDescent="0.35">
      <c r="A2508">
        <v>2505</v>
      </c>
      <c r="B2508" t="str">
        <f t="shared" si="39"/>
        <v>13-74</v>
      </c>
      <c r="C2508">
        <v>-73.913358053722007</v>
      </c>
      <c r="D2508">
        <v>13.372976395044001</v>
      </c>
      <c r="E2508">
        <f>ASIN(SQRT((SIN(RADIANS(PARAMETERS!$D$8-D2508)/2)*SIN(RADIANS(PARAMETERS!$D$8-D2508)/2))+(COS(RADIANS(D2508))*COS(RADIANS(PARAMETERS!$D$8))*SIN(RADIANS(PARAMETERS!$D$9-C2508)/2)*SIN(RADIANS(PARAMETERS!$D$9-C2508)/2))))*2*3958.756</f>
        <v>899.35213961441434</v>
      </c>
      <c r="F2508">
        <v>127.31652069092</v>
      </c>
      <c r="G2508">
        <v>163.16703796387</v>
      </c>
      <c r="H2508">
        <v>201.61080932617</v>
      </c>
      <c r="I2508">
        <v>231.90237426758</v>
      </c>
      <c r="J2508">
        <v>266.75277709961</v>
      </c>
      <c r="K2508" s="6">
        <f>IFERROR(EXP(TREND(LN($F$1:$J$1),LN(F2508:J2508),LN(Calculations!$B$3))),0)</f>
        <v>1.1934940525736652E-2</v>
      </c>
    </row>
    <row r="2509" spans="1:11" x14ac:dyDescent="0.35">
      <c r="A2509">
        <v>2506</v>
      </c>
      <c r="B2509" t="str">
        <f t="shared" si="39"/>
        <v>13-74</v>
      </c>
      <c r="C2509">
        <v>-74.184679388622996</v>
      </c>
      <c r="D2509">
        <v>13.372976395044001</v>
      </c>
      <c r="E2509">
        <f>ASIN(SQRT((SIN(RADIANS(PARAMETERS!$D$8-D2509)/2)*SIN(RADIANS(PARAMETERS!$D$8-D2509)/2))+(COS(RADIANS(D2509))*COS(RADIANS(PARAMETERS!$D$8))*SIN(RADIANS(PARAMETERS!$D$9-C2509)/2)*SIN(RADIANS(PARAMETERS!$D$9-C2509)/2))))*2*3958.756</f>
        <v>917.27865203036504</v>
      </c>
      <c r="F2509">
        <v>127.00845336914</v>
      </c>
      <c r="G2509">
        <v>162.98620605469</v>
      </c>
      <c r="H2509">
        <v>201.41496276855</v>
      </c>
      <c r="I2509">
        <v>231.74540710449</v>
      </c>
      <c r="J2509">
        <v>266.65182495117</v>
      </c>
      <c r="K2509" s="6">
        <f>IFERROR(EXP(TREND(LN($F$1:$J$1),LN(F2509:J2509),LN(Calculations!$B$3))),0)</f>
        <v>1.1849647014248569E-2</v>
      </c>
    </row>
    <row r="2510" spans="1:11" x14ac:dyDescent="0.35">
      <c r="A2510">
        <v>2507</v>
      </c>
      <c r="B2510" t="str">
        <f t="shared" si="39"/>
        <v>13-74.5</v>
      </c>
      <c r="C2510">
        <v>-74.456000723523999</v>
      </c>
      <c r="D2510">
        <v>13.372976395044001</v>
      </c>
      <c r="E2510">
        <f>ASIN(SQRT((SIN(RADIANS(PARAMETERS!$D$8-D2510)/2)*SIN(RADIANS(PARAMETERS!$D$8-D2510)/2))+(COS(RADIANS(D2510))*COS(RADIANS(PARAMETERS!$D$8))*SIN(RADIANS(PARAMETERS!$D$9-C2510)/2)*SIN(RADIANS(PARAMETERS!$D$9-C2510)/2))))*2*3958.756</f>
        <v>935.21342085384856</v>
      </c>
      <c r="F2510">
        <v>126.62148284912</v>
      </c>
      <c r="G2510">
        <v>162.66578674316</v>
      </c>
      <c r="H2510">
        <v>201.11087036133</v>
      </c>
      <c r="I2510">
        <v>231.45803833008</v>
      </c>
      <c r="J2510">
        <v>266.3942565918</v>
      </c>
      <c r="K2510" s="6">
        <f>IFERROR(EXP(TREND(LN($F$1:$J$1),LN(F2510:J2510),LN(Calculations!$B$3))),0)</f>
        <v>1.1733005553691205E-2</v>
      </c>
    </row>
    <row r="2511" spans="1:11" x14ac:dyDescent="0.35">
      <c r="A2511">
        <v>2508</v>
      </c>
      <c r="B2511" t="str">
        <f t="shared" si="39"/>
        <v>13-74.5</v>
      </c>
      <c r="C2511">
        <v>-74.727322058425003</v>
      </c>
      <c r="D2511">
        <v>13.372976395044001</v>
      </c>
      <c r="E2511">
        <f>ASIN(SQRT((SIN(RADIANS(PARAMETERS!$D$8-D2511)/2)*SIN(RADIANS(PARAMETERS!$D$8-D2511)/2))+(COS(RADIANS(D2511))*COS(RADIANS(PARAMETERS!$D$8))*SIN(RADIANS(PARAMETERS!$D$9-C2511)/2)*SIN(RADIANS(PARAMETERS!$D$9-C2511)/2))))*2*3958.756</f>
        <v>953.15595518452471</v>
      </c>
      <c r="F2511">
        <v>126.13234710693</v>
      </c>
      <c r="G2511">
        <v>162.17936706543</v>
      </c>
      <c r="H2511">
        <v>200.65020751953</v>
      </c>
      <c r="I2511">
        <v>230.96064758301</v>
      </c>
      <c r="J2511">
        <v>265.86053466797</v>
      </c>
      <c r="K2511" s="6">
        <f>IFERROR(EXP(TREND(LN($F$1:$J$1),LN(F2511:J2511),LN(Calculations!$B$3))),0)</f>
        <v>1.1576890471199157E-2</v>
      </c>
    </row>
    <row r="2512" spans="1:11" x14ac:dyDescent="0.35">
      <c r="A2512">
        <v>2509</v>
      </c>
      <c r="B2512" t="str">
        <f t="shared" si="39"/>
        <v>13-75</v>
      </c>
      <c r="C2512">
        <v>-74.998643393324997</v>
      </c>
      <c r="D2512">
        <v>13.372976395044001</v>
      </c>
      <c r="E2512">
        <f>ASIN(SQRT((SIN(RADIANS(PARAMETERS!$D$8-D2512)/2)*SIN(RADIANS(PARAMETERS!$D$8-D2512)/2))+(COS(RADIANS(D2512))*COS(RADIANS(PARAMETERS!$D$8))*SIN(RADIANS(PARAMETERS!$D$9-C2512)/2)*SIN(RADIANS(PARAMETERS!$D$9-C2512)/2))))*2*3958.756</f>
        <v>971.10579969824255</v>
      </c>
      <c r="F2512">
        <v>125.65943908691</v>
      </c>
      <c r="G2512">
        <v>161.67335510254</v>
      </c>
      <c r="H2512">
        <v>200.17529296875</v>
      </c>
      <c r="I2512">
        <v>230.44456481934</v>
      </c>
      <c r="J2512">
        <v>265.30242919922</v>
      </c>
      <c r="K2512" s="6">
        <f>IFERROR(EXP(TREND(LN($F$1:$J$1),LN(F2512:J2512),LN(Calculations!$B$3))),0)</f>
        <v>1.1423865452821477E-2</v>
      </c>
    </row>
    <row r="2513" spans="1:11" x14ac:dyDescent="0.35">
      <c r="A2513">
        <v>2510</v>
      </c>
      <c r="B2513" t="str">
        <f t="shared" si="39"/>
        <v>13-75.5</v>
      </c>
      <c r="C2513">
        <v>-75.269964728226</v>
      </c>
      <c r="D2513">
        <v>13.372976395044001</v>
      </c>
      <c r="E2513">
        <f>ASIN(SQRT((SIN(RADIANS(PARAMETERS!$D$8-D2513)/2)*SIN(RADIANS(PARAMETERS!$D$8-D2513)/2))+(COS(RADIANS(D2513))*COS(RADIANS(PARAMETERS!$D$8))*SIN(RADIANS(PARAMETERS!$D$9-C2513)/2)*SIN(RADIANS(PARAMETERS!$D$9-C2513)/2))))*2*3958.756</f>
        <v>989.06253145361245</v>
      </c>
      <c r="F2513">
        <v>125.20166015625</v>
      </c>
      <c r="G2513">
        <v>161.14779663086</v>
      </c>
      <c r="H2513">
        <v>199.6822052002</v>
      </c>
      <c r="I2513">
        <v>229.90313720703</v>
      </c>
      <c r="J2513">
        <v>264.70980834961</v>
      </c>
      <c r="K2513" s="6">
        <f>IFERROR(EXP(TREND(LN($F$1:$J$1),LN(F2513:J2513),LN(Calculations!$B$3))),0)</f>
        <v>1.1273336815458761E-2</v>
      </c>
    </row>
    <row r="2514" spans="1:11" x14ac:dyDescent="0.35">
      <c r="A2514">
        <v>2511</v>
      </c>
      <c r="B2514" t="str">
        <f t="shared" si="39"/>
        <v>13-75.5</v>
      </c>
      <c r="C2514">
        <v>-75.541286063127004</v>
      </c>
      <c r="D2514">
        <v>13.372976395044001</v>
      </c>
      <c r="E2514">
        <f>ASIN(SQRT((SIN(RADIANS(PARAMETERS!$D$8-D2514)/2)*SIN(RADIANS(PARAMETERS!$D$8-D2514)/2))+(COS(RADIANS(D2514))*COS(RADIANS(PARAMETERS!$D$8))*SIN(RADIANS(PARAMETERS!$D$9-C2514)/2)*SIN(RADIANS(PARAMETERS!$D$9-C2514)/2))))*2*3958.756</f>
        <v>1007.025757033906</v>
      </c>
      <c r="F2514">
        <v>124.75595855713</v>
      </c>
      <c r="G2514">
        <v>160.60607910156</v>
      </c>
      <c r="H2514">
        <v>199.17047119141</v>
      </c>
      <c r="I2514">
        <v>229.33389282227</v>
      </c>
      <c r="J2514">
        <v>264.07766723633</v>
      </c>
      <c r="K2514" s="6">
        <f>IFERROR(EXP(TREND(LN($F$1:$J$1),LN(F2514:J2514),LN(Calculations!$B$3))),0)</f>
        <v>1.1124794025425801E-2</v>
      </c>
    </row>
    <row r="2515" spans="1:11" x14ac:dyDescent="0.35">
      <c r="A2515">
        <v>2512</v>
      </c>
      <c r="B2515" t="str">
        <f t="shared" si="39"/>
        <v>13-76</v>
      </c>
      <c r="C2515">
        <v>-75.812607398028007</v>
      </c>
      <c r="D2515">
        <v>13.372976395044001</v>
      </c>
      <c r="E2515">
        <f>ASIN(SQRT((SIN(RADIANS(PARAMETERS!$D$8-D2515)/2)*SIN(RADIANS(PARAMETERS!$D$8-D2515)/2))+(COS(RADIANS(D2515))*COS(RADIANS(PARAMETERS!$D$8))*SIN(RADIANS(PARAMETERS!$D$9-C2515)/2)*SIN(RADIANS(PARAMETERS!$D$9-C2515)/2))))*2*3958.756</f>
        <v>1024.9951099852999</v>
      </c>
      <c r="F2515">
        <v>124.37613677979</v>
      </c>
      <c r="G2515">
        <v>160.11408996582</v>
      </c>
      <c r="H2515">
        <v>198.70693969727</v>
      </c>
      <c r="I2515">
        <v>228.83116149902</v>
      </c>
      <c r="J2515">
        <v>263.5348815918</v>
      </c>
      <c r="K2515" s="6">
        <f>IFERROR(EXP(TREND(LN($F$1:$J$1),LN(F2515:J2515),LN(Calculations!$B$3))),0)</f>
        <v>1.0996275545961384E-2</v>
      </c>
    </row>
    <row r="2516" spans="1:11" x14ac:dyDescent="0.35">
      <c r="A2516">
        <v>2513</v>
      </c>
      <c r="B2516" t="str">
        <f t="shared" si="39"/>
        <v>13-76</v>
      </c>
      <c r="C2516">
        <v>-76.083928732928996</v>
      </c>
      <c r="D2516">
        <v>13.372976395044001</v>
      </c>
      <c r="E2516">
        <f>ASIN(SQRT((SIN(RADIANS(PARAMETERS!$D$8-D2516)/2)*SIN(RADIANS(PARAMETERS!$D$8-D2516)/2))+(COS(RADIANS(D2516))*COS(RADIANS(PARAMETERS!$D$8))*SIN(RADIANS(PARAMETERS!$D$9-C2516)/2)*SIN(RADIANS(PARAMETERS!$D$9-C2516)/2))))*2*3958.756</f>
        <v>1042.9702485155462</v>
      </c>
      <c r="F2516">
        <v>124.05004119873</v>
      </c>
      <c r="G2516">
        <v>159.65946960449</v>
      </c>
      <c r="H2516">
        <v>198.28001403809</v>
      </c>
      <c r="I2516">
        <v>228.37886047363</v>
      </c>
      <c r="J2516">
        <v>263.05978393555</v>
      </c>
      <c r="K2516" s="6">
        <f>IFERROR(EXP(TREND(LN($F$1:$J$1),LN(F2516:J2516),LN(Calculations!$B$3))),0)</f>
        <v>1.0883409606080027E-2</v>
      </c>
    </row>
    <row r="2517" spans="1:11" x14ac:dyDescent="0.35">
      <c r="A2517">
        <v>2514</v>
      </c>
      <c r="B2517" t="str">
        <f t="shared" si="39"/>
        <v>13-76.5</v>
      </c>
      <c r="C2517">
        <v>-76.355250067829999</v>
      </c>
      <c r="D2517">
        <v>13.372976395044001</v>
      </c>
      <c r="E2517">
        <f>ASIN(SQRT((SIN(RADIANS(PARAMETERS!$D$8-D2517)/2)*SIN(RADIANS(PARAMETERS!$D$8-D2517)/2))+(COS(RADIANS(D2517))*COS(RADIANS(PARAMETERS!$D$8))*SIN(RADIANS(PARAMETERS!$D$9-C2517)/2)*SIN(RADIANS(PARAMETERS!$D$9-C2517)/2))))*2*3958.756</f>
        <v>1060.950853423175</v>
      </c>
      <c r="F2517">
        <v>123.76232910156</v>
      </c>
      <c r="G2517">
        <v>159.2286529541</v>
      </c>
      <c r="H2517">
        <v>197.8793182373</v>
      </c>
      <c r="I2517">
        <v>227.96260070801</v>
      </c>
      <c r="J2517">
        <v>262.63278198242</v>
      </c>
      <c r="K2517" s="6">
        <f>IFERROR(EXP(TREND(LN($F$1:$J$1),LN(F2517:J2517),LN(Calculations!$B$3))),0)</f>
        <v>1.0781484094876346E-2</v>
      </c>
    </row>
    <row r="2518" spans="1:11" x14ac:dyDescent="0.35">
      <c r="A2518">
        <v>2515</v>
      </c>
      <c r="B2518" t="str">
        <f t="shared" si="39"/>
        <v>13-76.5</v>
      </c>
      <c r="C2518">
        <v>-76.626571402731003</v>
      </c>
      <c r="D2518">
        <v>13.372976395044001</v>
      </c>
      <c r="E2518">
        <f>ASIN(SQRT((SIN(RADIANS(PARAMETERS!$D$8-D2518)/2)*SIN(RADIANS(PARAMETERS!$D$8-D2518)/2))+(COS(RADIANS(D2518))*COS(RADIANS(PARAMETERS!$D$8))*SIN(RADIANS(PARAMETERS!$D$9-C2518)/2)*SIN(RADIANS(PARAMETERS!$D$9-C2518)/2))))*2*3958.756</f>
        <v>1078.9366262307803</v>
      </c>
      <c r="F2518">
        <v>123.5525970459</v>
      </c>
      <c r="G2518">
        <v>158.86492919922</v>
      </c>
      <c r="H2518">
        <v>197.54856872559</v>
      </c>
      <c r="I2518">
        <v>227.63925170898</v>
      </c>
      <c r="J2518">
        <v>262.32690429688</v>
      </c>
      <c r="K2518" s="6">
        <f>IFERROR(EXP(TREND(LN($F$1:$J$1),LN(F2518:J2518),LN(Calculations!$B$3))),0)</f>
        <v>1.0702489976656671E-2</v>
      </c>
    </row>
    <row r="2519" spans="1:11" x14ac:dyDescent="0.35">
      <c r="A2519">
        <v>2516</v>
      </c>
      <c r="B2519" t="str">
        <f t="shared" si="39"/>
        <v>13-77</v>
      </c>
      <c r="C2519">
        <v>-76.897892737632006</v>
      </c>
      <c r="D2519">
        <v>13.372976395044001</v>
      </c>
      <c r="E2519">
        <f>ASIN(SQRT((SIN(RADIANS(PARAMETERS!$D$8-D2519)/2)*SIN(RADIANS(PARAMETERS!$D$8-D2519)/2))+(COS(RADIANS(D2519))*COS(RADIANS(PARAMETERS!$D$8))*SIN(RADIANS(PARAMETERS!$D$9-C2519)/2)*SIN(RADIANS(PARAMETERS!$D$9-C2519)/2))))*2*3958.756</f>
        <v>1096.9272874994267</v>
      </c>
      <c r="F2519">
        <v>123.40232849121</v>
      </c>
      <c r="G2519">
        <v>158.55380249023</v>
      </c>
      <c r="H2519">
        <v>197.26499938965</v>
      </c>
      <c r="I2519">
        <v>227.36953735352</v>
      </c>
      <c r="J2519">
        <v>262.08190917969</v>
      </c>
      <c r="K2519" s="6">
        <f>IFERROR(EXP(TREND(LN($F$1:$J$1),LN(F2519:J2519),LN(Calculations!$B$3))),0)</f>
        <v>1.0640329486949426E-2</v>
      </c>
    </row>
    <row r="2520" spans="1:11" x14ac:dyDescent="0.35">
      <c r="A2520">
        <v>2517</v>
      </c>
      <c r="B2520" t="str">
        <f t="shared" si="39"/>
        <v>13-77</v>
      </c>
      <c r="C2520">
        <v>-77.169214072532995</v>
      </c>
      <c r="D2520">
        <v>13.372976395044001</v>
      </c>
      <c r="E2520">
        <f>ASIN(SQRT((SIN(RADIANS(PARAMETERS!$D$8-D2520)/2)*SIN(RADIANS(PARAMETERS!$D$8-D2520)/2))+(COS(RADIANS(D2520))*COS(RADIANS(PARAMETERS!$D$8))*SIN(RADIANS(PARAMETERS!$D$9-C2520)/2)*SIN(RADIANS(PARAMETERS!$D$9-C2520)/2))))*2*3958.756</f>
        <v>1114.9225753040644</v>
      </c>
      <c r="F2520">
        <v>123.29677581787</v>
      </c>
      <c r="G2520">
        <v>158.28668212891</v>
      </c>
      <c r="H2520">
        <v>197.01293945313</v>
      </c>
      <c r="I2520">
        <v>227.1245880127</v>
      </c>
      <c r="J2520">
        <v>261.85189819336</v>
      </c>
      <c r="K2520" s="6">
        <f>IFERROR(EXP(TREND(LN($F$1:$J$1),LN(F2520:J2520),LN(Calculations!$B$3))),0)</f>
        <v>1.0590586098549008E-2</v>
      </c>
    </row>
    <row r="2521" spans="1:11" x14ac:dyDescent="0.35">
      <c r="A2521">
        <v>2518</v>
      </c>
      <c r="B2521" t="str">
        <f t="shared" si="39"/>
        <v>13-77.5</v>
      </c>
      <c r="C2521">
        <v>-77.440535407433998</v>
      </c>
      <c r="D2521">
        <v>13.372976395044001</v>
      </c>
      <c r="E2521">
        <f>ASIN(SQRT((SIN(RADIANS(PARAMETERS!$D$8-D2521)/2)*SIN(RADIANS(PARAMETERS!$D$8-D2521)/2))+(COS(RADIANS(D2521))*COS(RADIANS(PARAMETERS!$D$8))*SIN(RADIANS(PARAMETERS!$D$9-C2521)/2)*SIN(RADIANS(PARAMETERS!$D$9-C2521)/2))))*2*3958.756</f>
        <v>1132.9222438523805</v>
      </c>
      <c r="F2521">
        <v>123.26762390137</v>
      </c>
      <c r="G2521">
        <v>158.09239196777</v>
      </c>
      <c r="H2521">
        <v>196.82473754883</v>
      </c>
      <c r="I2521">
        <v>226.94873046875</v>
      </c>
      <c r="J2521">
        <v>261.69619750977</v>
      </c>
      <c r="K2521" s="6">
        <f>IFERROR(EXP(TREND(LN($F$1:$J$1),LN(F2521:J2521),LN(Calculations!$B$3))),0)</f>
        <v>1.056226339313375E-2</v>
      </c>
    </row>
    <row r="2522" spans="1:11" x14ac:dyDescent="0.35">
      <c r="A2522">
        <v>2519</v>
      </c>
      <c r="B2522" t="str">
        <f t="shared" si="39"/>
        <v>13-77.5</v>
      </c>
      <c r="C2522">
        <v>-77.711856742335002</v>
      </c>
      <c r="D2522">
        <v>13.372976395044001</v>
      </c>
      <c r="E2522">
        <f>ASIN(SQRT((SIN(RADIANS(PARAMETERS!$D$8-D2522)/2)*SIN(RADIANS(PARAMETERS!$D$8-D2522)/2))+(COS(RADIANS(D2522))*COS(RADIANS(PARAMETERS!$D$8))*SIN(RADIANS(PARAMETERS!$D$9-C2522)/2)*SIN(RADIANS(PARAMETERS!$D$9-C2522)/2))))*2*3958.756</f>
        <v>1150.9260622316244</v>
      </c>
      <c r="F2522">
        <v>123.29206848145</v>
      </c>
      <c r="G2522">
        <v>157.95709228516</v>
      </c>
      <c r="H2522">
        <v>196.68838500977</v>
      </c>
      <c r="I2522">
        <v>226.82797241211</v>
      </c>
      <c r="J2522">
        <v>261.59851074219</v>
      </c>
      <c r="K2522" s="6">
        <f>IFERROR(EXP(TREND(LN($F$1:$J$1),LN(F2522:J2522),LN(Calculations!$B$3))),0)</f>
        <v>1.0549783633662565E-2</v>
      </c>
    </row>
    <row r="2523" spans="1:11" x14ac:dyDescent="0.35">
      <c r="A2523">
        <v>2520</v>
      </c>
      <c r="B2523" t="str">
        <f t="shared" si="39"/>
        <v>13-78</v>
      </c>
      <c r="C2523">
        <v>-77.983178077236005</v>
      </c>
      <c r="D2523">
        <v>13.372976395044001</v>
      </c>
      <c r="E2523">
        <f>ASIN(SQRT((SIN(RADIANS(PARAMETERS!$D$8-D2523)/2)*SIN(RADIANS(PARAMETERS!$D$8-D2523)/2))+(COS(RADIANS(D2523))*COS(RADIANS(PARAMETERS!$D$8))*SIN(RADIANS(PARAMETERS!$D$9-C2523)/2)*SIN(RADIANS(PARAMETERS!$D$9-C2523)/2))))*2*3958.756</f>
        <v>1168.9338132698556</v>
      </c>
      <c r="F2523">
        <v>123.36515808105</v>
      </c>
      <c r="G2523">
        <v>157.88371276855</v>
      </c>
      <c r="H2523">
        <v>196.62121582031</v>
      </c>
      <c r="I2523">
        <v>226.79525756836</v>
      </c>
      <c r="J2523">
        <v>261.61187744141</v>
      </c>
      <c r="K2523" s="6">
        <f>IFERROR(EXP(TREND(LN($F$1:$J$1),LN(F2523:J2523),LN(Calculations!$B$3))),0)</f>
        <v>1.055366981248353E-2</v>
      </c>
    </row>
    <row r="2524" spans="1:11" x14ac:dyDescent="0.35">
      <c r="A2524">
        <v>2521</v>
      </c>
      <c r="B2524" t="str">
        <f t="shared" si="39"/>
        <v>13-78.5</v>
      </c>
      <c r="C2524">
        <v>-78.254499412136994</v>
      </c>
      <c r="D2524">
        <v>13.372976395044001</v>
      </c>
      <c r="E2524">
        <f>ASIN(SQRT((SIN(RADIANS(PARAMETERS!$D$8-D2524)/2)*SIN(RADIANS(PARAMETERS!$D$8-D2524)/2))+(COS(RADIANS(D2524))*COS(RADIANS(PARAMETERS!$D$8))*SIN(RADIANS(PARAMETERS!$D$9-C2524)/2)*SIN(RADIANS(PARAMETERS!$D$9-C2524)/2))))*2*3958.756</f>
        <v>1186.945292499634</v>
      </c>
      <c r="F2524">
        <v>123.5362701416</v>
      </c>
      <c r="G2524">
        <v>157.92504882813</v>
      </c>
      <c r="H2524">
        <v>196.69534301758</v>
      </c>
      <c r="I2524">
        <v>226.95936584473</v>
      </c>
      <c r="J2524">
        <v>261.89147949219</v>
      </c>
      <c r="K2524" s="6">
        <f>IFERROR(EXP(TREND(LN($F$1:$J$1),LN(F2524:J2524),LN(Calculations!$B$3))),0)</f>
        <v>1.0590325705707299E-2</v>
      </c>
    </row>
    <row r="2525" spans="1:11" x14ac:dyDescent="0.35">
      <c r="A2525">
        <v>2522</v>
      </c>
      <c r="B2525" t="str">
        <f t="shared" si="39"/>
        <v>13-78.5</v>
      </c>
      <c r="C2525">
        <v>-78.525820747037997</v>
      </c>
      <c r="D2525">
        <v>13.372976395044001</v>
      </c>
      <c r="E2525">
        <f>ASIN(SQRT((SIN(RADIANS(PARAMETERS!$D$8-D2525)/2)*SIN(RADIANS(PARAMETERS!$D$8-D2525)/2))+(COS(RADIANS(D2525))*COS(RADIANS(PARAMETERS!$D$8))*SIN(RADIANS(PARAMETERS!$D$9-C2525)/2)*SIN(RADIANS(PARAMETERS!$D$9-C2525)/2))))*2*3958.756</f>
        <v>1204.9603072136081</v>
      </c>
      <c r="F2525">
        <v>123.7508392334</v>
      </c>
      <c r="G2525">
        <v>158.0304107666</v>
      </c>
      <c r="H2525">
        <v>196.86018371582</v>
      </c>
      <c r="I2525">
        <v>227.25204467773</v>
      </c>
      <c r="J2525">
        <v>262.34713745117</v>
      </c>
      <c r="K2525" s="6">
        <f>IFERROR(EXP(TREND(LN($F$1:$J$1),LN(F2525:J2525),LN(Calculations!$B$3))),0)</f>
        <v>1.064426081803295E-2</v>
      </c>
    </row>
    <row r="2526" spans="1:11" x14ac:dyDescent="0.35">
      <c r="A2526">
        <v>2523</v>
      </c>
      <c r="B2526" t="str">
        <f t="shared" si="39"/>
        <v>13-79</v>
      </c>
      <c r="C2526">
        <v>-78.797142081939</v>
      </c>
      <c r="D2526">
        <v>13.372976395044001</v>
      </c>
      <c r="E2526">
        <f>ASIN(SQRT((SIN(RADIANS(PARAMETERS!$D$8-D2526)/2)*SIN(RADIANS(PARAMETERS!$D$8-D2526)/2))+(COS(RADIANS(D2526))*COS(RADIANS(PARAMETERS!$D$8))*SIN(RADIANS(PARAMETERS!$D$9-C2526)/2)*SIN(RADIANS(PARAMETERS!$D$9-C2526)/2))))*2*3958.756</f>
        <v>1222.9786756026451</v>
      </c>
      <c r="F2526">
        <v>123.97543334961</v>
      </c>
      <c r="G2526">
        <v>158.16648864746</v>
      </c>
      <c r="H2526">
        <v>197.0846862793</v>
      </c>
      <c r="I2526">
        <v>227.63391113281</v>
      </c>
      <c r="J2526">
        <v>262.92935180664</v>
      </c>
      <c r="K2526" s="6">
        <f>IFERROR(EXP(TREND(LN($F$1:$J$1),LN(F2526:J2526),LN(Calculations!$B$3))),0)</f>
        <v>1.070578590805721E-2</v>
      </c>
    </row>
    <row r="2527" spans="1:11" x14ac:dyDescent="0.35">
      <c r="A2527">
        <v>2524</v>
      </c>
      <c r="B2527" t="str">
        <f t="shared" si="39"/>
        <v>13-79</v>
      </c>
      <c r="C2527">
        <v>-79.068463416840004</v>
      </c>
      <c r="D2527">
        <v>13.372976395044001</v>
      </c>
      <c r="E2527">
        <f>ASIN(SQRT((SIN(RADIANS(PARAMETERS!$D$8-D2527)/2)*SIN(RADIANS(PARAMETERS!$D$8-D2527)/2))+(COS(RADIANS(D2527))*COS(RADIANS(PARAMETERS!$D$8))*SIN(RADIANS(PARAMETERS!$D$9-C2527)/2)*SIN(RADIANS(PARAMETERS!$D$9-C2527)/2))))*2*3958.756</f>
        <v>1241.0002259682585</v>
      </c>
      <c r="F2527">
        <v>124.23078155518</v>
      </c>
      <c r="G2527">
        <v>158.34989929199</v>
      </c>
      <c r="H2527">
        <v>197.38729858398</v>
      </c>
      <c r="I2527">
        <v>228.13249206543</v>
      </c>
      <c r="J2527">
        <v>263.67721557617</v>
      </c>
      <c r="K2527" s="6">
        <f>IFERROR(EXP(TREND(LN($F$1:$J$1),LN(F2527:J2527),LN(Calculations!$B$3))),0)</f>
        <v>1.0780706807153552E-2</v>
      </c>
    </row>
    <row r="2528" spans="1:11" x14ac:dyDescent="0.35">
      <c r="A2528">
        <v>2525</v>
      </c>
      <c r="B2528" t="str">
        <f t="shared" si="39"/>
        <v>13-79.5</v>
      </c>
      <c r="C2528">
        <v>-79.339784751741007</v>
      </c>
      <c r="D2528">
        <v>13.372976395044001</v>
      </c>
      <c r="E2528">
        <f>ASIN(SQRT((SIN(RADIANS(PARAMETERS!$D$8-D2528)/2)*SIN(RADIANS(PARAMETERS!$D$8-D2528)/2))+(COS(RADIANS(D2528))*COS(RADIANS(PARAMETERS!$D$8))*SIN(RADIANS(PARAMETERS!$D$9-C2528)/2)*SIN(RADIANS(PARAMETERS!$D$9-C2528)/2))))*2*3958.756</f>
        <v>1259.024796001964</v>
      </c>
      <c r="F2528">
        <v>124.46009063721</v>
      </c>
      <c r="G2528">
        <v>158.53167724609</v>
      </c>
      <c r="H2528">
        <v>197.71437072754</v>
      </c>
      <c r="I2528">
        <v>228.67254638672</v>
      </c>
      <c r="J2528">
        <v>264.48840332031</v>
      </c>
      <c r="K2528" s="6">
        <f>IFERROR(EXP(TREND(LN($F$1:$J$1),LN(F2528:J2528),LN(Calculations!$B$3))),0)</f>
        <v>1.085268779819366E-2</v>
      </c>
    </row>
    <row r="2529" spans="1:11" x14ac:dyDescent="0.35">
      <c r="A2529">
        <v>2526</v>
      </c>
      <c r="B2529" t="str">
        <f t="shared" si="39"/>
        <v>13-79.5</v>
      </c>
      <c r="C2529">
        <v>-79.611106086641996</v>
      </c>
      <c r="D2529">
        <v>13.372976395044001</v>
      </c>
      <c r="E2529">
        <f>ASIN(SQRT((SIN(RADIANS(PARAMETERS!$D$8-D2529)/2)*SIN(RADIANS(PARAMETERS!$D$8-D2529)/2))+(COS(RADIANS(D2529))*COS(RADIANS(PARAMETERS!$D$8))*SIN(RADIANS(PARAMETERS!$D$9-C2529)/2)*SIN(RADIANS(PARAMETERS!$D$9-C2529)/2))))*2*3958.756</f>
        <v>1277.0522321250505</v>
      </c>
      <c r="F2529">
        <v>124.64924621582</v>
      </c>
      <c r="G2529">
        <v>158.70031738281</v>
      </c>
      <c r="H2529">
        <v>198.0484161377</v>
      </c>
      <c r="I2529">
        <v>229.22747802734</v>
      </c>
      <c r="J2529">
        <v>265.3249206543</v>
      </c>
      <c r="K2529" s="6">
        <f>IFERROR(EXP(TREND(LN($F$1:$J$1),LN(F2529:J2529),LN(Calculations!$B$3))),0)</f>
        <v>1.0917300054896632E-2</v>
      </c>
    </row>
    <row r="2530" spans="1:11" x14ac:dyDescent="0.35">
      <c r="A2530">
        <v>2527</v>
      </c>
      <c r="B2530" t="str">
        <f t="shared" si="39"/>
        <v>13-80</v>
      </c>
      <c r="C2530">
        <v>-79.882427421542999</v>
      </c>
      <c r="D2530">
        <v>13.372976395044001</v>
      </c>
      <c r="E2530">
        <f>ASIN(SQRT((SIN(RADIANS(PARAMETERS!$D$8-D2530)/2)*SIN(RADIANS(PARAMETERS!$D$8-D2530)/2))+(COS(RADIANS(D2530))*COS(RADIANS(PARAMETERS!$D$8))*SIN(RADIANS(PARAMETERS!$D$9-C2530)/2)*SIN(RADIANS(PARAMETERS!$D$9-C2530)/2))))*2*3958.756</f>
        <v>1295.0823888829591</v>
      </c>
      <c r="F2530">
        <v>124.82928466797</v>
      </c>
      <c r="G2530">
        <v>158.88507080078</v>
      </c>
      <c r="H2530">
        <v>198.41537475586</v>
      </c>
      <c r="I2530">
        <v>229.83166503906</v>
      </c>
      <c r="J2530">
        <v>266.23175048828</v>
      </c>
      <c r="K2530" s="6">
        <f>IFERROR(EXP(TREND(LN($F$1:$J$1),LN(F2530:J2530),LN(Calculations!$B$3))),0)</f>
        <v>1.0983372294968286E-2</v>
      </c>
    </row>
    <row r="2531" spans="1:11" x14ac:dyDescent="0.35">
      <c r="A2531">
        <v>2528</v>
      </c>
      <c r="B2531" t="str">
        <f t="shared" si="39"/>
        <v>13-80</v>
      </c>
      <c r="C2531">
        <v>-80.153748756444003</v>
      </c>
      <c r="D2531">
        <v>13.372976395044001</v>
      </c>
      <c r="E2531">
        <f>ASIN(SQRT((SIN(RADIANS(PARAMETERS!$D$8-D2531)/2)*SIN(RADIANS(PARAMETERS!$D$8-D2531)/2))+(COS(RADIANS(D2531))*COS(RADIANS(PARAMETERS!$D$8))*SIN(RADIANS(PARAMETERS!$D$9-C2531)/2)*SIN(RADIANS(PARAMETERS!$D$9-C2531)/2))))*2*3958.756</f>
        <v>1313.1151283890711</v>
      </c>
      <c r="F2531">
        <v>124.91931152344</v>
      </c>
      <c r="G2531">
        <v>159.01109313965</v>
      </c>
      <c r="H2531">
        <v>198.73832702637</v>
      </c>
      <c r="I2531">
        <v>230.38433837891</v>
      </c>
      <c r="J2531">
        <v>267.07864379883</v>
      </c>
      <c r="K2531" s="6">
        <f>IFERROR(EXP(TREND(LN($F$1:$J$1),LN(F2531:J2531),LN(Calculations!$B$3))),0)</f>
        <v>1.1027051352699251E-2</v>
      </c>
    </row>
    <row r="2532" spans="1:11" x14ac:dyDescent="0.35">
      <c r="A2532">
        <v>2529</v>
      </c>
      <c r="B2532" t="str">
        <f t="shared" si="39"/>
        <v>13-80.5</v>
      </c>
      <c r="C2532">
        <v>-80.425070091345006</v>
      </c>
      <c r="D2532">
        <v>13.372976395044001</v>
      </c>
      <c r="E2532">
        <f>ASIN(SQRT((SIN(RADIANS(PARAMETERS!$D$8-D2532)/2)*SIN(RADIANS(PARAMETERS!$D$8-D2532)/2))+(COS(RADIANS(D2532))*COS(RADIANS(PARAMETERS!$D$8))*SIN(RADIANS(PARAMETERS!$D$9-C2532)/2)*SIN(RADIANS(PARAMETERS!$D$9-C2532)/2))))*2*3958.756</f>
        <v>1331.1503198132891</v>
      </c>
      <c r="F2532">
        <v>124.9040222168</v>
      </c>
      <c r="G2532">
        <v>159.06185913086</v>
      </c>
      <c r="H2532">
        <v>199.0055847168</v>
      </c>
      <c r="I2532">
        <v>230.87745666504</v>
      </c>
      <c r="J2532">
        <v>267.8625793457</v>
      </c>
      <c r="K2532" s="6">
        <f>IFERROR(EXP(TREND(LN($F$1:$J$1),LN(F2532:J2532),LN(Calculations!$B$3))),0)</f>
        <v>1.1043841180921587E-2</v>
      </c>
    </row>
    <row r="2533" spans="1:11" x14ac:dyDescent="0.35">
      <c r="A2533">
        <v>2530</v>
      </c>
      <c r="B2533" t="str">
        <f t="shared" si="39"/>
        <v>13-80.5</v>
      </c>
      <c r="C2533">
        <v>-80.696391426245995</v>
      </c>
      <c r="D2533">
        <v>13.372976395044001</v>
      </c>
      <c r="E2533">
        <f>ASIN(SQRT((SIN(RADIANS(PARAMETERS!$D$8-D2533)/2)*SIN(RADIANS(PARAMETERS!$D$8-D2533)/2))+(COS(RADIANS(D2533))*COS(RADIANS(PARAMETERS!$D$8))*SIN(RADIANS(PARAMETERS!$D$9-C2533)/2)*SIN(RADIANS(PARAMETERS!$D$9-C2533)/2))))*2*3958.756</f>
        <v>1349.1878389112626</v>
      </c>
      <c r="F2533">
        <v>124.80924224854</v>
      </c>
      <c r="G2533">
        <v>159.05633544922</v>
      </c>
      <c r="H2533">
        <v>199.24531555176</v>
      </c>
      <c r="I2533">
        <v>231.35655212402</v>
      </c>
      <c r="J2533">
        <v>268.65142822266</v>
      </c>
      <c r="K2533" s="6">
        <f>IFERROR(EXP(TREND(LN($F$1:$J$1),LN(F2533:J2533),LN(Calculations!$B$3))),0)</f>
        <v>1.104134698296858E-2</v>
      </c>
    </row>
    <row r="2534" spans="1:11" x14ac:dyDescent="0.35">
      <c r="A2534">
        <v>2531</v>
      </c>
      <c r="B2534" t="str">
        <f t="shared" si="39"/>
        <v>13-81</v>
      </c>
      <c r="C2534">
        <v>-80.967712761146998</v>
      </c>
      <c r="D2534">
        <v>13.372976395044001</v>
      </c>
      <c r="E2534">
        <f>ASIN(SQRT((SIN(RADIANS(PARAMETERS!$D$8-D2534)/2)*SIN(RADIANS(PARAMETERS!$D$8-D2534)/2))+(COS(RADIANS(D2534))*COS(RADIANS(PARAMETERS!$D$8))*SIN(RADIANS(PARAMETERS!$D$9-C2534)/2)*SIN(RADIANS(PARAMETERS!$D$9-C2534)/2))))*2*3958.756</f>
        <v>1367.2275675905507</v>
      </c>
      <c r="F2534">
        <v>124.57183074951</v>
      </c>
      <c r="G2534">
        <v>158.93113708496</v>
      </c>
      <c r="H2534">
        <v>199.39909362793</v>
      </c>
      <c r="I2534">
        <v>231.7479095459</v>
      </c>
      <c r="J2534">
        <v>269.35275268555</v>
      </c>
      <c r="K2534" s="6">
        <f>IFERROR(EXP(TREND(LN($F$1:$J$1),LN(F2534:J2534),LN(Calculations!$B$3))),0)</f>
        <v>1.1001318983779729E-2</v>
      </c>
    </row>
    <row r="2535" spans="1:11" x14ac:dyDescent="0.35">
      <c r="A2535">
        <v>2532</v>
      </c>
      <c r="B2535" t="str">
        <f t="shared" si="39"/>
        <v>13-81</v>
      </c>
      <c r="C2535">
        <v>-81.239034096048002</v>
      </c>
      <c r="D2535">
        <v>13.372976395044001</v>
      </c>
      <c r="E2535">
        <f>ASIN(SQRT((SIN(RADIANS(PARAMETERS!$D$8-D2535)/2)*SIN(RADIANS(PARAMETERS!$D$8-D2535)/2))+(COS(RADIANS(D2535))*COS(RADIANS(PARAMETERS!$D$8))*SIN(RADIANS(PARAMETERS!$D$9-C2535)/2)*SIN(RADIANS(PARAMETERS!$D$9-C2535)/2))))*2*3958.756</f>
        <v>1385.269393510378</v>
      </c>
      <c r="F2535">
        <v>124.19841766357</v>
      </c>
      <c r="G2535">
        <v>158.68768310547</v>
      </c>
      <c r="H2535">
        <v>199.46173095703</v>
      </c>
      <c r="I2535">
        <v>232.04093933105</v>
      </c>
      <c r="J2535">
        <v>269.94906616211</v>
      </c>
      <c r="K2535" s="6">
        <f>IFERROR(EXP(TREND(LN($F$1:$J$1),LN(F2535:J2535),LN(Calculations!$B$3))),0)</f>
        <v>1.0925712810838636E-2</v>
      </c>
    </row>
    <row r="2536" spans="1:11" x14ac:dyDescent="0.35">
      <c r="A2536">
        <v>2533</v>
      </c>
      <c r="B2536" t="str">
        <f t="shared" si="39"/>
        <v>13-81.5</v>
      </c>
      <c r="C2536">
        <v>-81.510355430949005</v>
      </c>
      <c r="D2536">
        <v>13.372976395044001</v>
      </c>
      <c r="E2536">
        <f>ASIN(SQRT((SIN(RADIANS(PARAMETERS!$D$8-D2536)/2)*SIN(RADIANS(PARAMETERS!$D$8-D2536)/2))+(COS(RADIANS(D2536))*COS(RADIANS(PARAMETERS!$D$8))*SIN(RADIANS(PARAMETERS!$D$9-C2536)/2)*SIN(RADIANS(PARAMETERS!$D$9-C2536)/2))))*2*3958.756</f>
        <v>1403.3132097120113</v>
      </c>
      <c r="F2536">
        <v>123.71968841553</v>
      </c>
      <c r="G2536">
        <v>158.35179138184</v>
      </c>
      <c r="H2536">
        <v>199.44967651367</v>
      </c>
      <c r="I2536">
        <v>232.25134277344</v>
      </c>
      <c r="J2536">
        <v>270.45474243164</v>
      </c>
      <c r="K2536" s="6">
        <f>IFERROR(EXP(TREND(LN($F$1:$J$1),LN(F2536:J2536),LN(Calculations!$B$3))),0)</f>
        <v>1.0823662660166296E-2</v>
      </c>
    </row>
    <row r="2537" spans="1:11" x14ac:dyDescent="0.35">
      <c r="A2537">
        <v>2534</v>
      </c>
      <c r="B2537" t="str">
        <f t="shared" si="39"/>
        <v>13-82</v>
      </c>
      <c r="C2537">
        <v>-81.781676765849994</v>
      </c>
      <c r="D2537">
        <v>13.372976395044001</v>
      </c>
      <c r="E2537">
        <f>ASIN(SQRT((SIN(RADIANS(PARAMETERS!$D$8-D2537)/2)*SIN(RADIANS(PARAMETERS!$D$8-D2537)/2))+(COS(RADIANS(D2537))*COS(RADIANS(PARAMETERS!$D$8))*SIN(RADIANS(PARAMETERS!$D$9-C2537)/2)*SIN(RADIANS(PARAMETERS!$D$9-C2537)/2))))*2*3958.756</f>
        <v>1421.358914277052</v>
      </c>
      <c r="F2537">
        <v>122.75933074951</v>
      </c>
      <c r="G2537">
        <v>157.45681762695</v>
      </c>
      <c r="H2537">
        <v>198.86708068848</v>
      </c>
      <c r="I2537">
        <v>231.7381439209</v>
      </c>
      <c r="J2537">
        <v>270.04293823242</v>
      </c>
      <c r="K2537" s="6">
        <f>IFERROR(EXP(TREND(LN($F$1:$J$1),LN(F2537:J2537),LN(Calculations!$B$3))),0)</f>
        <v>1.0577487728456009E-2</v>
      </c>
    </row>
    <row r="2538" spans="1:11" x14ac:dyDescent="0.35">
      <c r="A2538">
        <v>2535</v>
      </c>
      <c r="B2538" t="str">
        <f t="shared" si="39"/>
        <v>13-82</v>
      </c>
      <c r="C2538">
        <v>-82.052998100750997</v>
      </c>
      <c r="D2538">
        <v>13.372976395044001</v>
      </c>
      <c r="E2538">
        <f>ASIN(SQRT((SIN(RADIANS(PARAMETERS!$D$8-D2538)/2)*SIN(RADIANS(PARAMETERS!$D$8-D2538)/2))+(COS(RADIANS(D2538))*COS(RADIANS(PARAMETERS!$D$8))*SIN(RADIANS(PARAMETERS!$D$9-C2538)/2)*SIN(RADIANS(PARAMETERS!$D$9-C2538)/2))))*2*3958.756</f>
        <v>1439.4064100112207</v>
      </c>
      <c r="F2538">
        <v>121.29307556152</v>
      </c>
      <c r="G2538">
        <v>155.90327453613</v>
      </c>
      <c r="H2538">
        <v>197.60246276855</v>
      </c>
      <c r="I2538">
        <v>230.39791870117</v>
      </c>
      <c r="J2538">
        <v>268.58142089844</v>
      </c>
      <c r="K2538" s="6">
        <f>IFERROR(EXP(TREND(LN($F$1:$J$1),LN(F2538:J2538),LN(Calculations!$B$3))),0)</f>
        <v>1.0182860568115968E-2</v>
      </c>
    </row>
    <row r="2539" spans="1:11" x14ac:dyDescent="0.35">
      <c r="A2539">
        <v>2536</v>
      </c>
      <c r="B2539" t="str">
        <f t="shared" si="39"/>
        <v>13-82.5</v>
      </c>
      <c r="C2539">
        <v>-82.324319435652001</v>
      </c>
      <c r="D2539">
        <v>13.372976395044001</v>
      </c>
      <c r="E2539">
        <f>ASIN(SQRT((SIN(RADIANS(PARAMETERS!$D$8-D2539)/2)*SIN(RADIANS(PARAMETERS!$D$8-D2539)/2))+(COS(RADIANS(D2539))*COS(RADIANS(PARAMETERS!$D$8))*SIN(RADIANS(PARAMETERS!$D$9-C2539)/2)*SIN(RADIANS(PARAMETERS!$D$9-C2539)/2))))*2*3958.756</f>
        <v>1457.4556041514425</v>
      </c>
      <c r="F2539">
        <v>119.40283966064</v>
      </c>
      <c r="G2539">
        <v>153.71965026855</v>
      </c>
      <c r="H2539">
        <v>195.68293762207</v>
      </c>
      <c r="I2539">
        <v>228.30671691895</v>
      </c>
      <c r="J2539">
        <v>266.16799926758</v>
      </c>
      <c r="K2539" s="6">
        <f>IFERROR(EXP(TREND(LN($F$1:$J$1),LN(F2539:J2539),LN(Calculations!$B$3))),0)</f>
        <v>9.6723587428602636E-3</v>
      </c>
    </row>
    <row r="2540" spans="1:11" x14ac:dyDescent="0.35">
      <c r="A2540">
        <v>2537</v>
      </c>
      <c r="B2540" t="str">
        <f t="shared" si="39"/>
        <v>13-82.5</v>
      </c>
      <c r="C2540">
        <v>-82.595640770553004</v>
      </c>
      <c r="D2540">
        <v>13.372976395044001</v>
      </c>
      <c r="E2540">
        <f>ASIN(SQRT((SIN(RADIANS(PARAMETERS!$D$8-D2540)/2)*SIN(RADIANS(PARAMETERS!$D$8-D2540)/2))+(COS(RADIANS(D2540))*COS(RADIANS(PARAMETERS!$D$8))*SIN(RADIANS(PARAMETERS!$D$9-C2540)/2)*SIN(RADIANS(PARAMETERS!$D$9-C2540)/2))))*2*3958.756</f>
        <v>1475.5064080942636</v>
      </c>
      <c r="F2540">
        <v>117.31428527832</v>
      </c>
      <c r="G2540">
        <v>151.25199890137</v>
      </c>
      <c r="H2540">
        <v>193.43991088867</v>
      </c>
      <c r="I2540">
        <v>225.83372497559</v>
      </c>
      <c r="J2540">
        <v>263.25192260742</v>
      </c>
      <c r="K2540" s="6">
        <f>IFERROR(EXP(TREND(LN($F$1:$J$1),LN(F2540:J2540),LN(Calculations!$B$3))),0)</f>
        <v>9.1301931188978325E-3</v>
      </c>
    </row>
    <row r="2541" spans="1:11" x14ac:dyDescent="0.35">
      <c r="A2541">
        <v>2538</v>
      </c>
      <c r="B2541" t="str">
        <f t="shared" si="39"/>
        <v>13-83</v>
      </c>
      <c r="C2541">
        <v>-82.866962105453993</v>
      </c>
      <c r="D2541">
        <v>13.372976395044001</v>
      </c>
      <c r="E2541">
        <f>ASIN(SQRT((SIN(RADIANS(PARAMETERS!$D$8-D2541)/2)*SIN(RADIANS(PARAMETERS!$D$8-D2541)/2))+(COS(RADIANS(D2541))*COS(RADIANS(PARAMETERS!$D$8))*SIN(RADIANS(PARAMETERS!$D$9-C2541)/2)*SIN(RADIANS(PARAMETERS!$D$9-C2541)/2))))*2*3958.756</f>
        <v>1493.5587371438041</v>
      </c>
      <c r="F2541">
        <v>115.12763214111</v>
      </c>
      <c r="G2541">
        <v>148.62568664551</v>
      </c>
      <c r="H2541">
        <v>190.99836730957</v>
      </c>
      <c r="I2541">
        <v>223.12902832031</v>
      </c>
      <c r="J2541">
        <v>260.0263671875</v>
      </c>
      <c r="K2541" s="6">
        <f>IFERROR(EXP(TREND(LN($F$1:$J$1),LN(F2541:J2541),LN(Calculations!$B$3))),0)</f>
        <v>8.5889930564758913E-3</v>
      </c>
    </row>
    <row r="2542" spans="1:11" x14ac:dyDescent="0.35">
      <c r="A2542">
        <v>2539</v>
      </c>
      <c r="B2542" t="str">
        <f t="shared" si="39"/>
        <v>13-83</v>
      </c>
      <c r="C2542">
        <v>-83.138283440354996</v>
      </c>
      <c r="D2542">
        <v>13.372976395044001</v>
      </c>
      <c r="E2542">
        <f>ASIN(SQRT((SIN(RADIANS(PARAMETERS!$D$8-D2542)/2)*SIN(RADIANS(PARAMETERS!$D$8-D2542)/2))+(COS(RADIANS(D2542))*COS(RADIANS(PARAMETERS!$D$8))*SIN(RADIANS(PARAMETERS!$D$9-C2542)/2)*SIN(RADIANS(PARAMETERS!$D$9-C2542)/2))))*2*3958.756</f>
        <v>1511.6125102776355</v>
      </c>
      <c r="F2542">
        <v>112.87615966797</v>
      </c>
      <c r="G2542">
        <v>145.87892150879</v>
      </c>
      <c r="H2542">
        <v>188.39598083496</v>
      </c>
      <c r="I2542">
        <v>220.24299621582</v>
      </c>
      <c r="J2542">
        <v>256.56112670898</v>
      </c>
      <c r="K2542" s="6">
        <f>IFERROR(EXP(TREND(LN($F$1:$J$1),LN(F2542:J2542),LN(Calculations!$B$3))),0)</f>
        <v>8.0590432141035891E-3</v>
      </c>
    </row>
    <row r="2543" spans="1:11" x14ac:dyDescent="0.35">
      <c r="A2543">
        <v>2540</v>
      </c>
      <c r="B2543" t="str">
        <f t="shared" si="39"/>
        <v>13-83.5</v>
      </c>
      <c r="C2543">
        <v>-83.409604775255005</v>
      </c>
      <c r="D2543">
        <v>13.372976395044001</v>
      </c>
      <c r="E2543">
        <f>ASIN(SQRT((SIN(RADIANS(PARAMETERS!$D$8-D2543)/2)*SIN(RADIANS(PARAMETERS!$D$8-D2543)/2))+(COS(RADIANS(D2543))*COS(RADIANS(PARAMETERS!$D$8))*SIN(RADIANS(PARAMETERS!$D$9-C2543)/2)*SIN(RADIANS(PARAMETERS!$D$9-C2543)/2))))*2*3958.756</f>
        <v>1529.6676499290311</v>
      </c>
      <c r="F2543">
        <v>110.47168731689</v>
      </c>
      <c r="G2543">
        <v>142.88655090332</v>
      </c>
      <c r="H2543">
        <v>185.54411315918</v>
      </c>
      <c r="I2543">
        <v>217.04797363281</v>
      </c>
      <c r="J2543">
        <v>252.70404052734</v>
      </c>
      <c r="K2543" s="6">
        <f>IFERROR(EXP(TREND(LN($F$1:$J$1),LN(F2543:J2543),LN(Calculations!$B$3))),0)</f>
        <v>7.5217419411277107E-3</v>
      </c>
    </row>
    <row r="2544" spans="1:11" x14ac:dyDescent="0.35">
      <c r="A2544">
        <v>2541</v>
      </c>
      <c r="B2544" t="str">
        <f t="shared" si="39"/>
        <v>13-83.5</v>
      </c>
      <c r="C2544">
        <v>-83.680926110155994</v>
      </c>
      <c r="D2544">
        <v>13.372976395044001</v>
      </c>
      <c r="E2544">
        <f>ASIN(SQRT((SIN(RADIANS(PARAMETERS!$D$8-D2544)/2)*SIN(RADIANS(PARAMETERS!$D$8-D2544)/2))+(COS(RADIANS(D2544))*COS(RADIANS(PARAMETERS!$D$8))*SIN(RADIANS(PARAMETERS!$D$9-C2544)/2)*SIN(RADIANS(PARAMETERS!$D$9-C2544)/2))))*2*3958.756</f>
        <v>1547.7240817846803</v>
      </c>
      <c r="F2544">
        <v>107.96585083008</v>
      </c>
      <c r="G2544">
        <v>139.70266723633</v>
      </c>
      <c r="H2544">
        <v>182.44454956055</v>
      </c>
      <c r="I2544">
        <v>213.63185119629</v>
      </c>
      <c r="J2544">
        <v>248.57818603516</v>
      </c>
      <c r="K2544" s="6">
        <f>IFERROR(EXP(TREND(LN($F$1:$J$1),LN(F2544:J2544),LN(Calculations!$B$3))),0)</f>
        <v>6.9913732501396333E-3</v>
      </c>
    </row>
    <row r="2545" spans="1:11" x14ac:dyDescent="0.35">
      <c r="A2545">
        <v>2542</v>
      </c>
      <c r="B2545" t="str">
        <f t="shared" si="39"/>
        <v>13-84</v>
      </c>
      <c r="C2545">
        <v>-83.952247445056997</v>
      </c>
      <c r="D2545">
        <v>13.372976395044001</v>
      </c>
      <c r="E2545">
        <f>ASIN(SQRT((SIN(RADIANS(PARAMETERS!$D$8-D2545)/2)*SIN(RADIANS(PARAMETERS!$D$8-D2545)/2))+(COS(RADIANS(D2545))*COS(RADIANS(PARAMETERS!$D$8))*SIN(RADIANS(PARAMETERS!$D$9-C2545)/2)*SIN(RADIANS(PARAMETERS!$D$9-C2545)/2))))*2*3958.756</f>
        <v>1565.7817345956444</v>
      </c>
      <c r="F2545">
        <v>105.40333557129</v>
      </c>
      <c r="G2545">
        <v>136.38179016113</v>
      </c>
      <c r="H2545">
        <v>179.12677001953</v>
      </c>
      <c r="I2545">
        <v>210.05438232422</v>
      </c>
      <c r="J2545">
        <v>244.26834106445</v>
      </c>
      <c r="K2545" s="6">
        <f>IFERROR(EXP(TREND(LN($F$1:$J$1),LN(F2545:J2545),LN(Calculations!$B$3))),0)</f>
        <v>6.4787831075182037E-3</v>
      </c>
    </row>
    <row r="2546" spans="1:11" x14ac:dyDescent="0.35">
      <c r="A2546">
        <v>2543</v>
      </c>
      <c r="B2546" t="str">
        <f t="shared" si="39"/>
        <v>13-84</v>
      </c>
      <c r="C2546">
        <v>-84.223568779958001</v>
      </c>
      <c r="D2546">
        <v>13.372976395044001</v>
      </c>
      <c r="E2546">
        <f>ASIN(SQRT((SIN(RADIANS(PARAMETERS!$D$8-D2546)/2)*SIN(RADIANS(PARAMETERS!$D$8-D2546)/2))+(COS(RADIANS(D2546))*COS(RADIANS(PARAMETERS!$D$8))*SIN(RADIANS(PARAMETERS!$D$9-C2546)/2)*SIN(RADIANS(PARAMETERS!$D$9-C2546)/2))))*2*3958.756</f>
        <v>1583.8405400017764</v>
      </c>
      <c r="F2546">
        <v>102.85191345215</v>
      </c>
      <c r="G2546">
        <v>133.02996826172</v>
      </c>
      <c r="H2546">
        <v>175.73246765137</v>
      </c>
      <c r="I2546">
        <v>206.39045715332</v>
      </c>
      <c r="J2546">
        <v>239.85200500488</v>
      </c>
      <c r="K2546" s="6">
        <f>IFERROR(EXP(TREND(LN($F$1:$J$1),LN(F2546:J2546),LN(Calculations!$B$3))),0)</f>
        <v>5.9980994593235347E-3</v>
      </c>
    </row>
    <row r="2547" spans="1:11" x14ac:dyDescent="0.35">
      <c r="A2547">
        <v>2544</v>
      </c>
      <c r="B2547" t="str">
        <f t="shared" si="39"/>
        <v>13-84.5</v>
      </c>
      <c r="C2547">
        <v>-84.494890114859004</v>
      </c>
      <c r="D2547">
        <v>13.372976395044001</v>
      </c>
      <c r="E2547">
        <f>ASIN(SQRT((SIN(RADIANS(PARAMETERS!$D$8-D2547)/2)*SIN(RADIANS(PARAMETERS!$D$8-D2547)/2))+(COS(RADIANS(D2547))*COS(RADIANS(PARAMETERS!$D$8))*SIN(RADIANS(PARAMETERS!$D$9-C2547)/2)*SIN(RADIANS(PARAMETERS!$D$9-C2547)/2))))*2*3958.756</f>
        <v>1601.9004323676184</v>
      </c>
      <c r="F2547">
        <v>100.36782073975</v>
      </c>
      <c r="G2547">
        <v>129.71911621094</v>
      </c>
      <c r="H2547">
        <v>172.34843444824</v>
      </c>
      <c r="I2547">
        <v>202.71667480469</v>
      </c>
      <c r="J2547">
        <v>235.42805480957</v>
      </c>
      <c r="K2547" s="6">
        <f>IFERROR(EXP(TREND(LN($F$1:$J$1),LN(F2547:J2547),LN(Calculations!$B$3))),0)</f>
        <v>5.5566426838533902E-3</v>
      </c>
    </row>
    <row r="2548" spans="1:11" x14ac:dyDescent="0.35">
      <c r="A2548">
        <v>2545</v>
      </c>
      <c r="B2548" t="str">
        <f t="shared" si="39"/>
        <v>13-85</v>
      </c>
      <c r="C2548">
        <v>-84.766211449759993</v>
      </c>
      <c r="D2548">
        <v>13.372976395044001</v>
      </c>
      <c r="E2548">
        <f>ASIN(SQRT((SIN(RADIANS(PARAMETERS!$D$8-D2548)/2)*SIN(RADIANS(PARAMETERS!$D$8-D2548)/2))+(COS(RADIANS(D2548))*COS(RADIANS(PARAMETERS!$D$8))*SIN(RADIANS(PARAMETERS!$D$9-C2548)/2)*SIN(RADIANS(PARAMETERS!$D$9-C2548)/2))))*2*3958.756</f>
        <v>1619.9613486292544</v>
      </c>
      <c r="F2548">
        <v>97.966186523437997</v>
      </c>
      <c r="G2548">
        <v>126.47659301758</v>
      </c>
      <c r="H2548">
        <v>169.02517700195</v>
      </c>
      <c r="I2548">
        <v>199.06884765625</v>
      </c>
      <c r="J2548">
        <v>231.04502868652</v>
      </c>
      <c r="K2548" s="6">
        <f>IFERROR(EXP(TREND(LN($F$1:$J$1),LN(F2548:J2548),LN(Calculations!$B$3))),0)</f>
        <v>5.1540358751444382E-3</v>
      </c>
    </row>
    <row r="2549" spans="1:11" x14ac:dyDescent="0.35">
      <c r="A2549">
        <v>2546</v>
      </c>
      <c r="B2549" t="str">
        <f t="shared" si="39"/>
        <v>13-85</v>
      </c>
      <c r="C2549">
        <v>-85.037532784660996</v>
      </c>
      <c r="D2549">
        <v>13.372976395044001</v>
      </c>
      <c r="E2549">
        <f>ASIN(SQRT((SIN(RADIANS(PARAMETERS!$D$8-D2549)/2)*SIN(RADIANS(PARAMETERS!$D$8-D2549)/2))+(COS(RADIANS(D2549))*COS(RADIANS(PARAMETERS!$D$8))*SIN(RADIANS(PARAMETERS!$D$9-C2549)/2)*SIN(RADIANS(PARAMETERS!$D$9-C2549)/2))))*2*3958.756</f>
        <v>1638.0232281512158</v>
      </c>
      <c r="F2549">
        <v>95.571853637695</v>
      </c>
      <c r="G2549">
        <v>123.19618225098</v>
      </c>
      <c r="H2549">
        <v>165.65310668945</v>
      </c>
      <c r="I2549">
        <v>195.34399414063</v>
      </c>
      <c r="J2549">
        <v>226.5244140625</v>
      </c>
      <c r="K2549" s="6">
        <f>IFERROR(EXP(TREND(LN($F$1:$J$1),LN(F2549:J2549),LN(Calculations!$B$3))),0)</f>
        <v>4.774126450632305E-3</v>
      </c>
    </row>
    <row r="2550" spans="1:11" x14ac:dyDescent="0.35">
      <c r="A2550">
        <v>2547</v>
      </c>
      <c r="B2550" t="str">
        <f t="shared" si="39"/>
        <v>13-85.5</v>
      </c>
      <c r="C2550">
        <v>-85.308854119562</v>
      </c>
      <c r="D2550">
        <v>13.372976395044001</v>
      </c>
      <c r="E2550">
        <f>ASIN(SQRT((SIN(RADIANS(PARAMETERS!$D$8-D2550)/2)*SIN(RADIANS(PARAMETERS!$D$8-D2550)/2))+(COS(RADIANS(D2550))*COS(RADIANS(PARAMETERS!$D$8))*SIN(RADIANS(PARAMETERS!$D$9-C2550)/2)*SIN(RADIANS(PARAMETERS!$D$9-C2550)/2))))*2*3958.756</f>
        <v>1656.0860125926779</v>
      </c>
      <c r="F2550">
        <v>93.55859375</v>
      </c>
      <c r="G2550">
        <v>120.3603515625</v>
      </c>
      <c r="H2550">
        <v>162.73890686035</v>
      </c>
      <c r="I2550">
        <v>192.1978302002</v>
      </c>
      <c r="J2550">
        <v>222.71035766602</v>
      </c>
      <c r="K2550" s="6">
        <f>IFERROR(EXP(TREND(LN($F$1:$J$1),LN(F2550:J2550),LN(Calculations!$B$3))),0)</f>
        <v>4.4709995127867842E-3</v>
      </c>
    </row>
    <row r="2551" spans="1:11" x14ac:dyDescent="0.35">
      <c r="A2551">
        <v>2548</v>
      </c>
      <c r="B2551" t="str">
        <f t="shared" si="39"/>
        <v>13-85.5</v>
      </c>
      <c r="C2551">
        <v>-85.580175454463003</v>
      </c>
      <c r="D2551">
        <v>13.372976395044001</v>
      </c>
      <c r="E2551">
        <f>ASIN(SQRT((SIN(RADIANS(PARAMETERS!$D$8-D2551)/2)*SIN(RADIANS(PARAMETERS!$D$8-D2551)/2))+(COS(RADIANS(D2551))*COS(RADIANS(PARAMETERS!$D$8))*SIN(RADIANS(PARAMETERS!$D$9-C2551)/2)*SIN(RADIANS(PARAMETERS!$D$9-C2551)/2))))*2*3958.756</f>
        <v>1674.1496457822532</v>
      </c>
      <c r="F2551">
        <v>92.002510070800994</v>
      </c>
      <c r="G2551">
        <v>118.12470245361</v>
      </c>
      <c r="H2551">
        <v>160.42041015625</v>
      </c>
      <c r="I2551">
        <v>189.79508972168</v>
      </c>
      <c r="J2551">
        <v>219.81301879883</v>
      </c>
      <c r="K2551" s="6">
        <f>IFERROR(EXP(TREND(LN($F$1:$J$1),LN(F2551:J2551),LN(Calculations!$B$3))),0)</f>
        <v>4.2479105725176129E-3</v>
      </c>
    </row>
    <row r="2552" spans="1:11" x14ac:dyDescent="0.35">
      <c r="A2552">
        <v>2549</v>
      </c>
      <c r="B2552" t="str">
        <f t="shared" si="39"/>
        <v>13-86</v>
      </c>
      <c r="C2552">
        <v>-85.851496789364006</v>
      </c>
      <c r="D2552">
        <v>13.372976395044001</v>
      </c>
      <c r="E2552">
        <f>ASIN(SQRT((SIN(RADIANS(PARAMETERS!$D$8-D2552)/2)*SIN(RADIANS(PARAMETERS!$D$8-D2552)/2))+(COS(RADIANS(D2552))*COS(RADIANS(PARAMETERS!$D$8))*SIN(RADIANS(PARAMETERS!$D$9-C2552)/2)*SIN(RADIANS(PARAMETERS!$D$9-C2552)/2))))*2*3958.756</f>
        <v>1692.2140736007398</v>
      </c>
      <c r="F2552">
        <v>90.96159362793</v>
      </c>
      <c r="G2552">
        <v>116.65048217773</v>
      </c>
      <c r="H2552">
        <v>158.88589477539</v>
      </c>
      <c r="I2552">
        <v>188.22425842285</v>
      </c>
      <c r="J2552">
        <v>217.91616821289</v>
      </c>
      <c r="K2552" s="6">
        <f>IFERROR(EXP(TREND(LN($F$1:$J$1),LN(F2552:J2552),LN(Calculations!$B$3))),0)</f>
        <v>4.1064552562488921E-3</v>
      </c>
    </row>
    <row r="2553" spans="1:11" x14ac:dyDescent="0.35">
      <c r="A2553">
        <v>2550</v>
      </c>
      <c r="B2553" t="str">
        <f t="shared" si="39"/>
        <v>13-86</v>
      </c>
      <c r="C2553">
        <v>-86.122818124264995</v>
      </c>
      <c r="D2553">
        <v>13.372976395044001</v>
      </c>
      <c r="E2553">
        <f>ASIN(SQRT((SIN(RADIANS(PARAMETERS!$D$8-D2553)/2)*SIN(RADIANS(PARAMETERS!$D$8-D2553)/2))+(COS(RADIANS(D2553))*COS(RADIANS(PARAMETERS!$D$8))*SIN(RADIANS(PARAMETERS!$D$9-C2553)/2)*SIN(RADIANS(PARAMETERS!$D$9-C2553)/2))))*2*3958.756</f>
        <v>1710.2792438712431</v>
      </c>
      <c r="F2553">
        <v>90.230575561522997</v>
      </c>
      <c r="G2553">
        <v>115.64086914063</v>
      </c>
      <c r="H2553">
        <v>157.80960083008</v>
      </c>
      <c r="I2553">
        <v>187.15892028809</v>
      </c>
      <c r="J2553">
        <v>216.61953735352</v>
      </c>
      <c r="K2553" s="6">
        <f>IFERROR(EXP(TREND(LN($F$1:$J$1),LN(F2553:J2553),LN(Calculations!$B$3))),0)</f>
        <v>4.011465535309287E-3</v>
      </c>
    </row>
    <row r="2554" spans="1:11" x14ac:dyDescent="0.35">
      <c r="A2554">
        <v>2551</v>
      </c>
      <c r="B2554" t="str">
        <f t="shared" si="39"/>
        <v>13-86.5</v>
      </c>
      <c r="C2554">
        <v>-86.394139459165999</v>
      </c>
      <c r="D2554">
        <v>13.372976395044001</v>
      </c>
      <c r="E2554">
        <f>ASIN(SQRT((SIN(RADIANS(PARAMETERS!$D$8-D2554)/2)*SIN(RADIANS(PARAMETERS!$D$8-D2554)/2))+(COS(RADIANS(D2554))*COS(RADIANS(PARAMETERS!$D$8))*SIN(RADIANS(PARAMETERS!$D$9-C2554)/2)*SIN(RADIANS(PARAMETERS!$D$9-C2554)/2))))*2*3958.756</f>
        <v>1728.3451062561337</v>
      </c>
      <c r="F2554">
        <v>89.77188873291</v>
      </c>
      <c r="G2554">
        <v>115.01847839355</v>
      </c>
      <c r="H2554">
        <v>157.16781616211</v>
      </c>
      <c r="I2554">
        <v>186.53662109375</v>
      </c>
      <c r="J2554">
        <v>215.84527587891</v>
      </c>
      <c r="K2554" s="6">
        <f>IFERROR(EXP(TREND(LN($F$1:$J$1),LN(F2554:J2554),LN(Calculations!$B$3))),0)</f>
        <v>3.9550195761665968E-3</v>
      </c>
    </row>
    <row r="2555" spans="1:11" x14ac:dyDescent="0.35">
      <c r="A2555">
        <v>2552</v>
      </c>
      <c r="B2555" t="str">
        <f t="shared" si="39"/>
        <v>13-86.5</v>
      </c>
      <c r="C2555">
        <v>-86.665460794067002</v>
      </c>
      <c r="D2555">
        <v>13.372976395044001</v>
      </c>
      <c r="E2555">
        <f>ASIN(SQRT((SIN(RADIANS(PARAMETERS!$D$8-D2555)/2)*SIN(RADIANS(PARAMETERS!$D$8-D2555)/2))+(COS(RADIANS(D2555))*COS(RADIANS(PARAMETERS!$D$8))*SIN(RADIANS(PARAMETERS!$D$9-C2555)/2)*SIN(RADIANS(PARAMETERS!$D$9-C2555)/2))))*2*3958.756</f>
        <v>1746.4116121603424</v>
      </c>
      <c r="F2555">
        <v>89.425338745117003</v>
      </c>
      <c r="G2555">
        <v>114.55767822266</v>
      </c>
      <c r="H2555">
        <v>156.77294921875</v>
      </c>
      <c r="I2555">
        <v>186.05065917969</v>
      </c>
      <c r="J2555">
        <v>215.19241333008</v>
      </c>
      <c r="K2555" s="6">
        <f>IFERROR(EXP(TREND(LN($F$1:$J$1),LN(F2555:J2555),LN(Calculations!$B$3))),0)</f>
        <v>3.913515550996771E-3</v>
      </c>
    </row>
    <row r="2556" spans="1:11" x14ac:dyDescent="0.35">
      <c r="A2556">
        <v>2553</v>
      </c>
      <c r="B2556" t="str">
        <f t="shared" si="39"/>
        <v>13-87</v>
      </c>
      <c r="C2556">
        <v>-86.936782128968005</v>
      </c>
      <c r="D2556">
        <v>13.372976395044001</v>
      </c>
      <c r="E2556">
        <f>ASIN(SQRT((SIN(RADIANS(PARAMETERS!$D$8-D2556)/2)*SIN(RADIANS(PARAMETERS!$D$8-D2556)/2))+(COS(RADIANS(D2556))*COS(RADIANS(PARAMETERS!$D$8))*SIN(RADIANS(PARAMETERS!$D$9-C2556)/2)*SIN(RADIANS(PARAMETERS!$D$9-C2556)/2))))*2*3958.756</f>
        <v>1764.478714640554</v>
      </c>
      <c r="F2556">
        <v>89.329528808594006</v>
      </c>
      <c r="G2556">
        <v>114.4401473999</v>
      </c>
      <c r="H2556">
        <v>156.7698059082</v>
      </c>
      <c r="I2556">
        <v>185.89570617676</v>
      </c>
      <c r="J2556">
        <v>214.89447021484</v>
      </c>
      <c r="K2556" s="6">
        <f>IFERROR(EXP(TREND(LN($F$1:$J$1),LN(F2556:J2556),LN(Calculations!$B$3))),0)</f>
        <v>3.9022628675432708E-3</v>
      </c>
    </row>
    <row r="2557" spans="1:11" x14ac:dyDescent="0.35">
      <c r="A2557">
        <v>2554</v>
      </c>
      <c r="B2557" t="str">
        <f t="shared" si="39"/>
        <v>13-87</v>
      </c>
      <c r="C2557">
        <v>-87.208103463868994</v>
      </c>
      <c r="D2557">
        <v>13.372976395044001</v>
      </c>
      <c r="E2557">
        <f>ASIN(SQRT((SIN(RADIANS(PARAMETERS!$D$8-D2557)/2)*SIN(RADIANS(PARAMETERS!$D$8-D2557)/2))+(COS(RADIANS(D2557))*COS(RADIANS(PARAMETERS!$D$8))*SIN(RADIANS(PARAMETERS!$D$9-C2557)/2)*SIN(RADIANS(PARAMETERS!$D$9-C2557)/2))))*2*3958.756</f>
        <v>1782.5463683198723</v>
      </c>
      <c r="F2557">
        <v>89.554153442382997</v>
      </c>
      <c r="G2557">
        <v>114.75266265869</v>
      </c>
      <c r="H2557">
        <v>157.26905822754</v>
      </c>
      <c r="I2557">
        <v>186.13374328613</v>
      </c>
      <c r="J2557">
        <v>215.01823425293</v>
      </c>
      <c r="K2557" s="6">
        <f>IFERROR(EXP(TREND(LN($F$1:$J$1),LN(F2557:J2557),LN(Calculations!$B$3))),0)</f>
        <v>3.9283481925753722E-3</v>
      </c>
    </row>
    <row r="2558" spans="1:11" x14ac:dyDescent="0.35">
      <c r="A2558">
        <v>2555</v>
      </c>
      <c r="B2558" t="str">
        <f t="shared" si="39"/>
        <v>13-87.5</v>
      </c>
      <c r="C2558">
        <v>-87.479424798769998</v>
      </c>
      <c r="D2558">
        <v>13.372976395044001</v>
      </c>
      <c r="E2558">
        <f>ASIN(SQRT((SIN(RADIANS(PARAMETERS!$D$8-D2558)/2)*SIN(RADIANS(PARAMETERS!$D$8-D2558)/2))+(COS(RADIANS(D2558))*COS(RADIANS(PARAMETERS!$D$8))*SIN(RADIANS(PARAMETERS!$D$9-C2558)/2)*SIN(RADIANS(PARAMETERS!$D$9-C2558)/2))))*2*3958.756</f>
        <v>1800.6145293075815</v>
      </c>
      <c r="F2558">
        <v>90.083213806152003</v>
      </c>
      <c r="G2558">
        <v>115.45539093018</v>
      </c>
      <c r="H2558">
        <v>158.20780944824</v>
      </c>
      <c r="I2558">
        <v>186.67002868652</v>
      </c>
      <c r="J2558">
        <v>215.41104125977</v>
      </c>
      <c r="K2558" s="6">
        <f>IFERROR(EXP(TREND(LN($F$1:$J$1),LN(F2558:J2558),LN(Calculations!$B$3))),0)</f>
        <v>3.9867327653292884E-3</v>
      </c>
    </row>
    <row r="2559" spans="1:11" x14ac:dyDescent="0.35">
      <c r="A2559">
        <v>2556</v>
      </c>
      <c r="B2559" t="str">
        <f t="shared" si="39"/>
        <v>13-88</v>
      </c>
      <c r="C2559">
        <v>-87.750746133671001</v>
      </c>
      <c r="D2559">
        <v>13.372976395044001</v>
      </c>
      <c r="E2559">
        <f>ASIN(SQRT((SIN(RADIANS(PARAMETERS!$D$8-D2559)/2)*SIN(RADIANS(PARAMETERS!$D$8-D2559)/2))+(COS(RADIANS(D2559))*COS(RADIANS(PARAMETERS!$D$8))*SIN(RADIANS(PARAMETERS!$D$9-C2559)/2)*SIN(RADIANS(PARAMETERS!$D$9-C2559)/2))))*2*3958.756</f>
        <v>1818.6831551236398</v>
      </c>
      <c r="F2559">
        <v>90.842613220215</v>
      </c>
      <c r="G2559">
        <v>116.4267578125</v>
      </c>
      <c r="H2559">
        <v>159.38807678223</v>
      </c>
      <c r="I2559">
        <v>187.392578125</v>
      </c>
      <c r="J2559">
        <v>215.96296691895</v>
      </c>
      <c r="K2559" s="6">
        <f>IFERROR(EXP(TREND(LN($F$1:$J$1),LN(F2559:J2559),LN(Calculations!$B$3))),0)</f>
        <v>4.0677324826428937E-3</v>
      </c>
    </row>
    <row r="2560" spans="1:11" x14ac:dyDescent="0.35">
      <c r="A2560">
        <v>2557</v>
      </c>
      <c r="B2560" t="str">
        <f t="shared" si="39"/>
        <v>13-88</v>
      </c>
      <c r="C2560">
        <v>-88.022067468572004</v>
      </c>
      <c r="D2560">
        <v>13.372976395044001</v>
      </c>
      <c r="E2560">
        <f>ASIN(SQRT((SIN(RADIANS(PARAMETERS!$D$8-D2560)/2)*SIN(RADIANS(PARAMETERS!$D$8-D2560)/2))+(COS(RADIANS(D2560))*COS(RADIANS(PARAMETERS!$D$8))*SIN(RADIANS(PARAMETERS!$D$9-C2560)/2)*SIN(RADIANS(PARAMETERS!$D$9-C2560)/2))))*2*3958.756</f>
        <v>1836.7522046275967</v>
      </c>
      <c r="F2560">
        <v>91.869384765625</v>
      </c>
      <c r="G2560">
        <v>117.72353363037</v>
      </c>
      <c r="H2560">
        <v>160.81996154785</v>
      </c>
      <c r="I2560">
        <v>188.37026977539</v>
      </c>
      <c r="J2560">
        <v>216.76487731934</v>
      </c>
      <c r="K2560" s="6">
        <f>IFERROR(EXP(TREND(LN($F$1:$J$1),LN(F2560:J2560),LN(Calculations!$B$3))),0)</f>
        <v>4.178111445579601E-3</v>
      </c>
    </row>
    <row r="2561" spans="1:11" x14ac:dyDescent="0.35">
      <c r="A2561">
        <v>2558</v>
      </c>
      <c r="B2561" t="str">
        <f t="shared" si="39"/>
        <v>13-88.5</v>
      </c>
      <c r="C2561">
        <v>-88.293388803472993</v>
      </c>
      <c r="D2561">
        <v>13.372976395044001</v>
      </c>
      <c r="E2561">
        <f>ASIN(SQRT((SIN(RADIANS(PARAMETERS!$D$8-D2561)/2)*SIN(RADIANS(PARAMETERS!$D$8-D2561)/2))+(COS(RADIANS(D2561))*COS(RADIANS(PARAMETERS!$D$8))*SIN(RADIANS(PARAMETERS!$D$9-C2561)/2)*SIN(RADIANS(PARAMETERS!$D$9-C2561)/2))))*2*3958.756</f>
        <v>1854.8216379516209</v>
      </c>
      <c r="F2561">
        <v>93.238960266112997</v>
      </c>
      <c r="G2561">
        <v>119.46733856201</v>
      </c>
      <c r="H2561">
        <v>162.55415344238</v>
      </c>
      <c r="I2561">
        <v>189.71356201172</v>
      </c>
      <c r="J2561">
        <v>217.94631958008</v>
      </c>
      <c r="K2561" s="6">
        <f>IFERROR(EXP(TREND(LN($F$1:$J$1),LN(F2561:J2561),LN(Calculations!$B$3))),0)</f>
        <v>4.3308149560777566E-3</v>
      </c>
    </row>
    <row r="2562" spans="1:11" x14ac:dyDescent="0.35">
      <c r="A2562">
        <v>2559</v>
      </c>
      <c r="B2562" t="str">
        <f t="shared" si="39"/>
        <v>13-88.5</v>
      </c>
      <c r="C2562">
        <v>-88.564710138373997</v>
      </c>
      <c r="D2562">
        <v>13.372976395044001</v>
      </c>
      <c r="E2562">
        <f>ASIN(SQRT((SIN(RADIANS(PARAMETERS!$D$8-D2562)/2)*SIN(RADIANS(PARAMETERS!$D$8-D2562)/2))+(COS(RADIANS(D2562))*COS(RADIANS(PARAMETERS!$D$8))*SIN(RADIANS(PARAMETERS!$D$9-C2562)/2)*SIN(RADIANS(PARAMETERS!$D$9-C2562)/2))))*2*3958.756</f>
        <v>1872.8914164373696</v>
      </c>
      <c r="F2562">
        <v>95.032005310059006</v>
      </c>
      <c r="G2562">
        <v>121.81370544434</v>
      </c>
      <c r="H2562">
        <v>164.71305847168</v>
      </c>
      <c r="I2562">
        <v>191.51773071289</v>
      </c>
      <c r="J2562">
        <v>219.6510925293</v>
      </c>
      <c r="K2562" s="6">
        <f>IFERROR(EXP(TREND(LN($F$1:$J$1),LN(F2562:J2562),LN(Calculations!$B$3))),0)</f>
        <v>4.544427333127361E-3</v>
      </c>
    </row>
    <row r="2563" spans="1:11" x14ac:dyDescent="0.35">
      <c r="A2563">
        <v>2560</v>
      </c>
      <c r="B2563" t="str">
        <f t="shared" si="39"/>
        <v>13-89</v>
      </c>
      <c r="C2563">
        <v>-88.836031473275</v>
      </c>
      <c r="D2563">
        <v>13.372976395044001</v>
      </c>
      <c r="E2563">
        <f>ASIN(SQRT((SIN(RADIANS(PARAMETERS!$D$8-D2563)/2)*SIN(RADIANS(PARAMETERS!$D$8-D2563)/2))+(COS(RADIANS(D2563))*COS(RADIANS(PARAMETERS!$D$8))*SIN(RADIANS(PARAMETERS!$D$9-C2563)/2)*SIN(RADIANS(PARAMETERS!$D$9-C2563)/2))))*2*3958.756</f>
        <v>1890.9615025764374</v>
      </c>
      <c r="F2563">
        <v>97.291328430175994</v>
      </c>
      <c r="G2563">
        <v>124.84091186523</v>
      </c>
      <c r="H2563">
        <v>167.30798339844</v>
      </c>
      <c r="I2563">
        <v>193.78912353516</v>
      </c>
      <c r="J2563">
        <v>221.88096618652</v>
      </c>
      <c r="K2563" s="6">
        <f>IFERROR(EXP(TREND(LN($F$1:$J$1),LN(F2563:J2563),LN(Calculations!$B$3))),0)</f>
        <v>4.8338513025784416E-3</v>
      </c>
    </row>
    <row r="2564" spans="1:11" x14ac:dyDescent="0.35">
      <c r="A2564">
        <v>2561</v>
      </c>
      <c r="B2564" t="str">
        <f t="shared" si="39"/>
        <v>13-89</v>
      </c>
      <c r="C2564">
        <v>-89.107352808176003</v>
      </c>
      <c r="D2564">
        <v>13.372976395044001</v>
      </c>
      <c r="E2564">
        <f>ASIN(SQRT((SIN(RADIANS(PARAMETERS!$D$8-D2564)/2)*SIN(RADIANS(PARAMETERS!$D$8-D2564)/2))+(COS(RADIANS(D2564))*COS(RADIANS(PARAMETERS!$D$8))*SIN(RADIANS(PARAMETERS!$D$9-C2564)/2)*SIN(RADIANS(PARAMETERS!$D$9-C2564)/2))))*2*3958.756</f>
        <v>1909.0318599541533</v>
      </c>
      <c r="F2564">
        <v>100.10488128662</v>
      </c>
      <c r="G2564">
        <v>128.58474731445</v>
      </c>
      <c r="H2564">
        <v>170.38945007324</v>
      </c>
      <c r="I2564">
        <v>196.55484008789</v>
      </c>
      <c r="J2564">
        <v>224.65972900391</v>
      </c>
      <c r="K2564" s="6">
        <f>IFERROR(EXP(TREND(LN($F$1:$J$1),LN(F2564:J2564),LN(Calculations!$B$3))),0)</f>
        <v>5.2227438154836573E-3</v>
      </c>
    </row>
    <row r="2565" spans="1:11" x14ac:dyDescent="0.35">
      <c r="A2565">
        <v>2562</v>
      </c>
      <c r="B2565" t="str">
        <f t="shared" ref="B2565:B2628" si="40">MROUND(D2565,1)&amp;MROUND(C2565,-0.5)</f>
        <v>13-89.5</v>
      </c>
      <c r="C2565">
        <v>-89.378674143077006</v>
      </c>
      <c r="D2565">
        <v>13.372976395044001</v>
      </c>
      <c r="E2565">
        <f>ASIN(SQRT((SIN(RADIANS(PARAMETERS!$D$8-D2565)/2)*SIN(RADIANS(PARAMETERS!$D$8-D2565)/2))+(COS(RADIANS(D2565))*COS(RADIANS(PARAMETERS!$D$8))*SIN(RADIANS(PARAMETERS!$D$9-C2565)/2)*SIN(RADIANS(PARAMETERS!$D$9-C2565)/2))))*2*3958.756</f>
        <v>1927.1024531965045</v>
      </c>
      <c r="F2565">
        <v>103.55937194824</v>
      </c>
      <c r="G2565">
        <v>132.77865600586</v>
      </c>
      <c r="H2565">
        <v>173.86134338379</v>
      </c>
      <c r="I2565">
        <v>199.79751586914</v>
      </c>
      <c r="J2565">
        <v>227.986328125</v>
      </c>
      <c r="K2565" s="6">
        <f>IFERROR(EXP(TREND(LN($F$1:$J$1),LN(F2565:J2565),LN(Calculations!$B$3))),0)</f>
        <v>5.7302865729584223E-3</v>
      </c>
    </row>
    <row r="2566" spans="1:11" x14ac:dyDescent="0.35">
      <c r="A2566">
        <v>2563</v>
      </c>
      <c r="B2566" t="str">
        <f t="shared" si="40"/>
        <v>13-89.5</v>
      </c>
      <c r="C2566">
        <v>-89.649995477977996</v>
      </c>
      <c r="D2566">
        <v>13.372976395044001</v>
      </c>
      <c r="E2566">
        <f>ASIN(SQRT((SIN(RADIANS(PARAMETERS!$D$8-D2566)/2)*SIN(RADIANS(PARAMETERS!$D$8-D2566)/2))+(COS(RADIANS(D2566))*COS(RADIANS(PARAMETERS!$D$8))*SIN(RADIANS(PARAMETERS!$D$9-C2566)/2)*SIN(RADIANS(PARAMETERS!$D$9-C2566)/2))))*2*3958.756</f>
        <v>1945.1732479199861</v>
      </c>
      <c r="F2566">
        <v>107.30306243896</v>
      </c>
      <c r="G2566">
        <v>137.04650878906</v>
      </c>
      <c r="H2566">
        <v>177.3837890625</v>
      </c>
      <c r="I2566">
        <v>203.07374572754</v>
      </c>
      <c r="J2566">
        <v>231.33285522461</v>
      </c>
      <c r="K2566" s="6">
        <f>IFERROR(EXP(TREND(LN($F$1:$J$1),LN(F2566:J2566),LN(Calculations!$B$3))),0)</f>
        <v>6.328195424686052E-3</v>
      </c>
    </row>
    <row r="2567" spans="1:11" x14ac:dyDescent="0.35">
      <c r="A2567">
        <v>2564</v>
      </c>
      <c r="B2567" t="str">
        <f t="shared" si="40"/>
        <v>13-90</v>
      </c>
      <c r="C2567">
        <v>-89.921316812878999</v>
      </c>
      <c r="D2567">
        <v>13.372976395044001</v>
      </c>
      <c r="E2567">
        <f>ASIN(SQRT((SIN(RADIANS(PARAMETERS!$D$8-D2567)/2)*SIN(RADIANS(PARAMETERS!$D$8-D2567)/2))+(COS(RADIANS(D2567))*COS(RADIANS(PARAMETERS!$D$8))*SIN(RADIANS(PARAMETERS!$D$9-C2567)/2)*SIN(RADIANS(PARAMETERS!$D$9-C2567)/2))))*2*3958.756</f>
        <v>1963.2442106841881</v>
      </c>
      <c r="F2567">
        <v>111.46281433105</v>
      </c>
      <c r="G2567">
        <v>141.45495605469</v>
      </c>
      <c r="H2567">
        <v>180.98945617676</v>
      </c>
      <c r="I2567">
        <v>206.47161865234</v>
      </c>
      <c r="J2567">
        <v>234.81060791016</v>
      </c>
      <c r="K2567" s="6">
        <f>IFERROR(EXP(TREND(LN($F$1:$J$1),LN(F2567:J2567),LN(Calculations!$B$3))),0)</f>
        <v>7.0589587226655834E-3</v>
      </c>
    </row>
    <row r="2568" spans="1:11" x14ac:dyDescent="0.35">
      <c r="A2568">
        <v>2565</v>
      </c>
      <c r="B2568" t="str">
        <f t="shared" si="40"/>
        <v>13-90</v>
      </c>
      <c r="C2568">
        <v>-90.192638147780002</v>
      </c>
      <c r="D2568">
        <v>13.372976395044001</v>
      </c>
      <c r="E2568">
        <f>ASIN(SQRT((SIN(RADIANS(PARAMETERS!$D$8-D2568)/2)*SIN(RADIANS(PARAMETERS!$D$8-D2568)/2))+(COS(RADIANS(D2568))*COS(RADIANS(PARAMETERS!$D$8))*SIN(RADIANS(PARAMETERS!$D$9-C2568)/2)*SIN(RADIANS(PARAMETERS!$D$9-C2568)/2))))*2*3958.756</f>
        <v>1981.3153089469397</v>
      </c>
      <c r="F2568">
        <v>116.11698150635</v>
      </c>
      <c r="G2568">
        <v>146.26234436035</v>
      </c>
      <c r="H2568">
        <v>184.92460632324</v>
      </c>
      <c r="I2568">
        <v>210.36994934082</v>
      </c>
      <c r="J2568">
        <v>238.90483093262</v>
      </c>
      <c r="K2568" s="6">
        <f>IFERROR(EXP(TREND(LN($F$1:$J$1),LN(F2568:J2568),LN(Calculations!$B$3))),0)</f>
        <v>8.0073386495412048E-3</v>
      </c>
    </row>
    <row r="2569" spans="1:11" x14ac:dyDescent="0.35">
      <c r="A2569">
        <v>2566</v>
      </c>
      <c r="B2569" t="str">
        <f t="shared" si="40"/>
        <v>13-90.5</v>
      </c>
      <c r="C2569">
        <v>-90.463959482681005</v>
      </c>
      <c r="D2569">
        <v>13.372976395044001</v>
      </c>
      <c r="E2569">
        <f>ASIN(SQRT((SIN(RADIANS(PARAMETERS!$D$8-D2569)/2)*SIN(RADIANS(PARAMETERS!$D$8-D2569)/2))+(COS(RADIANS(D2569))*COS(RADIANS(PARAMETERS!$D$8))*SIN(RADIANS(PARAMETERS!$D$9-C2569)/2)*SIN(RADIANS(PARAMETERS!$D$9-C2569)/2))))*2*3958.756</f>
        <v>1999.3865110218601</v>
      </c>
      <c r="F2569">
        <v>121.13884735107</v>
      </c>
      <c r="G2569">
        <v>151.3215637207</v>
      </c>
      <c r="H2569">
        <v>189.04669189453</v>
      </c>
      <c r="I2569">
        <v>214.59074401855</v>
      </c>
      <c r="J2569">
        <v>243.39332580566</v>
      </c>
      <c r="K2569" s="6">
        <f>IFERROR(EXP(TREND(LN($F$1:$J$1),LN(F2569:J2569),LN(Calculations!$B$3))),0)</f>
        <v>9.208532648161516E-3</v>
      </c>
    </row>
    <row r="2570" spans="1:11" x14ac:dyDescent="0.35">
      <c r="A2570">
        <v>2567</v>
      </c>
      <c r="B2570" t="str">
        <f t="shared" si="40"/>
        <v>13-90.5</v>
      </c>
      <c r="C2570">
        <v>-90.735280817581994</v>
      </c>
      <c r="D2570">
        <v>13.372976395044001</v>
      </c>
      <c r="E2570">
        <f>ASIN(SQRT((SIN(RADIANS(PARAMETERS!$D$8-D2570)/2)*SIN(RADIANS(PARAMETERS!$D$8-D2570)/2))+(COS(RADIANS(D2570))*COS(RADIANS(PARAMETERS!$D$8))*SIN(RADIANS(PARAMETERS!$D$9-C2570)/2)*SIN(RADIANS(PARAMETERS!$D$9-C2570)/2))))*2*3958.756</f>
        <v>2017.4577860381551</v>
      </c>
      <c r="F2570">
        <v>126.28579711914</v>
      </c>
      <c r="G2570">
        <v>156.3561706543</v>
      </c>
      <c r="H2570">
        <v>193.09580993652</v>
      </c>
      <c r="I2570">
        <v>218.80967712402</v>
      </c>
      <c r="J2570">
        <v>247.88133239746</v>
      </c>
      <c r="K2570" s="6">
        <f>IFERROR(EXP(TREND(LN($F$1:$J$1),LN(F2570:J2570),LN(Calculations!$B$3))),0)</f>
        <v>1.0661774733662541E-2</v>
      </c>
    </row>
    <row r="2571" spans="1:11" x14ac:dyDescent="0.35">
      <c r="A2571">
        <v>2568</v>
      </c>
      <c r="B2571" t="str">
        <f t="shared" si="40"/>
        <v>14-50</v>
      </c>
      <c r="C2571">
        <v>-50.037080582435998</v>
      </c>
      <c r="D2571">
        <v>13.644297729945</v>
      </c>
      <c r="E2571">
        <f>ASIN(SQRT((SIN(RADIANS(PARAMETERS!$D$8-D2571)/2)*SIN(RADIANS(PARAMETERS!$D$8-D2571)/2))+(COS(RADIANS(D2571))*COS(RADIANS(PARAMETERS!$D$8))*SIN(RADIANS(PARAMETERS!$D$9-C2571)/2)*SIN(RADIANS(PARAMETERS!$D$9-C2571)/2))))*2*3958.756</f>
        <v>719.62639667794099</v>
      </c>
      <c r="F2571">
        <v>127.66716003418</v>
      </c>
      <c r="G2571">
        <v>161.85517883301</v>
      </c>
      <c r="H2571">
        <v>198.2840423584</v>
      </c>
      <c r="I2571">
        <v>227.74267578125</v>
      </c>
      <c r="J2571">
        <v>261.58056640625</v>
      </c>
      <c r="K2571" s="6">
        <f>IFERROR(EXP(TREND(LN($F$1:$J$1),LN(F2571:J2571),LN(Calculations!$B$3))),0)</f>
        <v>1.1728158773304822E-2</v>
      </c>
    </row>
    <row r="2572" spans="1:11" x14ac:dyDescent="0.35">
      <c r="A2572">
        <v>2569</v>
      </c>
      <c r="B2572" t="str">
        <f t="shared" si="40"/>
        <v>14-50.5</v>
      </c>
      <c r="C2572">
        <v>-50.308401917337001</v>
      </c>
      <c r="D2572">
        <v>13.644297729945</v>
      </c>
      <c r="E2572">
        <f>ASIN(SQRT((SIN(RADIANS(PARAMETERS!$D$8-D2572)/2)*SIN(RADIANS(PARAMETERS!$D$8-D2572)/2))+(COS(RADIANS(D2572))*COS(RADIANS(PARAMETERS!$D$8))*SIN(RADIANS(PARAMETERS!$D$9-C2572)/2)*SIN(RADIANS(PARAMETERS!$D$9-C2572)/2))))*2*3958.756</f>
        <v>701.75909747454625</v>
      </c>
      <c r="F2572">
        <v>127.60179138184</v>
      </c>
      <c r="G2572">
        <v>161.97756958008</v>
      </c>
      <c r="H2572">
        <v>198.49992370605</v>
      </c>
      <c r="I2572">
        <v>228.08837890625</v>
      </c>
      <c r="J2572">
        <v>262.08990478516</v>
      </c>
      <c r="K2572" s="6">
        <f>IFERROR(EXP(TREND(LN($F$1:$J$1),LN(F2572:J2572),LN(Calculations!$B$3))),0)</f>
        <v>1.1737413122488003E-2</v>
      </c>
    </row>
    <row r="2573" spans="1:11" x14ac:dyDescent="0.35">
      <c r="A2573">
        <v>2570</v>
      </c>
      <c r="B2573" t="str">
        <f t="shared" si="40"/>
        <v>14-50.5</v>
      </c>
      <c r="C2573">
        <v>-50.579723252237997</v>
      </c>
      <c r="D2573">
        <v>13.644297729945</v>
      </c>
      <c r="E2573">
        <f>ASIN(SQRT((SIN(RADIANS(PARAMETERS!$D$8-D2573)/2)*SIN(RADIANS(PARAMETERS!$D$8-D2573)/2))+(COS(RADIANS(D2573))*COS(RADIANS(PARAMETERS!$D$8))*SIN(RADIANS(PARAMETERS!$D$9-C2573)/2)*SIN(RADIANS(PARAMETERS!$D$9-C2573)/2))))*2*3958.756</f>
        <v>683.90596154290984</v>
      </c>
      <c r="F2573">
        <v>127.50350952148</v>
      </c>
      <c r="G2573">
        <v>162.07376098633</v>
      </c>
      <c r="H2573">
        <v>198.68832397461</v>
      </c>
      <c r="I2573">
        <v>228.39628601074</v>
      </c>
      <c r="J2573">
        <v>262.54867553711</v>
      </c>
      <c r="K2573" s="6">
        <f>IFERROR(EXP(TREND(LN($F$1:$J$1),LN(F2573:J2573),LN(Calculations!$B$3))),0)</f>
        <v>1.1736352402511505E-2</v>
      </c>
    </row>
    <row r="2574" spans="1:11" x14ac:dyDescent="0.35">
      <c r="A2574">
        <v>2571</v>
      </c>
      <c r="B2574" t="str">
        <f t="shared" si="40"/>
        <v>14-51</v>
      </c>
      <c r="C2574">
        <v>-50.851044587139</v>
      </c>
      <c r="D2574">
        <v>13.644297729945</v>
      </c>
      <c r="E2574">
        <f>ASIN(SQRT((SIN(RADIANS(PARAMETERS!$D$8-D2574)/2)*SIN(RADIANS(PARAMETERS!$D$8-D2574)/2))+(COS(RADIANS(D2574))*COS(RADIANS(PARAMETERS!$D$8))*SIN(RADIANS(PARAMETERS!$D$9-C2574)/2)*SIN(RADIANS(PARAMETERS!$D$9-C2574)/2))))*2*3958.756</f>
        <v>666.06815440299613</v>
      </c>
      <c r="F2574">
        <v>127.39449310303</v>
      </c>
      <c r="G2574">
        <v>162.15930175781</v>
      </c>
      <c r="H2574">
        <v>198.8653717041</v>
      </c>
      <c r="I2574">
        <v>228.68659973145</v>
      </c>
      <c r="J2574">
        <v>262.98205566406</v>
      </c>
      <c r="K2574" s="6">
        <f>IFERROR(EXP(TREND(LN($F$1:$J$1),LN(F2574:J2574),LN(Calculations!$B$3))),0)</f>
        <v>1.1731613324447381E-2</v>
      </c>
    </row>
    <row r="2575" spans="1:11" x14ac:dyDescent="0.35">
      <c r="A2575">
        <v>2572</v>
      </c>
      <c r="B2575" t="str">
        <f t="shared" si="40"/>
        <v>14-51</v>
      </c>
      <c r="C2575">
        <v>-51.122365922039997</v>
      </c>
      <c r="D2575">
        <v>13.644297729945</v>
      </c>
      <c r="E2575">
        <f>ASIN(SQRT((SIN(RADIANS(PARAMETERS!$D$8-D2575)/2)*SIN(RADIANS(PARAMETERS!$D$8-D2575)/2))+(COS(RADIANS(D2575))*COS(RADIANS(PARAMETERS!$D$8))*SIN(RADIANS(PARAMETERS!$D$9-C2575)/2)*SIN(RADIANS(PARAMETERS!$D$9-C2575)/2))))*2*3958.756</f>
        <v>648.24696807832515</v>
      </c>
      <c r="F2575">
        <v>127.30178070068</v>
      </c>
      <c r="G2575">
        <v>162.25624084473</v>
      </c>
      <c r="H2575">
        <v>199.05415344238</v>
      </c>
      <c r="I2575">
        <v>228.98913574219</v>
      </c>
      <c r="J2575">
        <v>263.42810058594</v>
      </c>
      <c r="K2575" s="6">
        <f>IFERROR(EXP(TREND(LN($F$1:$J$1),LN(F2575:J2575),LN(Calculations!$B$3))),0)</f>
        <v>1.1731629612040174E-2</v>
      </c>
    </row>
    <row r="2576" spans="1:11" x14ac:dyDescent="0.35">
      <c r="A2576">
        <v>2573</v>
      </c>
      <c r="B2576" t="str">
        <f t="shared" si="40"/>
        <v>14-51.5</v>
      </c>
      <c r="C2576">
        <v>-51.393687256941</v>
      </c>
      <c r="D2576">
        <v>13.644297729945</v>
      </c>
      <c r="E2576">
        <f>ASIN(SQRT((SIN(RADIANS(PARAMETERS!$D$8-D2576)/2)*SIN(RADIANS(PARAMETERS!$D$8-D2576)/2))+(COS(RADIANS(D2576))*COS(RADIANS(PARAMETERS!$D$8))*SIN(RADIANS(PARAMETERS!$D$9-C2576)/2)*SIN(RADIANS(PARAMETERS!$D$9-C2576)/2))))*2*3958.756</f>
        <v>630.44383866547946</v>
      </c>
      <c r="F2576">
        <v>127.2027130127</v>
      </c>
      <c r="G2576">
        <v>162.33641052246</v>
      </c>
      <c r="H2576">
        <v>199.22250366211</v>
      </c>
      <c r="I2576">
        <v>229.25946044922</v>
      </c>
      <c r="J2576">
        <v>263.82717895508</v>
      </c>
      <c r="K2576" s="6">
        <f>IFERROR(EXP(TREND(LN($F$1:$J$1),LN(F2576:J2576),LN(Calculations!$B$3))),0)</f>
        <v>1.1727845796882536E-2</v>
      </c>
    </row>
    <row r="2577" spans="1:11" x14ac:dyDescent="0.35">
      <c r="A2577">
        <v>2574</v>
      </c>
      <c r="B2577" t="str">
        <f t="shared" si="40"/>
        <v>14-51.5</v>
      </c>
      <c r="C2577">
        <v>-51.665008591842003</v>
      </c>
      <c r="D2577">
        <v>13.644297729945</v>
      </c>
      <c r="E2577">
        <f>ASIN(SQRT((SIN(RADIANS(PARAMETERS!$D$8-D2577)/2)*SIN(RADIANS(PARAMETERS!$D$8-D2577)/2))+(COS(RADIANS(D2577))*COS(RADIANS(PARAMETERS!$D$8))*SIN(RADIANS(PARAMETERS!$D$9-C2577)/2)*SIN(RADIANS(PARAMETERS!$D$9-C2577)/2))))*2*3958.756</f>
        <v>612.6603668818251</v>
      </c>
      <c r="F2577">
        <v>127.11640930176</v>
      </c>
      <c r="G2577">
        <v>162.4139251709</v>
      </c>
      <c r="H2577">
        <v>199.39376831055</v>
      </c>
      <c r="I2577">
        <v>229.53558349609</v>
      </c>
      <c r="J2577">
        <v>264.23577880859</v>
      </c>
      <c r="K2577" s="6">
        <f>IFERROR(EXP(TREND(LN($F$1:$J$1),LN(F2577:J2577),LN(Calculations!$B$3))),0)</f>
        <v>1.1726495840802738E-2</v>
      </c>
    </row>
    <row r="2578" spans="1:11" x14ac:dyDescent="0.35">
      <c r="A2578">
        <v>2575</v>
      </c>
      <c r="B2578" t="str">
        <f t="shared" si="40"/>
        <v>14-52</v>
      </c>
      <c r="C2578">
        <v>-51.936329926742999</v>
      </c>
      <c r="D2578">
        <v>13.644297729945</v>
      </c>
      <c r="E2578">
        <f>ASIN(SQRT((SIN(RADIANS(PARAMETERS!$D$8-D2578)/2)*SIN(RADIANS(PARAMETERS!$D$8-D2578)/2))+(COS(RADIANS(D2578))*COS(RADIANS(PARAMETERS!$D$8))*SIN(RADIANS(PARAMETERS!$D$9-C2578)/2)*SIN(RADIANS(PARAMETERS!$D$9-C2578)/2))))*2*3958.756</f>
        <v>594.8983421900856</v>
      </c>
      <c r="F2578">
        <v>127.06080627441</v>
      </c>
      <c r="G2578">
        <v>162.50163269043</v>
      </c>
      <c r="H2578">
        <v>199.58763122559</v>
      </c>
      <c r="I2578">
        <v>229.84861755371</v>
      </c>
      <c r="J2578">
        <v>264.69958496094</v>
      </c>
      <c r="K2578" s="6">
        <f>IFERROR(EXP(TREND(LN($F$1:$J$1),LN(F2578:J2578),LN(Calculations!$B$3))),0)</f>
        <v>1.1733206937563486E-2</v>
      </c>
    </row>
    <row r="2579" spans="1:11" x14ac:dyDescent="0.35">
      <c r="A2579">
        <v>2576</v>
      </c>
      <c r="B2579" t="str">
        <f t="shared" si="40"/>
        <v>14-52</v>
      </c>
      <c r="C2579">
        <v>-52.207651261644003</v>
      </c>
      <c r="D2579">
        <v>13.644297729945</v>
      </c>
      <c r="E2579">
        <f>ASIN(SQRT((SIN(RADIANS(PARAMETERS!$D$8-D2579)/2)*SIN(RADIANS(PARAMETERS!$D$8-D2579)/2))+(COS(RADIANS(D2579))*COS(RADIANS(PARAMETERS!$D$8))*SIN(RADIANS(PARAMETERS!$D$9-C2579)/2)*SIN(RADIANS(PARAMETERS!$D$9-C2579)/2))))*2*3958.756</f>
        <v>577.15977123805089</v>
      </c>
      <c r="F2579">
        <v>127.00106048584</v>
      </c>
      <c r="G2579">
        <v>162.56520080566</v>
      </c>
      <c r="H2579">
        <v>199.74969482422</v>
      </c>
      <c r="I2579">
        <v>230.11865234375</v>
      </c>
      <c r="J2579">
        <v>265.10662841797</v>
      </c>
      <c r="K2579" s="6">
        <f>IFERROR(EXP(TREND(LN($F$1:$J$1),LN(F2579:J2579),LN(Calculations!$B$3))),0)</f>
        <v>1.173541344131062E-2</v>
      </c>
    </row>
    <row r="2580" spans="1:11" x14ac:dyDescent="0.35">
      <c r="A2580">
        <v>2577</v>
      </c>
      <c r="B2580" t="str">
        <f t="shared" si="40"/>
        <v>14-52.5</v>
      </c>
      <c r="C2580">
        <v>-52.478972596544999</v>
      </c>
      <c r="D2580">
        <v>13.644297729945</v>
      </c>
      <c r="E2580">
        <f>ASIN(SQRT((SIN(RADIANS(PARAMETERS!$D$8-D2580)/2)*SIN(RADIANS(PARAMETERS!$D$8-D2580)/2))+(COS(RADIANS(D2580))*COS(RADIANS(PARAMETERS!$D$8))*SIN(RADIANS(PARAMETERS!$D$9-C2580)/2)*SIN(RADIANS(PARAMETERS!$D$9-C2580)/2))))*2*3958.756</f>
        <v>559.44691152845371</v>
      </c>
      <c r="F2580">
        <v>126.96649169922</v>
      </c>
      <c r="G2580">
        <v>162.63195800781</v>
      </c>
      <c r="H2580">
        <v>199.91094970703</v>
      </c>
      <c r="I2580">
        <v>230.38961791992</v>
      </c>
      <c r="J2580">
        <v>265.51693725586</v>
      </c>
      <c r="K2580" s="6">
        <f>IFERROR(EXP(TREND(LN($F$1:$J$1),LN(F2580:J2580),LN(Calculations!$B$3))),0)</f>
        <v>1.1742767263900224E-2</v>
      </c>
    </row>
    <row r="2581" spans="1:11" x14ac:dyDescent="0.35">
      <c r="A2581">
        <v>2578</v>
      </c>
      <c r="B2581" t="str">
        <f t="shared" si="40"/>
        <v>14-53</v>
      </c>
      <c r="C2581">
        <v>-52.750293931446002</v>
      </c>
      <c r="D2581">
        <v>13.644297729945</v>
      </c>
      <c r="E2581">
        <f>ASIN(SQRT((SIN(RADIANS(PARAMETERS!$D$8-D2581)/2)*SIN(RADIANS(PARAMETERS!$D$8-D2581)/2))+(COS(RADIANS(D2581))*COS(RADIANS(PARAMETERS!$D$8))*SIN(RADIANS(PARAMETERS!$D$9-C2581)/2)*SIN(RADIANS(PARAMETERS!$D$9-C2581)/2))))*2*3958.756</f>
        <v>541.76231145900022</v>
      </c>
      <c r="F2581">
        <v>126.97690582275</v>
      </c>
      <c r="G2581">
        <v>162.71708679199</v>
      </c>
      <c r="H2581">
        <v>200.09106445313</v>
      </c>
      <c r="I2581">
        <v>230.69052124023</v>
      </c>
      <c r="J2581">
        <v>265.97137451172</v>
      </c>
      <c r="K2581" s="6">
        <f>IFERROR(EXP(TREND(LN($F$1:$J$1),LN(F2581:J2581),LN(Calculations!$B$3))),0)</f>
        <v>1.1761405850223134E-2</v>
      </c>
    </row>
    <row r="2582" spans="1:11" x14ac:dyDescent="0.35">
      <c r="A2582">
        <v>2579</v>
      </c>
      <c r="B2582" t="str">
        <f t="shared" si="40"/>
        <v>14-53</v>
      </c>
      <c r="C2582">
        <v>-53.021615266346998</v>
      </c>
      <c r="D2582">
        <v>13.644297729945</v>
      </c>
      <c r="E2582">
        <f>ASIN(SQRT((SIN(RADIANS(PARAMETERS!$D$8-D2582)/2)*SIN(RADIANS(PARAMETERS!$D$8-D2582)/2))+(COS(RADIANS(D2582))*COS(RADIANS(PARAMETERS!$D$8))*SIN(RADIANS(PARAMETERS!$D$9-C2582)/2)*SIN(RADIANS(PARAMETERS!$D$9-C2582)/2))))*2*3958.756</f>
        <v>524.10885816052712</v>
      </c>
      <c r="F2582">
        <v>126.98710632324</v>
      </c>
      <c r="G2582">
        <v>162.77018737793</v>
      </c>
      <c r="H2582">
        <v>200.22659301758</v>
      </c>
      <c r="I2582">
        <v>230.93103027344</v>
      </c>
      <c r="J2582">
        <v>266.34585571289</v>
      </c>
      <c r="K2582" s="6">
        <f>IFERROR(EXP(TREND(LN($F$1:$J$1),LN(F2582:J2582),LN(Calculations!$B$3))),0)</f>
        <v>1.1775033310061668E-2</v>
      </c>
    </row>
    <row r="2583" spans="1:11" x14ac:dyDescent="0.35">
      <c r="A2583">
        <v>2580</v>
      </c>
      <c r="B2583" t="str">
        <f t="shared" si="40"/>
        <v>14-53.5</v>
      </c>
      <c r="C2583">
        <v>-53.292936601248002</v>
      </c>
      <c r="D2583">
        <v>13.644297729945</v>
      </c>
      <c r="E2583">
        <f>ASIN(SQRT((SIN(RADIANS(PARAMETERS!$D$8-D2583)/2)*SIN(RADIANS(PARAMETERS!$D$8-D2583)/2))+(COS(RADIANS(D2583))*COS(RADIANS(PARAMETERS!$D$8))*SIN(RADIANS(PARAMETERS!$D$9-C2583)/2)*SIN(RADIANS(PARAMETERS!$D$9-C2583)/2))))*2*3958.756</f>
        <v>506.48983493191764</v>
      </c>
      <c r="F2583">
        <v>127.02547454834</v>
      </c>
      <c r="G2583">
        <v>162.81602478027</v>
      </c>
      <c r="H2583">
        <v>200.35346984863</v>
      </c>
      <c r="I2583">
        <v>231.16738891602</v>
      </c>
      <c r="J2583">
        <v>266.72247314453</v>
      </c>
      <c r="K2583" s="6">
        <f>IFERROR(EXP(TREND(LN($F$1:$J$1),LN(F2583:J2583),LN(Calculations!$B$3))),0)</f>
        <v>1.1793152232229284E-2</v>
      </c>
    </row>
    <row r="2584" spans="1:11" x14ac:dyDescent="0.35">
      <c r="A2584">
        <v>2581</v>
      </c>
      <c r="B2584" t="str">
        <f t="shared" si="40"/>
        <v>14-53.5</v>
      </c>
      <c r="C2584">
        <v>-53.564257936148998</v>
      </c>
      <c r="D2584">
        <v>13.644297729945</v>
      </c>
      <c r="E2584">
        <f>ASIN(SQRT((SIN(RADIANS(PARAMETERS!$D$8-D2584)/2)*SIN(RADIANS(PARAMETERS!$D$8-D2584)/2))+(COS(RADIANS(D2584))*COS(RADIANS(PARAMETERS!$D$8))*SIN(RADIANS(PARAMETERS!$D$9-C2584)/2)*SIN(RADIANS(PARAMETERS!$D$9-C2584)/2))))*2*3958.756</f>
        <v>488.90899055046708</v>
      </c>
      <c r="F2584">
        <v>127.10676574707</v>
      </c>
      <c r="G2584">
        <v>162.86628723145</v>
      </c>
      <c r="H2584">
        <v>200.48811340332</v>
      </c>
      <c r="I2584">
        <v>231.42478942871</v>
      </c>
      <c r="J2584">
        <v>267.1374206543</v>
      </c>
      <c r="K2584" s="6">
        <f>IFERROR(EXP(TREND(LN($F$1:$J$1),LN(F2584:J2584),LN(Calculations!$B$3))),0)</f>
        <v>1.1820469587374713E-2</v>
      </c>
    </row>
    <row r="2585" spans="1:11" x14ac:dyDescent="0.35">
      <c r="A2585">
        <v>2582</v>
      </c>
      <c r="B2585" t="str">
        <f t="shared" si="40"/>
        <v>14-54</v>
      </c>
      <c r="C2585">
        <v>-53.835579271050001</v>
      </c>
      <c r="D2585">
        <v>13.644297729945</v>
      </c>
      <c r="E2585">
        <f>ASIN(SQRT((SIN(RADIANS(PARAMETERS!$D$8-D2585)/2)*SIN(RADIANS(PARAMETERS!$D$8-D2585)/2))+(COS(RADIANS(D2585))*COS(RADIANS(PARAMETERS!$D$8))*SIN(RADIANS(PARAMETERS!$D$9-C2585)/2)*SIN(RADIANS(PARAMETERS!$D$9-C2585)/2))))*2*3958.756</f>
        <v>471.37062336172397</v>
      </c>
      <c r="F2585">
        <v>127.19675445557</v>
      </c>
      <c r="G2585">
        <v>162.89657592773</v>
      </c>
      <c r="H2585">
        <v>200.59356689453</v>
      </c>
      <c r="I2585">
        <v>231.64312744141</v>
      </c>
      <c r="J2585">
        <v>267.50122070313</v>
      </c>
      <c r="K2585" s="6">
        <f>IFERROR(EXP(TREND(LN($F$1:$J$1),LN(F2585:J2585),LN(Calculations!$B$3))),0)</f>
        <v>1.1846337072325954E-2</v>
      </c>
    </row>
    <row r="2586" spans="1:11" x14ac:dyDescent="0.35">
      <c r="A2586">
        <v>2583</v>
      </c>
      <c r="B2586" t="str">
        <f t="shared" si="40"/>
        <v>14-54</v>
      </c>
      <c r="C2586">
        <v>-54.106900605950997</v>
      </c>
      <c r="D2586">
        <v>13.644297729945</v>
      </c>
      <c r="E2586">
        <f>ASIN(SQRT((SIN(RADIANS(PARAMETERS!$D$8-D2586)/2)*SIN(RADIANS(PARAMETERS!$D$8-D2586)/2))+(COS(RADIANS(D2586))*COS(RADIANS(PARAMETERS!$D$8))*SIN(RADIANS(PARAMETERS!$D$9-C2586)/2)*SIN(RADIANS(PARAMETERS!$D$9-C2586)/2))))*2*3958.756</f>
        <v>453.87968387253619</v>
      </c>
      <c r="F2586">
        <v>127.33359527588</v>
      </c>
      <c r="G2586">
        <v>162.94892883301</v>
      </c>
      <c r="H2586">
        <v>200.71951293945</v>
      </c>
      <c r="I2586">
        <v>231.89210510254</v>
      </c>
      <c r="J2586">
        <v>267.90856933594</v>
      </c>
      <c r="K2586" s="6">
        <f>IFERROR(EXP(TREND(LN($F$1:$J$1),LN(F2586:J2586),LN(Calculations!$B$3))),0)</f>
        <v>1.1884273039923291E-2</v>
      </c>
    </row>
    <row r="2587" spans="1:11" x14ac:dyDescent="0.35">
      <c r="A2587">
        <v>2584</v>
      </c>
      <c r="B2587" t="str">
        <f t="shared" si="40"/>
        <v>14-54.5</v>
      </c>
      <c r="C2587">
        <v>-54.378221940852001</v>
      </c>
      <c r="D2587">
        <v>13.644297729945</v>
      </c>
      <c r="E2587">
        <f>ASIN(SQRT((SIN(RADIANS(PARAMETERS!$D$8-D2587)/2)*SIN(RADIANS(PARAMETERS!$D$8-D2587)/2))+(COS(RADIANS(D2587))*COS(RADIANS(PARAMETERS!$D$8))*SIN(RADIANS(PARAMETERS!$D$9-C2587)/2)*SIN(RADIANS(PARAMETERS!$D$9-C2587)/2))))*2*3958.756</f>
        <v>436.44190065201008</v>
      </c>
      <c r="F2587">
        <v>127.53034210205</v>
      </c>
      <c r="G2587">
        <v>163.03576660156</v>
      </c>
      <c r="H2587">
        <v>200.88026428223</v>
      </c>
      <c r="I2587">
        <v>232.19111633301</v>
      </c>
      <c r="J2587">
        <v>268.38522338867</v>
      </c>
      <c r="K2587" s="6">
        <f>IFERROR(EXP(TREND(LN($F$1:$J$1),LN(F2587:J2587),LN(Calculations!$B$3))),0)</f>
        <v>1.193867826615802E-2</v>
      </c>
    </row>
    <row r="2588" spans="1:11" x14ac:dyDescent="0.35">
      <c r="A2588">
        <v>2585</v>
      </c>
      <c r="B2588" t="str">
        <f t="shared" si="40"/>
        <v>14-54.5</v>
      </c>
      <c r="C2588">
        <v>-54.649543275752997</v>
      </c>
      <c r="D2588">
        <v>13.644297729945</v>
      </c>
      <c r="E2588">
        <f>ASIN(SQRT((SIN(RADIANS(PARAMETERS!$D$8-D2588)/2)*SIN(RADIANS(PARAMETERS!$D$8-D2588)/2))+(COS(RADIANS(D2588))*COS(RADIANS(PARAMETERS!$D$8))*SIN(RADIANS(PARAMETERS!$D$9-C2588)/2)*SIN(RADIANS(PARAMETERS!$D$9-C2588)/2))))*2*3958.756</f>
        <v>419.06393577945823</v>
      </c>
      <c r="F2588">
        <v>127.74694061279</v>
      </c>
      <c r="G2588">
        <v>163.1226348877</v>
      </c>
      <c r="H2588">
        <v>201.02378845215</v>
      </c>
      <c r="I2588">
        <v>232.4582824707</v>
      </c>
      <c r="J2588">
        <v>268.81127929688</v>
      </c>
      <c r="K2588" s="6">
        <f>IFERROR(EXP(TREND(LN($F$1:$J$1),LN(F2588:J2588),LN(Calculations!$B$3))),0)</f>
        <v>1.1996250281143024E-2</v>
      </c>
    </row>
    <row r="2589" spans="1:11" x14ac:dyDescent="0.35">
      <c r="A2589">
        <v>2586</v>
      </c>
      <c r="B2589" t="str">
        <f t="shared" si="40"/>
        <v>14-55</v>
      </c>
      <c r="C2589">
        <v>-54.920864610654</v>
      </c>
      <c r="D2589">
        <v>13.644297729945</v>
      </c>
      <c r="E2589">
        <f>ASIN(SQRT((SIN(RADIANS(PARAMETERS!$D$8-D2589)/2)*SIN(RADIANS(PARAMETERS!$D$8-D2589)/2))+(COS(RADIANS(D2589))*COS(RADIANS(PARAMETERS!$D$8))*SIN(RADIANS(PARAMETERS!$D$9-C2589)/2)*SIN(RADIANS(PARAMETERS!$D$9-C2589)/2))))*2*3958.756</f>
        <v>401.75357799294193</v>
      </c>
      <c r="F2589">
        <v>128.01327514648</v>
      </c>
      <c r="G2589">
        <v>163.24008178711</v>
      </c>
      <c r="H2589">
        <v>201.18222045898</v>
      </c>
      <c r="I2589">
        <v>232.7354888916</v>
      </c>
      <c r="J2589">
        <v>269.24069213867</v>
      </c>
      <c r="K2589" s="6">
        <f>IFERROR(EXP(TREND(LN($F$1:$J$1),LN(F2589:J2589),LN(Calculations!$B$3))),0)</f>
        <v>1.2067238845454804E-2</v>
      </c>
    </row>
    <row r="2590" spans="1:11" x14ac:dyDescent="0.35">
      <c r="A2590">
        <v>2587</v>
      </c>
      <c r="B2590" t="str">
        <f t="shared" si="40"/>
        <v>14-55</v>
      </c>
      <c r="C2590">
        <v>-55.192185945555003</v>
      </c>
      <c r="D2590">
        <v>13.644297729945</v>
      </c>
      <c r="E2590">
        <f>ASIN(SQRT((SIN(RADIANS(PARAMETERS!$D$8-D2590)/2)*SIN(RADIANS(PARAMETERS!$D$8-D2590)/2))+(COS(RADIANS(D2590))*COS(RADIANS(PARAMETERS!$D$8))*SIN(RADIANS(PARAMETERS!$D$9-C2590)/2)*SIN(RADIANS(PARAMETERS!$D$9-C2590)/2))))*2*3958.756</f>
        <v>384.51998426207854</v>
      </c>
      <c r="F2590">
        <v>128.3387298584</v>
      </c>
      <c r="G2590">
        <v>163.3980255127</v>
      </c>
      <c r="H2590">
        <v>201.36163330078</v>
      </c>
      <c r="I2590">
        <v>233.02688598633</v>
      </c>
      <c r="J2590">
        <v>269.67489624023</v>
      </c>
      <c r="K2590" s="6">
        <f>IFERROR(EXP(TREND(LN($F$1:$J$1),LN(F2590:J2590),LN(Calculations!$B$3))),0)</f>
        <v>1.2154973528958323E-2</v>
      </c>
    </row>
    <row r="2591" spans="1:11" x14ac:dyDescent="0.35">
      <c r="A2591">
        <v>2588</v>
      </c>
      <c r="B2591" t="str">
        <f t="shared" si="40"/>
        <v>14-55.5</v>
      </c>
      <c r="C2591">
        <v>-55.463507280456</v>
      </c>
      <c r="D2591">
        <v>13.644297729945</v>
      </c>
      <c r="E2591">
        <f>ASIN(SQRT((SIN(RADIANS(PARAMETERS!$D$8-D2591)/2)*SIN(RADIANS(PARAMETERS!$D$8-D2591)/2))+(COS(RADIANS(D2591))*COS(RADIANS(PARAMETERS!$D$8))*SIN(RADIANS(PARAMETERS!$D$9-C2591)/2)*SIN(RADIANS(PARAMETERS!$D$9-C2591)/2))))*2*3958.756</f>
        <v>367.37398397643835</v>
      </c>
      <c r="F2591">
        <v>128.68363952637</v>
      </c>
      <c r="G2591">
        <v>163.56758117676</v>
      </c>
      <c r="H2591">
        <v>201.50309753418</v>
      </c>
      <c r="I2591">
        <v>233.2361907959</v>
      </c>
      <c r="J2591">
        <v>269.97003173828</v>
      </c>
      <c r="K2591" s="6">
        <f>IFERROR(EXP(TREND(LN($F$1:$J$1),LN(F2591:J2591),LN(Calculations!$B$3))),0)</f>
        <v>1.2246529841562982E-2</v>
      </c>
    </row>
    <row r="2592" spans="1:11" x14ac:dyDescent="0.35">
      <c r="A2592">
        <v>2589</v>
      </c>
      <c r="B2592" t="str">
        <f t="shared" si="40"/>
        <v>14-55.5</v>
      </c>
      <c r="C2592">
        <v>-55.734828615357003</v>
      </c>
      <c r="D2592">
        <v>13.644297729945</v>
      </c>
      <c r="E2592">
        <f>ASIN(SQRT((SIN(RADIANS(PARAMETERS!$D$8-D2592)/2)*SIN(RADIANS(PARAMETERS!$D$8-D2592)/2))+(COS(RADIANS(D2592))*COS(RADIANS(PARAMETERS!$D$8))*SIN(RADIANS(PARAMETERS!$D$9-C2592)/2)*SIN(RADIANS(PARAMETERS!$D$9-C2592)/2))))*2*3958.756</f>
        <v>350.32846463982554</v>
      </c>
      <c r="F2592">
        <v>129.10093688965</v>
      </c>
      <c r="G2592">
        <v>163.80171203613</v>
      </c>
      <c r="H2592">
        <v>201.67942810059</v>
      </c>
      <c r="I2592">
        <v>233.46189880371</v>
      </c>
      <c r="J2592">
        <v>270.25659179688</v>
      </c>
      <c r="K2592" s="6">
        <f>IFERROR(EXP(TREND(LN($F$1:$J$1),LN(F2592:J2592),LN(Calculations!$B$3))),0)</f>
        <v>1.2361293724570607E-2</v>
      </c>
    </row>
    <row r="2593" spans="1:11" x14ac:dyDescent="0.35">
      <c r="A2593">
        <v>2590</v>
      </c>
      <c r="B2593" t="str">
        <f t="shared" si="40"/>
        <v>14-56</v>
      </c>
      <c r="C2593">
        <v>-56.006149950257999</v>
      </c>
      <c r="D2593">
        <v>13.644297729945</v>
      </c>
      <c r="E2593">
        <f>ASIN(SQRT((SIN(RADIANS(PARAMETERS!$D$8-D2593)/2)*SIN(RADIANS(PARAMETERS!$D$8-D2593)/2))+(COS(RADIANS(D2593))*COS(RADIANS(PARAMETERS!$D$8))*SIN(RADIANS(PARAMETERS!$D$9-C2593)/2)*SIN(RADIANS(PARAMETERS!$D$9-C2593)/2))))*2*3958.756</f>
        <v>333.39886434693096</v>
      </c>
      <c r="F2593">
        <v>129.61218261719</v>
      </c>
      <c r="G2593">
        <v>164.12275695801</v>
      </c>
      <c r="H2593">
        <v>201.91981506348</v>
      </c>
      <c r="I2593">
        <v>233.7360534668</v>
      </c>
      <c r="J2593">
        <v>270.56967163086</v>
      </c>
      <c r="K2593" s="6">
        <f>IFERROR(EXP(TREND(LN($F$1:$J$1),LN(F2593:J2593),LN(Calculations!$B$3))),0)</f>
        <v>1.2508137733109471E-2</v>
      </c>
    </row>
    <row r="2594" spans="1:11" x14ac:dyDescent="0.35">
      <c r="A2594">
        <v>2591</v>
      </c>
      <c r="B2594" t="str">
        <f t="shared" si="40"/>
        <v>14-56.5</v>
      </c>
      <c r="C2594">
        <v>-56.277471285159002</v>
      </c>
      <c r="D2594">
        <v>13.644297729945</v>
      </c>
      <c r="E2594">
        <f>ASIN(SQRT((SIN(RADIANS(PARAMETERS!$D$8-D2594)/2)*SIN(RADIANS(PARAMETERS!$D$8-D2594)/2))+(COS(RADIANS(D2594))*COS(RADIANS(PARAMETERS!$D$8))*SIN(RADIANS(PARAMETERS!$D$9-C2594)/2)*SIN(RADIANS(PARAMETERS!$D$9-C2594)/2))))*2*3958.756</f>
        <v>316.60380500556158</v>
      </c>
      <c r="F2594">
        <v>130.17149353027</v>
      </c>
      <c r="G2594">
        <v>164.49420166016</v>
      </c>
      <c r="H2594">
        <v>202.19718933105</v>
      </c>
      <c r="I2594">
        <v>234.0316619873</v>
      </c>
      <c r="J2594">
        <v>270.88299560547</v>
      </c>
      <c r="K2594" s="6">
        <f>IFERROR(EXP(TREND(LN($F$1:$J$1),LN(F2594:J2594),LN(Calculations!$B$3))),0)</f>
        <v>1.2674103747209406E-2</v>
      </c>
    </row>
    <row r="2595" spans="1:11" x14ac:dyDescent="0.35">
      <c r="A2595">
        <v>2592</v>
      </c>
      <c r="B2595" t="str">
        <f t="shared" si="40"/>
        <v>14-56.5</v>
      </c>
      <c r="C2595">
        <v>-56.548792620059999</v>
      </c>
      <c r="D2595">
        <v>13.644297729945</v>
      </c>
      <c r="E2595">
        <f>ASIN(SQRT((SIN(RADIANS(PARAMETERS!$D$8-D2595)/2)*SIN(RADIANS(PARAMETERS!$D$8-D2595)/2))+(COS(RADIANS(D2595))*COS(RADIANS(PARAMETERS!$D$8))*SIN(RADIANS(PARAMETERS!$D$9-C2595)/2)*SIN(RADIANS(PARAMETERS!$D$9-C2595)/2))))*2*3958.756</f>
        <v>299.96591205512709</v>
      </c>
      <c r="F2595">
        <v>130.84167480469</v>
      </c>
      <c r="G2595">
        <v>164.97554016113</v>
      </c>
      <c r="H2595">
        <v>202.58834838867</v>
      </c>
      <c r="I2595">
        <v>234.45193481445</v>
      </c>
      <c r="J2595">
        <v>271.33245849609</v>
      </c>
      <c r="K2595" s="6">
        <f>IFERROR(EXP(TREND(LN($F$1:$J$1),LN(F2595:J2595),LN(Calculations!$B$3))),0)</f>
        <v>1.288301292062081E-2</v>
      </c>
    </row>
    <row r="2596" spans="1:11" x14ac:dyDescent="0.35">
      <c r="A2596">
        <v>2593</v>
      </c>
      <c r="B2596" t="str">
        <f t="shared" si="40"/>
        <v>14-57</v>
      </c>
      <c r="C2596">
        <v>-56.820113954961002</v>
      </c>
      <c r="D2596">
        <v>13.644297729945</v>
      </c>
      <c r="E2596">
        <f>ASIN(SQRT((SIN(RADIANS(PARAMETERS!$D$8-D2596)/2)*SIN(RADIANS(PARAMETERS!$D$8-D2596)/2))+(COS(RADIANS(D2596))*COS(RADIANS(PARAMETERS!$D$8))*SIN(RADIANS(PARAMETERS!$D$9-C2596)/2)*SIN(RADIANS(PARAMETERS!$D$9-C2596)/2))))*2*3958.756</f>
        <v>283.51288230474256</v>
      </c>
      <c r="F2596">
        <v>131.62866210938</v>
      </c>
      <c r="G2596">
        <v>165.5715637207</v>
      </c>
      <c r="H2596">
        <v>203.09594726563</v>
      </c>
      <c r="I2596">
        <v>234.99456787109</v>
      </c>
      <c r="J2596">
        <v>271.90927124023</v>
      </c>
      <c r="K2596" s="6">
        <f>IFERROR(EXP(TREND(LN($F$1:$J$1),LN(F2596:J2596),LN(Calculations!$B$3))),0)</f>
        <v>1.3139276002349745E-2</v>
      </c>
    </row>
    <row r="2597" spans="1:11" x14ac:dyDescent="0.35">
      <c r="A2597">
        <v>2594</v>
      </c>
      <c r="B2597" t="str">
        <f t="shared" si="40"/>
        <v>14-57</v>
      </c>
      <c r="C2597">
        <v>-57.091435289861998</v>
      </c>
      <c r="D2597">
        <v>13.644297729945</v>
      </c>
      <c r="E2597">
        <f>ASIN(SQRT((SIN(RADIANS(PARAMETERS!$D$8-D2597)/2)*SIN(RADIANS(PARAMETERS!$D$8-D2597)/2))+(COS(RADIANS(D2597))*COS(RADIANS(PARAMETERS!$D$8))*SIN(RADIANS(PARAMETERS!$D$9-C2597)/2)*SIN(RADIANS(PARAMETERS!$D$9-C2597)/2))))*2*3958.756</f>
        <v>267.27888253984673</v>
      </c>
      <c r="F2597">
        <v>132.45166015625</v>
      </c>
      <c r="G2597">
        <v>166.20880126953</v>
      </c>
      <c r="H2597">
        <v>203.63320922852</v>
      </c>
      <c r="I2597">
        <v>235.54560852051</v>
      </c>
      <c r="J2597">
        <v>272.46566772461</v>
      </c>
      <c r="K2597" s="6">
        <f>IFERROR(EXP(TREND(LN($F$1:$J$1),LN(F2597:J2597),LN(Calculations!$B$3))),0)</f>
        <v>1.3416257402022255E-2</v>
      </c>
    </row>
    <row r="2598" spans="1:11" x14ac:dyDescent="0.35">
      <c r="A2598">
        <v>2595</v>
      </c>
      <c r="B2598" t="str">
        <f t="shared" si="40"/>
        <v>14-57.5</v>
      </c>
      <c r="C2598">
        <v>-57.362756624763001</v>
      </c>
      <c r="D2598">
        <v>13.644297729945</v>
      </c>
      <c r="E2598">
        <f>ASIN(SQRT((SIN(RADIANS(PARAMETERS!$D$8-D2598)/2)*SIN(RADIANS(PARAMETERS!$D$8-D2598)/2))+(COS(RADIANS(D2598))*COS(RADIANS(PARAMETERS!$D$8))*SIN(RADIANS(PARAMETERS!$D$9-C2598)/2)*SIN(RADIANS(PARAMETERS!$D$9-C2598)/2))))*2*3958.756</f>
        <v>251.30638851931712</v>
      </c>
      <c r="F2598">
        <v>133.35018920898</v>
      </c>
      <c r="G2598">
        <v>166.91166687012</v>
      </c>
      <c r="H2598">
        <v>204.23770141602</v>
      </c>
      <c r="I2598">
        <v>236.16282653809</v>
      </c>
      <c r="J2598">
        <v>273.08508300781</v>
      </c>
      <c r="K2598" s="6">
        <f>IFERROR(EXP(TREND(LN($F$1:$J$1),LN(F2598:J2598),LN(Calculations!$B$3))),0)</f>
        <v>1.3728860044870493E-2</v>
      </c>
    </row>
    <row r="2599" spans="1:11" x14ac:dyDescent="0.35">
      <c r="A2599">
        <v>2596</v>
      </c>
      <c r="B2599" t="str">
        <f t="shared" si="40"/>
        <v>14-57.5</v>
      </c>
      <c r="C2599">
        <v>-57.634077959663998</v>
      </c>
      <c r="D2599">
        <v>13.644297729945</v>
      </c>
      <c r="E2599">
        <f>ASIN(SQRT((SIN(RADIANS(PARAMETERS!$D$8-D2599)/2)*SIN(RADIANS(PARAMETERS!$D$8-D2599)/2))+(COS(RADIANS(D2599))*COS(RADIANS(PARAMETERS!$D$8))*SIN(RADIANS(PARAMETERS!$D$9-C2599)/2)*SIN(RADIANS(PARAMETERS!$D$9-C2599)/2))))*2*3958.756</f>
        <v>235.64860647266249</v>
      </c>
      <c r="F2599">
        <v>134.30841064453</v>
      </c>
      <c r="G2599">
        <v>167.66595458984</v>
      </c>
      <c r="H2599">
        <v>204.89256286621</v>
      </c>
      <c r="I2599">
        <v>236.82429504395</v>
      </c>
      <c r="J2599">
        <v>273.73937988281</v>
      </c>
      <c r="K2599" s="6">
        <f>IFERROR(EXP(TREND(LN($F$1:$J$1),LN(F2599:J2599),LN(Calculations!$B$3))),0)</f>
        <v>1.4073649041498196E-2</v>
      </c>
    </row>
    <row r="2600" spans="1:11" x14ac:dyDescent="0.35">
      <c r="A2600">
        <v>2597</v>
      </c>
      <c r="B2600" t="str">
        <f t="shared" si="40"/>
        <v>14-58</v>
      </c>
      <c r="C2600">
        <v>-57.905399294565001</v>
      </c>
      <c r="D2600">
        <v>13.644297729945</v>
      </c>
      <c r="E2600">
        <f>ASIN(SQRT((SIN(RADIANS(PARAMETERS!$D$8-D2600)/2)*SIN(RADIANS(PARAMETERS!$D$8-D2600)/2))+(COS(RADIANS(D2600))*COS(RADIANS(PARAMETERS!$D$8))*SIN(RADIANS(PARAMETERS!$D$9-C2600)/2)*SIN(RADIANS(PARAMETERS!$D$9-C2600)/2))))*2*3958.756</f>
        <v>220.37265326233765</v>
      </c>
      <c r="F2600">
        <v>135.25569152832</v>
      </c>
      <c r="G2600">
        <v>168.41293334961</v>
      </c>
      <c r="H2600">
        <v>205.52995300293</v>
      </c>
      <c r="I2600">
        <v>237.44694519043</v>
      </c>
      <c r="J2600">
        <v>274.32711791992</v>
      </c>
      <c r="K2600" s="6">
        <f>IFERROR(EXP(TREND(LN($F$1:$J$1),LN(F2600:J2600),LN(Calculations!$B$3))),0)</f>
        <v>1.442576671822368E-2</v>
      </c>
    </row>
    <row r="2601" spans="1:11" x14ac:dyDescent="0.35">
      <c r="A2601">
        <v>2598</v>
      </c>
      <c r="B2601" t="str">
        <f t="shared" si="40"/>
        <v>14-58</v>
      </c>
      <c r="C2601">
        <v>-58.176720629465002</v>
      </c>
      <c r="D2601">
        <v>13.644297729945</v>
      </c>
      <c r="E2601">
        <f>ASIN(SQRT((SIN(RADIANS(PARAMETERS!$D$8-D2601)/2)*SIN(RADIANS(PARAMETERS!$D$8-D2601)/2))+(COS(RADIANS(D2601))*COS(RADIANS(PARAMETERS!$D$8))*SIN(RADIANS(PARAMETERS!$D$9-C2601)/2)*SIN(RADIANS(PARAMETERS!$D$9-C2601)/2))))*2*3958.756</f>
        <v>205.56369447263944</v>
      </c>
      <c r="F2601">
        <v>136.23519897461</v>
      </c>
      <c r="G2601">
        <v>169.18876647949</v>
      </c>
      <c r="H2601">
        <v>206.20332336426</v>
      </c>
      <c r="I2601">
        <v>238.11129760742</v>
      </c>
      <c r="J2601">
        <v>274.96325683594</v>
      </c>
      <c r="K2601" s="6">
        <f>IFERROR(EXP(TREND(LN($F$1:$J$1),LN(F2601:J2601),LN(Calculations!$B$3))),0)</f>
        <v>1.480272592901314E-2</v>
      </c>
    </row>
    <row r="2602" spans="1:11" x14ac:dyDescent="0.35">
      <c r="A2602">
        <v>2599</v>
      </c>
      <c r="B2602" t="str">
        <f t="shared" si="40"/>
        <v>14-58.5</v>
      </c>
      <c r="C2602">
        <v>-58.448041964365999</v>
      </c>
      <c r="D2602">
        <v>13.644297729945</v>
      </c>
      <c r="E2602">
        <f>ASIN(SQRT((SIN(RADIANS(PARAMETERS!$D$8-D2602)/2)*SIN(RADIANS(PARAMETERS!$D$8-D2602)/2))+(COS(RADIANS(D2602))*COS(RADIANS(PARAMETERS!$D$8))*SIN(RADIANS(PARAMETERS!$D$9-C2602)/2)*SIN(RADIANS(PARAMETERS!$D$9-C2602)/2))))*2*3958.756</f>
        <v>191.33022027795656</v>
      </c>
      <c r="F2602">
        <v>137.21852111816</v>
      </c>
      <c r="G2602">
        <v>169.97128295898</v>
      </c>
      <c r="H2602">
        <v>206.89202880859</v>
      </c>
      <c r="I2602">
        <v>238.79351806641</v>
      </c>
      <c r="J2602">
        <v>275.62017822266</v>
      </c>
      <c r="K2602" s="6">
        <f>IFERROR(EXP(TREND(LN($F$1:$J$1),LN(F2602:J2602),LN(Calculations!$B$3))),0)</f>
        <v>1.5194764479948978E-2</v>
      </c>
    </row>
    <row r="2603" spans="1:11" x14ac:dyDescent="0.35">
      <c r="A2603">
        <v>2600</v>
      </c>
      <c r="B2603" t="str">
        <f t="shared" si="40"/>
        <v>14-58.5</v>
      </c>
      <c r="C2603">
        <v>-58.719363299267002</v>
      </c>
      <c r="D2603">
        <v>13.644297729945</v>
      </c>
      <c r="E2603">
        <f>ASIN(SQRT((SIN(RADIANS(PARAMETERS!$D$8-D2603)/2)*SIN(RADIANS(PARAMETERS!$D$8-D2603)/2))+(COS(RADIANS(D2603))*COS(RADIANS(PARAMETERS!$D$8))*SIN(RADIANS(PARAMETERS!$D$9-C2603)/2)*SIN(RADIANS(PARAMETERS!$D$9-C2603)/2))))*2*3958.756</f>
        <v>177.81050703838622</v>
      </c>
      <c r="F2603">
        <v>138.1397857666</v>
      </c>
      <c r="G2603">
        <v>170.70668029785</v>
      </c>
      <c r="H2603">
        <v>207.54608154297</v>
      </c>
      <c r="I2603">
        <v>239.44017028809</v>
      </c>
      <c r="J2603">
        <v>276.24114990234</v>
      </c>
      <c r="K2603" s="6">
        <f>IFERROR(EXP(TREND(LN($F$1:$J$1),LN(F2603:J2603),LN(Calculations!$B$3))),0)</f>
        <v>1.5574759022487197E-2</v>
      </c>
    </row>
    <row r="2604" spans="1:11" x14ac:dyDescent="0.35">
      <c r="A2604">
        <v>2601</v>
      </c>
      <c r="B2604" t="str">
        <f t="shared" si="40"/>
        <v>14-59</v>
      </c>
      <c r="C2604">
        <v>-58.990684634167998</v>
      </c>
      <c r="D2604">
        <v>13.644297729945</v>
      </c>
      <c r="E2604">
        <f>ASIN(SQRT((SIN(RADIANS(PARAMETERS!$D$8-D2604)/2)*SIN(RADIANS(PARAMETERS!$D$8-D2604)/2))+(COS(RADIANS(D2604))*COS(RADIANS(PARAMETERS!$D$8))*SIN(RADIANS(PARAMETERS!$D$9-C2604)/2)*SIN(RADIANS(PARAMETERS!$D$9-C2604)/2))))*2*3958.756</f>
        <v>165.17992979180602</v>
      </c>
      <c r="F2604">
        <v>139.04011535645</v>
      </c>
      <c r="G2604">
        <v>171.42692565918</v>
      </c>
      <c r="H2604">
        <v>208.22799682617</v>
      </c>
      <c r="I2604">
        <v>240.14904785156</v>
      </c>
      <c r="J2604">
        <v>276.96875</v>
      </c>
      <c r="K2604" s="6">
        <f>IFERROR(EXP(TREND(LN($F$1:$J$1),LN(F2604:J2604),LN(Calculations!$B$3))),0)</f>
        <v>1.5957693405909086E-2</v>
      </c>
    </row>
    <row r="2605" spans="1:11" x14ac:dyDescent="0.35">
      <c r="A2605">
        <v>2602</v>
      </c>
      <c r="B2605" t="str">
        <f t="shared" si="40"/>
        <v>14-59.5</v>
      </c>
      <c r="C2605">
        <v>-59.262005969069001</v>
      </c>
      <c r="D2605">
        <v>13.644297729945</v>
      </c>
      <c r="E2605">
        <f>ASIN(SQRT((SIN(RADIANS(PARAMETERS!$D$8-D2605)/2)*SIN(RADIANS(PARAMETERS!$D$8-D2605)/2))+(COS(RADIANS(D2605))*COS(RADIANS(PARAMETERS!$D$8))*SIN(RADIANS(PARAMETERS!$D$9-C2605)/2)*SIN(RADIANS(PARAMETERS!$D$9-C2605)/2))))*2*3958.756</f>
        <v>153.65792427955401</v>
      </c>
      <c r="F2605">
        <v>139.88214111328</v>
      </c>
      <c r="G2605">
        <v>172.09208679199</v>
      </c>
      <c r="H2605">
        <v>208.88896179199</v>
      </c>
      <c r="I2605">
        <v>240.85600280762</v>
      </c>
      <c r="J2605">
        <v>277.71978759766</v>
      </c>
      <c r="K2605" s="6">
        <f>IFERROR(EXP(TREND(LN($F$1:$J$1),LN(F2605:J2605),LN(Calculations!$B$3))),0)</f>
        <v>1.6324492016877416E-2</v>
      </c>
    </row>
    <row r="2606" spans="1:11" x14ac:dyDescent="0.35">
      <c r="A2606">
        <v>2603</v>
      </c>
      <c r="B2606" t="str">
        <f t="shared" si="40"/>
        <v>14-59.5</v>
      </c>
      <c r="C2606">
        <v>-59.533327303969998</v>
      </c>
      <c r="D2606">
        <v>13.644297729945</v>
      </c>
      <c r="E2606">
        <f>ASIN(SQRT((SIN(RADIANS(PARAMETERS!$D$8-D2606)/2)*SIN(RADIANS(PARAMETERS!$D$8-D2606)/2))+(COS(RADIANS(D2606))*COS(RADIANS(PARAMETERS!$D$8))*SIN(RADIANS(PARAMETERS!$D$9-C2606)/2)*SIN(RADIANS(PARAMETERS!$D$9-C2606)/2))))*2*3958.756</f>
        <v>143.51176630955467</v>
      </c>
      <c r="F2606">
        <v>140.60205078125</v>
      </c>
      <c r="G2606">
        <v>172.64331054688</v>
      </c>
      <c r="H2606">
        <v>209.44683837891</v>
      </c>
      <c r="I2606">
        <v>241.45243835449</v>
      </c>
      <c r="J2606">
        <v>278.35302734375</v>
      </c>
      <c r="K2606" s="6">
        <f>IFERROR(EXP(TREND(LN($F$1:$J$1),LN(F2606:J2606),LN(Calculations!$B$3))),0)</f>
        <v>1.6643171048422171E-2</v>
      </c>
    </row>
    <row r="2607" spans="1:11" x14ac:dyDescent="0.35">
      <c r="A2607">
        <v>2604</v>
      </c>
      <c r="B2607" t="str">
        <f t="shared" si="40"/>
        <v>14-60</v>
      </c>
      <c r="C2607">
        <v>-59.804648638871001</v>
      </c>
      <c r="D2607">
        <v>13.644297729945</v>
      </c>
      <c r="E2607">
        <f>ASIN(SQRT((SIN(RADIANS(PARAMETERS!$D$8-D2607)/2)*SIN(RADIANS(PARAMETERS!$D$8-D2607)/2))+(COS(RADIANS(D2607))*COS(RADIANS(PARAMETERS!$D$8))*SIN(RADIANS(PARAMETERS!$D$9-C2607)/2)*SIN(RADIANS(PARAMETERS!$D$9-C2607)/2))))*2*3958.756</f>
        <v>135.05192184260068</v>
      </c>
      <c r="F2607">
        <v>141.24691772461</v>
      </c>
      <c r="G2607">
        <v>173.1216583252</v>
      </c>
      <c r="H2607">
        <v>209.9344329834</v>
      </c>
      <c r="I2607">
        <v>241.96980285645</v>
      </c>
      <c r="J2607">
        <v>278.89739990234</v>
      </c>
      <c r="K2607" s="6">
        <f>IFERROR(EXP(TREND(LN($F$1:$J$1),LN(F2607:J2607),LN(Calculations!$B$3))),0)</f>
        <v>1.693243959559294E-2</v>
      </c>
    </row>
    <row r="2608" spans="1:11" x14ac:dyDescent="0.35">
      <c r="A2608">
        <v>2605</v>
      </c>
      <c r="B2608" t="str">
        <f t="shared" si="40"/>
        <v>14-60</v>
      </c>
      <c r="C2608">
        <v>-60.075969973771997</v>
      </c>
      <c r="D2608">
        <v>13.644297729945</v>
      </c>
      <c r="E2608">
        <f>ASIN(SQRT((SIN(RADIANS(PARAMETERS!$D$8-D2608)/2)*SIN(RADIANS(PARAMETERS!$D$8-D2608)/2))+(COS(RADIANS(D2608))*COS(RADIANS(PARAMETERS!$D$8))*SIN(RADIANS(PARAMETERS!$D$9-C2608)/2)*SIN(RADIANS(PARAMETERS!$D$9-C2608)/2))))*2*3958.756</f>
        <v>128.61160366160675</v>
      </c>
      <c r="F2608">
        <v>141.79125976563</v>
      </c>
      <c r="G2608">
        <v>173.51226806641</v>
      </c>
      <c r="H2608">
        <v>210.33605957031</v>
      </c>
      <c r="I2608">
        <v>242.39263916016</v>
      </c>
      <c r="J2608">
        <v>279.33804321289</v>
      </c>
      <c r="K2608" s="6">
        <f>IFERROR(EXP(TREND(LN($F$1:$J$1),LN(F2608:J2608),LN(Calculations!$B$3))),0)</f>
        <v>1.7179191979994193E-2</v>
      </c>
    </row>
    <row r="2609" spans="1:11" x14ac:dyDescent="0.35">
      <c r="A2609">
        <v>2606</v>
      </c>
      <c r="B2609" t="str">
        <f t="shared" si="40"/>
        <v>14-60.5</v>
      </c>
      <c r="C2609">
        <v>-60.347291308673</v>
      </c>
      <c r="D2609">
        <v>13.644297729945</v>
      </c>
      <c r="E2609">
        <f>ASIN(SQRT((SIN(RADIANS(PARAMETERS!$D$8-D2609)/2)*SIN(RADIANS(PARAMETERS!$D$8-D2609)/2))+(COS(RADIANS(D2609))*COS(RADIANS(PARAMETERS!$D$8))*SIN(RADIANS(PARAMETERS!$D$9-C2609)/2)*SIN(RADIANS(PARAMETERS!$D$9-C2609)/2))))*2*3958.756</f>
        <v>124.50461227544561</v>
      </c>
      <c r="F2609">
        <v>142.21301269531</v>
      </c>
      <c r="G2609">
        <v>173.8037109375</v>
      </c>
      <c r="H2609">
        <v>210.6480255127</v>
      </c>
      <c r="I2609">
        <v>242.72375488281</v>
      </c>
      <c r="J2609">
        <v>279.68630981445</v>
      </c>
      <c r="K2609" s="6">
        <f>IFERROR(EXP(TREND(LN($F$1:$J$1),LN(F2609:J2609),LN(Calculations!$B$3))),0)</f>
        <v>1.7371374279236157E-2</v>
      </c>
    </row>
    <row r="2610" spans="1:11" x14ac:dyDescent="0.35">
      <c r="A2610">
        <v>2607</v>
      </c>
      <c r="B2610" t="str">
        <f t="shared" si="40"/>
        <v>14-60.5</v>
      </c>
      <c r="C2610">
        <v>-60.618612643573996</v>
      </c>
      <c r="D2610">
        <v>13.644297729945</v>
      </c>
      <c r="E2610">
        <f>ASIN(SQRT((SIN(RADIANS(PARAMETERS!$D$8-D2610)/2)*SIN(RADIANS(PARAMETERS!$D$8-D2610)/2))+(COS(RADIANS(D2610))*COS(RADIANS(PARAMETERS!$D$8))*SIN(RADIANS(PARAMETERS!$D$9-C2610)/2)*SIN(RADIANS(PARAMETERS!$D$9-C2610)/2))))*2*3958.756</f>
        <v>122.96497349489617</v>
      </c>
      <c r="F2610">
        <v>142.59280395508</v>
      </c>
      <c r="G2610">
        <v>174.07232666016</v>
      </c>
      <c r="H2610">
        <v>210.96156311035</v>
      </c>
      <c r="I2610">
        <v>243.08053588867</v>
      </c>
      <c r="J2610">
        <v>280.09185791016</v>
      </c>
      <c r="K2610" s="6">
        <f>IFERROR(EXP(TREND(LN($F$1:$J$1),LN(F2610:J2610),LN(Calculations!$B$3))),0)</f>
        <v>1.7546375999372785E-2</v>
      </c>
    </row>
    <row r="2611" spans="1:11" x14ac:dyDescent="0.35">
      <c r="A2611">
        <v>2608</v>
      </c>
      <c r="B2611" t="str">
        <f t="shared" si="40"/>
        <v>14-61</v>
      </c>
      <c r="C2611">
        <v>-60.889933978475</v>
      </c>
      <c r="D2611">
        <v>13.644297729945</v>
      </c>
      <c r="E2611">
        <f>ASIN(SQRT((SIN(RADIANS(PARAMETERS!$D$8-D2611)/2)*SIN(RADIANS(PARAMETERS!$D$8-D2611)/2))+(COS(RADIANS(D2611))*COS(RADIANS(PARAMETERS!$D$8))*SIN(RADIANS(PARAMETERS!$D$9-C2611)/2)*SIN(RADIANS(PARAMETERS!$D$9-C2611)/2))))*2*3958.756</f>
        <v>124.08829042658772</v>
      </c>
      <c r="F2611">
        <v>142.90235900879</v>
      </c>
      <c r="G2611">
        <v>174.29518127441</v>
      </c>
      <c r="H2611">
        <v>211.24700927734</v>
      </c>
      <c r="I2611">
        <v>243.42523193359</v>
      </c>
      <c r="J2611">
        <v>280.50704956055</v>
      </c>
      <c r="K2611" s="6">
        <f>IFERROR(EXP(TREND(LN($F$1:$J$1),LN(F2611:J2611),LN(Calculations!$B$3))),0)</f>
        <v>1.7689843684487647E-2</v>
      </c>
    </row>
    <row r="2612" spans="1:11" x14ac:dyDescent="0.35">
      <c r="A2612">
        <v>2609</v>
      </c>
      <c r="B2612" t="str">
        <f t="shared" si="40"/>
        <v>14-61</v>
      </c>
      <c r="C2612">
        <v>-61.161255313376003</v>
      </c>
      <c r="D2612">
        <v>13.644297729945</v>
      </c>
      <c r="E2612">
        <f>ASIN(SQRT((SIN(RADIANS(PARAMETERS!$D$8-D2612)/2)*SIN(RADIANS(PARAMETERS!$D$8-D2612)/2))+(COS(RADIANS(D2612))*COS(RADIANS(PARAMETERS!$D$8))*SIN(RADIANS(PARAMETERS!$D$9-C2612)/2)*SIN(RADIANS(PARAMETERS!$D$9-C2612)/2))))*2*3958.756</f>
        <v>127.80436388837946</v>
      </c>
      <c r="F2612">
        <v>143.12309265137</v>
      </c>
      <c r="G2612">
        <v>174.45597839355</v>
      </c>
      <c r="H2612">
        <v>211.48284912109</v>
      </c>
      <c r="I2612">
        <v>243.7297668457</v>
      </c>
      <c r="J2612">
        <v>280.89569091797</v>
      </c>
      <c r="K2612" s="6">
        <f>IFERROR(EXP(TREND(LN($F$1:$J$1),LN(F2612:J2612),LN(Calculations!$B$3))),0)</f>
        <v>1.7791748264845968E-2</v>
      </c>
    </row>
    <row r="2613" spans="1:11" x14ac:dyDescent="0.35">
      <c r="A2613">
        <v>2610</v>
      </c>
      <c r="B2613" t="str">
        <f t="shared" si="40"/>
        <v>14-61.5</v>
      </c>
      <c r="C2613">
        <v>-61.432576648276999</v>
      </c>
      <c r="D2613">
        <v>13.644297729945</v>
      </c>
      <c r="E2613">
        <f>ASIN(SQRT((SIN(RADIANS(PARAMETERS!$D$8-D2613)/2)*SIN(RADIANS(PARAMETERS!$D$8-D2613)/2))+(COS(RADIANS(D2613))*COS(RADIANS(PARAMETERS!$D$8))*SIN(RADIANS(PARAMETERS!$D$9-C2613)/2)*SIN(RADIANS(PARAMETERS!$D$9-C2613)/2))))*2*3958.756</f>
        <v>133.89749141686949</v>
      </c>
      <c r="F2613">
        <v>143.32531738281</v>
      </c>
      <c r="G2613">
        <v>174.61631774902</v>
      </c>
      <c r="H2613">
        <v>211.74256896973</v>
      </c>
      <c r="I2613">
        <v>244.08392333984</v>
      </c>
      <c r="J2613">
        <v>281.3671875</v>
      </c>
      <c r="K2613" s="6">
        <f>IFERROR(EXP(TREND(LN($F$1:$J$1),LN(F2613:J2613),LN(Calculations!$B$3))),0)</f>
        <v>1.7886024890324214E-2</v>
      </c>
    </row>
    <row r="2614" spans="1:11" x14ac:dyDescent="0.35">
      <c r="A2614">
        <v>2611</v>
      </c>
      <c r="B2614" t="str">
        <f t="shared" si="40"/>
        <v>14-61.5</v>
      </c>
      <c r="C2614">
        <v>-61.703897983178003</v>
      </c>
      <c r="D2614">
        <v>13.644297729945</v>
      </c>
      <c r="E2614">
        <f>ASIN(SQRT((SIN(RADIANS(PARAMETERS!$D$8-D2614)/2)*SIN(RADIANS(PARAMETERS!$D$8-D2614)/2))+(COS(RADIANS(D2614))*COS(RADIANS(PARAMETERS!$D$8))*SIN(RADIANS(PARAMETERS!$D$9-C2614)/2)*SIN(RADIANS(PARAMETERS!$D$9-C2614)/2))))*2*3958.756</f>
        <v>142.06213395633296</v>
      </c>
      <c r="F2614">
        <v>143.47605895996</v>
      </c>
      <c r="G2614">
        <v>174.74934387207</v>
      </c>
      <c r="H2614">
        <v>211.98773193359</v>
      </c>
      <c r="I2614">
        <v>244.43589782715</v>
      </c>
      <c r="J2614">
        <v>281.85311889648</v>
      </c>
      <c r="K2614" s="6">
        <f>IFERROR(EXP(TREND(LN($F$1:$J$1),LN(F2614:J2614),LN(Calculations!$B$3))),0)</f>
        <v>1.7956810973663119E-2</v>
      </c>
    </row>
    <row r="2615" spans="1:11" x14ac:dyDescent="0.35">
      <c r="A2615">
        <v>2612</v>
      </c>
      <c r="B2615" t="str">
        <f t="shared" si="40"/>
        <v>14-62</v>
      </c>
      <c r="C2615">
        <v>-61.975219318078999</v>
      </c>
      <c r="D2615">
        <v>13.644297729945</v>
      </c>
      <c r="E2615">
        <f>ASIN(SQRT((SIN(RADIANS(PARAMETERS!$D$8-D2615)/2)*SIN(RADIANS(PARAMETERS!$D$8-D2615)/2))+(COS(RADIANS(D2615))*COS(RADIANS(PARAMETERS!$D$8))*SIN(RADIANS(PARAMETERS!$D$9-C2615)/2)*SIN(RADIANS(PARAMETERS!$D$9-C2615)/2))))*2*3958.756</f>
        <v>151.96475688282973</v>
      </c>
      <c r="F2615">
        <v>143.56719970703</v>
      </c>
      <c r="G2615">
        <v>174.84800720215</v>
      </c>
      <c r="H2615">
        <v>212.19967651367</v>
      </c>
      <c r="I2615">
        <v>244.75509643555</v>
      </c>
      <c r="J2615">
        <v>282.30767822266</v>
      </c>
      <c r="K2615" s="6">
        <f>IFERROR(EXP(TREND(LN($F$1:$J$1),LN(F2615:J2615),LN(Calculations!$B$3))),0)</f>
        <v>1.8000474501952097E-2</v>
      </c>
    </row>
    <row r="2616" spans="1:11" x14ac:dyDescent="0.35">
      <c r="A2616">
        <v>2613</v>
      </c>
      <c r="B2616" t="str">
        <f t="shared" si="40"/>
        <v>14-62</v>
      </c>
      <c r="C2616">
        <v>-62.246540652980002</v>
      </c>
      <c r="D2616">
        <v>13.644297729945</v>
      </c>
      <c r="E2616">
        <f>ASIN(SQRT((SIN(RADIANS(PARAMETERS!$D$8-D2616)/2)*SIN(RADIANS(PARAMETERS!$D$8-D2616)/2))+(COS(RADIANS(D2616))*COS(RADIANS(PARAMETERS!$D$8))*SIN(RADIANS(PARAMETERS!$D$9-C2616)/2)*SIN(RADIANS(PARAMETERS!$D$9-C2616)/2))))*2*3958.756</f>
        <v>163.28945582478448</v>
      </c>
      <c r="F2616">
        <v>143.66139221191</v>
      </c>
      <c r="G2616">
        <v>174.96597290039</v>
      </c>
      <c r="H2616">
        <v>212.43664550781</v>
      </c>
      <c r="I2616">
        <v>245.10864257813</v>
      </c>
      <c r="J2616">
        <v>282.80834960938</v>
      </c>
      <c r="K2616" s="6">
        <f>IFERROR(EXP(TREND(LN($F$1:$J$1),LN(F2616:J2616),LN(Calculations!$B$3))),0)</f>
        <v>1.8048083111626891E-2</v>
      </c>
    </row>
    <row r="2617" spans="1:11" x14ac:dyDescent="0.35">
      <c r="A2617">
        <v>2614</v>
      </c>
      <c r="B2617" t="str">
        <f t="shared" si="40"/>
        <v>14-62.5</v>
      </c>
      <c r="C2617">
        <v>-62.517861987880998</v>
      </c>
      <c r="D2617">
        <v>13.644297729945</v>
      </c>
      <c r="E2617">
        <f>ASIN(SQRT((SIN(RADIANS(PARAMETERS!$D$8-D2617)/2)*SIN(RADIANS(PARAMETERS!$D$8-D2617)/2))+(COS(RADIANS(D2617))*COS(RADIANS(PARAMETERS!$D$8))*SIN(RADIANS(PARAMETERS!$D$9-C2617)/2)*SIN(RADIANS(PARAMETERS!$D$9-C2617)/2))))*2*3958.756</f>
        <v>175.76154871152139</v>
      </c>
      <c r="F2617">
        <v>143.73303222656</v>
      </c>
      <c r="G2617">
        <v>175.07846069336</v>
      </c>
      <c r="H2617">
        <v>212.66130065918</v>
      </c>
      <c r="I2617">
        <v>245.44281005859</v>
      </c>
      <c r="J2617">
        <v>283.28070068359</v>
      </c>
      <c r="K2617" s="6">
        <f>IFERROR(EXP(TREND(LN($F$1:$J$1),LN(F2617:J2617),LN(Calculations!$B$3))),0)</f>
        <v>1.8087210999898382E-2</v>
      </c>
    </row>
    <row r="2618" spans="1:11" x14ac:dyDescent="0.35">
      <c r="A2618">
        <v>2615</v>
      </c>
      <c r="B2618" t="str">
        <f t="shared" si="40"/>
        <v>14-63</v>
      </c>
      <c r="C2618">
        <v>-62.789183322782002</v>
      </c>
      <c r="D2618">
        <v>13.644297729945</v>
      </c>
      <c r="E2618">
        <f>ASIN(SQRT((SIN(RADIANS(PARAMETERS!$D$8-D2618)/2)*SIN(RADIANS(PARAMETERS!$D$8-D2618)/2))+(COS(RADIANS(D2618))*COS(RADIANS(PARAMETERS!$D$8))*SIN(RADIANS(PARAMETERS!$D$9-C2618)/2)*SIN(RADIANS(PARAMETERS!$D$9-C2618)/2))))*2*3958.756</f>
        <v>189.15419166035028</v>
      </c>
      <c r="F2618">
        <v>143.78134155273</v>
      </c>
      <c r="G2618">
        <v>175.18434143066</v>
      </c>
      <c r="H2618">
        <v>212.87268066406</v>
      </c>
      <c r="I2618">
        <v>245.75569152832</v>
      </c>
      <c r="J2618">
        <v>283.72155761719</v>
      </c>
      <c r="K2618" s="6">
        <f>IFERROR(EXP(TREND(LN($F$1:$J$1),LN(F2618:J2618),LN(Calculations!$B$3))),0)</f>
        <v>1.8117466207702132E-2</v>
      </c>
    </row>
    <row r="2619" spans="1:11" x14ac:dyDescent="0.35">
      <c r="A2619">
        <v>2616</v>
      </c>
      <c r="B2619" t="str">
        <f t="shared" si="40"/>
        <v>14-63</v>
      </c>
      <c r="C2619">
        <v>-63.060504657682998</v>
      </c>
      <c r="D2619">
        <v>13.644297729945</v>
      </c>
      <c r="E2619">
        <f>ASIN(SQRT((SIN(RADIANS(PARAMETERS!$D$8-D2619)/2)*SIN(RADIANS(PARAMETERS!$D$8-D2619)/2))+(COS(RADIANS(D2619))*COS(RADIANS(PARAMETERS!$D$8))*SIN(RADIANS(PARAMETERS!$D$9-C2619)/2)*SIN(RADIANS(PARAMETERS!$D$9-C2619)/2))))*2*3958.756</f>
        <v>203.28550889276423</v>
      </c>
      <c r="F2619">
        <v>143.84934997559</v>
      </c>
      <c r="G2619">
        <v>175.32559204102</v>
      </c>
      <c r="H2619">
        <v>213.13633728027</v>
      </c>
      <c r="I2619">
        <v>246.14115905762</v>
      </c>
      <c r="J2619">
        <v>284.26028442383</v>
      </c>
      <c r="K2619" s="6">
        <f>IFERROR(EXP(TREND(LN($F$1:$J$1),LN(F2619:J2619),LN(Calculations!$B$3))),0)</f>
        <v>1.8159739337322504E-2</v>
      </c>
    </row>
    <row r="2620" spans="1:11" x14ac:dyDescent="0.35">
      <c r="A2620">
        <v>2617</v>
      </c>
      <c r="B2620" t="str">
        <f t="shared" si="40"/>
        <v>14-63.5</v>
      </c>
      <c r="C2620">
        <v>-63.331825992584001</v>
      </c>
      <c r="D2620">
        <v>13.644297729945</v>
      </c>
      <c r="E2620">
        <f>ASIN(SQRT((SIN(RADIANS(PARAMETERS!$D$8-D2620)/2)*SIN(RADIANS(PARAMETERS!$D$8-D2620)/2))+(COS(RADIANS(D2620))*COS(RADIANS(PARAMETERS!$D$8))*SIN(RADIANS(PARAMETERS!$D$9-C2620)/2)*SIN(RADIANS(PARAMETERS!$D$9-C2620)/2))))*2*3958.756</f>
        <v>218.01188929306562</v>
      </c>
      <c r="F2620">
        <v>143.91108703613</v>
      </c>
      <c r="G2620">
        <v>175.48068237305</v>
      </c>
      <c r="H2620">
        <v>213.42851257324</v>
      </c>
      <c r="I2620">
        <v>246.57113647461</v>
      </c>
      <c r="J2620">
        <v>284.86373901367</v>
      </c>
      <c r="K2620" s="6">
        <f>IFERROR(EXP(TREND(LN($F$1:$J$1),LN(F2620:J2620),LN(Calculations!$B$3))),0)</f>
        <v>1.8201254388110728E-2</v>
      </c>
    </row>
    <row r="2621" spans="1:11" x14ac:dyDescent="0.35">
      <c r="A2621">
        <v>2618</v>
      </c>
      <c r="B2621" t="str">
        <f t="shared" si="40"/>
        <v>14-63.5</v>
      </c>
      <c r="C2621">
        <v>-63.603147327484997</v>
      </c>
      <c r="D2621">
        <v>13.644297729945</v>
      </c>
      <c r="E2621">
        <f>ASIN(SQRT((SIN(RADIANS(PARAMETERS!$D$8-D2621)/2)*SIN(RADIANS(PARAMETERS!$D$8-D2621)/2))+(COS(RADIANS(D2621))*COS(RADIANS(PARAMETERS!$D$8))*SIN(RADIANS(PARAMETERS!$D$9-C2621)/2)*SIN(RADIANS(PARAMETERS!$D$9-C2621)/2))))*2*3958.756</f>
        <v>233.22061806424927</v>
      </c>
      <c r="F2621">
        <v>143.95858764648</v>
      </c>
      <c r="G2621">
        <v>175.64099121094</v>
      </c>
      <c r="H2621">
        <v>213.73564147949</v>
      </c>
      <c r="I2621">
        <v>247.0270690918</v>
      </c>
      <c r="J2621">
        <v>285.50717163086</v>
      </c>
      <c r="K2621" s="6">
        <f>IFERROR(EXP(TREND(LN($F$1:$J$1),LN(F2621:J2621),LN(Calculations!$B$3))),0)</f>
        <v>1.8237920906560203E-2</v>
      </c>
    </row>
    <row r="2622" spans="1:11" x14ac:dyDescent="0.35">
      <c r="A2622">
        <v>2619</v>
      </c>
      <c r="B2622" t="str">
        <f t="shared" si="40"/>
        <v>14-64</v>
      </c>
      <c r="C2622">
        <v>-63.874468662386001</v>
      </c>
      <c r="D2622">
        <v>13.644297729945</v>
      </c>
      <c r="E2622">
        <f>ASIN(SQRT((SIN(RADIANS(PARAMETERS!$D$8-D2622)/2)*SIN(RADIANS(PARAMETERS!$D$8-D2622)/2))+(COS(RADIANS(D2622))*COS(RADIANS(PARAMETERS!$D$8))*SIN(RADIANS(PARAMETERS!$D$9-C2622)/2)*SIN(RADIANS(PARAMETERS!$D$9-C2622)/2))))*2*3958.756</f>
        <v>248.82324423064838</v>
      </c>
      <c r="F2622">
        <v>144.00770568848</v>
      </c>
      <c r="G2622">
        <v>175.81596374512</v>
      </c>
      <c r="H2622">
        <v>214.06419372559</v>
      </c>
      <c r="I2622">
        <v>247.51469421387</v>
      </c>
      <c r="J2622">
        <v>286.19543457031</v>
      </c>
      <c r="K2622" s="6">
        <f>IFERROR(EXP(TREND(LN($F$1:$J$1),LN(F2622:J2622),LN(Calculations!$B$3))),0)</f>
        <v>1.8276980302282246E-2</v>
      </c>
    </row>
    <row r="2623" spans="1:11" x14ac:dyDescent="0.35">
      <c r="A2623">
        <v>2620</v>
      </c>
      <c r="B2623" t="str">
        <f t="shared" si="40"/>
        <v>14-64</v>
      </c>
      <c r="C2623">
        <v>-64.145789997286997</v>
      </c>
      <c r="D2623">
        <v>13.644297729945</v>
      </c>
      <c r="E2623">
        <f>ASIN(SQRT((SIN(RADIANS(PARAMETERS!$D$8-D2623)/2)*SIN(RADIANS(PARAMETERS!$D$8-D2623)/2))+(COS(RADIANS(D2623))*COS(RADIANS(PARAMETERS!$D$8))*SIN(RADIANS(PARAMETERS!$D$9-C2623)/2)*SIN(RADIANS(PARAMETERS!$D$9-C2623)/2))))*2*3958.756</f>
        <v>264.75011571115243</v>
      </c>
      <c r="F2623">
        <v>144.02366638184</v>
      </c>
      <c r="G2623">
        <v>175.9666595459</v>
      </c>
      <c r="H2623">
        <v>214.35235595703</v>
      </c>
      <c r="I2623">
        <v>247.94686889648</v>
      </c>
      <c r="J2623">
        <v>286.80950927734</v>
      </c>
      <c r="K2623" s="6">
        <f>IFERROR(EXP(TREND(LN($F$1:$J$1),LN(F2623:J2623),LN(Calculations!$B$3))),0)</f>
        <v>1.8300834528250678E-2</v>
      </c>
    </row>
    <row r="2624" spans="1:11" x14ac:dyDescent="0.35">
      <c r="A2624">
        <v>2621</v>
      </c>
      <c r="B2624" t="str">
        <f t="shared" si="40"/>
        <v>14-64.5</v>
      </c>
      <c r="C2624">
        <v>-64.417111332188</v>
      </c>
      <c r="D2624">
        <v>13.644297729945</v>
      </c>
      <c r="E2624">
        <f>ASIN(SQRT((SIN(RADIANS(PARAMETERS!$D$8-D2624)/2)*SIN(RADIANS(PARAMETERS!$D$8-D2624)/2))+(COS(RADIANS(D2624))*COS(RADIANS(PARAMETERS!$D$8))*SIN(RADIANS(PARAMETERS!$D$9-C2624)/2)*SIN(RADIANS(PARAMETERS!$D$9-C2624)/2))))*2*3958.756</f>
        <v>280.94607278421694</v>
      </c>
      <c r="F2624">
        <v>144.01025390625</v>
      </c>
      <c r="G2624">
        <v>176.09429931641</v>
      </c>
      <c r="H2624">
        <v>214.59736633301</v>
      </c>
      <c r="I2624">
        <v>248.31689453125</v>
      </c>
      <c r="J2624">
        <v>287.33767700195</v>
      </c>
      <c r="K2624" s="6">
        <f>IFERROR(EXP(TREND(LN($F$1:$J$1),LN(F2624:J2624),LN(Calculations!$B$3))),0)</f>
        <v>1.831135461089194E-2</v>
      </c>
    </row>
    <row r="2625" spans="1:11" x14ac:dyDescent="0.35">
      <c r="A2625">
        <v>2622</v>
      </c>
      <c r="B2625" t="str">
        <f t="shared" si="40"/>
        <v>14-64.5</v>
      </c>
      <c r="C2625">
        <v>-64.688432667089003</v>
      </c>
      <c r="D2625">
        <v>13.644297729945</v>
      </c>
      <c r="E2625">
        <f>ASIN(SQRT((SIN(RADIANS(PARAMETERS!$D$8-D2625)/2)*SIN(RADIANS(PARAMETERS!$D$8-D2625)/2))+(COS(RADIANS(D2625))*COS(RADIANS(PARAMETERS!$D$8))*SIN(RADIANS(PARAMETERS!$D$9-C2625)/2)*SIN(RADIANS(PARAMETERS!$D$9-C2625)/2))))*2*3958.756</f>
        <v>297.36713081542729</v>
      </c>
      <c r="F2625">
        <v>143.99998474121</v>
      </c>
      <c r="G2625">
        <v>176.22940063477</v>
      </c>
      <c r="H2625">
        <v>214.84092712402</v>
      </c>
      <c r="I2625">
        <v>248.67967224121</v>
      </c>
      <c r="J2625">
        <v>287.85107421875</v>
      </c>
      <c r="K2625" s="6">
        <f>IFERROR(EXP(TREND(LN($F$1:$J$1),LN(F2625:J2625),LN(Calculations!$B$3))),0)</f>
        <v>1.8324590935697965E-2</v>
      </c>
    </row>
    <row r="2626" spans="1:11" x14ac:dyDescent="0.35">
      <c r="A2626">
        <v>2623</v>
      </c>
      <c r="B2626" t="str">
        <f t="shared" si="40"/>
        <v>14-65</v>
      </c>
      <c r="C2626">
        <v>-64.959754001990007</v>
      </c>
      <c r="D2626">
        <v>13.644297729945</v>
      </c>
      <c r="E2626">
        <f>ASIN(SQRT((SIN(RADIANS(PARAMETERS!$D$8-D2626)/2)*SIN(RADIANS(PARAMETERS!$D$8-D2626)/2))+(COS(RADIANS(D2626))*COS(RADIANS(PARAMETERS!$D$8))*SIN(RADIANS(PARAMETERS!$D$9-C2626)/2)*SIN(RADIANS(PARAMETERS!$D$9-C2626)/2))))*2*3958.756</f>
        <v>313.9779520143299</v>
      </c>
      <c r="F2626">
        <v>143.9580078125</v>
      </c>
      <c r="G2626">
        <v>176.33435058594</v>
      </c>
      <c r="H2626">
        <v>215.03211975098</v>
      </c>
      <c r="I2626">
        <v>248.96487426758</v>
      </c>
      <c r="J2626">
        <v>288.2551574707</v>
      </c>
      <c r="K2626" s="6">
        <f>IFERROR(EXP(TREND(LN($F$1:$J$1),LN(F2626:J2626),LN(Calculations!$B$3))),0)</f>
        <v>1.832296525942716E-2</v>
      </c>
    </row>
    <row r="2627" spans="1:11" x14ac:dyDescent="0.35">
      <c r="A2627">
        <v>2624</v>
      </c>
      <c r="B2627" t="str">
        <f t="shared" si="40"/>
        <v>14-65</v>
      </c>
      <c r="C2627">
        <v>-65.231075336890996</v>
      </c>
      <c r="D2627">
        <v>13.644297729945</v>
      </c>
      <c r="E2627">
        <f>ASIN(SQRT((SIN(RADIANS(PARAMETERS!$D$8-D2627)/2)*SIN(RADIANS(PARAMETERS!$D$8-D2627)/2))+(COS(RADIANS(D2627))*COS(RADIANS(PARAMETERS!$D$8))*SIN(RADIANS(PARAMETERS!$D$9-C2627)/2)*SIN(RADIANS(PARAMETERS!$D$9-C2627)/2))))*2*3958.756</f>
        <v>330.74992519062806</v>
      </c>
      <c r="F2627">
        <v>143.89598083496</v>
      </c>
      <c r="G2627">
        <v>176.4169921875</v>
      </c>
      <c r="H2627">
        <v>215.18704223633</v>
      </c>
      <c r="I2627">
        <v>249.1954498291</v>
      </c>
      <c r="J2627">
        <v>288.5813293457</v>
      </c>
      <c r="K2627" s="6">
        <f>IFERROR(EXP(TREND(LN($F$1:$J$1),LN(F2627:J2627),LN(Calculations!$B$3))),0)</f>
        <v>1.8311613450613756E-2</v>
      </c>
    </row>
    <row r="2628" spans="1:11" x14ac:dyDescent="0.35">
      <c r="A2628">
        <v>2625</v>
      </c>
      <c r="B2628" t="str">
        <f t="shared" si="40"/>
        <v>14-65.5</v>
      </c>
      <c r="C2628">
        <v>-65.502396671791999</v>
      </c>
      <c r="D2628">
        <v>13.644297729945</v>
      </c>
      <c r="E2628">
        <f>ASIN(SQRT((SIN(RADIANS(PARAMETERS!$D$8-D2628)/2)*SIN(RADIANS(PARAMETERS!$D$8-D2628)/2))+(COS(RADIANS(D2628))*COS(RADIANS(PARAMETERS!$D$8))*SIN(RADIANS(PARAMETERS!$D$9-C2628)/2)*SIN(RADIANS(PARAMETERS!$D$9-C2628)/2))))*2*3958.756</f>
        <v>347.659705969367</v>
      </c>
      <c r="F2628">
        <v>143.83937072754</v>
      </c>
      <c r="G2628">
        <v>176.5005645752</v>
      </c>
      <c r="H2628">
        <v>215.34353637695</v>
      </c>
      <c r="I2628">
        <v>249.42523193359</v>
      </c>
      <c r="J2628">
        <v>288.90353393555</v>
      </c>
      <c r="K2628" s="6">
        <f>IFERROR(EXP(TREND(LN($F$1:$J$1),LN(F2628:J2628),LN(Calculations!$B$3))),0)</f>
        <v>1.8302540811045157E-2</v>
      </c>
    </row>
    <row r="2629" spans="1:11" x14ac:dyDescent="0.35">
      <c r="A2629">
        <v>2626</v>
      </c>
      <c r="B2629" t="str">
        <f t="shared" ref="B2629:B2692" si="41">MROUND(D2629,1)&amp;MROUND(C2629,-0.5)</f>
        <v>14-66</v>
      </c>
      <c r="C2629">
        <v>-65.773718006693002</v>
      </c>
      <c r="D2629">
        <v>13.644297729945</v>
      </c>
      <c r="E2629">
        <f>ASIN(SQRT((SIN(RADIANS(PARAMETERS!$D$8-D2629)/2)*SIN(RADIANS(PARAMETERS!$D$8-D2629)/2))+(COS(RADIANS(D2629))*COS(RADIANS(PARAMETERS!$D$8))*SIN(RADIANS(PARAMETERS!$D$9-C2629)/2)*SIN(RADIANS(PARAMETERS!$D$9-C2629)/2))))*2*3958.756</f>
        <v>364.6881030600378</v>
      </c>
      <c r="F2629">
        <v>143.74960327148</v>
      </c>
      <c r="G2629">
        <v>176.54440307617</v>
      </c>
      <c r="H2629">
        <v>215.45307922363</v>
      </c>
      <c r="I2629">
        <v>249.59129333496</v>
      </c>
      <c r="J2629">
        <v>289.14117431641</v>
      </c>
      <c r="K2629" s="6">
        <f>IFERROR(EXP(TREND(LN($F$1:$J$1),LN(F2629:J2629),LN(Calculations!$B$3))),0)</f>
        <v>1.8276153713542739E-2</v>
      </c>
    </row>
    <row r="2630" spans="1:11" x14ac:dyDescent="0.35">
      <c r="A2630">
        <v>2627</v>
      </c>
      <c r="B2630" t="str">
        <f t="shared" si="41"/>
        <v>14-66</v>
      </c>
      <c r="C2630">
        <v>-66.045039341594006</v>
      </c>
      <c r="D2630">
        <v>13.644297729945</v>
      </c>
      <c r="E2630">
        <f>ASIN(SQRT((SIN(RADIANS(PARAMETERS!$D$8-D2630)/2)*SIN(RADIANS(PARAMETERS!$D$8-D2630)/2))+(COS(RADIANS(D2630))*COS(RADIANS(PARAMETERS!$D$8))*SIN(RADIANS(PARAMETERS!$D$9-C2630)/2)*SIN(RADIANS(PARAMETERS!$D$9-C2630)/2))))*2*3958.756</f>
        <v>381.81922409626077</v>
      </c>
      <c r="F2630">
        <v>143.63201904297</v>
      </c>
      <c r="G2630">
        <v>176.5548248291</v>
      </c>
      <c r="H2630">
        <v>215.53517150879</v>
      </c>
      <c r="I2630">
        <v>249.72760009766</v>
      </c>
      <c r="J2630">
        <v>289.34671020508</v>
      </c>
      <c r="K2630" s="6">
        <f>IFERROR(EXP(TREND(LN($F$1:$J$1),LN(F2630:J2630),LN(Calculations!$B$3))),0)</f>
        <v>1.8234644678429619E-2</v>
      </c>
    </row>
    <row r="2631" spans="1:11" x14ac:dyDescent="0.35">
      <c r="A2631">
        <v>2628</v>
      </c>
      <c r="B2631" t="str">
        <f t="shared" si="41"/>
        <v>14-66.5</v>
      </c>
      <c r="C2631">
        <v>-66.316360676494995</v>
      </c>
      <c r="D2631">
        <v>13.644297729945</v>
      </c>
      <c r="E2631">
        <f>ASIN(SQRT((SIN(RADIANS(PARAMETERS!$D$8-D2631)/2)*SIN(RADIANS(PARAMETERS!$D$8-D2631)/2))+(COS(RADIANS(D2631))*COS(RADIANS(PARAMETERS!$D$8))*SIN(RADIANS(PARAMETERS!$D$9-C2631)/2)*SIN(RADIANS(PARAMETERS!$D$9-C2631)/2))))*2*3958.756</f>
        <v>399.03981648596272</v>
      </c>
      <c r="F2631">
        <v>143.50155639648</v>
      </c>
      <c r="G2631">
        <v>176.54870605469</v>
      </c>
      <c r="H2631">
        <v>215.61981201172</v>
      </c>
      <c r="I2631">
        <v>249.88049316406</v>
      </c>
      <c r="J2631">
        <v>289.58731079102</v>
      </c>
      <c r="K2631" s="6">
        <f>IFERROR(EXP(TREND(LN($F$1:$J$1),LN(F2631:J2631),LN(Calculations!$B$3))),0)</f>
        <v>1.818526001357814E-2</v>
      </c>
    </row>
    <row r="2632" spans="1:11" x14ac:dyDescent="0.35">
      <c r="A2632">
        <v>2629</v>
      </c>
      <c r="B2632" t="str">
        <f t="shared" si="41"/>
        <v>14-66.5</v>
      </c>
      <c r="C2632">
        <v>-66.587682011395998</v>
      </c>
      <c r="D2632">
        <v>13.644297729945</v>
      </c>
      <c r="E2632">
        <f>ASIN(SQRT((SIN(RADIANS(PARAMETERS!$D$8-D2632)/2)*SIN(RADIANS(PARAMETERS!$D$8-D2632)/2))+(COS(RADIANS(D2632))*COS(RADIANS(PARAMETERS!$D$8))*SIN(RADIANS(PARAMETERS!$D$9-C2632)/2)*SIN(RADIANS(PARAMETERS!$D$9-C2632)/2))))*2*3958.756</f>
        <v>416.33875532466294</v>
      </c>
      <c r="F2632">
        <v>143.31340026855</v>
      </c>
      <c r="G2632">
        <v>176.48336791992</v>
      </c>
      <c r="H2632">
        <v>215.6414642334</v>
      </c>
      <c r="I2632">
        <v>249.95613098145</v>
      </c>
      <c r="J2632">
        <v>289.73348999023</v>
      </c>
      <c r="K2632" s="6">
        <f>IFERROR(EXP(TREND(LN($F$1:$J$1),LN(F2632:J2632),LN(Calculations!$B$3))),0)</f>
        <v>1.8107175806039145E-2</v>
      </c>
    </row>
    <row r="2633" spans="1:11" x14ac:dyDescent="0.35">
      <c r="A2633">
        <v>2630</v>
      </c>
      <c r="B2633" t="str">
        <f t="shared" si="41"/>
        <v>14-67</v>
      </c>
      <c r="C2633">
        <v>-66.859003346296006</v>
      </c>
      <c r="D2633">
        <v>13.644297729945</v>
      </c>
      <c r="E2633">
        <f>ASIN(SQRT((SIN(RADIANS(PARAMETERS!$D$8-D2633)/2)*SIN(RADIANS(PARAMETERS!$D$8-D2633)/2))+(COS(RADIANS(D2633))*COS(RADIANS(PARAMETERS!$D$8))*SIN(RADIANS(PARAMETERS!$D$9-C2633)/2)*SIN(RADIANS(PARAMETERS!$D$9-C2633)/2))))*2*3958.756</f>
        <v>433.70664278457781</v>
      </c>
      <c r="F2633">
        <v>143.0729675293</v>
      </c>
      <c r="G2633">
        <v>176.36370849609</v>
      </c>
      <c r="H2633">
        <v>215.60292053223</v>
      </c>
      <c r="I2633">
        <v>249.95550537109</v>
      </c>
      <c r="J2633">
        <v>289.78372192383</v>
      </c>
      <c r="K2633" s="6">
        <f>IFERROR(EXP(TREND(LN($F$1:$J$1),LN(F2633:J2633),LN(Calculations!$B$3))),0)</f>
        <v>1.8003688633158793E-2</v>
      </c>
    </row>
    <row r="2634" spans="1:11" x14ac:dyDescent="0.35">
      <c r="A2634">
        <v>2631</v>
      </c>
      <c r="B2634" t="str">
        <f t="shared" si="41"/>
        <v>14-67</v>
      </c>
      <c r="C2634">
        <v>-67.130324681196996</v>
      </c>
      <c r="D2634">
        <v>13.644297729945</v>
      </c>
      <c r="E2634">
        <f>ASIN(SQRT((SIN(RADIANS(PARAMETERS!$D$8-D2634)/2)*SIN(RADIANS(PARAMETERS!$D$8-D2634)/2))+(COS(RADIANS(D2634))*COS(RADIANS(PARAMETERS!$D$8))*SIN(RADIANS(PARAMETERS!$D$9-C2634)/2)*SIN(RADIANS(PARAMETERS!$D$9-C2634)/2))))*2*3958.756</f>
        <v>451.13549250875525</v>
      </c>
      <c r="F2634">
        <v>142.79273986816</v>
      </c>
      <c r="G2634">
        <v>176.20057678223</v>
      </c>
      <c r="H2634">
        <v>215.5191192627</v>
      </c>
      <c r="I2634">
        <v>249.89869689941</v>
      </c>
      <c r="J2634">
        <v>289.76461791992</v>
      </c>
      <c r="K2634" s="6">
        <f>IFERROR(EXP(TREND(LN($F$1:$J$1),LN(F2634:J2634),LN(Calculations!$B$3))),0)</f>
        <v>1.7881082787048624E-2</v>
      </c>
    </row>
    <row r="2635" spans="1:11" x14ac:dyDescent="0.35">
      <c r="A2635">
        <v>2632</v>
      </c>
      <c r="B2635" t="str">
        <f t="shared" si="41"/>
        <v>14-67.5</v>
      </c>
      <c r="C2635">
        <v>-67.401646016097999</v>
      </c>
      <c r="D2635">
        <v>13.644297729945</v>
      </c>
      <c r="E2635">
        <f>ASIN(SQRT((SIN(RADIANS(PARAMETERS!$D$8-D2635)/2)*SIN(RADIANS(PARAMETERS!$D$8-D2635)/2))+(COS(RADIANS(D2635))*COS(RADIANS(PARAMETERS!$D$8))*SIN(RADIANS(PARAMETERS!$D$9-C2635)/2)*SIN(RADIANS(PARAMETERS!$D$9-C2635)/2))))*2*3958.756</f>
        <v>468.6184792407189</v>
      </c>
      <c r="F2635">
        <v>142.43907165527</v>
      </c>
      <c r="G2635">
        <v>175.96011352539</v>
      </c>
      <c r="H2635">
        <v>215.32548522949</v>
      </c>
      <c r="I2635">
        <v>249.68864440918</v>
      </c>
      <c r="J2635">
        <v>289.53778076172</v>
      </c>
      <c r="K2635" s="6">
        <f>IFERROR(EXP(TREND(LN($F$1:$J$1),LN(F2635:J2635),LN(Calculations!$B$3))),0)</f>
        <v>1.7724563837238902E-2</v>
      </c>
    </row>
    <row r="2636" spans="1:11" x14ac:dyDescent="0.35">
      <c r="A2636">
        <v>2633</v>
      </c>
      <c r="B2636" t="str">
        <f t="shared" si="41"/>
        <v>14-67.5</v>
      </c>
      <c r="C2636">
        <v>-67.672967350999002</v>
      </c>
      <c r="D2636">
        <v>13.644297729945</v>
      </c>
      <c r="E2636">
        <f>ASIN(SQRT((SIN(RADIANS(PARAMETERS!$D$8-D2636)/2)*SIN(RADIANS(PARAMETERS!$D$8-D2636)/2))+(COS(RADIANS(D2636))*COS(RADIANS(PARAMETERS!$D$8))*SIN(RADIANS(PARAMETERS!$D$9-C2636)/2)*SIN(RADIANS(PARAMETERS!$D$9-C2636)/2))))*2*3958.756</f>
        <v>486.14973885264902</v>
      </c>
      <c r="F2636">
        <v>142.0376739502</v>
      </c>
      <c r="G2636">
        <v>175.66856384277</v>
      </c>
      <c r="H2636">
        <v>215.06776428223</v>
      </c>
      <c r="I2636">
        <v>249.39056396484</v>
      </c>
      <c r="J2636">
        <v>289.19299316406</v>
      </c>
      <c r="K2636" s="6">
        <f>IFERROR(EXP(TREND(LN($F$1:$J$1),LN(F2636:J2636),LN(Calculations!$B$3))),0)</f>
        <v>1.7546846656103246E-2</v>
      </c>
    </row>
    <row r="2637" spans="1:11" x14ac:dyDescent="0.35">
      <c r="A2637">
        <v>2634</v>
      </c>
      <c r="B2637" t="str">
        <f t="shared" si="41"/>
        <v>14-68</v>
      </c>
      <c r="C2637">
        <v>-67.944288685900005</v>
      </c>
      <c r="D2637">
        <v>13.644297729945</v>
      </c>
      <c r="E2637">
        <f>ASIN(SQRT((SIN(RADIANS(PARAMETERS!$D$8-D2637)/2)*SIN(RADIANS(PARAMETERS!$D$8-D2637)/2))+(COS(RADIANS(D2637))*COS(RADIANS(PARAMETERS!$D$8))*SIN(RADIANS(PARAMETERS!$D$9-C2637)/2)*SIN(RADIANS(PARAMETERS!$D$9-C2637)/2))))*2*3958.756</f>
        <v>503.72420756928216</v>
      </c>
      <c r="F2637">
        <v>141.60681152344</v>
      </c>
      <c r="G2637">
        <v>175.34613037109</v>
      </c>
      <c r="H2637">
        <v>214.77746582031</v>
      </c>
      <c r="I2637">
        <v>249.04954528809</v>
      </c>
      <c r="J2637">
        <v>288.79241943359</v>
      </c>
      <c r="K2637" s="6">
        <f>IFERROR(EXP(TREND(LN($F$1:$J$1),LN(F2637:J2637),LN(Calculations!$B$3))),0)</f>
        <v>1.7357170513967984E-2</v>
      </c>
    </row>
    <row r="2638" spans="1:11" x14ac:dyDescent="0.35">
      <c r="A2638">
        <v>2635</v>
      </c>
      <c r="B2638" t="str">
        <f t="shared" si="41"/>
        <v>14-68</v>
      </c>
      <c r="C2638">
        <v>-68.215610020800995</v>
      </c>
      <c r="D2638">
        <v>13.644297729945</v>
      </c>
      <c r="E2638">
        <f>ASIN(SQRT((SIN(RADIANS(PARAMETERS!$D$8-D2638)/2)*SIN(RADIANS(PARAMETERS!$D$8-D2638)/2))+(COS(RADIANS(D2638))*COS(RADIANS(PARAMETERS!$D$8))*SIN(RADIANS(PARAMETERS!$D$9-C2638)/2)*SIN(RADIANS(PARAMETERS!$D$9-C2638)/2))))*2*3958.756</f>
        <v>521.33749187907654</v>
      </c>
      <c r="F2638">
        <v>141.12905883789</v>
      </c>
      <c r="G2638">
        <v>174.98150634766</v>
      </c>
      <c r="H2638">
        <v>214.43063354492</v>
      </c>
      <c r="I2638">
        <v>248.62776184082</v>
      </c>
      <c r="J2638">
        <v>288.28051757813</v>
      </c>
      <c r="K2638" s="6">
        <f>IFERROR(EXP(TREND(LN($F$1:$J$1),LN(F2638:J2638),LN(Calculations!$B$3))),0)</f>
        <v>1.7149118570694132E-2</v>
      </c>
    </row>
    <row r="2639" spans="1:11" x14ac:dyDescent="0.35">
      <c r="A2639">
        <v>2636</v>
      </c>
      <c r="B2639" t="str">
        <f t="shared" si="41"/>
        <v>14-68.5</v>
      </c>
      <c r="C2639">
        <v>-68.486931355701998</v>
      </c>
      <c r="D2639">
        <v>13.644297729945</v>
      </c>
      <c r="E2639">
        <f>ASIN(SQRT((SIN(RADIANS(PARAMETERS!$D$8-D2639)/2)*SIN(RADIANS(PARAMETERS!$D$8-D2639)/2))+(COS(RADIANS(D2639))*COS(RADIANS(PARAMETERS!$D$8))*SIN(RADIANS(PARAMETERS!$D$9-C2639)/2)*SIN(RADIANS(PARAMETERS!$D$9-C2639)/2))))*2*3958.756</f>
        <v>538.98576262826418</v>
      </c>
      <c r="F2639">
        <v>140.63589477539</v>
      </c>
      <c r="G2639">
        <v>174.60949707031</v>
      </c>
      <c r="H2639">
        <v>214.07467651367</v>
      </c>
      <c r="I2639">
        <v>248.19190979004</v>
      </c>
      <c r="J2639">
        <v>287.74835205078</v>
      </c>
      <c r="K2639" s="6">
        <f>IFERROR(EXP(TREND(LN($F$1:$J$1),LN(F2639:J2639),LN(Calculations!$B$3))),0)</f>
        <v>1.6938009364767047E-2</v>
      </c>
    </row>
    <row r="2640" spans="1:11" x14ac:dyDescent="0.35">
      <c r="A2640">
        <v>2637</v>
      </c>
      <c r="B2640" t="str">
        <f t="shared" si="41"/>
        <v>14-69</v>
      </c>
      <c r="C2640">
        <v>-68.758252690603001</v>
      </c>
      <c r="D2640">
        <v>13.644297729945</v>
      </c>
      <c r="E2640">
        <f>ASIN(SQRT((SIN(RADIANS(PARAMETERS!$D$8-D2640)/2)*SIN(RADIANS(PARAMETERS!$D$8-D2640)/2))+(COS(RADIANS(D2640))*COS(RADIANS(PARAMETERS!$D$8))*SIN(RADIANS(PARAMETERS!$D$9-C2640)/2)*SIN(RADIANS(PARAMETERS!$D$9-C2640)/2))))*2*3958.756</f>
        <v>556.66566829381497</v>
      </c>
      <c r="F2640">
        <v>140.14421081543</v>
      </c>
      <c r="G2640">
        <v>174.24771118164</v>
      </c>
      <c r="H2640">
        <v>213.73364257813</v>
      </c>
      <c r="I2640">
        <v>247.77639770508</v>
      </c>
      <c r="J2640">
        <v>287.24340820313</v>
      </c>
      <c r="K2640" s="6">
        <f>IFERROR(EXP(TREND(LN($F$1:$J$1),LN(F2640:J2640),LN(Calculations!$B$3))),0)</f>
        <v>1.6731665596443897E-2</v>
      </c>
    </row>
    <row r="2641" spans="1:11" x14ac:dyDescent="0.35">
      <c r="A2641">
        <v>2638</v>
      </c>
      <c r="B2641" t="str">
        <f t="shared" si="41"/>
        <v>14-69</v>
      </c>
      <c r="C2641">
        <v>-69.029574025504004</v>
      </c>
      <c r="D2641">
        <v>13.644297729945</v>
      </c>
      <c r="E2641">
        <f>ASIN(SQRT((SIN(RADIANS(PARAMETERS!$D$8-D2641)/2)*SIN(RADIANS(PARAMETERS!$D$8-D2641)/2))+(COS(RADIANS(D2641))*COS(RADIANS(PARAMETERS!$D$8))*SIN(RADIANS(PARAMETERS!$D$9-C2641)/2)*SIN(RADIANS(PARAMETERS!$D$9-C2641)/2))))*2*3958.756</f>
        <v>574.37426356103788</v>
      </c>
      <c r="F2641">
        <v>139.5634765625</v>
      </c>
      <c r="G2641">
        <v>173.75862121582</v>
      </c>
      <c r="H2641">
        <v>213.25831604004</v>
      </c>
      <c r="I2641">
        <v>247.17137145996</v>
      </c>
      <c r="J2641">
        <v>286.47982788086</v>
      </c>
      <c r="K2641" s="6">
        <f>IFERROR(EXP(TREND(LN($F$1:$J$1),LN(F2641:J2641),LN(Calculations!$B$3))),0)</f>
        <v>1.6483350782619172E-2</v>
      </c>
    </row>
    <row r="2642" spans="1:11" x14ac:dyDescent="0.35">
      <c r="A2642">
        <v>2639</v>
      </c>
      <c r="B2642" t="str">
        <f t="shared" si="41"/>
        <v>14-69.5</v>
      </c>
      <c r="C2642">
        <v>-69.300895360404994</v>
      </c>
      <c r="D2642">
        <v>13.644297729945</v>
      </c>
      <c r="E2642">
        <f>ASIN(SQRT((SIN(RADIANS(PARAMETERS!$D$8-D2642)/2)*SIN(RADIANS(PARAMETERS!$D$8-D2642)/2))+(COS(RADIANS(D2642))*COS(RADIANS(PARAMETERS!$D$8))*SIN(RADIANS(PARAMETERS!$D$9-C2642)/2)*SIN(RADIANS(PARAMETERS!$D$9-C2642)/2))))*2*3958.756</f>
        <v>592.10895018729298</v>
      </c>
      <c r="F2642">
        <v>138.92654418945</v>
      </c>
      <c r="G2642">
        <v>173.1755065918</v>
      </c>
      <c r="H2642">
        <v>212.68603515625</v>
      </c>
      <c r="I2642">
        <v>246.42443847656</v>
      </c>
      <c r="J2642">
        <v>285.51791381836</v>
      </c>
      <c r="K2642" s="6">
        <f>IFERROR(EXP(TREND(LN($F$1:$J$1),LN(F2642:J2642),LN(Calculations!$B$3))),0)</f>
        <v>1.6209205745622294E-2</v>
      </c>
    </row>
    <row r="2643" spans="1:11" x14ac:dyDescent="0.35">
      <c r="A2643">
        <v>2640</v>
      </c>
      <c r="B2643" t="str">
        <f t="shared" si="41"/>
        <v>14-69.5</v>
      </c>
      <c r="C2643">
        <v>-69.572216695305997</v>
      </c>
      <c r="D2643">
        <v>13.644297729945</v>
      </c>
      <c r="E2643">
        <f>ASIN(SQRT((SIN(RADIANS(PARAMETERS!$D$8-D2643)/2)*SIN(RADIANS(PARAMETERS!$D$8-D2643)/2))+(COS(RADIANS(D2643))*COS(RADIANS(PARAMETERS!$D$8))*SIN(RADIANS(PARAMETERS!$D$9-C2643)/2)*SIN(RADIANS(PARAMETERS!$D$9-C2643)/2))))*2*3958.756</f>
        <v>609.86742778556186</v>
      </c>
      <c r="F2643">
        <v>138.25119018555</v>
      </c>
      <c r="G2643">
        <v>172.5170135498</v>
      </c>
      <c r="H2643">
        <v>212.03532409668</v>
      </c>
      <c r="I2643">
        <v>245.55885314941</v>
      </c>
      <c r="J2643">
        <v>284.38681030273</v>
      </c>
      <c r="K2643" s="6">
        <f>IFERROR(EXP(TREND(LN($F$1:$J$1),LN(F2643:J2643),LN(Calculations!$B$3))),0)</f>
        <v>1.5918037612903873E-2</v>
      </c>
    </row>
    <row r="2644" spans="1:11" x14ac:dyDescent="0.35">
      <c r="A2644">
        <v>2641</v>
      </c>
      <c r="B2644" t="str">
        <f t="shared" si="41"/>
        <v>14-70</v>
      </c>
      <c r="C2644">
        <v>-69.843538030207</v>
      </c>
      <c r="D2644">
        <v>13.644297729945</v>
      </c>
      <c r="E2644">
        <f>ASIN(SQRT((SIN(RADIANS(PARAMETERS!$D$8-D2644)/2)*SIN(RADIANS(PARAMETERS!$D$8-D2644)/2))+(COS(RADIANS(D2644))*COS(RADIANS(PARAMETERS!$D$8))*SIN(RADIANS(PARAMETERS!$D$9-C2644)/2)*SIN(RADIANS(PARAMETERS!$D$9-C2644)/2))))*2*3958.756</f>
        <v>627.64765266181325</v>
      </c>
      <c r="F2644">
        <v>137.56829833984</v>
      </c>
      <c r="G2644">
        <v>171.84356689453</v>
      </c>
      <c r="H2644">
        <v>211.3191986084</v>
      </c>
      <c r="I2644">
        <v>244.57691955566</v>
      </c>
      <c r="J2644">
        <v>283.07409667969</v>
      </c>
      <c r="K2644" s="6">
        <f>IFERROR(EXP(TREND(LN($F$1:$J$1),LN(F2644:J2644),LN(Calculations!$B$3))),0)</f>
        <v>1.5627528588979325E-2</v>
      </c>
    </row>
    <row r="2645" spans="1:11" x14ac:dyDescent="0.35">
      <c r="A2645">
        <v>2642</v>
      </c>
      <c r="B2645" t="str">
        <f t="shared" si="41"/>
        <v>14-70</v>
      </c>
      <c r="C2645">
        <v>-70.114859365108003</v>
      </c>
      <c r="D2645">
        <v>13.644297729945</v>
      </c>
      <c r="E2645">
        <f>ASIN(SQRT((SIN(RADIANS(PARAMETERS!$D$8-D2645)/2)*SIN(RADIANS(PARAMETERS!$D$8-D2645)/2))+(COS(RADIANS(D2645))*COS(RADIANS(PARAMETERS!$D$8))*SIN(RADIANS(PARAMETERS!$D$9-C2645)/2)*SIN(RADIANS(PARAMETERS!$D$9-C2645)/2))))*2*3958.756</f>
        <v>645.44780322603447</v>
      </c>
      <c r="F2645">
        <v>136.92161560059</v>
      </c>
      <c r="G2645">
        <v>171.19567871094</v>
      </c>
      <c r="H2645">
        <v>210.60089111328</v>
      </c>
      <c r="I2645">
        <v>243.57147216797</v>
      </c>
      <c r="J2645">
        <v>281.71014404297</v>
      </c>
      <c r="K2645" s="6">
        <f>IFERROR(EXP(TREND(LN($F$1:$J$1),LN(F2645:J2645),LN(Calculations!$B$3))),0)</f>
        <v>1.5355061592340447E-2</v>
      </c>
    </row>
    <row r="2646" spans="1:11" x14ac:dyDescent="0.35">
      <c r="A2646">
        <v>2643</v>
      </c>
      <c r="B2646" t="str">
        <f t="shared" si="41"/>
        <v>14-70.5</v>
      </c>
      <c r="C2646">
        <v>-70.386180700009007</v>
      </c>
      <c r="D2646">
        <v>13.644297729945</v>
      </c>
      <c r="E2646">
        <f>ASIN(SQRT((SIN(RADIANS(PARAMETERS!$D$8-D2646)/2)*SIN(RADIANS(PARAMETERS!$D$8-D2646)/2))+(COS(RADIANS(D2646))*COS(RADIANS(PARAMETERS!$D$8))*SIN(RADIANS(PARAMETERS!$D$9-C2646)/2)*SIN(RADIANS(PARAMETERS!$D$9-C2646)/2))))*2*3958.756</f>
        <v>663.26625079626604</v>
      </c>
      <c r="F2646">
        <v>136.32577514648</v>
      </c>
      <c r="G2646">
        <v>170.58702087402</v>
      </c>
      <c r="H2646">
        <v>209.90008544922</v>
      </c>
      <c r="I2646">
        <v>242.57304382324</v>
      </c>
      <c r="J2646">
        <v>280.33911132813</v>
      </c>
      <c r="K2646" s="6">
        <f>IFERROR(EXP(TREND(LN($F$1:$J$1),LN(F2646:J2646),LN(Calculations!$B$3))),0)</f>
        <v>1.5105457218036359E-2</v>
      </c>
    </row>
    <row r="2647" spans="1:11" x14ac:dyDescent="0.35">
      <c r="A2647">
        <v>2644</v>
      </c>
      <c r="B2647" t="str">
        <f t="shared" si="41"/>
        <v>14-70.5</v>
      </c>
      <c r="C2647">
        <v>-70.657502034909996</v>
      </c>
      <c r="D2647">
        <v>13.644297729945</v>
      </c>
      <c r="E2647">
        <f>ASIN(SQRT((SIN(RADIANS(PARAMETERS!$D$8-D2647)/2)*SIN(RADIANS(PARAMETERS!$D$8-D2647)/2))+(COS(RADIANS(D2647))*COS(RADIANS(PARAMETERS!$D$8))*SIN(RADIANS(PARAMETERS!$D$9-C2647)/2)*SIN(RADIANS(PARAMETERS!$D$9-C2647)/2))))*2*3958.756</f>
        <v>681.10153484878833</v>
      </c>
      <c r="F2647">
        <v>135.8039855957</v>
      </c>
      <c r="G2647">
        <v>170.08438110352</v>
      </c>
      <c r="H2647">
        <v>209.26443481445</v>
      </c>
      <c r="I2647">
        <v>241.64627075195</v>
      </c>
      <c r="J2647">
        <v>279.04641723633</v>
      </c>
      <c r="K2647" s="6">
        <f>IFERROR(EXP(TREND(LN($F$1:$J$1),LN(F2647:J2647),LN(Calculations!$B$3))),0)</f>
        <v>1.4892838401332265E-2</v>
      </c>
    </row>
    <row r="2648" spans="1:11" x14ac:dyDescent="0.35">
      <c r="A2648">
        <v>2645</v>
      </c>
      <c r="B2648" t="str">
        <f t="shared" si="41"/>
        <v>14-71</v>
      </c>
      <c r="C2648">
        <v>-70.928823369810999</v>
      </c>
      <c r="D2648">
        <v>13.644297729945</v>
      </c>
      <c r="E2648">
        <f>ASIN(SQRT((SIN(RADIANS(PARAMETERS!$D$8-D2648)/2)*SIN(RADIANS(PARAMETERS!$D$8-D2648)/2))+(COS(RADIANS(D2648))*COS(RADIANS(PARAMETERS!$D$8))*SIN(RADIANS(PARAMETERS!$D$9-C2648)/2)*SIN(RADIANS(PARAMETERS!$D$9-C2648)/2))))*2*3958.756</f>
        <v>698.95234195111027</v>
      </c>
      <c r="F2648">
        <v>135.3893737793</v>
      </c>
      <c r="G2648">
        <v>169.72161865234</v>
      </c>
      <c r="H2648">
        <v>208.75776672363</v>
      </c>
      <c r="I2648">
        <v>240.89024353027</v>
      </c>
      <c r="J2648">
        <v>277.97598266602</v>
      </c>
      <c r="K2648" s="6">
        <f>IFERROR(EXP(TREND(LN($F$1:$J$1),LN(F2648:J2648),LN(Calculations!$B$3))),0)</f>
        <v>1.4729839215594249E-2</v>
      </c>
    </row>
    <row r="2649" spans="1:11" x14ac:dyDescent="0.35">
      <c r="A2649">
        <v>2646</v>
      </c>
      <c r="B2649" t="str">
        <f t="shared" si="41"/>
        <v>14-71</v>
      </c>
      <c r="C2649">
        <v>-71.200144704712002</v>
      </c>
      <c r="D2649">
        <v>13.644297729945</v>
      </c>
      <c r="E2649">
        <f>ASIN(SQRT((SIN(RADIANS(PARAMETERS!$D$8-D2649)/2)*SIN(RADIANS(PARAMETERS!$D$8-D2649)/2))+(COS(RADIANS(D2649))*COS(RADIANS(PARAMETERS!$D$8))*SIN(RADIANS(PARAMETERS!$D$9-C2649)/2)*SIN(RADIANS(PARAMETERS!$D$9-C2649)/2))))*2*3958.756</f>
        <v>716.81748775924518</v>
      </c>
      <c r="F2649">
        <v>135.07395935059</v>
      </c>
      <c r="G2649">
        <v>169.49057006836</v>
      </c>
      <c r="H2649">
        <v>208.37498474121</v>
      </c>
      <c r="I2649">
        <v>240.30271911621</v>
      </c>
      <c r="J2649">
        <v>277.12957763672</v>
      </c>
      <c r="K2649" s="6">
        <f>IFERROR(EXP(TREND(LN($F$1:$J$1),LN(F2649:J2649),LN(Calculations!$B$3))),0)</f>
        <v>1.4612094893977655E-2</v>
      </c>
    </row>
    <row r="2650" spans="1:11" x14ac:dyDescent="0.35">
      <c r="A2650">
        <v>2647</v>
      </c>
      <c r="B2650" t="str">
        <f t="shared" si="41"/>
        <v>14-71.5</v>
      </c>
      <c r="C2650">
        <v>-71.471466039613006</v>
      </c>
      <c r="D2650">
        <v>13.644297729945</v>
      </c>
      <c r="E2650">
        <f>ASIN(SQRT((SIN(RADIANS(PARAMETERS!$D$8-D2650)/2)*SIN(RADIANS(PARAMETERS!$D$8-D2650)/2))+(COS(RADIANS(D2650))*COS(RADIANS(PARAMETERS!$D$8))*SIN(RADIANS(PARAMETERS!$D$9-C2650)/2)*SIN(RADIANS(PARAMETERS!$D$9-C2650)/2))))*2*3958.756</f>
        <v>734.69590157571565</v>
      </c>
      <c r="F2650">
        <v>134.74726867676</v>
      </c>
      <c r="G2650">
        <v>169.25335693359</v>
      </c>
      <c r="H2650">
        <v>207.9768371582</v>
      </c>
      <c r="I2650">
        <v>239.69717407227</v>
      </c>
      <c r="J2650">
        <v>276.26223754883</v>
      </c>
      <c r="K2650" s="6">
        <f>IFERROR(EXP(TREND(LN($F$1:$J$1),LN(F2650:J2650),LN(Calculations!$B$3))),0)</f>
        <v>1.4490559044469217E-2</v>
      </c>
    </row>
    <row r="2651" spans="1:11" x14ac:dyDescent="0.35">
      <c r="A2651">
        <v>2648</v>
      </c>
      <c r="B2651" t="str">
        <f t="shared" si="41"/>
        <v>14-71.5</v>
      </c>
      <c r="C2651">
        <v>-71.742787374513995</v>
      </c>
      <c r="D2651">
        <v>13.644297729945</v>
      </c>
      <c r="E2651">
        <f>ASIN(SQRT((SIN(RADIANS(PARAMETERS!$D$8-D2651)/2)*SIN(RADIANS(PARAMETERS!$D$8-D2651)/2))+(COS(RADIANS(D2651))*COS(RADIANS(PARAMETERS!$D$8))*SIN(RADIANS(PARAMETERS!$D$9-C2651)/2)*SIN(RADIANS(PARAMETERS!$D$9-C2651)/2))))*2*3958.756</f>
        <v>752.58661305634598</v>
      </c>
      <c r="F2651">
        <v>134.42584228516</v>
      </c>
      <c r="G2651">
        <v>169.01956176758</v>
      </c>
      <c r="H2651">
        <v>207.58415222168</v>
      </c>
      <c r="I2651">
        <v>239.107421875</v>
      </c>
      <c r="J2651">
        <v>275.42431640625</v>
      </c>
      <c r="K2651" s="6">
        <f>IFERROR(EXP(TREND(LN($F$1:$J$1),LN(F2651:J2651),LN(Calculations!$B$3))),0)</f>
        <v>1.4371105414557104E-2</v>
      </c>
    </row>
    <row r="2652" spans="1:11" x14ac:dyDescent="0.35">
      <c r="A2652">
        <v>2649</v>
      </c>
      <c r="B2652" t="str">
        <f t="shared" si="41"/>
        <v>14-72</v>
      </c>
      <c r="C2652">
        <v>-72.014108709414998</v>
      </c>
      <c r="D2652">
        <v>13.644297729945</v>
      </c>
      <c r="E2652">
        <f>ASIN(SQRT((SIN(RADIANS(PARAMETERS!$D$8-D2652)/2)*SIN(RADIANS(PARAMETERS!$D$8-D2652)/2))+(COS(RADIANS(D2652))*COS(RADIANS(PARAMETERS!$D$8))*SIN(RADIANS(PARAMETERS!$D$9-C2652)/2)*SIN(RADIANS(PARAMETERS!$D$9-C2652)/2))))*2*3958.756</f>
        <v>770.4887407273867</v>
      </c>
      <c r="F2652">
        <v>134.10328674316</v>
      </c>
      <c r="G2652">
        <v>168.77905273438</v>
      </c>
      <c r="H2652">
        <v>207.18635559082</v>
      </c>
      <c r="I2652">
        <v>238.51892089844</v>
      </c>
      <c r="J2652">
        <v>274.59625244141</v>
      </c>
      <c r="K2652" s="6">
        <f>IFERROR(EXP(TREND(LN($F$1:$J$1),LN(F2652:J2652),LN(Calculations!$B$3))),0)</f>
        <v>1.4250678938855007E-2</v>
      </c>
    </row>
    <row r="2653" spans="1:11" x14ac:dyDescent="0.35">
      <c r="A2653">
        <v>2650</v>
      </c>
      <c r="B2653" t="str">
        <f t="shared" si="41"/>
        <v>14-72.5</v>
      </c>
      <c r="C2653">
        <v>-72.285430044316001</v>
      </c>
      <c r="D2653">
        <v>13.644297729945</v>
      </c>
      <c r="E2653">
        <f>ASIN(SQRT((SIN(RADIANS(PARAMETERS!$D$8-D2653)/2)*SIN(RADIANS(PARAMETERS!$D$8-D2653)/2))+(COS(RADIANS(D2653))*COS(RADIANS(PARAMETERS!$D$8))*SIN(RADIANS(PARAMETERS!$D$9-C2653)/2)*SIN(RADIANS(PARAMETERS!$D$9-C2653)/2))))*2*3958.756</f>
        <v>788.40148203364606</v>
      </c>
      <c r="F2653">
        <v>133.74320983887</v>
      </c>
      <c r="G2653">
        <v>168.4886932373</v>
      </c>
      <c r="H2653">
        <v>206.73010253906</v>
      </c>
      <c r="I2653">
        <v>237.85455322266</v>
      </c>
      <c r="J2653">
        <v>273.67086791992</v>
      </c>
      <c r="K2653" s="6">
        <f>IFERROR(EXP(TREND(LN($F$1:$J$1),LN(F2653:J2653),LN(Calculations!$B$3))),0)</f>
        <v>1.411379988521423E-2</v>
      </c>
    </row>
    <row r="2654" spans="1:11" x14ac:dyDescent="0.35">
      <c r="A2654">
        <v>2651</v>
      </c>
      <c r="B2654" t="str">
        <f t="shared" si="41"/>
        <v>14-72.5</v>
      </c>
      <c r="C2654">
        <v>-72.556751379217005</v>
      </c>
      <c r="D2654">
        <v>13.644297729945</v>
      </c>
      <c r="E2654">
        <f>ASIN(SQRT((SIN(RADIANS(PARAMETERS!$D$8-D2654)/2)*SIN(RADIANS(PARAMETERS!$D$8-D2654)/2))+(COS(RADIANS(D2654))*COS(RADIANS(PARAMETERS!$D$8))*SIN(RADIANS(PARAMETERS!$D$9-C2654)/2)*SIN(RADIANS(PARAMETERS!$D$9-C2654)/2))))*2*3958.756</f>
        <v>806.32410468619389</v>
      </c>
      <c r="F2654">
        <v>133.43814086914</v>
      </c>
      <c r="G2654">
        <v>168.28646850586</v>
      </c>
      <c r="H2654">
        <v>206.36407470703</v>
      </c>
      <c r="I2654">
        <v>237.32450866699</v>
      </c>
      <c r="J2654">
        <v>272.93545532227</v>
      </c>
      <c r="K2654" s="6">
        <f>IFERROR(EXP(TREND(LN($F$1:$J$1),LN(F2654:J2654),LN(Calculations!$B$3))),0)</f>
        <v>1.4003634931416934E-2</v>
      </c>
    </row>
    <row r="2655" spans="1:11" x14ac:dyDescent="0.35">
      <c r="A2655">
        <v>2652</v>
      </c>
      <c r="B2655" t="str">
        <f t="shared" si="41"/>
        <v>14-73</v>
      </c>
      <c r="C2655">
        <v>-72.828072714117994</v>
      </c>
      <c r="D2655">
        <v>13.644297729945</v>
      </c>
      <c r="E2655">
        <f>ASIN(SQRT((SIN(RADIANS(PARAMETERS!$D$8-D2655)/2)*SIN(RADIANS(PARAMETERS!$D$8-D2655)/2))+(COS(RADIANS(D2655))*COS(RADIANS(PARAMETERS!$D$8))*SIN(RADIANS(PARAMETERS!$D$9-C2655)/2)*SIN(RADIANS(PARAMETERS!$D$9-C2655)/2))))*2*3958.756</f>
        <v>824.25593911704914</v>
      </c>
      <c r="F2655">
        <v>133.18145751953</v>
      </c>
      <c r="G2655">
        <v>168.16555786133</v>
      </c>
      <c r="H2655">
        <v>206.08131408691</v>
      </c>
      <c r="I2655">
        <v>236.92152404785</v>
      </c>
      <c r="J2655">
        <v>272.38226318359</v>
      </c>
      <c r="K2655" s="6">
        <f>IFERROR(EXP(TREND(LN($F$1:$J$1),LN(F2655:J2655),LN(Calculations!$B$3))),0)</f>
        <v>1.3917223128923786E-2</v>
      </c>
    </row>
    <row r="2656" spans="1:11" x14ac:dyDescent="0.35">
      <c r="A2656">
        <v>2653</v>
      </c>
      <c r="B2656" t="str">
        <f t="shared" si="41"/>
        <v>14-73</v>
      </c>
      <c r="C2656">
        <v>-73.099394049018997</v>
      </c>
      <c r="D2656">
        <v>13.644297729945</v>
      </c>
      <c r="E2656">
        <f>ASIN(SQRT((SIN(RADIANS(PARAMETERS!$D$8-D2656)/2)*SIN(RADIANS(PARAMETERS!$D$8-D2656)/2))+(COS(RADIANS(D2656))*COS(RADIANS(PARAMETERS!$D$8))*SIN(RADIANS(PARAMETERS!$D$9-C2656)/2)*SIN(RADIANS(PARAMETERS!$D$9-C2656)/2))))*2*3958.756</f>
        <v>842.19637188003492</v>
      </c>
      <c r="F2656">
        <v>132.93701171875</v>
      </c>
      <c r="G2656">
        <v>168.08665466309</v>
      </c>
      <c r="H2656">
        <v>205.83583068848</v>
      </c>
      <c r="I2656">
        <v>236.58438110352</v>
      </c>
      <c r="J2656">
        <v>271.93133544922</v>
      </c>
      <c r="K2656" s="6">
        <f>IFERROR(EXP(TREND(LN($F$1:$J$1),LN(F2656:J2656),LN(Calculations!$B$3))),0)</f>
        <v>1.3839584674611015E-2</v>
      </c>
    </row>
    <row r="2657" spans="1:11" x14ac:dyDescent="0.35">
      <c r="A2657">
        <v>2654</v>
      </c>
      <c r="B2657" t="str">
        <f t="shared" si="41"/>
        <v>14-73.5</v>
      </c>
      <c r="C2657">
        <v>-73.37071538392</v>
      </c>
      <c r="D2657">
        <v>13.644297729945</v>
      </c>
      <c r="E2657">
        <f>ASIN(SQRT((SIN(RADIANS(PARAMETERS!$D$8-D2657)/2)*SIN(RADIANS(PARAMETERS!$D$8-D2657)/2))+(COS(RADIANS(D2657))*COS(RADIANS(PARAMETERS!$D$8))*SIN(RADIANS(PARAMETERS!$D$9-C2657)/2)*SIN(RADIANS(PARAMETERS!$D$9-C2657)/2))))*2*3958.756</f>
        <v>860.14483986296375</v>
      </c>
      <c r="F2657">
        <v>132.67828369141</v>
      </c>
      <c r="G2657">
        <v>167.99255371094</v>
      </c>
      <c r="H2657">
        <v>205.61592102051</v>
      </c>
      <c r="I2657">
        <v>236.31307983398</v>
      </c>
      <c r="J2657">
        <v>271.59832763672</v>
      </c>
      <c r="K2657" s="6">
        <f>IFERROR(EXP(TREND(LN($F$1:$J$1),LN(F2657:J2657),LN(Calculations!$B$3))),0)</f>
        <v>1.3757493167453424E-2</v>
      </c>
    </row>
    <row r="2658" spans="1:11" x14ac:dyDescent="0.35">
      <c r="A2658">
        <v>2655</v>
      </c>
      <c r="B2658" t="str">
        <f t="shared" si="41"/>
        <v>14-73.5</v>
      </c>
      <c r="C2658">
        <v>-73.642036718821004</v>
      </c>
      <c r="D2658">
        <v>13.644297729945</v>
      </c>
      <c r="E2658">
        <f>ASIN(SQRT((SIN(RADIANS(PARAMETERS!$D$8-D2658)/2)*SIN(RADIANS(PARAMETERS!$D$8-D2658)/2))+(COS(RADIANS(D2658))*COS(RADIANS(PARAMETERS!$D$8))*SIN(RADIANS(PARAMETERS!$D$9-C2658)/2)*SIN(RADIANS(PARAMETERS!$D$9-C2658)/2))))*2*3958.756</f>
        <v>878.10082519773732</v>
      </c>
      <c r="F2658">
        <v>132.39958190918</v>
      </c>
      <c r="G2658">
        <v>167.87809753418</v>
      </c>
      <c r="H2658">
        <v>205.41122436523</v>
      </c>
      <c r="I2658">
        <v>236.09132385254</v>
      </c>
      <c r="J2658">
        <v>271.35943603516</v>
      </c>
      <c r="K2658" s="6">
        <f>IFERROR(EXP(TREND(LN($F$1:$J$1),LN(F2658:J2658),LN(Calculations!$B$3))),0)</f>
        <v>1.3668974253638088E-2</v>
      </c>
    </row>
    <row r="2659" spans="1:11" x14ac:dyDescent="0.35">
      <c r="A2659">
        <v>2656</v>
      </c>
      <c r="B2659" t="str">
        <f t="shared" si="41"/>
        <v>14-74</v>
      </c>
      <c r="C2659">
        <v>-73.913358053722007</v>
      </c>
      <c r="D2659">
        <v>13.644297729945</v>
      </c>
      <c r="E2659">
        <f>ASIN(SQRT((SIN(RADIANS(PARAMETERS!$D$8-D2659)/2)*SIN(RADIANS(PARAMETERS!$D$8-D2659)/2))+(COS(RADIANS(D2659))*COS(RADIANS(PARAMETERS!$D$8))*SIN(RADIANS(PARAMETERS!$D$9-C2659)/2)*SIN(RADIANS(PARAMETERS!$D$9-C2659)/2))))*2*3958.756</f>
        <v>896.06385077259938</v>
      </c>
      <c r="F2659">
        <v>132.08183288574</v>
      </c>
      <c r="G2659">
        <v>167.72319030762</v>
      </c>
      <c r="H2659">
        <v>205.19273376465</v>
      </c>
      <c r="I2659">
        <v>235.8751373291</v>
      </c>
      <c r="J2659">
        <v>271.15176391602</v>
      </c>
      <c r="K2659" s="6">
        <f>IFERROR(EXP(TREND(LN($F$1:$J$1),LN(F2659:J2659),LN(Calculations!$B$3))),0)</f>
        <v>1.3566676591724862E-2</v>
      </c>
    </row>
    <row r="2660" spans="1:11" x14ac:dyDescent="0.35">
      <c r="A2660">
        <v>2657</v>
      </c>
      <c r="B2660" t="str">
        <f t="shared" si="41"/>
        <v>14-74</v>
      </c>
      <c r="C2660">
        <v>-74.184679388622996</v>
      </c>
      <c r="D2660">
        <v>13.644297729945</v>
      </c>
      <c r="E2660">
        <f>ASIN(SQRT((SIN(RADIANS(PARAMETERS!$D$8-D2660)/2)*SIN(RADIANS(PARAMETERS!$D$8-D2660)/2))+(COS(RADIANS(D2660))*COS(RADIANS(PARAMETERS!$D$8))*SIN(RADIANS(PARAMETERS!$D$9-C2660)/2)*SIN(RADIANS(PARAMETERS!$D$9-C2660)/2))))*2*3958.756</f>
        <v>914.03347626543757</v>
      </c>
      <c r="F2660">
        <v>131.70838928223</v>
      </c>
      <c r="G2660">
        <v>167.46453857422</v>
      </c>
      <c r="H2660">
        <v>204.91561889648</v>
      </c>
      <c r="I2660">
        <v>235.60334777832</v>
      </c>
      <c r="J2660">
        <v>270.89410400391</v>
      </c>
      <c r="K2660" s="6">
        <f>IFERROR(EXP(TREND(LN($F$1:$J$1),LN(F2660:J2660),LN(Calculations!$B$3))),0)</f>
        <v>1.3439092018025973E-2</v>
      </c>
    </row>
    <row r="2661" spans="1:11" x14ac:dyDescent="0.35">
      <c r="A2661">
        <v>2658</v>
      </c>
      <c r="B2661" t="str">
        <f t="shared" si="41"/>
        <v>14-74.5</v>
      </c>
      <c r="C2661">
        <v>-74.456000723523999</v>
      </c>
      <c r="D2661">
        <v>13.644297729945</v>
      </c>
      <c r="E2661">
        <f>ASIN(SQRT((SIN(RADIANS(PARAMETERS!$D$8-D2661)/2)*SIN(RADIANS(PARAMETERS!$D$8-D2661)/2))+(COS(RADIANS(D2661))*COS(RADIANS(PARAMETERS!$D$8))*SIN(RADIANS(PARAMETERS!$D$9-C2661)/2)*SIN(RADIANS(PARAMETERS!$D$9-C2661)/2))))*2*3958.756</f>
        <v>932.00929462922284</v>
      </c>
      <c r="F2661">
        <v>131.26564025879</v>
      </c>
      <c r="G2661">
        <v>167.08642578125</v>
      </c>
      <c r="H2661">
        <v>204.55229187012</v>
      </c>
      <c r="I2661">
        <v>235.23085021973</v>
      </c>
      <c r="J2661">
        <v>270.51895141602</v>
      </c>
      <c r="K2661" s="6">
        <f>IFERROR(EXP(TREND(LN($F$1:$J$1),LN(F2661:J2661),LN(Calculations!$B$3))),0)</f>
        <v>1.328140192824437E-2</v>
      </c>
    </row>
    <row r="2662" spans="1:11" x14ac:dyDescent="0.35">
      <c r="A2662">
        <v>2659</v>
      </c>
      <c r="B2662" t="str">
        <f t="shared" si="41"/>
        <v>14-74.5</v>
      </c>
      <c r="C2662">
        <v>-74.727322058425003</v>
      </c>
      <c r="D2662">
        <v>13.644297729945</v>
      </c>
      <c r="E2662">
        <f>ASIN(SQRT((SIN(RADIANS(PARAMETERS!$D$8-D2662)/2)*SIN(RADIANS(PARAMETERS!$D$8-D2662)/2))+(COS(RADIANS(D2662))*COS(RADIANS(PARAMETERS!$D$8))*SIN(RADIANS(PARAMETERS!$D$9-C2662)/2)*SIN(RADIANS(PARAMETERS!$D$9-C2662)/2))))*2*3958.756</f>
        <v>949.99092897083528</v>
      </c>
      <c r="F2662">
        <v>130.72911071777</v>
      </c>
      <c r="G2662">
        <v>166.56271362305</v>
      </c>
      <c r="H2662">
        <v>204.05271911621</v>
      </c>
      <c r="I2662">
        <v>234.67623901367</v>
      </c>
      <c r="J2662">
        <v>269.90487670898</v>
      </c>
      <c r="K2662" s="6">
        <f>IFERROR(EXP(TREND(LN($F$1:$J$1),LN(F2662:J2662),LN(Calculations!$B$3))),0)</f>
        <v>1.3084703096139084E-2</v>
      </c>
    </row>
    <row r="2663" spans="1:11" x14ac:dyDescent="0.35">
      <c r="A2663">
        <v>2660</v>
      </c>
      <c r="B2663" t="str">
        <f t="shared" si="41"/>
        <v>14-75</v>
      </c>
      <c r="C2663">
        <v>-74.998643393324997</v>
      </c>
      <c r="D2663">
        <v>13.644297729945</v>
      </c>
      <c r="E2663">
        <f>ASIN(SQRT((SIN(RADIANS(PARAMETERS!$D$8-D2663)/2)*SIN(RADIANS(PARAMETERS!$D$8-D2663)/2))+(COS(RADIANS(D2663))*COS(RADIANS(PARAMETERS!$D$8))*SIN(RADIANS(PARAMETERS!$D$9-C2663)/2)*SIN(RADIANS(PARAMETERS!$D$9-C2663)/2))))*2*3958.756</f>
        <v>967.9780297730066</v>
      </c>
      <c r="F2663">
        <v>130.21705627441</v>
      </c>
      <c r="G2663">
        <v>166.03668212891</v>
      </c>
      <c r="H2663">
        <v>203.55976867676</v>
      </c>
      <c r="I2663">
        <v>234.13165283203</v>
      </c>
      <c r="J2663">
        <v>269.3049621582</v>
      </c>
      <c r="K2663" s="6">
        <f>IFERROR(EXP(TREND(LN($F$1:$J$1),LN(F2663:J2663),LN(Calculations!$B$3))),0)</f>
        <v>1.2896781947256261E-2</v>
      </c>
    </row>
    <row r="2664" spans="1:11" x14ac:dyDescent="0.35">
      <c r="A2664">
        <v>2661</v>
      </c>
      <c r="B2664" t="str">
        <f t="shared" si="41"/>
        <v>14-75.5</v>
      </c>
      <c r="C2664">
        <v>-75.269964728226</v>
      </c>
      <c r="D2664">
        <v>13.644297729945</v>
      </c>
      <c r="E2664">
        <f>ASIN(SQRT((SIN(RADIANS(PARAMETERS!$D$8-D2664)/2)*SIN(RADIANS(PARAMETERS!$D$8-D2664)/2))+(COS(RADIANS(D2664))*COS(RADIANS(PARAMETERS!$D$8))*SIN(RADIANS(PARAMETERS!$D$9-C2664)/2)*SIN(RADIANS(PARAMETERS!$D$9-C2664)/2))))*2*3958.756</f>
        <v>985.97027241672322</v>
      </c>
      <c r="F2664">
        <v>129.72691345215</v>
      </c>
      <c r="G2664">
        <v>165.50721740723</v>
      </c>
      <c r="H2664">
        <v>203.0666809082</v>
      </c>
      <c r="I2664">
        <v>233.58598327637</v>
      </c>
      <c r="J2664">
        <v>268.70251464844</v>
      </c>
      <c r="K2664" s="6">
        <f>IFERROR(EXP(TREND(LN($F$1:$J$1),LN(F2664:J2664),LN(Calculations!$B$3))),0)</f>
        <v>1.2716323917861089E-2</v>
      </c>
    </row>
    <row r="2665" spans="1:11" x14ac:dyDescent="0.35">
      <c r="A2665">
        <v>2662</v>
      </c>
      <c r="B2665" t="str">
        <f t="shared" si="41"/>
        <v>14-75.5</v>
      </c>
      <c r="C2665">
        <v>-75.541286063127004</v>
      </c>
      <c r="D2665">
        <v>13.644297729945</v>
      </c>
      <c r="E2665">
        <f>ASIN(SQRT((SIN(RADIANS(PARAMETERS!$D$8-D2665)/2)*SIN(RADIANS(PARAMETERS!$D$8-D2665)/2))+(COS(RADIANS(D2665))*COS(RADIANS(PARAMETERS!$D$8))*SIN(RADIANS(PARAMETERS!$D$9-C2665)/2)*SIN(RADIANS(PARAMETERS!$D$9-C2665)/2))))*2*3958.756</f>
        <v>1003.9673549660661</v>
      </c>
      <c r="F2665">
        <v>129.25248718262</v>
      </c>
      <c r="G2665">
        <v>164.97332763672</v>
      </c>
      <c r="H2665">
        <v>202.5658416748</v>
      </c>
      <c r="I2665">
        <v>233.02619934082</v>
      </c>
      <c r="J2665">
        <v>268.07775878906</v>
      </c>
      <c r="K2665" s="6">
        <f>IFERROR(EXP(TREND(LN($F$1:$J$1),LN(F2665:J2665),LN(Calculations!$B$3))),0)</f>
        <v>1.2541223817766928E-2</v>
      </c>
    </row>
    <row r="2666" spans="1:11" x14ac:dyDescent="0.35">
      <c r="A2666">
        <v>2663</v>
      </c>
      <c r="B2666" t="str">
        <f t="shared" si="41"/>
        <v>14-76</v>
      </c>
      <c r="C2666">
        <v>-75.812607398028007</v>
      </c>
      <c r="D2666">
        <v>13.644297729945</v>
      </c>
      <c r="E2666">
        <f>ASIN(SQRT((SIN(RADIANS(PARAMETERS!$D$8-D2666)/2)*SIN(RADIANS(PARAMETERS!$D$8-D2666)/2))+(COS(RADIANS(D2666))*COS(RADIANS(PARAMETERS!$D$8))*SIN(RADIANS(PARAMETERS!$D$9-C2666)/2)*SIN(RADIANS(PARAMETERS!$D$9-C2666)/2))))*2*3958.756</f>
        <v>1021.9689961849271</v>
      </c>
      <c r="F2666">
        <v>128.83947753906</v>
      </c>
      <c r="G2666">
        <v>164.48434448242</v>
      </c>
      <c r="H2666">
        <v>202.11349487305</v>
      </c>
      <c r="I2666">
        <v>232.5322265625</v>
      </c>
      <c r="J2666">
        <v>267.54022216797</v>
      </c>
      <c r="K2666" s="6">
        <f>IFERROR(EXP(TREND(LN($F$1:$J$1),LN(F2666:J2666),LN(Calculations!$B$3))),0)</f>
        <v>1.23879314814354E-2</v>
      </c>
    </row>
    <row r="2667" spans="1:11" x14ac:dyDescent="0.35">
      <c r="A2667">
        <v>2664</v>
      </c>
      <c r="B2667" t="str">
        <f t="shared" si="41"/>
        <v>14-76</v>
      </c>
      <c r="C2667">
        <v>-76.083928732928996</v>
      </c>
      <c r="D2667">
        <v>13.644297729945</v>
      </c>
      <c r="E2667">
        <f>ASIN(SQRT((SIN(RADIANS(PARAMETERS!$D$8-D2667)/2)*SIN(RADIANS(PARAMETERS!$D$8-D2667)/2))+(COS(RADIANS(D2667))*COS(RADIANS(PARAMETERS!$D$8))*SIN(RADIANS(PARAMETERS!$D$9-C2667)/2)*SIN(RADIANS(PARAMETERS!$D$9-C2667)/2))))*2*3958.756</f>
        <v>1039.9749337570149</v>
      </c>
      <c r="F2667">
        <v>128.4765625</v>
      </c>
      <c r="G2667">
        <v>164.0290222168</v>
      </c>
      <c r="H2667">
        <v>201.69758605957</v>
      </c>
      <c r="I2667">
        <v>232.08740234375</v>
      </c>
      <c r="J2667">
        <v>267.06762695313</v>
      </c>
      <c r="K2667" s="6">
        <f>IFERROR(EXP(TREND(LN($F$1:$J$1),LN(F2667:J2667),LN(Calculations!$B$3))),0)</f>
        <v>1.2251744462343141E-2</v>
      </c>
    </row>
    <row r="2668" spans="1:11" x14ac:dyDescent="0.35">
      <c r="A2668">
        <v>2665</v>
      </c>
      <c r="B2668" t="str">
        <f t="shared" si="41"/>
        <v>14-76.5</v>
      </c>
      <c r="C2668">
        <v>-76.355250067829999</v>
      </c>
      <c r="D2668">
        <v>13.644297729945</v>
      </c>
      <c r="E2668">
        <f>ASIN(SQRT((SIN(RADIANS(PARAMETERS!$D$8-D2668)/2)*SIN(RADIANS(PARAMETERS!$D$8-D2668)/2))+(COS(RADIANS(D2668))*COS(RADIANS(PARAMETERS!$D$8))*SIN(RADIANS(PARAMETERS!$D$9-C2668)/2)*SIN(RADIANS(PARAMETERS!$D$9-C2668)/2))))*2*3958.756</f>
        <v>1057.9849226856613</v>
      </c>
      <c r="F2668">
        <v>128.14991760254</v>
      </c>
      <c r="G2668">
        <v>163.59530639648</v>
      </c>
      <c r="H2668">
        <v>201.3072052002</v>
      </c>
      <c r="I2668">
        <v>231.67671203613</v>
      </c>
      <c r="J2668">
        <v>266.63967895508</v>
      </c>
      <c r="K2668" s="6">
        <f>IFERROR(EXP(TREND(LN($F$1:$J$1),LN(F2668:J2668),LN(Calculations!$B$3))),0)</f>
        <v>1.2127678122186319E-2</v>
      </c>
    </row>
    <row r="2669" spans="1:11" x14ac:dyDescent="0.35">
      <c r="A2669">
        <v>2666</v>
      </c>
      <c r="B2669" t="str">
        <f t="shared" si="41"/>
        <v>14-76.5</v>
      </c>
      <c r="C2669">
        <v>-76.626571402731003</v>
      </c>
      <c r="D2669">
        <v>13.644297729945</v>
      </c>
      <c r="E2669">
        <f>ASIN(SQRT((SIN(RADIANS(PARAMETERS!$D$8-D2669)/2)*SIN(RADIANS(PARAMETERS!$D$8-D2669)/2))+(COS(RADIANS(D2669))*COS(RADIANS(PARAMETERS!$D$8))*SIN(RADIANS(PARAMETERS!$D$9-C2669)/2)*SIN(RADIANS(PARAMETERS!$D$9-C2669)/2))))*2*3958.756</f>
        <v>1075.9987338525987</v>
      </c>
      <c r="F2669">
        <v>127.90270233154</v>
      </c>
      <c r="G2669">
        <v>163.22718811035</v>
      </c>
      <c r="H2669">
        <v>200.98895263672</v>
      </c>
      <c r="I2669">
        <v>231.36087036133</v>
      </c>
      <c r="J2669">
        <v>266.33441162109</v>
      </c>
      <c r="K2669" s="6">
        <f>IFERROR(EXP(TREND(LN($F$1:$J$1),LN(F2669:J2669),LN(Calculations!$B$3))),0)</f>
        <v>1.2030185875549706E-2</v>
      </c>
    </row>
    <row r="2670" spans="1:11" x14ac:dyDescent="0.35">
      <c r="A2670">
        <v>2667</v>
      </c>
      <c r="B2670" t="str">
        <f t="shared" si="41"/>
        <v>14-77</v>
      </c>
      <c r="C2670">
        <v>-76.897892737632006</v>
      </c>
      <c r="D2670">
        <v>13.644297729945</v>
      </c>
      <c r="E2670">
        <f>ASIN(SQRT((SIN(RADIANS(PARAMETERS!$D$8-D2670)/2)*SIN(RADIANS(PARAMETERS!$D$8-D2670)/2))+(COS(RADIANS(D2670))*COS(RADIANS(PARAMETERS!$D$8))*SIN(RADIANS(PARAMETERS!$D$9-C2670)/2)*SIN(RADIANS(PARAMETERS!$D$9-C2670)/2))))*2*3958.756</f>
        <v>1094.0161527176488</v>
      </c>
      <c r="F2670">
        <v>127.71716308594</v>
      </c>
      <c r="G2670">
        <v>162.91171264648</v>
      </c>
      <c r="H2670">
        <v>200.72039794922</v>
      </c>
      <c r="I2670">
        <v>231.10177612305</v>
      </c>
      <c r="J2670">
        <v>266.09378051758</v>
      </c>
      <c r="K2670" s="6">
        <f>IFERROR(EXP(TREND(LN($F$1:$J$1),LN(F2670:J2670),LN(Calculations!$B$3))),0)</f>
        <v>1.195279719394075E-2</v>
      </c>
    </row>
    <row r="2671" spans="1:11" x14ac:dyDescent="0.35">
      <c r="A2671">
        <v>2668</v>
      </c>
      <c r="B2671" t="str">
        <f t="shared" si="41"/>
        <v>14-77</v>
      </c>
      <c r="C2671">
        <v>-77.169214072532995</v>
      </c>
      <c r="D2671">
        <v>13.644297729945</v>
      </c>
      <c r="E2671">
        <f>ASIN(SQRT((SIN(RADIANS(PARAMETERS!$D$8-D2671)/2)*SIN(RADIANS(PARAMETERS!$D$8-D2671)/2))+(COS(RADIANS(D2671))*COS(RADIANS(PARAMETERS!$D$8))*SIN(RADIANS(PARAMETERS!$D$9-C2671)/2)*SIN(RADIANS(PARAMETERS!$D$9-C2671)/2))))*2*3958.756</f>
        <v>1112.0369781435513</v>
      </c>
      <c r="F2671">
        <v>127.57976531982</v>
      </c>
      <c r="G2671">
        <v>162.64227294922</v>
      </c>
      <c r="H2671">
        <v>200.48687744141</v>
      </c>
      <c r="I2671">
        <v>230.87245178223</v>
      </c>
      <c r="J2671">
        <v>265.87512207031</v>
      </c>
      <c r="K2671" s="6">
        <f>IFERROR(EXP(TREND(LN($F$1:$J$1),LN(F2671:J2671),LN(Calculations!$B$3))),0)</f>
        <v>1.1891060463816942E-2</v>
      </c>
    </row>
    <row r="2672" spans="1:11" x14ac:dyDescent="0.35">
      <c r="A2672">
        <v>2669</v>
      </c>
      <c r="B2672" t="str">
        <f t="shared" si="41"/>
        <v>14-77.5</v>
      </c>
      <c r="C2672">
        <v>-77.440535407433998</v>
      </c>
      <c r="D2672">
        <v>13.644297729945</v>
      </c>
      <c r="E2672">
        <f>ASIN(SQRT((SIN(RADIANS(PARAMETERS!$D$8-D2672)/2)*SIN(RADIANS(PARAMETERS!$D$8-D2672)/2))+(COS(RADIANS(D2672))*COS(RADIANS(PARAMETERS!$D$8))*SIN(RADIANS(PARAMETERS!$D$9-C2672)/2)*SIN(RADIANS(PARAMETERS!$D$9-C2672)/2))))*2*3958.756</f>
        <v>1130.0610213321443</v>
      </c>
      <c r="F2672">
        <v>127.52330780029</v>
      </c>
      <c r="G2672">
        <v>162.44830322266</v>
      </c>
      <c r="H2672">
        <v>200.32191467285</v>
      </c>
      <c r="I2672">
        <v>230.71852111816</v>
      </c>
      <c r="J2672">
        <v>265.73904418945</v>
      </c>
      <c r="K2672" s="6">
        <f>IFERROR(EXP(TREND(LN($F$1:$J$1),LN(F2672:J2672),LN(Calculations!$B$3))),0)</f>
        <v>1.1855382179567027E-2</v>
      </c>
    </row>
    <row r="2673" spans="1:11" x14ac:dyDescent="0.35">
      <c r="A2673">
        <v>2670</v>
      </c>
      <c r="B2673" t="str">
        <f t="shared" si="41"/>
        <v>14-77.5</v>
      </c>
      <c r="C2673">
        <v>-77.711856742335002</v>
      </c>
      <c r="D2673">
        <v>13.644297729945</v>
      </c>
      <c r="E2673">
        <f>ASIN(SQRT((SIN(RADIANS(PARAMETERS!$D$8-D2673)/2)*SIN(RADIANS(PARAMETERS!$D$8-D2673)/2))+(COS(RADIANS(D2673))*COS(RADIANS(PARAMETERS!$D$8))*SIN(RADIANS(PARAMETERS!$D$9-C2673)/2)*SIN(RADIANS(PARAMETERS!$D$9-C2673)/2))))*2*3958.756</f>
        <v>1148.0881048598067</v>
      </c>
      <c r="F2673">
        <v>127.52585601807</v>
      </c>
      <c r="G2673">
        <v>162.31617736816</v>
      </c>
      <c r="H2673">
        <v>200.21188354492</v>
      </c>
      <c r="I2673">
        <v>230.62365722656</v>
      </c>
      <c r="J2673">
        <v>265.66604614258</v>
      </c>
      <c r="K2673" s="6">
        <f>IFERROR(EXP(TREND(LN($F$1:$J$1),LN(F2673:J2673),LN(Calculations!$B$3))),0)</f>
        <v>1.1839354574351924E-2</v>
      </c>
    </row>
    <row r="2674" spans="1:11" x14ac:dyDescent="0.35">
      <c r="A2674">
        <v>2671</v>
      </c>
      <c r="B2674" t="str">
        <f t="shared" si="41"/>
        <v>14-78</v>
      </c>
      <c r="C2674">
        <v>-77.983178077236005</v>
      </c>
      <c r="D2674">
        <v>13.644297729945</v>
      </c>
      <c r="E2674">
        <f>ASIN(SQRT((SIN(RADIANS(PARAMETERS!$D$8-D2674)/2)*SIN(RADIANS(PARAMETERS!$D$8-D2674)/2))+(COS(RADIANS(D2674))*COS(RADIANS(PARAMETERS!$D$8))*SIN(RADIANS(PARAMETERS!$D$9-C2674)/2)*SIN(RADIANS(PARAMETERS!$D$9-C2674)/2))))*2*3958.756</f>
        <v>1166.118061801559</v>
      </c>
      <c r="F2674">
        <v>127.58369445801</v>
      </c>
      <c r="G2674">
        <v>162.2487487793</v>
      </c>
      <c r="H2674">
        <v>200.17353820801</v>
      </c>
      <c r="I2674">
        <v>230.61958312988</v>
      </c>
      <c r="J2674">
        <v>265.70712280273</v>
      </c>
      <c r="K2674" s="6">
        <f>IFERROR(EXP(TREND(LN($F$1:$J$1),LN(F2674:J2674),LN(Calculations!$B$3))),0)</f>
        <v>1.1843309105278213E-2</v>
      </c>
    </row>
    <row r="2675" spans="1:11" x14ac:dyDescent="0.35">
      <c r="A2675">
        <v>2672</v>
      </c>
      <c r="B2675" t="str">
        <f t="shared" si="41"/>
        <v>14-78.5</v>
      </c>
      <c r="C2675">
        <v>-78.254499412136994</v>
      </c>
      <c r="D2675">
        <v>13.644297729945</v>
      </c>
      <c r="E2675">
        <f>ASIN(SQRT((SIN(RADIANS(PARAMETERS!$D$8-D2675)/2)*SIN(RADIANS(PARAMETERS!$D$8-D2675)/2))+(COS(RADIANS(D2675))*COS(RADIANS(PARAMETERS!$D$8))*SIN(RADIANS(PARAMETERS!$D$9-C2675)/2)*SIN(RADIANS(PARAMETERS!$D$9-C2675)/2))))*2*3958.756</f>
        <v>1184.1507349344731</v>
      </c>
      <c r="F2675">
        <v>127.74694061279</v>
      </c>
      <c r="G2675">
        <v>162.29734802246</v>
      </c>
      <c r="H2675">
        <v>200.28018188477</v>
      </c>
      <c r="I2675">
        <v>230.81645202637</v>
      </c>
      <c r="J2675">
        <v>266.01895141602</v>
      </c>
      <c r="K2675" s="6">
        <f>IFERROR(EXP(TREND(LN($F$1:$J$1),LN(F2675:J2675),LN(Calculations!$B$3))),0)</f>
        <v>1.188532286112585E-2</v>
      </c>
    </row>
    <row r="2676" spans="1:11" x14ac:dyDescent="0.35">
      <c r="A2676">
        <v>2673</v>
      </c>
      <c r="B2676" t="str">
        <f t="shared" si="41"/>
        <v>14-78.5</v>
      </c>
      <c r="C2676">
        <v>-78.525820747037997</v>
      </c>
      <c r="D2676">
        <v>13.644297729945</v>
      </c>
      <c r="E2676">
        <f>ASIN(SQRT((SIN(RADIANS(PARAMETERS!$D$8-D2676)/2)*SIN(RADIANS(PARAMETERS!$D$8-D2676)/2))+(COS(RADIANS(D2676))*COS(RADIANS(PARAMETERS!$D$8))*SIN(RADIANS(PARAMETERS!$D$9-C2676)/2)*SIN(RADIANS(PARAMETERS!$D$9-C2676)/2))))*2*3958.756</f>
        <v>1202.1859760121674</v>
      </c>
      <c r="F2676">
        <v>127.95821380615</v>
      </c>
      <c r="G2676">
        <v>162.40980529785</v>
      </c>
      <c r="H2676">
        <v>200.47605895996</v>
      </c>
      <c r="I2676">
        <v>231.13917541504</v>
      </c>
      <c r="J2676">
        <v>266.50250244141</v>
      </c>
      <c r="K2676" s="6">
        <f>IFERROR(EXP(TREND(LN($F$1:$J$1),LN(F2676:J2676),LN(Calculations!$B$3))),0)</f>
        <v>1.1946924243661245E-2</v>
      </c>
    </row>
    <row r="2677" spans="1:11" x14ac:dyDescent="0.35">
      <c r="A2677">
        <v>2674</v>
      </c>
      <c r="B2677" t="str">
        <f t="shared" si="41"/>
        <v>14-79</v>
      </c>
      <c r="C2677">
        <v>-78.797142081939</v>
      </c>
      <c r="D2677">
        <v>13.644297729945</v>
      </c>
      <c r="E2677">
        <f>ASIN(SQRT((SIN(RADIANS(PARAMETERS!$D$8-D2677)/2)*SIN(RADIANS(PARAMETERS!$D$8-D2677)/2))+(COS(RADIANS(D2677))*COS(RADIANS(PARAMETERS!$D$8))*SIN(RADIANS(PARAMETERS!$D$9-C2677)/2)*SIN(RADIANS(PARAMETERS!$D$9-C2677)/2))))*2*3958.756</f>
        <v>1220.2236451030956</v>
      </c>
      <c r="F2677">
        <v>128.18325805664</v>
      </c>
      <c r="G2677">
        <v>162.55284118652</v>
      </c>
      <c r="H2677">
        <v>200.72941589355</v>
      </c>
      <c r="I2677">
        <v>231.54774475098</v>
      </c>
      <c r="J2677">
        <v>267.10772705078</v>
      </c>
      <c r="K2677" s="6">
        <f>IFERROR(EXP(TREND(LN($F$1:$J$1),LN(F2677:J2677),LN(Calculations!$B$3))),0)</f>
        <v>1.201692197602686E-2</v>
      </c>
    </row>
    <row r="2678" spans="1:11" x14ac:dyDescent="0.35">
      <c r="A2678">
        <v>2675</v>
      </c>
      <c r="B2678" t="str">
        <f t="shared" si="41"/>
        <v>14-79</v>
      </c>
      <c r="C2678">
        <v>-79.068463416840004</v>
      </c>
      <c r="D2678">
        <v>13.644297729945</v>
      </c>
      <c r="E2678">
        <f>ASIN(SQRT((SIN(RADIANS(PARAMETERS!$D$8-D2678)/2)*SIN(RADIANS(PARAMETERS!$D$8-D2678)/2))+(COS(RADIANS(D2678))*COS(RADIANS(PARAMETERS!$D$8))*SIN(RADIANS(PARAMETERS!$D$9-C2678)/2)*SIN(RADIANS(PARAMETERS!$D$9-C2678)/2))))*2*3958.756</f>
        <v>1238.2636099862111</v>
      </c>
      <c r="F2678">
        <v>128.44458007813</v>
      </c>
      <c r="G2678">
        <v>162.74453735352</v>
      </c>
      <c r="H2678">
        <v>201.06373596191</v>
      </c>
      <c r="I2678">
        <v>232.07684326172</v>
      </c>
      <c r="J2678">
        <v>267.88354492188</v>
      </c>
      <c r="K2678" s="6">
        <f>IFERROR(EXP(TREND(LN($F$1:$J$1),LN(F2678:J2678),LN(Calculations!$B$3))),0)</f>
        <v>1.2102570492367815E-2</v>
      </c>
    </row>
    <row r="2679" spans="1:11" x14ac:dyDescent="0.35">
      <c r="A2679">
        <v>2676</v>
      </c>
      <c r="B2679" t="str">
        <f t="shared" si="41"/>
        <v>14-79.5</v>
      </c>
      <c r="C2679">
        <v>-79.339784751741007</v>
      </c>
      <c r="D2679">
        <v>13.644297729945</v>
      </c>
      <c r="E2679">
        <f>ASIN(SQRT((SIN(RADIANS(PARAMETERS!$D$8-D2679)/2)*SIN(RADIANS(PARAMETERS!$D$8-D2679)/2))+(COS(RADIANS(D2679))*COS(RADIANS(PARAMETERS!$D$8))*SIN(RADIANS(PARAMETERS!$D$9-C2679)/2)*SIN(RADIANS(PARAMETERS!$D$9-C2679)/2))))*2*3958.756</f>
        <v>1256.3057455982844</v>
      </c>
      <c r="F2679">
        <v>128.68641662598</v>
      </c>
      <c r="G2679">
        <v>162.93901062012</v>
      </c>
      <c r="H2679">
        <v>201.42657470703</v>
      </c>
      <c r="I2679">
        <v>232.65425109863</v>
      </c>
      <c r="J2679">
        <v>268.73300170898</v>
      </c>
      <c r="K2679" s="6">
        <f>IFERROR(EXP(TREND(LN($F$1:$J$1),LN(F2679:J2679),LN(Calculations!$B$3))),0)</f>
        <v>1.218602731649886E-2</v>
      </c>
    </row>
    <row r="2680" spans="1:11" x14ac:dyDescent="0.35">
      <c r="A2680">
        <v>2677</v>
      </c>
      <c r="B2680" t="str">
        <f t="shared" si="41"/>
        <v>14-79.5</v>
      </c>
      <c r="C2680">
        <v>-79.611106086641996</v>
      </c>
      <c r="D2680">
        <v>13.644297729945</v>
      </c>
      <c r="E2680">
        <f>ASIN(SQRT((SIN(RADIANS(PARAMETERS!$D$8-D2680)/2)*SIN(RADIANS(PARAMETERS!$D$8-D2680)/2))+(COS(RADIANS(D2680))*COS(RADIANS(PARAMETERS!$D$8))*SIN(RADIANS(PARAMETERS!$D$9-C2680)/2)*SIN(RADIANS(PARAMETERS!$D$9-C2680)/2))))*2*3958.756</f>
        <v>1274.3499335278066</v>
      </c>
      <c r="F2680">
        <v>128.89424133301</v>
      </c>
      <c r="G2680">
        <v>163.12516784668</v>
      </c>
      <c r="H2680">
        <v>201.80184936523</v>
      </c>
      <c r="I2680">
        <v>233.25657653809</v>
      </c>
      <c r="J2680">
        <v>269.62368774414</v>
      </c>
      <c r="K2680" s="6">
        <f>IFERROR(EXP(TREND(LN($F$1:$J$1),LN(F2680:J2680),LN(Calculations!$B$3))),0)</f>
        <v>1.2262428335807292E-2</v>
      </c>
    </row>
    <row r="2681" spans="1:11" x14ac:dyDescent="0.35">
      <c r="A2681">
        <v>2678</v>
      </c>
      <c r="B2681" t="str">
        <f t="shared" si="41"/>
        <v>14-80</v>
      </c>
      <c r="C2681">
        <v>-79.882427421542999</v>
      </c>
      <c r="D2681">
        <v>13.644297729945</v>
      </c>
      <c r="E2681">
        <f>ASIN(SQRT((SIN(RADIANS(PARAMETERS!$D$8-D2681)/2)*SIN(RADIANS(PARAMETERS!$D$8-D2681)/2))+(COS(RADIANS(D2681))*COS(RADIANS(PARAMETERS!$D$8))*SIN(RADIANS(PARAMETERS!$D$9-C2681)/2)*SIN(RADIANS(PARAMETERS!$D$9-C2681)/2))))*2*3958.756</f>
        <v>1292.3960615509761</v>
      </c>
      <c r="F2681">
        <v>129.09820556641</v>
      </c>
      <c r="G2681">
        <v>163.3306427002</v>
      </c>
      <c r="H2681">
        <v>202.21659851074</v>
      </c>
      <c r="I2681">
        <v>233.91972351074</v>
      </c>
      <c r="J2681">
        <v>270.6025390625</v>
      </c>
      <c r="K2681" s="6">
        <f>IFERROR(EXP(TREND(LN($F$1:$J$1),LN(F2681:J2681),LN(Calculations!$B$3))),0)</f>
        <v>1.2341520108405314E-2</v>
      </c>
    </row>
    <row r="2682" spans="1:11" x14ac:dyDescent="0.35">
      <c r="A2682">
        <v>2679</v>
      </c>
      <c r="B2682" t="str">
        <f t="shared" si="41"/>
        <v>14-80</v>
      </c>
      <c r="C2682">
        <v>-80.153748756444003</v>
      </c>
      <c r="D2682">
        <v>13.644297729945</v>
      </c>
      <c r="E2682">
        <f>ASIN(SQRT((SIN(RADIANS(PARAMETERS!$D$8-D2682)/2)*SIN(RADIANS(PARAMETERS!$D$8-D2682)/2))+(COS(RADIANS(D2682))*COS(RADIANS(PARAMETERS!$D$8))*SIN(RADIANS(PARAMETERS!$D$9-C2682)/2)*SIN(RADIANS(PARAMETERS!$D$9-C2682)/2))))*2*3958.756</f>
        <v>1310.444023205735</v>
      </c>
      <c r="F2682">
        <v>129.21542358398</v>
      </c>
      <c r="G2682">
        <v>163.48075866699</v>
      </c>
      <c r="H2682">
        <v>202.58978271484</v>
      </c>
      <c r="I2682">
        <v>234.53768920898</v>
      </c>
      <c r="J2682">
        <v>271.53286743164</v>
      </c>
      <c r="K2682" s="6">
        <f>IFERROR(EXP(TREND(LN($F$1:$J$1),LN(F2682:J2682),LN(Calculations!$B$3))),0)</f>
        <v>1.2395743137643068E-2</v>
      </c>
    </row>
    <row r="2683" spans="1:11" x14ac:dyDescent="0.35">
      <c r="A2683">
        <v>2680</v>
      </c>
      <c r="B2683" t="str">
        <f t="shared" si="41"/>
        <v>14-80.5</v>
      </c>
      <c r="C2683">
        <v>-80.425070091345006</v>
      </c>
      <c r="D2683">
        <v>13.644297729945</v>
      </c>
      <c r="E2683">
        <f>ASIN(SQRT((SIN(RADIANS(PARAMETERS!$D$8-D2683)/2)*SIN(RADIANS(PARAMETERS!$D$8-D2683)/2))+(COS(RADIANS(D2683))*COS(RADIANS(PARAMETERS!$D$8))*SIN(RADIANS(PARAMETERS!$D$9-C2683)/2)*SIN(RADIANS(PARAMETERS!$D$9-C2683)/2))))*2*3958.756</f>
        <v>1328.4937174002841</v>
      </c>
      <c r="F2683">
        <v>129.22883605957</v>
      </c>
      <c r="G2683">
        <v>163.55743408203</v>
      </c>
      <c r="H2683">
        <v>202.90689086914</v>
      </c>
      <c r="I2683">
        <v>235.09831237793</v>
      </c>
      <c r="J2683">
        <v>272.40585327148</v>
      </c>
      <c r="K2683" s="6">
        <f>IFERROR(EXP(TREND(LN($F$1:$J$1),LN(F2683:J2683),LN(Calculations!$B$3))),0)</f>
        <v>1.2419216924206793E-2</v>
      </c>
    </row>
    <row r="2684" spans="1:11" x14ac:dyDescent="0.35">
      <c r="A2684">
        <v>2681</v>
      </c>
      <c r="B2684" t="str">
        <f t="shared" si="41"/>
        <v>14-80.5</v>
      </c>
      <c r="C2684">
        <v>-80.696391426245995</v>
      </c>
      <c r="D2684">
        <v>13.644297729945</v>
      </c>
      <c r="E2684">
        <f>ASIN(SQRT((SIN(RADIANS(PARAMETERS!$D$8-D2684)/2)*SIN(RADIANS(PARAMETERS!$D$8-D2684)/2))+(COS(RADIANS(D2684))*COS(RADIANS(PARAMETERS!$D$8))*SIN(RADIANS(PARAMETERS!$D$9-C2684)/2)*SIN(RADIANS(PARAMETERS!$D$9-C2684)/2))))*2*3958.756</f>
        <v>1346.5450480528548</v>
      </c>
      <c r="F2684">
        <v>129.16358947754</v>
      </c>
      <c r="G2684">
        <v>163.57788085938</v>
      </c>
      <c r="H2684">
        <v>203.19500732422</v>
      </c>
      <c r="I2684">
        <v>235.64506530762</v>
      </c>
      <c r="J2684">
        <v>273.28594970703</v>
      </c>
      <c r="K2684" s="6">
        <f>IFERROR(EXP(TREND(LN($F$1:$J$1),LN(F2684:J2684),LN(Calculations!$B$3))),0)</f>
        <v>1.2419996129642707E-2</v>
      </c>
    </row>
    <row r="2685" spans="1:11" x14ac:dyDescent="0.35">
      <c r="A2685">
        <v>2682</v>
      </c>
      <c r="B2685" t="str">
        <f t="shared" si="41"/>
        <v>14-81</v>
      </c>
      <c r="C2685">
        <v>-80.967712761146998</v>
      </c>
      <c r="D2685">
        <v>13.644297729945</v>
      </c>
      <c r="E2685">
        <f>ASIN(SQRT((SIN(RADIANS(PARAMETERS!$D$8-D2685)/2)*SIN(RADIANS(PARAMETERS!$D$8-D2685)/2))+(COS(RADIANS(D2685))*COS(RADIANS(PARAMETERS!$D$8))*SIN(RADIANS(PARAMETERS!$D$9-C2685)/2)*SIN(RADIANS(PARAMETERS!$D$9-C2685)/2))))*2*3958.756</f>
        <v>1364.5979237598826</v>
      </c>
      <c r="F2685">
        <v>128.9533996582</v>
      </c>
      <c r="G2685">
        <v>163.47932434082</v>
      </c>
      <c r="H2685">
        <v>203.39192199707</v>
      </c>
      <c r="I2685">
        <v>236.09812927246</v>
      </c>
      <c r="J2685">
        <v>274.07183837891</v>
      </c>
      <c r="K2685" s="6">
        <f>IFERROR(EXP(TREND(LN($F$1:$J$1),LN(F2685:J2685),LN(Calculations!$B$3))),0)</f>
        <v>1.2376636345718676E-2</v>
      </c>
    </row>
    <row r="2686" spans="1:11" x14ac:dyDescent="0.35">
      <c r="A2686">
        <v>2683</v>
      </c>
      <c r="B2686" t="str">
        <f t="shared" si="41"/>
        <v>14-81</v>
      </c>
      <c r="C2686">
        <v>-81.239034096048002</v>
      </c>
      <c r="D2686">
        <v>13.644297729945</v>
      </c>
      <c r="E2686">
        <f>ASIN(SQRT((SIN(RADIANS(PARAMETERS!$D$8-D2686)/2)*SIN(RADIANS(PARAMETERS!$D$8-D2686)/2))+(COS(RADIANS(D2686))*COS(RADIANS(PARAMETERS!$D$8))*SIN(RADIANS(PARAMETERS!$D$9-C2686)/2)*SIN(RADIANS(PARAMETERS!$D$9-C2686)/2))))*2*3958.756</f>
        <v>1382.652257489985</v>
      </c>
      <c r="F2686">
        <v>128.60238647461</v>
      </c>
      <c r="G2686">
        <v>163.26229858398</v>
      </c>
      <c r="H2686">
        <v>203.49169921875</v>
      </c>
      <c r="I2686">
        <v>236.4460144043</v>
      </c>
      <c r="J2686">
        <v>274.74487304688</v>
      </c>
      <c r="K2686" s="6">
        <f>IFERROR(EXP(TREND(LN($F$1:$J$1),LN(F2686:J2686),LN(Calculations!$B$3))),0)</f>
        <v>1.2290994942537962E-2</v>
      </c>
    </row>
    <row r="2687" spans="1:11" x14ac:dyDescent="0.35">
      <c r="A2687">
        <v>2684</v>
      </c>
      <c r="B2687" t="str">
        <f t="shared" si="41"/>
        <v>14-81.5</v>
      </c>
      <c r="C2687">
        <v>-81.510355430949005</v>
      </c>
      <c r="D2687">
        <v>13.644297729945</v>
      </c>
      <c r="E2687">
        <f>ASIN(SQRT((SIN(RADIANS(PARAMETERS!$D$8-D2687)/2)*SIN(RADIANS(PARAMETERS!$D$8-D2687)/2))+(COS(RADIANS(D2687))*COS(RADIANS(PARAMETERS!$D$8))*SIN(RADIANS(PARAMETERS!$D$9-C2687)/2)*SIN(RADIANS(PARAMETERS!$D$9-C2687)/2))))*2*3958.756</f>
        <v>1400.7079663014574</v>
      </c>
      <c r="F2687">
        <v>128.13899230957</v>
      </c>
      <c r="G2687">
        <v>162.95079040527</v>
      </c>
      <c r="H2687">
        <v>203.5110168457</v>
      </c>
      <c r="I2687">
        <v>236.70524597168</v>
      </c>
      <c r="J2687">
        <v>275.32107543945</v>
      </c>
      <c r="K2687" s="6">
        <f>IFERROR(EXP(TREND(LN($F$1:$J$1),LN(F2687:J2687),LN(Calculations!$B$3))),0)</f>
        <v>1.2173160718559952E-2</v>
      </c>
    </row>
    <row r="2688" spans="1:11" x14ac:dyDescent="0.35">
      <c r="A2688">
        <v>2685</v>
      </c>
      <c r="B2688" t="str">
        <f t="shared" si="41"/>
        <v>14-82</v>
      </c>
      <c r="C2688">
        <v>-81.781676765849994</v>
      </c>
      <c r="D2688">
        <v>13.644297729945</v>
      </c>
      <c r="E2688">
        <f>ASIN(SQRT((SIN(RADIANS(PARAMETERS!$D$8-D2688)/2)*SIN(RADIANS(PARAMETERS!$D$8-D2688)/2))+(COS(RADIANS(D2688))*COS(RADIANS(PARAMETERS!$D$8))*SIN(RADIANS(PARAMETERS!$D$9-C2688)/2)*SIN(RADIANS(PARAMETERS!$D$9-C2688)/2))))*2*3958.756</f>
        <v>1418.7649710811938</v>
      </c>
      <c r="F2688">
        <v>127.16611480713</v>
      </c>
      <c r="G2688">
        <v>162.07940673828</v>
      </c>
      <c r="H2688">
        <v>202.95191955566</v>
      </c>
      <c r="I2688">
        <v>236.22750854492</v>
      </c>
      <c r="J2688">
        <v>274.96530151367</v>
      </c>
      <c r="K2688" s="6">
        <f>IFERROR(EXP(TREND(LN($F$1:$J$1),LN(F2688:J2688),LN(Calculations!$B$3))),0)</f>
        <v>1.1887803811449679E-2</v>
      </c>
    </row>
    <row r="2689" spans="1:11" x14ac:dyDescent="0.35">
      <c r="A2689">
        <v>2686</v>
      </c>
      <c r="B2689" t="str">
        <f t="shared" si="41"/>
        <v>14-82</v>
      </c>
      <c r="C2689">
        <v>-82.052998100750997</v>
      </c>
      <c r="D2689">
        <v>13.644297729945</v>
      </c>
      <c r="E2689">
        <f>ASIN(SQRT((SIN(RADIANS(PARAMETERS!$D$8-D2689)/2)*SIN(RADIANS(PARAMETERS!$D$8-D2689)/2))+(COS(RADIANS(D2689))*COS(RADIANS(PARAMETERS!$D$8))*SIN(RADIANS(PARAMETERS!$D$9-C2689)/2)*SIN(RADIANS(PARAMETERS!$D$9-C2689)/2))))*2*3958.756</f>
        <v>1436.8231963031635</v>
      </c>
      <c r="F2689">
        <v>125.6530380249</v>
      </c>
      <c r="G2689">
        <v>160.54528808594</v>
      </c>
      <c r="H2689">
        <v>201.72264099121</v>
      </c>
      <c r="I2689">
        <v>234.91340637207</v>
      </c>
      <c r="J2689">
        <v>273.55197143555</v>
      </c>
      <c r="K2689" s="6">
        <f>IFERROR(EXP(TREND(LN($F$1:$J$1),LN(F2689:J2689),LN(Calculations!$B$3))),0)</f>
        <v>1.1430707321064446E-2</v>
      </c>
    </row>
    <row r="2690" spans="1:11" x14ac:dyDescent="0.35">
      <c r="A2690">
        <v>2687</v>
      </c>
      <c r="B2690" t="str">
        <f t="shared" si="41"/>
        <v>14-82.5</v>
      </c>
      <c r="C2690">
        <v>-82.324319435652001</v>
      </c>
      <c r="D2690">
        <v>13.644297729945</v>
      </c>
      <c r="E2690">
        <f>ASIN(SQRT((SIN(RADIANS(PARAMETERS!$D$8-D2690)/2)*SIN(RADIANS(PARAMETERS!$D$8-D2690)/2))+(COS(RADIANS(D2690))*COS(RADIANS(PARAMETERS!$D$8))*SIN(RADIANS(PARAMETERS!$D$9-C2690)/2)*SIN(RADIANS(PARAMETERS!$D$9-C2690)/2))))*2*3958.756</f>
        <v>1454.8825698047517</v>
      </c>
      <c r="F2690">
        <v>123.68126678467</v>
      </c>
      <c r="G2690">
        <v>158.37217712402</v>
      </c>
      <c r="H2690">
        <v>199.84521484375</v>
      </c>
      <c r="I2690">
        <v>232.84281921387</v>
      </c>
      <c r="J2690">
        <v>271.18572998047</v>
      </c>
      <c r="K2690" s="6">
        <f>IFERROR(EXP(TREND(LN($F$1:$J$1),LN(F2690:J2690),LN(Calculations!$B$3))),0)</f>
        <v>1.0839689870879233E-2</v>
      </c>
    </row>
    <row r="2691" spans="1:11" x14ac:dyDescent="0.35">
      <c r="A2691">
        <v>2688</v>
      </c>
      <c r="B2691" t="str">
        <f t="shared" si="41"/>
        <v>14-82.5</v>
      </c>
      <c r="C2691">
        <v>-82.595640770553004</v>
      </c>
      <c r="D2691">
        <v>13.644297729945</v>
      </c>
      <c r="E2691">
        <f>ASIN(SQRT((SIN(RADIANS(PARAMETERS!$D$8-D2691)/2)*SIN(RADIANS(PARAMETERS!$D$8-D2691)/2))+(COS(RADIANS(D2691))*COS(RADIANS(PARAMETERS!$D$8))*SIN(RADIANS(PARAMETERS!$D$9-C2691)/2)*SIN(RADIANS(PARAMETERS!$D$9-C2691)/2))))*2*3958.756</f>
        <v>1472.9430225794572</v>
      </c>
      <c r="F2691">
        <v>121.49775695801</v>
      </c>
      <c r="G2691">
        <v>155.90495300293</v>
      </c>
      <c r="H2691">
        <v>197.6522064209</v>
      </c>
      <c r="I2691">
        <v>230.3980255127</v>
      </c>
      <c r="J2691">
        <v>268.33209228516</v>
      </c>
      <c r="K2691" s="6">
        <f>IFERROR(EXP(TREND(LN($F$1:$J$1),LN(F2691:J2691),LN(Calculations!$B$3))),0)</f>
        <v>1.021420779307507E-2</v>
      </c>
    </row>
    <row r="2692" spans="1:11" x14ac:dyDescent="0.35">
      <c r="A2692">
        <v>2689</v>
      </c>
      <c r="B2692" t="str">
        <f t="shared" si="41"/>
        <v>14-83</v>
      </c>
      <c r="C2692">
        <v>-82.866962105453993</v>
      </c>
      <c r="D2692">
        <v>13.644297729945</v>
      </c>
      <c r="E2692">
        <f>ASIN(SQRT((SIN(RADIANS(PARAMETERS!$D$8-D2692)/2)*SIN(RADIANS(PARAMETERS!$D$8-D2692)/2))+(COS(RADIANS(D2692))*COS(RADIANS(PARAMETERS!$D$8))*SIN(RADIANS(PARAMETERS!$D$9-C2692)/2)*SIN(RADIANS(PARAMETERS!$D$9-C2692)/2))))*2*3958.756</f>
        <v>1491.0044885845448</v>
      </c>
      <c r="F2692">
        <v>119.20583343506</v>
      </c>
      <c r="G2692">
        <v>153.2721862793</v>
      </c>
      <c r="H2692">
        <v>195.26647949219</v>
      </c>
      <c r="I2692">
        <v>227.72743225098</v>
      </c>
      <c r="J2692">
        <v>265.18020629883</v>
      </c>
      <c r="K2692" s="6">
        <f>IFERROR(EXP(TREND(LN($F$1:$J$1),LN(F2692:J2692),LN(Calculations!$B$3))),0)</f>
        <v>9.5919487930876159E-3</v>
      </c>
    </row>
    <row r="2693" spans="1:11" x14ac:dyDescent="0.35">
      <c r="A2693">
        <v>2690</v>
      </c>
      <c r="B2693" t="str">
        <f t="shared" ref="B2693:B2756" si="42">MROUND(D2693,1)&amp;MROUND(C2693,-0.5)</f>
        <v>14-83</v>
      </c>
      <c r="C2693">
        <v>-83.138283440354996</v>
      </c>
      <c r="D2693">
        <v>13.644297729945</v>
      </c>
      <c r="E2693">
        <f>ASIN(SQRT((SIN(RADIANS(PARAMETERS!$D$8-D2693)/2)*SIN(RADIANS(PARAMETERS!$D$8-D2693)/2))+(COS(RADIANS(D2693))*COS(RADIANS(PARAMETERS!$D$8))*SIN(RADIANS(PARAMETERS!$D$9-C2693)/2)*SIN(RADIANS(PARAMETERS!$D$9-C2693)/2))))*2*3958.756</f>
        <v>1509.0669045624372</v>
      </c>
      <c r="F2693">
        <v>116.83901977539</v>
      </c>
      <c r="G2693">
        <v>150.51168823242</v>
      </c>
      <c r="H2693">
        <v>192.72329711914</v>
      </c>
      <c r="I2693">
        <v>224.87789916992</v>
      </c>
      <c r="J2693">
        <v>261.79379272461</v>
      </c>
      <c r="K2693" s="6">
        <f>IFERROR(EXP(TREND(LN($F$1:$J$1),LN(F2693:J2693),LN(Calculations!$B$3))),0)</f>
        <v>8.9844909061550134E-3</v>
      </c>
    </row>
    <row r="2694" spans="1:11" x14ac:dyDescent="0.35">
      <c r="A2694">
        <v>2691</v>
      </c>
      <c r="B2694" t="str">
        <f t="shared" si="42"/>
        <v>14-83.5</v>
      </c>
      <c r="C2694">
        <v>-83.409604775255005</v>
      </c>
      <c r="D2694">
        <v>13.644297729945</v>
      </c>
      <c r="E2694">
        <f>ASIN(SQRT((SIN(RADIANS(PARAMETERS!$D$8-D2694)/2)*SIN(RADIANS(PARAMETERS!$D$8-D2694)/2))+(COS(RADIANS(D2694))*COS(RADIANS(PARAMETERS!$D$8))*SIN(RADIANS(PARAMETERS!$D$9-C2694)/2)*SIN(RADIANS(PARAMETERS!$D$9-C2694)/2))))*2*3958.756</f>
        <v>1527.1302098746135</v>
      </c>
      <c r="F2694">
        <v>114.30467987061</v>
      </c>
      <c r="G2694">
        <v>147.49006652832</v>
      </c>
      <c r="H2694">
        <v>189.91604614258</v>
      </c>
      <c r="I2694">
        <v>221.69866943359</v>
      </c>
      <c r="J2694">
        <v>257.98510742188</v>
      </c>
      <c r="K2694" s="6">
        <f>IFERROR(EXP(TREND(LN($F$1:$J$1),LN(F2694:J2694),LN(Calculations!$B$3))),0)</f>
        <v>8.3692278216259304E-3</v>
      </c>
    </row>
    <row r="2695" spans="1:11" x14ac:dyDescent="0.35">
      <c r="A2695">
        <v>2692</v>
      </c>
      <c r="B2695" t="str">
        <f t="shared" si="42"/>
        <v>14-83.5</v>
      </c>
      <c r="C2695">
        <v>-83.680926110155994</v>
      </c>
      <c r="D2695">
        <v>13.644297729945</v>
      </c>
      <c r="E2695">
        <f>ASIN(SQRT((SIN(RADIANS(PARAMETERS!$D$8-D2695)/2)*SIN(RADIANS(PARAMETERS!$D$8-D2695)/2))+(COS(RADIANS(D2695))*COS(RADIANS(PARAMETERS!$D$8))*SIN(RADIANS(PARAMETERS!$D$9-C2695)/2)*SIN(RADIANS(PARAMETERS!$D$9-C2695)/2))))*2*3958.756</f>
        <v>1545.1943463474249</v>
      </c>
      <c r="F2695">
        <v>111.6588973999</v>
      </c>
      <c r="G2695">
        <v>144.26347351074</v>
      </c>
      <c r="H2695">
        <v>186.84857177734</v>
      </c>
      <c r="I2695">
        <v>218.27972412109</v>
      </c>
      <c r="J2695">
        <v>253.87875366211</v>
      </c>
      <c r="K2695" s="6">
        <f>IFERROR(EXP(TREND(LN($F$1:$J$1),LN(F2695:J2695),LN(Calculations!$B$3))),0)</f>
        <v>7.7630668264650812E-3</v>
      </c>
    </row>
    <row r="2696" spans="1:11" x14ac:dyDescent="0.35">
      <c r="A2696">
        <v>2693</v>
      </c>
      <c r="B2696" t="str">
        <f t="shared" si="42"/>
        <v>14-84</v>
      </c>
      <c r="C2696">
        <v>-83.952247445056997</v>
      </c>
      <c r="D2696">
        <v>13.644297729945</v>
      </c>
      <c r="E2696">
        <f>ASIN(SQRT((SIN(RADIANS(PARAMETERS!$D$8-D2696)/2)*SIN(RADIANS(PARAMETERS!$D$8-D2696)/2))+(COS(RADIANS(D2696))*COS(RADIANS(PARAMETERS!$D$8))*SIN(RADIANS(PARAMETERS!$D$9-C2696)/2)*SIN(RADIANS(PARAMETERS!$D$9-C2696)/2))))*2*3958.756</f>
        <v>1563.2592581278786</v>
      </c>
      <c r="F2696">
        <v>108.94824981689</v>
      </c>
      <c r="G2696">
        <v>140.88806152344</v>
      </c>
      <c r="H2696">
        <v>183.55239868164</v>
      </c>
      <c r="I2696">
        <v>214.68432617188</v>
      </c>
      <c r="J2696">
        <v>249.56353759766</v>
      </c>
      <c r="K2696" s="6">
        <f>IFERROR(EXP(TREND(LN($F$1:$J$1),LN(F2696:J2696),LN(Calculations!$B$3))),0)</f>
        <v>7.1786013733501439E-3</v>
      </c>
    </row>
    <row r="2697" spans="1:11" x14ac:dyDescent="0.35">
      <c r="A2697">
        <v>2694</v>
      </c>
      <c r="B2697" t="str">
        <f t="shared" si="42"/>
        <v>14-84</v>
      </c>
      <c r="C2697">
        <v>-84.223568779958001</v>
      </c>
      <c r="D2697">
        <v>13.644297729945</v>
      </c>
      <c r="E2697">
        <f>ASIN(SQRT((SIN(RADIANS(PARAMETERS!$D$8-D2697)/2)*SIN(RADIANS(PARAMETERS!$D$8-D2697)/2))+(COS(RADIANS(D2697))*COS(RADIANS(PARAMETERS!$D$8))*SIN(RADIANS(PARAMETERS!$D$9-C2697)/2)*SIN(RADIANS(PARAMETERS!$D$9-C2697)/2))))*2*3958.756</f>
        <v>1581.3248915498752</v>
      </c>
      <c r="F2697">
        <v>106.23622894287</v>
      </c>
      <c r="G2697">
        <v>137.46424865723</v>
      </c>
      <c r="H2697">
        <v>180.17247009277</v>
      </c>
      <c r="I2697">
        <v>210.98806762695</v>
      </c>
      <c r="J2697">
        <v>245.11943054199</v>
      </c>
      <c r="K2697" s="6">
        <f>IFERROR(EXP(TREND(LN($F$1:$J$1),LN(F2697:J2697),LN(Calculations!$B$3))),0)</f>
        <v>6.6310724083277622E-3</v>
      </c>
    </row>
    <row r="2698" spans="1:11" x14ac:dyDescent="0.35">
      <c r="A2698">
        <v>2695</v>
      </c>
      <c r="B2698" t="str">
        <f t="shared" si="42"/>
        <v>14-84.5</v>
      </c>
      <c r="C2698">
        <v>-84.494890114859004</v>
      </c>
      <c r="D2698">
        <v>13.644297729945</v>
      </c>
      <c r="E2698">
        <f>ASIN(SQRT((SIN(RADIANS(PARAMETERS!$D$8-D2698)/2)*SIN(RADIANS(PARAMETERS!$D$8-D2698)/2))+(COS(RADIANS(D2698))*COS(RADIANS(PARAMETERS!$D$8))*SIN(RADIANS(PARAMETERS!$D$9-C2698)/2)*SIN(RADIANS(PARAMETERS!$D$9-C2698)/2))))*2*3958.756</f>
        <v>1599.3911950091383</v>
      </c>
      <c r="F2698">
        <v>103.58294677734</v>
      </c>
      <c r="G2698">
        <v>134.06500244141</v>
      </c>
      <c r="H2698">
        <v>176.79862976074</v>
      </c>
      <c r="I2698">
        <v>207.27632141113</v>
      </c>
      <c r="J2698">
        <v>240.65298461914</v>
      </c>
      <c r="K2698" s="6">
        <f>IFERROR(EXP(TREND(LN($F$1:$J$1),LN(F2698:J2698),LN(Calculations!$B$3))),0)</f>
        <v>6.1291150338495639E-3</v>
      </c>
    </row>
    <row r="2699" spans="1:11" x14ac:dyDescent="0.35">
      <c r="A2699">
        <v>2696</v>
      </c>
      <c r="B2699" t="str">
        <f t="shared" si="42"/>
        <v>14-85</v>
      </c>
      <c r="C2699">
        <v>-84.766211449759993</v>
      </c>
      <c r="D2699">
        <v>13.644297729945</v>
      </c>
      <c r="E2699">
        <f>ASIN(SQRT((SIN(RADIANS(PARAMETERS!$D$8-D2699)/2)*SIN(RADIANS(PARAMETERS!$D$8-D2699)/2))+(COS(RADIANS(D2699))*COS(RADIANS(PARAMETERS!$D$8))*SIN(RADIANS(PARAMETERS!$D$9-C2699)/2)*SIN(RADIANS(PARAMETERS!$D$9-C2699)/2))))*2*3958.756</f>
        <v>1617.4581188465331</v>
      </c>
      <c r="F2699">
        <v>101.00650024414</v>
      </c>
      <c r="G2699">
        <v>130.72009277344</v>
      </c>
      <c r="H2699">
        <v>173.48223876953</v>
      </c>
      <c r="I2699">
        <v>203.58647155762</v>
      </c>
      <c r="J2699">
        <v>236.21534729004</v>
      </c>
      <c r="K2699" s="6">
        <f>IFERROR(EXP(TREND(LN($F$1:$J$1),LN(F2699:J2699),LN(Calculations!$B$3))),0)</f>
        <v>5.6723400682388101E-3</v>
      </c>
    </row>
    <row r="2700" spans="1:11" x14ac:dyDescent="0.35">
      <c r="A2700">
        <v>2697</v>
      </c>
      <c r="B2700" t="str">
        <f t="shared" si="42"/>
        <v>14-85</v>
      </c>
      <c r="C2700">
        <v>-85.037532784660996</v>
      </c>
      <c r="D2700">
        <v>13.644297729945</v>
      </c>
      <c r="E2700">
        <f>ASIN(SQRT((SIN(RADIANS(PARAMETERS!$D$8-D2700)/2)*SIN(RADIANS(PARAMETERS!$D$8-D2700)/2))+(COS(RADIANS(D2700))*COS(RADIANS(PARAMETERS!$D$8))*SIN(RADIANS(PARAMETERS!$D$9-C2700)/2)*SIN(RADIANS(PARAMETERS!$D$9-C2700)/2))))*2*3958.756</f>
        <v>1635.5256152390623</v>
      </c>
      <c r="F2700">
        <v>98.403297424315994</v>
      </c>
      <c r="G2700">
        <v>127.27735137939</v>
      </c>
      <c r="H2700">
        <v>170.06497192383</v>
      </c>
      <c r="I2700">
        <v>199.74812316895</v>
      </c>
      <c r="J2700">
        <v>231.54722595215</v>
      </c>
      <c r="K2700" s="6">
        <f>IFERROR(EXP(TREND(LN($F$1:$J$1),LN(F2700:J2700),LN(Calculations!$B$3))),0)</f>
        <v>5.2369942212027384E-3</v>
      </c>
    </row>
    <row r="2701" spans="1:11" x14ac:dyDescent="0.35">
      <c r="A2701">
        <v>2698</v>
      </c>
      <c r="B2701" t="str">
        <f t="shared" si="42"/>
        <v>14-85.5</v>
      </c>
      <c r="C2701">
        <v>-85.308854119562</v>
      </c>
      <c r="D2701">
        <v>13.644297729945</v>
      </c>
      <c r="E2701">
        <f>ASIN(SQRT((SIN(RADIANS(PARAMETERS!$D$8-D2701)/2)*SIN(RADIANS(PARAMETERS!$D$8-D2701)/2))+(COS(RADIANS(D2701))*COS(RADIANS(PARAMETERS!$D$8))*SIN(RADIANS(PARAMETERS!$D$9-C2701)/2)*SIN(RADIANS(PARAMETERS!$D$9-C2701)/2))))*2*3958.756</f>
        <v>1653.5936380979529</v>
      </c>
      <c r="F2701">
        <v>96.16967010498</v>
      </c>
      <c r="G2701">
        <v>124.22220611572</v>
      </c>
      <c r="H2701">
        <v>167.05554199219</v>
      </c>
      <c r="I2701">
        <v>196.4245300293</v>
      </c>
      <c r="J2701">
        <v>227.5036315918</v>
      </c>
      <c r="K2701" s="6">
        <f>IFERROR(EXP(TREND(LN($F$1:$J$1),LN(F2701:J2701),LN(Calculations!$B$3))),0)</f>
        <v>4.8836342564933894E-3</v>
      </c>
    </row>
    <row r="2702" spans="1:11" x14ac:dyDescent="0.35">
      <c r="A2702">
        <v>2699</v>
      </c>
      <c r="B2702" t="str">
        <f t="shared" si="42"/>
        <v>14-85.5</v>
      </c>
      <c r="C2702">
        <v>-85.580175454463003</v>
      </c>
      <c r="D2702">
        <v>13.644297729945</v>
      </c>
      <c r="E2702">
        <f>ASIN(SQRT((SIN(RADIANS(PARAMETERS!$D$8-D2702)/2)*SIN(RADIANS(PARAMETERS!$D$8-D2702)/2))+(COS(RADIANS(D2702))*COS(RADIANS(PARAMETERS!$D$8))*SIN(RADIANS(PARAMETERS!$D$9-C2702)/2)*SIN(RADIANS(PARAMETERS!$D$9-C2702)/2))))*2*3958.756</f>
        <v>1671.6621429733118</v>
      </c>
      <c r="F2702">
        <v>94.397918701172003</v>
      </c>
      <c r="G2702">
        <v>121.72689819336</v>
      </c>
      <c r="H2702">
        <v>164.57426452637</v>
      </c>
      <c r="I2702">
        <v>193.79328918457</v>
      </c>
      <c r="J2702">
        <v>224.31034851074</v>
      </c>
      <c r="K2702" s="6">
        <f>IFERROR(EXP(TREND(LN($F$1:$J$1),LN(F2702:J2702),LN(Calculations!$B$3))),0)</f>
        <v>4.6162367429438585E-3</v>
      </c>
    </row>
    <row r="2703" spans="1:11" x14ac:dyDescent="0.35">
      <c r="A2703">
        <v>2700</v>
      </c>
      <c r="B2703" t="str">
        <f t="shared" si="42"/>
        <v>14-86</v>
      </c>
      <c r="C2703">
        <v>-85.851496789364006</v>
      </c>
      <c r="D2703">
        <v>13.644297729945</v>
      </c>
      <c r="E2703">
        <f>ASIN(SQRT((SIN(RADIANS(PARAMETERS!$D$8-D2703)/2)*SIN(RADIANS(PARAMETERS!$D$8-D2703)/2))+(COS(RADIANS(D2703))*COS(RADIANS(PARAMETERS!$D$8))*SIN(RADIANS(PARAMETERS!$D$9-C2703)/2)*SIN(RADIANS(PARAMETERS!$D$9-C2703)/2))))*2*3958.756</f>
        <v>1689.7310869648472</v>
      </c>
      <c r="F2703">
        <v>93.296073913574006</v>
      </c>
      <c r="G2703">
        <v>120.19058227539</v>
      </c>
      <c r="H2703">
        <v>163.04113769531</v>
      </c>
      <c r="I2703">
        <v>192.2077331543</v>
      </c>
      <c r="J2703">
        <v>222.38986206055</v>
      </c>
      <c r="K2703" s="6">
        <f>IFERROR(EXP(TREND(LN($F$1:$J$1),LN(F2703:J2703),LN(Calculations!$B$3))),0)</f>
        <v>4.4593405114520942E-3</v>
      </c>
    </row>
    <row r="2704" spans="1:11" x14ac:dyDescent="0.35">
      <c r="A2704">
        <v>2701</v>
      </c>
      <c r="B2704" t="str">
        <f t="shared" si="42"/>
        <v>14-86</v>
      </c>
      <c r="C2704">
        <v>-86.122818124264995</v>
      </c>
      <c r="D2704">
        <v>13.644297729945</v>
      </c>
      <c r="E2704">
        <f>ASIN(SQRT((SIN(RADIANS(PARAMETERS!$D$8-D2704)/2)*SIN(RADIANS(PARAMETERS!$D$8-D2704)/2))+(COS(RADIANS(D2704))*COS(RADIANS(PARAMETERS!$D$8))*SIN(RADIANS(PARAMETERS!$D$9-C2704)/2)*SIN(RADIANS(PARAMETERS!$D$9-C2704)/2))))*2*3958.756</f>
        <v>1707.8004286382168</v>
      </c>
      <c r="F2704">
        <v>92.654350280762003</v>
      </c>
      <c r="G2704">
        <v>119.29541015625</v>
      </c>
      <c r="H2704">
        <v>162.12841796875</v>
      </c>
      <c r="I2704">
        <v>191.34599304199</v>
      </c>
      <c r="J2704">
        <v>221.35516357422</v>
      </c>
      <c r="K2704" s="6">
        <f>IFERROR(EXP(TREND(LN($F$1:$J$1),LN(F2704:J2704),LN(Calculations!$B$3))),0)</f>
        <v>4.3720975034376806E-3</v>
      </c>
    </row>
    <row r="2705" spans="1:11" x14ac:dyDescent="0.35">
      <c r="A2705">
        <v>2702</v>
      </c>
      <c r="B2705" t="str">
        <f t="shared" si="42"/>
        <v>14-86.5</v>
      </c>
      <c r="C2705">
        <v>-86.394139459165999</v>
      </c>
      <c r="D2705">
        <v>13.644297729945</v>
      </c>
      <c r="E2705">
        <f>ASIN(SQRT((SIN(RADIANS(PARAMETERS!$D$8-D2705)/2)*SIN(RADIANS(PARAMETERS!$D$8-D2705)/2))+(COS(RADIANS(D2705))*COS(RADIANS(PARAMETERS!$D$8))*SIN(RADIANS(PARAMETERS!$D$9-C2705)/2)*SIN(RADIANS(PARAMETERS!$D$9-C2705)/2))))*2*3958.756</f>
        <v>1725.8701279465877</v>
      </c>
      <c r="F2705">
        <v>92.423301696777003</v>
      </c>
      <c r="G2705">
        <v>118.89043426514</v>
      </c>
      <c r="H2705">
        <v>161.79042053223</v>
      </c>
      <c r="I2705">
        <v>191.12118530273</v>
      </c>
      <c r="J2705">
        <v>221.1031036377</v>
      </c>
      <c r="K2705" s="6">
        <f>IFERROR(EXP(TREND(LN($F$1:$J$1),LN(F2705:J2705),LN(Calculations!$B$3))),0)</f>
        <v>4.3418467553070052E-3</v>
      </c>
    </row>
    <row r="2706" spans="1:11" x14ac:dyDescent="0.35">
      <c r="A2706">
        <v>2703</v>
      </c>
      <c r="B2706" t="str">
        <f t="shared" si="42"/>
        <v>14-86.5</v>
      </c>
      <c r="C2706">
        <v>-86.665460794067002</v>
      </c>
      <c r="D2706">
        <v>13.644297729945</v>
      </c>
      <c r="E2706">
        <f>ASIN(SQRT((SIN(RADIANS(PARAMETERS!$D$8-D2706)/2)*SIN(RADIANS(PARAMETERS!$D$8-D2706)/2))+(COS(RADIANS(D2706))*COS(RADIANS(PARAMETERS!$D$8))*SIN(RADIANS(PARAMETERS!$D$9-C2706)/2)*SIN(RADIANS(PARAMETERS!$D$9-C2706)/2))))*2*3958.756</f>
        <v>1743.9401461570319</v>
      </c>
      <c r="F2706">
        <v>92.158699035645</v>
      </c>
      <c r="G2706">
        <v>118.52977752686</v>
      </c>
      <c r="H2706">
        <v>161.5121307373</v>
      </c>
      <c r="I2706">
        <v>190.79321289063</v>
      </c>
      <c r="J2706">
        <v>220.6623840332</v>
      </c>
      <c r="K2706" s="6">
        <f>IFERROR(EXP(TREND(LN($F$1:$J$1),LN(F2706:J2706),LN(Calculations!$B$3))),0)</f>
        <v>4.3088783636465126E-3</v>
      </c>
    </row>
    <row r="2707" spans="1:11" x14ac:dyDescent="0.35">
      <c r="A2707">
        <v>2704</v>
      </c>
      <c r="B2707" t="str">
        <f t="shared" si="42"/>
        <v>14-87</v>
      </c>
      <c r="C2707">
        <v>-86.936782128968005</v>
      </c>
      <c r="D2707">
        <v>13.644297729945</v>
      </c>
      <c r="E2707">
        <f>ASIN(SQRT((SIN(RADIANS(PARAMETERS!$D$8-D2707)/2)*SIN(RADIANS(PARAMETERS!$D$8-D2707)/2))+(COS(RADIANS(D2707))*COS(RADIANS(PARAMETERS!$D$8))*SIN(RADIANS(PARAMETERS!$D$9-C2707)/2)*SIN(RADIANS(PARAMETERS!$D$9-C2707)/2))))*2*3958.756</f>
        <v>1762.0104457814157</v>
      </c>
      <c r="F2707">
        <v>92.019752502440994</v>
      </c>
      <c r="G2707">
        <v>118.36414337158</v>
      </c>
      <c r="H2707">
        <v>161.45916748047</v>
      </c>
      <c r="I2707">
        <v>190.595703125</v>
      </c>
      <c r="J2707">
        <v>220.32911682129</v>
      </c>
      <c r="K2707" s="6">
        <f>IFERROR(EXP(TREND(LN($F$1:$J$1),LN(F2707:J2707),LN(Calculations!$B$3))),0)</f>
        <v>4.2921788630197388E-3</v>
      </c>
    </row>
    <row r="2708" spans="1:11" x14ac:dyDescent="0.35">
      <c r="A2708">
        <v>2705</v>
      </c>
      <c r="B2708" t="str">
        <f t="shared" si="42"/>
        <v>14-87</v>
      </c>
      <c r="C2708">
        <v>-87.208103463868994</v>
      </c>
      <c r="D2708">
        <v>13.644297729945</v>
      </c>
      <c r="E2708">
        <f>ASIN(SQRT((SIN(RADIANS(PARAMETERS!$D$8-D2708)/2)*SIN(RADIANS(PARAMETERS!$D$8-D2708)/2))+(COS(RADIANS(D2708))*COS(RADIANS(PARAMETERS!$D$8))*SIN(RADIANS(PARAMETERS!$D$9-C2708)/2)*SIN(RADIANS(PARAMETERS!$D$9-C2708)/2))))*2*3958.756</f>
        <v>1780.0809905114547</v>
      </c>
      <c r="F2708">
        <v>92.100242614745994</v>
      </c>
      <c r="G2708">
        <v>118.47579956055</v>
      </c>
      <c r="H2708">
        <v>161.76843261719</v>
      </c>
      <c r="I2708">
        <v>190.63676452637</v>
      </c>
      <c r="J2708">
        <v>220.23461914063</v>
      </c>
      <c r="K2708" s="6">
        <f>IFERROR(EXP(TREND(LN($F$1:$J$1),LN(F2708:J2708),LN(Calculations!$B$3))),0)</f>
        <v>4.3022798500442268E-3</v>
      </c>
    </row>
    <row r="2709" spans="1:11" x14ac:dyDescent="0.35">
      <c r="A2709">
        <v>2706</v>
      </c>
      <c r="B2709" t="str">
        <f t="shared" si="42"/>
        <v>14-87.5</v>
      </c>
      <c r="C2709">
        <v>-87.479424798769998</v>
      </c>
      <c r="D2709">
        <v>13.644297729945</v>
      </c>
      <c r="E2709">
        <f>ASIN(SQRT((SIN(RADIANS(PARAMETERS!$D$8-D2709)/2)*SIN(RADIANS(PARAMETERS!$D$8-D2709)/2))+(COS(RADIANS(D2709))*COS(RADIANS(PARAMETERS!$D$8))*SIN(RADIANS(PARAMETERS!$D$9-C2709)/2)*SIN(RADIANS(PARAMETERS!$D$9-C2709)/2))))*2*3958.756</f>
        <v>1798.1517451576626</v>
      </c>
      <c r="F2709">
        <v>92.463447570800994</v>
      </c>
      <c r="G2709">
        <v>118.95299530029</v>
      </c>
      <c r="H2709">
        <v>162.4874420166</v>
      </c>
      <c r="I2709">
        <v>190.96694946289</v>
      </c>
      <c r="J2709">
        <v>220.41479492188</v>
      </c>
      <c r="K2709" s="6">
        <f>IFERROR(EXP(TREND(LN($F$1:$J$1),LN(F2709:J2709),LN(Calculations!$B$3))),0)</f>
        <v>4.3456969190628072E-3</v>
      </c>
    </row>
    <row r="2710" spans="1:11" x14ac:dyDescent="0.35">
      <c r="A2710">
        <v>2707</v>
      </c>
      <c r="B2710" t="str">
        <f t="shared" si="42"/>
        <v>14-88</v>
      </c>
      <c r="C2710">
        <v>-87.750746133671001</v>
      </c>
      <c r="D2710">
        <v>13.644297729945</v>
      </c>
      <c r="E2710">
        <f>ASIN(SQRT((SIN(RADIANS(PARAMETERS!$D$8-D2710)/2)*SIN(RADIANS(PARAMETERS!$D$8-D2710)/2))+(COS(RADIANS(D2710))*COS(RADIANS(PARAMETERS!$D$8))*SIN(RADIANS(PARAMETERS!$D$9-C2710)/2)*SIN(RADIANS(PARAMETERS!$D$9-C2710)/2))))*2*3958.756</f>
        <v>1816.2226755918907</v>
      </c>
      <c r="F2710">
        <v>93.042984008789006</v>
      </c>
      <c r="G2710">
        <v>119.68743896484</v>
      </c>
      <c r="H2710">
        <v>163.42620849609</v>
      </c>
      <c r="I2710">
        <v>191.48295593262</v>
      </c>
      <c r="J2710">
        <v>220.7660369873</v>
      </c>
      <c r="K2710" s="6">
        <f>IFERROR(EXP(TREND(LN($F$1:$J$1),LN(F2710:J2710),LN(Calculations!$B$3))),0)</f>
        <v>4.4123213801335135E-3</v>
      </c>
    </row>
    <row r="2711" spans="1:11" x14ac:dyDescent="0.35">
      <c r="A2711">
        <v>2708</v>
      </c>
      <c r="B2711" t="str">
        <f t="shared" si="42"/>
        <v>14-88</v>
      </c>
      <c r="C2711">
        <v>-88.022067468572004</v>
      </c>
      <c r="D2711">
        <v>13.644297729945</v>
      </c>
      <c r="E2711">
        <f>ASIN(SQRT((SIN(RADIANS(PARAMETERS!$D$8-D2711)/2)*SIN(RADIANS(PARAMETERS!$D$8-D2711)/2))+(COS(RADIANS(D2711))*COS(RADIANS(PARAMETERS!$D$8))*SIN(RADIANS(PARAMETERS!$D$9-C2711)/2)*SIN(RADIANS(PARAMETERS!$D$9-C2711)/2))))*2*3958.756</f>
        <v>1834.2937486932447</v>
      </c>
      <c r="F2711">
        <v>93.873390197754006</v>
      </c>
      <c r="G2711">
        <v>120.73170471191</v>
      </c>
      <c r="H2711">
        <v>164.58682250977</v>
      </c>
      <c r="I2711">
        <v>192.24394226074</v>
      </c>
      <c r="J2711">
        <v>221.37028503418</v>
      </c>
      <c r="K2711" s="6">
        <f>IFERROR(EXP(TREND(LN($F$1:$J$1),LN(F2711:J2711),LN(Calculations!$B$3))),0)</f>
        <v>4.5082142498588532E-3</v>
      </c>
    </row>
    <row r="2712" spans="1:11" x14ac:dyDescent="0.35">
      <c r="A2712">
        <v>2709</v>
      </c>
      <c r="B2712" t="str">
        <f t="shared" si="42"/>
        <v>14-88.5</v>
      </c>
      <c r="C2712">
        <v>-88.293388803472993</v>
      </c>
      <c r="D2712">
        <v>13.644297729945</v>
      </c>
      <c r="E2712">
        <f>ASIN(SQRT((SIN(RADIANS(PARAMETERS!$D$8-D2712)/2)*SIN(RADIANS(PARAMETERS!$D$8-D2712)/2))+(COS(RADIANS(D2712))*COS(RADIANS(PARAMETERS!$D$8))*SIN(RADIANS(PARAMETERS!$D$9-C2712)/2)*SIN(RADIANS(PARAMETERS!$D$9-C2712)/2))))*2*3958.756</f>
        <v>1852.3649322971287</v>
      </c>
      <c r="F2712">
        <v>95.022216796875</v>
      </c>
      <c r="G2712">
        <v>122.19371032715</v>
      </c>
      <c r="H2712">
        <v>166.02272033691</v>
      </c>
      <c r="I2712">
        <v>193.34144592285</v>
      </c>
      <c r="J2712">
        <v>222.32987976074</v>
      </c>
      <c r="K2712" s="6">
        <f>IFERROR(EXP(TREND(LN($F$1:$J$1),LN(F2712:J2712),LN(Calculations!$B$3))),0)</f>
        <v>4.6451144240332838E-3</v>
      </c>
    </row>
    <row r="2713" spans="1:11" x14ac:dyDescent="0.35">
      <c r="A2713">
        <v>2710</v>
      </c>
      <c r="B2713" t="str">
        <f t="shared" si="42"/>
        <v>14-88.5</v>
      </c>
      <c r="C2713">
        <v>-88.564710138373997</v>
      </c>
      <c r="D2713">
        <v>13.644297729945</v>
      </c>
      <c r="E2713">
        <f>ASIN(SQRT((SIN(RADIANS(PARAMETERS!$D$8-D2713)/2)*SIN(RADIANS(PARAMETERS!$D$8-D2713)/2))+(COS(RADIANS(D2713))*COS(RADIANS(PARAMETERS!$D$8))*SIN(RADIANS(PARAMETERS!$D$9-C2713)/2)*SIN(RADIANS(PARAMETERS!$D$9-C2713)/2))))*2*3958.756</f>
        <v>1870.4361951472163</v>
      </c>
      <c r="F2713">
        <v>96.60474395752</v>
      </c>
      <c r="G2713">
        <v>124.28134155273</v>
      </c>
      <c r="H2713">
        <v>167.90852355957</v>
      </c>
      <c r="I2713">
        <v>194.93855285645</v>
      </c>
      <c r="J2713">
        <v>223.86570739746</v>
      </c>
      <c r="K2713" s="6">
        <f>IFERROR(EXP(TREND(LN($F$1:$J$1),LN(F2713:J2713),LN(Calculations!$B$3))),0)</f>
        <v>4.8473603358058842E-3</v>
      </c>
    </row>
    <row r="2714" spans="1:11" x14ac:dyDescent="0.35">
      <c r="A2714">
        <v>2711</v>
      </c>
      <c r="B2714" t="str">
        <f t="shared" si="42"/>
        <v>14-89</v>
      </c>
      <c r="C2714">
        <v>-88.836031473275</v>
      </c>
      <c r="D2714">
        <v>13.644297729945</v>
      </c>
      <c r="E2714">
        <f>ASIN(SQRT((SIN(RADIANS(PARAMETERS!$D$8-D2714)/2)*SIN(RADIANS(PARAMETERS!$D$8-D2714)/2))+(COS(RADIANS(D2714))*COS(RADIANS(PARAMETERS!$D$8))*SIN(RADIANS(PARAMETERS!$D$9-C2714)/2)*SIN(RADIANS(PARAMETERS!$D$9-C2714)/2))))*2*3958.756</f>
        <v>1888.5075068501346</v>
      </c>
      <c r="F2714">
        <v>98.657783508300994</v>
      </c>
      <c r="G2714">
        <v>127.06161499023</v>
      </c>
      <c r="H2714">
        <v>170.2497253418</v>
      </c>
      <c r="I2714">
        <v>197.03227233887</v>
      </c>
      <c r="J2714">
        <v>225.96388244629</v>
      </c>
      <c r="K2714" s="6">
        <f>IFERROR(EXP(TREND(LN($F$1:$J$1),LN(F2714:J2714),LN(Calculations!$B$3))),0)</f>
        <v>5.1285639510876497E-3</v>
      </c>
    </row>
    <row r="2715" spans="1:11" x14ac:dyDescent="0.35">
      <c r="A2715">
        <v>2712</v>
      </c>
      <c r="B2715" t="str">
        <f t="shared" si="42"/>
        <v>14-89</v>
      </c>
      <c r="C2715">
        <v>-89.107352808176003</v>
      </c>
      <c r="D2715">
        <v>13.644297729945</v>
      </c>
      <c r="E2715">
        <f>ASIN(SQRT((SIN(RADIANS(PARAMETERS!$D$8-D2715)/2)*SIN(RADIANS(PARAMETERS!$D$8-D2715)/2))+(COS(RADIANS(D2715))*COS(RADIANS(PARAMETERS!$D$8))*SIN(RADIANS(PARAMETERS!$D$9-C2715)/2)*SIN(RADIANS(PARAMETERS!$D$9-C2715)/2))))*2*3958.756</f>
        <v>1906.578837832709</v>
      </c>
      <c r="F2715">
        <v>101.24491882324</v>
      </c>
      <c r="G2715">
        <v>130.53067016602</v>
      </c>
      <c r="H2715">
        <v>173.08103942871</v>
      </c>
      <c r="I2715">
        <v>199.61613464355</v>
      </c>
      <c r="J2715">
        <v>228.60557556152</v>
      </c>
      <c r="K2715" s="6">
        <f>IFERROR(EXP(TREND(LN($F$1:$J$1),LN(F2715:J2715),LN(Calculations!$B$3))),0)</f>
        <v>5.5079134979321015E-3</v>
      </c>
    </row>
    <row r="2716" spans="1:11" x14ac:dyDescent="0.35">
      <c r="A2716">
        <v>2713</v>
      </c>
      <c r="B2716" t="str">
        <f t="shared" si="42"/>
        <v>14-89.5</v>
      </c>
      <c r="C2716">
        <v>-89.378674143077006</v>
      </c>
      <c r="D2716">
        <v>13.644297729945</v>
      </c>
      <c r="E2716">
        <f>ASIN(SQRT((SIN(RADIANS(PARAMETERS!$D$8-D2716)/2)*SIN(RADIANS(PARAMETERS!$D$8-D2716)/2))+(COS(RADIANS(D2716))*COS(RADIANS(PARAMETERS!$D$8))*SIN(RADIANS(PARAMETERS!$D$9-C2716)/2)*SIN(RADIANS(PARAMETERS!$D$9-C2716)/2))))*2*3958.756</f>
        <v>1924.6501593015801</v>
      </c>
      <c r="F2716">
        <v>104.29062652588</v>
      </c>
      <c r="G2716">
        <v>134.19186401367</v>
      </c>
      <c r="H2716">
        <v>176.07800292969</v>
      </c>
      <c r="I2716">
        <v>202.40635681152</v>
      </c>
      <c r="J2716">
        <v>231.45175170898</v>
      </c>
      <c r="K2716" s="6">
        <f>IFERROR(EXP(TREND(LN($F$1:$J$1),LN(F2716:J2716),LN(Calculations!$B$3))),0)</f>
        <v>5.9688575402542174E-3</v>
      </c>
    </row>
    <row r="2717" spans="1:11" x14ac:dyDescent="0.35">
      <c r="A2717">
        <v>2714</v>
      </c>
      <c r="B2717" t="str">
        <f t="shared" si="42"/>
        <v>14-89.5</v>
      </c>
      <c r="C2717">
        <v>-89.649995477977996</v>
      </c>
      <c r="D2717">
        <v>13.644297729945</v>
      </c>
      <c r="E2717">
        <f>ASIN(SQRT((SIN(RADIANS(PARAMETERS!$D$8-D2717)/2)*SIN(RADIANS(PARAMETERS!$D$8-D2717)/2))+(COS(RADIANS(D2717))*COS(RADIANS(PARAMETERS!$D$8))*SIN(RADIANS(PARAMETERS!$D$9-C2717)/2)*SIN(RADIANS(PARAMETERS!$D$9-C2717)/2))))*2*3958.756</f>
        <v>1942.7214432050414</v>
      </c>
      <c r="F2717">
        <v>107.46517181396</v>
      </c>
      <c r="G2717">
        <v>137.75416564941</v>
      </c>
      <c r="H2717">
        <v>178.94244384766</v>
      </c>
      <c r="I2717">
        <v>204.99295043945</v>
      </c>
      <c r="J2717">
        <v>234.00819396973</v>
      </c>
      <c r="K2717" s="6">
        <f>IFERROR(EXP(TREND(LN($F$1:$J$1),LN(F2717:J2717),LN(Calculations!$B$3))),0)</f>
        <v>6.4754685473118433E-3</v>
      </c>
    </row>
    <row r="2718" spans="1:11" x14ac:dyDescent="0.35">
      <c r="A2718">
        <v>2715</v>
      </c>
      <c r="B2718" t="str">
        <f t="shared" si="42"/>
        <v>14-90</v>
      </c>
      <c r="C2718">
        <v>-89.921316812878999</v>
      </c>
      <c r="D2718">
        <v>13.644297729945</v>
      </c>
      <c r="E2718">
        <f>ASIN(SQRT((SIN(RADIANS(PARAMETERS!$D$8-D2718)/2)*SIN(RADIANS(PARAMETERS!$D$8-D2718)/2))+(COS(RADIANS(D2718))*COS(RADIANS(PARAMETERS!$D$8))*SIN(RADIANS(PARAMETERS!$D$9-C2718)/2)*SIN(RADIANS(PARAMETERS!$D$9-C2718)/2))))*2*3958.756</f>
        <v>1960.7926621969675</v>
      </c>
      <c r="F2718">
        <v>110.91159820557</v>
      </c>
      <c r="G2718">
        <v>141.37417602539</v>
      </c>
      <c r="H2718">
        <v>181.74325561523</v>
      </c>
      <c r="I2718">
        <v>207.50473022461</v>
      </c>
      <c r="J2718">
        <v>236.4331817627</v>
      </c>
      <c r="K2718" s="6">
        <f>IFERROR(EXP(TREND(LN($F$1:$J$1),LN(F2718:J2718),LN(Calculations!$B$3))),0)</f>
        <v>7.0633906611365987E-3</v>
      </c>
    </row>
    <row r="2719" spans="1:11" x14ac:dyDescent="0.35">
      <c r="A2719">
        <v>2716</v>
      </c>
      <c r="B2719" t="str">
        <f t="shared" si="42"/>
        <v>14-90</v>
      </c>
      <c r="C2719">
        <v>-90.192638147780002</v>
      </c>
      <c r="D2719">
        <v>13.644297729945</v>
      </c>
      <c r="E2719">
        <f>ASIN(SQRT((SIN(RADIANS(PARAMETERS!$D$8-D2719)/2)*SIN(RADIANS(PARAMETERS!$D$8-D2719)/2))+(COS(RADIANS(D2719))*COS(RADIANS(PARAMETERS!$D$8))*SIN(RADIANS(PARAMETERS!$D$9-C2719)/2)*SIN(RADIANS(PARAMETERS!$D$9-C2719)/2))))*2*3958.756</f>
        <v>1978.863789602678</v>
      </c>
      <c r="F2719">
        <v>114.98083496094</v>
      </c>
      <c r="G2719">
        <v>145.52954101563</v>
      </c>
      <c r="H2719">
        <v>185.05213928223</v>
      </c>
      <c r="I2719">
        <v>210.75108337402</v>
      </c>
      <c r="J2719">
        <v>239.77949523926</v>
      </c>
      <c r="K2719" s="6">
        <f>IFERROR(EXP(TREND(LN($F$1:$J$1),LN(F2719:J2719),LN(Calculations!$B$3))),0)</f>
        <v>7.8601917305574521E-3</v>
      </c>
    </row>
    <row r="2720" spans="1:11" x14ac:dyDescent="0.35">
      <c r="A2720">
        <v>2717</v>
      </c>
      <c r="B2720" t="str">
        <f t="shared" si="42"/>
        <v>14-90.5</v>
      </c>
      <c r="C2720">
        <v>-90.463959482681005</v>
      </c>
      <c r="D2720">
        <v>13.644297729945</v>
      </c>
      <c r="E2720">
        <f>ASIN(SQRT((SIN(RADIANS(PARAMETERS!$D$8-D2720)/2)*SIN(RADIANS(PARAMETERS!$D$8-D2720)/2))+(COS(RADIANS(D2720))*COS(RADIANS(PARAMETERS!$D$8))*SIN(RADIANS(PARAMETERS!$D$9-C2720)/2)*SIN(RADIANS(PARAMETERS!$D$9-C2720)/2))))*2*3958.756</f>
        <v>1996.934799386634</v>
      </c>
      <c r="F2720">
        <v>119.53863525391</v>
      </c>
      <c r="G2720">
        <v>150.12033081055</v>
      </c>
      <c r="H2720">
        <v>188.732421875</v>
      </c>
      <c r="I2720">
        <v>214.54844665527</v>
      </c>
      <c r="J2720">
        <v>243.81004333496</v>
      </c>
      <c r="K2720" s="6">
        <f>IFERROR(EXP(TREND(LN($F$1:$J$1),LN(F2720:J2720),LN(Calculations!$B$3))),0)</f>
        <v>8.898377828943432E-3</v>
      </c>
    </row>
    <row r="2721" spans="1:11" x14ac:dyDescent="0.35">
      <c r="A2721">
        <v>2718</v>
      </c>
      <c r="B2721" t="str">
        <f t="shared" si="42"/>
        <v>14-90.5</v>
      </c>
      <c r="C2721">
        <v>-90.735280817581994</v>
      </c>
      <c r="D2721">
        <v>13.644297729945</v>
      </c>
      <c r="E2721">
        <f>ASIN(SQRT((SIN(RADIANS(PARAMETERS!$D$8-D2721)/2)*SIN(RADIANS(PARAMETERS!$D$8-D2721)/2))+(COS(RADIANS(D2721))*COS(RADIANS(PARAMETERS!$D$8))*SIN(RADIANS(PARAMETERS!$D$9-C2721)/2)*SIN(RADIANS(PARAMETERS!$D$9-C2721)/2))))*2*3958.756</f>
        <v>2015.0056661218407</v>
      </c>
      <c r="F2721">
        <v>124.35216522217</v>
      </c>
      <c r="G2721">
        <v>154.88893127441</v>
      </c>
      <c r="H2721">
        <v>192.52111816406</v>
      </c>
      <c r="I2721">
        <v>218.55438232422</v>
      </c>
      <c r="J2721">
        <v>248.0998840332</v>
      </c>
      <c r="K2721" s="6">
        <f>IFERROR(EXP(TREND(LN($F$1:$J$1),LN(F2721:J2721),LN(Calculations!$B$3))),0)</f>
        <v>1.0180601257365038E-2</v>
      </c>
    </row>
    <row r="2722" spans="1:11" x14ac:dyDescent="0.35">
      <c r="A2722">
        <v>2719</v>
      </c>
      <c r="B2722" t="str">
        <f t="shared" si="42"/>
        <v>14-50</v>
      </c>
      <c r="C2722">
        <v>-50.037080582435998</v>
      </c>
      <c r="D2722">
        <v>13.915619064846</v>
      </c>
      <c r="E2722">
        <f>ASIN(SQRT((SIN(RADIANS(PARAMETERS!$D$8-D2722)/2)*SIN(RADIANS(PARAMETERS!$D$8-D2722)/2))+(COS(RADIANS(D2722))*COS(RADIANS(PARAMETERS!$D$8))*SIN(RADIANS(PARAMETERS!$D$9-C2722)/2)*SIN(RADIANS(PARAMETERS!$D$9-C2722)/2))))*2*3958.756</f>
        <v>716.23713669748963</v>
      </c>
      <c r="F2722">
        <v>130.48638916016</v>
      </c>
      <c r="G2722">
        <v>164.6399230957</v>
      </c>
      <c r="H2722">
        <v>200.44941711426</v>
      </c>
      <c r="I2722">
        <v>230.07272338867</v>
      </c>
      <c r="J2722">
        <v>264.07650756836</v>
      </c>
      <c r="K2722" s="6">
        <f>IFERROR(EXP(TREND(LN($F$1:$J$1),LN(F2722:J2722),LN(Calculations!$B$3))),0)</f>
        <v>1.2686098449964232E-2</v>
      </c>
    </row>
    <row r="2723" spans="1:11" x14ac:dyDescent="0.35">
      <c r="A2723">
        <v>2720</v>
      </c>
      <c r="B2723" t="str">
        <f t="shared" si="42"/>
        <v>14-50.5</v>
      </c>
      <c r="C2723">
        <v>-50.308401917337001</v>
      </c>
      <c r="D2723">
        <v>13.915619064846</v>
      </c>
      <c r="E2723">
        <f>ASIN(SQRT((SIN(RADIANS(PARAMETERS!$D$8-D2723)/2)*SIN(RADIANS(PARAMETERS!$D$8-D2723)/2))+(COS(RADIANS(D2723))*COS(RADIANS(PARAMETERS!$D$8))*SIN(RADIANS(PARAMETERS!$D$9-C2723)/2)*SIN(RADIANS(PARAMETERS!$D$9-C2723)/2))))*2*3958.756</f>
        <v>698.30516632528713</v>
      </c>
      <c r="F2723">
        <v>130.43574523926</v>
      </c>
      <c r="G2723">
        <v>164.76763916016</v>
      </c>
      <c r="H2723">
        <v>200.67182922363</v>
      </c>
      <c r="I2723">
        <v>230.4270324707</v>
      </c>
      <c r="J2723">
        <v>264.59677124023</v>
      </c>
      <c r="K2723" s="6">
        <f>IFERROR(EXP(TREND(LN($F$1:$J$1),LN(F2723:J2723),LN(Calculations!$B$3))),0)</f>
        <v>1.2697093837833991E-2</v>
      </c>
    </row>
    <row r="2724" spans="1:11" x14ac:dyDescent="0.35">
      <c r="A2724">
        <v>2721</v>
      </c>
      <c r="B2724" t="str">
        <f t="shared" si="42"/>
        <v>14-50.5</v>
      </c>
      <c r="C2724">
        <v>-50.579723252237997</v>
      </c>
      <c r="D2724">
        <v>13.915619064846</v>
      </c>
      <c r="E2724">
        <f>ASIN(SQRT((SIN(RADIANS(PARAMETERS!$D$8-D2724)/2)*SIN(RADIANS(PARAMETERS!$D$8-D2724)/2))+(COS(RADIANS(D2724))*COS(RADIANS(PARAMETERS!$D$8))*SIN(RADIANS(PARAMETERS!$D$9-C2724)/2)*SIN(RADIANS(PARAMETERS!$D$9-C2724)/2))))*2*3958.756</f>
        <v>680.38343764036529</v>
      </c>
      <c r="F2724">
        <v>130.35122680664</v>
      </c>
      <c r="G2724">
        <v>164.87219238281</v>
      </c>
      <c r="H2724">
        <v>200.86874389648</v>
      </c>
      <c r="I2724">
        <v>230.7467956543</v>
      </c>
      <c r="J2724">
        <v>265.07138061523</v>
      </c>
      <c r="K2724" s="6">
        <f>IFERROR(EXP(TREND(LN($F$1:$J$1),LN(F2724:J2724),LN(Calculations!$B$3))),0)</f>
        <v>1.2697020529084611E-2</v>
      </c>
    </row>
    <row r="2725" spans="1:11" x14ac:dyDescent="0.35">
      <c r="A2725">
        <v>2722</v>
      </c>
      <c r="B2725" t="str">
        <f t="shared" si="42"/>
        <v>14-51</v>
      </c>
      <c r="C2725">
        <v>-50.851044587139</v>
      </c>
      <c r="D2725">
        <v>13.915619064846</v>
      </c>
      <c r="E2725">
        <f>ASIN(SQRT((SIN(RADIANS(PARAMETERS!$D$8-D2725)/2)*SIN(RADIANS(PARAMETERS!$D$8-D2725)/2))+(COS(RADIANS(D2725))*COS(RADIANS(PARAMETERS!$D$8))*SIN(RADIANS(PARAMETERS!$D$9-C2725)/2)*SIN(RADIANS(PARAMETERS!$D$9-C2725)/2))))*2*3958.756</f>
        <v>662.47280907173001</v>
      </c>
      <c r="F2725">
        <v>130.25762939453</v>
      </c>
      <c r="G2725">
        <v>164.97132873535</v>
      </c>
      <c r="H2725">
        <v>201.06033325195</v>
      </c>
      <c r="I2725">
        <v>231.05760192871</v>
      </c>
      <c r="J2725">
        <v>265.53256225586</v>
      </c>
      <c r="K2725" s="6">
        <f>IFERROR(EXP(TREND(LN($F$1:$J$1),LN(F2725:J2725),LN(Calculations!$B$3))),0)</f>
        <v>1.2694125776051546E-2</v>
      </c>
    </row>
    <row r="2726" spans="1:11" x14ac:dyDescent="0.35">
      <c r="A2726">
        <v>2723</v>
      </c>
      <c r="B2726" t="str">
        <f t="shared" si="42"/>
        <v>14-51</v>
      </c>
      <c r="C2726">
        <v>-51.122365922039997</v>
      </c>
      <c r="D2726">
        <v>13.915619064846</v>
      </c>
      <c r="E2726">
        <f>ASIN(SQRT((SIN(RADIANS(PARAMETERS!$D$8-D2726)/2)*SIN(RADIANS(PARAMETERS!$D$8-D2726)/2))+(COS(RADIANS(D2726))*COS(RADIANS(PARAMETERS!$D$8))*SIN(RADIANS(PARAMETERS!$D$9-C2726)/2)*SIN(RADIANS(PARAMETERS!$D$9-C2726)/2))))*2*3958.756</f>
        <v>644.57423314972198</v>
      </c>
      <c r="F2726">
        <v>130.18395996094</v>
      </c>
      <c r="G2726">
        <v>165.08850097656</v>
      </c>
      <c r="H2726">
        <v>201.27294921875</v>
      </c>
      <c r="I2726">
        <v>231.39375305176</v>
      </c>
      <c r="J2726">
        <v>266.02426147461</v>
      </c>
      <c r="K2726" s="6">
        <f>IFERROR(EXP(TREND(LN($F$1:$J$1),LN(F2726:J2726),LN(Calculations!$B$3))),0)</f>
        <v>1.2698324784290806E-2</v>
      </c>
    </row>
    <row r="2727" spans="1:11" x14ac:dyDescent="0.35">
      <c r="A2727">
        <v>2724</v>
      </c>
      <c r="B2727" t="str">
        <f t="shared" si="42"/>
        <v>14-51.5</v>
      </c>
      <c r="C2727">
        <v>-51.393687256941</v>
      </c>
      <c r="D2727">
        <v>13.915619064846</v>
      </c>
      <c r="E2727">
        <f>ASIN(SQRT((SIN(RADIANS(PARAMETERS!$D$8-D2727)/2)*SIN(RADIANS(PARAMETERS!$D$8-D2727)/2))+(COS(RADIANS(D2727))*COS(RADIANS(PARAMETERS!$D$8))*SIN(RADIANS(PARAMETERS!$D$9-C2727)/2)*SIN(RADIANS(PARAMETERS!$D$9-C2727)/2))))*2*3958.756</f>
        <v>626.68876977806349</v>
      </c>
      <c r="F2727">
        <v>130.10467529297</v>
      </c>
      <c r="G2727">
        <v>165.19361877441</v>
      </c>
      <c r="H2727">
        <v>201.47059631348</v>
      </c>
      <c r="I2727">
        <v>231.70594787598</v>
      </c>
      <c r="J2727">
        <v>266.48083496094</v>
      </c>
      <c r="K2727" s="6">
        <f>IFERROR(EXP(TREND(LN($F$1:$J$1),LN(F2727:J2727),LN(Calculations!$B$3))),0)</f>
        <v>1.2699404507278474E-2</v>
      </c>
    </row>
    <row r="2728" spans="1:11" x14ac:dyDescent="0.35">
      <c r="A2728">
        <v>2725</v>
      </c>
      <c r="B2728" t="str">
        <f t="shared" si="42"/>
        <v>14-51.5</v>
      </c>
      <c r="C2728">
        <v>-51.665008591842003</v>
      </c>
      <c r="D2728">
        <v>13.915619064846</v>
      </c>
      <c r="E2728">
        <f>ASIN(SQRT((SIN(RADIANS(PARAMETERS!$D$8-D2728)/2)*SIN(RADIANS(PARAMETERS!$D$8-D2728)/2))+(COS(RADIANS(D2728))*COS(RADIANS(PARAMETERS!$D$8))*SIN(RADIANS(PARAMETERS!$D$9-C2728)/2)*SIN(RADIANS(PARAMETERS!$D$9-C2728)/2))))*2*3958.756</f>
        <v>608.81760179891967</v>
      </c>
      <c r="F2728">
        <v>130.03860473633</v>
      </c>
      <c r="G2728">
        <v>165.29866027832</v>
      </c>
      <c r="H2728">
        <v>201.67585754395</v>
      </c>
      <c r="I2728">
        <v>232.03143310547</v>
      </c>
      <c r="J2728">
        <v>266.95794677734</v>
      </c>
      <c r="K2728" s="6">
        <f>IFERROR(EXP(TREND(LN($F$1:$J$1),LN(F2728:J2728),LN(Calculations!$B$3))),0)</f>
        <v>1.2703701900625378E-2</v>
      </c>
    </row>
    <row r="2729" spans="1:11" x14ac:dyDescent="0.35">
      <c r="A2729">
        <v>2726</v>
      </c>
      <c r="B2729" t="str">
        <f t="shared" si="42"/>
        <v>14-52</v>
      </c>
      <c r="C2729">
        <v>-51.936329926742999</v>
      </c>
      <c r="D2729">
        <v>13.915619064846</v>
      </c>
      <c r="E2729">
        <f>ASIN(SQRT((SIN(RADIANS(PARAMETERS!$D$8-D2729)/2)*SIN(RADIANS(PARAMETERS!$D$8-D2729)/2))+(COS(RADIANS(D2729))*COS(RADIANS(PARAMETERS!$D$8))*SIN(RADIANS(PARAMETERS!$D$9-C2729)/2)*SIN(RADIANS(PARAMETERS!$D$9-C2729)/2))))*2*3958.756</f>
        <v>590.9620533227727</v>
      </c>
      <c r="F2729">
        <v>130.00379943848</v>
      </c>
      <c r="G2729">
        <v>165.41528320313</v>
      </c>
      <c r="H2729">
        <v>201.90830993652</v>
      </c>
      <c r="I2729">
        <v>232.40107727051</v>
      </c>
      <c r="J2729">
        <v>267.50082397461</v>
      </c>
      <c r="K2729" s="6">
        <f>IFERROR(EXP(TREND(LN($F$1:$J$1),LN(F2729:J2729),LN(Calculations!$B$3))),0)</f>
        <v>1.2717160558156427E-2</v>
      </c>
    </row>
    <row r="2730" spans="1:11" x14ac:dyDescent="0.35">
      <c r="A2730">
        <v>2727</v>
      </c>
      <c r="B2730" t="str">
        <f t="shared" si="42"/>
        <v>14-52</v>
      </c>
      <c r="C2730">
        <v>-52.207651261644003</v>
      </c>
      <c r="D2730">
        <v>13.915619064846</v>
      </c>
      <c r="E2730">
        <f>ASIN(SQRT((SIN(RADIANS(PARAMETERS!$D$8-D2730)/2)*SIN(RADIANS(PARAMETERS!$D$8-D2730)/2))+(COS(RADIANS(D2730))*COS(RADIANS(PARAMETERS!$D$8))*SIN(RADIANS(PARAMETERS!$D$9-C2730)/2)*SIN(RADIANS(PARAMETERS!$D$9-C2730)/2))))*2*3958.756</f>
        <v>573.1236114081405</v>
      </c>
      <c r="F2730">
        <v>129.96286010742</v>
      </c>
      <c r="G2730">
        <v>165.50657653809</v>
      </c>
      <c r="H2730">
        <v>202.10713195801</v>
      </c>
      <c r="I2730">
        <v>232.72535705566</v>
      </c>
      <c r="J2730">
        <v>267.98397827148</v>
      </c>
      <c r="K2730" s="6">
        <f>IFERROR(EXP(TREND(LN($F$1:$J$1),LN(F2730:J2730),LN(Calculations!$B$3))),0)</f>
        <v>1.2725303515788102E-2</v>
      </c>
    </row>
    <row r="2731" spans="1:11" x14ac:dyDescent="0.35">
      <c r="A2731">
        <v>2728</v>
      </c>
      <c r="B2731" t="str">
        <f t="shared" si="42"/>
        <v>14-52.5</v>
      </c>
      <c r="C2731">
        <v>-52.478972596544999</v>
      </c>
      <c r="D2731">
        <v>13.915619064846</v>
      </c>
      <c r="E2731">
        <f>ASIN(SQRT((SIN(RADIANS(PARAMETERS!$D$8-D2731)/2)*SIN(RADIANS(PARAMETERS!$D$8-D2731)/2))+(COS(RADIANS(D2731))*COS(RADIANS(PARAMETERS!$D$8))*SIN(RADIANS(PARAMETERS!$D$9-C2731)/2)*SIN(RADIANS(PARAMETERS!$D$9-C2731)/2))))*2*3958.756</f>
        <v>555.30395182055486</v>
      </c>
      <c r="F2731">
        <v>129.9440612793</v>
      </c>
      <c r="G2731">
        <v>165.59713745117</v>
      </c>
      <c r="H2731">
        <v>202.30168151855</v>
      </c>
      <c r="I2731">
        <v>233.04577636719</v>
      </c>
      <c r="J2731">
        <v>268.46398925781</v>
      </c>
      <c r="K2731" s="6">
        <f>IFERROR(EXP(TREND(LN($F$1:$J$1),LN(F2731:J2731),LN(Calculations!$B$3))),0)</f>
        <v>1.2738029066113172E-2</v>
      </c>
    </row>
    <row r="2732" spans="1:11" x14ac:dyDescent="0.35">
      <c r="A2732">
        <v>2729</v>
      </c>
      <c r="B2732" t="str">
        <f t="shared" si="42"/>
        <v>14-53</v>
      </c>
      <c r="C2732">
        <v>-52.750293931446002</v>
      </c>
      <c r="D2732">
        <v>13.915619064846</v>
      </c>
      <c r="E2732">
        <f>ASIN(SQRT((SIN(RADIANS(PARAMETERS!$D$8-D2732)/2)*SIN(RADIANS(PARAMETERS!$D$8-D2732)/2))+(COS(RADIANS(D2732))*COS(RADIANS(PARAMETERS!$D$8))*SIN(RADIANS(PARAMETERS!$D$9-C2732)/2)*SIN(RADIANS(PARAMETERS!$D$9-C2732)/2))))*2*3958.756</f>
        <v>537.50496978547255</v>
      </c>
      <c r="F2732">
        <v>129.9665222168</v>
      </c>
      <c r="G2732">
        <v>165.70077514648</v>
      </c>
      <c r="H2732">
        <v>202.51116943359</v>
      </c>
      <c r="I2732">
        <v>233.39053344727</v>
      </c>
      <c r="J2732">
        <v>268.98031616211</v>
      </c>
      <c r="K2732" s="6">
        <f>IFERROR(EXP(TREND(LN($F$1:$J$1),LN(F2732:J2732),LN(Calculations!$B$3))),0)</f>
        <v>1.2761686620777164E-2</v>
      </c>
    </row>
    <row r="2733" spans="1:11" x14ac:dyDescent="0.35">
      <c r="A2733">
        <v>2730</v>
      </c>
      <c r="B2733" t="str">
        <f t="shared" si="42"/>
        <v>14-53</v>
      </c>
      <c r="C2733">
        <v>-53.021615266346998</v>
      </c>
      <c r="D2733">
        <v>13.915619064846</v>
      </c>
      <c r="E2733">
        <f>ASIN(SQRT((SIN(RADIANS(PARAMETERS!$D$8-D2733)/2)*SIN(RADIANS(PARAMETERS!$D$8-D2733)/2))+(COS(RADIANS(D2733))*COS(RADIANS(PARAMETERS!$D$8))*SIN(RADIANS(PARAMETERS!$D$9-C2733)/2)*SIN(RADIANS(PARAMETERS!$D$9-C2733)/2))))*2*3958.756</f>
        <v>519.7288168890733</v>
      </c>
      <c r="F2733">
        <v>129.98155212402</v>
      </c>
      <c r="G2733">
        <v>165.76573181152</v>
      </c>
      <c r="H2733">
        <v>202.6689453125</v>
      </c>
      <c r="I2733">
        <v>233.66535949707</v>
      </c>
      <c r="J2733">
        <v>269.404296875</v>
      </c>
      <c r="K2733" s="6">
        <f>IFERROR(EXP(TREND(LN($F$1:$J$1),LN(F2733:J2733),LN(Calculations!$B$3))),0)</f>
        <v>1.2777749898171507E-2</v>
      </c>
    </row>
    <row r="2734" spans="1:11" x14ac:dyDescent="0.35">
      <c r="A2734">
        <v>2731</v>
      </c>
      <c r="B2734" t="str">
        <f t="shared" si="42"/>
        <v>14-53.5</v>
      </c>
      <c r="C2734">
        <v>-53.292936601248002</v>
      </c>
      <c r="D2734">
        <v>13.915619064846</v>
      </c>
      <c r="E2734">
        <f>ASIN(SQRT((SIN(RADIANS(PARAMETERS!$D$8-D2734)/2)*SIN(RADIANS(PARAMETERS!$D$8-D2734)/2))+(COS(RADIANS(D2734))*COS(RADIANS(PARAMETERS!$D$8))*SIN(RADIANS(PARAMETERS!$D$9-C2734)/2)*SIN(RADIANS(PARAMETERS!$D$9-C2734)/2))))*2*3958.756</f>
        <v>501.97794559191505</v>
      </c>
      <c r="F2734">
        <v>130.01992797852</v>
      </c>
      <c r="G2734">
        <v>165.8177947998</v>
      </c>
      <c r="H2734">
        <v>202.81307983398</v>
      </c>
      <c r="I2734">
        <v>233.92803955078</v>
      </c>
      <c r="J2734">
        <v>269.81848144531</v>
      </c>
      <c r="K2734" s="6">
        <f>IFERROR(EXP(TREND(LN($F$1:$J$1),LN(F2734:J2734),LN(Calculations!$B$3))),0)</f>
        <v>1.2797108034833596E-2</v>
      </c>
    </row>
    <row r="2735" spans="1:11" x14ac:dyDescent="0.35">
      <c r="A2735">
        <v>2732</v>
      </c>
      <c r="B2735" t="str">
        <f t="shared" si="42"/>
        <v>14-53.5</v>
      </c>
      <c r="C2735">
        <v>-53.564257936148998</v>
      </c>
      <c r="D2735">
        <v>13.915619064846</v>
      </c>
      <c r="E2735">
        <f>ASIN(SQRT((SIN(RADIANS(PARAMETERS!$D$8-D2735)/2)*SIN(RADIANS(PARAMETERS!$D$8-D2735)/2))+(COS(RADIANS(D2735))*COS(RADIANS(PARAMETERS!$D$8))*SIN(RADIANS(PARAMETERS!$D$9-C2735)/2)*SIN(RADIANS(PARAMETERS!$D$9-C2735)/2))))*2*3958.756</f>
        <v>484.25516322764673</v>
      </c>
      <c r="F2735">
        <v>130.09707641602</v>
      </c>
      <c r="G2735">
        <v>165.86911010742</v>
      </c>
      <c r="H2735">
        <v>202.96141052246</v>
      </c>
      <c r="I2735">
        <v>234.20498657227</v>
      </c>
      <c r="J2735">
        <v>270.26019287109</v>
      </c>
      <c r="K2735" s="6">
        <f>IFERROR(EXP(TREND(LN($F$1:$J$1),LN(F2735:J2735),LN(Calculations!$B$3))),0)</f>
        <v>1.2825071361003833E-2</v>
      </c>
    </row>
    <row r="2736" spans="1:11" x14ac:dyDescent="0.35">
      <c r="A2736">
        <v>2733</v>
      </c>
      <c r="B2736" t="str">
        <f t="shared" si="42"/>
        <v>14-54</v>
      </c>
      <c r="C2736">
        <v>-53.835579271050001</v>
      </c>
      <c r="D2736">
        <v>13.915619064846</v>
      </c>
      <c r="E2736">
        <f>ASIN(SQRT((SIN(RADIANS(PARAMETERS!$D$8-D2736)/2)*SIN(RADIANS(PARAMETERS!$D$8-D2736)/2))+(COS(RADIANS(D2736))*COS(RADIANS(PARAMETERS!$D$8))*SIN(RADIANS(PARAMETERS!$D$9-C2736)/2)*SIN(RADIANS(PARAMETERS!$D$9-C2736)/2))))*2*3958.756</f>
        <v>466.56369789587808</v>
      </c>
      <c r="F2736">
        <v>130.1784362793</v>
      </c>
      <c r="G2736">
        <v>165.89601135254</v>
      </c>
      <c r="H2736">
        <v>203.0753326416</v>
      </c>
      <c r="I2736">
        <v>234.43444824219</v>
      </c>
      <c r="J2736">
        <v>270.63821411133</v>
      </c>
      <c r="K2736" s="6">
        <f>IFERROR(EXP(TREND(LN($F$1:$J$1),LN(F2736:J2736),LN(Calculations!$B$3))),0)</f>
        <v>1.2850148836517673E-2</v>
      </c>
    </row>
    <row r="2737" spans="1:11" x14ac:dyDescent="0.35">
      <c r="A2737">
        <v>2734</v>
      </c>
      <c r="B2737" t="str">
        <f t="shared" si="42"/>
        <v>14-54</v>
      </c>
      <c r="C2737">
        <v>-54.106900605950997</v>
      </c>
      <c r="D2737">
        <v>13.915619064846</v>
      </c>
      <c r="E2737">
        <f>ASIN(SQRT((SIN(RADIANS(PARAMETERS!$D$8-D2737)/2)*SIN(RADIANS(PARAMETERS!$D$8-D2737)/2))+(COS(RADIANS(D2737))*COS(RADIANS(PARAMETERS!$D$8))*SIN(RADIANS(PARAMETERS!$D$9-C2737)/2)*SIN(RADIANS(PARAMETERS!$D$9-C2737)/2))))*2*3958.756</f>
        <v>448.90727937170305</v>
      </c>
      <c r="F2737">
        <v>130.30151367188</v>
      </c>
      <c r="G2737">
        <v>165.93891906738</v>
      </c>
      <c r="H2737">
        <v>203.20355224609</v>
      </c>
      <c r="I2737">
        <v>234.68431091309</v>
      </c>
      <c r="J2737">
        <v>271.04437255859</v>
      </c>
      <c r="K2737" s="6">
        <f>IFERROR(EXP(TREND(LN($F$1:$J$1),LN(F2737:J2737),LN(Calculations!$B$3))),0)</f>
        <v>1.2886542214168259E-2</v>
      </c>
    </row>
    <row r="2738" spans="1:11" x14ac:dyDescent="0.35">
      <c r="A2738">
        <v>2735</v>
      </c>
      <c r="B2738" t="str">
        <f t="shared" si="42"/>
        <v>14-54.5</v>
      </c>
      <c r="C2738">
        <v>-54.378221940852001</v>
      </c>
      <c r="D2738">
        <v>13.915619064846</v>
      </c>
      <c r="E2738">
        <f>ASIN(SQRT((SIN(RADIANS(PARAMETERS!$D$8-D2738)/2)*SIN(RADIANS(PARAMETERS!$D$8-D2738)/2))+(COS(RADIANS(D2738))*COS(RADIANS(PARAMETERS!$D$8))*SIN(RADIANS(PARAMETERS!$D$9-C2738)/2)*SIN(RADIANS(PARAMETERS!$D$9-C2738)/2))))*2*3958.756</f>
        <v>431.29023910949815</v>
      </c>
      <c r="F2738">
        <v>130.47856140137</v>
      </c>
      <c r="G2738">
        <v>166.00967407227</v>
      </c>
      <c r="H2738">
        <v>203.36039733887</v>
      </c>
      <c r="I2738">
        <v>234.97415161133</v>
      </c>
      <c r="J2738">
        <v>271.5048828125</v>
      </c>
      <c r="K2738" s="6">
        <f>IFERROR(EXP(TREND(LN($F$1:$J$1),LN(F2738:J2738),LN(Calculations!$B$3))),0)</f>
        <v>1.2938751743754728E-2</v>
      </c>
    </row>
    <row r="2739" spans="1:11" x14ac:dyDescent="0.35">
      <c r="A2739">
        <v>2736</v>
      </c>
      <c r="B2739" t="str">
        <f t="shared" si="42"/>
        <v>14-54.5</v>
      </c>
      <c r="C2739">
        <v>-54.649543275752997</v>
      </c>
      <c r="D2739">
        <v>13.915619064846</v>
      </c>
      <c r="E2739">
        <f>ASIN(SQRT((SIN(RADIANS(PARAMETERS!$D$8-D2739)/2)*SIN(RADIANS(PARAMETERS!$D$8-D2739)/2))+(COS(RADIANS(D2739))*COS(RADIANS(PARAMETERS!$D$8))*SIN(RADIANS(PARAMETERS!$D$9-C2739)/2)*SIN(RADIANS(PARAMETERS!$D$9-C2739)/2))))*2*3958.756</f>
        <v>413.7176347079199</v>
      </c>
      <c r="F2739">
        <v>130.67126464844</v>
      </c>
      <c r="G2739">
        <v>166.07649230957</v>
      </c>
      <c r="H2739">
        <v>203.49479675293</v>
      </c>
      <c r="I2739">
        <v>235.2239074707</v>
      </c>
      <c r="J2739">
        <v>271.90274047852</v>
      </c>
      <c r="K2739" s="6">
        <f>IFERROR(EXP(TREND(LN($F$1:$J$1),LN(F2739:J2739),LN(Calculations!$B$3))),0)</f>
        <v>1.2993253289414187E-2</v>
      </c>
    </row>
    <row r="2740" spans="1:11" x14ac:dyDescent="0.35">
      <c r="A2740">
        <v>2737</v>
      </c>
      <c r="B2740" t="str">
        <f t="shared" si="42"/>
        <v>14-55</v>
      </c>
      <c r="C2740">
        <v>-54.920864610654</v>
      </c>
      <c r="D2740">
        <v>13.915619064846</v>
      </c>
      <c r="E2740">
        <f>ASIN(SQRT((SIN(RADIANS(PARAMETERS!$D$8-D2740)/2)*SIN(RADIANS(PARAMETERS!$D$8-D2740)/2))+(COS(RADIANS(D2740))*COS(RADIANS(PARAMETERS!$D$8))*SIN(RADIANS(PARAMETERS!$D$9-C2740)/2)*SIN(RADIANS(PARAMETERS!$D$9-C2740)/2))))*2*3958.756</f>
        <v>396.19540595768996</v>
      </c>
      <c r="F2740">
        <v>130.91136169434</v>
      </c>
      <c r="G2740">
        <v>166.17163085938</v>
      </c>
      <c r="H2740">
        <v>203.6435546875</v>
      </c>
      <c r="I2740">
        <v>235.48202514648</v>
      </c>
      <c r="J2740">
        <v>272.30075073242</v>
      </c>
      <c r="K2740" s="6">
        <f>IFERROR(EXP(TREND(LN($F$1:$J$1),LN(F2740:J2740),LN(Calculations!$B$3))),0)</f>
        <v>1.3061899554344066E-2</v>
      </c>
    </row>
    <row r="2741" spans="1:11" x14ac:dyDescent="0.35">
      <c r="A2741">
        <v>2738</v>
      </c>
      <c r="B2741" t="str">
        <f t="shared" si="42"/>
        <v>14-55</v>
      </c>
      <c r="C2741">
        <v>-55.192185945555003</v>
      </c>
      <c r="D2741">
        <v>13.915619064846</v>
      </c>
      <c r="E2741">
        <f>ASIN(SQRT((SIN(RADIANS(PARAMETERS!$D$8-D2741)/2)*SIN(RADIANS(PARAMETERS!$D$8-D2741)/2))+(COS(RADIANS(D2741))*COS(RADIANS(PARAMETERS!$D$8))*SIN(RADIANS(PARAMETERS!$D$9-C2741)/2)*SIN(RADIANS(PARAMETERS!$D$9-C2741)/2))))*2*3958.756</f>
        <v>378.73057200218295</v>
      </c>
      <c r="F2741">
        <v>131.2075958252</v>
      </c>
      <c r="G2741">
        <v>166.30479431152</v>
      </c>
      <c r="H2741">
        <v>203.81295776367</v>
      </c>
      <c r="I2741">
        <v>235.7529296875</v>
      </c>
      <c r="J2741">
        <v>272.70080566406</v>
      </c>
      <c r="K2741" s="6">
        <f>IFERROR(EXP(TREND(LN($F$1:$J$1),LN(F2741:J2741),LN(Calculations!$B$3))),0)</f>
        <v>1.314817391551542E-2</v>
      </c>
    </row>
    <row r="2742" spans="1:11" x14ac:dyDescent="0.35">
      <c r="A2742">
        <v>2739</v>
      </c>
      <c r="B2742" t="str">
        <f t="shared" si="42"/>
        <v>14-55.5</v>
      </c>
      <c r="C2742">
        <v>-55.463507280456</v>
      </c>
      <c r="D2742">
        <v>13.915619064846</v>
      </c>
      <c r="E2742">
        <f>ASIN(SQRT((SIN(RADIANS(PARAMETERS!$D$8-D2742)/2)*SIN(RADIANS(PARAMETERS!$D$8-D2742)/2))+(COS(RADIANS(D2742))*COS(RADIANS(PARAMETERS!$D$8))*SIN(RADIANS(PARAMETERS!$D$9-C2742)/2)*SIN(RADIANS(PARAMETERS!$D$9-C2742)/2))))*2*3958.756</f>
        <v>361.33148247475395</v>
      </c>
      <c r="F2742">
        <v>131.51736450195</v>
      </c>
      <c r="G2742">
        <v>166.44384765625</v>
      </c>
      <c r="H2742">
        <v>203.93511962891</v>
      </c>
      <c r="I2742">
        <v>235.92767333984</v>
      </c>
      <c r="J2742">
        <v>272.94171142578</v>
      </c>
      <c r="K2742" s="6">
        <f>IFERROR(EXP(TREND(LN($F$1:$J$1),LN(F2742:J2742),LN(Calculations!$B$3))),0)</f>
        <v>1.3237099258174014E-2</v>
      </c>
    </row>
    <row r="2743" spans="1:11" x14ac:dyDescent="0.35">
      <c r="A2743">
        <v>2740</v>
      </c>
      <c r="B2743" t="str">
        <f t="shared" si="42"/>
        <v>14-55.5</v>
      </c>
      <c r="C2743">
        <v>-55.734828615357003</v>
      </c>
      <c r="D2743">
        <v>13.915619064846</v>
      </c>
      <c r="E2743">
        <f>ASIN(SQRT((SIN(RADIANS(PARAMETERS!$D$8-D2743)/2)*SIN(RADIANS(PARAMETERS!$D$8-D2743)/2))+(COS(RADIANS(D2743))*COS(RADIANS(PARAMETERS!$D$8))*SIN(RADIANS(PARAMETERS!$D$9-C2743)/2)*SIN(RADIANS(PARAMETERS!$D$9-C2743)/2))))*2*3958.756</f>
        <v>344.00814013123858</v>
      </c>
      <c r="F2743">
        <v>131.8963470459</v>
      </c>
      <c r="G2743">
        <v>166.6442565918</v>
      </c>
      <c r="H2743">
        <v>204.08901977539</v>
      </c>
      <c r="I2743">
        <v>236.11395263672</v>
      </c>
      <c r="J2743">
        <v>273.16696166992</v>
      </c>
      <c r="K2743" s="6">
        <f>IFERROR(EXP(TREND(LN($F$1:$J$1),LN(F2743:J2743),LN(Calculations!$B$3))),0)</f>
        <v>1.335049909440748E-2</v>
      </c>
    </row>
    <row r="2744" spans="1:11" x14ac:dyDescent="0.35">
      <c r="A2744">
        <v>2741</v>
      </c>
      <c r="B2744" t="str">
        <f t="shared" si="42"/>
        <v>14-56</v>
      </c>
      <c r="C2744">
        <v>-56.006149950257999</v>
      </c>
      <c r="D2744">
        <v>13.915619064846</v>
      </c>
      <c r="E2744">
        <f>ASIN(SQRT((SIN(RADIANS(PARAMETERS!$D$8-D2744)/2)*SIN(RADIANS(PARAMETERS!$D$8-D2744)/2))+(COS(RADIANS(D2744))*COS(RADIANS(PARAMETERS!$D$8))*SIN(RADIANS(PARAMETERS!$D$9-C2744)/2)*SIN(RADIANS(PARAMETERS!$D$9-C2744)/2))))*2*3958.756</f>
        <v>326.77261904773144</v>
      </c>
      <c r="F2744">
        <v>132.36741638184</v>
      </c>
      <c r="G2744">
        <v>166.92915344238</v>
      </c>
      <c r="H2744">
        <v>204.30474853516</v>
      </c>
      <c r="I2744">
        <v>236.34539794922</v>
      </c>
      <c r="J2744">
        <v>273.41412353516</v>
      </c>
      <c r="K2744" s="6">
        <f>IFERROR(EXP(TREND(LN($F$1:$J$1),LN(F2744:J2744),LN(Calculations!$B$3))),0)</f>
        <v>1.3498295604629895E-2</v>
      </c>
    </row>
    <row r="2745" spans="1:11" x14ac:dyDescent="0.35">
      <c r="A2745">
        <v>2742</v>
      </c>
      <c r="B2745" t="str">
        <f t="shared" si="42"/>
        <v>14-56.5</v>
      </c>
      <c r="C2745">
        <v>-56.277471285159002</v>
      </c>
      <c r="D2745">
        <v>13.915619064846</v>
      </c>
      <c r="E2745">
        <f>ASIN(SQRT((SIN(RADIANS(PARAMETERS!$D$8-D2745)/2)*SIN(RADIANS(PARAMETERS!$D$8-D2745)/2))+(COS(RADIANS(D2745))*COS(RADIANS(PARAMETERS!$D$8))*SIN(RADIANS(PARAMETERS!$D$9-C2745)/2)*SIN(RADIANS(PARAMETERS!$D$9-C2745)/2))))*2*3958.756</f>
        <v>309.63961174666559</v>
      </c>
      <c r="F2745">
        <v>132.88642883301</v>
      </c>
      <c r="G2745">
        <v>167.26446533203</v>
      </c>
      <c r="H2745">
        <v>204.55722045898</v>
      </c>
      <c r="I2745">
        <v>236.59867858887</v>
      </c>
      <c r="J2745">
        <v>273.66278076172</v>
      </c>
      <c r="K2745" s="6">
        <f>IFERROR(EXP(TREND(LN($F$1:$J$1),LN(F2745:J2745),LN(Calculations!$B$3))),0)</f>
        <v>1.3666842384732451E-2</v>
      </c>
    </row>
    <row r="2746" spans="1:11" x14ac:dyDescent="0.35">
      <c r="A2746">
        <v>2743</v>
      </c>
      <c r="B2746" t="str">
        <f t="shared" si="42"/>
        <v>14-56.5</v>
      </c>
      <c r="C2746">
        <v>-56.548792620059999</v>
      </c>
      <c r="D2746">
        <v>13.915619064846</v>
      </c>
      <c r="E2746">
        <f>ASIN(SQRT((SIN(RADIANS(PARAMETERS!$D$8-D2746)/2)*SIN(RADIANS(PARAMETERS!$D$8-D2746)/2))+(COS(RADIANS(D2746))*COS(RADIANS(PARAMETERS!$D$8))*SIN(RADIANS(PARAMETERS!$D$9-C2746)/2)*SIN(RADIANS(PARAMETERS!$D$9-C2746)/2))))*2*3958.756</f>
        <v>292.62715188212627</v>
      </c>
      <c r="F2746">
        <v>133.51977539063</v>
      </c>
      <c r="G2746">
        <v>167.71044921875</v>
      </c>
      <c r="H2746">
        <v>204.92575073242</v>
      </c>
      <c r="I2746">
        <v>236.9800567627</v>
      </c>
      <c r="J2746">
        <v>274.05255126953</v>
      </c>
      <c r="K2746" s="6">
        <f>IFERROR(EXP(TREND(LN($F$1:$J$1),LN(F2746:J2746),LN(Calculations!$B$3))),0)</f>
        <v>1.3882692197476648E-2</v>
      </c>
    </row>
    <row r="2747" spans="1:11" x14ac:dyDescent="0.35">
      <c r="A2747">
        <v>2744</v>
      </c>
      <c r="B2747" t="str">
        <f t="shared" si="42"/>
        <v>14-57</v>
      </c>
      <c r="C2747">
        <v>-56.820113954961002</v>
      </c>
      <c r="D2747">
        <v>13.915619064846</v>
      </c>
      <c r="E2747">
        <f>ASIN(SQRT((SIN(RADIANS(PARAMETERS!$D$8-D2747)/2)*SIN(RADIANS(PARAMETERS!$D$8-D2747)/2))+(COS(RADIANS(D2747))*COS(RADIANS(PARAMETERS!$D$8))*SIN(RADIANS(PARAMETERS!$D$9-C2747)/2)*SIN(RADIANS(PARAMETERS!$D$9-C2747)/2))))*2*3958.756</f>
        <v>275.75757814737682</v>
      </c>
      <c r="F2747">
        <v>134.27522277832</v>
      </c>
      <c r="G2747">
        <v>168.27275085449</v>
      </c>
      <c r="H2747">
        <v>205.41363525391</v>
      </c>
      <c r="I2747">
        <v>237.48834228516</v>
      </c>
      <c r="J2747">
        <v>274.57629394531</v>
      </c>
      <c r="K2747" s="6">
        <f>IFERROR(EXP(TREND(LN($F$1:$J$1),LN(F2747:J2747),LN(Calculations!$B$3))),0)</f>
        <v>1.4151230707478859E-2</v>
      </c>
    </row>
    <row r="2748" spans="1:11" x14ac:dyDescent="0.35">
      <c r="A2748">
        <v>2745</v>
      </c>
      <c r="B2748" t="str">
        <f t="shared" si="42"/>
        <v>14-57</v>
      </c>
      <c r="C2748">
        <v>-57.091435289861998</v>
      </c>
      <c r="D2748">
        <v>13.915619064846</v>
      </c>
      <c r="E2748">
        <f>ASIN(SQRT((SIN(RADIANS(PARAMETERS!$D$8-D2748)/2)*SIN(RADIANS(PARAMETERS!$D$8-D2748)/2))+(COS(RADIANS(D2748))*COS(RADIANS(PARAMETERS!$D$8))*SIN(RADIANS(PARAMETERS!$D$9-C2748)/2)*SIN(RADIANS(PARAMETERS!$D$9-C2748)/2))))*2*3958.756</f>
        <v>259.05883240924089</v>
      </c>
      <c r="F2748">
        <v>135.07624816895</v>
      </c>
      <c r="G2748">
        <v>168.88278198242</v>
      </c>
      <c r="H2748">
        <v>205.93800354004</v>
      </c>
      <c r="I2748">
        <v>238.01571655273</v>
      </c>
      <c r="J2748">
        <v>275.09527587891</v>
      </c>
      <c r="K2748" s="6">
        <f>IFERROR(EXP(TREND(LN($F$1:$J$1),LN(F2748:J2748),LN(Calculations!$B$3))),0)</f>
        <v>1.4445588399981182E-2</v>
      </c>
    </row>
    <row r="2749" spans="1:11" x14ac:dyDescent="0.35">
      <c r="A2749">
        <v>2746</v>
      </c>
      <c r="B2749" t="str">
        <f t="shared" si="42"/>
        <v>14-57.5</v>
      </c>
      <c r="C2749">
        <v>-57.362756624763001</v>
      </c>
      <c r="D2749">
        <v>13.915619064846</v>
      </c>
      <c r="E2749">
        <f>ASIN(SQRT((SIN(RADIANS(PARAMETERS!$D$8-D2749)/2)*SIN(RADIANS(PARAMETERS!$D$8-D2749)/2))+(COS(RADIANS(D2749))*COS(RADIANS(PARAMETERS!$D$8))*SIN(RADIANS(PARAMETERS!$D$9-C2749)/2)*SIN(RADIANS(PARAMETERS!$D$9-C2749)/2))))*2*3958.756</f>
        <v>242.56622419993721</v>
      </c>
      <c r="F2749">
        <v>135.96305847168</v>
      </c>
      <c r="G2749">
        <v>169.56370544434</v>
      </c>
      <c r="H2749">
        <v>206.53732299805</v>
      </c>
      <c r="I2749">
        <v>238.62072753906</v>
      </c>
      <c r="J2749">
        <v>275.69354248047</v>
      </c>
      <c r="K2749" s="6">
        <f>IFERROR(EXP(TREND(LN($F$1:$J$1),LN(F2749:J2749),LN(Calculations!$B$3))),0)</f>
        <v>1.4782021668097363E-2</v>
      </c>
    </row>
    <row r="2750" spans="1:11" x14ac:dyDescent="0.35">
      <c r="A2750">
        <v>2747</v>
      </c>
      <c r="B2750" t="str">
        <f t="shared" si="42"/>
        <v>14-57.5</v>
      </c>
      <c r="C2750">
        <v>-57.634077959663998</v>
      </c>
      <c r="D2750">
        <v>13.915619064846</v>
      </c>
      <c r="E2750">
        <f>ASIN(SQRT((SIN(RADIANS(PARAMETERS!$D$8-D2750)/2)*SIN(RADIANS(PARAMETERS!$D$8-D2750)/2))+(COS(RADIANS(D2750))*COS(RADIANS(PARAMETERS!$D$8))*SIN(RADIANS(PARAMETERS!$D$9-C2750)/2)*SIN(RADIANS(PARAMETERS!$D$9-C2750)/2))))*2*3958.756</f>
        <v>226.32484894050322</v>
      </c>
      <c r="F2750">
        <v>136.92042541504</v>
      </c>
      <c r="G2750">
        <v>170.30133056641</v>
      </c>
      <c r="H2750">
        <v>207.19438171387</v>
      </c>
      <c r="I2750">
        <v>239.28103637695</v>
      </c>
      <c r="J2750">
        <v>276.34240722656</v>
      </c>
      <c r="K2750" s="6">
        <f>IFERROR(EXP(TREND(LN($F$1:$J$1),LN(F2750:J2750),LN(Calculations!$B$3))),0)</f>
        <v>1.5157263319157382E-2</v>
      </c>
    </row>
    <row r="2751" spans="1:11" x14ac:dyDescent="0.35">
      <c r="A2751">
        <v>2748</v>
      </c>
      <c r="B2751" t="str">
        <f t="shared" si="42"/>
        <v>14-58</v>
      </c>
      <c r="C2751">
        <v>-57.905399294565001</v>
      </c>
      <c r="D2751">
        <v>13.915619064846</v>
      </c>
      <c r="E2751">
        <f>ASIN(SQRT((SIN(RADIANS(PARAMETERS!$D$8-D2751)/2)*SIN(RADIANS(PARAMETERS!$D$8-D2751)/2))+(COS(RADIANS(D2751))*COS(RADIANS(PARAMETERS!$D$8))*SIN(RADIANS(PARAMETERS!$D$9-C2751)/2)*SIN(RADIANS(PARAMETERS!$D$9-C2751)/2))))*2*3958.756</f>
        <v>210.39292287717763</v>
      </c>
      <c r="F2751">
        <v>137.87829589844</v>
      </c>
      <c r="G2751">
        <v>171.03883361816</v>
      </c>
      <c r="H2751">
        <v>207.84161376953</v>
      </c>
      <c r="I2751">
        <v>239.91368103027</v>
      </c>
      <c r="J2751">
        <v>276.94033813477</v>
      </c>
      <c r="K2751" s="6">
        <f>IFERROR(EXP(TREND(LN($F$1:$J$1),LN(F2751:J2751),LN(Calculations!$B$3))),0)</f>
        <v>1.5545185923909213E-2</v>
      </c>
    </row>
    <row r="2752" spans="1:11" x14ac:dyDescent="0.35">
      <c r="A2752">
        <v>2749</v>
      </c>
      <c r="B2752" t="str">
        <f t="shared" si="42"/>
        <v>14-58</v>
      </c>
      <c r="C2752">
        <v>-58.176720629465002</v>
      </c>
      <c r="D2752">
        <v>13.915619064846</v>
      </c>
      <c r="E2752">
        <f>ASIN(SQRT((SIN(RADIANS(PARAMETERS!$D$8-D2752)/2)*SIN(RADIANS(PARAMETERS!$D$8-D2752)/2))+(COS(RADIANS(D2752))*COS(RADIANS(PARAMETERS!$D$8))*SIN(RADIANS(PARAMETERS!$D$9-C2752)/2)*SIN(RADIANS(PARAMETERS!$D$9-C2752)/2))))*2*3958.756</f>
        <v>194.84639434935909</v>
      </c>
      <c r="F2752">
        <v>138.87805175781</v>
      </c>
      <c r="G2752">
        <v>171.80920410156</v>
      </c>
      <c r="H2752">
        <v>208.53091430664</v>
      </c>
      <c r="I2752">
        <v>240.59672546387</v>
      </c>
      <c r="J2752">
        <v>277.59860229492</v>
      </c>
      <c r="K2752" s="6">
        <f>IFERROR(EXP(TREND(LN($F$1:$J$1),LN(F2752:J2752),LN(Calculations!$B$3))),0)</f>
        <v>1.5963856820349034E-2</v>
      </c>
    </row>
    <row r="2753" spans="1:11" x14ac:dyDescent="0.35">
      <c r="A2753">
        <v>2750</v>
      </c>
      <c r="B2753" t="str">
        <f t="shared" si="42"/>
        <v>14-58.5</v>
      </c>
      <c r="C2753">
        <v>-58.448041964365999</v>
      </c>
      <c r="D2753">
        <v>13.915619064846</v>
      </c>
      <c r="E2753">
        <f>ASIN(SQRT((SIN(RADIANS(PARAMETERS!$D$8-D2753)/2)*SIN(RADIANS(PARAMETERS!$D$8-D2753)/2))+(COS(RADIANS(D2753))*COS(RADIANS(PARAMETERS!$D$8))*SIN(RADIANS(PARAMETERS!$D$9-C2753)/2)*SIN(RADIANS(PARAMETERS!$D$9-C2753)/2))))*2*3958.756</f>
        <v>179.78529556896368</v>
      </c>
      <c r="F2753">
        <v>139.89152526855</v>
      </c>
      <c r="G2753">
        <v>172.59065246582</v>
      </c>
      <c r="H2753">
        <v>209.24015808105</v>
      </c>
      <c r="I2753">
        <v>241.30375671387</v>
      </c>
      <c r="J2753">
        <v>278.28567504883</v>
      </c>
      <c r="K2753" s="6">
        <f>IFERROR(EXP(TREND(LN($F$1:$J$1),LN(F2753:J2753),LN(Calculations!$B$3))),0)</f>
        <v>1.6403100777101033E-2</v>
      </c>
    </row>
    <row r="2754" spans="1:11" x14ac:dyDescent="0.35">
      <c r="A2754">
        <v>2751</v>
      </c>
      <c r="B2754" t="str">
        <f t="shared" si="42"/>
        <v>14-58.5</v>
      </c>
      <c r="C2754">
        <v>-58.719363299267002</v>
      </c>
      <c r="D2754">
        <v>13.915619064846</v>
      </c>
      <c r="E2754">
        <f>ASIN(SQRT((SIN(RADIANS(PARAMETERS!$D$8-D2754)/2)*SIN(RADIANS(PARAMETERS!$D$8-D2754)/2))+(COS(RADIANS(D2754))*COS(RADIANS(PARAMETERS!$D$8))*SIN(RADIANS(PARAMETERS!$D$9-C2754)/2)*SIN(RADIANS(PARAMETERS!$D$9-C2754)/2))))*2*3958.756</f>
        <v>165.34235832436488</v>
      </c>
      <c r="F2754">
        <v>140.85244750977</v>
      </c>
      <c r="G2754">
        <v>173.33129882813</v>
      </c>
      <c r="H2754">
        <v>209.91821289063</v>
      </c>
      <c r="I2754">
        <v>241.97886657715</v>
      </c>
      <c r="J2754">
        <v>278.94058227539</v>
      </c>
      <c r="K2754" s="6">
        <f>IFERROR(EXP(TREND(LN($F$1:$J$1),LN(F2754:J2754),LN(Calculations!$B$3))),0)</f>
        <v>1.6833819833133951E-2</v>
      </c>
    </row>
    <row r="2755" spans="1:11" x14ac:dyDescent="0.35">
      <c r="A2755">
        <v>2752</v>
      </c>
      <c r="B2755" t="str">
        <f t="shared" si="42"/>
        <v>14-59</v>
      </c>
      <c r="C2755">
        <v>-58.990684634167998</v>
      </c>
      <c r="D2755">
        <v>13.915619064846</v>
      </c>
      <c r="E2755">
        <f>ASIN(SQRT((SIN(RADIANS(PARAMETERS!$D$8-D2755)/2)*SIN(RADIANS(PARAMETERS!$D$8-D2755)/2))+(COS(RADIANS(D2755))*COS(RADIANS(PARAMETERS!$D$8))*SIN(RADIANS(PARAMETERS!$D$9-C2755)/2)*SIN(RADIANS(PARAMETERS!$D$9-C2755)/2))))*2*3958.756</f>
        <v>151.6942761837561</v>
      </c>
      <c r="F2755">
        <v>141.80490112305</v>
      </c>
      <c r="G2755">
        <v>174.06600952148</v>
      </c>
      <c r="H2755">
        <v>210.63595581055</v>
      </c>
      <c r="I2755">
        <v>242.73173522949</v>
      </c>
      <c r="J2755">
        <v>279.72216796875</v>
      </c>
      <c r="K2755" s="6">
        <f>IFERROR(EXP(TREND(LN($F$1:$J$1),LN(F2755:J2755),LN(Calculations!$B$3))),0)</f>
        <v>1.727337460642512E-2</v>
      </c>
    </row>
    <row r="2756" spans="1:11" x14ac:dyDescent="0.35">
      <c r="A2756">
        <v>2753</v>
      </c>
      <c r="B2756" t="str">
        <f t="shared" si="42"/>
        <v>14-59.5</v>
      </c>
      <c r="C2756">
        <v>-59.262005969069001</v>
      </c>
      <c r="D2756">
        <v>13.915619064846</v>
      </c>
      <c r="E2756">
        <f>ASIN(SQRT((SIN(RADIANS(PARAMETERS!$D$8-D2756)/2)*SIN(RADIANS(PARAMETERS!$D$8-D2756)/2))+(COS(RADIANS(D2756))*COS(RADIANS(PARAMETERS!$D$8))*SIN(RADIANS(PARAMETERS!$D$9-C2756)/2)*SIN(RADIANS(PARAMETERS!$D$9-C2756)/2))))*2*3958.756</f>
        <v>139.07527689231858</v>
      </c>
      <c r="F2756">
        <v>142.71643066406</v>
      </c>
      <c r="G2756">
        <v>174.75907897949</v>
      </c>
      <c r="H2756">
        <v>211.34944152832</v>
      </c>
      <c r="I2756">
        <v>243.50450134277</v>
      </c>
      <c r="J2756">
        <v>280.55532836914</v>
      </c>
      <c r="K2756" s="6">
        <f>IFERROR(EXP(TREND(LN($F$1:$J$1),LN(F2756:J2756),LN(Calculations!$B$3))),0)</f>
        <v>1.7703890751898006E-2</v>
      </c>
    </row>
    <row r="2757" spans="1:11" x14ac:dyDescent="0.35">
      <c r="A2757">
        <v>2754</v>
      </c>
      <c r="B2757" t="str">
        <f t="shared" ref="B2757:B2820" si="43">MROUND(D2757,1)&amp;MROUND(C2757,-0.5)</f>
        <v>14-59.5</v>
      </c>
      <c r="C2757">
        <v>-59.533327303969998</v>
      </c>
      <c r="D2757">
        <v>13.915619064846</v>
      </c>
      <c r="E2757">
        <f>ASIN(SQRT((SIN(RADIANS(PARAMETERS!$D$8-D2757)/2)*SIN(RADIANS(PARAMETERS!$D$8-D2757)/2))+(COS(RADIANS(D2757))*COS(RADIANS(PARAMETERS!$D$8))*SIN(RADIANS(PARAMETERS!$D$9-C2757)/2)*SIN(RADIANS(PARAMETERS!$D$9-C2757)/2))))*2*3958.756</f>
        <v>127.79060366121418</v>
      </c>
      <c r="F2757">
        <v>143.52749633789</v>
      </c>
      <c r="G2757">
        <v>175.36009216309</v>
      </c>
      <c r="H2757">
        <v>211.98655700684</v>
      </c>
      <c r="I2757">
        <v>244.20129394531</v>
      </c>
      <c r="J2757">
        <v>281.31491088867</v>
      </c>
      <c r="K2757" s="6">
        <f>IFERROR(EXP(TREND(LN($F$1:$J$1),LN(F2757:J2757),LN(Calculations!$B$3))),0)</f>
        <v>1.8094163259009338E-2</v>
      </c>
    </row>
    <row r="2758" spans="1:11" x14ac:dyDescent="0.35">
      <c r="A2758">
        <v>2755</v>
      </c>
      <c r="B2758" t="str">
        <f t="shared" si="43"/>
        <v>14-60</v>
      </c>
      <c r="C2758">
        <v>-59.804648638871001</v>
      </c>
      <c r="D2758">
        <v>13.915619064846</v>
      </c>
      <c r="E2758">
        <f>ASIN(SQRT((SIN(RADIANS(PARAMETERS!$D$8-D2758)/2)*SIN(RADIANS(PARAMETERS!$D$8-D2758)/2))+(COS(RADIANS(D2758))*COS(RADIANS(PARAMETERS!$D$8))*SIN(RADIANS(PARAMETERS!$D$9-C2758)/2)*SIN(RADIANS(PARAMETERS!$D$9-C2758)/2))))*2*3958.756</f>
        <v>118.22298839356014</v>
      </c>
      <c r="F2758">
        <v>144.27780151367</v>
      </c>
      <c r="G2758">
        <v>175.90730285645</v>
      </c>
      <c r="H2758">
        <v>212.57730102539</v>
      </c>
      <c r="I2758">
        <v>244.84884643555</v>
      </c>
      <c r="J2758">
        <v>282.02249145508</v>
      </c>
      <c r="K2758" s="6">
        <f>IFERROR(EXP(TREND(LN($F$1:$J$1),LN(F2758:J2758),LN(Calculations!$B$3))),0)</f>
        <v>1.8462225896533051E-2</v>
      </c>
    </row>
    <row r="2759" spans="1:11" x14ac:dyDescent="0.35">
      <c r="A2759">
        <v>2756</v>
      </c>
      <c r="B2759" t="str">
        <f t="shared" si="43"/>
        <v>14-60</v>
      </c>
      <c r="C2759">
        <v>-60.075969973771997</v>
      </c>
      <c r="D2759">
        <v>13.915619064846</v>
      </c>
      <c r="E2759">
        <f>ASIN(SQRT((SIN(RADIANS(PARAMETERS!$D$8-D2759)/2)*SIN(RADIANS(PARAMETERS!$D$8-D2759)/2))+(COS(RADIANS(D2759))*COS(RADIANS(PARAMETERS!$D$8))*SIN(RADIANS(PARAMETERS!$D$9-C2759)/2)*SIN(RADIANS(PARAMETERS!$D$9-C2759)/2))))*2*3958.756</f>
        <v>110.81807538148452</v>
      </c>
      <c r="F2759">
        <v>144.9337310791</v>
      </c>
      <c r="G2759">
        <v>176.3763885498</v>
      </c>
      <c r="H2759">
        <v>213.09217834473</v>
      </c>
      <c r="I2759">
        <v>245.41435241699</v>
      </c>
      <c r="J2759">
        <v>282.64166259766</v>
      </c>
      <c r="K2759" s="6">
        <f>IFERROR(EXP(TREND(LN($F$1:$J$1),LN(F2759:J2759),LN(Calculations!$B$3))),0)</f>
        <v>1.8789107985606877E-2</v>
      </c>
    </row>
    <row r="2760" spans="1:11" x14ac:dyDescent="0.35">
      <c r="A2760">
        <v>2757</v>
      </c>
      <c r="B2760" t="str">
        <f t="shared" si="43"/>
        <v>14-60.5</v>
      </c>
      <c r="C2760">
        <v>-60.347291308673</v>
      </c>
      <c r="D2760">
        <v>13.915619064846</v>
      </c>
      <c r="E2760">
        <f>ASIN(SQRT((SIN(RADIANS(PARAMETERS!$D$8-D2760)/2)*SIN(RADIANS(PARAMETERS!$D$8-D2760)/2))+(COS(RADIANS(D2760))*COS(RADIANS(PARAMETERS!$D$8))*SIN(RADIANS(PARAMETERS!$D$9-C2760)/2)*SIN(RADIANS(PARAMETERS!$D$9-C2760)/2))))*2*3958.756</f>
        <v>106.02996446271577</v>
      </c>
      <c r="F2760">
        <v>145.46008300781</v>
      </c>
      <c r="G2760">
        <v>176.73980712891</v>
      </c>
      <c r="H2760">
        <v>213.50457763672</v>
      </c>
      <c r="I2760">
        <v>245.87194824219</v>
      </c>
      <c r="J2760">
        <v>283.14819335938</v>
      </c>
      <c r="K2760" s="6">
        <f>IFERROR(EXP(TREND(LN($F$1:$J$1),LN(F2760:J2760),LN(Calculations!$B$3))),0)</f>
        <v>1.9053275660614166E-2</v>
      </c>
    </row>
    <row r="2761" spans="1:11" x14ac:dyDescent="0.35">
      <c r="A2761">
        <v>2758</v>
      </c>
      <c r="B2761" t="str">
        <f t="shared" si="43"/>
        <v>14-60.5</v>
      </c>
      <c r="C2761">
        <v>-60.618612643573996</v>
      </c>
      <c r="D2761">
        <v>13.915619064846</v>
      </c>
      <c r="E2761">
        <f>ASIN(SQRT((SIN(RADIANS(PARAMETERS!$D$8-D2761)/2)*SIN(RADIANS(PARAMETERS!$D$8-D2761)/2))+(COS(RADIANS(D2761))*COS(RADIANS(PARAMETERS!$D$8))*SIN(RADIANS(PARAMETERS!$D$9-C2761)/2)*SIN(RADIANS(PARAMETERS!$D$9-C2761)/2))))*2*3958.756</f>
        <v>104.21995527074672</v>
      </c>
      <c r="F2761">
        <v>145.93310546875</v>
      </c>
      <c r="G2761">
        <v>177.06852722168</v>
      </c>
      <c r="H2761">
        <v>213.90081787109</v>
      </c>
      <c r="I2761">
        <v>246.33169555664</v>
      </c>
      <c r="J2761">
        <v>283.68127441406</v>
      </c>
      <c r="K2761" s="6">
        <f>IFERROR(EXP(TREND(LN($F$1:$J$1),LN(F2761:J2761),LN(Calculations!$B$3))),0)</f>
        <v>1.9292455992626509E-2</v>
      </c>
    </row>
    <row r="2762" spans="1:11" x14ac:dyDescent="0.35">
      <c r="A2762">
        <v>2759</v>
      </c>
      <c r="B2762" t="str">
        <f t="shared" si="43"/>
        <v>14-61</v>
      </c>
      <c r="C2762">
        <v>-60.889933978475</v>
      </c>
      <c r="D2762">
        <v>13.915619064846</v>
      </c>
      <c r="E2762">
        <f>ASIN(SQRT((SIN(RADIANS(PARAMETERS!$D$8-D2762)/2)*SIN(RADIANS(PARAMETERS!$D$8-D2762)/2))+(COS(RADIANS(D2762))*COS(RADIANS(PARAMETERS!$D$8))*SIN(RADIANS(PARAMETERS!$D$9-C2762)/2)*SIN(RADIANS(PARAMETERS!$D$9-C2762)/2))))*2*3958.756</f>
        <v>105.54138295838433</v>
      </c>
      <c r="F2762">
        <v>146.32783508301</v>
      </c>
      <c r="G2762">
        <v>177.34504699707</v>
      </c>
      <c r="H2762">
        <v>214.2569732666</v>
      </c>
      <c r="I2762">
        <v>246.76246643066</v>
      </c>
      <c r="J2762">
        <v>284.20095825195</v>
      </c>
      <c r="K2762" s="6">
        <f>IFERROR(EXP(TREND(LN($F$1:$J$1),LN(F2762:J2762),LN(Calculations!$B$3))),0)</f>
        <v>1.9492744433501304E-2</v>
      </c>
    </row>
    <row r="2763" spans="1:11" x14ac:dyDescent="0.35">
      <c r="A2763">
        <v>2760</v>
      </c>
      <c r="B2763" t="str">
        <f t="shared" si="43"/>
        <v>14-61</v>
      </c>
      <c r="C2763">
        <v>-61.161255313376003</v>
      </c>
      <c r="D2763">
        <v>13.915619064846</v>
      </c>
      <c r="E2763">
        <f>ASIN(SQRT((SIN(RADIANS(PARAMETERS!$D$8-D2763)/2)*SIN(RADIANS(PARAMETERS!$D$8-D2763)/2))+(COS(RADIANS(D2763))*COS(RADIANS(PARAMETERS!$D$8))*SIN(RADIANS(PARAMETERS!$D$9-C2763)/2)*SIN(RADIANS(PARAMETERS!$D$9-C2763)/2))))*2*3958.756</f>
        <v>109.88132819355894</v>
      </c>
      <c r="F2763">
        <v>146.63038635254</v>
      </c>
      <c r="G2763">
        <v>177.55955505371</v>
      </c>
      <c r="H2763">
        <v>214.5587310791</v>
      </c>
      <c r="I2763">
        <v>247.1443939209</v>
      </c>
      <c r="J2763">
        <v>284.68041992188</v>
      </c>
      <c r="K2763" s="6">
        <f>IFERROR(EXP(TREND(LN($F$1:$J$1),LN(F2763:J2763),LN(Calculations!$B$3))),0)</f>
        <v>1.9645808176035118E-2</v>
      </c>
    </row>
    <row r="2764" spans="1:11" x14ac:dyDescent="0.35">
      <c r="A2764">
        <v>2761</v>
      </c>
      <c r="B2764" t="str">
        <f t="shared" si="43"/>
        <v>14-61.5</v>
      </c>
      <c r="C2764">
        <v>-61.432576648276999</v>
      </c>
      <c r="D2764">
        <v>13.915619064846</v>
      </c>
      <c r="E2764">
        <f>ASIN(SQRT((SIN(RADIANS(PARAMETERS!$D$8-D2764)/2)*SIN(RADIANS(PARAMETERS!$D$8-D2764)/2))+(COS(RADIANS(D2764))*COS(RADIANS(PARAMETERS!$D$8))*SIN(RADIANS(PARAMETERS!$D$9-C2764)/2)*SIN(RADIANS(PARAMETERS!$D$9-C2764)/2))))*2*3958.756</f>
        <v>116.90408905590964</v>
      </c>
      <c r="F2764">
        <v>146.91044616699</v>
      </c>
      <c r="G2764">
        <v>177.77172851563</v>
      </c>
      <c r="H2764">
        <v>214.87910461426</v>
      </c>
      <c r="I2764">
        <v>247.56695556641</v>
      </c>
      <c r="J2764">
        <v>285.22894287109</v>
      </c>
      <c r="K2764" s="6">
        <f>IFERROR(EXP(TREND(LN($F$1:$J$1),LN(F2764:J2764),LN(Calculations!$B$3))),0)</f>
        <v>1.9788160085762049E-2</v>
      </c>
    </row>
    <row r="2765" spans="1:11" x14ac:dyDescent="0.35">
      <c r="A2765">
        <v>2762</v>
      </c>
      <c r="B2765" t="str">
        <f t="shared" si="43"/>
        <v>14-61.5</v>
      </c>
      <c r="C2765">
        <v>-61.703897983178003</v>
      </c>
      <c r="D2765">
        <v>13.915619064846</v>
      </c>
      <c r="E2765">
        <f>ASIN(SQRT((SIN(RADIANS(PARAMETERS!$D$8-D2765)/2)*SIN(RADIANS(PARAMETERS!$D$8-D2765)/2))+(COS(RADIANS(D2765))*COS(RADIANS(PARAMETERS!$D$8))*SIN(RADIANS(PARAMETERS!$D$9-C2765)/2)*SIN(RADIANS(PARAMETERS!$D$9-C2765)/2))))*2*3958.756</f>
        <v>126.1624368920383</v>
      </c>
      <c r="F2765">
        <v>147.13394165039</v>
      </c>
      <c r="G2765">
        <v>177.9545135498</v>
      </c>
      <c r="H2765">
        <v>215.17826843262</v>
      </c>
      <c r="I2765">
        <v>247.97665405273</v>
      </c>
      <c r="J2765">
        <v>285.7760925293</v>
      </c>
      <c r="K2765" s="6">
        <f>IFERROR(EXP(TREND(LN($F$1:$J$1),LN(F2765:J2765),LN(Calculations!$B$3))),0)</f>
        <v>1.9901867925435874E-2</v>
      </c>
    </row>
    <row r="2766" spans="1:11" x14ac:dyDescent="0.35">
      <c r="A2766">
        <v>2763</v>
      </c>
      <c r="B2766" t="str">
        <f t="shared" si="43"/>
        <v>14-62</v>
      </c>
      <c r="C2766">
        <v>-61.975219318078999</v>
      </c>
      <c r="D2766">
        <v>13.915619064846</v>
      </c>
      <c r="E2766">
        <f>ASIN(SQRT((SIN(RADIANS(PARAMETERS!$D$8-D2766)/2)*SIN(RADIANS(PARAMETERS!$D$8-D2766)/2))+(COS(RADIANS(D2766))*COS(RADIANS(PARAMETERS!$D$8))*SIN(RADIANS(PARAMETERS!$D$9-C2766)/2)*SIN(RADIANS(PARAMETERS!$D$9-C2766)/2))))*2*3958.756</f>
        <v>137.20454213045119</v>
      </c>
      <c r="F2766">
        <v>147.29229736328</v>
      </c>
      <c r="G2766">
        <v>178.09992980957</v>
      </c>
      <c r="H2766">
        <v>215.43627929688</v>
      </c>
      <c r="I2766">
        <v>248.34156799316</v>
      </c>
      <c r="J2766">
        <v>286.2746887207</v>
      </c>
      <c r="K2766" s="6">
        <f>IFERROR(EXP(TREND(LN($F$1:$J$1),LN(F2766:J2766),LN(Calculations!$B$3))),0)</f>
        <v>1.9982740669818557E-2</v>
      </c>
    </row>
    <row r="2767" spans="1:11" x14ac:dyDescent="0.35">
      <c r="A2767">
        <v>2764</v>
      </c>
      <c r="B2767" t="str">
        <f t="shared" si="43"/>
        <v>14-62</v>
      </c>
      <c r="C2767">
        <v>-62.246540652980002</v>
      </c>
      <c r="D2767">
        <v>13.915619064846</v>
      </c>
      <c r="E2767">
        <f>ASIN(SQRT((SIN(RADIANS(PARAMETERS!$D$8-D2767)/2)*SIN(RADIANS(PARAMETERS!$D$8-D2767)/2))+(COS(RADIANS(D2767))*COS(RADIANS(PARAMETERS!$D$8))*SIN(RADIANS(PARAMETERS!$D$9-C2767)/2)*SIN(RADIANS(PARAMETERS!$D$9-C2767)/2))))*2*3958.756</f>
        <v>149.63602356834201</v>
      </c>
      <c r="F2767">
        <v>147.44889831543</v>
      </c>
      <c r="G2767">
        <v>178.26002502441</v>
      </c>
      <c r="H2767">
        <v>215.71269226074</v>
      </c>
      <c r="I2767">
        <v>248.73173522949</v>
      </c>
      <c r="J2767">
        <v>286.80722045898</v>
      </c>
      <c r="K2767" s="6">
        <f>IFERROR(EXP(TREND(LN($F$1:$J$1),LN(F2767:J2767),LN(Calculations!$B$3))),0)</f>
        <v>2.0065136431389158E-2</v>
      </c>
    </row>
    <row r="2768" spans="1:11" x14ac:dyDescent="0.35">
      <c r="A2768">
        <v>2765</v>
      </c>
      <c r="B2768" t="str">
        <f t="shared" si="43"/>
        <v>14-62.5</v>
      </c>
      <c r="C2768">
        <v>-62.517861987880998</v>
      </c>
      <c r="D2768">
        <v>13.915619064846</v>
      </c>
      <c r="E2768">
        <f>ASIN(SQRT((SIN(RADIANS(PARAMETERS!$D$8-D2768)/2)*SIN(RADIANS(PARAMETERS!$D$8-D2768)/2))+(COS(RADIANS(D2768))*COS(RADIANS(PARAMETERS!$D$8))*SIN(RADIANS(PARAMETERS!$D$9-C2768)/2)*SIN(RADIANS(PARAMETERS!$D$9-C2768)/2))))*2*3958.756</f>
        <v>163.13955637795894</v>
      </c>
      <c r="F2768">
        <v>147.57727050781</v>
      </c>
      <c r="G2768">
        <v>178.41036987305</v>
      </c>
      <c r="H2768">
        <v>215.97088623047</v>
      </c>
      <c r="I2768">
        <v>249.09596252441</v>
      </c>
      <c r="J2768">
        <v>287.30413818359</v>
      </c>
      <c r="K2768" s="6">
        <f>IFERROR(EXP(TREND(LN($F$1:$J$1),LN(F2768:J2768),LN(Calculations!$B$3))),0)</f>
        <v>2.0135151820287082E-2</v>
      </c>
    </row>
    <row r="2769" spans="1:11" x14ac:dyDescent="0.35">
      <c r="A2769">
        <v>2766</v>
      </c>
      <c r="B2769" t="str">
        <f t="shared" si="43"/>
        <v>14-63</v>
      </c>
      <c r="C2769">
        <v>-62.789183322782002</v>
      </c>
      <c r="D2769">
        <v>13.915619064846</v>
      </c>
      <c r="E2769">
        <f>ASIN(SQRT((SIN(RADIANS(PARAMETERS!$D$8-D2769)/2)*SIN(RADIANS(PARAMETERS!$D$8-D2769)/2))+(COS(RADIANS(D2769))*COS(RADIANS(PARAMETERS!$D$8))*SIN(RADIANS(PARAMETERS!$D$9-C2769)/2)*SIN(RADIANS(PARAMETERS!$D$9-C2769)/2))))*2*3958.756</f>
        <v>177.47057846242851</v>
      </c>
      <c r="F2769">
        <v>147.67086791992</v>
      </c>
      <c r="G2769">
        <v>178.54606628418</v>
      </c>
      <c r="H2769">
        <v>216.20547485352</v>
      </c>
      <c r="I2769">
        <v>249.427734375</v>
      </c>
      <c r="J2769">
        <v>287.75750732422</v>
      </c>
      <c r="K2769" s="6">
        <f>IFERROR(EXP(TREND(LN($F$1:$J$1),LN(F2769:J2769),LN(Calculations!$B$3))),0)</f>
        <v>2.018925812766386E-2</v>
      </c>
    </row>
    <row r="2770" spans="1:11" x14ac:dyDescent="0.35">
      <c r="A2770">
        <v>2767</v>
      </c>
      <c r="B2770" t="str">
        <f t="shared" si="43"/>
        <v>14-63</v>
      </c>
      <c r="C2770">
        <v>-63.060504657682998</v>
      </c>
      <c r="D2770">
        <v>13.915619064846</v>
      </c>
      <c r="E2770">
        <f>ASIN(SQRT((SIN(RADIANS(PARAMETERS!$D$8-D2770)/2)*SIN(RADIANS(PARAMETERS!$D$8-D2770)/2))+(COS(RADIANS(D2770))*COS(RADIANS(PARAMETERS!$D$8))*SIN(RADIANS(PARAMETERS!$D$9-C2770)/2)*SIN(RADIANS(PARAMETERS!$D$9-C2770)/2))))*2*3958.756</f>
        <v>192.4442948399757</v>
      </c>
      <c r="F2770">
        <v>147.76712036133</v>
      </c>
      <c r="G2770">
        <v>178.70048522949</v>
      </c>
      <c r="H2770">
        <v>216.47177124023</v>
      </c>
      <c r="I2770">
        <v>249.80740356445</v>
      </c>
      <c r="J2770">
        <v>288.27923583984</v>
      </c>
      <c r="K2770" s="6">
        <f>IFERROR(EXP(TREND(LN($F$1:$J$1),LN(F2770:J2770),LN(Calculations!$B$3))),0)</f>
        <v>2.0246312212904037E-2</v>
      </c>
    </row>
    <row r="2771" spans="1:11" x14ac:dyDescent="0.35">
      <c r="A2771">
        <v>2768</v>
      </c>
      <c r="B2771" t="str">
        <f t="shared" si="43"/>
        <v>14-63.5</v>
      </c>
      <c r="C2771">
        <v>-63.331825992584001</v>
      </c>
      <c r="D2771">
        <v>13.915619064846</v>
      </c>
      <c r="E2771">
        <f>ASIN(SQRT((SIN(RADIANS(PARAMETERS!$D$8-D2771)/2)*SIN(RADIANS(PARAMETERS!$D$8-D2771)/2))+(COS(RADIANS(D2771))*COS(RADIANS(PARAMETERS!$D$8))*SIN(RADIANS(PARAMETERS!$D$9-C2771)/2)*SIN(RADIANS(PARAMETERS!$D$9-C2771)/2))))*2*3958.756</f>
        <v>207.92187972993179</v>
      </c>
      <c r="F2771">
        <v>147.84466552734</v>
      </c>
      <c r="G2771">
        <v>178.85198974609</v>
      </c>
      <c r="H2771">
        <v>216.7458190918</v>
      </c>
      <c r="I2771">
        <v>250.20776367188</v>
      </c>
      <c r="J2771">
        <v>288.83837890625</v>
      </c>
      <c r="K2771" s="6">
        <f>IFERROR(EXP(TREND(LN($F$1:$J$1),LN(F2771:J2771),LN(Calculations!$B$3))),0)</f>
        <v>2.0293694973703005E-2</v>
      </c>
    </row>
    <row r="2772" spans="1:11" x14ac:dyDescent="0.35">
      <c r="A2772">
        <v>2769</v>
      </c>
      <c r="B2772" t="str">
        <f t="shared" si="43"/>
        <v>14-63.5</v>
      </c>
      <c r="C2772">
        <v>-63.603147327484997</v>
      </c>
      <c r="D2772">
        <v>13.915619064846</v>
      </c>
      <c r="E2772">
        <f>ASIN(SQRT((SIN(RADIANS(PARAMETERS!$D$8-D2772)/2)*SIN(RADIANS(PARAMETERS!$D$8-D2772)/2))+(COS(RADIANS(D2772))*COS(RADIANS(PARAMETERS!$D$8))*SIN(RADIANS(PARAMETERS!$D$9-C2772)/2)*SIN(RADIANS(PARAMETERS!$D$9-C2772)/2))))*2*3958.756</f>
        <v>223.79879726741905</v>
      </c>
      <c r="F2772">
        <v>147.90235900879</v>
      </c>
      <c r="G2772">
        <v>179.00128173828</v>
      </c>
      <c r="H2772">
        <v>217.02754211426</v>
      </c>
      <c r="I2772">
        <v>250.62767028809</v>
      </c>
      <c r="J2772">
        <v>289.43243408203</v>
      </c>
      <c r="K2772" s="6">
        <f>IFERROR(EXP(TREND(LN($F$1:$J$1),LN(F2772:J2772),LN(Calculations!$B$3))),0)</f>
        <v>2.0331178772869146E-2</v>
      </c>
    </row>
    <row r="2773" spans="1:11" x14ac:dyDescent="0.35">
      <c r="A2773">
        <v>2770</v>
      </c>
      <c r="B2773" t="str">
        <f t="shared" si="43"/>
        <v>14-64</v>
      </c>
      <c r="C2773">
        <v>-63.874468662386001</v>
      </c>
      <c r="D2773">
        <v>13.915619064846</v>
      </c>
      <c r="E2773">
        <f>ASIN(SQRT((SIN(RADIANS(PARAMETERS!$D$8-D2773)/2)*SIN(RADIANS(PARAMETERS!$D$8-D2773)/2))+(COS(RADIANS(D2773))*COS(RADIANS(PARAMETERS!$D$8))*SIN(RADIANS(PARAMETERS!$D$9-C2773)/2)*SIN(RADIANS(PARAMETERS!$D$9-C2773)/2))))*2*3958.756</f>
        <v>239.99578643737399</v>
      </c>
      <c r="F2773">
        <v>147.96774291992</v>
      </c>
      <c r="G2773">
        <v>179.17333984375</v>
      </c>
      <c r="H2773">
        <v>217.34544372559</v>
      </c>
      <c r="I2773">
        <v>251.09982299805</v>
      </c>
      <c r="J2773">
        <v>290.09906005859</v>
      </c>
      <c r="K2773" s="6">
        <f>IFERROR(EXP(TREND(LN($F$1:$J$1),LN(F2773:J2773),LN(Calculations!$B$3))),0)</f>
        <v>2.0374350492620333E-2</v>
      </c>
    </row>
    <row r="2774" spans="1:11" x14ac:dyDescent="0.35">
      <c r="A2774">
        <v>2771</v>
      </c>
      <c r="B2774" t="str">
        <f t="shared" si="43"/>
        <v>14-64</v>
      </c>
      <c r="C2774">
        <v>-64.145789997286997</v>
      </c>
      <c r="D2774">
        <v>13.915619064846</v>
      </c>
      <c r="E2774">
        <f>ASIN(SQRT((SIN(RADIANS(PARAMETERS!$D$8-D2774)/2)*SIN(RADIANS(PARAMETERS!$D$8-D2774)/2))+(COS(RADIANS(D2774))*COS(RADIANS(PARAMETERS!$D$8))*SIN(RADIANS(PARAMETERS!$D$9-C2774)/2)*SIN(RADIANS(PARAMETERS!$D$9-C2774)/2))))*2*3958.756</f>
        <v>256.45218812913112</v>
      </c>
      <c r="F2774">
        <v>148.00503540039</v>
      </c>
      <c r="G2774">
        <v>179.32745361328</v>
      </c>
      <c r="H2774">
        <v>217.63232421875</v>
      </c>
      <c r="I2774">
        <v>251.52868652344</v>
      </c>
      <c r="J2774">
        <v>290.70712280273</v>
      </c>
      <c r="K2774" s="6">
        <f>IFERROR(EXP(TREND(LN($F$1:$J$1),LN(F2774:J2774),LN(Calculations!$B$3))),0)</f>
        <v>2.040391094823293E-2</v>
      </c>
    </row>
    <row r="2775" spans="1:11" x14ac:dyDescent="0.35">
      <c r="A2775">
        <v>2772</v>
      </c>
      <c r="B2775" t="str">
        <f t="shared" si="43"/>
        <v>14-64.5</v>
      </c>
      <c r="C2775">
        <v>-64.417111332188</v>
      </c>
      <c r="D2775">
        <v>13.915619064846</v>
      </c>
      <c r="E2775">
        <f>ASIN(SQRT((SIN(RADIANS(PARAMETERS!$D$8-D2775)/2)*SIN(RADIANS(PARAMETERS!$D$8-D2775)/2))+(COS(RADIANS(D2775))*COS(RADIANS(PARAMETERS!$D$8))*SIN(RADIANS(PARAMETERS!$D$9-C2775)/2)*SIN(RADIANS(PARAMETERS!$D$9-C2775)/2))))*2*3958.756</f>
        <v>273.12109356701637</v>
      </c>
      <c r="F2775">
        <v>148.01356506348</v>
      </c>
      <c r="G2775">
        <v>179.45927429199</v>
      </c>
      <c r="H2775">
        <v>217.87730407715</v>
      </c>
      <c r="I2775">
        <v>251.89688110352</v>
      </c>
      <c r="J2775">
        <v>291.23101806641</v>
      </c>
      <c r="K2775" s="6">
        <f>IFERROR(EXP(TREND(LN($F$1:$J$1),LN(F2775:J2775),LN(Calculations!$B$3))),0)</f>
        <v>2.0419521035073433E-2</v>
      </c>
    </row>
    <row r="2776" spans="1:11" x14ac:dyDescent="0.35">
      <c r="A2776">
        <v>2773</v>
      </c>
      <c r="B2776" t="str">
        <f t="shared" si="43"/>
        <v>14-64.5</v>
      </c>
      <c r="C2776">
        <v>-64.688432667089003</v>
      </c>
      <c r="D2776">
        <v>13.915619064846</v>
      </c>
      <c r="E2776">
        <f>ASIN(SQRT((SIN(RADIANS(PARAMETERS!$D$8-D2776)/2)*SIN(RADIANS(PARAMETERS!$D$8-D2776)/2))+(COS(RADIANS(D2776))*COS(RADIANS(PARAMETERS!$D$8))*SIN(RADIANS(PARAMETERS!$D$9-C2776)/2)*SIN(RADIANS(PARAMETERS!$D$9-C2776)/2))))*2*3958.756</f>
        <v>289.96583531330594</v>
      </c>
      <c r="F2776">
        <v>148.02093505859</v>
      </c>
      <c r="G2776">
        <v>179.59326171875</v>
      </c>
      <c r="H2776">
        <v>218.11546325684</v>
      </c>
      <c r="I2776">
        <v>252.25158691406</v>
      </c>
      <c r="J2776">
        <v>291.73287963867</v>
      </c>
      <c r="K2776" s="6">
        <f>IFERROR(EXP(TREND(LN($F$1:$J$1),LN(F2776:J2776),LN(Calculations!$B$3))),0)</f>
        <v>2.0435782995377908E-2</v>
      </c>
    </row>
    <row r="2777" spans="1:11" x14ac:dyDescent="0.35">
      <c r="A2777">
        <v>2774</v>
      </c>
      <c r="B2777" t="str">
        <f t="shared" si="43"/>
        <v>14-65</v>
      </c>
      <c r="C2777">
        <v>-64.959754001990007</v>
      </c>
      <c r="D2777">
        <v>13.915619064846</v>
      </c>
      <c r="E2777">
        <f>ASIN(SQRT((SIN(RADIANS(PARAMETERS!$D$8-D2777)/2)*SIN(RADIANS(PARAMETERS!$D$8-D2777)/2))+(COS(RADIANS(D2777))*COS(RADIANS(PARAMETERS!$D$8))*SIN(RADIANS(PARAMETERS!$D$9-C2777)/2)*SIN(RADIANS(PARAMETERS!$D$9-C2777)/2))))*2*3958.756</f>
        <v>306.95744462966167</v>
      </c>
      <c r="F2777">
        <v>147.99378967285</v>
      </c>
      <c r="G2777">
        <v>179.69400024414</v>
      </c>
      <c r="H2777">
        <v>218.29663085938</v>
      </c>
      <c r="I2777">
        <v>252.52406311035</v>
      </c>
      <c r="J2777">
        <v>292.12078857422</v>
      </c>
      <c r="K2777" s="6">
        <f>IFERROR(EXP(TREND(LN($F$1:$J$1),LN(F2777:J2777),LN(Calculations!$B$3))),0)</f>
        <v>2.0434465015206307E-2</v>
      </c>
    </row>
    <row r="2778" spans="1:11" x14ac:dyDescent="0.35">
      <c r="A2778">
        <v>2775</v>
      </c>
      <c r="B2778" t="str">
        <f t="shared" si="43"/>
        <v>14-65</v>
      </c>
      <c r="C2778">
        <v>-65.231075336890996</v>
      </c>
      <c r="D2778">
        <v>13.915619064846</v>
      </c>
      <c r="E2778">
        <f>ASIN(SQRT((SIN(RADIANS(PARAMETERS!$D$8-D2778)/2)*SIN(RADIANS(PARAMETERS!$D$8-D2778)/2))+(COS(RADIANS(D2778))*COS(RADIANS(PARAMETERS!$D$8))*SIN(RADIANS(PARAMETERS!$D$9-C2778)/2)*SIN(RADIANS(PARAMETERS!$D$9-C2778)/2))))*2*3958.756</f>
        <v>324.07279832872354</v>
      </c>
      <c r="F2778">
        <v>147.94511413574</v>
      </c>
      <c r="G2778">
        <v>179.77119445801</v>
      </c>
      <c r="H2778">
        <v>218.43968200684</v>
      </c>
      <c r="I2778">
        <v>252.74130249023</v>
      </c>
      <c r="J2778">
        <v>292.43194580078</v>
      </c>
      <c r="K2778" s="6">
        <f>IFERROR(EXP(TREND(LN($F$1:$J$1),LN(F2778:J2778),LN(Calculations!$B$3))),0)</f>
        <v>2.0421851022008532E-2</v>
      </c>
    </row>
    <row r="2779" spans="1:11" x14ac:dyDescent="0.35">
      <c r="A2779">
        <v>2776</v>
      </c>
      <c r="B2779" t="str">
        <f t="shared" si="43"/>
        <v>14-65.5</v>
      </c>
      <c r="C2779">
        <v>-65.502396671791999</v>
      </c>
      <c r="D2779">
        <v>13.915619064846</v>
      </c>
      <c r="E2779">
        <f>ASIN(SQRT((SIN(RADIANS(PARAMETERS!$D$8-D2779)/2)*SIN(RADIANS(PARAMETERS!$D$8-D2779)/2))+(COS(RADIANS(D2779))*COS(RADIANS(PARAMETERS!$D$8))*SIN(RADIANS(PARAMETERS!$D$9-C2779)/2)*SIN(RADIANS(PARAMETERS!$D$9-C2779)/2))))*2*3958.756</f>
        <v>341.29325729622514</v>
      </c>
      <c r="F2779">
        <v>147.90121459961</v>
      </c>
      <c r="G2779">
        <v>179.84934997559</v>
      </c>
      <c r="H2779">
        <v>218.58541870117</v>
      </c>
      <c r="I2779">
        <v>252.96115112305</v>
      </c>
      <c r="J2779">
        <v>292.74551391602</v>
      </c>
      <c r="K2779" s="6">
        <f>IFERROR(EXP(TREND(LN($F$1:$J$1),LN(F2779:J2779),LN(Calculations!$B$3))),0)</f>
        <v>2.0411394883576663E-2</v>
      </c>
    </row>
    <row r="2780" spans="1:11" x14ac:dyDescent="0.35">
      <c r="A2780">
        <v>2777</v>
      </c>
      <c r="B2780" t="str">
        <f t="shared" si="43"/>
        <v>14-66</v>
      </c>
      <c r="C2780">
        <v>-65.773718006693002</v>
      </c>
      <c r="D2780">
        <v>13.915619064846</v>
      </c>
      <c r="E2780">
        <f>ASIN(SQRT((SIN(RADIANS(PARAMETERS!$D$8-D2780)/2)*SIN(RADIANS(PARAMETERS!$D$8-D2780)/2))+(COS(RADIANS(D2780))*COS(RADIANS(PARAMETERS!$D$8))*SIN(RADIANS(PARAMETERS!$D$9-C2780)/2)*SIN(RADIANS(PARAMETERS!$D$9-C2780)/2))))*2*3958.756</f>
        <v>358.60365705681562</v>
      </c>
      <c r="F2780">
        <v>147.82595825195</v>
      </c>
      <c r="G2780">
        <v>179.89279174805</v>
      </c>
      <c r="H2780">
        <v>218.69085693359</v>
      </c>
      <c r="I2780">
        <v>253.12930297852</v>
      </c>
      <c r="J2780">
        <v>292.99340820313</v>
      </c>
      <c r="K2780" s="6">
        <f>IFERROR(EXP(TREND(LN($F$1:$J$1),LN(F2780:J2780),LN(Calculations!$B$3))),0)</f>
        <v>2.0383010651124137E-2</v>
      </c>
    </row>
    <row r="2781" spans="1:11" x14ac:dyDescent="0.35">
      <c r="A2781">
        <v>2778</v>
      </c>
      <c r="B2781" t="str">
        <f t="shared" si="43"/>
        <v>14-66</v>
      </c>
      <c r="C2781">
        <v>-66.045039341594006</v>
      </c>
      <c r="D2781">
        <v>13.915619064846</v>
      </c>
      <c r="E2781">
        <f>ASIN(SQRT((SIN(RADIANS(PARAMETERS!$D$8-D2781)/2)*SIN(RADIANS(PARAMETERS!$D$8-D2781)/2))+(COS(RADIANS(D2781))*COS(RADIANS(PARAMETERS!$D$8))*SIN(RADIANS(PARAMETERS!$D$9-C2781)/2)*SIN(RADIANS(PARAMETERS!$D$9-C2781)/2))))*2*3958.756</f>
        <v>375.9915521126764</v>
      </c>
      <c r="F2781">
        <v>147.72590637207</v>
      </c>
      <c r="G2781">
        <v>179.90963745117</v>
      </c>
      <c r="H2781">
        <v>218.7769317627</v>
      </c>
      <c r="I2781">
        <v>253.28024291992</v>
      </c>
      <c r="J2781">
        <v>293.22750854492</v>
      </c>
      <c r="K2781" s="6">
        <f>IFERROR(EXP(TREND(LN($F$1:$J$1),LN(F2781:J2781),LN(Calculations!$B$3))),0)</f>
        <v>2.0339532047953583E-2</v>
      </c>
    </row>
    <row r="2782" spans="1:11" x14ac:dyDescent="0.35">
      <c r="A2782">
        <v>2779</v>
      </c>
      <c r="B2782" t="str">
        <f t="shared" si="43"/>
        <v>14-66.5</v>
      </c>
      <c r="C2782">
        <v>-66.316360676494995</v>
      </c>
      <c r="D2782">
        <v>13.915619064846</v>
      </c>
      <c r="E2782">
        <f>ASIN(SQRT((SIN(RADIANS(PARAMETERS!$D$8-D2782)/2)*SIN(RADIANS(PARAMETERS!$D$8-D2782)/2))+(COS(RADIANS(D2782))*COS(RADIANS(PARAMETERS!$D$8))*SIN(RADIANS(PARAMETERS!$D$9-C2782)/2)*SIN(RADIANS(PARAMETERS!$D$9-C2782)/2))))*2*3958.756</f>
        <v>393.44664472249877</v>
      </c>
      <c r="F2782">
        <v>147.61628723145</v>
      </c>
      <c r="G2782">
        <v>179.91670227051</v>
      </c>
      <c r="H2782">
        <v>218.87316894531</v>
      </c>
      <c r="I2782">
        <v>253.45831298828</v>
      </c>
      <c r="J2782">
        <v>293.51089477539</v>
      </c>
      <c r="K2782" s="6">
        <f>IFERROR(EXP(TREND(LN($F$1:$J$1),LN(F2782:J2782),LN(Calculations!$B$3))),0)</f>
        <v>2.0288802043387854E-2</v>
      </c>
    </row>
    <row r="2783" spans="1:11" x14ac:dyDescent="0.35">
      <c r="A2783">
        <v>2780</v>
      </c>
      <c r="B2783" t="str">
        <f t="shared" si="43"/>
        <v>14-66.5</v>
      </c>
      <c r="C2783">
        <v>-66.587682011395998</v>
      </c>
      <c r="D2783">
        <v>13.915619064846</v>
      </c>
      <c r="E2783">
        <f>ASIN(SQRT((SIN(RADIANS(PARAMETERS!$D$8-D2783)/2)*SIN(RADIANS(PARAMETERS!$D$8-D2783)/2))+(COS(RADIANS(D2783))*COS(RADIANS(PARAMETERS!$D$8))*SIN(RADIANS(PARAMETERS!$D$9-C2783)/2)*SIN(RADIANS(PARAMETERS!$D$9-C2783)/2))))*2*3958.756</f>
        <v>410.96034893566787</v>
      </c>
      <c r="F2783">
        <v>147.45249938965</v>
      </c>
      <c r="G2783">
        <v>179.87213134766</v>
      </c>
      <c r="H2783">
        <v>218.91134643555</v>
      </c>
      <c r="I2783">
        <v>253.56619262695</v>
      </c>
      <c r="J2783">
        <v>293.70956420898</v>
      </c>
      <c r="K2783" s="6">
        <f>IFERROR(EXP(TREND(LN($F$1:$J$1),LN(F2783:J2783),LN(Calculations!$B$3))),0)</f>
        <v>2.020854975719413E-2</v>
      </c>
    </row>
    <row r="2784" spans="1:11" x14ac:dyDescent="0.35">
      <c r="A2784">
        <v>2781</v>
      </c>
      <c r="B2784" t="str">
        <f t="shared" si="43"/>
        <v>14-67</v>
      </c>
      <c r="C2784">
        <v>-66.859003346296006</v>
      </c>
      <c r="D2784">
        <v>13.915619064846</v>
      </c>
      <c r="E2784">
        <f>ASIN(SQRT((SIN(RADIANS(PARAMETERS!$D$8-D2784)/2)*SIN(RADIANS(PARAMETERS!$D$8-D2784)/2))+(COS(RADIANS(D2784))*COS(RADIANS(PARAMETERS!$D$8))*SIN(RADIANS(PARAMETERS!$D$9-C2784)/2)*SIN(RADIANS(PARAMETERS!$D$9-C2784)/2))))*2*3958.756</f>
        <v>428.52545473483906</v>
      </c>
      <c r="F2784">
        <v>147.24099731445</v>
      </c>
      <c r="G2784">
        <v>179.78178405762</v>
      </c>
      <c r="H2784">
        <v>218.89421081543</v>
      </c>
      <c r="I2784">
        <v>253.60359191895</v>
      </c>
      <c r="J2784">
        <v>293.81918334961</v>
      </c>
      <c r="K2784" s="6">
        <f>IFERROR(EXP(TREND(LN($F$1:$J$1),LN(F2784:J2784),LN(Calculations!$B$3))),0)</f>
        <v>2.0103225521749868E-2</v>
      </c>
    </row>
    <row r="2785" spans="1:11" x14ac:dyDescent="0.35">
      <c r="A2785">
        <v>2782</v>
      </c>
      <c r="B2785" t="str">
        <f t="shared" si="43"/>
        <v>14-67</v>
      </c>
      <c r="C2785">
        <v>-67.130324681196996</v>
      </c>
      <c r="D2785">
        <v>13.915619064846</v>
      </c>
      <c r="E2785">
        <f>ASIN(SQRT((SIN(RADIANS(PARAMETERS!$D$8-D2785)/2)*SIN(RADIANS(PARAMETERS!$D$8-D2785)/2))+(COS(RADIANS(D2785))*COS(RADIANS(PARAMETERS!$D$8))*SIN(RADIANS(PARAMETERS!$D$9-C2785)/2)*SIN(RADIANS(PARAMETERS!$D$9-C2785)/2))))*2*3958.756</f>
        <v>446.13586696448692</v>
      </c>
      <c r="F2785">
        <v>146.99499511719</v>
      </c>
      <c r="G2785">
        <v>179.6570892334</v>
      </c>
      <c r="H2785">
        <v>218.83711242676</v>
      </c>
      <c r="I2785">
        <v>253.59030151367</v>
      </c>
      <c r="J2785">
        <v>293.86502075195</v>
      </c>
      <c r="K2785" s="6">
        <f>IFERROR(EXP(TREND(LN($F$1:$J$1),LN(F2785:J2785),LN(Calculations!$B$3))),0)</f>
        <v>1.9980129637544124E-2</v>
      </c>
    </row>
    <row r="2786" spans="1:11" x14ac:dyDescent="0.35">
      <c r="A2786">
        <v>2783</v>
      </c>
      <c r="B2786" t="str">
        <f t="shared" si="43"/>
        <v>14-67.5</v>
      </c>
      <c r="C2786">
        <v>-67.401646016097999</v>
      </c>
      <c r="D2786">
        <v>13.915619064846</v>
      </c>
      <c r="E2786">
        <f>ASIN(SQRT((SIN(RADIANS(PARAMETERS!$D$8-D2786)/2)*SIN(RADIANS(PARAMETERS!$D$8-D2786)/2))+(COS(RADIANS(D2786))*COS(RADIANS(PARAMETERS!$D$8))*SIN(RADIANS(PARAMETERS!$D$9-C2786)/2)*SIN(RADIANS(PARAMETERS!$D$9-C2786)/2))))*2*3958.756</f>
        <v>463.78640063991025</v>
      </c>
      <c r="F2786">
        <v>146.67677307129</v>
      </c>
      <c r="G2786">
        <v>179.45771789551</v>
      </c>
      <c r="H2786">
        <v>218.6682434082</v>
      </c>
      <c r="I2786">
        <v>253.42025756836</v>
      </c>
      <c r="J2786">
        <v>293.69766235352</v>
      </c>
      <c r="K2786" s="6">
        <f>IFERROR(EXP(TREND(LN($F$1:$J$1),LN(F2786:J2786),LN(Calculations!$B$3))),0)</f>
        <v>1.9820985323286407E-2</v>
      </c>
    </row>
    <row r="2787" spans="1:11" x14ac:dyDescent="0.35">
      <c r="A2787">
        <v>2784</v>
      </c>
      <c r="B2787" t="str">
        <f t="shared" si="43"/>
        <v>14-67.5</v>
      </c>
      <c r="C2787">
        <v>-67.672967350999002</v>
      </c>
      <c r="D2787">
        <v>13.915619064846</v>
      </c>
      <c r="E2787">
        <f>ASIN(SQRT((SIN(RADIANS(PARAMETERS!$D$8-D2787)/2)*SIN(RADIANS(PARAMETERS!$D$8-D2787)/2))+(COS(RADIANS(D2787))*COS(RADIANS(PARAMETERS!$D$8))*SIN(RADIANS(PARAMETERS!$D$9-C2787)/2)*SIN(RADIANS(PARAMETERS!$D$9-C2787)/2))))*2*3958.756</f>
        <v>481.47261914222491</v>
      </c>
      <c r="F2787">
        <v>146.31135559082</v>
      </c>
      <c r="G2787">
        <v>179.21102905273</v>
      </c>
      <c r="H2787">
        <v>218.43769836426</v>
      </c>
      <c r="I2787">
        <v>253.16557312012</v>
      </c>
      <c r="J2787">
        <v>293.41693115234</v>
      </c>
      <c r="K2787" s="6">
        <f>IFERROR(EXP(TREND(LN($F$1:$J$1),LN(F2787:J2787),LN(Calculations!$B$3))),0)</f>
        <v>1.9639031544088109E-2</v>
      </c>
    </row>
    <row r="2788" spans="1:11" x14ac:dyDescent="0.35">
      <c r="A2788">
        <v>2785</v>
      </c>
      <c r="B2788" t="str">
        <f t="shared" si="43"/>
        <v>14-68</v>
      </c>
      <c r="C2788">
        <v>-67.944288685900005</v>
      </c>
      <c r="D2788">
        <v>13.915619064846</v>
      </c>
      <c r="E2788">
        <f>ASIN(SQRT((SIN(RADIANS(PARAMETERS!$D$8-D2788)/2)*SIN(RADIANS(PARAMETERS!$D$8-D2788)/2))+(COS(RADIANS(D2788))*COS(RADIANS(PARAMETERS!$D$8))*SIN(RADIANS(PARAMETERS!$D$9-C2788)/2)*SIN(RADIANS(PARAMETERS!$D$9-C2788)/2))))*2*3958.756</f>
        <v>499.19070531412632</v>
      </c>
      <c r="F2788">
        <v>145.91827392578</v>
      </c>
      <c r="G2788">
        <v>178.93812561035</v>
      </c>
      <c r="H2788">
        <v>218.17988586426</v>
      </c>
      <c r="I2788">
        <v>252.8758392334</v>
      </c>
      <c r="J2788">
        <v>293.09158325195</v>
      </c>
      <c r="K2788" s="6">
        <f>IFERROR(EXP(TREND(LN($F$1:$J$1),LN(F2788:J2788),LN(Calculations!$B$3))),0)</f>
        <v>1.9444665411000369E-2</v>
      </c>
    </row>
    <row r="2789" spans="1:11" x14ac:dyDescent="0.35">
      <c r="A2789">
        <v>2786</v>
      </c>
      <c r="B2789" t="str">
        <f t="shared" si="43"/>
        <v>14-68</v>
      </c>
      <c r="C2789">
        <v>-68.215610020800995</v>
      </c>
      <c r="D2789">
        <v>13.915619064846</v>
      </c>
      <c r="E2789">
        <f>ASIN(SQRT((SIN(RADIANS(PARAMETERS!$D$8-D2789)/2)*SIN(RADIANS(PARAMETERS!$D$8-D2789)/2))+(COS(RADIANS(D2789))*COS(RADIANS(PARAMETERS!$D$8))*SIN(RADIANS(PARAMETERS!$D$9-C2789)/2)*SIN(RADIANS(PARAMETERS!$D$9-C2789)/2))))*2*3958.756</f>
        <v>516.9373580057827</v>
      </c>
      <c r="F2789">
        <v>145.47393798828</v>
      </c>
      <c r="G2789">
        <v>178.6212310791</v>
      </c>
      <c r="H2789">
        <v>217.86436462402</v>
      </c>
      <c r="I2789">
        <v>252.50608825684</v>
      </c>
      <c r="J2789">
        <v>292.65823364258</v>
      </c>
      <c r="K2789" s="6">
        <f>IFERROR(EXP(TREND(LN($F$1:$J$1),LN(F2789:J2789),LN(Calculations!$B$3))),0)</f>
        <v>1.9227612436041371E-2</v>
      </c>
    </row>
    <row r="2790" spans="1:11" x14ac:dyDescent="0.35">
      <c r="A2790">
        <v>2787</v>
      </c>
      <c r="B2790" t="str">
        <f t="shared" si="43"/>
        <v>14-68.5</v>
      </c>
      <c r="C2790">
        <v>-68.486931355701998</v>
      </c>
      <c r="D2790">
        <v>13.915619064846</v>
      </c>
      <c r="E2790">
        <f>ASIN(SQRT((SIN(RADIANS(PARAMETERS!$D$8-D2790)/2)*SIN(RADIANS(PARAMETERS!$D$8-D2790)/2))+(COS(RADIANS(D2790))*COS(RADIANS(PARAMETERS!$D$8))*SIN(RADIANS(PARAMETERS!$D$9-C2790)/2)*SIN(RADIANS(PARAMETERS!$D$9-C2790)/2))))*2*3958.756</f>
        <v>534.70970846298087</v>
      </c>
      <c r="F2790">
        <v>145.00869750977</v>
      </c>
      <c r="G2790">
        <v>178.2925567627</v>
      </c>
      <c r="H2790">
        <v>217.53703308105</v>
      </c>
      <c r="I2790">
        <v>252.12022399902</v>
      </c>
      <c r="J2790">
        <v>292.20346069336</v>
      </c>
      <c r="K2790" s="6">
        <f>IFERROR(EXP(TREND(LN($F$1:$J$1),LN(F2790:J2790),LN(Calculations!$B$3))),0)</f>
        <v>1.9003930282179976E-2</v>
      </c>
    </row>
    <row r="2791" spans="1:11" x14ac:dyDescent="0.35">
      <c r="A2791">
        <v>2788</v>
      </c>
      <c r="B2791" t="str">
        <f t="shared" si="43"/>
        <v>14-69</v>
      </c>
      <c r="C2791">
        <v>-68.758252690603001</v>
      </c>
      <c r="D2791">
        <v>13.915619064846</v>
      </c>
      <c r="E2791">
        <f>ASIN(SQRT((SIN(RADIANS(PARAMETERS!$D$8-D2791)/2)*SIN(RADIANS(PARAMETERS!$D$8-D2791)/2))+(COS(RADIANS(D2791))*COS(RADIANS(PARAMETERS!$D$8))*SIN(RADIANS(PARAMETERS!$D$9-C2791)/2)*SIN(RADIANS(PARAMETERS!$D$9-C2791)/2))))*2*3958.756</f>
        <v>552.50525230220421</v>
      </c>
      <c r="F2791">
        <v>144.53967285156</v>
      </c>
      <c r="G2791">
        <v>177.96870422363</v>
      </c>
      <c r="H2791">
        <v>217.22125244141</v>
      </c>
      <c r="I2791">
        <v>251.75108337402</v>
      </c>
      <c r="J2791">
        <v>291.77203369141</v>
      </c>
      <c r="K2791" s="6">
        <f>IFERROR(EXP(TREND(LN($F$1:$J$1),LN(F2791:J2791),LN(Calculations!$B$3))),0)</f>
        <v>1.8782280265582561E-2</v>
      </c>
    </row>
    <row r="2792" spans="1:11" x14ac:dyDescent="0.35">
      <c r="A2792">
        <v>2789</v>
      </c>
      <c r="B2792" t="str">
        <f t="shared" si="43"/>
        <v>14-69</v>
      </c>
      <c r="C2792">
        <v>-69.029574025504004</v>
      </c>
      <c r="D2792">
        <v>13.915619064846</v>
      </c>
      <c r="E2792">
        <f>ASIN(SQRT((SIN(RADIANS(PARAMETERS!$D$8-D2792)/2)*SIN(RADIANS(PARAMETERS!$D$8-D2792)/2))+(COS(RADIANS(D2792))*COS(RADIANS(PARAMETERS!$D$8))*SIN(RADIANS(PARAMETERS!$D$9-C2792)/2)*SIN(RADIANS(PARAMETERS!$D$9-C2792)/2))))*2*3958.756</f>
        <v>570.32179381807009</v>
      </c>
      <c r="F2792">
        <v>143.99833679199</v>
      </c>
      <c r="G2792">
        <v>177.54988098145</v>
      </c>
      <c r="H2792">
        <v>216.79316711426</v>
      </c>
      <c r="I2792">
        <v>251.2202911377</v>
      </c>
      <c r="J2792">
        <v>291.11697387695</v>
      </c>
      <c r="K2792" s="6">
        <f>IFERROR(EXP(TREND(LN($F$1:$J$1),LN(F2792:J2792),LN(Calculations!$B$3))),0)</f>
        <v>1.8525186938758532E-2</v>
      </c>
    </row>
    <row r="2793" spans="1:11" x14ac:dyDescent="0.35">
      <c r="A2793">
        <v>2790</v>
      </c>
      <c r="B2793" t="str">
        <f t="shared" si="43"/>
        <v>14-69.5</v>
      </c>
      <c r="C2793">
        <v>-69.300895360404994</v>
      </c>
      <c r="D2793">
        <v>13.915619064846</v>
      </c>
      <c r="E2793">
        <f>ASIN(SQRT((SIN(RADIANS(PARAMETERS!$D$8-D2793)/2)*SIN(RADIANS(PARAMETERS!$D$8-D2793)/2))+(COS(RADIANS(D2793))*COS(RADIANS(PARAMETERS!$D$8))*SIN(RADIANS(PARAMETERS!$D$9-C2793)/2)*SIN(RADIANS(PARAMETERS!$D$9-C2793)/2))))*2*3958.756</f>
        <v>588.15740011498792</v>
      </c>
      <c r="F2793">
        <v>143.41677856445</v>
      </c>
      <c r="G2793">
        <v>177.06565856934</v>
      </c>
      <c r="H2793">
        <v>216.28602600098</v>
      </c>
      <c r="I2793">
        <v>250.5686340332</v>
      </c>
      <c r="J2793">
        <v>290.28823852539</v>
      </c>
      <c r="K2793" s="6">
        <f>IFERROR(EXP(TREND(LN($F$1:$J$1),LN(F2793:J2793),LN(Calculations!$B$3))),0)</f>
        <v>1.8249446693335804E-2</v>
      </c>
    </row>
    <row r="2794" spans="1:11" x14ac:dyDescent="0.35">
      <c r="A2794">
        <v>2791</v>
      </c>
      <c r="B2794" t="str">
        <f t="shared" si="43"/>
        <v>14-69.5</v>
      </c>
      <c r="C2794">
        <v>-69.572216695305997</v>
      </c>
      <c r="D2794">
        <v>13.915619064846</v>
      </c>
      <c r="E2794">
        <f>ASIN(SQRT((SIN(RADIANS(PARAMETERS!$D$8-D2794)/2)*SIN(RADIANS(PARAMETERS!$D$8-D2794)/2))+(COS(RADIANS(D2794))*COS(RADIANS(PARAMETERS!$D$8))*SIN(RADIANS(PARAMETERS!$D$9-C2794)/2)*SIN(RADIANS(PARAMETERS!$D$9-C2794)/2))))*2*3958.756</f>
        <v>606.01036311608789</v>
      </c>
      <c r="F2794">
        <v>142.81214904785</v>
      </c>
      <c r="G2794">
        <v>176.53182983398</v>
      </c>
      <c r="H2794">
        <v>215.71629333496</v>
      </c>
      <c r="I2794">
        <v>249.81648254395</v>
      </c>
      <c r="J2794">
        <v>289.31094360352</v>
      </c>
      <c r="K2794" s="6">
        <f>IFERROR(EXP(TREND(LN($F$1:$J$1),LN(F2794:J2794),LN(Calculations!$B$3))),0)</f>
        <v>1.7963781374483134E-2</v>
      </c>
    </row>
    <row r="2795" spans="1:11" x14ac:dyDescent="0.35">
      <c r="A2795">
        <v>2792</v>
      </c>
      <c r="B2795" t="str">
        <f t="shared" si="43"/>
        <v>14-70</v>
      </c>
      <c r="C2795">
        <v>-69.843538030207</v>
      </c>
      <c r="D2795">
        <v>13.915619064846</v>
      </c>
      <c r="E2795">
        <f>ASIN(SQRT((SIN(RADIANS(PARAMETERS!$D$8-D2795)/2)*SIN(RADIANS(PARAMETERS!$D$8-D2795)/2))+(COS(RADIANS(D2795))*COS(RADIANS(PARAMETERS!$D$8))*SIN(RADIANS(PARAMETERS!$D$9-C2795)/2)*SIN(RADIANS(PARAMETERS!$D$9-C2795)/2))))*2*3958.756</f>
        <v>623.87916792752333</v>
      </c>
      <c r="F2795">
        <v>142.19570922852</v>
      </c>
      <c r="G2795">
        <v>175.97933959961</v>
      </c>
      <c r="H2795">
        <v>215.07249450684</v>
      </c>
      <c r="I2795">
        <v>248.93431091309</v>
      </c>
      <c r="J2795">
        <v>288.13201904297</v>
      </c>
      <c r="K2795" s="6">
        <f>IFERROR(EXP(TREND(LN($F$1:$J$1),LN(F2795:J2795),LN(Calculations!$B$3))),0)</f>
        <v>1.7677654081210085E-2</v>
      </c>
    </row>
    <row r="2796" spans="1:11" x14ac:dyDescent="0.35">
      <c r="A2796">
        <v>2793</v>
      </c>
      <c r="B2796" t="str">
        <f t="shared" si="43"/>
        <v>14-70</v>
      </c>
      <c r="C2796">
        <v>-70.114859365108003</v>
      </c>
      <c r="D2796">
        <v>13.915619064846</v>
      </c>
      <c r="E2796">
        <f>ASIN(SQRT((SIN(RADIANS(PARAMETERS!$D$8-D2796)/2)*SIN(RADIANS(PARAMETERS!$D$8-D2796)/2))+(COS(RADIANS(D2796))*COS(RADIANS(PARAMETERS!$D$8))*SIN(RADIANS(PARAMETERS!$D$9-C2796)/2)*SIN(RADIANS(PARAMETERS!$D$9-C2796)/2))))*2*3958.756</f>
        <v>641.7624663606349</v>
      </c>
      <c r="F2796">
        <v>141.61187744141</v>
      </c>
      <c r="G2796">
        <v>175.44828796387</v>
      </c>
      <c r="H2796">
        <v>214.42158508301</v>
      </c>
      <c r="I2796">
        <v>248.01991271973</v>
      </c>
      <c r="J2796">
        <v>286.88824462891</v>
      </c>
      <c r="K2796" s="6">
        <f>IFERROR(EXP(TREND(LN($F$1:$J$1),LN(F2796:J2796),LN(Calculations!$B$3))),0)</f>
        <v>1.7410266098254155E-2</v>
      </c>
    </row>
    <row r="2797" spans="1:11" x14ac:dyDescent="0.35">
      <c r="A2797">
        <v>2794</v>
      </c>
      <c r="B2797" t="str">
        <f t="shared" si="43"/>
        <v>14-70.5</v>
      </c>
      <c r="C2797">
        <v>-70.386180700009007</v>
      </c>
      <c r="D2797">
        <v>13.915619064846</v>
      </c>
      <c r="E2797">
        <f>ASIN(SQRT((SIN(RADIANS(PARAMETERS!$D$8-D2797)/2)*SIN(RADIANS(PARAMETERS!$D$8-D2797)/2))+(COS(RADIANS(D2797))*COS(RADIANS(PARAMETERS!$D$8))*SIN(RADIANS(PARAMETERS!$D$9-C2797)/2)*SIN(RADIANS(PARAMETERS!$D$9-C2797)/2))))*2*3958.756</f>
        <v>659.65905466363859</v>
      </c>
      <c r="F2797">
        <v>141.07464599609</v>
      </c>
      <c r="G2797">
        <v>174.95036315918</v>
      </c>
      <c r="H2797">
        <v>213.78305053711</v>
      </c>
      <c r="I2797">
        <v>247.10357666016</v>
      </c>
      <c r="J2797">
        <v>285.62359619141</v>
      </c>
      <c r="K2797" s="6">
        <f>IFERROR(EXP(TREND(LN($F$1:$J$1),LN(F2797:J2797),LN(Calculations!$B$3))),0)</f>
        <v>1.7166544655000966E-2</v>
      </c>
    </row>
    <row r="2798" spans="1:11" x14ac:dyDescent="0.35">
      <c r="A2798">
        <v>2795</v>
      </c>
      <c r="B2798" t="str">
        <f t="shared" si="43"/>
        <v>14-70.5</v>
      </c>
      <c r="C2798">
        <v>-70.657502034909996</v>
      </c>
      <c r="D2798">
        <v>13.915619064846</v>
      </c>
      <c r="E2798">
        <f>ASIN(SQRT((SIN(RADIANS(PARAMETERS!$D$8-D2798)/2)*SIN(RADIANS(PARAMETERS!$D$8-D2798)/2))+(COS(RADIANS(D2798))*COS(RADIANS(PARAMETERS!$D$8))*SIN(RADIANS(PARAMETERS!$D$9-C2798)/2)*SIN(RADIANS(PARAMETERS!$D$9-C2798)/2))))*2*3958.756</f>
        <v>677.56785470731597</v>
      </c>
      <c r="F2798">
        <v>140.58117675781</v>
      </c>
      <c r="G2798">
        <v>174.51226806641</v>
      </c>
      <c r="H2798">
        <v>213.16802978516</v>
      </c>
      <c r="I2798">
        <v>246.20336914063</v>
      </c>
      <c r="J2798">
        <v>284.36471557617</v>
      </c>
      <c r="K2798" s="6">
        <f>IFERROR(EXP(TREND(LN($F$1:$J$1),LN(F2798:J2798),LN(Calculations!$B$3))),0)</f>
        <v>1.6948210727285622E-2</v>
      </c>
    </row>
    <row r="2799" spans="1:11" x14ac:dyDescent="0.35">
      <c r="A2799">
        <v>2796</v>
      </c>
      <c r="B2799" t="str">
        <f t="shared" si="43"/>
        <v>14-71</v>
      </c>
      <c r="C2799">
        <v>-70.928823369810999</v>
      </c>
      <c r="D2799">
        <v>13.915619064846</v>
      </c>
      <c r="E2799">
        <f>ASIN(SQRT((SIN(RADIANS(PARAMETERS!$D$8-D2799)/2)*SIN(RADIANS(PARAMETERS!$D$8-D2799)/2))+(COS(RADIANS(D2799))*COS(RADIANS(PARAMETERS!$D$8))*SIN(RADIANS(PARAMETERS!$D$9-C2799)/2)*SIN(RADIANS(PARAMETERS!$D$9-C2799)/2))))*2*3958.756</f>
        <v>695.48789801926978</v>
      </c>
      <c r="F2799">
        <v>140.16915893555</v>
      </c>
      <c r="G2799">
        <v>174.17358398438</v>
      </c>
      <c r="H2799">
        <v>212.64814758301</v>
      </c>
      <c r="I2799">
        <v>245.42781066895</v>
      </c>
      <c r="J2799">
        <v>283.2668762207</v>
      </c>
      <c r="K2799" s="6">
        <f>IFERROR(EXP(TREND(LN($F$1:$J$1),LN(F2799:J2799),LN(Calculations!$B$3))),0)</f>
        <v>1.6771544592409916E-2</v>
      </c>
    </row>
    <row r="2800" spans="1:11" x14ac:dyDescent="0.35">
      <c r="A2800">
        <v>2797</v>
      </c>
      <c r="B2800" t="str">
        <f t="shared" si="43"/>
        <v>14-71</v>
      </c>
      <c r="C2800">
        <v>-71.200144704712002</v>
      </c>
      <c r="D2800">
        <v>13.915619064846</v>
      </c>
      <c r="E2800">
        <f>ASIN(SQRT((SIN(RADIANS(PARAMETERS!$D$8-D2800)/2)*SIN(RADIANS(PARAMETERS!$D$8-D2800)/2))+(COS(RADIANS(D2800))*COS(RADIANS(PARAMETERS!$D$8))*SIN(RADIANS(PARAMETERS!$D$9-C2800)/2)*SIN(RADIANS(PARAMETERS!$D$9-C2800)/2))))*2*3958.756</f>
        <v>713.4183121788717</v>
      </c>
      <c r="F2800">
        <v>139.83494567871</v>
      </c>
      <c r="G2800">
        <v>173.93003845215</v>
      </c>
      <c r="H2800">
        <v>212.22239685059</v>
      </c>
      <c r="I2800">
        <v>244.77981567383</v>
      </c>
      <c r="J2800">
        <v>282.3381652832</v>
      </c>
      <c r="K2800" s="6">
        <f>IFERROR(EXP(TREND(LN($F$1:$J$1),LN(F2800:J2800),LN(Calculations!$B$3))),0)</f>
        <v>1.6633758844162023E-2</v>
      </c>
    </row>
    <row r="2801" spans="1:11" x14ac:dyDescent="0.35">
      <c r="A2801">
        <v>2798</v>
      </c>
      <c r="B2801" t="str">
        <f t="shared" si="43"/>
        <v>14-71.5</v>
      </c>
      <c r="C2801">
        <v>-71.471466039613006</v>
      </c>
      <c r="D2801">
        <v>13.915619064846</v>
      </c>
      <c r="E2801">
        <f>ASIN(SQRT((SIN(RADIANS(PARAMETERS!$D$8-D2801)/2)*SIN(RADIANS(PARAMETERS!$D$8-D2801)/2))+(COS(RADIANS(D2801))*COS(RADIANS(PARAMETERS!$D$8))*SIN(RADIANS(PARAMETERS!$D$9-C2801)/2)*SIN(RADIANS(PARAMETERS!$D$9-C2801)/2))))*2*3958.756</f>
        <v>731.3583091777266</v>
      </c>
      <c r="F2801">
        <v>139.48469543457</v>
      </c>
      <c r="G2801">
        <v>173.67338562012</v>
      </c>
      <c r="H2801">
        <v>211.77404785156</v>
      </c>
      <c r="I2801">
        <v>244.10211181641</v>
      </c>
      <c r="J2801">
        <v>281.37118530273</v>
      </c>
      <c r="K2801" s="6">
        <f>IFERROR(EXP(TREND(LN($F$1:$J$1),LN(F2801:J2801),LN(Calculations!$B$3))),0)</f>
        <v>1.6489241376403979E-2</v>
      </c>
    </row>
    <row r="2802" spans="1:11" x14ac:dyDescent="0.35">
      <c r="A2802">
        <v>2799</v>
      </c>
      <c r="B2802" t="str">
        <f t="shared" si="43"/>
        <v>14-71.5</v>
      </c>
      <c r="C2802">
        <v>-71.742787374513995</v>
      </c>
      <c r="D2802">
        <v>13.915619064846</v>
      </c>
      <c r="E2802">
        <f>ASIN(SQRT((SIN(RADIANS(PARAMETERS!$D$8-D2802)/2)*SIN(RADIANS(PARAMETERS!$D$8-D2802)/2))+(COS(RADIANS(D2802))*COS(RADIANS(PARAMETERS!$D$8))*SIN(RADIANS(PARAMETERS!$D$9-C2802)/2)*SIN(RADIANS(PARAMETERS!$D$9-C2802)/2))))*2*3958.756</f>
        <v>749.30717542386151</v>
      </c>
      <c r="F2802">
        <v>139.14163208008</v>
      </c>
      <c r="G2802">
        <v>173.41955566406</v>
      </c>
      <c r="H2802">
        <v>211.33065795898</v>
      </c>
      <c r="I2802">
        <v>243.43634033203</v>
      </c>
      <c r="J2802">
        <v>280.42535400391</v>
      </c>
      <c r="K2802" s="6">
        <f>IFERROR(EXP(TREND(LN($F$1:$J$1),LN(F2802:J2802),LN(Calculations!$B$3))),0)</f>
        <v>1.6347463865083036E-2</v>
      </c>
    </row>
    <row r="2803" spans="1:11" x14ac:dyDescent="0.35">
      <c r="A2803">
        <v>2800</v>
      </c>
      <c r="B2803" t="str">
        <f t="shared" si="43"/>
        <v>14-72</v>
      </c>
      <c r="C2803">
        <v>-72.014108709414998</v>
      </c>
      <c r="D2803">
        <v>13.915619064846</v>
      </c>
      <c r="E2803">
        <f>ASIN(SQRT((SIN(RADIANS(PARAMETERS!$D$8-D2803)/2)*SIN(RADIANS(PARAMETERS!$D$8-D2803)/2))+(COS(RADIANS(D2803))*COS(RADIANS(PARAMETERS!$D$8))*SIN(RADIANS(PARAMETERS!$D$9-C2803)/2)*SIN(RADIANS(PARAMETERS!$D$9-C2803)/2))))*2*3958.756</f>
        <v>767.2642631264049</v>
      </c>
      <c r="F2803">
        <v>138.80044555664</v>
      </c>
      <c r="G2803">
        <v>173.16075134277</v>
      </c>
      <c r="H2803">
        <v>210.88401794434</v>
      </c>
      <c r="I2803">
        <v>242.77172851563</v>
      </c>
      <c r="J2803">
        <v>279.48663330078</v>
      </c>
      <c r="K2803" s="6">
        <f>IFERROR(EXP(TREND(LN($F$1:$J$1),LN(F2803:J2803),LN(Calculations!$B$3))),0)</f>
        <v>1.6205648238400497E-2</v>
      </c>
    </row>
    <row r="2804" spans="1:11" x14ac:dyDescent="0.35">
      <c r="A2804">
        <v>2801</v>
      </c>
      <c r="B2804" t="str">
        <f t="shared" si="43"/>
        <v>14-72.5</v>
      </c>
      <c r="C2804">
        <v>-72.285430044316001</v>
      </c>
      <c r="D2804">
        <v>13.915619064846</v>
      </c>
      <c r="E2804">
        <f>ASIN(SQRT((SIN(RADIANS(PARAMETERS!$D$8-D2804)/2)*SIN(RADIANS(PARAMETERS!$D$8-D2804)/2))+(COS(RADIANS(D2804))*COS(RADIANS(PARAMETERS!$D$8))*SIN(RADIANS(PARAMETERS!$D$9-C2804)/2)*SIN(RADIANS(PARAMETERS!$D$9-C2804)/2))))*2*3958.756</f>
        <v>785.22898284435348</v>
      </c>
      <c r="F2804">
        <v>138.42678833008</v>
      </c>
      <c r="G2804">
        <v>172.86128234863</v>
      </c>
      <c r="H2804">
        <v>210.38595581055</v>
      </c>
      <c r="I2804">
        <v>242.0400390625</v>
      </c>
      <c r="J2804">
        <v>278.46151733398</v>
      </c>
      <c r="K2804" s="6">
        <f>IFERROR(EXP(TREND(LN($F$1:$J$1),LN(F2804:J2804),LN(Calculations!$B$3))),0)</f>
        <v>1.6048179926254808E-2</v>
      </c>
    </row>
    <row r="2805" spans="1:11" x14ac:dyDescent="0.35">
      <c r="A2805">
        <v>2802</v>
      </c>
      <c r="B2805" t="str">
        <f t="shared" si="43"/>
        <v>14-72.5</v>
      </c>
      <c r="C2805">
        <v>-72.556751379217005</v>
      </c>
      <c r="D2805">
        <v>13.915619064846</v>
      </c>
      <c r="E2805">
        <f>ASIN(SQRT((SIN(RADIANS(PARAMETERS!$D$8-D2805)/2)*SIN(RADIANS(PARAMETERS!$D$8-D2805)/2))+(COS(RADIANS(D2805))*COS(RADIANS(PARAMETERS!$D$8))*SIN(RADIANS(PARAMETERS!$D$9-C2805)/2)*SIN(RADIANS(PARAMETERS!$D$9-C2805)/2))))*2*3958.756</f>
        <v>803.20079702079693</v>
      </c>
      <c r="F2805">
        <v>138.09176635742</v>
      </c>
      <c r="G2805">
        <v>172.6212310791</v>
      </c>
      <c r="H2805">
        <v>209.95941162109</v>
      </c>
      <c r="I2805">
        <v>241.41915893555</v>
      </c>
      <c r="J2805">
        <v>277.59704589844</v>
      </c>
      <c r="K2805" s="6">
        <f>IFERROR(EXP(TREND(LN($F$1:$J$1),LN(F2805:J2805),LN(Calculations!$B$3))),0)</f>
        <v>1.5911078679027114E-2</v>
      </c>
    </row>
    <row r="2806" spans="1:11" x14ac:dyDescent="0.35">
      <c r="A2806">
        <v>2803</v>
      </c>
      <c r="B2806" t="str">
        <f t="shared" si="43"/>
        <v>14-73</v>
      </c>
      <c r="C2806">
        <v>-72.828072714117994</v>
      </c>
      <c r="D2806">
        <v>13.915619064846</v>
      </c>
      <c r="E2806">
        <f>ASIN(SQRT((SIN(RADIANS(PARAMETERS!$D$8-D2806)/2)*SIN(RADIANS(PARAMETERS!$D$8-D2806)/2))+(COS(RADIANS(D2806))*COS(RADIANS(PARAMETERS!$D$8))*SIN(RADIANS(PARAMETERS!$D$9-C2806)/2)*SIN(RADIANS(PARAMETERS!$D$9-C2806)/2))))*2*3958.756</f>
        <v>821.17921435446056</v>
      </c>
      <c r="F2806">
        <v>137.7872467041</v>
      </c>
      <c r="G2806">
        <v>172.43290710449</v>
      </c>
      <c r="H2806">
        <v>209.59587097168</v>
      </c>
      <c r="I2806">
        <v>240.89936828613</v>
      </c>
      <c r="J2806">
        <v>276.88201904297</v>
      </c>
      <c r="K2806" s="6">
        <f>IFERROR(EXP(TREND(LN($F$1:$J$1),LN(F2806:J2806),LN(Calculations!$B$3))),0)</f>
        <v>1.5790556857255948E-2</v>
      </c>
    </row>
    <row r="2807" spans="1:11" x14ac:dyDescent="0.35">
      <c r="A2807">
        <v>2804</v>
      </c>
      <c r="B2807" t="str">
        <f t="shared" si="43"/>
        <v>14-73</v>
      </c>
      <c r="C2807">
        <v>-73.099394049018997</v>
      </c>
      <c r="D2807">
        <v>13.915619064846</v>
      </c>
      <c r="E2807">
        <f>ASIN(SQRT((SIN(RADIANS(PARAMETERS!$D$8-D2807)/2)*SIN(RADIANS(PARAMETERS!$D$8-D2807)/2))+(COS(RADIANS(D2807))*COS(RADIANS(PARAMETERS!$D$8))*SIN(RADIANS(PARAMETERS!$D$9-C2807)/2)*SIN(RADIANS(PARAMETERS!$D$9-C2807)/2))))*2*3958.756</f>
        <v>839.16378488524856</v>
      </c>
      <c r="F2807">
        <v>137.47451782227</v>
      </c>
      <c r="G2807">
        <v>172.25814819336</v>
      </c>
      <c r="H2807">
        <v>209.24775695801</v>
      </c>
      <c r="I2807">
        <v>240.41711425781</v>
      </c>
      <c r="J2807">
        <v>276.23303222656</v>
      </c>
      <c r="K2807" s="6">
        <f>IFERROR(EXP(TREND(LN($F$1:$J$1),LN(F2807:J2807),LN(Calculations!$B$3))),0)</f>
        <v>1.5669295007671568E-2</v>
      </c>
    </row>
    <row r="2808" spans="1:11" x14ac:dyDescent="0.35">
      <c r="A2808">
        <v>2805</v>
      </c>
      <c r="B2808" t="str">
        <f t="shared" si="43"/>
        <v>14-73.5</v>
      </c>
      <c r="C2808">
        <v>-73.37071538392</v>
      </c>
      <c r="D2808">
        <v>13.915619064846</v>
      </c>
      <c r="E2808">
        <f>ASIN(SQRT((SIN(RADIANS(PARAMETERS!$D$8-D2808)/2)*SIN(RADIANS(PARAMETERS!$D$8-D2808)/2))+(COS(RADIANS(D2808))*COS(RADIANS(PARAMETERS!$D$8))*SIN(RADIANS(PARAMETERS!$D$9-C2808)/2)*SIN(RADIANS(PARAMETERS!$D$9-C2808)/2))))*2*3958.756</f>
        <v>857.15409569070277</v>
      </c>
      <c r="F2808">
        <v>137.14669799805</v>
      </c>
      <c r="G2808">
        <v>172.06855773926</v>
      </c>
      <c r="H2808">
        <v>208.92819213867</v>
      </c>
      <c r="I2808">
        <v>240.00477600098</v>
      </c>
      <c r="J2808">
        <v>275.70742797852</v>
      </c>
      <c r="K2808" s="6">
        <f>IFERROR(EXP(TREND(LN($F$1:$J$1),LN(F2808:J2808),LN(Calculations!$B$3))),0)</f>
        <v>1.5541609389624926E-2</v>
      </c>
    </row>
    <row r="2809" spans="1:11" x14ac:dyDescent="0.35">
      <c r="A2809">
        <v>2806</v>
      </c>
      <c r="B2809" t="str">
        <f t="shared" si="43"/>
        <v>14-73.5</v>
      </c>
      <c r="C2809">
        <v>-73.642036718821004</v>
      </c>
      <c r="D2809">
        <v>13.915619064846</v>
      </c>
      <c r="E2809">
        <f>ASIN(SQRT((SIN(RADIANS(PARAMETERS!$D$8-D2809)/2)*SIN(RADIANS(PARAMETERS!$D$8-D2809)/2))+(COS(RADIANS(D2809))*COS(RADIANS(PARAMETERS!$D$8))*SIN(RADIANS(PARAMETERS!$D$9-C2809)/2)*SIN(RADIANS(PARAMETERS!$D$9-C2809)/2))))*2*3958.756</f>
        <v>875.14976710691349</v>
      </c>
      <c r="F2809">
        <v>136.79664611816</v>
      </c>
      <c r="G2809">
        <v>171.85726928711</v>
      </c>
      <c r="H2809">
        <v>208.62510681152</v>
      </c>
      <c r="I2809">
        <v>239.64414978027</v>
      </c>
      <c r="J2809">
        <v>275.27920532227</v>
      </c>
      <c r="K2809" s="6">
        <f>IFERROR(EXP(TREND(LN($F$1:$J$1),LN(F2809:J2809),LN(Calculations!$B$3))),0)</f>
        <v>1.5404886384817086E-2</v>
      </c>
    </row>
    <row r="2810" spans="1:11" x14ac:dyDescent="0.35">
      <c r="A2810">
        <v>2807</v>
      </c>
      <c r="B2810" t="str">
        <f t="shared" si="43"/>
        <v>14-74</v>
      </c>
      <c r="C2810">
        <v>-73.913358053722007</v>
      </c>
      <c r="D2810">
        <v>13.915619064846</v>
      </c>
      <c r="E2810">
        <f>ASIN(SQRT((SIN(RADIANS(PARAMETERS!$D$8-D2810)/2)*SIN(RADIANS(PARAMETERS!$D$8-D2810)/2))+(COS(RADIANS(D2810))*COS(RADIANS(PARAMETERS!$D$8))*SIN(RADIANS(PARAMETERS!$D$9-C2810)/2)*SIN(RADIANS(PARAMETERS!$D$9-C2810)/2))))*2*3958.756</f>
        <v>893.15044940105008</v>
      </c>
      <c r="F2810">
        <v>136.40414428711</v>
      </c>
      <c r="G2810">
        <v>171.60317993164</v>
      </c>
      <c r="H2810">
        <v>208.30813598633</v>
      </c>
      <c r="I2810">
        <v>239.29005432129</v>
      </c>
      <c r="J2810">
        <v>274.88458251953</v>
      </c>
      <c r="K2810" s="6">
        <f>IFERROR(EXP(TREND(LN($F$1:$J$1),LN(F2810:J2810),LN(Calculations!$B$3))),0)</f>
        <v>1.5250789226607031E-2</v>
      </c>
    </row>
    <row r="2811" spans="1:11" x14ac:dyDescent="0.35">
      <c r="A2811">
        <v>2808</v>
      </c>
      <c r="B2811" t="str">
        <f t="shared" si="43"/>
        <v>14-74</v>
      </c>
      <c r="C2811">
        <v>-74.184679388622996</v>
      </c>
      <c r="D2811">
        <v>13.915619064846</v>
      </c>
      <c r="E2811">
        <f>ASIN(SQRT((SIN(RADIANS(PARAMETERS!$D$8-D2811)/2)*SIN(RADIANS(PARAMETERS!$D$8-D2811)/2))+(COS(RADIANS(D2811))*COS(RADIANS(PARAMETERS!$D$8))*SIN(RADIANS(PARAMETERS!$D$9-C2811)/2)*SIN(RADIANS(PARAMETERS!$D$9-C2811)/2))))*2*3958.756</f>
        <v>911.15581983399295</v>
      </c>
      <c r="F2811">
        <v>135.97859191895</v>
      </c>
      <c r="G2811">
        <v>171.2826385498</v>
      </c>
      <c r="H2811">
        <v>207.96934509277</v>
      </c>
      <c r="I2811">
        <v>238.92877197266</v>
      </c>
      <c r="J2811">
        <v>274.50244140625</v>
      </c>
      <c r="K2811" s="6">
        <f>IFERROR(EXP(TREND(LN($F$1:$J$1),LN(F2811:J2811),LN(Calculations!$B$3))),0)</f>
        <v>1.5079930162077529E-2</v>
      </c>
    </row>
    <row r="2812" spans="1:11" x14ac:dyDescent="0.35">
      <c r="A2812">
        <v>2809</v>
      </c>
      <c r="B2812" t="str">
        <f t="shared" si="43"/>
        <v>14-74.5</v>
      </c>
      <c r="C2812">
        <v>-74.456000723523999</v>
      </c>
      <c r="D2812">
        <v>13.915619064846</v>
      </c>
      <c r="E2812">
        <f>ASIN(SQRT((SIN(RADIANS(PARAMETERS!$D$8-D2812)/2)*SIN(RADIANS(PARAMETERS!$D$8-D2812)/2))+(COS(RADIANS(D2812))*COS(RADIANS(PARAMETERS!$D$8))*SIN(RADIANS(PARAMETERS!$D$9-C2812)/2)*SIN(RADIANS(PARAMETERS!$D$9-C2812)/2))))*2*3958.756</f>
        <v>929.16558006090293</v>
      </c>
      <c r="F2812">
        <v>135.50564575195</v>
      </c>
      <c r="G2812">
        <v>170.88088989258</v>
      </c>
      <c r="H2812">
        <v>207.58065795898</v>
      </c>
      <c r="I2812">
        <v>238.5152130127</v>
      </c>
      <c r="J2812">
        <v>274.06616210938</v>
      </c>
      <c r="K2812" s="6">
        <f>IFERROR(EXP(TREND(LN($F$1:$J$1),LN(F2812:J2812),LN(Calculations!$B$3))),0)</f>
        <v>1.4886951319703483E-2</v>
      </c>
    </row>
    <row r="2813" spans="1:11" x14ac:dyDescent="0.35">
      <c r="A2813">
        <v>2810</v>
      </c>
      <c r="B2813" t="str">
        <f t="shared" si="43"/>
        <v>14-74.5</v>
      </c>
      <c r="C2813">
        <v>-74.727322058425003</v>
      </c>
      <c r="D2813">
        <v>13.915619064846</v>
      </c>
      <c r="E2813">
        <f>ASIN(SQRT((SIN(RADIANS(PARAMETERS!$D$8-D2813)/2)*SIN(RADIANS(PARAMETERS!$D$8-D2813)/2))+(COS(RADIANS(D2813))*COS(RADIANS(PARAMETERS!$D$8))*SIN(RADIANS(PARAMETERS!$D$9-C2813)/2)*SIN(RADIANS(PARAMETERS!$D$9-C2813)/2))))*2*3958.756</f>
        <v>947.17945382535174</v>
      </c>
      <c r="F2813">
        <v>134.95777893066</v>
      </c>
      <c r="G2813">
        <v>170.37010192871</v>
      </c>
      <c r="H2813">
        <v>207.08857727051</v>
      </c>
      <c r="I2813">
        <v>237.96424865723</v>
      </c>
      <c r="J2813">
        <v>273.4504699707</v>
      </c>
      <c r="K2813" s="6">
        <f>IFERROR(EXP(TREND(LN($F$1:$J$1),LN(F2813:J2813),LN(Calculations!$B$3))),0)</f>
        <v>1.4661077855308763E-2</v>
      </c>
    </row>
    <row r="2814" spans="1:11" x14ac:dyDescent="0.35">
      <c r="A2814">
        <v>2811</v>
      </c>
      <c r="B2814" t="str">
        <f t="shared" si="43"/>
        <v>14-75</v>
      </c>
      <c r="C2814">
        <v>-74.998643393324997</v>
      </c>
      <c r="D2814">
        <v>13.915619064846</v>
      </c>
      <c r="E2814">
        <f>ASIN(SQRT((SIN(RADIANS(PARAMETERS!$D$8-D2814)/2)*SIN(RADIANS(PARAMETERS!$D$8-D2814)/2))+(COS(RADIANS(D2814))*COS(RADIANS(PARAMETERS!$D$8))*SIN(RADIANS(PARAMETERS!$D$9-C2814)/2)*SIN(RADIANS(PARAMETERS!$D$9-C2814)/2))))*2*3958.756</f>
        <v>965.19718490910839</v>
      </c>
      <c r="F2814">
        <v>134.43603515625</v>
      </c>
      <c r="G2814">
        <v>169.86352539063</v>
      </c>
      <c r="H2814">
        <v>206.61395263672</v>
      </c>
      <c r="I2814">
        <v>237.43955993652</v>
      </c>
      <c r="J2814">
        <v>272.87188720703</v>
      </c>
      <c r="K2814" s="6">
        <f>IFERROR(EXP(TREND(LN($F$1:$J$1),LN(F2814:J2814),LN(Calculations!$B$3))),0)</f>
        <v>1.4446872952659378E-2</v>
      </c>
    </row>
    <row r="2815" spans="1:11" x14ac:dyDescent="0.35">
      <c r="A2815">
        <v>2812</v>
      </c>
      <c r="B2815" t="str">
        <f t="shared" si="43"/>
        <v>14-75.5</v>
      </c>
      <c r="C2815">
        <v>-75.269964728226</v>
      </c>
      <c r="D2815">
        <v>13.915619064846</v>
      </c>
      <c r="E2815">
        <f>ASIN(SQRT((SIN(RADIANS(PARAMETERS!$D$8-D2815)/2)*SIN(RADIANS(PARAMETERS!$D$8-D2815)/2))+(COS(RADIANS(D2815))*COS(RADIANS(PARAMETERS!$D$8))*SIN(RADIANS(PARAMETERS!$D$9-C2815)/2)*SIN(RADIANS(PARAMETERS!$D$9-C2815)/2))))*2*3958.756</f>
        <v>983.21853530558087</v>
      </c>
      <c r="F2815">
        <v>133.93626403809</v>
      </c>
      <c r="G2815">
        <v>169.35877990723</v>
      </c>
      <c r="H2815">
        <v>206.1471862793</v>
      </c>
      <c r="I2815">
        <v>236.92581176758</v>
      </c>
      <c r="J2815">
        <v>272.30801391602</v>
      </c>
      <c r="K2815" s="6">
        <f>IFERROR(EXP(TREND(LN($F$1:$J$1),LN(F2815:J2815),LN(Calculations!$B$3))),0)</f>
        <v>1.4242318490463727E-2</v>
      </c>
    </row>
    <row r="2816" spans="1:11" x14ac:dyDescent="0.35">
      <c r="A2816">
        <v>2813</v>
      </c>
      <c r="B2816" t="str">
        <f t="shared" si="43"/>
        <v>14-75.5</v>
      </c>
      <c r="C2816">
        <v>-75.541286063127004</v>
      </c>
      <c r="D2816">
        <v>13.915619064846</v>
      </c>
      <c r="E2816">
        <f>ASIN(SQRT((SIN(RADIANS(PARAMETERS!$D$8-D2816)/2)*SIN(RADIANS(PARAMETERS!$D$8-D2816)/2))+(COS(RADIANS(D2816))*COS(RADIANS(PARAMETERS!$D$8))*SIN(RADIANS(PARAMETERS!$D$9-C2816)/2)*SIN(RADIANS(PARAMETERS!$D$9-C2816)/2))))*2*3958.756</f>
        <v>1001.2432835881101</v>
      </c>
      <c r="F2816">
        <v>133.45004272461</v>
      </c>
      <c r="G2816">
        <v>168.85192871094</v>
      </c>
      <c r="H2816">
        <v>205.67506408691</v>
      </c>
      <c r="I2816">
        <v>236.40151977539</v>
      </c>
      <c r="J2816">
        <v>271.7268371582</v>
      </c>
      <c r="K2816" s="6">
        <f>IFERROR(EXP(TREND(LN($F$1:$J$1),LN(F2816:J2816),LN(Calculations!$B$3))),0)</f>
        <v>1.4044079215249016E-2</v>
      </c>
    </row>
    <row r="2817" spans="1:11" x14ac:dyDescent="0.35">
      <c r="A2817">
        <v>2814</v>
      </c>
      <c r="B2817" t="str">
        <f t="shared" si="43"/>
        <v>14-76</v>
      </c>
      <c r="C2817">
        <v>-75.812607398028007</v>
      </c>
      <c r="D2817">
        <v>13.915619064846</v>
      </c>
      <c r="E2817">
        <f>ASIN(SQRT((SIN(RADIANS(PARAMETERS!$D$8-D2817)/2)*SIN(RADIANS(PARAMETERS!$D$8-D2817)/2))+(COS(RADIANS(D2817))*COS(RADIANS(PARAMETERS!$D$8))*SIN(RADIANS(PARAMETERS!$D$9-C2817)/2)*SIN(RADIANS(PARAMETERS!$D$9-C2817)/2))))*2*3958.756</f>
        <v>1019.2712234505345</v>
      </c>
      <c r="F2817">
        <v>133.02111816406</v>
      </c>
      <c r="G2817">
        <v>168.38500976563</v>
      </c>
      <c r="H2817">
        <v>205.24948120117</v>
      </c>
      <c r="I2817">
        <v>235.93890380859</v>
      </c>
      <c r="J2817">
        <v>271.22601318359</v>
      </c>
      <c r="K2817" s="6">
        <f>IFERROR(EXP(TREND(LN($F$1:$J$1),LN(F2817:J2817),LN(Calculations!$B$3))),0)</f>
        <v>1.3869070639984814E-2</v>
      </c>
    </row>
    <row r="2818" spans="1:11" x14ac:dyDescent="0.35">
      <c r="A2818">
        <v>2815</v>
      </c>
      <c r="B2818" t="str">
        <f t="shared" si="43"/>
        <v>14-76</v>
      </c>
      <c r="C2818">
        <v>-76.083928732928996</v>
      </c>
      <c r="D2818">
        <v>13.915619064846</v>
      </c>
      <c r="E2818">
        <f>ASIN(SQRT((SIN(RADIANS(PARAMETERS!$D$8-D2818)/2)*SIN(RADIANS(PARAMETERS!$D$8-D2818)/2))+(COS(RADIANS(D2818))*COS(RADIANS(PARAMETERS!$D$8))*SIN(RADIANS(PARAMETERS!$D$9-C2818)/2)*SIN(RADIANS(PARAMETERS!$D$9-C2818)/2))))*2*3958.756</f>
        <v>1037.302162398368</v>
      </c>
      <c r="F2818">
        <v>132.63841247559</v>
      </c>
      <c r="G2818">
        <v>167.94764709473</v>
      </c>
      <c r="H2818">
        <v>204.85772705078</v>
      </c>
      <c r="I2818">
        <v>235.52029418945</v>
      </c>
      <c r="J2818">
        <v>270.78167724609</v>
      </c>
      <c r="K2818" s="6">
        <f>IFERROR(EXP(TREND(LN($F$1:$J$1),LN(F2818:J2818),LN(Calculations!$B$3))),0)</f>
        <v>1.3712180288409818E-2</v>
      </c>
    </row>
    <row r="2819" spans="1:11" x14ac:dyDescent="0.35">
      <c r="A2819">
        <v>2816</v>
      </c>
      <c r="B2819" t="str">
        <f t="shared" si="43"/>
        <v>14-76.5</v>
      </c>
      <c r="C2819">
        <v>-76.355250067829999</v>
      </c>
      <c r="D2819">
        <v>13.915619064846</v>
      </c>
      <c r="E2819">
        <f>ASIN(SQRT((SIN(RADIANS(PARAMETERS!$D$8-D2819)/2)*SIN(RADIANS(PARAMETERS!$D$8-D2819)/2))+(COS(RADIANS(D2819))*COS(RADIANS(PARAMETERS!$D$8))*SIN(RADIANS(PARAMETERS!$D$9-C2819)/2)*SIN(RADIANS(PARAMETERS!$D$9-C2819)/2))))*2*3958.756</f>
        <v>1055.3359205731454</v>
      </c>
      <c r="F2819">
        <v>132.28897094727</v>
      </c>
      <c r="G2819">
        <v>167.52867126465</v>
      </c>
      <c r="H2819">
        <v>204.48788452148</v>
      </c>
      <c r="I2819">
        <v>235.12916564941</v>
      </c>
      <c r="J2819">
        <v>270.37142944336</v>
      </c>
      <c r="K2819" s="6">
        <f>IFERROR(EXP(TREND(LN($F$1:$J$1),LN(F2819:J2819),LN(Calculations!$B$3))),0)</f>
        <v>1.356805068913061E-2</v>
      </c>
    </row>
    <row r="2820" spans="1:11" x14ac:dyDescent="0.35">
      <c r="A2820">
        <v>2817</v>
      </c>
      <c r="B2820" t="str">
        <f t="shared" si="43"/>
        <v>14-76.5</v>
      </c>
      <c r="C2820">
        <v>-76.626571402731003</v>
      </c>
      <c r="D2820">
        <v>13.915619064846</v>
      </c>
      <c r="E2820">
        <f>ASIN(SQRT((SIN(RADIANS(PARAMETERS!$D$8-D2820)/2)*SIN(RADIANS(PARAMETERS!$D$8-D2820)/2))+(COS(RADIANS(D2820))*COS(RADIANS(PARAMETERS!$D$8))*SIN(RADIANS(PARAMETERS!$D$9-C2820)/2)*SIN(RADIANS(PARAMETERS!$D$9-C2820)/2))))*2*3958.756</f>
        <v>1073.3723296943499</v>
      </c>
      <c r="F2820">
        <v>132.01847839355</v>
      </c>
      <c r="G2820">
        <v>167.17153930664</v>
      </c>
      <c r="H2820">
        <v>204.18856811523</v>
      </c>
      <c r="I2820">
        <v>234.82916259766</v>
      </c>
      <c r="J2820">
        <v>270.07739257813</v>
      </c>
      <c r="K2820" s="6">
        <f>IFERROR(EXP(TREND(LN($F$1:$J$1),LN(F2820:J2820),LN(Calculations!$B$3))),0)</f>
        <v>1.3453538320197841E-2</v>
      </c>
    </row>
    <row r="2821" spans="1:11" x14ac:dyDescent="0.35">
      <c r="A2821">
        <v>2818</v>
      </c>
      <c r="B2821" t="str">
        <f t="shared" ref="B2821:B2884" si="44">MROUND(D2821,1)&amp;MROUND(C2821,-0.5)</f>
        <v>14-77</v>
      </c>
      <c r="C2821">
        <v>-76.897892737632006</v>
      </c>
      <c r="D2821">
        <v>13.915619064846</v>
      </c>
      <c r="E2821">
        <f>ASIN(SQRT((SIN(RADIANS(PARAMETERS!$D$8-D2821)/2)*SIN(RADIANS(PARAMETERS!$D$8-D2821)/2))+(COS(RADIANS(D2821))*COS(RADIANS(PARAMETERS!$D$8))*SIN(RADIANS(PARAMETERS!$D$9-C2821)/2)*SIN(RADIANS(PARAMETERS!$D$9-C2821)/2))))*2*3958.756</f>
        <v>1091.4112321054856</v>
      </c>
      <c r="F2821">
        <v>131.81001281738</v>
      </c>
      <c r="G2821">
        <v>166.86427307129</v>
      </c>
      <c r="H2821">
        <v>203.93769836426</v>
      </c>
      <c r="I2821">
        <v>234.58355712891</v>
      </c>
      <c r="J2821">
        <v>269.84432983398</v>
      </c>
      <c r="K2821" s="6">
        <f>IFERROR(EXP(TREND(LN($F$1:$J$1),LN(F2821:J2821),LN(Calculations!$B$3))),0)</f>
        <v>1.3361846512366826E-2</v>
      </c>
    </row>
    <row r="2822" spans="1:11" x14ac:dyDescent="0.35">
      <c r="A2822">
        <v>2819</v>
      </c>
      <c r="B2822" t="str">
        <f t="shared" si="44"/>
        <v>14-77</v>
      </c>
      <c r="C2822">
        <v>-77.169214072532995</v>
      </c>
      <c r="D2822">
        <v>13.915619064846</v>
      </c>
      <c r="E2822">
        <f>ASIN(SQRT((SIN(RADIANS(PARAMETERS!$D$8-D2822)/2)*SIN(RADIANS(PARAMETERS!$D$8-D2822)/2))+(COS(RADIANS(D2822))*COS(RADIANS(PARAMETERS!$D$8))*SIN(RADIANS(PARAMETERS!$D$9-C2822)/2)*SIN(RADIANS(PARAMETERS!$D$9-C2822)/2))))*2*3958.756</f>
        <v>1109.4524799125259</v>
      </c>
      <c r="F2822">
        <v>131.65132141113</v>
      </c>
      <c r="G2822">
        <v>166.60205078125</v>
      </c>
      <c r="H2822">
        <v>203.72172546387</v>
      </c>
      <c r="I2822">
        <v>234.36801147461</v>
      </c>
      <c r="J2822">
        <v>269.6340637207</v>
      </c>
      <c r="K2822" s="6">
        <f>IFERROR(EXP(TREND(LN($F$1:$J$1),LN(F2822:J2822),LN(Calculations!$B$3))),0)</f>
        <v>1.3288603281177359E-2</v>
      </c>
    </row>
    <row r="2823" spans="1:11" x14ac:dyDescent="0.35">
      <c r="A2823">
        <v>2820</v>
      </c>
      <c r="B2823" t="str">
        <f t="shared" si="44"/>
        <v>14-77.5</v>
      </c>
      <c r="C2823">
        <v>-77.440535407433998</v>
      </c>
      <c r="D2823">
        <v>13.915619064846</v>
      </c>
      <c r="E2823">
        <f>ASIN(SQRT((SIN(RADIANS(PARAMETERS!$D$8-D2823)/2)*SIN(RADIANS(PARAMETERS!$D$8-D2823)/2))+(COS(RADIANS(D2823))*COS(RADIANS(PARAMETERS!$D$8))*SIN(RADIANS(PARAMETERS!$D$9-C2823)/2)*SIN(RADIANS(PARAMETERS!$D$9-C2823)/2))))*2*3958.756</f>
        <v>1127.4959342045061</v>
      </c>
      <c r="F2823">
        <v>131.57676696777</v>
      </c>
      <c r="G2823">
        <v>166.41589355469</v>
      </c>
      <c r="H2823">
        <v>203.57637023926</v>
      </c>
      <c r="I2823">
        <v>234.23069763184</v>
      </c>
      <c r="J2823">
        <v>269.51022338867</v>
      </c>
      <c r="K2823" s="6">
        <f>IFERROR(EXP(TREND(LN($F$1:$J$1),LN(F2823:J2823),LN(Calculations!$B$3))),0)</f>
        <v>1.3246029391025727E-2</v>
      </c>
    </row>
    <row r="2824" spans="1:11" x14ac:dyDescent="0.35">
      <c r="A2824">
        <v>2821</v>
      </c>
      <c r="B2824" t="str">
        <f t="shared" si="44"/>
        <v>14-77.5</v>
      </c>
      <c r="C2824">
        <v>-77.711856742335002</v>
      </c>
      <c r="D2824">
        <v>13.915619064846</v>
      </c>
      <c r="E2824">
        <f>ASIN(SQRT((SIN(RADIANS(PARAMETERS!$D$8-D2824)/2)*SIN(RADIANS(PARAMETERS!$D$8-D2824)/2))+(COS(RADIANS(D2824))*COS(RADIANS(PARAMETERS!$D$8))*SIN(RADIANS(PARAMETERS!$D$9-C2824)/2)*SIN(RADIANS(PARAMETERS!$D$9-C2824)/2))))*2*3958.756</f>
        <v>1145.541464347265</v>
      </c>
      <c r="F2824">
        <v>131.56553649902</v>
      </c>
      <c r="G2824">
        <v>166.29318237305</v>
      </c>
      <c r="H2824">
        <v>203.48774719238</v>
      </c>
      <c r="I2824">
        <v>234.15493774414</v>
      </c>
      <c r="J2824">
        <v>269.4528503418</v>
      </c>
      <c r="K2824" s="6">
        <f>IFERROR(EXP(TREND(LN($F$1:$J$1),LN(F2824:J2824),LN(Calculations!$B$3))),0)</f>
        <v>1.3227103729405729E-2</v>
      </c>
    </row>
    <row r="2825" spans="1:11" x14ac:dyDescent="0.35">
      <c r="A2825">
        <v>2822</v>
      </c>
      <c r="B2825" t="str">
        <f t="shared" si="44"/>
        <v>14-78</v>
      </c>
      <c r="C2825">
        <v>-77.983178077236005</v>
      </c>
      <c r="D2825">
        <v>13.915619064846</v>
      </c>
      <c r="E2825">
        <f>ASIN(SQRT((SIN(RADIANS(PARAMETERS!$D$8-D2825)/2)*SIN(RADIANS(PARAMETERS!$D$8-D2825)/2))+(COS(RADIANS(D2825))*COS(RADIANS(PARAMETERS!$D$8))*SIN(RADIANS(PARAMETERS!$D$9-C2825)/2)*SIN(RADIANS(PARAMETERS!$D$9-C2825)/2))))*2*3958.756</f>
        <v>1163.588947342475</v>
      </c>
      <c r="F2825">
        <v>131.61558532715</v>
      </c>
      <c r="G2825">
        <v>166.23738098145</v>
      </c>
      <c r="H2825">
        <v>203.47302246094</v>
      </c>
      <c r="I2825">
        <v>234.17256164551</v>
      </c>
      <c r="J2825">
        <v>269.51257324219</v>
      </c>
      <c r="K2825" s="6">
        <f>IFERROR(EXP(TREND(LN($F$1:$J$1),LN(F2825:J2825),LN(Calculations!$B$3))),0)</f>
        <v>1.32322055615648E-2</v>
      </c>
    </row>
    <row r="2826" spans="1:11" x14ac:dyDescent="0.35">
      <c r="A2826">
        <v>2823</v>
      </c>
      <c r="B2826" t="str">
        <f t="shared" si="44"/>
        <v>14-78.5</v>
      </c>
      <c r="C2826">
        <v>-78.254499412136994</v>
      </c>
      <c r="D2826">
        <v>13.915619064846</v>
      </c>
      <c r="E2826">
        <f>ASIN(SQRT((SIN(RADIANS(PARAMETERS!$D$8-D2826)/2)*SIN(RADIANS(PARAMETERS!$D$8-D2826)/2))+(COS(RADIANS(D2826))*COS(RADIANS(PARAMETERS!$D$8))*SIN(RADIANS(PARAMETERS!$D$9-C2826)/2)*SIN(RADIANS(PARAMETERS!$D$9-C2826)/2))))*2*3958.756</f>
        <v>1181.6382672450313</v>
      </c>
      <c r="F2826">
        <v>131.77783203125</v>
      </c>
      <c r="G2826">
        <v>166.29791259766</v>
      </c>
      <c r="H2826">
        <v>203.60594177246</v>
      </c>
      <c r="I2826">
        <v>234.39370727539</v>
      </c>
      <c r="J2826">
        <v>269.8454284668</v>
      </c>
      <c r="K2826" s="6">
        <f>IFERROR(EXP(TREND(LN($F$1:$J$1),LN(F2826:J2826),LN(Calculations!$B$3))),0)</f>
        <v>1.3281088839815608E-2</v>
      </c>
    </row>
    <row r="2827" spans="1:11" x14ac:dyDescent="0.35">
      <c r="A2827">
        <v>2824</v>
      </c>
      <c r="B2827" t="str">
        <f t="shared" si="44"/>
        <v>14-78.5</v>
      </c>
      <c r="C2827">
        <v>-78.525820747037997</v>
      </c>
      <c r="D2827">
        <v>13.915619064846</v>
      </c>
      <c r="E2827">
        <f>ASIN(SQRT((SIN(RADIANS(PARAMETERS!$D$8-D2827)/2)*SIN(RADIANS(PARAMETERS!$D$8-D2827)/2))+(COS(RADIANS(D2827))*COS(RADIANS(PARAMETERS!$D$8))*SIN(RADIANS(PARAMETERS!$D$9-C2827)/2)*SIN(RADIANS(PARAMETERS!$D$9-C2827)/2))))*2*3958.756</f>
        <v>1199.6893146327059</v>
      </c>
      <c r="F2827">
        <v>131.99272155762</v>
      </c>
      <c r="G2827">
        <v>166.42181396484</v>
      </c>
      <c r="H2827">
        <v>203.82643127441</v>
      </c>
      <c r="I2827">
        <v>234.7378692627</v>
      </c>
      <c r="J2827">
        <v>270.34567260742</v>
      </c>
      <c r="K2827" s="6">
        <f>IFERROR(EXP(TREND(LN($F$1:$J$1),LN(F2827:J2827),LN(Calculations!$B$3))),0)</f>
        <v>1.3352255819539832E-2</v>
      </c>
    </row>
    <row r="2828" spans="1:11" x14ac:dyDescent="0.35">
      <c r="A2828">
        <v>2825</v>
      </c>
      <c r="B2828" t="str">
        <f t="shared" si="44"/>
        <v>14-79</v>
      </c>
      <c r="C2828">
        <v>-78.797142081939</v>
      </c>
      <c r="D2828">
        <v>13.915619064846</v>
      </c>
      <c r="E2828">
        <f>ASIN(SQRT((SIN(RADIANS(PARAMETERS!$D$8-D2828)/2)*SIN(RADIANS(PARAMETERS!$D$8-D2828)/2))+(COS(RADIANS(D2828))*COS(RADIANS(PARAMETERS!$D$8))*SIN(RADIANS(PARAMETERS!$D$9-C2828)/2)*SIN(RADIANS(PARAMETERS!$D$9-C2828)/2))))*2*3958.756</f>
        <v>1217.7419861226713</v>
      </c>
      <c r="F2828">
        <v>132.22573852539</v>
      </c>
      <c r="G2828">
        <v>166.57640075684</v>
      </c>
      <c r="H2828">
        <v>204.1025390625</v>
      </c>
      <c r="I2828">
        <v>235.16496276855</v>
      </c>
      <c r="J2828">
        <v>270.96331787109</v>
      </c>
      <c r="K2828" s="6">
        <f>IFERROR(EXP(TREND(LN($F$1:$J$1),LN(F2828:J2828),LN(Calculations!$B$3))),0)</f>
        <v>1.3433069903660926E-2</v>
      </c>
    </row>
    <row r="2829" spans="1:11" x14ac:dyDescent="0.35">
      <c r="A2829">
        <v>2826</v>
      </c>
      <c r="B2829" t="str">
        <f t="shared" si="44"/>
        <v>14-79</v>
      </c>
      <c r="C2829">
        <v>-79.068463416840004</v>
      </c>
      <c r="D2829">
        <v>13.915619064846</v>
      </c>
      <c r="E2829">
        <f>ASIN(SQRT((SIN(RADIANS(PARAMETERS!$D$8-D2829)/2)*SIN(RADIANS(PARAMETERS!$D$8-D2829)/2))+(COS(RADIANS(D2829))*COS(RADIANS(PARAMETERS!$D$8))*SIN(RADIANS(PARAMETERS!$D$9-C2829)/2)*SIN(RADIANS(PARAMETERS!$D$9-C2829)/2))))*2*3958.756</f>
        <v>1235.7961839301602</v>
      </c>
      <c r="F2829">
        <v>132.50119018555</v>
      </c>
      <c r="G2829">
        <v>166.78106689453</v>
      </c>
      <c r="H2829">
        <v>204.46209716797</v>
      </c>
      <c r="I2829">
        <v>235.71545410156</v>
      </c>
      <c r="J2829">
        <v>271.75473022461</v>
      </c>
      <c r="K2829" s="6">
        <f>IFERROR(EXP(TREND(LN($F$1:$J$1),LN(F2829:J2829),LN(Calculations!$B$3))),0)</f>
        <v>1.3532332418173117E-2</v>
      </c>
    </row>
    <row r="2830" spans="1:11" x14ac:dyDescent="0.35">
      <c r="A2830">
        <v>2827</v>
      </c>
      <c r="B2830" t="str">
        <f t="shared" si="44"/>
        <v>14-79.5</v>
      </c>
      <c r="C2830">
        <v>-79.339784751741007</v>
      </c>
      <c r="D2830">
        <v>13.915619064846</v>
      </c>
      <c r="E2830">
        <f>ASIN(SQRT((SIN(RADIANS(PARAMETERS!$D$8-D2830)/2)*SIN(RADIANS(PARAMETERS!$D$8-D2830)/2))+(COS(RADIANS(D2830))*COS(RADIANS(PARAMETERS!$D$8))*SIN(RADIANS(PARAMETERS!$D$9-C2830)/2)*SIN(RADIANS(PARAMETERS!$D$9-C2830)/2))))*2*3958.756</f>
        <v>1253.8518154650203</v>
      </c>
      <c r="F2830">
        <v>132.76419067383</v>
      </c>
      <c r="G2830">
        <v>166.99273681641</v>
      </c>
      <c r="H2830">
        <v>204.85377502441</v>
      </c>
      <c r="I2830">
        <v>236.31951904297</v>
      </c>
      <c r="J2830">
        <v>272.62716674805</v>
      </c>
      <c r="K2830" s="6">
        <f>IFERROR(EXP(TREND(LN($F$1:$J$1),LN(F2830:J2830),LN(Calculations!$B$3))),0)</f>
        <v>1.3630577271785717E-2</v>
      </c>
    </row>
    <row r="2831" spans="1:11" x14ac:dyDescent="0.35">
      <c r="A2831">
        <v>2828</v>
      </c>
      <c r="B2831" t="str">
        <f t="shared" si="44"/>
        <v>14-79.5</v>
      </c>
      <c r="C2831">
        <v>-79.611106086641996</v>
      </c>
      <c r="D2831">
        <v>13.915619064846</v>
      </c>
      <c r="E2831">
        <f>ASIN(SQRT((SIN(RADIANS(PARAMETERS!$D$8-D2831)/2)*SIN(RADIANS(PARAMETERS!$D$8-D2831)/2))+(COS(RADIANS(D2831))*COS(RADIANS(PARAMETERS!$D$8))*SIN(RADIANS(PARAMETERS!$D$9-C2831)/2)*SIN(RADIANS(PARAMETERS!$D$9-C2831)/2))))*2*3958.756</f>
        <v>1271.9087929624359</v>
      </c>
      <c r="F2831">
        <v>133.00009155273</v>
      </c>
      <c r="G2831">
        <v>167.20097351074</v>
      </c>
      <c r="H2831">
        <v>205.26335144043</v>
      </c>
      <c r="I2831">
        <v>236.95733642578</v>
      </c>
      <c r="J2831">
        <v>273.55386352539</v>
      </c>
      <c r="K2831" s="6">
        <f>IFERROR(EXP(TREND(LN($F$1:$J$1),LN(F2831:J2831),LN(Calculations!$B$3))),0)</f>
        <v>1.372251076762644E-2</v>
      </c>
    </row>
    <row r="2832" spans="1:11" x14ac:dyDescent="0.35">
      <c r="A2832">
        <v>2829</v>
      </c>
      <c r="B2832" t="str">
        <f t="shared" si="44"/>
        <v>14-80</v>
      </c>
      <c r="C2832">
        <v>-79.882427421542999</v>
      </c>
      <c r="D2832">
        <v>13.915619064846</v>
      </c>
      <c r="E2832">
        <f>ASIN(SQRT((SIN(RADIANS(PARAMETERS!$D$8-D2832)/2)*SIN(RADIANS(PARAMETERS!$D$8-D2832)/2))+(COS(RADIANS(D2832))*COS(RADIANS(PARAMETERS!$D$8))*SIN(RADIANS(PARAMETERS!$D$9-C2832)/2)*SIN(RADIANS(PARAMETERS!$D$9-C2832)/2))))*2*3958.756</f>
        <v>1289.9670331444945</v>
      </c>
      <c r="F2832">
        <v>133.23876953125</v>
      </c>
      <c r="G2832">
        <v>167.4322052002</v>
      </c>
      <c r="H2832">
        <v>205.71948242188</v>
      </c>
      <c r="I2832">
        <v>237.66731262207</v>
      </c>
      <c r="J2832">
        <v>274.58547973633</v>
      </c>
      <c r="K2832" s="6">
        <f>IFERROR(EXP(TREND(LN($F$1:$J$1),LN(F2832:J2832),LN(Calculations!$B$3))),0)</f>
        <v>1.3818978160335097E-2</v>
      </c>
    </row>
    <row r="2833" spans="1:11" x14ac:dyDescent="0.35">
      <c r="A2833">
        <v>2830</v>
      </c>
      <c r="B2833" t="str">
        <f t="shared" si="44"/>
        <v>14-80</v>
      </c>
      <c r="C2833">
        <v>-80.153748756444003</v>
      </c>
      <c r="D2833">
        <v>13.915619064846</v>
      </c>
      <c r="E2833">
        <f>ASIN(SQRT((SIN(RADIANS(PARAMETERS!$D$8-D2833)/2)*SIN(RADIANS(PARAMETERS!$D$8-D2833)/2))+(COS(RADIANS(D2833))*COS(RADIANS(PARAMETERS!$D$8))*SIN(RADIANS(PARAMETERS!$D$9-C2833)/2)*SIN(RADIANS(PARAMETERS!$D$9-C2833)/2))))*2*3958.756</f>
        <v>1308.0264569096169</v>
      </c>
      <c r="F2833">
        <v>133.39515686035</v>
      </c>
      <c r="G2833">
        <v>167.61209106445</v>
      </c>
      <c r="H2833">
        <v>206.13822937012</v>
      </c>
      <c r="I2833">
        <v>238.34013366699</v>
      </c>
      <c r="J2833">
        <v>275.58139038086</v>
      </c>
      <c r="K2833" s="6">
        <f>IFERROR(EXP(TREND(LN($F$1:$J$1),LN(F2833:J2833),LN(Calculations!$B$3))),0)</f>
        <v>1.3888349716735884E-2</v>
      </c>
    </row>
    <row r="2834" spans="1:11" x14ac:dyDescent="0.35">
      <c r="A2834">
        <v>2831</v>
      </c>
      <c r="B2834" t="str">
        <f t="shared" si="44"/>
        <v>14-80.5</v>
      </c>
      <c r="C2834">
        <v>-80.425070091345006</v>
      </c>
      <c r="D2834">
        <v>13.915619064846</v>
      </c>
      <c r="E2834">
        <f>ASIN(SQRT((SIN(RADIANS(PARAMETERS!$D$8-D2834)/2)*SIN(RADIANS(PARAMETERS!$D$8-D2834)/2))+(COS(RADIANS(D2834))*COS(RADIANS(PARAMETERS!$D$8))*SIN(RADIANS(PARAMETERS!$D$9-C2834)/2)*SIN(RADIANS(PARAMETERS!$D$9-C2834)/2))))*2*3958.756</f>
        <v>1326.0869890472391</v>
      </c>
      <c r="F2834">
        <v>133.45013427734</v>
      </c>
      <c r="G2834">
        <v>167.72138977051</v>
      </c>
      <c r="H2834">
        <v>206.50300598145</v>
      </c>
      <c r="I2834">
        <v>238.9602355957</v>
      </c>
      <c r="J2834">
        <v>276.52783203125</v>
      </c>
      <c r="K2834" s="6">
        <f>IFERROR(EXP(TREND(LN($F$1:$J$1),LN(F2834:J2834),LN(Calculations!$B$3))),0)</f>
        <v>1.3923111729466741E-2</v>
      </c>
    </row>
    <row r="2835" spans="1:11" x14ac:dyDescent="0.35">
      <c r="A2835">
        <v>2832</v>
      </c>
      <c r="B2835" t="str">
        <f t="shared" si="44"/>
        <v>14-80.5</v>
      </c>
      <c r="C2835">
        <v>-80.696391426245995</v>
      </c>
      <c r="D2835">
        <v>13.915619064846</v>
      </c>
      <c r="E2835">
        <f>ASIN(SQRT((SIN(RADIANS(PARAMETERS!$D$8-D2835)/2)*SIN(RADIANS(PARAMETERS!$D$8-D2835)/2))+(COS(RADIANS(D2835))*COS(RADIANS(PARAMETERS!$D$8))*SIN(RADIANS(PARAMETERS!$D$9-C2835)/2)*SIN(RADIANS(PARAMETERS!$D$9-C2835)/2))))*2*3958.756</f>
        <v>1344.1485579753569</v>
      </c>
      <c r="F2835">
        <v>133.42794799805</v>
      </c>
      <c r="G2835">
        <v>167.77613830566</v>
      </c>
      <c r="H2835">
        <v>206.8401184082</v>
      </c>
      <c r="I2835">
        <v>239.56903076172</v>
      </c>
      <c r="J2835">
        <v>277.48538208008</v>
      </c>
      <c r="K2835" s="6">
        <f>IFERROR(EXP(TREND(LN($F$1:$J$1),LN(F2835:J2835),LN(Calculations!$B$3))),0)</f>
        <v>1.3931741266424862E-2</v>
      </c>
    </row>
    <row r="2836" spans="1:11" x14ac:dyDescent="0.35">
      <c r="A2836">
        <v>2833</v>
      </c>
      <c r="B2836" t="str">
        <f t="shared" si="44"/>
        <v>14-81</v>
      </c>
      <c r="C2836">
        <v>-80.967712761146998</v>
      </c>
      <c r="D2836">
        <v>13.915619064846</v>
      </c>
      <c r="E2836">
        <f>ASIN(SQRT((SIN(RADIANS(PARAMETERS!$D$8-D2836)/2)*SIN(RADIANS(PARAMETERS!$D$8-D2836)/2))+(COS(RADIANS(D2836))*COS(RADIANS(PARAMETERS!$D$8))*SIN(RADIANS(PARAMETERS!$D$9-C2836)/2)*SIN(RADIANS(PARAMETERS!$D$9-C2836)/2))))*2*3958.756</f>
        <v>1362.211095498848</v>
      </c>
      <c r="F2836">
        <v>133.25965881348</v>
      </c>
      <c r="G2836">
        <v>167.71490478516</v>
      </c>
      <c r="H2836">
        <v>207.08511352539</v>
      </c>
      <c r="I2836">
        <v>240.08381652832</v>
      </c>
      <c r="J2836">
        <v>278.34918212891</v>
      </c>
      <c r="K2836" s="6">
        <f>IFERROR(EXP(TREND(LN($F$1:$J$1),LN(F2836:J2836),LN(Calculations!$B$3))),0)</f>
        <v>1.3889393926688077E-2</v>
      </c>
    </row>
    <row r="2837" spans="1:11" x14ac:dyDescent="0.35">
      <c r="A2837">
        <v>2834</v>
      </c>
      <c r="B2837" t="str">
        <f t="shared" si="44"/>
        <v>14-81</v>
      </c>
      <c r="C2837">
        <v>-81.239034096048002</v>
      </c>
      <c r="D2837">
        <v>13.915619064846</v>
      </c>
      <c r="E2837">
        <f>ASIN(SQRT((SIN(RADIANS(PARAMETERS!$D$8-D2837)/2)*SIN(RADIANS(PARAMETERS!$D$8-D2837)/2))+(COS(RADIANS(D2837))*COS(RADIANS(PARAMETERS!$D$8))*SIN(RADIANS(PARAMETERS!$D$9-C2837)/2)*SIN(RADIANS(PARAMETERS!$D$9-C2837)/2))))*2*3958.756</f>
        <v>1380.2745365866531</v>
      </c>
      <c r="F2837">
        <v>132.94644165039</v>
      </c>
      <c r="G2837">
        <v>167.53657531738</v>
      </c>
      <c r="H2837">
        <v>207.23052978516</v>
      </c>
      <c r="I2837">
        <v>240.49145507813</v>
      </c>
      <c r="J2837">
        <v>279.09881591797</v>
      </c>
      <c r="K2837" s="6">
        <f>IFERROR(EXP(TREND(LN($F$1:$J$1),LN(F2837:J2837),LN(Calculations!$B$3))),0)</f>
        <v>1.379742060575311E-2</v>
      </c>
    </row>
    <row r="2838" spans="1:11" x14ac:dyDescent="0.35">
      <c r="A2838">
        <v>2835</v>
      </c>
      <c r="B2838" t="str">
        <f t="shared" si="44"/>
        <v>14-81.5</v>
      </c>
      <c r="C2838">
        <v>-81.510355430949005</v>
      </c>
      <c r="D2838">
        <v>13.915619064846</v>
      </c>
      <c r="E2838">
        <f>ASIN(SQRT((SIN(RADIANS(PARAMETERS!$D$8-D2838)/2)*SIN(RADIANS(PARAMETERS!$D$8-D2838)/2))+(COS(RADIANS(D2838))*COS(RADIANS(PARAMETERS!$D$8))*SIN(RADIANS(PARAMETERS!$D$9-C2838)/2)*SIN(RADIANS(PARAMETERS!$D$9-C2838)/2))))*2*3958.756</f>
        <v>1398.3388191661443</v>
      </c>
      <c r="F2838">
        <v>132.51411437988</v>
      </c>
      <c r="G2838">
        <v>167.26254272461</v>
      </c>
      <c r="H2838">
        <v>207.29208374023</v>
      </c>
      <c r="I2838">
        <v>240.80773925781</v>
      </c>
      <c r="J2838">
        <v>279.74996948242</v>
      </c>
      <c r="K2838" s="6">
        <f>IFERROR(EXP(TREND(LN($F$1:$J$1),LN(F2838:J2838),LN(Calculations!$B$3))),0)</f>
        <v>1.3666571363529714E-2</v>
      </c>
    </row>
    <row r="2839" spans="1:11" x14ac:dyDescent="0.35">
      <c r="A2839">
        <v>2836</v>
      </c>
      <c r="B2839" t="str">
        <f t="shared" si="44"/>
        <v>14-82</v>
      </c>
      <c r="C2839">
        <v>-81.781676765849994</v>
      </c>
      <c r="D2839">
        <v>13.915619064846</v>
      </c>
      <c r="E2839">
        <f>ASIN(SQRT((SIN(RADIANS(PARAMETERS!$D$8-D2839)/2)*SIN(RADIANS(PARAMETERS!$D$8-D2839)/2))+(COS(RADIANS(D2839))*COS(RADIANS(PARAMETERS!$D$8))*SIN(RADIANS(PARAMETERS!$D$9-C2839)/2)*SIN(RADIANS(PARAMETERS!$D$9-C2839)/2))))*2*3958.756</f>
        <v>1416.4038839331388</v>
      </c>
      <c r="F2839">
        <v>131.55480957031</v>
      </c>
      <c r="G2839">
        <v>166.43753051758</v>
      </c>
      <c r="H2839">
        <v>206.77546691895</v>
      </c>
      <c r="I2839">
        <v>240.38990783691</v>
      </c>
      <c r="J2839">
        <v>279.47564697266</v>
      </c>
      <c r="K2839" s="6">
        <f>IFERROR(EXP(TREND(LN($F$1:$J$1),LN(F2839:J2839),LN(Calculations!$B$3))),0)</f>
        <v>1.3344314166371548E-2</v>
      </c>
    </row>
    <row r="2840" spans="1:11" x14ac:dyDescent="0.35">
      <c r="A2840">
        <v>2837</v>
      </c>
      <c r="B2840" t="str">
        <f t="shared" si="44"/>
        <v>14-82</v>
      </c>
      <c r="C2840">
        <v>-82.052998100750997</v>
      </c>
      <c r="D2840">
        <v>13.915619064846</v>
      </c>
      <c r="E2840">
        <f>ASIN(SQRT((SIN(RADIANS(PARAMETERS!$D$8-D2840)/2)*SIN(RADIANS(PARAMETERS!$D$8-D2840)/2))+(COS(RADIANS(D2840))*COS(RADIANS(PARAMETERS!$D$8))*SIN(RADIANS(PARAMETERS!$D$9-C2840)/2)*SIN(RADIANS(PARAMETERS!$D$9-C2840)/2))))*2*3958.756</f>
        <v>1434.4696741761907</v>
      </c>
      <c r="F2840">
        <v>130.03329467773</v>
      </c>
      <c r="G2840">
        <v>164.95726013184</v>
      </c>
      <c r="H2840">
        <v>205.60624694824</v>
      </c>
      <c r="I2840">
        <v>239.14422607422</v>
      </c>
      <c r="J2840">
        <v>278.15832519531</v>
      </c>
      <c r="K2840" s="6">
        <f>IFERROR(EXP(TREND(LN($F$1:$J$1),LN(F2840:J2840),LN(Calculations!$B$3))),0)</f>
        <v>1.2826276121413929E-2</v>
      </c>
    </row>
    <row r="2841" spans="1:11" x14ac:dyDescent="0.35">
      <c r="A2841">
        <v>2838</v>
      </c>
      <c r="B2841" t="str">
        <f t="shared" si="44"/>
        <v>14-82.5</v>
      </c>
      <c r="C2841">
        <v>-82.324319435652001</v>
      </c>
      <c r="D2841">
        <v>13.915619064846</v>
      </c>
      <c r="E2841">
        <f>ASIN(SQRT((SIN(RADIANS(PARAMETERS!$D$8-D2841)/2)*SIN(RADIANS(PARAMETERS!$D$8-D2841)/2))+(COS(RADIANS(D2841))*COS(RADIANS(PARAMETERS!$D$8))*SIN(RADIANS(PARAMETERS!$D$9-C2841)/2)*SIN(RADIANS(PARAMETERS!$D$9-C2841)/2))))*2*3958.756</f>
        <v>1452.5361356139201</v>
      </c>
      <c r="F2841">
        <v>128.02925109863</v>
      </c>
      <c r="G2841">
        <v>162.84004211426</v>
      </c>
      <c r="H2841">
        <v>203.81195068359</v>
      </c>
      <c r="I2841">
        <v>237.15245056152</v>
      </c>
      <c r="J2841">
        <v>275.90603637695</v>
      </c>
      <c r="K2841" s="6">
        <f>IFERROR(EXP(TREND(LN($F$1:$J$1),LN(F2841:J2841),LN(Calculations!$B$3))),0)</f>
        <v>1.2155416423824301E-2</v>
      </c>
    </row>
    <row r="2842" spans="1:11" x14ac:dyDescent="0.35">
      <c r="A2842">
        <v>2839</v>
      </c>
      <c r="B2842" t="str">
        <f t="shared" si="44"/>
        <v>14-82.5</v>
      </c>
      <c r="C2842">
        <v>-82.595640770553004</v>
      </c>
      <c r="D2842">
        <v>13.915619064846</v>
      </c>
      <c r="E2842">
        <f>ASIN(SQRT((SIN(RADIANS(PARAMETERS!$D$8-D2842)/2)*SIN(RADIANS(PARAMETERS!$D$8-D2842)/2))+(COS(RADIANS(D2842))*COS(RADIANS(PARAMETERS!$D$8))*SIN(RADIANS(PARAMETERS!$D$9-C2842)/2)*SIN(RADIANS(PARAMETERS!$D$9-C2842)/2))))*2*3958.756</f>
        <v>1470.603216244268</v>
      </c>
      <c r="F2842">
        <v>125.80265808105</v>
      </c>
      <c r="G2842">
        <v>160.43180847168</v>
      </c>
      <c r="H2842">
        <v>201.71618652344</v>
      </c>
      <c r="I2842">
        <v>234.79936218262</v>
      </c>
      <c r="J2842">
        <v>273.18759155273</v>
      </c>
      <c r="K2842" s="6">
        <f>IFERROR(EXP(TREND(LN($F$1:$J$1),LN(F2842:J2842),LN(Calculations!$B$3))),0)</f>
        <v>1.1446818920196302E-2</v>
      </c>
    </row>
    <row r="2843" spans="1:11" x14ac:dyDescent="0.35">
      <c r="A2843">
        <v>2840</v>
      </c>
      <c r="B2843" t="str">
        <f t="shared" si="44"/>
        <v>14-83</v>
      </c>
      <c r="C2843">
        <v>-82.866962105453993</v>
      </c>
      <c r="D2843">
        <v>13.915619064846</v>
      </c>
      <c r="E2843">
        <f>ASIN(SQRT((SIN(RADIANS(PARAMETERS!$D$8-D2843)/2)*SIN(RADIANS(PARAMETERS!$D$8-D2843)/2))+(COS(RADIANS(D2843))*COS(RADIANS(PARAMETERS!$D$8))*SIN(RADIANS(PARAMETERS!$D$9-C2843)/2)*SIN(RADIANS(PARAMETERS!$D$9-C2843)/2))))*2*3958.756</f>
        <v>1488.6708662046647</v>
      </c>
      <c r="F2843">
        <v>123.45854949951</v>
      </c>
      <c r="G2843">
        <v>157.85845947266</v>
      </c>
      <c r="H2843">
        <v>199.4375</v>
      </c>
      <c r="I2843">
        <v>232.23016357422</v>
      </c>
      <c r="J2843">
        <v>270.18692016602</v>
      </c>
      <c r="K2843" s="6">
        <f>IFERROR(EXP(TREND(LN($F$1:$J$1),LN(F2843:J2843),LN(Calculations!$B$3))),0)</f>
        <v>1.0743136901233151E-2</v>
      </c>
    </row>
    <row r="2844" spans="1:11" x14ac:dyDescent="0.35">
      <c r="A2844">
        <v>2841</v>
      </c>
      <c r="B2844" t="str">
        <f t="shared" si="44"/>
        <v>14-83</v>
      </c>
      <c r="C2844">
        <v>-83.138283440354996</v>
      </c>
      <c r="D2844">
        <v>13.915619064846</v>
      </c>
      <c r="E2844">
        <f>ASIN(SQRT((SIN(RADIANS(PARAMETERS!$D$8-D2844)/2)*SIN(RADIANS(PARAMETERS!$D$8-D2844)/2))+(COS(RADIANS(D2844))*COS(RADIANS(PARAMETERS!$D$8))*SIN(RADIANS(PARAMETERS!$D$9-C2844)/2)*SIN(RADIANS(PARAMETERS!$D$9-C2844)/2))))*2*3958.756</f>
        <v>1506.739037642207</v>
      </c>
      <c r="F2844">
        <v>121.0306854248</v>
      </c>
      <c r="G2844">
        <v>155.15623474121</v>
      </c>
      <c r="H2844">
        <v>197.00834655762</v>
      </c>
      <c r="I2844">
        <v>229.48857116699</v>
      </c>
      <c r="J2844">
        <v>266.96286010742</v>
      </c>
      <c r="K2844" s="6">
        <f>IFERROR(EXP(TREND(LN($F$1:$J$1),LN(F2844:J2844),LN(Calculations!$B$3))),0)</f>
        <v>1.0057373695527694E-2</v>
      </c>
    </row>
    <row r="2845" spans="1:11" x14ac:dyDescent="0.35">
      <c r="A2845">
        <v>2842</v>
      </c>
      <c r="B2845" t="str">
        <f t="shared" si="44"/>
        <v>14-83.5</v>
      </c>
      <c r="C2845">
        <v>-83.409604775255005</v>
      </c>
      <c r="D2845">
        <v>13.915619064846</v>
      </c>
      <c r="E2845">
        <f>ASIN(SQRT((SIN(RADIANS(PARAMETERS!$D$8-D2845)/2)*SIN(RADIANS(PARAMETERS!$D$8-D2845)/2))+(COS(RADIANS(D2845))*COS(RADIANS(PARAMETERS!$D$8))*SIN(RADIANS(PARAMETERS!$D$9-C2845)/2)*SIN(RADIANS(PARAMETERS!$D$9-C2845)/2))))*2*3958.756</f>
        <v>1524.807684592932</v>
      </c>
      <c r="F2845">
        <v>118.41735839844</v>
      </c>
      <c r="G2845">
        <v>152.17767333984</v>
      </c>
      <c r="H2845">
        <v>194.29214477539</v>
      </c>
      <c r="I2845">
        <v>226.38967895508</v>
      </c>
      <c r="J2845">
        <v>263.27798461914</v>
      </c>
      <c r="K2845" s="6">
        <f>IFERROR(EXP(TREND(LN($F$1:$J$1),LN(F2845:J2845),LN(Calculations!$B$3))),0)</f>
        <v>9.3608017026687827E-3</v>
      </c>
    </row>
    <row r="2846" spans="1:11" x14ac:dyDescent="0.35">
      <c r="A2846">
        <v>2843</v>
      </c>
      <c r="B2846" t="str">
        <f t="shared" si="44"/>
        <v>14-83.5</v>
      </c>
      <c r="C2846">
        <v>-83.680926110155994</v>
      </c>
      <c r="D2846">
        <v>13.915619064846</v>
      </c>
      <c r="E2846">
        <f>ASIN(SQRT((SIN(RADIANS(PARAMETERS!$D$8-D2846)/2)*SIN(RADIANS(PARAMETERS!$D$8-D2846)/2))+(COS(RADIANS(D2846))*COS(RADIANS(PARAMETERS!$D$8))*SIN(RADIANS(PARAMETERS!$D$9-C2846)/2)*SIN(RADIANS(PARAMETERS!$D$9-C2846)/2))))*2*3958.756</f>
        <v>1542.8767628698613</v>
      </c>
      <c r="F2846">
        <v>115.67836761475</v>
      </c>
      <c r="G2846">
        <v>148.97912597656</v>
      </c>
      <c r="H2846">
        <v>191.29214477539</v>
      </c>
      <c r="I2846">
        <v>223.02223205566</v>
      </c>
      <c r="J2846">
        <v>259.25344848633</v>
      </c>
      <c r="K2846" s="6">
        <f>IFERROR(EXP(TREND(LN($F$1:$J$1),LN(F2846:J2846),LN(Calculations!$B$3))),0)</f>
        <v>8.6733121186082923E-3</v>
      </c>
    </row>
    <row r="2847" spans="1:11" x14ac:dyDescent="0.35">
      <c r="A2847">
        <v>2844</v>
      </c>
      <c r="B2847" t="str">
        <f t="shared" si="44"/>
        <v>14-84</v>
      </c>
      <c r="C2847">
        <v>-83.952247445056997</v>
      </c>
      <c r="D2847">
        <v>13.915619064846</v>
      </c>
      <c r="E2847">
        <f>ASIN(SQRT((SIN(RADIANS(PARAMETERS!$D$8-D2847)/2)*SIN(RADIANS(PARAMETERS!$D$8-D2847)/2))+(COS(RADIANS(D2847))*COS(RADIANS(PARAMETERS!$D$8))*SIN(RADIANS(PARAMETERS!$D$9-C2847)/2)*SIN(RADIANS(PARAMETERS!$D$9-C2847)/2))))*2*3958.756</f>
        <v>1560.9462299581267</v>
      </c>
      <c r="F2847">
        <v>112.86236572266</v>
      </c>
      <c r="G2847">
        <v>145.61761474609</v>
      </c>
      <c r="H2847">
        <v>188.04173278809</v>
      </c>
      <c r="I2847">
        <v>219.4518737793</v>
      </c>
      <c r="J2847">
        <v>254.98020935059</v>
      </c>
      <c r="K2847" s="6">
        <f>IFERROR(EXP(TREND(LN($F$1:$J$1),LN(F2847:J2847),LN(Calculations!$B$3))),0)</f>
        <v>8.0097575006049682E-3</v>
      </c>
    </row>
    <row r="2848" spans="1:11" x14ac:dyDescent="0.35">
      <c r="A2848">
        <v>2845</v>
      </c>
      <c r="B2848" t="str">
        <f t="shared" si="44"/>
        <v>14-84</v>
      </c>
      <c r="C2848">
        <v>-84.223568779958001</v>
      </c>
      <c r="D2848">
        <v>13.915619064846</v>
      </c>
      <c r="E2848">
        <f>ASIN(SQRT((SIN(RADIANS(PARAMETERS!$D$8-D2848)/2)*SIN(RADIANS(PARAMETERS!$D$8-D2848)/2))+(COS(RADIANS(D2848))*COS(RADIANS(PARAMETERS!$D$8))*SIN(RADIANS(PARAMETERS!$D$9-C2848)/2)*SIN(RADIANS(PARAMETERS!$D$9-C2848)/2))))*2*3958.756</f>
        <v>1579.0160449178791</v>
      </c>
      <c r="F2848">
        <v>110.0369644165</v>
      </c>
      <c r="G2848">
        <v>142.20724487305</v>
      </c>
      <c r="H2848">
        <v>184.7173614502</v>
      </c>
      <c r="I2848">
        <v>215.78355407715</v>
      </c>
      <c r="J2848">
        <v>250.57931518555</v>
      </c>
      <c r="K2848" s="6">
        <f>IFERROR(EXP(TREND(LN($F$1:$J$1),LN(F2848:J2848),LN(Calculations!$B$3))),0)</f>
        <v>7.3900675457281373E-3</v>
      </c>
    </row>
    <row r="2849" spans="1:11" x14ac:dyDescent="0.35">
      <c r="A2849">
        <v>2846</v>
      </c>
      <c r="B2849" t="str">
        <f t="shared" si="44"/>
        <v>14-84.5</v>
      </c>
      <c r="C2849">
        <v>-84.494890114859004</v>
      </c>
      <c r="D2849">
        <v>13.915619064846</v>
      </c>
      <c r="E2849">
        <f>ASIN(SQRT((SIN(RADIANS(PARAMETERS!$D$8-D2849)/2)*SIN(RADIANS(PARAMETERS!$D$8-D2849)/2))+(COS(RADIANS(D2849))*COS(RADIANS(PARAMETERS!$D$8))*SIN(RADIANS(PARAMETERS!$D$9-C2849)/2)*SIN(RADIANS(PARAMETERS!$D$9-C2849)/2))))*2*3958.756</f>
        <v>1597.0861682934401</v>
      </c>
      <c r="F2849">
        <v>107.26551055908</v>
      </c>
      <c r="G2849">
        <v>138.81269836426</v>
      </c>
      <c r="H2849">
        <v>181.41062927246</v>
      </c>
      <c r="I2849">
        <v>212.10665893555</v>
      </c>
      <c r="J2849">
        <v>246.16233825684</v>
      </c>
      <c r="K2849" s="6">
        <f>IFERROR(EXP(TREND(LN($F$1:$J$1),LN(F2849:J2849),LN(Calculations!$B$3))),0)</f>
        <v>6.8236700697793182E-3</v>
      </c>
    </row>
    <row r="2850" spans="1:11" x14ac:dyDescent="0.35">
      <c r="A2850">
        <v>2847</v>
      </c>
      <c r="B2850" t="str">
        <f t="shared" si="44"/>
        <v>14-85</v>
      </c>
      <c r="C2850">
        <v>-84.766211449759993</v>
      </c>
      <c r="D2850">
        <v>13.915619064846</v>
      </c>
      <c r="E2850">
        <f>ASIN(SQRT((SIN(RADIANS(PARAMETERS!$D$8-D2850)/2)*SIN(RADIANS(PARAMETERS!$D$8-D2850)/2))+(COS(RADIANS(D2850))*COS(RADIANS(PARAMETERS!$D$8))*SIN(RADIANS(PARAMETERS!$D$9-C2850)/2)*SIN(RADIANS(PARAMETERS!$D$9-C2850)/2))))*2*3958.756</f>
        <v>1615.1565620285687</v>
      </c>
      <c r="F2850">
        <v>104.56800079346</v>
      </c>
      <c r="G2850">
        <v>135.46450805664</v>
      </c>
      <c r="H2850">
        <v>178.17111206055</v>
      </c>
      <c r="I2850">
        <v>208.46228027344</v>
      </c>
      <c r="J2850">
        <v>241.78002929688</v>
      </c>
      <c r="K2850" s="6">
        <f>IFERROR(EXP(TREND(LN($F$1:$J$1),LN(F2850:J2850),LN(Calculations!$B$3))),0)</f>
        <v>6.309971739481726E-3</v>
      </c>
    </row>
    <row r="2851" spans="1:11" x14ac:dyDescent="0.35">
      <c r="A2851">
        <v>2848</v>
      </c>
      <c r="B2851" t="str">
        <f t="shared" si="44"/>
        <v>14-85</v>
      </c>
      <c r="C2851">
        <v>-85.037532784660996</v>
      </c>
      <c r="D2851">
        <v>13.915619064846</v>
      </c>
      <c r="E2851">
        <f>ASIN(SQRT((SIN(RADIANS(PARAMETERS!$D$8-D2851)/2)*SIN(RADIANS(PARAMETERS!$D$8-D2851)/2))+(COS(RADIANS(D2851))*COS(RADIANS(PARAMETERS!$D$8))*SIN(RADIANS(PARAMETERS!$D$9-C2851)/2)*SIN(RADIANS(PARAMETERS!$D$9-C2851)/2))))*2*3958.756</f>
        <v>1633.227189387316</v>
      </c>
      <c r="F2851">
        <v>101.80784606934</v>
      </c>
      <c r="G2851">
        <v>131.95654296875</v>
      </c>
      <c r="H2851">
        <v>174.77333068848</v>
      </c>
      <c r="I2851">
        <v>204.59111022949</v>
      </c>
      <c r="J2851">
        <v>237.06884765625</v>
      </c>
      <c r="K2851" s="6">
        <f>IFERROR(EXP(TREND(LN($F$1:$J$1),LN(F2851:J2851),LN(Calculations!$B$3))),0)</f>
        <v>5.814588389494669E-3</v>
      </c>
    </row>
    <row r="2852" spans="1:11" x14ac:dyDescent="0.35">
      <c r="A2852">
        <v>2849</v>
      </c>
      <c r="B2852" t="str">
        <f t="shared" si="44"/>
        <v>14-85.5</v>
      </c>
      <c r="C2852">
        <v>-85.308854119562</v>
      </c>
      <c r="D2852">
        <v>13.915619064846</v>
      </c>
      <c r="E2852">
        <f>ASIN(SQRT((SIN(RADIANS(PARAMETERS!$D$8-D2852)/2)*SIN(RADIANS(PARAMETERS!$D$8-D2852)/2))+(COS(RADIANS(D2852))*COS(RADIANS(PARAMETERS!$D$8))*SIN(RADIANS(PARAMETERS!$D$9-C2852)/2)*SIN(RADIANS(PARAMETERS!$D$9-C2852)/2))))*2*3958.756</f>
        <v>1651.298014880032</v>
      </c>
      <c r="F2852">
        <v>99.393119812012003</v>
      </c>
      <c r="G2852">
        <v>128.76689147949</v>
      </c>
      <c r="H2852">
        <v>171.72135925293</v>
      </c>
      <c r="I2852">
        <v>201.15502929688</v>
      </c>
      <c r="J2852">
        <v>232.87698364258</v>
      </c>
      <c r="K2852" s="6">
        <f>IFERROR(EXP(TREND(LN($F$1:$J$1),LN(F2852:J2852),LN(Calculations!$B$3))),0)</f>
        <v>5.4053136157891707E-3</v>
      </c>
    </row>
    <row r="2853" spans="1:11" x14ac:dyDescent="0.35">
      <c r="A2853">
        <v>2850</v>
      </c>
      <c r="B2853" t="str">
        <f t="shared" si="44"/>
        <v>14-85.5</v>
      </c>
      <c r="C2853">
        <v>-85.580175454463003</v>
      </c>
      <c r="D2853">
        <v>13.915619064846</v>
      </c>
      <c r="E2853">
        <f>ASIN(SQRT((SIN(RADIANS(PARAMETERS!$D$8-D2853)/2)*SIN(RADIANS(PARAMETERS!$D$8-D2853)/2))+(COS(RADIANS(D2853))*COS(RADIANS(PARAMETERS!$D$8))*SIN(RADIANS(PARAMETERS!$D$9-C2853)/2)*SIN(RADIANS(PARAMETERS!$D$9-C2853)/2))))*2*3958.756</f>
        <v>1669.3690041941504</v>
      </c>
      <c r="F2853">
        <v>97.428756713867003</v>
      </c>
      <c r="G2853">
        <v>126.08001708984</v>
      </c>
      <c r="H2853">
        <v>169.12802124023</v>
      </c>
      <c r="I2853">
        <v>198.34007263184</v>
      </c>
      <c r="J2853">
        <v>229.44116210938</v>
      </c>
      <c r="K2853" s="6">
        <f>IFERROR(EXP(TREND(LN($F$1:$J$1),LN(F2853:J2853),LN(Calculations!$B$3))),0)</f>
        <v>5.0876439373439084E-3</v>
      </c>
    </row>
    <row r="2854" spans="1:11" x14ac:dyDescent="0.35">
      <c r="A2854">
        <v>2851</v>
      </c>
      <c r="B2854" t="str">
        <f t="shared" si="44"/>
        <v>14-86</v>
      </c>
      <c r="C2854">
        <v>-85.851496789364006</v>
      </c>
      <c r="D2854">
        <v>13.915619064846</v>
      </c>
      <c r="E2854">
        <f>ASIN(SQRT((SIN(RADIANS(PARAMETERS!$D$8-D2854)/2)*SIN(RADIANS(PARAMETERS!$D$8-D2854)/2))+(COS(RADIANS(D2854))*COS(RADIANS(PARAMETERS!$D$8))*SIN(RADIANS(PARAMETERS!$D$9-C2854)/2)*SIN(RADIANS(PARAMETERS!$D$9-C2854)/2))))*2*3958.756</f>
        <v>1687.4401241293767</v>
      </c>
      <c r="F2854">
        <v>96.251640319824006</v>
      </c>
      <c r="G2854">
        <v>124.50182342529</v>
      </c>
      <c r="H2854">
        <v>167.58592224121</v>
      </c>
      <c r="I2854">
        <v>196.72529602051</v>
      </c>
      <c r="J2854">
        <v>227.47814941406</v>
      </c>
      <c r="K2854" s="6">
        <f>IFERROR(EXP(TREND(LN($F$1:$J$1),LN(F2854:J2854),LN(Calculations!$B$3))),0)</f>
        <v>4.909636309283723E-3</v>
      </c>
    </row>
    <row r="2855" spans="1:11" x14ac:dyDescent="0.35">
      <c r="A2855">
        <v>2852</v>
      </c>
      <c r="B2855" t="str">
        <f t="shared" si="44"/>
        <v>14-86</v>
      </c>
      <c r="C2855">
        <v>-86.122818124264995</v>
      </c>
      <c r="D2855">
        <v>13.915619064846</v>
      </c>
      <c r="E2855">
        <f>ASIN(SQRT((SIN(RADIANS(PARAMETERS!$D$8-D2855)/2)*SIN(RADIANS(PARAMETERS!$D$8-D2855)/2))+(COS(RADIANS(D2855))*COS(RADIANS(PARAMETERS!$D$8))*SIN(RADIANS(PARAMETERS!$D$9-C2855)/2)*SIN(RADIANS(PARAMETERS!$D$9-C2855)/2))))*2*3958.756</f>
        <v>1705.5113425369707</v>
      </c>
      <c r="F2855">
        <v>95.64720916748</v>
      </c>
      <c r="G2855">
        <v>123.66831970215</v>
      </c>
      <c r="H2855">
        <v>166.7799987793</v>
      </c>
      <c r="I2855">
        <v>195.99630737305</v>
      </c>
      <c r="J2855">
        <v>226.61500549316</v>
      </c>
      <c r="K2855" s="6">
        <f>IFERROR(EXP(TREND(LN($F$1:$J$1),LN(F2855:J2855),LN(Calculations!$B$3))),0)</f>
        <v>4.8232285487943534E-3</v>
      </c>
    </row>
    <row r="2856" spans="1:11" x14ac:dyDescent="0.35">
      <c r="A2856">
        <v>2853</v>
      </c>
      <c r="B2856" t="str">
        <f t="shared" si="44"/>
        <v>14-86.5</v>
      </c>
      <c r="C2856">
        <v>-86.394139459165999</v>
      </c>
      <c r="D2856">
        <v>13.915619064846</v>
      </c>
      <c r="E2856">
        <f>ASIN(SQRT((SIN(RADIANS(PARAMETERS!$D$8-D2856)/2)*SIN(RADIANS(PARAMETERS!$D$8-D2856)/2))+(COS(RADIANS(D2856))*COS(RADIANS(PARAMETERS!$D$8))*SIN(RADIANS(PARAMETERS!$D$9-C2856)/2)*SIN(RADIANS(PARAMETERS!$D$9-C2856)/2))))*2*3958.756</f>
        <v>1723.5826282628095</v>
      </c>
      <c r="F2856">
        <v>95.551284790039006</v>
      </c>
      <c r="G2856">
        <v>123.39253997803</v>
      </c>
      <c r="H2856">
        <v>166.64611816406</v>
      </c>
      <c r="I2856">
        <v>196.04350280762</v>
      </c>
      <c r="J2856">
        <v>226.72282409668</v>
      </c>
      <c r="K2856" s="6">
        <f>IFERROR(EXP(TREND(LN($F$1:$J$1),LN(F2856:J2856),LN(Calculations!$B$3))),0)</f>
        <v>4.8112624755293097E-3</v>
      </c>
    </row>
    <row r="2857" spans="1:11" x14ac:dyDescent="0.35">
      <c r="A2857">
        <v>2854</v>
      </c>
      <c r="B2857" t="str">
        <f t="shared" si="44"/>
        <v>14-86.5</v>
      </c>
      <c r="C2857">
        <v>-86.665460794067002</v>
      </c>
      <c r="D2857">
        <v>13.915619064846</v>
      </c>
      <c r="E2857">
        <f>ASIN(SQRT((SIN(RADIANS(PARAMETERS!$D$8-D2857)/2)*SIN(RADIANS(PARAMETERS!$D$8-D2857)/2))+(COS(RADIANS(D2857))*COS(RADIANS(PARAMETERS!$D$8))*SIN(RADIANS(PARAMETERS!$D$9-C2857)/2)*SIN(RADIANS(PARAMETERS!$D$9-C2857)/2))))*2*3958.756</f>
        <v>1741.6539510939624</v>
      </c>
      <c r="F2857">
        <v>95.291656494140994</v>
      </c>
      <c r="G2857">
        <v>123.05142974854</v>
      </c>
      <c r="H2857">
        <v>166.40640258789</v>
      </c>
      <c r="I2857">
        <v>195.77908325195</v>
      </c>
      <c r="J2857">
        <v>226.3733215332</v>
      </c>
      <c r="K2857" s="6">
        <f>IFERROR(EXP(TREND(LN($F$1:$J$1),LN(F2857:J2857),LN(Calculations!$B$3))),0)</f>
        <v>4.7783326255964476E-3</v>
      </c>
    </row>
    <row r="2858" spans="1:11" x14ac:dyDescent="0.35">
      <c r="A2858">
        <v>2855</v>
      </c>
      <c r="B2858" t="str">
        <f t="shared" si="44"/>
        <v>14-87</v>
      </c>
      <c r="C2858">
        <v>-86.936782128968005</v>
      </c>
      <c r="D2858">
        <v>13.915619064846</v>
      </c>
      <c r="E2858">
        <f>ASIN(SQRT((SIN(RADIANS(PARAMETERS!$D$8-D2858)/2)*SIN(RADIANS(PARAMETERS!$D$8-D2858)/2))+(COS(RADIANS(D2858))*COS(RADIANS(PARAMETERS!$D$8))*SIN(RADIANS(PARAMETERS!$D$9-C2858)/2)*SIN(RADIANS(PARAMETERS!$D$9-C2858)/2))))*2*3958.756</f>
        <v>1759.7252817085293</v>
      </c>
      <c r="F2858">
        <v>95.046836853027003</v>
      </c>
      <c r="G2858">
        <v>122.76689147949</v>
      </c>
      <c r="H2858">
        <v>166.25285339355</v>
      </c>
      <c r="I2858">
        <v>195.47737121582</v>
      </c>
      <c r="J2858">
        <v>225.92668151855</v>
      </c>
      <c r="K2858" s="6">
        <f>IFERROR(EXP(TREND(LN($F$1:$J$1),LN(F2858:J2858),LN(Calculations!$B$3))),0)</f>
        <v>4.747573866381063E-3</v>
      </c>
    </row>
    <row r="2859" spans="1:11" x14ac:dyDescent="0.35">
      <c r="A2859">
        <v>2856</v>
      </c>
      <c r="B2859" t="str">
        <f t="shared" si="44"/>
        <v>14-87</v>
      </c>
      <c r="C2859">
        <v>-87.208103463868994</v>
      </c>
      <c r="D2859">
        <v>13.915619064846</v>
      </c>
      <c r="E2859">
        <f>ASIN(SQRT((SIN(RADIANS(PARAMETERS!$D$8-D2859)/2)*SIN(RADIANS(PARAMETERS!$D$8-D2859)/2))+(COS(RADIANS(D2859))*COS(RADIANS(PARAMETERS!$D$8))*SIN(RADIANS(PARAMETERS!$D$9-C2859)/2)*SIN(RADIANS(PARAMETERS!$D$9-C2859)/2))))*2*3958.756</f>
        <v>1777.7965916285023</v>
      </c>
      <c r="F2859">
        <v>94.928779602050994</v>
      </c>
      <c r="G2859">
        <v>122.61660766602</v>
      </c>
      <c r="H2859">
        <v>166.33993530273</v>
      </c>
      <c r="I2859">
        <v>195.28057861328</v>
      </c>
      <c r="J2859">
        <v>225.5636138916</v>
      </c>
      <c r="K2859" s="6">
        <f>IFERROR(EXP(TREND(LN($F$1:$J$1),LN(F2859:J2859),LN(Calculations!$B$3))),0)</f>
        <v>4.7327425276305693E-3</v>
      </c>
    </row>
    <row r="2860" spans="1:11" x14ac:dyDescent="0.35">
      <c r="A2860">
        <v>2857</v>
      </c>
      <c r="B2860" t="str">
        <f t="shared" si="44"/>
        <v>14-87.5</v>
      </c>
      <c r="C2860">
        <v>-87.479424798769998</v>
      </c>
      <c r="D2860">
        <v>13.915619064846</v>
      </c>
      <c r="E2860">
        <f>ASIN(SQRT((SIN(RADIANS(PARAMETERS!$D$8-D2860)/2)*SIN(RADIANS(PARAMETERS!$D$8-D2860)/2))+(COS(RADIANS(D2860))*COS(RADIANS(PARAMETERS!$D$8))*SIN(RADIANS(PARAMETERS!$D$9-C2860)/2)*SIN(RADIANS(PARAMETERS!$D$9-C2860)/2))))*2*3958.756</f>
        <v>1795.8678531754531</v>
      </c>
      <c r="F2860">
        <v>95.068702697754006</v>
      </c>
      <c r="G2860">
        <v>122.79959106445</v>
      </c>
      <c r="H2860">
        <v>166.80851745605</v>
      </c>
      <c r="I2860">
        <v>195.36462402344</v>
      </c>
      <c r="J2860">
        <v>225.48466491699</v>
      </c>
      <c r="K2860" s="6">
        <f>IFERROR(EXP(TREND(LN($F$1:$J$1),LN(F2860:J2860),LN(Calculations!$B$3))),0)</f>
        <v>4.752188099409832E-3</v>
      </c>
    </row>
    <row r="2861" spans="1:11" x14ac:dyDescent="0.35">
      <c r="A2861">
        <v>2858</v>
      </c>
      <c r="B2861" t="str">
        <f t="shared" si="44"/>
        <v>14-88</v>
      </c>
      <c r="C2861">
        <v>-87.750746133671001</v>
      </c>
      <c r="D2861">
        <v>13.915619064846</v>
      </c>
      <c r="E2861">
        <f>ASIN(SQRT((SIN(RADIANS(PARAMETERS!$D$8-D2861)/2)*SIN(RADIANS(PARAMETERS!$D$8-D2861)/2))+(COS(RADIANS(D2861))*COS(RADIANS(PARAMETERS!$D$8))*SIN(RADIANS(PARAMETERS!$D$9-C2861)/2)*SIN(RADIANS(PARAMETERS!$D$9-C2861)/2))))*2*3958.756</f>
        <v>1813.9390394288225</v>
      </c>
      <c r="F2861">
        <v>95.399154663085994</v>
      </c>
      <c r="G2861">
        <v>123.20031738281</v>
      </c>
      <c r="H2861">
        <v>167.44621276855</v>
      </c>
      <c r="I2861">
        <v>195.60453796387</v>
      </c>
      <c r="J2861">
        <v>225.55154418945</v>
      </c>
      <c r="K2861" s="6">
        <f>IFERROR(EXP(TREND(LN($F$1:$J$1),LN(F2861:J2861),LN(Calculations!$B$3))),0)</f>
        <v>4.7927633509160031E-3</v>
      </c>
    </row>
    <row r="2862" spans="1:11" x14ac:dyDescent="0.35">
      <c r="A2862">
        <v>2859</v>
      </c>
      <c r="B2862" t="str">
        <f t="shared" si="44"/>
        <v>14-88</v>
      </c>
      <c r="C2862">
        <v>-88.022067468572004</v>
      </c>
      <c r="D2862">
        <v>13.915619064846</v>
      </c>
      <c r="E2862">
        <f>ASIN(SQRT((SIN(RADIANS(PARAMETERS!$D$8-D2862)/2)*SIN(RADIANS(PARAMETERS!$D$8-D2862)/2))+(COS(RADIANS(D2862))*COS(RADIANS(PARAMETERS!$D$8))*SIN(RADIANS(PARAMETERS!$D$9-C2862)/2)*SIN(RADIANS(PARAMETERS!$D$9-C2862)/2))))*2*3958.756</f>
        <v>1832.010124186666</v>
      </c>
      <c r="F2862">
        <v>95.952522277832003</v>
      </c>
      <c r="G2862">
        <v>123.87567901611</v>
      </c>
      <c r="H2862">
        <v>168.25973510742</v>
      </c>
      <c r="I2862">
        <v>196.05250549316</v>
      </c>
      <c r="J2862">
        <v>225.83726501465</v>
      </c>
      <c r="K2862" s="6">
        <f>IFERROR(EXP(TREND(LN($F$1:$J$1),LN(F2862:J2862),LN(Calculations!$B$3))),0)</f>
        <v>4.8600825306380352E-3</v>
      </c>
    </row>
    <row r="2863" spans="1:11" x14ac:dyDescent="0.35">
      <c r="A2863">
        <v>2860</v>
      </c>
      <c r="B2863" t="str">
        <f t="shared" si="44"/>
        <v>14-88.5</v>
      </c>
      <c r="C2863">
        <v>-88.293388803472993</v>
      </c>
      <c r="D2863">
        <v>13.915619064846</v>
      </c>
      <c r="E2863">
        <f>ASIN(SQRT((SIN(RADIANS(PARAMETERS!$D$8-D2863)/2)*SIN(RADIANS(PARAMETERS!$D$8-D2863)/2))+(COS(RADIANS(D2863))*COS(RADIANS(PARAMETERS!$D$8))*SIN(RADIANS(PARAMETERS!$D$9-C2863)/2)*SIN(RADIANS(PARAMETERS!$D$9-C2863)/2))))*2*3958.756</f>
        <v>1850.0810819286571</v>
      </c>
      <c r="F2863">
        <v>96.791786193847997</v>
      </c>
      <c r="G2863">
        <v>124.92441558838</v>
      </c>
      <c r="H2863">
        <v>169.3011932373</v>
      </c>
      <c r="I2863">
        <v>196.78828430176</v>
      </c>
      <c r="J2863">
        <v>226.43421936035</v>
      </c>
      <c r="K2863" s="6">
        <f>IFERROR(EXP(TREND(LN($F$1:$J$1),LN(F2863:J2863),LN(Calculations!$B$3))),0)</f>
        <v>4.9647538701057285E-3</v>
      </c>
    </row>
    <row r="2864" spans="1:11" x14ac:dyDescent="0.35">
      <c r="A2864">
        <v>2861</v>
      </c>
      <c r="B2864" t="str">
        <f t="shared" si="44"/>
        <v>14-88.5</v>
      </c>
      <c r="C2864">
        <v>-88.564710138373997</v>
      </c>
      <c r="D2864">
        <v>13.915619064846</v>
      </c>
      <c r="E2864">
        <f>ASIN(SQRT((SIN(RADIANS(PARAMETERS!$D$8-D2864)/2)*SIN(RADIANS(PARAMETERS!$D$8-D2864)/2))+(COS(RADIANS(D2864))*COS(RADIANS(PARAMETERS!$D$8))*SIN(RADIANS(PARAMETERS!$D$9-C2864)/2)*SIN(RADIANS(PARAMETERS!$D$9-C2864)/2))))*2*3958.756</f>
        <v>1868.1518877812236</v>
      </c>
      <c r="F2864">
        <v>98.069610595702997</v>
      </c>
      <c r="G2864">
        <v>126.61223602295</v>
      </c>
      <c r="H2864">
        <v>170.81701660156</v>
      </c>
      <c r="I2864">
        <v>198.06536865234</v>
      </c>
      <c r="J2864">
        <v>227.66502380371</v>
      </c>
      <c r="K2864" s="6">
        <f>IFERROR(EXP(TREND(LN($F$1:$J$1),LN(F2864:J2864),LN(Calculations!$B$3))),0)</f>
        <v>5.1382620053039129E-3</v>
      </c>
    </row>
    <row r="2865" spans="1:11" x14ac:dyDescent="0.35">
      <c r="A2865">
        <v>2862</v>
      </c>
      <c r="B2865" t="str">
        <f t="shared" si="44"/>
        <v>14-89</v>
      </c>
      <c r="C2865">
        <v>-88.836031473275</v>
      </c>
      <c r="D2865">
        <v>13.915619064846</v>
      </c>
      <c r="E2865">
        <f>ASIN(SQRT((SIN(RADIANS(PARAMETERS!$D$8-D2865)/2)*SIN(RADIANS(PARAMETERS!$D$8-D2865)/2))+(COS(RADIANS(D2865))*COS(RADIANS(PARAMETERS!$D$8))*SIN(RADIANS(PARAMETERS!$D$9-C2865)/2)*SIN(RADIANS(PARAMETERS!$D$9-C2865)/2))))*2*3958.756</f>
        <v>1886.2225174846412</v>
      </c>
      <c r="F2865">
        <v>99.813835144042997</v>
      </c>
      <c r="G2865">
        <v>128.98991394043</v>
      </c>
      <c r="H2865">
        <v>172.80657958984</v>
      </c>
      <c r="I2865">
        <v>199.86567687988</v>
      </c>
      <c r="J2865">
        <v>229.49867248535</v>
      </c>
      <c r="K2865" s="6">
        <f>IFERROR(EXP(TREND(LN($F$1:$J$1),LN(F2865:J2865),LN(Calculations!$B$3))),0)</f>
        <v>5.3914088932145504E-3</v>
      </c>
    </row>
    <row r="2866" spans="1:11" x14ac:dyDescent="0.35">
      <c r="A2866">
        <v>2863</v>
      </c>
      <c r="B2866" t="str">
        <f t="shared" si="44"/>
        <v>14-89</v>
      </c>
      <c r="C2866">
        <v>-89.107352808176003</v>
      </c>
      <c r="D2866">
        <v>13.915619064846</v>
      </c>
      <c r="E2866">
        <f>ASIN(SQRT((SIN(RADIANS(PARAMETERS!$D$8-D2866)/2)*SIN(RADIANS(PARAMETERS!$D$8-D2866)/2))+(COS(RADIANS(D2866))*COS(RADIANS(PARAMETERS!$D$8))*SIN(RADIANS(PARAMETERS!$D$9-C2866)/2)*SIN(RADIANS(PARAMETERS!$D$9-C2866)/2))))*2*3958.756</f>
        <v>1904.2929473619888</v>
      </c>
      <c r="F2866">
        <v>102.05585479736</v>
      </c>
      <c r="G2866">
        <v>132.01965332031</v>
      </c>
      <c r="H2866">
        <v>175.27629089355</v>
      </c>
      <c r="I2866">
        <v>202.14501953125</v>
      </c>
      <c r="J2866">
        <v>231.86764526367</v>
      </c>
      <c r="K2866" s="6">
        <f>IFERROR(EXP(TREND(LN($F$1:$J$1),LN(F2866:J2866),LN(Calculations!$B$3))),0)</f>
        <v>5.7365396720740957E-3</v>
      </c>
    </row>
    <row r="2867" spans="1:11" x14ac:dyDescent="0.35">
      <c r="A2867">
        <v>2864</v>
      </c>
      <c r="B2867" t="str">
        <f t="shared" si="44"/>
        <v>14-89.5</v>
      </c>
      <c r="C2867">
        <v>-89.378674143077006</v>
      </c>
      <c r="D2867">
        <v>13.915619064846</v>
      </c>
      <c r="E2867">
        <f>ASIN(SQRT((SIN(RADIANS(PARAMETERS!$D$8-D2867)/2)*SIN(RADIANS(PARAMETERS!$D$8-D2867)/2))+(COS(RADIANS(D2867))*COS(RADIANS(PARAMETERS!$D$8))*SIN(RADIANS(PARAMETERS!$D$9-C2867)/2)*SIN(RADIANS(PARAMETERS!$D$9-C2867)/2))))*2*3958.756</f>
        <v>1922.3631542898195</v>
      </c>
      <c r="F2867">
        <v>104.56519317627</v>
      </c>
      <c r="G2867">
        <v>135.0327911377</v>
      </c>
      <c r="H2867">
        <v>177.71900939941</v>
      </c>
      <c r="I2867">
        <v>204.39031982422</v>
      </c>
      <c r="J2867">
        <v>234.13737487793</v>
      </c>
      <c r="K2867" s="6">
        <f>IFERROR(EXP(TREND(LN($F$1:$J$1),LN(F2867:J2867),LN(Calculations!$B$3))),0)</f>
        <v>6.1236490242551258E-3</v>
      </c>
    </row>
    <row r="2868" spans="1:11" x14ac:dyDescent="0.35">
      <c r="A2868">
        <v>2865</v>
      </c>
      <c r="B2868" t="str">
        <f t="shared" si="44"/>
        <v>14-89.5</v>
      </c>
      <c r="C2868">
        <v>-89.649995477977996</v>
      </c>
      <c r="D2868">
        <v>13.915619064846</v>
      </c>
      <c r="E2868">
        <f>ASIN(SQRT((SIN(RADIANS(PARAMETERS!$D$8-D2868)/2)*SIN(RADIANS(PARAMETERS!$D$8-D2868)/2))+(COS(RADIANS(D2868))*COS(RADIANS(PARAMETERS!$D$8))*SIN(RADIANS(PARAMETERS!$D$9-C2868)/2)*SIN(RADIANS(PARAMETERS!$D$9-C2868)/2))))*2*3958.756</f>
        <v>1940.4331156704418</v>
      </c>
      <c r="F2868">
        <v>107.05686187744</v>
      </c>
      <c r="G2868">
        <v>137.82572937012</v>
      </c>
      <c r="H2868">
        <v>179.88200378418</v>
      </c>
      <c r="I2868">
        <v>206.2417755127</v>
      </c>
      <c r="J2868">
        <v>235.86947631836</v>
      </c>
      <c r="K2868" s="6">
        <f>IFERROR(EXP(TREND(LN($F$1:$J$1),LN(F2868:J2868),LN(Calculations!$B$3))),0)</f>
        <v>6.5146952591120877E-3</v>
      </c>
    </row>
    <row r="2869" spans="1:11" x14ac:dyDescent="0.35">
      <c r="A2869">
        <v>2866</v>
      </c>
      <c r="B2869" t="str">
        <f t="shared" si="44"/>
        <v>14-90</v>
      </c>
      <c r="C2869">
        <v>-89.921316812878999</v>
      </c>
      <c r="D2869">
        <v>13.915619064846</v>
      </c>
      <c r="E2869">
        <f>ASIN(SQRT((SIN(RADIANS(PARAMETERS!$D$8-D2869)/2)*SIN(RADIANS(PARAMETERS!$D$8-D2869)/2))+(COS(RADIANS(D2869))*COS(RADIANS(PARAMETERS!$D$8))*SIN(RADIANS(PARAMETERS!$D$9-C2869)/2)*SIN(RADIANS(PARAMETERS!$D$9-C2869)/2))))*2*3958.756</f>
        <v>1958.5028094057132</v>
      </c>
      <c r="F2869">
        <v>109.68979644775</v>
      </c>
      <c r="G2869">
        <v>140.60749816895</v>
      </c>
      <c r="H2869">
        <v>181.86596679688</v>
      </c>
      <c r="I2869">
        <v>207.86575317383</v>
      </c>
      <c r="J2869">
        <v>237.26802062988</v>
      </c>
      <c r="K2869" s="6">
        <f>IFERROR(EXP(TREND(LN($F$1:$J$1),LN(F2869:J2869),LN(Calculations!$B$3))),0)</f>
        <v>6.9405000967236183E-3</v>
      </c>
    </row>
    <row r="2870" spans="1:11" x14ac:dyDescent="0.35">
      <c r="A2870">
        <v>2867</v>
      </c>
      <c r="B2870" t="str">
        <f t="shared" si="44"/>
        <v>14-90</v>
      </c>
      <c r="C2870">
        <v>-90.192638147780002</v>
      </c>
      <c r="D2870">
        <v>13.915619064846</v>
      </c>
      <c r="E2870">
        <f>ASIN(SQRT((SIN(RADIANS(PARAMETERS!$D$8-D2870)/2)*SIN(RADIANS(PARAMETERS!$D$8-D2870)/2))+(COS(RADIANS(D2870))*COS(RADIANS(PARAMETERS!$D$8))*SIN(RADIANS(PARAMETERS!$D$9-C2870)/2)*SIN(RADIANS(PARAMETERS!$D$9-C2870)/2))))*2*3958.756</f>
        <v>1976.5722138722363</v>
      </c>
      <c r="F2870">
        <v>113.07511138916</v>
      </c>
      <c r="G2870">
        <v>144.0334777832</v>
      </c>
      <c r="H2870">
        <v>184.50415039063</v>
      </c>
      <c r="I2870">
        <v>210.41679382324</v>
      </c>
      <c r="J2870">
        <v>239.84010314941</v>
      </c>
      <c r="K2870" s="6">
        <f>IFERROR(EXP(TREND(LN($F$1:$J$1),LN(F2870:J2870),LN(Calculations!$B$3))),0)</f>
        <v>7.5619634512081218E-3</v>
      </c>
    </row>
    <row r="2871" spans="1:11" x14ac:dyDescent="0.35">
      <c r="A2871">
        <v>2868</v>
      </c>
      <c r="B2871" t="str">
        <f t="shared" si="44"/>
        <v>14-90.5</v>
      </c>
      <c r="C2871">
        <v>-90.463959482681005</v>
      </c>
      <c r="D2871">
        <v>13.915619064846</v>
      </c>
      <c r="E2871">
        <f>ASIN(SQRT((SIN(RADIANS(PARAMETERS!$D$8-D2871)/2)*SIN(RADIANS(PARAMETERS!$D$8-D2871)/2))+(COS(RADIANS(D2871))*COS(RADIANS(PARAMETERS!$D$8))*SIN(RADIANS(PARAMETERS!$D$9-C2871)/2)*SIN(RADIANS(PARAMETERS!$D$9-C2871)/2))))*2*3958.756</f>
        <v>1994.6413078978835</v>
      </c>
      <c r="F2871">
        <v>117.07819366455</v>
      </c>
      <c r="G2871">
        <v>148.05949401855</v>
      </c>
      <c r="H2871">
        <v>187.67654418945</v>
      </c>
      <c r="I2871">
        <v>213.72012329102</v>
      </c>
      <c r="J2871">
        <v>243.35232543945</v>
      </c>
      <c r="K2871" s="6">
        <f>IFERROR(EXP(TREND(LN($F$1:$J$1),LN(F2871:J2871),LN(Calculations!$B$3))),0)</f>
        <v>8.4070493532753948E-3</v>
      </c>
    </row>
    <row r="2872" spans="1:11" x14ac:dyDescent="0.35">
      <c r="A2872">
        <v>2869</v>
      </c>
      <c r="B2872" t="str">
        <f t="shared" si="44"/>
        <v>14-90.5</v>
      </c>
      <c r="C2872">
        <v>-90.735280817581994</v>
      </c>
      <c r="D2872">
        <v>13.915619064846</v>
      </c>
      <c r="E2872">
        <f>ASIN(SQRT((SIN(RADIANS(PARAMETERS!$D$8-D2872)/2)*SIN(RADIANS(PARAMETERS!$D$8-D2872)/2))+(COS(RADIANS(D2872))*COS(RADIANS(PARAMETERS!$D$8))*SIN(RADIANS(PARAMETERS!$D$9-C2872)/2)*SIN(RADIANS(PARAMETERS!$D$9-C2872)/2))))*2*3958.756</f>
        <v>2012.7100707395518</v>
      </c>
      <c r="F2872">
        <v>121.46685028076</v>
      </c>
      <c r="G2872">
        <v>152.45663452148</v>
      </c>
      <c r="H2872">
        <v>191.13441467285</v>
      </c>
      <c r="I2872">
        <v>217.43743896484</v>
      </c>
      <c r="J2872">
        <v>247.37734985352</v>
      </c>
      <c r="K2872" s="6">
        <f>IFERROR(EXP(TREND(LN($F$1:$J$1),LN(F2872:J2872),LN(Calculations!$B$3))),0)</f>
        <v>9.4783098852803376E-3</v>
      </c>
    </row>
    <row r="2873" spans="1:11" x14ac:dyDescent="0.35">
      <c r="A2873">
        <v>2870</v>
      </c>
      <c r="B2873" t="str">
        <f t="shared" si="44"/>
        <v>14-50</v>
      </c>
      <c r="C2873">
        <v>-50.037080582435998</v>
      </c>
      <c r="D2873">
        <v>14.186940399747</v>
      </c>
      <c r="E2873">
        <f>ASIN(SQRT((SIN(RADIANS(PARAMETERS!$D$8-D2873)/2)*SIN(RADIANS(PARAMETERS!$D$8-D2873)/2))+(COS(RADIANS(D2873))*COS(RADIANS(PARAMETERS!$D$8))*SIN(RADIANS(PARAMETERS!$D$9-C2873)/2)*SIN(RADIANS(PARAMETERS!$D$9-C2873)/2))))*2*3958.756</f>
        <v>713.31936391883585</v>
      </c>
      <c r="F2873">
        <v>133.14205932617</v>
      </c>
      <c r="G2873">
        <v>167.17951965332</v>
      </c>
      <c r="H2873">
        <v>202.50392150879</v>
      </c>
      <c r="I2873">
        <v>232.29600524902</v>
      </c>
      <c r="J2873">
        <v>266.47357177734</v>
      </c>
      <c r="K2873" s="6">
        <f>IFERROR(EXP(TREND(LN($F$1:$J$1),LN(F2873:J2873),LN(Calculations!$B$3))),0)</f>
        <v>1.3668621019338956E-2</v>
      </c>
    </row>
    <row r="2874" spans="1:11" x14ac:dyDescent="0.35">
      <c r="A2874">
        <v>2871</v>
      </c>
      <c r="B2874" t="str">
        <f t="shared" si="44"/>
        <v>14-50.5</v>
      </c>
      <c r="C2874">
        <v>-50.308401917337001</v>
      </c>
      <c r="D2874">
        <v>14.186940399747</v>
      </c>
      <c r="E2874">
        <f>ASIN(SQRT((SIN(RADIANS(PARAMETERS!$D$8-D2874)/2)*SIN(RADIANS(PARAMETERS!$D$8-D2874)/2))+(COS(RADIANS(D2874))*COS(RADIANS(PARAMETERS!$D$8))*SIN(RADIANS(PARAMETERS!$D$9-C2874)/2)*SIN(RADIANS(PARAMETERS!$D$9-C2874)/2))))*2*3958.756</f>
        <v>695.33456072893819</v>
      </c>
      <c r="F2874">
        <v>133.1071472168</v>
      </c>
      <c r="G2874">
        <v>167.30786132813</v>
      </c>
      <c r="H2874">
        <v>202.7299041748</v>
      </c>
      <c r="I2874">
        <v>232.65522766113</v>
      </c>
      <c r="J2874">
        <v>267.00021362305</v>
      </c>
      <c r="K2874" s="6">
        <f>IFERROR(EXP(TREND(LN($F$1:$J$1),LN(F2874:J2874),LN(Calculations!$B$3))),0)</f>
        <v>1.3681464946753947E-2</v>
      </c>
    </row>
    <row r="2875" spans="1:11" x14ac:dyDescent="0.35">
      <c r="A2875">
        <v>2872</v>
      </c>
      <c r="B2875" t="str">
        <f t="shared" si="44"/>
        <v>14-50.5</v>
      </c>
      <c r="C2875">
        <v>-50.579723252237997</v>
      </c>
      <c r="D2875">
        <v>14.186940399747</v>
      </c>
      <c r="E2875">
        <f>ASIN(SQRT((SIN(RADIANS(PARAMETERS!$D$8-D2875)/2)*SIN(RADIANS(PARAMETERS!$D$8-D2875)/2))+(COS(RADIANS(D2875))*COS(RADIANS(PARAMETERS!$D$8))*SIN(RADIANS(PARAMETERS!$D$9-C2875)/2)*SIN(RADIANS(PARAMETERS!$D$9-C2875)/2))))*2*3958.756</f>
        <v>677.35664149825413</v>
      </c>
      <c r="F2875">
        <v>133.03790283203</v>
      </c>
      <c r="G2875">
        <v>167.41592407227</v>
      </c>
      <c r="H2875">
        <v>202.93215942383</v>
      </c>
      <c r="I2875">
        <v>232.98275756836</v>
      </c>
      <c r="J2875">
        <v>267.48550415039</v>
      </c>
      <c r="K2875" s="6">
        <f>IFERROR(EXP(TREND(LN($F$1:$J$1),LN(F2875:J2875),LN(Calculations!$B$3))),0)</f>
        <v>1.3682544724316403E-2</v>
      </c>
    </row>
    <row r="2876" spans="1:11" x14ac:dyDescent="0.35">
      <c r="A2876">
        <v>2873</v>
      </c>
      <c r="B2876" t="str">
        <f t="shared" si="44"/>
        <v>14-51</v>
      </c>
      <c r="C2876">
        <v>-50.851044587139</v>
      </c>
      <c r="D2876">
        <v>14.186940399747</v>
      </c>
      <c r="E2876">
        <f>ASIN(SQRT((SIN(RADIANS(PARAMETERS!$D$8-D2876)/2)*SIN(RADIANS(PARAMETERS!$D$8-D2876)/2))+(COS(RADIANS(D2876))*COS(RADIANS(PARAMETERS!$D$8))*SIN(RADIANS(PARAMETERS!$D$9-C2876)/2)*SIN(RADIANS(PARAMETERS!$D$9-C2876)/2))))*2*3958.756</f>
        <v>659.38619710958108</v>
      </c>
      <c r="F2876">
        <v>132.96174621582</v>
      </c>
      <c r="G2876">
        <v>167.52363586426</v>
      </c>
      <c r="H2876">
        <v>203.13481140137</v>
      </c>
      <c r="I2876">
        <v>233.30940246582</v>
      </c>
      <c r="J2876">
        <v>267.96835327148</v>
      </c>
      <c r="K2876" s="6">
        <f>IFERROR(EXP(TREND(LN($F$1:$J$1),LN(F2876:J2876),LN(Calculations!$B$3))),0)</f>
        <v>1.3681858923750175E-2</v>
      </c>
    </row>
    <row r="2877" spans="1:11" x14ac:dyDescent="0.35">
      <c r="A2877">
        <v>2874</v>
      </c>
      <c r="B2877" t="str">
        <f t="shared" si="44"/>
        <v>14-51</v>
      </c>
      <c r="C2877">
        <v>-51.122365922039997</v>
      </c>
      <c r="D2877">
        <v>14.186940399747</v>
      </c>
      <c r="E2877">
        <f>ASIN(SQRT((SIN(RADIANS(PARAMETERS!$D$8-D2877)/2)*SIN(RADIANS(PARAMETERS!$D$8-D2877)/2))+(COS(RADIANS(D2877))*COS(RADIANS(PARAMETERS!$D$8))*SIN(RADIANS(PARAMETERS!$D$9-C2877)/2)*SIN(RADIANS(PARAMETERS!$D$9-C2877)/2))))*2*3958.756</f>
        <v>641.42388363335851</v>
      </c>
      <c r="F2877">
        <v>132.90960693359</v>
      </c>
      <c r="G2877">
        <v>167.65579223633</v>
      </c>
      <c r="H2877">
        <v>203.36721801758</v>
      </c>
      <c r="I2877">
        <v>233.67347717285</v>
      </c>
      <c r="J2877">
        <v>268.49798583984</v>
      </c>
      <c r="K2877" s="6">
        <f>IFERROR(EXP(TREND(LN($F$1:$J$1),LN(F2877:J2877),LN(Calculations!$B$3))),0)</f>
        <v>1.3690878588967536E-2</v>
      </c>
    </row>
    <row r="2878" spans="1:11" x14ac:dyDescent="0.35">
      <c r="A2878">
        <v>2875</v>
      </c>
      <c r="B2878" t="str">
        <f t="shared" si="44"/>
        <v>14-51.5</v>
      </c>
      <c r="C2878">
        <v>-51.393687256941</v>
      </c>
      <c r="D2878">
        <v>14.186940399747</v>
      </c>
      <c r="E2878">
        <f>ASIN(SQRT((SIN(RADIANS(PARAMETERS!$D$8-D2878)/2)*SIN(RADIANS(PARAMETERS!$D$8-D2878)/2))+(COS(RADIANS(D2878))*COS(RADIANS(PARAMETERS!$D$8))*SIN(RADIANS(PARAMETERS!$D$9-C2878)/2)*SIN(RADIANS(PARAMETERS!$D$9-C2878)/2))))*2*3958.756</f>
        <v>623.47043164159015</v>
      </c>
      <c r="F2878">
        <v>132.8531036377</v>
      </c>
      <c r="G2878">
        <v>167.78088378906</v>
      </c>
      <c r="H2878">
        <v>203.58985900879</v>
      </c>
      <c r="I2878">
        <v>234.02127075195</v>
      </c>
      <c r="J2878">
        <v>269.00326538086</v>
      </c>
      <c r="K2878" s="6">
        <f>IFERROR(EXP(TREND(LN($F$1:$J$1),LN(F2878:J2878),LN(Calculations!$B$3))),0)</f>
        <v>1.369766119785024E-2</v>
      </c>
    </row>
    <row r="2879" spans="1:11" x14ac:dyDescent="0.35">
      <c r="A2879">
        <v>2876</v>
      </c>
      <c r="B2879" t="str">
        <f t="shared" si="44"/>
        <v>14-51.5</v>
      </c>
      <c r="C2879">
        <v>-51.665008591842003</v>
      </c>
      <c r="D2879">
        <v>14.186940399747</v>
      </c>
      <c r="E2879">
        <f>ASIN(SQRT((SIN(RADIANS(PARAMETERS!$D$8-D2879)/2)*SIN(RADIANS(PARAMETERS!$D$8-D2879)/2))+(COS(RADIANS(D2879))*COS(RADIANS(PARAMETERS!$D$8))*SIN(RADIANS(PARAMETERS!$D$9-C2879)/2)*SIN(RADIANS(PARAMETERS!$D$9-C2879)/2))))*2*3958.756</f>
        <v>605.52665715672254</v>
      </c>
      <c r="F2879">
        <v>132.81018066406</v>
      </c>
      <c r="G2879">
        <v>167.90895080566</v>
      </c>
      <c r="H2879">
        <v>203.82447814941</v>
      </c>
      <c r="I2879">
        <v>234.38902282715</v>
      </c>
      <c r="J2879">
        <v>269.53872680664</v>
      </c>
      <c r="K2879" s="6">
        <f>IFERROR(EXP(TREND(LN($F$1:$J$1),LN(F2879:J2879),LN(Calculations!$B$3))),0)</f>
        <v>1.3708452952100058E-2</v>
      </c>
    </row>
    <row r="2880" spans="1:11" x14ac:dyDescent="0.35">
      <c r="A2880">
        <v>2877</v>
      </c>
      <c r="B2880" t="str">
        <f t="shared" si="44"/>
        <v>14-52</v>
      </c>
      <c r="C2880">
        <v>-51.936329926742999</v>
      </c>
      <c r="D2880">
        <v>14.186940399747</v>
      </c>
      <c r="E2880">
        <f>ASIN(SQRT((SIN(RADIANS(PARAMETERS!$D$8-D2880)/2)*SIN(RADIANS(PARAMETERS!$D$8-D2880)/2))+(COS(RADIANS(D2880))*COS(RADIANS(PARAMETERS!$D$8))*SIN(RADIANS(PARAMETERS!$D$9-C2880)/2)*SIN(RADIANS(PARAMETERS!$D$9-C2880)/2))))*2*3958.756</f>
        <v>587.59347457844945</v>
      </c>
      <c r="F2880">
        <v>132.79859924316</v>
      </c>
      <c r="G2880">
        <v>168.05043029785</v>
      </c>
      <c r="H2880">
        <v>204.09048461914</v>
      </c>
      <c r="I2880">
        <v>234.80740356445</v>
      </c>
      <c r="J2880">
        <v>270.14926147461</v>
      </c>
      <c r="K2880" s="6">
        <f>IFERROR(EXP(TREND(LN($F$1:$J$1),LN(F2880:J2880),LN(Calculations!$B$3))),0)</f>
        <v>1.3729389929344806E-2</v>
      </c>
    </row>
    <row r="2881" spans="1:11" x14ac:dyDescent="0.35">
      <c r="A2881">
        <v>2878</v>
      </c>
      <c r="B2881" t="str">
        <f t="shared" si="44"/>
        <v>14-52</v>
      </c>
      <c r="C2881">
        <v>-52.207651261644003</v>
      </c>
      <c r="D2881">
        <v>14.186940399747</v>
      </c>
      <c r="E2881">
        <f>ASIN(SQRT((SIN(RADIANS(PARAMETERS!$D$8-D2881)/2)*SIN(RADIANS(PARAMETERS!$D$8-D2881)/2))+(COS(RADIANS(D2881))*COS(RADIANS(PARAMETERS!$D$8))*SIN(RADIANS(PARAMETERS!$D$9-C2881)/2)*SIN(RADIANS(PARAMETERS!$D$9-C2881)/2))))*2*3958.756</f>
        <v>569.67191201567141</v>
      </c>
      <c r="F2881">
        <v>132.77821350098</v>
      </c>
      <c r="G2881">
        <v>168.16554260254</v>
      </c>
      <c r="H2881">
        <v>204.32084655762</v>
      </c>
      <c r="I2881">
        <v>235.17782592773</v>
      </c>
      <c r="J2881">
        <v>270.69674682617</v>
      </c>
      <c r="K2881" s="6">
        <f>IFERROR(EXP(TREND(LN($F$1:$J$1),LN(F2881:J2881),LN(Calculations!$B$3))),0)</f>
        <v>1.3743950457133162E-2</v>
      </c>
    </row>
    <row r="2882" spans="1:11" x14ac:dyDescent="0.35">
      <c r="A2882">
        <v>2879</v>
      </c>
      <c r="B2882" t="str">
        <f t="shared" si="44"/>
        <v>14-52.5</v>
      </c>
      <c r="C2882">
        <v>-52.478972596544999</v>
      </c>
      <c r="D2882">
        <v>14.186940399747</v>
      </c>
      <c r="E2882">
        <f>ASIN(SQRT((SIN(RADIANS(PARAMETERS!$D$8-D2882)/2)*SIN(RADIANS(PARAMETERS!$D$8-D2882)/2))+(COS(RADIANS(D2882))*COS(RADIANS(PARAMETERS!$D$8))*SIN(RADIANS(PARAMETERS!$D$9-C2882)/2)*SIN(RADIANS(PARAMETERS!$D$9-C2882)/2))))*2*3958.756</f>
        <v>551.76312955893491</v>
      </c>
      <c r="F2882">
        <v>132.77635192871</v>
      </c>
      <c r="G2882">
        <v>168.27633666992</v>
      </c>
      <c r="H2882">
        <v>204.54385375977</v>
      </c>
      <c r="I2882">
        <v>235.54010009766</v>
      </c>
      <c r="J2882">
        <v>271.2353515625</v>
      </c>
      <c r="K2882" s="6">
        <f>IFERROR(EXP(TREND(LN($F$1:$J$1),LN(F2882:J2882),LN(Calculations!$B$3))),0)</f>
        <v>1.3762272735006777E-2</v>
      </c>
    </row>
    <row r="2883" spans="1:11" x14ac:dyDescent="0.35">
      <c r="A2883">
        <v>2880</v>
      </c>
      <c r="B2883" t="str">
        <f t="shared" si="44"/>
        <v>14-53</v>
      </c>
      <c r="C2883">
        <v>-52.750293931446002</v>
      </c>
      <c r="D2883">
        <v>14.186940399747</v>
      </c>
      <c r="E2883">
        <f>ASIN(SQRT((SIN(RADIANS(PARAMETERS!$D$8-D2883)/2)*SIN(RADIANS(PARAMETERS!$D$8-D2883)/2))+(COS(RADIANS(D2883))*COS(RADIANS(PARAMETERS!$D$8))*SIN(RADIANS(PARAMETERS!$D$9-C2883)/2)*SIN(RADIANS(PARAMETERS!$D$9-C2883)/2))))*2*3958.756</f>
        <v>533.86844116829229</v>
      </c>
      <c r="F2883">
        <v>132.81153869629</v>
      </c>
      <c r="G2883">
        <v>168.3953704834</v>
      </c>
      <c r="H2883">
        <v>204.7784576416</v>
      </c>
      <c r="I2883">
        <v>235.92189025879</v>
      </c>
      <c r="J2883">
        <v>271.80361938477</v>
      </c>
      <c r="K2883" s="6">
        <f>IFERROR(EXP(TREND(LN($F$1:$J$1),LN(F2883:J2883),LN(Calculations!$B$3))),0)</f>
        <v>1.3790913036418048E-2</v>
      </c>
    </row>
    <row r="2884" spans="1:11" x14ac:dyDescent="0.35">
      <c r="A2884">
        <v>2881</v>
      </c>
      <c r="B2884" t="str">
        <f t="shared" si="44"/>
        <v>14-53</v>
      </c>
      <c r="C2884">
        <v>-53.021615266346998</v>
      </c>
      <c r="D2884">
        <v>14.186940399747</v>
      </c>
      <c r="E2884">
        <f>ASIN(SQRT((SIN(RADIANS(PARAMETERS!$D$8-D2884)/2)*SIN(RADIANS(PARAMETERS!$D$8-D2884)/2))+(COS(RADIANS(D2884))*COS(RADIANS(PARAMETERS!$D$8))*SIN(RADIANS(PARAMETERS!$D$9-C2884)/2)*SIN(RADIANS(PARAMETERS!$D$9-C2884)/2))))*2*3958.756</f>
        <v>515.98934103320812</v>
      </c>
      <c r="F2884">
        <v>132.83212280273</v>
      </c>
      <c r="G2884">
        <v>168.47023010254</v>
      </c>
      <c r="H2884">
        <v>204.95486450195</v>
      </c>
      <c r="I2884">
        <v>236.22480773926</v>
      </c>
      <c r="J2884">
        <v>272.26745605469</v>
      </c>
      <c r="K2884" s="6">
        <f>IFERROR(EXP(TREND(LN($F$1:$J$1),LN(F2884:J2884),LN(Calculations!$B$3))),0)</f>
        <v>1.3809146381374832E-2</v>
      </c>
    </row>
    <row r="2885" spans="1:11" x14ac:dyDescent="0.35">
      <c r="A2885">
        <v>2882</v>
      </c>
      <c r="B2885" t="str">
        <f t="shared" ref="B2885:B2948" si="45">MROUND(D2885,1)&amp;MROUND(C2885,-0.5)</f>
        <v>14-53.5</v>
      </c>
      <c r="C2885">
        <v>-53.292936601248002</v>
      </c>
      <c r="D2885">
        <v>14.186940399747</v>
      </c>
      <c r="E2885">
        <f>ASIN(SQRT((SIN(RADIANS(PARAMETERS!$D$8-D2885)/2)*SIN(RADIANS(PARAMETERS!$D$8-D2885)/2))+(COS(RADIANS(D2885))*COS(RADIANS(PARAMETERS!$D$8))*SIN(RADIANS(PARAMETERS!$D$9-C2885)/2)*SIN(RADIANS(PARAMETERS!$D$9-C2885)/2))))*2*3958.756</f>
        <v>498.12753549918358</v>
      </c>
      <c r="F2885">
        <v>132.87168884277</v>
      </c>
      <c r="G2885">
        <v>168.52798461914</v>
      </c>
      <c r="H2885">
        <v>205.11405944824</v>
      </c>
      <c r="I2885">
        <v>236.50939941406</v>
      </c>
      <c r="J2885">
        <v>272.71203613281</v>
      </c>
      <c r="K2885" s="6">
        <f>IFERROR(EXP(TREND(LN($F$1:$J$1),LN(F2885:J2885),LN(Calculations!$B$3))),0)</f>
        <v>1.3829546889415383E-2</v>
      </c>
    </row>
    <row r="2886" spans="1:11" x14ac:dyDescent="0.35">
      <c r="A2886">
        <v>2883</v>
      </c>
      <c r="B2886" t="str">
        <f t="shared" si="45"/>
        <v>14-53.5</v>
      </c>
      <c r="C2886">
        <v>-53.564257936148998</v>
      </c>
      <c r="D2886">
        <v>14.186940399747</v>
      </c>
      <c r="E2886">
        <f>ASIN(SQRT((SIN(RADIANS(PARAMETERS!$D$8-D2886)/2)*SIN(RADIANS(PARAMETERS!$D$8-D2886)/2))+(COS(RADIANS(D2886))*COS(RADIANS(PARAMETERS!$D$8))*SIN(RADIANS(PARAMETERS!$D$9-C2886)/2)*SIN(RADIANS(PARAMETERS!$D$9-C2886)/2))))*2*3958.756</f>
        <v>480.28498197028119</v>
      </c>
      <c r="F2886">
        <v>132.94665527344</v>
      </c>
      <c r="G2886">
        <v>168.58158874512</v>
      </c>
      <c r="H2886">
        <v>205.27569580078</v>
      </c>
      <c r="I2886">
        <v>236.80410766602</v>
      </c>
      <c r="J2886">
        <v>273.17678833008</v>
      </c>
      <c r="K2886" s="6">
        <f>IFERROR(EXP(TREND(LN($F$1:$J$1),LN(F2886:J2886),LN(Calculations!$B$3))),0)</f>
        <v>1.3858199415463457E-2</v>
      </c>
    </row>
    <row r="2887" spans="1:11" x14ac:dyDescent="0.35">
      <c r="A2887">
        <v>2884</v>
      </c>
      <c r="B2887" t="str">
        <f t="shared" si="45"/>
        <v>14-54</v>
      </c>
      <c r="C2887">
        <v>-53.835579271050001</v>
      </c>
      <c r="D2887">
        <v>14.186940399747</v>
      </c>
      <c r="E2887">
        <f>ASIN(SQRT((SIN(RADIANS(PARAMETERS!$D$8-D2887)/2)*SIN(RADIANS(PARAMETERS!$D$8-D2887)/2))+(COS(RADIANS(D2887))*COS(RADIANS(PARAMETERS!$D$8))*SIN(RADIANS(PARAMETERS!$D$9-C2887)/2)*SIN(RADIANS(PARAMETERS!$D$9-C2887)/2))))*2*3958.756</f>
        <v>462.46393661550781</v>
      </c>
      <c r="F2887">
        <v>133.02137756348</v>
      </c>
      <c r="G2887">
        <v>168.60777282715</v>
      </c>
      <c r="H2887">
        <v>205.40016174316</v>
      </c>
      <c r="I2887">
        <v>237.04707336426</v>
      </c>
      <c r="J2887">
        <v>273.57177734375</v>
      </c>
      <c r="K2887" s="6">
        <f>IFERROR(EXP(TREND(LN($F$1:$J$1),LN(F2887:J2887),LN(Calculations!$B$3))),0)</f>
        <v>1.388257111010008E-2</v>
      </c>
    </row>
    <row r="2888" spans="1:11" x14ac:dyDescent="0.35">
      <c r="A2888">
        <v>2885</v>
      </c>
      <c r="B2888" t="str">
        <f t="shared" si="45"/>
        <v>14-54</v>
      </c>
      <c r="C2888">
        <v>-54.106900605950997</v>
      </c>
      <c r="D2888">
        <v>14.186940399747</v>
      </c>
      <c r="E2888">
        <f>ASIN(SQRT((SIN(RADIANS(PARAMETERS!$D$8-D2888)/2)*SIN(RADIANS(PARAMETERS!$D$8-D2888)/2))+(COS(RADIANS(D2888))*COS(RADIANS(PARAMETERS!$D$8))*SIN(RADIANS(PARAMETERS!$D$9-C2888)/2)*SIN(RADIANS(PARAMETERS!$D$9-C2888)/2))))*2*3958.756</f>
        <v>444.66701326966876</v>
      </c>
      <c r="F2888">
        <v>133.13273620605</v>
      </c>
      <c r="G2888">
        <v>168.64500427246</v>
      </c>
      <c r="H2888">
        <v>205.53396606445</v>
      </c>
      <c r="I2888">
        <v>237.30249023438</v>
      </c>
      <c r="J2888">
        <v>273.9831237793</v>
      </c>
      <c r="K2888" s="6">
        <f>IFERROR(EXP(TREND(LN($F$1:$J$1),LN(F2888:J2888),LN(Calculations!$B$3))),0)</f>
        <v>1.3917451500963733E-2</v>
      </c>
    </row>
    <row r="2889" spans="1:11" x14ac:dyDescent="0.35">
      <c r="A2889">
        <v>2886</v>
      </c>
      <c r="B2889" t="str">
        <f t="shared" si="45"/>
        <v>14-54.5</v>
      </c>
      <c r="C2889">
        <v>-54.378221940852001</v>
      </c>
      <c r="D2889">
        <v>14.186940399747</v>
      </c>
      <c r="E2889">
        <f>ASIN(SQRT((SIN(RADIANS(PARAMETERS!$D$8-D2889)/2)*SIN(RADIANS(PARAMETERS!$D$8-D2889)/2))+(COS(RADIANS(D2889))*COS(RADIANS(PARAMETERS!$D$8))*SIN(RADIANS(PARAMETERS!$D$9-C2889)/2)*SIN(RADIANS(PARAMETERS!$D$9-C2889)/2))))*2*3958.756</f>
        <v>426.89725668198975</v>
      </c>
      <c r="F2889">
        <v>133.29229736328</v>
      </c>
      <c r="G2889">
        <v>168.70439147949</v>
      </c>
      <c r="H2889">
        <v>205.69105529785</v>
      </c>
      <c r="I2889">
        <v>237.58932495117</v>
      </c>
      <c r="J2889">
        <v>274.43621826172</v>
      </c>
      <c r="K2889" s="6">
        <f>IFERROR(EXP(TREND(LN($F$1:$J$1),LN(F2889:J2889),LN(Calculations!$B$3))),0)</f>
        <v>1.3967393154284861E-2</v>
      </c>
    </row>
    <row r="2890" spans="1:11" x14ac:dyDescent="0.35">
      <c r="A2890">
        <v>2887</v>
      </c>
      <c r="B2890" t="str">
        <f t="shared" si="45"/>
        <v>14-54.5</v>
      </c>
      <c r="C2890">
        <v>-54.649543275752997</v>
      </c>
      <c r="D2890">
        <v>14.186940399747</v>
      </c>
      <c r="E2890">
        <f>ASIN(SQRT((SIN(RADIANS(PARAMETERS!$D$8-D2890)/2)*SIN(RADIANS(PARAMETERS!$D$8-D2890)/2))+(COS(RADIANS(D2890))*COS(RADIANS(PARAMETERS!$D$8))*SIN(RADIANS(PARAMETERS!$D$9-C2890)/2)*SIN(RADIANS(PARAMETERS!$D$9-C2890)/2))))*2*3958.756</f>
        <v>409.15823430976468</v>
      </c>
      <c r="F2890">
        <v>133.46234130859</v>
      </c>
      <c r="G2890">
        <v>168.75532531738</v>
      </c>
      <c r="H2890">
        <v>205.8196105957</v>
      </c>
      <c r="I2890">
        <v>237.8271484375</v>
      </c>
      <c r="J2890">
        <v>274.81411743164</v>
      </c>
      <c r="K2890" s="6">
        <f>IFERROR(EXP(TREND(LN($F$1:$J$1),LN(F2890:J2890),LN(Calculations!$B$3))),0)</f>
        <v>1.4018278606080478E-2</v>
      </c>
    </row>
    <row r="2891" spans="1:11" x14ac:dyDescent="0.35">
      <c r="A2891">
        <v>2888</v>
      </c>
      <c r="B2891" t="str">
        <f t="shared" si="45"/>
        <v>14-55</v>
      </c>
      <c r="C2891">
        <v>-54.920864610654</v>
      </c>
      <c r="D2891">
        <v>14.186940399747</v>
      </c>
      <c r="E2891">
        <f>ASIN(SQRT((SIN(RADIANS(PARAMETERS!$D$8-D2891)/2)*SIN(RADIANS(PARAMETERS!$D$8-D2891)/2))+(COS(RADIANS(D2891))*COS(RADIANS(PARAMETERS!$D$8))*SIN(RADIANS(PARAMETERS!$D$9-C2891)/2)*SIN(RADIANS(PARAMETERS!$D$9-C2891)/2))))*2*3958.756</f>
        <v>391.45415229762096</v>
      </c>
      <c r="F2891">
        <v>133.67655944824</v>
      </c>
      <c r="G2891">
        <v>168.83135986328</v>
      </c>
      <c r="H2891">
        <v>205.9608001709</v>
      </c>
      <c r="I2891">
        <v>238.07046508789</v>
      </c>
      <c r="J2891">
        <v>275.18792724609</v>
      </c>
      <c r="K2891" s="6">
        <f>IFERROR(EXP(TREND(LN($F$1:$J$1),LN(F2891:J2891),LN(Calculations!$B$3))),0)</f>
        <v>1.4083604035415436E-2</v>
      </c>
    </row>
    <row r="2892" spans="1:11" x14ac:dyDescent="0.35">
      <c r="A2892">
        <v>2889</v>
      </c>
      <c r="B2892" t="str">
        <f t="shared" si="45"/>
        <v>14-55</v>
      </c>
      <c r="C2892">
        <v>-55.192185945555003</v>
      </c>
      <c r="D2892">
        <v>14.186940399747</v>
      </c>
      <c r="E2892">
        <f>ASIN(SQRT((SIN(RADIANS(PARAMETERS!$D$8-D2892)/2)*SIN(RADIANS(PARAMETERS!$D$8-D2892)/2))+(COS(RADIANS(D2892))*COS(RADIANS(PARAMETERS!$D$8))*SIN(RADIANS(PARAMETERS!$D$9-C2892)/2)*SIN(RADIANS(PARAMETERS!$D$9-C2892)/2))))*2*3958.756</f>
        <v>373.7900032998636</v>
      </c>
      <c r="F2892">
        <v>133.94311523438</v>
      </c>
      <c r="G2892">
        <v>168.94184875488</v>
      </c>
      <c r="H2892">
        <v>206.12097167969</v>
      </c>
      <c r="I2892">
        <v>238.32388305664</v>
      </c>
      <c r="J2892">
        <v>275.55975341797</v>
      </c>
      <c r="K2892" s="6">
        <f>IFERROR(EXP(TREND(LN($F$1:$J$1),LN(F2892:J2892),LN(Calculations!$B$3))),0)</f>
        <v>1.4166966564736672E-2</v>
      </c>
    </row>
    <row r="2893" spans="1:11" x14ac:dyDescent="0.35">
      <c r="A2893">
        <v>2890</v>
      </c>
      <c r="B2893" t="str">
        <f t="shared" si="45"/>
        <v>14-55.5</v>
      </c>
      <c r="C2893">
        <v>-55.463507280456</v>
      </c>
      <c r="D2893">
        <v>14.186940399747</v>
      </c>
      <c r="E2893">
        <f>ASIN(SQRT((SIN(RADIANS(PARAMETERS!$D$8-D2893)/2)*SIN(RADIANS(PARAMETERS!$D$8-D2893)/2))+(COS(RADIANS(D2893))*COS(RADIANS(PARAMETERS!$D$8))*SIN(RADIANS(PARAMETERS!$D$9-C2893)/2)*SIN(RADIANS(PARAMETERS!$D$9-C2893)/2))))*2*3958.756</f>
        <v>356.17175665305365</v>
      </c>
      <c r="F2893">
        <v>134.21662902832</v>
      </c>
      <c r="G2893">
        <v>169.0514831543</v>
      </c>
      <c r="H2893">
        <v>206.22384643555</v>
      </c>
      <c r="I2893">
        <v>238.46647644043</v>
      </c>
      <c r="J2893">
        <v>275.75201416016</v>
      </c>
      <c r="K2893" s="6">
        <f>IFERROR(EXP(TREND(LN($F$1:$J$1),LN(F2893:J2893),LN(Calculations!$B$3))),0)</f>
        <v>1.4251356120088123E-2</v>
      </c>
    </row>
    <row r="2894" spans="1:11" x14ac:dyDescent="0.35">
      <c r="A2894">
        <v>2891</v>
      </c>
      <c r="B2894" t="str">
        <f t="shared" si="45"/>
        <v>14-55.5</v>
      </c>
      <c r="C2894">
        <v>-55.734828615357003</v>
      </c>
      <c r="D2894">
        <v>14.186940399747</v>
      </c>
      <c r="E2894">
        <f>ASIN(SQRT((SIN(RADIANS(PARAMETERS!$D$8-D2894)/2)*SIN(RADIANS(PARAMETERS!$D$8-D2894)/2))+(COS(RADIANS(D2894))*COS(RADIANS(PARAMETERS!$D$8))*SIN(RADIANS(PARAMETERS!$D$9-C2894)/2)*SIN(RADIANS(PARAMETERS!$D$9-C2894)/2))))*2*3958.756</f>
        <v>338.60660547956286</v>
      </c>
      <c r="F2894">
        <v>134.55570983887</v>
      </c>
      <c r="G2894">
        <v>169.21839904785</v>
      </c>
      <c r="H2894">
        <v>206.35437011719</v>
      </c>
      <c r="I2894">
        <v>238.61476135254</v>
      </c>
      <c r="J2894">
        <v>275.92056274414</v>
      </c>
      <c r="K2894" s="6">
        <f>IFERROR(EXP(TREND(LN($F$1:$J$1),LN(F2894:J2894),LN(Calculations!$B$3))),0)</f>
        <v>1.4361159222698079E-2</v>
      </c>
    </row>
    <row r="2895" spans="1:11" x14ac:dyDescent="0.35">
      <c r="A2895">
        <v>2892</v>
      </c>
      <c r="B2895" t="str">
        <f t="shared" si="45"/>
        <v>14-56</v>
      </c>
      <c r="C2895">
        <v>-56.006149950257999</v>
      </c>
      <c r="D2895">
        <v>14.186940399747</v>
      </c>
      <c r="E2895">
        <f>ASIN(SQRT((SIN(RADIANS(PARAMETERS!$D$8-D2895)/2)*SIN(RADIANS(PARAMETERS!$D$8-D2895)/2))+(COS(RADIANS(D2895))*COS(RADIANS(PARAMETERS!$D$8))*SIN(RADIANS(PARAMETERS!$D$9-C2895)/2)*SIN(RADIANS(PARAMETERS!$D$9-C2895)/2))))*2*3958.756</f>
        <v>321.10329119656819</v>
      </c>
      <c r="F2895">
        <v>134.9842376709</v>
      </c>
      <c r="G2895">
        <v>169.46618652344</v>
      </c>
      <c r="H2895">
        <v>206.54330444336</v>
      </c>
      <c r="I2895">
        <v>238.80375671387</v>
      </c>
      <c r="J2895">
        <v>276.10531616211</v>
      </c>
      <c r="K2895" s="6">
        <f>IFERROR(EXP(TREND(LN($F$1:$J$1),LN(F2895:J2895),LN(Calculations!$B$3))),0)</f>
        <v>1.4507263796959947E-2</v>
      </c>
    </row>
    <row r="2896" spans="1:11" x14ac:dyDescent="0.35">
      <c r="A2896">
        <v>2893</v>
      </c>
      <c r="B2896" t="str">
        <f t="shared" si="45"/>
        <v>14-56.5</v>
      </c>
      <c r="C2896">
        <v>-56.277471285159002</v>
      </c>
      <c r="D2896">
        <v>14.186940399747</v>
      </c>
      <c r="E2896">
        <f>ASIN(SQRT((SIN(RADIANS(PARAMETERS!$D$8-D2896)/2)*SIN(RADIANS(PARAMETERS!$D$8-D2896)/2))+(COS(RADIANS(D2896))*COS(RADIANS(PARAMETERS!$D$8))*SIN(RADIANS(PARAMETERS!$D$9-C2896)/2)*SIN(RADIANS(PARAMETERS!$D$9-C2896)/2))))*2*3958.756</f>
        <v>303.67253453881642</v>
      </c>
      <c r="F2896">
        <v>135.45921325684</v>
      </c>
      <c r="G2896">
        <v>169.7625579834</v>
      </c>
      <c r="H2896">
        <v>206.76652526855</v>
      </c>
      <c r="I2896">
        <v>239.01216125488</v>
      </c>
      <c r="J2896">
        <v>276.28921508789</v>
      </c>
      <c r="K2896" s="6">
        <f>IFERROR(EXP(TREND(LN($F$1:$J$1),LN(F2896:J2896),LN(Calculations!$B$3))),0)</f>
        <v>1.4675085378305683E-2</v>
      </c>
    </row>
    <row r="2897" spans="1:11" x14ac:dyDescent="0.35">
      <c r="A2897">
        <v>2894</v>
      </c>
      <c r="B2897" t="str">
        <f t="shared" si="45"/>
        <v>14-56.5</v>
      </c>
      <c r="C2897">
        <v>-56.548792620059999</v>
      </c>
      <c r="D2897">
        <v>14.186940399747</v>
      </c>
      <c r="E2897">
        <f>ASIN(SQRT((SIN(RADIANS(PARAMETERS!$D$8-D2897)/2)*SIN(RADIANS(PARAMETERS!$D$8-D2897)/2))+(COS(RADIANS(D2897))*COS(RADIANS(PARAMETERS!$D$8))*SIN(RADIANS(PARAMETERS!$D$9-C2897)/2)*SIN(RADIANS(PARAMETERS!$D$9-C2897)/2))))*2*3958.756</f>
        <v>286.32761501248029</v>
      </c>
      <c r="F2897">
        <v>136.04998779297</v>
      </c>
      <c r="G2897">
        <v>170.16777038574</v>
      </c>
      <c r="H2897">
        <v>207.10586547852</v>
      </c>
      <c r="I2897">
        <v>239.34959411621</v>
      </c>
      <c r="J2897">
        <v>276.61639404297</v>
      </c>
      <c r="K2897" s="6">
        <f>IFERROR(EXP(TREND(LN($F$1:$J$1),LN(F2897:J2897),LN(Calculations!$B$3))),0)</f>
        <v>1.4893754702936428E-2</v>
      </c>
    </row>
    <row r="2898" spans="1:11" x14ac:dyDescent="0.35">
      <c r="A2898">
        <v>2895</v>
      </c>
      <c r="B2898" t="str">
        <f t="shared" si="45"/>
        <v>14-57</v>
      </c>
      <c r="C2898">
        <v>-56.820113954961002</v>
      </c>
      <c r="D2898">
        <v>14.186940399747</v>
      </c>
      <c r="E2898">
        <f>ASIN(SQRT((SIN(RADIANS(PARAMETERS!$D$8-D2898)/2)*SIN(RADIANS(PARAMETERS!$D$8-D2898)/2))+(COS(RADIANS(D2898))*COS(RADIANS(PARAMETERS!$D$8))*SIN(RADIANS(PARAMETERS!$D$9-C2898)/2)*SIN(RADIANS(PARAMETERS!$D$9-C2898)/2))))*2*3958.756</f>
        <v>269.08515994088583</v>
      </c>
      <c r="F2898">
        <v>136.76593017578</v>
      </c>
      <c r="G2898">
        <v>170.68815612793</v>
      </c>
      <c r="H2898">
        <v>207.56526184082</v>
      </c>
      <c r="I2898">
        <v>239.81616210938</v>
      </c>
      <c r="J2898">
        <v>277.08172607422</v>
      </c>
      <c r="K2898" s="6">
        <f>IFERROR(EXP(TREND(LN($F$1:$J$1),LN(F2898:J2898),LN(Calculations!$B$3))),0)</f>
        <v>1.5169554410342208E-2</v>
      </c>
    </row>
    <row r="2899" spans="1:11" x14ac:dyDescent="0.35">
      <c r="A2899">
        <v>2896</v>
      </c>
      <c r="B2899" t="str">
        <f t="shared" si="45"/>
        <v>14-57</v>
      </c>
      <c r="C2899">
        <v>-57.091435289861998</v>
      </c>
      <c r="D2899">
        <v>14.186940399747</v>
      </c>
      <c r="E2899">
        <f>ASIN(SQRT((SIN(RADIANS(PARAMETERS!$D$8-D2899)/2)*SIN(RADIANS(PARAMETERS!$D$8-D2899)/2))+(COS(RADIANS(D2899))*COS(RADIANS(PARAMETERS!$D$8))*SIN(RADIANS(PARAMETERS!$D$9-C2899)/2)*SIN(RADIANS(PARAMETERS!$D$9-C2899)/2))))*2*3958.756</f>
        <v>251.96623352341277</v>
      </c>
      <c r="F2899">
        <v>137.53480529785</v>
      </c>
      <c r="G2899">
        <v>171.26054382324</v>
      </c>
      <c r="H2899">
        <v>208.06675720215</v>
      </c>
      <c r="I2899">
        <v>240.31140136719</v>
      </c>
      <c r="J2899">
        <v>277.55709838867</v>
      </c>
      <c r="K2899" s="6">
        <f>IFERROR(EXP(TREND(LN($F$1:$J$1),LN(F2899:J2899),LN(Calculations!$B$3))),0)</f>
        <v>1.547561400547609E-2</v>
      </c>
    </row>
    <row r="2900" spans="1:11" x14ac:dyDescent="0.35">
      <c r="A2900">
        <v>2897</v>
      </c>
      <c r="B2900" t="str">
        <f t="shared" si="45"/>
        <v>14-57.5</v>
      </c>
      <c r="C2900">
        <v>-57.362756624763001</v>
      </c>
      <c r="D2900">
        <v>14.186940399747</v>
      </c>
      <c r="E2900">
        <f>ASIN(SQRT((SIN(RADIANS(PARAMETERS!$D$8-D2900)/2)*SIN(RADIANS(PARAMETERS!$D$8-D2900)/2))+(COS(RADIANS(D2900))*COS(RADIANS(PARAMETERS!$D$8))*SIN(RADIANS(PARAMETERS!$D$9-C2900)/2)*SIN(RADIANS(PARAMETERS!$D$9-C2900)/2))))*2*3958.756</f>
        <v>234.99786129897575</v>
      </c>
      <c r="F2900">
        <v>138.39817810059</v>
      </c>
      <c r="G2900">
        <v>171.90715026855</v>
      </c>
      <c r="H2900">
        <v>208.64938354492</v>
      </c>
      <c r="I2900">
        <v>240.89346313477</v>
      </c>
      <c r="J2900">
        <v>278.12475585938</v>
      </c>
      <c r="K2900" s="6">
        <f>IFERROR(EXP(TREND(LN($F$1:$J$1),LN(F2900:J2900),LN(Calculations!$B$3))),0)</f>
        <v>1.5829688446334585E-2</v>
      </c>
    </row>
    <row r="2901" spans="1:11" x14ac:dyDescent="0.35">
      <c r="A2901">
        <v>2898</v>
      </c>
      <c r="B2901" t="str">
        <f t="shared" si="45"/>
        <v>14-57.5</v>
      </c>
      <c r="C2901">
        <v>-57.634077959663998</v>
      </c>
      <c r="D2901">
        <v>14.186940399747</v>
      </c>
      <c r="E2901">
        <f>ASIN(SQRT((SIN(RADIANS(PARAMETERS!$D$8-D2901)/2)*SIN(RADIANS(PARAMETERS!$D$8-D2901)/2))+(COS(RADIANS(D2901))*COS(RADIANS(PARAMETERS!$D$8))*SIN(RADIANS(PARAMETERS!$D$9-C2901)/2)*SIN(RADIANS(PARAMETERS!$D$9-C2901)/2))))*2*3958.756</f>
        <v>218.21519507173312</v>
      </c>
      <c r="F2901">
        <v>139.34159851074</v>
      </c>
      <c r="G2901">
        <v>172.61408996582</v>
      </c>
      <c r="H2901">
        <v>209.29577636719</v>
      </c>
      <c r="I2901">
        <v>241.53970336914</v>
      </c>
      <c r="J2901">
        <v>278.75549316406</v>
      </c>
      <c r="K2901" s="6">
        <f>IFERROR(EXP(TREND(LN($F$1:$J$1),LN(F2901:J2901),LN(Calculations!$B$3))),0)</f>
        <v>1.6228737559944934E-2</v>
      </c>
    </row>
    <row r="2902" spans="1:11" x14ac:dyDescent="0.35">
      <c r="A2902">
        <v>2899</v>
      </c>
      <c r="B2902" t="str">
        <f t="shared" si="45"/>
        <v>14-58</v>
      </c>
      <c r="C2902">
        <v>-57.905399294565001</v>
      </c>
      <c r="D2902">
        <v>14.186940399747</v>
      </c>
      <c r="E2902">
        <f>ASIN(SQRT((SIN(RADIANS(PARAMETERS!$D$8-D2902)/2)*SIN(RADIANS(PARAMETERS!$D$8-D2902)/2))+(COS(RADIANS(D2902))*COS(RADIANS(PARAMETERS!$D$8))*SIN(RADIANS(PARAMETERS!$D$9-C2902)/2)*SIN(RADIANS(PARAMETERS!$D$9-C2902)/2))))*2*3958.756</f>
        <v>201.66463157235623</v>
      </c>
      <c r="F2902">
        <v>140.29658508301</v>
      </c>
      <c r="G2902">
        <v>173.3274230957</v>
      </c>
      <c r="H2902">
        <v>209.93922424316</v>
      </c>
      <c r="I2902">
        <v>242.16766357422</v>
      </c>
      <c r="J2902">
        <v>279.34780883789</v>
      </c>
      <c r="K2902" s="6">
        <f>IFERROR(EXP(TREND(LN($F$1:$J$1),LN(F2902:J2902),LN(Calculations!$B$3))),0)</f>
        <v>1.6645906342352731E-2</v>
      </c>
    </row>
    <row r="2903" spans="1:11" x14ac:dyDescent="0.35">
      <c r="A2903">
        <v>2900</v>
      </c>
      <c r="B2903" t="str">
        <f t="shared" si="45"/>
        <v>14-58</v>
      </c>
      <c r="C2903">
        <v>-58.176720629465002</v>
      </c>
      <c r="D2903">
        <v>14.186940399747</v>
      </c>
      <c r="E2903">
        <f>ASIN(SQRT((SIN(RADIANS(PARAMETERS!$D$8-D2903)/2)*SIN(RADIANS(PARAMETERS!$D$8-D2903)/2))+(COS(RADIANS(D2903))*COS(RADIANS(PARAMETERS!$D$8))*SIN(RADIANS(PARAMETERS!$D$9-C2903)/2)*SIN(RADIANS(PARAMETERS!$D$9-C2903)/2))))*2*3958.756</f>
        <v>185.40836498469753</v>
      </c>
      <c r="F2903">
        <v>141.30397033691</v>
      </c>
      <c r="G2903">
        <v>174.07847595215</v>
      </c>
      <c r="H2903">
        <v>210.63163757324</v>
      </c>
      <c r="I2903">
        <v>242.85496520996</v>
      </c>
      <c r="J2903">
        <v>280.01193237305</v>
      </c>
      <c r="K2903" s="6">
        <f>IFERROR(EXP(TREND(LN($F$1:$J$1),LN(F2903:J2903),LN(Calculations!$B$3))),0)</f>
        <v>1.7100286698340589E-2</v>
      </c>
    </row>
    <row r="2904" spans="1:11" x14ac:dyDescent="0.35">
      <c r="A2904">
        <v>2901</v>
      </c>
      <c r="B2904" t="str">
        <f t="shared" si="45"/>
        <v>14-58.5</v>
      </c>
      <c r="C2904">
        <v>-58.448041964365999</v>
      </c>
      <c r="D2904">
        <v>14.186940399747</v>
      </c>
      <c r="E2904">
        <f>ASIN(SQRT((SIN(RADIANS(PARAMETERS!$D$8-D2904)/2)*SIN(RADIANS(PARAMETERS!$D$8-D2904)/2))+(COS(RADIANS(D2904))*COS(RADIANS(PARAMETERS!$D$8))*SIN(RADIANS(PARAMETERS!$D$9-C2904)/2)*SIN(RADIANS(PARAMETERS!$D$9-C2904)/2))))*2*3958.756</f>
        <v>169.5311037017818</v>
      </c>
      <c r="F2904">
        <v>142.3362121582</v>
      </c>
      <c r="G2904">
        <v>174.8462677002</v>
      </c>
      <c r="H2904">
        <v>211.34977722168</v>
      </c>
      <c r="I2904">
        <v>243.57312011719</v>
      </c>
      <c r="J2904">
        <v>280.71301269531</v>
      </c>
      <c r="K2904" s="6">
        <f>IFERROR(EXP(TREND(LN($F$1:$J$1),LN(F2904:J2904),LN(Calculations!$B$3))),0)</f>
        <v>1.7581657354728698E-2</v>
      </c>
    </row>
    <row r="2905" spans="1:11" x14ac:dyDescent="0.35">
      <c r="A2905">
        <v>2902</v>
      </c>
      <c r="B2905" t="str">
        <f t="shared" si="45"/>
        <v>14-58.5</v>
      </c>
      <c r="C2905">
        <v>-58.719363299267002</v>
      </c>
      <c r="D2905">
        <v>14.186940399747</v>
      </c>
      <c r="E2905">
        <f>ASIN(SQRT((SIN(RADIANS(PARAMETERS!$D$8-D2905)/2)*SIN(RADIANS(PARAMETERS!$D$8-D2905)/2))+(COS(RADIANS(D2905))*COS(RADIANS(PARAMETERS!$D$8))*SIN(RADIANS(PARAMETERS!$D$9-C2905)/2)*SIN(RADIANS(PARAMETERS!$D$9-C2905)/2))))*2*3958.756</f>
        <v>154.15003028122072</v>
      </c>
      <c r="F2905">
        <v>143.32748413086</v>
      </c>
      <c r="G2905">
        <v>175.58157348633</v>
      </c>
      <c r="H2905">
        <v>212.0419921875</v>
      </c>
      <c r="I2905">
        <v>244.26448059082</v>
      </c>
      <c r="J2905">
        <v>281.38677978516</v>
      </c>
      <c r="K2905" s="6">
        <f>IFERROR(EXP(TREND(LN($F$1:$J$1),LN(F2905:J2905),LN(Calculations!$B$3))),0)</f>
        <v>1.8059649455143482E-2</v>
      </c>
    </row>
    <row r="2906" spans="1:11" x14ac:dyDescent="0.35">
      <c r="A2906">
        <v>2903</v>
      </c>
      <c r="B2906" t="str">
        <f t="shared" si="45"/>
        <v>14-59</v>
      </c>
      <c r="C2906">
        <v>-58.990684634167998</v>
      </c>
      <c r="D2906">
        <v>14.186940399747</v>
      </c>
      <c r="E2906">
        <f>ASIN(SQRT((SIN(RADIANS(PARAMETERS!$D$8-D2906)/2)*SIN(RADIANS(PARAMETERS!$D$8-D2906)/2))+(COS(RADIANS(D2906))*COS(RADIANS(PARAMETERS!$D$8))*SIN(RADIANS(PARAMETERS!$D$9-C2906)/2)*SIN(RADIANS(PARAMETERS!$D$9-C2906)/2))))*2*3958.756</f>
        <v>139.4294776673438</v>
      </c>
      <c r="F2906">
        <v>144.32456970215</v>
      </c>
      <c r="G2906">
        <v>176.32194519043</v>
      </c>
      <c r="H2906">
        <v>212.78678894043</v>
      </c>
      <c r="I2906">
        <v>245.04981994629</v>
      </c>
      <c r="J2906">
        <v>282.20745849609</v>
      </c>
      <c r="K2906" s="6">
        <f>IFERROR(EXP(TREND(LN($F$1:$J$1),LN(F2906:J2906),LN(Calculations!$B$3))),0)</f>
        <v>1.8554017670774605E-2</v>
      </c>
    </row>
    <row r="2907" spans="1:11" x14ac:dyDescent="0.35">
      <c r="A2907">
        <v>2904</v>
      </c>
      <c r="B2907" t="str">
        <f t="shared" si="45"/>
        <v>14-59.5</v>
      </c>
      <c r="C2907">
        <v>-59.262005969069001</v>
      </c>
      <c r="D2907">
        <v>14.186940399747</v>
      </c>
      <c r="E2907">
        <f>ASIN(SQRT((SIN(RADIANS(PARAMETERS!$D$8-D2907)/2)*SIN(RADIANS(PARAMETERS!$D$8-D2907)/2))+(COS(RADIANS(D2907))*COS(RADIANS(PARAMETERS!$D$8))*SIN(RADIANS(PARAMETERS!$D$9-C2907)/2)*SIN(RADIANS(PARAMETERS!$D$9-C2907)/2))))*2*3958.756</f>
        <v>125.60192544528812</v>
      </c>
      <c r="F2907">
        <v>145.30526733398</v>
      </c>
      <c r="G2907">
        <v>177.04054260254</v>
      </c>
      <c r="H2907">
        <v>213.55149841309</v>
      </c>
      <c r="I2907">
        <v>245.88554382324</v>
      </c>
      <c r="J2907">
        <v>283.1178894043</v>
      </c>
      <c r="K2907" s="6">
        <f>IFERROR(EXP(TREND(LN($F$1:$J$1),LN(F2907:J2907),LN(Calculations!$B$3))),0)</f>
        <v>1.9051492419310818E-2</v>
      </c>
    </row>
    <row r="2908" spans="1:11" x14ac:dyDescent="0.35">
      <c r="A2908">
        <v>2905</v>
      </c>
      <c r="B2908" t="str">
        <f t="shared" si="45"/>
        <v>14-59.5</v>
      </c>
      <c r="C2908">
        <v>-59.533327303969998</v>
      </c>
      <c r="D2908">
        <v>14.186940399747</v>
      </c>
      <c r="E2908">
        <f>ASIN(SQRT((SIN(RADIANS(PARAMETERS!$D$8-D2908)/2)*SIN(RADIANS(PARAMETERS!$D$8-D2908)/2))+(COS(RADIANS(D2908))*COS(RADIANS(PARAMETERS!$D$8))*SIN(RADIANS(PARAMETERS!$D$9-C2908)/2)*SIN(RADIANS(PARAMETERS!$D$9-C2908)/2))))*2*3958.756</f>
        <v>112.9957101128855</v>
      </c>
      <c r="F2908">
        <v>146.21501159668</v>
      </c>
      <c r="G2908">
        <v>177.7053527832</v>
      </c>
      <c r="H2908">
        <v>214.28727722168</v>
      </c>
      <c r="I2908">
        <v>246.70524597168</v>
      </c>
      <c r="J2908">
        <v>284.02984619141</v>
      </c>
      <c r="K2908" s="6">
        <f>IFERROR(EXP(TREND(LN($F$1:$J$1),LN(F2908:J2908),LN(Calculations!$B$3))),0)</f>
        <v>1.9524424084267633E-2</v>
      </c>
    </row>
    <row r="2909" spans="1:11" x14ac:dyDescent="0.35">
      <c r="A2909">
        <v>2906</v>
      </c>
      <c r="B2909" t="str">
        <f t="shared" si="45"/>
        <v>14-60</v>
      </c>
      <c r="C2909">
        <v>-59.804648638871001</v>
      </c>
      <c r="D2909">
        <v>14.186940399747</v>
      </c>
      <c r="E2909">
        <f>ASIN(SQRT((SIN(RADIANS(PARAMETERS!$D$8-D2909)/2)*SIN(RADIANS(PARAMETERS!$D$8-D2909)/2))+(COS(RADIANS(D2909))*COS(RADIANS(PARAMETERS!$D$8))*SIN(RADIANS(PARAMETERS!$D$9-C2909)/2)*SIN(RADIANS(PARAMETERS!$D$9-C2909)/2))))*2*3958.756</f>
        <v>102.06441169178119</v>
      </c>
      <c r="F2909">
        <v>147.09184265137</v>
      </c>
      <c r="G2909">
        <v>178.3525390625</v>
      </c>
      <c r="H2909">
        <v>215.02296447754</v>
      </c>
      <c r="I2909">
        <v>247.53353881836</v>
      </c>
      <c r="J2909">
        <v>284.96170043945</v>
      </c>
      <c r="K2909" s="6">
        <f>IFERROR(EXP(TREND(LN($F$1:$J$1),LN(F2909:J2909),LN(Calculations!$B$3))),0)</f>
        <v>1.9992429881392389E-2</v>
      </c>
    </row>
    <row r="2910" spans="1:11" x14ac:dyDescent="0.35">
      <c r="A2910">
        <v>2907</v>
      </c>
      <c r="B2910" t="str">
        <f t="shared" si="45"/>
        <v>14-60</v>
      </c>
      <c r="C2910">
        <v>-60.075969973771997</v>
      </c>
      <c r="D2910">
        <v>14.186940399747</v>
      </c>
      <c r="E2910">
        <f>ASIN(SQRT((SIN(RADIANS(PARAMETERS!$D$8-D2910)/2)*SIN(RADIANS(PARAMETERS!$D$8-D2910)/2))+(COS(RADIANS(D2910))*COS(RADIANS(PARAMETERS!$D$8))*SIN(RADIANS(PARAMETERS!$D$9-C2910)/2)*SIN(RADIANS(PARAMETERS!$D$9-C2910)/2))))*2*3958.756</f>
        <v>93.398008594736652</v>
      </c>
      <c r="F2910">
        <v>147.88502502441</v>
      </c>
      <c r="G2910">
        <v>178.93705749512</v>
      </c>
      <c r="H2910">
        <v>215.70018005371</v>
      </c>
      <c r="I2910">
        <v>248.30152893066</v>
      </c>
      <c r="J2910">
        <v>285.83215332031</v>
      </c>
      <c r="K2910" s="6">
        <f>IFERROR(EXP(TREND(LN($F$1:$J$1),LN(F2910:J2910),LN(Calculations!$B$3))),0)</f>
        <v>2.0425025372449633E-2</v>
      </c>
    </row>
    <row r="2911" spans="1:11" x14ac:dyDescent="0.35">
      <c r="A2911">
        <v>2908</v>
      </c>
      <c r="B2911" t="str">
        <f t="shared" si="45"/>
        <v>14-60.5</v>
      </c>
      <c r="C2911">
        <v>-60.347291308673</v>
      </c>
      <c r="D2911">
        <v>14.186940399747</v>
      </c>
      <c r="E2911">
        <f>ASIN(SQRT((SIN(RADIANS(PARAMETERS!$D$8-D2911)/2)*SIN(RADIANS(PARAMETERS!$D$8-D2911)/2))+(COS(RADIANS(D2911))*COS(RADIANS(PARAMETERS!$D$8))*SIN(RADIANS(PARAMETERS!$D$9-C2911)/2)*SIN(RADIANS(PARAMETERS!$D$9-C2911)/2))))*2*3958.756</f>
        <v>87.670773987411735</v>
      </c>
      <c r="F2911">
        <v>148.53164672852</v>
      </c>
      <c r="G2911">
        <v>179.39674377441</v>
      </c>
      <c r="H2911">
        <v>216.24478149414</v>
      </c>
      <c r="I2911">
        <v>248.92395019531</v>
      </c>
      <c r="J2911">
        <v>286.54315185547</v>
      </c>
      <c r="K2911" s="6">
        <f>IFERROR(EXP(TREND(LN($F$1:$J$1),LN(F2911:J2911),LN(Calculations!$B$3))),0)</f>
        <v>2.0780933938913008E-2</v>
      </c>
    </row>
    <row r="2912" spans="1:11" x14ac:dyDescent="0.35">
      <c r="A2912">
        <v>2909</v>
      </c>
      <c r="B2912" t="str">
        <f t="shared" si="45"/>
        <v>14-60.5</v>
      </c>
      <c r="C2912">
        <v>-60.618612643573996</v>
      </c>
      <c r="D2912">
        <v>14.186940399747</v>
      </c>
      <c r="E2912">
        <f>ASIN(SQRT((SIN(RADIANS(PARAMETERS!$D$8-D2912)/2)*SIN(RADIANS(PARAMETERS!$D$8-D2912)/2))+(COS(RADIANS(D2912))*COS(RADIANS(PARAMETERS!$D$8))*SIN(RADIANS(PARAMETERS!$D$9-C2912)/2)*SIN(RADIANS(PARAMETERS!$D$9-C2912)/2))))*2*3958.756</f>
        <v>85.475583994309801</v>
      </c>
      <c r="F2912">
        <v>149.10334777832</v>
      </c>
      <c r="G2912">
        <v>179.79669189453</v>
      </c>
      <c r="H2912">
        <v>216.73773193359</v>
      </c>
      <c r="I2912">
        <v>249.50311279297</v>
      </c>
      <c r="J2912">
        <v>287.22311401367</v>
      </c>
      <c r="K2912" s="6">
        <f>IFERROR(EXP(TREND(LN($F$1:$J$1),LN(F2912:J2912),LN(Calculations!$B$3))),0)</f>
        <v>2.1097153385581723E-2</v>
      </c>
    </row>
    <row r="2913" spans="1:11" x14ac:dyDescent="0.35">
      <c r="A2913">
        <v>2910</v>
      </c>
      <c r="B2913" t="str">
        <f t="shared" si="45"/>
        <v>14-61</v>
      </c>
      <c r="C2913">
        <v>-60.889933978475</v>
      </c>
      <c r="D2913">
        <v>14.186940399747</v>
      </c>
      <c r="E2913">
        <f>ASIN(SQRT((SIN(RADIANS(PARAMETERS!$D$8-D2913)/2)*SIN(RADIANS(PARAMETERS!$D$8-D2913)/2))+(COS(RADIANS(D2913))*COS(RADIANS(PARAMETERS!$D$8))*SIN(RADIANS(PARAMETERS!$D$9-C2913)/2)*SIN(RADIANS(PARAMETERS!$D$9-C2913)/2))))*2*3958.756</f>
        <v>87.079969619939448</v>
      </c>
      <c r="F2913">
        <v>149.58364868164</v>
      </c>
      <c r="G2913">
        <v>180.13148498535</v>
      </c>
      <c r="H2913">
        <v>217.16972351074</v>
      </c>
      <c r="I2913">
        <v>250.02565002441</v>
      </c>
      <c r="J2913">
        <v>287.85357666016</v>
      </c>
      <c r="K2913" s="6">
        <f>IFERROR(EXP(TREND(LN($F$1:$J$1),LN(F2913:J2913),LN(Calculations!$B$3))),0)</f>
        <v>2.1363584534141066E-2</v>
      </c>
    </row>
    <row r="2914" spans="1:11" x14ac:dyDescent="0.35">
      <c r="A2914">
        <v>2911</v>
      </c>
      <c r="B2914" t="str">
        <f t="shared" si="45"/>
        <v>14-61</v>
      </c>
      <c r="C2914">
        <v>-61.161255313376003</v>
      </c>
      <c r="D2914">
        <v>14.186940399747</v>
      </c>
      <c r="E2914">
        <f>ASIN(SQRT((SIN(RADIANS(PARAMETERS!$D$8-D2914)/2)*SIN(RADIANS(PARAMETERS!$D$8-D2914)/2))+(COS(RADIANS(D2914))*COS(RADIANS(PARAMETERS!$D$8))*SIN(RADIANS(PARAMETERS!$D$9-C2914)/2)*SIN(RADIANS(PARAMETERS!$D$9-C2914)/2))))*2*3958.756</f>
        <v>92.285974858557353</v>
      </c>
      <c r="F2914">
        <v>149.96987915039</v>
      </c>
      <c r="G2914">
        <v>180.40603637695</v>
      </c>
      <c r="H2914">
        <v>217.54460144043</v>
      </c>
      <c r="I2914">
        <v>250.4935760498</v>
      </c>
      <c r="J2914">
        <v>288.43411254883</v>
      </c>
      <c r="K2914" s="6">
        <f>IFERROR(EXP(TREND(LN($F$1:$J$1),LN(F2914:J2914),LN(Calculations!$B$3))),0)</f>
        <v>2.1578179661343271E-2</v>
      </c>
    </row>
    <row r="2915" spans="1:11" x14ac:dyDescent="0.35">
      <c r="A2915">
        <v>2912</v>
      </c>
      <c r="B2915" t="str">
        <f t="shared" si="45"/>
        <v>14-61.5</v>
      </c>
      <c r="C2915">
        <v>-61.432576648276999</v>
      </c>
      <c r="D2915">
        <v>14.186940399747</v>
      </c>
      <c r="E2915">
        <f>ASIN(SQRT((SIN(RADIANS(PARAMETERS!$D$8-D2915)/2)*SIN(RADIANS(PARAMETERS!$D$8-D2915)/2))+(COS(RADIANS(D2915))*COS(RADIANS(PARAMETERS!$D$8))*SIN(RADIANS(PARAMETERS!$D$9-C2915)/2)*SIN(RADIANS(PARAMETERS!$D$9-C2915)/2))))*2*3958.756</f>
        <v>100.53563662322463</v>
      </c>
      <c r="F2915">
        <v>150.32987976074</v>
      </c>
      <c r="G2915">
        <v>180.67692565918</v>
      </c>
      <c r="H2915">
        <v>217.93423461914</v>
      </c>
      <c r="I2915">
        <v>250.99545288086</v>
      </c>
      <c r="J2915">
        <v>289.07342529297</v>
      </c>
      <c r="K2915" s="6">
        <f>IFERROR(EXP(TREND(LN($F$1:$J$1),LN(F2915:J2915),LN(Calculations!$B$3))),0)</f>
        <v>2.1779079637116266E-2</v>
      </c>
    </row>
    <row r="2916" spans="1:11" x14ac:dyDescent="0.35">
      <c r="A2916">
        <v>2913</v>
      </c>
      <c r="B2916" t="str">
        <f t="shared" si="45"/>
        <v>14-61.5</v>
      </c>
      <c r="C2916">
        <v>-61.703897983178003</v>
      </c>
      <c r="D2916">
        <v>14.186940399747</v>
      </c>
      <c r="E2916">
        <f>ASIN(SQRT((SIN(RADIANS(PARAMETERS!$D$8-D2916)/2)*SIN(RADIANS(PARAMETERS!$D$8-D2916)/2))+(COS(RADIANS(D2916))*COS(RADIANS(PARAMETERS!$D$8))*SIN(RADIANS(PARAMETERS!$D$9-C2916)/2)*SIN(RADIANS(PARAMETERS!$D$9-C2916)/2))))*2*3958.756</f>
        <v>111.15330856958245</v>
      </c>
      <c r="F2916">
        <v>150.62812805176</v>
      </c>
      <c r="G2916">
        <v>180.91633605957</v>
      </c>
      <c r="H2916">
        <v>218.29658508301</v>
      </c>
      <c r="I2916">
        <v>251.4748840332</v>
      </c>
      <c r="J2916">
        <v>289.69732666016</v>
      </c>
      <c r="K2916" s="6">
        <f>IFERROR(EXP(TREND(LN($F$1:$J$1),LN(F2916:J2916),LN(Calculations!$B$3))),0)</f>
        <v>2.1945943073428339E-2</v>
      </c>
    </row>
    <row r="2917" spans="1:11" x14ac:dyDescent="0.35">
      <c r="A2917">
        <v>2914</v>
      </c>
      <c r="B2917" t="str">
        <f t="shared" si="45"/>
        <v>14-62</v>
      </c>
      <c r="C2917">
        <v>-61.975219318078999</v>
      </c>
      <c r="D2917">
        <v>14.186940399747</v>
      </c>
      <c r="E2917">
        <f>ASIN(SQRT((SIN(RADIANS(PARAMETERS!$D$8-D2917)/2)*SIN(RADIANS(PARAMETERS!$D$8-D2917)/2))+(COS(RADIANS(D2917))*COS(RADIANS(PARAMETERS!$D$8))*SIN(RADIANS(PARAMETERS!$D$9-C2917)/2)*SIN(RADIANS(PARAMETERS!$D$9-C2917)/2))))*2*3958.756</f>
        <v>123.52987163991214</v>
      </c>
      <c r="F2917">
        <v>150.8549041748</v>
      </c>
      <c r="G2917">
        <v>181.11427307129</v>
      </c>
      <c r="H2917">
        <v>218.60903930664</v>
      </c>
      <c r="I2917">
        <v>251.89680480957</v>
      </c>
      <c r="J2917">
        <v>290.25497436523</v>
      </c>
      <c r="K2917" s="6">
        <f>IFERROR(EXP(TREND(LN($F$1:$J$1),LN(F2917:J2917),LN(Calculations!$B$3))),0)</f>
        <v>2.207346408061724E-2</v>
      </c>
    </row>
    <row r="2918" spans="1:11" x14ac:dyDescent="0.35">
      <c r="A2918">
        <v>2915</v>
      </c>
      <c r="B2918" t="str">
        <f t="shared" si="45"/>
        <v>14-62</v>
      </c>
      <c r="C2918">
        <v>-62.246540652980002</v>
      </c>
      <c r="D2918">
        <v>14.186940399747</v>
      </c>
      <c r="E2918">
        <f>ASIN(SQRT((SIN(RADIANS(PARAMETERS!$D$8-D2918)/2)*SIN(RADIANS(PARAMETERS!$D$8-D2918)/2))+(COS(RADIANS(D2918))*COS(RADIANS(PARAMETERS!$D$8))*SIN(RADIANS(PARAMETERS!$D$9-C2918)/2)*SIN(RADIANS(PARAMETERS!$D$9-C2918)/2))))*2*3958.756</f>
        <v>137.19009993590956</v>
      </c>
      <c r="F2918">
        <v>151.0735168457</v>
      </c>
      <c r="G2918">
        <v>181.32032775879</v>
      </c>
      <c r="H2918">
        <v>218.93179321289</v>
      </c>
      <c r="I2918">
        <v>252.33317565918</v>
      </c>
      <c r="J2918">
        <v>290.83227539063</v>
      </c>
      <c r="K2918" s="6">
        <f>IFERROR(EXP(TREND(LN($F$1:$J$1),LN(F2918:J2918),LN(Calculations!$B$3))),0)</f>
        <v>2.2198704228771508E-2</v>
      </c>
    </row>
    <row r="2919" spans="1:11" x14ac:dyDescent="0.35">
      <c r="A2919">
        <v>2916</v>
      </c>
      <c r="B2919" t="str">
        <f t="shared" si="45"/>
        <v>14-62.5</v>
      </c>
      <c r="C2919">
        <v>-62.517861987880998</v>
      </c>
      <c r="D2919">
        <v>14.186940399747</v>
      </c>
      <c r="E2919">
        <f>ASIN(SQRT((SIN(RADIANS(PARAMETERS!$D$8-D2919)/2)*SIN(RADIANS(PARAMETERS!$D$8-D2919)/2))+(COS(RADIANS(D2919))*COS(RADIANS(PARAMETERS!$D$8))*SIN(RADIANS(PARAMETERS!$D$9-C2919)/2)*SIN(RADIANS(PARAMETERS!$D$9-C2919)/2))))*2*3958.756</f>
        <v>151.78779854516523</v>
      </c>
      <c r="F2919">
        <v>151.25666809082</v>
      </c>
      <c r="G2919">
        <v>181.51058959961</v>
      </c>
      <c r="H2919">
        <v>219.22909545898</v>
      </c>
      <c r="I2919">
        <v>252.73529052734</v>
      </c>
      <c r="J2919">
        <v>291.36447143555</v>
      </c>
      <c r="K2919" s="6">
        <f>IFERROR(EXP(TREND(LN($F$1:$J$1),LN(F2919:J2919),LN(Calculations!$B$3))),0)</f>
        <v>2.2306095067002738E-2</v>
      </c>
    </row>
    <row r="2920" spans="1:11" x14ac:dyDescent="0.35">
      <c r="A2920">
        <v>2917</v>
      </c>
      <c r="B2920" t="str">
        <f t="shared" si="45"/>
        <v>14-63</v>
      </c>
      <c r="C2920">
        <v>-62.789183322782002</v>
      </c>
      <c r="D2920">
        <v>14.186940399747</v>
      </c>
      <c r="E2920">
        <f>ASIN(SQRT((SIN(RADIANS(PARAMETERS!$D$8-D2920)/2)*SIN(RADIANS(PARAMETERS!$D$8-D2920)/2))+(COS(RADIANS(D2920))*COS(RADIANS(PARAMETERS!$D$8))*SIN(RADIANS(PARAMETERS!$D$9-C2920)/2)*SIN(RADIANS(PARAMETERS!$D$9-C2920)/2))))*2*3958.756</f>
        <v>167.07740663092278</v>
      </c>
      <c r="F2920">
        <v>151.38676452637</v>
      </c>
      <c r="G2920">
        <v>181.67184448242</v>
      </c>
      <c r="H2920">
        <v>219.48497009277</v>
      </c>
      <c r="I2920">
        <v>253.08427429199</v>
      </c>
      <c r="J2920">
        <v>291.82922363281</v>
      </c>
      <c r="K2920" s="6">
        <f>IFERROR(EXP(TREND(LN($F$1:$J$1),LN(F2920:J2920),LN(Calculations!$B$3))),0)</f>
        <v>2.2385047790282699E-2</v>
      </c>
    </row>
    <row r="2921" spans="1:11" x14ac:dyDescent="0.35">
      <c r="A2921">
        <v>2918</v>
      </c>
      <c r="B2921" t="str">
        <f t="shared" si="45"/>
        <v>14-63</v>
      </c>
      <c r="C2921">
        <v>-63.060504657682998</v>
      </c>
      <c r="D2921">
        <v>14.186940399747</v>
      </c>
      <c r="E2921">
        <f>ASIN(SQRT((SIN(RADIANS(PARAMETERS!$D$8-D2921)/2)*SIN(RADIANS(PARAMETERS!$D$8-D2921)/2))+(COS(RADIANS(D2921))*COS(RADIANS(PARAMETERS!$D$8))*SIN(RADIANS(PARAMETERS!$D$9-C2921)/2)*SIN(RADIANS(PARAMETERS!$D$9-C2921)/2))))*2*3958.756</f>
        <v>182.88545167307285</v>
      </c>
      <c r="F2921">
        <v>151.49520874023</v>
      </c>
      <c r="G2921">
        <v>181.81935119629</v>
      </c>
      <c r="H2921">
        <v>219.73147583008</v>
      </c>
      <c r="I2921">
        <v>253.4308013916</v>
      </c>
      <c r="J2921">
        <v>292.30078125</v>
      </c>
      <c r="K2921" s="6">
        <f>IFERROR(EXP(TREND(LN($F$1:$J$1),LN(F2921:J2921),LN(Calculations!$B$3))),0)</f>
        <v>2.2449943123000204E-2</v>
      </c>
    </row>
    <row r="2922" spans="1:11" x14ac:dyDescent="0.35">
      <c r="A2922">
        <v>2919</v>
      </c>
      <c r="B2922" t="str">
        <f t="shared" si="45"/>
        <v>14-63.5</v>
      </c>
      <c r="C2922">
        <v>-63.331825992584001</v>
      </c>
      <c r="D2922">
        <v>14.186940399747</v>
      </c>
      <c r="E2922">
        <f>ASIN(SQRT((SIN(RADIANS(PARAMETERS!$D$8-D2922)/2)*SIN(RADIANS(PARAMETERS!$D$8-D2922)/2))+(COS(RADIANS(D2922))*COS(RADIANS(PARAMETERS!$D$8))*SIN(RADIANS(PARAMETERS!$D$9-C2922)/2)*SIN(RADIANS(PARAMETERS!$D$9-C2922)/2))))*2*3958.756</f>
        <v>199.08845662132131</v>
      </c>
      <c r="F2922">
        <v>151.56015014648</v>
      </c>
      <c r="G2922">
        <v>181.93098449707</v>
      </c>
      <c r="H2922">
        <v>219.94345092773</v>
      </c>
      <c r="I2922">
        <v>253.74652099609</v>
      </c>
      <c r="J2922">
        <v>292.74716186523</v>
      </c>
      <c r="K2922" s="6">
        <f>IFERROR(EXP(TREND(LN($F$1:$J$1),LN(F2922:J2922),LN(Calculations!$B$3))),0)</f>
        <v>2.2486408406247976E-2</v>
      </c>
    </row>
    <row r="2923" spans="1:11" x14ac:dyDescent="0.35">
      <c r="A2923">
        <v>2920</v>
      </c>
      <c r="B2923" t="str">
        <f t="shared" si="45"/>
        <v>14-63.5</v>
      </c>
      <c r="C2923">
        <v>-63.603147327484997</v>
      </c>
      <c r="D2923">
        <v>14.186940399747</v>
      </c>
      <c r="E2923">
        <f>ASIN(SQRT((SIN(RADIANS(PARAMETERS!$D$8-D2923)/2)*SIN(RADIANS(PARAMETERS!$D$8-D2923)/2))+(COS(RADIANS(D2923))*COS(RADIANS(PARAMETERS!$D$8))*SIN(RADIANS(PARAMETERS!$D$9-C2923)/2)*SIN(RADIANS(PARAMETERS!$D$9-C2923)/2))))*2*3958.756</f>
        <v>215.59737037309671</v>
      </c>
      <c r="F2923">
        <v>151.5965423584</v>
      </c>
      <c r="G2923">
        <v>182.0283203125</v>
      </c>
      <c r="H2923">
        <v>220.14921569824</v>
      </c>
      <c r="I2923">
        <v>254.06596374512</v>
      </c>
      <c r="J2923">
        <v>293.21041870117</v>
      </c>
      <c r="K2923" s="6">
        <f>IFERROR(EXP(TREND(LN($F$1:$J$1),LN(F2923:J2923),LN(Calculations!$B$3))),0)</f>
        <v>2.250494199466805E-2</v>
      </c>
    </row>
    <row r="2924" spans="1:11" x14ac:dyDescent="0.35">
      <c r="A2924">
        <v>2921</v>
      </c>
      <c r="B2924" t="str">
        <f t="shared" si="45"/>
        <v>14-64</v>
      </c>
      <c r="C2924">
        <v>-63.874468662386001</v>
      </c>
      <c r="D2924">
        <v>14.186940399747</v>
      </c>
      <c r="E2924">
        <f>ASIN(SQRT((SIN(RADIANS(PARAMETERS!$D$8-D2924)/2)*SIN(RADIANS(PARAMETERS!$D$8-D2924)/2))+(COS(RADIANS(D2924))*COS(RADIANS(PARAMETERS!$D$8))*SIN(RADIANS(PARAMETERS!$D$9-C2924)/2)*SIN(RADIANS(PARAMETERS!$D$9-C2924)/2))))*2*3958.756</f>
        <v>232.34697340630549</v>
      </c>
      <c r="F2924">
        <v>151.65824890137</v>
      </c>
      <c r="G2924">
        <v>182.17042541504</v>
      </c>
      <c r="H2924">
        <v>220.42398071289</v>
      </c>
      <c r="I2924">
        <v>254.47969055176</v>
      </c>
      <c r="J2924">
        <v>293.79962158203</v>
      </c>
      <c r="K2924" s="6">
        <f>IFERROR(EXP(TREND(LN($F$1:$J$1),LN(F2924:J2924),LN(Calculations!$B$3))),0)</f>
        <v>2.2540438407972044E-2</v>
      </c>
    </row>
    <row r="2925" spans="1:11" x14ac:dyDescent="0.35">
      <c r="A2925">
        <v>2922</v>
      </c>
      <c r="B2925" t="str">
        <f t="shared" si="45"/>
        <v>14-64</v>
      </c>
      <c r="C2925">
        <v>-64.145789997286997</v>
      </c>
      <c r="D2925">
        <v>14.186940399747</v>
      </c>
      <c r="E2925">
        <f>ASIN(SQRT((SIN(RADIANS(PARAMETERS!$D$8-D2925)/2)*SIN(RADIANS(PARAMETERS!$D$8-D2925)/2))+(COS(RADIANS(D2925))*COS(RADIANS(PARAMETERS!$D$8))*SIN(RADIANS(PARAMETERS!$D$9-C2925)/2)*SIN(RADIANS(PARAMETERS!$D$9-C2925)/2))))*2*3958.756</f>
        <v>249.28873294552196</v>
      </c>
      <c r="F2925">
        <v>151.70823669434</v>
      </c>
      <c r="G2925">
        <v>182.31509399414</v>
      </c>
      <c r="H2925">
        <v>220.69624328613</v>
      </c>
      <c r="I2925">
        <v>254.8860168457</v>
      </c>
      <c r="J2925">
        <v>294.37509155273</v>
      </c>
      <c r="K2925" s="6">
        <f>IFERROR(EXP(TREND(LN($F$1:$J$1),LN(F2925:J2925),LN(Calculations!$B$3))),0)</f>
        <v>2.2571897790565457E-2</v>
      </c>
    </row>
    <row r="2926" spans="1:11" x14ac:dyDescent="0.35">
      <c r="A2926">
        <v>2923</v>
      </c>
      <c r="B2926" t="str">
        <f t="shared" si="45"/>
        <v>14-64.5</v>
      </c>
      <c r="C2926">
        <v>-64.417111332188</v>
      </c>
      <c r="D2926">
        <v>14.186940399747</v>
      </c>
      <c r="E2926">
        <f>ASIN(SQRT((SIN(RADIANS(PARAMETERS!$D$8-D2926)/2)*SIN(RADIANS(PARAMETERS!$D$8-D2926)/2))+(COS(RADIANS(D2926))*COS(RADIANS(PARAMETERS!$D$8))*SIN(RADIANS(PARAMETERS!$D$9-C2926)/2)*SIN(RADIANS(PARAMETERS!$D$9-C2926)/2))))*2*3958.756</f>
        <v>266.38596642625049</v>
      </c>
      <c r="F2926">
        <v>151.73609924316</v>
      </c>
      <c r="G2926">
        <v>182.44577026367</v>
      </c>
      <c r="H2926">
        <v>220.93858337402</v>
      </c>
      <c r="I2926">
        <v>255.2469329834</v>
      </c>
      <c r="J2926">
        <v>294.88555908203</v>
      </c>
      <c r="K2926" s="6">
        <f>IFERROR(EXP(TREND(LN($F$1:$J$1),LN(F2926:J2926),LN(Calculations!$B$3))),0)</f>
        <v>2.2592801676928325E-2</v>
      </c>
    </row>
    <row r="2927" spans="1:11" x14ac:dyDescent="0.35">
      <c r="A2927">
        <v>2924</v>
      </c>
      <c r="B2927" t="str">
        <f t="shared" si="45"/>
        <v>14-64.5</v>
      </c>
      <c r="C2927">
        <v>-64.688432667089003</v>
      </c>
      <c r="D2927">
        <v>14.186940399747</v>
      </c>
      <c r="E2927">
        <f>ASIN(SQRT((SIN(RADIANS(PARAMETERS!$D$8-D2927)/2)*SIN(RADIANS(PARAMETERS!$D$8-D2927)/2))+(COS(RADIANS(D2927))*COS(RADIANS(PARAMETERS!$D$8))*SIN(RADIANS(PARAMETERS!$D$9-C2927)/2)*SIN(RADIANS(PARAMETERS!$D$9-C2927)/2))))*2*3958.756</f>
        <v>283.61053457030596</v>
      </c>
      <c r="F2927">
        <v>151.7576751709</v>
      </c>
      <c r="G2927">
        <v>182.57232666016</v>
      </c>
      <c r="H2927">
        <v>221.16802978516</v>
      </c>
      <c r="I2927">
        <v>255.58757019043</v>
      </c>
      <c r="J2927">
        <v>295.3664855957</v>
      </c>
      <c r="K2927" s="6">
        <f>IFERROR(EXP(TREND(LN($F$1:$J$1),LN(F2927:J2927),LN(Calculations!$B$3))),0)</f>
        <v>2.2611153149077693E-2</v>
      </c>
    </row>
    <row r="2928" spans="1:11" x14ac:dyDescent="0.35">
      <c r="A2928">
        <v>2925</v>
      </c>
      <c r="B2928" t="str">
        <f t="shared" si="45"/>
        <v>14-65</v>
      </c>
      <c r="C2928">
        <v>-64.959754001990007</v>
      </c>
      <c r="D2928">
        <v>14.186940399747</v>
      </c>
      <c r="E2928">
        <f>ASIN(SQRT((SIN(RADIANS(PARAMETERS!$D$8-D2928)/2)*SIN(RADIANS(PARAMETERS!$D$8-D2928)/2))+(COS(RADIANS(D2928))*COS(RADIANS(PARAMETERS!$D$8))*SIN(RADIANS(PARAMETERS!$D$9-C2928)/2)*SIN(RADIANS(PARAMETERS!$D$9-C2928)/2))))*2*3958.756</f>
        <v>300.94055077254677</v>
      </c>
      <c r="F2928">
        <v>151.74125671387</v>
      </c>
      <c r="G2928">
        <v>182.6615447998</v>
      </c>
      <c r="H2928">
        <v>221.33483886719</v>
      </c>
      <c r="I2928">
        <v>255.83990478516</v>
      </c>
      <c r="J2928">
        <v>295.72689819336</v>
      </c>
      <c r="K2928" s="6">
        <f>IFERROR(EXP(TREND(LN($F$1:$J$1),LN(F2928:J2928),LN(Calculations!$B$3))),0)</f>
        <v>2.2608479632567607E-2</v>
      </c>
    </row>
    <row r="2929" spans="1:11" x14ac:dyDescent="0.35">
      <c r="A2929">
        <v>2926</v>
      </c>
      <c r="B2929" t="str">
        <f t="shared" si="45"/>
        <v>14-65</v>
      </c>
      <c r="C2929">
        <v>-65.231075336890996</v>
      </c>
      <c r="D2929">
        <v>14.186940399747</v>
      </c>
      <c r="E2929">
        <f>ASIN(SQRT((SIN(RADIANS(PARAMETERS!$D$8-D2929)/2)*SIN(RADIANS(PARAMETERS!$D$8-D2929)/2))+(COS(RADIANS(D2929))*COS(RADIANS(PARAMETERS!$D$8))*SIN(RADIANS(PARAMETERS!$D$9-C2929)/2)*SIN(RADIANS(PARAMETERS!$D$9-C2929)/2))))*2*3958.756</f>
        <v>318.35877178843708</v>
      </c>
      <c r="F2929">
        <v>151.7014465332</v>
      </c>
      <c r="G2929">
        <v>182.72550964355</v>
      </c>
      <c r="H2929">
        <v>221.46119689941</v>
      </c>
      <c r="I2929">
        <v>256.03546142578</v>
      </c>
      <c r="J2929">
        <v>296.01019287109</v>
      </c>
      <c r="K2929" s="6">
        <f>IFERROR(EXP(TREND(LN($F$1:$J$1),LN(F2929:J2929),LN(Calculations!$B$3))),0)</f>
        <v>2.2592516570857864E-2</v>
      </c>
    </row>
    <row r="2930" spans="1:11" x14ac:dyDescent="0.35">
      <c r="A2930">
        <v>2927</v>
      </c>
      <c r="B2930" t="str">
        <f t="shared" si="45"/>
        <v>14-65.5</v>
      </c>
      <c r="C2930">
        <v>-65.502396671791999</v>
      </c>
      <c r="D2930">
        <v>14.186940399747</v>
      </c>
      <c r="E2930">
        <f>ASIN(SQRT((SIN(RADIANS(PARAMETERS!$D$8-D2930)/2)*SIN(RADIANS(PARAMETERS!$D$8-D2930)/2))+(COS(RADIANS(D2930))*COS(RADIANS(PARAMETERS!$D$8))*SIN(RADIANS(PARAMETERS!$D$9-C2930)/2)*SIN(RADIANS(PARAMETERS!$D$9-C2930)/2))))*2*3958.756</f>
        <v>335.85145064649191</v>
      </c>
      <c r="F2930">
        <v>151.66578674316</v>
      </c>
      <c r="G2930">
        <v>182.79058837891</v>
      </c>
      <c r="H2930">
        <v>221.59164428711</v>
      </c>
      <c r="I2930">
        <v>256.23724365234</v>
      </c>
      <c r="J2930">
        <v>296.30233764648</v>
      </c>
      <c r="K2930" s="6">
        <f>IFERROR(EXP(TREND(LN($F$1:$J$1),LN(F2930:J2930),LN(Calculations!$B$3))),0)</f>
        <v>2.2578373992010497E-2</v>
      </c>
    </row>
    <row r="2931" spans="1:11" x14ac:dyDescent="0.35">
      <c r="A2931">
        <v>2928</v>
      </c>
      <c r="B2931" t="str">
        <f t="shared" si="45"/>
        <v>14-66</v>
      </c>
      <c r="C2931">
        <v>-65.773718006693002</v>
      </c>
      <c r="D2931">
        <v>14.186940399747</v>
      </c>
      <c r="E2931">
        <f>ASIN(SQRT((SIN(RADIANS(PARAMETERS!$D$8-D2931)/2)*SIN(RADIANS(PARAMETERS!$D$8-D2931)/2))+(COS(RADIANS(D2931))*COS(RADIANS(PARAMETERS!$D$8))*SIN(RADIANS(PARAMETERS!$D$9-C2931)/2)*SIN(RADIANS(PARAMETERS!$D$9-C2931)/2))))*2*3958.756</f>
        <v>353.40750736900986</v>
      </c>
      <c r="F2931">
        <v>151.60060119629</v>
      </c>
      <c r="G2931">
        <v>182.82612609863</v>
      </c>
      <c r="H2931">
        <v>221.68812561035</v>
      </c>
      <c r="I2931">
        <v>256.3981628418</v>
      </c>
      <c r="J2931">
        <v>296.54544067383</v>
      </c>
      <c r="K2931" s="6">
        <f>IFERROR(EXP(TREND(LN($F$1:$J$1),LN(F2931:J2931),LN(Calculations!$B$3))),0)</f>
        <v>2.254577019957359E-2</v>
      </c>
    </row>
    <row r="2932" spans="1:11" x14ac:dyDescent="0.35">
      <c r="A2932">
        <v>2929</v>
      </c>
      <c r="B2932" t="str">
        <f t="shared" si="45"/>
        <v>14-66</v>
      </c>
      <c r="C2932">
        <v>-66.045039341594006</v>
      </c>
      <c r="D2932">
        <v>14.186940399747</v>
      </c>
      <c r="E2932">
        <f>ASIN(SQRT((SIN(RADIANS(PARAMETERS!$D$8-D2932)/2)*SIN(RADIANS(PARAMETERS!$D$8-D2932)/2))+(COS(RADIANS(D2932))*COS(RADIANS(PARAMETERS!$D$8))*SIN(RADIANS(PARAMETERS!$D$9-C2932)/2)*SIN(RADIANS(PARAMETERS!$D$9-C2932)/2))))*2*3958.756</f>
        <v>371.01792123639837</v>
      </c>
      <c r="F2932">
        <v>151.51359558105</v>
      </c>
      <c r="G2932">
        <v>182.84204101563</v>
      </c>
      <c r="H2932">
        <v>221.77275085449</v>
      </c>
      <c r="I2932">
        <v>256.55307006836</v>
      </c>
      <c r="J2932">
        <v>296.79055786133</v>
      </c>
      <c r="K2932" s="6">
        <f>IFERROR(EXP(TREND(LN($F$1:$J$1),LN(F2932:J2932),LN(Calculations!$B$3))),0)</f>
        <v>2.249834347615496E-2</v>
      </c>
    </row>
    <row r="2933" spans="1:11" x14ac:dyDescent="0.35">
      <c r="A2933">
        <v>2930</v>
      </c>
      <c r="B2933" t="str">
        <f t="shared" si="45"/>
        <v>14-66.5</v>
      </c>
      <c r="C2933">
        <v>-66.316360676494995</v>
      </c>
      <c r="D2933">
        <v>14.186940399747</v>
      </c>
      <c r="E2933">
        <f>ASIN(SQRT((SIN(RADIANS(PARAMETERS!$D$8-D2933)/2)*SIN(RADIANS(PARAMETERS!$D$8-D2933)/2))+(COS(RADIANS(D2933))*COS(RADIANS(PARAMETERS!$D$8))*SIN(RADIANS(PARAMETERS!$D$9-C2933)/2)*SIN(RADIANS(PARAMETERS!$D$9-C2933)/2))))*2*3958.756</f>
        <v>388.67527961478328</v>
      </c>
      <c r="F2933">
        <v>151.42030334473</v>
      </c>
      <c r="G2933">
        <v>182.85511779785</v>
      </c>
      <c r="H2933">
        <v>221.87475585938</v>
      </c>
      <c r="I2933">
        <v>256.74465942383</v>
      </c>
      <c r="J2933">
        <v>297.09744262695</v>
      </c>
      <c r="K2933" s="6">
        <f>IFERROR(EXP(TREND(LN($F$1:$J$1),LN(F2933:J2933),LN(Calculations!$B$3))),0)</f>
        <v>2.2444610460075412E-2</v>
      </c>
    </row>
    <row r="2934" spans="1:11" x14ac:dyDescent="0.35">
      <c r="A2934">
        <v>2931</v>
      </c>
      <c r="B2934" t="str">
        <f t="shared" si="45"/>
        <v>14-66.5</v>
      </c>
      <c r="C2934">
        <v>-66.587682011395998</v>
      </c>
      <c r="D2934">
        <v>14.186940399747</v>
      </c>
      <c r="E2934">
        <f>ASIN(SQRT((SIN(RADIANS(PARAMETERS!$D$8-D2934)/2)*SIN(RADIANS(PARAMETERS!$D$8-D2934)/2))+(COS(RADIANS(D2934))*COS(RADIANS(PARAMETERS!$D$8))*SIN(RADIANS(PARAMETERS!$D$9-C2934)/2)*SIN(RADIANS(PARAMETERS!$D$9-C2934)/2))))*2*3958.756</f>
        <v>406.37343890424086</v>
      </c>
      <c r="F2934">
        <v>151.27368164063</v>
      </c>
      <c r="G2934">
        <v>182.81973266602</v>
      </c>
      <c r="H2934">
        <v>221.9192199707</v>
      </c>
      <c r="I2934">
        <v>256.86715698242</v>
      </c>
      <c r="J2934">
        <v>297.32153320313</v>
      </c>
      <c r="K2934" s="6">
        <f>IFERROR(EXP(TREND(LN($F$1:$J$1),LN(F2934:J2934),LN(Calculations!$B$3))),0)</f>
        <v>2.2359134363058517E-2</v>
      </c>
    </row>
    <row r="2935" spans="1:11" x14ac:dyDescent="0.35">
      <c r="A2935">
        <v>2932</v>
      </c>
      <c r="B2935" t="str">
        <f t="shared" si="45"/>
        <v>14-67</v>
      </c>
      <c r="C2935">
        <v>-66.859003346296006</v>
      </c>
      <c r="D2935">
        <v>14.186940399747</v>
      </c>
      <c r="E2935">
        <f>ASIN(SQRT((SIN(RADIANS(PARAMETERS!$D$8-D2935)/2)*SIN(RADIANS(PARAMETERS!$D$8-D2935)/2))+(COS(RADIANS(D2935))*COS(RADIANS(PARAMETERS!$D$8))*SIN(RADIANS(PARAMETERS!$D$9-C2935)/2)*SIN(RADIANS(PARAMETERS!$D$9-C2935)/2))))*2*3958.756</f>
        <v>424.10726680872932</v>
      </c>
      <c r="F2935">
        <v>151.08045959473</v>
      </c>
      <c r="G2935">
        <v>182.74157714844</v>
      </c>
      <c r="H2935">
        <v>221.9083404541</v>
      </c>
      <c r="I2935">
        <v>256.91906738281</v>
      </c>
      <c r="J2935">
        <v>297.45626831055</v>
      </c>
      <c r="K2935" s="6">
        <f>IFERROR(EXP(TREND(LN($F$1:$J$1),LN(F2935:J2935),LN(Calculations!$B$3))),0)</f>
        <v>2.2247191805302772E-2</v>
      </c>
    </row>
    <row r="2936" spans="1:11" x14ac:dyDescent="0.35">
      <c r="A2936">
        <v>2933</v>
      </c>
      <c r="B2936" t="str">
        <f t="shared" si="45"/>
        <v>14-67</v>
      </c>
      <c r="C2936">
        <v>-67.130324681196996</v>
      </c>
      <c r="D2936">
        <v>14.186940399747</v>
      </c>
      <c r="E2936">
        <f>ASIN(SQRT((SIN(RADIANS(PARAMETERS!$D$8-D2936)/2)*SIN(RADIANS(PARAMETERS!$D$8-D2936)/2))+(COS(RADIANS(D2936))*COS(RADIANS(PARAMETERS!$D$8))*SIN(RADIANS(PARAMETERS!$D$9-C2936)/2)*SIN(RADIANS(PARAMETERS!$D$9-C2936)/2))))*2*3958.756</f>
        <v>441.87244430762479</v>
      </c>
      <c r="F2936">
        <v>150.8544921875</v>
      </c>
      <c r="G2936">
        <v>182.63272094727</v>
      </c>
      <c r="H2936">
        <v>221.85827636719</v>
      </c>
      <c r="I2936">
        <v>256.92065429688</v>
      </c>
      <c r="J2936">
        <v>297.52709960938</v>
      </c>
      <c r="K2936" s="6">
        <f>IFERROR(EXP(TREND(LN($F$1:$J$1),LN(F2936:J2936),LN(Calculations!$B$3))),0)</f>
        <v>2.2117199924730647E-2</v>
      </c>
    </row>
    <row r="2937" spans="1:11" x14ac:dyDescent="0.35">
      <c r="A2937">
        <v>2934</v>
      </c>
      <c r="B2937" t="str">
        <f t="shared" si="45"/>
        <v>14-67.5</v>
      </c>
      <c r="C2937">
        <v>-67.401646016097999</v>
      </c>
      <c r="D2937">
        <v>14.186940399747</v>
      </c>
      <c r="E2937">
        <f>ASIN(SQRT((SIN(RADIANS(PARAMETERS!$D$8-D2937)/2)*SIN(RADIANS(PARAMETERS!$D$8-D2937)/2))+(COS(RADIANS(D2937))*COS(RADIANS(PARAMETERS!$D$8))*SIN(RADIANS(PARAMETERS!$D$9-C2937)/2)*SIN(RADIANS(PARAMETERS!$D$9-C2937)/2))))*2*3958.756</f>
        <v>459.66531196036988</v>
      </c>
      <c r="F2937">
        <v>150.55731201172</v>
      </c>
      <c r="G2937">
        <v>182.45167541504</v>
      </c>
      <c r="H2937">
        <v>221.69483947754</v>
      </c>
      <c r="I2937">
        <v>256.76333618164</v>
      </c>
      <c r="J2937">
        <v>297.38189697266</v>
      </c>
      <c r="K2937" s="6">
        <f>IFERROR(EXP(TREND(LN($F$1:$J$1),LN(F2937:J2937),LN(Calculations!$B$3))),0)</f>
        <v>2.1949408860395602E-2</v>
      </c>
    </row>
    <row r="2938" spans="1:11" x14ac:dyDescent="0.35">
      <c r="A2938">
        <v>2935</v>
      </c>
      <c r="B2938" t="str">
        <f t="shared" si="45"/>
        <v>14-67.5</v>
      </c>
      <c r="C2938">
        <v>-67.672967350999002</v>
      </c>
      <c r="D2938">
        <v>14.186940399747</v>
      </c>
      <c r="E2938">
        <f>ASIN(SQRT((SIN(RADIANS(PARAMETERS!$D$8-D2938)/2)*SIN(RADIANS(PARAMETERS!$D$8-D2938)/2))+(COS(RADIANS(D2938))*COS(RADIANS(PARAMETERS!$D$8))*SIN(RADIANS(PARAMETERS!$D$9-C2938)/2)*SIN(RADIANS(PARAMETERS!$D$9-C2938)/2))))*2*3958.756</f>
        <v>477.48274949156638</v>
      </c>
      <c r="F2938">
        <v>150.21536254883</v>
      </c>
      <c r="G2938">
        <v>182.22734069824</v>
      </c>
      <c r="H2938">
        <v>221.47178649902</v>
      </c>
      <c r="I2938">
        <v>256.52429199219</v>
      </c>
      <c r="J2938">
        <v>297.12741088867</v>
      </c>
      <c r="K2938" s="6">
        <f>IFERROR(EXP(TREND(LN($F$1:$J$1),LN(F2938:J2938),LN(Calculations!$B$3))),0)</f>
        <v>2.1758354472166758E-2</v>
      </c>
    </row>
    <row r="2939" spans="1:11" x14ac:dyDescent="0.35">
      <c r="A2939">
        <v>2936</v>
      </c>
      <c r="B2939" t="str">
        <f t="shared" si="45"/>
        <v>14-68</v>
      </c>
      <c r="C2939">
        <v>-67.944288685900005</v>
      </c>
      <c r="D2939">
        <v>14.186940399747</v>
      </c>
      <c r="E2939">
        <f>ASIN(SQRT((SIN(RADIANS(PARAMETERS!$D$8-D2939)/2)*SIN(RADIANS(PARAMETERS!$D$8-D2939)/2))+(COS(RADIANS(D2939))*COS(RADIANS(PARAMETERS!$D$8))*SIN(RADIANS(PARAMETERS!$D$9-C2939)/2)*SIN(RADIANS(PARAMETERS!$D$9-C2939)/2))))*2*3958.756</f>
        <v>495.3220806135468</v>
      </c>
      <c r="F2939">
        <v>149.84872436523</v>
      </c>
      <c r="G2939">
        <v>181.98149108887</v>
      </c>
      <c r="H2939">
        <v>221.22576904297</v>
      </c>
      <c r="I2939">
        <v>256.25640869141</v>
      </c>
      <c r="J2939">
        <v>296.83682250977</v>
      </c>
      <c r="K2939" s="6">
        <f>IFERROR(EXP(TREND(LN($F$1:$J$1),LN(F2939:J2939),LN(Calculations!$B$3))),0)</f>
        <v>2.1555249048942082E-2</v>
      </c>
    </row>
    <row r="2940" spans="1:11" x14ac:dyDescent="0.35">
      <c r="A2940">
        <v>2937</v>
      </c>
      <c r="B2940" t="str">
        <f t="shared" si="45"/>
        <v>14-68</v>
      </c>
      <c r="C2940">
        <v>-68.215610020800995</v>
      </c>
      <c r="D2940">
        <v>14.186940399747</v>
      </c>
      <c r="E2940">
        <f>ASIN(SQRT((SIN(RADIANS(PARAMETERS!$D$8-D2940)/2)*SIN(RADIANS(PARAMETERS!$D$8-D2940)/2))+(COS(RADIANS(D2940))*COS(RADIANS(PARAMETERS!$D$8))*SIN(RADIANS(PARAMETERS!$D$9-C2940)/2)*SIN(RADIANS(PARAMETERS!$D$9-C2940)/2))))*2*3958.756</f>
        <v>513.18099717265602</v>
      </c>
      <c r="F2940">
        <v>149.43209838867</v>
      </c>
      <c r="G2940">
        <v>181.69528198242</v>
      </c>
      <c r="H2940">
        <v>220.92472839355</v>
      </c>
      <c r="I2940">
        <v>255.91386413574</v>
      </c>
      <c r="J2940">
        <v>296.44711303711</v>
      </c>
      <c r="K2940" s="6">
        <f>IFERROR(EXP(TREND(LN($F$1:$J$1),LN(F2940:J2940),LN(Calculations!$B$3))),0)</f>
        <v>2.1327932217746495E-2</v>
      </c>
    </row>
    <row r="2941" spans="1:11" x14ac:dyDescent="0.35">
      <c r="A2941">
        <v>2938</v>
      </c>
      <c r="B2941" t="str">
        <f t="shared" si="45"/>
        <v>14-68.5</v>
      </c>
      <c r="C2941">
        <v>-68.486931355701998</v>
      </c>
      <c r="D2941">
        <v>14.186940399747</v>
      </c>
      <c r="E2941">
        <f>ASIN(SQRT((SIN(RADIANS(PARAMETERS!$D$8-D2941)/2)*SIN(RADIANS(PARAMETERS!$D$8-D2941)/2))+(COS(RADIANS(D2941))*COS(RADIANS(PARAMETERS!$D$8))*SIN(RADIANS(PARAMETERS!$D$9-C2941)/2)*SIN(RADIANS(PARAMETERS!$D$9-C2941)/2))))*2*3958.756</f>
        <v>531.05749822522432</v>
      </c>
      <c r="F2941">
        <v>148.99295043945</v>
      </c>
      <c r="G2941">
        <v>181.39880371094</v>
      </c>
      <c r="H2941">
        <v>220.61381530762</v>
      </c>
      <c r="I2941">
        <v>255.55934143066</v>
      </c>
      <c r="J2941">
        <v>296.04293823242</v>
      </c>
      <c r="K2941" s="6">
        <f>IFERROR(EXP(TREND(LN($F$1:$J$1),LN(F2941:J2941),LN(Calculations!$B$3))),0)</f>
        <v>2.1092187445657662E-2</v>
      </c>
    </row>
    <row r="2942" spans="1:11" x14ac:dyDescent="0.35">
      <c r="A2942">
        <v>2939</v>
      </c>
      <c r="B2942" t="str">
        <f t="shared" si="45"/>
        <v>14-69</v>
      </c>
      <c r="C2942">
        <v>-68.758252690603001</v>
      </c>
      <c r="D2942">
        <v>14.186940399747</v>
      </c>
      <c r="E2942">
        <f>ASIN(SQRT((SIN(RADIANS(PARAMETERS!$D$8-D2942)/2)*SIN(RADIANS(PARAMETERS!$D$8-D2942)/2))+(COS(RADIANS(D2942))*COS(RADIANS(PARAMETERS!$D$8))*SIN(RADIANS(PARAMETERS!$D$9-C2942)/2)*SIN(RADIANS(PARAMETERS!$D$9-C2942)/2))))*2*3958.756</f>
        <v>548.94984074697459</v>
      </c>
      <c r="F2942">
        <v>148.54849243164</v>
      </c>
      <c r="G2942">
        <v>181.10758972168</v>
      </c>
      <c r="H2942">
        <v>220.3158416748</v>
      </c>
      <c r="I2942">
        <v>255.22467041016</v>
      </c>
      <c r="J2942">
        <v>295.66741943359</v>
      </c>
      <c r="K2942" s="6">
        <f>IFERROR(EXP(TREND(LN($F$1:$J$1),LN(F2942:J2942),LN(Calculations!$B$3))),0)</f>
        <v>2.0857354588208178E-2</v>
      </c>
    </row>
    <row r="2943" spans="1:11" x14ac:dyDescent="0.35">
      <c r="A2943">
        <v>2940</v>
      </c>
      <c r="B2943" t="str">
        <f t="shared" si="45"/>
        <v>14-69</v>
      </c>
      <c r="C2943">
        <v>-69.029574025504004</v>
      </c>
      <c r="D2943">
        <v>14.186940399747</v>
      </c>
      <c r="E2943">
        <f>ASIN(SQRT((SIN(RADIANS(PARAMETERS!$D$8-D2943)/2)*SIN(RADIANS(PARAMETERS!$D$8-D2943)/2))+(COS(RADIANS(D2943))*COS(RADIANS(PARAMETERS!$D$8))*SIN(RADIANS(PARAMETERS!$D$9-C2943)/2)*SIN(RADIANS(PARAMETERS!$D$9-C2943)/2))))*2*3958.756</f>
        <v>566.85649948040566</v>
      </c>
      <c r="F2943">
        <v>148.04795837402</v>
      </c>
      <c r="G2943">
        <v>180.75396728516</v>
      </c>
      <c r="H2943">
        <v>219.92808532715</v>
      </c>
      <c r="I2943">
        <v>254.75776672363</v>
      </c>
      <c r="J2943">
        <v>295.1061706543</v>
      </c>
      <c r="K2943" s="6">
        <f>IFERROR(EXP(TREND(LN($F$1:$J$1),LN(F2943:J2943),LN(Calculations!$B$3))),0)</f>
        <v>2.0595826397770717E-2</v>
      </c>
    </row>
    <row r="2944" spans="1:11" x14ac:dyDescent="0.35">
      <c r="A2944">
        <v>2941</v>
      </c>
      <c r="B2944" t="str">
        <f t="shared" si="45"/>
        <v>14-69.5</v>
      </c>
      <c r="C2944">
        <v>-69.300895360404994</v>
      </c>
      <c r="D2944">
        <v>14.186940399747</v>
      </c>
      <c r="E2944">
        <f>ASIN(SQRT((SIN(RADIANS(PARAMETERS!$D$8-D2944)/2)*SIN(RADIANS(PARAMETERS!$D$8-D2944)/2))+(COS(RADIANS(D2944))*COS(RADIANS(PARAMETERS!$D$8))*SIN(RADIANS(PARAMETERS!$D$9-C2944)/2)*SIN(RADIANS(PARAMETERS!$D$9-C2944)/2))))*2*3958.756</f>
        <v>584.77613401446661</v>
      </c>
      <c r="F2944">
        <v>147.52253723145</v>
      </c>
      <c r="G2944">
        <v>180.36364746094</v>
      </c>
      <c r="H2944">
        <v>219.48037719727</v>
      </c>
      <c r="I2944">
        <v>254.19416809082</v>
      </c>
      <c r="J2944">
        <v>294.40151977539</v>
      </c>
      <c r="K2944" s="6">
        <f>IFERROR(EXP(TREND(LN($F$1:$J$1),LN(F2944:J2944),LN(Calculations!$B$3))),0)</f>
        <v>2.0324860354951464E-2</v>
      </c>
    </row>
    <row r="2945" spans="1:11" x14ac:dyDescent="0.35">
      <c r="A2945">
        <v>2942</v>
      </c>
      <c r="B2945" t="str">
        <f t="shared" si="45"/>
        <v>14-69.5</v>
      </c>
      <c r="C2945">
        <v>-69.572216695305997</v>
      </c>
      <c r="D2945">
        <v>14.186940399747</v>
      </c>
      <c r="E2945">
        <f>ASIN(SQRT((SIN(RADIANS(PARAMETERS!$D$8-D2945)/2)*SIN(RADIANS(PARAMETERS!$D$8-D2945)/2))+(COS(RADIANS(D2945))*COS(RADIANS(PARAMETERS!$D$8))*SIN(RADIANS(PARAMETERS!$D$9-C2945)/2)*SIN(RADIANS(PARAMETERS!$D$9-C2945)/2))))*2*3958.756</f>
        <v>602.70756162931059</v>
      </c>
      <c r="F2945">
        <v>146.98886108398</v>
      </c>
      <c r="G2945">
        <v>179.94958496094</v>
      </c>
      <c r="H2945">
        <v>218.98741149902</v>
      </c>
      <c r="I2945">
        <v>253.55174255371</v>
      </c>
      <c r="J2945">
        <v>293.57510375977</v>
      </c>
      <c r="K2945" s="6">
        <f>IFERROR(EXP(TREND(LN($F$1:$J$1),LN(F2945:J2945),LN(Calculations!$B$3))),0)</f>
        <v>2.0053054128653072E-2</v>
      </c>
    </row>
    <row r="2946" spans="1:11" x14ac:dyDescent="0.35">
      <c r="A2946">
        <v>2943</v>
      </c>
      <c r="B2946" t="str">
        <f t="shared" si="45"/>
        <v>14-70</v>
      </c>
      <c r="C2946">
        <v>-69.843538030207</v>
      </c>
      <c r="D2946">
        <v>14.186940399747</v>
      </c>
      <c r="E2946">
        <f>ASIN(SQRT((SIN(RADIANS(PARAMETERS!$D$8-D2946)/2)*SIN(RADIANS(PARAMETERS!$D$8-D2946)/2))+(COS(RADIANS(D2946))*COS(RADIANS(PARAMETERS!$D$8))*SIN(RADIANS(PARAMETERS!$D$9-C2946)/2)*SIN(RADIANS(PARAMETERS!$D$9-C2946)/2))))*2*3958.756</f>
        <v>620.6497347676675</v>
      </c>
      <c r="F2946">
        <v>146.43530273438</v>
      </c>
      <c r="G2946">
        <v>179.50804138184</v>
      </c>
      <c r="H2946">
        <v>218.40782165527</v>
      </c>
      <c r="I2946">
        <v>252.76219177246</v>
      </c>
      <c r="J2946">
        <v>292.52432250977</v>
      </c>
      <c r="K2946" s="6">
        <f>IFERROR(EXP(TREND(LN($F$1:$J$1),LN(F2946:J2946),LN(Calculations!$B$3))),0)</f>
        <v>1.9777335074167176E-2</v>
      </c>
    </row>
    <row r="2947" spans="1:11" x14ac:dyDescent="0.35">
      <c r="A2947">
        <v>2944</v>
      </c>
      <c r="B2947" t="str">
        <f t="shared" si="45"/>
        <v>14-70</v>
      </c>
      <c r="C2947">
        <v>-70.114859365108003</v>
      </c>
      <c r="D2947">
        <v>14.186940399747</v>
      </c>
      <c r="E2947">
        <f>ASIN(SQRT((SIN(RADIANS(PARAMETERS!$D$8-D2947)/2)*SIN(RADIANS(PARAMETERS!$D$8-D2947)/2))+(COS(RADIANS(D2947))*COS(RADIANS(PARAMETERS!$D$8))*SIN(RADIANS(PARAMETERS!$D$9-C2947)/2)*SIN(RADIANS(PARAMETERS!$D$9-C2947)/2))))*2*3958.756</f>
        <v>638.6017222429997</v>
      </c>
      <c r="F2947">
        <v>145.90971374512</v>
      </c>
      <c r="G2947">
        <v>179.08331298828</v>
      </c>
      <c r="H2947">
        <v>217.81631469727</v>
      </c>
      <c r="I2947">
        <v>251.93312072754</v>
      </c>
      <c r="J2947">
        <v>291.39822387695</v>
      </c>
      <c r="K2947" s="6">
        <f>IFERROR(EXP(TREND(LN($F$1:$J$1),LN(F2947:J2947),LN(Calculations!$B$3))),0)</f>
        <v>1.9520452154262333E-2</v>
      </c>
    </row>
    <row r="2948" spans="1:11" x14ac:dyDescent="0.35">
      <c r="A2948">
        <v>2945</v>
      </c>
      <c r="B2948" t="str">
        <f t="shared" si="45"/>
        <v>14-70.5</v>
      </c>
      <c r="C2948">
        <v>-70.386180700009007</v>
      </c>
      <c r="D2948">
        <v>14.186940399747</v>
      </c>
      <c r="E2948">
        <f>ASIN(SQRT((SIN(RADIANS(PARAMETERS!$D$8-D2948)/2)*SIN(RADIANS(PARAMETERS!$D$8-D2948)/2))+(COS(RADIANS(D2948))*COS(RADIANS(PARAMETERS!$D$8))*SIN(RADIANS(PARAMETERS!$D$9-C2948)/2)*SIN(RADIANS(PARAMETERS!$D$9-C2948)/2))))*2*3958.756</f>
        <v>656.56269348402225</v>
      </c>
      <c r="F2948">
        <v>145.42636108398</v>
      </c>
      <c r="G2948">
        <v>178.68667602539</v>
      </c>
      <c r="H2948">
        <v>217.23341369629</v>
      </c>
      <c r="I2948">
        <v>251.0959777832</v>
      </c>
      <c r="J2948">
        <v>290.24215698242</v>
      </c>
      <c r="K2948" s="6">
        <f>IFERROR(EXP(TREND(LN($F$1:$J$1),LN(F2948:J2948),LN(Calculations!$B$3))),0)</f>
        <v>1.9287913156931746E-2</v>
      </c>
    </row>
    <row r="2949" spans="1:11" x14ac:dyDescent="0.35">
      <c r="A2949">
        <v>2946</v>
      </c>
      <c r="B2949" t="str">
        <f t="shared" ref="B2949:B3012" si="46">MROUND(D2949,1)&amp;MROUND(C2949,-0.5)</f>
        <v>14-70.5</v>
      </c>
      <c r="C2949">
        <v>-70.657502034909996</v>
      </c>
      <c r="D2949">
        <v>14.186940399747</v>
      </c>
      <c r="E2949">
        <f>ASIN(SQRT((SIN(RADIANS(PARAMETERS!$D$8-D2949)/2)*SIN(RADIANS(PARAMETERS!$D$8-D2949)/2))+(COS(RADIANS(D2949))*COS(RADIANS(PARAMETERS!$D$8))*SIN(RADIANS(PARAMETERS!$D$9-C2949)/2)*SIN(RADIANS(PARAMETERS!$D$9-C2949)/2))))*2*3958.756</f>
        <v>674.53190526064361</v>
      </c>
      <c r="F2949">
        <v>144.9599609375</v>
      </c>
      <c r="G2949">
        <v>178.30982971191</v>
      </c>
      <c r="H2949">
        <v>216.63896179199</v>
      </c>
      <c r="I2949">
        <v>250.22787475586</v>
      </c>
      <c r="J2949">
        <v>289.02996826172</v>
      </c>
      <c r="K2949" s="6">
        <f>IFERROR(EXP(TREND(LN($F$1:$J$1),LN(F2949:J2949),LN(Calculations!$B$3))),0)</f>
        <v>1.9067975480233462E-2</v>
      </c>
    </row>
    <row r="2950" spans="1:11" x14ac:dyDescent="0.35">
      <c r="A2950">
        <v>2947</v>
      </c>
      <c r="B2950" t="str">
        <f t="shared" si="46"/>
        <v>14-71</v>
      </c>
      <c r="C2950">
        <v>-70.928823369810999</v>
      </c>
      <c r="D2950">
        <v>14.186940399747</v>
      </c>
      <c r="E2950">
        <f>ASIN(SQRT((SIN(RADIANS(PARAMETERS!$D$8-D2950)/2)*SIN(RADIANS(PARAMETERS!$D$8-D2950)/2))+(COS(RADIANS(D2950))*COS(RADIANS(PARAMETERS!$D$8))*SIN(RADIANS(PARAMETERS!$D$9-C2950)/2)*SIN(RADIANS(PARAMETERS!$D$9-C2950)/2))))*2*3958.756</f>
        <v>692.5086904488744</v>
      </c>
      <c r="F2950">
        <v>144.54956054688</v>
      </c>
      <c r="G2950">
        <v>177.99296569824</v>
      </c>
      <c r="H2950">
        <v>216.10740661621</v>
      </c>
      <c r="I2950">
        <v>249.4401550293</v>
      </c>
      <c r="J2950">
        <v>287.91970825195</v>
      </c>
      <c r="K2950" s="6">
        <f>IFERROR(EXP(TREND(LN($F$1:$J$1),LN(F2950:J2950),LN(Calculations!$B$3))),0)</f>
        <v>1.8878925170549274E-2</v>
      </c>
    </row>
    <row r="2951" spans="1:11" x14ac:dyDescent="0.35">
      <c r="A2951">
        <v>2948</v>
      </c>
      <c r="B2951" t="str">
        <f t="shared" si="46"/>
        <v>14-71</v>
      </c>
      <c r="C2951">
        <v>-71.200144704712002</v>
      </c>
      <c r="D2951">
        <v>14.186940399747</v>
      </c>
      <c r="E2951">
        <f>ASIN(SQRT((SIN(RADIANS(PARAMETERS!$D$8-D2951)/2)*SIN(RADIANS(PARAMETERS!$D$8-D2951)/2))+(COS(RADIANS(D2951))*COS(RADIANS(PARAMETERS!$D$8))*SIN(RADIANS(PARAMETERS!$D$9-C2951)/2)*SIN(RADIANS(PARAMETERS!$D$9-C2951)/2))))*2*3958.756</f>
        <v>710.49244847979287</v>
      </c>
      <c r="F2951">
        <v>144.19448852539</v>
      </c>
      <c r="G2951">
        <v>177.73556518555</v>
      </c>
      <c r="H2951">
        <v>215.64149475098</v>
      </c>
      <c r="I2951">
        <v>248.74031066895</v>
      </c>
      <c r="J2951">
        <v>286.92492675781</v>
      </c>
      <c r="K2951" s="6">
        <f>IFERROR(EXP(TREND(LN($F$1:$J$1),LN(F2951:J2951),LN(Calculations!$B$3))),0)</f>
        <v>1.8719522035837141E-2</v>
      </c>
    </row>
    <row r="2952" spans="1:11" x14ac:dyDescent="0.35">
      <c r="A2952">
        <v>2949</v>
      </c>
      <c r="B2952" t="str">
        <f t="shared" si="46"/>
        <v>14-71.5</v>
      </c>
      <c r="C2952">
        <v>-71.471466039613006</v>
      </c>
      <c r="D2952">
        <v>14.186940399747</v>
      </c>
      <c r="E2952">
        <f>ASIN(SQRT((SIN(RADIANS(PARAMETERS!$D$8-D2952)/2)*SIN(RADIANS(PARAMETERS!$D$8-D2952)/2))+(COS(RADIANS(D2952))*COS(RADIANS(PARAMETERS!$D$8))*SIN(RADIANS(PARAMETERS!$D$9-C2952)/2)*SIN(RADIANS(PARAMETERS!$D$9-C2952)/2))))*2*3958.756</f>
        <v>728.48263718632018</v>
      </c>
      <c r="F2952">
        <v>143.82223510742</v>
      </c>
      <c r="G2952">
        <v>177.46463012695</v>
      </c>
      <c r="H2952">
        <v>215.15089416504</v>
      </c>
      <c r="I2952">
        <v>248.00547790527</v>
      </c>
      <c r="J2952">
        <v>285.88244628906</v>
      </c>
      <c r="K2952" s="6">
        <f>IFERROR(EXP(TREND(LN($F$1:$J$1),LN(F2952:J2952),LN(Calculations!$B$3))),0)</f>
        <v>1.855240534674155E-2</v>
      </c>
    </row>
    <row r="2953" spans="1:11" x14ac:dyDescent="0.35">
      <c r="A2953">
        <v>2950</v>
      </c>
      <c r="B2953" t="str">
        <f t="shared" si="46"/>
        <v>14-71.5</v>
      </c>
      <c r="C2953">
        <v>-71.742787374513995</v>
      </c>
      <c r="D2953">
        <v>14.186940399747</v>
      </c>
      <c r="E2953">
        <f>ASIN(SQRT((SIN(RADIANS(PARAMETERS!$D$8-D2953)/2)*SIN(RADIANS(PARAMETERS!$D$8-D2953)/2))+(COS(RADIANS(D2953))*COS(RADIANS(PARAMETERS!$D$8))*SIN(RADIANS(PARAMETERS!$D$9-C2953)/2)*SIN(RADIANS(PARAMETERS!$D$9-C2953)/2))))*2*3958.756</f>
        <v>746.47876581561559</v>
      </c>
      <c r="F2953">
        <v>143.45835876465</v>
      </c>
      <c r="G2953">
        <v>177.197265625</v>
      </c>
      <c r="H2953">
        <v>214.66546630859</v>
      </c>
      <c r="I2953">
        <v>247.27940368652</v>
      </c>
      <c r="J2953">
        <v>284.85348510742</v>
      </c>
      <c r="K2953" s="6">
        <f>IFERROR(EXP(TREND(LN($F$1:$J$1),LN(F2953:J2953),LN(Calculations!$B$3))),0)</f>
        <v>1.8389002409198586E-2</v>
      </c>
    </row>
    <row r="2954" spans="1:11" x14ac:dyDescent="0.35">
      <c r="A2954">
        <v>2951</v>
      </c>
      <c r="B2954" t="str">
        <f t="shared" si="46"/>
        <v>14-72</v>
      </c>
      <c r="C2954">
        <v>-72.014108709414998</v>
      </c>
      <c r="D2954">
        <v>14.186940399747</v>
      </c>
      <c r="E2954">
        <f>ASIN(SQRT((SIN(RADIANS(PARAMETERS!$D$8-D2954)/2)*SIN(RADIANS(PARAMETERS!$D$8-D2954)/2))+(COS(RADIANS(D2954))*COS(RADIANS(PARAMETERS!$D$8))*SIN(RADIANS(PARAMETERS!$D$9-C2954)/2)*SIN(RADIANS(PARAMETERS!$D$9-C2954)/2))))*2*3958.756</f>
        <v>764.48038901783707</v>
      </c>
      <c r="F2954">
        <v>143.0997467041</v>
      </c>
      <c r="G2954">
        <v>176.9266204834</v>
      </c>
      <c r="H2954">
        <v>214.17851257324</v>
      </c>
      <c r="I2954">
        <v>246.55397033691</v>
      </c>
      <c r="J2954">
        <v>283.828125</v>
      </c>
      <c r="K2954" s="6">
        <f>IFERROR(EXP(TREND(LN($F$1:$J$1),LN(F2954:J2954),LN(Calculations!$B$3))),0)</f>
        <v>1.822707403189611E-2</v>
      </c>
    </row>
    <row r="2955" spans="1:11" x14ac:dyDescent="0.35">
      <c r="A2955">
        <v>2952</v>
      </c>
      <c r="B2955" t="str">
        <f t="shared" si="46"/>
        <v>14-72.5</v>
      </c>
      <c r="C2955">
        <v>-72.285430044316001</v>
      </c>
      <c r="D2955">
        <v>14.186940399747</v>
      </c>
      <c r="E2955">
        <f>ASIN(SQRT((SIN(RADIANS(PARAMETERS!$D$8-D2955)/2)*SIN(RADIANS(PARAMETERS!$D$8-D2955)/2))+(COS(RADIANS(D2955))*COS(RADIANS(PARAMETERS!$D$8))*SIN(RADIANS(PARAMETERS!$D$9-C2955)/2)*SIN(RADIANS(PARAMETERS!$D$9-C2955)/2))))*2*3958.756</f>
        <v>782.48710165619741</v>
      </c>
      <c r="F2955">
        <v>142.71020507813</v>
      </c>
      <c r="G2955">
        <v>176.61943054199</v>
      </c>
      <c r="H2955">
        <v>213.64404296875</v>
      </c>
      <c r="I2955">
        <v>245.76615905762</v>
      </c>
      <c r="J2955">
        <v>282.72204589844</v>
      </c>
      <c r="K2955" s="6">
        <f>IFERROR(EXP(TREND(LN($F$1:$J$1),LN(F2955:J2955),LN(Calculations!$B$3))),0)</f>
        <v>1.8048935819994904E-2</v>
      </c>
    </row>
    <row r="2956" spans="1:11" x14ac:dyDescent="0.35">
      <c r="A2956">
        <v>2953</v>
      </c>
      <c r="B2956" t="str">
        <f t="shared" si="46"/>
        <v>14-72.5</v>
      </c>
      <c r="C2956">
        <v>-72.556751379217005</v>
      </c>
      <c r="D2956">
        <v>14.186940399747</v>
      </c>
      <c r="E2956">
        <f>ASIN(SQRT((SIN(RADIANS(PARAMETERS!$D$8-D2956)/2)*SIN(RADIANS(PARAMETERS!$D$8-D2956)/2))+(COS(RADIANS(D2956))*COS(RADIANS(PARAMETERS!$D$8))*SIN(RADIANS(PARAMETERS!$D$9-C2956)/2)*SIN(RADIANS(PARAMETERS!$D$9-C2956)/2))))*2*3958.756</f>
        <v>800.49853431071574</v>
      </c>
      <c r="F2956">
        <v>142.34359741211</v>
      </c>
      <c r="G2956">
        <v>176.3434753418</v>
      </c>
      <c r="H2956">
        <v>213.16372680664</v>
      </c>
      <c r="I2956">
        <v>245.06719970703</v>
      </c>
      <c r="J2956">
        <v>281.74899291992</v>
      </c>
      <c r="K2956" s="6">
        <f>IFERROR(EXP(TREND(LN($F$1:$J$1),LN(F2956:J2956),LN(Calculations!$B$3))),0)</f>
        <v>1.7882709997485976E-2</v>
      </c>
    </row>
    <row r="2957" spans="1:11" x14ac:dyDescent="0.35">
      <c r="A2957">
        <v>2954</v>
      </c>
      <c r="B2957" t="str">
        <f t="shared" si="46"/>
        <v>14-73</v>
      </c>
      <c r="C2957">
        <v>-72.828072714117994</v>
      </c>
      <c r="D2957">
        <v>14.186940399747</v>
      </c>
      <c r="E2957">
        <f>ASIN(SQRT((SIN(RADIANS(PARAMETERS!$D$8-D2957)/2)*SIN(RADIANS(PARAMETERS!$D$8-D2957)/2))+(COS(RADIANS(D2957))*COS(RADIANS(PARAMETERS!$D$8))*SIN(RADIANS(PARAMETERS!$D$9-C2957)/2)*SIN(RADIANS(PARAMETERS!$D$9-C2957)/2))))*2*3958.756</f>
        <v>818.51434937013141</v>
      </c>
      <c r="F2957">
        <v>141.99066162109</v>
      </c>
      <c r="G2957">
        <v>176.09059143066</v>
      </c>
      <c r="H2957">
        <v>212.7275390625</v>
      </c>
      <c r="I2957">
        <v>244.44506835938</v>
      </c>
      <c r="J2957">
        <v>280.89459228516</v>
      </c>
      <c r="K2957" s="6">
        <f>IFERROR(EXP(TREND(LN($F$1:$J$1),LN(F2957:J2957),LN(Calculations!$B$3))),0)</f>
        <v>1.7723894668633056E-2</v>
      </c>
    </row>
    <row r="2958" spans="1:11" x14ac:dyDescent="0.35">
      <c r="A2958">
        <v>2955</v>
      </c>
      <c r="B2958" t="str">
        <f t="shared" si="46"/>
        <v>14-73</v>
      </c>
      <c r="C2958">
        <v>-73.099394049018997</v>
      </c>
      <c r="D2958">
        <v>14.186940399747</v>
      </c>
      <c r="E2958">
        <f>ASIN(SQRT((SIN(RADIANS(PARAMETERS!$D$8-D2958)/2)*SIN(RADIANS(PARAMETERS!$D$8-D2958)/2))+(COS(RADIANS(D2958))*COS(RADIANS(PARAMETERS!$D$8))*SIN(RADIANS(PARAMETERS!$D$9-C2958)/2)*SIN(RADIANS(PARAMETERS!$D$9-C2958)/2))))*2*3958.756</f>
        <v>836.53423762438092</v>
      </c>
      <c r="F2958">
        <v>141.61082458496</v>
      </c>
      <c r="G2958">
        <v>175.82412719727</v>
      </c>
      <c r="H2958">
        <v>212.28608703613</v>
      </c>
      <c r="I2958">
        <v>243.8331451416</v>
      </c>
      <c r="J2958">
        <v>280.07083129883</v>
      </c>
      <c r="K2958" s="6">
        <f>IFERROR(EXP(TREND(LN($F$1:$J$1),LN(F2958:J2958),LN(Calculations!$B$3))),0)</f>
        <v>1.7553088558992506E-2</v>
      </c>
    </row>
    <row r="2959" spans="1:11" x14ac:dyDescent="0.35">
      <c r="A2959">
        <v>2956</v>
      </c>
      <c r="B2959" t="str">
        <f t="shared" si="46"/>
        <v>14-73.5</v>
      </c>
      <c r="C2959">
        <v>-73.37071538392</v>
      </c>
      <c r="D2959">
        <v>14.186940399747</v>
      </c>
      <c r="E2959">
        <f>ASIN(SQRT((SIN(RADIANS(PARAMETERS!$D$8-D2959)/2)*SIN(RADIANS(PARAMETERS!$D$8-D2959)/2))+(COS(RADIANS(D2959))*COS(RADIANS(PARAMETERS!$D$8))*SIN(RADIANS(PARAMETERS!$D$9-C2959)/2)*SIN(RADIANS(PARAMETERS!$D$9-C2959)/2))))*2*3958.756</f>
        <v>854.5579152845736</v>
      </c>
      <c r="F2959">
        <v>141.22036743164</v>
      </c>
      <c r="G2959">
        <v>175.54997253418</v>
      </c>
      <c r="H2959">
        <v>211.88243103027</v>
      </c>
      <c r="I2959">
        <v>243.30270385742</v>
      </c>
      <c r="J2959">
        <v>279.38485717773</v>
      </c>
      <c r="K2959" s="6">
        <f>IFERROR(EXP(TREND(LN($F$1:$J$1),LN(F2959:J2959),LN(Calculations!$B$3))),0)</f>
        <v>1.7376438425365626E-2</v>
      </c>
    </row>
    <row r="2960" spans="1:11" x14ac:dyDescent="0.35">
      <c r="A2960">
        <v>2957</v>
      </c>
      <c r="B2960" t="str">
        <f t="shared" si="46"/>
        <v>14-73.5</v>
      </c>
      <c r="C2960">
        <v>-73.642036718821004</v>
      </c>
      <c r="D2960">
        <v>14.186940399747</v>
      </c>
      <c r="E2960">
        <f>ASIN(SQRT((SIN(RADIANS(PARAMETERS!$D$8-D2960)/2)*SIN(RADIANS(PARAMETERS!$D$8-D2960)/2))+(COS(RADIANS(D2960))*COS(RADIANS(PARAMETERS!$D$8))*SIN(RADIANS(PARAMETERS!$D$9-C2960)/2)*SIN(RADIANS(PARAMETERS!$D$9-C2960)/2))))*2*3958.756</f>
        <v>872.58512136934075</v>
      </c>
      <c r="F2960">
        <v>140.81092834473</v>
      </c>
      <c r="G2960">
        <v>175.25984191895</v>
      </c>
      <c r="H2960">
        <v>211.50297546387</v>
      </c>
      <c r="I2960">
        <v>242.83386230469</v>
      </c>
      <c r="J2960">
        <v>278.80874633789</v>
      </c>
      <c r="K2960" s="6">
        <f>IFERROR(EXP(TREND(LN($F$1:$J$1),LN(F2960:J2960),LN(Calculations!$B$3))),0)</f>
        <v>1.7190631617759928E-2</v>
      </c>
    </row>
    <row r="2961" spans="1:11" x14ac:dyDescent="0.35">
      <c r="A2961">
        <v>2958</v>
      </c>
      <c r="B2961" t="str">
        <f t="shared" si="46"/>
        <v>14-74</v>
      </c>
      <c r="C2961">
        <v>-73.913358053722007</v>
      </c>
      <c r="D2961">
        <v>14.186940399747</v>
      </c>
      <c r="E2961">
        <f>ASIN(SQRT((SIN(RADIANS(PARAMETERS!$D$8-D2961)/2)*SIN(RADIANS(PARAMETERS!$D$8-D2961)/2))+(COS(RADIANS(D2961))*COS(RADIANS(PARAMETERS!$D$8))*SIN(RADIANS(PARAMETERS!$D$9-C2961)/2)*SIN(RADIANS(PARAMETERS!$D$9-C2961)/2))))*2*3958.756</f>
        <v>890.61561540617106</v>
      </c>
      <c r="F2961">
        <v>140.36120605469</v>
      </c>
      <c r="G2961">
        <v>174.93188476563</v>
      </c>
      <c r="H2961">
        <v>211.11601257324</v>
      </c>
      <c r="I2961">
        <v>242.38018798828</v>
      </c>
      <c r="J2961">
        <v>278.27758789063</v>
      </c>
      <c r="K2961" s="6">
        <f>IFERROR(EXP(TREND(LN($F$1:$J$1),LN(F2961:J2961),LN(Calculations!$B$3))),0)</f>
        <v>1.6986261478814622E-2</v>
      </c>
    </row>
    <row r="2962" spans="1:11" x14ac:dyDescent="0.35">
      <c r="A2962">
        <v>2959</v>
      </c>
      <c r="B2962" t="str">
        <f t="shared" si="46"/>
        <v>14-74</v>
      </c>
      <c r="C2962">
        <v>-74.184679388622996</v>
      </c>
      <c r="D2962">
        <v>14.186940399747</v>
      </c>
      <c r="E2962">
        <f>ASIN(SQRT((SIN(RADIANS(PARAMETERS!$D$8-D2962)/2)*SIN(RADIANS(PARAMETERS!$D$8-D2962)/2))+(COS(RADIANS(D2962))*COS(RADIANS(PARAMETERS!$D$8))*SIN(RADIANS(PARAMETERS!$D$9-C2962)/2)*SIN(RADIANS(PARAMETERS!$D$9-C2962)/2))))*2*3958.756</f>
        <v>908.64917540441365</v>
      </c>
      <c r="F2962">
        <v>139.90321350098</v>
      </c>
      <c r="G2962">
        <v>174.57707214355</v>
      </c>
      <c r="H2962">
        <v>210.74520874023</v>
      </c>
      <c r="I2962">
        <v>241.9694519043</v>
      </c>
      <c r="J2962">
        <v>277.8239440918</v>
      </c>
      <c r="K2962" s="6">
        <f>IFERROR(EXP(TREND(LN($F$1:$J$1),LN(F2962:J2962),LN(Calculations!$B$3))),0)</f>
        <v>1.6776904482820622E-2</v>
      </c>
    </row>
    <row r="2963" spans="1:11" x14ac:dyDescent="0.35">
      <c r="A2963">
        <v>2960</v>
      </c>
      <c r="B2963" t="str">
        <f t="shared" si="46"/>
        <v>14-74.5</v>
      </c>
      <c r="C2963">
        <v>-74.456000723523999</v>
      </c>
      <c r="D2963">
        <v>14.186940399747</v>
      </c>
      <c r="E2963">
        <f>ASIN(SQRT((SIN(RADIANS(PARAMETERS!$D$8-D2963)/2)*SIN(RADIANS(PARAMETERS!$D$8-D2963)/2))+(COS(RADIANS(D2963))*COS(RADIANS(PARAMETERS!$D$8))*SIN(RADIANS(PARAMETERS!$D$9-C2963)/2)*SIN(RADIANS(PARAMETERS!$D$9-C2963)/2))))*2*3958.756</f>
        <v>926.68559606329609</v>
      </c>
      <c r="F2963">
        <v>139.42170715332</v>
      </c>
      <c r="G2963">
        <v>174.18115234375</v>
      </c>
      <c r="H2963">
        <v>210.36135864258</v>
      </c>
      <c r="I2963">
        <v>241.5558013916</v>
      </c>
      <c r="J2963">
        <v>277.38082885742</v>
      </c>
      <c r="K2963" s="6">
        <f>IFERROR(EXP(TREND(LN($F$1:$J$1),LN(F2963:J2963),LN(Calculations!$B$3))),0)</f>
        <v>1.6556362596513777E-2</v>
      </c>
    </row>
    <row r="2964" spans="1:11" x14ac:dyDescent="0.35">
      <c r="A2964">
        <v>2961</v>
      </c>
      <c r="B2964" t="str">
        <f t="shared" si="46"/>
        <v>14-74.5</v>
      </c>
      <c r="C2964">
        <v>-74.727322058425003</v>
      </c>
      <c r="D2964">
        <v>14.186940399747</v>
      </c>
      <c r="E2964">
        <f>ASIN(SQRT((SIN(RADIANS(PARAMETERS!$D$8-D2964)/2)*SIN(RADIANS(PARAMETERS!$D$8-D2964)/2))+(COS(RADIANS(D2964))*COS(RADIANS(PARAMETERS!$D$8))*SIN(RADIANS(PARAMETERS!$D$9-C2964)/2)*SIN(RADIANS(PARAMETERS!$D$9-C2964)/2))))*2*3958.756</f>
        <v>944.72468718381958</v>
      </c>
      <c r="F2964">
        <v>138.8851776123</v>
      </c>
      <c r="G2964">
        <v>173.71307373047</v>
      </c>
      <c r="H2964">
        <v>209.90576171875</v>
      </c>
      <c r="I2964">
        <v>241.04795837402</v>
      </c>
      <c r="J2964">
        <v>276.81588745117</v>
      </c>
      <c r="K2964" s="6">
        <f>IFERROR(EXP(TREND(LN($F$1:$J$1),LN(F2964:J2964),LN(Calculations!$B$3))),0)</f>
        <v>1.6311115100351013E-2</v>
      </c>
    </row>
    <row r="2965" spans="1:11" x14ac:dyDescent="0.35">
      <c r="A2965">
        <v>2962</v>
      </c>
      <c r="B2965" t="str">
        <f t="shared" si="46"/>
        <v>14-75</v>
      </c>
      <c r="C2965">
        <v>-74.998643393324997</v>
      </c>
      <c r="D2965">
        <v>14.186940399747</v>
      </c>
      <c r="E2965">
        <f>ASIN(SQRT((SIN(RADIANS(PARAMETERS!$D$8-D2965)/2)*SIN(RADIANS(PARAMETERS!$D$8-D2965)/2))+(COS(RADIANS(D2965))*COS(RADIANS(PARAMETERS!$D$8))*SIN(RADIANS(PARAMETERS!$D$9-C2965)/2)*SIN(RADIANS(PARAMETERS!$D$9-C2965)/2))))*2*3958.756</f>
        <v>962.76627225797085</v>
      </c>
      <c r="F2965">
        <v>138.3736114502</v>
      </c>
      <c r="G2965">
        <v>173.25062561035</v>
      </c>
      <c r="H2965">
        <v>209.4732208252</v>
      </c>
      <c r="I2965">
        <v>240.57566833496</v>
      </c>
      <c r="J2965">
        <v>276.30209350586</v>
      </c>
      <c r="K2965" s="6">
        <f>IFERROR(EXP(TREND(LN($F$1:$J$1),LN(F2965:J2965),LN(Calculations!$B$3))),0)</f>
        <v>1.6078550416486752E-2</v>
      </c>
    </row>
    <row r="2966" spans="1:11" x14ac:dyDescent="0.35">
      <c r="A2966">
        <v>2963</v>
      </c>
      <c r="B2966" t="str">
        <f t="shared" si="46"/>
        <v>14-75.5</v>
      </c>
      <c r="C2966">
        <v>-75.269964728226</v>
      </c>
      <c r="D2966">
        <v>14.186940399747</v>
      </c>
      <c r="E2966">
        <f>ASIN(SQRT((SIN(RADIANS(PARAMETERS!$D$8-D2966)/2)*SIN(RADIANS(PARAMETERS!$D$8-D2966)/2))+(COS(RADIANS(D2966))*COS(RADIANS(PARAMETERS!$D$8))*SIN(RADIANS(PARAMETERS!$D$9-C2966)/2)*SIN(RADIANS(PARAMETERS!$D$9-C2966)/2))))*2*3958.756</f>
        <v>980.81018721299006</v>
      </c>
      <c r="F2966">
        <v>137.88105773926</v>
      </c>
      <c r="G2966">
        <v>172.78994750977</v>
      </c>
      <c r="H2966">
        <v>209.05128479004</v>
      </c>
      <c r="I2966">
        <v>240.11950683594</v>
      </c>
      <c r="J2966">
        <v>275.8112487793</v>
      </c>
      <c r="K2966" s="6">
        <f>IFERROR(EXP(TREND(LN($F$1:$J$1),LN(F2966:J2966),LN(Calculations!$B$3))),0)</f>
        <v>1.5855879172221678E-2</v>
      </c>
    </row>
    <row r="2967" spans="1:11" x14ac:dyDescent="0.35">
      <c r="A2967">
        <v>2964</v>
      </c>
      <c r="B2967" t="str">
        <f t="shared" si="46"/>
        <v>14-75.5</v>
      </c>
      <c r="C2967">
        <v>-75.541286063127004</v>
      </c>
      <c r="D2967">
        <v>14.186940399747</v>
      </c>
      <c r="E2967">
        <f>ASIN(SQRT((SIN(RADIANS(PARAMETERS!$D$8-D2967)/2)*SIN(RADIANS(PARAMETERS!$D$8-D2967)/2))+(COS(RADIANS(D2967))*COS(RADIANS(PARAMETERS!$D$8))*SIN(RADIANS(PARAMETERS!$D$9-C2967)/2)*SIN(RADIANS(PARAMETERS!$D$9-C2967)/2))))*2*3958.756</f>
        <v>998.85627929028283</v>
      </c>
      <c r="F2967">
        <v>137.39724731445</v>
      </c>
      <c r="G2967">
        <v>172.32490539551</v>
      </c>
      <c r="H2967">
        <v>208.62171936035</v>
      </c>
      <c r="I2967">
        <v>239.65031433105</v>
      </c>
      <c r="J2967">
        <v>275.3005065918</v>
      </c>
      <c r="K2967" s="6">
        <f>IFERROR(EXP(TREND(LN($F$1:$J$1),LN(F2967:J2967),LN(Calculations!$B$3))),0)</f>
        <v>1.5638751936990408E-2</v>
      </c>
    </row>
    <row r="2968" spans="1:11" x14ac:dyDescent="0.35">
      <c r="A2968">
        <v>2965</v>
      </c>
      <c r="B2968" t="str">
        <f t="shared" si="46"/>
        <v>14-76</v>
      </c>
      <c r="C2968">
        <v>-75.812607398028007</v>
      </c>
      <c r="D2968">
        <v>14.186940399747</v>
      </c>
      <c r="E2968">
        <f>ASIN(SQRT((SIN(RADIANS(PARAMETERS!$D$8-D2968)/2)*SIN(RADIANS(PARAMETERS!$D$8-D2968)/2))+(COS(RADIANS(D2968))*COS(RADIANS(PARAMETERS!$D$8))*SIN(RADIANS(PARAMETERS!$D$9-C2968)/2)*SIN(RADIANS(PARAMETERS!$D$9-C2968)/2))))*2*3958.756</f>
        <v>1016.9044060436369</v>
      </c>
      <c r="F2968">
        <v>136.96757507324</v>
      </c>
      <c r="G2968">
        <v>171.8950958252</v>
      </c>
      <c r="H2968">
        <v>208.23500061035</v>
      </c>
      <c r="I2968">
        <v>239.23614501953</v>
      </c>
      <c r="J2968">
        <v>274.8596496582</v>
      </c>
      <c r="K2968" s="6">
        <f>IFERROR(EXP(TREND(LN($F$1:$J$1),LN(F2968:J2968),LN(Calculations!$B$3))),0)</f>
        <v>1.5446183356518975E-2</v>
      </c>
    </row>
    <row r="2969" spans="1:11" x14ac:dyDescent="0.35">
      <c r="A2969">
        <v>2966</v>
      </c>
      <c r="B2969" t="str">
        <f t="shared" si="46"/>
        <v>14-76</v>
      </c>
      <c r="C2969">
        <v>-76.083928732928996</v>
      </c>
      <c r="D2969">
        <v>14.186940399747</v>
      </c>
      <c r="E2969">
        <f>ASIN(SQRT((SIN(RADIANS(PARAMETERS!$D$8-D2969)/2)*SIN(RADIANS(PARAMETERS!$D$8-D2969)/2))+(COS(RADIANS(D2969))*COS(RADIANS(PARAMETERS!$D$8))*SIN(RADIANS(PARAMETERS!$D$9-C2969)/2)*SIN(RADIANS(PARAMETERS!$D$9-C2969)/2))))*2*3958.756</f>
        <v>1034.9544344413589</v>
      </c>
      <c r="F2969">
        <v>136.58067321777</v>
      </c>
      <c r="G2969">
        <v>171.49057006836</v>
      </c>
      <c r="H2969">
        <v>207.87724304199</v>
      </c>
      <c r="I2969">
        <v>238.85748291016</v>
      </c>
      <c r="J2969">
        <v>274.46206665039</v>
      </c>
      <c r="K2969" s="6">
        <f>IFERROR(EXP(TREND(LN($F$1:$J$1),LN(F2969:J2969),LN(Calculations!$B$3))),0)</f>
        <v>1.5272496280472498E-2</v>
      </c>
    </row>
    <row r="2970" spans="1:11" x14ac:dyDescent="0.35">
      <c r="A2970">
        <v>2967</v>
      </c>
      <c r="B2970" t="str">
        <f t="shared" si="46"/>
        <v>14-76.5</v>
      </c>
      <c r="C2970">
        <v>-76.355250067829999</v>
      </c>
      <c r="D2970">
        <v>14.186940399747</v>
      </c>
      <c r="E2970">
        <f>ASIN(SQRT((SIN(RADIANS(PARAMETERS!$D$8-D2970)/2)*SIN(RADIANS(PARAMETERS!$D$8-D2970)/2))+(COS(RADIANS(D2970))*COS(RADIANS(PARAMETERS!$D$8))*SIN(RADIANS(PARAMETERS!$D$9-C2970)/2)*SIN(RADIANS(PARAMETERS!$D$9-C2970)/2))))*2*3958.756</f>
        <v>1053.006240060316</v>
      </c>
      <c r="F2970">
        <v>136.22360229492</v>
      </c>
      <c r="G2970">
        <v>171.10066223145</v>
      </c>
      <c r="H2970">
        <v>207.53512573242</v>
      </c>
      <c r="I2970">
        <v>238.49565124512</v>
      </c>
      <c r="J2970">
        <v>274.08251953125</v>
      </c>
      <c r="K2970" s="6">
        <f>IFERROR(EXP(TREND(LN($F$1:$J$1),LN(F2970:J2970),LN(Calculations!$B$3))),0)</f>
        <v>1.5111768163707715E-2</v>
      </c>
    </row>
    <row r="2971" spans="1:11" x14ac:dyDescent="0.35">
      <c r="A2971">
        <v>2968</v>
      </c>
      <c r="B2971" t="str">
        <f t="shared" si="46"/>
        <v>14-76.5</v>
      </c>
      <c r="C2971">
        <v>-76.626571402731003</v>
      </c>
      <c r="D2971">
        <v>14.186940399747</v>
      </c>
      <c r="E2971">
        <f>ASIN(SQRT((SIN(RADIANS(PARAMETERS!$D$8-D2971)/2)*SIN(RADIANS(PARAMETERS!$D$8-D2971)/2))+(COS(RADIANS(D2971))*COS(RADIANS(PARAMETERS!$D$8))*SIN(RADIANS(PARAMETERS!$D$9-C2971)/2)*SIN(RADIANS(PARAMETERS!$D$9-C2971)/2))))*2*3958.756</f>
        <v>1071.0597063610426</v>
      </c>
      <c r="F2971">
        <v>135.94396972656</v>
      </c>
      <c r="G2971">
        <v>170.76782226563</v>
      </c>
      <c r="H2971">
        <v>207.25952148438</v>
      </c>
      <c r="I2971">
        <v>238.21788024902</v>
      </c>
      <c r="J2971">
        <v>273.80816650391</v>
      </c>
      <c r="K2971" s="6">
        <f>IFERROR(EXP(TREND(LN($F$1:$J$1),LN(F2971:J2971),LN(Calculations!$B$3))),0)</f>
        <v>1.498327422734142E-2</v>
      </c>
    </row>
    <row r="2972" spans="1:11" x14ac:dyDescent="0.35">
      <c r="A2972">
        <v>2969</v>
      </c>
      <c r="B2972" t="str">
        <f t="shared" si="46"/>
        <v>14-77</v>
      </c>
      <c r="C2972">
        <v>-76.897892737632006</v>
      </c>
      <c r="D2972">
        <v>14.186940399747</v>
      </c>
      <c r="E2972">
        <f>ASIN(SQRT((SIN(RADIANS(PARAMETERS!$D$8-D2972)/2)*SIN(RADIANS(PARAMETERS!$D$8-D2972)/2))+(COS(RADIANS(D2972))*COS(RADIANS(PARAMETERS!$D$8))*SIN(RADIANS(PARAMETERS!$D$9-C2972)/2)*SIN(RADIANS(PARAMETERS!$D$9-C2972)/2))))*2*3958.756</f>
        <v>1089.1147240345822</v>
      </c>
      <c r="F2972">
        <v>135.72570800781</v>
      </c>
      <c r="G2972">
        <v>170.48085021973</v>
      </c>
      <c r="H2972">
        <v>207.02874755859</v>
      </c>
      <c r="I2972">
        <v>237.98887634277</v>
      </c>
      <c r="J2972">
        <v>273.5866394043</v>
      </c>
      <c r="K2972" s="6">
        <f>IFERROR(EXP(TREND(LN($F$1:$J$1),LN(F2972:J2972),LN(Calculations!$B$3))),0)</f>
        <v>1.4879971467959368E-2</v>
      </c>
    </row>
    <row r="2973" spans="1:11" x14ac:dyDescent="0.35">
      <c r="A2973">
        <v>2970</v>
      </c>
      <c r="B2973" t="str">
        <f t="shared" si="46"/>
        <v>14-77</v>
      </c>
      <c r="C2973">
        <v>-77.169214072532995</v>
      </c>
      <c r="D2973">
        <v>14.186940399747</v>
      </c>
      <c r="E2973">
        <f>ASIN(SQRT((SIN(RADIANS(PARAMETERS!$D$8-D2973)/2)*SIN(RADIANS(PARAMETERS!$D$8-D2973)/2))+(COS(RADIANS(D2973))*COS(RADIANS(PARAMETERS!$D$8))*SIN(RADIANS(PARAMETERS!$D$9-C2973)/2)*SIN(RADIANS(PARAMETERS!$D$9-C2973)/2))))*2*3958.756</f>
        <v>1107.1711904129086</v>
      </c>
      <c r="F2973">
        <v>135.55780029297</v>
      </c>
      <c r="G2973">
        <v>170.23602294922</v>
      </c>
      <c r="H2973">
        <v>206.83038330078</v>
      </c>
      <c r="I2973">
        <v>237.7868347168</v>
      </c>
      <c r="J2973">
        <v>273.38409423828</v>
      </c>
      <c r="K2973" s="6">
        <f>IFERROR(EXP(TREND(LN($F$1:$J$1),LN(F2973:J2973),LN(Calculations!$B$3))),0)</f>
        <v>1.4797600006538967E-2</v>
      </c>
    </row>
    <row r="2974" spans="1:11" x14ac:dyDescent="0.35">
      <c r="A2974">
        <v>2971</v>
      </c>
      <c r="B2974" t="str">
        <f t="shared" si="46"/>
        <v>14-77.5</v>
      </c>
      <c r="C2974">
        <v>-77.440535407433998</v>
      </c>
      <c r="D2974">
        <v>14.186940399747</v>
      </c>
      <c r="E2974">
        <f>ASIN(SQRT((SIN(RADIANS(PARAMETERS!$D$8-D2974)/2)*SIN(RADIANS(PARAMETERS!$D$8-D2974)/2))+(COS(RADIANS(D2974))*COS(RADIANS(PARAMETERS!$D$8))*SIN(RADIANS(PARAMETERS!$D$9-C2974)/2)*SIN(RADIANS(PARAMETERS!$D$9-C2974)/2))))*2*3958.756</f>
        <v>1125.2290089358473</v>
      </c>
      <c r="F2974">
        <v>135.4758605957</v>
      </c>
      <c r="G2974">
        <v>170.06541442871</v>
      </c>
      <c r="H2974">
        <v>206.7020111084</v>
      </c>
      <c r="I2974">
        <v>237.66229248047</v>
      </c>
      <c r="J2974">
        <v>273.26715087891</v>
      </c>
      <c r="K2974" s="6">
        <f>IFERROR(EXP(TREND(LN($F$1:$J$1),LN(F2974:J2974),LN(Calculations!$B$3))),0)</f>
        <v>1.4750260600822698E-2</v>
      </c>
    </row>
    <row r="2975" spans="1:11" x14ac:dyDescent="0.35">
      <c r="A2975">
        <v>2972</v>
      </c>
      <c r="B2975" t="str">
        <f t="shared" si="46"/>
        <v>14-77.5</v>
      </c>
      <c r="C2975">
        <v>-77.711856742335002</v>
      </c>
      <c r="D2975">
        <v>14.186940399747</v>
      </c>
      <c r="E2975">
        <f>ASIN(SQRT((SIN(RADIANS(PARAMETERS!$D$8-D2975)/2)*SIN(RADIANS(PARAMETERS!$D$8-D2975)/2))+(COS(RADIANS(D2975))*COS(RADIANS(PARAMETERS!$D$8))*SIN(RADIANS(PARAMETERS!$D$9-C2975)/2)*SIN(RADIANS(PARAMETERS!$D$9-C2975)/2))))*2*3958.756</f>
        <v>1143.2880886682644</v>
      </c>
      <c r="F2975">
        <v>135.45985412598</v>
      </c>
      <c r="G2975">
        <v>169.95739746094</v>
      </c>
      <c r="H2975">
        <v>206.62957763672</v>
      </c>
      <c r="I2975">
        <v>237.59837341309</v>
      </c>
      <c r="J2975">
        <v>273.21563720703</v>
      </c>
      <c r="K2975" s="6">
        <f>IFERROR(EXP(TREND(LN($F$1:$J$1),LN(F2975:J2975),LN(Calculations!$B$3))),0)</f>
        <v>1.4730301424535047E-2</v>
      </c>
    </row>
    <row r="2976" spans="1:11" x14ac:dyDescent="0.35">
      <c r="A2976">
        <v>2973</v>
      </c>
      <c r="B2976" t="str">
        <f t="shared" si="46"/>
        <v>14-78</v>
      </c>
      <c r="C2976">
        <v>-77.983178077236005</v>
      </c>
      <c r="D2976">
        <v>14.186940399747</v>
      </c>
      <c r="E2976">
        <f>ASIN(SQRT((SIN(RADIANS(PARAMETERS!$D$8-D2976)/2)*SIN(RADIANS(PARAMETERS!$D$8-D2976)/2))+(COS(RADIANS(D2976))*COS(RADIANS(PARAMETERS!$D$8))*SIN(RADIANS(PARAMETERS!$D$9-C2976)/2)*SIN(RADIANS(PARAMETERS!$D$9-C2976)/2))))*2*3958.756</f>
        <v>1161.3483438620949</v>
      </c>
      <c r="F2976">
        <v>135.50944519043</v>
      </c>
      <c r="G2976">
        <v>169.9162902832</v>
      </c>
      <c r="H2976">
        <v>206.63119506836</v>
      </c>
      <c r="I2976">
        <v>237.62771606445</v>
      </c>
      <c r="J2976">
        <v>273.28073120117</v>
      </c>
      <c r="K2976" s="6">
        <f>IFERROR(EXP(TREND(LN($F$1:$J$1),LN(F2976:J2976),LN(Calculations!$B$3))),0)</f>
        <v>1.4738289662631316E-2</v>
      </c>
    </row>
    <row r="2977" spans="1:11" x14ac:dyDescent="0.35">
      <c r="A2977">
        <v>2974</v>
      </c>
      <c r="B2977" t="str">
        <f t="shared" si="46"/>
        <v>14-78.5</v>
      </c>
      <c r="C2977">
        <v>-78.254499412136994</v>
      </c>
      <c r="D2977">
        <v>14.186940399747</v>
      </c>
      <c r="E2977">
        <f>ASIN(SQRT((SIN(RADIANS(PARAMETERS!$D$8-D2977)/2)*SIN(RADIANS(PARAMETERS!$D$8-D2977)/2))+(COS(RADIANS(D2977))*COS(RADIANS(PARAMETERS!$D$8))*SIN(RADIANS(PARAMETERS!$D$9-C2977)/2)*SIN(RADIANS(PARAMETERS!$D$9-C2977)/2))))*2*3958.756</f>
        <v>1179.4096935584298</v>
      </c>
      <c r="F2977">
        <v>135.67677307129</v>
      </c>
      <c r="G2977">
        <v>169.99034118652</v>
      </c>
      <c r="H2977">
        <v>206.78221130371</v>
      </c>
      <c r="I2977">
        <v>237.86209106445</v>
      </c>
      <c r="J2977">
        <v>273.62002563477</v>
      </c>
      <c r="K2977" s="6">
        <f>IFERROR(EXP(TREND(LN($F$1:$J$1),LN(F2977:J2977),LN(Calculations!$B$3))),0)</f>
        <v>1.4795956044707364E-2</v>
      </c>
    </row>
    <row r="2978" spans="1:11" x14ac:dyDescent="0.35">
      <c r="A2978">
        <v>2975</v>
      </c>
      <c r="B2978" t="str">
        <f t="shared" si="46"/>
        <v>14-78.5</v>
      </c>
      <c r="C2978">
        <v>-78.525820747037997</v>
      </c>
      <c r="D2978">
        <v>14.186940399747</v>
      </c>
      <c r="E2978">
        <f>ASIN(SQRT((SIN(RADIANS(PARAMETERS!$D$8-D2978)/2)*SIN(RADIANS(PARAMETERS!$D$8-D2978)/2))+(COS(RADIANS(D2978))*COS(RADIANS(PARAMETERS!$D$8))*SIN(RADIANS(PARAMETERS!$D$9-C2978)/2)*SIN(RADIANS(PARAMETERS!$D$9-C2978)/2))))*2*3958.756</f>
        <v>1197.4720612254503</v>
      </c>
      <c r="F2978">
        <v>135.90084838867</v>
      </c>
      <c r="G2978">
        <v>170.12658691406</v>
      </c>
      <c r="H2978">
        <v>207.01905822754</v>
      </c>
      <c r="I2978">
        <v>238.21633911133</v>
      </c>
      <c r="J2978">
        <v>274.1217956543</v>
      </c>
      <c r="K2978" s="6">
        <f>IFERROR(EXP(TREND(LN($F$1:$J$1),LN(F2978:J2978),LN(Calculations!$B$3))),0)</f>
        <v>1.4878856848224384E-2</v>
      </c>
    </row>
    <row r="2979" spans="1:11" x14ac:dyDescent="0.35">
      <c r="A2979">
        <v>2976</v>
      </c>
      <c r="B2979" t="str">
        <f t="shared" si="46"/>
        <v>14-79</v>
      </c>
      <c r="C2979">
        <v>-78.797142081939</v>
      </c>
      <c r="D2979">
        <v>14.186940399747</v>
      </c>
      <c r="E2979">
        <f>ASIN(SQRT((SIN(RADIANS(PARAMETERS!$D$8-D2979)/2)*SIN(RADIANS(PARAMETERS!$D$8-D2979)/2))+(COS(RADIANS(D2979))*COS(RADIANS(PARAMETERS!$D$8))*SIN(RADIANS(PARAMETERS!$D$9-C2979)/2)*SIN(RADIANS(PARAMETERS!$D$9-C2979)/2))))*2*3958.756</f>
        <v>1215.5353744284898</v>
      </c>
      <c r="F2979">
        <v>136.14762878418</v>
      </c>
      <c r="G2979">
        <v>170.2936706543</v>
      </c>
      <c r="H2979">
        <v>207.30990600586</v>
      </c>
      <c r="I2979">
        <v>238.6505279541</v>
      </c>
      <c r="J2979">
        <v>274.73617553711</v>
      </c>
      <c r="K2979" s="6">
        <f>IFERROR(EXP(TREND(LN($F$1:$J$1),LN(F2979:J2979),LN(Calculations!$B$3))),0)</f>
        <v>1.4973106839869646E-2</v>
      </c>
    </row>
    <row r="2980" spans="1:11" x14ac:dyDescent="0.35">
      <c r="A2980">
        <v>2977</v>
      </c>
      <c r="B2980" t="str">
        <f t="shared" si="46"/>
        <v>14-79</v>
      </c>
      <c r="C2980">
        <v>-79.068463416840004</v>
      </c>
      <c r="D2980">
        <v>14.186940399747</v>
      </c>
      <c r="E2980">
        <f>ASIN(SQRT((SIN(RADIANS(PARAMETERS!$D$8-D2980)/2)*SIN(RADIANS(PARAMETERS!$D$8-D2980)/2))+(COS(RADIANS(D2980))*COS(RADIANS(PARAMETERS!$D$8))*SIN(RADIANS(PARAMETERS!$D$9-C2980)/2)*SIN(RADIANS(PARAMETERS!$D$9-C2980)/2))))*2*3958.756</f>
        <v>1233.5995645289663</v>
      </c>
      <c r="F2980">
        <v>136.44351196289</v>
      </c>
      <c r="G2980">
        <v>170.51237487793</v>
      </c>
      <c r="H2980">
        <v>207.68656921387</v>
      </c>
      <c r="I2980">
        <v>239.21047973633</v>
      </c>
      <c r="J2980">
        <v>275.52661132813</v>
      </c>
      <c r="K2980" s="6">
        <f>IFERROR(EXP(TREND(LN($F$1:$J$1),LN(F2980:J2980),LN(Calculations!$B$3))),0)</f>
        <v>1.5089276133641203E-2</v>
      </c>
    </row>
    <row r="2981" spans="1:11" x14ac:dyDescent="0.35">
      <c r="A2981">
        <v>2978</v>
      </c>
      <c r="B2981" t="str">
        <f t="shared" si="46"/>
        <v>14-79.5</v>
      </c>
      <c r="C2981">
        <v>-79.339784751741007</v>
      </c>
      <c r="D2981">
        <v>14.186940399747</v>
      </c>
      <c r="E2981">
        <f>ASIN(SQRT((SIN(RADIANS(PARAMETERS!$D$8-D2981)/2)*SIN(RADIANS(PARAMETERS!$D$8-D2981)/2))+(COS(RADIANS(D2981))*COS(RADIANS(PARAMETERS!$D$8))*SIN(RADIANS(PARAMETERS!$D$9-C2981)/2)*SIN(RADIANS(PARAMETERS!$D$9-C2981)/2))))*2*3958.756</f>
        <v>1251.664566409265</v>
      </c>
      <c r="F2981">
        <v>136.73406982422</v>
      </c>
      <c r="G2981">
        <v>170.74192810059</v>
      </c>
      <c r="H2981">
        <v>208.09828186035</v>
      </c>
      <c r="I2981">
        <v>239.82768249512</v>
      </c>
      <c r="J2981">
        <v>276.4026184082</v>
      </c>
      <c r="K2981" s="6">
        <f>IFERROR(EXP(TREND(LN($F$1:$J$1),LN(F2981:J2981),LN(Calculations!$B$3))),0)</f>
        <v>1.5206053249190559E-2</v>
      </c>
    </row>
    <row r="2982" spans="1:11" x14ac:dyDescent="0.35">
      <c r="A2982">
        <v>2979</v>
      </c>
      <c r="B2982" t="str">
        <f t="shared" si="46"/>
        <v>14-79.5</v>
      </c>
      <c r="C2982">
        <v>-79.611106086641996</v>
      </c>
      <c r="D2982">
        <v>14.186940399747</v>
      </c>
      <c r="E2982">
        <f>ASIN(SQRT((SIN(RADIANS(PARAMETERS!$D$8-D2982)/2)*SIN(RADIANS(PARAMETERS!$D$8-D2982)/2))+(COS(RADIANS(D2982))*COS(RADIANS(PARAMETERS!$D$8))*SIN(RADIANS(PARAMETERS!$D$9-C2982)/2)*SIN(RADIANS(PARAMETERS!$D$9-C2982)/2))))*2*3958.756</f>
        <v>1269.730318221003</v>
      </c>
      <c r="F2982">
        <v>137.00489807129</v>
      </c>
      <c r="G2982">
        <v>170.97267150879</v>
      </c>
      <c r="H2982">
        <v>208.53262329102</v>
      </c>
      <c r="I2982">
        <v>240.48551940918</v>
      </c>
      <c r="J2982">
        <v>277.34246826172</v>
      </c>
      <c r="K2982" s="6">
        <f>IFERROR(EXP(TREND(LN($F$1:$J$1),LN(F2982:J2982),LN(Calculations!$B$3))),0)</f>
        <v>1.5317736232192524E-2</v>
      </c>
    </row>
    <row r="2983" spans="1:11" x14ac:dyDescent="0.35">
      <c r="A2983">
        <v>2980</v>
      </c>
      <c r="B2983" t="str">
        <f t="shared" si="46"/>
        <v>14-80</v>
      </c>
      <c r="C2983">
        <v>-79.882427421542999</v>
      </c>
      <c r="D2983">
        <v>14.186940399747</v>
      </c>
      <c r="E2983">
        <f>ASIN(SQRT((SIN(RADIANS(PARAMETERS!$D$8-D2983)/2)*SIN(RADIANS(PARAMETERS!$D$8-D2983)/2))+(COS(RADIANS(D2983))*COS(RADIANS(PARAMETERS!$D$8))*SIN(RADIANS(PARAMETERS!$D$9-C2983)/2)*SIN(RADIANS(PARAMETERS!$D$9-C2983)/2))))*2*3958.756</f>
        <v>1287.796761154392</v>
      </c>
      <c r="F2983">
        <v>137.28620910645</v>
      </c>
      <c r="G2983">
        <v>171.23013305664</v>
      </c>
      <c r="H2983">
        <v>209.0202331543</v>
      </c>
      <c r="I2983">
        <v>241.22538757324</v>
      </c>
      <c r="J2983">
        <v>278.40097045898</v>
      </c>
      <c r="K2983" s="6">
        <f>IFERROR(EXP(TREND(LN($F$1:$J$1),LN(F2983:J2983),LN(Calculations!$B$3))),0)</f>
        <v>1.5436486400704344E-2</v>
      </c>
    </row>
    <row r="2984" spans="1:11" x14ac:dyDescent="0.35">
      <c r="A2984">
        <v>2981</v>
      </c>
      <c r="B2984" t="str">
        <f t="shared" si="46"/>
        <v>14-80</v>
      </c>
      <c r="C2984">
        <v>-80.153748756444003</v>
      </c>
      <c r="D2984">
        <v>14.186940399747</v>
      </c>
      <c r="E2984">
        <f>ASIN(SQRT((SIN(RADIANS(PARAMETERS!$D$8-D2984)/2)*SIN(RADIANS(PARAMETERS!$D$8-D2984)/2))+(COS(RADIANS(D2984))*COS(RADIANS(PARAMETERS!$D$8))*SIN(RADIANS(PARAMETERS!$D$9-C2984)/2)*SIN(RADIANS(PARAMETERS!$D$9-C2984)/2))))*2*3958.756</f>
        <v>1305.8638392266569</v>
      </c>
      <c r="F2984">
        <v>137.49102783203</v>
      </c>
      <c r="G2984">
        <v>171.44123840332</v>
      </c>
      <c r="H2984">
        <v>209.47633361816</v>
      </c>
      <c r="I2984">
        <v>241.93771362305</v>
      </c>
      <c r="J2984">
        <v>279.43807983398</v>
      </c>
      <c r="K2984" s="6">
        <f>IFERROR(EXP(TREND(LN($F$1:$J$1),LN(F2984:J2984),LN(Calculations!$B$3))),0)</f>
        <v>1.5526396097963777E-2</v>
      </c>
    </row>
    <row r="2985" spans="1:11" x14ac:dyDescent="0.35">
      <c r="A2985">
        <v>2982</v>
      </c>
      <c r="B2985" t="str">
        <f t="shared" si="46"/>
        <v>14-80.5</v>
      </c>
      <c r="C2985">
        <v>-80.425070091345006</v>
      </c>
      <c r="D2985">
        <v>14.186940399747</v>
      </c>
      <c r="E2985">
        <f>ASIN(SQRT((SIN(RADIANS(PARAMETERS!$D$8-D2985)/2)*SIN(RADIANS(PARAMETERS!$D$8-D2985)/2))+(COS(RADIANS(D2985))*COS(RADIANS(PARAMETERS!$D$8))*SIN(RADIANS(PARAMETERS!$D$9-C2985)/2)*SIN(RADIANS(PARAMETERS!$D$9-C2985)/2))))*2*3958.756</f>
        <v>1323.9314990877069</v>
      </c>
      <c r="F2985">
        <v>137.59809875488</v>
      </c>
      <c r="G2985">
        <v>171.58630371094</v>
      </c>
      <c r="H2985">
        <v>209.88327026367</v>
      </c>
      <c r="I2985">
        <v>242.60528564453</v>
      </c>
      <c r="J2985">
        <v>280.43762207031</v>
      </c>
      <c r="K2985" s="6">
        <f>IFERROR(EXP(TREND(LN($F$1:$J$1),LN(F2985:J2985),LN(Calculations!$B$3))),0)</f>
        <v>1.5578100684182526E-2</v>
      </c>
    </row>
    <row r="2986" spans="1:11" x14ac:dyDescent="0.35">
      <c r="A2986">
        <v>2983</v>
      </c>
      <c r="B2986" t="str">
        <f t="shared" si="46"/>
        <v>14-80.5</v>
      </c>
      <c r="C2986">
        <v>-80.696391426245995</v>
      </c>
      <c r="D2986">
        <v>14.186940399747</v>
      </c>
      <c r="E2986">
        <f>ASIN(SQRT((SIN(RADIANS(PARAMETERS!$D$8-D2986)/2)*SIN(RADIANS(PARAMETERS!$D$8-D2986)/2))+(COS(RADIANS(D2986))*COS(RADIANS(PARAMETERS!$D$8))*SIN(RADIANS(PARAMETERS!$D$9-C2986)/2)*SIN(RADIANS(PARAMETERS!$D$9-C2986)/2))))*2*3958.756</f>
        <v>1341.9996898414304</v>
      </c>
      <c r="F2986">
        <v>137.63049316406</v>
      </c>
      <c r="G2986">
        <v>171.68040466309</v>
      </c>
      <c r="H2986">
        <v>210.26664733887</v>
      </c>
      <c r="I2986">
        <v>243.26747131348</v>
      </c>
      <c r="J2986">
        <v>281.45648193359</v>
      </c>
      <c r="K2986" s="6">
        <f>IFERROR(EXP(TREND(LN($F$1:$J$1),LN(F2986:J2986),LN(Calculations!$B$3))),0)</f>
        <v>1.5600381361887614E-2</v>
      </c>
    </row>
    <row r="2987" spans="1:11" x14ac:dyDescent="0.35">
      <c r="A2987">
        <v>2984</v>
      </c>
      <c r="B2987" t="str">
        <f t="shared" si="46"/>
        <v>14-81</v>
      </c>
      <c r="C2987">
        <v>-80.967712761146998</v>
      </c>
      <c r="D2987">
        <v>14.186940399747</v>
      </c>
      <c r="E2987">
        <f>ASIN(SQRT((SIN(RADIANS(PARAMETERS!$D$8-D2987)/2)*SIN(RADIANS(PARAMETERS!$D$8-D2987)/2))+(COS(RADIANS(D2987))*COS(RADIANS(PARAMETERS!$D$8))*SIN(RADIANS(PARAMETERS!$D$9-C2987)/2)*SIN(RADIANS(PARAMETERS!$D$9-C2987)/2))))*2*3958.756</f>
        <v>1360.0683628811735</v>
      </c>
      <c r="F2987">
        <v>137.51713562012</v>
      </c>
      <c r="G2987">
        <v>171.66377258301</v>
      </c>
      <c r="H2987">
        <v>210.56028747559</v>
      </c>
      <c r="I2987">
        <v>243.83952331543</v>
      </c>
      <c r="J2987">
        <v>282.38720703125</v>
      </c>
      <c r="K2987" s="6">
        <f>IFERROR(EXP(TREND(LN($F$1:$J$1),LN(F2987:J2987),LN(Calculations!$B$3))),0)</f>
        <v>1.5564698470740396E-2</v>
      </c>
    </row>
    <row r="2988" spans="1:11" x14ac:dyDescent="0.35">
      <c r="A2988">
        <v>2985</v>
      </c>
      <c r="B2988" t="str">
        <f t="shared" si="46"/>
        <v>14-81</v>
      </c>
      <c r="C2988">
        <v>-81.239034096048002</v>
      </c>
      <c r="D2988">
        <v>14.186940399747</v>
      </c>
      <c r="E2988">
        <f>ASIN(SQRT((SIN(RADIANS(PARAMETERS!$D$8-D2988)/2)*SIN(RADIANS(PARAMETERS!$D$8-D2988)/2))+(COS(RADIANS(D2988))*COS(RADIANS(PARAMETERS!$D$8))*SIN(RADIANS(PARAMETERS!$D$9-C2988)/2)*SIN(RADIANS(PARAMETERS!$D$9-C2988)/2))))*2*3958.756</f>
        <v>1378.1374717380925</v>
      </c>
      <c r="F2988">
        <v>137.25679016113</v>
      </c>
      <c r="G2988">
        <v>171.53392028809</v>
      </c>
      <c r="H2988">
        <v>210.75550842285</v>
      </c>
      <c r="I2988">
        <v>244.3070526123</v>
      </c>
      <c r="J2988">
        <v>283.20834350586</v>
      </c>
      <c r="K2988" s="6">
        <f>IFERROR(EXP(TREND(LN($F$1:$J$1),LN(F2988:J2988),LN(Calculations!$B$3))),0)</f>
        <v>1.5471772212386973E-2</v>
      </c>
    </row>
    <row r="2989" spans="1:11" x14ac:dyDescent="0.35">
      <c r="A2989">
        <v>2986</v>
      </c>
      <c r="B2989" t="str">
        <f t="shared" si="46"/>
        <v>14-81.5</v>
      </c>
      <c r="C2989">
        <v>-81.510355430949005</v>
      </c>
      <c r="D2989">
        <v>14.186940399747</v>
      </c>
      <c r="E2989">
        <f>ASIN(SQRT((SIN(RADIANS(PARAMETERS!$D$8-D2989)/2)*SIN(RADIANS(PARAMETERS!$D$8-D2989)/2))+(COS(RADIANS(D2989))*COS(RADIANS(PARAMETERS!$D$8))*SIN(RADIANS(PARAMETERS!$D$9-C2989)/2)*SIN(RADIANS(PARAMETERS!$D$9-C2989)/2))))*2*3958.756</f>
        <v>1396.2069719412323</v>
      </c>
      <c r="F2989">
        <v>136.87306213379</v>
      </c>
      <c r="G2989">
        <v>171.30996704102</v>
      </c>
      <c r="H2989">
        <v>210.86730957031</v>
      </c>
      <c r="I2989">
        <v>244.68553161621</v>
      </c>
      <c r="J2989">
        <v>283.93576049805</v>
      </c>
      <c r="K2989" s="6">
        <f>IFERROR(EXP(TREND(LN($F$1:$J$1),LN(F2989:J2989),LN(Calculations!$B$3))),0)</f>
        <v>1.5332973020848021E-2</v>
      </c>
    </row>
    <row r="2990" spans="1:11" x14ac:dyDescent="0.35">
      <c r="A2990">
        <v>2987</v>
      </c>
      <c r="B2990" t="str">
        <f t="shared" si="46"/>
        <v>14-82</v>
      </c>
      <c r="C2990">
        <v>-81.781676765849994</v>
      </c>
      <c r="D2990">
        <v>14.186940399747</v>
      </c>
      <c r="E2990">
        <f>ASIN(SQRT((SIN(RADIANS(PARAMETERS!$D$8-D2990)/2)*SIN(RADIANS(PARAMETERS!$D$8-D2990)/2))+(COS(RADIANS(D2990))*COS(RADIANS(PARAMETERS!$D$8))*SIN(RADIANS(PARAMETERS!$D$9-C2990)/2)*SIN(RADIANS(PARAMETERS!$D$9-C2990)/2))))*2*3958.756</f>
        <v>1414.2768208882785</v>
      </c>
      <c r="F2990">
        <v>135.95965576172</v>
      </c>
      <c r="G2990">
        <v>170.5567779541</v>
      </c>
      <c r="H2990">
        <v>210.41551208496</v>
      </c>
      <c r="I2990">
        <v>244.35090637207</v>
      </c>
      <c r="J2990">
        <v>283.76693725586</v>
      </c>
      <c r="K2990" s="6">
        <f>IFERROR(EXP(TREND(LN($F$1:$J$1),LN(F2990:J2990),LN(Calculations!$B$3))),0)</f>
        <v>1.4980675961778303E-2</v>
      </c>
    </row>
    <row r="2991" spans="1:11" x14ac:dyDescent="0.35">
      <c r="A2991">
        <v>2988</v>
      </c>
      <c r="B2991" t="str">
        <f t="shared" si="46"/>
        <v>14-82</v>
      </c>
      <c r="C2991">
        <v>-82.052998100750997</v>
      </c>
      <c r="D2991">
        <v>14.186940399747</v>
      </c>
      <c r="E2991">
        <f>ASIN(SQRT((SIN(RADIANS(PARAMETERS!$D$8-D2991)/2)*SIN(RADIANS(PARAMETERS!$D$8-D2991)/2))+(COS(RADIANS(D2991))*COS(RADIANS(PARAMETERS!$D$8))*SIN(RADIANS(PARAMETERS!$D$9-C2991)/2)*SIN(RADIANS(PARAMETERS!$D$9-C2991)/2))))*2*3958.756</f>
        <v>1432.3469777260423</v>
      </c>
      <c r="F2991">
        <v>134.47952270508</v>
      </c>
      <c r="G2991">
        <v>169.17108154297</v>
      </c>
      <c r="H2991">
        <v>209.3317565918</v>
      </c>
      <c r="I2991">
        <v>243.21781921387</v>
      </c>
      <c r="J2991">
        <v>282.59576416016</v>
      </c>
      <c r="K2991" s="6">
        <f>IFERROR(EXP(TREND(LN($F$1:$J$1),LN(F2991:J2991),LN(Calculations!$B$3))),0)</f>
        <v>1.440954305210059E-2</v>
      </c>
    </row>
    <row r="2992" spans="1:11" x14ac:dyDescent="0.35">
      <c r="A2992">
        <v>2989</v>
      </c>
      <c r="B2992" t="str">
        <f t="shared" si="46"/>
        <v>14-82.5</v>
      </c>
      <c r="C2992">
        <v>-82.324319435652001</v>
      </c>
      <c r="D2992">
        <v>14.186940399747</v>
      </c>
      <c r="E2992">
        <f>ASIN(SQRT((SIN(RADIANS(PARAMETERS!$D$8-D2992)/2)*SIN(RADIANS(PARAMETERS!$D$8-D2992)/2))+(COS(RADIANS(D2992))*COS(RADIANS(PARAMETERS!$D$8))*SIN(RADIANS(PARAMETERS!$D$9-C2992)/2)*SIN(RADIANS(PARAMETERS!$D$9-C2992)/2))))*2*3958.756</f>
        <v>1450.4174032398294</v>
      </c>
      <c r="F2992">
        <v>132.50856018066</v>
      </c>
      <c r="G2992">
        <v>167.16474914551</v>
      </c>
      <c r="H2992">
        <v>207.6667175293</v>
      </c>
      <c r="I2992">
        <v>241.36911010742</v>
      </c>
      <c r="J2992">
        <v>280.53231811523</v>
      </c>
      <c r="K2992" s="6">
        <f>IFERROR(EXP(TREND(LN($F$1:$J$1),LN(F2992:J2992),LN(Calculations!$B$3))),0)</f>
        <v>1.3667023163036767E-2</v>
      </c>
    </row>
    <row r="2993" spans="1:11" x14ac:dyDescent="0.35">
      <c r="A2993">
        <v>2990</v>
      </c>
      <c r="B2993" t="str">
        <f t="shared" si="46"/>
        <v>14-82.5</v>
      </c>
      <c r="C2993">
        <v>-82.595640770553004</v>
      </c>
      <c r="D2993">
        <v>14.186940399747</v>
      </c>
      <c r="E2993">
        <f>ASIN(SQRT((SIN(RADIANS(PARAMETERS!$D$8-D2993)/2)*SIN(RADIANS(PARAMETERS!$D$8-D2993)/2))+(COS(RADIANS(D2993))*COS(RADIANS(PARAMETERS!$D$8))*SIN(RADIANS(PARAMETERS!$D$9-C2993)/2)*SIN(RADIANS(PARAMETERS!$D$9-C2993)/2))))*2*3958.756</f>
        <v>1468.4880597509402</v>
      </c>
      <c r="F2993">
        <v>130.30682373047</v>
      </c>
      <c r="G2993">
        <v>164.87353515625</v>
      </c>
      <c r="H2993">
        <v>205.71980285645</v>
      </c>
      <c r="I2993">
        <v>239.17649841309</v>
      </c>
      <c r="J2993">
        <v>278.02923583984</v>
      </c>
      <c r="K2993" s="6">
        <f>IFERROR(EXP(TREND(LN($F$1:$J$1),LN(F2993:J2993),LN(Calculations!$B$3))),0)</f>
        <v>1.2881081786952495E-2</v>
      </c>
    </row>
    <row r="2994" spans="1:11" x14ac:dyDescent="0.35">
      <c r="A2994">
        <v>2991</v>
      </c>
      <c r="B2994" t="str">
        <f t="shared" si="46"/>
        <v>14-83</v>
      </c>
      <c r="C2994">
        <v>-82.866962105453993</v>
      </c>
      <c r="D2994">
        <v>14.186940399747</v>
      </c>
      <c r="E2994">
        <f>ASIN(SQRT((SIN(RADIANS(PARAMETERS!$D$8-D2994)/2)*SIN(RADIANS(PARAMETERS!$D$8-D2994)/2))+(COS(RADIANS(D2994))*COS(RADIANS(PARAMETERS!$D$8))*SIN(RADIANS(PARAMETERS!$D$9-C2994)/2)*SIN(RADIANS(PARAMETERS!$D$9-C2994)/2))))*2*3958.756</f>
        <v>1486.5589110215963</v>
      </c>
      <c r="F2994">
        <v>127.97889709473</v>
      </c>
      <c r="G2994">
        <v>162.41886901855</v>
      </c>
      <c r="H2994">
        <v>203.60270690918</v>
      </c>
      <c r="I2994">
        <v>236.78025817871</v>
      </c>
      <c r="J2994">
        <v>275.26361083984</v>
      </c>
      <c r="K2994" s="6">
        <f>IFERROR(EXP(TREND(LN($F$1:$J$1),LN(F2994:J2994),LN(Calculations!$B$3))),0)</f>
        <v>1.2099439668037894E-2</v>
      </c>
    </row>
    <row r="2995" spans="1:11" x14ac:dyDescent="0.35">
      <c r="A2995">
        <v>2992</v>
      </c>
      <c r="B2995" t="str">
        <f t="shared" si="46"/>
        <v>14-83</v>
      </c>
      <c r="C2995">
        <v>-83.138283440354996</v>
      </c>
      <c r="D2995">
        <v>14.186940399747</v>
      </c>
      <c r="E2995">
        <f>ASIN(SQRT((SIN(RADIANS(PARAMETERS!$D$8-D2995)/2)*SIN(RADIANS(PARAMETERS!$D$8-D2995)/2))+(COS(RADIANS(D2995))*COS(RADIANS(PARAMETERS!$D$8))*SIN(RADIANS(PARAMETERS!$D$9-C2995)/2)*SIN(RADIANS(PARAMETERS!$D$9-C2995)/2))))*2*3958.756</f>
        <v>1504.6299221666893</v>
      </c>
      <c r="F2995">
        <v>125.55868530273</v>
      </c>
      <c r="G2995">
        <v>159.83532714844</v>
      </c>
      <c r="H2995">
        <v>201.34538269043</v>
      </c>
      <c r="I2995">
        <v>234.22215270996</v>
      </c>
      <c r="J2995">
        <v>272.29141235352</v>
      </c>
      <c r="K2995" s="6">
        <f>IFERROR(EXP(TREND(LN($F$1:$J$1),LN(F2995:J2995),LN(Calculations!$B$3))),0)</f>
        <v>1.1336963736570735E-2</v>
      </c>
    </row>
    <row r="2996" spans="1:11" x14ac:dyDescent="0.35">
      <c r="A2996">
        <v>2993</v>
      </c>
      <c r="B2996" t="str">
        <f t="shared" si="46"/>
        <v>14-83.5</v>
      </c>
      <c r="C2996">
        <v>-83.409604775255005</v>
      </c>
      <c r="D2996">
        <v>14.186940399747</v>
      </c>
      <c r="E2996">
        <f>ASIN(SQRT((SIN(RADIANS(PARAMETERS!$D$8-D2996)/2)*SIN(RADIANS(PARAMETERS!$D$8-D2996)/2))+(COS(RADIANS(D2996))*COS(RADIANS(PARAMETERS!$D$8))*SIN(RADIANS(PARAMETERS!$D$9-C2996)/2)*SIN(RADIANS(PARAMETERS!$D$9-C2996)/2))))*2*3958.756</f>
        <v>1522.7010595716933</v>
      </c>
      <c r="F2996">
        <v>122.93281555176</v>
      </c>
      <c r="G2996">
        <v>156.95864868164</v>
      </c>
      <c r="H2996">
        <v>198.77801513672</v>
      </c>
      <c r="I2996">
        <v>231.28146362305</v>
      </c>
      <c r="J2996">
        <v>268.82464599609</v>
      </c>
      <c r="K2996" s="6">
        <f>IFERROR(EXP(TREND(LN($F$1:$J$1),LN(F2996:J2996),LN(Calculations!$B$3))),0)</f>
        <v>1.0557206645109708E-2</v>
      </c>
    </row>
    <row r="2997" spans="1:11" x14ac:dyDescent="0.35">
      <c r="A2997">
        <v>2994</v>
      </c>
      <c r="B2997" t="str">
        <f t="shared" si="46"/>
        <v>14-83.5</v>
      </c>
      <c r="C2997">
        <v>-83.680926110155994</v>
      </c>
      <c r="D2997">
        <v>14.186940399747</v>
      </c>
      <c r="E2997">
        <f>ASIN(SQRT((SIN(RADIANS(PARAMETERS!$D$8-D2997)/2)*SIN(RADIANS(PARAMETERS!$D$8-D2997)/2))+(COS(RADIANS(D2997))*COS(RADIANS(PARAMETERS!$D$8))*SIN(RADIANS(PARAMETERS!$D$9-C2997)/2)*SIN(RADIANS(PARAMETERS!$D$9-C2997)/2))))*2*3958.756</f>
        <v>1540.7722908166577</v>
      </c>
      <c r="F2997">
        <v>120.16468048096</v>
      </c>
      <c r="G2997">
        <v>153.84483337402</v>
      </c>
      <c r="H2997">
        <v>195.90116882324</v>
      </c>
      <c r="I2997">
        <v>228.04241943359</v>
      </c>
      <c r="J2997">
        <v>264.97625732422</v>
      </c>
      <c r="K2997" s="6">
        <f>IFERROR(EXP(TREND(LN($F$1:$J$1),LN(F2997:J2997),LN(Calculations!$B$3))),0)</f>
        <v>9.7838016217290189E-3</v>
      </c>
    </row>
    <row r="2998" spans="1:11" x14ac:dyDescent="0.35">
      <c r="A2998">
        <v>2995</v>
      </c>
      <c r="B2998" t="str">
        <f t="shared" si="46"/>
        <v>14-84</v>
      </c>
      <c r="C2998">
        <v>-83.952247445056997</v>
      </c>
      <c r="D2998">
        <v>14.186940399747</v>
      </c>
      <c r="E2998">
        <f>ASIN(SQRT((SIN(RADIANS(PARAMETERS!$D$8-D2998)/2)*SIN(RADIANS(PARAMETERS!$D$8-D2998)/2))+(COS(RADIANS(D2998))*COS(RADIANS(PARAMETERS!$D$8))*SIN(RADIANS(PARAMETERS!$D$9-C2998)/2)*SIN(RADIANS(PARAMETERS!$D$9-C2998)/2))))*2*3958.756</f>
        <v>1558.8435846048042</v>
      </c>
      <c r="F2998">
        <v>117.30492401123</v>
      </c>
      <c r="G2998">
        <v>150.55125427246</v>
      </c>
      <c r="H2998">
        <v>192.74911499023</v>
      </c>
      <c r="I2998">
        <v>224.57125854492</v>
      </c>
      <c r="J2998">
        <v>260.83660888672</v>
      </c>
      <c r="K2998" s="6">
        <f>IFERROR(EXP(TREND(LN($F$1:$J$1),LN(F2998:J2998),LN(Calculations!$B$3))),0)</f>
        <v>9.0345162736315144E-3</v>
      </c>
    </row>
    <row r="2999" spans="1:11" x14ac:dyDescent="0.35">
      <c r="A2999">
        <v>2996</v>
      </c>
      <c r="B2999" t="str">
        <f t="shared" si="46"/>
        <v>14-84</v>
      </c>
      <c r="C2999">
        <v>-84.223568779958001</v>
      </c>
      <c r="D2999">
        <v>14.186940399747</v>
      </c>
      <c r="E2999">
        <f>ASIN(SQRT((SIN(RADIANS(PARAMETERS!$D$8-D2999)/2)*SIN(RADIANS(PARAMETERS!$D$8-D2999)/2))+(COS(RADIANS(D2999))*COS(RADIANS(PARAMETERS!$D$8))*SIN(RADIANS(PARAMETERS!$D$9-C2999)/2)*SIN(RADIANS(PARAMETERS!$D$9-C2999)/2))))*2*3958.756</f>
        <v>1576.9149106966247</v>
      </c>
      <c r="F2999">
        <v>114.42800140381</v>
      </c>
      <c r="G2999">
        <v>147.21293640137</v>
      </c>
      <c r="H2999">
        <v>189.53776550293</v>
      </c>
      <c r="I2999">
        <v>221.00840759277</v>
      </c>
      <c r="J2999">
        <v>256.57568359375</v>
      </c>
      <c r="K2999" s="6">
        <f>IFERROR(EXP(TREND(LN($F$1:$J$1),LN(F2999:J2999),LN(Calculations!$B$3))),0)</f>
        <v>8.3361600757484843E-3</v>
      </c>
    </row>
    <row r="3000" spans="1:11" x14ac:dyDescent="0.35">
      <c r="A3000">
        <v>2997</v>
      </c>
      <c r="B3000" t="str">
        <f t="shared" si="46"/>
        <v>14-84.5</v>
      </c>
      <c r="C3000">
        <v>-84.494890114859004</v>
      </c>
      <c r="D3000">
        <v>14.186940399747</v>
      </c>
      <c r="E3000">
        <f>ASIN(SQRT((SIN(RADIANS(PARAMETERS!$D$8-D3000)/2)*SIN(RADIANS(PARAMETERS!$D$8-D3000)/2))+(COS(RADIANS(D3000))*COS(RADIANS(PARAMETERS!$D$8))*SIN(RADIANS(PARAMETERS!$D$9-C3000)/2)*SIN(RADIANS(PARAMETERS!$D$9-C3000)/2))))*2*3958.756</f>
        <v>1594.9862398481262</v>
      </c>
      <c r="F3000">
        <v>111.60012054443</v>
      </c>
      <c r="G3000">
        <v>143.89393615723</v>
      </c>
      <c r="H3000">
        <v>186.3596496582</v>
      </c>
      <c r="I3000">
        <v>217.44654846191</v>
      </c>
      <c r="J3000">
        <v>252.30937194824</v>
      </c>
      <c r="K3000" s="6">
        <f>IFERROR(EXP(TREND(LN($F$1:$J$1),LN(F3000:J3000),LN(Calculations!$B$3))),0)</f>
        <v>7.6995959415374141E-3</v>
      </c>
    </row>
    <row r="3001" spans="1:11" x14ac:dyDescent="0.35">
      <c r="A3001">
        <v>2998</v>
      </c>
      <c r="B3001" t="str">
        <f t="shared" si="46"/>
        <v>14-85</v>
      </c>
      <c r="C3001">
        <v>-84.766211449759993</v>
      </c>
      <c r="D3001">
        <v>14.186940399747</v>
      </c>
      <c r="E3001">
        <f>ASIN(SQRT((SIN(RADIANS(PARAMETERS!$D$8-D3001)/2)*SIN(RADIANS(PARAMETERS!$D$8-D3001)/2))+(COS(RADIANS(D3001))*COS(RADIANS(PARAMETERS!$D$8))*SIN(RADIANS(PARAMETERS!$D$9-C3001)/2)*SIN(RADIANS(PARAMETERS!$D$9-C3001)/2))))*2*3958.756</f>
        <v>1613.0575437532455</v>
      </c>
      <c r="F3001">
        <v>108.84275817871</v>
      </c>
      <c r="G3001">
        <v>140.62380981445</v>
      </c>
      <c r="H3001">
        <v>183.26119995117</v>
      </c>
      <c r="I3001">
        <v>213.92539978027</v>
      </c>
      <c r="J3001">
        <v>248.08642578125</v>
      </c>
      <c r="K3001" s="6">
        <f>IFERROR(EXP(TREND(LN($F$1:$J$1),LN(F3001:J3001),LN(Calculations!$B$3))),0)</f>
        <v>7.1238425852818699E-3</v>
      </c>
    </row>
    <row r="3002" spans="1:11" x14ac:dyDescent="0.35">
      <c r="A3002">
        <v>2999</v>
      </c>
      <c r="B3002" t="str">
        <f t="shared" si="46"/>
        <v>14-85</v>
      </c>
      <c r="C3002">
        <v>-85.037532784660996</v>
      </c>
      <c r="D3002">
        <v>14.186940399747</v>
      </c>
      <c r="E3002">
        <f>ASIN(SQRT((SIN(RADIANS(PARAMETERS!$D$8-D3002)/2)*SIN(RADIANS(PARAMETERS!$D$8-D3002)/2))+(COS(RADIANS(D3002))*COS(RADIANS(PARAMETERS!$D$8))*SIN(RADIANS(PARAMETERS!$D$9-C3002)/2)*SIN(RADIANS(PARAMETERS!$D$9-C3002)/2))))*2*3958.756</f>
        <v>1631.1287949900689</v>
      </c>
      <c r="F3002">
        <v>105.99168395996</v>
      </c>
      <c r="G3002">
        <v>137.16218566895</v>
      </c>
      <c r="H3002">
        <v>179.95532226563</v>
      </c>
      <c r="I3002">
        <v>210.11494445801</v>
      </c>
      <c r="J3002">
        <v>243.45234680176</v>
      </c>
      <c r="K3002" s="6">
        <f>IFERROR(EXP(TREND(LN($F$1:$J$1),LN(F3002:J3002),LN(Calculations!$B$3))),0)</f>
        <v>6.5634313741968183E-3</v>
      </c>
    </row>
    <row r="3003" spans="1:11" x14ac:dyDescent="0.35">
      <c r="A3003">
        <v>3000</v>
      </c>
      <c r="B3003" t="str">
        <f t="shared" si="46"/>
        <v>14-85.5</v>
      </c>
      <c r="C3003">
        <v>-85.308854119562</v>
      </c>
      <c r="D3003">
        <v>14.186940399747</v>
      </c>
      <c r="E3003">
        <f>ASIN(SQRT((SIN(RADIANS(PARAMETERS!$D$8-D3003)/2)*SIN(RADIANS(PARAMETERS!$D$8-D3003)/2))+(COS(RADIANS(D3003))*COS(RADIANS(PARAMETERS!$D$8))*SIN(RADIANS(PARAMETERS!$D$9-C3003)/2)*SIN(RADIANS(PARAMETERS!$D$9-C3003)/2))))*2*3958.756</f>
        <v>1649.1999669705458</v>
      </c>
      <c r="F3003">
        <v>103.45372009277</v>
      </c>
      <c r="G3003">
        <v>133.95803833008</v>
      </c>
      <c r="H3003">
        <v>176.93029785156</v>
      </c>
      <c r="I3003">
        <v>206.65818786621</v>
      </c>
      <c r="J3003">
        <v>239.23124694824</v>
      </c>
      <c r="K3003" s="6">
        <f>IFERROR(EXP(TREND(LN($F$1:$J$1),LN(F3003:J3003),LN(Calculations!$B$3))),0)</f>
        <v>6.0930779295647408E-3</v>
      </c>
    </row>
    <row r="3004" spans="1:11" x14ac:dyDescent="0.35">
      <c r="A3004">
        <v>3001</v>
      </c>
      <c r="B3004" t="str">
        <f t="shared" si="46"/>
        <v>14-85.5</v>
      </c>
      <c r="C3004">
        <v>-85.580175454463003</v>
      </c>
      <c r="D3004">
        <v>14.186940399747</v>
      </c>
      <c r="E3004">
        <f>ASIN(SQRT((SIN(RADIANS(PARAMETERS!$D$8-D3004)/2)*SIN(RADIANS(PARAMETERS!$D$8-D3004)/2))+(COS(RADIANS(D3004))*COS(RADIANS(PARAMETERS!$D$8))*SIN(RADIANS(PARAMETERS!$D$9-C3004)/2)*SIN(RADIANS(PARAMETERS!$D$9-C3004)/2))))*2*3958.756</f>
        <v>1667.2710338934528</v>
      </c>
      <c r="F3004">
        <v>101.34062957764</v>
      </c>
      <c r="G3004">
        <v>131.19111633301</v>
      </c>
      <c r="H3004">
        <v>174.30017089844</v>
      </c>
      <c r="I3004">
        <v>203.74377441406</v>
      </c>
      <c r="J3004">
        <v>235.66343688965</v>
      </c>
      <c r="K3004" s="6">
        <f>IFERROR(EXP(TREND(LN($F$1:$J$1),LN(F3004:J3004),LN(Calculations!$B$3))),0)</f>
        <v>5.7200803590889146E-3</v>
      </c>
    </row>
    <row r="3005" spans="1:11" x14ac:dyDescent="0.35">
      <c r="A3005">
        <v>3002</v>
      </c>
      <c r="B3005" t="str">
        <f t="shared" si="46"/>
        <v>14-86</v>
      </c>
      <c r="C3005">
        <v>-85.851496789364006</v>
      </c>
      <c r="D3005">
        <v>14.186940399747</v>
      </c>
      <c r="E3005">
        <f>ASIN(SQRT((SIN(RADIANS(PARAMETERS!$D$8-D3005)/2)*SIN(RADIANS(PARAMETERS!$D$8-D3005)/2))+(COS(RADIANS(D3005))*COS(RADIANS(PARAMETERS!$D$8))*SIN(RADIANS(PARAMETERS!$D$9-C3005)/2)*SIN(RADIANS(PARAMETERS!$D$9-C3005)/2))))*2*3958.756</f>
        <v>1685.3419707003441</v>
      </c>
      <c r="F3005">
        <v>100.06475067139</v>
      </c>
      <c r="G3005">
        <v>129.5782623291</v>
      </c>
      <c r="H3005">
        <v>172.73629760742</v>
      </c>
      <c r="I3005">
        <v>202.07945251465</v>
      </c>
      <c r="J3005">
        <v>233.63612365723</v>
      </c>
      <c r="K3005" s="6">
        <f>IFERROR(EXP(TREND(LN($F$1:$J$1),LN(F3005:J3005),LN(Calculations!$B$3))),0)</f>
        <v>5.5114572355451042E-3</v>
      </c>
    </row>
    <row r="3006" spans="1:11" x14ac:dyDescent="0.35">
      <c r="A3006">
        <v>3003</v>
      </c>
      <c r="B3006" t="str">
        <f t="shared" si="46"/>
        <v>14-86</v>
      </c>
      <c r="C3006">
        <v>-86.122818124264995</v>
      </c>
      <c r="D3006">
        <v>14.186940399747</v>
      </c>
      <c r="E3006">
        <f>ASIN(SQRT((SIN(RADIANS(PARAMETERS!$D$8-D3006)/2)*SIN(RADIANS(PARAMETERS!$D$8-D3006)/2))+(COS(RADIANS(D3006))*COS(RADIANS(PARAMETERS!$D$8))*SIN(RADIANS(PARAMETERS!$D$9-C3006)/2)*SIN(RADIANS(PARAMETERS!$D$9-C3006)/2))))*2*3958.756</f>
        <v>1703.4127530342855</v>
      </c>
      <c r="F3006">
        <v>99.411376953125</v>
      </c>
      <c r="G3006">
        <v>128.73985290527</v>
      </c>
      <c r="H3006">
        <v>171.94636535645</v>
      </c>
      <c r="I3006">
        <v>201.36576843262</v>
      </c>
      <c r="J3006">
        <v>232.79736328125</v>
      </c>
      <c r="K3006" s="6">
        <f>IFERROR(EXP(TREND(LN($F$1:$J$1),LN(F3006:J3006),LN(Calculations!$B$3))),0)</f>
        <v>5.412194371365915E-3</v>
      </c>
    </row>
    <row r="3007" spans="1:11" x14ac:dyDescent="0.35">
      <c r="A3007">
        <v>3004</v>
      </c>
      <c r="B3007" t="str">
        <f t="shared" si="46"/>
        <v>14-86.5</v>
      </c>
      <c r="C3007">
        <v>-86.394139459165999</v>
      </c>
      <c r="D3007">
        <v>14.186940399747</v>
      </c>
      <c r="E3007">
        <f>ASIN(SQRT((SIN(RADIANS(PARAMETERS!$D$8-D3007)/2)*SIN(RADIANS(PARAMETERS!$D$8-D3007)/2))+(COS(RADIANS(D3007))*COS(RADIANS(PARAMETERS!$D$8))*SIN(RADIANS(PARAMETERS!$D$9-C3007)/2)*SIN(RADIANS(PARAMETERS!$D$9-C3007)/2))))*2*3958.756</f>
        <v>1721.4833572011541</v>
      </c>
      <c r="F3007">
        <v>99.304168701172003</v>
      </c>
      <c r="G3007">
        <v>128.48023986816</v>
      </c>
      <c r="H3007">
        <v>171.85635375977</v>
      </c>
      <c r="I3007">
        <v>201.47917175293</v>
      </c>
      <c r="J3007">
        <v>233.00149536133</v>
      </c>
      <c r="K3007" s="6">
        <f>IFERROR(EXP(TREND(LN($F$1:$J$1),LN(F3007:J3007),LN(Calculations!$B$3))),0)</f>
        <v>5.4008587256964002E-3</v>
      </c>
    </row>
    <row r="3008" spans="1:11" x14ac:dyDescent="0.35">
      <c r="A3008">
        <v>3005</v>
      </c>
      <c r="B3008" t="str">
        <f t="shared" si="46"/>
        <v>14-86.5</v>
      </c>
      <c r="C3008">
        <v>-86.665460794067002</v>
      </c>
      <c r="D3008">
        <v>14.186940399747</v>
      </c>
      <c r="E3008">
        <f>ASIN(SQRT((SIN(RADIANS(PARAMETERS!$D$8-D3008)/2)*SIN(RADIANS(PARAMETERS!$D$8-D3008)/2))+(COS(RADIANS(D3008))*COS(RADIANS(PARAMETERS!$D$8))*SIN(RADIANS(PARAMETERS!$D$9-C3008)/2)*SIN(RADIANS(PARAMETERS!$D$9-C3008)/2))))*2*3958.756</f>
        <v>1739.5537601333162</v>
      </c>
      <c r="F3008">
        <v>98.938438415527003</v>
      </c>
      <c r="G3008">
        <v>128.07096862793</v>
      </c>
      <c r="H3008">
        <v>171.53428649902</v>
      </c>
      <c r="I3008">
        <v>201.1277923584</v>
      </c>
      <c r="J3008">
        <v>232.55404663086</v>
      </c>
      <c r="K3008" s="6">
        <f>IFERROR(EXP(TREND(LN($F$1:$J$1),LN(F3008:J3008),LN(Calculations!$B$3))),0)</f>
        <v>5.3518002291640518E-3</v>
      </c>
    </row>
    <row r="3009" spans="1:11" x14ac:dyDescent="0.35">
      <c r="A3009">
        <v>3006</v>
      </c>
      <c r="B3009" t="str">
        <f t="shared" si="46"/>
        <v>14-87</v>
      </c>
      <c r="C3009">
        <v>-86.936782128968005</v>
      </c>
      <c r="D3009">
        <v>14.186940399747</v>
      </c>
      <c r="E3009">
        <f>ASIN(SQRT((SIN(RADIANS(PARAMETERS!$D$8-D3009)/2)*SIN(RADIANS(PARAMETERS!$D$8-D3009)/2))+(COS(RADIANS(D3009))*COS(RADIANS(PARAMETERS!$D$8))*SIN(RADIANS(PARAMETERS!$D$9-C3009)/2)*SIN(RADIANS(PARAMETERS!$D$9-C3009)/2))))*2*3958.756</f>
        <v>1757.623939355527</v>
      </c>
      <c r="F3009">
        <v>98.50749206543</v>
      </c>
      <c r="G3009">
        <v>127.60074615479</v>
      </c>
      <c r="H3009">
        <v>171.1990814209</v>
      </c>
      <c r="I3009">
        <v>200.62274169922</v>
      </c>
      <c r="J3009">
        <v>231.87036132813</v>
      </c>
      <c r="K3009" s="6">
        <f>IFERROR(EXP(TREND(LN($F$1:$J$1),LN(F3009:J3009),LN(Calculations!$B$3))),0)</f>
        <v>5.2925401442852583E-3</v>
      </c>
    </row>
    <row r="3010" spans="1:11" x14ac:dyDescent="0.35">
      <c r="A3010">
        <v>3007</v>
      </c>
      <c r="B3010" t="str">
        <f t="shared" si="46"/>
        <v>14-87</v>
      </c>
      <c r="C3010">
        <v>-87.208103463868994</v>
      </c>
      <c r="D3010">
        <v>14.186940399747</v>
      </c>
      <c r="E3010">
        <f>ASIN(SQRT((SIN(RADIANS(PARAMETERS!$D$8-D3010)/2)*SIN(RADIANS(PARAMETERS!$D$8-D3010)/2))+(COS(RADIANS(D3010))*COS(RADIANS(PARAMETERS!$D$8))*SIN(RADIANS(PARAMETERS!$D$9-C3010)/2)*SIN(RADIANS(PARAMETERS!$D$9-C3010)/2))))*2*3958.756</f>
        <v>1775.6938729528754</v>
      </c>
      <c r="F3010">
        <v>98.13159942627</v>
      </c>
      <c r="G3010">
        <v>127.15479278564</v>
      </c>
      <c r="H3010">
        <v>171.0138092041</v>
      </c>
      <c r="I3010">
        <v>200.12606811523</v>
      </c>
      <c r="J3010">
        <v>231.16075134277</v>
      </c>
      <c r="K3010" s="6">
        <f>IFERROR(EXP(TREND(LN($F$1:$J$1),LN(F3010:J3010),LN(Calculations!$B$3))),0)</f>
        <v>5.2400860074706679E-3</v>
      </c>
    </row>
    <row r="3011" spans="1:11" x14ac:dyDescent="0.35">
      <c r="A3011">
        <v>3008</v>
      </c>
      <c r="B3011" t="str">
        <f t="shared" si="46"/>
        <v>14-87.5</v>
      </c>
      <c r="C3011">
        <v>-87.479424798769998</v>
      </c>
      <c r="D3011">
        <v>14.186940399747</v>
      </c>
      <c r="E3011">
        <f>ASIN(SQRT((SIN(RADIANS(PARAMETERS!$D$8-D3011)/2)*SIN(RADIANS(PARAMETERS!$D$8-D3011)/2))+(COS(RADIANS(D3011))*COS(RADIANS(PARAMETERS!$D$8))*SIN(RADIANS(PARAMETERS!$D$9-C3011)/2)*SIN(RADIANS(PARAMETERS!$D$9-C3011)/2))))*2*3958.756</f>
        <v>1793.7635395406503</v>
      </c>
      <c r="F3011">
        <v>97.984886169434006</v>
      </c>
      <c r="G3011">
        <v>127.00266265869</v>
      </c>
      <c r="H3011">
        <v>171.1781463623</v>
      </c>
      <c r="I3011">
        <v>199.89318847656</v>
      </c>
      <c r="J3011">
        <v>230.73095703125</v>
      </c>
      <c r="K3011" s="6">
        <f>IFERROR(EXP(TREND(LN($F$1:$J$1),LN(F3011:J3011),LN(Calculations!$B$3))),0)</f>
        <v>5.2224901662750525E-3</v>
      </c>
    </row>
    <row r="3012" spans="1:11" x14ac:dyDescent="0.35">
      <c r="A3012">
        <v>3009</v>
      </c>
      <c r="B3012" t="str">
        <f t="shared" si="46"/>
        <v>14-88</v>
      </c>
      <c r="C3012">
        <v>-87.750746133671001</v>
      </c>
      <c r="D3012">
        <v>14.186940399747</v>
      </c>
      <c r="E3012">
        <f>ASIN(SQRT((SIN(RADIANS(PARAMETERS!$D$8-D3012)/2)*SIN(RADIANS(PARAMETERS!$D$8-D3012)/2))+(COS(RADIANS(D3012))*COS(RADIANS(PARAMETERS!$D$8))*SIN(RADIANS(PARAMETERS!$D$9-C3012)/2)*SIN(RADIANS(PARAMETERS!$D$9-C3012)/2))))*2*3958.756</f>
        <v>1811.8329182359639</v>
      </c>
      <c r="F3012">
        <v>97.994873046875</v>
      </c>
      <c r="G3012">
        <v>127.01260375977</v>
      </c>
      <c r="H3012">
        <v>171.44934082031</v>
      </c>
      <c r="I3012">
        <v>199.76847839355</v>
      </c>
      <c r="J3012">
        <v>230.39743041992</v>
      </c>
      <c r="K3012" s="6">
        <f>IFERROR(EXP(TREND(LN($F$1:$J$1),LN(F3012:J3012),LN(Calculations!$B$3))),0)</f>
        <v>5.2223062177868523E-3</v>
      </c>
    </row>
    <row r="3013" spans="1:11" x14ac:dyDescent="0.35">
      <c r="A3013">
        <v>3010</v>
      </c>
      <c r="B3013" t="str">
        <f t="shared" ref="B3013:B3076" si="47">MROUND(D3013,1)&amp;MROUND(C3013,-0.5)</f>
        <v>14-88</v>
      </c>
      <c r="C3013">
        <v>-88.022067468572004</v>
      </c>
      <c r="D3013">
        <v>14.186940399747</v>
      </c>
      <c r="E3013">
        <f>ASIN(SQRT((SIN(RADIANS(PARAMETERS!$D$8-D3013)/2)*SIN(RADIANS(PARAMETERS!$D$8-D3013)/2))+(COS(RADIANS(D3013))*COS(RADIANS(PARAMETERS!$D$8))*SIN(RADIANS(PARAMETERS!$D$9-C3013)/2)*SIN(RADIANS(PARAMETERS!$D$9-C3013)/2))))*2*3958.756</f>
        <v>1829.9019886310471</v>
      </c>
      <c r="F3013">
        <v>98.19367980957</v>
      </c>
      <c r="G3013">
        <v>127.24131011963</v>
      </c>
      <c r="H3013">
        <v>171.8419342041</v>
      </c>
      <c r="I3013">
        <v>199.80158996582</v>
      </c>
      <c r="J3013">
        <v>230.22979736328</v>
      </c>
      <c r="K3013" s="6">
        <f>IFERROR(EXP(TREND(LN($F$1:$J$1),LN(F3013:J3013),LN(Calculations!$B$3))),0)</f>
        <v>5.2448547744276645E-3</v>
      </c>
    </row>
    <row r="3014" spans="1:11" x14ac:dyDescent="0.35">
      <c r="A3014">
        <v>3011</v>
      </c>
      <c r="B3014" t="str">
        <f t="shared" si="47"/>
        <v>14-88.5</v>
      </c>
      <c r="C3014">
        <v>-88.293388803472993</v>
      </c>
      <c r="D3014">
        <v>14.186940399747</v>
      </c>
      <c r="E3014">
        <f>ASIN(SQRT((SIN(RADIANS(PARAMETERS!$D$8-D3014)/2)*SIN(RADIANS(PARAMETERS!$D$8-D3014)/2))+(COS(RADIANS(D3014))*COS(RADIANS(PARAMETERS!$D$8))*SIN(RADIANS(PARAMETERS!$D$9-C3014)/2)*SIN(RADIANS(PARAMETERS!$D$9-C3014)/2))))*2*3958.756</f>
        <v>1847.9707307680733</v>
      </c>
      <c r="F3014">
        <v>98.647842407227003</v>
      </c>
      <c r="G3014">
        <v>127.79270172119</v>
      </c>
      <c r="H3014">
        <v>172.41610717773</v>
      </c>
      <c r="I3014">
        <v>200.08137512207</v>
      </c>
      <c r="J3014">
        <v>230.33354187012</v>
      </c>
      <c r="K3014" s="6">
        <f>IFERROR(EXP(TREND(LN($F$1:$J$1),LN(F3014:J3014),LN(Calculations!$B$3))),0)</f>
        <v>5.3011300821624386E-3</v>
      </c>
    </row>
    <row r="3015" spans="1:11" x14ac:dyDescent="0.35">
      <c r="A3015">
        <v>3012</v>
      </c>
      <c r="B3015" t="str">
        <f t="shared" si="47"/>
        <v>14-88.5</v>
      </c>
      <c r="C3015">
        <v>-88.564710138373997</v>
      </c>
      <c r="D3015">
        <v>14.186940399747</v>
      </c>
      <c r="E3015">
        <f>ASIN(SQRT((SIN(RADIANS(PARAMETERS!$D$8-D3015)/2)*SIN(RADIANS(PARAMETERS!$D$8-D3015)/2))+(COS(RADIANS(D3015))*COS(RADIANS(PARAMETERS!$D$8))*SIN(RADIANS(PARAMETERS!$D$9-C3015)/2)*SIN(RADIANS(PARAMETERS!$D$9-C3015)/2))))*2*3958.756</f>
        <v>1866.0391251154244</v>
      </c>
      <c r="F3015">
        <v>99.540306091309006</v>
      </c>
      <c r="G3015">
        <v>128.96800231934</v>
      </c>
      <c r="H3015">
        <v>173.48249816895</v>
      </c>
      <c r="I3015">
        <v>200.93228149414</v>
      </c>
      <c r="J3015">
        <v>231.11936950684</v>
      </c>
      <c r="K3015" s="6">
        <f>IFERROR(EXP(TREND(LN($F$1:$J$1),LN(F3015:J3015),LN(Calculations!$B$3))),0)</f>
        <v>5.428572260266688E-3</v>
      </c>
    </row>
    <row r="3016" spans="1:11" x14ac:dyDescent="0.35">
      <c r="A3016">
        <v>3013</v>
      </c>
      <c r="B3016" t="str">
        <f t="shared" si="47"/>
        <v>14-89</v>
      </c>
      <c r="C3016">
        <v>-88.836031473275</v>
      </c>
      <c r="D3016">
        <v>14.186940399747</v>
      </c>
      <c r="E3016">
        <f>ASIN(SQRT((SIN(RADIANS(PARAMETERS!$D$8-D3016)/2)*SIN(RADIANS(PARAMETERS!$D$8-D3016)/2))+(COS(RADIANS(D3016))*COS(RADIANS(PARAMETERS!$D$8))*SIN(RADIANS(PARAMETERS!$D$9-C3016)/2)*SIN(RADIANS(PARAMETERS!$D$9-C3016)/2))))*2*3958.756</f>
        <v>1884.1071525452874</v>
      </c>
      <c r="F3016">
        <v>100.89040374756</v>
      </c>
      <c r="G3016">
        <v>130.81326293945</v>
      </c>
      <c r="H3016">
        <v>175.03517150879</v>
      </c>
      <c r="I3016">
        <v>202.32604980469</v>
      </c>
      <c r="J3016">
        <v>232.54139709473</v>
      </c>
      <c r="K3016" s="6">
        <f>IFERROR(EXP(TREND(LN($F$1:$J$1),LN(F3016:J3016),LN(Calculations!$B$3))),0)</f>
        <v>5.6347244720661724E-3</v>
      </c>
    </row>
    <row r="3017" spans="1:11" x14ac:dyDescent="0.35">
      <c r="A3017">
        <v>3014</v>
      </c>
      <c r="B3017" t="str">
        <f t="shared" si="47"/>
        <v>14-89</v>
      </c>
      <c r="C3017">
        <v>-89.107352808176003</v>
      </c>
      <c r="D3017">
        <v>14.186940399747</v>
      </c>
      <c r="E3017">
        <f>ASIN(SQRT((SIN(RADIANS(PARAMETERS!$D$8-D3017)/2)*SIN(RADIANS(PARAMETERS!$D$8-D3017)/2))+(COS(RADIANS(D3017))*COS(RADIANS(PARAMETERS!$D$8))*SIN(RADIANS(PARAMETERS!$D$9-C3017)/2)*SIN(RADIANS(PARAMETERS!$D$9-C3017)/2))))*2*3958.756</f>
        <v>1902.1747943125076</v>
      </c>
      <c r="F3017">
        <v>102.70150756836</v>
      </c>
      <c r="G3017">
        <v>133.27221679688</v>
      </c>
      <c r="H3017">
        <v>177.05540466309</v>
      </c>
      <c r="I3017">
        <v>204.18455505371</v>
      </c>
      <c r="J3017">
        <v>234.48789978027</v>
      </c>
      <c r="K3017" s="6">
        <f>IFERROR(EXP(TREND(LN($F$1:$J$1),LN(F3017:J3017),LN(Calculations!$B$3))),0)</f>
        <v>5.9248924267438791E-3</v>
      </c>
    </row>
    <row r="3018" spans="1:11" x14ac:dyDescent="0.35">
      <c r="A3018">
        <v>3015</v>
      </c>
      <c r="B3018" t="str">
        <f t="shared" si="47"/>
        <v>14-89.5</v>
      </c>
      <c r="C3018">
        <v>-89.378674143077006</v>
      </c>
      <c r="D3018">
        <v>14.186940399747</v>
      </c>
      <c r="E3018">
        <f>ASIN(SQRT((SIN(RADIANS(PARAMETERS!$D$8-D3018)/2)*SIN(RADIANS(PARAMETERS!$D$8-D3018)/2))+(COS(RADIANS(D3018))*COS(RADIANS(PARAMETERS!$D$8))*SIN(RADIANS(PARAMETERS!$D$9-C3018)/2)*SIN(RADIANS(PARAMETERS!$D$9-C3018)/2))))*2*3958.756</f>
        <v>1920.2420320346073</v>
      </c>
      <c r="F3018">
        <v>104.64629364014</v>
      </c>
      <c r="G3018">
        <v>135.5997467041</v>
      </c>
      <c r="H3018">
        <v>178.92935180664</v>
      </c>
      <c r="I3018">
        <v>205.8621673584</v>
      </c>
      <c r="J3018">
        <v>236.15180969238</v>
      </c>
      <c r="K3018" s="6">
        <f>IFERROR(EXP(TREND(LN($F$1:$J$1),LN(F3018:J3018),LN(Calculations!$B$3))),0)</f>
        <v>6.2275641039819252E-3</v>
      </c>
    </row>
    <row r="3019" spans="1:11" x14ac:dyDescent="0.35">
      <c r="A3019">
        <v>3016</v>
      </c>
      <c r="B3019" t="str">
        <f t="shared" si="47"/>
        <v>14-89.5</v>
      </c>
      <c r="C3019">
        <v>-89.649995477977996</v>
      </c>
      <c r="D3019">
        <v>14.186940399747</v>
      </c>
      <c r="E3019">
        <f>ASIN(SQRT((SIN(RADIANS(PARAMETERS!$D$8-D3019)/2)*SIN(RADIANS(PARAMETERS!$D$8-D3019)/2))+(COS(RADIANS(D3019))*COS(RADIANS(PARAMETERS!$D$8))*SIN(RADIANS(PARAMETERS!$D$9-C3019)/2)*SIN(RADIANS(PARAMETERS!$D$9-C3019)/2))))*2*3958.756</f>
        <v>1938.3088476728926</v>
      </c>
      <c r="F3019">
        <v>106.48161315918</v>
      </c>
      <c r="G3019">
        <v>137.64987182617</v>
      </c>
      <c r="H3019">
        <v>180.44465637207</v>
      </c>
      <c r="I3019">
        <v>207.0438079834</v>
      </c>
      <c r="J3019">
        <v>237.14558410645</v>
      </c>
      <c r="K3019" s="6">
        <f>IFERROR(EXP(TREND(LN($F$1:$J$1),LN(F3019:J3019),LN(Calculations!$B$3))),0)</f>
        <v>6.5064951635925555E-3</v>
      </c>
    </row>
    <row r="3020" spans="1:11" x14ac:dyDescent="0.35">
      <c r="A3020">
        <v>3017</v>
      </c>
      <c r="B3020" t="str">
        <f t="shared" si="47"/>
        <v>14-90</v>
      </c>
      <c r="C3020">
        <v>-89.921316812878999</v>
      </c>
      <c r="D3020">
        <v>14.186940399747</v>
      </c>
      <c r="E3020">
        <f>ASIN(SQRT((SIN(RADIANS(PARAMETERS!$D$8-D3020)/2)*SIN(RADIANS(PARAMETERS!$D$8-D3020)/2))+(COS(RADIANS(D3020))*COS(RADIANS(PARAMETERS!$D$8))*SIN(RADIANS(PARAMETERS!$D$9-C3020)/2)*SIN(RADIANS(PARAMETERS!$D$9-C3020)/2))))*2*3958.756</f>
        <v>1956.375223514586</v>
      </c>
      <c r="F3020">
        <v>108.36698913574</v>
      </c>
      <c r="G3020">
        <v>139.64401245117</v>
      </c>
      <c r="H3020">
        <v>181.71675109863</v>
      </c>
      <c r="I3020">
        <v>207.91310119629</v>
      </c>
      <c r="J3020">
        <v>237.69581604004</v>
      </c>
      <c r="K3020" s="6">
        <f>IFERROR(EXP(TREND(LN($F$1:$J$1),LN(F3020:J3020),LN(Calculations!$B$3))),0)</f>
        <v>6.7893667066126944E-3</v>
      </c>
    </row>
    <row r="3021" spans="1:11" x14ac:dyDescent="0.35">
      <c r="A3021">
        <v>3018</v>
      </c>
      <c r="B3021" t="str">
        <f t="shared" si="47"/>
        <v>14-90</v>
      </c>
      <c r="C3021">
        <v>-90.192638147780002</v>
      </c>
      <c r="D3021">
        <v>14.186940399747</v>
      </c>
      <c r="E3021">
        <f>ASIN(SQRT((SIN(RADIANS(PARAMETERS!$D$8-D3021)/2)*SIN(RADIANS(PARAMETERS!$D$8-D3021)/2))+(COS(RADIANS(D3021))*COS(RADIANS(PARAMETERS!$D$8))*SIN(RADIANS(PARAMETERS!$D$9-C3021)/2)*SIN(RADIANS(PARAMETERS!$D$9-C3021)/2))))*2*3958.756</f>
        <v>1974.441142155905</v>
      </c>
      <c r="F3021">
        <v>111.08275604248</v>
      </c>
      <c r="G3021">
        <v>142.34642028809</v>
      </c>
      <c r="H3021">
        <v>183.73466491699</v>
      </c>
      <c r="I3021">
        <v>209.830078125</v>
      </c>
      <c r="J3021">
        <v>239.57859802246</v>
      </c>
      <c r="K3021" s="6">
        <f>IFERROR(EXP(TREND(LN($F$1:$J$1),LN(F3021:J3021),LN(Calculations!$B$3))),0)</f>
        <v>7.2533706948289325E-3</v>
      </c>
    </row>
    <row r="3022" spans="1:11" x14ac:dyDescent="0.35">
      <c r="A3022">
        <v>3019</v>
      </c>
      <c r="B3022" t="str">
        <f t="shared" si="47"/>
        <v>14-90.5</v>
      </c>
      <c r="C3022">
        <v>-90.463959482681005</v>
      </c>
      <c r="D3022">
        <v>14.186940399747</v>
      </c>
      <c r="E3022">
        <f>ASIN(SQRT((SIN(RADIANS(PARAMETERS!$D$8-D3022)/2)*SIN(RADIANS(PARAMETERS!$D$8-D3022)/2))+(COS(RADIANS(D3022))*COS(RADIANS(PARAMETERS!$D$8))*SIN(RADIANS(PARAMETERS!$D$9-C3022)/2)*SIN(RADIANS(PARAMETERS!$D$9-C3022)/2))))*2*3958.756</f>
        <v>1992.5065864860421</v>
      </c>
      <c r="F3022">
        <v>114.50693511963</v>
      </c>
      <c r="G3022">
        <v>145.78231811523</v>
      </c>
      <c r="H3022">
        <v>186.40356445313</v>
      </c>
      <c r="I3022">
        <v>212.64175415039</v>
      </c>
      <c r="J3022">
        <v>242.58334350586</v>
      </c>
      <c r="K3022" s="6">
        <f>IFERROR(EXP(TREND(LN($F$1:$J$1),LN(F3022:J3022),LN(Calculations!$B$3))),0)</f>
        <v>7.9220847029859761E-3</v>
      </c>
    </row>
    <row r="3023" spans="1:11" x14ac:dyDescent="0.35">
      <c r="A3023">
        <v>3020</v>
      </c>
      <c r="B3023" t="str">
        <f t="shared" si="47"/>
        <v>14-90.5</v>
      </c>
      <c r="C3023">
        <v>-90.735280817581994</v>
      </c>
      <c r="D3023">
        <v>14.186940399747</v>
      </c>
      <c r="E3023">
        <f>ASIN(SQRT((SIN(RADIANS(PARAMETERS!$D$8-D3023)/2)*SIN(RADIANS(PARAMETERS!$D$8-D3023)/2))+(COS(RADIANS(D3023))*COS(RADIANS(PARAMETERS!$D$8))*SIN(RADIANS(PARAMETERS!$D$9-C3023)/2)*SIN(RADIANS(PARAMETERS!$D$9-C3023)/2))))*2*3958.756</f>
        <v>2010.5715396719756</v>
      </c>
      <c r="F3023">
        <v>118.42302703857</v>
      </c>
      <c r="G3023">
        <v>149.7473449707</v>
      </c>
      <c r="H3023">
        <v>189.50444030762</v>
      </c>
      <c r="I3023">
        <v>216.03607177734</v>
      </c>
      <c r="J3023">
        <v>246.30981445313</v>
      </c>
      <c r="K3023" s="6">
        <f>IFERROR(EXP(TREND(LN($F$1:$J$1),LN(F3023:J3023),LN(Calculations!$B$3))),0)</f>
        <v>8.7968938077315813E-3</v>
      </c>
    </row>
    <row r="3024" spans="1:11" x14ac:dyDescent="0.35">
      <c r="A3024">
        <v>3021</v>
      </c>
      <c r="B3024" t="str">
        <f t="shared" si="47"/>
        <v>14-50</v>
      </c>
      <c r="C3024">
        <v>-50.037080582435998</v>
      </c>
      <c r="D3024">
        <v>14.458261734648</v>
      </c>
      <c r="E3024">
        <f>ASIN(SQRT((SIN(RADIANS(PARAMETERS!$D$8-D3024)/2)*SIN(RADIANS(PARAMETERS!$D$8-D3024)/2))+(COS(RADIANS(D3024))*COS(RADIANS(PARAMETERS!$D$8))*SIN(RADIANS(PARAMETERS!$D$9-C3024)/2)*SIN(RADIANS(PARAMETERS!$D$9-C3024)/2))))*2*3958.756</f>
        <v>710.87888452504274</v>
      </c>
      <c r="F3024">
        <v>135.72546386719</v>
      </c>
      <c r="G3024">
        <v>169.57513427734</v>
      </c>
      <c r="H3024">
        <v>204.57376098633</v>
      </c>
      <c r="I3024">
        <v>234.58451843262</v>
      </c>
      <c r="J3024">
        <v>269.00033569336</v>
      </c>
      <c r="K3024" s="6">
        <f>IFERROR(EXP(TREND(LN($F$1:$J$1),LN(F3024:J3024),LN(Calculations!$B$3))),0)</f>
        <v>1.4705924975589825E-2</v>
      </c>
    </row>
    <row r="3025" spans="1:11" x14ac:dyDescent="0.35">
      <c r="A3025">
        <v>3022</v>
      </c>
      <c r="B3025" t="str">
        <f t="shared" si="47"/>
        <v>14-50.5</v>
      </c>
      <c r="C3025">
        <v>-50.308401917337001</v>
      </c>
      <c r="D3025">
        <v>14.458261734648</v>
      </c>
      <c r="E3025">
        <f>ASIN(SQRT((SIN(RADIANS(PARAMETERS!$D$8-D3025)/2)*SIN(RADIANS(PARAMETERS!$D$8-D3025)/2))+(COS(RADIANS(D3025))*COS(RADIANS(PARAMETERS!$D$8))*SIN(RADIANS(PARAMETERS!$D$9-C3025)/2)*SIN(RADIANS(PARAMETERS!$D$9-C3025)/2))))*2*3958.756</f>
        <v>692.85349802234907</v>
      </c>
      <c r="F3025">
        <v>135.70678710938</v>
      </c>
      <c r="G3025">
        <v>169.69952392578</v>
      </c>
      <c r="H3025">
        <v>204.80229187012</v>
      </c>
      <c r="I3025">
        <v>234.94793701172</v>
      </c>
      <c r="J3025">
        <v>269.53311157227</v>
      </c>
      <c r="K3025" s="6">
        <f>IFERROR(EXP(TREND(LN($F$1:$J$1),LN(F3025:J3025),LN(Calculations!$B$3))),0)</f>
        <v>1.4720606154907197E-2</v>
      </c>
    </row>
    <row r="3026" spans="1:11" x14ac:dyDescent="0.35">
      <c r="A3026">
        <v>3023</v>
      </c>
      <c r="B3026" t="str">
        <f t="shared" si="47"/>
        <v>14-50.5</v>
      </c>
      <c r="C3026">
        <v>-50.579723252237997</v>
      </c>
      <c r="D3026">
        <v>14.458261734648</v>
      </c>
      <c r="E3026">
        <f>ASIN(SQRT((SIN(RADIANS(PARAMETERS!$D$8-D3026)/2)*SIN(RADIANS(PARAMETERS!$D$8-D3026)/2))+(COS(RADIANS(D3026))*COS(RADIANS(PARAMETERS!$D$8))*SIN(RADIANS(PARAMETERS!$D$9-C3026)/2)*SIN(RADIANS(PARAMETERS!$D$9-C3026)/2))))*2*3958.756</f>
        <v>674.83224407258092</v>
      </c>
      <c r="F3026">
        <v>135.65385437012</v>
      </c>
      <c r="G3026">
        <v>169.8062286377</v>
      </c>
      <c r="H3026">
        <v>205.00820922852</v>
      </c>
      <c r="I3026">
        <v>235.28137207031</v>
      </c>
      <c r="J3026">
        <v>270.02700805664</v>
      </c>
      <c r="K3026" s="6">
        <f>IFERROR(EXP(TREND(LN($F$1:$J$1),LN(F3026:J3026),LN(Calculations!$B$3))),0)</f>
        <v>1.4722895934874785E-2</v>
      </c>
    </row>
    <row r="3027" spans="1:11" x14ac:dyDescent="0.35">
      <c r="A3027">
        <v>3024</v>
      </c>
      <c r="B3027" t="str">
        <f t="shared" si="47"/>
        <v>14-51</v>
      </c>
      <c r="C3027">
        <v>-50.851044587139</v>
      </c>
      <c r="D3027">
        <v>14.458261734648</v>
      </c>
      <c r="E3027">
        <f>ASIN(SQRT((SIN(RADIANS(PARAMETERS!$D$8-D3027)/2)*SIN(RADIANS(PARAMETERS!$D$8-D3027)/2))+(COS(RADIANS(D3027))*COS(RADIANS(PARAMETERS!$D$8))*SIN(RADIANS(PARAMETERS!$D$9-C3027)/2)*SIN(RADIANS(PARAMETERS!$D$9-C3027)/2))))*2*3958.756</f>
        <v>656.81549122390516</v>
      </c>
      <c r="F3027">
        <v>135.59671020508</v>
      </c>
      <c r="G3027">
        <v>169.91719055176</v>
      </c>
      <c r="H3027">
        <v>205.21963500977</v>
      </c>
      <c r="I3027">
        <v>235.62104797363</v>
      </c>
      <c r="J3027">
        <v>270.52807617188</v>
      </c>
      <c r="K3027" s="6">
        <f>IFERROR(EXP(TREND(LN($F$1:$J$1),LN(F3027:J3027),LN(Calculations!$B$3))),0)</f>
        <v>1.4724678738863817E-2</v>
      </c>
    </row>
    <row r="3028" spans="1:11" x14ac:dyDescent="0.35">
      <c r="A3028">
        <v>3025</v>
      </c>
      <c r="B3028" t="str">
        <f t="shared" si="47"/>
        <v>14-51</v>
      </c>
      <c r="C3028">
        <v>-51.122365922039997</v>
      </c>
      <c r="D3028">
        <v>14.458261734648</v>
      </c>
      <c r="E3028">
        <f>ASIN(SQRT((SIN(RADIANS(PARAMETERS!$D$8-D3028)/2)*SIN(RADIANS(PARAMETERS!$D$8-D3028)/2))+(COS(RADIANS(D3028))*COS(RADIANS(PARAMETERS!$D$8))*SIN(RADIANS(PARAMETERS!$D$9-C3028)/2)*SIN(RADIANS(PARAMETERS!$D$9-C3028)/2))))*2*3958.756</f>
        <v>638.8036487139799</v>
      </c>
      <c r="F3028">
        <v>135.56813049316</v>
      </c>
      <c r="G3028">
        <v>170.05819702148</v>
      </c>
      <c r="H3028">
        <v>205.46862792969</v>
      </c>
      <c r="I3028">
        <v>236.00898742676</v>
      </c>
      <c r="J3028">
        <v>271.09060668945</v>
      </c>
      <c r="K3028" s="6">
        <f>IFERROR(EXP(TREND(LN($F$1:$J$1),LN(F3028:J3028),LN(Calculations!$B$3))),0)</f>
        <v>1.4739021272034983E-2</v>
      </c>
    </row>
    <row r="3029" spans="1:11" x14ac:dyDescent="0.35">
      <c r="A3029">
        <v>3026</v>
      </c>
      <c r="B3029" t="str">
        <f t="shared" si="47"/>
        <v>14-51.5</v>
      </c>
      <c r="C3029">
        <v>-51.393687256941</v>
      </c>
      <c r="D3029">
        <v>14.458261734648</v>
      </c>
      <c r="E3029">
        <f>ASIN(SQRT((SIN(RADIANS(PARAMETERS!$D$8-D3029)/2)*SIN(RADIANS(PARAMETERS!$D$8-D3029)/2))+(COS(RADIANS(D3029))*COS(RADIANS(PARAMETERS!$D$8))*SIN(RADIANS(PARAMETERS!$D$9-C3029)/2)*SIN(RADIANS(PARAMETERS!$D$9-C3029)/2))))*2*3958.756</f>
        <v>620.7971723450521</v>
      </c>
      <c r="F3029">
        <v>135.53636169434</v>
      </c>
      <c r="G3029">
        <v>170.19625854492</v>
      </c>
      <c r="H3029">
        <v>205.71153259277</v>
      </c>
      <c r="I3029">
        <v>236.3858795166</v>
      </c>
      <c r="J3029">
        <v>271.63592529297</v>
      </c>
      <c r="K3029" s="6">
        <f>IFERROR(EXP(TREND(LN($F$1:$J$1),LN(F3029:J3029),LN(Calculations!$B$3))),0)</f>
        <v>1.4751942342581011E-2</v>
      </c>
    </row>
    <row r="3030" spans="1:11" x14ac:dyDescent="0.35">
      <c r="A3030">
        <v>3027</v>
      </c>
      <c r="B3030" t="str">
        <f t="shared" si="47"/>
        <v>14-51.5</v>
      </c>
      <c r="C3030">
        <v>-51.665008591842003</v>
      </c>
      <c r="D3030">
        <v>14.458261734648</v>
      </c>
      <c r="E3030">
        <f>ASIN(SQRT((SIN(RADIANS(PARAMETERS!$D$8-D3030)/2)*SIN(RADIANS(PARAMETERS!$D$8-D3030)/2))+(COS(RADIANS(D3030))*COS(RADIANS(PARAMETERS!$D$8))*SIN(RADIANS(PARAMETERS!$D$9-C3030)/2)*SIN(RADIANS(PARAMETERS!$D$9-C3030)/2))))*2*3958.756</f>
        <v>602.79657140360393</v>
      </c>
      <c r="F3030">
        <v>135.51826477051</v>
      </c>
      <c r="G3030">
        <v>170.34008789063</v>
      </c>
      <c r="H3030">
        <v>205.96940612793</v>
      </c>
      <c r="I3030">
        <v>236.78692626953</v>
      </c>
      <c r="J3030">
        <v>272.21713256836</v>
      </c>
      <c r="K3030" s="6">
        <f>IFERROR(EXP(TREND(LN($F$1:$J$1),LN(F3030:J3030),LN(Calculations!$B$3))),0)</f>
        <v>1.4769535299815005E-2</v>
      </c>
    </row>
    <row r="3031" spans="1:11" x14ac:dyDescent="0.35">
      <c r="A3031">
        <v>3028</v>
      </c>
      <c r="B3031" t="str">
        <f t="shared" si="47"/>
        <v>14-52</v>
      </c>
      <c r="C3031">
        <v>-51.936329926742999</v>
      </c>
      <c r="D3031">
        <v>14.458261734648</v>
      </c>
      <c r="E3031">
        <f>ASIN(SQRT((SIN(RADIANS(PARAMETERS!$D$8-D3031)/2)*SIN(RADIANS(PARAMETERS!$D$8-D3031)/2))+(COS(RADIANS(D3031))*COS(RADIANS(PARAMETERS!$D$8))*SIN(RADIANS(PARAMETERS!$D$9-C3031)/2)*SIN(RADIANS(PARAMETERS!$D$9-C3031)/2))))*2*3958.756</f>
        <v>584.80241684706641</v>
      </c>
      <c r="F3031">
        <v>135.53117370605</v>
      </c>
      <c r="G3031">
        <v>170.49946594238</v>
      </c>
      <c r="H3031">
        <v>206.26188659668</v>
      </c>
      <c r="I3031">
        <v>237.24296569824</v>
      </c>
      <c r="J3031">
        <v>272.87930297852</v>
      </c>
      <c r="K3031" s="6">
        <f>IFERROR(EXP(TREND(LN($F$1:$J$1),LN(F3031:J3031),LN(Calculations!$B$3))),0)</f>
        <v>1.4798128659325864E-2</v>
      </c>
    </row>
    <row r="3032" spans="1:11" x14ac:dyDescent="0.35">
      <c r="A3032">
        <v>3029</v>
      </c>
      <c r="B3032" t="str">
        <f t="shared" si="47"/>
        <v>14-52</v>
      </c>
      <c r="C3032">
        <v>-52.207651261644003</v>
      </c>
      <c r="D3032">
        <v>14.458261734648</v>
      </c>
      <c r="E3032">
        <f>ASIN(SQRT((SIN(RADIANS(PARAMETERS!$D$8-D3032)/2)*SIN(RADIANS(PARAMETERS!$D$8-D3032)/2))+(COS(RADIANS(D3032))*COS(RADIANS(PARAMETERS!$D$8))*SIN(RADIANS(PARAMETERS!$D$9-C3032)/2)*SIN(RADIANS(PARAMETERS!$D$9-C3032)/2))))*2*3958.756</f>
        <v>566.815351035817</v>
      </c>
      <c r="F3032">
        <v>135.53167724609</v>
      </c>
      <c r="G3032">
        <v>170.63121032715</v>
      </c>
      <c r="H3032">
        <v>206.51554870605</v>
      </c>
      <c r="I3032">
        <v>237.6463470459</v>
      </c>
      <c r="J3032">
        <v>273.47177124023</v>
      </c>
      <c r="K3032" s="6">
        <f>IFERROR(EXP(TREND(LN($F$1:$J$1),LN(F3032:J3032),LN(Calculations!$B$3))),0)</f>
        <v>1.481886366981611E-2</v>
      </c>
    </row>
    <row r="3033" spans="1:11" x14ac:dyDescent="0.35">
      <c r="A3033">
        <v>3030</v>
      </c>
      <c r="B3033" t="str">
        <f t="shared" si="47"/>
        <v>14-52.5</v>
      </c>
      <c r="C3033">
        <v>-52.478972596544999</v>
      </c>
      <c r="D3033">
        <v>14.458261734648</v>
      </c>
      <c r="E3033">
        <f>ASIN(SQRT((SIN(RADIANS(PARAMETERS!$D$8-D3033)/2)*SIN(RADIANS(PARAMETERS!$D$8-D3033)/2))+(COS(RADIANS(D3033))*COS(RADIANS(PARAMETERS!$D$8))*SIN(RADIANS(PARAMETERS!$D$9-C3033)/2)*SIN(RADIANS(PARAMETERS!$D$9-C3033)/2))))*2*3958.756</f>
        <v>548.83609936046889</v>
      </c>
      <c r="F3033">
        <v>135.54652404785</v>
      </c>
      <c r="G3033">
        <v>170.75535583496</v>
      </c>
      <c r="H3033">
        <v>206.75898742676</v>
      </c>
      <c r="I3033">
        <v>238.03771972656</v>
      </c>
      <c r="J3033">
        <v>274.05026245117</v>
      </c>
      <c r="K3033" s="6">
        <f>IFERROR(EXP(TREND(LN($F$1:$J$1),LN(F3033:J3033),LN(Calculations!$B$3))),0)</f>
        <v>1.4842234139473578E-2</v>
      </c>
    </row>
    <row r="3034" spans="1:11" x14ac:dyDescent="0.35">
      <c r="A3034">
        <v>3031</v>
      </c>
      <c r="B3034" t="str">
        <f t="shared" si="47"/>
        <v>14-53</v>
      </c>
      <c r="C3034">
        <v>-52.750293931446002</v>
      </c>
      <c r="D3034">
        <v>14.458261734648</v>
      </c>
      <c r="E3034">
        <f>ASIN(SQRT((SIN(RADIANS(PARAMETERS!$D$8-D3034)/2)*SIN(RADIANS(PARAMETERS!$D$8-D3034)/2))+(COS(RADIANS(D3034))*COS(RADIANS(PARAMETERS!$D$8))*SIN(RADIANS(PARAMETERS!$D$9-C3034)/2)*SIN(RADIANS(PARAMETERS!$D$9-C3034)/2))))*2*3958.756</f>
        <v>530.86548420767031</v>
      </c>
      <c r="F3034">
        <v>135.59407043457</v>
      </c>
      <c r="G3034">
        <v>170.8837890625</v>
      </c>
      <c r="H3034">
        <v>207.01181030273</v>
      </c>
      <c r="I3034">
        <v>238.44557189941</v>
      </c>
      <c r="J3034">
        <v>274.65432739258</v>
      </c>
      <c r="K3034" s="6">
        <f>IFERROR(EXP(TREND(LN($F$1:$J$1),LN(F3034:J3034),LN(Calculations!$B$3))),0)</f>
        <v>1.4875165647616168E-2</v>
      </c>
    </row>
    <row r="3035" spans="1:11" x14ac:dyDescent="0.35">
      <c r="A3035">
        <v>3032</v>
      </c>
      <c r="B3035" t="str">
        <f t="shared" si="47"/>
        <v>14-53</v>
      </c>
      <c r="C3035">
        <v>-53.021615266346998</v>
      </c>
      <c r="D3035">
        <v>14.458261734648</v>
      </c>
      <c r="E3035">
        <f>ASIN(SQRT((SIN(RADIANS(PARAMETERS!$D$8-D3035)/2)*SIN(RADIANS(PARAMETERS!$D$8-D3035)/2))+(COS(RADIANS(D3035))*COS(RADIANS(PARAMETERS!$D$8))*SIN(RADIANS(PARAMETERS!$D$9-C3035)/2)*SIN(RADIANS(PARAMETERS!$D$9-C3035)/2))))*2*3958.756</f>
        <v>512.90444182966519</v>
      </c>
      <c r="F3035">
        <v>135.62088012695</v>
      </c>
      <c r="G3035">
        <v>170.96482849121</v>
      </c>
      <c r="H3035">
        <v>207.20170593262</v>
      </c>
      <c r="I3035">
        <v>238.76792907715</v>
      </c>
      <c r="J3035">
        <v>275.14498901367</v>
      </c>
      <c r="K3035" s="6">
        <f>IFERROR(EXP(TREND(LN($F$1:$J$1),LN(F3035:J3035),LN(Calculations!$B$3))),0)</f>
        <v>1.489509299421731E-2</v>
      </c>
    </row>
    <row r="3036" spans="1:11" x14ac:dyDescent="0.35">
      <c r="A3036">
        <v>3033</v>
      </c>
      <c r="B3036" t="str">
        <f t="shared" si="47"/>
        <v>14-53.5</v>
      </c>
      <c r="C3036">
        <v>-53.292936601248002</v>
      </c>
      <c r="D3036">
        <v>14.458261734648</v>
      </c>
      <c r="E3036">
        <f>ASIN(SQRT((SIN(RADIANS(PARAMETERS!$D$8-D3036)/2)*SIN(RADIANS(PARAMETERS!$D$8-D3036)/2))+(COS(RADIANS(D3036))*COS(RADIANS(PARAMETERS!$D$8))*SIN(RADIANS(PARAMETERS!$D$9-C3036)/2)*SIN(RADIANS(PARAMETERS!$D$9-C3036)/2))))*2*3958.756</f>
        <v>494.95404284376997</v>
      </c>
      <c r="F3036">
        <v>135.66386413574</v>
      </c>
      <c r="G3036">
        <v>171.02780151367</v>
      </c>
      <c r="H3036">
        <v>207.37409973145</v>
      </c>
      <c r="I3036">
        <v>239.07049560547</v>
      </c>
      <c r="J3036">
        <v>275.61337280273</v>
      </c>
      <c r="K3036" s="6">
        <f>IFERROR(EXP(TREND(LN($F$1:$J$1),LN(F3036:J3036),LN(Calculations!$B$3))),0)</f>
        <v>1.4916734049697932E-2</v>
      </c>
    </row>
    <row r="3037" spans="1:11" x14ac:dyDescent="0.35">
      <c r="A3037">
        <v>3034</v>
      </c>
      <c r="B3037" t="str">
        <f t="shared" si="47"/>
        <v>14-53.5</v>
      </c>
      <c r="C3037">
        <v>-53.564257936148998</v>
      </c>
      <c r="D3037">
        <v>14.458261734648</v>
      </c>
      <c r="E3037">
        <f>ASIN(SQRT((SIN(RADIANS(PARAMETERS!$D$8-D3037)/2)*SIN(RADIANS(PARAMETERS!$D$8-D3037)/2))+(COS(RADIANS(D3037))*COS(RADIANS(PARAMETERS!$D$8))*SIN(RADIANS(PARAMETERS!$D$9-C3037)/2)*SIN(RADIANS(PARAMETERS!$D$9-C3037)/2))))*2*3958.756</f>
        <v>477.01551730203482</v>
      </c>
      <c r="F3037">
        <v>135.74089050293</v>
      </c>
      <c r="G3037">
        <v>171.08680725098</v>
      </c>
      <c r="H3037">
        <v>207.55094909668</v>
      </c>
      <c r="I3037">
        <v>239.38444519043</v>
      </c>
      <c r="J3037">
        <v>276.10217285156</v>
      </c>
      <c r="K3037" s="6">
        <f>IFERROR(EXP(TREND(LN($F$1:$J$1),LN(F3037:J3037),LN(Calculations!$B$3))),0)</f>
        <v>1.4947180590721278E-2</v>
      </c>
    </row>
    <row r="3038" spans="1:11" x14ac:dyDescent="0.35">
      <c r="A3038">
        <v>3035</v>
      </c>
      <c r="B3038" t="str">
        <f t="shared" si="47"/>
        <v>14-54</v>
      </c>
      <c r="C3038">
        <v>-53.835579271050001</v>
      </c>
      <c r="D3038">
        <v>14.458261734648</v>
      </c>
      <c r="E3038">
        <f>ASIN(SQRT((SIN(RADIANS(PARAMETERS!$D$8-D3038)/2)*SIN(RADIANS(PARAMETERS!$D$8-D3038)/2))+(COS(RADIANS(D3038))*COS(RADIANS(PARAMETERS!$D$8))*SIN(RADIANS(PARAMETERS!$D$9-C3038)/2)*SIN(RADIANS(PARAMETERS!$D$9-C3038)/2))))*2*3958.756</f>
        <v>459.09028555871998</v>
      </c>
      <c r="F3038">
        <v>135.8133392334</v>
      </c>
      <c r="G3038">
        <v>171.11714172363</v>
      </c>
      <c r="H3038">
        <v>207.68995666504</v>
      </c>
      <c r="I3038">
        <v>239.64588928223</v>
      </c>
      <c r="J3038">
        <v>276.52026367188</v>
      </c>
      <c r="K3038" s="6">
        <f>IFERROR(EXP(TREND(LN($F$1:$J$1),LN(F3038:J3038),LN(Calculations!$B$3))),0)</f>
        <v>1.4972003136548359E-2</v>
      </c>
    </row>
    <row r="3039" spans="1:11" x14ac:dyDescent="0.35">
      <c r="A3039">
        <v>3036</v>
      </c>
      <c r="B3039" t="str">
        <f t="shared" si="47"/>
        <v>14-54</v>
      </c>
      <c r="C3039">
        <v>-54.106900605950997</v>
      </c>
      <c r="D3039">
        <v>14.458261734648</v>
      </c>
      <c r="E3039">
        <f>ASIN(SQRT((SIN(RADIANS(PARAMETERS!$D$8-D3039)/2)*SIN(RADIANS(PARAMETERS!$D$8-D3039)/2))+(COS(RADIANS(D3039))*COS(RADIANS(PARAMETERS!$D$8))*SIN(RADIANS(PARAMETERS!$D$9-C3039)/2)*SIN(RADIANS(PARAMETERS!$D$9-C3039)/2))))*2*3958.756</f>
        <v>441.17999655270091</v>
      </c>
      <c r="F3039">
        <v>135.91717529297</v>
      </c>
      <c r="G3039">
        <v>171.15441894531</v>
      </c>
      <c r="H3039">
        <v>207.83445739746</v>
      </c>
      <c r="I3039">
        <v>239.9137878418</v>
      </c>
      <c r="J3039">
        <v>276.94607543945</v>
      </c>
      <c r="K3039" s="6">
        <f>IFERROR(EXP(TREND(LN($F$1:$J$1),LN(F3039:J3039),LN(Calculations!$B$3))),0)</f>
        <v>1.500638037057175E-2</v>
      </c>
    </row>
    <row r="3040" spans="1:11" x14ac:dyDescent="0.35">
      <c r="A3040">
        <v>3037</v>
      </c>
      <c r="B3040" t="str">
        <f t="shared" si="47"/>
        <v>14-54.5</v>
      </c>
      <c r="C3040">
        <v>-54.378221940852001</v>
      </c>
      <c r="D3040">
        <v>14.458261734648</v>
      </c>
      <c r="E3040">
        <f>ASIN(SQRT((SIN(RADIANS(PARAMETERS!$D$8-D3040)/2)*SIN(RADIANS(PARAMETERS!$D$8-D3040)/2))+(COS(RADIANS(D3040))*COS(RADIANS(PARAMETERS!$D$8))*SIN(RADIANS(PARAMETERS!$D$9-C3040)/2)*SIN(RADIANS(PARAMETERS!$D$9-C3040)/2))))*2*3958.756</f>
        <v>423.28657565507774</v>
      </c>
      <c r="F3040">
        <v>136.06335449219</v>
      </c>
      <c r="G3040">
        <v>171.2088470459</v>
      </c>
      <c r="H3040">
        <v>207.99749755859</v>
      </c>
      <c r="I3040">
        <v>240.2057800293</v>
      </c>
      <c r="J3040">
        <v>277.40298461914</v>
      </c>
      <c r="K3040" s="6">
        <f>IFERROR(EXP(TREND(LN($F$1:$J$1),LN(F3040:J3040),LN(Calculations!$B$3))),0)</f>
        <v>1.5054878273453365E-2</v>
      </c>
    </row>
    <row r="3041" spans="1:11" x14ac:dyDescent="0.35">
      <c r="A3041">
        <v>3038</v>
      </c>
      <c r="B3041" t="str">
        <f t="shared" si="47"/>
        <v>14-54.5</v>
      </c>
      <c r="C3041">
        <v>-54.649543275752997</v>
      </c>
      <c r="D3041">
        <v>14.458261734648</v>
      </c>
      <c r="E3041">
        <f>ASIN(SQRT((SIN(RADIANS(PARAMETERS!$D$8-D3041)/2)*SIN(RADIANS(PARAMETERS!$D$8-D3041)/2))+(COS(RADIANS(D3041))*COS(RADIANS(PARAMETERS!$D$8))*SIN(RADIANS(PARAMETERS!$D$9-C3041)/2)*SIN(RADIANS(PARAMETERS!$D$9-C3041)/2))))*2*3958.756</f>
        <v>405.41228497014697</v>
      </c>
      <c r="F3041">
        <v>136.21376037598</v>
      </c>
      <c r="G3041">
        <v>171.24990844727</v>
      </c>
      <c r="H3041">
        <v>208.12538146973</v>
      </c>
      <c r="I3041">
        <v>240.43954467773</v>
      </c>
      <c r="J3041">
        <v>277.77233886719</v>
      </c>
      <c r="K3041" s="6">
        <f>IFERROR(EXP(TREND(LN($F$1:$J$1),LN(F3041:J3041),LN(Calculations!$B$3))),0)</f>
        <v>1.5102417140978893E-2</v>
      </c>
    </row>
    <row r="3042" spans="1:11" x14ac:dyDescent="0.35">
      <c r="A3042">
        <v>3039</v>
      </c>
      <c r="B3042" t="str">
        <f t="shared" si="47"/>
        <v>14-55</v>
      </c>
      <c r="C3042">
        <v>-54.920864610654</v>
      </c>
      <c r="D3042">
        <v>14.458261734648</v>
      </c>
      <c r="E3042">
        <f>ASIN(SQRT((SIN(RADIANS(PARAMETERS!$D$8-D3042)/2)*SIN(RADIANS(PARAMETERS!$D$8-D3042)/2))+(COS(RADIANS(D3042))*COS(RADIANS(PARAMETERS!$D$8))*SIN(RADIANS(PARAMETERS!$D$9-C3042)/2)*SIN(RADIANS(PARAMETERS!$D$9-C3042)/2))))*2*3958.756</f>
        <v>387.55980001077137</v>
      </c>
      <c r="F3042">
        <v>136.40461730957</v>
      </c>
      <c r="G3042">
        <v>171.31254577637</v>
      </c>
      <c r="H3042">
        <v>208.26409912109</v>
      </c>
      <c r="I3042">
        <v>240.67665100098</v>
      </c>
      <c r="J3042">
        <v>278.13500976563</v>
      </c>
      <c r="K3042" s="6">
        <f>IFERROR(EXP(TREND(LN($F$1:$J$1),LN(F3042:J3042),LN(Calculations!$B$3))),0)</f>
        <v>1.5164394230413989E-2</v>
      </c>
    </row>
    <row r="3043" spans="1:11" x14ac:dyDescent="0.35">
      <c r="A3043">
        <v>3040</v>
      </c>
      <c r="B3043" t="str">
        <f t="shared" si="47"/>
        <v>14-55</v>
      </c>
      <c r="C3043">
        <v>-55.192185945555003</v>
      </c>
      <c r="D3043">
        <v>14.458261734648</v>
      </c>
      <c r="E3043">
        <f>ASIN(SQRT((SIN(RADIANS(PARAMETERS!$D$8-D3043)/2)*SIN(RADIANS(PARAMETERS!$D$8-D3043)/2))+(COS(RADIANS(D3043))*COS(RADIANS(PARAMETERS!$D$8))*SIN(RADIANS(PARAMETERS!$D$9-C3043)/2)*SIN(RADIANS(PARAMETERS!$D$9-C3043)/2))))*2*3958.756</f>
        <v>369.73230813300398</v>
      </c>
      <c r="F3043">
        <v>136.64370727539</v>
      </c>
      <c r="G3043">
        <v>171.4058380127</v>
      </c>
      <c r="H3043">
        <v>208.42018127441</v>
      </c>
      <c r="I3043">
        <v>240.92205810547</v>
      </c>
      <c r="J3043">
        <v>278.49371337891</v>
      </c>
      <c r="K3043" s="6">
        <f>IFERROR(EXP(TREND(LN($F$1:$J$1),LN(F3043:J3043),LN(Calculations!$B$3))),0)</f>
        <v>1.5244558808718311E-2</v>
      </c>
    </row>
    <row r="3044" spans="1:11" x14ac:dyDescent="0.35">
      <c r="A3044">
        <v>3041</v>
      </c>
      <c r="B3044" t="str">
        <f t="shared" si="47"/>
        <v>14-55.5</v>
      </c>
      <c r="C3044">
        <v>-55.463507280456</v>
      </c>
      <c r="D3044">
        <v>14.458261734648</v>
      </c>
      <c r="E3044">
        <f>ASIN(SQRT((SIN(RADIANS(PARAMETERS!$D$8-D3044)/2)*SIN(RADIANS(PARAMETERS!$D$8-D3044)/2))+(COS(RADIANS(D3044))*COS(RADIANS(PARAMETERS!$D$8))*SIN(RADIANS(PARAMETERS!$D$9-C3044)/2)*SIN(RADIANS(PARAMETERS!$D$9-C3044)/2))))*2*3958.756</f>
        <v>351.9336362165385</v>
      </c>
      <c r="F3044">
        <v>136.88296508789</v>
      </c>
      <c r="G3044">
        <v>171.49098205566</v>
      </c>
      <c r="H3044">
        <v>208.50863647461</v>
      </c>
      <c r="I3044">
        <v>241.04202270508</v>
      </c>
      <c r="J3044">
        <v>278.65286254883</v>
      </c>
      <c r="K3044" s="6">
        <f>IFERROR(EXP(TREND(LN($F$1:$J$1),LN(F3044:J3044),LN(Calculations!$B$3))),0)</f>
        <v>1.5323843290216013E-2</v>
      </c>
    </row>
    <row r="3045" spans="1:11" x14ac:dyDescent="0.35">
      <c r="A3045">
        <v>3042</v>
      </c>
      <c r="B3045" t="str">
        <f t="shared" si="47"/>
        <v>14-55.5</v>
      </c>
      <c r="C3045">
        <v>-55.734828615357003</v>
      </c>
      <c r="D3045">
        <v>14.458261734648</v>
      </c>
      <c r="E3045">
        <f>ASIN(SQRT((SIN(RADIANS(PARAMETERS!$D$8-D3045)/2)*SIN(RADIANS(PARAMETERS!$D$8-D3045)/2))+(COS(RADIANS(D3045))*COS(RADIANS(PARAMETERS!$D$8))*SIN(RADIANS(PARAMETERS!$D$9-C3045)/2)*SIN(RADIANS(PARAMETERS!$D$9-C3045)/2))))*2*3958.756</f>
        <v>334.16841813783941</v>
      </c>
      <c r="F3045">
        <v>137.18417358398</v>
      </c>
      <c r="G3045">
        <v>171.62905883789</v>
      </c>
      <c r="H3045">
        <v>208.62036132813</v>
      </c>
      <c r="I3045">
        <v>241.16181945801</v>
      </c>
      <c r="J3045">
        <v>278.78063964844</v>
      </c>
      <c r="K3045" s="6">
        <f>IFERROR(EXP(TREND(LN($F$1:$J$1),LN(F3045:J3045),LN(Calculations!$B$3))),0)</f>
        <v>1.5429403961495438E-2</v>
      </c>
    </row>
    <row r="3046" spans="1:11" x14ac:dyDescent="0.35">
      <c r="A3046">
        <v>3043</v>
      </c>
      <c r="B3046" t="str">
        <f t="shared" si="47"/>
        <v>14-56</v>
      </c>
      <c r="C3046">
        <v>-56.006149950257999</v>
      </c>
      <c r="D3046">
        <v>14.458261734648</v>
      </c>
      <c r="E3046">
        <f>ASIN(SQRT((SIN(RADIANS(PARAMETERS!$D$8-D3046)/2)*SIN(RADIANS(PARAMETERS!$D$8-D3046)/2))+(COS(RADIANS(D3046))*COS(RADIANS(PARAMETERS!$D$8))*SIN(RADIANS(PARAMETERS!$D$9-C3046)/2)*SIN(RADIANS(PARAMETERS!$D$9-C3046)/2))))*2*3958.756</f>
        <v>316.44231710585336</v>
      </c>
      <c r="F3046">
        <v>137.5717010498</v>
      </c>
      <c r="G3046">
        <v>171.8433380127</v>
      </c>
      <c r="H3046">
        <v>208.78628540039</v>
      </c>
      <c r="I3046">
        <v>241.31719970703</v>
      </c>
      <c r="J3046">
        <v>278.91839599609</v>
      </c>
      <c r="K3046" s="6">
        <f>IFERROR(EXP(TREND(LN($F$1:$J$1),LN(F3046:J3046),LN(Calculations!$B$3))),0)</f>
        <v>1.5572889607196388E-2</v>
      </c>
    </row>
    <row r="3047" spans="1:11" x14ac:dyDescent="0.35">
      <c r="A3047">
        <v>3044</v>
      </c>
      <c r="B3047" t="str">
        <f t="shared" si="47"/>
        <v>14-56.5</v>
      </c>
      <c r="C3047">
        <v>-56.277471285159002</v>
      </c>
      <c r="D3047">
        <v>14.458261734648</v>
      </c>
      <c r="E3047">
        <f>ASIN(SQRT((SIN(RADIANS(PARAMETERS!$D$8-D3047)/2)*SIN(RADIANS(PARAMETERS!$D$8-D3047)/2))+(COS(RADIANS(D3047))*COS(RADIANS(PARAMETERS!$D$8))*SIN(RADIANS(PARAMETERS!$D$9-C3047)/2)*SIN(RADIANS(PARAMETERS!$D$9-C3047)/2))))*2*3958.756</f>
        <v>298.7623247228679</v>
      </c>
      <c r="F3047">
        <v>138.00291442871</v>
      </c>
      <c r="G3047">
        <v>172.10238647461</v>
      </c>
      <c r="H3047">
        <v>208.98132324219</v>
      </c>
      <c r="I3047">
        <v>241.4856262207</v>
      </c>
      <c r="J3047">
        <v>279.04751586914</v>
      </c>
      <c r="K3047" s="6">
        <f>IFERROR(EXP(TREND(LN($F$1:$J$1),LN(F3047:J3047),LN(Calculations!$B$3))),0)</f>
        <v>1.5738384944842226E-2</v>
      </c>
    </row>
    <row r="3048" spans="1:11" x14ac:dyDescent="0.35">
      <c r="A3048">
        <v>3045</v>
      </c>
      <c r="B3048" t="str">
        <f t="shared" si="47"/>
        <v>14-56.5</v>
      </c>
      <c r="C3048">
        <v>-56.548792620059999</v>
      </c>
      <c r="D3048">
        <v>14.458261734648</v>
      </c>
      <c r="E3048">
        <f>ASIN(SQRT((SIN(RADIANS(PARAMETERS!$D$8-D3048)/2)*SIN(RADIANS(PARAMETERS!$D$8-D3048)/2))+(COS(RADIANS(D3048))*COS(RADIANS(PARAMETERS!$D$8))*SIN(RADIANS(PARAMETERS!$D$9-C3048)/2)*SIN(RADIANS(PARAMETERS!$D$9-C3048)/2))))*2*3958.756</f>
        <v>281.13716900963686</v>
      </c>
      <c r="F3048">
        <v>138.54911804199</v>
      </c>
      <c r="G3048">
        <v>172.46519470215</v>
      </c>
      <c r="H3048">
        <v>209.28948974609</v>
      </c>
      <c r="I3048">
        <v>241.77993774414</v>
      </c>
      <c r="J3048">
        <v>279.31661987305</v>
      </c>
      <c r="K3048" s="6">
        <f>IFERROR(EXP(TREND(LN($F$1:$J$1),LN(F3048:J3048),LN(Calculations!$B$3))),0)</f>
        <v>1.5957228835863719E-2</v>
      </c>
    </row>
    <row r="3049" spans="1:11" x14ac:dyDescent="0.35">
      <c r="A3049">
        <v>3046</v>
      </c>
      <c r="B3049" t="str">
        <f t="shared" si="47"/>
        <v>14-57</v>
      </c>
      <c r="C3049">
        <v>-56.820113954961002</v>
      </c>
      <c r="D3049">
        <v>14.458261734648</v>
      </c>
      <c r="E3049">
        <f>ASIN(SQRT((SIN(RADIANS(PARAMETERS!$D$8-D3049)/2)*SIN(RADIANS(PARAMETERS!$D$8-D3049)/2))+(COS(RADIANS(D3049))*COS(RADIANS(PARAMETERS!$D$8))*SIN(RADIANS(PARAMETERS!$D$9-C3049)/2)*SIN(RADIANS(PARAMETERS!$D$9-C3049)/2))))*2*3958.756</f>
        <v>263.57787977506541</v>
      </c>
      <c r="F3049">
        <v>139.22085571289</v>
      </c>
      <c r="G3049">
        <v>172.93836975098</v>
      </c>
      <c r="H3049">
        <v>209.71536254883</v>
      </c>
      <c r="I3049">
        <v>242.20159912109</v>
      </c>
      <c r="J3049">
        <v>279.7229309082</v>
      </c>
      <c r="K3049" s="6">
        <f>IFERROR(EXP(TREND(LN($F$1:$J$1),LN(F3049:J3049),LN(Calculations!$B$3))),0)</f>
        <v>1.6236417303431498E-2</v>
      </c>
    </row>
    <row r="3050" spans="1:11" x14ac:dyDescent="0.35">
      <c r="A3050">
        <v>3047</v>
      </c>
      <c r="B3050" t="str">
        <f t="shared" si="47"/>
        <v>14-57</v>
      </c>
      <c r="C3050">
        <v>-57.091435289861998</v>
      </c>
      <c r="D3050">
        <v>14.458261734648</v>
      </c>
      <c r="E3050">
        <f>ASIN(SQRT((SIN(RADIANS(PARAMETERS!$D$8-D3050)/2)*SIN(RADIANS(PARAMETERS!$D$8-D3050)/2))+(COS(RADIANS(D3050))*COS(RADIANS(PARAMETERS!$D$8))*SIN(RADIANS(PARAMETERS!$D$9-C3050)/2)*SIN(RADIANS(PARAMETERS!$D$9-C3050)/2))))*2*3958.756</f>
        <v>246.09858530529178</v>
      </c>
      <c r="F3050">
        <v>139.94900512695</v>
      </c>
      <c r="G3050">
        <v>173.46319580078</v>
      </c>
      <c r="H3050">
        <v>210.18501281738</v>
      </c>
      <c r="I3050">
        <v>242.65647888184</v>
      </c>
      <c r="J3050">
        <v>280.14758300781</v>
      </c>
      <c r="K3050" s="6">
        <f>IFERROR(EXP(TREND(LN($F$1:$J$1),LN(F3050:J3050),LN(Calculations!$B$3))),0)</f>
        <v>1.6548641713108294E-2</v>
      </c>
    </row>
    <row r="3051" spans="1:11" x14ac:dyDescent="0.35">
      <c r="A3051">
        <v>3048</v>
      </c>
      <c r="B3051" t="str">
        <f t="shared" si="47"/>
        <v>14-57.5</v>
      </c>
      <c r="C3051">
        <v>-57.362756624763001</v>
      </c>
      <c r="D3051">
        <v>14.458261734648</v>
      </c>
      <c r="E3051">
        <f>ASIN(SQRT((SIN(RADIANS(PARAMETERS!$D$8-D3051)/2)*SIN(RADIANS(PARAMETERS!$D$8-D3051)/2))+(COS(RADIANS(D3051))*COS(RADIANS(PARAMETERS!$D$8))*SIN(RADIANS(PARAMETERS!$D$9-C3051)/2)*SIN(RADIANS(PARAMETERS!$D$9-C3051)/2))))*2*3958.756</f>
        <v>228.71765575444354</v>
      </c>
      <c r="F3051">
        <v>140.77857971191</v>
      </c>
      <c r="G3051">
        <v>174.06314086914</v>
      </c>
      <c r="H3051">
        <v>210.74011230469</v>
      </c>
      <c r="I3051">
        <v>243.20477294922</v>
      </c>
      <c r="J3051">
        <v>280.67404174805</v>
      </c>
      <c r="K3051" s="6">
        <f>IFERROR(EXP(TREND(LN($F$1:$J$1),LN(F3051:J3051),LN(Calculations!$B$3))),0)</f>
        <v>1.6914079819537364E-2</v>
      </c>
    </row>
    <row r="3052" spans="1:11" x14ac:dyDescent="0.35">
      <c r="A3052">
        <v>3049</v>
      </c>
      <c r="B3052" t="str">
        <f t="shared" si="47"/>
        <v>14-57.5</v>
      </c>
      <c r="C3052">
        <v>-57.634077959663998</v>
      </c>
      <c r="D3052">
        <v>14.458261734648</v>
      </c>
      <c r="E3052">
        <f>ASIN(SQRT((SIN(RADIANS(PARAMETERS!$D$8-D3052)/2)*SIN(RADIANS(PARAMETERS!$D$8-D3052)/2))+(COS(RADIANS(D3052))*COS(RADIANS(PARAMETERS!$D$8))*SIN(RADIANS(PARAMETERS!$D$9-C3052)/2)*SIN(RADIANS(PARAMETERS!$D$9-C3052)/2))))*2*3958.756</f>
        <v>211.4593770075829</v>
      </c>
      <c r="F3052">
        <v>141.69639587402</v>
      </c>
      <c r="G3052">
        <v>174.72538757324</v>
      </c>
      <c r="H3052">
        <v>211.36375427246</v>
      </c>
      <c r="I3052">
        <v>243.82402038574</v>
      </c>
      <c r="J3052">
        <v>281.27288818359</v>
      </c>
      <c r="K3052" s="6">
        <f>IFERROR(EXP(TREND(LN($F$1:$J$1),LN(F3052:J3052),LN(Calculations!$B$3))),0)</f>
        <v>1.7330151351247328E-2</v>
      </c>
    </row>
    <row r="3053" spans="1:11" x14ac:dyDescent="0.35">
      <c r="A3053">
        <v>3050</v>
      </c>
      <c r="B3053" t="str">
        <f t="shared" si="47"/>
        <v>14-58</v>
      </c>
      <c r="C3053">
        <v>-57.905399294565001</v>
      </c>
      <c r="D3053">
        <v>14.458261734648</v>
      </c>
      <c r="E3053">
        <f>ASIN(SQRT((SIN(RADIANS(PARAMETERS!$D$8-D3053)/2)*SIN(RADIANS(PARAMETERS!$D$8-D3053)/2))+(COS(RADIANS(D3053))*COS(RADIANS(PARAMETERS!$D$8))*SIN(RADIANS(PARAMETERS!$D$9-C3053)/2)*SIN(RADIANS(PARAMETERS!$D$9-C3053)/2))))*2*3958.756</f>
        <v>194.35645408029922</v>
      </c>
      <c r="F3053">
        <v>142.63720703125</v>
      </c>
      <c r="G3053">
        <v>175.40065002441</v>
      </c>
      <c r="H3053">
        <v>211.99113464355</v>
      </c>
      <c r="I3053">
        <v>244.43327331543</v>
      </c>
      <c r="J3053">
        <v>281.84359741211</v>
      </c>
      <c r="K3053" s="6">
        <f>IFERROR(EXP(TREND(LN($F$1:$J$1),LN(F3053:J3053),LN(Calculations!$B$3))),0)</f>
        <v>1.7770230878778649E-2</v>
      </c>
    </row>
    <row r="3054" spans="1:11" x14ac:dyDescent="0.35">
      <c r="A3054">
        <v>3051</v>
      </c>
      <c r="B3054" t="str">
        <f t="shared" si="47"/>
        <v>14-58</v>
      </c>
      <c r="C3054">
        <v>-58.176720629465002</v>
      </c>
      <c r="D3054">
        <v>14.458261734648</v>
      </c>
      <c r="E3054">
        <f>ASIN(SQRT((SIN(RADIANS(PARAMETERS!$D$8-D3054)/2)*SIN(RADIANS(PARAMETERS!$D$8-D3054)/2))+(COS(RADIANS(D3054))*COS(RADIANS(PARAMETERS!$D$8))*SIN(RADIANS(PARAMETERS!$D$9-C3054)/2)*SIN(RADIANS(PARAMETERS!$D$9-C3054)/2))))*2*3958.756</f>
        <v>177.45384123252026</v>
      </c>
      <c r="F3054">
        <v>143.6423034668</v>
      </c>
      <c r="G3054">
        <v>176.11973571777</v>
      </c>
      <c r="H3054">
        <v>212.67533874512</v>
      </c>
      <c r="I3054">
        <v>245.1110534668</v>
      </c>
      <c r="J3054">
        <v>282.4967956543</v>
      </c>
      <c r="K3054" s="6">
        <f>IFERROR(EXP(TREND(LN($F$1:$J$1),LN(F3054:J3054),LN(Calculations!$B$3))),0)</f>
        <v>1.8254936535330901E-2</v>
      </c>
    </row>
    <row r="3055" spans="1:11" x14ac:dyDescent="0.35">
      <c r="A3055">
        <v>3052</v>
      </c>
      <c r="B3055" t="str">
        <f t="shared" si="47"/>
        <v>14-58.5</v>
      </c>
      <c r="C3055">
        <v>-58.448041964365999</v>
      </c>
      <c r="D3055">
        <v>14.458261734648</v>
      </c>
      <c r="E3055">
        <f>ASIN(SQRT((SIN(RADIANS(PARAMETERS!$D$8-D3055)/2)*SIN(RADIANS(PARAMETERS!$D$8-D3055)/2))+(COS(RADIANS(D3055))*COS(RADIANS(PARAMETERS!$D$8))*SIN(RADIANS(PARAMETERS!$D$9-C3055)/2)*SIN(RADIANS(PARAMETERS!$D$9-C3055)/2))))*2*3958.756</f>
        <v>160.8147414863719</v>
      </c>
      <c r="F3055">
        <v>144.68487548828</v>
      </c>
      <c r="G3055">
        <v>176.86250305176</v>
      </c>
      <c r="H3055">
        <v>213.39213562012</v>
      </c>
      <c r="I3055">
        <v>245.82705688477</v>
      </c>
      <c r="J3055">
        <v>283.19479370117</v>
      </c>
      <c r="K3055" s="6">
        <f>IFERROR(EXP(TREND(LN($F$1:$J$1),LN(F3055:J3055),LN(Calculations!$B$3))),0)</f>
        <v>1.8774248244775114E-2</v>
      </c>
    </row>
    <row r="3056" spans="1:11" x14ac:dyDescent="0.35">
      <c r="A3056">
        <v>3053</v>
      </c>
      <c r="B3056" t="str">
        <f t="shared" si="47"/>
        <v>14-58.5</v>
      </c>
      <c r="C3056">
        <v>-58.719363299267002</v>
      </c>
      <c r="D3056">
        <v>14.458261734648</v>
      </c>
      <c r="E3056">
        <f>ASIN(SQRT((SIN(RADIANS(PARAMETERS!$D$8-D3056)/2)*SIN(RADIANS(PARAMETERS!$D$8-D3056)/2))+(COS(RADIANS(D3056))*COS(RADIANS(PARAMETERS!$D$8))*SIN(RADIANS(PARAMETERS!$D$9-C3056)/2)*SIN(RADIANS(PARAMETERS!$D$9-C3056)/2))))*2*3958.756</f>
        <v>144.53022373849589</v>
      </c>
      <c r="F3056">
        <v>145.69953918457</v>
      </c>
      <c r="G3056">
        <v>177.58219909668</v>
      </c>
      <c r="H3056">
        <v>214.08894348145</v>
      </c>
      <c r="I3056">
        <v>246.52153015137</v>
      </c>
      <c r="J3056">
        <v>283.86968994141</v>
      </c>
      <c r="K3056" s="6">
        <f>IFERROR(EXP(TREND(LN($F$1:$J$1),LN(F3056:J3056),LN(Calculations!$B$3))),0)</f>
        <v>1.9296817286139058E-2</v>
      </c>
    </row>
    <row r="3057" spans="1:11" x14ac:dyDescent="0.35">
      <c r="A3057">
        <v>3054</v>
      </c>
      <c r="B3057" t="str">
        <f t="shared" si="47"/>
        <v>14-59</v>
      </c>
      <c r="C3057">
        <v>-58.990684634167998</v>
      </c>
      <c r="D3057">
        <v>14.458261734648</v>
      </c>
      <c r="E3057">
        <f>ASIN(SQRT((SIN(RADIANS(PARAMETERS!$D$8-D3057)/2)*SIN(RADIANS(PARAMETERS!$D$8-D3057)/2))+(COS(RADIANS(D3057))*COS(RADIANS(PARAMETERS!$D$8))*SIN(RADIANS(PARAMETERS!$D$9-C3057)/2)*SIN(RADIANS(PARAMETERS!$D$9-C3057)/2))))*2*3958.756</f>
        <v>128.73494735112104</v>
      </c>
      <c r="F3057">
        <v>146.73570251465</v>
      </c>
      <c r="G3057">
        <v>178.31916809082</v>
      </c>
      <c r="H3057">
        <v>214.85215759277</v>
      </c>
      <c r="I3057">
        <v>247.32696533203</v>
      </c>
      <c r="J3057">
        <v>284.71231079102</v>
      </c>
      <c r="K3057" s="6">
        <f>IFERROR(EXP(TREND(LN($F$1:$J$1),LN(F3057:J3057),LN(Calculations!$B$3))),0)</f>
        <v>1.984485567746283E-2</v>
      </c>
    </row>
    <row r="3058" spans="1:11" x14ac:dyDescent="0.35">
      <c r="A3058">
        <v>3055</v>
      </c>
      <c r="B3058" t="str">
        <f t="shared" si="47"/>
        <v>14-59.5</v>
      </c>
      <c r="C3058">
        <v>-59.262005969069001</v>
      </c>
      <c r="D3058">
        <v>14.458261734648</v>
      </c>
      <c r="E3058">
        <f>ASIN(SQRT((SIN(RADIANS(PARAMETERS!$D$8-D3058)/2)*SIN(RADIANS(PARAMETERS!$D$8-D3058)/2))+(COS(RADIANS(D3058))*COS(RADIANS(PARAMETERS!$D$8))*SIN(RADIANS(PARAMETERS!$D$9-C3058)/2)*SIN(RADIANS(PARAMETERS!$D$9-C3058)/2))))*2*3958.756</f>
        <v>113.63314131023688</v>
      </c>
      <c r="F3058">
        <v>147.77735900879</v>
      </c>
      <c r="G3058">
        <v>179.06016540527</v>
      </c>
      <c r="H3058">
        <v>215.6662902832</v>
      </c>
      <c r="I3058">
        <v>248.2212677002</v>
      </c>
      <c r="J3058">
        <v>285.69223022461</v>
      </c>
      <c r="K3058" s="6">
        <f>IFERROR(EXP(TREND(LN($F$1:$J$1),LN(F3058:J3058),LN(Calculations!$B$3))),0)</f>
        <v>2.0409744792560323E-2</v>
      </c>
    </row>
    <row r="3059" spans="1:11" x14ac:dyDescent="0.35">
      <c r="A3059">
        <v>3056</v>
      </c>
      <c r="B3059" t="str">
        <f t="shared" si="47"/>
        <v>14-59.5</v>
      </c>
      <c r="C3059">
        <v>-59.533327303969998</v>
      </c>
      <c r="D3059">
        <v>14.458261734648</v>
      </c>
      <c r="E3059">
        <f>ASIN(SQRT((SIN(RADIANS(PARAMETERS!$D$8-D3059)/2)*SIN(RADIANS(PARAMETERS!$D$8-D3059)/2))+(COS(RADIANS(D3059))*COS(RADIANS(PARAMETERS!$D$8))*SIN(RADIANS(PARAMETERS!$D$9-C3059)/2)*SIN(RADIANS(PARAMETERS!$D$9-C3059)/2))))*2*3958.756</f>
        <v>99.540963608597949</v>
      </c>
      <c r="F3059">
        <v>148.79013061523</v>
      </c>
      <c r="G3059">
        <v>179.80151367188</v>
      </c>
      <c r="H3059">
        <v>216.51867675781</v>
      </c>
      <c r="I3059">
        <v>249.18334960938</v>
      </c>
      <c r="J3059">
        <v>286.77752685547</v>
      </c>
      <c r="K3059" s="6">
        <f>IFERROR(EXP(TREND(LN($F$1:$J$1),LN(F3059:J3059),LN(Calculations!$B$3))),0)</f>
        <v>2.0976159841348117E-2</v>
      </c>
    </row>
    <row r="3060" spans="1:11" x14ac:dyDescent="0.35">
      <c r="A3060">
        <v>3057</v>
      </c>
      <c r="B3060" t="str">
        <f t="shared" si="47"/>
        <v>14-60</v>
      </c>
      <c r="C3060">
        <v>-59.804648638871001</v>
      </c>
      <c r="D3060">
        <v>14.458261734648</v>
      </c>
      <c r="E3060">
        <f>ASIN(SQRT((SIN(RADIANS(PARAMETERS!$D$8-D3060)/2)*SIN(RADIANS(PARAMETERS!$D$8-D3060)/2))+(COS(RADIANS(D3060))*COS(RADIANS(PARAMETERS!$D$8))*SIN(RADIANS(PARAMETERS!$D$9-C3060)/2)*SIN(RADIANS(PARAMETERS!$D$9-C3060)/2))))*2*3958.756</f>
        <v>86.950727687821527</v>
      </c>
      <c r="F3060">
        <v>149.81127929688</v>
      </c>
      <c r="G3060">
        <v>180.57855224609</v>
      </c>
      <c r="H3060">
        <v>217.43983459473</v>
      </c>
      <c r="I3060">
        <v>250.2405090332</v>
      </c>
      <c r="J3060">
        <v>287.99072265625</v>
      </c>
      <c r="K3060" s="6">
        <f>IFERROR(EXP(TREND(LN($F$1:$J$1),LN(F3060:J3060),LN(Calculations!$B$3))),0)</f>
        <v>2.1566427846922261E-2</v>
      </c>
    </row>
    <row r="3061" spans="1:11" x14ac:dyDescent="0.35">
      <c r="A3061">
        <v>3058</v>
      </c>
      <c r="B3061" t="str">
        <f t="shared" si="47"/>
        <v>14-60</v>
      </c>
      <c r="C3061">
        <v>-60.075969973771997</v>
      </c>
      <c r="D3061">
        <v>14.458261734648</v>
      </c>
      <c r="E3061">
        <f>ASIN(SQRT((SIN(RADIANS(PARAMETERS!$D$8-D3061)/2)*SIN(RADIANS(PARAMETERS!$D$8-D3061)/2))+(COS(RADIANS(D3061))*COS(RADIANS(PARAMETERS!$D$8))*SIN(RADIANS(PARAMETERS!$D$9-C3061)/2)*SIN(RADIANS(PARAMETERS!$D$9-C3061)/2))))*2*3958.756</f>
        <v>76.606599800176312</v>
      </c>
      <c r="F3061">
        <v>150.76361083984</v>
      </c>
      <c r="G3061">
        <v>181.31370544434</v>
      </c>
      <c r="H3061">
        <v>218.32652282715</v>
      </c>
      <c r="I3061">
        <v>251.26770019531</v>
      </c>
      <c r="J3061">
        <v>289.18057250977</v>
      </c>
      <c r="K3061" s="6">
        <f>IFERROR(EXP(TREND(LN($F$1:$J$1),LN(F3061:J3061),LN(Calculations!$B$3))),0)</f>
        <v>2.2131884595115524E-2</v>
      </c>
    </row>
    <row r="3062" spans="1:11" x14ac:dyDescent="0.35">
      <c r="A3062">
        <v>3059</v>
      </c>
      <c r="B3062" t="str">
        <f t="shared" si="47"/>
        <v>14-60.5</v>
      </c>
      <c r="C3062">
        <v>-60.347291308673</v>
      </c>
      <c r="D3062">
        <v>14.458261734648</v>
      </c>
      <c r="E3062">
        <f>ASIN(SQRT((SIN(RADIANS(PARAMETERS!$D$8-D3062)/2)*SIN(RADIANS(PARAMETERS!$D$8-D3062)/2))+(COS(RADIANS(D3062))*COS(RADIANS(PARAMETERS!$D$8))*SIN(RADIANS(PARAMETERS!$D$9-C3062)/2)*SIN(RADIANS(PARAMETERS!$D$9-C3062)/2))))*2*3958.756</f>
        <v>69.518574648333328</v>
      </c>
      <c r="F3062">
        <v>151.5415802002</v>
      </c>
      <c r="G3062">
        <v>181.89129638672</v>
      </c>
      <c r="H3062">
        <v>219.03137207031</v>
      </c>
      <c r="I3062">
        <v>252.08767700195</v>
      </c>
      <c r="J3062">
        <v>290.13421630859</v>
      </c>
      <c r="K3062" s="6">
        <f>IFERROR(EXP(TREND(LN($F$1:$J$1),LN(F3062:J3062),LN(Calculations!$B$3))),0)</f>
        <v>2.2599348104586126E-2</v>
      </c>
    </row>
    <row r="3063" spans="1:11" x14ac:dyDescent="0.35">
      <c r="A3063">
        <v>3060</v>
      </c>
      <c r="B3063" t="str">
        <f t="shared" si="47"/>
        <v>14-60.5</v>
      </c>
      <c r="C3063">
        <v>-60.618612643573996</v>
      </c>
      <c r="D3063">
        <v>14.458261734648</v>
      </c>
      <c r="E3063">
        <f>ASIN(SQRT((SIN(RADIANS(PARAMETERS!$D$8-D3063)/2)*SIN(RADIANS(PARAMETERS!$D$8-D3063)/2))+(COS(RADIANS(D3063))*COS(RADIANS(PARAMETERS!$D$8))*SIN(RADIANS(PARAMETERS!$D$9-C3063)/2)*SIN(RADIANS(PARAMETERS!$D$9-C3063)/2))))*2*3958.756</f>
        <v>66.732404828530221</v>
      </c>
      <c r="F3063">
        <v>152.21334838867</v>
      </c>
      <c r="G3063">
        <v>182.37188720703</v>
      </c>
      <c r="H3063">
        <v>219.63192749023</v>
      </c>
      <c r="I3063">
        <v>252.79774475098</v>
      </c>
      <c r="J3063">
        <v>290.97299194336</v>
      </c>
      <c r="K3063" s="6">
        <f>IFERROR(EXP(TREND(LN($F$1:$J$1),LN(F3063:J3063),LN(Calculations!$B$3))),0)</f>
        <v>2.3004731425798002E-2</v>
      </c>
    </row>
    <row r="3064" spans="1:11" x14ac:dyDescent="0.35">
      <c r="A3064">
        <v>3061</v>
      </c>
      <c r="B3064" t="str">
        <f t="shared" si="47"/>
        <v>14-61</v>
      </c>
      <c r="C3064">
        <v>-60.889933978475</v>
      </c>
      <c r="D3064">
        <v>14.458261734648</v>
      </c>
      <c r="E3064">
        <f>ASIN(SQRT((SIN(RADIANS(PARAMETERS!$D$8-D3064)/2)*SIN(RADIANS(PARAMETERS!$D$8-D3064)/2))+(COS(RADIANS(D3064))*COS(RADIANS(PARAMETERS!$D$8))*SIN(RADIANS(PARAMETERS!$D$9-C3064)/2)*SIN(RADIANS(PARAMETERS!$D$9-C3064)/2))))*2*3958.756</f>
        <v>68.772935069642244</v>
      </c>
      <c r="F3064">
        <v>152.77600097656</v>
      </c>
      <c r="G3064">
        <v>182.76878356934</v>
      </c>
      <c r="H3064">
        <v>220.14245605469</v>
      </c>
      <c r="I3064">
        <v>253.41360473633</v>
      </c>
      <c r="J3064">
        <v>291.71429443359</v>
      </c>
      <c r="K3064" s="6">
        <f>IFERROR(EXP(TREND(LN($F$1:$J$1),LN(F3064:J3064),LN(Calculations!$B$3))),0)</f>
        <v>2.3345592576990374E-2</v>
      </c>
    </row>
    <row r="3065" spans="1:11" x14ac:dyDescent="0.35">
      <c r="A3065">
        <v>3062</v>
      </c>
      <c r="B3065" t="str">
        <f t="shared" si="47"/>
        <v>14-61</v>
      </c>
      <c r="C3065">
        <v>-61.161255313376003</v>
      </c>
      <c r="D3065">
        <v>14.458261734648</v>
      </c>
      <c r="E3065">
        <f>ASIN(SQRT((SIN(RADIANS(PARAMETERS!$D$8-D3065)/2)*SIN(RADIANS(PARAMETERS!$D$8-D3065)/2))+(COS(RADIANS(D3065))*COS(RADIANS(PARAMETERS!$D$8))*SIN(RADIANS(PARAMETERS!$D$9-C3065)/2)*SIN(RADIANS(PARAMETERS!$D$9-C3065)/2))))*2*3958.756</f>
        <v>75.248521849876028</v>
      </c>
      <c r="F3065">
        <v>153.24424743652</v>
      </c>
      <c r="G3065">
        <v>183.1095123291</v>
      </c>
      <c r="H3065">
        <v>220.59567260742</v>
      </c>
      <c r="I3065">
        <v>253.97259521484</v>
      </c>
      <c r="J3065">
        <v>292.40072631836</v>
      </c>
      <c r="K3065" s="6">
        <f>IFERROR(EXP(TREND(LN($F$1:$J$1),LN(F3065:J3065),LN(Calculations!$B$3))),0)</f>
        <v>2.3631419959952223E-2</v>
      </c>
    </row>
    <row r="3066" spans="1:11" x14ac:dyDescent="0.35">
      <c r="A3066">
        <v>3063</v>
      </c>
      <c r="B3066" t="str">
        <f t="shared" si="47"/>
        <v>14-61.5</v>
      </c>
      <c r="C3066">
        <v>-61.432576648276999</v>
      </c>
      <c r="D3066">
        <v>14.458261734648</v>
      </c>
      <c r="E3066">
        <f>ASIN(SQRT((SIN(RADIANS(PARAMETERS!$D$8-D3066)/2)*SIN(RADIANS(PARAMETERS!$D$8-D3066)/2))+(COS(RADIANS(D3066))*COS(RADIANS(PARAMETERS!$D$8))*SIN(RADIANS(PARAMETERS!$D$9-C3066)/2)*SIN(RADIANS(PARAMETERS!$D$9-C3066)/2))))*2*3958.756</f>
        <v>85.153289961410394</v>
      </c>
      <c r="F3066">
        <v>153.68228149414</v>
      </c>
      <c r="G3066">
        <v>183.44578552246</v>
      </c>
      <c r="H3066">
        <v>221.06126403809</v>
      </c>
      <c r="I3066">
        <v>254.56146240234</v>
      </c>
      <c r="J3066">
        <v>293.13961791992</v>
      </c>
      <c r="K3066" s="6">
        <f>IFERROR(EXP(TREND(LN($F$1:$J$1),LN(F3066:J3066),LN(Calculations!$B$3))),0)</f>
        <v>2.3900360742301764E-2</v>
      </c>
    </row>
    <row r="3067" spans="1:11" x14ac:dyDescent="0.35">
      <c r="A3067">
        <v>3064</v>
      </c>
      <c r="B3067" t="str">
        <f t="shared" si="47"/>
        <v>14-61.5</v>
      </c>
      <c r="C3067">
        <v>-61.703897983178003</v>
      </c>
      <c r="D3067">
        <v>14.458261734648</v>
      </c>
      <c r="E3067">
        <f>ASIN(SQRT((SIN(RADIANS(PARAMETERS!$D$8-D3067)/2)*SIN(RADIANS(PARAMETERS!$D$8-D3067)/2))+(COS(RADIANS(D3067))*COS(RADIANS(PARAMETERS!$D$8))*SIN(RADIANS(PARAMETERS!$D$9-C3067)/2)*SIN(RADIANS(PARAMETERS!$D$9-C3067)/2))))*2*3958.756</f>
        <v>97.447126593534819</v>
      </c>
      <c r="F3067">
        <v>154.05261230469</v>
      </c>
      <c r="G3067">
        <v>183.74794006348</v>
      </c>
      <c r="H3067">
        <v>221.49382019043</v>
      </c>
      <c r="I3067">
        <v>255.11936950684</v>
      </c>
      <c r="J3067">
        <v>293.85110473633</v>
      </c>
      <c r="K3067" s="6">
        <f>IFERROR(EXP(TREND(LN($F$1:$J$1),LN(F3067:J3067),LN(Calculations!$B$3))),0)</f>
        <v>2.412906977178305E-2</v>
      </c>
    </row>
    <row r="3068" spans="1:11" x14ac:dyDescent="0.35">
      <c r="A3068">
        <v>3065</v>
      </c>
      <c r="B3068" t="str">
        <f t="shared" si="47"/>
        <v>14-62</v>
      </c>
      <c r="C3068">
        <v>-61.975219318078999</v>
      </c>
      <c r="D3068">
        <v>14.458261734648</v>
      </c>
      <c r="E3068">
        <f>ASIN(SQRT((SIN(RADIANS(PARAMETERS!$D$8-D3068)/2)*SIN(RADIANS(PARAMETERS!$D$8-D3068)/2))+(COS(RADIANS(D3068))*COS(RADIANS(PARAMETERS!$D$8))*SIN(RADIANS(PARAMETERS!$D$9-C3068)/2)*SIN(RADIANS(PARAMETERS!$D$9-C3068)/2))))*2*3958.756</f>
        <v>111.34143776537756</v>
      </c>
      <c r="F3068">
        <v>154.34373474121</v>
      </c>
      <c r="G3068">
        <v>184.00297546387</v>
      </c>
      <c r="H3068">
        <v>221.86686706543</v>
      </c>
      <c r="I3068">
        <v>255.60636901855</v>
      </c>
      <c r="J3068">
        <v>294.4782409668</v>
      </c>
      <c r="K3068" s="6">
        <f>IFERROR(EXP(TREND(LN($F$1:$J$1),LN(F3068:J3068),LN(Calculations!$B$3))),0)</f>
        <v>2.4310536401967928E-2</v>
      </c>
    </row>
    <row r="3069" spans="1:11" x14ac:dyDescent="0.35">
      <c r="A3069">
        <v>3066</v>
      </c>
      <c r="B3069" t="str">
        <f t="shared" si="47"/>
        <v>14-62</v>
      </c>
      <c r="C3069">
        <v>-62.246540652980002</v>
      </c>
      <c r="D3069">
        <v>14.458261734648</v>
      </c>
      <c r="E3069">
        <f>ASIN(SQRT((SIN(RADIANS(PARAMETERS!$D$8-D3069)/2)*SIN(RADIANS(PARAMETERS!$D$8-D3069)/2))+(COS(RADIANS(D3069))*COS(RADIANS(PARAMETERS!$D$8))*SIN(RADIANS(PARAMETERS!$D$9-C3069)/2)*SIN(RADIANS(PARAMETERS!$D$9-C3069)/2))))*2*3958.756</f>
        <v>126.30913788161077</v>
      </c>
      <c r="F3069">
        <v>154.61885070801</v>
      </c>
      <c r="G3069">
        <v>184.25825500488</v>
      </c>
      <c r="H3069">
        <v>222.24159240723</v>
      </c>
      <c r="I3069">
        <v>256.09655761719</v>
      </c>
      <c r="J3069">
        <v>295.11053466797</v>
      </c>
      <c r="K3069" s="6">
        <f>IFERROR(EXP(TREND(LN($F$1:$J$1),LN(F3069:J3069),LN(Calculations!$B$3))),0)</f>
        <v>2.4484342910169217E-2</v>
      </c>
    </row>
    <row r="3070" spans="1:11" x14ac:dyDescent="0.35">
      <c r="A3070">
        <v>3067</v>
      </c>
      <c r="B3070" t="str">
        <f t="shared" si="47"/>
        <v>14-62.5</v>
      </c>
      <c r="C3070">
        <v>-62.517861987880998</v>
      </c>
      <c r="D3070">
        <v>14.458261734648</v>
      </c>
      <c r="E3070">
        <f>ASIN(SQRT((SIN(RADIANS(PARAMETERS!$D$8-D3070)/2)*SIN(RADIANS(PARAMETERS!$D$8-D3070)/2))+(COS(RADIANS(D3070))*COS(RADIANS(PARAMETERS!$D$8))*SIN(RADIANS(PARAMETERS!$D$9-C3070)/2)*SIN(RADIANS(PARAMETERS!$D$9-C3070)/2))))*2*3958.756</f>
        <v>142.01121372199285</v>
      </c>
      <c r="F3070">
        <v>154.84989929199</v>
      </c>
      <c r="G3070">
        <v>184.49046325684</v>
      </c>
      <c r="H3070">
        <v>222.58250427246</v>
      </c>
      <c r="I3070">
        <v>256.54263305664</v>
      </c>
      <c r="J3070">
        <v>295.68603515625</v>
      </c>
      <c r="K3070" s="6">
        <f>IFERROR(EXP(TREND(LN($F$1:$J$1),LN(F3070:J3070),LN(Calculations!$B$3))),0)</f>
        <v>2.4633143687405337E-2</v>
      </c>
    </row>
    <row r="3071" spans="1:11" x14ac:dyDescent="0.35">
      <c r="A3071">
        <v>3068</v>
      </c>
      <c r="B3071" t="str">
        <f t="shared" si="47"/>
        <v>14-63</v>
      </c>
      <c r="C3071">
        <v>-62.789183322782002</v>
      </c>
      <c r="D3071">
        <v>14.458261734648</v>
      </c>
      <c r="E3071">
        <f>ASIN(SQRT((SIN(RADIANS(PARAMETERS!$D$8-D3071)/2)*SIN(RADIANS(PARAMETERS!$D$8-D3071)/2))+(COS(RADIANS(D3071))*COS(RADIANS(PARAMETERS!$D$8))*SIN(RADIANS(PARAMETERS!$D$9-C3071)/2)*SIN(RADIANS(PARAMETERS!$D$9-C3071)/2))))*2*3958.756</f>
        <v>158.22916611949273</v>
      </c>
      <c r="F3071">
        <v>155.01234436035</v>
      </c>
      <c r="G3071">
        <v>184.67361450195</v>
      </c>
      <c r="H3071">
        <v>222.85684204102</v>
      </c>
      <c r="I3071">
        <v>256.90548706055</v>
      </c>
      <c r="J3071">
        <v>296.158203125</v>
      </c>
      <c r="K3071" s="6">
        <f>IFERROR(EXP(TREND(LN($F$1:$J$1),LN(F3071:J3071),LN(Calculations!$B$3))),0)</f>
        <v>2.4739313204701907E-2</v>
      </c>
    </row>
    <row r="3072" spans="1:11" x14ac:dyDescent="0.35">
      <c r="A3072">
        <v>3069</v>
      </c>
      <c r="B3072" t="str">
        <f t="shared" si="47"/>
        <v>14-63</v>
      </c>
      <c r="C3072">
        <v>-63.060504657682998</v>
      </c>
      <c r="D3072">
        <v>14.458261734648</v>
      </c>
      <c r="E3072">
        <f>ASIN(SQRT((SIN(RADIANS(PARAMETERS!$D$8-D3072)/2)*SIN(RADIANS(PARAMETERS!$D$8-D3072)/2))+(COS(RADIANS(D3072))*COS(RADIANS(PARAMETERS!$D$8))*SIN(RADIANS(PARAMETERS!$D$9-C3072)/2)*SIN(RADIANS(PARAMETERS!$D$9-C3072)/2))))*2*3958.756</f>
        <v>174.81946005240724</v>
      </c>
      <c r="F3072">
        <v>155.11694335938</v>
      </c>
      <c r="G3072">
        <v>184.79547119141</v>
      </c>
      <c r="H3072">
        <v>223.06129455566</v>
      </c>
      <c r="I3072">
        <v>257.19134521484</v>
      </c>
      <c r="J3072">
        <v>296.54568481445</v>
      </c>
      <c r="K3072" s="6">
        <f>IFERROR(EXP(TREND(LN($F$1:$J$1),LN(F3072:J3072),LN(Calculations!$B$3))),0)</f>
        <v>2.4802943116050524E-2</v>
      </c>
    </row>
    <row r="3073" spans="1:11" x14ac:dyDescent="0.35">
      <c r="A3073">
        <v>3070</v>
      </c>
      <c r="B3073" t="str">
        <f t="shared" si="47"/>
        <v>14-63.5</v>
      </c>
      <c r="C3073">
        <v>-63.331825992584001</v>
      </c>
      <c r="D3073">
        <v>14.458261734648</v>
      </c>
      <c r="E3073">
        <f>ASIN(SQRT((SIN(RADIANS(PARAMETERS!$D$8-D3073)/2)*SIN(RADIANS(PARAMETERS!$D$8-D3073)/2))+(COS(RADIANS(D3073))*COS(RADIANS(PARAMETERS!$D$8))*SIN(RADIANS(PARAMETERS!$D$9-C3073)/2)*SIN(RADIANS(PARAMETERS!$D$9-C3073)/2))))*2*3958.756</f>
        <v>191.68542037815362</v>
      </c>
      <c r="F3073">
        <v>155.14094543457</v>
      </c>
      <c r="G3073">
        <v>184.83251953125</v>
      </c>
      <c r="H3073">
        <v>223.16703796387</v>
      </c>
      <c r="I3073">
        <v>257.36657714844</v>
      </c>
      <c r="J3073">
        <v>296.80926513672</v>
      </c>
      <c r="K3073" s="6">
        <f>IFERROR(EXP(TREND(LN($F$1:$J$1),LN(F3073:J3073),LN(Calculations!$B$3))),0)</f>
        <v>2.48077292344509E-2</v>
      </c>
    </row>
    <row r="3074" spans="1:11" x14ac:dyDescent="0.35">
      <c r="A3074">
        <v>3071</v>
      </c>
      <c r="B3074" t="str">
        <f t="shared" si="47"/>
        <v>14-63.5</v>
      </c>
      <c r="C3074">
        <v>-63.603147327484997</v>
      </c>
      <c r="D3074">
        <v>14.458261734648</v>
      </c>
      <c r="E3074">
        <f>ASIN(SQRT((SIN(RADIANS(PARAMETERS!$D$8-D3074)/2)*SIN(RADIANS(PARAMETERS!$D$8-D3074)/2))+(COS(RADIANS(D3074))*COS(RADIANS(PARAMETERS!$D$8))*SIN(RADIANS(PARAMETERS!$D$9-C3074)/2)*SIN(RADIANS(PARAMETERS!$D$9-C3074)/2))))*2*3958.756</f>
        <v>208.76022155625452</v>
      </c>
      <c r="F3074">
        <v>155.12452697754</v>
      </c>
      <c r="G3074">
        <v>184.83851623535</v>
      </c>
      <c r="H3074">
        <v>223.24554443359</v>
      </c>
      <c r="I3074">
        <v>257.51937866211</v>
      </c>
      <c r="J3074">
        <v>297.05743408203</v>
      </c>
      <c r="K3074" s="6">
        <f>IFERROR(EXP(TREND(LN($F$1:$J$1),LN(F3074:J3074),LN(Calculations!$B$3))),0)</f>
        <v>2.4783261715550692E-2</v>
      </c>
    </row>
    <row r="3075" spans="1:11" x14ac:dyDescent="0.35">
      <c r="A3075">
        <v>3072</v>
      </c>
      <c r="B3075" t="str">
        <f t="shared" si="47"/>
        <v>14-64</v>
      </c>
      <c r="C3075">
        <v>-63.874468662386001</v>
      </c>
      <c r="D3075">
        <v>14.458261734648</v>
      </c>
      <c r="E3075">
        <f>ASIN(SQRT((SIN(RADIANS(PARAMETERS!$D$8-D3075)/2)*SIN(RADIANS(PARAMETERS!$D$8-D3075)/2))+(COS(RADIANS(D3075))*COS(RADIANS(PARAMETERS!$D$8))*SIN(RADIANS(PARAMETERS!$D$9-C3075)/2)*SIN(RADIANS(PARAMETERS!$D$9-C3075)/2))))*2*3958.756</f>
        <v>225.99651006955554</v>
      </c>
      <c r="F3075">
        <v>155.16291809082</v>
      </c>
      <c r="G3075">
        <v>184.92576599121</v>
      </c>
      <c r="H3075">
        <v>223.44488525391</v>
      </c>
      <c r="I3075">
        <v>257.83154296875</v>
      </c>
      <c r="J3075">
        <v>297.51260375977</v>
      </c>
      <c r="K3075" s="6">
        <f>IFERROR(EXP(TREND(LN($F$1:$J$1),LN(F3075:J3075),LN(Calculations!$B$3))),0)</f>
        <v>2.4797165911608181E-2</v>
      </c>
    </row>
    <row r="3076" spans="1:11" x14ac:dyDescent="0.35">
      <c r="A3076">
        <v>3073</v>
      </c>
      <c r="B3076" t="str">
        <f t="shared" si="47"/>
        <v>14-64</v>
      </c>
      <c r="C3076">
        <v>-64.145789997286997</v>
      </c>
      <c r="D3076">
        <v>14.458261734648</v>
      </c>
      <c r="E3076">
        <f>ASIN(SQRT((SIN(RADIANS(PARAMETERS!$D$8-D3076)/2)*SIN(RADIANS(PARAMETERS!$D$8-D3076)/2))+(COS(RADIANS(D3076))*COS(RADIANS(PARAMETERS!$D$8))*SIN(RADIANS(PARAMETERS!$D$9-C3076)/2)*SIN(RADIANS(PARAMETERS!$D$9-C3076)/2))))*2*3958.756</f>
        <v>243.35995269680203</v>
      </c>
      <c r="F3076">
        <v>155.21745300293</v>
      </c>
      <c r="G3076">
        <v>185.05046081543</v>
      </c>
      <c r="H3076">
        <v>223.69017028809</v>
      </c>
      <c r="I3076">
        <v>258.19738769531</v>
      </c>
      <c r="J3076">
        <v>298.03051757813</v>
      </c>
      <c r="K3076" s="6">
        <f>IFERROR(EXP(TREND(LN($F$1:$J$1),LN(F3076:J3076),LN(Calculations!$B$3))),0)</f>
        <v>2.4826337342931586E-2</v>
      </c>
    </row>
    <row r="3077" spans="1:11" x14ac:dyDescent="0.35">
      <c r="A3077">
        <v>3074</v>
      </c>
      <c r="B3077" t="str">
        <f t="shared" ref="B3077:B3140" si="48">MROUND(D3077,1)&amp;MROUND(C3077,-0.5)</f>
        <v>14-64.5</v>
      </c>
      <c r="C3077">
        <v>-64.417111332188</v>
      </c>
      <c r="D3077">
        <v>14.458261734648</v>
      </c>
      <c r="E3077">
        <f>ASIN(SQRT((SIN(RADIANS(PARAMETERS!$D$8-D3077)/2)*SIN(RADIANS(PARAMETERS!$D$8-D3077)/2))+(COS(RADIANS(D3077))*COS(RADIANS(PARAMETERS!$D$8))*SIN(RADIANS(PARAMETERS!$D$9-C3077)/2)*SIN(RADIANS(PARAMETERS!$D$9-C3077)/2))))*2*3958.756</f>
        <v>260.82513294065257</v>
      </c>
      <c r="F3077">
        <v>155.26249694824</v>
      </c>
      <c r="G3077">
        <v>185.17700195313</v>
      </c>
      <c r="H3077">
        <v>223.92906188965</v>
      </c>
      <c r="I3077">
        <v>258.54830932617</v>
      </c>
      <c r="J3077">
        <v>298.52243041992</v>
      </c>
      <c r="K3077" s="6">
        <f>IFERROR(EXP(TREND(LN($F$1:$J$1),LN(F3077:J3077),LN(Calculations!$B$3))),0)</f>
        <v>2.4853024337809636E-2</v>
      </c>
    </row>
    <row r="3078" spans="1:11" x14ac:dyDescent="0.35">
      <c r="A3078">
        <v>3075</v>
      </c>
      <c r="B3078" t="str">
        <f t="shared" si="48"/>
        <v>14-64.5</v>
      </c>
      <c r="C3078">
        <v>-64.688432667089003</v>
      </c>
      <c r="D3078">
        <v>14.458261734648</v>
      </c>
      <c r="E3078">
        <f>ASIN(SQRT((SIN(RADIANS(PARAMETERS!$D$8-D3078)/2)*SIN(RADIANS(PARAMETERS!$D$8-D3078)/2))+(COS(RADIANS(D3078))*COS(RADIANS(PARAMETERS!$D$8))*SIN(RADIANS(PARAMETERS!$D$9-C3078)/2)*SIN(RADIANS(PARAMETERS!$D$9-C3078)/2))))*2*3958.756</f>
        <v>278.37287871046982</v>
      </c>
      <c r="F3078">
        <v>155.29518127441</v>
      </c>
      <c r="G3078">
        <v>185.29179382324</v>
      </c>
      <c r="H3078">
        <v>224.14901733398</v>
      </c>
      <c r="I3078">
        <v>258.87322998047</v>
      </c>
      <c r="J3078">
        <v>298.97961425781</v>
      </c>
      <c r="K3078" s="6">
        <f>IFERROR(EXP(TREND(LN($F$1:$J$1),LN(F3078:J3078),LN(Calculations!$B$3))),0)</f>
        <v>2.4872221048704624E-2</v>
      </c>
    </row>
    <row r="3079" spans="1:11" x14ac:dyDescent="0.35">
      <c r="A3079">
        <v>3076</v>
      </c>
      <c r="B3079" t="str">
        <f t="shared" si="48"/>
        <v>14-65</v>
      </c>
      <c r="C3079">
        <v>-64.959754001990007</v>
      </c>
      <c r="D3079">
        <v>14.458261734648</v>
      </c>
      <c r="E3079">
        <f>ASIN(SQRT((SIN(RADIANS(PARAMETERS!$D$8-D3079)/2)*SIN(RADIANS(PARAMETERS!$D$8-D3079)/2))+(COS(RADIANS(D3079))*COS(RADIANS(PARAMETERS!$D$8))*SIN(RADIANS(PARAMETERS!$D$9-C3079)/2)*SIN(RADIANS(PARAMETERS!$D$9-C3079)/2))))*2*3958.756</f>
        <v>295.98848174192864</v>
      </c>
      <c r="F3079">
        <v>155.28565979004</v>
      </c>
      <c r="G3079">
        <v>185.36399841309</v>
      </c>
      <c r="H3079">
        <v>224.29988098145</v>
      </c>
      <c r="I3079">
        <v>259.10296630859</v>
      </c>
      <c r="J3079">
        <v>299.30905151367</v>
      </c>
      <c r="K3079" s="6">
        <f>IFERROR(EXP(TREND(LN($F$1:$J$1),LN(F3079:J3079),LN(Calculations!$B$3))),0)</f>
        <v>2.4865930534229447E-2</v>
      </c>
    </row>
    <row r="3080" spans="1:11" x14ac:dyDescent="0.35">
      <c r="A3080">
        <v>3077</v>
      </c>
      <c r="B3080" t="str">
        <f t="shared" si="48"/>
        <v>14-65</v>
      </c>
      <c r="C3080">
        <v>-65.231075336890996</v>
      </c>
      <c r="D3080">
        <v>14.458261734648</v>
      </c>
      <c r="E3080">
        <f>ASIN(SQRT((SIN(RADIANS(PARAMETERS!$D$8-D3080)/2)*SIN(RADIANS(PARAMETERS!$D$8-D3080)/2))+(COS(RADIANS(D3080))*COS(RADIANS(PARAMETERS!$D$8))*SIN(RADIANS(PARAMETERS!$D$9-C3080)/2)*SIN(RADIANS(PARAMETERS!$D$9-C3080)/2))))*2*3958.756</f>
        <v>313.66048526840746</v>
      </c>
      <c r="F3080">
        <v>155.25073242188</v>
      </c>
      <c r="G3080">
        <v>185.40910339355</v>
      </c>
      <c r="H3080">
        <v>224.40773010254</v>
      </c>
      <c r="I3080">
        <v>259.27410888672</v>
      </c>
      <c r="J3080">
        <v>299.56051635742</v>
      </c>
      <c r="K3080" s="6">
        <f>IFERROR(EXP(TREND(LN($F$1:$J$1),LN(F3080:J3080),LN(Calculations!$B$3))),0)</f>
        <v>2.4844011462086566E-2</v>
      </c>
    </row>
    <row r="3081" spans="1:11" x14ac:dyDescent="0.35">
      <c r="A3081">
        <v>3078</v>
      </c>
      <c r="B3081" t="str">
        <f t="shared" si="48"/>
        <v>14-65.5</v>
      </c>
      <c r="C3081">
        <v>-65.502396671791999</v>
      </c>
      <c r="D3081">
        <v>14.458261734648</v>
      </c>
      <c r="E3081">
        <f>ASIN(SQRT((SIN(RADIANS(PARAMETERS!$D$8-D3081)/2)*SIN(RADIANS(PARAMETERS!$D$8-D3081)/2))+(COS(RADIANS(D3081))*COS(RADIANS(PARAMETERS!$D$8))*SIN(RADIANS(PARAMETERS!$D$9-C3081)/2)*SIN(RADIANS(PARAMETERS!$D$9-C3081)/2))))*2*3958.756</f>
        <v>331.37984184135433</v>
      </c>
      <c r="F3081">
        <v>155.21966552734</v>
      </c>
      <c r="G3081">
        <v>185.45635986328</v>
      </c>
      <c r="H3081">
        <v>224.52220153809</v>
      </c>
      <c r="I3081">
        <v>259.45642089844</v>
      </c>
      <c r="J3081">
        <v>299.82894897461</v>
      </c>
      <c r="K3081" s="6">
        <f>IFERROR(EXP(TREND(LN($F$1:$J$1),LN(F3081:J3081),LN(Calculations!$B$3))),0)</f>
        <v>2.4823600118849362E-2</v>
      </c>
    </row>
    <row r="3082" spans="1:11" x14ac:dyDescent="0.35">
      <c r="A3082">
        <v>3079</v>
      </c>
      <c r="B3082" t="str">
        <f t="shared" si="48"/>
        <v>14-66</v>
      </c>
      <c r="C3082">
        <v>-65.773718006693002</v>
      </c>
      <c r="D3082">
        <v>14.458261734648</v>
      </c>
      <c r="E3082">
        <f>ASIN(SQRT((SIN(RADIANS(PARAMETERS!$D$8-D3082)/2)*SIN(RADIANS(PARAMETERS!$D$8-D3082)/2))+(COS(RADIANS(D3082))*COS(RADIANS(PARAMETERS!$D$8))*SIN(RADIANS(PARAMETERS!$D$9-C3082)/2)*SIN(RADIANS(PARAMETERS!$D$9-C3082)/2))))*2*3958.756</f>
        <v>349.13931733556291</v>
      </c>
      <c r="F3082">
        <v>155.16061401367</v>
      </c>
      <c r="G3082">
        <v>185.47868347168</v>
      </c>
      <c r="H3082">
        <v>224.60694885254</v>
      </c>
      <c r="I3082">
        <v>259.60479736328</v>
      </c>
      <c r="J3082">
        <v>300.05871582031</v>
      </c>
      <c r="K3082" s="6">
        <f>IFERROR(EXP(TREND(LN($F$1:$J$1),LN(F3082:J3082),LN(Calculations!$B$3))),0)</f>
        <v>2.4784266957371105E-2</v>
      </c>
    </row>
    <row r="3083" spans="1:11" x14ac:dyDescent="0.35">
      <c r="A3083">
        <v>3080</v>
      </c>
      <c r="B3083" t="str">
        <f t="shared" si="48"/>
        <v>14-66</v>
      </c>
      <c r="C3083">
        <v>-66.045039341594006</v>
      </c>
      <c r="D3083">
        <v>14.458261734648</v>
      </c>
      <c r="E3083">
        <f>ASIN(SQRT((SIN(RADIANS(PARAMETERS!$D$8-D3083)/2)*SIN(RADIANS(PARAMETERS!$D$8-D3083)/2))+(COS(RADIANS(D3083))*COS(RADIANS(PARAMETERS!$D$8))*SIN(RADIANS(PARAMETERS!$D$9-C3083)/2)*SIN(RADIANS(PARAMETERS!$D$9-C3083)/2))))*2*3958.756</f>
        <v>366.93306191848984</v>
      </c>
      <c r="F3083">
        <v>155.08215332031</v>
      </c>
      <c r="G3083">
        <v>185.48727416992</v>
      </c>
      <c r="H3083">
        <v>224.6849822998</v>
      </c>
      <c r="I3083">
        <v>259.75411987305</v>
      </c>
      <c r="J3083">
        <v>300.29971313477</v>
      </c>
      <c r="K3083" s="6">
        <f>IFERROR(EXP(TREND(LN($F$1:$J$1),LN(F3083:J3083),LN(Calculations!$B$3))),0)</f>
        <v>2.4730415403047629E-2</v>
      </c>
    </row>
    <row r="3084" spans="1:11" x14ac:dyDescent="0.35">
      <c r="A3084">
        <v>3081</v>
      </c>
      <c r="B3084" t="str">
        <f t="shared" si="48"/>
        <v>14-66.5</v>
      </c>
      <c r="C3084">
        <v>-66.316360676494995</v>
      </c>
      <c r="D3084">
        <v>14.458261734648</v>
      </c>
      <c r="E3084">
        <f>ASIN(SQRT((SIN(RADIANS(PARAMETERS!$D$8-D3084)/2)*SIN(RADIANS(PARAMETERS!$D$8-D3084)/2))+(COS(RADIANS(D3084))*COS(RADIANS(PARAMETERS!$D$8))*SIN(RADIANS(PARAMETERS!$D$9-C3084)/2)*SIN(RADIANS(PARAMETERS!$D$9-C3084)/2))))*2*3958.756</f>
        <v>384.75629633014108</v>
      </c>
      <c r="F3084">
        <v>155.00007629395</v>
      </c>
      <c r="G3084">
        <v>185.49894714355</v>
      </c>
      <c r="H3084">
        <v>224.78584289551</v>
      </c>
      <c r="I3084">
        <v>259.94668579102</v>
      </c>
      <c r="J3084">
        <v>300.61022949219</v>
      </c>
      <c r="K3084" s="6">
        <f>IFERROR(EXP(TREND(LN($F$1:$J$1),LN(F3084:J3084),LN(Calculations!$B$3))),0)</f>
        <v>2.4671202915136765E-2</v>
      </c>
    </row>
    <row r="3085" spans="1:11" x14ac:dyDescent="0.35">
      <c r="A3085">
        <v>3082</v>
      </c>
      <c r="B3085" t="str">
        <f t="shared" si="48"/>
        <v>14-66.5</v>
      </c>
      <c r="C3085">
        <v>-66.587682011395998</v>
      </c>
      <c r="D3085">
        <v>14.458261734648</v>
      </c>
      <c r="E3085">
        <f>ASIN(SQRT((SIN(RADIANS(PARAMETERS!$D$8-D3085)/2)*SIN(RADIANS(PARAMETERS!$D$8-D3085)/2))+(COS(RADIANS(D3085))*COS(RADIANS(PARAMETERS!$D$8))*SIN(RADIANS(PARAMETERS!$D$9-C3085)/2)*SIN(RADIANS(PARAMETERS!$D$9-C3085)/2))))*2*3958.756</f>
        <v>402.60507915166727</v>
      </c>
      <c r="F3085">
        <v>154.86535644531</v>
      </c>
      <c r="G3085">
        <v>185.46479797363</v>
      </c>
      <c r="H3085">
        <v>224.82817077637</v>
      </c>
      <c r="I3085">
        <v>260.06896972656</v>
      </c>
      <c r="J3085">
        <v>300.83657836914</v>
      </c>
      <c r="K3085" s="6">
        <f>IFERROR(EXP(TREND(LN($F$1:$J$1),LN(F3085:J3085),LN(Calculations!$B$3))),0)</f>
        <v>2.4578210243685214E-2</v>
      </c>
    </row>
    <row r="3086" spans="1:11" x14ac:dyDescent="0.35">
      <c r="A3086">
        <v>3083</v>
      </c>
      <c r="B3086" t="str">
        <f t="shared" si="48"/>
        <v>14-67</v>
      </c>
      <c r="C3086">
        <v>-66.859003346296006</v>
      </c>
      <c r="D3086">
        <v>14.458261734648</v>
      </c>
      <c r="E3086">
        <f>ASIN(SQRT((SIN(RADIANS(PARAMETERS!$D$8-D3086)/2)*SIN(RADIANS(PARAMETERS!$D$8-D3086)/2))+(COS(RADIANS(D3086))*COS(RADIANS(PARAMETERS!$D$8))*SIN(RADIANS(PARAMETERS!$D$9-C3086)/2)*SIN(RADIANS(PARAMETERS!$D$9-C3086)/2))))*2*3958.756</f>
        <v>420.47613184972096</v>
      </c>
      <c r="F3086">
        <v>154.68515014648</v>
      </c>
      <c r="G3086">
        <v>185.3910369873</v>
      </c>
      <c r="H3086">
        <v>224.81544494629</v>
      </c>
      <c r="I3086">
        <v>260.12139892578</v>
      </c>
      <c r="J3086">
        <v>300.97497558594</v>
      </c>
      <c r="K3086" s="6">
        <f>IFERROR(EXP(TREND(LN($F$1:$J$1),LN(F3086:J3086),LN(Calculations!$B$3))),0)</f>
        <v>2.4457601682470985E-2</v>
      </c>
    </row>
    <row r="3087" spans="1:11" x14ac:dyDescent="0.35">
      <c r="A3087">
        <v>3084</v>
      </c>
      <c r="B3087" t="str">
        <f t="shared" si="48"/>
        <v>14-67</v>
      </c>
      <c r="C3087">
        <v>-67.130324681196996</v>
      </c>
      <c r="D3087">
        <v>14.458261734648</v>
      </c>
      <c r="E3087">
        <f>ASIN(SQRT((SIN(RADIANS(PARAMETERS!$D$8-D3087)/2)*SIN(RADIANS(PARAMETERS!$D$8-D3087)/2))+(COS(RADIANS(D3087))*COS(RADIANS(PARAMETERS!$D$8))*SIN(RADIANS(PARAMETERS!$D$9-C3087)/2)*SIN(RADIANS(PARAMETERS!$D$9-C3087)/2))))*2*3958.756</f>
        <v>438.36670563612165</v>
      </c>
      <c r="F3087">
        <v>154.4740447998</v>
      </c>
      <c r="G3087">
        <v>185.29066467285</v>
      </c>
      <c r="H3087">
        <v>224.76565551758</v>
      </c>
      <c r="I3087">
        <v>260.12683105469</v>
      </c>
      <c r="J3087">
        <v>301.05422973633</v>
      </c>
      <c r="K3087" s="6">
        <f>IFERROR(EXP(TREND(LN($F$1:$J$1),LN(F3087:J3087),LN(Calculations!$B$3))),0)</f>
        <v>2.4318930279161498E-2</v>
      </c>
    </row>
    <row r="3088" spans="1:11" x14ac:dyDescent="0.35">
      <c r="A3088">
        <v>3085</v>
      </c>
      <c r="B3088" t="str">
        <f t="shared" si="48"/>
        <v>14-67.5</v>
      </c>
      <c r="C3088">
        <v>-67.401646016097999</v>
      </c>
      <c r="D3088">
        <v>14.458261734648</v>
      </c>
      <c r="E3088">
        <f>ASIN(SQRT((SIN(RADIANS(PARAMETERS!$D$8-D3088)/2)*SIN(RADIANS(PARAMETERS!$D$8-D3088)/2))+(COS(RADIANS(D3088))*COS(RADIANS(PARAMETERS!$D$8))*SIN(RADIANS(PARAMETERS!$D$9-C3088)/2)*SIN(RADIANS(PARAMETERS!$D$9-C3088)/2))))*2*3958.756</f>
        <v>456.2744789972997</v>
      </c>
      <c r="F3088">
        <v>154.19255065918</v>
      </c>
      <c r="G3088">
        <v>185.12104797363</v>
      </c>
      <c r="H3088">
        <v>224.60194396973</v>
      </c>
      <c r="I3088">
        <v>259.97360229492</v>
      </c>
      <c r="J3088">
        <v>300.91888427734</v>
      </c>
      <c r="K3088" s="6">
        <f>IFERROR(EXP(TREND(LN($F$1:$J$1),LN(F3088:J3088),LN(Calculations!$B$3))),0)</f>
        <v>2.4140948268265638E-2</v>
      </c>
    </row>
    <row r="3089" spans="1:11" x14ac:dyDescent="0.35">
      <c r="A3089">
        <v>3086</v>
      </c>
      <c r="B3089" t="str">
        <f t="shared" si="48"/>
        <v>14-67.5</v>
      </c>
      <c r="C3089">
        <v>-67.672967350999002</v>
      </c>
      <c r="D3089">
        <v>14.458261734648</v>
      </c>
      <c r="E3089">
        <f>ASIN(SQRT((SIN(RADIANS(PARAMETERS!$D$8-D3089)/2)*SIN(RADIANS(PARAMETERS!$D$8-D3089)/2))+(COS(RADIANS(D3089))*COS(RADIANS(PARAMETERS!$D$8))*SIN(RADIANS(PARAMETERS!$D$9-C3089)/2)*SIN(RADIANS(PARAMETERS!$D$9-C3089)/2))))*2*3958.756</f>
        <v>474.19747800103232</v>
      </c>
      <c r="F3089">
        <v>153.8685760498</v>
      </c>
      <c r="G3089">
        <v>184.9122467041</v>
      </c>
      <c r="H3089">
        <v>224.37989807129</v>
      </c>
      <c r="I3089">
        <v>259.74053955078</v>
      </c>
      <c r="J3089">
        <v>300.6767578125</v>
      </c>
      <c r="K3089" s="6">
        <f>IFERROR(EXP(TREND(LN($F$1:$J$1),LN(F3089:J3089),LN(Calculations!$B$3))),0)</f>
        <v>2.3939711032229253E-2</v>
      </c>
    </row>
    <row r="3090" spans="1:11" x14ac:dyDescent="0.35">
      <c r="A3090">
        <v>3087</v>
      </c>
      <c r="B3090" t="str">
        <f t="shared" si="48"/>
        <v>14-68</v>
      </c>
      <c r="C3090">
        <v>-67.944288685900005</v>
      </c>
      <c r="D3090">
        <v>14.458261734648</v>
      </c>
      <c r="E3090">
        <f>ASIN(SQRT((SIN(RADIANS(PARAMETERS!$D$8-D3090)/2)*SIN(RADIANS(PARAMETERS!$D$8-D3090)/2))+(COS(RADIANS(D3090))*COS(RADIANS(PARAMETERS!$D$8))*SIN(RADIANS(PARAMETERS!$D$9-C3090)/2)*SIN(RADIANS(PARAMETERS!$D$9-C3090)/2))))*2*3958.756</f>
        <v>492.1340137131923</v>
      </c>
      <c r="F3090">
        <v>153.52288818359</v>
      </c>
      <c r="G3090">
        <v>184.68659973145</v>
      </c>
      <c r="H3090">
        <v>224.13758850098</v>
      </c>
      <c r="I3090">
        <v>259.48199462891</v>
      </c>
      <c r="J3090">
        <v>300.40292358398</v>
      </c>
      <c r="K3090" s="6">
        <f>IFERROR(EXP(TREND(LN($F$1:$J$1),LN(F3090:J3090),LN(Calculations!$B$3))),0)</f>
        <v>2.3727323184849915E-2</v>
      </c>
    </row>
    <row r="3091" spans="1:11" x14ac:dyDescent="0.35">
      <c r="A3091">
        <v>3088</v>
      </c>
      <c r="B3091" t="str">
        <f t="shared" si="48"/>
        <v>14-68</v>
      </c>
      <c r="C3091">
        <v>-68.215610020800995</v>
      </c>
      <c r="D3091">
        <v>14.458261734648</v>
      </c>
      <c r="E3091">
        <f>ASIN(SQRT((SIN(RADIANS(PARAMETERS!$D$8-D3091)/2)*SIN(RADIANS(PARAMETERS!$D$8-D3091)/2))+(COS(RADIANS(D3091))*COS(RADIANS(PARAMETERS!$D$8))*SIN(RADIANS(PARAMETERS!$D$9-C3091)/2)*SIN(RADIANS(PARAMETERS!$D$9-C3091)/2))))*2*3958.756</f>
        <v>510.08263260660868</v>
      </c>
      <c r="F3091">
        <v>153.12936401367</v>
      </c>
      <c r="G3091">
        <v>184.42361450195</v>
      </c>
      <c r="H3091">
        <v>223.84101867676</v>
      </c>
      <c r="I3091">
        <v>259.15087890625</v>
      </c>
      <c r="J3091">
        <v>300.03372192383</v>
      </c>
      <c r="K3091" s="6">
        <f>IFERROR(EXP(TREND(LN($F$1:$J$1),LN(F3091:J3091),LN(Calculations!$B$3))),0)</f>
        <v>2.3489823914573518E-2</v>
      </c>
    </row>
    <row r="3092" spans="1:11" x14ac:dyDescent="0.35">
      <c r="A3092">
        <v>3089</v>
      </c>
      <c r="B3092" t="str">
        <f t="shared" si="48"/>
        <v>14-68.5</v>
      </c>
      <c r="C3092">
        <v>-68.486931355701998</v>
      </c>
      <c r="D3092">
        <v>14.458261734648</v>
      </c>
      <c r="E3092">
        <f>ASIN(SQRT((SIN(RADIANS(PARAMETERS!$D$8-D3092)/2)*SIN(RADIANS(PARAMETERS!$D$8-D3092)/2))+(COS(RADIANS(D3092))*COS(RADIANS(PARAMETERS!$D$8))*SIN(RADIANS(PARAMETERS!$D$9-C3092)/2)*SIN(RADIANS(PARAMETERS!$D$9-C3092)/2))))*2*3958.756</f>
        <v>528.04207693388469</v>
      </c>
      <c r="F3092">
        <v>152.7137298584</v>
      </c>
      <c r="G3092">
        <v>184.15090942383</v>
      </c>
      <c r="H3092">
        <v>223.53518676758</v>
      </c>
      <c r="I3092">
        <v>258.81002807617</v>
      </c>
      <c r="J3092">
        <v>299.65438842773</v>
      </c>
      <c r="K3092" s="6">
        <f>IFERROR(EXP(TREND(LN($F$1:$J$1),LN(F3092:J3092),LN(Calculations!$B$3))),0)</f>
        <v>2.3242573018602785E-2</v>
      </c>
    </row>
    <row r="3093" spans="1:11" x14ac:dyDescent="0.35">
      <c r="A3093">
        <v>3090</v>
      </c>
      <c r="B3093" t="str">
        <f t="shared" si="48"/>
        <v>14-69</v>
      </c>
      <c r="C3093">
        <v>-68.758252690603001</v>
      </c>
      <c r="D3093">
        <v>14.458261734648</v>
      </c>
      <c r="E3093">
        <f>ASIN(SQRT((SIN(RADIANS(PARAMETERS!$D$8-D3093)/2)*SIN(RADIANS(PARAMETERS!$D$8-D3093)/2))+(COS(RADIANS(D3093))*COS(RADIANS(PARAMETERS!$D$8))*SIN(RADIANS(PARAMETERS!$D$9-C3093)/2)*SIN(RADIANS(PARAMETERS!$D$9-C3093)/2))))*2*3958.756</f>
        <v>546.01125281336454</v>
      </c>
      <c r="F3093">
        <v>152.29223632813</v>
      </c>
      <c r="G3093">
        <v>183.88272094727</v>
      </c>
      <c r="H3093">
        <v>223.24266052246</v>
      </c>
      <c r="I3093">
        <v>258.49096679688</v>
      </c>
      <c r="J3093">
        <v>299.30773925781</v>
      </c>
      <c r="K3093" s="6">
        <f>IFERROR(EXP(TREND(LN($F$1:$J$1),LN(F3093:J3093),LN(Calculations!$B$3))),0)</f>
        <v>2.2994925301205265E-2</v>
      </c>
    </row>
    <row r="3094" spans="1:11" x14ac:dyDescent="0.35">
      <c r="A3094">
        <v>3091</v>
      </c>
      <c r="B3094" t="str">
        <f t="shared" si="48"/>
        <v>14-69</v>
      </c>
      <c r="C3094">
        <v>-69.029574025504004</v>
      </c>
      <c r="D3094">
        <v>14.458261734648</v>
      </c>
      <c r="E3094">
        <f>ASIN(SQRT((SIN(RADIANS(PARAMETERS!$D$8-D3094)/2)*SIN(RADIANS(PARAMETERS!$D$8-D3094)/2))+(COS(RADIANS(D3094))*COS(RADIANS(PARAMETERS!$D$8))*SIN(RADIANS(PARAMETERS!$D$9-C3094)/2)*SIN(RADIANS(PARAMETERS!$D$9-C3094)/2))))*2*3958.756</f>
        <v>563.98920433817477</v>
      </c>
      <c r="F3094">
        <v>151.82518005371</v>
      </c>
      <c r="G3094">
        <v>183.57026672363</v>
      </c>
      <c r="H3094">
        <v>222.87153625488</v>
      </c>
      <c r="I3094">
        <v>258.05487060547</v>
      </c>
      <c r="J3094">
        <v>298.79553222656</v>
      </c>
      <c r="K3094" s="6">
        <f>IFERROR(EXP(TREND(LN($F$1:$J$1),LN(F3094:J3094),LN(Calculations!$B$3))),0)</f>
        <v>2.2726658332232572E-2</v>
      </c>
    </row>
    <row r="3095" spans="1:11" x14ac:dyDescent="0.35">
      <c r="A3095">
        <v>3092</v>
      </c>
      <c r="B3095" t="str">
        <f t="shared" si="48"/>
        <v>14-69.5</v>
      </c>
      <c r="C3095">
        <v>-69.300895360404994</v>
      </c>
      <c r="D3095">
        <v>14.458261734648</v>
      </c>
      <c r="E3095">
        <f>ASIN(SQRT((SIN(RADIANS(PARAMETERS!$D$8-D3095)/2)*SIN(RADIANS(PARAMETERS!$D$8-D3095)/2))+(COS(RADIANS(D3095))*COS(RADIANS(PARAMETERS!$D$8))*SIN(RADIANS(PARAMETERS!$D$9-C3095)/2)*SIN(RADIANS(PARAMETERS!$D$9-C3095)/2))))*2*3958.756</f>
        <v>581.97509242712874</v>
      </c>
      <c r="F3095">
        <v>151.33985900879</v>
      </c>
      <c r="G3095">
        <v>183.23706054688</v>
      </c>
      <c r="H3095">
        <v>222.45138549805</v>
      </c>
      <c r="I3095">
        <v>257.5373840332</v>
      </c>
      <c r="J3095">
        <v>298.16061401367</v>
      </c>
      <c r="K3095" s="6">
        <f>IFERROR(EXP(TREND(LN($F$1:$J$1),LN(F3095:J3095),LN(Calculations!$B$3))),0)</f>
        <v>2.2454231509970026E-2</v>
      </c>
    </row>
    <row r="3096" spans="1:11" x14ac:dyDescent="0.35">
      <c r="A3096">
        <v>3093</v>
      </c>
      <c r="B3096" t="str">
        <f t="shared" si="48"/>
        <v>14-69.5</v>
      </c>
      <c r="C3096">
        <v>-69.572216695305997</v>
      </c>
      <c r="D3096">
        <v>14.458261734648</v>
      </c>
      <c r="E3096">
        <f>ASIN(SQRT((SIN(RADIANS(PARAMETERS!$D$8-D3096)/2)*SIN(RADIANS(PARAMETERS!$D$8-D3096)/2))+(COS(RADIANS(D3096))*COS(RADIANS(PARAMETERS!$D$8))*SIN(RADIANS(PARAMETERS!$D$9-C3096)/2)*SIN(RADIANS(PARAMETERS!$D$9-C3096)/2))))*2*3958.756</f>
        <v>599.96817743754684</v>
      </c>
      <c r="F3096">
        <v>150.85308837891</v>
      </c>
      <c r="G3096">
        <v>182.8946685791</v>
      </c>
      <c r="H3096">
        <v>221.99664306641</v>
      </c>
      <c r="I3096">
        <v>256.95617675781</v>
      </c>
      <c r="J3096">
        <v>297.42456054688</v>
      </c>
      <c r="K3096" s="6">
        <f>IFERROR(EXP(TREND(LN($F$1:$J$1),LN(F3096:J3096),LN(Calculations!$B$3))),0)</f>
        <v>2.2186737287018185E-2</v>
      </c>
    </row>
    <row r="3097" spans="1:11" x14ac:dyDescent="0.35">
      <c r="A3097">
        <v>3094</v>
      </c>
      <c r="B3097" t="str">
        <f t="shared" si="48"/>
        <v>14-70</v>
      </c>
      <c r="C3097">
        <v>-69.843538030207</v>
      </c>
      <c r="D3097">
        <v>14.458261734648</v>
      </c>
      <c r="E3097">
        <f>ASIN(SQRT((SIN(RADIANS(PARAMETERS!$D$8-D3097)/2)*SIN(RADIANS(PARAMETERS!$D$8-D3097)/2))+(COS(RADIANS(D3097))*COS(RADIANS(PARAMETERS!$D$8))*SIN(RADIANS(PARAMETERS!$D$9-C3097)/2)*SIN(RADIANS(PARAMETERS!$D$9-C3097)/2))))*2*3958.756</f>
        <v>617.96780478412279</v>
      </c>
      <c r="F3097">
        <v>150.33766174316</v>
      </c>
      <c r="G3097">
        <v>182.51588439941</v>
      </c>
      <c r="H3097">
        <v>221.44418334961</v>
      </c>
      <c r="I3097">
        <v>256.21438598633</v>
      </c>
      <c r="J3097">
        <v>296.44784545898</v>
      </c>
      <c r="K3097" s="6">
        <f>IFERROR(EXP(TREND(LN($F$1:$J$1),LN(F3097:J3097),LN(Calculations!$B$3))),0)</f>
        <v>2.1911191414621591E-2</v>
      </c>
    </row>
    <row r="3098" spans="1:11" x14ac:dyDescent="0.35">
      <c r="A3098">
        <v>3095</v>
      </c>
      <c r="B3098" t="str">
        <f t="shared" si="48"/>
        <v>14-70</v>
      </c>
      <c r="C3098">
        <v>-70.114859365108003</v>
      </c>
      <c r="D3098">
        <v>14.458261734648</v>
      </c>
      <c r="E3098">
        <f>ASIN(SQRT((SIN(RADIANS(PARAMETERS!$D$8-D3098)/2)*SIN(RADIANS(PARAMETERS!$D$8-D3098)/2))+(COS(RADIANS(D3098))*COS(RADIANS(PARAMETERS!$D$8))*SIN(RADIANS(PARAMETERS!$D$9-C3098)/2)*SIN(RADIANS(PARAMETERS!$D$9-C3098)/2))))*2*3958.756</f>
        <v>635.9733929762134</v>
      </c>
      <c r="F3098">
        <v>149.84455871582</v>
      </c>
      <c r="G3098">
        <v>182.1488494873</v>
      </c>
      <c r="H3098">
        <v>220.87602233887</v>
      </c>
      <c r="I3098">
        <v>255.42837524414</v>
      </c>
      <c r="J3098">
        <v>295.39004516602</v>
      </c>
      <c r="K3098" s="6">
        <f>IFERROR(EXP(TREND(LN($F$1:$J$1),LN(F3098:J3098),LN(Calculations!$B$3))),0)</f>
        <v>2.165392178407298E-2</v>
      </c>
    </row>
    <row r="3099" spans="1:11" x14ac:dyDescent="0.35">
      <c r="A3099">
        <v>3096</v>
      </c>
      <c r="B3099" t="str">
        <f t="shared" si="48"/>
        <v>14-70.5</v>
      </c>
      <c r="C3099">
        <v>-70.386180700009007</v>
      </c>
      <c r="D3099">
        <v>14.458261734648</v>
      </c>
      <c r="E3099">
        <f>ASIN(SQRT((SIN(RADIANS(PARAMETERS!$D$8-D3099)/2)*SIN(RADIANS(PARAMETERS!$D$8-D3099)/2))+(COS(RADIANS(D3099))*COS(RADIANS(PARAMETERS!$D$8))*SIN(RADIANS(PARAMETERS!$D$9-C3099)/2)*SIN(RADIANS(PARAMETERS!$D$9-C3099)/2))))*2*3958.756</f>
        <v>653.98442361325328</v>
      </c>
      <c r="F3099">
        <v>149.38871765137</v>
      </c>
      <c r="G3099">
        <v>181.80497741699</v>
      </c>
      <c r="H3099">
        <v>220.31399536133</v>
      </c>
      <c r="I3099">
        <v>254.63104248047</v>
      </c>
      <c r="J3099">
        <v>294.29800415039</v>
      </c>
      <c r="K3099" s="6">
        <f>IFERROR(EXP(TREND(LN($F$1:$J$1),LN(F3099:J3099),LN(Calculations!$B$3))),0)</f>
        <v>2.142122204821938E-2</v>
      </c>
    </row>
    <row r="3100" spans="1:11" x14ac:dyDescent="0.35">
      <c r="A3100">
        <v>3097</v>
      </c>
      <c r="B3100" t="str">
        <f t="shared" si="48"/>
        <v>14-70.5</v>
      </c>
      <c r="C3100">
        <v>-70.657502034909996</v>
      </c>
      <c r="D3100">
        <v>14.458261734648</v>
      </c>
      <c r="E3100">
        <f>ASIN(SQRT((SIN(RADIANS(PARAMETERS!$D$8-D3100)/2)*SIN(RADIANS(PARAMETERS!$D$8-D3100)/2))+(COS(RADIANS(D3100))*COS(RADIANS(PARAMETERS!$D$8))*SIN(RADIANS(PARAMETERS!$D$9-C3100)/2)*SIN(RADIANS(PARAMETERS!$D$9-C3100)/2))))*2*3958.756</f>
        <v>672.00043297522961</v>
      </c>
      <c r="F3100">
        <v>148.931640625</v>
      </c>
      <c r="G3100">
        <v>181.45504760742</v>
      </c>
      <c r="H3100">
        <v>219.71746826172</v>
      </c>
      <c r="I3100">
        <v>253.77137756348</v>
      </c>
      <c r="J3100">
        <v>293.10809326172</v>
      </c>
      <c r="K3100" s="6">
        <f>IFERROR(EXP(TREND(LN($F$1:$J$1),LN(F3100:J3100),LN(Calculations!$B$3))),0)</f>
        <v>2.1191450391490441E-2</v>
      </c>
    </row>
    <row r="3101" spans="1:11" x14ac:dyDescent="0.35">
      <c r="A3101">
        <v>3098</v>
      </c>
      <c r="B3101" t="str">
        <f t="shared" si="48"/>
        <v>14-71</v>
      </c>
      <c r="C3101">
        <v>-70.928823369810999</v>
      </c>
      <c r="D3101">
        <v>14.458261734648</v>
      </c>
      <c r="E3101">
        <f>ASIN(SQRT((SIN(RADIANS(PARAMETERS!$D$8-D3101)/2)*SIN(RADIANS(PARAMETERS!$D$8-D3101)/2))+(COS(RADIANS(D3101))*COS(RADIANS(PARAMETERS!$D$8))*SIN(RADIANS(PARAMETERS!$D$9-C3101)/2)*SIN(RADIANS(PARAMETERS!$D$9-C3101)/2))))*2*3958.756</f>
        <v>690.02100491991155</v>
      </c>
      <c r="F3101">
        <v>148.5143737793</v>
      </c>
      <c r="G3101">
        <v>181.14068603516</v>
      </c>
      <c r="H3101">
        <v>219.16404724121</v>
      </c>
      <c r="I3101">
        <v>252.96405029297</v>
      </c>
      <c r="J3101">
        <v>291.98178100586</v>
      </c>
      <c r="K3101" s="6">
        <f>IFERROR(EXP(TREND(LN($F$1:$J$1),LN(F3101:J3101),LN(Calculations!$B$3))),0)</f>
        <v>2.098508923720278E-2</v>
      </c>
    </row>
    <row r="3102" spans="1:11" x14ac:dyDescent="0.35">
      <c r="A3102">
        <v>3099</v>
      </c>
      <c r="B3102" t="str">
        <f t="shared" si="48"/>
        <v>14-71</v>
      </c>
      <c r="C3102">
        <v>-71.200144704712002</v>
      </c>
      <c r="D3102">
        <v>14.458261734648</v>
      </c>
      <c r="E3102">
        <f>ASIN(SQRT((SIN(RADIANS(PARAMETERS!$D$8-D3102)/2)*SIN(RADIANS(PARAMETERS!$D$8-D3102)/2))+(COS(RADIANS(D3102))*COS(RADIANS(PARAMETERS!$D$8))*SIN(RADIANS(PARAMETERS!$D$9-C3102)/2)*SIN(RADIANS(PARAMETERS!$D$9-C3102)/2))))*2*3958.756</f>
        <v>708.04576485643088</v>
      </c>
      <c r="F3102">
        <v>148.13900756836</v>
      </c>
      <c r="G3102">
        <v>180.86451721191</v>
      </c>
      <c r="H3102">
        <v>218.65943908691</v>
      </c>
      <c r="I3102">
        <v>252.22007751465</v>
      </c>
      <c r="J3102">
        <v>290.9367980957</v>
      </c>
      <c r="K3102" s="6">
        <f>IFERROR(EXP(TREND(LN($F$1:$J$1),LN(F3102:J3102),LN(Calculations!$B$3))),0)</f>
        <v>2.0802494652971019E-2</v>
      </c>
    </row>
    <row r="3103" spans="1:11" x14ac:dyDescent="0.35">
      <c r="A3103">
        <v>3100</v>
      </c>
      <c r="B3103" t="str">
        <f t="shared" si="48"/>
        <v>14-71.5</v>
      </c>
      <c r="C3103">
        <v>-71.471466039613006</v>
      </c>
      <c r="D3103">
        <v>14.458261734648</v>
      </c>
      <c r="E3103">
        <f>ASIN(SQRT((SIN(RADIANS(PARAMETERS!$D$8-D3103)/2)*SIN(RADIANS(PARAMETERS!$D$8-D3103)/2))+(COS(RADIANS(D3103))*COS(RADIANS(PARAMETERS!$D$8))*SIN(RADIANS(PARAMETERS!$D$9-C3103)/2)*SIN(RADIANS(PARAMETERS!$D$9-C3103)/2))))*2*3958.756</f>
        <v>726.07437461002507</v>
      </c>
      <c r="F3103">
        <v>147.74719238281</v>
      </c>
      <c r="G3103">
        <v>180.57621765137</v>
      </c>
      <c r="H3103">
        <v>218.12963867188</v>
      </c>
      <c r="I3103">
        <v>251.43788146973</v>
      </c>
      <c r="J3103">
        <v>289.83734130859</v>
      </c>
      <c r="K3103" s="6">
        <f>IFERROR(EXP(TREND(LN($F$1:$J$1),LN(F3103:J3103),LN(Calculations!$B$3))),0)</f>
        <v>2.0612503474920673E-2</v>
      </c>
    </row>
    <row r="3104" spans="1:11" x14ac:dyDescent="0.35">
      <c r="A3104">
        <v>3101</v>
      </c>
      <c r="B3104" t="str">
        <f t="shared" si="48"/>
        <v>14-71.5</v>
      </c>
      <c r="C3104">
        <v>-71.742787374513995</v>
      </c>
      <c r="D3104">
        <v>14.458261734648</v>
      </c>
      <c r="E3104">
        <f>ASIN(SQRT((SIN(RADIANS(PARAMETERS!$D$8-D3104)/2)*SIN(RADIANS(PARAMETERS!$D$8-D3104)/2))+(COS(RADIANS(D3104))*COS(RADIANS(PARAMETERS!$D$8))*SIN(RADIANS(PARAMETERS!$D$9-C3104)/2)*SIN(RADIANS(PARAMETERS!$D$9-C3104)/2))))*2*3958.756</f>
        <v>744.10652802818902</v>
      </c>
      <c r="F3104">
        <v>147.3663482666</v>
      </c>
      <c r="G3104">
        <v>180.29475402832</v>
      </c>
      <c r="H3104">
        <v>217.60739135742</v>
      </c>
      <c r="I3104">
        <v>250.66423034668</v>
      </c>
      <c r="J3104">
        <v>288.74771118164</v>
      </c>
      <c r="K3104" s="6">
        <f>IFERROR(EXP(TREND(LN($F$1:$J$1),LN(F3104:J3104),LN(Calculations!$B$3))),0)</f>
        <v>2.0428571474011292E-2</v>
      </c>
    </row>
    <row r="3105" spans="1:11" x14ac:dyDescent="0.35">
      <c r="A3105">
        <v>3102</v>
      </c>
      <c r="B3105" t="str">
        <f t="shared" si="48"/>
        <v>14-72</v>
      </c>
      <c r="C3105">
        <v>-72.014108709414998</v>
      </c>
      <c r="D3105">
        <v>14.458261734648</v>
      </c>
      <c r="E3105">
        <f>ASIN(SQRT((SIN(RADIANS(PARAMETERS!$D$8-D3105)/2)*SIN(RADIANS(PARAMETERS!$D$8-D3105)/2))+(COS(RADIANS(D3105))*COS(RADIANS(PARAMETERS!$D$8))*SIN(RADIANS(PARAMETERS!$D$9-C3105)/2)*SIN(RADIANS(PARAMETERS!$D$9-C3105)/2))))*2*3958.756</f>
        <v>762.14194720653438</v>
      </c>
      <c r="F3105">
        <v>146.99406433105</v>
      </c>
      <c r="G3105">
        <v>180.0142364502</v>
      </c>
      <c r="H3105">
        <v>217.08760070801</v>
      </c>
      <c r="I3105">
        <v>249.89353942871</v>
      </c>
      <c r="J3105">
        <v>287.66171264648</v>
      </c>
      <c r="K3105" s="6">
        <f>IFERROR(EXP(TREND(LN($F$1:$J$1),LN(F3105:J3105),LN(Calculations!$B$3))),0)</f>
        <v>2.0248554016689777E-2</v>
      </c>
    </row>
    <row r="3106" spans="1:11" x14ac:dyDescent="0.35">
      <c r="A3106">
        <v>3103</v>
      </c>
      <c r="B3106" t="str">
        <f t="shared" si="48"/>
        <v>14-72.5</v>
      </c>
      <c r="C3106">
        <v>-72.285430044316001</v>
      </c>
      <c r="D3106">
        <v>14.458261734648</v>
      </c>
      <c r="E3106">
        <f>ASIN(SQRT((SIN(RADIANS(PARAMETERS!$D$8-D3106)/2)*SIN(RADIANS(PARAMETERS!$D$8-D3106)/2))+(COS(RADIANS(D3106))*COS(RADIANS(PARAMETERS!$D$8))*SIN(RADIANS(PARAMETERS!$D$9-C3106)/2)*SIN(RADIANS(PARAMETERS!$D$9-C3106)/2))))*2*3958.756</f>
        <v>780.1803792348943</v>
      </c>
      <c r="F3106">
        <v>146.5908203125</v>
      </c>
      <c r="G3106">
        <v>179.70191955566</v>
      </c>
      <c r="H3106">
        <v>216.52484130859</v>
      </c>
      <c r="I3106">
        <v>249.06571960449</v>
      </c>
      <c r="J3106">
        <v>286.50094604492</v>
      </c>
      <c r="K3106" s="6">
        <f>IFERROR(EXP(TREND(LN($F$1:$J$1),LN(F3106:J3106),LN(Calculations!$B$3))),0)</f>
        <v>2.005154126432919E-2</v>
      </c>
    </row>
    <row r="3107" spans="1:11" x14ac:dyDescent="0.35">
      <c r="A3107">
        <v>3104</v>
      </c>
      <c r="B3107" t="str">
        <f t="shared" si="48"/>
        <v>14-72.5</v>
      </c>
      <c r="C3107">
        <v>-72.556751379217005</v>
      </c>
      <c r="D3107">
        <v>14.458261734648</v>
      </c>
      <c r="E3107">
        <f>ASIN(SQRT((SIN(RADIANS(PARAMETERS!$D$8-D3107)/2)*SIN(RADIANS(PARAMETERS!$D$8-D3107)/2))+(COS(RADIANS(D3107))*COS(RADIANS(PARAMETERS!$D$8))*SIN(RADIANS(PARAMETERS!$D$9-C3107)/2)*SIN(RADIANS(PARAMETERS!$D$9-C3107)/2))))*2*3958.756</f>
        <v>798.22159338204619</v>
      </c>
      <c r="F3107">
        <v>146.2000579834</v>
      </c>
      <c r="G3107">
        <v>179.40658569336</v>
      </c>
      <c r="H3107">
        <v>216.01014709473</v>
      </c>
      <c r="I3107">
        <v>248.3189239502</v>
      </c>
      <c r="J3107">
        <v>285.46337890625</v>
      </c>
      <c r="K3107" s="6">
        <f>IFERROR(EXP(TREND(LN($F$1:$J$1),LN(F3107:J3107),LN(Calculations!$B$3))),0)</f>
        <v>1.9859876428307117E-2</v>
      </c>
    </row>
    <row r="3108" spans="1:11" x14ac:dyDescent="0.35">
      <c r="A3108">
        <v>3105</v>
      </c>
      <c r="B3108" t="str">
        <f t="shared" si="48"/>
        <v>14-73</v>
      </c>
      <c r="C3108">
        <v>-72.828072714117994</v>
      </c>
      <c r="D3108">
        <v>14.458261734648</v>
      </c>
      <c r="E3108">
        <f>ASIN(SQRT((SIN(RADIANS(PARAMETERS!$D$8-D3108)/2)*SIN(RADIANS(PARAMETERS!$D$8-D3108)/2))+(COS(RADIANS(D3108))*COS(RADIANS(PARAMETERS!$D$8))*SIN(RADIANS(PARAMETERS!$D$9-C3108)/2)*SIN(RADIANS(PARAMETERS!$D$9-C3108)/2))))*2*3958.756</f>
        <v>816.26537865168859</v>
      </c>
      <c r="F3108">
        <v>145.81506347656</v>
      </c>
      <c r="G3108">
        <v>179.11932373047</v>
      </c>
      <c r="H3108">
        <v>215.53196716309</v>
      </c>
      <c r="I3108">
        <v>247.6389465332</v>
      </c>
      <c r="J3108">
        <v>284.53140258789</v>
      </c>
      <c r="K3108" s="6">
        <f>IFERROR(EXP(TREND(LN($F$1:$J$1),LN(F3108:J3108),LN(Calculations!$B$3))),0)</f>
        <v>1.9669702453365256E-2</v>
      </c>
    </row>
    <row r="3109" spans="1:11" x14ac:dyDescent="0.35">
      <c r="A3109">
        <v>3106</v>
      </c>
      <c r="B3109" t="str">
        <f t="shared" si="48"/>
        <v>14-73</v>
      </c>
      <c r="C3109">
        <v>-73.099394049018997</v>
      </c>
      <c r="D3109">
        <v>14.458261734648</v>
      </c>
      <c r="E3109">
        <f>ASIN(SQRT((SIN(RADIANS(PARAMETERS!$D$8-D3109)/2)*SIN(RADIANS(PARAMETERS!$D$8-D3109)/2))+(COS(RADIANS(D3109))*COS(RADIANS(PARAMETERS!$D$8))*SIN(RADIANS(PARAMETERS!$D$9-C3109)/2)*SIN(RADIANS(PARAMETERS!$D$9-C3109)/2))))*2*3958.756</f>
        <v>834.31154165387363</v>
      </c>
      <c r="F3109">
        <v>145.39320373535</v>
      </c>
      <c r="G3109">
        <v>178.80381774902</v>
      </c>
      <c r="H3109">
        <v>215.03742980957</v>
      </c>
      <c r="I3109">
        <v>246.95364379883</v>
      </c>
      <c r="J3109">
        <v>283.6091003418</v>
      </c>
      <c r="K3109" s="6">
        <f>IFERROR(EXP(TREND(LN($F$1:$J$1),LN(F3109:J3109),LN(Calculations!$B$3))),0)</f>
        <v>1.9459320738270936E-2</v>
      </c>
    </row>
    <row r="3110" spans="1:11" x14ac:dyDescent="0.35">
      <c r="A3110">
        <v>3107</v>
      </c>
      <c r="B3110" t="str">
        <f t="shared" si="48"/>
        <v>14-73.5</v>
      </c>
      <c r="C3110">
        <v>-73.37071538392</v>
      </c>
      <c r="D3110">
        <v>14.458261734648</v>
      </c>
      <c r="E3110">
        <f>ASIN(SQRT((SIN(RADIANS(PARAMETERS!$D$8-D3110)/2)*SIN(RADIANS(PARAMETERS!$D$8-D3110)/2))+(COS(RADIANS(D3110))*COS(RADIANS(PARAMETERS!$D$8))*SIN(RADIANS(PARAMETERS!$D$9-C3110)/2)*SIN(RADIANS(PARAMETERS!$D$9-C3110)/2))))*2*3958.756</f>
        <v>852.35990474545167</v>
      </c>
      <c r="F3110">
        <v>144.96682739258</v>
      </c>
      <c r="G3110">
        <v>178.48904418945</v>
      </c>
      <c r="H3110">
        <v>214.59124755859</v>
      </c>
      <c r="I3110">
        <v>246.36268615723</v>
      </c>
      <c r="J3110">
        <v>282.84017944336</v>
      </c>
      <c r="K3110" s="6">
        <f>IFERROR(EXP(TREND(LN($F$1:$J$1),LN(F3110:J3110),LN(Calculations!$B$3))),0)</f>
        <v>1.9244651519653648E-2</v>
      </c>
    </row>
    <row r="3111" spans="1:11" x14ac:dyDescent="0.35">
      <c r="A3111">
        <v>3108</v>
      </c>
      <c r="B3111" t="str">
        <f t="shared" si="48"/>
        <v>14-73.5</v>
      </c>
      <c r="C3111">
        <v>-73.642036718821004</v>
      </c>
      <c r="D3111">
        <v>14.458261734648</v>
      </c>
      <c r="E3111">
        <f>ASIN(SQRT((SIN(RADIANS(PARAMETERS!$D$8-D3111)/2)*SIN(RADIANS(PARAMETERS!$D$8-D3111)/2))+(COS(RADIANS(D3111))*COS(RADIANS(PARAMETERS!$D$8))*SIN(RADIANS(PARAMETERS!$D$9-C3111)/2)*SIN(RADIANS(PARAMETERS!$D$9-C3111)/2))))*2*3958.756</f>
        <v>870.41030440075019</v>
      </c>
      <c r="F3111">
        <v>144.52691650391</v>
      </c>
      <c r="G3111">
        <v>178.16612243652</v>
      </c>
      <c r="H3111">
        <v>214.1787109375</v>
      </c>
      <c r="I3111">
        <v>245.84480285645</v>
      </c>
      <c r="J3111">
        <v>282.19506835938</v>
      </c>
      <c r="K3111" s="6">
        <f>IFERROR(EXP(TREND(LN($F$1:$J$1),LN(F3111:J3111),LN(Calculations!$B$3))),0)</f>
        <v>1.902186435861911E-2</v>
      </c>
    </row>
    <row r="3112" spans="1:11" x14ac:dyDescent="0.35">
      <c r="A3112">
        <v>3109</v>
      </c>
      <c r="B3112" t="str">
        <f t="shared" si="48"/>
        <v>14-74</v>
      </c>
      <c r="C3112">
        <v>-73.913358053722007</v>
      </c>
      <c r="D3112">
        <v>14.458261734648</v>
      </c>
      <c r="E3112">
        <f>ASIN(SQRT((SIN(RADIANS(PARAMETERS!$D$8-D3112)/2)*SIN(RADIANS(PARAMETERS!$D$8-D3112)/2))+(COS(RADIANS(D3112))*COS(RADIANS(PARAMETERS!$D$8))*SIN(RADIANS(PARAMETERS!$D$9-C3112)/2)*SIN(RADIANS(PARAMETERS!$D$9-C3112)/2))))*2*3958.756</f>
        <v>888.4625897799292</v>
      </c>
      <c r="F3112">
        <v>144.05171203613</v>
      </c>
      <c r="G3112">
        <v>177.81359863281</v>
      </c>
      <c r="H3112">
        <v>213.76724243164</v>
      </c>
      <c r="I3112">
        <v>245.35266113281</v>
      </c>
      <c r="J3112">
        <v>281.60781860352</v>
      </c>
      <c r="K3112" s="6">
        <f>IFERROR(EXP(TREND(LN($F$1:$J$1),LN(F3112:J3112),LN(Calculations!$B$3))),0)</f>
        <v>1.8780767614144014E-2</v>
      </c>
    </row>
    <row r="3113" spans="1:11" x14ac:dyDescent="0.35">
      <c r="A3113">
        <v>3110</v>
      </c>
      <c r="B3113" t="str">
        <f t="shared" si="48"/>
        <v>14-74</v>
      </c>
      <c r="C3113">
        <v>-74.184679388622996</v>
      </c>
      <c r="D3113">
        <v>14.458261734648</v>
      </c>
      <c r="E3113">
        <f>ASIN(SQRT((SIN(RADIANS(PARAMETERS!$D$8-D3113)/2)*SIN(RADIANS(PARAMETERS!$D$8-D3113)/2))+(COS(RADIANS(D3113))*COS(RADIANS(PARAMETERS!$D$8))*SIN(RADIANS(PARAMETERS!$D$9-C3113)/2)*SIN(RADIANS(PARAMETERS!$D$9-C3113)/2))))*2*3958.756</f>
        <v>906.51662146762953</v>
      </c>
      <c r="F3113">
        <v>143.58674621582</v>
      </c>
      <c r="G3113">
        <v>177.46307373047</v>
      </c>
      <c r="H3113">
        <v>213.40133666992</v>
      </c>
      <c r="I3113">
        <v>244.94268798828</v>
      </c>
      <c r="J3113">
        <v>281.14938354492</v>
      </c>
      <c r="K3113" s="6">
        <f>IFERROR(EXP(TREND(LN($F$1:$J$1),LN(F3113:J3113),LN(Calculations!$B$3))),0)</f>
        <v>1.8544598555265884E-2</v>
      </c>
    </row>
    <row r="3114" spans="1:11" x14ac:dyDescent="0.35">
      <c r="A3114">
        <v>3111</v>
      </c>
      <c r="B3114" t="str">
        <f t="shared" si="48"/>
        <v>14-74.5</v>
      </c>
      <c r="C3114">
        <v>-74.456000723523999</v>
      </c>
      <c r="D3114">
        <v>14.458261734648</v>
      </c>
      <c r="E3114">
        <f>ASIN(SQRT((SIN(RADIANS(PARAMETERS!$D$8-D3114)/2)*SIN(RADIANS(PARAMETERS!$D$8-D3114)/2))+(COS(RADIANS(D3114))*COS(RADIANS(PARAMETERS!$D$8))*SIN(RADIANS(PARAMETERS!$D$9-C3114)/2)*SIN(RADIANS(PARAMETERS!$D$9-C3114)/2))))*2*3958.756</f>
        <v>924.57227035876565</v>
      </c>
      <c r="F3114">
        <v>143.11528015137</v>
      </c>
      <c r="G3114">
        <v>177.09928894043</v>
      </c>
      <c r="H3114">
        <v>213.0493927002</v>
      </c>
      <c r="I3114">
        <v>244.56634521484</v>
      </c>
      <c r="J3114">
        <v>280.74981689453</v>
      </c>
      <c r="K3114" s="6">
        <f>IFERROR(EXP(TREND(LN($F$1:$J$1),LN(F3114:J3114),LN(Calculations!$B$3))),0)</f>
        <v>1.8305903845152956E-2</v>
      </c>
    </row>
    <row r="3115" spans="1:11" x14ac:dyDescent="0.35">
      <c r="A3115">
        <v>3112</v>
      </c>
      <c r="B3115" t="str">
        <f t="shared" si="48"/>
        <v>14-74.5</v>
      </c>
      <c r="C3115">
        <v>-74.727322058425003</v>
      </c>
      <c r="D3115">
        <v>14.458261734648</v>
      </c>
      <c r="E3115">
        <f>ASIN(SQRT((SIN(RADIANS(PARAMETERS!$D$8-D3115)/2)*SIN(RADIANS(PARAMETERS!$D$8-D3115)/2))+(COS(RADIANS(D3115))*COS(RADIANS(PARAMETERS!$D$8))*SIN(RADIANS(PARAMETERS!$D$9-C3115)/2)*SIN(RADIANS(PARAMETERS!$D$9-C3115)/2))))*2*3958.756</f>
        <v>942.62941667183009</v>
      </c>
      <c r="F3115">
        <v>142.60165405273</v>
      </c>
      <c r="G3115">
        <v>176.68714904785</v>
      </c>
      <c r="H3115">
        <v>212.6459197998</v>
      </c>
      <c r="I3115">
        <v>244.12384033203</v>
      </c>
      <c r="J3115">
        <v>280.26611328125</v>
      </c>
      <c r="K3115" s="6">
        <f>IFERROR(EXP(TREND(LN($F$1:$J$1),LN(F3115:J3115),LN(Calculations!$B$3))),0)</f>
        <v>1.8048069857773151E-2</v>
      </c>
    </row>
    <row r="3116" spans="1:11" x14ac:dyDescent="0.35">
      <c r="A3116">
        <v>3113</v>
      </c>
      <c r="B3116" t="str">
        <f t="shared" si="48"/>
        <v>14-75</v>
      </c>
      <c r="C3116">
        <v>-74.998643393324997</v>
      </c>
      <c r="D3116">
        <v>14.458261734648</v>
      </c>
      <c r="E3116">
        <f>ASIN(SQRT((SIN(RADIANS(PARAMETERS!$D$8-D3116)/2)*SIN(RADIANS(PARAMETERS!$D$8-D3116)/2))+(COS(RADIANS(D3116))*COS(RADIANS(PARAMETERS!$D$8))*SIN(RADIANS(PARAMETERS!$D$9-C3116)/2)*SIN(RADIANS(PARAMETERS!$D$9-C3116)/2))))*2*3958.756</f>
        <v>960.68794907296842</v>
      </c>
      <c r="F3116">
        <v>142.11204528809</v>
      </c>
      <c r="G3116">
        <v>176.28163146973</v>
      </c>
      <c r="H3116">
        <v>212.26954650879</v>
      </c>
      <c r="I3116">
        <v>243.72364807129</v>
      </c>
      <c r="J3116">
        <v>279.84375</v>
      </c>
      <c r="K3116" s="6">
        <f>IFERROR(EXP(TREND(LN($F$1:$J$1),LN(F3116:J3116),LN(Calculations!$B$3))),0)</f>
        <v>1.7803449938787033E-2</v>
      </c>
    </row>
    <row r="3117" spans="1:11" x14ac:dyDescent="0.35">
      <c r="A3117">
        <v>3114</v>
      </c>
      <c r="B3117" t="str">
        <f t="shared" si="48"/>
        <v>14-75.5</v>
      </c>
      <c r="C3117">
        <v>-75.269964728226</v>
      </c>
      <c r="D3117">
        <v>14.458261734648</v>
      </c>
      <c r="E3117">
        <f>ASIN(SQRT((SIN(RADIANS(PARAMETERS!$D$8-D3117)/2)*SIN(RADIANS(PARAMETERS!$D$8-D3117)/2))+(COS(RADIANS(D3117))*COS(RADIANS(PARAMETERS!$D$8))*SIN(RADIANS(PARAMETERS!$D$9-C3117)/2)*SIN(RADIANS(PARAMETERS!$D$9-C3117)/2))))*2*3958.756</f>
        <v>978.74776389696467</v>
      </c>
      <c r="F3117">
        <v>141.63824462891</v>
      </c>
      <c r="G3117">
        <v>175.87705993652</v>
      </c>
      <c r="H3117">
        <v>211.90451049805</v>
      </c>
      <c r="I3117">
        <v>243.34158325195</v>
      </c>
      <c r="J3117">
        <v>279.44805908203</v>
      </c>
      <c r="K3117" s="6">
        <f>IFERROR(EXP(TREND(LN($F$1:$J$1),LN(F3117:J3117),LN(Calculations!$B$3))),0)</f>
        <v>1.7568207790224125E-2</v>
      </c>
    </row>
    <row r="3118" spans="1:11" x14ac:dyDescent="0.35">
      <c r="A3118">
        <v>3115</v>
      </c>
      <c r="B3118" t="str">
        <f t="shared" si="48"/>
        <v>14-75.5</v>
      </c>
      <c r="C3118">
        <v>-75.541286063127004</v>
      </c>
      <c r="D3118">
        <v>14.458261734648</v>
      </c>
      <c r="E3118">
        <f>ASIN(SQRT((SIN(RADIANS(PARAMETERS!$D$8-D3118)/2)*SIN(RADIANS(PARAMETERS!$D$8-D3118)/2))+(COS(RADIANS(D3118))*COS(RADIANS(PARAMETERS!$D$8))*SIN(RADIANS(PARAMETERS!$D$9-C3118)/2)*SIN(RADIANS(PARAMETERS!$D$9-C3118)/2))))*2*3958.756</f>
        <v>996.80876445195145</v>
      </c>
      <c r="F3118">
        <v>141.16749572754</v>
      </c>
      <c r="G3118">
        <v>175.46463012695</v>
      </c>
      <c r="H3118">
        <v>211.5272064209</v>
      </c>
      <c r="I3118">
        <v>242.94061279297</v>
      </c>
      <c r="J3118">
        <v>279.02502441406</v>
      </c>
      <c r="K3118" s="6">
        <f>IFERROR(EXP(TREND(LN($F$1:$J$1),LN(F3118:J3118),LN(Calculations!$B$3))),0)</f>
        <v>1.7336702065968011E-2</v>
      </c>
    </row>
    <row r="3119" spans="1:11" x14ac:dyDescent="0.35">
      <c r="A3119">
        <v>3116</v>
      </c>
      <c r="B3119" t="str">
        <f t="shared" si="48"/>
        <v>14-76</v>
      </c>
      <c r="C3119">
        <v>-75.812607398028007</v>
      </c>
      <c r="D3119">
        <v>14.458261734648</v>
      </c>
      <c r="E3119">
        <f>ASIN(SQRT((SIN(RADIANS(PARAMETERS!$D$8-D3119)/2)*SIN(RADIANS(PARAMETERS!$D$8-D3119)/2))+(COS(RADIANS(D3119))*COS(RADIANS(PARAMETERS!$D$8))*SIN(RADIANS(PARAMETERS!$D$9-C3119)/2)*SIN(RADIANS(PARAMETERS!$D$9-C3119)/2))))*2*3958.756</f>
        <v>1014.8708603987137</v>
      </c>
      <c r="F3119">
        <v>140.74911499023</v>
      </c>
      <c r="G3119">
        <v>175.08316040039</v>
      </c>
      <c r="H3119">
        <v>211.18795776367</v>
      </c>
      <c r="I3119">
        <v>242.58647155762</v>
      </c>
      <c r="J3119">
        <v>278.65939331055</v>
      </c>
      <c r="K3119" s="6">
        <f>IFERROR(EXP(TREND(LN($F$1:$J$1),LN(F3119:J3119),LN(Calculations!$B$3))),0)</f>
        <v>1.7131321455735166E-2</v>
      </c>
    </row>
    <row r="3120" spans="1:11" x14ac:dyDescent="0.35">
      <c r="A3120">
        <v>3117</v>
      </c>
      <c r="B3120" t="str">
        <f t="shared" si="48"/>
        <v>14-76</v>
      </c>
      <c r="C3120">
        <v>-76.083928732928996</v>
      </c>
      <c r="D3120">
        <v>14.458261734648</v>
      </c>
      <c r="E3120">
        <f>ASIN(SQRT((SIN(RADIANS(PARAMETERS!$D$8-D3120)/2)*SIN(RADIANS(PARAMETERS!$D$8-D3120)/2))+(COS(RADIANS(D3120))*COS(RADIANS(PARAMETERS!$D$8))*SIN(RADIANS(PARAMETERS!$D$9-C3120)/2)*SIN(RADIANS(PARAMETERS!$D$9-C3120)/2))))*2*3958.756</f>
        <v>1032.9339671945727</v>
      </c>
      <c r="F3120">
        <v>140.37075805664</v>
      </c>
      <c r="G3120">
        <v>174.72268676758</v>
      </c>
      <c r="H3120">
        <v>210.87069702148</v>
      </c>
      <c r="I3120">
        <v>242.25631713867</v>
      </c>
      <c r="J3120">
        <v>278.31976318359</v>
      </c>
      <c r="K3120" s="6">
        <f>IFERROR(EXP(TREND(LN($F$1:$J$1),LN(F3120:J3120),LN(Calculations!$B$3))),0)</f>
        <v>1.6945561987270829E-2</v>
      </c>
    </row>
    <row r="3121" spans="1:11" x14ac:dyDescent="0.35">
      <c r="A3121">
        <v>3118</v>
      </c>
      <c r="B3121" t="str">
        <f t="shared" si="48"/>
        <v>14-76.5</v>
      </c>
      <c r="C3121">
        <v>-76.355250067829999</v>
      </c>
      <c r="D3121">
        <v>14.458261734648</v>
      </c>
      <c r="E3121">
        <f>ASIN(SQRT((SIN(RADIANS(PARAMETERS!$D$8-D3121)/2)*SIN(RADIANS(PARAMETERS!$D$8-D3121)/2))+(COS(RADIANS(D3121))*COS(RADIANS(PARAMETERS!$D$8))*SIN(RADIANS(PARAMETERS!$D$9-C3121)/2)*SIN(RADIANS(PARAMETERS!$D$9-C3121)/2))))*2*3958.756</f>
        <v>1050.9980055944757</v>
      </c>
      <c r="F3121">
        <v>140.01892089844</v>
      </c>
      <c r="G3121">
        <v>174.37274169922</v>
      </c>
      <c r="H3121">
        <v>210.56019592285</v>
      </c>
      <c r="I3121">
        <v>241.9285736084</v>
      </c>
      <c r="J3121">
        <v>277.97674560547</v>
      </c>
      <c r="K3121" s="6">
        <f>IFERROR(EXP(TREND(LN($F$1:$J$1),LN(F3121:J3121),LN(Calculations!$B$3))),0)</f>
        <v>1.6772760685998478E-2</v>
      </c>
    </row>
    <row r="3122" spans="1:11" x14ac:dyDescent="0.35">
      <c r="A3122">
        <v>3119</v>
      </c>
      <c r="B3122" t="str">
        <f t="shared" si="48"/>
        <v>14-76.5</v>
      </c>
      <c r="C3122">
        <v>-76.626571402731003</v>
      </c>
      <c r="D3122">
        <v>14.458261734648</v>
      </c>
      <c r="E3122">
        <f>ASIN(SQRT((SIN(RADIANS(PARAMETERS!$D$8-D3122)/2)*SIN(RADIANS(PARAMETERS!$D$8-D3122)/2))+(COS(RADIANS(D3122))*COS(RADIANS(PARAMETERS!$D$8))*SIN(RADIANS(PARAMETERS!$D$9-C3122)/2)*SIN(RADIANS(PARAMETERS!$D$9-C3122)/2))))*2*3958.756</f>
        <v>1069.0629012024874</v>
      </c>
      <c r="F3122">
        <v>139.74301147461</v>
      </c>
      <c r="G3122">
        <v>174.07530212402</v>
      </c>
      <c r="H3122">
        <v>210.31088256836</v>
      </c>
      <c r="I3122">
        <v>241.67608642578</v>
      </c>
      <c r="J3122">
        <v>277.72570800781</v>
      </c>
      <c r="K3122" s="6">
        <f>IFERROR(EXP(TREND(LN($F$1:$J$1),LN(F3122:J3122),LN(Calculations!$B$3))),0)</f>
        <v>1.6634762600875326E-2</v>
      </c>
    </row>
    <row r="3123" spans="1:11" x14ac:dyDescent="0.35">
      <c r="A3123">
        <v>3120</v>
      </c>
      <c r="B3123" t="str">
        <f t="shared" si="48"/>
        <v>14-77</v>
      </c>
      <c r="C3123">
        <v>-76.897892737632006</v>
      </c>
      <c r="D3123">
        <v>14.458261734648</v>
      </c>
      <c r="E3123">
        <f>ASIN(SQRT((SIN(RADIANS(PARAMETERS!$D$8-D3123)/2)*SIN(RADIANS(PARAMETERS!$D$8-D3123)/2))+(COS(RADIANS(D3123))*COS(RADIANS(PARAMETERS!$D$8))*SIN(RADIANS(PARAMETERS!$D$9-C3123)/2)*SIN(RADIANS(PARAMETERS!$D$9-C3123)/2))))*2*3958.756</f>
        <v>1087.1285840678484</v>
      </c>
      <c r="F3123">
        <v>139.52777099609</v>
      </c>
      <c r="G3123">
        <v>173.81962585449</v>
      </c>
      <c r="H3123">
        <v>210.1016998291</v>
      </c>
      <c r="I3123">
        <v>241.46520996094</v>
      </c>
      <c r="J3123">
        <v>277.51724243164</v>
      </c>
      <c r="K3123" s="6">
        <f>IFERROR(EXP(TREND(LN($F$1:$J$1),LN(F3123:J3123),LN(Calculations!$B$3))),0)</f>
        <v>1.6524331086332868E-2</v>
      </c>
    </row>
    <row r="3124" spans="1:11" x14ac:dyDescent="0.35">
      <c r="A3124">
        <v>3121</v>
      </c>
      <c r="B3124" t="str">
        <f t="shared" si="48"/>
        <v>14-77</v>
      </c>
      <c r="C3124">
        <v>-77.169214072532995</v>
      </c>
      <c r="D3124">
        <v>14.458261734648</v>
      </c>
      <c r="E3124">
        <f>ASIN(SQRT((SIN(RADIANS(PARAMETERS!$D$8-D3124)/2)*SIN(RADIANS(PARAMETERS!$D$8-D3124)/2))+(COS(RADIANS(D3124))*COS(RADIANS(PARAMETERS!$D$8))*SIN(RADIANS(PARAMETERS!$D$9-C3124)/2)*SIN(RADIANS(PARAMETERS!$D$9-C3124)/2))))*2*3958.756</f>
        <v>1105.1949883205161</v>
      </c>
      <c r="F3124">
        <v>139.36303710938</v>
      </c>
      <c r="G3124">
        <v>173.60231018066</v>
      </c>
      <c r="H3124">
        <v>209.92100524902</v>
      </c>
      <c r="I3124">
        <v>241.27621459961</v>
      </c>
      <c r="J3124">
        <v>277.32131958008</v>
      </c>
      <c r="K3124" s="6">
        <f>IFERROR(EXP(TREND(LN($F$1:$J$1),LN(F3124:J3124),LN(Calculations!$B$3))),0)</f>
        <v>1.64371979476539E-2</v>
      </c>
    </row>
    <row r="3125" spans="1:11" x14ac:dyDescent="0.35">
      <c r="A3125">
        <v>3122</v>
      </c>
      <c r="B3125" t="str">
        <f t="shared" si="48"/>
        <v>14-77.5</v>
      </c>
      <c r="C3125">
        <v>-77.440535407433998</v>
      </c>
      <c r="D3125">
        <v>14.458261734648</v>
      </c>
      <c r="E3125">
        <f>ASIN(SQRT((SIN(RADIANS(PARAMETERS!$D$8-D3125)/2)*SIN(RADIANS(PARAMETERS!$D$8-D3125)/2))+(COS(RADIANS(D3125))*COS(RADIANS(PARAMETERS!$D$8))*SIN(RADIANS(PARAMETERS!$D$9-C3125)/2)*SIN(RADIANS(PARAMETERS!$D$9-C3125)/2))))*2*3958.756</f>
        <v>1123.2620518417589</v>
      </c>
      <c r="F3125">
        <v>139.28466796875</v>
      </c>
      <c r="G3125">
        <v>173.4546661377</v>
      </c>
      <c r="H3125">
        <v>209.80737304688</v>
      </c>
      <c r="I3125">
        <v>241.16107177734</v>
      </c>
      <c r="J3125">
        <v>277.20651245117</v>
      </c>
      <c r="K3125" s="6">
        <f>IFERROR(EXP(TREND(LN($F$1:$J$1),LN(F3125:J3125),LN(Calculations!$B$3))),0)</f>
        <v>1.638896100009599E-2</v>
      </c>
    </row>
    <row r="3126" spans="1:11" x14ac:dyDescent="0.35">
      <c r="A3126">
        <v>3123</v>
      </c>
      <c r="B3126" t="str">
        <f t="shared" si="48"/>
        <v>14-77.5</v>
      </c>
      <c r="C3126">
        <v>-77.711856742335002</v>
      </c>
      <c r="D3126">
        <v>14.458261734648</v>
      </c>
      <c r="E3126">
        <f>ASIN(SQRT((SIN(RADIANS(PARAMETERS!$D$8-D3126)/2)*SIN(RADIANS(PARAMETERS!$D$8-D3126)/2))+(COS(RADIANS(D3126))*COS(RADIANS(PARAMETERS!$D$8))*SIN(RADIANS(PARAMETERS!$D$9-C3126)/2)*SIN(RADIANS(PARAMETERS!$D$9-C3126)/2))))*2*3958.756</f>
        <v>1141.3297159659296</v>
      </c>
      <c r="F3126">
        <v>139.27275085449</v>
      </c>
      <c r="G3126">
        <v>173.36524963379</v>
      </c>
      <c r="H3126">
        <v>209.74549865723</v>
      </c>
      <c r="I3126">
        <v>241.10113525391</v>
      </c>
      <c r="J3126">
        <v>277.15014648438</v>
      </c>
      <c r="K3126" s="6">
        <f>IFERROR(EXP(TREND(LN($F$1:$J$1),LN(F3126:J3126),LN(Calculations!$B$3))),0)</f>
        <v>1.6371100498473783E-2</v>
      </c>
    </row>
    <row r="3127" spans="1:11" x14ac:dyDescent="0.35">
      <c r="A3127">
        <v>3124</v>
      </c>
      <c r="B3127" t="str">
        <f t="shared" si="48"/>
        <v>14-78</v>
      </c>
      <c r="C3127">
        <v>-77.983178077236005</v>
      </c>
      <c r="D3127">
        <v>14.458261734648</v>
      </c>
      <c r="E3127">
        <f>ASIN(SQRT((SIN(RADIANS(PARAMETERS!$D$8-D3127)/2)*SIN(RADIANS(PARAMETERS!$D$8-D3127)/2))+(COS(RADIANS(D3127))*COS(RADIANS(PARAMETERS!$D$8))*SIN(RADIANS(PARAMETERS!$D$9-C3127)/2)*SIN(RADIANS(PARAMETERS!$D$9-C3127)/2))))*2*3958.756</f>
        <v>1159.3979252100303</v>
      </c>
      <c r="F3127">
        <v>139.32846069336</v>
      </c>
      <c r="G3127">
        <v>173.33935546875</v>
      </c>
      <c r="H3127">
        <v>209.75463867188</v>
      </c>
      <c r="I3127">
        <v>241.13009643555</v>
      </c>
      <c r="J3127">
        <v>277.2043762207</v>
      </c>
      <c r="K3127" s="6">
        <f>IFERROR(EXP(TREND(LN($F$1:$J$1),LN(F3127:J3127),LN(Calculations!$B$3))),0)</f>
        <v>1.6384433745128196E-2</v>
      </c>
    </row>
    <row r="3128" spans="1:11" x14ac:dyDescent="0.35">
      <c r="A3128">
        <v>3125</v>
      </c>
      <c r="B3128" t="str">
        <f t="shared" si="48"/>
        <v>14-78.5</v>
      </c>
      <c r="C3128">
        <v>-78.254499412136994</v>
      </c>
      <c r="D3128">
        <v>14.458261734648</v>
      </c>
      <c r="E3128">
        <f>ASIN(SQRT((SIN(RADIANS(PARAMETERS!$D$8-D3128)/2)*SIN(RADIANS(PARAMETERS!$D$8-D3128)/2))+(COS(RADIANS(D3128))*COS(RADIANS(PARAMETERS!$D$8))*SIN(RADIANS(PARAMETERS!$D$9-C3128)/2)*SIN(RADIANS(PARAMETERS!$D$9-C3128)/2))))*2*3958.756</f>
        <v>1177.4666270280954</v>
      </c>
      <c r="F3128">
        <v>139.50598144531</v>
      </c>
      <c r="G3128">
        <v>173.42575073242</v>
      </c>
      <c r="H3128">
        <v>209.91424560547</v>
      </c>
      <c r="I3128">
        <v>241.36492919922</v>
      </c>
      <c r="J3128">
        <v>277.53329467773</v>
      </c>
      <c r="K3128" s="6">
        <f>IFERROR(EXP(TREND(LN($F$1:$J$1),LN(F3128:J3128),LN(Calculations!$B$3))),0)</f>
        <v>1.645326295165694E-2</v>
      </c>
    </row>
    <row r="3129" spans="1:11" x14ac:dyDescent="0.35">
      <c r="A3129">
        <v>3126</v>
      </c>
      <c r="B3129" t="str">
        <f t="shared" si="48"/>
        <v>14-78.5</v>
      </c>
      <c r="C3129">
        <v>-78.525820747037997</v>
      </c>
      <c r="D3129">
        <v>14.458261734648</v>
      </c>
      <c r="E3129">
        <f>ASIN(SQRT((SIN(RADIANS(PARAMETERS!$D$8-D3129)/2)*SIN(RADIANS(PARAMETERS!$D$8-D3129)/2))+(COS(RADIANS(D3129))*COS(RADIANS(PARAMETERS!$D$8))*SIN(RADIANS(PARAMETERS!$D$9-C3129)/2)*SIN(RADIANS(PARAMETERS!$D$9-C3129)/2))))*2*3958.756</f>
        <v>1195.5357715877667</v>
      </c>
      <c r="F3129">
        <v>139.74359130859</v>
      </c>
      <c r="G3129">
        <v>173.572265625</v>
      </c>
      <c r="H3129">
        <v>210.15760803223</v>
      </c>
      <c r="I3129">
        <v>241.71583557129</v>
      </c>
      <c r="J3129">
        <v>278.01867675781</v>
      </c>
      <c r="K3129" s="6">
        <f>IFERROR(EXP(TREND(LN($F$1:$J$1),LN(F3129:J3129),LN(Calculations!$B$3))),0)</f>
        <v>1.6550406100190689E-2</v>
      </c>
    </row>
    <row r="3130" spans="1:11" x14ac:dyDescent="0.35">
      <c r="A3130">
        <v>3127</v>
      </c>
      <c r="B3130" t="str">
        <f t="shared" si="48"/>
        <v>14-79</v>
      </c>
      <c r="C3130">
        <v>-78.797142081939</v>
      </c>
      <c r="D3130">
        <v>14.458261734648</v>
      </c>
      <c r="E3130">
        <f>ASIN(SQRT((SIN(RADIANS(PARAMETERS!$D$8-D3130)/2)*SIN(RADIANS(PARAMETERS!$D$8-D3130)/2))+(COS(RADIANS(D3130))*COS(RADIANS(PARAMETERS!$D$8))*SIN(RADIANS(PARAMETERS!$D$9-C3130)/2)*SIN(RADIANS(PARAMETERS!$D$9-C3130)/2))))*2*3958.756</f>
        <v>1213.6053115667544</v>
      </c>
      <c r="F3130">
        <v>140.00840759277</v>
      </c>
      <c r="G3130">
        <v>173.74966430664</v>
      </c>
      <c r="H3130">
        <v>210.45327758789</v>
      </c>
      <c r="I3130">
        <v>242.14309692383</v>
      </c>
      <c r="J3130">
        <v>278.6106262207</v>
      </c>
      <c r="K3130" s="6">
        <f>IFERROR(EXP(TREND(LN($F$1:$J$1),LN(F3130:J3130),LN(Calculations!$B$3))),0)</f>
        <v>1.6661057379936429E-2</v>
      </c>
    </row>
    <row r="3131" spans="1:11" x14ac:dyDescent="0.35">
      <c r="A3131">
        <v>3128</v>
      </c>
      <c r="B3131" t="str">
        <f t="shared" si="48"/>
        <v>14-79</v>
      </c>
      <c r="C3131">
        <v>-79.068463416840004</v>
      </c>
      <c r="D3131">
        <v>14.458261734648</v>
      </c>
      <c r="E3131">
        <f>ASIN(SQRT((SIN(RADIANS(PARAMETERS!$D$8-D3131)/2)*SIN(RADIANS(PARAMETERS!$D$8-D3131)/2))+(COS(RADIANS(D3131))*COS(RADIANS(PARAMETERS!$D$8))*SIN(RADIANS(PARAMETERS!$D$9-C3131)/2)*SIN(RADIANS(PARAMETERS!$D$9-C3131)/2))))*2*3958.756</f>
        <v>1231.6752019671617</v>
      </c>
      <c r="F3131">
        <v>140.32963562012</v>
      </c>
      <c r="G3131">
        <v>173.98059082031</v>
      </c>
      <c r="H3131">
        <v>210.83740234375</v>
      </c>
      <c r="I3131">
        <v>242.69842529297</v>
      </c>
      <c r="J3131">
        <v>279.38049316406</v>
      </c>
      <c r="K3131" s="6">
        <f>IFERROR(EXP(TREND(LN($F$1:$J$1),LN(F3131:J3131),LN(Calculations!$B$3))),0)</f>
        <v>1.6798023088609764E-2</v>
      </c>
    </row>
    <row r="3132" spans="1:11" x14ac:dyDescent="0.35">
      <c r="A3132">
        <v>3129</v>
      </c>
      <c r="B3132" t="str">
        <f t="shared" si="48"/>
        <v>14-79.5</v>
      </c>
      <c r="C3132">
        <v>-79.339784751741007</v>
      </c>
      <c r="D3132">
        <v>14.458261734648</v>
      </c>
      <c r="E3132">
        <f>ASIN(SQRT((SIN(RADIANS(PARAMETERS!$D$8-D3132)/2)*SIN(RADIANS(PARAMETERS!$D$8-D3132)/2))+(COS(RADIANS(D3132))*COS(RADIANS(PARAMETERS!$D$8))*SIN(RADIANS(PARAMETERS!$D$9-C3132)/2)*SIN(RADIANS(PARAMETERS!$D$9-C3132)/2))))*2*3958.756</f>
        <v>1249.7453999458478</v>
      </c>
      <c r="F3132">
        <v>140.65281677246</v>
      </c>
      <c r="G3132">
        <v>174.22607421875</v>
      </c>
      <c r="H3132">
        <v>211.25894165039</v>
      </c>
      <c r="I3132">
        <v>243.3133392334</v>
      </c>
      <c r="J3132">
        <v>280.23812866211</v>
      </c>
      <c r="K3132" s="6">
        <f>IFERROR(EXP(TREND(LN($F$1:$J$1),LN(F3132:J3132),LN(Calculations!$B$3))),0)</f>
        <v>1.69378736842619E-2</v>
      </c>
    </row>
    <row r="3133" spans="1:11" x14ac:dyDescent="0.35">
      <c r="A3133">
        <v>3130</v>
      </c>
      <c r="B3133" t="str">
        <f t="shared" si="48"/>
        <v>14-79.5</v>
      </c>
      <c r="C3133">
        <v>-79.611106086641996</v>
      </c>
      <c r="D3133">
        <v>14.458261734648</v>
      </c>
      <c r="E3133">
        <f>ASIN(SQRT((SIN(RADIANS(PARAMETERS!$D$8-D3133)/2)*SIN(RADIANS(PARAMETERS!$D$8-D3133)/2))+(COS(RADIANS(D3133))*COS(RADIANS(PARAMETERS!$D$8))*SIN(RADIANS(PARAMETERS!$D$9-C3133)/2)*SIN(RADIANS(PARAMETERS!$D$9-C3133)/2))))*2*3958.756</f>
        <v>1267.8158646592472</v>
      </c>
      <c r="F3133">
        <v>140.96295166016</v>
      </c>
      <c r="G3133">
        <v>174.47709655762</v>
      </c>
      <c r="H3133">
        <v>211.70727539063</v>
      </c>
      <c r="I3133">
        <v>243.97421264648</v>
      </c>
      <c r="J3133">
        <v>281.16625976563</v>
      </c>
      <c r="K3133" s="6">
        <f>IFERROR(EXP(TREND(LN($F$1:$J$1),LN(F3133:J3133),LN(Calculations!$B$3))),0)</f>
        <v>1.7074148198850239E-2</v>
      </c>
    </row>
    <row r="3134" spans="1:11" x14ac:dyDescent="0.35">
      <c r="A3134">
        <v>3131</v>
      </c>
      <c r="B3134" t="str">
        <f t="shared" si="48"/>
        <v>14-80</v>
      </c>
      <c r="C3134">
        <v>-79.882427421542999</v>
      </c>
      <c r="D3134">
        <v>14.458261734648</v>
      </c>
      <c r="E3134">
        <f>ASIN(SQRT((SIN(RADIANS(PARAMETERS!$D$8-D3134)/2)*SIN(RADIANS(PARAMETERS!$D$8-D3134)/2))+(COS(RADIANS(D3134))*COS(RADIANS(PARAMETERS!$D$8))*SIN(RADIANS(PARAMETERS!$D$9-C3134)/2)*SIN(RADIANS(PARAMETERS!$D$9-C3134)/2))))*2*3958.756</f>
        <v>1285.8865571212266</v>
      </c>
      <c r="F3134">
        <v>141.28965759277</v>
      </c>
      <c r="G3134">
        <v>174.75863647461</v>
      </c>
      <c r="H3134">
        <v>212.21548461914</v>
      </c>
      <c r="I3134">
        <v>244.72605895996</v>
      </c>
      <c r="J3134">
        <v>282.22491455078</v>
      </c>
      <c r="K3134" s="6">
        <f>IFERROR(EXP(TREND(LN($F$1:$J$1),LN(F3134:J3134),LN(Calculations!$B$3))),0)</f>
        <v>1.7220088083249051E-2</v>
      </c>
    </row>
    <row r="3135" spans="1:11" x14ac:dyDescent="0.35">
      <c r="A3135">
        <v>3132</v>
      </c>
      <c r="B3135" t="str">
        <f t="shared" si="48"/>
        <v>14-80</v>
      </c>
      <c r="C3135">
        <v>-80.153748756444003</v>
      </c>
      <c r="D3135">
        <v>14.458261734648</v>
      </c>
      <c r="E3135">
        <f>ASIN(SQRT((SIN(RADIANS(PARAMETERS!$D$8-D3135)/2)*SIN(RADIANS(PARAMETERS!$D$8-D3135)/2))+(COS(RADIANS(D3135))*COS(RADIANS(PARAMETERS!$D$8))*SIN(RADIANS(PARAMETERS!$D$9-C3135)/2)*SIN(RADIANS(PARAMETERS!$D$9-C3135)/2))))*2*3958.756</f>
        <v>1303.9574400727042</v>
      </c>
      <c r="F3135">
        <v>141.54663085938</v>
      </c>
      <c r="G3135">
        <v>175.00009155273</v>
      </c>
      <c r="H3135">
        <v>212.69993591309</v>
      </c>
      <c r="I3135">
        <v>245.46200561523</v>
      </c>
      <c r="J3135">
        <v>283.27868652344</v>
      </c>
      <c r="K3135" s="6">
        <f>IFERROR(EXP(TREND(LN($F$1:$J$1),LN(F3135:J3135),LN(Calculations!$B$3))),0)</f>
        <v>1.7336044692585015E-2</v>
      </c>
    </row>
    <row r="3136" spans="1:11" x14ac:dyDescent="0.35">
      <c r="A3136">
        <v>3133</v>
      </c>
      <c r="B3136" t="str">
        <f t="shared" si="48"/>
        <v>14-80.5</v>
      </c>
      <c r="C3136">
        <v>-80.425070091345006</v>
      </c>
      <c r="D3136">
        <v>14.458261734648</v>
      </c>
      <c r="E3136">
        <f>ASIN(SQRT((SIN(RADIANS(PARAMETERS!$D$8-D3136)/2)*SIN(RADIANS(PARAMETERS!$D$8-D3136)/2))+(COS(RADIANS(D3136))*COS(RADIANS(PARAMETERS!$D$8))*SIN(RADIANS(PARAMETERS!$D$9-C3136)/2)*SIN(RADIANS(PARAMETERS!$D$9-C3136)/2))))*2*3958.756</f>
        <v>1322.0284778619246</v>
      </c>
      <c r="F3136">
        <v>141.71122741699</v>
      </c>
      <c r="G3136">
        <v>175.18208312988</v>
      </c>
      <c r="H3136">
        <v>213.14286804199</v>
      </c>
      <c r="I3136">
        <v>246.1647644043</v>
      </c>
      <c r="J3136">
        <v>284.31130981445</v>
      </c>
      <c r="K3136" s="6">
        <f>IFERROR(EXP(TREND(LN($F$1:$J$1),LN(F3136:J3136),LN(Calculations!$B$3))),0)</f>
        <v>1.7410800169108689E-2</v>
      </c>
    </row>
    <row r="3137" spans="1:11" x14ac:dyDescent="0.35">
      <c r="A3137">
        <v>3134</v>
      </c>
      <c r="B3137" t="str">
        <f t="shared" si="48"/>
        <v>14-80.5</v>
      </c>
      <c r="C3137">
        <v>-80.696391426245995</v>
      </c>
      <c r="D3137">
        <v>14.458261734648</v>
      </c>
      <c r="E3137">
        <f>ASIN(SQRT((SIN(RADIANS(PARAMETERS!$D$8-D3137)/2)*SIN(RADIANS(PARAMETERS!$D$8-D3137)/2))+(COS(RADIANS(D3137))*COS(RADIANS(PARAMETERS!$D$8))*SIN(RADIANS(PARAMETERS!$D$9-C3137)/2)*SIN(RADIANS(PARAMETERS!$D$9-C3137)/2))))*2*3958.756</f>
        <v>1340.0996363343745</v>
      </c>
      <c r="F3137">
        <v>141.80450439453</v>
      </c>
      <c r="G3137">
        <v>175.31890869141</v>
      </c>
      <c r="H3137">
        <v>213.5691986084</v>
      </c>
      <c r="I3137">
        <v>246.87199401855</v>
      </c>
      <c r="J3137">
        <v>285.37670898438</v>
      </c>
      <c r="K3137" s="6">
        <f>IFERROR(EXP(TREND(LN($F$1:$J$1),LN(F3137:J3137),LN(Calculations!$B$3))),0)</f>
        <v>1.7453072808585379E-2</v>
      </c>
    </row>
    <row r="3138" spans="1:11" x14ac:dyDescent="0.35">
      <c r="A3138">
        <v>3135</v>
      </c>
      <c r="B3138" t="str">
        <f t="shared" si="48"/>
        <v>14-81</v>
      </c>
      <c r="C3138">
        <v>-80.967712761146998</v>
      </c>
      <c r="D3138">
        <v>14.458261734648</v>
      </c>
      <c r="E3138">
        <f>ASIN(SQRT((SIN(RADIANS(PARAMETERS!$D$8-D3138)/2)*SIN(RADIANS(PARAMETERS!$D$8-D3138)/2))+(COS(RADIANS(D3138))*COS(RADIANS(PARAMETERS!$D$8))*SIN(RADIANS(PARAMETERS!$D$9-C3138)/2)*SIN(RADIANS(PARAMETERS!$D$9-C3138)/2))))*2*3958.756</f>
        <v>1358.1708827314501</v>
      </c>
      <c r="F3138">
        <v>141.75559997559</v>
      </c>
      <c r="G3138">
        <v>175.35182189941</v>
      </c>
      <c r="H3138">
        <v>213.91006469727</v>
      </c>
      <c r="I3138">
        <v>247.49502563477</v>
      </c>
      <c r="J3138">
        <v>286.36193847656</v>
      </c>
      <c r="K3138" s="6">
        <f>IFERROR(EXP(TREND(LN($F$1:$J$1),LN(F3138:J3138),LN(Calculations!$B$3))),0)</f>
        <v>1.7430855942061892E-2</v>
      </c>
    </row>
    <row r="3139" spans="1:11" x14ac:dyDescent="0.35">
      <c r="A3139">
        <v>3136</v>
      </c>
      <c r="B3139" t="str">
        <f t="shared" si="48"/>
        <v>14-81</v>
      </c>
      <c r="C3139">
        <v>-81.239034096048002</v>
      </c>
      <c r="D3139">
        <v>14.458261734648</v>
      </c>
      <c r="E3139">
        <f>ASIN(SQRT((SIN(RADIANS(PARAMETERS!$D$8-D3139)/2)*SIN(RADIANS(PARAMETERS!$D$8-D3139)/2))+(COS(RADIANS(D3139))*COS(RADIANS(PARAMETERS!$D$8))*SIN(RADIANS(PARAMETERS!$D$9-C3139)/2)*SIN(RADIANS(PARAMETERS!$D$9-C3139)/2))))*2*3958.756</f>
        <v>1376.2421855970611</v>
      </c>
      <c r="F3139">
        <v>141.56159973145</v>
      </c>
      <c r="G3139">
        <v>175.2777557373</v>
      </c>
      <c r="H3139">
        <v>214.15670776367</v>
      </c>
      <c r="I3139">
        <v>248.01985168457</v>
      </c>
      <c r="J3139">
        <v>287.24652099609</v>
      </c>
      <c r="K3139" s="6">
        <f>IFERROR(EXP(TREND(LN($F$1:$J$1),LN(F3139:J3139),LN(Calculations!$B$3))),0)</f>
        <v>1.7344256735151685E-2</v>
      </c>
    </row>
    <row r="3140" spans="1:11" x14ac:dyDescent="0.35">
      <c r="A3140">
        <v>3137</v>
      </c>
      <c r="B3140" t="str">
        <f t="shared" si="48"/>
        <v>14-81.5</v>
      </c>
      <c r="C3140">
        <v>-81.510355430949005</v>
      </c>
      <c r="D3140">
        <v>14.458261734648</v>
      </c>
      <c r="E3140">
        <f>ASIN(SQRT((SIN(RADIANS(PARAMETERS!$D$8-D3140)/2)*SIN(RADIANS(PARAMETERS!$D$8-D3140)/2))+(COS(RADIANS(D3140))*COS(RADIANS(PARAMETERS!$D$8))*SIN(RADIANS(PARAMETERS!$D$9-C3140)/2)*SIN(RADIANS(PARAMETERS!$D$9-C3140)/2))))*2*3958.756</f>
        <v>1394.3135146914667</v>
      </c>
      <c r="F3140">
        <v>141.24250793457</v>
      </c>
      <c r="G3140">
        <v>175.1145324707</v>
      </c>
      <c r="H3140">
        <v>214.32475280762</v>
      </c>
      <c r="I3140">
        <v>248.46353149414</v>
      </c>
      <c r="J3140">
        <v>288.04919433594</v>
      </c>
      <c r="K3140" s="6">
        <f>IFERROR(EXP(TREND(LN($F$1:$J$1),LN(F3140:J3140),LN(Calculations!$B$3))),0)</f>
        <v>1.7204699384729571E-2</v>
      </c>
    </row>
    <row r="3141" spans="1:11" x14ac:dyDescent="0.35">
      <c r="A3141">
        <v>3138</v>
      </c>
      <c r="B3141" t="str">
        <f t="shared" ref="B3141:B3204" si="49">MROUND(D3141,1)&amp;MROUND(C3141,-0.5)</f>
        <v>14-82</v>
      </c>
      <c r="C3141">
        <v>-81.781676765849994</v>
      </c>
      <c r="D3141">
        <v>14.458261734648</v>
      </c>
      <c r="E3141">
        <f>ASIN(SQRT((SIN(RADIANS(PARAMETERS!$D$8-D3141)/2)*SIN(RADIANS(PARAMETERS!$D$8-D3141)/2))+(COS(RADIANS(D3141))*COS(RADIANS(PARAMETERS!$D$8))*SIN(RADIANS(PARAMETERS!$D$9-C3141)/2)*SIN(RADIANS(PARAMETERS!$D$9-C3141)/2))))*2*3958.756</f>
        <v>1412.3848409116908</v>
      </c>
      <c r="F3141">
        <v>140.40605163574</v>
      </c>
      <c r="G3141">
        <v>174.45664978027</v>
      </c>
      <c r="H3141">
        <v>213.95788574219</v>
      </c>
      <c r="I3141">
        <v>248.23287963867</v>
      </c>
      <c r="J3141">
        <v>288.00708007813</v>
      </c>
      <c r="K3141" s="6">
        <f>IFERROR(EXP(TREND(LN($F$1:$J$1),LN(F3141:J3141),LN(Calculations!$B$3))),0)</f>
        <v>1.6833027657592099E-2</v>
      </c>
    </row>
    <row r="3142" spans="1:11" x14ac:dyDescent="0.35">
      <c r="A3142">
        <v>3139</v>
      </c>
      <c r="B3142" t="str">
        <f t="shared" si="49"/>
        <v>14-82</v>
      </c>
      <c r="C3142">
        <v>-82.052998100750997</v>
      </c>
      <c r="D3142">
        <v>14.458261734648</v>
      </c>
      <c r="E3142">
        <f>ASIN(SQRT((SIN(RADIANS(PARAMETERS!$D$8-D3142)/2)*SIN(RADIANS(PARAMETERS!$D$8-D3142)/2))+(COS(RADIANS(D3142))*COS(RADIANS(PARAMETERS!$D$8))*SIN(RADIANS(PARAMETERS!$D$9-C3142)/2)*SIN(RADIANS(PARAMETERS!$D$9-C3142)/2))))*2*3958.756</f>
        <v>1430.4561362179327</v>
      </c>
      <c r="F3142">
        <v>139.01670837402</v>
      </c>
      <c r="G3142">
        <v>173.20436096191</v>
      </c>
      <c r="H3142">
        <v>212.99639892578</v>
      </c>
      <c r="I3142">
        <v>247.25457763672</v>
      </c>
      <c r="J3142">
        <v>287.03033447266</v>
      </c>
      <c r="K3142" s="6">
        <f>IFERROR(EXP(TREND(LN($F$1:$J$1),LN(F3142:J3142),LN(Calculations!$B$3))),0)</f>
        <v>1.6222678799357952E-2</v>
      </c>
    </row>
    <row r="3143" spans="1:11" x14ac:dyDescent="0.35">
      <c r="A3143">
        <v>3140</v>
      </c>
      <c r="B3143" t="str">
        <f t="shared" si="49"/>
        <v>14-82.5</v>
      </c>
      <c r="C3143">
        <v>-82.324319435652001</v>
      </c>
      <c r="D3143">
        <v>14.458261734648</v>
      </c>
      <c r="E3143">
        <f>ASIN(SQRT((SIN(RADIANS(PARAMETERS!$D$8-D3143)/2)*SIN(RADIANS(PARAMETERS!$D$8-D3143)/2))+(COS(RADIANS(D3143))*COS(RADIANS(PARAMETERS!$D$8))*SIN(RADIANS(PARAMETERS!$D$9-C3143)/2)*SIN(RADIANS(PARAMETERS!$D$9-C3143)/2))))*2*3958.756</f>
        <v>1448.5273735654489</v>
      </c>
      <c r="F3143">
        <v>137.14582824707</v>
      </c>
      <c r="G3143">
        <v>171.36282348633</v>
      </c>
      <c r="H3143">
        <v>211.50190734863</v>
      </c>
      <c r="I3143">
        <v>245.61283874512</v>
      </c>
      <c r="J3143">
        <v>285.23168945313</v>
      </c>
      <c r="K3143" s="6">
        <f>IFERROR(EXP(TREND(LN($F$1:$J$1),LN(F3143:J3143),LN(Calculations!$B$3))),0)</f>
        <v>1.5423370725640472E-2</v>
      </c>
    </row>
    <row r="3144" spans="1:11" x14ac:dyDescent="0.35">
      <c r="A3144">
        <v>3141</v>
      </c>
      <c r="B3144" t="str">
        <f t="shared" si="49"/>
        <v>14-82.5</v>
      </c>
      <c r="C3144">
        <v>-82.595640770553004</v>
      </c>
      <c r="D3144">
        <v>14.458261734648</v>
      </c>
      <c r="E3144">
        <f>ASIN(SQRT((SIN(RADIANS(PARAMETERS!$D$8-D3144)/2)*SIN(RADIANS(PARAMETERS!$D$8-D3144)/2))+(COS(RADIANS(D3144))*COS(RADIANS(PARAMETERS!$D$8))*SIN(RADIANS(PARAMETERS!$D$9-C3144)/2)*SIN(RADIANS(PARAMETERS!$D$9-C3144)/2))))*2*3958.756</f>
        <v>1466.5985268414447</v>
      </c>
      <c r="F3144">
        <v>135.03932189941</v>
      </c>
      <c r="G3144">
        <v>169.24565124512</v>
      </c>
      <c r="H3144">
        <v>209.75003051758</v>
      </c>
      <c r="I3144">
        <v>243.64874267578</v>
      </c>
      <c r="J3144">
        <v>283.02499389648</v>
      </c>
      <c r="K3144" s="6">
        <f>IFERROR(EXP(TREND(LN($F$1:$J$1),LN(F3144:J3144),LN(Calculations!$B$3))),0)</f>
        <v>1.4571815938505216E-2</v>
      </c>
    </row>
    <row r="3145" spans="1:11" x14ac:dyDescent="0.35">
      <c r="A3145">
        <v>3142</v>
      </c>
      <c r="B3145" t="str">
        <f t="shared" si="49"/>
        <v>14-83</v>
      </c>
      <c r="C3145">
        <v>-82.866962105453993</v>
      </c>
      <c r="D3145">
        <v>14.458261734648</v>
      </c>
      <c r="E3145">
        <f>ASIN(SQRT((SIN(RADIANS(PARAMETERS!$D$8-D3145)/2)*SIN(RADIANS(PARAMETERS!$D$8-D3145)/2))+(COS(RADIANS(D3145))*COS(RADIANS(PARAMETERS!$D$8))*SIN(RADIANS(PARAMETERS!$D$9-C3145)/2)*SIN(RADIANS(PARAMETERS!$D$9-C3145)/2))))*2*3958.756</f>
        <v>1484.6695708065379</v>
      </c>
      <c r="F3145">
        <v>132.79901123047</v>
      </c>
      <c r="G3145">
        <v>166.96789550781</v>
      </c>
      <c r="H3145">
        <v>207.84321594238</v>
      </c>
      <c r="I3145">
        <v>241.49569702148</v>
      </c>
      <c r="J3145">
        <v>280.5783996582</v>
      </c>
      <c r="K3145" s="6">
        <f>IFERROR(EXP(TREND(LN($F$1:$J$1),LN(F3145:J3145),LN(Calculations!$B$3))),0)</f>
        <v>1.3720611648954677E-2</v>
      </c>
    </row>
    <row r="3146" spans="1:11" x14ac:dyDescent="0.35">
      <c r="A3146">
        <v>3143</v>
      </c>
      <c r="B3146" t="str">
        <f t="shared" si="49"/>
        <v>14-83</v>
      </c>
      <c r="C3146">
        <v>-83.138283440354996</v>
      </c>
      <c r="D3146">
        <v>14.458261734648</v>
      </c>
      <c r="E3146">
        <f>ASIN(SQRT((SIN(RADIANS(PARAMETERS!$D$8-D3146)/2)*SIN(RADIANS(PARAMETERS!$D$8-D3146)/2))+(COS(RADIANS(D3146))*COS(RADIANS(PARAMETERS!$D$8))*SIN(RADIANS(PARAMETERS!$D$9-C3146)/2)*SIN(RADIANS(PARAMETERS!$D$9-C3146)/2))))*2*3958.756</f>
        <v>1502.7404810404196</v>
      </c>
      <c r="F3146">
        <v>130.45999145508</v>
      </c>
      <c r="G3146">
        <v>164.5627746582</v>
      </c>
      <c r="H3146">
        <v>205.80966186523</v>
      </c>
      <c r="I3146">
        <v>239.19514465332</v>
      </c>
      <c r="J3146">
        <v>277.94729614258</v>
      </c>
      <c r="K3146" s="6">
        <f>IFERROR(EXP(TREND(LN($F$1:$J$1),LN(F3146:J3146),LN(Calculations!$B$3))),0)</f>
        <v>1.2887245244400882E-2</v>
      </c>
    </row>
    <row r="3147" spans="1:11" x14ac:dyDescent="0.35">
      <c r="A3147">
        <v>3144</v>
      </c>
      <c r="B3147" t="str">
        <f t="shared" si="49"/>
        <v>14-83.5</v>
      </c>
      <c r="C3147">
        <v>-83.409604775255005</v>
      </c>
      <c r="D3147">
        <v>14.458261734648</v>
      </c>
      <c r="E3147">
        <f>ASIN(SQRT((SIN(RADIANS(PARAMETERS!$D$8-D3147)/2)*SIN(RADIANS(PARAMETERS!$D$8-D3147)/2))+(COS(RADIANS(D3147))*COS(RADIANS(PARAMETERS!$D$8))*SIN(RADIANS(PARAMETERS!$D$9-C3147)/2)*SIN(RADIANS(PARAMETERS!$D$9-C3147)/2))))*2*3958.756</f>
        <v>1520.8112338912838</v>
      </c>
      <c r="F3147">
        <v>127.89839935303</v>
      </c>
      <c r="G3147">
        <v>161.8509979248</v>
      </c>
      <c r="H3147">
        <v>203.45082092285</v>
      </c>
      <c r="I3147">
        <v>236.49586486816</v>
      </c>
      <c r="J3147">
        <v>274.80178833008</v>
      </c>
      <c r="K3147" s="6">
        <f>IFERROR(EXP(TREND(LN($F$1:$J$1),LN(F3147:J3147),LN(Calculations!$B$3))),0)</f>
        <v>1.2026731787712356E-2</v>
      </c>
    </row>
    <row r="3148" spans="1:11" x14ac:dyDescent="0.35">
      <c r="A3148">
        <v>3145</v>
      </c>
      <c r="B3148" t="str">
        <f t="shared" si="49"/>
        <v>14-83.5</v>
      </c>
      <c r="C3148">
        <v>-83.680926110155994</v>
      </c>
      <c r="D3148">
        <v>14.458261734648</v>
      </c>
      <c r="E3148">
        <f>ASIN(SQRT((SIN(RADIANS(PARAMETERS!$D$8-D3148)/2)*SIN(RADIANS(PARAMETERS!$D$8-D3148)/2))+(COS(RADIANS(D3148))*COS(RADIANS(PARAMETERS!$D$8))*SIN(RADIANS(PARAMETERS!$D$9-C3148)/2)*SIN(RADIANS(PARAMETERS!$D$9-C3148)/2))))*2*3958.756</f>
        <v>1538.8818064291222</v>
      </c>
      <c r="F3148">
        <v>125.17862701416</v>
      </c>
      <c r="G3148">
        <v>158.88711547852</v>
      </c>
      <c r="H3148">
        <v>200.76313781738</v>
      </c>
      <c r="I3148">
        <v>233.47550964355</v>
      </c>
      <c r="J3148">
        <v>271.24377441406</v>
      </c>
      <c r="K3148" s="6">
        <f>IFERROR(EXP(TREND(LN($F$1:$J$1),LN(F3148:J3148),LN(Calculations!$B$3))),0)</f>
        <v>1.1166698804317012E-2</v>
      </c>
    </row>
    <row r="3149" spans="1:11" x14ac:dyDescent="0.35">
      <c r="A3149">
        <v>3146</v>
      </c>
      <c r="B3149" t="str">
        <f t="shared" si="49"/>
        <v>14-84</v>
      </c>
      <c r="C3149">
        <v>-83.952247445056997</v>
      </c>
      <c r="D3149">
        <v>14.458261734648</v>
      </c>
      <c r="E3149">
        <f>ASIN(SQRT((SIN(RADIANS(PARAMETERS!$D$8-D3149)/2)*SIN(RADIANS(PARAMETERS!$D$8-D3149)/2))+(COS(RADIANS(D3149))*COS(RADIANS(PARAMETERS!$D$8))*SIN(RADIANS(PARAMETERS!$D$9-C3149)/2)*SIN(RADIANS(PARAMETERS!$D$9-C3149)/2))))*2*3958.756</f>
        <v>1556.9521764016017</v>
      </c>
      <c r="F3149">
        <v>122.35211181641</v>
      </c>
      <c r="G3149">
        <v>155.72821044922</v>
      </c>
      <c r="H3149">
        <v>197.78056335449</v>
      </c>
      <c r="I3149">
        <v>230.19941711426</v>
      </c>
      <c r="J3149">
        <v>267.3610534668</v>
      </c>
      <c r="K3149" s="6">
        <f>IFERROR(EXP(TREND(LN($F$1:$J$1),LN(F3149:J3149),LN(Calculations!$B$3))),0)</f>
        <v>1.0328364293604671E-2</v>
      </c>
    </row>
    <row r="3150" spans="1:11" x14ac:dyDescent="0.35">
      <c r="A3150">
        <v>3147</v>
      </c>
      <c r="B3150" t="str">
        <f t="shared" si="49"/>
        <v>14-84</v>
      </c>
      <c r="C3150">
        <v>-84.223568779958001</v>
      </c>
      <c r="D3150">
        <v>14.458261734648</v>
      </c>
      <c r="E3150">
        <f>ASIN(SQRT((SIN(RADIANS(PARAMETERS!$D$8-D3150)/2)*SIN(RADIANS(PARAMETERS!$D$8-D3150)/2))+(COS(RADIANS(D3150))*COS(RADIANS(PARAMETERS!$D$8))*SIN(RADIANS(PARAMETERS!$D$9-C3150)/2)*SIN(RADIANS(PARAMETERS!$D$9-C3150)/2))))*2*3958.756</f>
        <v>1575.0223221935714</v>
      </c>
      <c r="F3150">
        <v>119.49767303467</v>
      </c>
      <c r="G3150">
        <v>152.5245513916</v>
      </c>
      <c r="H3150">
        <v>194.74766540527</v>
      </c>
      <c r="I3150">
        <v>226.83074951172</v>
      </c>
      <c r="J3150">
        <v>263.3547668457</v>
      </c>
      <c r="K3150" s="6">
        <f>IFERROR(EXP(TREND(LN($F$1:$J$1),LN(F3150:J3150),LN(Calculations!$B$3))),0)</f>
        <v>9.5458167108847022E-3</v>
      </c>
    </row>
    <row r="3151" spans="1:11" x14ac:dyDescent="0.35">
      <c r="A3151">
        <v>3148</v>
      </c>
      <c r="B3151" t="str">
        <f t="shared" si="49"/>
        <v>14-84.5</v>
      </c>
      <c r="C3151">
        <v>-84.494890114859004</v>
      </c>
      <c r="D3151">
        <v>14.458261734648</v>
      </c>
      <c r="E3151">
        <f>ASIN(SQRT((SIN(RADIANS(PARAMETERS!$D$8-D3151)/2)*SIN(RADIANS(PARAMETERS!$D$8-D3151)/2))+(COS(RADIANS(D3151))*COS(RADIANS(PARAMETERS!$D$8))*SIN(RADIANS(PARAMETERS!$D$9-C3151)/2)*SIN(RADIANS(PARAMETERS!$D$9-C3151)/2))))*2*3958.756</f>
        <v>1593.0922227889973</v>
      </c>
      <c r="F3151">
        <v>116.68208312988</v>
      </c>
      <c r="G3151">
        <v>149.34002685547</v>
      </c>
      <c r="H3151">
        <v>191.75833129883</v>
      </c>
      <c r="I3151">
        <v>223.46627807617</v>
      </c>
      <c r="J3151">
        <v>259.34689331055</v>
      </c>
      <c r="K3151" s="6">
        <f>IFERROR(EXP(TREND(LN($F$1:$J$1),LN(F3151:J3151),LN(Calculations!$B$3))),0)</f>
        <v>8.8320511866695206E-3</v>
      </c>
    </row>
    <row r="3152" spans="1:11" x14ac:dyDescent="0.35">
      <c r="A3152">
        <v>3149</v>
      </c>
      <c r="B3152" t="str">
        <f t="shared" si="49"/>
        <v>14-85</v>
      </c>
      <c r="C3152">
        <v>-84.766211449759993</v>
      </c>
      <c r="D3152">
        <v>14.458261734648</v>
      </c>
      <c r="E3152">
        <f>ASIN(SQRT((SIN(RADIANS(PARAMETERS!$D$8-D3152)/2)*SIN(RADIANS(PARAMETERS!$D$8-D3152)/2))+(COS(RADIANS(D3152))*COS(RADIANS(PARAMETERS!$D$8))*SIN(RADIANS(PARAMETERS!$D$9-C3152)/2)*SIN(RADIANS(PARAMETERS!$D$9-C3152)/2))))*2*3958.756</f>
        <v>1611.1618577354823</v>
      </c>
      <c r="F3152">
        <v>113.92840576172</v>
      </c>
      <c r="G3152">
        <v>146.20333862305</v>
      </c>
      <c r="H3152">
        <v>188.85577392578</v>
      </c>
      <c r="I3152">
        <v>220.14410400391</v>
      </c>
      <c r="J3152">
        <v>255.38423156738</v>
      </c>
      <c r="K3152" s="6">
        <f>IFERROR(EXP(TREND(LN($F$1:$J$1),LN(F3152:J3152),LN(Calculations!$B$3))),0)</f>
        <v>8.1862745362195118E-3</v>
      </c>
    </row>
    <row r="3153" spans="1:11" x14ac:dyDescent="0.35">
      <c r="A3153">
        <v>3150</v>
      </c>
      <c r="B3153" t="str">
        <f t="shared" si="49"/>
        <v>14-85</v>
      </c>
      <c r="C3153">
        <v>-85.037532784660996</v>
      </c>
      <c r="D3153">
        <v>14.458261734648</v>
      </c>
      <c r="E3153">
        <f>ASIN(SQRT((SIN(RADIANS(PARAMETERS!$D$8-D3153)/2)*SIN(RADIANS(PARAMETERS!$D$8-D3153)/2))+(COS(RADIANS(D3153))*COS(RADIANS(PARAMETERS!$D$8))*SIN(RADIANS(PARAMETERS!$D$9-C3153)/2)*SIN(RADIANS(PARAMETERS!$D$9-C3153)/2))))*2*3958.756</f>
        <v>1629.2312071111264</v>
      </c>
      <c r="F3153">
        <v>111.05928039551</v>
      </c>
      <c r="G3153">
        <v>142.85334777832</v>
      </c>
      <c r="H3153">
        <v>185.71331787109</v>
      </c>
      <c r="I3153">
        <v>216.49133300781</v>
      </c>
      <c r="J3153">
        <v>250.95590209961</v>
      </c>
      <c r="K3153" s="6">
        <f>IFERROR(EXP(TREND(LN($F$1:$J$1),LN(F3153:J3153),LN(Calculations!$B$3))),0)</f>
        <v>7.5530208941413084E-3</v>
      </c>
    </row>
    <row r="3154" spans="1:11" x14ac:dyDescent="0.35">
      <c r="A3154">
        <v>3151</v>
      </c>
      <c r="B3154" t="str">
        <f t="shared" si="49"/>
        <v>14-85.5</v>
      </c>
      <c r="C3154">
        <v>-85.308854119562</v>
      </c>
      <c r="D3154">
        <v>14.458261734648</v>
      </c>
      <c r="E3154">
        <f>ASIN(SQRT((SIN(RADIANS(PARAMETERS!$D$8-D3154)/2)*SIN(RADIANS(PARAMETERS!$D$8-D3154)/2))+(COS(RADIANS(D3154))*COS(RADIANS(PARAMETERS!$D$8))*SIN(RADIANS(PARAMETERS!$D$9-C3154)/2)*SIN(RADIANS(PARAMETERS!$D$9-C3154)/2))))*2*3958.756</f>
        <v>1647.3002514935311</v>
      </c>
      <c r="F3154">
        <v>108.46722412109</v>
      </c>
      <c r="G3154">
        <v>139.70907592773</v>
      </c>
      <c r="H3154">
        <v>182.7933807373</v>
      </c>
      <c r="I3154">
        <v>213.11959838867</v>
      </c>
      <c r="J3154">
        <v>246.84645080566</v>
      </c>
      <c r="K3154" s="6">
        <f>IFERROR(EXP(TREND(LN($F$1:$J$1),LN(F3154:J3154),LN(Calculations!$B$3))),0)</f>
        <v>7.0142578545208363E-3</v>
      </c>
    </row>
    <row r="3155" spans="1:11" x14ac:dyDescent="0.35">
      <c r="A3155">
        <v>3152</v>
      </c>
      <c r="B3155" t="str">
        <f t="shared" si="49"/>
        <v>14-85.5</v>
      </c>
      <c r="C3155">
        <v>-85.580175454463003</v>
      </c>
      <c r="D3155">
        <v>14.458261734648</v>
      </c>
      <c r="E3155">
        <f>ASIN(SQRT((SIN(RADIANS(PARAMETERS!$D$8-D3155)/2)*SIN(RADIANS(PARAMETERS!$D$8-D3155)/2))+(COS(RADIANS(D3155))*COS(RADIANS(PARAMETERS!$D$8))*SIN(RADIANS(PARAMETERS!$D$9-C3155)/2)*SIN(RADIANS(PARAMETERS!$D$9-C3155)/2))))*2*3958.756</f>
        <v>1665.3689719308009</v>
      </c>
      <c r="F3155">
        <v>106.26402282715</v>
      </c>
      <c r="G3155">
        <v>136.94703674316</v>
      </c>
      <c r="H3155">
        <v>180.20625305176</v>
      </c>
      <c r="I3155">
        <v>210.21351623535</v>
      </c>
      <c r="J3155">
        <v>243.29176330566</v>
      </c>
      <c r="K3155" s="6">
        <f>IFERROR(EXP(TREND(LN($F$1:$J$1),LN(F3155:J3155),LN(Calculations!$B$3))),0)</f>
        <v>6.5794770420400661E-3</v>
      </c>
    </row>
    <row r="3156" spans="1:11" x14ac:dyDescent="0.35">
      <c r="A3156">
        <v>3153</v>
      </c>
      <c r="B3156" t="str">
        <f t="shared" si="49"/>
        <v>14-86</v>
      </c>
      <c r="C3156">
        <v>-85.851496789364006</v>
      </c>
      <c r="D3156">
        <v>14.458261734648</v>
      </c>
      <c r="E3156">
        <f>ASIN(SQRT((SIN(RADIANS(PARAMETERS!$D$8-D3156)/2)*SIN(RADIANS(PARAMETERS!$D$8-D3156)/2))+(COS(RADIANS(D3156))*COS(RADIANS(PARAMETERS!$D$8))*SIN(RADIANS(PARAMETERS!$D$9-C3156)/2)*SIN(RADIANS(PARAMETERS!$D$9-C3156)/2))))*2*3958.756</f>
        <v>1683.437349914378</v>
      </c>
      <c r="F3156">
        <v>104.86798858643</v>
      </c>
      <c r="G3156">
        <v>135.29202270508</v>
      </c>
      <c r="H3156">
        <v>178.61904907227</v>
      </c>
      <c r="I3156">
        <v>208.49012756348</v>
      </c>
      <c r="J3156">
        <v>241.19425964355</v>
      </c>
      <c r="K3156" s="6">
        <f>IFERROR(EXP(TREND(LN($F$1:$J$1),LN(F3156:J3156),LN(Calculations!$B$3))),0)</f>
        <v>6.3267749138361902E-3</v>
      </c>
    </row>
    <row r="3157" spans="1:11" x14ac:dyDescent="0.35">
      <c r="A3157">
        <v>3154</v>
      </c>
      <c r="B3157" t="str">
        <f t="shared" si="49"/>
        <v>14-86</v>
      </c>
      <c r="C3157">
        <v>-86.122818124264995</v>
      </c>
      <c r="D3157">
        <v>14.458261734648</v>
      </c>
      <c r="E3157">
        <f>ASIN(SQRT((SIN(RADIANS(PARAMETERS!$D$8-D3157)/2)*SIN(RADIANS(PARAMETERS!$D$8-D3157)/2))+(COS(RADIANS(D3157))*COS(RADIANS(PARAMETERS!$D$8))*SIN(RADIANS(PARAMETERS!$D$9-C3157)/2)*SIN(RADIANS(PARAMETERS!$D$9-C3157)/2))))*2*3958.756</f>
        <v>1701.5053673535899</v>
      </c>
      <c r="F3157">
        <v>104.07664489746</v>
      </c>
      <c r="G3157">
        <v>134.38453674316</v>
      </c>
      <c r="H3157">
        <v>177.76029968262</v>
      </c>
      <c r="I3157">
        <v>207.68048095703</v>
      </c>
      <c r="J3157">
        <v>240.2419128418</v>
      </c>
      <c r="K3157" s="6">
        <f>IFERROR(EXP(TREND(LN($F$1:$J$1),LN(F3157:J3157),LN(Calculations!$B$3))),0)</f>
        <v>6.1955934039597234E-3</v>
      </c>
    </row>
    <row r="3158" spans="1:11" x14ac:dyDescent="0.35">
      <c r="A3158">
        <v>3155</v>
      </c>
      <c r="B3158" t="str">
        <f t="shared" si="49"/>
        <v>14-86.5</v>
      </c>
      <c r="C3158">
        <v>-86.394139459165999</v>
      </c>
      <c r="D3158">
        <v>14.458261734648</v>
      </c>
      <c r="E3158">
        <f>ASIN(SQRT((SIN(RADIANS(PARAMETERS!$D$8-D3158)/2)*SIN(RADIANS(PARAMETERS!$D$8-D3158)/2))+(COS(RADIANS(D3158))*COS(RADIANS(PARAMETERS!$D$8))*SIN(RADIANS(PARAMETERS!$D$9-C3158)/2)*SIN(RADIANS(PARAMETERS!$D$9-C3158)/2))))*2*3958.756</f>
        <v>1719.5730065517625</v>
      </c>
      <c r="F3158">
        <v>103.81101226807</v>
      </c>
      <c r="G3158">
        <v>134.02867126465</v>
      </c>
      <c r="H3158">
        <v>177.55827331543</v>
      </c>
      <c r="I3158">
        <v>207.66143798828</v>
      </c>
      <c r="J3158">
        <v>240.29040527344</v>
      </c>
      <c r="K3158" s="6">
        <f>IFERROR(EXP(TREND(LN($F$1:$J$1),LN(F3158:J3158),LN(Calculations!$B$3))),0)</f>
        <v>6.160464801757244E-3</v>
      </c>
    </row>
    <row r="3159" spans="1:11" x14ac:dyDescent="0.35">
      <c r="A3159">
        <v>3156</v>
      </c>
      <c r="B3159" t="str">
        <f t="shared" si="49"/>
        <v>14-86.5</v>
      </c>
      <c r="C3159">
        <v>-86.665460794067002</v>
      </c>
      <c r="D3159">
        <v>14.458261734648</v>
      </c>
      <c r="E3159">
        <f>ASIN(SQRT((SIN(RADIANS(PARAMETERS!$D$8-D3159)/2)*SIN(RADIANS(PARAMETERS!$D$8-D3159)/2))+(COS(RADIANS(D3159))*COS(RADIANS(PARAMETERS!$D$8))*SIN(RADIANS(PARAMETERS!$D$9-C3159)/2)*SIN(RADIANS(PARAMETERS!$D$9-C3159)/2))))*2*3958.756</f>
        <v>1737.6402501838058</v>
      </c>
      <c r="F3159">
        <v>103.22346496582</v>
      </c>
      <c r="G3159">
        <v>133.45126342773</v>
      </c>
      <c r="H3159">
        <v>177.03605651855</v>
      </c>
      <c r="I3159">
        <v>207.0763092041</v>
      </c>
      <c r="J3159">
        <v>239.56147766113</v>
      </c>
      <c r="K3159" s="6">
        <f>IFERROR(EXP(TREND(LN($F$1:$J$1),LN(F3159:J3159),LN(Calculations!$B$3))),0)</f>
        <v>6.0720655670252234E-3</v>
      </c>
    </row>
    <row r="3160" spans="1:11" x14ac:dyDescent="0.35">
      <c r="A3160">
        <v>3157</v>
      </c>
      <c r="B3160" t="str">
        <f t="shared" si="49"/>
        <v>14-87</v>
      </c>
      <c r="C3160">
        <v>-86.936782128968005</v>
      </c>
      <c r="D3160">
        <v>14.458261734648</v>
      </c>
      <c r="E3160">
        <f>ASIN(SQRT((SIN(RADIANS(PARAMETERS!$D$8-D3160)/2)*SIN(RADIANS(PARAMETERS!$D$8-D3160)/2))+(COS(RADIANS(D3160))*COS(RADIANS(PARAMETERS!$D$8))*SIN(RADIANS(PARAMETERS!$D$9-C3160)/2)*SIN(RADIANS(PARAMETERS!$D$9-C3160)/2))))*2*3958.756</f>
        <v>1755.7070812751481</v>
      </c>
      <c r="F3160">
        <v>102.51787567139</v>
      </c>
      <c r="G3160">
        <v>132.7272644043</v>
      </c>
      <c r="H3160">
        <v>176.4337310791</v>
      </c>
      <c r="I3160">
        <v>206.26425170898</v>
      </c>
      <c r="J3160">
        <v>238.51116943359</v>
      </c>
      <c r="K3160" s="6">
        <f>IFERROR(EXP(TREND(LN($F$1:$J$1),LN(F3160:J3160),LN(Calculations!$B$3))),0)</f>
        <v>5.9634395608565939E-3</v>
      </c>
    </row>
    <row r="3161" spans="1:11" x14ac:dyDescent="0.35">
      <c r="A3161">
        <v>3158</v>
      </c>
      <c r="B3161" t="str">
        <f t="shared" si="49"/>
        <v>14-87</v>
      </c>
      <c r="C3161">
        <v>-87.208103463868994</v>
      </c>
      <c r="D3161">
        <v>14.458261734648</v>
      </c>
      <c r="E3161">
        <f>ASIN(SQRT((SIN(RADIANS(PARAMETERS!$D$8-D3161)/2)*SIN(RADIANS(PARAMETERS!$D$8-D3161)/2))+(COS(RADIANS(D3161))*COS(RADIANS(PARAMETERS!$D$8))*SIN(RADIANS(PARAMETERS!$D$9-C3161)/2)*SIN(RADIANS(PARAMETERS!$D$9-C3161)/2))))*2*3958.756</f>
        <v>1773.7734831819364</v>
      </c>
      <c r="F3161">
        <v>101.81500244141</v>
      </c>
      <c r="G3161">
        <v>131.94761657715</v>
      </c>
      <c r="H3161">
        <v>175.9144744873</v>
      </c>
      <c r="I3161">
        <v>205.39428710938</v>
      </c>
      <c r="J3161">
        <v>237.3614654541</v>
      </c>
      <c r="K3161" s="6">
        <f>IFERROR(EXP(TREND(LN($F$1:$J$1),LN(F3161:J3161),LN(Calculations!$B$3))),0)</f>
        <v>5.8546668391026404E-3</v>
      </c>
    </row>
    <row r="3162" spans="1:11" x14ac:dyDescent="0.35">
      <c r="A3162">
        <v>3159</v>
      </c>
      <c r="B3162" t="str">
        <f t="shared" si="49"/>
        <v>14-87.5</v>
      </c>
      <c r="C3162">
        <v>-87.479424798769998</v>
      </c>
      <c r="D3162">
        <v>14.458261734648</v>
      </c>
      <c r="E3162">
        <f>ASIN(SQRT((SIN(RADIANS(PARAMETERS!$D$8-D3162)/2)*SIN(RADIANS(PARAMETERS!$D$8-D3162)/2))+(COS(RADIANS(D3162))*COS(RADIANS(PARAMETERS!$D$8))*SIN(RADIANS(PARAMETERS!$D$9-C3162)/2)*SIN(RADIANS(PARAMETERS!$D$9-C3162)/2))))*2*3958.756</f>
        <v>1791.8394395724097</v>
      </c>
      <c r="F3162">
        <v>101.30546569824</v>
      </c>
      <c r="G3162">
        <v>131.40992736816</v>
      </c>
      <c r="H3162">
        <v>175.69996643066</v>
      </c>
      <c r="I3162">
        <v>204.75202941895</v>
      </c>
      <c r="J3162">
        <v>236.45907592773</v>
      </c>
      <c r="K3162" s="6">
        <f>IFERROR(EXP(TREND(LN($F$1:$J$1),LN(F3162:J3162),LN(Calculations!$B$3))),0)</f>
        <v>5.780380050491812E-3</v>
      </c>
    </row>
    <row r="3163" spans="1:11" x14ac:dyDescent="0.35">
      <c r="A3163">
        <v>3160</v>
      </c>
      <c r="B3163" t="str">
        <f t="shared" si="49"/>
        <v>14-88</v>
      </c>
      <c r="C3163">
        <v>-87.750746133671001</v>
      </c>
      <c r="D3163">
        <v>14.458261734648</v>
      </c>
      <c r="E3163">
        <f>ASIN(SQRT((SIN(RADIANS(PARAMETERS!$D$8-D3163)/2)*SIN(RADIANS(PARAMETERS!$D$8-D3163)/2))+(COS(RADIANS(D3163))*COS(RADIANS(PARAMETERS!$D$8))*SIN(RADIANS(PARAMETERS!$D$9-C3163)/2)*SIN(RADIANS(PARAMETERS!$D$9-C3163)/2))))*2*3958.756</f>
        <v>1809.9049344093503</v>
      </c>
      <c r="F3163">
        <v>100.91427612305</v>
      </c>
      <c r="G3163">
        <v>130.97067260742</v>
      </c>
      <c r="H3163">
        <v>175.53268432617</v>
      </c>
      <c r="I3163">
        <v>204.16203308105</v>
      </c>
      <c r="J3163">
        <v>235.59149169922</v>
      </c>
      <c r="K3163" s="6">
        <f>IFERROR(EXP(TREND(LN($F$1:$J$1),LN(F3163:J3163),LN(Calculations!$B$3))),0)</f>
        <v>5.7193330007128838E-3</v>
      </c>
    </row>
    <row r="3164" spans="1:11" x14ac:dyDescent="0.35">
      <c r="A3164">
        <v>3161</v>
      </c>
      <c r="B3164" t="str">
        <f t="shared" si="49"/>
        <v>14-88</v>
      </c>
      <c r="C3164">
        <v>-88.022067468572004</v>
      </c>
      <c r="D3164">
        <v>14.458261734648</v>
      </c>
      <c r="E3164">
        <f>ASIN(SQRT((SIN(RADIANS(PARAMETERS!$D$8-D3164)/2)*SIN(RADIANS(PARAMETERS!$D$8-D3164)/2))+(COS(RADIANS(D3164))*COS(RADIANS(PARAMETERS!$D$8))*SIN(RADIANS(PARAMETERS!$D$9-C3164)/2)*SIN(RADIANS(PARAMETERS!$D$9-C3164)/2))))*2*3958.756</f>
        <v>1827.9699519335591</v>
      </c>
      <c r="F3164">
        <v>100.67546844482</v>
      </c>
      <c r="G3164">
        <v>130.6901550293</v>
      </c>
      <c r="H3164">
        <v>175.43077087402</v>
      </c>
      <c r="I3164">
        <v>203.67700195313</v>
      </c>
      <c r="J3164">
        <v>234.83212280273</v>
      </c>
      <c r="K3164" s="6">
        <f>IFERROR(EXP(TREND(LN($F$1:$J$1),LN(F3164:J3164),LN(Calculations!$B$3))),0)</f>
        <v>5.677080649284608E-3</v>
      </c>
    </row>
    <row r="3165" spans="1:11" x14ac:dyDescent="0.35">
      <c r="A3165">
        <v>3162</v>
      </c>
      <c r="B3165" t="str">
        <f t="shared" si="49"/>
        <v>14-88.5</v>
      </c>
      <c r="C3165">
        <v>-88.293388803472993</v>
      </c>
      <c r="D3165">
        <v>14.458261734648</v>
      </c>
      <c r="E3165">
        <f>ASIN(SQRT((SIN(RADIANS(PARAMETERS!$D$8-D3165)/2)*SIN(RADIANS(PARAMETERS!$D$8-D3165)/2))+(COS(RADIANS(D3165))*COS(RADIANS(PARAMETERS!$D$8))*SIN(RADIANS(PARAMETERS!$D$9-C3165)/2)*SIN(RADIANS(PARAMETERS!$D$9-C3165)/2))))*2*3958.756</f>
        <v>1846.0344766482694</v>
      </c>
      <c r="F3165">
        <v>100.66744995117</v>
      </c>
      <c r="G3165">
        <v>130.69079589844</v>
      </c>
      <c r="H3165">
        <v>175.47462463379</v>
      </c>
      <c r="I3165">
        <v>203.4105682373</v>
      </c>
      <c r="J3165">
        <v>234.31921386719</v>
      </c>
      <c r="K3165" s="6">
        <f>IFERROR(EXP(TREND(LN($F$1:$J$1),LN(F3165:J3165),LN(Calculations!$B$3))),0)</f>
        <v>5.6669032635908098E-3</v>
      </c>
    </row>
    <row r="3166" spans="1:11" x14ac:dyDescent="0.35">
      <c r="A3166">
        <v>3163</v>
      </c>
      <c r="B3166" t="str">
        <f t="shared" si="49"/>
        <v>14-88.5</v>
      </c>
      <c r="C3166">
        <v>-88.564710138373997</v>
      </c>
      <c r="D3166">
        <v>14.458261734648</v>
      </c>
      <c r="E3166">
        <f>ASIN(SQRT((SIN(RADIANS(PARAMETERS!$D$8-D3166)/2)*SIN(RADIANS(PARAMETERS!$D$8-D3166)/2))+(COS(RADIANS(D3166))*COS(RADIANS(PARAMETERS!$D$8))*SIN(RADIANS(PARAMETERS!$D$9-C3166)/2)*SIN(RADIANS(PARAMETERS!$D$9-C3166)/2))))*2*3958.756</f>
        <v>1864.0984933044444</v>
      </c>
      <c r="F3166">
        <v>101.08892059326</v>
      </c>
      <c r="G3166">
        <v>131.29275512695</v>
      </c>
      <c r="H3166">
        <v>176.01409912109</v>
      </c>
      <c r="I3166">
        <v>203.72770690918</v>
      </c>
      <c r="J3166">
        <v>234.51487731934</v>
      </c>
      <c r="K3166" s="6">
        <f>IFERROR(EXP(TREND(LN($F$1:$J$1),LN(F3166:J3166),LN(Calculations!$B$3))),0)</f>
        <v>5.7299220652879158E-3</v>
      </c>
    </row>
    <row r="3167" spans="1:11" x14ac:dyDescent="0.35">
      <c r="A3167">
        <v>3164</v>
      </c>
      <c r="B3167" t="str">
        <f t="shared" si="49"/>
        <v>14-89</v>
      </c>
      <c r="C3167">
        <v>-88.836031473275</v>
      </c>
      <c r="D3167">
        <v>14.458261734648</v>
      </c>
      <c r="E3167">
        <f>ASIN(SQRT((SIN(RADIANS(PARAMETERS!$D$8-D3167)/2)*SIN(RADIANS(PARAMETERS!$D$8-D3167)/2))+(COS(RADIANS(D3167))*COS(RADIANS(PARAMETERS!$D$8))*SIN(RADIANS(PARAMETERS!$D$9-C3167)/2)*SIN(RADIANS(PARAMETERS!$D$9-C3167)/2))))*2*3958.756</f>
        <v>1882.1619868868879</v>
      </c>
      <c r="F3167">
        <v>101.95053100586</v>
      </c>
      <c r="G3167">
        <v>132.52755737305</v>
      </c>
      <c r="H3167">
        <v>177.03787231445</v>
      </c>
      <c r="I3167">
        <v>204.59065246582</v>
      </c>
      <c r="J3167">
        <v>235.35998535156</v>
      </c>
      <c r="K3167" s="6">
        <f>IFERROR(EXP(TREND(LN($F$1:$J$1),LN(F3167:J3167),LN(Calculations!$B$3))),0)</f>
        <v>5.869365934562846E-3</v>
      </c>
    </row>
    <row r="3168" spans="1:11" x14ac:dyDescent="0.35">
      <c r="A3168">
        <v>3165</v>
      </c>
      <c r="B3168" t="str">
        <f t="shared" si="49"/>
        <v>14-89</v>
      </c>
      <c r="C3168">
        <v>-89.107352808176003</v>
      </c>
      <c r="D3168">
        <v>14.458261734648</v>
      </c>
      <c r="E3168">
        <f>ASIN(SQRT((SIN(RADIANS(PARAMETERS!$D$8-D3168)/2)*SIN(RADIANS(PARAMETERS!$D$8-D3168)/2))+(COS(RADIANS(D3168))*COS(RADIANS(PARAMETERS!$D$8))*SIN(RADIANS(PARAMETERS!$D$9-C3168)/2)*SIN(RADIANS(PARAMETERS!$D$9-C3168)/2))))*2*3958.756</f>
        <v>1900.2249426011244</v>
      </c>
      <c r="F3168">
        <v>103.23146820068</v>
      </c>
      <c r="G3168">
        <v>134.32180786133</v>
      </c>
      <c r="H3168">
        <v>178.5059967041</v>
      </c>
      <c r="I3168">
        <v>205.89276123047</v>
      </c>
      <c r="J3168">
        <v>236.70538330078</v>
      </c>
      <c r="K3168" s="6">
        <f>IFERROR(EXP(TREND(LN($F$1:$J$1),LN(F3168:J3168),LN(Calculations!$B$3))),0)</f>
        <v>6.0831937569066925E-3</v>
      </c>
    </row>
    <row r="3169" spans="1:11" x14ac:dyDescent="0.35">
      <c r="A3169">
        <v>3166</v>
      </c>
      <c r="B3169" t="str">
        <f t="shared" si="49"/>
        <v>14-89.5</v>
      </c>
      <c r="C3169">
        <v>-89.378674143077006</v>
      </c>
      <c r="D3169">
        <v>14.458261734648</v>
      </c>
      <c r="E3169">
        <f>ASIN(SQRT((SIN(RADIANS(PARAMETERS!$D$8-D3169)/2)*SIN(RADIANS(PARAMETERS!$D$8-D3169)/2))+(COS(RADIANS(D3169))*COS(RADIANS(PARAMETERS!$D$8))*SIN(RADIANS(PARAMETERS!$D$9-C3169)/2)*SIN(RADIANS(PARAMETERS!$D$9-C3169)/2))))*2*3958.756</f>
        <v>1918.2873458609952</v>
      </c>
      <c r="F3169">
        <v>104.57849121094</v>
      </c>
      <c r="G3169">
        <v>135.953125</v>
      </c>
      <c r="H3169">
        <v>179.79336547852</v>
      </c>
      <c r="I3169">
        <v>206.97480773926</v>
      </c>
      <c r="J3169">
        <v>237.72552490234</v>
      </c>
      <c r="K3169" s="6">
        <f>IFERROR(EXP(TREND(LN($F$1:$J$1),LN(F3169:J3169),LN(Calculations!$B$3))),0)</f>
        <v>6.2931882478056275E-3</v>
      </c>
    </row>
    <row r="3170" spans="1:11" x14ac:dyDescent="0.35">
      <c r="A3170">
        <v>3167</v>
      </c>
      <c r="B3170" t="str">
        <f t="shared" si="49"/>
        <v>14-89.5</v>
      </c>
      <c r="C3170">
        <v>-89.649995477977996</v>
      </c>
      <c r="D3170">
        <v>14.458261734648</v>
      </c>
      <c r="E3170">
        <f>ASIN(SQRT((SIN(RADIANS(PARAMETERS!$D$8-D3170)/2)*SIN(RADIANS(PARAMETERS!$D$8-D3170)/2))+(COS(RADIANS(D3170))*COS(RADIANS(PARAMETERS!$D$8))*SIN(RADIANS(PARAMETERS!$D$9-C3170)/2)*SIN(RADIANS(PARAMETERS!$D$9-C3170)/2))))*2*3958.756</f>
        <v>1936.3491822769192</v>
      </c>
      <c r="F3170">
        <v>105.78468322754</v>
      </c>
      <c r="G3170">
        <v>137.29808044434</v>
      </c>
      <c r="H3170">
        <v>180.71800231934</v>
      </c>
      <c r="I3170">
        <v>207.55239868164</v>
      </c>
      <c r="J3170">
        <v>238.06547546387</v>
      </c>
      <c r="K3170" s="6">
        <f>IFERROR(EXP(TREND(LN($F$1:$J$1),LN(F3170:J3170),LN(Calculations!$B$3))),0)</f>
        <v>6.4664650009707341E-3</v>
      </c>
    </row>
    <row r="3171" spans="1:11" x14ac:dyDescent="0.35">
      <c r="A3171">
        <v>3168</v>
      </c>
      <c r="B3171" t="str">
        <f t="shared" si="49"/>
        <v>14-90</v>
      </c>
      <c r="C3171">
        <v>-89.921316812878999</v>
      </c>
      <c r="D3171">
        <v>14.458261734648</v>
      </c>
      <c r="E3171">
        <f>ASIN(SQRT((SIN(RADIANS(PARAMETERS!$D$8-D3171)/2)*SIN(RADIANS(PARAMETERS!$D$8-D3171)/2))+(COS(RADIANS(D3171))*COS(RADIANS(PARAMETERS!$D$8))*SIN(RADIANS(PARAMETERS!$D$9-C3171)/2)*SIN(RADIANS(PARAMETERS!$D$9-C3171)/2))))*2*3958.756</f>
        <v>1954.4104376447799</v>
      </c>
      <c r="F3171">
        <v>106.98770904541</v>
      </c>
      <c r="G3171">
        <v>138.56248474121</v>
      </c>
      <c r="H3171">
        <v>181.38177490234</v>
      </c>
      <c r="I3171">
        <v>207.79063415527</v>
      </c>
      <c r="J3171">
        <v>237.92919921875</v>
      </c>
      <c r="K3171" s="6">
        <f>IFERROR(EXP(TREND(LN($F$1:$J$1),LN(F3171:J3171),LN(Calculations!$B$3))),0)</f>
        <v>6.6265076477403781E-3</v>
      </c>
    </row>
    <row r="3172" spans="1:11" x14ac:dyDescent="0.35">
      <c r="A3172">
        <v>3169</v>
      </c>
      <c r="B3172" t="str">
        <f t="shared" si="49"/>
        <v>14-90</v>
      </c>
      <c r="C3172">
        <v>-90.192638147780002</v>
      </c>
      <c r="D3172">
        <v>14.458261734648</v>
      </c>
      <c r="E3172">
        <f>ASIN(SQRT((SIN(RADIANS(PARAMETERS!$D$8-D3172)/2)*SIN(RADIANS(PARAMETERS!$D$8-D3172)/2))+(COS(RADIANS(D3172))*COS(RADIANS(PARAMETERS!$D$8))*SIN(RADIANS(PARAMETERS!$D$9-C3172)/2)*SIN(RADIANS(PARAMETERS!$D$9-C3172)/2))))*2*3958.756</f>
        <v>1972.4710979353949</v>
      </c>
      <c r="F3172">
        <v>109.04927062988</v>
      </c>
      <c r="G3172">
        <v>140.56268310547</v>
      </c>
      <c r="H3172">
        <v>182.82403564453</v>
      </c>
      <c r="I3172">
        <v>209.12168884277</v>
      </c>
      <c r="J3172">
        <v>239.18869018555</v>
      </c>
      <c r="K3172" s="6">
        <f>IFERROR(EXP(TREND(LN($F$1:$J$1),LN(F3172:J3172),LN(Calculations!$B$3))),0)</f>
        <v>6.9515356342899452E-3</v>
      </c>
    </row>
    <row r="3173" spans="1:11" x14ac:dyDescent="0.35">
      <c r="A3173">
        <v>3170</v>
      </c>
      <c r="B3173" t="str">
        <f t="shared" si="49"/>
        <v>14-90.5</v>
      </c>
      <c r="C3173">
        <v>-90.463959482681005</v>
      </c>
      <c r="D3173">
        <v>14.458261734648</v>
      </c>
      <c r="E3173">
        <f>ASIN(SQRT((SIN(RADIANS(PARAMETERS!$D$8-D3173)/2)*SIN(RADIANS(PARAMETERS!$D$8-D3173)/2))+(COS(RADIANS(D3173))*COS(RADIANS(PARAMETERS!$D$8))*SIN(RADIANS(PARAMETERS!$D$9-C3173)/2)*SIN(RADIANS(PARAMETERS!$D$9-C3173)/2))))*2*3958.756</f>
        <v>1990.5311492845308</v>
      </c>
      <c r="F3173">
        <v>111.87017822266</v>
      </c>
      <c r="G3173">
        <v>143.38066101074</v>
      </c>
      <c r="H3173">
        <v>184.98458862305</v>
      </c>
      <c r="I3173">
        <v>211.42820739746</v>
      </c>
      <c r="J3173">
        <v>241.67504882813</v>
      </c>
      <c r="K3173" s="6">
        <f>IFERROR(EXP(TREND(LN($F$1:$J$1),LN(F3173:J3173),LN(Calculations!$B$3))),0)</f>
        <v>7.4605969330783428E-3</v>
      </c>
    </row>
    <row r="3174" spans="1:11" x14ac:dyDescent="0.35">
      <c r="A3174">
        <v>3171</v>
      </c>
      <c r="B3174" t="str">
        <f t="shared" si="49"/>
        <v>14-90.5</v>
      </c>
      <c r="C3174">
        <v>-90.735280817581994</v>
      </c>
      <c r="D3174">
        <v>14.458261734648</v>
      </c>
      <c r="E3174">
        <f>ASIN(SQRT((SIN(RADIANS(PARAMETERS!$D$8-D3174)/2)*SIN(RADIANS(PARAMETERS!$D$8-D3174)/2))+(COS(RADIANS(D3174))*COS(RADIANS(PARAMETERS!$D$8))*SIN(RADIANS(PARAMETERS!$D$9-C3174)/2)*SIN(RADIANS(PARAMETERS!$D$9-C3174)/2))))*2*3958.756</f>
        <v>2008.5905779834322</v>
      </c>
      <c r="F3174">
        <v>115.26463317871</v>
      </c>
      <c r="G3174">
        <v>146.84837341309</v>
      </c>
      <c r="H3174">
        <v>187.69044494629</v>
      </c>
      <c r="I3174">
        <v>214.4455871582</v>
      </c>
      <c r="J3174">
        <v>245.04150390625</v>
      </c>
      <c r="K3174" s="6">
        <f>IFERROR(EXP(TREND(LN($F$1:$J$1),LN(F3174:J3174),LN(Calculations!$B$3))),0)</f>
        <v>8.1545295554003427E-3</v>
      </c>
    </row>
    <row r="3175" spans="1:11" x14ac:dyDescent="0.35">
      <c r="A3175">
        <v>3172</v>
      </c>
      <c r="B3175" t="str">
        <f t="shared" si="49"/>
        <v>15-50</v>
      </c>
      <c r="C3175">
        <v>-50.037080582435998</v>
      </c>
      <c r="D3175">
        <v>14.729583069548999</v>
      </c>
      <c r="E3175">
        <f>ASIN(SQRT((SIN(RADIANS(PARAMETERS!$D$8-D3175)/2)*SIN(RADIANS(PARAMETERS!$D$8-D3175)/2))+(COS(RADIANS(D3175))*COS(RADIANS(PARAMETERS!$D$8))*SIN(RADIANS(PARAMETERS!$D$9-C3175)/2)*SIN(RADIANS(PARAMETERS!$D$9-C3175)/2))))*2*3958.756</f>
        <v>708.9206282897145</v>
      </c>
      <c r="F3175">
        <v>138.08868408203</v>
      </c>
      <c r="G3175">
        <v>171.69169616699</v>
      </c>
      <c r="H3175">
        <v>206.48864746094</v>
      </c>
      <c r="I3175">
        <v>236.6981048584</v>
      </c>
      <c r="J3175">
        <v>271.32968139648</v>
      </c>
      <c r="K3175" s="6">
        <f>IFERROR(EXP(TREND(LN($F$1:$J$1),LN(F3175:J3175),LN(Calculations!$B$3))),0)</f>
        <v>1.5726818161733973E-2</v>
      </c>
    </row>
    <row r="3176" spans="1:11" x14ac:dyDescent="0.35">
      <c r="A3176">
        <v>3173</v>
      </c>
      <c r="B3176" t="str">
        <f t="shared" si="49"/>
        <v>15-50.5</v>
      </c>
      <c r="C3176">
        <v>-50.308401917337001</v>
      </c>
      <c r="D3176">
        <v>14.729583069548999</v>
      </c>
      <c r="E3176">
        <f>ASIN(SQRT((SIN(RADIANS(PARAMETERS!$D$8-D3176)/2)*SIN(RADIANS(PARAMETERS!$D$8-D3176)/2))+(COS(RADIANS(D3176))*COS(RADIANS(PARAMETERS!$D$8))*SIN(RADIANS(PARAMETERS!$D$9-C3176)/2)*SIN(RADIANS(PARAMETERS!$D$9-C3176)/2))))*2*3958.756</f>
        <v>690.86725286003184</v>
      </c>
      <c r="F3176">
        <v>138.08511352539</v>
      </c>
      <c r="G3176">
        <v>171.80659484863</v>
      </c>
      <c r="H3176">
        <v>206.71865844727</v>
      </c>
      <c r="I3176">
        <v>237.06539916992</v>
      </c>
      <c r="J3176">
        <v>271.86923217773</v>
      </c>
      <c r="K3176" s="6">
        <f>IFERROR(EXP(TREND(LN($F$1:$J$1),LN(F3176:J3176),LN(Calculations!$B$3))),0)</f>
        <v>1.5742745791028766E-2</v>
      </c>
    </row>
    <row r="3177" spans="1:11" x14ac:dyDescent="0.35">
      <c r="A3177">
        <v>3174</v>
      </c>
      <c r="B3177" t="str">
        <f t="shared" si="49"/>
        <v>15-50.5</v>
      </c>
      <c r="C3177">
        <v>-50.579723252237997</v>
      </c>
      <c r="D3177">
        <v>14.729583069548999</v>
      </c>
      <c r="E3177">
        <f>ASIN(SQRT((SIN(RADIANS(PARAMETERS!$D$8-D3177)/2)*SIN(RADIANS(PARAMETERS!$D$8-D3177)/2))+(COS(RADIANS(D3177))*COS(RADIANS(PARAMETERS!$D$8))*SIN(RADIANS(PARAMETERS!$D$9-C3177)/2)*SIN(RADIANS(PARAMETERS!$D$9-C3177)/2))))*2*3958.756</f>
        <v>672.81590080567446</v>
      </c>
      <c r="F3177">
        <v>138.04705810547</v>
      </c>
      <c r="G3177">
        <v>171.90530395508</v>
      </c>
      <c r="H3177">
        <v>206.92573547363</v>
      </c>
      <c r="I3177">
        <v>237.40228271484</v>
      </c>
      <c r="J3177">
        <v>272.36938476563</v>
      </c>
      <c r="K3177" s="6">
        <f>IFERROR(EXP(TREND(LN($F$1:$J$1),LN(F3177:J3177),LN(Calculations!$B$3))),0)</f>
        <v>1.5745462802182711E-2</v>
      </c>
    </row>
    <row r="3178" spans="1:11" x14ac:dyDescent="0.35">
      <c r="A3178">
        <v>3175</v>
      </c>
      <c r="B3178" t="str">
        <f t="shared" si="49"/>
        <v>15-51</v>
      </c>
      <c r="C3178">
        <v>-50.851044587139</v>
      </c>
      <c r="D3178">
        <v>14.729583069548999</v>
      </c>
      <c r="E3178">
        <f>ASIN(SQRT((SIN(RADIANS(PARAMETERS!$D$8-D3178)/2)*SIN(RADIANS(PARAMETERS!$D$8-D3178)/2))+(COS(RADIANS(D3178))*COS(RADIANS(PARAMETERS!$D$8))*SIN(RADIANS(PARAMETERS!$D$9-C3178)/2)*SIN(RADIANS(PARAMETERS!$D$9-C3178)/2))))*2*3958.756</f>
        <v>654.76676842162044</v>
      </c>
      <c r="F3178">
        <v>138.00639343262</v>
      </c>
      <c r="G3178">
        <v>172.01098632813</v>
      </c>
      <c r="H3178">
        <v>207.14047241211</v>
      </c>
      <c r="I3178">
        <v>237.74827575684</v>
      </c>
      <c r="J3178">
        <v>272.88049316406</v>
      </c>
      <c r="K3178" s="6">
        <f>IFERROR(EXP(TREND(LN($F$1:$J$1),LN(F3178:J3178),LN(Calculations!$B$3))),0)</f>
        <v>1.5748465810077369E-2</v>
      </c>
    </row>
    <row r="3179" spans="1:11" x14ac:dyDescent="0.35">
      <c r="A3179">
        <v>3176</v>
      </c>
      <c r="B3179" t="str">
        <f t="shared" si="49"/>
        <v>15-51</v>
      </c>
      <c r="C3179">
        <v>-51.122365922039997</v>
      </c>
      <c r="D3179">
        <v>14.729583069548999</v>
      </c>
      <c r="E3179">
        <f>ASIN(SQRT((SIN(RADIANS(PARAMETERS!$D$8-D3179)/2)*SIN(RADIANS(PARAMETERS!$D$8-D3179)/2))+(COS(RADIANS(D3179))*COS(RADIANS(PARAMETERS!$D$8))*SIN(RADIANS(PARAMETERS!$D$9-C3179)/2)*SIN(RADIANS(PARAMETERS!$D$9-C3179)/2))))*2*3958.756</f>
        <v>636.72007342439929</v>
      </c>
      <c r="F3179">
        <v>137.99725341797</v>
      </c>
      <c r="G3179">
        <v>172.14952087402</v>
      </c>
      <c r="H3179">
        <v>207.39656066895</v>
      </c>
      <c r="I3179">
        <v>238.14755249023</v>
      </c>
      <c r="J3179">
        <v>273.45959472656</v>
      </c>
      <c r="K3179" s="6">
        <f>IFERROR(EXP(TREND(LN($F$1:$J$1),LN(F3179:J3179),LN(Calculations!$B$3))),0)</f>
        <v>1.57661893963277E-2</v>
      </c>
    </row>
    <row r="3180" spans="1:11" x14ac:dyDescent="0.35">
      <c r="A3180">
        <v>3177</v>
      </c>
      <c r="B3180" t="str">
        <f t="shared" si="49"/>
        <v>15-51.5</v>
      </c>
      <c r="C3180">
        <v>-51.393687256941</v>
      </c>
      <c r="D3180">
        <v>14.729583069548999</v>
      </c>
      <c r="E3180">
        <f>ASIN(SQRT((SIN(RADIANS(PARAMETERS!$D$8-D3180)/2)*SIN(RADIANS(PARAMETERS!$D$8-D3180)/2))+(COS(RADIANS(D3180))*COS(RADIANS(PARAMETERS!$D$8))*SIN(RADIANS(PARAMETERS!$D$9-C3180)/2)*SIN(RADIANS(PARAMETERS!$D$9-C3180)/2))))*2*3958.756</f>
        <v>618.67605807044117</v>
      </c>
      <c r="F3180">
        <v>137.98512268066</v>
      </c>
      <c r="G3180">
        <v>172.28758239746</v>
      </c>
      <c r="H3180">
        <v>207.64749145508</v>
      </c>
      <c r="I3180">
        <v>238.5368347168</v>
      </c>
      <c r="J3180">
        <v>274.02270507813</v>
      </c>
      <c r="K3180" s="6">
        <f>IFERROR(EXP(TREND(LN($F$1:$J$1),LN(F3180:J3180),LN(Calculations!$B$3))),0)</f>
        <v>1.578287283333369E-2</v>
      </c>
    </row>
    <row r="3181" spans="1:11" x14ac:dyDescent="0.35">
      <c r="A3181">
        <v>3178</v>
      </c>
      <c r="B3181" t="str">
        <f t="shared" si="49"/>
        <v>15-51.5</v>
      </c>
      <c r="C3181">
        <v>-51.665008591842003</v>
      </c>
      <c r="D3181">
        <v>14.729583069548999</v>
      </c>
      <c r="E3181">
        <f>ASIN(SQRT((SIN(RADIANS(PARAMETERS!$D$8-D3181)/2)*SIN(RADIANS(PARAMETERS!$D$8-D3181)/2))+(COS(RADIANS(D3181))*COS(RADIANS(PARAMETERS!$D$8))*SIN(RADIANS(PARAMETERS!$D$9-C3181)/2)*SIN(RADIANS(PARAMETERS!$D$9-C3181)/2))))*2*3958.756</f>
        <v>600.63499283419014</v>
      </c>
      <c r="F3181">
        <v>137.98648071289</v>
      </c>
      <c r="G3181">
        <v>172.43391418457</v>
      </c>
      <c r="H3181">
        <v>207.91453552246</v>
      </c>
      <c r="I3181">
        <v>238.95106506348</v>
      </c>
      <c r="J3181">
        <v>274.6220703125</v>
      </c>
      <c r="K3181" s="6">
        <f>IFERROR(EXP(TREND(LN($F$1:$J$1),LN(F3181:J3181),LN(Calculations!$B$3))),0)</f>
        <v>1.5804781290631641E-2</v>
      </c>
    </row>
    <row r="3182" spans="1:11" x14ac:dyDescent="0.35">
      <c r="A3182">
        <v>3179</v>
      </c>
      <c r="B3182" t="str">
        <f t="shared" si="49"/>
        <v>15-52</v>
      </c>
      <c r="C3182">
        <v>-51.936329926742999</v>
      </c>
      <c r="D3182">
        <v>14.729583069548999</v>
      </c>
      <c r="E3182">
        <f>ASIN(SQRT((SIN(RADIANS(PARAMETERS!$D$8-D3182)/2)*SIN(RADIANS(PARAMETERS!$D$8-D3182)/2))+(COS(RADIANS(D3182))*COS(RADIANS(PARAMETERS!$D$8))*SIN(RADIANS(PARAMETERS!$D$9-C3182)/2)*SIN(RADIANS(PARAMETERS!$D$9-C3182)/2))))*2*3958.756</f>
        <v>582.5971807666125</v>
      </c>
      <c r="F3182">
        <v>138.01850891113</v>
      </c>
      <c r="G3182">
        <v>172.59829711914</v>
      </c>
      <c r="H3182">
        <v>208.21797180176</v>
      </c>
      <c r="I3182">
        <v>239.4217376709</v>
      </c>
      <c r="J3182">
        <v>275.30331420898</v>
      </c>
      <c r="K3182" s="6">
        <f>IFERROR(EXP(TREND(LN($F$1:$J$1),LN(F3182:J3182),LN(Calculations!$B$3))),0)</f>
        <v>1.5838553522333067E-2</v>
      </c>
    </row>
    <row r="3183" spans="1:11" x14ac:dyDescent="0.35">
      <c r="A3183">
        <v>3180</v>
      </c>
      <c r="B3183" t="str">
        <f t="shared" si="49"/>
        <v>15-52</v>
      </c>
      <c r="C3183">
        <v>-52.207651261644003</v>
      </c>
      <c r="D3183">
        <v>14.729583069548999</v>
      </c>
      <c r="E3183">
        <f>ASIN(SQRT((SIN(RADIANS(PARAMETERS!$D$8-D3183)/2)*SIN(RADIANS(PARAMETERS!$D$8-D3183)/2))+(COS(RADIANS(D3183))*COS(RADIANS(PARAMETERS!$D$8))*SIN(RADIANS(PARAMETERS!$D$9-C3183)/2)*SIN(RADIANS(PARAMETERS!$D$9-C3183)/2))))*2*3958.756</f>
        <v>564.5629626853505</v>
      </c>
      <c r="F3183">
        <v>138.03433227539</v>
      </c>
      <c r="G3183">
        <v>172.73452758789</v>
      </c>
      <c r="H3183">
        <v>208.48010253906</v>
      </c>
      <c r="I3183">
        <v>239.83601379395</v>
      </c>
      <c r="J3183">
        <v>275.90957641602</v>
      </c>
      <c r="K3183" s="6">
        <f>IFERROR(EXP(TREND(LN($F$1:$J$1),LN(F3183:J3183),LN(Calculations!$B$3))),0)</f>
        <v>1.5862915868095115E-2</v>
      </c>
    </row>
    <row r="3184" spans="1:11" x14ac:dyDescent="0.35">
      <c r="A3184">
        <v>3181</v>
      </c>
      <c r="B3184" t="str">
        <f t="shared" si="49"/>
        <v>15-52.5</v>
      </c>
      <c r="C3184">
        <v>-52.478972596544999</v>
      </c>
      <c r="D3184">
        <v>14.729583069548999</v>
      </c>
      <c r="E3184">
        <f>ASIN(SQRT((SIN(RADIANS(PARAMETERS!$D$8-D3184)/2)*SIN(RADIANS(PARAMETERS!$D$8-D3184)/2))+(COS(RADIANS(D3184))*COS(RADIANS(PARAMETERS!$D$8))*SIN(RADIANS(PARAMETERS!$D$9-C3184)/2)*SIN(RADIANS(PARAMETERS!$D$9-C3184)/2))))*2*3958.756</f>
        <v>546.53272338738486</v>
      </c>
      <c r="F3184">
        <v>138.06005859375</v>
      </c>
      <c r="G3184">
        <v>172.8603515625</v>
      </c>
      <c r="H3184">
        <v>208.72958374023</v>
      </c>
      <c r="I3184">
        <v>240.23516845703</v>
      </c>
      <c r="J3184">
        <v>276.49789428711</v>
      </c>
      <c r="K3184" s="6">
        <f>IFERROR(EXP(TREND(LN($F$1:$J$1),LN(F3184:J3184),LN(Calculations!$B$3))),0)</f>
        <v>1.5888523015715996E-2</v>
      </c>
    </row>
    <row r="3185" spans="1:11" x14ac:dyDescent="0.35">
      <c r="A3185">
        <v>3182</v>
      </c>
      <c r="B3185" t="str">
        <f t="shared" si="49"/>
        <v>15-53</v>
      </c>
      <c r="C3185">
        <v>-52.750293931446002</v>
      </c>
      <c r="D3185">
        <v>14.729583069548999</v>
      </c>
      <c r="E3185">
        <f>ASIN(SQRT((SIN(RADIANS(PARAMETERS!$D$8-D3185)/2)*SIN(RADIANS(PARAMETERS!$D$8-D3185)/2))+(COS(RADIANS(D3185))*COS(RADIANS(PARAMETERS!$D$8))*SIN(RADIANS(PARAMETERS!$D$9-C3185)/2)*SIN(RADIANS(PARAMETERS!$D$9-C3185)/2))))*2*3958.756</f>
        <v>528.50689912667679</v>
      </c>
      <c r="F3185">
        <v>138.11395263672</v>
      </c>
      <c r="G3185">
        <v>172.98692321777</v>
      </c>
      <c r="H3185">
        <v>208.986328125</v>
      </c>
      <c r="I3185">
        <v>240.64807128906</v>
      </c>
      <c r="J3185">
        <v>277.10833740234</v>
      </c>
      <c r="K3185" s="6">
        <f>IFERROR(EXP(TREND(LN($F$1:$J$1),LN(F3185:J3185),LN(Calculations!$B$3))),0)</f>
        <v>1.5922613084771362E-2</v>
      </c>
    </row>
    <row r="3186" spans="1:11" x14ac:dyDescent="0.35">
      <c r="A3186">
        <v>3183</v>
      </c>
      <c r="B3186" t="str">
        <f t="shared" si="49"/>
        <v>15-53</v>
      </c>
      <c r="C3186">
        <v>-53.021615266346998</v>
      </c>
      <c r="D3186">
        <v>14.729583069548999</v>
      </c>
      <c r="E3186">
        <f>ASIN(SQRT((SIN(RADIANS(PARAMETERS!$D$8-D3186)/2)*SIN(RADIANS(PARAMETERS!$D$8-D3186)/2))+(COS(RADIANS(D3186))*COS(RADIANS(PARAMETERS!$D$8))*SIN(RADIANS(PARAMETERS!$D$9-C3186)/2)*SIN(RADIANS(PARAMETERS!$D$9-C3186)/2))))*2*3958.756</f>
        <v>510.48598666718237</v>
      </c>
      <c r="F3186">
        <v>138.142578125</v>
      </c>
      <c r="G3186">
        <v>173.06581115723</v>
      </c>
      <c r="H3186">
        <v>209.17858886719</v>
      </c>
      <c r="I3186">
        <v>240.97380065918</v>
      </c>
      <c r="J3186">
        <v>277.60357666016</v>
      </c>
      <c r="K3186" s="6">
        <f>IFERROR(EXP(TREND(LN($F$1:$J$1),LN(F3186:J3186),LN(Calculations!$B$3))),0)</f>
        <v>1.5941718042300823E-2</v>
      </c>
    </row>
    <row r="3187" spans="1:11" x14ac:dyDescent="0.35">
      <c r="A3187">
        <v>3184</v>
      </c>
      <c r="B3187" t="str">
        <f t="shared" si="49"/>
        <v>15-53.5</v>
      </c>
      <c r="C3187">
        <v>-53.292936601248002</v>
      </c>
      <c r="D3187">
        <v>14.729583069548999</v>
      </c>
      <c r="E3187">
        <f>ASIN(SQRT((SIN(RADIANS(PARAMETERS!$D$8-D3187)/2)*SIN(RADIANS(PARAMETERS!$D$8-D3187)/2))+(COS(RADIANS(D3187))*COS(RADIANS(PARAMETERS!$D$8))*SIN(RADIANS(PARAMETERS!$D$9-C3187)/2)*SIN(RADIANS(PARAMETERS!$D$9-C3187)/2))))*2*3958.756</f>
        <v>492.47055431154996</v>
      </c>
      <c r="F3187">
        <v>138.18574523926</v>
      </c>
      <c r="G3187">
        <v>173.12841796875</v>
      </c>
      <c r="H3187">
        <v>209.35540771484</v>
      </c>
      <c r="I3187">
        <v>241.28192138672</v>
      </c>
      <c r="J3187">
        <v>278.07876586914</v>
      </c>
      <c r="K3187" s="6">
        <f>IFERROR(EXP(TREND(LN($F$1:$J$1),LN(F3187:J3187),LN(Calculations!$B$3))),0)</f>
        <v>1.596266552818312E-2</v>
      </c>
    </row>
    <row r="3188" spans="1:11" x14ac:dyDescent="0.35">
      <c r="A3188">
        <v>3185</v>
      </c>
      <c r="B3188" t="str">
        <f t="shared" si="49"/>
        <v>15-53.5</v>
      </c>
      <c r="C3188">
        <v>-53.564257936148998</v>
      </c>
      <c r="D3188">
        <v>14.729583069548999</v>
      </c>
      <c r="E3188">
        <f>ASIN(SQRT((SIN(RADIANS(PARAMETERS!$D$8-D3188)/2)*SIN(RADIANS(PARAMETERS!$D$8-D3188)/2))+(COS(RADIANS(D3188))*COS(RADIANS(PARAMETERS!$D$8))*SIN(RADIANS(PARAMETERS!$D$9-C3188)/2)*SIN(RADIANS(PARAMETERS!$D$9-C3188)/2))))*2*3958.756</f>
        <v>474.46125542617665</v>
      </c>
      <c r="F3188">
        <v>138.26249694824</v>
      </c>
      <c r="G3188">
        <v>173.18978881836</v>
      </c>
      <c r="H3188">
        <v>209.54037475586</v>
      </c>
      <c r="I3188">
        <v>241.60527038574</v>
      </c>
      <c r="J3188">
        <v>278.57827758789</v>
      </c>
      <c r="K3188" s="6">
        <f>IFERROR(EXP(TREND(LN($F$1:$J$1),LN(F3188:J3188),LN(Calculations!$B$3))),0)</f>
        <v>1.5993488310952535E-2</v>
      </c>
    </row>
    <row r="3189" spans="1:11" x14ac:dyDescent="0.35">
      <c r="A3189">
        <v>3186</v>
      </c>
      <c r="B3189" t="str">
        <f t="shared" si="49"/>
        <v>15-54</v>
      </c>
      <c r="C3189">
        <v>-53.835579271050001</v>
      </c>
      <c r="D3189">
        <v>14.729583069548999</v>
      </c>
      <c r="E3189">
        <f>ASIN(SQRT((SIN(RADIANS(PARAMETERS!$D$8-D3189)/2)*SIN(RADIANS(PARAMETERS!$D$8-D3189)/2))+(COS(RADIANS(D3189))*COS(RADIANS(PARAMETERS!$D$8))*SIN(RADIANS(PARAMETERS!$D$9-C3189)/2)*SIN(RADIANS(PARAMETERS!$D$9-C3189)/2))))*2*3958.756</f>
        <v>456.45884514574499</v>
      </c>
      <c r="F3189">
        <v>138.33213806152</v>
      </c>
      <c r="G3189">
        <v>173.22401428223</v>
      </c>
      <c r="H3189">
        <v>209.68919372559</v>
      </c>
      <c r="I3189">
        <v>241.87843322754</v>
      </c>
      <c r="J3189">
        <v>279.01025390625</v>
      </c>
      <c r="K3189" s="6">
        <f>IFERROR(EXP(TREND(LN($F$1:$J$1),LN(F3189:J3189),LN(Calculations!$B$3))),0)</f>
        <v>1.6018050405854026E-2</v>
      </c>
    </row>
    <row r="3190" spans="1:11" x14ac:dyDescent="0.35">
      <c r="A3190">
        <v>3187</v>
      </c>
      <c r="B3190" t="str">
        <f t="shared" si="49"/>
        <v>15-54</v>
      </c>
      <c r="C3190">
        <v>-54.106900605950997</v>
      </c>
      <c r="D3190">
        <v>14.729583069548999</v>
      </c>
      <c r="E3190">
        <f>ASIN(SQRT((SIN(RADIANS(PARAMETERS!$D$8-D3190)/2)*SIN(RADIANS(PARAMETERS!$D$8-D3190)/2))+(COS(RADIANS(D3190))*COS(RADIANS(PARAMETERS!$D$8))*SIN(RADIANS(PARAMETERS!$D$9-C3190)/2)*SIN(RADIANS(PARAMETERS!$D$9-C3190)/2))))*2*3958.756</f>
        <v>438.46420116202842</v>
      </c>
      <c r="F3190">
        <v>138.42984008789</v>
      </c>
      <c r="G3190">
        <v>173.26345825195</v>
      </c>
      <c r="H3190">
        <v>209.84231567383</v>
      </c>
      <c r="I3190">
        <v>242.15580749512</v>
      </c>
      <c r="J3190">
        <v>279.44631958008</v>
      </c>
      <c r="K3190" s="6">
        <f>IFERROR(EXP(TREND(LN($F$1:$J$1),LN(F3190:J3190),LN(Calculations!$B$3))),0)</f>
        <v>1.6051828199979492E-2</v>
      </c>
    </row>
    <row r="3191" spans="1:11" x14ac:dyDescent="0.35">
      <c r="A3191">
        <v>3188</v>
      </c>
      <c r="B3191" t="str">
        <f t="shared" si="49"/>
        <v>15-54.5</v>
      </c>
      <c r="C3191">
        <v>-54.378221940852001</v>
      </c>
      <c r="D3191">
        <v>14.729583069548999</v>
      </c>
      <c r="E3191">
        <f>ASIN(SQRT((SIN(RADIANS(PARAMETERS!$D$8-D3191)/2)*SIN(RADIANS(PARAMETERS!$D$8-D3191)/2))+(COS(RADIANS(D3191))*COS(RADIANS(PARAMETERS!$D$8))*SIN(RADIANS(PARAMETERS!$D$9-C3191)/2)*SIN(RADIANS(PARAMETERS!$D$9-C3191)/2))))*2*3958.756</f>
        <v>420.47834980740208</v>
      </c>
      <c r="F3191">
        <v>138.56600952148</v>
      </c>
      <c r="G3191">
        <v>173.31736755371</v>
      </c>
      <c r="H3191">
        <v>210.01200866699</v>
      </c>
      <c r="I3191">
        <v>242.45381164551</v>
      </c>
      <c r="J3191">
        <v>279.90811157227</v>
      </c>
      <c r="K3191" s="6">
        <f>IFERROR(EXP(TREND(LN($F$1:$J$1),LN(F3191:J3191),LN(Calculations!$B$3))),0)</f>
        <v>1.6099370000789426E-2</v>
      </c>
    </row>
    <row r="3192" spans="1:11" x14ac:dyDescent="0.35">
      <c r="A3192">
        <v>3189</v>
      </c>
      <c r="B3192" t="str">
        <f t="shared" si="49"/>
        <v>15-54.5</v>
      </c>
      <c r="C3192">
        <v>-54.649543275752997</v>
      </c>
      <c r="D3192">
        <v>14.729583069548999</v>
      </c>
      <c r="E3192">
        <f>ASIN(SQRT((SIN(RADIANS(PARAMETERS!$D$8-D3192)/2)*SIN(RADIANS(PARAMETERS!$D$8-D3192)/2))+(COS(RADIANS(D3192))*COS(RADIANS(PARAMETERS!$D$8))*SIN(RADIANS(PARAMETERS!$D$9-C3192)/2)*SIN(RADIANS(PARAMETERS!$D$9-C3192)/2))))*2*3958.756</f>
        <v>402.50249907002808</v>
      </c>
      <c r="F3192">
        <v>138.70193481445</v>
      </c>
      <c r="G3192">
        <v>173.35536193848</v>
      </c>
      <c r="H3192">
        <v>210.14431762695</v>
      </c>
      <c r="I3192">
        <v>242.69134521484</v>
      </c>
      <c r="J3192">
        <v>280.28015136719</v>
      </c>
      <c r="K3192" s="6">
        <f>IFERROR(EXP(TREND(LN($F$1:$J$1),LN(F3192:J3192),LN(Calculations!$B$3))),0)</f>
        <v>1.614462493759292E-2</v>
      </c>
    </row>
    <row r="3193" spans="1:11" x14ac:dyDescent="0.35">
      <c r="A3193">
        <v>3190</v>
      </c>
      <c r="B3193" t="str">
        <f t="shared" si="49"/>
        <v>15-55</v>
      </c>
      <c r="C3193">
        <v>-54.920864610654</v>
      </c>
      <c r="D3193">
        <v>14.729583069548999</v>
      </c>
      <c r="E3193">
        <f>ASIN(SQRT((SIN(RADIANS(PARAMETERS!$D$8-D3193)/2)*SIN(RADIANS(PARAMETERS!$D$8-D3193)/2))+(COS(RADIANS(D3193))*COS(RADIANS(PARAMETERS!$D$8))*SIN(RADIANS(PARAMETERS!$D$9-C3193)/2)*SIN(RADIANS(PARAMETERS!$D$9-C3193)/2))))*2*3958.756</f>
        <v>384.53808078027981</v>
      </c>
      <c r="F3193">
        <v>138.87593078613</v>
      </c>
      <c r="G3193">
        <v>173.4128112793</v>
      </c>
      <c r="H3193">
        <v>210.28872680664</v>
      </c>
      <c r="I3193">
        <v>242.93511962891</v>
      </c>
      <c r="J3193">
        <v>280.65057373047</v>
      </c>
      <c r="K3193" s="6">
        <f>IFERROR(EXP(TREND(LN($F$1:$J$1),LN(F3193:J3193),LN(Calculations!$B$3))),0)</f>
        <v>1.6204636307931619E-2</v>
      </c>
    </row>
    <row r="3194" spans="1:11" x14ac:dyDescent="0.35">
      <c r="A3194">
        <v>3191</v>
      </c>
      <c r="B3194" t="str">
        <f t="shared" si="49"/>
        <v>15-55</v>
      </c>
      <c r="C3194">
        <v>-55.192185945555003</v>
      </c>
      <c r="D3194">
        <v>14.729583069548999</v>
      </c>
      <c r="E3194">
        <f>ASIN(SQRT((SIN(RADIANS(PARAMETERS!$D$8-D3194)/2)*SIN(RADIANS(PARAMETERS!$D$8-D3194)/2))+(COS(RADIANS(D3194))*COS(RADIANS(PARAMETERS!$D$8))*SIN(RADIANS(PARAMETERS!$D$9-C3194)/2)*SIN(RADIANS(PARAMETERS!$D$9-C3194)/2))))*2*3958.756</f>
        <v>366.58680507102861</v>
      </c>
      <c r="F3194">
        <v>139.09533691406</v>
      </c>
      <c r="G3194">
        <v>173.49827575684</v>
      </c>
      <c r="H3194">
        <v>210.45161437988</v>
      </c>
      <c r="I3194">
        <v>243.18997192383</v>
      </c>
      <c r="J3194">
        <v>281.02200317383</v>
      </c>
      <c r="K3194" s="6">
        <f>IFERROR(EXP(TREND(LN($F$1:$J$1),LN(F3194:J3194),LN(Calculations!$B$3))),0)</f>
        <v>1.6283217113185661E-2</v>
      </c>
    </row>
    <row r="3195" spans="1:11" x14ac:dyDescent="0.35">
      <c r="A3195">
        <v>3192</v>
      </c>
      <c r="B3195" t="str">
        <f t="shared" si="49"/>
        <v>15-55.5</v>
      </c>
      <c r="C3195">
        <v>-55.463507280456</v>
      </c>
      <c r="D3195">
        <v>14.729583069548999</v>
      </c>
      <c r="E3195">
        <f>ASIN(SQRT((SIN(RADIANS(PARAMETERS!$D$8-D3195)/2)*SIN(RADIANS(PARAMETERS!$D$8-D3195)/2))+(COS(RADIANS(D3195))*COS(RADIANS(PARAMETERS!$D$8))*SIN(RADIANS(PARAMETERS!$D$9-C3195)/2)*SIN(RADIANS(PARAMETERS!$D$9-C3195)/2))))*2*3958.756</f>
        <v>348.65073146845634</v>
      </c>
      <c r="F3195">
        <v>139.30876159668</v>
      </c>
      <c r="G3195">
        <v>173.56921386719</v>
      </c>
      <c r="H3195">
        <v>210.54014587402</v>
      </c>
      <c r="I3195">
        <v>243.31127929688</v>
      </c>
      <c r="J3195">
        <v>281.18414306641</v>
      </c>
      <c r="K3195" s="6">
        <f>IFERROR(EXP(TREND(LN($F$1:$J$1),LN(F3195:J3195),LN(Calculations!$B$3))),0)</f>
        <v>1.6359048360837503E-2</v>
      </c>
    </row>
    <row r="3196" spans="1:11" x14ac:dyDescent="0.35">
      <c r="A3196">
        <v>3193</v>
      </c>
      <c r="B3196" t="str">
        <f t="shared" si="49"/>
        <v>15-55.5</v>
      </c>
      <c r="C3196">
        <v>-55.734828615357003</v>
      </c>
      <c r="D3196">
        <v>14.729583069548999</v>
      </c>
      <c r="E3196">
        <f>ASIN(SQRT((SIN(RADIANS(PARAMETERS!$D$8-D3196)/2)*SIN(RADIANS(PARAMETERS!$D$8-D3196)/2))+(COS(RADIANS(D3196))*COS(RADIANS(PARAMETERS!$D$8))*SIN(RADIANS(PARAMETERS!$D$9-C3196)/2)*SIN(RADIANS(PARAMETERS!$D$9-C3196)/2))))*2*3958.756</f>
        <v>330.73236282127471</v>
      </c>
      <c r="F3196">
        <v>139.58100891113</v>
      </c>
      <c r="G3196">
        <v>173.68858337402</v>
      </c>
      <c r="H3196">
        <v>210.64874267578</v>
      </c>
      <c r="I3196">
        <v>243.42880249023</v>
      </c>
      <c r="J3196">
        <v>281.31079101563</v>
      </c>
      <c r="K3196" s="6">
        <f>IFERROR(EXP(TREND(LN($F$1:$J$1),LN(F3196:J3196),LN(Calculations!$B$3))),0)</f>
        <v>1.6461905334713364E-2</v>
      </c>
    </row>
    <row r="3197" spans="1:11" x14ac:dyDescent="0.35">
      <c r="A3197">
        <v>3194</v>
      </c>
      <c r="B3197" t="str">
        <f t="shared" si="49"/>
        <v>15-56</v>
      </c>
      <c r="C3197">
        <v>-56.006149950257999</v>
      </c>
      <c r="D3197">
        <v>14.729583069548999</v>
      </c>
      <c r="E3197">
        <f>ASIN(SQRT((SIN(RADIANS(PARAMETERS!$D$8-D3197)/2)*SIN(RADIANS(PARAMETERS!$D$8-D3197)/2))+(COS(RADIANS(D3197))*COS(RADIANS(PARAMETERS!$D$8))*SIN(RADIANS(PARAMETERS!$D$9-C3197)/2)*SIN(RADIANS(PARAMETERS!$D$9-C3197)/2))))*2*3958.756</f>
        <v>312.83477105586934</v>
      </c>
      <c r="F3197">
        <v>139.93601989746</v>
      </c>
      <c r="G3197">
        <v>173.87782287598</v>
      </c>
      <c r="H3197">
        <v>210.80693054199</v>
      </c>
      <c r="I3197">
        <v>243.57691955566</v>
      </c>
      <c r="J3197">
        <v>281.4421081543</v>
      </c>
      <c r="K3197" s="6">
        <f>IFERROR(EXP(TREND(LN($F$1:$J$1),LN(F3197:J3197),LN(Calculations!$B$3))),0)</f>
        <v>1.6603647755868315E-2</v>
      </c>
    </row>
    <row r="3198" spans="1:11" x14ac:dyDescent="0.35">
      <c r="A3198">
        <v>3195</v>
      </c>
      <c r="B3198" t="str">
        <f t="shared" si="49"/>
        <v>15-56.5</v>
      </c>
      <c r="C3198">
        <v>-56.277471285159002</v>
      </c>
      <c r="D3198">
        <v>14.729583069548999</v>
      </c>
      <c r="E3198">
        <f>ASIN(SQRT((SIN(RADIANS(PARAMETERS!$D$8-D3198)/2)*SIN(RADIANS(PARAMETERS!$D$8-D3198)/2))+(COS(RADIANS(D3198))*COS(RADIANS(PARAMETERS!$D$8))*SIN(RADIANS(PARAMETERS!$D$9-C3198)/2)*SIN(RADIANS(PARAMETERS!$D$9-C3198)/2))))*2*3958.756</f>
        <v>294.96176799671662</v>
      </c>
      <c r="F3198">
        <v>140.33076477051</v>
      </c>
      <c r="G3198">
        <v>174.10568237305</v>
      </c>
      <c r="H3198">
        <v>210.98600769043</v>
      </c>
      <c r="I3198">
        <v>243.72715759277</v>
      </c>
      <c r="J3198">
        <v>281.5505065918</v>
      </c>
      <c r="K3198" s="6">
        <f>IFERROR(EXP(TREND(LN($F$1:$J$1),LN(F3198:J3198),LN(Calculations!$B$3))),0)</f>
        <v>1.6766804304880405E-2</v>
      </c>
    </row>
    <row r="3199" spans="1:11" x14ac:dyDescent="0.35">
      <c r="A3199">
        <v>3196</v>
      </c>
      <c r="B3199" t="str">
        <f t="shared" si="49"/>
        <v>15-56.5</v>
      </c>
      <c r="C3199">
        <v>-56.548792620059999</v>
      </c>
      <c r="D3199">
        <v>14.729583069548999</v>
      </c>
      <c r="E3199">
        <f>ASIN(SQRT((SIN(RADIANS(PARAMETERS!$D$8-D3199)/2)*SIN(RADIANS(PARAMETERS!$D$8-D3199)/2))+(COS(RADIANS(D3199))*COS(RADIANS(PARAMETERS!$D$8))*SIN(RADIANS(PARAMETERS!$D$9-C3199)/2)*SIN(RADIANS(PARAMETERS!$D$9-C3199)/2))))*2*3958.756</f>
        <v>277.11814112795003</v>
      </c>
      <c r="F3199">
        <v>140.83627319336</v>
      </c>
      <c r="G3199">
        <v>174.42713928223</v>
      </c>
      <c r="H3199">
        <v>211.26899719238</v>
      </c>
      <c r="I3199">
        <v>243.99087524414</v>
      </c>
      <c r="J3199">
        <v>281.78253173828</v>
      </c>
      <c r="K3199" s="6">
        <f>IFERROR(EXP(TREND(LN($F$1:$J$1),LN(F3199:J3199),LN(Calculations!$B$3))),0)</f>
        <v>1.6983709366976889E-2</v>
      </c>
    </row>
    <row r="3200" spans="1:11" x14ac:dyDescent="0.35">
      <c r="A3200">
        <v>3197</v>
      </c>
      <c r="B3200" t="str">
        <f t="shared" si="49"/>
        <v>15-57</v>
      </c>
      <c r="C3200">
        <v>-56.820113954961002</v>
      </c>
      <c r="D3200">
        <v>14.729583069548999</v>
      </c>
      <c r="E3200">
        <f>ASIN(SQRT((SIN(RADIANS(PARAMETERS!$D$8-D3200)/2)*SIN(RADIANS(PARAMETERS!$D$8-D3200)/2))+(COS(RADIANS(D3200))*COS(RADIANS(PARAMETERS!$D$8))*SIN(RADIANS(PARAMETERS!$D$9-C3200)/2)*SIN(RADIANS(PARAMETERS!$D$9-C3200)/2))))*2*3958.756</f>
        <v>259.30998476173266</v>
      </c>
      <c r="F3200">
        <v>141.46377563477</v>
      </c>
      <c r="G3200">
        <v>174.84873962402</v>
      </c>
      <c r="H3200">
        <v>211.66143798828</v>
      </c>
      <c r="I3200">
        <v>244.37145996094</v>
      </c>
      <c r="J3200">
        <v>282.13858032227</v>
      </c>
      <c r="K3200" s="6">
        <f>IFERROR(EXP(TREND(LN($F$1:$J$1),LN(F3200:J3200),LN(Calculations!$B$3))),0)</f>
        <v>1.7261787198706146E-2</v>
      </c>
    </row>
    <row r="3201" spans="1:11" x14ac:dyDescent="0.35">
      <c r="A3201">
        <v>3198</v>
      </c>
      <c r="B3201" t="str">
        <f t="shared" si="49"/>
        <v>15-57</v>
      </c>
      <c r="C3201">
        <v>-57.091435289861998</v>
      </c>
      <c r="D3201">
        <v>14.729583069548999</v>
      </c>
      <c r="E3201">
        <f>ASIN(SQRT((SIN(RADIANS(PARAMETERS!$D$8-D3201)/2)*SIN(RADIANS(PARAMETERS!$D$8-D3201)/2))+(COS(RADIANS(D3201))*COS(RADIANS(PARAMETERS!$D$8))*SIN(RADIANS(PARAMETERS!$D$9-C3201)/2)*SIN(RADIANS(PARAMETERS!$D$9-C3201)/2))))*2*3958.756</f>
        <v>241.54517439071574</v>
      </c>
      <c r="F3201">
        <v>142.1484375</v>
      </c>
      <c r="G3201">
        <v>175.31936645508</v>
      </c>
      <c r="H3201">
        <v>212.09609985352</v>
      </c>
      <c r="I3201">
        <v>244.78514099121</v>
      </c>
      <c r="J3201">
        <v>282.51480102539</v>
      </c>
      <c r="K3201" s="6">
        <f>IFERROR(EXP(TREND(LN($F$1:$J$1),LN(F3201:J3201),LN(Calculations!$B$3))),0)</f>
        <v>1.7574252306920207E-2</v>
      </c>
    </row>
    <row r="3202" spans="1:11" x14ac:dyDescent="0.35">
      <c r="A3202">
        <v>3199</v>
      </c>
      <c r="B3202" t="str">
        <f t="shared" si="49"/>
        <v>15-57.5</v>
      </c>
      <c r="C3202">
        <v>-57.362756624763001</v>
      </c>
      <c r="D3202">
        <v>14.729583069548999</v>
      </c>
      <c r="E3202">
        <f>ASIN(SQRT((SIN(RADIANS(PARAMETERS!$D$8-D3202)/2)*SIN(RADIANS(PARAMETERS!$D$8-D3202)/2))+(COS(RADIANS(D3202))*COS(RADIANS(PARAMETERS!$D$8))*SIN(RADIANS(PARAMETERS!$D$9-C3202)/2)*SIN(RADIANS(PARAMETERS!$D$9-C3202)/2))))*2*3958.756</f>
        <v>223.83406106250462</v>
      </c>
      <c r="F3202">
        <v>142.93772888184</v>
      </c>
      <c r="G3202">
        <v>175.86526489258</v>
      </c>
      <c r="H3202">
        <v>212.61706542969</v>
      </c>
      <c r="I3202">
        <v>245.29420471191</v>
      </c>
      <c r="J3202">
        <v>282.99621582031</v>
      </c>
      <c r="K3202" s="6">
        <f>IFERROR(EXP(TREND(LN($F$1:$J$1),LN(F3202:J3202),LN(Calculations!$B$3))),0)</f>
        <v>1.79435757685267E-2</v>
      </c>
    </row>
    <row r="3203" spans="1:11" x14ac:dyDescent="0.35">
      <c r="A3203">
        <v>3200</v>
      </c>
      <c r="B3203" t="str">
        <f t="shared" si="49"/>
        <v>15-57.5</v>
      </c>
      <c r="C3203">
        <v>-57.634077959663998</v>
      </c>
      <c r="D3203">
        <v>14.729583069548999</v>
      </c>
      <c r="E3203">
        <f>ASIN(SQRT((SIN(RADIANS(PARAMETERS!$D$8-D3203)/2)*SIN(RADIANS(PARAMETERS!$D$8-D3203)/2))+(COS(RADIANS(D3203))*COS(RADIANS(PARAMETERS!$D$8))*SIN(RADIANS(PARAMETERS!$D$9-C3203)/2)*SIN(RADIANS(PARAMETERS!$D$9-C3203)/2))))*2*3958.756</f>
        <v>206.19051283965666</v>
      </c>
      <c r="F3203">
        <v>143.82032775879</v>
      </c>
      <c r="G3203">
        <v>176.47546386719</v>
      </c>
      <c r="H3203">
        <v>213.2088470459</v>
      </c>
      <c r="I3203">
        <v>245.8776550293</v>
      </c>
      <c r="J3203">
        <v>283.55499267578</v>
      </c>
      <c r="K3203" s="6">
        <f>IFERROR(EXP(TREND(LN($F$1:$J$1),LN(F3203:J3203),LN(Calculations!$B$3))),0)</f>
        <v>1.8367927694381954E-2</v>
      </c>
    </row>
    <row r="3204" spans="1:11" x14ac:dyDescent="0.35">
      <c r="A3204">
        <v>3201</v>
      </c>
      <c r="B3204" t="str">
        <f t="shared" si="49"/>
        <v>15-58</v>
      </c>
      <c r="C3204">
        <v>-57.905399294565001</v>
      </c>
      <c r="D3204">
        <v>14.729583069548999</v>
      </c>
      <c r="E3204">
        <f>ASIN(SQRT((SIN(RADIANS(PARAMETERS!$D$8-D3204)/2)*SIN(RADIANS(PARAMETERS!$D$8-D3204)/2))+(COS(RADIANS(D3204))*COS(RADIANS(PARAMETERS!$D$8))*SIN(RADIANS(PARAMETERS!$D$9-C3204)/2)*SIN(RADIANS(PARAMETERS!$D$9-C3204)/2))))*2*3958.756</f>
        <v>188.63352003239368</v>
      </c>
      <c r="F3204">
        <v>144.73588562012</v>
      </c>
      <c r="G3204">
        <v>177.10478210449</v>
      </c>
      <c r="H3204">
        <v>213.81062316895</v>
      </c>
      <c r="I3204">
        <v>246.45886230469</v>
      </c>
      <c r="J3204">
        <v>284.09518432617</v>
      </c>
      <c r="K3204" s="6">
        <f>IFERROR(EXP(TREND(LN($F$1:$J$1),LN(F3204:J3204),LN(Calculations!$B$3))),0)</f>
        <v>1.8821714021189435E-2</v>
      </c>
    </row>
    <row r="3205" spans="1:11" x14ac:dyDescent="0.35">
      <c r="A3205">
        <v>3202</v>
      </c>
      <c r="B3205" t="str">
        <f t="shared" ref="B3205:B3268" si="50">MROUND(D3205,1)&amp;MROUND(C3205,-0.5)</f>
        <v>15-58</v>
      </c>
      <c r="C3205">
        <v>-58.176720629465002</v>
      </c>
      <c r="D3205">
        <v>14.729583069548999</v>
      </c>
      <c r="E3205">
        <f>ASIN(SQRT((SIN(RADIANS(PARAMETERS!$D$8-D3205)/2)*SIN(RADIANS(PARAMETERS!$D$8-D3205)/2))+(COS(RADIANS(D3205))*COS(RADIANS(PARAMETERS!$D$8))*SIN(RADIANS(PARAMETERS!$D$9-C3205)/2)*SIN(RADIANS(PARAMETERS!$D$9-C3205)/2))))*2*3958.756</f>
        <v>171.18974649854238</v>
      </c>
      <c r="F3205">
        <v>145.72636413574</v>
      </c>
      <c r="G3205">
        <v>177.7840423584</v>
      </c>
      <c r="H3205">
        <v>214.47505187988</v>
      </c>
      <c r="I3205">
        <v>247.11410522461</v>
      </c>
      <c r="J3205">
        <v>284.72277832031</v>
      </c>
      <c r="K3205" s="6">
        <f>IFERROR(EXP(TREND(LN($F$1:$J$1),LN(F3205:J3205),LN(Calculations!$B$3))),0)</f>
        <v>1.9327210885077797E-2</v>
      </c>
    </row>
    <row r="3206" spans="1:11" x14ac:dyDescent="0.35">
      <c r="A3206">
        <v>3203</v>
      </c>
      <c r="B3206" t="str">
        <f t="shared" si="50"/>
        <v>15-58.5</v>
      </c>
      <c r="C3206">
        <v>-58.448041964365999</v>
      </c>
      <c r="D3206">
        <v>14.729583069548999</v>
      </c>
      <c r="E3206">
        <f>ASIN(SQRT((SIN(RADIANS(PARAMETERS!$D$8-D3206)/2)*SIN(RADIANS(PARAMETERS!$D$8-D3206)/2))+(COS(RADIANS(D3206))*COS(RADIANS(PARAMETERS!$D$8))*SIN(RADIANS(PARAMETERS!$D$9-C3206)/2)*SIN(RADIANS(PARAMETERS!$D$9-C3206)/2))))*2*3958.756</f>
        <v>153.89772706962773</v>
      </c>
      <c r="F3206">
        <v>146.7657623291</v>
      </c>
      <c r="G3206">
        <v>178.49371337891</v>
      </c>
      <c r="H3206">
        <v>215.17713928223</v>
      </c>
      <c r="I3206">
        <v>247.81176757813</v>
      </c>
      <c r="J3206">
        <v>285.39813232422</v>
      </c>
      <c r="K3206" s="6">
        <f>IFERROR(EXP(TREND(LN($F$1:$J$1),LN(F3206:J3206),LN(Calculations!$B$3))),0)</f>
        <v>1.9874733625750655E-2</v>
      </c>
    </row>
    <row r="3207" spans="1:11" x14ac:dyDescent="0.35">
      <c r="A3207">
        <v>3204</v>
      </c>
      <c r="B3207" t="str">
        <f t="shared" si="50"/>
        <v>15-58.5</v>
      </c>
      <c r="C3207">
        <v>-58.719363299267002</v>
      </c>
      <c r="D3207">
        <v>14.729583069548999</v>
      </c>
      <c r="E3207">
        <f>ASIN(SQRT((SIN(RADIANS(PARAMETERS!$D$8-D3207)/2)*SIN(RADIANS(PARAMETERS!$D$8-D3207)/2))+(COS(RADIANS(D3207))*COS(RADIANS(PARAMETERS!$D$8))*SIN(RADIANS(PARAMETERS!$D$9-C3207)/2)*SIN(RADIANS(PARAMETERS!$D$9-C3207)/2))))*2*3958.756</f>
        <v>136.81504554983476</v>
      </c>
      <c r="F3207">
        <v>147.78915405273</v>
      </c>
      <c r="G3207">
        <v>179.18783569336</v>
      </c>
      <c r="H3207">
        <v>215.86354064941</v>
      </c>
      <c r="I3207">
        <v>248.49057006836</v>
      </c>
      <c r="J3207">
        <v>286.05078125</v>
      </c>
      <c r="K3207" s="6">
        <f>IFERROR(EXP(TREND(LN($F$1:$J$1),LN(F3207:J3207),LN(Calculations!$B$3))),0)</f>
        <v>2.0431999991059425E-2</v>
      </c>
    </row>
    <row r="3208" spans="1:11" x14ac:dyDescent="0.35">
      <c r="A3208">
        <v>3205</v>
      </c>
      <c r="B3208" t="str">
        <f t="shared" si="50"/>
        <v>15-59</v>
      </c>
      <c r="C3208">
        <v>-58.990684634167998</v>
      </c>
      <c r="D3208">
        <v>14.729583069548999</v>
      </c>
      <c r="E3208">
        <f>ASIN(SQRT((SIN(RADIANS(PARAMETERS!$D$8-D3208)/2)*SIN(RADIANS(PARAMETERS!$D$8-D3208)/2))+(COS(RADIANS(D3208))*COS(RADIANS(PARAMETERS!$D$8))*SIN(RADIANS(PARAMETERS!$D$9-C3208)/2)*SIN(RADIANS(PARAMETERS!$D$9-C3208)/2))))*2*3958.756</f>
        <v>120.03114479519274</v>
      </c>
      <c r="F3208">
        <v>148.84941101074</v>
      </c>
      <c r="G3208">
        <v>179.91065979004</v>
      </c>
      <c r="H3208">
        <v>216.62748718262</v>
      </c>
      <c r="I3208">
        <v>249.29260253906</v>
      </c>
      <c r="J3208">
        <v>286.88464355469</v>
      </c>
      <c r="K3208" s="6">
        <f>IFERROR(EXP(TREND(LN($F$1:$J$1),LN(F3208:J3208),LN(Calculations!$B$3))),0)</f>
        <v>2.1024301270796672E-2</v>
      </c>
    </row>
    <row r="3209" spans="1:11" x14ac:dyDescent="0.35">
      <c r="A3209">
        <v>3206</v>
      </c>
      <c r="B3209" t="str">
        <f t="shared" si="50"/>
        <v>15-59.5</v>
      </c>
      <c r="C3209">
        <v>-59.262005969069001</v>
      </c>
      <c r="D3209">
        <v>14.729583069548999</v>
      </c>
      <c r="E3209">
        <f>ASIN(SQRT((SIN(RADIANS(PARAMETERS!$D$8-D3209)/2)*SIN(RADIANS(PARAMETERS!$D$8-D3209)/2))+(COS(RADIANS(D3209))*COS(RADIANS(PARAMETERS!$D$8))*SIN(RADIANS(PARAMETERS!$D$9-C3209)/2)*SIN(RADIANS(PARAMETERS!$D$9-C3209)/2))))*2*3958.756</f>
        <v>103.69124378309705</v>
      </c>
      <c r="F3209">
        <v>149.93324279785</v>
      </c>
      <c r="G3209">
        <v>180.65939331055</v>
      </c>
      <c r="H3209">
        <v>217.46647644043</v>
      </c>
      <c r="I3209">
        <v>250.21214294434</v>
      </c>
      <c r="J3209">
        <v>287.88970947266</v>
      </c>
      <c r="K3209" s="6">
        <f>IFERROR(EXP(TREND(LN($F$1:$J$1),LN(F3209:J3209),LN(Calculations!$B$3))),0)</f>
        <v>2.164624825278905E-2</v>
      </c>
    </row>
    <row r="3210" spans="1:11" x14ac:dyDescent="0.35">
      <c r="A3210">
        <v>3207</v>
      </c>
      <c r="B3210" t="str">
        <f t="shared" si="50"/>
        <v>15-59.5</v>
      </c>
      <c r="C3210">
        <v>-59.533327303969998</v>
      </c>
      <c r="D3210">
        <v>14.729583069548999</v>
      </c>
      <c r="E3210">
        <f>ASIN(SQRT((SIN(RADIANS(PARAMETERS!$D$8-D3210)/2)*SIN(RADIANS(PARAMETERS!$D$8-D3210)/2))+(COS(RADIANS(D3210))*COS(RADIANS(PARAMETERS!$D$8))*SIN(RADIANS(PARAMETERS!$D$9-C3210)/2)*SIN(RADIANS(PARAMETERS!$D$9-C3210)/2))))*2*3958.756</f>
        <v>88.042928090025399</v>
      </c>
      <c r="F3210">
        <v>151.02256774902</v>
      </c>
      <c r="G3210">
        <v>181.45156860352</v>
      </c>
      <c r="H3210">
        <v>218.39561462402</v>
      </c>
      <c r="I3210">
        <v>251.26318359375</v>
      </c>
      <c r="J3210">
        <v>289.07815551758</v>
      </c>
      <c r="K3210" s="6">
        <f>IFERROR(EXP(TREND(LN($F$1:$J$1),LN(F3210:J3210),LN(Calculations!$B$3))),0)</f>
        <v>2.2293430154771487E-2</v>
      </c>
    </row>
    <row r="3211" spans="1:11" x14ac:dyDescent="0.35">
      <c r="A3211">
        <v>3208</v>
      </c>
      <c r="B3211" t="str">
        <f t="shared" si="50"/>
        <v>15-60</v>
      </c>
      <c r="C3211">
        <v>-59.804648638871001</v>
      </c>
      <c r="D3211">
        <v>14.729583069548999</v>
      </c>
      <c r="E3211">
        <f>ASIN(SQRT((SIN(RADIANS(PARAMETERS!$D$8-D3211)/2)*SIN(RADIANS(PARAMETERS!$D$8-D3211)/2))+(COS(RADIANS(D3211))*COS(RADIANS(PARAMETERS!$D$8))*SIN(RADIANS(PARAMETERS!$D$9-C3211)/2)*SIN(RADIANS(PARAMETERS!$D$9-C3211)/2))))*2*3958.756</f>
        <v>73.529107994285198</v>
      </c>
      <c r="F3211">
        <v>152.15466308594</v>
      </c>
      <c r="G3211">
        <v>182.32302856445</v>
      </c>
      <c r="H3211">
        <v>219.44964599609</v>
      </c>
      <c r="I3211">
        <v>252.48031616211</v>
      </c>
      <c r="J3211">
        <v>290.48364257813</v>
      </c>
      <c r="K3211" s="6">
        <f>IFERROR(EXP(TREND(LN($F$1:$J$1),LN(F3211:J3211),LN(Calculations!$B$3))),0)</f>
        <v>2.2991046423091806E-2</v>
      </c>
    </row>
    <row r="3212" spans="1:11" x14ac:dyDescent="0.35">
      <c r="A3212">
        <v>3209</v>
      </c>
      <c r="B3212" t="str">
        <f t="shared" si="50"/>
        <v>15-60</v>
      </c>
      <c r="C3212">
        <v>-60.075969973771997</v>
      </c>
      <c r="D3212">
        <v>14.729583069548999</v>
      </c>
      <c r="E3212">
        <f>ASIN(SQRT((SIN(RADIANS(PARAMETERS!$D$8-D3212)/2)*SIN(RADIANS(PARAMETERS!$D$8-D3212)/2))+(COS(RADIANS(D3212))*COS(RADIANS(PARAMETERS!$D$8))*SIN(RADIANS(PARAMETERS!$D$9-C3212)/2)*SIN(RADIANS(PARAMETERS!$D$9-C3212)/2))))*2*3958.756</f>
        <v>60.965524710603184</v>
      </c>
      <c r="F3212">
        <v>153.2332611084</v>
      </c>
      <c r="G3212">
        <v>183.17344665527</v>
      </c>
      <c r="H3212">
        <v>220.49273681641</v>
      </c>
      <c r="I3212">
        <v>253.69746398926</v>
      </c>
      <c r="J3212">
        <v>291.90368652344</v>
      </c>
      <c r="K3212" s="6">
        <f>IFERROR(EXP(TREND(LN($F$1:$J$1),LN(F3212:J3212),LN(Calculations!$B$3))),0)</f>
        <v>2.3676144280190659E-2</v>
      </c>
    </row>
    <row r="3213" spans="1:11" x14ac:dyDescent="0.35">
      <c r="A3213">
        <v>3210</v>
      </c>
      <c r="B3213" t="str">
        <f t="shared" si="50"/>
        <v>15-60.5</v>
      </c>
      <c r="C3213">
        <v>-60.347291308673</v>
      </c>
      <c r="D3213">
        <v>14.729583069548999</v>
      </c>
      <c r="E3213">
        <f>ASIN(SQRT((SIN(RADIANS(PARAMETERS!$D$8-D3213)/2)*SIN(RADIANS(PARAMETERS!$D$8-D3213)/2))+(COS(RADIANS(D3213))*COS(RADIANS(PARAMETERS!$D$8))*SIN(RADIANS(PARAMETERS!$D$9-C3213)/2)*SIN(RADIANS(PARAMETERS!$D$9-C3213)/2))))*2*3958.756</f>
        <v>51.791468343064608</v>
      </c>
      <c r="F3213">
        <v>154.12168884277</v>
      </c>
      <c r="G3213">
        <v>183.84841918945</v>
      </c>
      <c r="H3213">
        <v>221.32331848145</v>
      </c>
      <c r="I3213">
        <v>254.66877746582</v>
      </c>
      <c r="J3213">
        <v>293.03924560547</v>
      </c>
      <c r="K3213" s="6">
        <f>IFERROR(EXP(TREND(LN($F$1:$J$1),LN(F3213:J3213),LN(Calculations!$B$3))),0)</f>
        <v>2.4249477842145203E-2</v>
      </c>
    </row>
    <row r="3214" spans="1:11" x14ac:dyDescent="0.35">
      <c r="A3214">
        <v>3211</v>
      </c>
      <c r="B3214" t="str">
        <f t="shared" si="50"/>
        <v>15-60.5</v>
      </c>
      <c r="C3214">
        <v>-60.618612643573996</v>
      </c>
      <c r="D3214">
        <v>14.729583069548999</v>
      </c>
      <c r="E3214">
        <f>ASIN(SQRT((SIN(RADIANS(PARAMETERS!$D$8-D3214)/2)*SIN(RADIANS(PARAMETERS!$D$8-D3214)/2))+(COS(RADIANS(D3214))*COS(RADIANS(PARAMETERS!$D$8))*SIN(RADIANS(PARAMETERS!$D$9-C3214)/2)*SIN(RADIANS(PARAMETERS!$D$9-C3214)/2))))*2*3958.756</f>
        <v>47.991814528419745</v>
      </c>
      <c r="F3214">
        <v>154.88328552246</v>
      </c>
      <c r="G3214">
        <v>184.40156555176</v>
      </c>
      <c r="H3214">
        <v>222.01271057129</v>
      </c>
      <c r="I3214">
        <v>255.48245239258</v>
      </c>
      <c r="J3214">
        <v>293.99890136719</v>
      </c>
      <c r="K3214" s="6">
        <f>IFERROR(EXP(TREND(LN($F$1:$J$1),LN(F3214:J3214),LN(Calculations!$B$3))),0)</f>
        <v>2.4744493019319518E-2</v>
      </c>
    </row>
    <row r="3215" spans="1:11" x14ac:dyDescent="0.35">
      <c r="A3215">
        <v>3212</v>
      </c>
      <c r="B3215" t="str">
        <f t="shared" si="50"/>
        <v>15-61</v>
      </c>
      <c r="C3215">
        <v>-60.889933978475</v>
      </c>
      <c r="D3215">
        <v>14.729583069548999</v>
      </c>
      <c r="E3215">
        <f>ASIN(SQRT((SIN(RADIANS(PARAMETERS!$D$8-D3215)/2)*SIN(RADIANS(PARAMETERS!$D$8-D3215)/2))+(COS(RADIANS(D3215))*COS(RADIANS(PARAMETERS!$D$8))*SIN(RADIANS(PARAMETERS!$D$9-C3215)/2)*SIN(RADIANS(PARAMETERS!$D$9-C3215)/2))))*2*3958.756</f>
        <v>50.787498307370882</v>
      </c>
      <c r="F3215">
        <v>155.52531433105</v>
      </c>
      <c r="G3215">
        <v>184.85859680176</v>
      </c>
      <c r="H3215">
        <v>222.59313964844</v>
      </c>
      <c r="I3215">
        <v>256.17660522461</v>
      </c>
      <c r="J3215">
        <v>294.8278503418</v>
      </c>
      <c r="K3215" s="6">
        <f>IFERROR(EXP(TREND(LN($F$1:$J$1),LN(F3215:J3215),LN(Calculations!$B$3))),0)</f>
        <v>2.5164676932430609E-2</v>
      </c>
    </row>
    <row r="3216" spans="1:11" x14ac:dyDescent="0.35">
      <c r="A3216">
        <v>3213</v>
      </c>
      <c r="B3216" t="str">
        <f t="shared" si="50"/>
        <v>15-61</v>
      </c>
      <c r="C3216">
        <v>-61.161255313376003</v>
      </c>
      <c r="D3216">
        <v>14.729583069548999</v>
      </c>
      <c r="E3216">
        <f>ASIN(SQRT((SIN(RADIANS(PARAMETERS!$D$8-D3216)/2)*SIN(RADIANS(PARAMETERS!$D$8-D3216)/2))+(COS(RADIANS(D3216))*COS(RADIANS(PARAMETERS!$D$8))*SIN(RADIANS(PARAMETERS!$D$9-C3216)/2)*SIN(RADIANS(PARAMETERS!$D$9-C3216)/2))))*2*3958.756</f>
        <v>59.252197781052509</v>
      </c>
      <c r="F3216">
        <v>156.07458496094</v>
      </c>
      <c r="G3216">
        <v>185.26289367676</v>
      </c>
      <c r="H3216">
        <v>223.11875915527</v>
      </c>
      <c r="I3216">
        <v>256.81530761719</v>
      </c>
      <c r="J3216">
        <v>295.6018371582</v>
      </c>
      <c r="K3216" s="6">
        <f>IFERROR(EXP(TREND(LN($F$1:$J$1),LN(F3216:J3216),LN(Calculations!$B$3))),0)</f>
        <v>2.55284681775198E-2</v>
      </c>
    </row>
    <row r="3217" spans="1:11" x14ac:dyDescent="0.35">
      <c r="A3217">
        <v>3214</v>
      </c>
      <c r="B3217" t="str">
        <f t="shared" si="50"/>
        <v>15-61.5</v>
      </c>
      <c r="C3217">
        <v>-61.432576648276999</v>
      </c>
      <c r="D3217">
        <v>14.729583069548999</v>
      </c>
      <c r="E3217">
        <f>ASIN(SQRT((SIN(RADIANS(PARAMETERS!$D$8-D3217)/2)*SIN(RADIANS(PARAMETERS!$D$8-D3217)/2))+(COS(RADIANS(D3217))*COS(RADIANS(PARAMETERS!$D$8))*SIN(RADIANS(PARAMETERS!$D$9-C3217)/2)*SIN(RADIANS(PARAMETERS!$D$9-C3217)/2))))*2*3958.756</f>
        <v>71.397280908136324</v>
      </c>
      <c r="F3217">
        <v>156.58990478516</v>
      </c>
      <c r="G3217">
        <v>185.66221618652</v>
      </c>
      <c r="H3217">
        <v>223.65490722656</v>
      </c>
      <c r="I3217">
        <v>257.48065185547</v>
      </c>
      <c r="J3217">
        <v>296.42330932617</v>
      </c>
      <c r="K3217" s="6">
        <f>IFERROR(EXP(TREND(LN($F$1:$J$1),LN(F3217:J3217),LN(Calculations!$B$3))),0)</f>
        <v>2.5872614119520208E-2</v>
      </c>
    </row>
    <row r="3218" spans="1:11" x14ac:dyDescent="0.35">
      <c r="A3218">
        <v>3215</v>
      </c>
      <c r="B3218" t="str">
        <f t="shared" si="50"/>
        <v>15-61.5</v>
      </c>
      <c r="C3218">
        <v>-61.703897983178003</v>
      </c>
      <c r="D3218">
        <v>14.729583069548999</v>
      </c>
      <c r="E3218">
        <f>ASIN(SQRT((SIN(RADIANS(PARAMETERS!$D$8-D3218)/2)*SIN(RADIANS(PARAMETERS!$D$8-D3218)/2))+(COS(RADIANS(D3218))*COS(RADIANS(PARAMETERS!$D$8))*SIN(RADIANS(PARAMETERS!$D$9-C3218)/2)*SIN(RADIANS(PARAMETERS!$D$9-C3218)/2))))*2*3958.756</f>
        <v>85.671546700944702</v>
      </c>
      <c r="F3218">
        <v>157.03160095215</v>
      </c>
      <c r="G3218">
        <v>186.02467346191</v>
      </c>
      <c r="H3218">
        <v>224.15374755859</v>
      </c>
      <c r="I3218">
        <v>258.10928344727</v>
      </c>
      <c r="J3218">
        <v>297.20974731445</v>
      </c>
      <c r="K3218" s="6">
        <f>IFERROR(EXP(TREND(LN($F$1:$J$1),LN(F3218:J3218),LN(Calculations!$B$3))),0)</f>
        <v>2.6170244439943879E-2</v>
      </c>
    </row>
    <row r="3219" spans="1:11" x14ac:dyDescent="0.35">
      <c r="A3219">
        <v>3216</v>
      </c>
      <c r="B3219" t="str">
        <f t="shared" si="50"/>
        <v>15-62</v>
      </c>
      <c r="C3219">
        <v>-61.975219318078999</v>
      </c>
      <c r="D3219">
        <v>14.729583069548999</v>
      </c>
      <c r="E3219">
        <f>ASIN(SQRT((SIN(RADIANS(PARAMETERS!$D$8-D3219)/2)*SIN(RADIANS(PARAMETERS!$D$8-D3219)/2))+(COS(RADIANS(D3219))*COS(RADIANS(PARAMETERS!$D$8))*SIN(RADIANS(PARAMETERS!$D$9-C3219)/2)*SIN(RADIANS(PARAMETERS!$D$9-C3219)/2))))*2*3958.756</f>
        <v>101.17779459315007</v>
      </c>
      <c r="F3219">
        <v>157.38610839844</v>
      </c>
      <c r="G3219">
        <v>186.33457946777</v>
      </c>
      <c r="H3219">
        <v>224.58576965332</v>
      </c>
      <c r="I3219">
        <v>258.65795898438</v>
      </c>
      <c r="J3219">
        <v>297.90060424805</v>
      </c>
      <c r="K3219" s="6">
        <f>IFERROR(EXP(TREND(LN($F$1:$J$1),LN(F3219:J3219),LN(Calculations!$B$3))),0)</f>
        <v>2.6412132091308799E-2</v>
      </c>
    </row>
    <row r="3220" spans="1:11" x14ac:dyDescent="0.35">
      <c r="A3220">
        <v>3217</v>
      </c>
      <c r="B3220" t="str">
        <f t="shared" si="50"/>
        <v>15-62</v>
      </c>
      <c r="C3220">
        <v>-62.246540652980002</v>
      </c>
      <c r="D3220">
        <v>14.729583069548999</v>
      </c>
      <c r="E3220">
        <f>ASIN(SQRT((SIN(RADIANS(PARAMETERS!$D$8-D3220)/2)*SIN(RADIANS(PARAMETERS!$D$8-D3220)/2))+(COS(RADIANS(D3220))*COS(RADIANS(PARAMETERS!$D$8))*SIN(RADIANS(PARAMETERS!$D$9-C3220)/2)*SIN(RADIANS(PARAMETERS!$D$9-C3220)/2))))*2*3958.756</f>
        <v>117.42897401318245</v>
      </c>
      <c r="F3220">
        <v>157.71640014648</v>
      </c>
      <c r="G3220">
        <v>186.63938903809</v>
      </c>
      <c r="H3220">
        <v>225.0128326416</v>
      </c>
      <c r="I3220">
        <v>259.20193481445</v>
      </c>
      <c r="J3220">
        <v>298.58734130859</v>
      </c>
      <c r="K3220" s="6">
        <f>IFERROR(EXP(TREND(LN($F$1:$J$1),LN(F3220:J3220),LN(Calculations!$B$3))),0)</f>
        <v>2.6640494612205076E-2</v>
      </c>
    </row>
    <row r="3221" spans="1:11" x14ac:dyDescent="0.35">
      <c r="A3221">
        <v>3218</v>
      </c>
      <c r="B3221" t="str">
        <f t="shared" si="50"/>
        <v>15-62.5</v>
      </c>
      <c r="C3221">
        <v>-62.517861987880998</v>
      </c>
      <c r="D3221">
        <v>14.729583069548999</v>
      </c>
      <c r="E3221">
        <f>ASIN(SQRT((SIN(RADIANS(PARAMETERS!$D$8-D3221)/2)*SIN(RADIANS(PARAMETERS!$D$8-D3221)/2))+(COS(RADIANS(D3221))*COS(RADIANS(PARAMETERS!$D$8))*SIN(RADIANS(PARAMETERS!$D$9-C3221)/2)*SIN(RADIANS(PARAMETERS!$D$9-C3221)/2))))*2*3958.756</f>
        <v>134.1546196713584</v>
      </c>
      <c r="F3221">
        <v>157.99397277832</v>
      </c>
      <c r="G3221">
        <v>186.91528320313</v>
      </c>
      <c r="H3221">
        <v>225.39964294434</v>
      </c>
      <c r="I3221">
        <v>259.69488525391</v>
      </c>
      <c r="J3221">
        <v>299.20989990234</v>
      </c>
      <c r="K3221" s="6">
        <f>IFERROR(EXP(TREND(LN($F$1:$J$1),LN(F3221:J3221),LN(Calculations!$B$3))),0)</f>
        <v>2.6836040151278953E-2</v>
      </c>
    </row>
    <row r="3222" spans="1:11" x14ac:dyDescent="0.35">
      <c r="A3222">
        <v>3219</v>
      </c>
      <c r="B3222" t="str">
        <f t="shared" si="50"/>
        <v>15-63</v>
      </c>
      <c r="C3222">
        <v>-62.789183322782002</v>
      </c>
      <c r="D3222">
        <v>14.729583069548999</v>
      </c>
      <c r="E3222">
        <f>ASIN(SQRT((SIN(RADIANS(PARAMETERS!$D$8-D3222)/2)*SIN(RADIANS(PARAMETERS!$D$8-D3222)/2))+(COS(RADIANS(D3222))*COS(RADIANS(PARAMETERS!$D$8))*SIN(RADIANS(PARAMETERS!$D$9-C3222)/2)*SIN(RADIANS(PARAMETERS!$D$9-C3222)/2))))*2*3958.756</f>
        <v>151.19733415430696</v>
      </c>
      <c r="F3222">
        <v>158.1916809082</v>
      </c>
      <c r="G3222">
        <v>187.12702941895</v>
      </c>
      <c r="H3222">
        <v>225.70129394531</v>
      </c>
      <c r="I3222">
        <v>260.08294677734</v>
      </c>
      <c r="J3222">
        <v>299.70385742188</v>
      </c>
      <c r="K3222" s="6">
        <f>IFERROR(EXP(TREND(LN($F$1:$J$1),LN(F3222:J3222),LN(Calculations!$B$3))),0)</f>
        <v>2.6976454862137466E-2</v>
      </c>
    </row>
    <row r="3223" spans="1:11" x14ac:dyDescent="0.35">
      <c r="A3223">
        <v>3220</v>
      </c>
      <c r="B3223" t="str">
        <f t="shared" si="50"/>
        <v>15-63</v>
      </c>
      <c r="C3223">
        <v>-63.060504657682998</v>
      </c>
      <c r="D3223">
        <v>14.729583069548999</v>
      </c>
      <c r="E3223">
        <f>ASIN(SQRT((SIN(RADIANS(PARAMETERS!$D$8-D3223)/2)*SIN(RADIANS(PARAMETERS!$D$8-D3223)/2))+(COS(RADIANS(D3223))*COS(RADIANS(PARAMETERS!$D$8))*SIN(RADIANS(PARAMETERS!$D$9-C3223)/2)*SIN(RADIANS(PARAMETERS!$D$9-C3223)/2))))*2*3958.756</f>
        <v>168.4608921475137</v>
      </c>
      <c r="F3223">
        <v>158.30450439453</v>
      </c>
      <c r="G3223">
        <v>187.24397277832</v>
      </c>
      <c r="H3223">
        <v>225.88870239258</v>
      </c>
      <c r="I3223">
        <v>260.33944702148</v>
      </c>
      <c r="J3223">
        <v>300.04626464844</v>
      </c>
      <c r="K3223" s="6">
        <f>IFERROR(EXP(TREND(LN($F$1:$J$1),LN(F3223:J3223),LN(Calculations!$B$3))),0)</f>
        <v>2.7049777745208361E-2</v>
      </c>
    </row>
    <row r="3224" spans="1:11" x14ac:dyDescent="0.35">
      <c r="A3224">
        <v>3221</v>
      </c>
      <c r="B3224" t="str">
        <f t="shared" si="50"/>
        <v>15-63.5</v>
      </c>
      <c r="C3224">
        <v>-63.331825992584001</v>
      </c>
      <c r="D3224">
        <v>14.729583069548999</v>
      </c>
      <c r="E3224">
        <f>ASIN(SQRT((SIN(RADIANS(PARAMETERS!$D$8-D3224)/2)*SIN(RADIANS(PARAMETERS!$D$8-D3224)/2))+(COS(RADIANS(D3224))*COS(RADIANS(PARAMETERS!$D$8))*SIN(RADIANS(PARAMETERS!$D$9-C3224)/2)*SIN(RADIANS(PARAMETERS!$D$9-C3224)/2))))*2*3958.756</f>
        <v>185.88375018542402</v>
      </c>
      <c r="F3224">
        <v>158.30851745605</v>
      </c>
      <c r="G3224">
        <v>187.24017333984</v>
      </c>
      <c r="H3224">
        <v>225.92846679688</v>
      </c>
      <c r="I3224">
        <v>260.42404174805</v>
      </c>
      <c r="J3224">
        <v>300.18853759766</v>
      </c>
      <c r="K3224" s="6">
        <f>IFERROR(EXP(TREND(LN($F$1:$J$1),LN(F3224:J3224),LN(Calculations!$B$3))),0)</f>
        <v>2.7037555525981711E-2</v>
      </c>
    </row>
    <row r="3225" spans="1:11" x14ac:dyDescent="0.35">
      <c r="A3225">
        <v>3222</v>
      </c>
      <c r="B3225" t="str">
        <f t="shared" si="50"/>
        <v>15-63.5</v>
      </c>
      <c r="C3225">
        <v>-63.603147327484997</v>
      </c>
      <c r="D3225">
        <v>14.729583069548999</v>
      </c>
      <c r="E3225">
        <f>ASIN(SQRT((SIN(RADIANS(PARAMETERS!$D$8-D3225)/2)*SIN(RADIANS(PARAMETERS!$D$8-D3225)/2))+(COS(RADIANS(D3225))*COS(RADIANS(PARAMETERS!$D$8))*SIN(RADIANS(PARAMETERS!$D$9-C3225)/2)*SIN(RADIANS(PARAMETERS!$D$9-C3225)/2))))*2*3958.756</f>
        <v>203.42495834767877</v>
      </c>
      <c r="F3225">
        <v>158.26187133789</v>
      </c>
      <c r="G3225">
        <v>187.19207763672</v>
      </c>
      <c r="H3225">
        <v>225.9225769043</v>
      </c>
      <c r="I3225">
        <v>260.46282958984</v>
      </c>
      <c r="J3225">
        <v>300.28588867188</v>
      </c>
      <c r="K3225" s="6">
        <f>IFERROR(EXP(TREND(LN($F$1:$J$1),LN(F3225:J3225),LN(Calculations!$B$3))),0)</f>
        <v>2.6985311400894108E-2</v>
      </c>
    </row>
    <row r="3226" spans="1:11" x14ac:dyDescent="0.35">
      <c r="A3226">
        <v>3223</v>
      </c>
      <c r="B3226" t="str">
        <f t="shared" si="50"/>
        <v>15-64</v>
      </c>
      <c r="C3226">
        <v>-63.874468662386001</v>
      </c>
      <c r="D3226">
        <v>14.729583069548999</v>
      </c>
      <c r="E3226">
        <f>ASIN(SQRT((SIN(RADIANS(PARAMETERS!$D$8-D3226)/2)*SIN(RADIANS(PARAMETERS!$D$8-D3226)/2))+(COS(RADIANS(D3226))*COS(RADIANS(PARAMETERS!$D$8))*SIN(RADIANS(PARAMETERS!$D$9-C3226)/2)*SIN(RADIANS(PARAMETERS!$D$9-C3226)/2))))*2*3958.756</f>
        <v>221.05632109694056</v>
      </c>
      <c r="F3226">
        <v>158.28991699219</v>
      </c>
      <c r="G3226">
        <v>187.25114440918</v>
      </c>
      <c r="H3226">
        <v>226.07264709473</v>
      </c>
      <c r="I3226">
        <v>260.70483398438</v>
      </c>
      <c r="J3226">
        <v>300.64471435547</v>
      </c>
      <c r="K3226" s="6">
        <f>IFERROR(EXP(TREND(LN($F$1:$J$1),LN(F3226:J3226),LN(Calculations!$B$3))),0)</f>
        <v>2.6988677103653474E-2</v>
      </c>
    </row>
    <row r="3227" spans="1:11" x14ac:dyDescent="0.35">
      <c r="A3227">
        <v>3224</v>
      </c>
      <c r="B3227" t="str">
        <f t="shared" si="50"/>
        <v>15-64</v>
      </c>
      <c r="C3227">
        <v>-64.145789997286997</v>
      </c>
      <c r="D3227">
        <v>14.729583069548999</v>
      </c>
      <c r="E3227">
        <f>ASIN(SQRT((SIN(RADIANS(PARAMETERS!$D$8-D3227)/2)*SIN(RADIANS(PARAMETERS!$D$8-D3227)/2))+(COS(RADIANS(D3227))*COS(RADIANS(PARAMETERS!$D$8))*SIN(RADIANS(PARAMETERS!$D$9-C3227)/2)*SIN(RADIANS(PARAMETERS!$D$9-C3227)/2))))*2*3958.756</f>
        <v>238.75784273200745</v>
      </c>
      <c r="F3227">
        <v>158.3528137207</v>
      </c>
      <c r="G3227">
        <v>187.37158203125</v>
      </c>
      <c r="H3227">
        <v>226.30303955078</v>
      </c>
      <c r="I3227">
        <v>261.044921875</v>
      </c>
      <c r="J3227">
        <v>301.12295532227</v>
      </c>
      <c r="K3227" s="6">
        <f>IFERROR(EXP(TREND(LN($F$1:$J$1),LN(F3227:J3227),LN(Calculations!$B$3))),0)</f>
        <v>2.7022062431575122E-2</v>
      </c>
    </row>
    <row r="3228" spans="1:11" x14ac:dyDescent="0.35">
      <c r="A3228">
        <v>3225</v>
      </c>
      <c r="B3228" t="str">
        <f t="shared" si="50"/>
        <v>15-64.5</v>
      </c>
      <c r="C3228">
        <v>-64.417111332188</v>
      </c>
      <c r="D3228">
        <v>14.729583069548999</v>
      </c>
      <c r="E3228">
        <f>ASIN(SQRT((SIN(RADIANS(PARAMETERS!$D$8-D3228)/2)*SIN(RADIANS(PARAMETERS!$D$8-D3228)/2))+(COS(RADIANS(D3228))*COS(RADIANS(PARAMETERS!$D$8))*SIN(RADIANS(PARAMETERS!$D$9-C3228)/2)*SIN(RADIANS(PARAMETERS!$D$9-C3228)/2))))*2*3958.756</f>
        <v>256.51497503279853</v>
      </c>
      <c r="F3228">
        <v>158.41328430176</v>
      </c>
      <c r="G3228">
        <v>187.50343322754</v>
      </c>
      <c r="H3228">
        <v>226.54284667969</v>
      </c>
      <c r="I3228">
        <v>261.39202880859</v>
      </c>
      <c r="J3228">
        <v>301.60479736328</v>
      </c>
      <c r="K3228" s="6">
        <f>IFERROR(EXP(TREND(LN($F$1:$J$1),LN(F3228:J3228),LN(Calculations!$B$3))),0)</f>
        <v>2.7057631918584575E-2</v>
      </c>
    </row>
    <row r="3229" spans="1:11" x14ac:dyDescent="0.35">
      <c r="A3229">
        <v>3226</v>
      </c>
      <c r="B3229" t="str">
        <f t="shared" si="50"/>
        <v>15-64.5</v>
      </c>
      <c r="C3229">
        <v>-64.688432667089003</v>
      </c>
      <c r="D3229">
        <v>14.729583069548999</v>
      </c>
      <c r="E3229">
        <f>ASIN(SQRT((SIN(RADIANS(PARAMETERS!$D$8-D3229)/2)*SIN(RADIANS(PARAMETERS!$D$8-D3229)/2))+(COS(RADIANS(D3229))*COS(RADIANS(PARAMETERS!$D$8))*SIN(RADIANS(PARAMETERS!$D$9-C3229)/2)*SIN(RADIANS(PARAMETERS!$D$9-C3229)/2))))*2*3958.756</f>
        <v>274.31689444430208</v>
      </c>
      <c r="F3229">
        <v>158.4542388916</v>
      </c>
      <c r="G3229">
        <v>187.61602783203</v>
      </c>
      <c r="H3229">
        <v>226.75637817383</v>
      </c>
      <c r="I3229">
        <v>261.70611572266</v>
      </c>
      <c r="J3229">
        <v>302.04547119141</v>
      </c>
      <c r="K3229" s="6">
        <f>IFERROR(EXP(TREND(LN($F$1:$J$1),LN(F3229:J3229),LN(Calculations!$B$3))),0)</f>
        <v>2.7079229523125303E-2</v>
      </c>
    </row>
    <row r="3230" spans="1:11" x14ac:dyDescent="0.35">
      <c r="A3230">
        <v>3227</v>
      </c>
      <c r="B3230" t="str">
        <f t="shared" si="50"/>
        <v>15-65</v>
      </c>
      <c r="C3230">
        <v>-64.959754001990007</v>
      </c>
      <c r="D3230">
        <v>14.729583069548999</v>
      </c>
      <c r="E3230">
        <f>ASIN(SQRT((SIN(RADIANS(PARAMETERS!$D$8-D3230)/2)*SIN(RADIANS(PARAMETERS!$D$8-D3230)/2))+(COS(RADIANS(D3230))*COS(RADIANS(PARAMETERS!$D$8))*SIN(RADIANS(PARAMETERS!$D$9-C3230)/2)*SIN(RADIANS(PARAMETERS!$D$9-C3230)/2))))*2*3958.756</f>
        <v>292.15538944343825</v>
      </c>
      <c r="F3230">
        <v>158.44828796387</v>
      </c>
      <c r="G3230">
        <v>187.67965698242</v>
      </c>
      <c r="H3230">
        <v>226.89413452148</v>
      </c>
      <c r="I3230">
        <v>261.91830444336</v>
      </c>
      <c r="J3230">
        <v>302.35180664063</v>
      </c>
      <c r="K3230" s="6">
        <f>IFERROR(EXP(TREND(LN($F$1:$J$1),LN(F3230:J3230),LN(Calculations!$B$3))),0)</f>
        <v>2.706971730619584E-2</v>
      </c>
    </row>
    <row r="3231" spans="1:11" x14ac:dyDescent="0.35">
      <c r="A3231">
        <v>3228</v>
      </c>
      <c r="B3231" t="str">
        <f t="shared" si="50"/>
        <v>15-65</v>
      </c>
      <c r="C3231">
        <v>-65.231075336890996</v>
      </c>
      <c r="D3231">
        <v>14.729583069548999</v>
      </c>
      <c r="E3231">
        <f>ASIN(SQRT((SIN(RADIANS(PARAMETERS!$D$8-D3231)/2)*SIN(RADIANS(PARAMETERS!$D$8-D3231)/2))+(COS(RADIANS(D3231))*COS(RADIANS(PARAMETERS!$D$8))*SIN(RADIANS(PARAMETERS!$D$9-C3231)/2)*SIN(RADIANS(PARAMETERS!$D$9-C3231)/2))))*2*3958.756</f>
        <v>310.02412173114226</v>
      </c>
      <c r="F3231">
        <v>158.41485595703</v>
      </c>
      <c r="G3231">
        <v>187.712890625</v>
      </c>
      <c r="H3231">
        <v>226.98567199707</v>
      </c>
      <c r="I3231">
        <v>262.06884765625</v>
      </c>
      <c r="J3231">
        <v>302.57739257813</v>
      </c>
      <c r="K3231" s="6">
        <f>IFERROR(EXP(TREND(LN($F$1:$J$1),LN(F3231:J3231),LN(Calculations!$B$3))),0)</f>
        <v>2.7041686308901997E-2</v>
      </c>
    </row>
    <row r="3232" spans="1:11" x14ac:dyDescent="0.35">
      <c r="A3232">
        <v>3229</v>
      </c>
      <c r="B3232" t="str">
        <f t="shared" si="50"/>
        <v>15-65.5</v>
      </c>
      <c r="C3232">
        <v>-65.502396671791999</v>
      </c>
      <c r="D3232">
        <v>14.729583069548999</v>
      </c>
      <c r="E3232">
        <f>ASIN(SQRT((SIN(RADIANS(PARAMETERS!$D$8-D3232)/2)*SIN(RADIANS(PARAMETERS!$D$8-D3232)/2))+(COS(RADIANS(D3232))*COS(RADIANS(PARAMETERS!$D$8))*SIN(RADIANS(PARAMETERS!$D$9-C3232)/2)*SIN(RADIANS(PARAMETERS!$D$9-C3232)/2))))*2*3958.756</f>
        <v>327.91812335968717</v>
      </c>
      <c r="F3232">
        <v>158.38514709473</v>
      </c>
      <c r="G3232">
        <v>187.7481842041</v>
      </c>
      <c r="H3232">
        <v>227.08467102051</v>
      </c>
      <c r="I3232">
        <v>262.23233032227</v>
      </c>
      <c r="J3232">
        <v>302.8229675293</v>
      </c>
      <c r="K3232" s="6">
        <f>IFERROR(EXP(TREND(LN($F$1:$J$1),LN(F3232:J3232),LN(Calculations!$B$3))),0)</f>
        <v>2.7014760804312848E-2</v>
      </c>
    </row>
    <row r="3233" spans="1:11" x14ac:dyDescent="0.35">
      <c r="A3233">
        <v>3230</v>
      </c>
      <c r="B3233" t="str">
        <f t="shared" si="50"/>
        <v>15-66</v>
      </c>
      <c r="C3233">
        <v>-65.773718006693002</v>
      </c>
      <c r="D3233">
        <v>14.729583069548999</v>
      </c>
      <c r="E3233">
        <f>ASIN(SQRT((SIN(RADIANS(PARAMETERS!$D$8-D3233)/2)*SIN(RADIANS(PARAMETERS!$D$8-D3233)/2))+(COS(RADIANS(D3233))*COS(RADIANS(PARAMETERS!$D$8))*SIN(RADIANS(PARAMETERS!$D$9-C3233)/2)*SIN(RADIANS(PARAMETERS!$D$9-C3233)/2))))*2*3958.756</f>
        <v>345.8334467959134</v>
      </c>
      <c r="F3233">
        <v>158.32855224609</v>
      </c>
      <c r="G3233">
        <v>187.75889587402</v>
      </c>
      <c r="H3233">
        <v>227.15438842773</v>
      </c>
      <c r="I3233">
        <v>262.36245727539</v>
      </c>
      <c r="J3233">
        <v>303.03051757813</v>
      </c>
      <c r="K3233" s="6">
        <f>IFERROR(EXP(TREND(LN($F$1:$J$1),LN(F3233:J3233),LN(Calculations!$B$3))),0)</f>
        <v>2.6967924134936358E-2</v>
      </c>
    </row>
    <row r="3234" spans="1:11" x14ac:dyDescent="0.35">
      <c r="A3234">
        <v>3231</v>
      </c>
      <c r="B3234" t="str">
        <f t="shared" si="50"/>
        <v>15-66</v>
      </c>
      <c r="C3234">
        <v>-66.045039341594006</v>
      </c>
      <c r="D3234">
        <v>14.729583069548999</v>
      </c>
      <c r="E3234">
        <f>ASIN(SQRT((SIN(RADIANS(PARAMETERS!$D$8-D3234)/2)*SIN(RADIANS(PARAMETERS!$D$8-D3234)/2))+(COS(RADIANS(D3234))*COS(RADIANS(PARAMETERS!$D$8))*SIN(RADIANS(PARAMETERS!$D$9-C3234)/2)*SIN(RADIANS(PARAMETERS!$D$9-C3234)/2))))*2*3958.756</f>
        <v>363.76691652794386</v>
      </c>
      <c r="F3234">
        <v>158.25402832031</v>
      </c>
      <c r="G3234">
        <v>187.75735473633</v>
      </c>
      <c r="H3234">
        <v>227.21800231934</v>
      </c>
      <c r="I3234">
        <v>262.49313354492</v>
      </c>
      <c r="J3234">
        <v>303.24761962891</v>
      </c>
      <c r="K3234" s="6">
        <f>IFERROR(EXP(TREND(LN($F$1:$J$1),LN(F3234:J3234),LN(Calculations!$B$3))),0)</f>
        <v>2.6906297878057182E-2</v>
      </c>
    </row>
    <row r="3235" spans="1:11" x14ac:dyDescent="0.35">
      <c r="A3235">
        <v>3232</v>
      </c>
      <c r="B3235" t="str">
        <f t="shared" si="50"/>
        <v>15-66.5</v>
      </c>
      <c r="C3235">
        <v>-66.316360676494995</v>
      </c>
      <c r="D3235">
        <v>14.729583069548999</v>
      </c>
      <c r="E3235">
        <f>ASIN(SQRT((SIN(RADIANS(PARAMETERS!$D$8-D3235)/2)*SIN(RADIANS(PARAMETERS!$D$8-D3235)/2))+(COS(RADIANS(D3235))*COS(RADIANS(PARAMETERS!$D$8))*SIN(RADIANS(PARAMETERS!$D$9-C3235)/2)*SIN(RADIANS(PARAMETERS!$D$9-C3235)/2))))*2*3958.756</f>
        <v>381.71594956865266</v>
      </c>
      <c r="F3235">
        <v>158.17736816406</v>
      </c>
      <c r="G3235">
        <v>187.76124572754</v>
      </c>
      <c r="H3235">
        <v>227.3053894043</v>
      </c>
      <c r="I3235">
        <v>262.66641235352</v>
      </c>
      <c r="J3235">
        <v>303.53140258789</v>
      </c>
      <c r="K3235" s="6">
        <f>IFERROR(EXP(TREND(LN($F$1:$J$1),LN(F3235:J3235),LN(Calculations!$B$3))),0)</f>
        <v>2.683977823456779E-2</v>
      </c>
    </row>
    <row r="3236" spans="1:11" x14ac:dyDescent="0.35">
      <c r="A3236">
        <v>3233</v>
      </c>
      <c r="B3236" t="str">
        <f t="shared" si="50"/>
        <v>15-66.5</v>
      </c>
      <c r="C3236">
        <v>-66.587682011395998</v>
      </c>
      <c r="D3236">
        <v>14.729583069548999</v>
      </c>
      <c r="E3236">
        <f>ASIN(SQRT((SIN(RADIANS(PARAMETERS!$D$8-D3236)/2)*SIN(RADIANS(PARAMETERS!$D$8-D3236)/2))+(COS(RADIANS(D3236))*COS(RADIANS(PARAMETERS!$D$8))*SIN(RADIANS(PARAMETERS!$D$9-C3236)/2)*SIN(RADIANS(PARAMETERS!$D$9-C3236)/2))))*2*3958.756</f>
        <v>399.67842363043962</v>
      </c>
      <c r="F3236">
        <v>158.04914855957</v>
      </c>
      <c r="G3236">
        <v>187.71926879883</v>
      </c>
      <c r="H3236">
        <v>227.33441162109</v>
      </c>
      <c r="I3236">
        <v>262.7698059082</v>
      </c>
      <c r="J3236">
        <v>303.73162841797</v>
      </c>
      <c r="K3236" s="6">
        <f>IFERROR(EXP(TREND(LN($F$1:$J$1),LN(F3236:J3236),LN(Calculations!$B$3))),0)</f>
        <v>2.6737153464108942E-2</v>
      </c>
    </row>
    <row r="3237" spans="1:11" x14ac:dyDescent="0.35">
      <c r="A3237">
        <v>3234</v>
      </c>
      <c r="B3237" t="str">
        <f t="shared" si="50"/>
        <v>15-67</v>
      </c>
      <c r="C3237">
        <v>-66.859003346296006</v>
      </c>
      <c r="D3237">
        <v>14.729583069548999</v>
      </c>
      <c r="E3237">
        <f>ASIN(SQRT((SIN(RADIANS(PARAMETERS!$D$8-D3237)/2)*SIN(RADIANS(PARAMETERS!$D$8-D3237)/2))+(COS(RADIANS(D3237))*COS(RADIANS(PARAMETERS!$D$8))*SIN(RADIANS(PARAMETERS!$D$9-C3237)/2)*SIN(RADIANS(PARAMETERS!$D$9-C3237)/2))))*2*3958.756</f>
        <v>417.6525788772073</v>
      </c>
      <c r="F3237">
        <v>157.87770080566</v>
      </c>
      <c r="G3237">
        <v>187.63914489746</v>
      </c>
      <c r="H3237">
        <v>227.31225585938</v>
      </c>
      <c r="I3237">
        <v>262.80969238281</v>
      </c>
      <c r="J3237">
        <v>303.85345458984</v>
      </c>
      <c r="K3237" s="6">
        <f>IFERROR(EXP(TREND(LN($F$1:$J$1),LN(F3237:J3237),LN(Calculations!$B$3))),0)</f>
        <v>2.6605672142532209E-2</v>
      </c>
    </row>
    <row r="3238" spans="1:11" x14ac:dyDescent="0.35">
      <c r="A3238">
        <v>3235</v>
      </c>
      <c r="B3238" t="str">
        <f t="shared" si="50"/>
        <v>15-67</v>
      </c>
      <c r="C3238">
        <v>-67.130324681196996</v>
      </c>
      <c r="D3238">
        <v>14.729583069548999</v>
      </c>
      <c r="E3238">
        <f>ASIN(SQRT((SIN(RADIANS(PARAMETERS!$D$8-D3238)/2)*SIN(RADIANS(PARAMETERS!$D$8-D3238)/2))+(COS(RADIANS(D3238))*COS(RADIANS(PARAMETERS!$D$8))*SIN(RADIANS(PARAMETERS!$D$9-C3238)/2)*SIN(RADIANS(PARAMETERS!$D$9-C3238)/2))))*2*3958.756</f>
        <v>435.63694371364687</v>
      </c>
      <c r="F3238">
        <v>157.6784362793</v>
      </c>
      <c r="G3238">
        <v>187.53533935547</v>
      </c>
      <c r="H3238">
        <v>227.25950622559</v>
      </c>
      <c r="I3238">
        <v>262.81259155273</v>
      </c>
      <c r="J3238">
        <v>303.93075561523</v>
      </c>
      <c r="K3238" s="6">
        <f>IFERROR(EXP(TREND(LN($F$1:$J$1),LN(F3238:J3238),LN(Calculations!$B$3))),0)</f>
        <v>2.6456118226615807E-2</v>
      </c>
    </row>
    <row r="3239" spans="1:11" x14ac:dyDescent="0.35">
      <c r="A3239">
        <v>3236</v>
      </c>
      <c r="B3239" t="str">
        <f t="shared" si="50"/>
        <v>15-67.5</v>
      </c>
      <c r="C3239">
        <v>-67.401646016097999</v>
      </c>
      <c r="D3239">
        <v>14.729583069548999</v>
      </c>
      <c r="E3239">
        <f>ASIN(SQRT((SIN(RADIANS(PARAMETERS!$D$8-D3239)/2)*SIN(RADIANS(PARAMETERS!$D$8-D3239)/2))+(COS(RADIANS(D3239))*COS(RADIANS(PARAMETERS!$D$8))*SIN(RADIANS(PARAMETERS!$D$9-C3239)/2)*SIN(RADIANS(PARAMETERS!$D$9-C3239)/2))))*2*3958.756</f>
        <v>453.63027803841163</v>
      </c>
      <c r="F3239">
        <v>157.41120910645</v>
      </c>
      <c r="G3239">
        <v>187.36358642578</v>
      </c>
      <c r="H3239">
        <v>227.0965423584</v>
      </c>
      <c r="I3239">
        <v>262.66366577148</v>
      </c>
      <c r="J3239">
        <v>303.80419921875</v>
      </c>
      <c r="K3239" s="6">
        <f>IFERROR(EXP(TREND(LN($F$1:$J$1),LN(F3239:J3239),LN(Calculations!$B$3))),0)</f>
        <v>2.6265964170335485E-2</v>
      </c>
    </row>
    <row r="3240" spans="1:11" x14ac:dyDescent="0.35">
      <c r="A3240">
        <v>3237</v>
      </c>
      <c r="B3240" t="str">
        <f t="shared" si="50"/>
        <v>15-67.5</v>
      </c>
      <c r="C3240">
        <v>-67.672967350999002</v>
      </c>
      <c r="D3240">
        <v>14.729583069548999</v>
      </c>
      <c r="E3240">
        <f>ASIN(SQRT((SIN(RADIANS(PARAMETERS!$D$8-D3240)/2)*SIN(RADIANS(PARAMETERS!$D$8-D3240)/2))+(COS(RADIANS(D3240))*COS(RADIANS(PARAMETERS!$D$8))*SIN(RADIANS(PARAMETERS!$D$9-C3240)/2)*SIN(RADIANS(PARAMETERS!$D$9-C3240)/2))))*2*3958.756</f>
        <v>471.63152936109151</v>
      </c>
      <c r="F3240">
        <v>157.1050567627</v>
      </c>
      <c r="G3240">
        <v>187.15745544434</v>
      </c>
      <c r="H3240">
        <v>226.87858581543</v>
      </c>
      <c r="I3240">
        <v>262.43942260742</v>
      </c>
      <c r="J3240">
        <v>303.57702636719</v>
      </c>
      <c r="K3240" s="6">
        <f>IFERROR(EXP(TREND(LN($F$1:$J$1),LN(F3240:J3240),LN(Calculations!$B$3))),0)</f>
        <v>2.6053803352914337E-2</v>
      </c>
    </row>
    <row r="3241" spans="1:11" x14ac:dyDescent="0.35">
      <c r="A3241">
        <v>3238</v>
      </c>
      <c r="B3241" t="str">
        <f t="shared" si="50"/>
        <v>15-68</v>
      </c>
      <c r="C3241">
        <v>-67.944288685900005</v>
      </c>
      <c r="D3241">
        <v>14.729583069548999</v>
      </c>
      <c r="E3241">
        <f>ASIN(SQRT((SIN(RADIANS(PARAMETERS!$D$8-D3241)/2)*SIN(RADIANS(PARAMETERS!$D$8-D3241)/2))+(COS(RADIANS(D3241))*COS(RADIANS(PARAMETERS!$D$8))*SIN(RADIANS(PARAMETERS!$D$9-C3241)/2)*SIN(RADIANS(PARAMETERS!$D$9-C3241)/2))))*2*3958.756</f>
        <v>489.63979851240276</v>
      </c>
      <c r="F3241">
        <v>156.78114318848</v>
      </c>
      <c r="G3241">
        <v>186.93943786621</v>
      </c>
      <c r="H3241">
        <v>226.64384460449</v>
      </c>
      <c r="I3241">
        <v>262.19372558594</v>
      </c>
      <c r="J3241">
        <v>303.32269287109</v>
      </c>
      <c r="K3241" s="6">
        <f>IFERROR(EXP(TREND(LN($F$1:$J$1),LN(F3241:J3241),LN(Calculations!$B$3))),0)</f>
        <v>2.5832591060093162E-2</v>
      </c>
    </row>
    <row r="3242" spans="1:11" x14ac:dyDescent="0.35">
      <c r="A3242">
        <v>3239</v>
      </c>
      <c r="B3242" t="str">
        <f t="shared" si="50"/>
        <v>15-68</v>
      </c>
      <c r="C3242">
        <v>-68.215610020800995</v>
      </c>
      <c r="D3242">
        <v>14.729583069548999</v>
      </c>
      <c r="E3242">
        <f>ASIN(SQRT((SIN(RADIANS(PARAMETERS!$D$8-D3242)/2)*SIN(RADIANS(PARAMETERS!$D$8-D3242)/2))+(COS(RADIANS(D3242))*COS(RADIANS(PARAMETERS!$D$8))*SIN(RADIANS(PARAMETERS!$D$9-C3242)/2)*SIN(RADIANS(PARAMETERS!$D$9-C3242)/2))))*2*3958.756</f>
        <v>507.65431259268939</v>
      </c>
      <c r="F3242">
        <v>156.4114074707</v>
      </c>
      <c r="G3242">
        <v>186.68553161621</v>
      </c>
      <c r="H3242">
        <v>226.35591125488</v>
      </c>
      <c r="I3242">
        <v>261.87805175781</v>
      </c>
      <c r="J3242">
        <v>302.97766113281</v>
      </c>
      <c r="K3242" s="6">
        <f>IFERROR(EXP(TREND(LN($F$1:$J$1),LN(F3242:J3242),LN(Calculations!$B$3))),0)</f>
        <v>2.5585257207878066E-2</v>
      </c>
    </row>
    <row r="3243" spans="1:11" x14ac:dyDescent="0.35">
      <c r="A3243">
        <v>3240</v>
      </c>
      <c r="B3243" t="str">
        <f t="shared" si="50"/>
        <v>15-68.5</v>
      </c>
      <c r="C3243">
        <v>-68.486931355701998</v>
      </c>
      <c r="D3243">
        <v>14.729583069548999</v>
      </c>
      <c r="E3243">
        <f>ASIN(SQRT((SIN(RADIANS(PARAMETERS!$D$8-D3243)/2)*SIN(RADIANS(PARAMETERS!$D$8-D3243)/2))+(COS(RADIANS(D3243))*COS(RADIANS(PARAMETERS!$D$8))*SIN(RADIANS(PARAMETERS!$D$9-C3243)/2)*SIN(RADIANS(PARAMETERS!$D$9-C3243)/2))))*2*3958.756</f>
        <v>525.67440344042518</v>
      </c>
      <c r="F3243">
        <v>156.01913452148</v>
      </c>
      <c r="G3243">
        <v>186.42138671875</v>
      </c>
      <c r="H3243">
        <v>226.05865478516</v>
      </c>
      <c r="I3243">
        <v>261.55435180664</v>
      </c>
      <c r="J3243">
        <v>302.62655639648</v>
      </c>
      <c r="K3243" s="6">
        <f>IFERROR(EXP(TREND(LN($F$1:$J$1),LN(F3243:J3243),LN(Calculations!$B$3))),0)</f>
        <v>2.5326131248595871E-2</v>
      </c>
    </row>
    <row r="3244" spans="1:11" x14ac:dyDescent="0.35">
      <c r="A3244">
        <v>3241</v>
      </c>
      <c r="B3244" t="str">
        <f t="shared" si="50"/>
        <v>15-69</v>
      </c>
      <c r="C3244">
        <v>-68.758252690603001</v>
      </c>
      <c r="D3244">
        <v>14.729583069548999</v>
      </c>
      <c r="E3244">
        <f>ASIN(SQRT((SIN(RADIANS(PARAMETERS!$D$8-D3244)/2)*SIN(RADIANS(PARAMETERS!$D$8-D3244)/2))+(COS(RADIANS(D3244))*COS(RADIANS(PARAMETERS!$D$8))*SIN(RADIANS(PARAMETERS!$D$9-C3244)/2)*SIN(RADIANS(PARAMETERS!$D$9-C3244)/2))))*2*3958.756</f>
        <v>543.69949035237744</v>
      </c>
      <c r="F3244">
        <v>155.61938476563</v>
      </c>
      <c r="G3244">
        <v>186.16004943848</v>
      </c>
      <c r="H3244">
        <v>225.77409362793</v>
      </c>
      <c r="I3244">
        <v>261.25350952148</v>
      </c>
      <c r="J3244">
        <v>302.31146240234</v>
      </c>
      <c r="K3244" s="6">
        <f>IFERROR(EXP(TREND(LN($F$1:$J$1),LN(F3244:J3244),LN(Calculations!$B$3))),0)</f>
        <v>2.5064326539902045E-2</v>
      </c>
    </row>
    <row r="3245" spans="1:11" x14ac:dyDescent="0.35">
      <c r="A3245">
        <v>3242</v>
      </c>
      <c r="B3245" t="str">
        <f t="shared" si="50"/>
        <v>15-69</v>
      </c>
      <c r="C3245">
        <v>-69.029574025504004</v>
      </c>
      <c r="D3245">
        <v>14.729583069548999</v>
      </c>
      <c r="E3245">
        <f>ASIN(SQRT((SIN(RADIANS(PARAMETERS!$D$8-D3245)/2)*SIN(RADIANS(PARAMETERS!$D$8-D3245)/2))+(COS(RADIANS(D3245))*COS(RADIANS(PARAMETERS!$D$8))*SIN(RADIANS(PARAMETERS!$D$9-C3245)/2)*SIN(RADIANS(PARAMETERS!$D$9-C3245)/2))))*2*3958.756</f>
        <v>561.7290661089778</v>
      </c>
      <c r="F3245">
        <v>155.17451477051</v>
      </c>
      <c r="G3245">
        <v>185.85664367676</v>
      </c>
      <c r="H3245">
        <v>225.40997314453</v>
      </c>
      <c r="I3245">
        <v>260.83563232422</v>
      </c>
      <c r="J3245">
        <v>301.83203125</v>
      </c>
      <c r="K3245" s="6">
        <f>IFERROR(EXP(TREND(LN($F$1:$J$1),LN(F3245:J3245),LN(Calculations!$B$3))),0)</f>
        <v>2.478166458319013E-2</v>
      </c>
    </row>
    <row r="3246" spans="1:11" x14ac:dyDescent="0.35">
      <c r="A3246">
        <v>3243</v>
      </c>
      <c r="B3246" t="str">
        <f t="shared" si="50"/>
        <v>15-69.5</v>
      </c>
      <c r="C3246">
        <v>-69.300895360404994</v>
      </c>
      <c r="D3246">
        <v>14.729583069548999</v>
      </c>
      <c r="E3246">
        <f>ASIN(SQRT((SIN(RADIANS(PARAMETERS!$D$8-D3246)/2)*SIN(RADIANS(PARAMETERS!$D$8-D3246)/2))+(COS(RADIANS(D3246))*COS(RADIANS(PARAMETERS!$D$8))*SIN(RADIANS(PARAMETERS!$D$9-C3246)/2)*SIN(RADIANS(PARAMETERS!$D$9-C3246)/2))))*2*3958.756</f>
        <v>579.76268559136088</v>
      </c>
      <c r="F3246">
        <v>154.71102905273</v>
      </c>
      <c r="G3246">
        <v>185.53450012207</v>
      </c>
      <c r="H3246">
        <v>224.99746704102</v>
      </c>
      <c r="I3246">
        <v>260.33935546875</v>
      </c>
      <c r="J3246">
        <v>301.23590087891</v>
      </c>
      <c r="K3246" s="6">
        <f>IFERROR(EXP(TREND(LN($F$1:$J$1),LN(F3246:J3246),LN(Calculations!$B$3))),0)</f>
        <v>2.4495236896329757E-2</v>
      </c>
    </row>
    <row r="3247" spans="1:11" x14ac:dyDescent="0.35">
      <c r="A3247">
        <v>3244</v>
      </c>
      <c r="B3247" t="str">
        <f t="shared" si="50"/>
        <v>15-69.5</v>
      </c>
      <c r="C3247">
        <v>-69.572216695305997</v>
      </c>
      <c r="D3247">
        <v>14.729583069548999</v>
      </c>
      <c r="E3247">
        <f>ASIN(SQRT((SIN(RADIANS(PARAMETERS!$D$8-D3247)/2)*SIN(RADIANS(PARAMETERS!$D$8-D3247)/2))+(COS(RADIANS(D3247))*COS(RADIANS(PARAMETERS!$D$8))*SIN(RADIANS(PARAMETERS!$D$9-C3247)/2)*SIN(RADIANS(PARAMETERS!$D$9-C3247)/2))))*2*3958.756</f>
        <v>597.79995644703979</v>
      </c>
      <c r="F3247">
        <v>154.24313354492</v>
      </c>
      <c r="G3247">
        <v>185.20468139648</v>
      </c>
      <c r="H3247">
        <v>224.55171203613</v>
      </c>
      <c r="I3247">
        <v>259.78369140625</v>
      </c>
      <c r="J3247">
        <v>300.54699707031</v>
      </c>
      <c r="K3247" s="6">
        <f>IFERROR(EXP(TREND(LN($F$1:$J$1),LN(F3247:J3247),LN(Calculations!$B$3))),0)</f>
        <v>2.4213418188568907E-2</v>
      </c>
    </row>
    <row r="3248" spans="1:11" x14ac:dyDescent="0.35">
      <c r="A3248">
        <v>3245</v>
      </c>
      <c r="B3248" t="str">
        <f t="shared" si="50"/>
        <v>15-70</v>
      </c>
      <c r="C3248">
        <v>-69.843538030207</v>
      </c>
      <c r="D3248">
        <v>14.729583069548999</v>
      </c>
      <c r="E3248">
        <f>ASIN(SQRT((SIN(RADIANS(PARAMETERS!$D$8-D3248)/2)*SIN(RADIANS(PARAMETERS!$D$8-D3248)/2))+(COS(RADIANS(D3248))*COS(RADIANS(PARAMETERS!$D$8))*SIN(RADIANS(PARAMETERS!$D$9-C3248)/2)*SIN(RADIANS(PARAMETERS!$D$9-C3248)/2))))*2*3958.756</f>
        <v>615.84053138722766</v>
      </c>
      <c r="F3248">
        <v>153.73776245117</v>
      </c>
      <c r="G3248">
        <v>184.83154296875</v>
      </c>
      <c r="H3248">
        <v>224.00109863281</v>
      </c>
      <c r="I3248">
        <v>259.06103515625</v>
      </c>
      <c r="J3248">
        <v>299.61221313477</v>
      </c>
      <c r="K3248" s="6">
        <f>IFERROR(EXP(TREND(LN($F$1:$J$1),LN(F3248:J3248),LN(Calculations!$B$3))),0)</f>
        <v>2.3919035225112118E-2</v>
      </c>
    </row>
    <row r="3249" spans="1:11" x14ac:dyDescent="0.35">
      <c r="A3249">
        <v>3246</v>
      </c>
      <c r="B3249" t="str">
        <f t="shared" si="50"/>
        <v>15-70</v>
      </c>
      <c r="C3249">
        <v>-70.114859365108003</v>
      </c>
      <c r="D3249">
        <v>14.729583069548999</v>
      </c>
      <c r="E3249">
        <f>ASIN(SQRT((SIN(RADIANS(PARAMETERS!$D$8-D3249)/2)*SIN(RADIANS(PARAMETERS!$D$8-D3249)/2))+(COS(RADIANS(D3249))*COS(RADIANS(PARAMETERS!$D$8))*SIN(RADIANS(PARAMETERS!$D$9-C3249)/2)*SIN(RADIANS(PARAMETERS!$D$9-C3249)/2))))*2*3958.756</f>
        <v>633.88410179295954</v>
      </c>
      <c r="F3249">
        <v>153.2474822998</v>
      </c>
      <c r="G3249">
        <v>184.46560668945</v>
      </c>
      <c r="H3249">
        <v>223.42913818359</v>
      </c>
      <c r="I3249">
        <v>258.28756713867</v>
      </c>
      <c r="J3249">
        <v>298.58853149414</v>
      </c>
      <c r="K3249" s="6">
        <f>IFERROR(EXP(TREND(LN($F$1:$J$1),LN(F3249:J3249),LN(Calculations!$B$3))),0)</f>
        <v>2.364158806815703E-2</v>
      </c>
    </row>
    <row r="3250" spans="1:11" x14ac:dyDescent="0.35">
      <c r="A3250">
        <v>3247</v>
      </c>
      <c r="B3250" t="str">
        <f t="shared" si="50"/>
        <v>15-70.5</v>
      </c>
      <c r="C3250">
        <v>-70.386180700009007</v>
      </c>
      <c r="D3250">
        <v>14.729583069548999</v>
      </c>
      <c r="E3250">
        <f>ASIN(SQRT((SIN(RADIANS(PARAMETERS!$D$8-D3250)/2)*SIN(RADIANS(PARAMETERS!$D$8-D3250)/2))+(COS(RADIANS(D3250))*COS(RADIANS(PARAMETERS!$D$8))*SIN(RADIANS(PARAMETERS!$D$9-C3250)/2)*SIN(RADIANS(PARAMETERS!$D$9-C3250)/2))))*2*3958.756</f>
        <v>651.93039237803703</v>
      </c>
      <c r="F3250">
        <v>152.78816223145</v>
      </c>
      <c r="G3250">
        <v>184.11871337891</v>
      </c>
      <c r="H3250">
        <v>222.85794067383</v>
      </c>
      <c r="I3250">
        <v>257.49557495117</v>
      </c>
      <c r="J3250">
        <v>297.52117919922</v>
      </c>
      <c r="K3250" s="6">
        <f>IFERROR(EXP(TREND(LN($F$1:$J$1),LN(F3250:J3250),LN(Calculations!$B$3))),0)</f>
        <v>2.3388399512772134E-2</v>
      </c>
    </row>
    <row r="3251" spans="1:11" x14ac:dyDescent="0.35">
      <c r="A3251">
        <v>3248</v>
      </c>
      <c r="B3251" t="str">
        <f t="shared" si="50"/>
        <v>15-70.5</v>
      </c>
      <c r="C3251">
        <v>-70.657502034909996</v>
      </c>
      <c r="D3251">
        <v>14.729583069548999</v>
      </c>
      <c r="E3251">
        <f>ASIN(SQRT((SIN(RADIANS(PARAMETERS!$D$8-D3251)/2)*SIN(RADIANS(PARAMETERS!$D$8-D3251)/2))+(COS(RADIANS(D3251))*COS(RADIANS(PARAMETERS!$D$8))*SIN(RADIANS(PARAMETERS!$D$9-C3251)/2)*SIN(RADIANS(PARAMETERS!$D$9-C3251)/2))))*2*3958.756</f>
        <v>669.9791567107269</v>
      </c>
      <c r="F3251">
        <v>152.31951904297</v>
      </c>
      <c r="G3251">
        <v>183.75843811035</v>
      </c>
      <c r="H3251">
        <v>222.24095153809</v>
      </c>
      <c r="I3251">
        <v>256.625</v>
      </c>
      <c r="J3251">
        <v>296.33340454102</v>
      </c>
      <c r="K3251" s="6">
        <f>IFERROR(EXP(TREND(LN($F$1:$J$1),LN(F3251:J3251),LN(Calculations!$B$3))),0)</f>
        <v>2.3135068074893884E-2</v>
      </c>
    </row>
    <row r="3252" spans="1:11" x14ac:dyDescent="0.35">
      <c r="A3252">
        <v>3249</v>
      </c>
      <c r="B3252" t="str">
        <f t="shared" si="50"/>
        <v>15-71</v>
      </c>
      <c r="C3252">
        <v>-70.928823369810999</v>
      </c>
      <c r="D3252">
        <v>14.729583069548999</v>
      </c>
      <c r="E3252">
        <f>ASIN(SQRT((SIN(RADIANS(PARAMETERS!$D$8-D3252)/2)*SIN(RADIANS(PARAMETERS!$D$8-D3252)/2))+(COS(RADIANS(D3252))*COS(RADIANS(PARAMETERS!$D$8))*SIN(RADIANS(PARAMETERS!$D$9-C3252)/2)*SIN(RADIANS(PARAMETERS!$D$9-C3252)/2))))*2*3958.756</f>
        <v>688.03017343740726</v>
      </c>
      <c r="F3252">
        <v>151.88432312012</v>
      </c>
      <c r="G3252">
        <v>183.42802429199</v>
      </c>
      <c r="H3252">
        <v>221.65896606445</v>
      </c>
      <c r="I3252">
        <v>255.79403686523</v>
      </c>
      <c r="J3252">
        <v>295.1907043457</v>
      </c>
      <c r="K3252" s="6">
        <f>IFERROR(EXP(TREND(LN($F$1:$J$1),LN(F3252:J3252),LN(Calculations!$B$3))),0)</f>
        <v>2.2903886523849042E-2</v>
      </c>
    </row>
    <row r="3253" spans="1:11" x14ac:dyDescent="0.35">
      <c r="A3253">
        <v>3250</v>
      </c>
      <c r="B3253" t="str">
        <f t="shared" si="50"/>
        <v>15-71</v>
      </c>
      <c r="C3253">
        <v>-71.200144704712002</v>
      </c>
      <c r="D3253">
        <v>14.729583069548999</v>
      </c>
      <c r="E3253">
        <f>ASIN(SQRT((SIN(RADIANS(PARAMETERS!$D$8-D3253)/2)*SIN(RADIANS(PARAMETERS!$D$8-D3253)/2))+(COS(RADIANS(D3253))*COS(RADIANS(PARAMETERS!$D$8))*SIN(RADIANS(PARAMETERS!$D$9-C3253)/2)*SIN(RADIANS(PARAMETERS!$D$9-C3253)/2))))*2*3958.756</f>
        <v>706.08324308319038</v>
      </c>
      <c r="F3253">
        <v>151.48645019531</v>
      </c>
      <c r="G3253">
        <v>183.12930297852</v>
      </c>
      <c r="H3253">
        <v>221.11943054199</v>
      </c>
      <c r="I3253">
        <v>255.01579284668</v>
      </c>
      <c r="J3253">
        <v>294.11334228516</v>
      </c>
      <c r="K3253" s="6">
        <f>IFERROR(EXP(TREND(LN($F$1:$J$1),LN(F3253:J3253),LN(Calculations!$B$3))),0)</f>
        <v>2.269568371370223E-2</v>
      </c>
    </row>
    <row r="3254" spans="1:11" x14ac:dyDescent="0.35">
      <c r="A3254">
        <v>3251</v>
      </c>
      <c r="B3254" t="str">
        <f t="shared" si="50"/>
        <v>15-71.5</v>
      </c>
      <c r="C3254">
        <v>-71.471466039613006</v>
      </c>
      <c r="D3254">
        <v>14.729583069548999</v>
      </c>
      <c r="E3254">
        <f>ASIN(SQRT((SIN(RADIANS(PARAMETERS!$D$8-D3254)/2)*SIN(RADIANS(PARAMETERS!$D$8-D3254)/2))+(COS(RADIANS(D3254))*COS(RADIANS(PARAMETERS!$D$8))*SIN(RADIANS(PARAMETERS!$D$9-C3254)/2)*SIN(RADIANS(PARAMETERS!$D$9-C3254)/2))))*2*3958.756</f>
        <v>724.1381853293525</v>
      </c>
      <c r="F3254">
        <v>151.072265625</v>
      </c>
      <c r="G3254">
        <v>182.81973266602</v>
      </c>
      <c r="H3254">
        <v>220.55332946777</v>
      </c>
      <c r="I3254">
        <v>254.19540405273</v>
      </c>
      <c r="J3254">
        <v>292.97424316406</v>
      </c>
      <c r="K3254" s="6">
        <f>IFERROR(EXP(TREND(LN($F$1:$J$1),LN(F3254:J3254),LN(Calculations!$B$3))),0)</f>
        <v>2.2480633609012288E-2</v>
      </c>
    </row>
    <row r="3255" spans="1:11" x14ac:dyDescent="0.35">
      <c r="A3255">
        <v>3252</v>
      </c>
      <c r="B3255" t="str">
        <f t="shared" si="50"/>
        <v>15-71.5</v>
      </c>
      <c r="C3255">
        <v>-71.742787374513995</v>
      </c>
      <c r="D3255">
        <v>14.729583069548999</v>
      </c>
      <c r="E3255">
        <f>ASIN(SQRT((SIN(RADIANS(PARAMETERS!$D$8-D3255)/2)*SIN(RADIANS(PARAMETERS!$D$8-D3255)/2))+(COS(RADIANS(D3255))*COS(RADIANS(PARAMETERS!$D$8))*SIN(RADIANS(PARAMETERS!$D$9-C3255)/2)*SIN(RADIANS(PARAMETERS!$D$9-C3255)/2))))*2*3958.756</f>
        <v>742.19483668674241</v>
      </c>
      <c r="F3255">
        <v>150.6721496582</v>
      </c>
      <c r="G3255">
        <v>182.52154541016</v>
      </c>
      <c r="H3255">
        <v>219.99685668945</v>
      </c>
      <c r="I3255">
        <v>253.3826751709</v>
      </c>
      <c r="J3255">
        <v>291.84014892578</v>
      </c>
      <c r="K3255" s="6">
        <f>IFERROR(EXP(TREND(LN($F$1:$J$1),LN(F3255:J3255),LN(Calculations!$B$3))),0)</f>
        <v>2.2275140553503214E-2</v>
      </c>
    </row>
    <row r="3256" spans="1:11" x14ac:dyDescent="0.35">
      <c r="A3256">
        <v>3253</v>
      </c>
      <c r="B3256" t="str">
        <f t="shared" si="50"/>
        <v>15-72</v>
      </c>
      <c r="C3256">
        <v>-72.014108709414998</v>
      </c>
      <c r="D3256">
        <v>14.729583069548999</v>
      </c>
      <c r="E3256">
        <f>ASIN(SQRT((SIN(RADIANS(PARAMETERS!$D$8-D3256)/2)*SIN(RADIANS(PARAMETERS!$D$8-D3256)/2))+(COS(RADIANS(D3256))*COS(RADIANS(PARAMETERS!$D$8))*SIN(RADIANS(PARAMETERS!$D$9-C3256)/2)*SIN(RADIANS(PARAMETERS!$D$9-C3256)/2))))*2*3958.756</f>
        <v>760.25304849963595</v>
      </c>
      <c r="F3256">
        <v>150.28437805176</v>
      </c>
      <c r="G3256">
        <v>182.22961425781</v>
      </c>
      <c r="H3256">
        <v>219.44596862793</v>
      </c>
      <c r="I3256">
        <v>252.57360839844</v>
      </c>
      <c r="J3256">
        <v>290.70706176758</v>
      </c>
      <c r="K3256" s="6">
        <f>IFERROR(EXP(TREND(LN($F$1:$J$1),LN(F3256:J3256),LN(Calculations!$B$3))),0)</f>
        <v>2.2077163715514957E-2</v>
      </c>
    </row>
    <row r="3257" spans="1:11" x14ac:dyDescent="0.35">
      <c r="A3257">
        <v>3254</v>
      </c>
      <c r="B3257" t="str">
        <f t="shared" si="50"/>
        <v>15-72.5</v>
      </c>
      <c r="C3257">
        <v>-72.285430044316001</v>
      </c>
      <c r="D3257">
        <v>14.729583069548999</v>
      </c>
      <c r="E3257">
        <f>ASIN(SQRT((SIN(RADIANS(PARAMETERS!$D$8-D3257)/2)*SIN(RADIANS(PARAMETERS!$D$8-D3257)/2))+(COS(RADIANS(D3257))*COS(RADIANS(PARAMETERS!$D$8))*SIN(RADIANS(PARAMETERS!$D$9-C3257)/2)*SIN(RADIANS(PARAMETERS!$D$9-C3257)/2))))*2*3958.756</f>
        <v>778.31268522658081</v>
      </c>
      <c r="F3257">
        <v>149.8653717041</v>
      </c>
      <c r="G3257">
        <v>181.91026306152</v>
      </c>
      <c r="H3257">
        <v>218.85394287109</v>
      </c>
      <c r="I3257">
        <v>251.70777893066</v>
      </c>
      <c r="J3257">
        <v>289.49765014648</v>
      </c>
      <c r="K3257" s="6">
        <f>IFERROR(EXP(TREND(LN($F$1:$J$1),LN(F3257:J3257),LN(Calculations!$B$3))),0)</f>
        <v>2.1861854188514909E-2</v>
      </c>
    </row>
    <row r="3258" spans="1:11" x14ac:dyDescent="0.35">
      <c r="A3258">
        <v>3255</v>
      </c>
      <c r="B3258" t="str">
        <f t="shared" si="50"/>
        <v>15-72.5</v>
      </c>
      <c r="C3258">
        <v>-72.556751379217005</v>
      </c>
      <c r="D3258">
        <v>14.729583069548999</v>
      </c>
      <c r="E3258">
        <f>ASIN(SQRT((SIN(RADIANS(PARAMETERS!$D$8-D3258)/2)*SIN(RADIANS(PARAMETERS!$D$8-D3258)/2))+(COS(RADIANS(D3258))*COS(RADIANS(PARAMETERS!$D$8))*SIN(RADIANS(PARAMETERS!$D$9-C3258)/2)*SIN(RADIANS(PARAMETERS!$D$9-C3258)/2))))*2*3958.756</f>
        <v>796.37362295444871</v>
      </c>
      <c r="F3258">
        <v>149.4571685791</v>
      </c>
      <c r="G3258">
        <v>181.60784912109</v>
      </c>
      <c r="H3258">
        <v>218.31237792969</v>
      </c>
      <c r="I3258">
        <v>250.92485046387</v>
      </c>
      <c r="J3258">
        <v>288.41247558594</v>
      </c>
      <c r="K3258" s="6">
        <f>IFERROR(EXP(TREND(LN($F$1:$J$1),LN(F3258:J3258),LN(Calculations!$B$3))),0)</f>
        <v>2.1650429973953129E-2</v>
      </c>
    </row>
    <row r="3259" spans="1:11" x14ac:dyDescent="0.35">
      <c r="A3259">
        <v>3256</v>
      </c>
      <c r="B3259" t="str">
        <f t="shared" si="50"/>
        <v>15-73</v>
      </c>
      <c r="C3259">
        <v>-72.828072714117994</v>
      </c>
      <c r="D3259">
        <v>14.729583069548999</v>
      </c>
      <c r="E3259">
        <f>ASIN(SQRT((SIN(RADIANS(PARAMETERS!$D$8-D3259)/2)*SIN(RADIANS(PARAMETERS!$D$8-D3259)/2))+(COS(RADIANS(D3259))*COS(RADIANS(PARAMETERS!$D$8))*SIN(RADIANS(PARAMETERS!$D$9-C3259)/2)*SIN(RADIANS(PARAMETERS!$D$9-C3259)/2))))*2*3958.756</f>
        <v>814.43574810962377</v>
      </c>
      <c r="F3259">
        <v>149.05363464355</v>
      </c>
      <c r="G3259">
        <v>181.31362915039</v>
      </c>
      <c r="H3259">
        <v>217.80958557129</v>
      </c>
      <c r="I3259">
        <v>250.21038818359</v>
      </c>
      <c r="J3259">
        <v>287.43374633789</v>
      </c>
      <c r="K3259" s="6">
        <f>IFERROR(EXP(TREND(LN($F$1:$J$1),LN(F3259:J3259),LN(Calculations!$B$3))),0)</f>
        <v>2.1439083839255902E-2</v>
      </c>
    </row>
    <row r="3260" spans="1:11" x14ac:dyDescent="0.35">
      <c r="A3260">
        <v>3257</v>
      </c>
      <c r="B3260" t="str">
        <f t="shared" si="50"/>
        <v>15-73</v>
      </c>
      <c r="C3260">
        <v>-73.099394049018997</v>
      </c>
      <c r="D3260">
        <v>14.729583069548999</v>
      </c>
      <c r="E3260">
        <f>ASIN(SQRT((SIN(RADIANS(PARAMETERS!$D$8-D3260)/2)*SIN(RADIANS(PARAMETERS!$D$8-D3260)/2))+(COS(RADIANS(D3260))*COS(RADIANS(PARAMETERS!$D$8))*SIN(RADIANS(PARAMETERS!$D$9-C3260)/2)*SIN(RADIANS(PARAMETERS!$D$9-C3260)/2))))*2*3958.756</f>
        <v>832.49895633649328</v>
      </c>
      <c r="F3260">
        <v>148.6143951416</v>
      </c>
      <c r="G3260">
        <v>180.99270629883</v>
      </c>
      <c r="H3260">
        <v>217.29148864746</v>
      </c>
      <c r="I3260">
        <v>249.49043273926</v>
      </c>
      <c r="J3260">
        <v>286.46282958984</v>
      </c>
      <c r="K3260" s="6">
        <f>IFERROR(EXP(TREND(LN($F$1:$J$1),LN(F3260:J3260),LN(Calculations!$B$3))),0)</f>
        <v>2.1205919251384552E-2</v>
      </c>
    </row>
    <row r="3261" spans="1:11" x14ac:dyDescent="0.35">
      <c r="A3261">
        <v>3258</v>
      </c>
      <c r="B3261" t="str">
        <f t="shared" si="50"/>
        <v>15-73.5</v>
      </c>
      <c r="C3261">
        <v>-73.37071538392</v>
      </c>
      <c r="D3261">
        <v>14.729583069548999</v>
      </c>
      <c r="E3261">
        <f>ASIN(SQRT((SIN(RADIANS(PARAMETERS!$D$8-D3261)/2)*SIN(RADIANS(PARAMETERS!$D$8-D3261)/2))+(COS(RADIANS(D3261))*COS(RADIANS(PARAMETERS!$D$8))*SIN(RADIANS(PARAMETERS!$D$9-C3261)/2)*SIN(RADIANS(PARAMETERS!$D$9-C3261)/2))))*2*3958.756</f>
        <v>850.56315151844979</v>
      </c>
      <c r="F3261">
        <v>148.17831420898</v>
      </c>
      <c r="G3261">
        <v>180.68174743652</v>
      </c>
      <c r="H3261">
        <v>216.83139038086</v>
      </c>
      <c r="I3261">
        <v>248.87548828125</v>
      </c>
      <c r="J3261">
        <v>285.65710449219</v>
      </c>
      <c r="K3261" s="6">
        <f>IFERROR(EXP(TREND(LN($F$1:$J$1),LN(F3261:J3261),LN(Calculations!$B$3))),0)</f>
        <v>2.0971317480886958E-2</v>
      </c>
    </row>
    <row r="3262" spans="1:11" x14ac:dyDescent="0.35">
      <c r="A3262">
        <v>3259</v>
      </c>
      <c r="B3262" t="str">
        <f t="shared" si="50"/>
        <v>15-73.5</v>
      </c>
      <c r="C3262">
        <v>-73.642036718821004</v>
      </c>
      <c r="D3262">
        <v>14.729583069548999</v>
      </c>
      <c r="E3262">
        <f>ASIN(SQRT((SIN(RADIANS(PARAMETERS!$D$8-D3262)/2)*SIN(RADIANS(PARAMETERS!$D$8-D3262)/2))+(COS(RADIANS(D3262))*COS(RADIANS(PARAMETERS!$D$8))*SIN(RADIANS(PARAMETERS!$D$9-C3262)/2)*SIN(RADIANS(PARAMETERS!$D$9-C3262)/2))))*2*3958.756</f>
        <v>868.62824492073582</v>
      </c>
      <c r="F3262">
        <v>147.73596191406</v>
      </c>
      <c r="G3262">
        <v>180.37214660645</v>
      </c>
      <c r="H3262">
        <v>216.41427612305</v>
      </c>
      <c r="I3262">
        <v>248.34413146973</v>
      </c>
      <c r="J3262">
        <v>284.98693847656</v>
      </c>
      <c r="K3262" s="6">
        <f>IFERROR(EXP(TREND(LN($F$1:$J$1),LN(F3262:J3262),LN(Calculations!$B$3))),0)</f>
        <v>2.0731033146531682E-2</v>
      </c>
    </row>
    <row r="3263" spans="1:11" x14ac:dyDescent="0.35">
      <c r="A3263">
        <v>3260</v>
      </c>
      <c r="B3263" t="str">
        <f t="shared" si="50"/>
        <v>15-74</v>
      </c>
      <c r="C3263">
        <v>-73.913358053722007</v>
      </c>
      <c r="D3263">
        <v>14.729583069548999</v>
      </c>
      <c r="E3263">
        <f>ASIN(SQRT((SIN(RADIANS(PARAMETERS!$D$8-D3263)/2)*SIN(RADIANS(PARAMETERS!$D$8-D3263)/2))+(COS(RADIANS(D3263))*COS(RADIANS(PARAMETERS!$D$8))*SIN(RADIANS(PARAMETERS!$D$9-C3263)/2)*SIN(RADIANS(PARAMETERS!$D$9-C3263)/2))))*2*3958.756</f>
        <v>886.69415443779667</v>
      </c>
      <c r="F3263">
        <v>147.2653503418</v>
      </c>
      <c r="G3263">
        <v>180.04400634766</v>
      </c>
      <c r="H3263">
        <v>216.00782775879</v>
      </c>
      <c r="I3263">
        <v>247.84968566895</v>
      </c>
      <c r="J3263">
        <v>284.38766479492</v>
      </c>
      <c r="K3263" s="6">
        <f>IFERROR(EXP(TREND(LN($F$1:$J$1),LN(F3263:J3263),LN(Calculations!$B$3))),0)</f>
        <v>2.0474297922596564E-2</v>
      </c>
    </row>
    <row r="3264" spans="1:11" x14ac:dyDescent="0.35">
      <c r="A3264">
        <v>3261</v>
      </c>
      <c r="B3264" t="str">
        <f t="shared" si="50"/>
        <v>15-74</v>
      </c>
      <c r="C3264">
        <v>-74.184679388622996</v>
      </c>
      <c r="D3264">
        <v>14.729583069548999</v>
      </c>
      <c r="E3264">
        <f>ASIN(SQRT((SIN(RADIANS(PARAMETERS!$D$8-D3264)/2)*SIN(RADIANS(PARAMETERS!$D$8-D3264)/2))+(COS(RADIANS(D3264))*COS(RADIANS(PARAMETERS!$D$8))*SIN(RADIANS(PARAMETERS!$D$9-C3264)/2)*SIN(RADIANS(PARAMETERS!$D$9-C3264)/2))))*2*3958.756</f>
        <v>904.76080393058112</v>
      </c>
      <c r="F3264">
        <v>146.81427001953</v>
      </c>
      <c r="G3264">
        <v>179.7313079834</v>
      </c>
      <c r="H3264">
        <v>215.66285705566</v>
      </c>
      <c r="I3264">
        <v>247.45838928223</v>
      </c>
      <c r="J3264">
        <v>283.94436645508</v>
      </c>
      <c r="K3264" s="6">
        <f>IFERROR(EXP(TREND(LN($F$1:$J$1),LN(F3264:J3264),LN(Calculations!$B$3))),0)</f>
        <v>2.022730002695957E-2</v>
      </c>
    </row>
    <row r="3265" spans="1:11" x14ac:dyDescent="0.35">
      <c r="A3265">
        <v>3262</v>
      </c>
      <c r="B3265" t="str">
        <f t="shared" si="50"/>
        <v>15-74.5</v>
      </c>
      <c r="C3265">
        <v>-74.456000723523999</v>
      </c>
      <c r="D3265">
        <v>14.729583069548999</v>
      </c>
      <c r="E3265">
        <f>ASIN(SQRT((SIN(RADIANS(PARAMETERS!$D$8-D3265)/2)*SIN(RADIANS(PARAMETERS!$D$8-D3265)/2))+(COS(RADIANS(D3265))*COS(RADIANS(PARAMETERS!$D$8))*SIN(RADIANS(PARAMETERS!$D$9-C3265)/2)*SIN(RADIANS(PARAMETERS!$D$9-C3265)/2))))*2*3958.756</f>
        <v>922.82812264149982</v>
      </c>
      <c r="F3265">
        <v>146.36462402344</v>
      </c>
      <c r="G3265">
        <v>179.41766357422</v>
      </c>
      <c r="H3265">
        <v>215.34635925293</v>
      </c>
      <c r="I3265">
        <v>247.12057495117</v>
      </c>
      <c r="J3265">
        <v>283.58639526367</v>
      </c>
      <c r="K3265" s="6">
        <f>IFERROR(EXP(TREND(LN($F$1:$J$1),LN(F3265:J3265),LN(Calculations!$B$3))),0)</f>
        <v>1.9981428411208021E-2</v>
      </c>
    </row>
    <row r="3266" spans="1:11" x14ac:dyDescent="0.35">
      <c r="A3266">
        <v>3263</v>
      </c>
      <c r="B3266" t="str">
        <f t="shared" si="50"/>
        <v>15-74.5</v>
      </c>
      <c r="C3266">
        <v>-74.727322058425003</v>
      </c>
      <c r="D3266">
        <v>14.729583069548999</v>
      </c>
      <c r="E3266">
        <f>ASIN(SQRT((SIN(RADIANS(PARAMETERS!$D$8-D3266)/2)*SIN(RADIANS(PARAMETERS!$D$8-D3266)/2))+(COS(RADIANS(D3266))*COS(RADIANS(PARAMETERS!$D$8))*SIN(RADIANS(PARAMETERS!$D$9-C3266)/2)*SIN(RADIANS(PARAMETERS!$D$9-C3266)/2))))*2*3958.756</f>
        <v>940.89604467661741</v>
      </c>
      <c r="F3266">
        <v>145.87800598145</v>
      </c>
      <c r="G3266">
        <v>179.06559753418</v>
      </c>
      <c r="H3266">
        <v>214.9891204834</v>
      </c>
      <c r="I3266">
        <v>246.73251342773</v>
      </c>
      <c r="J3266">
        <v>283.16662597656</v>
      </c>
      <c r="K3266" s="6">
        <f>IFERROR(EXP(TREND(LN($F$1:$J$1),LN(F3266:J3266),LN(Calculations!$B$3))),0)</f>
        <v>1.9717717606175796E-2</v>
      </c>
    </row>
    <row r="3267" spans="1:11" x14ac:dyDescent="0.35">
      <c r="A3267">
        <v>3264</v>
      </c>
      <c r="B3267" t="str">
        <f t="shared" si="50"/>
        <v>15-75</v>
      </c>
      <c r="C3267">
        <v>-74.998643393324997</v>
      </c>
      <c r="D3267">
        <v>14.729583069548999</v>
      </c>
      <c r="E3267">
        <f>ASIN(SQRT((SIN(RADIANS(PARAMETERS!$D$8-D3267)/2)*SIN(RADIANS(PARAMETERS!$D$8-D3267)/2))+(COS(RADIANS(D3267))*COS(RADIANS(PARAMETERS!$D$8))*SIN(RADIANS(PARAMETERS!$D$9-C3267)/2)*SIN(RADIANS(PARAMETERS!$D$9-C3267)/2))))*2*3958.756</f>
        <v>958.96450854618274</v>
      </c>
      <c r="F3267">
        <v>145.41636657715</v>
      </c>
      <c r="G3267">
        <v>178.72232055664</v>
      </c>
      <c r="H3267">
        <v>214.6647644043</v>
      </c>
      <c r="I3267">
        <v>246.39570617676</v>
      </c>
      <c r="J3267">
        <v>282.82119750977</v>
      </c>
      <c r="K3267" s="6">
        <f>IFERROR(EXP(TREND(LN($F$1:$J$1),LN(F3267:J3267),LN(Calculations!$B$3))),0)</f>
        <v>1.9468097223248586E-2</v>
      </c>
    </row>
    <row r="3268" spans="1:11" x14ac:dyDescent="0.35">
      <c r="A3268">
        <v>3265</v>
      </c>
      <c r="B3268" t="str">
        <f t="shared" si="50"/>
        <v>15-75.5</v>
      </c>
      <c r="C3268">
        <v>-75.269964728226</v>
      </c>
      <c r="D3268">
        <v>14.729583069548999</v>
      </c>
      <c r="E3268">
        <f>ASIN(SQRT((SIN(RADIANS(PARAMETERS!$D$8-D3268)/2)*SIN(RADIANS(PARAMETERS!$D$8-D3268)/2))+(COS(RADIANS(D3268))*COS(RADIANS(PARAMETERS!$D$8))*SIN(RADIANS(PARAMETERS!$D$9-C3268)/2)*SIN(RADIANS(PARAMETERS!$D$9-C3268)/2))))*2*3958.756</f>
        <v>977.03345675634603</v>
      </c>
      <c r="F3268">
        <v>144.96913146973</v>
      </c>
      <c r="G3268">
        <v>178.38020324707</v>
      </c>
      <c r="H3268">
        <v>214.35386657715</v>
      </c>
      <c r="I3268">
        <v>246.08071899414</v>
      </c>
      <c r="J3268">
        <v>282.50799560547</v>
      </c>
      <c r="K3268" s="6">
        <f>IFERROR(EXP(TREND(LN($F$1:$J$1),LN(F3268:J3268),LN(Calculations!$B$3))),0)</f>
        <v>1.9227535847977786E-2</v>
      </c>
    </row>
    <row r="3269" spans="1:11" x14ac:dyDescent="0.35">
      <c r="A3269">
        <v>3266</v>
      </c>
      <c r="B3269" t="str">
        <f t="shared" ref="B3269:B3332" si="51">MROUND(D3269,1)&amp;MROUND(C3269,-0.5)</f>
        <v>15-75.5</v>
      </c>
      <c r="C3269">
        <v>-75.541286063127004</v>
      </c>
      <c r="D3269">
        <v>14.729583069548999</v>
      </c>
      <c r="E3269">
        <f>ASIN(SQRT((SIN(RADIANS(PARAMETERS!$D$8-D3269)/2)*SIN(RADIANS(PARAMETERS!$D$8-D3269)/2))+(COS(RADIANS(D3269))*COS(RADIANS(PARAMETERS!$D$8))*SIN(RADIANS(PARAMETERS!$D$9-C3269)/2)*SIN(RADIANS(PARAMETERS!$D$9-C3269)/2))))*2*3958.756</f>
        <v>995.10283544460731</v>
      </c>
      <c r="F3269">
        <v>144.52093505859</v>
      </c>
      <c r="G3269">
        <v>178.0274810791</v>
      </c>
      <c r="H3269">
        <v>214.02763366699</v>
      </c>
      <c r="I3269">
        <v>245.74304199219</v>
      </c>
      <c r="J3269">
        <v>282.16296386719</v>
      </c>
      <c r="K3269" s="6">
        <f>IFERROR(EXP(TREND(LN($F$1:$J$1),LN(F3269:J3269),LN(Calculations!$B$3))),0)</f>
        <v>1.8988920065263169E-2</v>
      </c>
    </row>
    <row r="3270" spans="1:11" x14ac:dyDescent="0.35">
      <c r="A3270">
        <v>3267</v>
      </c>
      <c r="B3270" t="str">
        <f t="shared" si="51"/>
        <v>15-76</v>
      </c>
      <c r="C3270">
        <v>-75.812607398028007</v>
      </c>
      <c r="D3270">
        <v>14.729583069548999</v>
      </c>
      <c r="E3270">
        <f>ASIN(SQRT((SIN(RADIANS(PARAMETERS!$D$8-D3270)/2)*SIN(RADIANS(PARAMETERS!$D$8-D3270)/2))+(COS(RADIANS(D3270))*COS(RADIANS(PARAMETERS!$D$8))*SIN(RADIANS(PARAMETERS!$D$9-C3270)/2)*SIN(RADIANS(PARAMETERS!$D$9-C3270)/2))))*2*3958.756</f>
        <v>1013.1725940548134</v>
      </c>
      <c r="F3270">
        <v>144.12548828125</v>
      </c>
      <c r="G3270">
        <v>177.70361328125</v>
      </c>
      <c r="H3270">
        <v>213.73783874512</v>
      </c>
      <c r="I3270">
        <v>245.44911193848</v>
      </c>
      <c r="J3270">
        <v>281.87033081055</v>
      </c>
      <c r="K3270" s="6">
        <f>IFERROR(EXP(TREND(LN($F$1:$J$1),LN(F3270:J3270),LN(Calculations!$B$3))),0)</f>
        <v>1.8778691483136989E-2</v>
      </c>
    </row>
    <row r="3271" spans="1:11" x14ac:dyDescent="0.35">
      <c r="A3271">
        <v>3268</v>
      </c>
      <c r="B3271" t="str">
        <f t="shared" si="51"/>
        <v>15-76</v>
      </c>
      <c r="C3271">
        <v>-76.083928732928996</v>
      </c>
      <c r="D3271">
        <v>14.729583069548999</v>
      </c>
      <c r="E3271">
        <f>ASIN(SQRT((SIN(RADIANS(PARAMETERS!$D$8-D3271)/2)*SIN(RADIANS(PARAMETERS!$D$8-D3271)/2))+(COS(RADIANS(D3271))*COS(RADIANS(PARAMETERS!$D$8))*SIN(RADIANS(PARAMETERS!$D$9-C3271)/2)*SIN(RADIANS(PARAMETERS!$D$9-C3271)/2))))*2*3958.756</f>
        <v>1031.2426850459276</v>
      </c>
      <c r="F3271">
        <v>143.76977539063</v>
      </c>
      <c r="G3271">
        <v>177.39901733398</v>
      </c>
      <c r="H3271">
        <v>213.46690368652</v>
      </c>
      <c r="I3271">
        <v>245.17364501953</v>
      </c>
      <c r="J3271">
        <v>281.59515380859</v>
      </c>
      <c r="K3271" s="6">
        <f>IFERROR(EXP(TREND(LN($F$1:$J$1),LN(F3271:J3271),LN(Calculations!$B$3))),0)</f>
        <v>1.8589744544188158E-2</v>
      </c>
    </row>
    <row r="3272" spans="1:11" x14ac:dyDescent="0.35">
      <c r="A3272">
        <v>3269</v>
      </c>
      <c r="B3272" t="str">
        <f t="shared" si="51"/>
        <v>15-76.5</v>
      </c>
      <c r="C3272">
        <v>-76.355250067829999</v>
      </c>
      <c r="D3272">
        <v>14.729583069548999</v>
      </c>
      <c r="E3272">
        <f>ASIN(SQRT((SIN(RADIANS(PARAMETERS!$D$8-D3272)/2)*SIN(RADIANS(PARAMETERS!$D$8-D3272)/2))+(COS(RADIANS(D3272))*COS(RADIANS(PARAMETERS!$D$8))*SIN(RADIANS(PARAMETERS!$D$9-C3272)/2)*SIN(RADIANS(PARAMETERS!$D$9-C3272)/2))))*2*3958.756</f>
        <v>1049.3130636308856</v>
      </c>
      <c r="F3272">
        <v>143.43984985352</v>
      </c>
      <c r="G3272">
        <v>177.10385131836</v>
      </c>
      <c r="H3272">
        <v>213.19805908203</v>
      </c>
      <c r="I3272">
        <v>244.89270019531</v>
      </c>
      <c r="J3272">
        <v>281.30456542969</v>
      </c>
      <c r="K3272" s="6">
        <f>IFERROR(EXP(TREND(LN($F$1:$J$1),LN(F3272:J3272),LN(Calculations!$B$3))),0)</f>
        <v>1.8414854458004521E-2</v>
      </c>
    </row>
    <row r="3273" spans="1:11" x14ac:dyDescent="0.35">
      <c r="A3273">
        <v>3270</v>
      </c>
      <c r="B3273" t="str">
        <f t="shared" si="51"/>
        <v>15-76.5</v>
      </c>
      <c r="C3273">
        <v>-76.626571402731003</v>
      </c>
      <c r="D3273">
        <v>14.729583069548999</v>
      </c>
      <c r="E3273">
        <f>ASIN(SQRT((SIN(RADIANS(PARAMETERS!$D$8-D3273)/2)*SIN(RADIANS(PARAMETERS!$D$8-D3273)/2))+(COS(RADIANS(D3273))*COS(RADIANS(PARAMETERS!$D$8))*SIN(RADIANS(PARAMETERS!$D$9-C3273)/2)*SIN(RADIANS(PARAMETERS!$D$9-C3273)/2))))*2*3958.756</f>
        <v>1067.3836875418986</v>
      </c>
      <c r="F3273">
        <v>143.18550109863</v>
      </c>
      <c r="G3273">
        <v>176.85821533203</v>
      </c>
      <c r="H3273">
        <v>212.98696899414</v>
      </c>
      <c r="I3273">
        <v>244.68109130859</v>
      </c>
      <c r="J3273">
        <v>281.0969543457</v>
      </c>
      <c r="K3273" s="6">
        <f>IFERROR(EXP(TREND(LN($F$1:$J$1),LN(F3273:J3273),LN(Calculations!$B$3))),0)</f>
        <v>1.8277680828578606E-2</v>
      </c>
    </row>
    <row r="3274" spans="1:11" x14ac:dyDescent="0.35">
      <c r="A3274">
        <v>3271</v>
      </c>
      <c r="B3274" t="str">
        <f t="shared" si="51"/>
        <v>15-77</v>
      </c>
      <c r="C3274">
        <v>-76.897892737632006</v>
      </c>
      <c r="D3274">
        <v>14.729583069548999</v>
      </c>
      <c r="E3274">
        <f>ASIN(SQRT((SIN(RADIANS(PARAMETERS!$D$8-D3274)/2)*SIN(RADIANS(PARAMETERS!$D$8-D3274)/2))+(COS(RADIANS(D3274))*COS(RADIANS(PARAMETERS!$D$8))*SIN(RADIANS(PARAMETERS!$D$9-C3274)/2)*SIN(RADIANS(PARAMETERS!$D$9-C3274)/2))))*2*3958.756</f>
        <v>1085.4545168191485</v>
      </c>
      <c r="F3274">
        <v>142.99147033691</v>
      </c>
      <c r="G3274">
        <v>176.65110778809</v>
      </c>
      <c r="H3274">
        <v>212.8127746582</v>
      </c>
      <c r="I3274">
        <v>244.50663757324</v>
      </c>
      <c r="J3274">
        <v>280.92593383789</v>
      </c>
      <c r="K3274" s="6">
        <f>IFERROR(EXP(TREND(LN($F$1:$J$1),LN(F3274:J3274),LN(Calculations!$B$3))),0)</f>
        <v>1.8170480503571597E-2</v>
      </c>
    </row>
    <row r="3275" spans="1:11" x14ac:dyDescent="0.35">
      <c r="A3275">
        <v>3272</v>
      </c>
      <c r="B3275" t="str">
        <f t="shared" si="51"/>
        <v>15-77</v>
      </c>
      <c r="C3275">
        <v>-77.169214072532995</v>
      </c>
      <c r="D3275">
        <v>14.729583069548999</v>
      </c>
      <c r="E3275">
        <f>ASIN(SQRT((SIN(RADIANS(PARAMETERS!$D$8-D3275)/2)*SIN(RADIANS(PARAMETERS!$D$8-D3275)/2))+(COS(RADIANS(D3275))*COS(RADIANS(PARAMETERS!$D$8))*SIN(RADIANS(PARAMETERS!$D$9-C3275)/2)*SIN(RADIANS(PARAMETERS!$D$9-C3275)/2))))*2*3958.756</f>
        <v>1103.5255136201811</v>
      </c>
      <c r="F3275">
        <v>142.84757995605</v>
      </c>
      <c r="G3275">
        <v>176.47807312012</v>
      </c>
      <c r="H3275">
        <v>212.66389465332</v>
      </c>
      <c r="I3275">
        <v>244.3507232666</v>
      </c>
      <c r="J3275">
        <v>280.76403808594</v>
      </c>
      <c r="K3275" s="6">
        <f>IFERROR(EXP(TREND(LN($F$1:$J$1),LN(F3275:J3275),LN(Calculations!$B$3))),0)</f>
        <v>1.8088545822366471E-2</v>
      </c>
    </row>
    <row r="3276" spans="1:11" x14ac:dyDescent="0.35">
      <c r="A3276">
        <v>3273</v>
      </c>
      <c r="B3276" t="str">
        <f t="shared" si="51"/>
        <v>15-77.5</v>
      </c>
      <c r="C3276">
        <v>-77.440535407433998</v>
      </c>
      <c r="D3276">
        <v>14.729583069548999</v>
      </c>
      <c r="E3276">
        <f>ASIN(SQRT((SIN(RADIANS(PARAMETERS!$D$8-D3276)/2)*SIN(RADIANS(PARAMETERS!$D$8-D3276)/2))+(COS(RADIANS(D3276))*COS(RADIANS(PARAMETERS!$D$8))*SIN(RADIANS(PARAMETERS!$D$9-C3276)/2)*SIN(RADIANS(PARAMETERS!$D$9-C3276)/2))))*2*3958.756</f>
        <v>1121.5966420476802</v>
      </c>
      <c r="F3276">
        <v>142.7891998291</v>
      </c>
      <c r="G3276">
        <v>176.36781311035</v>
      </c>
      <c r="H3276">
        <v>212.57846069336</v>
      </c>
      <c r="I3276">
        <v>244.26473999023</v>
      </c>
      <c r="J3276">
        <v>280.67904663086</v>
      </c>
      <c r="K3276" s="6">
        <f>IFERROR(EXP(TREND(LN($F$1:$J$1),LN(F3276:J3276),LN(Calculations!$B$3))),0)</f>
        <v>1.8048448422995619E-2</v>
      </c>
    </row>
    <row r="3277" spans="1:11" x14ac:dyDescent="0.35">
      <c r="A3277">
        <v>3274</v>
      </c>
      <c r="B3277" t="str">
        <f t="shared" si="51"/>
        <v>15-77.5</v>
      </c>
      <c r="C3277">
        <v>-77.711856742335002</v>
      </c>
      <c r="D3277">
        <v>14.729583069548999</v>
      </c>
      <c r="E3277">
        <f>ASIN(SQRT((SIN(RADIANS(PARAMETERS!$D$8-D3277)/2)*SIN(RADIANS(PARAMETERS!$D$8-D3277)/2))+(COS(RADIANS(D3277))*COS(RADIANS(PARAMETERS!$D$8))*SIN(RADIANS(PARAMETERS!$D$9-C3277)/2)*SIN(RADIANS(PARAMETERS!$D$9-C3277)/2))))*2*3958.756</f>
        <v>1139.6678679935701</v>
      </c>
      <c r="F3277">
        <v>142.79611206055</v>
      </c>
      <c r="G3277">
        <v>176.30882263184</v>
      </c>
      <c r="H3277">
        <v>212.5400390625</v>
      </c>
      <c r="I3277">
        <v>244.22859191895</v>
      </c>
      <c r="J3277">
        <v>280.64642333984</v>
      </c>
      <c r="K3277" s="6">
        <f>IFERROR(EXP(TREND(LN($F$1:$J$1),LN(F3277:J3277),LN(Calculations!$B$3))),0)</f>
        <v>1.8040720601824291E-2</v>
      </c>
    </row>
    <row r="3278" spans="1:11" x14ac:dyDescent="0.35">
      <c r="A3278">
        <v>3275</v>
      </c>
      <c r="B3278" t="str">
        <f t="shared" si="51"/>
        <v>15-78</v>
      </c>
      <c r="C3278">
        <v>-77.983178077236005</v>
      </c>
      <c r="D3278">
        <v>14.729583069548999</v>
      </c>
      <c r="E3278">
        <f>ASIN(SQRT((SIN(RADIANS(PARAMETERS!$D$8-D3278)/2)*SIN(RADIANS(PARAMETERS!$D$8-D3278)/2))+(COS(RADIANS(D3278))*COS(RADIANS(PARAMETERS!$D$8))*SIN(RADIANS(PARAMETERS!$D$9-C3278)/2)*SIN(RADIANS(PARAMETERS!$D$9-C3278)/2))))*2*3958.756</f>
        <v>1157.7391589976774</v>
      </c>
      <c r="F3278">
        <v>142.87028503418</v>
      </c>
      <c r="G3278">
        <v>176.30697631836</v>
      </c>
      <c r="H3278">
        <v>212.56828308105</v>
      </c>
      <c r="I3278">
        <v>244.27607727051</v>
      </c>
      <c r="J3278">
        <v>280.71801757813</v>
      </c>
      <c r="K3278" s="6">
        <f>IFERROR(EXP(TREND(LN($F$1:$J$1),LN(F3278:J3278),LN(Calculations!$B$3))),0)</f>
        <v>1.8066250354429252E-2</v>
      </c>
    </row>
    <row r="3279" spans="1:11" x14ac:dyDescent="0.35">
      <c r="A3279">
        <v>3276</v>
      </c>
      <c r="B3279" t="str">
        <f t="shared" si="51"/>
        <v>15-78.5</v>
      </c>
      <c r="C3279">
        <v>-78.254499412136994</v>
      </c>
      <c r="D3279">
        <v>14.729583069548999</v>
      </c>
      <c r="E3279">
        <f>ASIN(SQRT((SIN(RADIANS(PARAMETERS!$D$8-D3279)/2)*SIN(RADIANS(PARAMETERS!$D$8-D3279)/2))+(COS(RADIANS(D3279))*COS(RADIANS(PARAMETERS!$D$8))*SIN(RADIANS(PARAMETERS!$D$9-C3279)/2)*SIN(RADIANS(PARAMETERS!$D$9-C3279)/2))))*2*3958.756</f>
        <v>1175.8104841193831</v>
      </c>
      <c r="F3279">
        <v>143.06747436523</v>
      </c>
      <c r="G3279">
        <v>176.41142272949</v>
      </c>
      <c r="H3279">
        <v>212.74505615234</v>
      </c>
      <c r="I3279">
        <v>244.52627563477</v>
      </c>
      <c r="J3279">
        <v>281.05960083008</v>
      </c>
      <c r="K3279" s="6">
        <f>IFERROR(EXP(TREND(LN($F$1:$J$1),LN(F3279:J3279),LN(Calculations!$B$3))),0)</f>
        <v>1.8151829023433434E-2</v>
      </c>
    </row>
    <row r="3280" spans="1:11" x14ac:dyDescent="0.35">
      <c r="A3280">
        <v>3277</v>
      </c>
      <c r="B3280" t="str">
        <f t="shared" si="51"/>
        <v>15-78.5</v>
      </c>
      <c r="C3280">
        <v>-78.525820747037997</v>
      </c>
      <c r="D3280">
        <v>14.729583069548999</v>
      </c>
      <c r="E3280">
        <f>ASIN(SQRT((SIN(RADIANS(PARAMETERS!$D$8-D3280)/2)*SIN(RADIANS(PARAMETERS!$D$8-D3280)/2))+(COS(RADIANS(D3280))*COS(RADIANS(PARAMETERS!$D$8))*SIN(RADIANS(PARAMETERS!$D$9-C3280)/2)*SIN(RADIANS(PARAMETERS!$D$9-C3280)/2))))*2*3958.756</f>
        <v>1193.881813820891</v>
      </c>
      <c r="F3280">
        <v>143.32669067383</v>
      </c>
      <c r="G3280">
        <v>176.57264709473</v>
      </c>
      <c r="H3280">
        <v>213.00259399414</v>
      </c>
      <c r="I3280">
        <v>244.88757324219</v>
      </c>
      <c r="J3280">
        <v>281.5500793457</v>
      </c>
      <c r="K3280" s="6">
        <f>IFERROR(EXP(TREND(LN($F$1:$J$1),LN(F3280:J3280),LN(Calculations!$B$3))),0)</f>
        <v>1.8268446645300612E-2</v>
      </c>
    </row>
    <row r="3281" spans="1:11" x14ac:dyDescent="0.35">
      <c r="A3281">
        <v>3278</v>
      </c>
      <c r="B3281" t="str">
        <f t="shared" si="51"/>
        <v>15-79</v>
      </c>
      <c r="C3281">
        <v>-78.797142081939</v>
      </c>
      <c r="D3281">
        <v>14.729583069548999</v>
      </c>
      <c r="E3281">
        <f>ASIN(SQRT((SIN(RADIANS(PARAMETERS!$D$8-D3281)/2)*SIN(RADIANS(PARAMETERS!$D$8-D3281)/2))+(COS(RADIANS(D3281))*COS(RADIANS(PARAMETERS!$D$8))*SIN(RADIANS(PARAMETERS!$D$9-C3281)/2)*SIN(RADIANS(PARAMETERS!$D$9-C3281)/2))))*2*3958.756</f>
        <v>1211.9531198608936</v>
      </c>
      <c r="F3281">
        <v>143.6174621582</v>
      </c>
      <c r="G3281">
        <v>176.76489257813</v>
      </c>
      <c r="H3281">
        <v>213.31123352051</v>
      </c>
      <c r="I3281">
        <v>245.32228088379</v>
      </c>
      <c r="J3281">
        <v>282.14196777344</v>
      </c>
      <c r="K3281" s="6">
        <f>IFERROR(EXP(TREND(LN($F$1:$J$1),LN(F3281:J3281),LN(Calculations!$B$3))),0)</f>
        <v>1.840120782284798E-2</v>
      </c>
    </row>
    <row r="3282" spans="1:11" x14ac:dyDescent="0.35">
      <c r="A3282">
        <v>3279</v>
      </c>
      <c r="B3282" t="str">
        <f t="shared" si="51"/>
        <v>15-79</v>
      </c>
      <c r="C3282">
        <v>-79.068463416840004</v>
      </c>
      <c r="D3282">
        <v>14.729583069548999</v>
      </c>
      <c r="E3282">
        <f>ASIN(SQRT((SIN(RADIANS(PARAMETERS!$D$8-D3282)/2)*SIN(RADIANS(PARAMETERS!$D$8-D3282)/2))+(COS(RADIANS(D3282))*COS(RADIANS(PARAMETERS!$D$8))*SIN(RADIANS(PARAMETERS!$D$9-C3282)/2)*SIN(RADIANS(PARAMETERS!$D$9-C3282)/2))))*2*3958.756</f>
        <v>1230.0243751975818</v>
      </c>
      <c r="F3282">
        <v>143.96879577637</v>
      </c>
      <c r="G3282">
        <v>177.0129699707</v>
      </c>
      <c r="H3282">
        <v>213.71127319336</v>
      </c>
      <c r="I3282">
        <v>245.88752746582</v>
      </c>
      <c r="J3282">
        <v>282.91348266602</v>
      </c>
      <c r="K3282" s="6">
        <f>IFERROR(EXP(TREND(LN($F$1:$J$1),LN(F3282:J3282),LN(Calculations!$B$3))),0)</f>
        <v>1.8564300367578026E-2</v>
      </c>
    </row>
    <row r="3283" spans="1:11" x14ac:dyDescent="0.35">
      <c r="A3283">
        <v>3280</v>
      </c>
      <c r="B3283" t="str">
        <f t="shared" si="51"/>
        <v>15-79.5</v>
      </c>
      <c r="C3283">
        <v>-79.339784751741007</v>
      </c>
      <c r="D3283">
        <v>14.729583069548999</v>
      </c>
      <c r="E3283">
        <f>ASIN(SQRT((SIN(RADIANS(PARAMETERS!$D$8-D3283)/2)*SIN(RADIANS(PARAMETERS!$D$8-D3283)/2))+(COS(RADIANS(D3283))*COS(RADIANS(PARAMETERS!$D$8))*SIN(RADIANS(PARAMETERS!$D$9-C3283)/2)*SIN(RADIANS(PARAMETERS!$D$9-C3283)/2))))*2*3958.756</f>
        <v>1248.0955539000397</v>
      </c>
      <c r="F3283">
        <v>144.32717895508</v>
      </c>
      <c r="G3283">
        <v>177.27946472168</v>
      </c>
      <c r="H3283">
        <v>214.15092468262</v>
      </c>
      <c r="I3283">
        <v>246.51388549805</v>
      </c>
      <c r="J3283">
        <v>283.77340698242</v>
      </c>
      <c r="K3283" s="6">
        <f>IFERROR(EXP(TREND(LN($F$1:$J$1),LN(F3283:J3283),LN(Calculations!$B$3))),0)</f>
        <v>1.8732556240825513E-2</v>
      </c>
    </row>
    <row r="3284" spans="1:11" x14ac:dyDescent="0.35">
      <c r="A3284">
        <v>3281</v>
      </c>
      <c r="B3284" t="str">
        <f t="shared" si="51"/>
        <v>15-79.5</v>
      </c>
      <c r="C3284">
        <v>-79.611106086641996</v>
      </c>
      <c r="D3284">
        <v>14.729583069548999</v>
      </c>
      <c r="E3284">
        <f>ASIN(SQRT((SIN(RADIANS(PARAMETERS!$D$8-D3284)/2)*SIN(RADIANS(PARAMETERS!$D$8-D3284)/2))+(COS(RADIANS(D3284))*COS(RADIANS(PARAMETERS!$D$8))*SIN(RADIANS(PARAMETERS!$D$9-C3284)/2)*SIN(RADIANS(PARAMETERS!$D$9-C3284)/2))))*2*3958.756</f>
        <v>1266.1666310671917</v>
      </c>
      <c r="F3284">
        <v>144.67803955078</v>
      </c>
      <c r="G3284">
        <v>177.55546569824</v>
      </c>
      <c r="H3284">
        <v>214.6203918457</v>
      </c>
      <c r="I3284">
        <v>247.18919372559</v>
      </c>
      <c r="J3284">
        <v>284.70669555664</v>
      </c>
      <c r="K3284" s="6">
        <f>IFERROR(EXP(TREND(LN($F$1:$J$1),LN(F3284:J3284),LN(Calculations!$B$3))),0)</f>
        <v>1.8898945287149381E-2</v>
      </c>
    </row>
    <row r="3285" spans="1:11" x14ac:dyDescent="0.35">
      <c r="A3285">
        <v>3282</v>
      </c>
      <c r="B3285" t="str">
        <f t="shared" si="51"/>
        <v>15-80</v>
      </c>
      <c r="C3285">
        <v>-79.882427421542999</v>
      </c>
      <c r="D3285">
        <v>14.729583069548999</v>
      </c>
      <c r="E3285">
        <f>ASIN(SQRT((SIN(RADIANS(PARAMETERS!$D$8-D3285)/2)*SIN(RADIANS(PARAMETERS!$D$8-D3285)/2))+(COS(RADIANS(D3285))*COS(RADIANS(PARAMETERS!$D$8))*SIN(RADIANS(PARAMETERS!$D$9-C3285)/2)*SIN(RADIANS(PARAMETERS!$D$9-C3285)/2))))*2*3958.756</f>
        <v>1284.2375827535632</v>
      </c>
      <c r="F3285">
        <v>145.05030822754</v>
      </c>
      <c r="G3285">
        <v>177.8643951416</v>
      </c>
      <c r="H3285">
        <v>215.15396118164</v>
      </c>
      <c r="I3285">
        <v>247.96035766602</v>
      </c>
      <c r="J3285">
        <v>285.77606201172</v>
      </c>
      <c r="K3285" s="6">
        <f>IFERROR(EXP(TREND(LN($F$1:$J$1),LN(F3285:J3285),LN(Calculations!$B$3))),0)</f>
        <v>1.9077452517875116E-2</v>
      </c>
    </row>
    <row r="3286" spans="1:11" x14ac:dyDescent="0.35">
      <c r="A3286">
        <v>3283</v>
      </c>
      <c r="B3286" t="str">
        <f t="shared" si="51"/>
        <v>15-80</v>
      </c>
      <c r="C3286">
        <v>-80.153748756444003</v>
      </c>
      <c r="D3286">
        <v>14.729583069548999</v>
      </c>
      <c r="E3286">
        <f>ASIN(SQRT((SIN(RADIANS(PARAMETERS!$D$8-D3286)/2)*SIN(RADIANS(PARAMETERS!$D$8-D3286)/2))+(COS(RADIANS(D3286))*COS(RADIANS(PARAMETERS!$D$8))*SIN(RADIANS(PARAMETERS!$D$9-C3286)/2)*SIN(RADIANS(PARAMETERS!$D$9-C3286)/2))))*2*3958.756</f>
        <v>1302.3083859011786</v>
      </c>
      <c r="F3286">
        <v>145.35858154297</v>
      </c>
      <c r="G3286">
        <v>178.13882446289</v>
      </c>
      <c r="H3286">
        <v>215.66976928711</v>
      </c>
      <c r="I3286">
        <v>248.72418212891</v>
      </c>
      <c r="J3286">
        <v>286.85229492188</v>
      </c>
      <c r="K3286" s="6">
        <f>IFERROR(EXP(TREND(LN($F$1:$J$1),LN(F3286:J3286),LN(Calculations!$B$3))),0)</f>
        <v>1.9224808175900412E-2</v>
      </c>
    </row>
    <row r="3287" spans="1:11" x14ac:dyDescent="0.35">
      <c r="A3287">
        <v>3284</v>
      </c>
      <c r="B3287" t="str">
        <f t="shared" si="51"/>
        <v>15-80.5</v>
      </c>
      <c r="C3287">
        <v>-80.425070091345006</v>
      </c>
      <c r="D3287">
        <v>14.729583069548999</v>
      </c>
      <c r="E3287">
        <f>ASIN(SQRT((SIN(RADIANS(PARAMETERS!$D$8-D3287)/2)*SIN(RADIANS(PARAMETERS!$D$8-D3287)/2))+(COS(RADIANS(D3287))*COS(RADIANS(PARAMETERS!$D$8))*SIN(RADIANS(PARAMETERS!$D$9-C3287)/2)*SIN(RADIANS(PARAMETERS!$D$9-C3287)/2))))*2*3958.756</f>
        <v>1320.3790182770299</v>
      </c>
      <c r="F3287">
        <v>145.5796661377</v>
      </c>
      <c r="G3287">
        <v>178.36059570313</v>
      </c>
      <c r="H3287">
        <v>216.15054321289</v>
      </c>
      <c r="I3287">
        <v>249.4638671875</v>
      </c>
      <c r="J3287">
        <v>287.9196472168</v>
      </c>
      <c r="K3287" s="6">
        <f>IFERROR(EXP(TREND(LN($F$1:$J$1),LN(F3287:J3287),LN(Calculations!$B$3))),0)</f>
        <v>1.9328211290218389E-2</v>
      </c>
    </row>
    <row r="3288" spans="1:11" x14ac:dyDescent="0.35">
      <c r="A3288">
        <v>3285</v>
      </c>
      <c r="B3288" t="str">
        <f t="shared" si="51"/>
        <v>15-80.5</v>
      </c>
      <c r="C3288">
        <v>-80.696391426245995</v>
      </c>
      <c r="D3288">
        <v>14.729583069548999</v>
      </c>
      <c r="E3288">
        <f>ASIN(SQRT((SIN(RADIANS(PARAMETERS!$D$8-D3288)/2)*SIN(RADIANS(PARAMETERS!$D$8-D3288)/2))+(COS(RADIANS(D3288))*COS(RADIANS(PARAMETERS!$D$8))*SIN(RADIANS(PARAMETERS!$D$9-C3288)/2)*SIN(RADIANS(PARAMETERS!$D$9-C3288)/2))))*2*3958.756</f>
        <v>1338.4494584155723</v>
      </c>
      <c r="F3288">
        <v>145.73313903809</v>
      </c>
      <c r="G3288">
        <v>178.54371643066</v>
      </c>
      <c r="H3288">
        <v>216.62062072754</v>
      </c>
      <c r="I3288">
        <v>250.21551513672</v>
      </c>
      <c r="J3288">
        <v>289.02905273438</v>
      </c>
      <c r="K3288" s="6">
        <f>IFERROR(EXP(TREND(LN($F$1:$J$1),LN(F3288:J3288),LN(Calculations!$B$3))),0)</f>
        <v>1.9396404835218879E-2</v>
      </c>
    </row>
    <row r="3289" spans="1:11" x14ac:dyDescent="0.35">
      <c r="A3289">
        <v>3286</v>
      </c>
      <c r="B3289" t="str">
        <f t="shared" si="51"/>
        <v>15-81</v>
      </c>
      <c r="C3289">
        <v>-80.967712761146998</v>
      </c>
      <c r="D3289">
        <v>14.729583069548999</v>
      </c>
      <c r="E3289">
        <f>ASIN(SQRT((SIN(RADIANS(PARAMETERS!$D$8-D3289)/2)*SIN(RADIANS(PARAMETERS!$D$8-D3289)/2))+(COS(RADIANS(D3289))*COS(RADIANS(PARAMETERS!$D$8))*SIN(RADIANS(PARAMETERS!$D$9-C3289)/2)*SIN(RADIANS(PARAMETERS!$D$9-C3289)/2))))*2*3958.756</f>
        <v>1356.5196855657887</v>
      </c>
      <c r="F3289">
        <v>145.7490234375</v>
      </c>
      <c r="G3289">
        <v>178.63114929199</v>
      </c>
      <c r="H3289">
        <v>217.01019287109</v>
      </c>
      <c r="I3289">
        <v>250.88888549805</v>
      </c>
      <c r="J3289">
        <v>290.06539916992</v>
      </c>
      <c r="K3289" s="6">
        <f>IFERROR(EXP(TREND(LN($F$1:$J$1),LN(F3289:J3289),LN(Calculations!$B$3))),0)</f>
        <v>1.9394256503613549E-2</v>
      </c>
    </row>
    <row r="3290" spans="1:11" x14ac:dyDescent="0.35">
      <c r="A3290">
        <v>3287</v>
      </c>
      <c r="B3290" t="str">
        <f t="shared" si="51"/>
        <v>15-81</v>
      </c>
      <c r="C3290">
        <v>-81.239034096048002</v>
      </c>
      <c r="D3290">
        <v>14.729583069548999</v>
      </c>
      <c r="E3290">
        <f>ASIN(SQRT((SIN(RADIANS(PARAMETERS!$D$8-D3290)/2)*SIN(RADIANS(PARAMETERS!$D$8-D3290)/2))+(COS(RADIANS(D3290))*COS(RADIANS(PARAMETERS!$D$8))*SIN(RADIANS(PARAMETERS!$D$9-C3290)/2)*SIN(RADIANS(PARAMETERS!$D$9-C3290)/2))))*2*3958.756</f>
        <v>1374.589679642392</v>
      </c>
      <c r="F3290">
        <v>145.62385559082</v>
      </c>
      <c r="G3290">
        <v>178.61999511719</v>
      </c>
      <c r="H3290">
        <v>217.31092834473</v>
      </c>
      <c r="I3290">
        <v>251.47076416016</v>
      </c>
      <c r="J3290">
        <v>291.00930786133</v>
      </c>
      <c r="K3290" s="6">
        <f>IFERROR(EXP(TREND(LN($F$1:$J$1),LN(F3290:J3290),LN(Calculations!$B$3))),0)</f>
        <v>1.9321545909538801E-2</v>
      </c>
    </row>
    <row r="3291" spans="1:11" x14ac:dyDescent="0.35">
      <c r="A3291">
        <v>3288</v>
      </c>
      <c r="B3291" t="str">
        <f t="shared" si="51"/>
        <v>15-81.5</v>
      </c>
      <c r="C3291">
        <v>-81.510355430949005</v>
      </c>
      <c r="D3291">
        <v>14.729583069548999</v>
      </c>
      <c r="E3291">
        <f>ASIN(SQRT((SIN(RADIANS(PARAMETERS!$D$8-D3291)/2)*SIN(RADIANS(PARAMETERS!$D$8-D3291)/2))+(COS(RADIANS(D3291))*COS(RADIANS(PARAMETERS!$D$8))*SIN(RADIANS(PARAMETERS!$D$9-C3291)/2)*SIN(RADIANS(PARAMETERS!$D$9-C3291)/2))))*2*3958.756</f>
        <v>1392.6594211808024</v>
      </c>
      <c r="F3291">
        <v>145.37608337402</v>
      </c>
      <c r="G3291">
        <v>178.52725219727</v>
      </c>
      <c r="H3291">
        <v>217.53901672363</v>
      </c>
      <c r="I3291">
        <v>251.97930908203</v>
      </c>
      <c r="J3291">
        <v>291.88140869141</v>
      </c>
      <c r="K3291" s="6">
        <f>IFERROR(EXP(TREND(LN($F$1:$J$1),LN(F3291:J3291),LN(Calculations!$B$3))),0)</f>
        <v>1.919008312774572E-2</v>
      </c>
    </row>
    <row r="3292" spans="1:11" x14ac:dyDescent="0.35">
      <c r="A3292">
        <v>3289</v>
      </c>
      <c r="B3292" t="str">
        <f t="shared" si="51"/>
        <v>15-82</v>
      </c>
      <c r="C3292">
        <v>-81.781676765849994</v>
      </c>
      <c r="D3292">
        <v>14.729583069548999</v>
      </c>
      <c r="E3292">
        <f>ASIN(SQRT((SIN(RADIANS(PARAMETERS!$D$8-D3292)/2)*SIN(RADIANS(PARAMETERS!$D$8-D3292)/2))+(COS(RADIANS(D3292))*COS(RADIANS(PARAMETERS!$D$8))*SIN(RADIANS(PARAMETERS!$D$9-C3292)/2)*SIN(RADIANS(PARAMETERS!$D$9-C3292)/2))))*2*3958.756</f>
        <v>1410.7288912955523</v>
      </c>
      <c r="F3292">
        <v>144.63296508789</v>
      </c>
      <c r="G3292">
        <v>177.97999572754</v>
      </c>
      <c r="H3292">
        <v>217.26374816895</v>
      </c>
      <c r="I3292">
        <v>251.85481262207</v>
      </c>
      <c r="J3292">
        <v>291.96212768555</v>
      </c>
      <c r="K3292" s="6">
        <f>IFERROR(EXP(TREND(LN($F$1:$J$1),LN(F3292:J3292),LN(Calculations!$B$3))),0)</f>
        <v>1.8812237696649723E-2</v>
      </c>
    </row>
    <row r="3293" spans="1:11" x14ac:dyDescent="0.35">
      <c r="A3293">
        <v>3290</v>
      </c>
      <c r="B3293" t="str">
        <f t="shared" si="51"/>
        <v>15-82</v>
      </c>
      <c r="C3293">
        <v>-82.052998100750997</v>
      </c>
      <c r="D3293">
        <v>14.729583069548999</v>
      </c>
      <c r="E3293">
        <f>ASIN(SQRT((SIN(RADIANS(PARAMETERS!$D$8-D3293)/2)*SIN(RADIANS(PARAMETERS!$D$8-D3293)/2))+(COS(RADIANS(D3293))*COS(RADIANS(PARAMETERS!$D$8))*SIN(RADIANS(PARAMETERS!$D$9-C3293)/2)*SIN(RADIANS(PARAMETERS!$D$9-C3293)/2))))*2*3958.756</f>
        <v>1428.7980716418188</v>
      </c>
      <c r="F3293">
        <v>143.3607635498</v>
      </c>
      <c r="G3293">
        <v>176.88172912598</v>
      </c>
      <c r="H3293">
        <v>216.4330291748</v>
      </c>
      <c r="I3293">
        <v>251.03485107422</v>
      </c>
      <c r="J3293">
        <v>291.17666625977</v>
      </c>
      <c r="K3293" s="6">
        <f>IFERROR(EXP(TREND(LN($F$1:$J$1),LN(F3293:J3293),LN(Calculations!$B$3))),0)</f>
        <v>1.8178958121195299E-2</v>
      </c>
    </row>
    <row r="3294" spans="1:11" x14ac:dyDescent="0.35">
      <c r="A3294">
        <v>3291</v>
      </c>
      <c r="B3294" t="str">
        <f t="shared" si="51"/>
        <v>15-82.5</v>
      </c>
      <c r="C3294">
        <v>-82.324319435652001</v>
      </c>
      <c r="D3294">
        <v>14.729583069548999</v>
      </c>
      <c r="E3294">
        <f>ASIN(SQRT((SIN(RADIANS(PARAMETERS!$D$8-D3294)/2)*SIN(RADIANS(PARAMETERS!$D$8-D3294)/2))+(COS(RADIANS(D3294))*COS(RADIANS(PARAMETERS!$D$8))*SIN(RADIANS(PARAMETERS!$D$9-C3294)/2)*SIN(RADIANS(PARAMETERS!$D$9-C3294)/2))))*2*3958.756</f>
        <v>1446.8669443798055</v>
      </c>
      <c r="F3294">
        <v>141.62292480469</v>
      </c>
      <c r="G3294">
        <v>175.23051452637</v>
      </c>
      <c r="H3294">
        <v>215.10803222656</v>
      </c>
      <c r="I3294">
        <v>249.6040802002</v>
      </c>
      <c r="J3294">
        <v>289.63925170898</v>
      </c>
      <c r="K3294" s="6">
        <f>IFERROR(EXP(TREND(LN($F$1:$J$1),LN(F3294:J3294),LN(Calculations!$B$3))),0)</f>
        <v>1.7338689986696711E-2</v>
      </c>
    </row>
    <row r="3295" spans="1:11" x14ac:dyDescent="0.35">
      <c r="A3295">
        <v>3292</v>
      </c>
      <c r="B3295" t="str">
        <f t="shared" si="51"/>
        <v>15-82.5</v>
      </c>
      <c r="C3295">
        <v>-82.595640770553004</v>
      </c>
      <c r="D3295">
        <v>14.729583069548999</v>
      </c>
      <c r="E3295">
        <f>ASIN(SQRT((SIN(RADIANS(PARAMETERS!$D$8-D3295)/2)*SIN(RADIANS(PARAMETERS!$D$8-D3295)/2))+(COS(RADIANS(D3295))*COS(RADIANS(PARAMETERS!$D$8))*SIN(RADIANS(PARAMETERS!$D$9-C3295)/2)*SIN(RADIANS(PARAMETERS!$D$9-C3295)/2))))*2*3958.756</f>
        <v>1464.9354921417341</v>
      </c>
      <c r="F3295">
        <v>139.64860534668</v>
      </c>
      <c r="G3295">
        <v>173.31330871582</v>
      </c>
      <c r="H3295">
        <v>213.5424041748</v>
      </c>
      <c r="I3295">
        <v>247.86959838867</v>
      </c>
      <c r="J3295">
        <v>287.72113037109</v>
      </c>
      <c r="K3295" s="6">
        <f>IFERROR(EXP(TREND(LN($F$1:$J$1),LN(F3295:J3295),LN(Calculations!$B$3))),0)</f>
        <v>1.6434623137778843E-2</v>
      </c>
    </row>
    <row r="3296" spans="1:11" x14ac:dyDescent="0.35">
      <c r="A3296">
        <v>3293</v>
      </c>
      <c r="B3296" t="str">
        <f t="shared" si="51"/>
        <v>15-83</v>
      </c>
      <c r="C3296">
        <v>-82.866962105453993</v>
      </c>
      <c r="D3296">
        <v>14.729583069548999</v>
      </c>
      <c r="E3296">
        <f>ASIN(SQRT((SIN(RADIANS(PARAMETERS!$D$8-D3296)/2)*SIN(RADIANS(PARAMETERS!$D$8-D3296)/2))+(COS(RADIANS(D3296))*COS(RADIANS(PARAMETERS!$D$8))*SIN(RADIANS(PARAMETERS!$D$9-C3296)/2)*SIN(RADIANS(PARAMETERS!$D$9-C3296)/2))))*2*3958.756</f>
        <v>1483.0036980012203</v>
      </c>
      <c r="F3296">
        <v>137.53460693359</v>
      </c>
      <c r="G3296">
        <v>171.23797607422</v>
      </c>
      <c r="H3296">
        <v>211.83631896973</v>
      </c>
      <c r="I3296">
        <v>245.95851135254</v>
      </c>
      <c r="J3296">
        <v>285.58242797852</v>
      </c>
      <c r="K3296" s="6">
        <f>IFERROR(EXP(TREND(LN($F$1:$J$1),LN(F3296:J3296),LN(Calculations!$B$3))),0)</f>
        <v>1.5523787979591499E-2</v>
      </c>
    </row>
    <row r="3297" spans="1:11" x14ac:dyDescent="0.35">
      <c r="A3297">
        <v>3294</v>
      </c>
      <c r="B3297" t="str">
        <f t="shared" si="51"/>
        <v>15-83</v>
      </c>
      <c r="C3297">
        <v>-83.138283440354996</v>
      </c>
      <c r="D3297">
        <v>14.729583069548999</v>
      </c>
      <c r="E3297">
        <f>ASIN(SQRT((SIN(RADIANS(PARAMETERS!$D$8-D3297)/2)*SIN(RADIANS(PARAMETERS!$D$8-D3297)/2))+(COS(RADIANS(D3297))*COS(RADIANS(PARAMETERS!$D$8))*SIN(RADIANS(PARAMETERS!$D$9-C3297)/2)*SIN(RADIANS(PARAMETERS!$D$9-C3297)/2))))*2*3958.756</f>
        <v>1501.071545444835</v>
      </c>
      <c r="F3297">
        <v>135.31558227539</v>
      </c>
      <c r="G3297">
        <v>169.03622436523</v>
      </c>
      <c r="H3297">
        <v>210.01655578613</v>
      </c>
      <c r="I3297">
        <v>243.91264343262</v>
      </c>
      <c r="J3297">
        <v>283.27905273438</v>
      </c>
      <c r="K3297" s="6">
        <f>IFERROR(EXP(TREND(LN($F$1:$J$1),LN(F3297:J3297),LN(Calculations!$B$3))),0)</f>
        <v>1.4626226229506453E-2</v>
      </c>
    </row>
    <row r="3298" spans="1:11" x14ac:dyDescent="0.35">
      <c r="A3298">
        <v>3295</v>
      </c>
      <c r="B3298" t="str">
        <f t="shared" si="51"/>
        <v>15-83.5</v>
      </c>
      <c r="C3298">
        <v>-83.409604775255005</v>
      </c>
      <c r="D3298">
        <v>14.729583069548999</v>
      </c>
      <c r="E3298">
        <f>ASIN(SQRT((SIN(RADIANS(PARAMETERS!$D$8-D3298)/2)*SIN(RADIANS(PARAMETERS!$D$8-D3298)/2))+(COS(RADIANS(D3298))*COS(RADIANS(PARAMETERS!$D$8))*SIN(RADIANS(PARAMETERS!$D$9-C3298)/2)*SIN(RADIANS(PARAMETERS!$D$9-C3298)/2))))*2*3958.756</f>
        <v>1519.1390183455908</v>
      </c>
      <c r="F3298">
        <v>132.85801696777</v>
      </c>
      <c r="G3298">
        <v>166.5177154541</v>
      </c>
      <c r="H3298">
        <v>207.86436462402</v>
      </c>
      <c r="I3298">
        <v>241.46041870117</v>
      </c>
      <c r="J3298">
        <v>280.45443725586</v>
      </c>
      <c r="K3298" s="6">
        <f>IFERROR(EXP(TREND(LN($F$1:$J$1),LN(F3298:J3298),LN(Calculations!$B$3))),0)</f>
        <v>1.3688187561537606E-2</v>
      </c>
    </row>
    <row r="3299" spans="1:11" x14ac:dyDescent="0.35">
      <c r="A3299">
        <v>3296</v>
      </c>
      <c r="B3299" t="str">
        <f t="shared" si="51"/>
        <v>15-83.5</v>
      </c>
      <c r="C3299">
        <v>-83.680926110155994</v>
      </c>
      <c r="D3299">
        <v>14.729583069548999</v>
      </c>
      <c r="E3299">
        <f>ASIN(SQRT((SIN(RADIANS(PARAMETERS!$D$8-D3299)/2)*SIN(RADIANS(PARAMETERS!$D$8-D3299)/2))+(COS(RADIANS(D3299))*COS(RADIANS(PARAMETERS!$D$8))*SIN(RADIANS(PARAMETERS!$D$9-C3299)/2)*SIN(RADIANS(PARAMETERS!$D$9-C3299)/2))))*2*3958.756</f>
        <v>1537.2061009386052</v>
      </c>
      <c r="F3299">
        <v>130.22689819336</v>
      </c>
      <c r="G3299">
        <v>163.7352142334</v>
      </c>
      <c r="H3299">
        <v>205.37222290039</v>
      </c>
      <c r="I3299">
        <v>238.67311096191</v>
      </c>
      <c r="J3299">
        <v>277.20001220703</v>
      </c>
      <c r="K3299" s="6">
        <f>IFERROR(EXP(TREND(LN($F$1:$J$1),LN(F3299:J3299),LN(Calculations!$B$3))),0)</f>
        <v>1.2741919275906151E-2</v>
      </c>
    </row>
    <row r="3300" spans="1:11" x14ac:dyDescent="0.35">
      <c r="A3300">
        <v>3297</v>
      </c>
      <c r="B3300" t="str">
        <f t="shared" si="51"/>
        <v>15-84</v>
      </c>
      <c r="C3300">
        <v>-83.952247445056997</v>
      </c>
      <c r="D3300">
        <v>14.729583069548999</v>
      </c>
      <c r="E3300">
        <f>ASIN(SQRT((SIN(RADIANS(PARAMETERS!$D$8-D3300)/2)*SIN(RADIANS(PARAMETERS!$D$8-D3300)/2))+(COS(RADIANS(D3300))*COS(RADIANS(PARAMETERS!$D$8))*SIN(RADIANS(PARAMETERS!$D$9-C3300)/2)*SIN(RADIANS(PARAMETERS!$D$9-C3300)/2))))*2*3958.756</f>
        <v>1555.2727777977912</v>
      </c>
      <c r="F3300">
        <v>127.47413635254</v>
      </c>
      <c r="G3300">
        <v>160.74487304688</v>
      </c>
      <c r="H3300">
        <v>202.57293701172</v>
      </c>
      <c r="I3300">
        <v>235.61447143555</v>
      </c>
      <c r="J3300">
        <v>273.59970092773</v>
      </c>
      <c r="K3300" s="6">
        <f>IFERROR(EXP(TREND(LN($F$1:$J$1),LN(F3300:J3300),LN(Calculations!$B$3))),0)</f>
        <v>1.1812646045750577E-2</v>
      </c>
    </row>
    <row r="3301" spans="1:11" x14ac:dyDescent="0.35">
      <c r="A3301">
        <v>3298</v>
      </c>
      <c r="B3301" t="str">
        <f t="shared" si="51"/>
        <v>15-84</v>
      </c>
      <c r="C3301">
        <v>-84.223568779958001</v>
      </c>
      <c r="D3301">
        <v>14.729583069548999</v>
      </c>
      <c r="E3301">
        <f>ASIN(SQRT((SIN(RADIANS(PARAMETERS!$D$8-D3301)/2)*SIN(RADIANS(PARAMETERS!$D$8-D3301)/2))+(COS(RADIANS(D3301))*COS(RADIANS(PARAMETERS!$D$8))*SIN(RADIANS(PARAMETERS!$D$9-C3301)/2)*SIN(RADIANS(PARAMETERS!$D$9-C3301)/2))))*2*3958.756</f>
        <v>1573.339033814746</v>
      </c>
      <c r="F3301">
        <v>124.68076324463</v>
      </c>
      <c r="G3301">
        <v>157.70709228516</v>
      </c>
      <c r="H3301">
        <v>199.73008728027</v>
      </c>
      <c r="I3301">
        <v>232.46147155762</v>
      </c>
      <c r="J3301">
        <v>269.87417602539</v>
      </c>
      <c r="K3301" s="6">
        <f>IFERROR(EXP(TREND(LN($F$1:$J$1),LN(F3301:J3301),LN(Calculations!$B$3))),0)</f>
        <v>1.0941993645818385E-2</v>
      </c>
    </row>
    <row r="3302" spans="1:11" x14ac:dyDescent="0.35">
      <c r="A3302">
        <v>3299</v>
      </c>
      <c r="B3302" t="str">
        <f t="shared" si="51"/>
        <v>15-84.5</v>
      </c>
      <c r="C3302">
        <v>-84.494890114859004</v>
      </c>
      <c r="D3302">
        <v>14.729583069548999</v>
      </c>
      <c r="E3302">
        <f>ASIN(SQRT((SIN(RADIANS(PARAMETERS!$D$8-D3302)/2)*SIN(RADIANS(PARAMETERS!$D$8-D3302)/2))+(COS(RADIANS(D3302))*COS(RADIANS(PARAMETERS!$D$8))*SIN(RADIANS(PARAMETERS!$D$9-C3302)/2)*SIN(RADIANS(PARAMETERS!$D$9-C3302)/2))))*2*3958.756</f>
        <v>1591.404854178752</v>
      </c>
      <c r="F3302">
        <v>121.91326141357</v>
      </c>
      <c r="G3302">
        <v>154.68449401855</v>
      </c>
      <c r="H3302">
        <v>196.93649291992</v>
      </c>
      <c r="I3302">
        <v>229.31201171875</v>
      </c>
      <c r="J3302">
        <v>266.14761352539</v>
      </c>
      <c r="K3302" s="6">
        <f>IFERROR(EXP(TREND(LN($F$1:$J$1),LN(F3302:J3302),LN(Calculations!$B$3))),0)</f>
        <v>1.0145485243088521E-2</v>
      </c>
    </row>
    <row r="3303" spans="1:11" x14ac:dyDescent="0.35">
      <c r="A3303">
        <v>3300</v>
      </c>
      <c r="B3303" t="str">
        <f t="shared" si="51"/>
        <v>15-85</v>
      </c>
      <c r="C3303">
        <v>-84.766211449759993</v>
      </c>
      <c r="D3303">
        <v>14.729583069548999</v>
      </c>
      <c r="E3303">
        <f>ASIN(SQRT((SIN(RADIANS(PARAMETERS!$D$8-D3303)/2)*SIN(RADIANS(PARAMETERS!$D$8-D3303)/2))+(COS(RADIANS(D3303))*COS(RADIANS(PARAMETERS!$D$8))*SIN(RADIANS(PARAMETERS!$D$9-C3303)/2)*SIN(RADIANS(PARAMETERS!$D$9-C3303)/2))))*2*3958.756</f>
        <v>1609.4702243581489</v>
      </c>
      <c r="F3303">
        <v>119.19552612305</v>
      </c>
      <c r="G3303">
        <v>151.70439147949</v>
      </c>
      <c r="H3303">
        <v>194.23114013672</v>
      </c>
      <c r="I3303">
        <v>226.20152282715</v>
      </c>
      <c r="J3303">
        <v>262.46350097656</v>
      </c>
      <c r="K3303" s="6">
        <f>IFERROR(EXP(TREND(LN($F$1:$J$1),LN(F3303:J3303),LN(Calculations!$B$3))),0)</f>
        <v>9.4228947944617458E-3</v>
      </c>
    </row>
    <row r="3304" spans="1:11" x14ac:dyDescent="0.35">
      <c r="A3304">
        <v>3301</v>
      </c>
      <c r="B3304" t="str">
        <f t="shared" si="51"/>
        <v>15-85</v>
      </c>
      <c r="C3304">
        <v>-85.037532784660996</v>
      </c>
      <c r="D3304">
        <v>14.729583069548999</v>
      </c>
      <c r="E3304">
        <f>ASIN(SQRT((SIN(RADIANS(PARAMETERS!$D$8-D3304)/2)*SIN(RADIANS(PARAMETERS!$D$8-D3304)/2))+(COS(RADIANS(D3304))*COS(RADIANS(PARAMETERS!$D$8))*SIN(RADIANS(PARAMETERS!$D$9-C3304)/2)*SIN(RADIANS(PARAMETERS!$D$9-C3304)/2))))*2*3958.756</f>
        <v>1627.5351300829293</v>
      </c>
      <c r="F3304">
        <v>116.34057617188</v>
      </c>
      <c r="G3304">
        <v>148.49279785156</v>
      </c>
      <c r="H3304">
        <v>191.26190185547</v>
      </c>
      <c r="I3304">
        <v>222.72871398926</v>
      </c>
      <c r="J3304">
        <v>258.27285766602</v>
      </c>
      <c r="K3304" s="6">
        <f>IFERROR(EXP(TREND(LN($F$1:$J$1),LN(F3304:J3304),LN(Calculations!$B$3))),0)</f>
        <v>8.7090163789884656E-3</v>
      </c>
    </row>
    <row r="3305" spans="1:11" x14ac:dyDescent="0.35">
      <c r="A3305">
        <v>3302</v>
      </c>
      <c r="B3305" t="str">
        <f t="shared" si="51"/>
        <v>15-85.5</v>
      </c>
      <c r="C3305">
        <v>-85.308854119562</v>
      </c>
      <c r="D3305">
        <v>14.729583069548999</v>
      </c>
      <c r="E3305">
        <f>ASIN(SQRT((SIN(RADIANS(PARAMETERS!$D$8-D3305)/2)*SIN(RADIANS(PARAMETERS!$D$8-D3305)/2))+(COS(RADIANS(D3305))*COS(RADIANS(PARAMETERS!$D$8))*SIN(RADIANS(PARAMETERS!$D$9-C3305)/2)*SIN(RADIANS(PARAMETERS!$D$9-C3305)/2))))*2*3958.756</f>
        <v>1645.5995573284356</v>
      </c>
      <c r="F3305">
        <v>113.72100830078</v>
      </c>
      <c r="G3305">
        <v>145.43551635742</v>
      </c>
      <c r="H3305">
        <v>188.46305847168</v>
      </c>
      <c r="I3305">
        <v>219.47091674805</v>
      </c>
      <c r="J3305">
        <v>254.31643676758</v>
      </c>
      <c r="K3305" s="6">
        <f>IFERROR(EXP(TREND(LN($F$1:$J$1),LN(F3305:J3305),LN(Calculations!$B$3))),0)</f>
        <v>8.0930738033190477E-3</v>
      </c>
    </row>
    <row r="3306" spans="1:11" x14ac:dyDescent="0.35">
      <c r="A3306">
        <v>3303</v>
      </c>
      <c r="B3306" t="str">
        <f t="shared" si="51"/>
        <v>15-85.5</v>
      </c>
      <c r="C3306">
        <v>-85.580175454463003</v>
      </c>
      <c r="D3306">
        <v>14.729583069548999</v>
      </c>
      <c r="E3306">
        <f>ASIN(SQRT((SIN(RADIANS(PARAMETERS!$D$8-D3306)/2)*SIN(RADIANS(PARAMETERS!$D$8-D3306)/2))+(COS(RADIANS(D3306))*COS(RADIANS(PARAMETERS!$D$8))*SIN(RADIANS(PARAMETERS!$D$9-C3306)/2)*SIN(RADIANS(PARAMETERS!$D$9-C3306)/2))))*2*3958.756</f>
        <v>1663.6634923001091</v>
      </c>
      <c r="F3306">
        <v>111.44629669189</v>
      </c>
      <c r="G3306">
        <v>142.70419311523</v>
      </c>
      <c r="H3306">
        <v>185.94082641602</v>
      </c>
      <c r="I3306">
        <v>216.60801696777</v>
      </c>
      <c r="J3306">
        <v>250.82472229004</v>
      </c>
      <c r="K3306" s="6">
        <f>IFERROR(EXP(TREND(LN($F$1:$J$1),LN(F3306:J3306),LN(Calculations!$B$3))),0)</f>
        <v>7.5873165120846553E-3</v>
      </c>
    </row>
    <row r="3307" spans="1:11" x14ac:dyDescent="0.35">
      <c r="A3307">
        <v>3304</v>
      </c>
      <c r="B3307" t="str">
        <f t="shared" si="51"/>
        <v>15-86</v>
      </c>
      <c r="C3307">
        <v>-85.851496789364006</v>
      </c>
      <c r="D3307">
        <v>14.729583069548999</v>
      </c>
      <c r="E3307">
        <f>ASIN(SQRT((SIN(RADIANS(PARAMETERS!$D$8-D3307)/2)*SIN(RADIANS(PARAMETERS!$D$8-D3307)/2))+(COS(RADIANS(D3307))*COS(RADIANS(PARAMETERS!$D$8))*SIN(RADIANS(PARAMETERS!$D$9-C3307)/2)*SIN(RADIANS(PARAMETERS!$D$9-C3307)/2))))*2*3958.756</f>
        <v>1681.7269214191858</v>
      </c>
      <c r="F3307">
        <v>109.9288482666</v>
      </c>
      <c r="G3307">
        <v>141.01448059082</v>
      </c>
      <c r="H3307">
        <v>184.34080505371</v>
      </c>
      <c r="I3307">
        <v>214.83741760254</v>
      </c>
      <c r="J3307">
        <v>248.67680358887</v>
      </c>
      <c r="K3307" s="6">
        <f>IFERROR(EXP(TREND(LN($F$1:$J$1),LN(F3307:J3307),LN(Calculations!$B$3))),0)</f>
        <v>7.2803966544447802E-3</v>
      </c>
    </row>
    <row r="3308" spans="1:11" x14ac:dyDescent="0.35">
      <c r="A3308">
        <v>3305</v>
      </c>
      <c r="B3308" t="str">
        <f t="shared" si="51"/>
        <v>15-86</v>
      </c>
      <c r="C3308">
        <v>-86.122818124264995</v>
      </c>
      <c r="D3308">
        <v>14.729583069548999</v>
      </c>
      <c r="E3308">
        <f>ASIN(SQRT((SIN(RADIANS(PARAMETERS!$D$8-D3308)/2)*SIN(RADIANS(PARAMETERS!$D$8-D3308)/2))+(COS(RADIANS(D3308))*COS(RADIANS(PARAMETERS!$D$8))*SIN(RADIANS(PARAMETERS!$D$9-C3308)/2)*SIN(RADIANS(PARAMETERS!$D$9-C3308)/2))))*2*3958.756</f>
        <v>1699.7898313092783</v>
      </c>
      <c r="F3308">
        <v>108.98480987549</v>
      </c>
      <c r="G3308">
        <v>140.0320892334</v>
      </c>
      <c r="H3308">
        <v>183.41117858887</v>
      </c>
      <c r="I3308">
        <v>213.9248046875</v>
      </c>
      <c r="J3308">
        <v>247.60510253906</v>
      </c>
      <c r="K3308" s="6">
        <f>IFERROR(EXP(TREND(LN($F$1:$J$1),LN(F3308:J3308),LN(Calculations!$B$3))),0)</f>
        <v>7.1066346163791462E-3</v>
      </c>
    </row>
    <row r="3309" spans="1:11" x14ac:dyDescent="0.35">
      <c r="A3309">
        <v>3306</v>
      </c>
      <c r="B3309" t="str">
        <f t="shared" si="51"/>
        <v>15-86.5</v>
      </c>
      <c r="C3309">
        <v>-86.394139459165999</v>
      </c>
      <c r="D3309">
        <v>14.729583069548999</v>
      </c>
      <c r="E3309">
        <f>ASIN(SQRT((SIN(RADIANS(PARAMETERS!$D$8-D3309)/2)*SIN(RADIANS(PARAMETERS!$D$8-D3309)/2))+(COS(RADIANS(D3309))*COS(RADIANS(PARAMETERS!$D$8))*SIN(RADIANS(PARAMETERS!$D$9-C3309)/2)*SIN(RADIANS(PARAMETERS!$D$9-C3309)/2))))*2*3958.756</f>
        <v>1717.8522087837782</v>
      </c>
      <c r="F3309">
        <v>108.53471374512</v>
      </c>
      <c r="G3309">
        <v>139.56304931641</v>
      </c>
      <c r="H3309">
        <v>183.07760620117</v>
      </c>
      <c r="I3309">
        <v>213.74952697754</v>
      </c>
      <c r="J3309">
        <v>247.46922302246</v>
      </c>
      <c r="K3309" s="6">
        <f>IFERROR(EXP(TREND(LN($F$1:$J$1),LN(F3309:J3309),LN(Calculations!$B$3))),0)</f>
        <v>7.0360064137469725E-3</v>
      </c>
    </row>
    <row r="3310" spans="1:11" x14ac:dyDescent="0.35">
      <c r="A3310">
        <v>3307</v>
      </c>
      <c r="B3310" t="str">
        <f t="shared" si="51"/>
        <v>15-86.5</v>
      </c>
      <c r="C3310">
        <v>-86.665460794067002</v>
      </c>
      <c r="D3310">
        <v>14.729583069548999</v>
      </c>
      <c r="E3310">
        <f>ASIN(SQRT((SIN(RADIANS(PARAMETERS!$D$8-D3310)/2)*SIN(RADIANS(PARAMETERS!$D$8-D3310)/2))+(COS(RADIANS(D3310))*COS(RADIANS(PARAMETERS!$D$8))*SIN(RADIANS(PARAMETERS!$D$9-C3310)/2)*SIN(RADIANS(PARAMETERS!$D$9-C3310)/2))))*2*3958.756</f>
        <v>1735.9140408340136</v>
      </c>
      <c r="F3310">
        <v>107.69322967529</v>
      </c>
      <c r="G3310">
        <v>138.7974395752</v>
      </c>
      <c r="H3310">
        <v>182.33432006836</v>
      </c>
      <c r="I3310">
        <v>212.90547180176</v>
      </c>
      <c r="J3310">
        <v>246.4288482666</v>
      </c>
      <c r="K3310" s="6">
        <f>IFERROR(EXP(TREND(LN($F$1:$J$1),LN(F3310:J3310),LN(Calculations!$B$3))),0)</f>
        <v>6.892823556272582E-3</v>
      </c>
    </row>
    <row r="3311" spans="1:11" x14ac:dyDescent="0.35">
      <c r="A3311">
        <v>3308</v>
      </c>
      <c r="B3311" t="str">
        <f t="shared" si="51"/>
        <v>15-87</v>
      </c>
      <c r="C3311">
        <v>-86.936782128968005</v>
      </c>
      <c r="D3311">
        <v>14.729583069548999</v>
      </c>
      <c r="E3311">
        <f>ASIN(SQRT((SIN(RADIANS(PARAMETERS!$D$8-D3311)/2)*SIN(RADIANS(PARAMETERS!$D$8-D3311)/2))+(COS(RADIANS(D3311))*COS(RADIANS(PARAMETERS!$D$8))*SIN(RADIANS(PARAMETERS!$D$9-C3311)/2)*SIN(RADIANS(PARAMETERS!$D$9-C3311)/2))))*2*3958.756</f>
        <v>1753.9753146181167</v>
      </c>
      <c r="F3311">
        <v>106.67486572266</v>
      </c>
      <c r="G3311">
        <v>137.79000854492</v>
      </c>
      <c r="H3311">
        <v>181.43603515625</v>
      </c>
      <c r="I3311">
        <v>211.75152587891</v>
      </c>
      <c r="J3311">
        <v>244.96751403809</v>
      </c>
      <c r="K3311" s="6">
        <f>IFERROR(EXP(TREND(LN($F$1:$J$1),LN(F3311:J3311),LN(Calculations!$B$3))),0)</f>
        <v>6.7162391675211356E-3</v>
      </c>
    </row>
    <row r="3312" spans="1:11" x14ac:dyDescent="0.35">
      <c r="A3312">
        <v>3309</v>
      </c>
      <c r="B3312" t="str">
        <f t="shared" si="51"/>
        <v>15-87</v>
      </c>
      <c r="C3312">
        <v>-87.208103463868994</v>
      </c>
      <c r="D3312">
        <v>14.729583069548999</v>
      </c>
      <c r="E3312">
        <f>ASIN(SQRT((SIN(RADIANS(PARAMETERS!$D$8-D3312)/2)*SIN(RADIANS(PARAMETERS!$D$8-D3312)/2))+(COS(RADIANS(D3312))*COS(RADIANS(PARAMETERS!$D$8))*SIN(RADIANS(PARAMETERS!$D$9-C3312)/2)*SIN(RADIANS(PARAMETERS!$D$9-C3312)/2))))*2*3958.756</f>
        <v>1772.0360174505402</v>
      </c>
      <c r="F3312">
        <v>105.60382843018</v>
      </c>
      <c r="G3312">
        <v>136.64134216309</v>
      </c>
      <c r="H3312">
        <v>180.54972839355</v>
      </c>
      <c r="I3312">
        <v>210.46583557129</v>
      </c>
      <c r="J3312">
        <v>243.32125854492</v>
      </c>
      <c r="K3312" s="6">
        <f>IFERROR(EXP(TREND(LN($F$1:$J$1),LN(F3312:J3312),LN(Calculations!$B$3))),0)</f>
        <v>6.5309934229409441E-3</v>
      </c>
    </row>
    <row r="3313" spans="1:11" x14ac:dyDescent="0.35">
      <c r="A3313">
        <v>3310</v>
      </c>
      <c r="B3313" t="str">
        <f t="shared" si="51"/>
        <v>15-87.5</v>
      </c>
      <c r="C3313">
        <v>-87.479424798769998</v>
      </c>
      <c r="D3313">
        <v>14.729583069548999</v>
      </c>
      <c r="E3313">
        <f>ASIN(SQRT((SIN(RADIANS(PARAMETERS!$D$8-D3313)/2)*SIN(RADIANS(PARAMETERS!$D$8-D3313)/2))+(COS(RADIANS(D3313))*COS(RADIANS(PARAMETERS!$D$8))*SIN(RADIANS(PARAMETERS!$D$9-C3313)/2)*SIN(RADIANS(PARAMETERS!$D$9-C3313)/2))))*2*3958.756</f>
        <v>1790.0961367921871</v>
      </c>
      <c r="F3313">
        <v>104.69803619385</v>
      </c>
      <c r="G3313">
        <v>135.69253540039</v>
      </c>
      <c r="H3313">
        <v>179.93893432617</v>
      </c>
      <c r="I3313">
        <v>209.38006591797</v>
      </c>
      <c r="J3313">
        <v>241.89846801758</v>
      </c>
      <c r="K3313" s="6">
        <f>IFERROR(EXP(TREND(LN($F$1:$J$1),LN(F3313:J3313),LN(Calculations!$B$3))),0)</f>
        <v>6.3821217894392043E-3</v>
      </c>
    </row>
    <row r="3314" spans="1:11" x14ac:dyDescent="0.35">
      <c r="A3314">
        <v>3311</v>
      </c>
      <c r="B3314" t="str">
        <f t="shared" si="51"/>
        <v>15-88</v>
      </c>
      <c r="C3314">
        <v>-87.750746133671001</v>
      </c>
      <c r="D3314">
        <v>14.729583069548999</v>
      </c>
      <c r="E3314">
        <f>ASIN(SQRT((SIN(RADIANS(PARAMETERS!$D$8-D3314)/2)*SIN(RADIANS(PARAMETERS!$D$8-D3314)/2))+(COS(RADIANS(D3314))*COS(RADIANS(PARAMETERS!$D$8))*SIN(RADIANS(PARAMETERS!$D$9-C3314)/2)*SIN(RADIANS(PARAMETERS!$D$9-C3314)/2))))*2*3958.756</f>
        <v>1808.1556602410974</v>
      </c>
      <c r="F3314">
        <v>103.8811416626</v>
      </c>
      <c r="G3314">
        <v>134.79125976563</v>
      </c>
      <c r="H3314">
        <v>179.32820129395</v>
      </c>
      <c r="I3314">
        <v>208.30595397949</v>
      </c>
      <c r="J3314">
        <v>240.46807861328</v>
      </c>
      <c r="K3314" s="6">
        <f>IFERROR(EXP(TREND(LN($F$1:$J$1),LN(F3314:J3314),LN(Calculations!$B$3))),0)</f>
        <v>6.2446804156411082E-3</v>
      </c>
    </row>
    <row r="3315" spans="1:11" x14ac:dyDescent="0.35">
      <c r="A3315">
        <v>3312</v>
      </c>
      <c r="B3315" t="str">
        <f t="shared" si="51"/>
        <v>15-88</v>
      </c>
      <c r="C3315">
        <v>-88.022067468572004</v>
      </c>
      <c r="D3315">
        <v>14.729583069548999</v>
      </c>
      <c r="E3315">
        <f>ASIN(SQRT((SIN(RADIANS(PARAMETERS!$D$8-D3315)/2)*SIN(RADIANS(PARAMETERS!$D$8-D3315)/2))+(COS(RADIANS(D3315))*COS(RADIANS(PARAMETERS!$D$8))*SIN(RADIANS(PARAMETERS!$D$9-C3315)/2)*SIN(RADIANS(PARAMETERS!$D$9-C3315)/2))))*2*3958.756</f>
        <v>1826.2145755236631</v>
      </c>
      <c r="F3315">
        <v>103.18714904785</v>
      </c>
      <c r="G3315">
        <v>133.99858093262</v>
      </c>
      <c r="H3315">
        <v>178.73753356934</v>
      </c>
      <c r="I3315">
        <v>207.29689025879</v>
      </c>
      <c r="J3315">
        <v>239.10438537598</v>
      </c>
      <c r="K3315" s="6">
        <f>IFERROR(EXP(TREND(LN($F$1:$J$1),LN(F3315:J3315),LN(Calculations!$B$3))),0)</f>
        <v>6.1244218649294168E-3</v>
      </c>
    </row>
    <row r="3316" spans="1:11" x14ac:dyDescent="0.35">
      <c r="A3316">
        <v>3313</v>
      </c>
      <c r="B3316" t="str">
        <f t="shared" si="51"/>
        <v>15-88.5</v>
      </c>
      <c r="C3316">
        <v>-88.293388803472993</v>
      </c>
      <c r="D3316">
        <v>14.729583069548999</v>
      </c>
      <c r="E3316">
        <f>ASIN(SQRT((SIN(RADIANS(PARAMETERS!$D$8-D3316)/2)*SIN(RADIANS(PARAMETERS!$D$8-D3316)/2))+(COS(RADIANS(D3316))*COS(RADIANS(PARAMETERS!$D$8))*SIN(RADIANS(PARAMETERS!$D$9-C3316)/2)*SIN(RADIANS(PARAMETERS!$D$9-C3316)/2))))*2*3958.756</f>
        <v>1844.2728704863357</v>
      </c>
      <c r="F3316">
        <v>102.69953155518</v>
      </c>
      <c r="G3316">
        <v>133.44543457031</v>
      </c>
      <c r="H3316">
        <v>178.25909423828</v>
      </c>
      <c r="I3316">
        <v>206.47966003418</v>
      </c>
      <c r="J3316">
        <v>237.96295166016</v>
      </c>
      <c r="K3316" s="6">
        <f>IFERROR(EXP(TREND(LN($F$1:$J$1),LN(F3316:J3316),LN(Calculations!$B$3))),0)</f>
        <v>6.0361128258623999E-3</v>
      </c>
    </row>
    <row r="3317" spans="1:11" x14ac:dyDescent="0.35">
      <c r="A3317">
        <v>3314</v>
      </c>
      <c r="B3317" t="str">
        <f t="shared" si="51"/>
        <v>15-88.5</v>
      </c>
      <c r="C3317">
        <v>-88.564710138373997</v>
      </c>
      <c r="D3317">
        <v>14.729583069548999</v>
      </c>
      <c r="E3317">
        <f>ASIN(SQRT((SIN(RADIANS(PARAMETERS!$D$8-D3317)/2)*SIN(RADIANS(PARAMETERS!$D$8-D3317)/2))+(COS(RADIANS(D3317))*COS(RADIANS(PARAMETERS!$D$8))*SIN(RADIANS(PARAMETERS!$D$9-C3317)/2)*SIN(RADIANS(PARAMETERS!$D$9-C3317)/2))))*2*3958.756</f>
        <v>1862.3305330877881</v>
      </c>
      <c r="F3317">
        <v>102.62584686279</v>
      </c>
      <c r="G3317">
        <v>133.45993041992</v>
      </c>
      <c r="H3317">
        <v>178.265625</v>
      </c>
      <c r="I3317">
        <v>206.24298095703</v>
      </c>
      <c r="J3317">
        <v>237.53675842285</v>
      </c>
      <c r="K3317" s="6">
        <f>IFERROR(EXP(TREND(LN($F$1:$J$1),LN(F3317:J3317),LN(Calculations!$B$3))),0)</f>
        <v>6.023266933190061E-3</v>
      </c>
    </row>
    <row r="3318" spans="1:11" x14ac:dyDescent="0.35">
      <c r="A3318">
        <v>3315</v>
      </c>
      <c r="B3318" t="str">
        <f t="shared" si="51"/>
        <v>15-89</v>
      </c>
      <c r="C3318">
        <v>-88.836031473275</v>
      </c>
      <c r="D3318">
        <v>14.729583069548999</v>
      </c>
      <c r="E3318">
        <f>ASIN(SQRT((SIN(RADIANS(PARAMETERS!$D$8-D3318)/2)*SIN(RADIANS(PARAMETERS!$D$8-D3318)/2))+(COS(RADIANS(D3318))*COS(RADIANS(PARAMETERS!$D$8))*SIN(RADIANS(PARAMETERS!$D$9-C3318)/2)*SIN(RADIANS(PARAMETERS!$D$9-C3318)/2))))*2*3958.756</f>
        <v>1880.3875513914923</v>
      </c>
      <c r="F3318">
        <v>102.96621704102</v>
      </c>
      <c r="G3318">
        <v>134.05615234375</v>
      </c>
      <c r="H3318">
        <v>178.73963928223</v>
      </c>
      <c r="I3318">
        <v>206.53898620605</v>
      </c>
      <c r="J3318">
        <v>237.75361633301</v>
      </c>
      <c r="K3318" s="6">
        <f>IFERROR(EXP(TREND(LN($F$1:$J$1),LN(F3318:J3318),LN(Calculations!$B$3))),0)</f>
        <v>6.0842468822658443E-3</v>
      </c>
    </row>
    <row r="3319" spans="1:11" x14ac:dyDescent="0.35">
      <c r="A3319">
        <v>3316</v>
      </c>
      <c r="B3319" t="str">
        <f t="shared" si="51"/>
        <v>15-89</v>
      </c>
      <c r="C3319">
        <v>-89.107352808176003</v>
      </c>
      <c r="D3319">
        <v>14.729583069548999</v>
      </c>
      <c r="E3319">
        <f>ASIN(SQRT((SIN(RADIANS(PARAMETERS!$D$8-D3319)/2)*SIN(RADIANS(PARAMETERS!$D$8-D3319)/2))+(COS(RADIANS(D3319))*COS(RADIANS(PARAMETERS!$D$8))*SIN(RADIANS(PARAMETERS!$D$9-C3319)/2)*SIN(RADIANS(PARAMETERS!$D$9-C3319)/2))))*2*3958.756</f>
        <v>1898.4439135587074</v>
      </c>
      <c r="F3319">
        <v>103.67317199707</v>
      </c>
      <c r="G3319">
        <v>135.14921569824</v>
      </c>
      <c r="H3319">
        <v>179.61848449707</v>
      </c>
      <c r="I3319">
        <v>207.23225402832</v>
      </c>
      <c r="J3319">
        <v>238.42793273926</v>
      </c>
      <c r="K3319" s="6">
        <f>IFERROR(EXP(TREND(LN($F$1:$J$1),LN(F3319:J3319),LN(Calculations!$B$3))),0)</f>
        <v>6.2095653051218152E-3</v>
      </c>
    </row>
    <row r="3320" spans="1:11" x14ac:dyDescent="0.35">
      <c r="A3320">
        <v>3317</v>
      </c>
      <c r="B3320" t="str">
        <f t="shared" si="51"/>
        <v>15-89.5</v>
      </c>
      <c r="C3320">
        <v>-89.378674143077006</v>
      </c>
      <c r="D3320">
        <v>14.729583069548999</v>
      </c>
      <c r="E3320">
        <f>ASIN(SQRT((SIN(RADIANS(PARAMETERS!$D$8-D3320)/2)*SIN(RADIANS(PARAMETERS!$D$8-D3320)/2))+(COS(RADIANS(D3320))*COS(RADIANS(PARAMETERS!$D$8))*SIN(RADIANS(PARAMETERS!$D$9-C3320)/2)*SIN(RADIANS(PARAMETERS!$D$9-C3320)/2))))*2*3958.756</f>
        <v>1916.4996078418264</v>
      </c>
      <c r="F3320">
        <v>104.38204956055</v>
      </c>
      <c r="G3320">
        <v>136.05024719238</v>
      </c>
      <c r="H3320">
        <v>180.29499816895</v>
      </c>
      <c r="I3320">
        <v>207.68081665039</v>
      </c>
      <c r="J3320">
        <v>238.75691223145</v>
      </c>
      <c r="K3320" s="6">
        <f>IFERROR(EXP(TREND(LN($F$1:$J$1),LN(F3320:J3320),LN(Calculations!$B$3))),0)</f>
        <v>6.3181777399613477E-3</v>
      </c>
    </row>
    <row r="3321" spans="1:11" x14ac:dyDescent="0.35">
      <c r="A3321">
        <v>3318</v>
      </c>
      <c r="B3321" t="str">
        <f t="shared" si="51"/>
        <v>15-89.5</v>
      </c>
      <c r="C3321">
        <v>-89.649995477977996</v>
      </c>
      <c r="D3321">
        <v>14.729583069548999</v>
      </c>
      <c r="E3321">
        <f>ASIN(SQRT((SIN(RADIANS(PARAMETERS!$D$8-D3321)/2)*SIN(RADIANS(PARAMETERS!$D$8-D3321)/2))+(COS(RADIANS(D3321))*COS(RADIANS(PARAMETERS!$D$8))*SIN(RADIANS(PARAMETERS!$D$9-C3321)/2)*SIN(RADIANS(PARAMETERS!$D$9-C3321)/2))))*2*3958.756</f>
        <v>1934.5546225780724</v>
      </c>
      <c r="F3321">
        <v>104.9270401001</v>
      </c>
      <c r="G3321">
        <v>136.66215515137</v>
      </c>
      <c r="H3321">
        <v>180.61926269531</v>
      </c>
      <c r="I3321">
        <v>207.63137817383</v>
      </c>
      <c r="J3321">
        <v>238.41737365723</v>
      </c>
      <c r="K3321" s="6">
        <f>IFERROR(EXP(TREND(LN($F$1:$J$1),LN(F3321:J3321),LN(Calculations!$B$3))),0)</f>
        <v>6.3825776556539074E-3</v>
      </c>
    </row>
    <row r="3322" spans="1:11" x14ac:dyDescent="0.35">
      <c r="A3322">
        <v>3319</v>
      </c>
      <c r="B3322" t="str">
        <f t="shared" si="51"/>
        <v>15-90</v>
      </c>
      <c r="C3322">
        <v>-89.921316812878999</v>
      </c>
      <c r="D3322">
        <v>14.729583069548999</v>
      </c>
      <c r="E3322">
        <f>ASIN(SQRT((SIN(RADIANS(PARAMETERS!$D$8-D3322)/2)*SIN(RADIANS(PARAMETERS!$D$8-D3322)/2))+(COS(RADIANS(D3322))*COS(RADIANS(PARAMETERS!$D$8))*SIN(RADIANS(PARAMETERS!$D$9-C3322)/2)*SIN(RADIANS(PARAMETERS!$D$9-C3322)/2))))*2*3958.756</f>
        <v>1952.6089461835188</v>
      </c>
      <c r="F3322">
        <v>105.42774200439</v>
      </c>
      <c r="G3322">
        <v>137.17915344238</v>
      </c>
      <c r="H3322">
        <v>180.68121337891</v>
      </c>
      <c r="I3322">
        <v>207.2336730957</v>
      </c>
      <c r="J3322">
        <v>237.59565734863</v>
      </c>
      <c r="K3322" s="6">
        <f>IFERROR(EXP(TREND(LN($F$1:$J$1),LN(F3322:J3322),LN(Calculations!$B$3))),0)</f>
        <v>6.424001004564266E-3</v>
      </c>
    </row>
    <row r="3323" spans="1:11" x14ac:dyDescent="0.35">
      <c r="A3323">
        <v>3320</v>
      </c>
      <c r="B3323" t="str">
        <f t="shared" si="51"/>
        <v>15-90</v>
      </c>
      <c r="C3323">
        <v>-90.192638147780002</v>
      </c>
      <c r="D3323">
        <v>14.729583069548999</v>
      </c>
      <c r="E3323">
        <f>ASIN(SQRT((SIN(RADIANS(PARAMETERS!$D$8-D3323)/2)*SIN(RADIANS(PARAMETERS!$D$8-D3323)/2))+(COS(RADIANS(D3323))*COS(RADIANS(PARAMETERS!$D$8))*SIN(RADIANS(PARAMETERS!$D$9-C3323)/2)*SIN(RADIANS(PARAMETERS!$D$9-C3323)/2))))*2*3958.756</f>
        <v>1970.6625671474085</v>
      </c>
      <c r="F3323">
        <v>106.82043457031</v>
      </c>
      <c r="G3323">
        <v>138.45901489258</v>
      </c>
      <c r="H3323">
        <v>181.5471496582</v>
      </c>
      <c r="I3323">
        <v>207.97262573242</v>
      </c>
      <c r="J3323">
        <v>238.23254394531</v>
      </c>
      <c r="K3323" s="6">
        <f>IFERROR(EXP(TREND(LN($F$1:$J$1),LN(F3323:J3323),LN(Calculations!$B$3))),0)</f>
        <v>6.6196840169895936E-3</v>
      </c>
    </row>
    <row r="3324" spans="1:11" x14ac:dyDescent="0.35">
      <c r="A3324">
        <v>3321</v>
      </c>
      <c r="B3324" t="str">
        <f t="shared" si="51"/>
        <v>15-90.5</v>
      </c>
      <c r="C3324">
        <v>-90.463959482681005</v>
      </c>
      <c r="D3324">
        <v>14.729583069548999</v>
      </c>
      <c r="E3324">
        <f>ASIN(SQRT((SIN(RADIANS(PARAMETERS!$D$8-D3324)/2)*SIN(RADIANS(PARAMETERS!$D$8-D3324)/2))+(COS(RADIANS(D3324))*COS(RADIANS(PARAMETERS!$D$8))*SIN(RADIANS(PARAMETERS!$D$9-C3324)/2)*SIN(RADIANS(PARAMETERS!$D$9-C3324)/2))))*2*3958.756</f>
        <v>1988.715474026754</v>
      </c>
      <c r="F3324">
        <v>109.02387237549</v>
      </c>
      <c r="G3324">
        <v>140.64137268066</v>
      </c>
      <c r="H3324">
        <v>183.19804382324</v>
      </c>
      <c r="I3324">
        <v>209.76399230957</v>
      </c>
      <c r="J3324">
        <v>240.19743347168</v>
      </c>
      <c r="K3324" s="6">
        <f>IFERROR(EXP(TREND(LN($F$1:$J$1),LN(F3324:J3324),LN(Calculations!$B$3))),0)</f>
        <v>6.9844116661312858E-3</v>
      </c>
    </row>
    <row r="3325" spans="1:11" x14ac:dyDescent="0.35">
      <c r="A3325">
        <v>3322</v>
      </c>
      <c r="B3325" t="str">
        <f t="shared" si="51"/>
        <v>15-90.5</v>
      </c>
      <c r="C3325">
        <v>-90.735280817581994</v>
      </c>
      <c r="D3325">
        <v>14.729583069548999</v>
      </c>
      <c r="E3325">
        <f>ASIN(SQRT((SIN(RADIANS(PARAMETERS!$D$8-D3325)/2)*SIN(RADIANS(PARAMETERS!$D$8-D3325)/2))+(COS(RADIANS(D3325))*COS(RADIANS(PARAMETERS!$D$8))*SIN(RADIANS(PARAMETERS!$D$9-C3325)/2)*SIN(RADIANS(PARAMETERS!$D$9-C3325)/2))))*2*3958.756</f>
        <v>2006.7676554412039</v>
      </c>
      <c r="F3325">
        <v>111.88069915771</v>
      </c>
      <c r="G3325">
        <v>143.59158325195</v>
      </c>
      <c r="H3325">
        <v>185.5012512207</v>
      </c>
      <c r="I3325">
        <v>212.39039611816</v>
      </c>
      <c r="J3325">
        <v>243.1960144043</v>
      </c>
      <c r="K3325" s="6">
        <f>IFERROR(EXP(TREND(LN($F$1:$J$1),LN(F3325:J3325),LN(Calculations!$B$3))),0)</f>
        <v>7.5179381004469477E-3</v>
      </c>
    </row>
    <row r="3326" spans="1:11" x14ac:dyDescent="0.35">
      <c r="A3326">
        <v>3323</v>
      </c>
      <c r="B3326" t="str">
        <f t="shared" si="51"/>
        <v>15-50</v>
      </c>
      <c r="C3326">
        <v>-50.037080582435998</v>
      </c>
      <c r="D3326">
        <v>15.000904404450001</v>
      </c>
      <c r="E3326">
        <f>ASIN(SQRT((SIN(RADIANS(PARAMETERS!$D$8-D3326)/2)*SIN(RADIANS(PARAMETERS!$D$8-D3326)/2))+(COS(RADIANS(D3326))*COS(RADIANS(PARAMETERS!$D$8))*SIN(RADIANS(PARAMETERS!$D$9-C3326)/2)*SIN(RADIANS(PARAMETERS!$D$9-C3326)/2))))*2*3958.756</f>
        <v>707.44860005945134</v>
      </c>
      <c r="F3326">
        <v>140.35530090332</v>
      </c>
      <c r="G3326">
        <v>173.65704345703</v>
      </c>
      <c r="H3326">
        <v>208.36282348633</v>
      </c>
      <c r="I3326">
        <v>238.78155517578</v>
      </c>
      <c r="J3326">
        <v>273.6435546875</v>
      </c>
      <c r="K3326" s="6">
        <f>IFERROR(EXP(TREND(LN($F$1:$J$1),LN(F3326:J3326),LN(Calculations!$B$3))),0)</f>
        <v>1.6773948115754903E-2</v>
      </c>
    </row>
    <row r="3327" spans="1:11" x14ac:dyDescent="0.35">
      <c r="A3327">
        <v>3324</v>
      </c>
      <c r="B3327" t="str">
        <f t="shared" si="51"/>
        <v>15-50.5</v>
      </c>
      <c r="C3327">
        <v>-50.308401917337001</v>
      </c>
      <c r="D3327">
        <v>15.000904404450001</v>
      </c>
      <c r="E3327">
        <f>ASIN(SQRT((SIN(RADIANS(PARAMETERS!$D$8-D3327)/2)*SIN(RADIANS(PARAMETERS!$D$8-D3327)/2))+(COS(RADIANS(D3327))*COS(RADIANS(PARAMETERS!$D$8))*SIN(RADIANS(PARAMETERS!$D$9-C3327)/2)*SIN(RADIANS(PARAMETERS!$D$9-C3327)/2))))*2*3958.756</f>
        <v>689.38010262860757</v>
      </c>
      <c r="F3327">
        <v>140.36967468262</v>
      </c>
      <c r="G3327">
        <v>173.76559448242</v>
      </c>
      <c r="H3327">
        <v>208.6025390625</v>
      </c>
      <c r="I3327">
        <v>239.16557312012</v>
      </c>
      <c r="J3327">
        <v>274.20858764648</v>
      </c>
      <c r="K3327" s="6">
        <f>IFERROR(EXP(TREND(LN($F$1:$J$1),LN(F3327:J3327),LN(Calculations!$B$3))),0)</f>
        <v>1.679274233791956E-2</v>
      </c>
    </row>
    <row r="3328" spans="1:11" x14ac:dyDescent="0.35">
      <c r="A3328">
        <v>3325</v>
      </c>
      <c r="B3328" t="str">
        <f t="shared" si="51"/>
        <v>15-50.5</v>
      </c>
      <c r="C3328">
        <v>-50.579723252237997</v>
      </c>
      <c r="D3328">
        <v>15.000904404450001</v>
      </c>
      <c r="E3328">
        <f>ASIN(SQRT((SIN(RADIANS(PARAMETERS!$D$8-D3328)/2)*SIN(RADIANS(PARAMETERS!$D$8-D3328)/2))+(COS(RADIANS(D3328))*COS(RADIANS(PARAMETERS!$D$8))*SIN(RADIANS(PARAMETERS!$D$9-C3328)/2)*SIN(RADIANS(PARAMETERS!$D$9-C3328)/2))))*2*3958.756</f>
        <v>671.31219001274769</v>
      </c>
      <c r="F3328">
        <v>140.34783935547</v>
      </c>
      <c r="G3328">
        <v>173.85723876953</v>
      </c>
      <c r="H3328">
        <v>208.81671142578</v>
      </c>
      <c r="I3328">
        <v>239.5158996582</v>
      </c>
      <c r="J3328">
        <v>274.73016357422</v>
      </c>
      <c r="K3328" s="6">
        <f>IFERROR(EXP(TREND(LN($F$1:$J$1),LN(F3328:J3328),LN(Calculations!$B$3))),0)</f>
        <v>1.6796667081404287E-2</v>
      </c>
    </row>
    <row r="3329" spans="1:11" x14ac:dyDescent="0.35">
      <c r="A3329">
        <v>3326</v>
      </c>
      <c r="B3329" t="str">
        <f t="shared" si="51"/>
        <v>15-51</v>
      </c>
      <c r="C3329">
        <v>-50.851044587139</v>
      </c>
      <c r="D3329">
        <v>15.000904404450001</v>
      </c>
      <c r="E3329">
        <f>ASIN(SQRT((SIN(RADIANS(PARAMETERS!$D$8-D3329)/2)*SIN(RADIANS(PARAMETERS!$D$8-D3329)/2))+(COS(RADIANS(D3329))*COS(RADIANS(PARAMETERS!$D$8))*SIN(RADIANS(PARAMETERS!$D$9-C3329)/2)*SIN(RADIANS(PARAMETERS!$D$9-C3329)/2))))*2*3958.756</f>
        <v>653.24494022435272</v>
      </c>
      <c r="F3329">
        <v>140.32308959961</v>
      </c>
      <c r="G3329">
        <v>173.95561218262</v>
      </c>
      <c r="H3329">
        <v>209.03721618652</v>
      </c>
      <c r="I3329">
        <v>239.87351989746</v>
      </c>
      <c r="J3329">
        <v>275.26025390625</v>
      </c>
      <c r="K3329" s="6">
        <f>IFERROR(EXP(TREND(LN($F$1:$J$1),LN(F3329:J3329),LN(Calculations!$B$3))),0)</f>
        <v>1.6800689098673646E-2</v>
      </c>
    </row>
    <row r="3330" spans="1:11" x14ac:dyDescent="0.35">
      <c r="A3330">
        <v>3327</v>
      </c>
      <c r="B3330" t="str">
        <f t="shared" si="51"/>
        <v>15-51</v>
      </c>
      <c r="C3330">
        <v>-51.122365922039997</v>
      </c>
      <c r="D3330">
        <v>15.000904404450001</v>
      </c>
      <c r="E3330">
        <f>ASIN(SQRT((SIN(RADIANS(PARAMETERS!$D$8-D3330)/2)*SIN(RADIANS(PARAMETERS!$D$8-D3330)/2))+(COS(RADIANS(D3330))*COS(RADIANS(PARAMETERS!$D$8))*SIN(RADIANS(PARAMETERS!$D$9-C3330)/2)*SIN(RADIANS(PARAMETERS!$D$9-C3330)/2))))*2*3958.756</f>
        <v>635.17843932074561</v>
      </c>
      <c r="F3330">
        <v>140.33067321777</v>
      </c>
      <c r="G3330">
        <v>174.08641052246</v>
      </c>
      <c r="H3330">
        <v>209.29873657227</v>
      </c>
      <c r="I3330">
        <v>240.28375244141</v>
      </c>
      <c r="J3330">
        <v>275.85729980469</v>
      </c>
      <c r="K3330" s="6">
        <f>IFERROR(EXP(TREND(LN($F$1:$J$1),LN(F3330:J3330),LN(Calculations!$B$3))),0)</f>
        <v>1.6820547400538455E-2</v>
      </c>
    </row>
    <row r="3331" spans="1:11" x14ac:dyDescent="0.35">
      <c r="A3331">
        <v>3328</v>
      </c>
      <c r="B3331" t="str">
        <f t="shared" si="51"/>
        <v>15-51.5</v>
      </c>
      <c r="C3331">
        <v>-51.393687256941</v>
      </c>
      <c r="D3331">
        <v>15.000904404450001</v>
      </c>
      <c r="E3331">
        <f>ASIN(SQRT((SIN(RADIANS(PARAMETERS!$D$8-D3331)/2)*SIN(RADIANS(PARAMETERS!$D$8-D3331)/2))+(COS(RADIANS(D3331))*COS(RADIANS(PARAMETERS!$D$8))*SIN(RADIANS(PARAMETERS!$D$9-C3331)/2)*SIN(RADIANS(PARAMETERS!$D$9-C3331)/2))))*2*3958.756</f>
        <v>617.11278258262007</v>
      </c>
      <c r="F3331">
        <v>140.33386230469</v>
      </c>
      <c r="G3331">
        <v>174.21635437012</v>
      </c>
      <c r="H3331">
        <v>209.55200195313</v>
      </c>
      <c r="I3331">
        <v>240.67915344238</v>
      </c>
      <c r="J3331">
        <v>276.43130493164</v>
      </c>
      <c r="K3331" s="6">
        <f>IFERROR(EXP(TREND(LN($F$1:$J$1),LN(F3331:J3331),LN(Calculations!$B$3))),0)</f>
        <v>1.6838879470974014E-2</v>
      </c>
    </row>
    <row r="3332" spans="1:11" x14ac:dyDescent="0.35">
      <c r="A3332">
        <v>3329</v>
      </c>
      <c r="B3332" t="str">
        <f t="shared" si="51"/>
        <v>15-51.5</v>
      </c>
      <c r="C3332">
        <v>-51.665008591842003</v>
      </c>
      <c r="D3332">
        <v>15.000904404450001</v>
      </c>
      <c r="E3332">
        <f>ASIN(SQRT((SIN(RADIANS(PARAMETERS!$D$8-D3332)/2)*SIN(RADIANS(PARAMETERS!$D$8-D3332)/2))+(COS(RADIANS(D3332))*COS(RADIANS(PARAMETERS!$D$8))*SIN(RADIANS(PARAMETERS!$D$9-C3332)/2)*SIN(RADIANS(PARAMETERS!$D$9-C3332)/2))))*2*3958.756</f>
        <v>599.04807590547011</v>
      </c>
      <c r="F3332">
        <v>140.34922790527</v>
      </c>
      <c r="G3332">
        <v>174.35499572754</v>
      </c>
      <c r="H3332">
        <v>209.81932067871</v>
      </c>
      <c r="I3332">
        <v>241.0954284668</v>
      </c>
      <c r="J3332">
        <v>277.03494262695</v>
      </c>
      <c r="K3332" s="6">
        <f>IFERROR(EXP(TREND(LN($F$1:$J$1),LN(F3332:J3332),LN(Calculations!$B$3))),0)</f>
        <v>1.6862379918388577E-2</v>
      </c>
    </row>
    <row r="3333" spans="1:11" x14ac:dyDescent="0.35">
      <c r="A3333">
        <v>3330</v>
      </c>
      <c r="B3333" t="str">
        <f t="shared" ref="B3333:B3396" si="52">MROUND(D3333,1)&amp;MROUND(C3333,-0.5)</f>
        <v>15-52</v>
      </c>
      <c r="C3333">
        <v>-51.936329926742999</v>
      </c>
      <c r="D3333">
        <v>15.000904404450001</v>
      </c>
      <c r="E3333">
        <f>ASIN(SQRT((SIN(RADIANS(PARAMETERS!$D$8-D3333)/2)*SIN(RADIANS(PARAMETERS!$D$8-D3333)/2))+(COS(RADIANS(D3333))*COS(RADIANS(PARAMETERS!$D$8))*SIN(RADIANS(PARAMETERS!$D$9-C3333)/2)*SIN(RADIANS(PARAMETERS!$D$9-C3333)/2))))*2*3958.756</f>
        <v>580.98443745015402</v>
      </c>
      <c r="F3333">
        <v>140.39424133301</v>
      </c>
      <c r="G3333">
        <v>174.51264953613</v>
      </c>
      <c r="H3333">
        <v>210.1223449707</v>
      </c>
      <c r="I3333">
        <v>241.56576538086</v>
      </c>
      <c r="J3333">
        <v>277.71591186523</v>
      </c>
      <c r="K3333" s="6">
        <f>IFERROR(EXP(TREND(LN($F$1:$J$1),LN(F3333:J3333),LN(Calculations!$B$3))),0)</f>
        <v>1.6898193085405688E-2</v>
      </c>
    </row>
    <row r="3334" spans="1:11" x14ac:dyDescent="0.35">
      <c r="A3334">
        <v>3331</v>
      </c>
      <c r="B3334" t="str">
        <f t="shared" si="52"/>
        <v>15-52</v>
      </c>
      <c r="C3334">
        <v>-52.207651261644003</v>
      </c>
      <c r="D3334">
        <v>15.000904404450001</v>
      </c>
      <c r="E3334">
        <f>ASIN(SQRT((SIN(RADIANS(PARAMETERS!$D$8-D3334)/2)*SIN(RADIANS(PARAMETERS!$D$8-D3334)/2))+(COS(RADIANS(D3334))*COS(RADIANS(PARAMETERS!$D$8))*SIN(RADIANS(PARAMETERS!$D$9-C3334)/2)*SIN(RADIANS(PARAMETERS!$D$9-C3334)/2))))*2*3958.756</f>
        <v>562.92199961067831</v>
      </c>
      <c r="F3334">
        <v>140.41902160645</v>
      </c>
      <c r="G3334">
        <v>174.6417388916</v>
      </c>
      <c r="H3334">
        <v>210.38154602051</v>
      </c>
      <c r="I3334">
        <v>241.97593688965</v>
      </c>
      <c r="J3334">
        <v>278.31655883789</v>
      </c>
      <c r="K3334" s="6">
        <f>IFERROR(EXP(TREND(LN($F$1:$J$1),LN(F3334:J3334),LN(Calculations!$B$3))),0)</f>
        <v>1.6922857785241528E-2</v>
      </c>
    </row>
    <row r="3335" spans="1:11" x14ac:dyDescent="0.35">
      <c r="A3335">
        <v>3332</v>
      </c>
      <c r="B3335" t="str">
        <f t="shared" si="52"/>
        <v>15-52.5</v>
      </c>
      <c r="C3335">
        <v>-52.478972596544999</v>
      </c>
      <c r="D3335">
        <v>15.000904404450001</v>
      </c>
      <c r="E3335">
        <f>ASIN(SQRT((SIN(RADIANS(PARAMETERS!$D$8-D3335)/2)*SIN(RADIANS(PARAMETERS!$D$8-D3335)/2))+(COS(RADIANS(D3335))*COS(RADIANS(PARAMETERS!$D$8))*SIN(RADIANS(PARAMETERS!$D$9-C3335)/2)*SIN(RADIANS(PARAMETERS!$D$9-C3335)/2))))*2*3958.756</f>
        <v>544.86091137265066</v>
      </c>
      <c r="F3335">
        <v>140.44990539551</v>
      </c>
      <c r="G3335">
        <v>174.75880432129</v>
      </c>
      <c r="H3335">
        <v>210.62614440918</v>
      </c>
      <c r="I3335">
        <v>242.36827087402</v>
      </c>
      <c r="J3335">
        <v>278.89556884766</v>
      </c>
      <c r="K3335" s="6">
        <f>IFERROR(EXP(TREND(LN($F$1:$J$1),LN(F3335:J3335),LN(Calculations!$B$3))),0)</f>
        <v>1.6947522683459993E-2</v>
      </c>
    </row>
    <row r="3336" spans="1:11" x14ac:dyDescent="0.35">
      <c r="A3336">
        <v>3333</v>
      </c>
      <c r="B3336" t="str">
        <f t="shared" si="52"/>
        <v>15-53</v>
      </c>
      <c r="C3336">
        <v>-52.750293931446002</v>
      </c>
      <c r="D3336">
        <v>15.000904404450001</v>
      </c>
      <c r="E3336">
        <f>ASIN(SQRT((SIN(RADIANS(PARAMETERS!$D$8-D3336)/2)*SIN(RADIANS(PARAMETERS!$D$8-D3336)/2))+(COS(RADIANS(D3336))*COS(RADIANS(PARAMETERS!$D$8))*SIN(RADIANS(PARAMETERS!$D$9-C3336)/2)*SIN(RADIANS(PARAMETERS!$D$9-C3336)/2))))*2*3958.756</f>
        <v>526.8013411559125</v>
      </c>
      <c r="F3336">
        <v>140.50537109375</v>
      </c>
      <c r="G3336">
        <v>174.87469482422</v>
      </c>
      <c r="H3336">
        <v>210.87644958496</v>
      </c>
      <c r="I3336">
        <v>242.77198791504</v>
      </c>
      <c r="J3336">
        <v>279.49331665039</v>
      </c>
      <c r="K3336" s="6">
        <f>IFERROR(EXP(TREND(LN($F$1:$J$1),LN(F3336:J3336),LN(Calculations!$B$3))),0)</f>
        <v>1.6979864464147551E-2</v>
      </c>
    </row>
    <row r="3337" spans="1:11" x14ac:dyDescent="0.35">
      <c r="A3337">
        <v>3334</v>
      </c>
      <c r="B3337" t="str">
        <f t="shared" si="52"/>
        <v>15-53</v>
      </c>
      <c r="C3337">
        <v>-53.021615266346998</v>
      </c>
      <c r="D3337">
        <v>15.000904404450001</v>
      </c>
      <c r="E3337">
        <f>ASIN(SQRT((SIN(RADIANS(PARAMETERS!$D$8-D3337)/2)*SIN(RADIANS(PARAMETERS!$D$8-D3337)/2))+(COS(RADIANS(D3337))*COS(RADIANS(PARAMETERS!$D$8))*SIN(RADIANS(PARAMETERS!$D$9-C3337)/2)*SIN(RADIANS(PARAMETERS!$D$9-C3337)/2))))*2*3958.756</f>
        <v>508.74348026136119</v>
      </c>
      <c r="F3337">
        <v>140.5320892334</v>
      </c>
      <c r="G3337">
        <v>174.94439697266</v>
      </c>
      <c r="H3337">
        <v>211.06210327148</v>
      </c>
      <c r="I3337">
        <v>243.08854675293</v>
      </c>
      <c r="J3337">
        <v>279.97613525391</v>
      </c>
      <c r="K3337" s="6">
        <f>IFERROR(EXP(TREND(LN($F$1:$J$1),LN(F3337:J3337),LN(Calculations!$B$3))),0)</f>
        <v>1.699565983490333E-2</v>
      </c>
    </row>
    <row r="3338" spans="1:11" x14ac:dyDescent="0.35">
      <c r="A3338">
        <v>3335</v>
      </c>
      <c r="B3338" t="str">
        <f t="shared" si="52"/>
        <v>15-53.5</v>
      </c>
      <c r="C3338">
        <v>-53.292936601248002</v>
      </c>
      <c r="D3338">
        <v>15.000904404450001</v>
      </c>
      <c r="E3338">
        <f>ASIN(SQRT((SIN(RADIANS(PARAMETERS!$D$8-D3338)/2)*SIN(RADIANS(PARAMETERS!$D$8-D3338)/2))+(COS(RADIANS(D3338))*COS(RADIANS(PARAMETERS!$D$8))*SIN(RADIANS(PARAMETERS!$D$9-C3338)/2)*SIN(RADIANS(PARAMETERS!$D$9-C3338)/2))))*2*3958.756</f>
        <v>490.68754707714567</v>
      </c>
      <c r="F3338">
        <v>140.57214355469</v>
      </c>
      <c r="G3338">
        <v>175.00096130371</v>
      </c>
      <c r="H3338">
        <v>211.2354888916</v>
      </c>
      <c r="I3338">
        <v>243.3914642334</v>
      </c>
      <c r="J3338">
        <v>280.44384765625</v>
      </c>
      <c r="K3338" s="6">
        <f>IFERROR(EXP(TREND(LN($F$1:$J$1),LN(F3338:J3338),LN(Calculations!$B$3))),0)</f>
        <v>1.7013685722870008E-2</v>
      </c>
    </row>
    <row r="3339" spans="1:11" x14ac:dyDescent="0.35">
      <c r="A3339">
        <v>3336</v>
      </c>
      <c r="B3339" t="str">
        <f t="shared" si="52"/>
        <v>15-53.5</v>
      </c>
      <c r="C3339">
        <v>-53.564257936148998</v>
      </c>
      <c r="D3339">
        <v>15.000904404450001</v>
      </c>
      <c r="E3339">
        <f>ASIN(SQRT((SIN(RADIANS(PARAMETERS!$D$8-D3339)/2)*SIN(RADIANS(PARAMETERS!$D$8-D3339)/2))+(COS(RADIANS(D3339))*COS(RADIANS(PARAMETERS!$D$8))*SIN(RADIANS(PARAMETERS!$D$9-C3339)/2)*SIN(RADIANS(PARAMETERS!$D$9-C3339)/2))))*2*3958.756</f>
        <v>472.63379224669603</v>
      </c>
      <c r="F3339">
        <v>140.64552307129</v>
      </c>
      <c r="G3339">
        <v>175.06005859375</v>
      </c>
      <c r="H3339">
        <v>211.42143249512</v>
      </c>
      <c r="I3339">
        <v>243.71485900879</v>
      </c>
      <c r="J3339">
        <v>280.94207763672</v>
      </c>
      <c r="K3339" s="6">
        <f>IFERROR(EXP(TREND(LN($F$1:$J$1),LN(F3339:J3339),LN(Calculations!$B$3))),0)</f>
        <v>1.7042839199809506E-2</v>
      </c>
    </row>
    <row r="3340" spans="1:11" x14ac:dyDescent="0.35">
      <c r="A3340">
        <v>3337</v>
      </c>
      <c r="B3340" t="str">
        <f t="shared" si="52"/>
        <v>15-54</v>
      </c>
      <c r="C3340">
        <v>-53.835579271050001</v>
      </c>
      <c r="D3340">
        <v>15.000904404450001</v>
      </c>
      <c r="E3340">
        <f>ASIN(SQRT((SIN(RADIANS(PARAMETERS!$D$8-D3340)/2)*SIN(RADIANS(PARAMETERS!$D$8-D3340)/2))+(COS(RADIANS(D3340))*COS(RADIANS(PARAMETERS!$D$8))*SIN(RADIANS(PARAMETERS!$D$9-C3340)/2)*SIN(RADIANS(PARAMETERS!$D$9-C3340)/2))))*2*3958.756</f>
        <v>454.58250506507983</v>
      </c>
      <c r="F3340">
        <v>140.71069335938</v>
      </c>
      <c r="G3340">
        <v>175.09524536133</v>
      </c>
      <c r="H3340">
        <v>211.57386779785</v>
      </c>
      <c r="I3340">
        <v>243.9913482666</v>
      </c>
      <c r="J3340">
        <v>281.37686157227</v>
      </c>
      <c r="K3340" s="6">
        <f>IFERROR(EXP(TREND(LN($F$1:$J$1),LN(F3340:J3340),LN(Calculations!$B$3))),0)</f>
        <v>1.7065722319321047E-2</v>
      </c>
    </row>
    <row r="3341" spans="1:11" x14ac:dyDescent="0.35">
      <c r="A3341">
        <v>3338</v>
      </c>
      <c r="B3341" t="str">
        <f t="shared" si="52"/>
        <v>15-54</v>
      </c>
      <c r="C3341">
        <v>-54.106900605950997</v>
      </c>
      <c r="D3341">
        <v>15.000904404450001</v>
      </c>
      <c r="E3341">
        <f>ASIN(SQRT((SIN(RADIANS(PARAMETERS!$D$8-D3341)/2)*SIN(RADIANS(PARAMETERS!$D$8-D3341)/2))+(COS(RADIANS(D3341))*COS(RADIANS(PARAMETERS!$D$8))*SIN(RADIANS(PARAMETERS!$D$9-C3341)/2)*SIN(RADIANS(PARAMETERS!$D$9-C3341)/2))))*2*3958.756</f>
        <v>436.53402145797418</v>
      </c>
      <c r="F3341">
        <v>140.80284118652</v>
      </c>
      <c r="G3341">
        <v>175.1363067627</v>
      </c>
      <c r="H3341">
        <v>211.7321472168</v>
      </c>
      <c r="I3341">
        <v>244.27342224121</v>
      </c>
      <c r="J3341">
        <v>281.81680297852</v>
      </c>
      <c r="K3341" s="6">
        <f>IFERROR(EXP(TREND(LN($F$1:$J$1),LN(F3341:J3341),LN(Calculations!$B$3))),0)</f>
        <v>1.7098404871186322E-2</v>
      </c>
    </row>
    <row r="3342" spans="1:11" x14ac:dyDescent="0.35">
      <c r="A3342">
        <v>3339</v>
      </c>
      <c r="B3342" t="str">
        <f t="shared" si="52"/>
        <v>15-54.5</v>
      </c>
      <c r="C3342">
        <v>-54.378221940852001</v>
      </c>
      <c r="D3342">
        <v>15.000904404450001</v>
      </c>
      <c r="E3342">
        <f>ASIN(SQRT((SIN(RADIANS(PARAMETERS!$D$8-D3342)/2)*SIN(RADIANS(PARAMETERS!$D$8-D3342)/2))+(COS(RADIANS(D3342))*COS(RADIANS(PARAMETERS!$D$8))*SIN(RADIANS(PARAMETERS!$D$9-C3342)/2)*SIN(RADIANS(PARAMETERS!$D$9-C3342)/2))))*2*3958.756</f>
        <v>418.48873401916012</v>
      </c>
      <c r="F3342">
        <v>140.9323425293</v>
      </c>
      <c r="G3342">
        <v>175.19198608398</v>
      </c>
      <c r="H3342">
        <v>211.9084777832</v>
      </c>
      <c r="I3342">
        <v>244.57725524902</v>
      </c>
      <c r="J3342">
        <v>282.28314208984</v>
      </c>
      <c r="K3342" s="6">
        <f>IFERROR(EXP(TREND(LN($F$1:$J$1),LN(F3342:J3342),LN(Calculations!$B$3))),0)</f>
        <v>1.714561849101965E-2</v>
      </c>
    </row>
    <row r="3343" spans="1:11" x14ac:dyDescent="0.35">
      <c r="A3343">
        <v>3340</v>
      </c>
      <c r="B3343" t="str">
        <f t="shared" si="52"/>
        <v>15-54.5</v>
      </c>
      <c r="C3343">
        <v>-54.649543275752997</v>
      </c>
      <c r="D3343">
        <v>15.000904404450001</v>
      </c>
      <c r="E3343">
        <f>ASIN(SQRT((SIN(RADIANS(PARAMETERS!$D$8-D3343)/2)*SIN(RADIANS(PARAMETERS!$D$8-D3343)/2))+(COS(RADIANS(D3343))*COS(RADIANS(PARAMETERS!$D$8))*SIN(RADIANS(PARAMETERS!$D$9-C3343)/2)*SIN(RADIANS(PARAMETERS!$D$9-C3343)/2))))*2*3958.756</f>
        <v>400.44710475314741</v>
      </c>
      <c r="F3343">
        <v>141.05953979492</v>
      </c>
      <c r="G3343">
        <v>175.23220825195</v>
      </c>
      <c r="H3343">
        <v>212.04927062988</v>
      </c>
      <c r="I3343">
        <v>244.82395935059</v>
      </c>
      <c r="J3343">
        <v>282.66500854492</v>
      </c>
      <c r="K3343" s="6">
        <f>IFERROR(EXP(TREND(LN($F$1:$J$1),LN(F3343:J3343),LN(Calculations!$B$3))),0)</f>
        <v>1.7190218035534114E-2</v>
      </c>
    </row>
    <row r="3344" spans="1:11" x14ac:dyDescent="0.35">
      <c r="A3344">
        <v>3341</v>
      </c>
      <c r="B3344" t="str">
        <f t="shared" si="52"/>
        <v>15-55</v>
      </c>
      <c r="C3344">
        <v>-54.920864610654</v>
      </c>
      <c r="D3344">
        <v>15.000904404450001</v>
      </c>
      <c r="E3344">
        <f>ASIN(SQRT((SIN(RADIANS(PARAMETERS!$D$8-D3344)/2)*SIN(RADIANS(PARAMETERS!$D$8-D3344)/2))+(COS(RADIANS(D3344))*COS(RADIANS(PARAMETERS!$D$8))*SIN(RADIANS(PARAMETERS!$D$9-C3344)/2)*SIN(RADIANS(PARAMETERS!$D$9-C3344)/2))))*2*3958.756</f>
        <v>382.40968141216348</v>
      </c>
      <c r="F3344">
        <v>141.22463989258</v>
      </c>
      <c r="G3344">
        <v>175.29238891602</v>
      </c>
      <c r="H3344">
        <v>212.20712280273</v>
      </c>
      <c r="I3344">
        <v>245.08508300781</v>
      </c>
      <c r="J3344">
        <v>283.05752563477</v>
      </c>
      <c r="K3344" s="6">
        <f>IFERROR(EXP(TREND(LN($F$1:$J$1),LN(F3344:J3344),LN(Calculations!$B$3))),0)</f>
        <v>1.7250780550582746E-2</v>
      </c>
    </row>
    <row r="3345" spans="1:11" x14ac:dyDescent="0.35">
      <c r="A3345">
        <v>3342</v>
      </c>
      <c r="B3345" t="str">
        <f t="shared" si="52"/>
        <v>15-55</v>
      </c>
      <c r="C3345">
        <v>-55.192185945555003</v>
      </c>
      <c r="D3345">
        <v>15.000904404450001</v>
      </c>
      <c r="E3345">
        <f>ASIN(SQRT((SIN(RADIANS(PARAMETERS!$D$8-D3345)/2)*SIN(RADIANS(PARAMETERS!$D$8-D3345)/2))+(COS(RADIANS(D3345))*COS(RADIANS(PARAMETERS!$D$8))*SIN(RADIANS(PARAMETERS!$D$9-C3345)/2)*SIN(RADIANS(PARAMETERS!$D$9-C3345)/2))))*2*3958.756</f>
        <v>364.37711866673408</v>
      </c>
      <c r="F3345">
        <v>141.43458557129</v>
      </c>
      <c r="G3345">
        <v>175.3802947998</v>
      </c>
      <c r="H3345">
        <v>212.38813781738</v>
      </c>
      <c r="I3345">
        <v>245.36526489258</v>
      </c>
      <c r="J3345">
        <v>283.46325683594</v>
      </c>
      <c r="K3345" s="6">
        <f>IFERROR(EXP(TREND(LN($F$1:$J$1),LN(F3345:J3345),LN(Calculations!$B$3))),0)</f>
        <v>1.7331131857021648E-2</v>
      </c>
    </row>
    <row r="3346" spans="1:11" x14ac:dyDescent="0.35">
      <c r="A3346">
        <v>3343</v>
      </c>
      <c r="B3346" t="str">
        <f t="shared" si="52"/>
        <v>15-55.5</v>
      </c>
      <c r="C3346">
        <v>-55.463507280456</v>
      </c>
      <c r="D3346">
        <v>15.000904404450001</v>
      </c>
      <c r="E3346">
        <f>ASIN(SQRT((SIN(RADIANS(PARAMETERS!$D$8-D3346)/2)*SIN(RADIANS(PARAMETERS!$D$8-D3346)/2))+(COS(RADIANS(D3346))*COS(RADIANS(PARAMETERS!$D$8))*SIN(RADIANS(PARAMETERS!$D$9-C3346)/2)*SIN(RADIANS(PARAMETERS!$D$9-C3346)/2))))*2*3958.756</f>
        <v>346.3502058616848</v>
      </c>
      <c r="F3346">
        <v>141.6335144043</v>
      </c>
      <c r="G3346">
        <v>175.44902038574</v>
      </c>
      <c r="H3346">
        <v>212.49224853516</v>
      </c>
      <c r="I3346">
        <v>245.51054382324</v>
      </c>
      <c r="J3346">
        <v>283.66000366211</v>
      </c>
      <c r="K3346" s="6">
        <f>IFERROR(EXP(TREND(LN($F$1:$J$1),LN(F3346:J3346),LN(Calculations!$B$3))),0)</f>
        <v>1.740717761515469E-2</v>
      </c>
    </row>
    <row r="3347" spans="1:11" x14ac:dyDescent="0.35">
      <c r="A3347">
        <v>3344</v>
      </c>
      <c r="B3347" t="str">
        <f t="shared" si="52"/>
        <v>15-55.5</v>
      </c>
      <c r="C3347">
        <v>-55.734828615357003</v>
      </c>
      <c r="D3347">
        <v>15.000904404450001</v>
      </c>
      <c r="E3347">
        <f>ASIN(SQRT((SIN(RADIANS(PARAMETERS!$D$8-D3347)/2)*SIN(RADIANS(PARAMETERS!$D$8-D3347)/2))+(COS(RADIANS(D3347))*COS(RADIANS(PARAMETERS!$D$8))*SIN(RADIANS(PARAMETERS!$D$9-C3347)/2)*SIN(RADIANS(PARAMETERS!$D$9-C3347)/2))))*2*3958.756</f>
        <v>328.32990387309661</v>
      </c>
      <c r="F3347">
        <v>141.88815307617</v>
      </c>
      <c r="G3347">
        <v>175.5608215332</v>
      </c>
      <c r="H3347">
        <v>212.61444091797</v>
      </c>
      <c r="I3347">
        <v>245.65101623535</v>
      </c>
      <c r="J3347">
        <v>283.82153320313</v>
      </c>
      <c r="K3347" s="6">
        <f>IFERROR(EXP(TREND(LN($F$1:$J$1),LN(F3347:J3347),LN(Calculations!$B$3))),0)</f>
        <v>1.7510679608533565E-2</v>
      </c>
    </row>
    <row r="3348" spans="1:11" x14ac:dyDescent="0.35">
      <c r="A3348">
        <v>3345</v>
      </c>
      <c r="B3348" t="str">
        <f t="shared" si="52"/>
        <v>15-56</v>
      </c>
      <c r="C3348">
        <v>-56.006149950257999</v>
      </c>
      <c r="D3348">
        <v>15.000904404450001</v>
      </c>
      <c r="E3348">
        <f>ASIN(SQRT((SIN(RADIANS(PARAMETERS!$D$8-D3348)/2)*SIN(RADIANS(PARAMETERS!$D$8-D3348)/2))+(COS(RADIANS(D3348))*COS(RADIANS(PARAMETERS!$D$8))*SIN(RADIANS(PARAMETERS!$D$9-C3348)/2)*SIN(RADIANS(PARAMETERS!$D$9-C3348)/2))))*2*3958.756</f>
        <v>310.31739474063954</v>
      </c>
      <c r="F3348">
        <v>142.22099304199</v>
      </c>
      <c r="G3348">
        <v>175.73368835449</v>
      </c>
      <c r="H3348">
        <v>212.78153991699</v>
      </c>
      <c r="I3348">
        <v>245.81785583496</v>
      </c>
      <c r="J3348">
        <v>283.98425292969</v>
      </c>
      <c r="K3348" s="6">
        <f>IFERROR(EXP(TREND(LN($F$1:$J$1),LN(F3348:J3348),LN(Calculations!$B$3))),0)</f>
        <v>1.7653064918728478E-2</v>
      </c>
    </row>
    <row r="3349" spans="1:11" x14ac:dyDescent="0.35">
      <c r="A3349">
        <v>3346</v>
      </c>
      <c r="B3349" t="str">
        <f t="shared" si="52"/>
        <v>15-56.5</v>
      </c>
      <c r="C3349">
        <v>-56.277471285159002</v>
      </c>
      <c r="D3349">
        <v>15.000904404450001</v>
      </c>
      <c r="E3349">
        <f>ASIN(SQRT((SIN(RADIANS(PARAMETERS!$D$8-D3349)/2)*SIN(RADIANS(PARAMETERS!$D$8-D3349)/2))+(COS(RADIANS(D3349))*COS(RADIANS(PARAMETERS!$D$8))*SIN(RADIANS(PARAMETERS!$D$9-C3349)/2)*SIN(RADIANS(PARAMETERS!$D$9-C3349)/2))))*2*3958.756</f>
        <v>292.31414954425958</v>
      </c>
      <c r="F3349">
        <v>142.58760070801</v>
      </c>
      <c r="G3349">
        <v>175.93634033203</v>
      </c>
      <c r="H3349">
        <v>212.9581451416</v>
      </c>
      <c r="I3349">
        <v>245.9715423584</v>
      </c>
      <c r="J3349">
        <v>284.10394287109</v>
      </c>
      <c r="K3349" s="6">
        <f>IFERROR(EXP(TREND(LN($F$1:$J$1),LN(F3349:J3349),LN(Calculations!$B$3))),0)</f>
        <v>1.7815057555881305E-2</v>
      </c>
    </row>
    <row r="3350" spans="1:11" x14ac:dyDescent="0.35">
      <c r="A3350">
        <v>3347</v>
      </c>
      <c r="B3350" t="str">
        <f t="shared" si="52"/>
        <v>15-56.5</v>
      </c>
      <c r="C3350">
        <v>-56.548792620059999</v>
      </c>
      <c r="D3350">
        <v>15.000904404450001</v>
      </c>
      <c r="E3350">
        <f>ASIN(SQRT((SIN(RADIANS(PARAMETERS!$D$8-D3350)/2)*SIN(RADIANS(PARAMETERS!$D$8-D3350)/2))+(COS(RADIANS(D3350))*COS(RADIANS(PARAMETERS!$D$8))*SIN(RADIANS(PARAMETERS!$D$9-C3350)/2)*SIN(RADIANS(PARAMETERS!$D$9-C3350)/2))))*2*3958.756</f>
        <v>274.32202283578403</v>
      </c>
      <c r="F3350">
        <v>143.0583190918</v>
      </c>
      <c r="G3350">
        <v>176.22373962402</v>
      </c>
      <c r="H3350">
        <v>213.2254486084</v>
      </c>
      <c r="I3350">
        <v>246.22058105469</v>
      </c>
      <c r="J3350">
        <v>284.3229675293</v>
      </c>
      <c r="K3350" s="6">
        <f>IFERROR(EXP(TREND(LN($F$1:$J$1),LN(F3350:J3350),LN(Calculations!$B$3))),0)</f>
        <v>1.8030330615520462E-2</v>
      </c>
    </row>
    <row r="3351" spans="1:11" x14ac:dyDescent="0.35">
      <c r="A3351">
        <v>3348</v>
      </c>
      <c r="B3351" t="str">
        <f t="shared" si="52"/>
        <v>15-57</v>
      </c>
      <c r="C3351">
        <v>-56.820113954961002</v>
      </c>
      <c r="D3351">
        <v>15.000904404450001</v>
      </c>
      <c r="E3351">
        <f>ASIN(SQRT((SIN(RADIANS(PARAMETERS!$D$8-D3351)/2)*SIN(RADIANS(PARAMETERS!$D$8-D3351)/2))+(COS(RADIANS(D3351))*COS(RADIANS(PARAMETERS!$D$8))*SIN(RADIANS(PARAMETERS!$D$9-C3351)/2)*SIN(RADIANS(PARAMETERS!$D$9-C3351)/2))))*2*3958.756</f>
        <v>256.34338654780407</v>
      </c>
      <c r="F3351">
        <v>143.64488220215</v>
      </c>
      <c r="G3351">
        <v>176.60298156738</v>
      </c>
      <c r="H3351">
        <v>213.59002685547</v>
      </c>
      <c r="I3351">
        <v>246.57032775879</v>
      </c>
      <c r="J3351">
        <v>284.64495849609</v>
      </c>
      <c r="K3351" s="6">
        <f>IFERROR(EXP(TREND(LN($F$1:$J$1),LN(F3351:J3351),LN(Calculations!$B$3))),0)</f>
        <v>1.8306757977439931E-2</v>
      </c>
    </row>
    <row r="3352" spans="1:11" x14ac:dyDescent="0.35">
      <c r="A3352">
        <v>3349</v>
      </c>
      <c r="B3352" t="str">
        <f t="shared" si="52"/>
        <v>15-57</v>
      </c>
      <c r="C3352">
        <v>-57.091435289861998</v>
      </c>
      <c r="D3352">
        <v>15.000904404450001</v>
      </c>
      <c r="E3352">
        <f>ASIN(SQRT((SIN(RADIANS(PARAMETERS!$D$8-D3352)/2)*SIN(RADIANS(PARAMETERS!$D$8-D3352)/2))+(COS(RADIANS(D3352))*COS(RADIANS(PARAMETERS!$D$8))*SIN(RADIANS(PARAMETERS!$D$9-C3352)/2)*SIN(RADIANS(PARAMETERS!$D$9-C3352)/2))))*2*3958.756</f>
        <v>238.38132399551304</v>
      </c>
      <c r="F3352">
        <v>144.28817749023</v>
      </c>
      <c r="G3352">
        <v>177.02827453613</v>
      </c>
      <c r="H3352">
        <v>213.99284362793</v>
      </c>
      <c r="I3352">
        <v>246.94869995117</v>
      </c>
      <c r="J3352">
        <v>284.9821472168</v>
      </c>
      <c r="K3352" s="6">
        <f>IFERROR(EXP(TREND(LN($F$1:$J$1),LN(F3352:J3352),LN(Calculations!$B$3))),0)</f>
        <v>1.8618512426671476E-2</v>
      </c>
    </row>
    <row r="3353" spans="1:11" x14ac:dyDescent="0.35">
      <c r="A3353">
        <v>3350</v>
      </c>
      <c r="B3353" t="str">
        <f t="shared" si="52"/>
        <v>15-57.5</v>
      </c>
      <c r="C3353">
        <v>-57.362756624763001</v>
      </c>
      <c r="D3353">
        <v>15.000904404450001</v>
      </c>
      <c r="E3353">
        <f>ASIN(SQRT((SIN(RADIANS(PARAMETERS!$D$8-D3353)/2)*SIN(RADIANS(PARAMETERS!$D$8-D3353)/2))+(COS(RADIANS(D3353))*COS(RADIANS(PARAMETERS!$D$8))*SIN(RADIANS(PARAMETERS!$D$9-C3353)/2)*SIN(RADIANS(PARAMETERS!$D$9-C3353)/2))))*2*3958.756</f>
        <v>220.4399178213076</v>
      </c>
      <c r="F3353">
        <v>145.03704833984</v>
      </c>
      <c r="G3353">
        <v>177.52755737305</v>
      </c>
      <c r="H3353">
        <v>214.48054504395</v>
      </c>
      <c r="I3353">
        <v>247.42112731934</v>
      </c>
      <c r="J3353">
        <v>285.42333984375</v>
      </c>
      <c r="K3353" s="6">
        <f>IFERROR(EXP(TREND(LN($F$1:$J$1),LN(F3353:J3353),LN(Calculations!$B$3))),0)</f>
        <v>1.8989829712916961E-2</v>
      </c>
    </row>
    <row r="3354" spans="1:11" x14ac:dyDescent="0.35">
      <c r="A3354">
        <v>3351</v>
      </c>
      <c r="B3354" t="str">
        <f t="shared" si="52"/>
        <v>15-57.5</v>
      </c>
      <c r="C3354">
        <v>-57.634077959663998</v>
      </c>
      <c r="D3354">
        <v>15.000904404450001</v>
      </c>
      <c r="E3354">
        <f>ASIN(SQRT((SIN(RADIANS(PARAMETERS!$D$8-D3354)/2)*SIN(RADIANS(PARAMETERS!$D$8-D3354)/2))+(COS(RADIANS(D3354))*COS(RADIANS(PARAMETERS!$D$8))*SIN(RADIANS(PARAMETERS!$D$9-C3354)/2)*SIN(RADIANS(PARAMETERS!$D$9-C3354)/2))))*2*3958.756</f>
        <v>202.52468929935503</v>
      </c>
      <c r="F3354">
        <v>145.88200378418</v>
      </c>
      <c r="G3354">
        <v>178.09172058105</v>
      </c>
      <c r="H3354">
        <v>215.03938293457</v>
      </c>
      <c r="I3354">
        <v>247.96873474121</v>
      </c>
      <c r="J3354">
        <v>285.94329833984</v>
      </c>
      <c r="K3354" s="6">
        <f>IFERROR(EXP(TREND(LN($F$1:$J$1),LN(F3354:J3354),LN(Calculations!$B$3))),0)</f>
        <v>1.9419649174314074E-2</v>
      </c>
    </row>
    <row r="3355" spans="1:11" x14ac:dyDescent="0.35">
      <c r="A3355">
        <v>3352</v>
      </c>
      <c r="B3355" t="str">
        <f t="shared" si="52"/>
        <v>15-58</v>
      </c>
      <c r="C3355">
        <v>-57.905399294565001</v>
      </c>
      <c r="D3355">
        <v>15.000904404450001</v>
      </c>
      <c r="E3355">
        <f>ASIN(SQRT((SIN(RADIANS(PARAMETERS!$D$8-D3355)/2)*SIN(RADIANS(PARAMETERS!$D$8-D3355)/2))+(COS(RADIANS(D3355))*COS(RADIANS(PARAMETERS!$D$8))*SIN(RADIANS(PARAMETERS!$D$9-C3355)/2)*SIN(RADIANS(PARAMETERS!$D$9-C3355)/2))))*2*3958.756</f>
        <v>184.6432900660071</v>
      </c>
      <c r="F3355">
        <v>146.76756286621</v>
      </c>
      <c r="G3355">
        <v>178.67951965332</v>
      </c>
      <c r="H3355">
        <v>215.61245727539</v>
      </c>
      <c r="I3355">
        <v>248.51913452148</v>
      </c>
      <c r="J3355">
        <v>286.45068359375</v>
      </c>
      <c r="K3355" s="6">
        <f>IFERROR(EXP(TREND(LN($F$1:$J$1),LN(F3355:J3355),LN(Calculations!$B$3))),0)</f>
        <v>1.9883612060895225E-2</v>
      </c>
    </row>
    <row r="3356" spans="1:11" x14ac:dyDescent="0.35">
      <c r="A3356">
        <v>3353</v>
      </c>
      <c r="B3356" t="str">
        <f t="shared" si="52"/>
        <v>15-58</v>
      </c>
      <c r="C3356">
        <v>-58.176720629465002</v>
      </c>
      <c r="D3356">
        <v>15.000904404450001</v>
      </c>
      <c r="E3356">
        <f>ASIN(SQRT((SIN(RADIANS(PARAMETERS!$D$8-D3356)/2)*SIN(RADIANS(PARAMETERS!$D$8-D3356)/2))+(COS(RADIANS(D3356))*COS(RADIANS(PARAMETERS!$D$8))*SIN(RADIANS(PARAMETERS!$D$9-C3356)/2)*SIN(RADIANS(PARAMETERS!$D$9-C3356)/2))))*2*3958.756</f>
        <v>166.80663189127685</v>
      </c>
      <c r="F3356">
        <v>147.73686218262</v>
      </c>
      <c r="G3356">
        <v>179.32183837891</v>
      </c>
      <c r="H3356">
        <v>216.25170898438</v>
      </c>
      <c r="I3356">
        <v>249.14602661133</v>
      </c>
      <c r="J3356">
        <v>287.04644775391</v>
      </c>
      <c r="K3356" s="6">
        <f>IFERROR(EXP(TREND(LN($F$1:$J$1),LN(F3356:J3356),LN(Calculations!$B$3))),0)</f>
        <v>2.0405844120100613E-2</v>
      </c>
    </row>
    <row r="3357" spans="1:11" x14ac:dyDescent="0.35">
      <c r="A3357">
        <v>3354</v>
      </c>
      <c r="B3357" t="str">
        <f t="shared" si="52"/>
        <v>15-58.5</v>
      </c>
      <c r="C3357">
        <v>-58.448041964365999</v>
      </c>
      <c r="D3357">
        <v>15.000904404450001</v>
      </c>
      <c r="E3357">
        <f>ASIN(SQRT((SIN(RADIANS(PARAMETERS!$D$8-D3357)/2)*SIN(RADIANS(PARAMETERS!$D$8-D3357)/2))+(COS(RADIANS(D3357))*COS(RADIANS(PARAMETERS!$D$8))*SIN(RADIANS(PARAMETERS!$D$9-C3357)/2)*SIN(RADIANS(PARAMETERS!$D$9-C3357)/2))))*2*3958.756</f>
        <v>149.03081256458151</v>
      </c>
      <c r="F3357">
        <v>148.76440429688</v>
      </c>
      <c r="G3357">
        <v>179.99954223633</v>
      </c>
      <c r="H3357">
        <v>216.93135070801</v>
      </c>
      <c r="I3357">
        <v>249.81652832031</v>
      </c>
      <c r="J3357">
        <v>287.68902587891</v>
      </c>
      <c r="K3357" s="6">
        <f>IFERROR(EXP(TREND(LN($F$1:$J$1),LN(F3357:J3357),LN(Calculations!$B$3))),0)</f>
        <v>2.0976873763307848E-2</v>
      </c>
    </row>
    <row r="3358" spans="1:11" x14ac:dyDescent="0.35">
      <c r="A3358">
        <v>3355</v>
      </c>
      <c r="B3358" t="str">
        <f t="shared" si="52"/>
        <v>15-58.5</v>
      </c>
      <c r="C3358">
        <v>-58.719363299267002</v>
      </c>
      <c r="D3358">
        <v>15.000904404450001</v>
      </c>
      <c r="E3358">
        <f>ASIN(SQRT((SIN(RADIANS(PARAMETERS!$D$8-D3358)/2)*SIN(RADIANS(PARAMETERS!$D$8-D3358)/2))+(COS(RADIANS(D3358))*COS(RADIANS(PARAMETERS!$D$8))*SIN(RADIANS(PARAMETERS!$D$9-C3358)/2)*SIN(RADIANS(PARAMETERS!$D$9-C3358)/2))))*2*3958.756</f>
        <v>131.34056949004116</v>
      </c>
      <c r="F3358">
        <v>149.78521728516</v>
      </c>
      <c r="G3358">
        <v>180.66708374023</v>
      </c>
      <c r="H3358">
        <v>217.5966796875</v>
      </c>
      <c r="I3358">
        <v>250.46697998047</v>
      </c>
      <c r="J3358">
        <v>288.30432128906</v>
      </c>
      <c r="K3358" s="6">
        <f>IFERROR(EXP(TREND(LN($F$1:$J$1),LN(F3358:J3358),LN(Calculations!$B$3))),0)</f>
        <v>2.1563310857080267E-2</v>
      </c>
    </row>
    <row r="3359" spans="1:11" x14ac:dyDescent="0.35">
      <c r="A3359">
        <v>3356</v>
      </c>
      <c r="B3359" t="str">
        <f t="shared" si="52"/>
        <v>15-59</v>
      </c>
      <c r="C3359">
        <v>-58.990684634167998</v>
      </c>
      <c r="D3359">
        <v>15.000904404450001</v>
      </c>
      <c r="E3359">
        <f>ASIN(SQRT((SIN(RADIANS(PARAMETERS!$D$8-D3359)/2)*SIN(RADIANS(PARAMETERS!$D$8-D3359)/2))+(COS(RADIANS(D3359))*COS(RADIANS(PARAMETERS!$D$8))*SIN(RADIANS(PARAMETERS!$D$9-C3359)/2)*SIN(RADIANS(PARAMETERS!$D$9-C3359)/2))))*2*3958.756</f>
        <v>113.77586038613525</v>
      </c>
      <c r="F3359">
        <v>150.85346984863</v>
      </c>
      <c r="G3359">
        <v>181.37327575684</v>
      </c>
      <c r="H3359">
        <v>218.34730529785</v>
      </c>
      <c r="I3359">
        <v>251.24765014648</v>
      </c>
      <c r="J3359">
        <v>289.10665893555</v>
      </c>
      <c r="K3359" s="6">
        <f>IFERROR(EXP(TREND(LN($F$1:$J$1),LN(F3359:J3359),LN(Calculations!$B$3))),0)</f>
        <v>2.2192812270798303E-2</v>
      </c>
    </row>
    <row r="3360" spans="1:11" x14ac:dyDescent="0.35">
      <c r="A3360">
        <v>3357</v>
      </c>
      <c r="B3360" t="str">
        <f t="shared" si="52"/>
        <v>15-59.5</v>
      </c>
      <c r="C3360">
        <v>-59.262005969069001</v>
      </c>
      <c r="D3360">
        <v>15.000904404450001</v>
      </c>
      <c r="E3360">
        <f>ASIN(SQRT((SIN(RADIANS(PARAMETERS!$D$8-D3360)/2)*SIN(RADIANS(PARAMETERS!$D$8-D3360)/2))+(COS(RADIANS(D3360))*COS(RADIANS(PARAMETERS!$D$8))*SIN(RADIANS(PARAMETERS!$D$9-C3360)/2)*SIN(RADIANS(PARAMETERS!$D$9-C3360)/2))))*2*3958.756</f>
        <v>96.40535971754484</v>
      </c>
      <c r="F3360">
        <v>151.95906066895</v>
      </c>
      <c r="G3360">
        <v>182.12202453613</v>
      </c>
      <c r="H3360">
        <v>219.18778991699</v>
      </c>
      <c r="I3360">
        <v>252.16163635254</v>
      </c>
      <c r="J3360">
        <v>290.09692382813</v>
      </c>
      <c r="K3360" s="6">
        <f>IFERROR(EXP(TREND(LN($F$1:$J$1),LN(F3360:J3360),LN(Calculations!$B$3))),0)</f>
        <v>2.2863045377497723E-2</v>
      </c>
    </row>
    <row r="3361" spans="1:11" x14ac:dyDescent="0.35">
      <c r="A3361">
        <v>3358</v>
      </c>
      <c r="B3361" t="str">
        <f t="shared" si="52"/>
        <v>15-59.5</v>
      </c>
      <c r="C3361">
        <v>-59.533327303969998</v>
      </c>
      <c r="D3361">
        <v>15.000904404450001</v>
      </c>
      <c r="E3361">
        <f>ASIN(SQRT((SIN(RADIANS(PARAMETERS!$D$8-D3361)/2)*SIN(RADIANS(PARAMETERS!$D$8-D3361)/2))+(COS(RADIANS(D3361))*COS(RADIANS(PARAMETERS!$D$8))*SIN(RADIANS(PARAMETERS!$D$9-C3361)/2)*SIN(RADIANS(PARAMETERS!$D$9-C3361)/2))))*2*3958.756</f>
        <v>79.356737332114889</v>
      </c>
      <c r="F3361">
        <v>153.09338378906</v>
      </c>
      <c r="G3361">
        <v>182.9434967041</v>
      </c>
      <c r="H3361">
        <v>220.14842224121</v>
      </c>
      <c r="I3361">
        <v>253.24223327637</v>
      </c>
      <c r="J3361">
        <v>291.31164550781</v>
      </c>
      <c r="K3361" s="6">
        <f>IFERROR(EXP(TREND(LN($F$1:$J$1),LN(F3361:J3361),LN(Calculations!$B$3))),0)</f>
        <v>2.3576939751033969E-2</v>
      </c>
    </row>
    <row r="3362" spans="1:11" x14ac:dyDescent="0.35">
      <c r="A3362">
        <v>3359</v>
      </c>
      <c r="B3362" t="str">
        <f t="shared" si="52"/>
        <v>15-60</v>
      </c>
      <c r="C3362">
        <v>-59.804648638871001</v>
      </c>
      <c r="D3362">
        <v>15.000904404450001</v>
      </c>
      <c r="E3362">
        <f>ASIN(SQRT((SIN(RADIANS(PARAMETERS!$D$8-D3362)/2)*SIN(RADIANS(PARAMETERS!$D$8-D3362)/2))+(COS(RADIANS(D3362))*COS(RADIANS(PARAMETERS!$D$8))*SIN(RADIANS(PARAMETERS!$D$9-C3362)/2)*SIN(RADIANS(PARAMETERS!$D$9-C3362)/2))))*2*3958.756</f>
        <v>62.892337907842169</v>
      </c>
      <c r="F3362">
        <v>154.29458618164</v>
      </c>
      <c r="G3362">
        <v>183.87414550781</v>
      </c>
      <c r="H3362">
        <v>221.27099609375</v>
      </c>
      <c r="I3362">
        <v>254.53587341309</v>
      </c>
      <c r="J3362">
        <v>292.8024597168</v>
      </c>
      <c r="K3362" s="6">
        <f>IFERROR(EXP(TREND(LN($F$1:$J$1),LN(F3362:J3362),LN(Calculations!$B$3))),0)</f>
        <v>2.4362277074334325E-2</v>
      </c>
    </row>
    <row r="3363" spans="1:11" x14ac:dyDescent="0.35">
      <c r="A3363">
        <v>3360</v>
      </c>
      <c r="B3363" t="str">
        <f t="shared" si="52"/>
        <v>15-60</v>
      </c>
      <c r="C3363">
        <v>-60.075969973771997</v>
      </c>
      <c r="D3363">
        <v>15.000904404450001</v>
      </c>
      <c r="E3363">
        <f>ASIN(SQRT((SIN(RADIANS(PARAMETERS!$D$8-D3363)/2)*SIN(RADIANS(PARAMETERS!$D$8-D3363)/2))+(COS(RADIANS(D3363))*COS(RADIANS(PARAMETERS!$D$8))*SIN(RADIANS(PARAMETERS!$D$9-C3363)/2)*SIN(RADIANS(PARAMETERS!$D$9-C3363)/2))))*2*3958.756</f>
        <v>47.622056040300087</v>
      </c>
      <c r="F3363">
        <v>155.45654296875</v>
      </c>
      <c r="G3363">
        <v>184.79814147949</v>
      </c>
      <c r="H3363">
        <v>222.40240478516</v>
      </c>
      <c r="I3363">
        <v>255.85443115234</v>
      </c>
      <c r="J3363">
        <v>294.33895874023</v>
      </c>
      <c r="K3363" s="6">
        <f>IFERROR(EXP(TREND(LN($F$1:$J$1),LN(F3363:J3363),LN(Calculations!$B$3))),0)</f>
        <v>2.5146330634697286E-2</v>
      </c>
    </row>
    <row r="3364" spans="1:11" x14ac:dyDescent="0.35">
      <c r="A3364">
        <v>3361</v>
      </c>
      <c r="B3364" t="str">
        <f t="shared" si="52"/>
        <v>15-60.5</v>
      </c>
      <c r="C3364">
        <v>-60.347291308673</v>
      </c>
      <c r="D3364">
        <v>15.000904404450001</v>
      </c>
      <c r="E3364">
        <f>ASIN(SQRT((SIN(RADIANS(PARAMETERS!$D$8-D3364)/2)*SIN(RADIANS(PARAMETERS!$D$8-D3364)/2))+(COS(RADIANS(D3364))*COS(RADIANS(PARAMETERS!$D$8))*SIN(RADIANS(PARAMETERS!$D$9-C3364)/2)*SIN(RADIANS(PARAMETERS!$D$9-C3364)/2))))*2*3958.756</f>
        <v>35.138817963157315</v>
      </c>
      <c r="F3364">
        <v>156.42590332031</v>
      </c>
      <c r="G3364">
        <v>185.54013061523</v>
      </c>
      <c r="H3364">
        <v>223.3113861084</v>
      </c>
      <c r="I3364">
        <v>256.91403198242</v>
      </c>
      <c r="J3364">
        <v>295.57391357422</v>
      </c>
      <c r="K3364" s="6">
        <f>IFERROR(EXP(TREND(LN($F$1:$J$1),LN(F3364:J3364),LN(Calculations!$B$3))),0)</f>
        <v>2.5812828253765768E-2</v>
      </c>
    </row>
    <row r="3365" spans="1:11" x14ac:dyDescent="0.35">
      <c r="A3365">
        <v>3362</v>
      </c>
      <c r="B3365" t="str">
        <f t="shared" si="52"/>
        <v>15-60.5</v>
      </c>
      <c r="C3365">
        <v>-60.618612643573996</v>
      </c>
      <c r="D3365">
        <v>15.000904404450001</v>
      </c>
      <c r="E3365">
        <f>ASIN(SQRT((SIN(RADIANS(PARAMETERS!$D$8-D3365)/2)*SIN(RADIANS(PARAMETERS!$D$8-D3365)/2))+(COS(RADIANS(D3365))*COS(RADIANS(PARAMETERS!$D$8))*SIN(RADIANS(PARAMETERS!$D$9-C3365)/2)*SIN(RADIANS(PARAMETERS!$D$9-C3365)/2))))*2*3958.756</f>
        <v>29.258788111679362</v>
      </c>
      <c r="F3365">
        <v>157.25956726074</v>
      </c>
      <c r="G3365">
        <v>186.14898681641</v>
      </c>
      <c r="H3365">
        <v>224.06159973145</v>
      </c>
      <c r="I3365">
        <v>257.79223632813</v>
      </c>
      <c r="J3365">
        <v>296.6015625</v>
      </c>
      <c r="K3365" s="6">
        <f>IFERROR(EXP(TREND(LN($F$1:$J$1),LN(F3365:J3365),LN(Calculations!$B$3))),0)</f>
        <v>2.6392455458058413E-2</v>
      </c>
    </row>
    <row r="3366" spans="1:11" x14ac:dyDescent="0.35">
      <c r="A3366">
        <v>3363</v>
      </c>
      <c r="B3366" t="str">
        <f t="shared" si="52"/>
        <v>15-61</v>
      </c>
      <c r="C3366">
        <v>-60.889933978475</v>
      </c>
      <c r="D3366">
        <v>15.000904404450001</v>
      </c>
      <c r="E3366">
        <f>ASIN(SQRT((SIN(RADIANS(PARAMETERS!$D$8-D3366)/2)*SIN(RADIANS(PARAMETERS!$D$8-D3366)/2))+(COS(RADIANS(D3366))*COS(RADIANS(PARAMETERS!$D$8))*SIN(RADIANS(PARAMETERS!$D$9-C3366)/2)*SIN(RADIANS(PARAMETERS!$D$9-C3366)/2))))*2*3958.756</f>
        <v>33.643443163876839</v>
      </c>
      <c r="F3366">
        <v>157.97015380859</v>
      </c>
      <c r="G3366">
        <v>186.65762329102</v>
      </c>
      <c r="H3366">
        <v>224.69508361816</v>
      </c>
      <c r="I3366">
        <v>258.53958129883</v>
      </c>
      <c r="J3366">
        <v>297.48266601563</v>
      </c>
      <c r="K3366" s="6">
        <f>IFERROR(EXP(TREND(LN($F$1:$J$1),LN(F3366:J3366),LN(Calculations!$B$3))),0)</f>
        <v>2.6892155760932696E-2</v>
      </c>
    </row>
    <row r="3367" spans="1:11" x14ac:dyDescent="0.35">
      <c r="A3367">
        <v>3364</v>
      </c>
      <c r="B3367" t="str">
        <f t="shared" si="52"/>
        <v>15-61</v>
      </c>
      <c r="C3367">
        <v>-61.161255313376003</v>
      </c>
      <c r="D3367">
        <v>15.000904404450001</v>
      </c>
      <c r="E3367">
        <f>ASIN(SQRT((SIN(RADIANS(PARAMETERS!$D$8-D3367)/2)*SIN(RADIANS(PARAMETERS!$D$8-D3367)/2))+(COS(RADIANS(D3367))*COS(RADIANS(PARAMETERS!$D$8))*SIN(RADIANS(PARAMETERS!$D$9-C3367)/2)*SIN(RADIANS(PARAMETERS!$D$9-C3367)/2))))*2*3958.756</f>
        <v>45.410900238436831</v>
      </c>
      <c r="F3367">
        <v>158.5905456543</v>
      </c>
      <c r="G3367">
        <v>187.11763000488</v>
      </c>
      <c r="H3367">
        <v>225.27767944336</v>
      </c>
      <c r="I3367">
        <v>259.2350769043</v>
      </c>
      <c r="J3367">
        <v>298.31188964844</v>
      </c>
      <c r="K3367" s="6">
        <f>IFERROR(EXP(TREND(LN($F$1:$J$1),LN(F3367:J3367),LN(Calculations!$B$3))),0)</f>
        <v>2.7335524172599959E-2</v>
      </c>
    </row>
    <row r="3368" spans="1:11" x14ac:dyDescent="0.35">
      <c r="A3368">
        <v>3365</v>
      </c>
      <c r="B3368" t="str">
        <f t="shared" si="52"/>
        <v>15-61.5</v>
      </c>
      <c r="C3368">
        <v>-61.432576648276999</v>
      </c>
      <c r="D3368">
        <v>15.000904404450001</v>
      </c>
      <c r="E3368">
        <f>ASIN(SQRT((SIN(RADIANS(PARAMETERS!$D$8-D3368)/2)*SIN(RADIANS(PARAMETERS!$D$8-D3368)/2))+(COS(RADIANS(D3368))*COS(RADIANS(PARAMETERS!$D$8))*SIN(RADIANS(PARAMETERS!$D$9-C3368)/2)*SIN(RADIANS(PARAMETERS!$D$9-C3368)/2))))*2*3958.756</f>
        <v>60.389411513919441</v>
      </c>
      <c r="F3368">
        <v>159.17387390137</v>
      </c>
      <c r="G3368">
        <v>187.57299804688</v>
      </c>
      <c r="H3368">
        <v>225.87060546875</v>
      </c>
      <c r="I3368">
        <v>259.95635986328</v>
      </c>
      <c r="J3368">
        <v>299.18688964844</v>
      </c>
      <c r="K3368" s="6">
        <f>IFERROR(EXP(TREND(LN($F$1:$J$1),LN(F3368:J3368),LN(Calculations!$B$3))),0)</f>
        <v>2.7757081259294578E-2</v>
      </c>
    </row>
    <row r="3369" spans="1:11" x14ac:dyDescent="0.35">
      <c r="A3369">
        <v>3366</v>
      </c>
      <c r="B3369" t="str">
        <f t="shared" si="52"/>
        <v>15-61.5</v>
      </c>
      <c r="C3369">
        <v>-61.703897983178003</v>
      </c>
      <c r="D3369">
        <v>15.000904404450001</v>
      </c>
      <c r="E3369">
        <f>ASIN(SQRT((SIN(RADIANS(PARAMETERS!$D$8-D3369)/2)*SIN(RADIANS(PARAMETERS!$D$8-D3369)/2))+(COS(RADIANS(D3369))*COS(RADIANS(PARAMETERS!$D$8))*SIN(RADIANS(PARAMETERS!$D$9-C3369)/2)*SIN(RADIANS(PARAMETERS!$D$9-C3369)/2))))*2*3958.756</f>
        <v>76.720742361402031</v>
      </c>
      <c r="F3369">
        <v>159.67860412598</v>
      </c>
      <c r="G3369">
        <v>187.99011230469</v>
      </c>
      <c r="H3369">
        <v>226.42469787598</v>
      </c>
      <c r="I3369">
        <v>260.63934326172</v>
      </c>
      <c r="J3369">
        <v>300.02517700195</v>
      </c>
      <c r="K3369" s="6">
        <f>IFERROR(EXP(TREND(LN($F$1:$J$1),LN(F3369:J3369),LN(Calculations!$B$3))),0)</f>
        <v>2.8126300054590232E-2</v>
      </c>
    </row>
    <row r="3370" spans="1:11" x14ac:dyDescent="0.35">
      <c r="A3370">
        <v>3367</v>
      </c>
      <c r="B3370" t="str">
        <f t="shared" si="52"/>
        <v>15-62</v>
      </c>
      <c r="C3370">
        <v>-61.975219318078999</v>
      </c>
      <c r="D3370">
        <v>15.000904404450001</v>
      </c>
      <c r="E3370">
        <f>ASIN(SQRT((SIN(RADIANS(PARAMETERS!$D$8-D3370)/2)*SIN(RADIANS(PARAMETERS!$D$8-D3370)/2))+(COS(RADIANS(D3370))*COS(RADIANS(PARAMETERS!$D$8))*SIN(RADIANS(PARAMETERS!$D$9-C3370)/2)*SIN(RADIANS(PARAMETERS!$D$9-C3370)/2))))*2*3958.756</f>
        <v>93.700161467896891</v>
      </c>
      <c r="F3370">
        <v>160.08941650391</v>
      </c>
      <c r="G3370">
        <v>188.35137939453</v>
      </c>
      <c r="H3370">
        <v>226.90896606445</v>
      </c>
      <c r="I3370">
        <v>261.23971557617</v>
      </c>
      <c r="J3370">
        <v>300.76580810547</v>
      </c>
      <c r="K3370" s="6">
        <f>IFERROR(EXP(TREND(LN($F$1:$J$1),LN(F3370:J3370),LN(Calculations!$B$3))),0)</f>
        <v>2.8431561053443001E-2</v>
      </c>
    </row>
    <row r="3371" spans="1:11" x14ac:dyDescent="0.35">
      <c r="A3371">
        <v>3368</v>
      </c>
      <c r="B3371" t="str">
        <f t="shared" si="52"/>
        <v>15-62</v>
      </c>
      <c r="C3371">
        <v>-62.246540652980002</v>
      </c>
      <c r="D3371">
        <v>15.000904404450001</v>
      </c>
      <c r="E3371">
        <f>ASIN(SQRT((SIN(RADIANS(PARAMETERS!$D$8-D3371)/2)*SIN(RADIANS(PARAMETERS!$D$8-D3371)/2))+(COS(RADIANS(D3371))*COS(RADIANS(PARAMETERS!$D$8))*SIN(RADIANS(PARAMETERS!$D$9-C3371)/2)*SIN(RADIANS(PARAMETERS!$D$9-C3371)/2))))*2*3958.756</f>
        <v>111.03071829931748</v>
      </c>
      <c r="F3371">
        <v>160.46937561035</v>
      </c>
      <c r="G3371">
        <v>188.70475769043</v>
      </c>
      <c r="H3371">
        <v>227.38653564453</v>
      </c>
      <c r="I3371">
        <v>261.83483886719</v>
      </c>
      <c r="J3371">
        <v>301.50326538086</v>
      </c>
      <c r="K3371" s="6">
        <f>IFERROR(EXP(TREND(LN($F$1:$J$1),LN(F3371:J3371),LN(Calculations!$B$3))),0)</f>
        <v>2.8717619821251972E-2</v>
      </c>
    </row>
    <row r="3372" spans="1:11" x14ac:dyDescent="0.35">
      <c r="A3372">
        <v>3369</v>
      </c>
      <c r="B3372" t="str">
        <f t="shared" si="52"/>
        <v>15-62.5</v>
      </c>
      <c r="C3372">
        <v>-62.517861987880998</v>
      </c>
      <c r="D3372">
        <v>15.000904404450001</v>
      </c>
      <c r="E3372">
        <f>ASIN(SQRT((SIN(RADIANS(PARAMETERS!$D$8-D3372)/2)*SIN(RADIANS(PARAMETERS!$D$8-D3372)/2))+(COS(RADIANS(D3372))*COS(RADIANS(PARAMETERS!$D$8))*SIN(RADIANS(PARAMETERS!$D$9-C3372)/2)*SIN(RADIANS(PARAMETERS!$D$9-C3372)/2))))*2*3958.756</f>
        <v>128.57047588487345</v>
      </c>
      <c r="F3372">
        <v>160.79216003418</v>
      </c>
      <c r="G3372">
        <v>189.02491760254</v>
      </c>
      <c r="H3372">
        <v>227.82008361816</v>
      </c>
      <c r="I3372">
        <v>262.37579345703</v>
      </c>
      <c r="J3372">
        <v>302.17440795898</v>
      </c>
      <c r="K3372" s="6">
        <f>IFERROR(EXP(TREND(LN($F$1:$J$1),LN(F3372:J3372),LN(Calculations!$B$3))),0)</f>
        <v>2.8964853898069867E-2</v>
      </c>
    </row>
    <row r="3373" spans="1:11" x14ac:dyDescent="0.35">
      <c r="A3373">
        <v>3370</v>
      </c>
      <c r="B3373" t="str">
        <f t="shared" si="52"/>
        <v>15-63</v>
      </c>
      <c r="C3373">
        <v>-62.789183322782002</v>
      </c>
      <c r="D3373">
        <v>15.000904404450001</v>
      </c>
      <c r="E3373">
        <f>ASIN(SQRT((SIN(RADIANS(PARAMETERS!$D$8-D3373)/2)*SIN(RADIANS(PARAMETERS!$D$8-D3373)/2))+(COS(RADIANS(D3373))*COS(RADIANS(PARAMETERS!$D$8))*SIN(RADIANS(PARAMETERS!$D$9-C3373)/2)*SIN(RADIANS(PARAMETERS!$D$9-C3373)/2))))*2*3958.756</f>
        <v>146.24416007837661</v>
      </c>
      <c r="F3373">
        <v>161.02760314941</v>
      </c>
      <c r="G3373">
        <v>189.27131652832</v>
      </c>
      <c r="H3373">
        <v>228.15725708008</v>
      </c>
      <c r="I3373">
        <v>262.79928588867</v>
      </c>
      <c r="J3373">
        <v>302.70278930664</v>
      </c>
      <c r="K3373" s="6">
        <f>IFERROR(EXP(TREND(LN($F$1:$J$1),LN(F3373:J3373),LN(Calculations!$B$3))),0)</f>
        <v>2.9146626338889231E-2</v>
      </c>
    </row>
    <row r="3374" spans="1:11" x14ac:dyDescent="0.35">
      <c r="A3374">
        <v>3371</v>
      </c>
      <c r="B3374" t="str">
        <f t="shared" si="52"/>
        <v>15-63</v>
      </c>
      <c r="C3374">
        <v>-63.060504657682998</v>
      </c>
      <c r="D3374">
        <v>15.000904404450001</v>
      </c>
      <c r="E3374">
        <f>ASIN(SQRT((SIN(RADIANS(PARAMETERS!$D$8-D3374)/2)*SIN(RADIANS(PARAMETERS!$D$8-D3374)/2))+(COS(RADIANS(D3374))*COS(RADIANS(PARAMETERS!$D$8))*SIN(RADIANS(PARAMETERS!$D$9-C3374)/2)*SIN(RADIANS(PARAMETERS!$D$9-C3374)/2))))*2*3958.756</f>
        <v>164.00845760411931</v>
      </c>
      <c r="F3374">
        <v>161.16293334961</v>
      </c>
      <c r="G3374">
        <v>189.40492248535</v>
      </c>
      <c r="H3374">
        <v>228.35679626465</v>
      </c>
      <c r="I3374">
        <v>263.06280517578</v>
      </c>
      <c r="J3374">
        <v>303.04525756836</v>
      </c>
      <c r="K3374" s="6">
        <f>IFERROR(EXP(TREND(LN($F$1:$J$1),LN(F3374:J3374),LN(Calculations!$B$3))),0)</f>
        <v>2.9243892629474355E-2</v>
      </c>
    </row>
    <row r="3375" spans="1:11" x14ac:dyDescent="0.35">
      <c r="A3375">
        <v>3372</v>
      </c>
      <c r="B3375" t="str">
        <f t="shared" si="52"/>
        <v>15-63.5</v>
      </c>
      <c r="C3375">
        <v>-63.331825992584001</v>
      </c>
      <c r="D3375">
        <v>15.000904404450001</v>
      </c>
      <c r="E3375">
        <f>ASIN(SQRT((SIN(RADIANS(PARAMETERS!$D$8-D3375)/2)*SIN(RADIANS(PARAMETERS!$D$8-D3375)/2))+(COS(RADIANS(D3375))*COS(RADIANS(PARAMETERS!$D$8))*SIN(RADIANS(PARAMETERS!$D$9-C3375)/2)*SIN(RADIANS(PARAMETERS!$D$9-C3375)/2))))*2*3958.756</f>
        <v>181.83678994934206</v>
      </c>
      <c r="F3375">
        <v>161.17301940918</v>
      </c>
      <c r="G3375">
        <v>189.39721679688</v>
      </c>
      <c r="H3375">
        <v>228.38064575195</v>
      </c>
      <c r="I3375">
        <v>263.11923217773</v>
      </c>
      <c r="J3375">
        <v>303.14370727539</v>
      </c>
      <c r="K3375" s="6">
        <f>IFERROR(EXP(TREND(LN($F$1:$J$1),LN(F3375:J3375),LN(Calculations!$B$3))),0)</f>
        <v>2.9235998862557507E-2</v>
      </c>
    </row>
    <row r="3376" spans="1:11" x14ac:dyDescent="0.35">
      <c r="A3376">
        <v>3373</v>
      </c>
      <c r="B3376" t="str">
        <f t="shared" si="52"/>
        <v>15-63.5</v>
      </c>
      <c r="C3376">
        <v>-63.603147327484997</v>
      </c>
      <c r="D3376">
        <v>15.000904404450001</v>
      </c>
      <c r="E3376">
        <f>ASIN(SQRT((SIN(RADIANS(PARAMETERS!$D$8-D3376)/2)*SIN(RADIANS(PARAMETERS!$D$8-D3376)/2))+(COS(RADIANS(D3376))*COS(RADIANS(PARAMETERS!$D$8))*SIN(RADIANS(PARAMETERS!$D$9-C3376)/2)*SIN(RADIANS(PARAMETERS!$D$9-C3376)/2))))*2*3958.756</f>
        <v>199.71198478836598</v>
      </c>
      <c r="F3376">
        <v>161.12506103516</v>
      </c>
      <c r="G3376">
        <v>189.33578491211</v>
      </c>
      <c r="H3376">
        <v>228.345703125</v>
      </c>
      <c r="I3376">
        <v>263.11318969727</v>
      </c>
      <c r="J3376">
        <v>303.17626953125</v>
      </c>
      <c r="K3376" s="6">
        <f>IFERROR(EXP(TREND(LN($F$1:$J$1),LN(F3376:J3376),LN(Calculations!$B$3))),0)</f>
        <v>2.9178616460465739E-2</v>
      </c>
    </row>
    <row r="3377" spans="1:11" x14ac:dyDescent="0.35">
      <c r="A3377">
        <v>3374</v>
      </c>
      <c r="B3377" t="str">
        <f t="shared" si="52"/>
        <v>15-64</v>
      </c>
      <c r="C3377">
        <v>-63.874468662386001</v>
      </c>
      <c r="D3377">
        <v>15.000904404450001</v>
      </c>
      <c r="E3377">
        <f>ASIN(SQRT((SIN(RADIANS(PARAMETERS!$D$8-D3377)/2)*SIN(RADIANS(PARAMETERS!$D$8-D3377)/2))+(COS(RADIANS(D3377))*COS(RADIANS(PARAMETERS!$D$8))*SIN(RADIANS(PARAMETERS!$D$9-C3377)/2)*SIN(RADIANS(PARAMETERS!$D$9-C3377)/2))))*2*3958.756</f>
        <v>217.62247055413562</v>
      </c>
      <c r="F3377">
        <v>161.16018676758</v>
      </c>
      <c r="G3377">
        <v>189.39294433594</v>
      </c>
      <c r="H3377">
        <v>228.48260498047</v>
      </c>
      <c r="I3377">
        <v>263.33050537109</v>
      </c>
      <c r="J3377">
        <v>303.49560546875</v>
      </c>
      <c r="K3377" s="6">
        <f>IFERROR(EXP(TREND(LN($F$1:$J$1),LN(F3377:J3377),LN(Calculations!$B$3))),0)</f>
        <v>2.9186334644810529E-2</v>
      </c>
    </row>
    <row r="3378" spans="1:11" x14ac:dyDescent="0.35">
      <c r="A3378">
        <v>3375</v>
      </c>
      <c r="B3378" t="str">
        <f t="shared" si="52"/>
        <v>15-64</v>
      </c>
      <c r="C3378">
        <v>-64.145789997286997</v>
      </c>
      <c r="D3378">
        <v>15.000904404450001</v>
      </c>
      <c r="E3378">
        <f>ASIN(SQRT((SIN(RADIANS(PARAMETERS!$D$8-D3378)/2)*SIN(RADIANS(PARAMETERS!$D$8-D3378)/2))+(COS(RADIANS(D3378))*COS(RADIANS(PARAMETERS!$D$8))*SIN(RADIANS(PARAMETERS!$D$9-C3378)/2)*SIN(RADIANS(PARAMETERS!$D$9-C3378)/2))))*2*3958.756</f>
        <v>235.5601729667533</v>
      </c>
      <c r="F3378">
        <v>161.23776245117</v>
      </c>
      <c r="G3378">
        <v>189.5213470459</v>
      </c>
      <c r="H3378">
        <v>228.71571350098</v>
      </c>
      <c r="I3378">
        <v>263.66763305664</v>
      </c>
      <c r="J3378">
        <v>303.96328735352</v>
      </c>
      <c r="K3378" s="6">
        <f>IFERROR(EXP(TREND(LN($F$1:$J$1),LN(F3378:J3378),LN(Calculations!$B$3))),0)</f>
        <v>2.9231114111733968E-2</v>
      </c>
    </row>
    <row r="3379" spans="1:11" x14ac:dyDescent="0.35">
      <c r="A3379">
        <v>3376</v>
      </c>
      <c r="B3379" t="str">
        <f t="shared" si="52"/>
        <v>15-64.5</v>
      </c>
      <c r="C3379">
        <v>-64.417111332188</v>
      </c>
      <c r="D3379">
        <v>15.000904404450001</v>
      </c>
      <c r="E3379">
        <f>ASIN(SQRT((SIN(RADIANS(PARAMETERS!$D$8-D3379)/2)*SIN(RADIANS(PARAMETERS!$D$8-D3379)/2))+(COS(RADIANS(D3379))*COS(RADIANS(PARAMETERS!$D$8))*SIN(RADIANS(PARAMETERS!$D$9-C3379)/2)*SIN(RADIANS(PARAMETERS!$D$9-C3379)/2))))*2*3958.756</f>
        <v>253.51929017420784</v>
      </c>
      <c r="F3379">
        <v>161.31367492676</v>
      </c>
      <c r="G3379">
        <v>189.66275024414</v>
      </c>
      <c r="H3379">
        <v>228.96356201172</v>
      </c>
      <c r="I3379">
        <v>264.02084350586</v>
      </c>
      <c r="J3379">
        <v>304.44848632813</v>
      </c>
      <c r="K3379" s="6">
        <f>IFERROR(EXP(TREND(LN($F$1:$J$1),LN(F3379:J3379),LN(Calculations!$B$3))),0)</f>
        <v>2.9277823681200677E-2</v>
      </c>
    </row>
    <row r="3380" spans="1:11" x14ac:dyDescent="0.35">
      <c r="A3380">
        <v>3377</v>
      </c>
      <c r="B3380" t="str">
        <f t="shared" si="52"/>
        <v>15-64.5</v>
      </c>
      <c r="C3380">
        <v>-64.688432667089003</v>
      </c>
      <c r="D3380">
        <v>15.000904404450001</v>
      </c>
      <c r="E3380">
        <f>ASIN(SQRT((SIN(RADIANS(PARAMETERS!$D$8-D3380)/2)*SIN(RADIANS(PARAMETERS!$D$8-D3380)/2))+(COS(RADIANS(D3380))*COS(RADIANS(PARAMETERS!$D$8))*SIN(RADIANS(PARAMETERS!$D$9-C3380)/2)*SIN(RADIANS(PARAMETERS!$D$9-C3380)/2))))*2*3958.756</f>
        <v>271.49554749484855</v>
      </c>
      <c r="F3380">
        <v>161.36256408691</v>
      </c>
      <c r="G3380">
        <v>189.77685546875</v>
      </c>
      <c r="H3380">
        <v>229.17681884766</v>
      </c>
      <c r="I3380">
        <v>264.33270263672</v>
      </c>
      <c r="J3380">
        <v>304.88427734375</v>
      </c>
      <c r="K3380" s="6">
        <f>IFERROR(EXP(TREND(LN($F$1:$J$1),LN(F3380:J3380),LN(Calculations!$B$3))),0)</f>
        <v>2.93027586158284E-2</v>
      </c>
    </row>
    <row r="3381" spans="1:11" x14ac:dyDescent="0.35">
      <c r="A3381">
        <v>3378</v>
      </c>
      <c r="B3381" t="str">
        <f t="shared" si="52"/>
        <v>15-65</v>
      </c>
      <c r="C3381">
        <v>-64.959754001990007</v>
      </c>
      <c r="D3381">
        <v>15.000904404450001</v>
      </c>
      <c r="E3381">
        <f>ASIN(SQRT((SIN(RADIANS(PARAMETERS!$D$8-D3381)/2)*SIN(RADIANS(PARAMETERS!$D$8-D3381)/2))+(COS(RADIANS(D3381))*COS(RADIANS(PARAMETERS!$D$8))*SIN(RADIANS(PARAMETERS!$D$9-C3381)/2)*SIN(RADIANS(PARAMETERS!$D$9-C3381)/2))))*2*3958.756</f>
        <v>289.4857266626683</v>
      </c>
      <c r="F3381">
        <v>161.35945129395</v>
      </c>
      <c r="G3381">
        <v>189.83505249023</v>
      </c>
      <c r="H3381">
        <v>229.3067779541</v>
      </c>
      <c r="I3381">
        <v>264.53475952148</v>
      </c>
      <c r="J3381">
        <v>305.17755126953</v>
      </c>
      <c r="K3381" s="6">
        <f>IFERROR(EXP(TREND(LN($F$1:$J$1),LN(F3381:J3381),LN(Calculations!$B$3))),0)</f>
        <v>2.9290012523292035E-2</v>
      </c>
    </row>
    <row r="3382" spans="1:11" x14ac:dyDescent="0.35">
      <c r="A3382">
        <v>3379</v>
      </c>
      <c r="B3382" t="str">
        <f t="shared" si="52"/>
        <v>15-65</v>
      </c>
      <c r="C3382">
        <v>-65.231075336890996</v>
      </c>
      <c r="D3382">
        <v>15.000904404450001</v>
      </c>
      <c r="E3382">
        <f>ASIN(SQRT((SIN(RADIANS(PARAMETERS!$D$8-D3382)/2)*SIN(RADIANS(PARAMETERS!$D$8-D3382)/2))+(COS(RADIANS(D3382))*COS(RADIANS(PARAMETERS!$D$8))*SIN(RADIANS(PARAMETERS!$D$9-C3382)/2)*SIN(RADIANS(PARAMETERS!$D$9-C3382)/2))))*2*3958.756</f>
        <v>307.48735870713318</v>
      </c>
      <c r="F3382">
        <v>161.32600402832</v>
      </c>
      <c r="G3382">
        <v>189.85844421387</v>
      </c>
      <c r="H3382">
        <v>229.38513183594</v>
      </c>
      <c r="I3382">
        <v>264.66891479492</v>
      </c>
      <c r="J3382">
        <v>305.38284301758</v>
      </c>
      <c r="K3382" s="6">
        <f>IFERROR(EXP(TREND(LN($F$1:$J$1),LN(F3382:J3382),LN(Calculations!$B$3))),0)</f>
        <v>2.925512375232266E-2</v>
      </c>
    </row>
    <row r="3383" spans="1:11" x14ac:dyDescent="0.35">
      <c r="A3383">
        <v>3380</v>
      </c>
      <c r="B3383" t="str">
        <f t="shared" si="52"/>
        <v>15-65.5</v>
      </c>
      <c r="C3383">
        <v>-65.502396671791999</v>
      </c>
      <c r="D3383">
        <v>15.000904404450001</v>
      </c>
      <c r="E3383">
        <f>ASIN(SQRT((SIN(RADIANS(PARAMETERS!$D$8-D3383)/2)*SIN(RADIANS(PARAMETERS!$D$8-D3383)/2))+(COS(RADIANS(D3383))*COS(RADIANS(PARAMETERS!$D$8))*SIN(RADIANS(PARAMETERS!$D$9-C3383)/2)*SIN(RADIANS(PARAMETERS!$D$9-C3383)/2))))*2*3958.756</f>
        <v>325.49851787618366</v>
      </c>
      <c r="F3383">
        <v>161.29504394531</v>
      </c>
      <c r="G3383">
        <v>189.88208007813</v>
      </c>
      <c r="H3383">
        <v>229.46824645996</v>
      </c>
      <c r="I3383">
        <v>264.81246948242</v>
      </c>
      <c r="J3383">
        <v>305.60354614258</v>
      </c>
      <c r="K3383" s="6">
        <f>IFERROR(EXP(TREND(LN($F$1:$J$1),LN(F3383:J3383),LN(Calculations!$B$3))),0)</f>
        <v>2.9220285208002624E-2</v>
      </c>
    </row>
    <row r="3384" spans="1:11" x14ac:dyDescent="0.35">
      <c r="A3384">
        <v>3381</v>
      </c>
      <c r="B3384" t="str">
        <f t="shared" si="52"/>
        <v>15-66</v>
      </c>
      <c r="C3384">
        <v>-65.773718006693002</v>
      </c>
      <c r="D3384">
        <v>15.000904404450001</v>
      </c>
      <c r="E3384">
        <f>ASIN(SQRT((SIN(RADIANS(PARAMETERS!$D$8-D3384)/2)*SIN(RADIANS(PARAMETERS!$D$8-D3384)/2))+(COS(RADIANS(D3384))*COS(RADIANS(PARAMETERS!$D$8))*SIN(RADIANS(PARAMETERS!$D$9-C3384)/2)*SIN(RADIANS(PARAMETERS!$D$9-C3384)/2))))*2*3958.756</f>
        <v>343.51767990450526</v>
      </c>
      <c r="F3384">
        <v>161.23658752441</v>
      </c>
      <c r="G3384">
        <v>189.87890625</v>
      </c>
      <c r="H3384">
        <v>229.51800537109</v>
      </c>
      <c r="I3384">
        <v>264.91674804688</v>
      </c>
      <c r="J3384">
        <v>305.77801513672</v>
      </c>
      <c r="K3384" s="6">
        <f>IFERROR(EXP(TREND(LN($F$1:$J$1),LN(F3384:J3384),LN(Calculations!$B$3))),0)</f>
        <v>2.9163622560706183E-2</v>
      </c>
    </row>
    <row r="3385" spans="1:11" x14ac:dyDescent="0.35">
      <c r="A3385">
        <v>3382</v>
      </c>
      <c r="B3385" t="str">
        <f t="shared" si="52"/>
        <v>15-66</v>
      </c>
      <c r="C3385">
        <v>-66.045039341594006</v>
      </c>
      <c r="D3385">
        <v>15.000904404450001</v>
      </c>
      <c r="E3385">
        <f>ASIN(SQRT((SIN(RADIANS(PARAMETERS!$D$8-D3385)/2)*SIN(RADIANS(PARAMETERS!$D$8-D3385)/2))+(COS(RADIANS(D3385))*COS(RADIANS(PARAMETERS!$D$8))*SIN(RADIANS(PARAMETERS!$D$9-C3385)/2)*SIN(RADIANS(PARAMETERS!$D$9-C3385)/2))))*2*3958.756</f>
        <v>361.54362238493877</v>
      </c>
      <c r="F3385">
        <v>161.16041564941</v>
      </c>
      <c r="G3385">
        <v>189.86299133301</v>
      </c>
      <c r="H3385">
        <v>229.55941772461</v>
      </c>
      <c r="I3385">
        <v>265.01754760742</v>
      </c>
      <c r="J3385">
        <v>305.95550537109</v>
      </c>
      <c r="K3385" s="6">
        <f>IFERROR(EXP(TREND(LN($F$1:$J$1),LN(F3385:J3385),LN(Calculations!$B$3))),0)</f>
        <v>2.9091222681348266E-2</v>
      </c>
    </row>
    <row r="3386" spans="1:11" x14ac:dyDescent="0.35">
      <c r="A3386">
        <v>3383</v>
      </c>
      <c r="B3386" t="str">
        <f t="shared" si="52"/>
        <v>15-66.5</v>
      </c>
      <c r="C3386">
        <v>-66.316360676494995</v>
      </c>
      <c r="D3386">
        <v>15.000904404450001</v>
      </c>
      <c r="E3386">
        <f>ASIN(SQRT((SIN(RADIANS(PARAMETERS!$D$8-D3386)/2)*SIN(RADIANS(PARAMETERS!$D$8-D3386)/2))+(COS(RADIANS(D3386))*COS(RADIANS(PARAMETERS!$D$8))*SIN(RADIANS(PARAMETERS!$D$9-C3386)/2)*SIN(RADIANS(PARAMETERS!$D$9-C3386)/2))))*2*3958.756</f>
        <v>379.5753533609867</v>
      </c>
      <c r="F3386">
        <v>161.08290100098</v>
      </c>
      <c r="G3386">
        <v>189.85377502441</v>
      </c>
      <c r="H3386">
        <v>229.62461853027</v>
      </c>
      <c r="I3386">
        <v>265.15948486328</v>
      </c>
      <c r="J3386">
        <v>306.19644165039</v>
      </c>
      <c r="K3386" s="6">
        <f>IFERROR(EXP(TREND(LN($F$1:$J$1),LN(F3386:J3386),LN(Calculations!$B$3))),0)</f>
        <v>2.9014002583607517E-2</v>
      </c>
    </row>
    <row r="3387" spans="1:11" x14ac:dyDescent="0.35">
      <c r="A3387">
        <v>3384</v>
      </c>
      <c r="B3387" t="str">
        <f t="shared" si="52"/>
        <v>15-66.5</v>
      </c>
      <c r="C3387">
        <v>-66.587682011395998</v>
      </c>
      <c r="D3387">
        <v>15.000904404450001</v>
      </c>
      <c r="E3387">
        <f>ASIN(SQRT((SIN(RADIANS(PARAMETERS!$D$8-D3387)/2)*SIN(RADIANS(PARAMETERS!$D$8-D3387)/2))+(COS(RADIANS(D3387))*COS(RADIANS(PARAMETERS!$D$8))*SIN(RADIANS(PARAMETERS!$D$9-C3387)/2)*SIN(RADIANS(PARAMETERS!$D$9-C3387)/2))))*2*3958.756</f>
        <v>397.61205924697822</v>
      </c>
      <c r="F3387">
        <v>160.9553527832</v>
      </c>
      <c r="G3387">
        <v>189.79931640625</v>
      </c>
      <c r="H3387">
        <v>229.63311767578</v>
      </c>
      <c r="I3387">
        <v>265.23431396484</v>
      </c>
      <c r="J3387">
        <v>306.35784912109</v>
      </c>
      <c r="K3387" s="6">
        <f>IFERROR(EXP(TREND(LN($F$1:$J$1),LN(F3387:J3387),LN(Calculations!$B$3))),0)</f>
        <v>2.8898621559670813E-2</v>
      </c>
    </row>
    <row r="3388" spans="1:11" x14ac:dyDescent="0.35">
      <c r="A3388">
        <v>3385</v>
      </c>
      <c r="B3388" t="str">
        <f t="shared" si="52"/>
        <v>15-67</v>
      </c>
      <c r="C3388">
        <v>-66.859003346296006</v>
      </c>
      <c r="D3388">
        <v>15.000904404450001</v>
      </c>
      <c r="E3388">
        <f>ASIN(SQRT((SIN(RADIANS(PARAMETERS!$D$8-D3388)/2)*SIN(RADIANS(PARAMETERS!$D$8-D3388)/2))+(COS(RADIANS(D3388))*COS(RADIANS(PARAMETERS!$D$8))*SIN(RADIANS(PARAMETERS!$D$9-C3388)/2)*SIN(RADIANS(PARAMETERS!$D$9-C3388)/2))))*2*3958.756</f>
        <v>415.6530662434202</v>
      </c>
      <c r="F3388">
        <v>160.78764343262</v>
      </c>
      <c r="G3388">
        <v>189.70965576172</v>
      </c>
      <c r="H3388">
        <v>229.59704589844</v>
      </c>
      <c r="I3388">
        <v>265.25588989258</v>
      </c>
      <c r="J3388">
        <v>306.45590209961</v>
      </c>
      <c r="K3388" s="6">
        <f>IFERROR(EXP(TREND(LN($F$1:$J$1),LN(F3388:J3388),LN(Calculations!$B$3))),0)</f>
        <v>2.8753616203938018E-2</v>
      </c>
    </row>
    <row r="3389" spans="1:11" x14ac:dyDescent="0.35">
      <c r="A3389">
        <v>3386</v>
      </c>
      <c r="B3389" t="str">
        <f t="shared" si="52"/>
        <v>15-67</v>
      </c>
      <c r="C3389">
        <v>-67.130324681196996</v>
      </c>
      <c r="D3389">
        <v>15.000904404450001</v>
      </c>
      <c r="E3389">
        <f>ASIN(SQRT((SIN(RADIANS(PARAMETERS!$D$8-D3389)/2)*SIN(RADIANS(PARAMETERS!$D$8-D3389)/2))+(COS(RADIANS(D3389))*COS(RADIANS(PARAMETERS!$D$8))*SIN(RADIANS(PARAMETERS!$D$9-C3389)/2)*SIN(RADIANS(PARAMETERS!$D$9-C3389)/2))))*2*3958.756</f>
        <v>433.69781134158694</v>
      </c>
      <c r="F3389">
        <v>160.59608459473</v>
      </c>
      <c r="G3389">
        <v>189.60093688965</v>
      </c>
      <c r="H3389">
        <v>229.54002380371</v>
      </c>
      <c r="I3389">
        <v>265.25518798828</v>
      </c>
      <c r="J3389">
        <v>306.53042602539</v>
      </c>
      <c r="K3389" s="6">
        <f>IFERROR(EXP(TREND(LN($F$1:$J$1),LN(F3389:J3389),LN(Calculations!$B$3))),0)</f>
        <v>2.859102437253757E-2</v>
      </c>
    </row>
    <row r="3390" spans="1:11" x14ac:dyDescent="0.35">
      <c r="A3390">
        <v>3387</v>
      </c>
      <c r="B3390" t="str">
        <f t="shared" si="52"/>
        <v>15-67.5</v>
      </c>
      <c r="C3390">
        <v>-67.401646016097999</v>
      </c>
      <c r="D3390">
        <v>15.000904404450001</v>
      </c>
      <c r="E3390">
        <f>ASIN(SQRT((SIN(RADIANS(PARAMETERS!$D$8-D3390)/2)*SIN(RADIANS(PARAMETERS!$D$8-D3390)/2))+(COS(RADIANS(D3390))*COS(RADIANS(PARAMETERS!$D$8))*SIN(RADIANS(PARAMETERS!$D$9-C3390)/2)*SIN(RADIANS(PARAMETERS!$D$9-C3390)/2))))*2*3958.756</f>
        <v>451.74582024960114</v>
      </c>
      <c r="F3390">
        <v>160.34037780762</v>
      </c>
      <c r="G3390">
        <v>189.42666625977</v>
      </c>
      <c r="H3390">
        <v>229.37882995605</v>
      </c>
      <c r="I3390">
        <v>265.11242675781</v>
      </c>
      <c r="J3390">
        <v>306.41561889648</v>
      </c>
      <c r="K3390" s="6">
        <f>IFERROR(EXP(TREND(LN($F$1:$J$1),LN(F3390:J3390),LN(Calculations!$B$3))),0)</f>
        <v>2.838750635212095E-2</v>
      </c>
    </row>
    <row r="3391" spans="1:11" x14ac:dyDescent="0.35">
      <c r="A3391">
        <v>3388</v>
      </c>
      <c r="B3391" t="str">
        <f t="shared" si="52"/>
        <v>15-67.5</v>
      </c>
      <c r="C3391">
        <v>-67.672967350999002</v>
      </c>
      <c r="D3391">
        <v>15.000904404450001</v>
      </c>
      <c r="E3391">
        <f>ASIN(SQRT((SIN(RADIANS(PARAMETERS!$D$8-D3391)/2)*SIN(RADIANS(PARAMETERS!$D$8-D3391)/2))+(COS(RADIANS(D3391))*COS(RADIANS(PARAMETERS!$D$8))*SIN(RADIANS(PARAMETERS!$D$9-C3391)/2)*SIN(RADIANS(PARAMETERS!$D$9-C3391)/2))))*2*3958.756</f>
        <v>469.79669038895929</v>
      </c>
      <c r="F3391">
        <v>160.05029296875</v>
      </c>
      <c r="G3391">
        <v>189.22137451172</v>
      </c>
      <c r="H3391">
        <v>229.16770935059</v>
      </c>
      <c r="I3391">
        <v>264.9010925293</v>
      </c>
      <c r="J3391">
        <v>306.20913696289</v>
      </c>
      <c r="K3391" s="6">
        <f>IFERROR(EXP(TREND(LN($F$1:$J$1),LN(F3391:J3391),LN(Calculations!$B$3))),0)</f>
        <v>2.8163733799502901E-2</v>
      </c>
    </row>
    <row r="3392" spans="1:11" x14ac:dyDescent="0.35">
      <c r="A3392">
        <v>3389</v>
      </c>
      <c r="B3392" t="str">
        <f t="shared" si="52"/>
        <v>15-68</v>
      </c>
      <c r="C3392">
        <v>-67.944288685900005</v>
      </c>
      <c r="D3392">
        <v>15.000904404450001</v>
      </c>
      <c r="E3392">
        <f>ASIN(SQRT((SIN(RADIANS(PARAMETERS!$D$8-D3392)/2)*SIN(RADIANS(PARAMETERS!$D$8-D3392)/2))+(COS(RADIANS(D3392))*COS(RADIANS(PARAMETERS!$D$8))*SIN(RADIANS(PARAMETERS!$D$9-C3392)/2)*SIN(RADIANS(PARAMETERS!$D$9-C3392)/2))))*2*3958.756</f>
        <v>487.85007765330926</v>
      </c>
      <c r="F3392">
        <v>159.74725341797</v>
      </c>
      <c r="G3392">
        <v>189.00814819336</v>
      </c>
      <c r="H3392">
        <v>228.94473266602</v>
      </c>
      <c r="I3392">
        <v>264.67413330078</v>
      </c>
      <c r="J3392">
        <v>305.98229980469</v>
      </c>
      <c r="K3392" s="6">
        <f>IFERROR(EXP(TREND(LN($F$1:$J$1),LN(F3392:J3392),LN(Calculations!$B$3))),0)</f>
        <v>2.7933683178087195E-2</v>
      </c>
    </row>
    <row r="3393" spans="1:11" x14ac:dyDescent="0.35">
      <c r="A3393">
        <v>3390</v>
      </c>
      <c r="B3393" t="str">
        <f t="shared" si="52"/>
        <v>15-68</v>
      </c>
      <c r="C3393">
        <v>-68.215610020800995</v>
      </c>
      <c r="D3393">
        <v>15.000904404450001</v>
      </c>
      <c r="E3393">
        <f>ASIN(SQRT((SIN(RADIANS(PARAMETERS!$D$8-D3393)/2)*SIN(RADIANS(PARAMETERS!$D$8-D3393)/2))+(COS(RADIANS(D3393))*COS(RADIANS(PARAMETERS!$D$8))*SIN(RADIANS(PARAMETERS!$D$9-C3393)/2)*SIN(RADIANS(PARAMETERS!$D$9-C3393)/2))))*2*3958.756</f>
        <v>505.90568599384704</v>
      </c>
      <c r="F3393">
        <v>159.39988708496</v>
      </c>
      <c r="G3393">
        <v>188.7583770752</v>
      </c>
      <c r="H3393">
        <v>228.66883850098</v>
      </c>
      <c r="I3393">
        <v>264.37854003906</v>
      </c>
      <c r="J3393">
        <v>305.66757202148</v>
      </c>
      <c r="K3393" s="6">
        <f>IFERROR(EXP(TREND(LN($F$1:$J$1),LN(F3393:J3393),LN(Calculations!$B$3))),0)</f>
        <v>2.7675964437542937E-2</v>
      </c>
    </row>
    <row r="3394" spans="1:11" x14ac:dyDescent="0.35">
      <c r="A3394">
        <v>3391</v>
      </c>
      <c r="B3394" t="str">
        <f t="shared" si="52"/>
        <v>15-68.5</v>
      </c>
      <c r="C3394">
        <v>-68.486931355701998</v>
      </c>
      <c r="D3394">
        <v>15.000904404450001</v>
      </c>
      <c r="E3394">
        <f>ASIN(SQRT((SIN(RADIANS(PARAMETERS!$D$8-D3394)/2)*SIN(RADIANS(PARAMETERS!$D$8-D3394)/2))+(COS(RADIANS(D3394))*COS(RADIANS(PARAMETERS!$D$8))*SIN(RADIANS(PARAMETERS!$D$9-C3394)/2)*SIN(RADIANS(PARAMETERS!$D$9-C3394)/2))))*2*3958.756</f>
        <v>523.96325915204432</v>
      </c>
      <c r="F3394">
        <v>159.0288848877</v>
      </c>
      <c r="G3394">
        <v>188.49624633789</v>
      </c>
      <c r="H3394">
        <v>228.38265991211</v>
      </c>
      <c r="I3394">
        <v>264.07516479492</v>
      </c>
      <c r="J3394">
        <v>305.34866333008</v>
      </c>
      <c r="K3394" s="6">
        <f>IFERROR(EXP(TREND(LN($F$1:$J$1),LN(F3394:J3394),LN(Calculations!$B$3))),0)</f>
        <v>2.7403565099991558E-2</v>
      </c>
    </row>
    <row r="3395" spans="1:11" x14ac:dyDescent="0.35">
      <c r="A3395">
        <v>3392</v>
      </c>
      <c r="B3395" t="str">
        <f t="shared" si="52"/>
        <v>15-69</v>
      </c>
      <c r="C3395">
        <v>-68.758252690603001</v>
      </c>
      <c r="D3395">
        <v>15.000904404450001</v>
      </c>
      <c r="E3395">
        <f>ASIN(SQRT((SIN(RADIANS(PARAMETERS!$D$8-D3395)/2)*SIN(RADIANS(PARAMETERS!$D$8-D3395)/2))+(COS(RADIANS(D3395))*COS(RADIANS(PARAMETERS!$D$8))*SIN(RADIANS(PARAMETERS!$D$9-C3395)/2)*SIN(RADIANS(PARAMETERS!$D$9-C3395)/2))))*2*3958.756</f>
        <v>542.02257404067086</v>
      </c>
      <c r="F3395">
        <v>158.64813232422</v>
      </c>
      <c r="G3395">
        <v>188.23432922363</v>
      </c>
      <c r="H3395">
        <v>228.10778808594</v>
      </c>
      <c r="I3395">
        <v>263.79458618164</v>
      </c>
      <c r="J3395">
        <v>305.06744384766</v>
      </c>
      <c r="K3395" s="6">
        <f>IFERROR(EXP(TREND(LN($F$1:$J$1),LN(F3395:J3395),LN(Calculations!$B$3))),0)</f>
        <v>2.7125345826294195E-2</v>
      </c>
    </row>
    <row r="3396" spans="1:11" x14ac:dyDescent="0.35">
      <c r="A3396">
        <v>3393</v>
      </c>
      <c r="B3396" t="str">
        <f t="shared" si="52"/>
        <v>15-69</v>
      </c>
      <c r="C3396">
        <v>-69.029574025504004</v>
      </c>
      <c r="D3396">
        <v>15.000904404450001</v>
      </c>
      <c r="E3396">
        <f>ASIN(SQRT((SIN(RADIANS(PARAMETERS!$D$8-D3396)/2)*SIN(RADIANS(PARAMETERS!$D$8-D3396)/2))+(COS(RADIANS(D3396))*COS(RADIANS(PARAMETERS!$D$8))*SIN(RADIANS(PARAMETERS!$D$9-C3396)/2)*SIN(RADIANS(PARAMETERS!$D$9-C3396)/2))))*2*3958.756</f>
        <v>560.08343540229885</v>
      </c>
      <c r="F3396">
        <v>158.21853637695</v>
      </c>
      <c r="G3396">
        <v>187.92486572266</v>
      </c>
      <c r="H3396">
        <v>227.74745178223</v>
      </c>
      <c r="I3396">
        <v>263.39080810547</v>
      </c>
      <c r="J3396">
        <v>304.6155090332</v>
      </c>
      <c r="K3396" s="6">
        <f>IFERROR(EXP(TREND(LN($F$1:$J$1),LN(F3396:J3396),LN(Calculations!$B$3))),0)</f>
        <v>2.6822410863160701E-2</v>
      </c>
    </row>
    <row r="3397" spans="1:11" x14ac:dyDescent="0.35">
      <c r="A3397">
        <v>3394</v>
      </c>
      <c r="B3397" t="str">
        <f t="shared" ref="B3397:B3460" si="53">MROUND(D3397,1)&amp;MROUND(C3397,-0.5)</f>
        <v>15-69.5</v>
      </c>
      <c r="C3397">
        <v>-69.300895360404994</v>
      </c>
      <c r="D3397">
        <v>15.000904404450001</v>
      </c>
      <c r="E3397">
        <f>ASIN(SQRT((SIN(RADIANS(PARAMETERS!$D$8-D3397)/2)*SIN(RADIANS(PARAMETERS!$D$8-D3397)/2))+(COS(RADIANS(D3397))*COS(RADIANS(PARAMETERS!$D$8))*SIN(RADIANS(PARAMETERS!$D$9-C3397)/2)*SIN(RADIANS(PARAMETERS!$D$9-C3397)/2))))*2*3958.756</f>
        <v>578.14567146676063</v>
      </c>
      <c r="F3397">
        <v>157.76638793945</v>
      </c>
      <c r="G3397">
        <v>187.5920715332</v>
      </c>
      <c r="H3397">
        <v>227.33506774902</v>
      </c>
      <c r="I3397">
        <v>262.90603637695</v>
      </c>
      <c r="J3397">
        <v>304.0458984375</v>
      </c>
      <c r="K3397" s="6">
        <f>IFERROR(EXP(TREND(LN($F$1:$J$1),LN(F3397:J3397),LN(Calculations!$B$3))),0)</f>
        <v>2.651292806799364E-2</v>
      </c>
    </row>
    <row r="3398" spans="1:11" x14ac:dyDescent="0.35">
      <c r="A3398">
        <v>3395</v>
      </c>
      <c r="B3398" t="str">
        <f t="shared" si="53"/>
        <v>15-69.5</v>
      </c>
      <c r="C3398">
        <v>-69.572216695305997</v>
      </c>
      <c r="D3398">
        <v>15.000904404450001</v>
      </c>
      <c r="E3398">
        <f>ASIN(SQRT((SIN(RADIANS(PARAMETERS!$D$8-D3398)/2)*SIN(RADIANS(PARAMETERS!$D$8-D3398)/2))+(COS(RADIANS(D3398))*COS(RADIANS(PARAMETERS!$D$8))*SIN(RADIANS(PARAMETERS!$D$9-C3398)/2)*SIN(RADIANS(PARAMETERS!$D$9-C3398)/2))))*2*3958.756</f>
        <v>596.20913039631387</v>
      </c>
      <c r="F3398">
        <v>157.30563354492</v>
      </c>
      <c r="G3398">
        <v>187.24731445313</v>
      </c>
      <c r="H3398">
        <v>226.88676452637</v>
      </c>
      <c r="I3398">
        <v>262.3610534668</v>
      </c>
      <c r="J3398">
        <v>303.38513183594</v>
      </c>
      <c r="K3398" s="6">
        <f>IFERROR(EXP(TREND(LN($F$1:$J$1),LN(F3398:J3398),LN(Calculations!$B$3))),0)</f>
        <v>2.6205755541413221E-2</v>
      </c>
    </row>
    <row r="3399" spans="1:11" x14ac:dyDescent="0.35">
      <c r="A3399">
        <v>3396</v>
      </c>
      <c r="B3399" t="str">
        <f t="shared" si="53"/>
        <v>15-70</v>
      </c>
      <c r="C3399">
        <v>-69.843538030207</v>
      </c>
      <c r="D3399">
        <v>15.000904404450001</v>
      </c>
      <c r="E3399">
        <f>ASIN(SQRT((SIN(RADIANS(PARAMETERS!$D$8-D3399)/2)*SIN(RADIANS(PARAMETERS!$D$8-D3399)/2))+(COS(RADIANS(D3399))*COS(RADIANS(PARAMETERS!$D$8))*SIN(RADIANS(PARAMETERS!$D$9-C3399)/2)*SIN(RADIANS(PARAMETERS!$D$9-C3399)/2))))*2*3958.756</f>
        <v>614.27367735677501</v>
      </c>
      <c r="F3399">
        <v>156.80026245117</v>
      </c>
      <c r="G3399">
        <v>186.85249328613</v>
      </c>
      <c r="H3399">
        <v>226.32781982422</v>
      </c>
      <c r="I3399">
        <v>261.64456176758</v>
      </c>
      <c r="J3399">
        <v>302.47573852539</v>
      </c>
      <c r="K3399" s="6">
        <f>IFERROR(EXP(TREND(LN($F$1:$J$1),LN(F3399:J3399),LN(Calculations!$B$3))),0)</f>
        <v>2.5881662266594028E-2</v>
      </c>
    </row>
    <row r="3400" spans="1:11" x14ac:dyDescent="0.35">
      <c r="A3400">
        <v>3397</v>
      </c>
      <c r="B3400" t="str">
        <f t="shared" si="53"/>
        <v>15-70</v>
      </c>
      <c r="C3400">
        <v>-70.114859365108003</v>
      </c>
      <c r="D3400">
        <v>15.000904404450001</v>
      </c>
      <c r="E3400">
        <f>ASIN(SQRT((SIN(RADIANS(PARAMETERS!$D$8-D3400)/2)*SIN(RADIANS(PARAMETERS!$D$8-D3400)/2))+(COS(RADIANS(D3400))*COS(RADIANS(PARAMETERS!$D$8))*SIN(RADIANS(PARAMETERS!$D$9-C3400)/2)*SIN(RADIANS(PARAMETERS!$D$9-C3400)/2))))*2*3958.756</f>
        <v>632.33919208976602</v>
      </c>
      <c r="F3400">
        <v>156.30171203613</v>
      </c>
      <c r="G3400">
        <v>186.45932006836</v>
      </c>
      <c r="H3400">
        <v>225.74066162109</v>
      </c>
      <c r="I3400">
        <v>260.869140625</v>
      </c>
      <c r="J3400">
        <v>301.46798706055</v>
      </c>
      <c r="K3400" s="6">
        <f>IFERROR(EXP(TREND(LN($F$1:$J$1),LN(F3400:J3400),LN(Calculations!$B$3))),0)</f>
        <v>2.5572047447200229E-2</v>
      </c>
    </row>
    <row r="3401" spans="1:11" x14ac:dyDescent="0.35">
      <c r="A3401">
        <v>3398</v>
      </c>
      <c r="B3401" t="str">
        <f t="shared" si="53"/>
        <v>15-70.5</v>
      </c>
      <c r="C3401">
        <v>-70.386180700009007</v>
      </c>
      <c r="D3401">
        <v>15.000904404450001</v>
      </c>
      <c r="E3401">
        <f>ASIN(SQRT((SIN(RADIANS(PARAMETERS!$D$8-D3401)/2)*SIN(RADIANS(PARAMETERS!$D$8-D3401)/2))+(COS(RADIANS(D3401))*COS(RADIANS(PARAMETERS!$D$8))*SIN(RADIANS(PARAMETERS!$D$9-C3401)/2)*SIN(RADIANS(PARAMETERS!$D$9-C3401)/2))))*2*3958.756</f>
        <v>650.40556688884396</v>
      </c>
      <c r="F3401">
        <v>155.82684326172</v>
      </c>
      <c r="G3401">
        <v>186.08024597168</v>
      </c>
      <c r="H3401">
        <v>225.14710998535</v>
      </c>
      <c r="I3401">
        <v>260.06591796875</v>
      </c>
      <c r="J3401">
        <v>300.40454101563</v>
      </c>
      <c r="K3401" s="6">
        <f>IFERROR(EXP(TREND(LN($F$1:$J$1),LN(F3401:J3401),LN(Calculations!$B$3))),0)</f>
        <v>2.5285501307188568E-2</v>
      </c>
    </row>
    <row r="3402" spans="1:11" x14ac:dyDescent="0.35">
      <c r="A3402">
        <v>3399</v>
      </c>
      <c r="B3402" t="str">
        <f t="shared" si="53"/>
        <v>15-70.5</v>
      </c>
      <c r="C3402">
        <v>-70.657502034909996</v>
      </c>
      <c r="D3402">
        <v>15.000904404450001</v>
      </c>
      <c r="E3402">
        <f>ASIN(SQRT((SIN(RADIANS(PARAMETERS!$D$8-D3402)/2)*SIN(RADIANS(PARAMETERS!$D$8-D3402)/2))+(COS(RADIANS(D3402))*COS(RADIANS(PARAMETERS!$D$8))*SIN(RADIANS(PARAMETERS!$D$9-C3402)/2)*SIN(RADIANS(PARAMETERS!$D$9-C3402)/2))))*2*3958.756</f>
        <v>668.4727049032748</v>
      </c>
      <c r="F3402">
        <v>155.33798217773</v>
      </c>
      <c r="G3402">
        <v>185.68334960938</v>
      </c>
      <c r="H3402">
        <v>224.49905395508</v>
      </c>
      <c r="I3402">
        <v>259.17111206055</v>
      </c>
      <c r="J3402">
        <v>299.20239257813</v>
      </c>
      <c r="K3402" s="6">
        <f>IFERROR(EXP(TREND(LN($F$1:$J$1),LN(F3402:J3402),LN(Calculations!$B$3))),0)</f>
        <v>2.4997890090715083E-2</v>
      </c>
    </row>
    <row r="3403" spans="1:11" x14ac:dyDescent="0.35">
      <c r="A3403">
        <v>3400</v>
      </c>
      <c r="B3403" t="str">
        <f t="shared" si="53"/>
        <v>15-71</v>
      </c>
      <c r="C3403">
        <v>-70.928823369810999</v>
      </c>
      <c r="D3403">
        <v>15.000904404450001</v>
      </c>
      <c r="E3403">
        <f>ASIN(SQRT((SIN(RADIANS(PARAMETERS!$D$8-D3403)/2)*SIN(RADIANS(PARAMETERS!$D$8-D3403)/2))+(COS(RADIANS(D3403))*COS(RADIANS(PARAMETERS!$D$8))*SIN(RADIANS(PARAMETERS!$D$9-C3403)/2)*SIN(RADIANS(PARAMETERS!$D$9-C3403)/2))))*2*3958.756</f>
        <v>686.54051870921421</v>
      </c>
      <c r="F3403">
        <v>154.87908935547</v>
      </c>
      <c r="G3403">
        <v>185.31462097168</v>
      </c>
      <c r="H3403">
        <v>223.88157653809</v>
      </c>
      <c r="I3403">
        <v>258.30874633789</v>
      </c>
      <c r="J3403">
        <v>298.03463745117</v>
      </c>
      <c r="K3403" s="6">
        <f>IFERROR(EXP(TREND(LN($F$1:$J$1),LN(F3403:J3403),LN(Calculations!$B$3))),0)</f>
        <v>2.4732976467959706E-2</v>
      </c>
    </row>
    <row r="3404" spans="1:11" x14ac:dyDescent="0.35">
      <c r="A3404">
        <v>3401</v>
      </c>
      <c r="B3404" t="str">
        <f t="shared" si="53"/>
        <v>15-71</v>
      </c>
      <c r="C3404">
        <v>-71.200144704712002</v>
      </c>
      <c r="D3404">
        <v>15.000904404450001</v>
      </c>
      <c r="E3404">
        <f>ASIN(SQRT((SIN(RADIANS(PARAMETERS!$D$8-D3404)/2)*SIN(RADIANS(PARAMETERS!$D$8-D3404)/2))+(COS(RADIANS(D3404))*COS(RADIANS(PARAMETERS!$D$8))*SIN(RADIANS(PARAMETERS!$D$9-C3404)/2)*SIN(RADIANS(PARAMETERS!$D$9-C3404)/2))))*2*3958.756</f>
        <v>704.60892910037262</v>
      </c>
      <c r="F3404">
        <v>154.45538330078</v>
      </c>
      <c r="G3404">
        <v>184.9769744873</v>
      </c>
      <c r="H3404">
        <v>223.30368041992</v>
      </c>
      <c r="I3404">
        <v>257.49398803711</v>
      </c>
      <c r="J3404">
        <v>296.92413330078</v>
      </c>
      <c r="K3404" s="6">
        <f>IFERROR(EXP(TREND(LN($F$1:$J$1),LN(F3404:J3404),LN(Calculations!$B$3))),0)</f>
        <v>2.4492248191567395E-2</v>
      </c>
    </row>
    <row r="3405" spans="1:11" x14ac:dyDescent="0.35">
      <c r="A3405">
        <v>3402</v>
      </c>
      <c r="B3405" t="str">
        <f t="shared" si="53"/>
        <v>15-71.5</v>
      </c>
      <c r="C3405">
        <v>-71.471466039613006</v>
      </c>
      <c r="D3405">
        <v>15.000904404450001</v>
      </c>
      <c r="E3405">
        <f>ASIN(SQRT((SIN(RADIANS(PARAMETERS!$D$8-D3405)/2)*SIN(RADIANS(PARAMETERS!$D$8-D3405)/2))+(COS(RADIANS(D3405))*COS(RADIANS(PARAMETERS!$D$8))*SIN(RADIANS(PARAMETERS!$D$9-C3405)/2)*SIN(RADIANS(PARAMETERS!$D$9-C3405)/2))))*2*3958.756</f>
        <v>722.67786405983747</v>
      </c>
      <c r="F3405">
        <v>154.01457214355</v>
      </c>
      <c r="G3405">
        <v>184.62838745117</v>
      </c>
      <c r="H3405">
        <v>222.69732666016</v>
      </c>
      <c r="I3405">
        <v>256.63327026367</v>
      </c>
      <c r="J3405">
        <v>295.74569702148</v>
      </c>
      <c r="K3405" s="6">
        <f>IFERROR(EXP(TREND(LN($F$1:$J$1),LN(F3405:J3405),LN(Calculations!$B$3))),0)</f>
        <v>2.4244833528879E-2</v>
      </c>
    </row>
    <row r="3406" spans="1:11" x14ac:dyDescent="0.35">
      <c r="A3406">
        <v>3403</v>
      </c>
      <c r="B3406" t="str">
        <f t="shared" si="53"/>
        <v>15-71.5</v>
      </c>
      <c r="C3406">
        <v>-71.742787374513995</v>
      </c>
      <c r="D3406">
        <v>15.000904404450001</v>
      </c>
      <c r="E3406">
        <f>ASIN(SQRT((SIN(RADIANS(PARAMETERS!$D$8-D3406)/2)*SIN(RADIANS(PARAMETERS!$D$8-D3406)/2))+(COS(RADIANS(D3406))*COS(RADIANS(PARAMETERS!$D$8))*SIN(RADIANS(PARAMETERS!$D$9-C3406)/2)*SIN(RADIANS(PARAMETERS!$D$9-C3406)/2))))*2*3958.756</f>
        <v>740.74725788215164</v>
      </c>
      <c r="F3406">
        <v>153.59130859375</v>
      </c>
      <c r="G3406">
        <v>184.29606628418</v>
      </c>
      <c r="H3406">
        <v>222.10412597656</v>
      </c>
      <c r="I3406">
        <v>255.78216552734</v>
      </c>
      <c r="J3406">
        <v>294.57205200195</v>
      </c>
      <c r="K3406" s="6">
        <f>IFERROR(EXP(TREND(LN($F$1:$J$1),LN(F3406:J3406),LN(Calculations!$B$3))),0)</f>
        <v>2.4011273629213233E-2</v>
      </c>
    </row>
    <row r="3407" spans="1:11" x14ac:dyDescent="0.35">
      <c r="A3407">
        <v>3404</v>
      </c>
      <c r="B3407" t="str">
        <f t="shared" si="53"/>
        <v>15-72</v>
      </c>
      <c r="C3407">
        <v>-72.014108709414998</v>
      </c>
      <c r="D3407">
        <v>15.000904404450001</v>
      </c>
      <c r="E3407">
        <f>ASIN(SQRT((SIN(RADIANS(PARAMETERS!$D$8-D3407)/2)*SIN(RADIANS(PARAMETERS!$D$8-D3407)/2))+(COS(RADIANS(D3407))*COS(RADIANS(PARAMETERS!$D$8))*SIN(RADIANS(PARAMETERS!$D$9-C3407)/2)*SIN(RADIANS(PARAMETERS!$D$9-C3407)/2))))*2*3958.756</f>
        <v>758.8170504206538</v>
      </c>
      <c r="F3407">
        <v>153.18455505371</v>
      </c>
      <c r="G3407">
        <v>183.97631835938</v>
      </c>
      <c r="H3407">
        <v>221.52053833008</v>
      </c>
      <c r="I3407">
        <v>254.93728637695</v>
      </c>
      <c r="J3407">
        <v>293.39996337891</v>
      </c>
      <c r="K3407" s="6">
        <f>IFERROR(EXP(TREND(LN($F$1:$J$1),LN(F3407:J3407),LN(Calculations!$B$3))),0)</f>
        <v>2.3789898985009057E-2</v>
      </c>
    </row>
    <row r="3408" spans="1:11" x14ac:dyDescent="0.35">
      <c r="A3408">
        <v>3405</v>
      </c>
      <c r="B3408" t="str">
        <f t="shared" si="53"/>
        <v>15-72.5</v>
      </c>
      <c r="C3408">
        <v>-72.285430044316001</v>
      </c>
      <c r="D3408">
        <v>15.000904404450001</v>
      </c>
      <c r="E3408">
        <f>ASIN(SQRT((SIN(RADIANS(PARAMETERS!$D$8-D3408)/2)*SIN(RADIANS(PARAMETERS!$D$8-D3408)/2))+(COS(RADIANS(D3408))*COS(RADIANS(PARAMETERS!$D$8))*SIN(RADIANS(PARAMETERS!$D$9-C3408)/2)*SIN(RADIANS(PARAMETERS!$D$9-C3408)/2))))*2*3958.756</f>
        <v>776.8871864396998</v>
      </c>
      <c r="F3408">
        <v>152.74667358398</v>
      </c>
      <c r="G3408">
        <v>183.63397216797</v>
      </c>
      <c r="H3408">
        <v>220.89640808105</v>
      </c>
      <c r="I3408">
        <v>254.03398132324</v>
      </c>
      <c r="J3408">
        <v>292.14685058594</v>
      </c>
      <c r="K3408" s="6">
        <f>IFERROR(EXP(TREND(LN($F$1:$J$1),LN(F3408:J3408),LN(Calculations!$B$3))),0)</f>
        <v>2.3551875423764679E-2</v>
      </c>
    </row>
    <row r="3409" spans="1:11" x14ac:dyDescent="0.35">
      <c r="A3409">
        <v>3406</v>
      </c>
      <c r="B3409" t="str">
        <f t="shared" si="53"/>
        <v>15-72.5</v>
      </c>
      <c r="C3409">
        <v>-72.556751379217005</v>
      </c>
      <c r="D3409">
        <v>15.000904404450001</v>
      </c>
      <c r="E3409">
        <f>ASIN(SQRT((SIN(RADIANS(PARAMETERS!$D$8-D3409)/2)*SIN(RADIANS(PARAMETERS!$D$8-D3409)/2))+(COS(RADIANS(D3409))*COS(RADIANS(PARAMETERS!$D$8))*SIN(RADIANS(PARAMETERS!$D$9-C3409)/2)*SIN(RADIANS(PARAMETERS!$D$9-C3409)/2))))*2*3958.756</f>
        <v>794.95761505511416</v>
      </c>
      <c r="F3409">
        <v>152.32182312012</v>
      </c>
      <c r="G3409">
        <v>183.31571960449</v>
      </c>
      <c r="H3409">
        <v>220.32800292969</v>
      </c>
      <c r="I3409">
        <v>253.21827697754</v>
      </c>
      <c r="J3409">
        <v>291.02182006836</v>
      </c>
      <c r="K3409" s="6">
        <f>IFERROR(EXP(TREND(LN($F$1:$J$1),LN(F3409:J3409),LN(Calculations!$B$3))),0)</f>
        <v>2.3319723404549946E-2</v>
      </c>
    </row>
    <row r="3410" spans="1:11" x14ac:dyDescent="0.35">
      <c r="A3410">
        <v>3407</v>
      </c>
      <c r="B3410" t="str">
        <f t="shared" si="53"/>
        <v>15-73</v>
      </c>
      <c r="C3410">
        <v>-72.828072714117994</v>
      </c>
      <c r="D3410">
        <v>15.000904404450001</v>
      </c>
      <c r="E3410">
        <f>ASIN(SQRT((SIN(RADIANS(PARAMETERS!$D$8-D3410)/2)*SIN(RADIANS(PARAMETERS!$D$8-D3410)/2))+(COS(RADIANS(D3410))*COS(RADIANS(PARAMETERS!$D$8))*SIN(RADIANS(PARAMETERS!$D$9-C3410)/2)*SIN(RADIANS(PARAMETERS!$D$9-C3410)/2))))*2*3958.756</f>
        <v>813.02828924915207</v>
      </c>
      <c r="F3410">
        <v>151.90498352051</v>
      </c>
      <c r="G3410">
        <v>183.01319885254</v>
      </c>
      <c r="H3410">
        <v>219.80435180664</v>
      </c>
      <c r="I3410">
        <v>252.47668457031</v>
      </c>
      <c r="J3410">
        <v>290.00833129883</v>
      </c>
      <c r="K3410" s="6">
        <f>IFERROR(EXP(TREND(LN($F$1:$J$1),LN(F3410:J3410),LN(Calculations!$B$3))),0)</f>
        <v>2.3089934822902346E-2</v>
      </c>
    </row>
    <row r="3411" spans="1:11" x14ac:dyDescent="0.35">
      <c r="A3411">
        <v>3408</v>
      </c>
      <c r="B3411" t="str">
        <f t="shared" si="53"/>
        <v>15-73</v>
      </c>
      <c r="C3411">
        <v>-73.099394049018997</v>
      </c>
      <c r="D3411">
        <v>15.000904404450001</v>
      </c>
      <c r="E3411">
        <f>ASIN(SQRT((SIN(RADIANS(PARAMETERS!$D$8-D3411)/2)*SIN(RADIANS(PARAMETERS!$D$8-D3411)/2))+(COS(RADIANS(D3411))*COS(RADIANS(PARAMETERS!$D$8))*SIN(RADIANS(PARAMETERS!$D$9-C3411)/2)*SIN(RADIANS(PARAMETERS!$D$9-C3411)/2))))*2*3958.756</f>
        <v>831.09916544864905</v>
      </c>
      <c r="F3411">
        <v>151.45703125</v>
      </c>
      <c r="G3411">
        <v>182.69323730469</v>
      </c>
      <c r="H3411">
        <v>219.27233886719</v>
      </c>
      <c r="I3411">
        <v>251.73670959473</v>
      </c>
      <c r="J3411">
        <v>289.009765625</v>
      </c>
      <c r="K3411" s="6">
        <f>IFERROR(EXP(TREND(LN($F$1:$J$1),LN(F3411:J3411),LN(Calculations!$B$3))),0)</f>
        <v>2.2840196612003132E-2</v>
      </c>
    </row>
    <row r="3412" spans="1:11" x14ac:dyDescent="0.35">
      <c r="A3412">
        <v>3409</v>
      </c>
      <c r="B3412" t="str">
        <f t="shared" si="53"/>
        <v>15-73.5</v>
      </c>
      <c r="C3412">
        <v>-73.37071538392</v>
      </c>
      <c r="D3412">
        <v>15.000904404450001</v>
      </c>
      <c r="E3412">
        <f>ASIN(SQRT((SIN(RADIANS(PARAMETERS!$D$8-D3412)/2)*SIN(RADIANS(PARAMETERS!$D$8-D3412)/2))+(COS(RADIANS(D3412))*COS(RADIANS(PARAMETERS!$D$8))*SIN(RADIANS(PARAMETERS!$D$9-C3412)/2)*SIN(RADIANS(PARAMETERS!$D$9-C3412)/2))))*2*3958.756</f>
        <v>849.17020315694776</v>
      </c>
      <c r="F3412">
        <v>151.02030944824</v>
      </c>
      <c r="G3412">
        <v>182.39419555664</v>
      </c>
      <c r="H3412">
        <v>218.80836486816</v>
      </c>
      <c r="I3412">
        <v>251.11256408691</v>
      </c>
      <c r="J3412">
        <v>288.18795776367</v>
      </c>
      <c r="K3412" s="6">
        <f>IFERROR(EXP(TREND(LN($F$1:$J$1),LN(F3412:J3412),LN(Calculations!$B$3))),0)</f>
        <v>2.2593198514840242E-2</v>
      </c>
    </row>
    <row r="3413" spans="1:11" x14ac:dyDescent="0.35">
      <c r="A3413">
        <v>3410</v>
      </c>
      <c r="B3413" t="str">
        <f t="shared" si="53"/>
        <v>15-73.5</v>
      </c>
      <c r="C3413">
        <v>-73.642036718821004</v>
      </c>
      <c r="D3413">
        <v>15.000904404450001</v>
      </c>
      <c r="E3413">
        <f>ASIN(SQRT((SIN(RADIANS(PARAMETERS!$D$8-D3413)/2)*SIN(RADIANS(PARAMETERS!$D$8-D3413)/2))+(COS(RADIANS(D3413))*COS(RADIANS(PARAMETERS!$D$8))*SIN(RADIANS(PARAMETERS!$D$9-C3413)/2)*SIN(RADIANS(PARAMETERS!$D$9-C3413)/2))))*2*3958.756</f>
        <v>867.24136463177638</v>
      </c>
      <c r="F3413">
        <v>150.5865020752</v>
      </c>
      <c r="G3413">
        <v>182.1071472168</v>
      </c>
      <c r="H3413">
        <v>218.39706420898</v>
      </c>
      <c r="I3413">
        <v>250.58247375488</v>
      </c>
      <c r="J3413">
        <v>287.5129699707</v>
      </c>
      <c r="K3413" s="6">
        <f>IFERROR(EXP(TREND(LN($F$1:$J$1),LN(F3413:J3413),LN(Calculations!$B$3))),0)</f>
        <v>2.2344841778406978E-2</v>
      </c>
    </row>
    <row r="3414" spans="1:11" x14ac:dyDescent="0.35">
      <c r="A3414">
        <v>3411</v>
      </c>
      <c r="B3414" t="str">
        <f t="shared" si="53"/>
        <v>15-74</v>
      </c>
      <c r="C3414">
        <v>-73.913358053722007</v>
      </c>
      <c r="D3414">
        <v>15.000904404450001</v>
      </c>
      <c r="E3414">
        <f>ASIN(SQRT((SIN(RADIANS(PARAMETERS!$D$8-D3414)/2)*SIN(RADIANS(PARAMETERS!$D$8-D3414)/2))+(COS(RADIANS(D3414))*COS(RADIANS(PARAMETERS!$D$8))*SIN(RADIANS(PARAMETERS!$D$9-C3414)/2)*SIN(RADIANS(PARAMETERS!$D$9-C3414)/2))))*2*3958.756</f>
        <v>885.31261460251153</v>
      </c>
      <c r="F3414">
        <v>150.13232421875</v>
      </c>
      <c r="G3414">
        <v>181.81265258789</v>
      </c>
      <c r="H3414">
        <v>218.00531005859</v>
      </c>
      <c r="I3414">
        <v>250.09909057617</v>
      </c>
      <c r="J3414">
        <v>286.91970825195</v>
      </c>
      <c r="K3414" s="6">
        <f>IFERROR(EXP(TREND(LN($F$1:$J$1),LN(F3414:J3414),LN(Calculations!$B$3))),0)</f>
        <v>2.2083110378864942E-2</v>
      </c>
    </row>
    <row r="3415" spans="1:11" x14ac:dyDescent="0.35">
      <c r="A3415">
        <v>3412</v>
      </c>
      <c r="B3415" t="str">
        <f t="shared" si="53"/>
        <v>15-74</v>
      </c>
      <c r="C3415">
        <v>-74.184679388622996</v>
      </c>
      <c r="D3415">
        <v>15.000904404450001</v>
      </c>
      <c r="E3415">
        <f>ASIN(SQRT((SIN(RADIANS(PARAMETERS!$D$8-D3415)/2)*SIN(RADIANS(PARAMETERS!$D$8-D3415)/2))+(COS(RADIANS(D3415))*COS(RADIANS(PARAMETERS!$D$8))*SIN(RADIANS(PARAMETERS!$D$9-C3415)/2)*SIN(RADIANS(PARAMETERS!$D$9-C3415)/2))))*2*3958.756</f>
        <v>903.38392002131786</v>
      </c>
      <c r="F3415">
        <v>149.70352172852</v>
      </c>
      <c r="G3415">
        <v>181.54330444336</v>
      </c>
      <c r="H3415">
        <v>217.68580627441</v>
      </c>
      <c r="I3415">
        <v>249.73286437988</v>
      </c>
      <c r="J3415">
        <v>286.50030517578</v>
      </c>
      <c r="K3415" s="6">
        <f>IFERROR(EXP(TREND(LN($F$1:$J$1),LN(F3415:J3415),LN(Calculations!$B$3))),0)</f>
        <v>2.1834245924993403E-2</v>
      </c>
    </row>
    <row r="3416" spans="1:11" x14ac:dyDescent="0.35">
      <c r="A3416">
        <v>3413</v>
      </c>
      <c r="B3416" t="str">
        <f t="shared" si="53"/>
        <v>15-74.5</v>
      </c>
      <c r="C3416">
        <v>-74.456000723523999</v>
      </c>
      <c r="D3416">
        <v>15.000904404450001</v>
      </c>
      <c r="E3416">
        <f>ASIN(SQRT((SIN(RADIANS(PARAMETERS!$D$8-D3416)/2)*SIN(RADIANS(PARAMETERS!$D$8-D3416)/2))+(COS(RADIANS(D3416))*COS(RADIANS(PARAMETERS!$D$8))*SIN(RADIANS(PARAMETERS!$D$9-C3416)/2)*SIN(RADIANS(PARAMETERS!$D$9-C3416)/2))))*2*3958.756</f>
        <v>921.45524984351982</v>
      </c>
      <c r="F3416">
        <v>149.28125</v>
      </c>
      <c r="G3416">
        <v>181.28167724609</v>
      </c>
      <c r="H3416">
        <v>217.40487670898</v>
      </c>
      <c r="I3416">
        <v>249.43383789063</v>
      </c>
      <c r="J3416">
        <v>286.18441772461</v>
      </c>
      <c r="K3416" s="6">
        <f>IFERROR(EXP(TREND(LN($F$1:$J$1),LN(F3416:J3416),LN(Calculations!$B$3))),0)</f>
        <v>2.1588723145481985E-2</v>
      </c>
    </row>
    <row r="3417" spans="1:11" x14ac:dyDescent="0.35">
      <c r="A3417">
        <v>3414</v>
      </c>
      <c r="B3417" t="str">
        <f t="shared" si="53"/>
        <v>15-74.5</v>
      </c>
      <c r="C3417">
        <v>-74.727322058425003</v>
      </c>
      <c r="D3417">
        <v>15.000904404450001</v>
      </c>
      <c r="E3417">
        <f>ASIN(SQRT((SIN(RADIANS(PARAMETERS!$D$8-D3417)/2)*SIN(RADIANS(PARAMETERS!$D$8-D3417)/2))+(COS(RADIANS(D3417))*COS(RADIANS(PARAMETERS!$D$8))*SIN(RADIANS(PARAMETERS!$D$9-C3417)/2)*SIN(RADIANS(PARAMETERS!$D$9-C3417)/2))))*2*3958.756</f>
        <v>939.52657483326198</v>
      </c>
      <c r="F3417">
        <v>148.8260345459</v>
      </c>
      <c r="G3417">
        <v>180.98973083496</v>
      </c>
      <c r="H3417">
        <v>217.09199523926</v>
      </c>
      <c r="I3417">
        <v>249.09742736816</v>
      </c>
      <c r="J3417">
        <v>285.82476806641</v>
      </c>
      <c r="K3417" s="6">
        <f>IFERROR(EXP(TREND(LN($F$1:$J$1),LN(F3417:J3417),LN(Calculations!$B$3))),0)</f>
        <v>2.132619141850519E-2</v>
      </c>
    </row>
    <row r="3418" spans="1:11" x14ac:dyDescent="0.35">
      <c r="A3418">
        <v>3415</v>
      </c>
      <c r="B3418" t="str">
        <f t="shared" si="53"/>
        <v>15-75</v>
      </c>
      <c r="C3418">
        <v>-74.998643393324997</v>
      </c>
      <c r="D3418">
        <v>15.000904404450001</v>
      </c>
      <c r="E3418">
        <f>ASIN(SQRT((SIN(RADIANS(PARAMETERS!$D$8-D3418)/2)*SIN(RADIANS(PARAMETERS!$D$8-D3418)/2))+(COS(RADIANS(D3418))*COS(RADIANS(PARAMETERS!$D$8))*SIN(RADIANS(PARAMETERS!$D$9-C3418)/2)*SIN(RADIANS(PARAMETERS!$D$9-C3418)/2))))*2*3958.756</f>
        <v>957.59786739106846</v>
      </c>
      <c r="F3418">
        <v>148.39895629883</v>
      </c>
      <c r="G3418">
        <v>180.7133026123</v>
      </c>
      <c r="H3418">
        <v>216.81962585449</v>
      </c>
      <c r="I3418">
        <v>248.8232421875</v>
      </c>
      <c r="J3418">
        <v>285.55456542969</v>
      </c>
      <c r="K3418" s="6">
        <f>IFERROR(EXP(TREND(LN($F$1:$J$1),LN(F3418:J3418),LN(Calculations!$B$3))),0)</f>
        <v>2.1080056982553812E-2</v>
      </c>
    </row>
    <row r="3419" spans="1:11" x14ac:dyDescent="0.35">
      <c r="A3419">
        <v>3416</v>
      </c>
      <c r="B3419" t="str">
        <f t="shared" si="53"/>
        <v>15-75.5</v>
      </c>
      <c r="C3419">
        <v>-75.269964728226</v>
      </c>
      <c r="D3419">
        <v>15.000904404450001</v>
      </c>
      <c r="E3419">
        <f>ASIN(SQRT((SIN(RADIANS(PARAMETERS!$D$8-D3419)/2)*SIN(RADIANS(PARAMETERS!$D$8-D3419)/2))+(COS(RADIANS(D3419))*COS(RADIANS(PARAMETERS!$D$8))*SIN(RADIANS(PARAMETERS!$D$9-C3419)/2)*SIN(RADIANS(PARAMETERS!$D$9-C3419)/2))))*2*3958.756</f>
        <v>975.66910140084565</v>
      </c>
      <c r="F3419">
        <v>147.98695373535</v>
      </c>
      <c r="G3419">
        <v>180.44169616699</v>
      </c>
      <c r="H3419">
        <v>216.56425476074</v>
      </c>
      <c r="I3419">
        <v>248.57588195801</v>
      </c>
      <c r="J3419">
        <v>285.32348632813</v>
      </c>
      <c r="K3419" s="6">
        <f>IFERROR(EXP(TREND(LN($F$1:$J$1),LN(F3419:J3419),LN(Calculations!$B$3))),0)</f>
        <v>2.0843712806497671E-2</v>
      </c>
    </row>
    <row r="3420" spans="1:11" x14ac:dyDescent="0.35">
      <c r="A3420">
        <v>3417</v>
      </c>
      <c r="B3420" t="str">
        <f t="shared" si="53"/>
        <v>15-75.5</v>
      </c>
      <c r="C3420">
        <v>-75.541286063127004</v>
      </c>
      <c r="D3420">
        <v>15.000904404450001</v>
      </c>
      <c r="E3420">
        <f>ASIN(SQRT((SIN(RADIANS(PARAMETERS!$D$8-D3420)/2)*SIN(RADIANS(PARAMETERS!$D$8-D3420)/2))+(COS(RADIANS(D3420))*COS(RADIANS(PARAMETERS!$D$8))*SIN(RADIANS(PARAMETERS!$D$9-C3420)/2)*SIN(RADIANS(PARAMETERS!$D$9-C3420)/2))))*2*3958.756</f>
        <v>993.74025209289471</v>
      </c>
      <c r="F3420">
        <v>147.57180786133</v>
      </c>
      <c r="G3420">
        <v>180.15841674805</v>
      </c>
      <c r="H3420">
        <v>216.29148864746</v>
      </c>
      <c r="I3420">
        <v>248.30302429199</v>
      </c>
      <c r="J3420">
        <v>285.05673217773</v>
      </c>
      <c r="K3420" s="6">
        <f>IFERROR(EXP(TREND(LN($F$1:$J$1),LN(F3420:J3420),LN(Calculations!$B$3))),0)</f>
        <v>2.0608037671591237E-2</v>
      </c>
    </row>
    <row r="3421" spans="1:11" x14ac:dyDescent="0.35">
      <c r="A3421">
        <v>3418</v>
      </c>
      <c r="B3421" t="str">
        <f t="shared" si="53"/>
        <v>15-76</v>
      </c>
      <c r="C3421">
        <v>-75.812607398028007</v>
      </c>
      <c r="D3421">
        <v>15.000904404450001</v>
      </c>
      <c r="E3421">
        <f>ASIN(SQRT((SIN(RADIANS(PARAMETERS!$D$8-D3421)/2)*SIN(RADIANS(PARAMETERS!$D$8-D3421)/2))+(COS(RADIANS(D3421))*COS(RADIANS(PARAMETERS!$D$8))*SIN(RADIANS(PARAMETERS!$D$9-C3421)/2)*SIN(RADIANS(PARAMETERS!$D$9-C3421)/2))))*2*3958.756</f>
        <v>1011.81129592219</v>
      </c>
      <c r="F3421">
        <v>147.21183776855</v>
      </c>
      <c r="G3421">
        <v>179.9033203125</v>
      </c>
      <c r="H3421">
        <v>216.056640625</v>
      </c>
      <c r="I3421">
        <v>248.07553100586</v>
      </c>
      <c r="J3421">
        <v>284.84414672852</v>
      </c>
      <c r="K3421" s="6">
        <f>IFERROR(EXP(TREND(LN($F$1:$J$1),LN(F3421:J3421),LN(Calculations!$B$3))),0)</f>
        <v>2.0403673557217606E-2</v>
      </c>
    </row>
    <row r="3422" spans="1:11" x14ac:dyDescent="0.35">
      <c r="A3422">
        <v>3419</v>
      </c>
      <c r="B3422" t="str">
        <f t="shared" si="53"/>
        <v>15-76</v>
      </c>
      <c r="C3422">
        <v>-76.083928732928996</v>
      </c>
      <c r="D3422">
        <v>15.000904404450001</v>
      </c>
      <c r="E3422">
        <f>ASIN(SQRT((SIN(RADIANS(PARAMETERS!$D$8-D3422)/2)*SIN(RADIANS(PARAMETERS!$D$8-D3422)/2))+(COS(RADIANS(D3422))*COS(RADIANS(PARAMETERS!$D$8))*SIN(RADIANS(PARAMETERS!$D$9-C3422)/2)*SIN(RADIANS(PARAMETERS!$D$9-C3422)/2))))*2*3958.756</f>
        <v>1029.8822104591277</v>
      </c>
      <c r="F3422">
        <v>146.89295959473</v>
      </c>
      <c r="G3422">
        <v>179.6668548584</v>
      </c>
      <c r="H3422">
        <v>215.84062194824</v>
      </c>
      <c r="I3422">
        <v>247.86585998535</v>
      </c>
      <c r="J3422">
        <v>284.64764404297</v>
      </c>
      <c r="K3422" s="6">
        <f>IFERROR(EXP(TREND(LN($F$1:$J$1),LN(F3422:J3422),LN(Calculations!$B$3))),0)</f>
        <v>2.022277655132004E-2</v>
      </c>
    </row>
    <row r="3423" spans="1:11" x14ac:dyDescent="0.35">
      <c r="A3423">
        <v>3420</v>
      </c>
      <c r="B3423" t="str">
        <f t="shared" si="53"/>
        <v>15-76.5</v>
      </c>
      <c r="C3423">
        <v>-76.355250067829999</v>
      </c>
      <c r="D3423">
        <v>15.000904404450001</v>
      </c>
      <c r="E3423">
        <f>ASIN(SQRT((SIN(RADIANS(PARAMETERS!$D$8-D3423)/2)*SIN(RADIANS(PARAMETERS!$D$8-D3423)/2))+(COS(RADIANS(D3423))*COS(RADIANS(PARAMETERS!$D$8))*SIN(RADIANS(PARAMETERS!$D$9-C3423)/2)*SIN(RADIANS(PARAMETERS!$D$9-C3423)/2))))*2*3958.756</f>
        <v>1047.952974291602</v>
      </c>
      <c r="F3423">
        <v>146.59999084473</v>
      </c>
      <c r="G3423">
        <v>179.43891906738</v>
      </c>
      <c r="H3423">
        <v>215.62428283691</v>
      </c>
      <c r="I3423">
        <v>247.64660644531</v>
      </c>
      <c r="J3423">
        <v>284.42947387695</v>
      </c>
      <c r="K3423" s="6">
        <f>IFERROR(EXP(TREND(LN($F$1:$J$1),LN(F3423:J3423),LN(Calculations!$B$3))),0)</f>
        <v>2.0057225703067748E-2</v>
      </c>
    </row>
    <row r="3424" spans="1:11" x14ac:dyDescent="0.35">
      <c r="A3424">
        <v>3421</v>
      </c>
      <c r="B3424" t="str">
        <f t="shared" si="53"/>
        <v>15-76.5</v>
      </c>
      <c r="C3424">
        <v>-76.626571402731003</v>
      </c>
      <c r="D3424">
        <v>15.000904404450001</v>
      </c>
      <c r="E3424">
        <f>ASIN(SQRT((SIN(RADIANS(PARAMETERS!$D$8-D3424)/2)*SIN(RADIANS(PARAMETERS!$D$8-D3424)/2))+(COS(RADIANS(D3424))*COS(RADIANS(PARAMETERS!$D$8))*SIN(RADIANS(PARAMETERS!$D$9-C3424)/2)*SIN(RADIANS(PARAMETERS!$D$9-C3424)/2))))*2*3958.756</f>
        <v>1066.0235669369977</v>
      </c>
      <c r="F3424">
        <v>146.38204956055</v>
      </c>
      <c r="G3424">
        <v>179.25686645508</v>
      </c>
      <c r="H3424">
        <v>215.4624786377</v>
      </c>
      <c r="I3424">
        <v>247.49147033691</v>
      </c>
      <c r="J3424">
        <v>284.28652954102</v>
      </c>
      <c r="K3424" s="6">
        <f>IFERROR(EXP(TREND(LN($F$1:$J$1),LN(F3424:J3424),LN(Calculations!$B$3))),0)</f>
        <v>1.9931871073966372E-2</v>
      </c>
    </row>
    <row r="3425" spans="1:11" x14ac:dyDescent="0.35">
      <c r="A3425">
        <v>3422</v>
      </c>
      <c r="B3425" t="str">
        <f t="shared" si="53"/>
        <v>15-77</v>
      </c>
      <c r="C3425">
        <v>-76.897892737632006</v>
      </c>
      <c r="D3425">
        <v>15.000904404450001</v>
      </c>
      <c r="E3425">
        <f>ASIN(SQRT((SIN(RADIANS(PARAMETERS!$D$8-D3425)/2)*SIN(RADIANS(PARAMETERS!$D$8-D3425)/2))+(COS(RADIANS(D3425))*COS(RADIANS(PARAMETERS!$D$8))*SIN(RADIANS(PARAMETERS!$D$9-C3425)/2)*SIN(RADIANS(PARAMETERS!$D$9-C3425)/2))))*2*3958.756</f>
        <v>1084.0939687629559</v>
      </c>
      <c r="F3425">
        <v>146.22328186035</v>
      </c>
      <c r="G3425">
        <v>179.10903930664</v>
      </c>
      <c r="H3425">
        <v>215.33393859863</v>
      </c>
      <c r="I3425">
        <v>247.36859130859</v>
      </c>
      <c r="J3425">
        <v>284.17373657227</v>
      </c>
      <c r="K3425" s="6">
        <f>IFERROR(EXP(TREND(LN($F$1:$J$1),LN(F3425:J3425),LN(Calculations!$B$3))),0)</f>
        <v>1.9838228279287329E-2</v>
      </c>
    </row>
    <row r="3426" spans="1:11" x14ac:dyDescent="0.35">
      <c r="A3426">
        <v>3423</v>
      </c>
      <c r="B3426" t="str">
        <f t="shared" si="53"/>
        <v>15-77</v>
      </c>
      <c r="C3426">
        <v>-77.169214072532995</v>
      </c>
      <c r="D3426">
        <v>15.000904404450001</v>
      </c>
      <c r="E3426">
        <f>ASIN(SQRT((SIN(RADIANS(PARAMETERS!$D$8-D3426)/2)*SIN(RADIANS(PARAMETERS!$D$8-D3426)/2))+(COS(RADIANS(D3426))*COS(RADIANS(PARAMETERS!$D$8))*SIN(RADIANS(PARAMETERS!$D$9-C3426)/2)*SIN(RADIANS(PARAMETERS!$D$9-C3426)/2))))*2*3958.756</f>
        <v>1102.164160915893</v>
      </c>
      <c r="F3426">
        <v>146.11312866211</v>
      </c>
      <c r="G3426">
        <v>178.98957824707</v>
      </c>
      <c r="H3426">
        <v>215.22663879395</v>
      </c>
      <c r="I3426">
        <v>247.25975036621</v>
      </c>
      <c r="J3426">
        <v>284.06512451172</v>
      </c>
      <c r="K3426" s="6">
        <f>IFERROR(EXP(TREND(LN($F$1:$J$1),LN(F3426:J3426),LN(Calculations!$B$3))),0)</f>
        <v>1.9770944546035344E-2</v>
      </c>
    </row>
    <row r="3427" spans="1:11" x14ac:dyDescent="0.35">
      <c r="A3427">
        <v>3424</v>
      </c>
      <c r="B3427" t="str">
        <f t="shared" si="53"/>
        <v>15-77.5</v>
      </c>
      <c r="C3427">
        <v>-77.440535407433998</v>
      </c>
      <c r="D3427">
        <v>15.000904404450001</v>
      </c>
      <c r="E3427">
        <f>ASIN(SQRT((SIN(RADIANS(PARAMETERS!$D$8-D3427)/2)*SIN(RADIANS(PARAMETERS!$D$8-D3427)/2))+(COS(RADIANS(D3427))*COS(RADIANS(PARAMETERS!$D$8))*SIN(RADIANS(PARAMETERS!$D$9-C3427)/2)*SIN(RADIANS(PARAMETERS!$D$9-C3427)/2))))*2*3958.756</f>
        <v>1120.2341252564124</v>
      </c>
      <c r="F3427">
        <v>146.08734130859</v>
      </c>
      <c r="G3427">
        <v>178.92512512207</v>
      </c>
      <c r="H3427">
        <v>215.1792755127</v>
      </c>
      <c r="I3427">
        <v>247.21701049805</v>
      </c>
      <c r="J3427">
        <v>284.02923583984</v>
      </c>
      <c r="K3427" s="6">
        <f>IFERROR(EXP(TREND(LN($F$1:$J$1),LN(F3427:J3427),LN(Calculations!$B$3))),0)</f>
        <v>1.9747903643333856E-2</v>
      </c>
    </row>
    <row r="3428" spans="1:11" x14ac:dyDescent="0.35">
      <c r="A3428">
        <v>3425</v>
      </c>
      <c r="B3428" t="str">
        <f t="shared" si="53"/>
        <v>15-77.5</v>
      </c>
      <c r="C3428">
        <v>-77.711856742335002</v>
      </c>
      <c r="D3428">
        <v>15.000904404450001</v>
      </c>
      <c r="E3428">
        <f>ASIN(SQRT((SIN(RADIANS(PARAMETERS!$D$8-D3428)/2)*SIN(RADIANS(PARAMETERS!$D$8-D3428)/2))+(COS(RADIANS(D3428))*COS(RADIANS(PARAMETERS!$D$8))*SIN(RADIANS(PARAMETERS!$D$9-C3428)/2)*SIN(RADIANS(PARAMETERS!$D$9-C3428)/2))))*2*3958.756</f>
        <v>1138.3038443008227</v>
      </c>
      <c r="F3428">
        <v>146.12515258789</v>
      </c>
      <c r="G3428">
        <v>178.90426635742</v>
      </c>
      <c r="H3428">
        <v>215.17446899414</v>
      </c>
      <c r="I3428">
        <v>247.21908569336</v>
      </c>
      <c r="J3428">
        <v>284.04010009766</v>
      </c>
      <c r="K3428" s="6">
        <f>IFERROR(EXP(TREND(LN($F$1:$J$1),LN(F3428:J3428),LN(Calculations!$B$3))),0)</f>
        <v>1.9758676490488614E-2</v>
      </c>
    </row>
    <row r="3429" spans="1:11" x14ac:dyDescent="0.35">
      <c r="A3429">
        <v>3426</v>
      </c>
      <c r="B3429" t="str">
        <f t="shared" si="53"/>
        <v>15-78</v>
      </c>
      <c r="C3429">
        <v>-77.983178077236005</v>
      </c>
      <c r="D3429">
        <v>15.000904404450001</v>
      </c>
      <c r="E3429">
        <f>ASIN(SQRT((SIN(RADIANS(PARAMETERS!$D$8-D3429)/2)*SIN(RADIANS(PARAMETERS!$D$8-D3429)/2))+(COS(RADIANS(D3429))*COS(RADIANS(PARAMETERS!$D$8))*SIN(RADIANS(PARAMETERS!$D$9-C3429)/2)*SIN(RADIANS(PARAMETERS!$D$9-C3429)/2))))*2*3958.756</f>
        <v>1156.3733011681143</v>
      </c>
      <c r="F3429">
        <v>146.22831726074</v>
      </c>
      <c r="G3429">
        <v>178.93290710449</v>
      </c>
      <c r="H3429">
        <v>215.23141479492</v>
      </c>
      <c r="I3429">
        <v>247.29866027832</v>
      </c>
      <c r="J3429">
        <v>284.14755249023</v>
      </c>
      <c r="K3429" s="6">
        <f>IFERROR(EXP(TREND(LN($F$1:$J$1),LN(F3429:J3429),LN(Calculations!$B$3))),0)</f>
        <v>1.9803826573861164E-2</v>
      </c>
    </row>
    <row r="3430" spans="1:11" x14ac:dyDescent="0.35">
      <c r="A3430">
        <v>3427</v>
      </c>
      <c r="B3430" t="str">
        <f t="shared" si="53"/>
        <v>15-78.5</v>
      </c>
      <c r="C3430">
        <v>-78.254499412136994</v>
      </c>
      <c r="D3430">
        <v>15.000904404450001</v>
      </c>
      <c r="E3430">
        <f>ASIN(SQRT((SIN(RADIANS(PARAMETERS!$D$8-D3430)/2)*SIN(RADIANS(PARAMETERS!$D$8-D3430)/2))+(COS(RADIANS(D3430))*COS(RADIANS(PARAMETERS!$D$8))*SIN(RADIANS(PARAMETERS!$D$9-C3430)/2)*SIN(RADIANS(PARAMETERS!$D$9-C3430)/2))))*2*3958.756</f>
        <v>1174.4424795317939</v>
      </c>
      <c r="F3430">
        <v>146.45196533203</v>
      </c>
      <c r="G3430">
        <v>179.05920410156</v>
      </c>
      <c r="H3430">
        <v>215.43226623535</v>
      </c>
      <c r="I3430">
        <v>247.57418823242</v>
      </c>
      <c r="J3430">
        <v>284.51553344727</v>
      </c>
      <c r="K3430" s="6">
        <f>IFERROR(EXP(TREND(LN($F$1:$J$1),LN(F3430:J3430),LN(Calculations!$B$3))),0)</f>
        <v>1.9911599495483767E-2</v>
      </c>
    </row>
    <row r="3431" spans="1:11" x14ac:dyDescent="0.35">
      <c r="A3431">
        <v>3428</v>
      </c>
      <c r="B3431" t="str">
        <f t="shared" si="53"/>
        <v>15-78.5</v>
      </c>
      <c r="C3431">
        <v>-78.525820747037997</v>
      </c>
      <c r="D3431">
        <v>15.000904404450001</v>
      </c>
      <c r="E3431">
        <f>ASIN(SQRT((SIN(RADIANS(PARAMETERS!$D$8-D3431)/2)*SIN(RADIANS(PARAMETERS!$D$8-D3431)/2))+(COS(RADIANS(D3431))*COS(RADIANS(PARAMETERS!$D$8))*SIN(RADIANS(PARAMETERS!$D$9-C3431)/2)*SIN(RADIANS(PARAMETERS!$D$9-C3431)/2))))*2*3958.756</f>
        <v>1192.5113635760711</v>
      </c>
      <c r="F3431">
        <v>146.73516845703</v>
      </c>
      <c r="G3431">
        <v>179.23713684082</v>
      </c>
      <c r="H3431">
        <v>215.70909118652</v>
      </c>
      <c r="I3431">
        <v>247.95333862305</v>
      </c>
      <c r="J3431">
        <v>285.021484375</v>
      </c>
      <c r="K3431" s="6">
        <f>IFERROR(EXP(TREND(LN($F$1:$J$1),LN(F3431:J3431),LN(Calculations!$B$3))),0)</f>
        <v>2.0051281600068097E-2</v>
      </c>
    </row>
    <row r="3432" spans="1:11" x14ac:dyDescent="0.35">
      <c r="A3432">
        <v>3429</v>
      </c>
      <c r="B3432" t="str">
        <f t="shared" si="53"/>
        <v>15-79</v>
      </c>
      <c r="C3432">
        <v>-78.797142081939</v>
      </c>
      <c r="D3432">
        <v>15.000904404450001</v>
      </c>
      <c r="E3432">
        <f>ASIN(SQRT((SIN(RADIANS(PARAMETERS!$D$8-D3432)/2)*SIN(RADIANS(PARAMETERS!$D$8-D3432)/2))+(COS(RADIANS(D3432))*COS(RADIANS(PARAMETERS!$D$8))*SIN(RADIANS(PARAMETERS!$D$9-C3432)/2)*SIN(RADIANS(PARAMETERS!$D$9-C3432)/2))))*2*3958.756</f>
        <v>1210.5799379559244</v>
      </c>
      <c r="F3432">
        <v>147.05099487305</v>
      </c>
      <c r="G3432">
        <v>179.44537353516</v>
      </c>
      <c r="H3432">
        <v>216.03515625</v>
      </c>
      <c r="I3432">
        <v>248.40194702148</v>
      </c>
      <c r="J3432">
        <v>285.62225341797</v>
      </c>
      <c r="K3432" s="6">
        <f>IFERROR(EXP(TREND(LN($F$1:$J$1),LN(F3432:J3432),LN(Calculations!$B$3))),0)</f>
        <v>2.020878520201844E-2</v>
      </c>
    </row>
    <row r="3433" spans="1:11" x14ac:dyDescent="0.35">
      <c r="A3433">
        <v>3430</v>
      </c>
      <c r="B3433" t="str">
        <f t="shared" si="53"/>
        <v>15-79</v>
      </c>
      <c r="C3433">
        <v>-79.068463416840004</v>
      </c>
      <c r="D3433">
        <v>15.000904404450001</v>
      </c>
      <c r="E3433">
        <f>ASIN(SQRT((SIN(RADIANS(PARAMETERS!$D$8-D3433)/2)*SIN(RADIANS(PARAMETERS!$D$8-D3433)/2))+(COS(RADIANS(D3433))*COS(RADIANS(PARAMETERS!$D$8))*SIN(RADIANS(PARAMETERS!$D$9-C3433)/2)*SIN(RADIANS(PARAMETERS!$D$9-C3433)/2))))*2*3958.756</f>
        <v>1228.6481877606759</v>
      </c>
      <c r="F3433">
        <v>147.43051147461</v>
      </c>
      <c r="G3433">
        <v>179.71138000488</v>
      </c>
      <c r="H3433">
        <v>216.45552062988</v>
      </c>
      <c r="I3433">
        <v>248.98364257813</v>
      </c>
      <c r="J3433">
        <v>286.40463256836</v>
      </c>
      <c r="K3433" s="6">
        <f>IFERROR(EXP(TREND(LN($F$1:$J$1),LN(F3433:J3433),LN(Calculations!$B$3))),0)</f>
        <v>2.0400533078601985E-2</v>
      </c>
    </row>
    <row r="3434" spans="1:11" x14ac:dyDescent="0.35">
      <c r="A3434">
        <v>3431</v>
      </c>
      <c r="B3434" t="str">
        <f t="shared" si="53"/>
        <v>15-79.5</v>
      </c>
      <c r="C3434">
        <v>-79.339784751741007</v>
      </c>
      <c r="D3434">
        <v>15.000904404450001</v>
      </c>
      <c r="E3434">
        <f>ASIN(SQRT((SIN(RADIANS(PARAMETERS!$D$8-D3434)/2)*SIN(RADIANS(PARAMETERS!$D$8-D3434)/2))+(COS(RADIANS(D3434))*COS(RADIANS(PARAMETERS!$D$8))*SIN(RADIANS(PARAMETERS!$D$9-C3434)/2)*SIN(RADIANS(PARAMETERS!$D$9-C3434)/2))))*2*3958.756</f>
        <v>1246.7160984806881</v>
      </c>
      <c r="F3434">
        <v>147.82099914551</v>
      </c>
      <c r="G3434">
        <v>179.99896240234</v>
      </c>
      <c r="H3434">
        <v>216.91705322266</v>
      </c>
      <c r="I3434">
        <v>249.62701416016</v>
      </c>
      <c r="J3434">
        <v>287.27465820313</v>
      </c>
      <c r="K3434" s="6">
        <f>IFERROR(EXP(TREND(LN($F$1:$J$1),LN(F3434:J3434),LN(Calculations!$B$3))),0)</f>
        <v>2.0599731367336515E-2</v>
      </c>
    </row>
    <row r="3435" spans="1:11" x14ac:dyDescent="0.35">
      <c r="A3435">
        <v>3432</v>
      </c>
      <c r="B3435" t="str">
        <f t="shared" si="53"/>
        <v>15-79.5</v>
      </c>
      <c r="C3435">
        <v>-79.611106086641996</v>
      </c>
      <c r="D3435">
        <v>15.000904404450001</v>
      </c>
      <c r="E3435">
        <f>ASIN(SQRT((SIN(RADIANS(PARAMETERS!$D$8-D3435)/2)*SIN(RADIANS(PARAMETERS!$D$8-D3435)/2))+(COS(RADIANS(D3435))*COS(RADIANS(PARAMETERS!$D$8))*SIN(RADIANS(PARAMETERS!$D$9-C3435)/2)*SIN(RADIANS(PARAMETERS!$D$9-C3435)/2))))*2*3958.756</f>
        <v>1264.7836559768903</v>
      </c>
      <c r="F3435">
        <v>148.2085723877</v>
      </c>
      <c r="G3435">
        <v>180.29962158203</v>
      </c>
      <c r="H3435">
        <v>217.41064453125</v>
      </c>
      <c r="I3435">
        <v>250.32104492188</v>
      </c>
      <c r="J3435">
        <v>288.21896362305</v>
      </c>
      <c r="K3435" s="6">
        <f>IFERROR(EXP(TREND(LN($F$1:$J$1),LN(F3435:J3435),LN(Calculations!$B$3))),0)</f>
        <v>2.0798956105149789E-2</v>
      </c>
    </row>
    <row r="3436" spans="1:11" x14ac:dyDescent="0.35">
      <c r="A3436">
        <v>3433</v>
      </c>
      <c r="B3436" t="str">
        <f t="shared" si="53"/>
        <v>15-80</v>
      </c>
      <c r="C3436">
        <v>-79.882427421542999</v>
      </c>
      <c r="D3436">
        <v>15.000904404450001</v>
      </c>
      <c r="E3436">
        <f>ASIN(SQRT((SIN(RADIANS(PARAMETERS!$D$8-D3436)/2)*SIN(RADIANS(PARAMETERS!$D$8-D3436)/2))+(COS(RADIANS(D3436))*COS(RADIANS(PARAMETERS!$D$8))*SIN(RADIANS(PARAMETERS!$D$9-C3436)/2)*SIN(RADIANS(PARAMETERS!$D$9-C3436)/2))))*2*3958.756</f>
        <v>1282.8508464528529</v>
      </c>
      <c r="F3436">
        <v>148.62182617188</v>
      </c>
      <c r="G3436">
        <v>180.63581848145</v>
      </c>
      <c r="H3436">
        <v>217.97213745117</v>
      </c>
      <c r="I3436">
        <v>251.11492919922</v>
      </c>
      <c r="J3436">
        <v>289.30349731445</v>
      </c>
      <c r="K3436" s="6">
        <f>IFERROR(EXP(TREND(LN($F$1:$J$1),LN(F3436:J3436),LN(Calculations!$B$3))),0)</f>
        <v>2.101298174170697E-2</v>
      </c>
    </row>
    <row r="3437" spans="1:11" x14ac:dyDescent="0.35">
      <c r="A3437">
        <v>3434</v>
      </c>
      <c r="B3437" t="str">
        <f t="shared" si="53"/>
        <v>15-80</v>
      </c>
      <c r="C3437">
        <v>-80.153748756444003</v>
      </c>
      <c r="D3437">
        <v>15.000904404450001</v>
      </c>
      <c r="E3437">
        <f>ASIN(SQRT((SIN(RADIANS(PARAMETERS!$D$8-D3437)/2)*SIN(RADIANS(PARAMETERS!$D$8-D3437)/2))+(COS(RADIANS(D3437))*COS(RADIANS(PARAMETERS!$D$8))*SIN(RADIANS(PARAMETERS!$D$9-C3437)/2)*SIN(RADIANS(PARAMETERS!$D$9-C3437)/2))))*2*3958.756</f>
        <v>1300.917656429147</v>
      </c>
      <c r="F3437">
        <v>148.97608947754</v>
      </c>
      <c r="G3437">
        <v>180.94282531738</v>
      </c>
      <c r="H3437">
        <v>218.52003479004</v>
      </c>
      <c r="I3437">
        <v>251.90698242188</v>
      </c>
      <c r="J3437">
        <v>290.40203857422</v>
      </c>
      <c r="K3437" s="6">
        <f>IFERROR(EXP(TREND(LN($F$1:$J$1),LN(F3437:J3437),LN(Calculations!$B$3))),0)</f>
        <v>2.1194874247636275E-2</v>
      </c>
    </row>
    <row r="3438" spans="1:11" x14ac:dyDescent="0.35">
      <c r="A3438">
        <v>3435</v>
      </c>
      <c r="B3438" t="str">
        <f t="shared" si="53"/>
        <v>15-80.5</v>
      </c>
      <c r="C3438">
        <v>-80.425070091345006</v>
      </c>
      <c r="D3438">
        <v>15.000904404450001</v>
      </c>
      <c r="E3438">
        <f>ASIN(SQRT((SIN(RADIANS(PARAMETERS!$D$8-D3438)/2)*SIN(RADIANS(PARAMETERS!$D$8-D3438)/2))+(COS(RADIANS(D3438))*COS(RADIANS(PARAMETERS!$D$8))*SIN(RADIANS(PARAMETERS!$D$9-C3438)/2)*SIN(RADIANS(PARAMETERS!$D$9-C3438)/2))))*2*3958.756</f>
        <v>1318.9840727197936</v>
      </c>
      <c r="F3438">
        <v>149.24812316895</v>
      </c>
      <c r="G3438">
        <v>181.2039642334</v>
      </c>
      <c r="H3438">
        <v>219.03747558594</v>
      </c>
      <c r="I3438">
        <v>252.68086242676</v>
      </c>
      <c r="J3438">
        <v>291.4992980957</v>
      </c>
      <c r="K3438" s="6">
        <f>IFERROR(EXP(TREND(LN($F$1:$J$1),LN(F3438:J3438),LN(Calculations!$B$3))),0)</f>
        <v>2.1330459308308066E-2</v>
      </c>
    </row>
    <row r="3439" spans="1:11" x14ac:dyDescent="0.35">
      <c r="A3439">
        <v>3436</v>
      </c>
      <c r="B3439" t="str">
        <f t="shared" si="53"/>
        <v>15-80.5</v>
      </c>
      <c r="C3439">
        <v>-80.696391426245995</v>
      </c>
      <c r="D3439">
        <v>15.000904404450001</v>
      </c>
      <c r="E3439">
        <f>ASIN(SQRT((SIN(RADIANS(PARAMETERS!$D$8-D3439)/2)*SIN(RADIANS(PARAMETERS!$D$8-D3439)/2))+(COS(RADIANS(D3439))*COS(RADIANS(PARAMETERS!$D$8))*SIN(RADIANS(PARAMETERS!$D$9-C3439)/2)*SIN(RADIANS(PARAMETERS!$D$9-C3439)/2))))*2*3958.756</f>
        <v>1337.050082410582</v>
      </c>
      <c r="F3439">
        <v>149.45660400391</v>
      </c>
      <c r="G3439">
        <v>181.43338012695</v>
      </c>
      <c r="H3439">
        <v>219.54905700684</v>
      </c>
      <c r="I3439">
        <v>253.47222900391</v>
      </c>
      <c r="J3439">
        <v>292.64495849609</v>
      </c>
      <c r="K3439" s="6">
        <f>IFERROR(EXP(TREND(LN($F$1:$J$1),LN(F3439:J3439),LN(Calculations!$B$3))),0)</f>
        <v>2.1428672222343369E-2</v>
      </c>
    </row>
    <row r="3440" spans="1:11" x14ac:dyDescent="0.35">
      <c r="A3440">
        <v>3437</v>
      </c>
      <c r="B3440" t="str">
        <f t="shared" si="53"/>
        <v>15-81</v>
      </c>
      <c r="C3440">
        <v>-80.967712761146998</v>
      </c>
      <c r="D3440">
        <v>15.000904404450001</v>
      </c>
      <c r="E3440">
        <f>ASIN(SQRT((SIN(RADIANS(PARAMETERS!$D$8-D3440)/2)*SIN(RADIANS(PARAMETERS!$D$8-D3440)/2))+(COS(RADIANS(D3440))*COS(RADIANS(PARAMETERS!$D$8))*SIN(RADIANS(PARAMETERS!$D$9-C3440)/2)*SIN(RADIANS(PARAMETERS!$D$9-C3440)/2))))*2*3958.756</f>
        <v>1355.1156728391031</v>
      </c>
      <c r="F3440">
        <v>149.53338623047</v>
      </c>
      <c r="G3440">
        <v>181.57705688477</v>
      </c>
      <c r="H3440">
        <v>219.98596191406</v>
      </c>
      <c r="I3440">
        <v>254.19198608398</v>
      </c>
      <c r="J3440">
        <v>293.72515869141</v>
      </c>
      <c r="K3440" s="6">
        <f>IFERROR(EXP(TREND(LN($F$1:$J$1),LN(F3440:J3440),LN(Calculations!$B$3))),0)</f>
        <v>2.1451986245825561E-2</v>
      </c>
    </row>
    <row r="3441" spans="1:11" x14ac:dyDescent="0.35">
      <c r="A3441">
        <v>3438</v>
      </c>
      <c r="B3441" t="str">
        <f t="shared" si="53"/>
        <v>15-81</v>
      </c>
      <c r="C3441">
        <v>-81.239034096048002</v>
      </c>
      <c r="D3441">
        <v>15.000904404450001</v>
      </c>
      <c r="E3441">
        <f>ASIN(SQRT((SIN(RADIANS(PARAMETERS!$D$8-D3441)/2)*SIN(RADIANS(PARAMETERS!$D$8-D3441)/2))+(COS(RADIANS(D3441))*COS(RADIANS(PARAMETERS!$D$8))*SIN(RADIANS(PARAMETERS!$D$9-C3441)/2)*SIN(RADIANS(PARAMETERS!$D$9-C3441)/2))))*2*3958.756</f>
        <v>1373.180831576316</v>
      </c>
      <c r="F3441">
        <v>149.4751739502</v>
      </c>
      <c r="G3441">
        <v>181.63275146484</v>
      </c>
      <c r="H3441">
        <v>220.34097290039</v>
      </c>
      <c r="I3441">
        <v>254.82846069336</v>
      </c>
      <c r="J3441">
        <v>294.72259521484</v>
      </c>
      <c r="K3441" s="6">
        <f>IFERROR(EXP(TREND(LN($F$1:$J$1),LN(F3441:J3441),LN(Calculations!$B$3))),0)</f>
        <v>2.1400107972905365E-2</v>
      </c>
    </row>
    <row r="3442" spans="1:11" x14ac:dyDescent="0.35">
      <c r="A3442">
        <v>3439</v>
      </c>
      <c r="B3442" t="str">
        <f t="shared" si="53"/>
        <v>15-81.5</v>
      </c>
      <c r="C3442">
        <v>-81.510355430949005</v>
      </c>
      <c r="D3442">
        <v>15.000904404450001</v>
      </c>
      <c r="E3442">
        <f>ASIN(SQRT((SIN(RADIANS(PARAMETERS!$D$8-D3442)/2)*SIN(RADIANS(PARAMETERS!$D$8-D3442)/2))+(COS(RADIANS(D3442))*COS(RADIANS(PARAMETERS!$D$8))*SIN(RADIANS(PARAMETERS!$D$9-C3442)/2)*SIN(RADIANS(PARAMETERS!$D$9-C3442)/2))))*2*3958.756</f>
        <v>1391.2455464095306</v>
      </c>
      <c r="F3442">
        <v>149.29934692383</v>
      </c>
      <c r="G3442">
        <v>181.61666870117</v>
      </c>
      <c r="H3442">
        <v>220.63078308105</v>
      </c>
      <c r="I3442">
        <v>255.40089416504</v>
      </c>
      <c r="J3442">
        <v>295.65969848633</v>
      </c>
      <c r="K3442" s="6">
        <f>IFERROR(EXP(TREND(LN($F$1:$J$1),LN(F3442:J3442),LN(Calculations!$B$3))),0)</f>
        <v>2.1285117464072554E-2</v>
      </c>
    </row>
    <row r="3443" spans="1:11" x14ac:dyDescent="0.35">
      <c r="A3443">
        <v>3440</v>
      </c>
      <c r="B3443" t="str">
        <f t="shared" si="53"/>
        <v>15-82</v>
      </c>
      <c r="C3443">
        <v>-81.781676765849994</v>
      </c>
      <c r="D3443">
        <v>15.000904404450001</v>
      </c>
      <c r="E3443">
        <f>ASIN(SQRT((SIN(RADIANS(PARAMETERS!$D$8-D3443)/2)*SIN(RADIANS(PARAMETERS!$D$8-D3443)/2))+(COS(RADIANS(D3443))*COS(RADIANS(PARAMETERS!$D$8))*SIN(RADIANS(PARAMETERS!$D$9-C3443)/2)*SIN(RADIANS(PARAMETERS!$D$9-C3443)/2))))*2*3958.756</f>
        <v>1409.3098053266676</v>
      </c>
      <c r="F3443">
        <v>148.65481567383</v>
      </c>
      <c r="G3443">
        <v>181.18977355957</v>
      </c>
      <c r="H3443">
        <v>220.44961547852</v>
      </c>
      <c r="I3443">
        <v>255.38206481934</v>
      </c>
      <c r="J3443">
        <v>295.85885620117</v>
      </c>
      <c r="K3443" s="6">
        <f>IFERROR(EXP(TREND(LN($F$1:$J$1),LN(F3443:J3443),LN(Calculations!$B$3))),0)</f>
        <v>2.0913851136383173E-2</v>
      </c>
    </row>
    <row r="3444" spans="1:11" x14ac:dyDescent="0.35">
      <c r="A3444">
        <v>3441</v>
      </c>
      <c r="B3444" t="str">
        <f t="shared" si="53"/>
        <v>15-82</v>
      </c>
      <c r="C3444">
        <v>-82.052998100750997</v>
      </c>
      <c r="D3444">
        <v>15.000904404450001</v>
      </c>
      <c r="E3444">
        <f>ASIN(SQRT((SIN(RADIANS(PARAMETERS!$D$8-D3444)/2)*SIN(RADIANS(PARAMETERS!$D$8-D3444)/2))+(COS(RADIANS(D3444))*COS(RADIANS(PARAMETERS!$D$8))*SIN(RADIANS(PARAMETERS!$D$9-C3444)/2)*SIN(RADIANS(PARAMETERS!$D$9-C3444)/2))))*2*3958.756</f>
        <v>1427.3735965016876</v>
      </c>
      <c r="F3444">
        <v>147.51119995117</v>
      </c>
      <c r="G3444">
        <v>180.25904846191</v>
      </c>
      <c r="H3444">
        <v>219.75221252441</v>
      </c>
      <c r="I3444">
        <v>254.7194519043</v>
      </c>
      <c r="J3444">
        <v>295.25894165039</v>
      </c>
      <c r="K3444" s="6">
        <f>IFERROR(EXP(TREND(LN($F$1:$J$1),LN(F3444:J3444),LN(Calculations!$B$3))),0)</f>
        <v>2.0274359174867314E-2</v>
      </c>
    </row>
    <row r="3445" spans="1:11" x14ac:dyDescent="0.35">
      <c r="A3445">
        <v>3442</v>
      </c>
      <c r="B3445" t="str">
        <f t="shared" si="53"/>
        <v>15-82.5</v>
      </c>
      <c r="C3445">
        <v>-82.324319435652001</v>
      </c>
      <c r="D3445">
        <v>15.000904404450001</v>
      </c>
      <c r="E3445">
        <f>ASIN(SQRT((SIN(RADIANS(PARAMETERS!$D$8-D3445)/2)*SIN(RADIANS(PARAMETERS!$D$8-D3445)/2))+(COS(RADIANS(D3445))*COS(RADIANS(PARAMETERS!$D$8))*SIN(RADIANS(PARAMETERS!$D$9-C3445)/2)*SIN(RADIANS(PARAMETERS!$D$9-C3445)/2))))*2*3958.756</f>
        <v>1445.4369082810713</v>
      </c>
      <c r="F3445">
        <v>145.92625427246</v>
      </c>
      <c r="G3445">
        <v>178.81588745117</v>
      </c>
      <c r="H3445">
        <v>218.59922790527</v>
      </c>
      <c r="I3445">
        <v>253.49797058105</v>
      </c>
      <c r="J3445">
        <v>293.97561645508</v>
      </c>
      <c r="K3445" s="6">
        <f>IFERROR(EXP(TREND(LN($F$1:$J$1),LN(F3445:J3445),LN(Calculations!$B$3))),0)</f>
        <v>1.9412294843115852E-2</v>
      </c>
    </row>
    <row r="3446" spans="1:11" x14ac:dyDescent="0.35">
      <c r="A3446">
        <v>3443</v>
      </c>
      <c r="B3446" t="str">
        <f t="shared" si="53"/>
        <v>15-82.5</v>
      </c>
      <c r="C3446">
        <v>-82.595640770553004</v>
      </c>
      <c r="D3446">
        <v>15.000904404450001</v>
      </c>
      <c r="E3446">
        <f>ASIN(SQRT((SIN(RADIANS(PARAMETERS!$D$8-D3446)/2)*SIN(RADIANS(PARAMETERS!$D$8-D3446)/2))+(COS(RADIANS(D3446))*COS(RADIANS(PARAMETERS!$D$8))*SIN(RADIANS(PARAMETERS!$D$9-C3446)/2)*SIN(RADIANS(PARAMETERS!$D$9-C3446)/2))))*2*3958.756</f>
        <v>1463.4997291712875</v>
      </c>
      <c r="F3446">
        <v>144.10932922363</v>
      </c>
      <c r="G3446">
        <v>177.11744689941</v>
      </c>
      <c r="H3446">
        <v>217.21551513672</v>
      </c>
      <c r="I3446">
        <v>251.98834228516</v>
      </c>
      <c r="J3446">
        <v>292.33428955078</v>
      </c>
      <c r="K3446" s="6">
        <f>IFERROR(EXP(TREND(LN($F$1:$J$1),LN(F3446:J3446),LN(Calculations!$B$3))),0)</f>
        <v>1.8473427430362711E-2</v>
      </c>
    </row>
    <row r="3447" spans="1:11" x14ac:dyDescent="0.35">
      <c r="A3447">
        <v>3444</v>
      </c>
      <c r="B3447" t="str">
        <f t="shared" si="53"/>
        <v>15-83</v>
      </c>
      <c r="C3447">
        <v>-82.866962105453993</v>
      </c>
      <c r="D3447">
        <v>15.000904404450001</v>
      </c>
      <c r="E3447">
        <f>ASIN(SQRT((SIN(RADIANS(PARAMETERS!$D$8-D3447)/2)*SIN(RADIANS(PARAMETERS!$D$8-D3447)/2))+(COS(RADIANS(D3447))*COS(RADIANS(PARAMETERS!$D$8))*SIN(RADIANS(PARAMETERS!$D$9-C3447)/2)*SIN(RADIANS(PARAMETERS!$D$9-C3447)/2))))*2*3958.756</f>
        <v>1481.5620478271389</v>
      </c>
      <c r="F3447">
        <v>142.15084838867</v>
      </c>
      <c r="G3447">
        <v>175.26382446289</v>
      </c>
      <c r="H3447">
        <v>215.69647216797</v>
      </c>
      <c r="I3447">
        <v>250.31175231934</v>
      </c>
      <c r="J3447">
        <v>290.48785400391</v>
      </c>
      <c r="K3447" s="6">
        <f>IFERROR(EXP(TREND(LN($F$1:$J$1),LN(F3447:J3447),LN(Calculations!$B$3))),0)</f>
        <v>1.7517909789873089E-2</v>
      </c>
    </row>
    <row r="3448" spans="1:11" x14ac:dyDescent="0.35">
      <c r="A3448">
        <v>3445</v>
      </c>
      <c r="B3448" t="str">
        <f t="shared" si="53"/>
        <v>15-83</v>
      </c>
      <c r="C3448">
        <v>-83.138283440354996</v>
      </c>
      <c r="D3448">
        <v>15.000904404450001</v>
      </c>
      <c r="E3448">
        <f>ASIN(SQRT((SIN(RADIANS(PARAMETERS!$D$8-D3448)/2)*SIN(RADIANS(PARAMETERS!$D$8-D3448)/2))+(COS(RADIANS(D3448))*COS(RADIANS(PARAMETERS!$D$8))*SIN(RADIANS(PARAMETERS!$D$9-C3448)/2)*SIN(RADIANS(PARAMETERS!$D$9-C3448)/2))))*2*3958.756</f>
        <v>1499.6238530409287</v>
      </c>
      <c r="F3448">
        <v>140.08360290527</v>
      </c>
      <c r="G3448">
        <v>173.28509521484</v>
      </c>
      <c r="H3448">
        <v>214.07354736328</v>
      </c>
      <c r="I3448">
        <v>248.51110839844</v>
      </c>
      <c r="J3448">
        <v>288.49359130859</v>
      </c>
      <c r="K3448" s="6">
        <f>IFERROR(EXP(TREND(LN($F$1:$J$1),LN(F3448:J3448),LN(Calculations!$B$3))),0)</f>
        <v>1.6568110678675536E-2</v>
      </c>
    </row>
    <row r="3449" spans="1:11" x14ac:dyDescent="0.35">
      <c r="A3449">
        <v>3446</v>
      </c>
      <c r="B3449" t="str">
        <f t="shared" si="53"/>
        <v>15-83.5</v>
      </c>
      <c r="C3449">
        <v>-83.409604775255005</v>
      </c>
      <c r="D3449">
        <v>15.000904404450001</v>
      </c>
      <c r="E3449">
        <f>ASIN(SQRT((SIN(RADIANS(PARAMETERS!$D$8-D3449)/2)*SIN(RADIANS(PARAMETERS!$D$8-D3449)/2))+(COS(RADIANS(D3449))*COS(RADIANS(PARAMETERS!$D$8))*SIN(RADIANS(PARAMETERS!$D$9-C3449)/2)*SIN(RADIANS(PARAMETERS!$D$9-C3449)/2))))*2*3958.756</f>
        <v>1517.6851337322946</v>
      </c>
      <c r="F3449">
        <v>137.76908874512</v>
      </c>
      <c r="G3449">
        <v>170.98947143555</v>
      </c>
      <c r="H3449">
        <v>212.12910461426</v>
      </c>
      <c r="I3449">
        <v>246.3095703125</v>
      </c>
      <c r="J3449">
        <v>285.98815917969</v>
      </c>
      <c r="K3449" s="6">
        <f>IFERROR(EXP(TREND(LN($F$1:$J$1),LN(F3449:J3449),LN(Calculations!$B$3))),0)</f>
        <v>1.5563249283390835E-2</v>
      </c>
    </row>
    <row r="3450" spans="1:11" x14ac:dyDescent="0.35">
      <c r="A3450">
        <v>3447</v>
      </c>
      <c r="B3450" t="str">
        <f t="shared" si="53"/>
        <v>15-83.5</v>
      </c>
      <c r="C3450">
        <v>-83.680926110155994</v>
      </c>
      <c r="D3450">
        <v>15.000904404450001</v>
      </c>
      <c r="E3450">
        <f>ASIN(SQRT((SIN(RADIANS(PARAMETERS!$D$8-D3450)/2)*SIN(RADIANS(PARAMETERS!$D$8-D3450)/2))+(COS(RADIANS(D3450))*COS(RADIANS(PARAMETERS!$D$8))*SIN(RADIANS(PARAMETERS!$D$9-C3450)/2)*SIN(RADIANS(PARAMETERS!$D$9-C3450)/2))))*2*3958.756</f>
        <v>1535.7458789390696</v>
      </c>
      <c r="F3450">
        <v>135.27108764648</v>
      </c>
      <c r="G3450">
        <v>168.42874145508</v>
      </c>
      <c r="H3450">
        <v>209.85438537598</v>
      </c>
      <c r="I3450">
        <v>243.77632141113</v>
      </c>
      <c r="J3450">
        <v>283.05856323242</v>
      </c>
      <c r="K3450" s="6">
        <f>IFERROR(EXP(TREND(LN($F$1:$J$1),LN(F3450:J3450),LN(Calculations!$B$3))),0)</f>
        <v>1.4539936473138223E-2</v>
      </c>
    </row>
    <row r="3451" spans="1:11" x14ac:dyDescent="0.35">
      <c r="A3451">
        <v>3448</v>
      </c>
      <c r="B3451" t="str">
        <f t="shared" si="53"/>
        <v>15-84</v>
      </c>
      <c r="C3451">
        <v>-83.952247445056997</v>
      </c>
      <c r="D3451">
        <v>15.000904404450001</v>
      </c>
      <c r="E3451">
        <f>ASIN(SQRT((SIN(RADIANS(PARAMETERS!$D$8-D3451)/2)*SIN(RADIANS(PARAMETERS!$D$8-D3451)/2))+(COS(RADIANS(D3451))*COS(RADIANS(PARAMETERS!$D$8))*SIN(RADIANS(PARAMETERS!$D$9-C3451)/2)*SIN(RADIANS(PARAMETERS!$D$9-C3451)/2))))*2*3958.756</f>
        <v>1553.8060778081049</v>
      </c>
      <c r="F3451">
        <v>132.64141845703</v>
      </c>
      <c r="G3451">
        <v>165.65747070313</v>
      </c>
      <c r="H3451">
        <v>207.28047180176</v>
      </c>
      <c r="I3451">
        <v>240.97439575195</v>
      </c>
      <c r="J3451">
        <v>279.78671264648</v>
      </c>
      <c r="K3451" s="6">
        <f>IFERROR(EXP(TREND(LN($F$1:$J$1),LN(F3451:J3451),LN(Calculations!$B$3))),0)</f>
        <v>1.3527416715982761E-2</v>
      </c>
    </row>
    <row r="3452" spans="1:11" x14ac:dyDescent="0.35">
      <c r="A3452">
        <v>3449</v>
      </c>
      <c r="B3452" t="str">
        <f t="shared" si="53"/>
        <v>15-84</v>
      </c>
      <c r="C3452">
        <v>-84.223568779958001</v>
      </c>
      <c r="D3452">
        <v>15.000904404450001</v>
      </c>
      <c r="E3452">
        <f>ASIN(SQRT((SIN(RADIANS(PARAMETERS!$D$8-D3452)/2)*SIN(RADIANS(PARAMETERS!$D$8-D3452)/2))+(COS(RADIANS(D3452))*COS(RADIANS(PARAMETERS!$D$8))*SIN(RADIANS(PARAMETERS!$D$9-C3452)/2)*SIN(RADIANS(PARAMETERS!$D$9-C3452)/2))))*2*3958.756</f>
        <v>1571.865719587327</v>
      </c>
      <c r="F3452">
        <v>129.9535369873</v>
      </c>
      <c r="G3452">
        <v>162.82862854004</v>
      </c>
      <c r="H3452">
        <v>204.65827941895</v>
      </c>
      <c r="I3452">
        <v>238.06907653809</v>
      </c>
      <c r="J3452">
        <v>276.37954711914</v>
      </c>
      <c r="K3452" s="6">
        <f>IFERROR(EXP(TREND(LN($F$1:$J$1),LN(F3452:J3452),LN(Calculations!$B$3))),0)</f>
        <v>1.2571025037615889E-2</v>
      </c>
    </row>
    <row r="3453" spans="1:11" x14ac:dyDescent="0.35">
      <c r="A3453">
        <v>3450</v>
      </c>
      <c r="B3453" t="str">
        <f t="shared" si="53"/>
        <v>15-84.5</v>
      </c>
      <c r="C3453">
        <v>-84.494890114859004</v>
      </c>
      <c r="D3453">
        <v>15.000904404450001</v>
      </c>
      <c r="E3453">
        <f>ASIN(SQRT((SIN(RADIANS(PARAMETERS!$D$8-D3453)/2)*SIN(RADIANS(PARAMETERS!$D$8-D3453)/2))+(COS(RADIANS(D3453))*COS(RADIANS(PARAMETERS!$D$8))*SIN(RADIANS(PARAMETERS!$D$9-C3453)/2)*SIN(RADIANS(PARAMETERS!$D$9-C3453)/2))))*2*3958.756</f>
        <v>1589.9247936179981</v>
      </c>
      <c r="F3453">
        <v>127.27207183838</v>
      </c>
      <c r="G3453">
        <v>160.00119018555</v>
      </c>
      <c r="H3453">
        <v>202.0758972168</v>
      </c>
      <c r="I3453">
        <v>235.15487670898</v>
      </c>
      <c r="J3453">
        <v>272.95776367188</v>
      </c>
      <c r="K3453" s="6">
        <f>IFERROR(EXP(TREND(LN($F$1:$J$1),LN(F3453:J3453),LN(Calculations!$B$3))),0)</f>
        <v>1.1689325379394305E-2</v>
      </c>
    </row>
    <row r="3454" spans="1:11" x14ac:dyDescent="0.35">
      <c r="A3454">
        <v>3451</v>
      </c>
      <c r="B3454" t="str">
        <f t="shared" si="53"/>
        <v>15-85</v>
      </c>
      <c r="C3454">
        <v>-84.766211449759993</v>
      </c>
      <c r="D3454">
        <v>15.000904404450001</v>
      </c>
      <c r="E3454">
        <f>ASIN(SQRT((SIN(RADIANS(PARAMETERS!$D$8-D3454)/2)*SIN(RADIANS(PARAMETERS!$D$8-D3454)/2))+(COS(RADIANS(D3454))*COS(RADIANS(PARAMETERS!$D$8))*SIN(RADIANS(PARAMETERS!$D$9-C3454)/2)*SIN(RADIANS(PARAMETERS!$D$9-C3454)/2))))*2*3958.756</f>
        <v>1607.9832893275347</v>
      </c>
      <c r="F3454">
        <v>124.62154388428</v>
      </c>
      <c r="G3454">
        <v>157.20095825195</v>
      </c>
      <c r="H3454">
        <v>199.56785583496</v>
      </c>
      <c r="I3454">
        <v>232.26385498047</v>
      </c>
      <c r="J3454">
        <v>269.56079101563</v>
      </c>
      <c r="K3454" s="6">
        <f>IFERROR(EXP(TREND(LN($F$1:$J$1),LN(F3454:J3454),LN(Calculations!$B$3))),0)</f>
        <v>1.0883666717950413E-2</v>
      </c>
    </row>
    <row r="3455" spans="1:11" x14ac:dyDescent="0.35">
      <c r="A3455">
        <v>3452</v>
      </c>
      <c r="B3455" t="str">
        <f t="shared" si="53"/>
        <v>15-85</v>
      </c>
      <c r="C3455">
        <v>-85.037532784660996</v>
      </c>
      <c r="D3455">
        <v>15.000904404450001</v>
      </c>
      <c r="E3455">
        <f>ASIN(SQRT((SIN(RADIANS(PARAMETERS!$D$8-D3455)/2)*SIN(RADIANS(PARAMETERS!$D$8-D3455)/2))+(COS(RADIANS(D3455))*COS(RADIANS(PARAMETERS!$D$8))*SIN(RADIANS(PARAMETERS!$D$9-C3455)/2)*SIN(RADIANS(PARAMETERS!$D$9-C3455)/2))))*2*3958.756</f>
        <v>1626.0411962227724</v>
      </c>
      <c r="F3455">
        <v>121.80948638916</v>
      </c>
      <c r="G3455">
        <v>154.14859008789</v>
      </c>
      <c r="H3455">
        <v>196.76985168457</v>
      </c>
      <c r="I3455">
        <v>228.97729492188</v>
      </c>
      <c r="J3455">
        <v>265.61569213867</v>
      </c>
      <c r="K3455" s="6">
        <f>IFERROR(EXP(TREND(LN($F$1:$J$1),LN(F3455:J3455),LN(Calculations!$B$3))),0)</f>
        <v>1.007995294603131E-2</v>
      </c>
    </row>
    <row r="3456" spans="1:11" x14ac:dyDescent="0.35">
      <c r="A3456">
        <v>3453</v>
      </c>
      <c r="B3456" t="str">
        <f t="shared" si="53"/>
        <v>15-85.5</v>
      </c>
      <c r="C3456">
        <v>-85.308854119562</v>
      </c>
      <c r="D3456">
        <v>15.000904404450001</v>
      </c>
      <c r="E3456">
        <f>ASIN(SQRT((SIN(RADIANS(PARAMETERS!$D$8-D3456)/2)*SIN(RADIANS(PARAMETERS!$D$8-D3456)/2))+(COS(RADIANS(D3456))*COS(RADIANS(PARAMETERS!$D$8))*SIN(RADIANS(PARAMETERS!$D$9-C3456)/2)*SIN(RADIANS(PARAMETERS!$D$9-C3456)/2))))*2*3958.756</f>
        <v>1644.0985038836461</v>
      </c>
      <c r="F3456">
        <v>119.18738555908</v>
      </c>
      <c r="G3456">
        <v>151.19528198242</v>
      </c>
      <c r="H3456">
        <v>194.08854675293</v>
      </c>
      <c r="I3456">
        <v>225.83915710449</v>
      </c>
      <c r="J3456">
        <v>261.82073974609</v>
      </c>
      <c r="K3456" s="6">
        <f>IFERROR(EXP(TREND(LN($F$1:$J$1),LN(F3456:J3456),LN(Calculations!$B$3))),0)</f>
        <v>9.375318520002526E-3</v>
      </c>
    </row>
    <row r="3457" spans="1:11" x14ac:dyDescent="0.35">
      <c r="A3457">
        <v>3454</v>
      </c>
      <c r="B3457" t="str">
        <f t="shared" si="53"/>
        <v>15-85.5</v>
      </c>
      <c r="C3457">
        <v>-85.580175454463003</v>
      </c>
      <c r="D3457">
        <v>15.000904404450001</v>
      </c>
      <c r="E3457">
        <f>ASIN(SQRT((SIN(RADIANS(PARAMETERS!$D$8-D3457)/2)*SIN(RADIANS(PARAMETERS!$D$8-D3457)/2))+(COS(RADIANS(D3457))*COS(RADIANS(PARAMETERS!$D$8))*SIN(RADIANS(PARAMETERS!$D$9-C3457)/2)*SIN(RADIANS(PARAMETERS!$D$9-C3457)/2))))*2*3958.756</f>
        <v>1662.1552019572568</v>
      </c>
      <c r="F3457">
        <v>116.86172485352</v>
      </c>
      <c r="G3457">
        <v>148.50736999512</v>
      </c>
      <c r="H3457">
        <v>191.62721252441</v>
      </c>
      <c r="I3457">
        <v>223.02558898926</v>
      </c>
      <c r="J3457">
        <v>258.40240478516</v>
      </c>
      <c r="K3457" s="6">
        <f>IFERROR(EXP(TREND(LN($F$1:$J$1),LN(F3457:J3457),LN(Calculations!$B$3))),0)</f>
        <v>8.7857605721041055E-3</v>
      </c>
    </row>
    <row r="3458" spans="1:11" x14ac:dyDescent="0.35">
      <c r="A3458">
        <v>3455</v>
      </c>
      <c r="B3458" t="str">
        <f t="shared" si="53"/>
        <v>15-86</v>
      </c>
      <c r="C3458">
        <v>-85.851496789364006</v>
      </c>
      <c r="D3458">
        <v>15.000904404450001</v>
      </c>
      <c r="E3458">
        <f>ASIN(SQRT((SIN(RADIANS(PARAMETERS!$D$8-D3458)/2)*SIN(RADIANS(PARAMETERS!$D$8-D3458)/2))+(COS(RADIANS(D3458))*COS(RADIANS(PARAMETERS!$D$8))*SIN(RADIANS(PARAMETERS!$D$9-C3458)/2)*SIN(RADIANS(PARAMETERS!$D$9-C3458)/2))))*2*3958.756</f>
        <v>1680.2112801522912</v>
      </c>
      <c r="F3458">
        <v>115.23873138428</v>
      </c>
      <c r="G3458">
        <v>146.79550170898</v>
      </c>
      <c r="H3458">
        <v>190.01817321777</v>
      </c>
      <c r="I3458">
        <v>221.22152709961</v>
      </c>
      <c r="J3458">
        <v>256.22494506836</v>
      </c>
      <c r="K3458" s="6">
        <f>IFERROR(EXP(TREND(LN($F$1:$J$1),LN(F3458:J3458),LN(Calculations!$B$3))),0)</f>
        <v>8.4135751201204825E-3</v>
      </c>
    </row>
    <row r="3459" spans="1:11" x14ac:dyDescent="0.35">
      <c r="A3459">
        <v>3456</v>
      </c>
      <c r="B3459" t="str">
        <f t="shared" si="53"/>
        <v>15-86</v>
      </c>
      <c r="C3459">
        <v>-86.122818124264995</v>
      </c>
      <c r="D3459">
        <v>15.000904404450001</v>
      </c>
      <c r="E3459">
        <f>ASIN(SQRT((SIN(RADIANS(PARAMETERS!$D$8-D3459)/2)*SIN(RADIANS(PARAMETERS!$D$8-D3459)/2))+(COS(RADIANS(D3459))*COS(RADIANS(PARAMETERS!$D$8))*SIN(RADIANS(PARAMETERS!$D$9-C3459)/2)*SIN(RADIANS(PARAMETERS!$D$9-C3459)/2))))*2*3958.756</f>
        <v>1698.2667282337707</v>
      </c>
      <c r="F3459">
        <v>114.15423583984</v>
      </c>
      <c r="G3459">
        <v>145.75360107422</v>
      </c>
      <c r="H3459">
        <v>189.03530883789</v>
      </c>
      <c r="I3459">
        <v>220.22897338867</v>
      </c>
      <c r="J3459">
        <v>255.06747436523</v>
      </c>
      <c r="K3459" s="6">
        <f>IFERROR(EXP(TREND(LN($F$1:$J$1),LN(F3459:J3459),LN(Calculations!$B$3))),0)</f>
        <v>8.1881638186157273E-3</v>
      </c>
    </row>
    <row r="3460" spans="1:11" x14ac:dyDescent="0.35">
      <c r="A3460">
        <v>3457</v>
      </c>
      <c r="B3460" t="str">
        <f t="shared" si="53"/>
        <v>15-86.5</v>
      </c>
      <c r="C3460">
        <v>-86.394139459165999</v>
      </c>
      <c r="D3460">
        <v>15.000904404450001</v>
      </c>
      <c r="E3460">
        <f>ASIN(SQRT((SIN(RADIANS(PARAMETERS!$D$8-D3460)/2)*SIN(RADIANS(PARAMETERS!$D$8-D3460)/2))+(COS(RADIANS(D3460))*COS(RADIANS(PARAMETERS!$D$8))*SIN(RADIANS(PARAMETERS!$D$9-C3460)/2)*SIN(RADIANS(PARAMETERS!$D$9-C3460)/2))))*2*3958.756</f>
        <v>1716.3215360181039</v>
      </c>
      <c r="F3460">
        <v>113.5284576416</v>
      </c>
      <c r="G3460">
        <v>145.18908691406</v>
      </c>
      <c r="H3460">
        <v>188.60191345215</v>
      </c>
      <c r="I3460">
        <v>219.92713928223</v>
      </c>
      <c r="J3460">
        <v>254.7899017334</v>
      </c>
      <c r="K3460" s="6">
        <f>IFERROR(EXP(TREND(LN($F$1:$J$1),LN(F3460:J3460),LN(Calculations!$B$3))),0)</f>
        <v>8.0741489646584015E-3</v>
      </c>
    </row>
    <row r="3461" spans="1:11" x14ac:dyDescent="0.35">
      <c r="A3461">
        <v>3458</v>
      </c>
      <c r="B3461" t="str">
        <f t="shared" ref="B3461:B3524" si="54">MROUND(D3461,1)&amp;MROUND(C3461,-0.5)</f>
        <v>15-86.5</v>
      </c>
      <c r="C3461">
        <v>-86.665460794067002</v>
      </c>
      <c r="D3461">
        <v>15.000904404450001</v>
      </c>
      <c r="E3461">
        <f>ASIN(SQRT((SIN(RADIANS(PARAMETERS!$D$8-D3461)/2)*SIN(RADIANS(PARAMETERS!$D$8-D3461)/2))+(COS(RADIANS(D3461))*COS(RADIANS(PARAMETERS!$D$8))*SIN(RADIANS(PARAMETERS!$D$9-C3461)/2)*SIN(RADIANS(PARAMETERS!$D$9-C3461)/2))))*2*3958.756</f>
        <v>1734.3756933684174</v>
      </c>
      <c r="F3461">
        <v>112.42607116699</v>
      </c>
      <c r="G3461">
        <v>144.24717712402</v>
      </c>
      <c r="H3461">
        <v>187.65776062012</v>
      </c>
      <c r="I3461">
        <v>218.83837890625</v>
      </c>
      <c r="J3461">
        <v>253.46128845215</v>
      </c>
      <c r="K3461" s="6">
        <f>IFERROR(EXP(TREND(LN($F$1:$J$1),LN(F3461:J3461),LN(Calculations!$B$3))),0)</f>
        <v>7.8615250661273617E-3</v>
      </c>
    </row>
    <row r="3462" spans="1:11" x14ac:dyDescent="0.35">
      <c r="A3462">
        <v>3459</v>
      </c>
      <c r="B3462" t="str">
        <f t="shared" si="54"/>
        <v>15-87</v>
      </c>
      <c r="C3462">
        <v>-86.936782128968005</v>
      </c>
      <c r="D3462">
        <v>15.000904404450001</v>
      </c>
      <c r="E3462">
        <f>ASIN(SQRT((SIN(RADIANS(PARAMETERS!$D$8-D3462)/2)*SIN(RADIANS(PARAMETERS!$D$8-D3462)/2))+(COS(RADIANS(D3462))*COS(RADIANS(PARAMETERS!$D$8))*SIN(RADIANS(PARAMETERS!$D$9-C3462)/2)*SIN(RADIANS(PARAMETERS!$D$9-C3462)/2))))*2*3958.756</f>
        <v>1752.4291901901504</v>
      </c>
      <c r="F3462">
        <v>111.06944274902</v>
      </c>
      <c r="G3462">
        <v>142.94137573242</v>
      </c>
      <c r="H3462">
        <v>186.45254516602</v>
      </c>
      <c r="I3462">
        <v>217.32817077637</v>
      </c>
      <c r="J3462">
        <v>251.57536315918</v>
      </c>
      <c r="K3462" s="6">
        <f>IFERROR(EXP(TREND(LN($F$1:$J$1),LN(F3462:J3462),LN(Calculations!$B$3))),0)</f>
        <v>7.5951075332597786E-3</v>
      </c>
    </row>
    <row r="3463" spans="1:11" x14ac:dyDescent="0.35">
      <c r="A3463">
        <v>3460</v>
      </c>
      <c r="B3463" t="str">
        <f t="shared" si="54"/>
        <v>15-87</v>
      </c>
      <c r="C3463">
        <v>-87.208103463868994</v>
      </c>
      <c r="D3463">
        <v>15.000904404450001</v>
      </c>
      <c r="E3463">
        <f>ASIN(SQRT((SIN(RADIANS(PARAMETERS!$D$8-D3463)/2)*SIN(RADIANS(PARAMETERS!$D$8-D3463)/2))+(COS(RADIANS(D3463))*COS(RADIANS(PARAMETERS!$D$8))*SIN(RADIANS(PARAMETERS!$D$9-C3463)/2)*SIN(RADIANS(PARAMETERS!$D$9-C3463)/2))))*2*3958.756</f>
        <v>1770.4820164268901</v>
      </c>
      <c r="F3463">
        <v>109.59224700928</v>
      </c>
      <c r="G3463">
        <v>141.38786315918</v>
      </c>
      <c r="H3463">
        <v>185.1640625</v>
      </c>
      <c r="I3463">
        <v>215.58743286133</v>
      </c>
      <c r="J3463">
        <v>249.38653564453</v>
      </c>
      <c r="K3463" s="6">
        <f>IFERROR(EXP(TREND(LN($F$1:$J$1),LN(F3463:J3463),LN(Calculations!$B$3))),0)</f>
        <v>7.3074300587969961E-3</v>
      </c>
    </row>
    <row r="3464" spans="1:11" x14ac:dyDescent="0.35">
      <c r="A3464">
        <v>3461</v>
      </c>
      <c r="B3464" t="str">
        <f t="shared" si="54"/>
        <v>15-87.5</v>
      </c>
      <c r="C3464">
        <v>-87.479424798769998</v>
      </c>
      <c r="D3464">
        <v>15.000904404450001</v>
      </c>
      <c r="E3464">
        <f>ASIN(SQRT((SIN(RADIANS(PARAMETERS!$D$8-D3464)/2)*SIN(RADIANS(PARAMETERS!$D$8-D3464)/2))+(COS(RADIANS(D3464))*COS(RADIANS(PARAMETERS!$D$8))*SIN(RADIANS(PARAMETERS!$D$9-C3464)/2)*SIN(RADIANS(PARAMETERS!$D$9-C3464)/2))))*2*3958.756</f>
        <v>1788.5341620564352</v>
      </c>
      <c r="F3464">
        <v>108.25670623779</v>
      </c>
      <c r="G3464">
        <v>139.9962310791</v>
      </c>
      <c r="H3464">
        <v>184.11578369141</v>
      </c>
      <c r="I3464">
        <v>214.01829528809</v>
      </c>
      <c r="J3464">
        <v>247.39472961426</v>
      </c>
      <c r="K3464" s="6">
        <f>IFERROR(EXP(TREND(LN($F$1:$J$1),LN(F3464:J3464),LN(Calculations!$B$3))),0)</f>
        <v>7.0604397486369397E-3</v>
      </c>
    </row>
    <row r="3465" spans="1:11" x14ac:dyDescent="0.35">
      <c r="A3465">
        <v>3462</v>
      </c>
      <c r="B3465" t="str">
        <f t="shared" si="54"/>
        <v>15-88</v>
      </c>
      <c r="C3465">
        <v>-87.750746133671001</v>
      </c>
      <c r="D3465">
        <v>15.000904404450001</v>
      </c>
      <c r="E3465">
        <f>ASIN(SQRT((SIN(RADIANS(PARAMETERS!$D$8-D3465)/2)*SIN(RADIANS(PARAMETERS!$D$8-D3465)/2))+(COS(RADIANS(D3465))*COS(RADIANS(PARAMETERS!$D$8))*SIN(RADIANS(PARAMETERS!$D$9-C3465)/2)*SIN(RADIANS(PARAMETERS!$D$9-C3465)/2))))*2*3958.756</f>
        <v>1806.5856170870575</v>
      </c>
      <c r="F3465">
        <v>106.99461364746</v>
      </c>
      <c r="G3465">
        <v>138.62245178223</v>
      </c>
      <c r="H3465">
        <v>183.04566955566</v>
      </c>
      <c r="I3465">
        <v>212.44534301758</v>
      </c>
      <c r="J3465">
        <v>245.38410949707</v>
      </c>
      <c r="K3465" s="6">
        <f>IFERROR(EXP(TREND(LN($F$1:$J$1),LN(F3465:J3465),LN(Calculations!$B$3))),0)</f>
        <v>6.8280701494257516E-3</v>
      </c>
    </row>
    <row r="3466" spans="1:11" x14ac:dyDescent="0.35">
      <c r="A3466">
        <v>3463</v>
      </c>
      <c r="B3466" t="str">
        <f t="shared" si="54"/>
        <v>15-88</v>
      </c>
      <c r="C3466">
        <v>-88.022067468572004</v>
      </c>
      <c r="D3466">
        <v>15.000904404450001</v>
      </c>
      <c r="E3466">
        <f>ASIN(SQRT((SIN(RADIANS(PARAMETERS!$D$8-D3466)/2)*SIN(RADIANS(PARAMETERS!$D$8-D3466)/2))+(COS(RADIANS(D3466))*COS(RADIANS(PARAMETERS!$D$8))*SIN(RADIANS(PARAMETERS!$D$9-C3466)/2)*SIN(RADIANS(PARAMETERS!$D$9-C3466)/2))))*2*3958.756</f>
        <v>1824.6363715539687</v>
      </c>
      <c r="F3466">
        <v>105.83777618408</v>
      </c>
      <c r="G3466">
        <v>137.32516479492</v>
      </c>
      <c r="H3466">
        <v>181.97392272949</v>
      </c>
      <c r="I3466">
        <v>210.91984558105</v>
      </c>
      <c r="J3466">
        <v>243.42584228516</v>
      </c>
      <c r="K3466" s="6">
        <f>IFERROR(EXP(TREND(LN($F$1:$J$1),LN(F3466:J3466),LN(Calculations!$B$3))),0)</f>
        <v>6.6158451536852195E-3</v>
      </c>
    </row>
    <row r="3467" spans="1:11" x14ac:dyDescent="0.35">
      <c r="A3467">
        <v>3464</v>
      </c>
      <c r="B3467" t="str">
        <f t="shared" si="54"/>
        <v>15-88.5</v>
      </c>
      <c r="C3467">
        <v>-88.293388803472993</v>
      </c>
      <c r="D3467">
        <v>15.000904404450001</v>
      </c>
      <c r="E3467">
        <f>ASIN(SQRT((SIN(RADIANS(PARAMETERS!$D$8-D3467)/2)*SIN(RADIANS(PARAMETERS!$D$8-D3467)/2))+(COS(RADIANS(D3467))*COS(RADIANS(PARAMETERS!$D$8))*SIN(RADIANS(PARAMETERS!$D$9-C3467)/2)*SIN(RADIANS(PARAMETERS!$D$9-C3467)/2))))*2*3958.756</f>
        <v>1842.6864155159622</v>
      </c>
      <c r="F3467">
        <v>104.86399078369</v>
      </c>
      <c r="G3467">
        <v>136.22775268555</v>
      </c>
      <c r="H3467">
        <v>180.98927307129</v>
      </c>
      <c r="I3467">
        <v>209.56118774414</v>
      </c>
      <c r="J3467">
        <v>241.66529846191</v>
      </c>
      <c r="K3467" s="6">
        <f>IFERROR(EXP(TREND(LN($F$1:$J$1),LN(F3467:J3467),LN(Calculations!$B$3))),0)</f>
        <v>6.4378733034576247E-3</v>
      </c>
    </row>
    <row r="3468" spans="1:11" x14ac:dyDescent="0.35">
      <c r="A3468">
        <v>3465</v>
      </c>
      <c r="B3468" t="str">
        <f t="shared" si="54"/>
        <v>15-88.5</v>
      </c>
      <c r="C3468">
        <v>-88.564710138373997</v>
      </c>
      <c r="D3468">
        <v>15.000904404450001</v>
      </c>
      <c r="E3468">
        <f>ASIN(SQRT((SIN(RADIANS(PARAMETERS!$D$8-D3468)/2)*SIN(RADIANS(PARAMETERS!$D$8-D3468)/2))+(COS(RADIANS(D3468))*COS(RADIANS(PARAMETERS!$D$8))*SIN(RADIANS(PARAMETERS!$D$9-C3468)/2)*SIN(RADIANS(PARAMETERS!$D$9-C3468)/2))))*2*3958.756</f>
        <v>1860.7357390522245</v>
      </c>
      <c r="F3468">
        <v>104.28522491455</v>
      </c>
      <c r="G3468">
        <v>135.65850830078</v>
      </c>
      <c r="H3468">
        <v>180.47343444824</v>
      </c>
      <c r="I3468">
        <v>208.77081298828</v>
      </c>
      <c r="J3468">
        <v>240.61273193359</v>
      </c>
      <c r="K3468" s="6">
        <f>IFERROR(EXP(TREND(LN($F$1:$J$1),LN(F3468:J3468),LN(Calculations!$B$3))),0)</f>
        <v>6.3392341363504578E-3</v>
      </c>
    </row>
    <row r="3469" spans="1:11" x14ac:dyDescent="0.35">
      <c r="A3469">
        <v>3466</v>
      </c>
      <c r="B3469" t="str">
        <f t="shared" si="54"/>
        <v>15-89</v>
      </c>
      <c r="C3469">
        <v>-88.836031473275</v>
      </c>
      <c r="D3469">
        <v>15.000904404450001</v>
      </c>
      <c r="E3469">
        <f>ASIN(SQRT((SIN(RADIANS(PARAMETERS!$D$8-D3469)/2)*SIN(RADIANS(PARAMETERS!$D$8-D3469)/2))+(COS(RADIANS(D3469))*COS(RADIANS(PARAMETERS!$D$8))*SIN(RADIANS(PARAMETERS!$D$9-C3469)/2)*SIN(RADIANS(PARAMETERS!$D$9-C3469)/2))))*2*3958.756</f>
        <v>1878.7843322592971</v>
      </c>
      <c r="F3469">
        <v>104.09168243408</v>
      </c>
      <c r="G3469">
        <v>135.61531066895</v>
      </c>
      <c r="H3469">
        <v>180.40306091309</v>
      </c>
      <c r="I3469">
        <v>208.49188232422</v>
      </c>
      <c r="J3469">
        <v>240.18524169922</v>
      </c>
      <c r="K3469" s="6">
        <f>IFERROR(EXP(TREND(LN($F$1:$J$1),LN(F3469:J3469),LN(Calculations!$B$3))),0)</f>
        <v>6.313403094038785E-3</v>
      </c>
    </row>
    <row r="3470" spans="1:11" x14ac:dyDescent="0.35">
      <c r="A3470">
        <v>3467</v>
      </c>
      <c r="B3470" t="str">
        <f t="shared" si="54"/>
        <v>15-89</v>
      </c>
      <c r="C3470">
        <v>-89.107352808176003</v>
      </c>
      <c r="D3470">
        <v>15.000904404450001</v>
      </c>
      <c r="E3470">
        <f>ASIN(SQRT((SIN(RADIANS(PARAMETERS!$D$8-D3470)/2)*SIN(RADIANS(PARAMETERS!$D$8-D3470)/2))+(COS(RADIANS(D3470))*COS(RADIANS(PARAMETERS!$D$8))*SIN(RADIANS(PARAMETERS!$D$9-C3470)/2)*SIN(RADIANS(PARAMETERS!$D$9-C3470)/2))))*2*3958.756</f>
        <v>1896.8321852481931</v>
      </c>
      <c r="F3470">
        <v>104.21018981934</v>
      </c>
      <c r="G3470">
        <v>135.99739074707</v>
      </c>
      <c r="H3470">
        <v>180.6909942627</v>
      </c>
      <c r="I3470">
        <v>208.56019592285</v>
      </c>
      <c r="J3470">
        <v>240.16271972656</v>
      </c>
      <c r="K3470" s="6">
        <f>IFERROR(EXP(TREND(LN($F$1:$J$1),LN(F3470:J3470),LN(Calculations!$B$3))),0)</f>
        <v>6.3434822974480568E-3</v>
      </c>
    </row>
    <row r="3471" spans="1:11" x14ac:dyDescent="0.35">
      <c r="A3471">
        <v>3468</v>
      </c>
      <c r="B3471" t="str">
        <f t="shared" si="54"/>
        <v>15-89.5</v>
      </c>
      <c r="C3471">
        <v>-89.378674143077006</v>
      </c>
      <c r="D3471">
        <v>15.000904404450001</v>
      </c>
      <c r="E3471">
        <f>ASIN(SQRT((SIN(RADIANS(PARAMETERS!$D$8-D3471)/2)*SIN(RADIANS(PARAMETERS!$D$8-D3471)/2))+(COS(RADIANS(D3471))*COS(RADIANS(PARAMETERS!$D$8))*SIN(RADIANS(PARAMETERS!$D$9-C3471)/2)*SIN(RADIANS(PARAMETERS!$D$9-C3471)/2))))*2*3958.756</f>
        <v>1914.8792881416421</v>
      </c>
      <c r="F3471">
        <v>104.26601409912</v>
      </c>
      <c r="G3471">
        <v>136.14526367188</v>
      </c>
      <c r="H3471">
        <v>180.74000549316</v>
      </c>
      <c r="I3471">
        <v>208.34506225586</v>
      </c>
      <c r="J3471">
        <v>239.75889587402</v>
      </c>
      <c r="K3471" s="6">
        <f>IFERROR(EXP(TREND(LN($F$1:$J$1),LN(F3471:J3471),LN(Calculations!$B$3))),0)</f>
        <v>6.3459964469409968E-3</v>
      </c>
    </row>
    <row r="3472" spans="1:11" x14ac:dyDescent="0.35">
      <c r="A3472">
        <v>3469</v>
      </c>
      <c r="B3472" t="str">
        <f t="shared" si="54"/>
        <v>15-89.5</v>
      </c>
      <c r="C3472">
        <v>-89.649995477977996</v>
      </c>
      <c r="D3472">
        <v>15.000904404450001</v>
      </c>
      <c r="E3472">
        <f>ASIN(SQRT((SIN(RADIANS(PARAMETERS!$D$8-D3472)/2)*SIN(RADIANS(PARAMETERS!$D$8-D3472)/2))+(COS(RADIANS(D3472))*COS(RADIANS(PARAMETERS!$D$8))*SIN(RADIANS(PARAMETERS!$D$9-C3472)/2)*SIN(RADIANS(PARAMETERS!$D$9-C3472)/2))))*2*3958.756</f>
        <v>1932.9256310714645</v>
      </c>
      <c r="F3472">
        <v>104.13339996338</v>
      </c>
      <c r="G3472">
        <v>135.99128723145</v>
      </c>
      <c r="H3472">
        <v>180.42486572266</v>
      </c>
      <c r="I3472">
        <v>207.62507629395</v>
      </c>
      <c r="J3472">
        <v>238.68197631836</v>
      </c>
      <c r="K3472" s="6">
        <f>IFERROR(EXP(TREND(LN($F$1:$J$1),LN(F3472:J3472),LN(Calculations!$B$3))),0)</f>
        <v>6.2997281067257568E-3</v>
      </c>
    </row>
    <row r="3473" spans="1:11" x14ac:dyDescent="0.35">
      <c r="A3473">
        <v>3470</v>
      </c>
      <c r="B3473" t="str">
        <f t="shared" si="54"/>
        <v>15-90</v>
      </c>
      <c r="C3473">
        <v>-89.921316812878999</v>
      </c>
      <c r="D3473">
        <v>15.000904404450001</v>
      </c>
      <c r="E3473">
        <f>ASIN(SQRT((SIN(RADIANS(PARAMETERS!$D$8-D3473)/2)*SIN(RADIANS(PARAMETERS!$D$8-D3473)/2))+(COS(RADIANS(D3473))*COS(RADIANS(PARAMETERS!$D$8))*SIN(RADIANS(PARAMETERS!$D$9-C3473)/2)*SIN(RADIANS(PARAMETERS!$D$9-C3473)/2))))*2*3958.756</f>
        <v>1950.9712041760649</v>
      </c>
      <c r="F3473">
        <v>103.9211807251</v>
      </c>
      <c r="G3473">
        <v>135.72970581055</v>
      </c>
      <c r="H3473">
        <v>179.83390808105</v>
      </c>
      <c r="I3473">
        <v>206.54791259766</v>
      </c>
      <c r="J3473">
        <v>237.11726379395</v>
      </c>
      <c r="K3473" s="6">
        <f>IFERROR(EXP(TREND(LN($F$1:$J$1),LN(F3473:J3473),LN(Calculations!$B$3))),0)</f>
        <v>6.2261670667302718E-3</v>
      </c>
    </row>
    <row r="3474" spans="1:11" x14ac:dyDescent="0.35">
      <c r="A3474">
        <v>3471</v>
      </c>
      <c r="B3474" t="str">
        <f t="shared" si="54"/>
        <v>15-90</v>
      </c>
      <c r="C3474">
        <v>-90.192638147780002</v>
      </c>
      <c r="D3474">
        <v>15.000904404450001</v>
      </c>
      <c r="E3474">
        <f>ASIN(SQRT((SIN(RADIANS(PARAMETERS!$D$8-D3474)/2)*SIN(RADIANS(PARAMETERS!$D$8-D3474)/2))+(COS(RADIANS(D3474))*COS(RADIANS(PARAMETERS!$D$8))*SIN(RADIANS(PARAMETERS!$D$9-C3474)/2)*SIN(RADIANS(PARAMETERS!$D$9-C3474)/2))))*2*3958.756</f>
        <v>1969.0159975980341</v>
      </c>
      <c r="F3474">
        <v>104.63109588623</v>
      </c>
      <c r="G3474">
        <v>136.26498413086</v>
      </c>
      <c r="H3474">
        <v>180.08772277832</v>
      </c>
      <c r="I3474">
        <v>206.66896057129</v>
      </c>
      <c r="J3474">
        <v>237.09693908691</v>
      </c>
      <c r="K3474" s="6">
        <f>IFERROR(EXP(TREND(LN($F$1:$J$1),LN(F3474:J3474),LN(Calculations!$B$3))),0)</f>
        <v>6.3027832544048021E-3</v>
      </c>
    </row>
    <row r="3475" spans="1:11" x14ac:dyDescent="0.35">
      <c r="A3475">
        <v>3472</v>
      </c>
      <c r="B3475" t="str">
        <f t="shared" si="54"/>
        <v>15-90.5</v>
      </c>
      <c r="C3475">
        <v>-90.463959482681005</v>
      </c>
      <c r="D3475">
        <v>15.000904404450001</v>
      </c>
      <c r="E3475">
        <f>ASIN(SQRT((SIN(RADIANS(PARAMETERS!$D$8-D3475)/2)*SIN(RADIANS(PARAMETERS!$D$8-D3475)/2))+(COS(RADIANS(D3475))*COS(RADIANS(PARAMETERS!$D$8))*SIN(RADIANS(PARAMETERS!$D$9-C3475)/2)*SIN(RADIANS(PARAMETERS!$D$9-C3475)/2))))*2*3958.756</f>
        <v>1987.0600014818513</v>
      </c>
      <c r="F3475">
        <v>106.21229553223</v>
      </c>
      <c r="G3475">
        <v>137.8017578125</v>
      </c>
      <c r="H3475">
        <v>181.20536804199</v>
      </c>
      <c r="I3475">
        <v>207.93112182617</v>
      </c>
      <c r="J3475">
        <v>238.52062988281</v>
      </c>
      <c r="K3475" s="6">
        <f>IFERROR(EXP(TREND(LN($F$1:$J$1),LN(F3475:J3475),LN(Calculations!$B$3))),0)</f>
        <v>6.5412986225960824E-3</v>
      </c>
    </row>
    <row r="3476" spans="1:11" x14ac:dyDescent="0.35">
      <c r="A3476">
        <v>3473</v>
      </c>
      <c r="B3476" t="str">
        <f t="shared" si="54"/>
        <v>15-90.5</v>
      </c>
      <c r="C3476">
        <v>-90.735280817581994</v>
      </c>
      <c r="D3476">
        <v>15.000904404450001</v>
      </c>
      <c r="E3476">
        <f>ASIN(SQRT((SIN(RADIANS(PARAMETERS!$D$8-D3476)/2)*SIN(RADIANS(PARAMETERS!$D$8-D3476)/2))+(COS(RADIANS(D3476))*COS(RADIANS(PARAMETERS!$D$8))*SIN(RADIANS(PARAMETERS!$D$9-C3476)/2)*SIN(RADIANS(PARAMETERS!$D$9-C3476)/2))))*2*3958.756</f>
        <v>2005.1032059716867</v>
      </c>
      <c r="F3476">
        <v>108.52913665771</v>
      </c>
      <c r="G3476">
        <v>140.22975158691</v>
      </c>
      <c r="H3476">
        <v>183.09992980957</v>
      </c>
      <c r="I3476">
        <v>210.15647888184</v>
      </c>
      <c r="J3476">
        <v>241.13639831543</v>
      </c>
      <c r="K3476" s="6">
        <f>IFERROR(EXP(TREND(LN($F$1:$J$1),LN(F3476:J3476),LN(Calculations!$B$3))),0)</f>
        <v>6.9394287049259961E-3</v>
      </c>
    </row>
    <row r="3477" spans="1:11" x14ac:dyDescent="0.35">
      <c r="A3477">
        <v>3474</v>
      </c>
      <c r="B3477" t="str">
        <f t="shared" si="54"/>
        <v>15-50</v>
      </c>
      <c r="C3477">
        <v>-50.037080582435998</v>
      </c>
      <c r="D3477">
        <v>15.272225739351001</v>
      </c>
      <c r="E3477">
        <f>ASIN(SQRT((SIN(RADIANS(PARAMETERS!$D$8-D3477)/2)*SIN(RADIANS(PARAMETERS!$D$8-D3477)/2))+(COS(RADIANS(D3477))*COS(RADIANS(PARAMETERS!$D$8))*SIN(RADIANS(PARAMETERS!$D$9-C3477)/2)*SIN(RADIANS(PARAMETERS!$D$9-C3477)/2))))*2*3958.756</f>
        <v>706.46583951103628</v>
      </c>
      <c r="F3477">
        <v>142.59753417969</v>
      </c>
      <c r="G3477">
        <v>175.52163696289</v>
      </c>
      <c r="H3477">
        <v>210.25923156738</v>
      </c>
      <c r="I3477">
        <v>240.91389465332</v>
      </c>
      <c r="J3477">
        <v>276.04034423828</v>
      </c>
      <c r="K3477" s="6">
        <f>IFERROR(EXP(TREND(LN($F$1:$J$1),LN(F3477:J3477),LN(Calculations!$B$3))),0)</f>
        <v>1.787380773701587E-2</v>
      </c>
    </row>
    <row r="3478" spans="1:11" x14ac:dyDescent="0.35">
      <c r="A3478">
        <v>3475</v>
      </c>
      <c r="B3478" t="str">
        <f t="shared" si="54"/>
        <v>15-50.5</v>
      </c>
      <c r="C3478">
        <v>-50.308401917337001</v>
      </c>
      <c r="D3478">
        <v>15.272225739351001</v>
      </c>
      <c r="E3478">
        <f>ASIN(SQRT((SIN(RADIANS(PARAMETERS!$D$8-D3478)/2)*SIN(RADIANS(PARAMETERS!$D$8-D3478)/2))+(COS(RADIANS(D3478))*COS(RADIANS(PARAMETERS!$D$8))*SIN(RADIANS(PARAMETERS!$D$9-C3478)/2)*SIN(RADIANS(PARAMETERS!$D$9-C3478)/2))))*2*3958.756</f>
        <v>688.3952822119154</v>
      </c>
      <c r="F3478">
        <v>142.63540649414</v>
      </c>
      <c r="G3478">
        <v>175.63200378418</v>
      </c>
      <c r="H3478">
        <v>210.52145385742</v>
      </c>
      <c r="I3478">
        <v>241.33348083496</v>
      </c>
      <c r="J3478">
        <v>276.65731811523</v>
      </c>
      <c r="K3478" s="6">
        <f>IFERROR(EXP(TREND(LN($F$1:$J$1),LN(F3478:J3478),LN(Calculations!$B$3))),0)</f>
        <v>1.7898778339876898E-2</v>
      </c>
    </row>
    <row r="3479" spans="1:11" x14ac:dyDescent="0.35">
      <c r="A3479">
        <v>3476</v>
      </c>
      <c r="B3479" t="str">
        <f t="shared" si="54"/>
        <v>15-50.5</v>
      </c>
      <c r="C3479">
        <v>-50.579723252237997</v>
      </c>
      <c r="D3479">
        <v>15.272225739351001</v>
      </c>
      <c r="E3479">
        <f>ASIN(SQRT((SIN(RADIANS(PARAMETERS!$D$8-D3479)/2)*SIN(RADIANS(PARAMETERS!$D$8-D3479)/2))+(COS(RADIANS(D3479))*COS(RADIANS(PARAMETERS!$D$8))*SIN(RADIANS(PARAMETERS!$D$9-C3479)/2)*SIN(RADIANS(PARAMETERS!$D$9-C3479)/2))))*2*3958.756</f>
        <v>670.32456186222112</v>
      </c>
      <c r="F3479">
        <v>142.63336181641</v>
      </c>
      <c r="G3479">
        <v>175.72215270996</v>
      </c>
      <c r="H3479">
        <v>210.7532043457</v>
      </c>
      <c r="I3479">
        <v>241.7133026123</v>
      </c>
      <c r="J3479">
        <v>277.22338867188</v>
      </c>
      <c r="K3479" s="6">
        <f>IFERROR(EXP(TREND(LN($F$1:$J$1),LN(F3479:J3479),LN(Calculations!$B$3))),0)</f>
        <v>1.7905964838459711E-2</v>
      </c>
    </row>
    <row r="3480" spans="1:11" x14ac:dyDescent="0.35">
      <c r="A3480">
        <v>3477</v>
      </c>
      <c r="B3480" t="str">
        <f t="shared" si="54"/>
        <v>15-51</v>
      </c>
      <c r="C3480">
        <v>-50.851044587139</v>
      </c>
      <c r="D3480">
        <v>15.272225739351001</v>
      </c>
      <c r="E3480">
        <f>ASIN(SQRT((SIN(RADIANS(PARAMETERS!$D$8-D3480)/2)*SIN(RADIANS(PARAMETERS!$D$8-D3480)/2))+(COS(RADIANS(D3480))*COS(RADIANS(PARAMETERS!$D$8))*SIN(RADIANS(PARAMETERS!$D$9-C3480)/2)*SIN(RADIANS(PARAMETERS!$D$9-C3480)/2))))*2*3958.756</f>
        <v>652.25369491779077</v>
      </c>
      <c r="F3480">
        <v>142.62579345703</v>
      </c>
      <c r="G3480">
        <v>175.81568908691</v>
      </c>
      <c r="H3480">
        <v>210.98680114746</v>
      </c>
      <c r="I3480">
        <v>242.09461975098</v>
      </c>
      <c r="J3480">
        <v>277.79061889648</v>
      </c>
      <c r="K3480" s="6">
        <f>IFERROR(EXP(TREND(LN($F$1:$J$1),LN(F3480:J3480),LN(Calculations!$B$3))),0)</f>
        <v>1.7911721347755045E-2</v>
      </c>
    </row>
    <row r="3481" spans="1:11" x14ac:dyDescent="0.35">
      <c r="A3481">
        <v>3478</v>
      </c>
      <c r="B3481" t="str">
        <f t="shared" si="54"/>
        <v>15-51</v>
      </c>
      <c r="C3481">
        <v>-51.122365922039997</v>
      </c>
      <c r="D3481">
        <v>15.272225739351001</v>
      </c>
      <c r="E3481">
        <f>ASIN(SQRT((SIN(RADIANS(PARAMETERS!$D$8-D3481)/2)*SIN(RADIANS(PARAMETERS!$D$8-D3481)/2))+(COS(RADIANS(D3481))*COS(RADIANS(PARAMETERS!$D$8))*SIN(RADIANS(PARAMETERS!$D$9-C3481)/2)*SIN(RADIANS(PARAMETERS!$D$9-C3481)/2))))*2*3958.756</f>
        <v>634.1826988660149</v>
      </c>
      <c r="F3481">
        <v>142.64912414551</v>
      </c>
      <c r="G3481">
        <v>175.93792724609</v>
      </c>
      <c r="H3481">
        <v>211.25746154785</v>
      </c>
      <c r="I3481">
        <v>242.52323913574</v>
      </c>
      <c r="J3481">
        <v>278.41778564453</v>
      </c>
      <c r="K3481" s="6">
        <f>IFERROR(EXP(TREND(LN($F$1:$J$1),LN(F3481:J3481),LN(Calculations!$B$3))),0)</f>
        <v>1.7933165411229135E-2</v>
      </c>
    </row>
    <row r="3482" spans="1:11" x14ac:dyDescent="0.35">
      <c r="A3482">
        <v>3479</v>
      </c>
      <c r="B3482" t="str">
        <f t="shared" si="54"/>
        <v>15-51.5</v>
      </c>
      <c r="C3482">
        <v>-51.393687256941</v>
      </c>
      <c r="D3482">
        <v>15.272225739351001</v>
      </c>
      <c r="E3482">
        <f>ASIN(SQRT((SIN(RADIANS(PARAMETERS!$D$8-D3482)/2)*SIN(RADIANS(PARAMETERS!$D$8-D3482)/2))+(COS(RADIANS(D3482))*COS(RADIANS(PARAMETERS!$D$8))*SIN(RADIANS(PARAMETERS!$D$9-C3482)/2)*SIN(RADIANS(PARAMETERS!$D$9-C3482)/2))))*2*3958.756</f>
        <v>616.11159237905895</v>
      </c>
      <c r="F3482">
        <v>142.66468811035</v>
      </c>
      <c r="G3482">
        <v>176.05567932129</v>
      </c>
      <c r="H3482">
        <v>211.51264953613</v>
      </c>
      <c r="I3482">
        <v>242.92626953125</v>
      </c>
      <c r="J3482">
        <v>279.00677490234</v>
      </c>
      <c r="K3482" s="6">
        <f>IFERROR(EXP(TREND(LN($F$1:$J$1),LN(F3482:J3482),LN(Calculations!$B$3))),0)</f>
        <v>1.795144294878305E-2</v>
      </c>
    </row>
    <row r="3483" spans="1:11" x14ac:dyDescent="0.35">
      <c r="A3483">
        <v>3480</v>
      </c>
      <c r="B3483" t="str">
        <f t="shared" si="54"/>
        <v>15-51.5</v>
      </c>
      <c r="C3483">
        <v>-51.665008591842003</v>
      </c>
      <c r="D3483">
        <v>15.272225739351001</v>
      </c>
      <c r="E3483">
        <f>ASIN(SQRT((SIN(RADIANS(PARAMETERS!$D$8-D3483)/2)*SIN(RADIANS(PARAMETERS!$D$8-D3483)/2))+(COS(RADIANS(D3483))*COS(RADIANS(PARAMETERS!$D$8))*SIN(RADIANS(PARAMETERS!$D$9-C3483)/2)*SIN(RADIANS(PARAMETERS!$D$9-C3483)/2))))*2*3958.756</f>
        <v>598.04039549481229</v>
      </c>
      <c r="F3483">
        <v>142.68949890137</v>
      </c>
      <c r="G3483">
        <v>176.17961120605</v>
      </c>
      <c r="H3483">
        <v>211.77630615234</v>
      </c>
      <c r="I3483">
        <v>243.34117126465</v>
      </c>
      <c r="J3483">
        <v>279.61206054688</v>
      </c>
      <c r="K3483" s="6">
        <f>IFERROR(EXP(TREND(LN($F$1:$J$1),LN(F3483:J3483),LN(Calculations!$B$3))),0)</f>
        <v>1.7973854027544693E-2</v>
      </c>
    </row>
    <row r="3484" spans="1:11" x14ac:dyDescent="0.35">
      <c r="A3484">
        <v>3481</v>
      </c>
      <c r="B3484" t="str">
        <f t="shared" si="54"/>
        <v>15-52</v>
      </c>
      <c r="C3484">
        <v>-51.936329926742999</v>
      </c>
      <c r="D3484">
        <v>15.272225739351001</v>
      </c>
      <c r="E3484">
        <f>ASIN(SQRT((SIN(RADIANS(PARAMETERS!$D$8-D3484)/2)*SIN(RADIANS(PARAMETERS!$D$8-D3484)/2))+(COS(RADIANS(D3484))*COS(RADIANS(PARAMETERS!$D$8))*SIN(RADIANS(PARAMETERS!$D$9-C3484)/2)*SIN(RADIANS(PARAMETERS!$D$9-C3484)/2))))*2*3958.756</f>
        <v>579.9691298316028</v>
      </c>
      <c r="F3484">
        <v>142.74159240723</v>
      </c>
      <c r="G3484">
        <v>176.3208770752</v>
      </c>
      <c r="H3484">
        <v>212.07215881348</v>
      </c>
      <c r="I3484">
        <v>243.80392456055</v>
      </c>
      <c r="J3484">
        <v>280.28500366211</v>
      </c>
      <c r="K3484" s="6">
        <f>IFERROR(EXP(TREND(LN($F$1:$J$1),LN(F3484:J3484),LN(Calculations!$B$3))),0)</f>
        <v>1.8008175207995789E-2</v>
      </c>
    </row>
    <row r="3485" spans="1:11" x14ac:dyDescent="0.35">
      <c r="A3485">
        <v>3482</v>
      </c>
      <c r="B3485" t="str">
        <f t="shared" si="54"/>
        <v>15-52</v>
      </c>
      <c r="C3485">
        <v>-52.207651261644003</v>
      </c>
      <c r="D3485">
        <v>15.272225739351001</v>
      </c>
      <c r="E3485">
        <f>ASIN(SQRT((SIN(RADIANS(PARAMETERS!$D$8-D3485)/2)*SIN(RADIANS(PARAMETERS!$D$8-D3485)/2))+(COS(RADIANS(D3485))*COS(RADIANS(PARAMETERS!$D$8))*SIN(RADIANS(PARAMETERS!$D$9-C3485)/2)*SIN(RADIANS(PARAMETERS!$D$9-C3485)/2))))*2*3958.756</f>
        <v>561.89781884427691</v>
      </c>
      <c r="F3485">
        <v>142.76899719238</v>
      </c>
      <c r="G3485">
        <v>176.43270874023</v>
      </c>
      <c r="H3485">
        <v>212.32096862793</v>
      </c>
      <c r="I3485">
        <v>244.20185852051</v>
      </c>
      <c r="J3485">
        <v>280.87121582031</v>
      </c>
      <c r="K3485" s="6">
        <f>IFERROR(EXP(TREND(LN($F$1:$J$1),LN(F3485:J3485),LN(Calculations!$B$3))),0)</f>
        <v>1.8029241410839936E-2</v>
      </c>
    </row>
    <row r="3486" spans="1:11" x14ac:dyDescent="0.35">
      <c r="A3486">
        <v>3483</v>
      </c>
      <c r="B3486" t="str">
        <f t="shared" si="54"/>
        <v>15-52.5</v>
      </c>
      <c r="C3486">
        <v>-52.478972596544999</v>
      </c>
      <c r="D3486">
        <v>15.272225739351001</v>
      </c>
      <c r="E3486">
        <f>ASIN(SQRT((SIN(RADIANS(PARAMETERS!$D$8-D3486)/2)*SIN(RADIANS(PARAMETERS!$D$8-D3486)/2))+(COS(RADIANS(D3486))*COS(RADIANS(PARAMETERS!$D$8))*SIN(RADIANS(PARAMETERS!$D$9-C3486)/2)*SIN(RADIANS(PARAMETERS!$D$9-C3486)/2))))*2*3958.756</f>
        <v>543.82648813127889</v>
      </c>
      <c r="F3486">
        <v>142.79978942871</v>
      </c>
      <c r="G3486">
        <v>176.53234863281</v>
      </c>
      <c r="H3486">
        <v>212.55363464355</v>
      </c>
      <c r="I3486">
        <v>244.57917785645</v>
      </c>
      <c r="J3486">
        <v>281.43145751953</v>
      </c>
      <c r="K3486" s="6">
        <f>IFERROR(EXP(TREND(LN($F$1:$J$1),LN(F3486:J3486),LN(Calculations!$B$3))),0)</f>
        <v>1.8049532557507946E-2</v>
      </c>
    </row>
    <row r="3487" spans="1:11" x14ac:dyDescent="0.35">
      <c r="A3487">
        <v>3484</v>
      </c>
      <c r="B3487" t="str">
        <f t="shared" si="54"/>
        <v>15-53</v>
      </c>
      <c r="C3487">
        <v>-52.750293931446002</v>
      </c>
      <c r="D3487">
        <v>15.272225739351001</v>
      </c>
      <c r="E3487">
        <f>ASIN(SQRT((SIN(RADIANS(PARAMETERS!$D$8-D3487)/2)*SIN(RADIANS(PARAMETERS!$D$8-D3487)/2))+(COS(RADIANS(D3487))*COS(RADIANS(PARAMETERS!$D$8))*SIN(RADIANS(PARAMETERS!$D$9-C3487)/2)*SIN(RADIANS(PARAMETERS!$D$9-C3487)/2))))*2*3958.756</f>
        <v>525.75516580497549</v>
      </c>
      <c r="F3487">
        <v>142.85322570801</v>
      </c>
      <c r="G3487">
        <v>176.6309967041</v>
      </c>
      <c r="H3487">
        <v>212.7911529541</v>
      </c>
      <c r="I3487">
        <v>244.96565246582</v>
      </c>
      <c r="J3487">
        <v>282.00646972656</v>
      </c>
      <c r="K3487" s="6">
        <f>IFERROR(EXP(TREND(LN($F$1:$J$1),LN(F3487:J3487),LN(Calculations!$B$3))),0)</f>
        <v>1.8077470130525391E-2</v>
      </c>
    </row>
    <row r="3488" spans="1:11" x14ac:dyDescent="0.35">
      <c r="A3488">
        <v>3485</v>
      </c>
      <c r="B3488" t="str">
        <f t="shared" si="54"/>
        <v>15-53</v>
      </c>
      <c r="C3488">
        <v>-53.021615266346998</v>
      </c>
      <c r="D3488">
        <v>15.272225739351001</v>
      </c>
      <c r="E3488">
        <f>ASIN(SQRT((SIN(RADIANS(PARAMETERS!$D$8-D3488)/2)*SIN(RADIANS(PARAMETERS!$D$8-D3488)/2))+(COS(RADIANS(D3488))*COS(RADIANS(PARAMETERS!$D$8))*SIN(RADIANS(PARAMETERS!$D$9-C3488)/2)*SIN(RADIANS(PARAMETERS!$D$9-C3488)/2))))*2*3958.756</f>
        <v>507.68388294100765</v>
      </c>
      <c r="F3488">
        <v>142.87504577637</v>
      </c>
      <c r="G3488">
        <v>176.68592834473</v>
      </c>
      <c r="H3488">
        <v>212.96366882324</v>
      </c>
      <c r="I3488">
        <v>245.26419067383</v>
      </c>
      <c r="J3488">
        <v>282.46514892578</v>
      </c>
      <c r="K3488" s="6">
        <f>IFERROR(EXP(TREND(LN($F$1:$J$1),LN(F3488:J3488),LN(Calculations!$B$3))),0)</f>
        <v>1.8087589746312565E-2</v>
      </c>
    </row>
    <row r="3489" spans="1:11" x14ac:dyDescent="0.35">
      <c r="A3489">
        <v>3486</v>
      </c>
      <c r="B3489" t="str">
        <f t="shared" si="54"/>
        <v>15-53.5</v>
      </c>
      <c r="C3489">
        <v>-53.292936601248002</v>
      </c>
      <c r="D3489">
        <v>15.272225739351001</v>
      </c>
      <c r="E3489">
        <f>ASIN(SQRT((SIN(RADIANS(PARAMETERS!$D$8-D3489)/2)*SIN(RADIANS(PARAMETERS!$D$8-D3489)/2))+(COS(RADIANS(D3489))*COS(RADIANS(PARAMETERS!$D$8))*SIN(RADIANS(PARAMETERS!$D$9-C3489)/2)*SIN(RADIANS(PARAMETERS!$D$9-C3489)/2))))*2*3958.756</f>
        <v>489.61267412705439</v>
      </c>
      <c r="F3489">
        <v>142.90896606445</v>
      </c>
      <c r="G3489">
        <v>176.73133850098</v>
      </c>
      <c r="H3489">
        <v>213.12742614746</v>
      </c>
      <c r="I3489">
        <v>245.55369567871</v>
      </c>
      <c r="J3489">
        <v>282.91470336914</v>
      </c>
      <c r="K3489" s="6">
        <f>IFERROR(EXP(TREND(LN($F$1:$J$1),LN(F3489:J3489),LN(Calculations!$B$3))),0)</f>
        <v>1.8100339432242811E-2</v>
      </c>
    </row>
    <row r="3490" spans="1:11" x14ac:dyDescent="0.35">
      <c r="A3490">
        <v>3487</v>
      </c>
      <c r="B3490" t="str">
        <f t="shared" si="54"/>
        <v>15-53.5</v>
      </c>
      <c r="C3490">
        <v>-53.564257936148998</v>
      </c>
      <c r="D3490">
        <v>15.272225739351001</v>
      </c>
      <c r="E3490">
        <f>ASIN(SQRT((SIN(RADIANS(PARAMETERS!$D$8-D3490)/2)*SIN(RADIANS(PARAMETERS!$D$8-D3490)/2))+(COS(RADIANS(D3490))*COS(RADIANS(PARAMETERS!$D$8))*SIN(RADIANS(PARAMETERS!$D$9-C3490)/2)*SIN(RADIANS(PARAMETERS!$D$9-C3490)/2))))*2*3958.756</f>
        <v>471.54157813769604</v>
      </c>
      <c r="F3490">
        <v>142.97583007813</v>
      </c>
      <c r="G3490">
        <v>176.78341674805</v>
      </c>
      <c r="H3490">
        <v>213.30862426758</v>
      </c>
      <c r="I3490">
        <v>245.87001037598</v>
      </c>
      <c r="J3490">
        <v>283.40295410156</v>
      </c>
      <c r="K3490" s="6">
        <f>IFERROR(EXP(TREND(LN($F$1:$J$1),LN(F3490:J3490),LN(Calculations!$B$3))),0)</f>
        <v>1.8125449635802388E-2</v>
      </c>
    </row>
    <row r="3491" spans="1:11" x14ac:dyDescent="0.35">
      <c r="A3491">
        <v>3488</v>
      </c>
      <c r="B3491" t="str">
        <f t="shared" si="54"/>
        <v>15-54</v>
      </c>
      <c r="C3491">
        <v>-53.835579271050001</v>
      </c>
      <c r="D3491">
        <v>15.272225739351001</v>
      </c>
      <c r="E3491">
        <f>ASIN(SQRT((SIN(RADIANS(PARAMETERS!$D$8-D3491)/2)*SIN(RADIANS(PARAMETERS!$D$8-D3491)/2))+(COS(RADIANS(D3491))*COS(RADIANS(PARAMETERS!$D$8))*SIN(RADIANS(PARAMETERS!$D$9-C3491)/2)*SIN(RADIANS(PARAMETERS!$D$9-C3491)/2))))*2*3958.756</f>
        <v>453.47063877051846</v>
      </c>
      <c r="F3491">
        <v>143.03456115723</v>
      </c>
      <c r="G3491">
        <v>176.81590270996</v>
      </c>
      <c r="H3491">
        <v>213.45932006836</v>
      </c>
      <c r="I3491">
        <v>246.14282226563</v>
      </c>
      <c r="J3491">
        <v>283.83151245117</v>
      </c>
      <c r="K3491" s="6">
        <f>IFERROR(EXP(TREND(LN($F$1:$J$1),LN(F3491:J3491),LN(Calculations!$B$3))),0)</f>
        <v>1.81448982989415E-2</v>
      </c>
    </row>
    <row r="3492" spans="1:11" x14ac:dyDescent="0.35">
      <c r="A3492">
        <v>3489</v>
      </c>
      <c r="B3492" t="str">
        <f t="shared" si="54"/>
        <v>15-54</v>
      </c>
      <c r="C3492">
        <v>-54.106900605950997</v>
      </c>
      <c r="D3492">
        <v>15.272225739351001</v>
      </c>
      <c r="E3492">
        <f>ASIN(SQRT((SIN(RADIANS(PARAMETERS!$D$8-D3492)/2)*SIN(RADIANS(PARAMETERS!$D$8-D3492)/2))+(COS(RADIANS(D3492))*COS(RADIANS(PARAMETERS!$D$8))*SIN(RADIANS(PARAMETERS!$D$9-C3492)/2)*SIN(RADIANS(PARAMETERS!$D$9-C3492)/2))))*2*3958.756</f>
        <v>435.39990589030464</v>
      </c>
      <c r="F3492">
        <v>143.12178039551</v>
      </c>
      <c r="G3492">
        <v>176.85740661621</v>
      </c>
      <c r="H3492">
        <v>213.62002563477</v>
      </c>
      <c r="I3492">
        <v>246.42594909668</v>
      </c>
      <c r="J3492">
        <v>284.27069091797</v>
      </c>
      <c r="K3492" s="6">
        <f>IFERROR(EXP(TREND(LN($F$1:$J$1),LN(F3492:J3492),LN(Calculations!$B$3))),0)</f>
        <v>1.8175997467130802E-2</v>
      </c>
    </row>
    <row r="3493" spans="1:11" x14ac:dyDescent="0.35">
      <c r="A3493">
        <v>3490</v>
      </c>
      <c r="B3493" t="str">
        <f t="shared" si="54"/>
        <v>15-54.5</v>
      </c>
      <c r="C3493">
        <v>-54.378221940852001</v>
      </c>
      <c r="D3493">
        <v>15.272225739351001</v>
      </c>
      <c r="E3493">
        <f>ASIN(SQRT((SIN(RADIANS(PARAMETERS!$D$8-D3493)/2)*SIN(RADIANS(PARAMETERS!$D$8-D3493)/2))+(COS(RADIANS(D3493))*COS(RADIANS(PARAMETERS!$D$8))*SIN(RADIANS(PARAMETERS!$D$9-C3493)/2)*SIN(RADIANS(PARAMETERS!$D$9-C3493)/2))))*2*3958.756</f>
        <v>417.32943674434267</v>
      </c>
      <c r="F3493">
        <v>143.2484588623</v>
      </c>
      <c r="G3493">
        <v>176.9167175293</v>
      </c>
      <c r="H3493">
        <v>213.80380249023</v>
      </c>
      <c r="I3493">
        <v>246.73667907715</v>
      </c>
      <c r="J3493">
        <v>284.74301147461</v>
      </c>
      <c r="K3493" s="6">
        <f>IFERROR(EXP(TREND(LN($F$1:$J$1),LN(F3493:J3493),LN(Calculations!$B$3))),0)</f>
        <v>1.822395035348311E-2</v>
      </c>
    </row>
    <row r="3494" spans="1:11" x14ac:dyDescent="0.35">
      <c r="A3494">
        <v>3491</v>
      </c>
      <c r="B3494" t="str">
        <f t="shared" si="54"/>
        <v>15-54.5</v>
      </c>
      <c r="C3494">
        <v>-54.649543275752997</v>
      </c>
      <c r="D3494">
        <v>15.272225739351001</v>
      </c>
      <c r="E3494">
        <f>ASIN(SQRT((SIN(RADIANS(PARAMETERS!$D$8-D3494)/2)*SIN(RADIANS(PARAMETERS!$D$8-D3494)/2))+(COS(RADIANS(D3494))*COS(RADIANS(PARAMETERS!$D$8))*SIN(RADIANS(PARAMETERS!$D$9-C3494)/2)*SIN(RADIANS(PARAMETERS!$D$9-C3494)/2))))*2*3958.756</f>
        <v>399.25929763472226</v>
      </c>
      <c r="F3494">
        <v>143.37333679199</v>
      </c>
      <c r="G3494">
        <v>176.96397399902</v>
      </c>
      <c r="H3494">
        <v>213.9571685791</v>
      </c>
      <c r="I3494">
        <v>246.99768066406</v>
      </c>
      <c r="J3494">
        <v>285.14114379883</v>
      </c>
      <c r="K3494" s="6">
        <f>IFERROR(EXP(TREND(LN($F$1:$J$1),LN(F3494:J3494),LN(Calculations!$B$3))),0)</f>
        <v>1.8270221563956413E-2</v>
      </c>
    </row>
    <row r="3495" spans="1:11" x14ac:dyDescent="0.35">
      <c r="A3495">
        <v>3492</v>
      </c>
      <c r="B3495" t="str">
        <f t="shared" si="54"/>
        <v>15-55</v>
      </c>
      <c r="C3495">
        <v>-54.920864610654</v>
      </c>
      <c r="D3495">
        <v>15.272225739351001</v>
      </c>
      <c r="E3495">
        <f>ASIN(SQRT((SIN(RADIANS(PARAMETERS!$D$8-D3495)/2)*SIN(RADIANS(PARAMETERS!$D$8-D3495)/2))+(COS(RADIANS(D3495))*COS(RADIANS(PARAMETERS!$D$8))*SIN(RADIANS(PARAMETERS!$D$9-C3495)/2)*SIN(RADIANS(PARAMETERS!$D$9-C3495)/2))))*2*3958.756</f>
        <v>381.18956606599801</v>
      </c>
      <c r="F3495">
        <v>143.53848266602</v>
      </c>
      <c r="G3495">
        <v>177.03466796875</v>
      </c>
      <c r="H3495">
        <v>214.13624572754</v>
      </c>
      <c r="I3495">
        <v>247.28616333008</v>
      </c>
      <c r="J3495">
        <v>285.56854248047</v>
      </c>
      <c r="K3495" s="6">
        <f>IFERROR(EXP(TREND(LN($F$1:$J$1),LN(F3495:J3495),LN(Calculations!$B$3))),0)</f>
        <v>1.8334894163577527E-2</v>
      </c>
    </row>
    <row r="3496" spans="1:11" x14ac:dyDescent="0.35">
      <c r="A3496">
        <v>3493</v>
      </c>
      <c r="B3496" t="str">
        <f t="shared" si="54"/>
        <v>15-55</v>
      </c>
      <c r="C3496">
        <v>-55.192185945555003</v>
      </c>
      <c r="D3496">
        <v>15.272225739351001</v>
      </c>
      <c r="E3496">
        <f>ASIN(SQRT((SIN(RADIANS(PARAMETERS!$D$8-D3496)/2)*SIN(RADIANS(PARAMETERS!$D$8-D3496)/2))+(COS(RADIANS(D3496))*COS(RADIANS(PARAMETERS!$D$8))*SIN(RADIANS(PARAMETERS!$D$9-C3496)/2)*SIN(RADIANS(PARAMETERS!$D$9-C3496)/2))))*2*3958.756</f>
        <v>363.12033353372937</v>
      </c>
      <c r="F3496">
        <v>143.75039672852</v>
      </c>
      <c r="G3496">
        <v>177.13551330566</v>
      </c>
      <c r="H3496">
        <v>214.34677124023</v>
      </c>
      <c r="I3496">
        <v>247.60667419434</v>
      </c>
      <c r="J3496">
        <v>286.02807617188</v>
      </c>
      <c r="K3496" s="6">
        <f>IFERROR(EXP(TREND(LN($F$1:$J$1),LN(F3496:J3496),LN(Calculations!$B$3))),0)</f>
        <v>1.8421713106160094E-2</v>
      </c>
    </row>
    <row r="3497" spans="1:11" x14ac:dyDescent="0.35">
      <c r="A3497">
        <v>3494</v>
      </c>
      <c r="B3497" t="str">
        <f t="shared" si="54"/>
        <v>15-55.5</v>
      </c>
      <c r="C3497">
        <v>-55.463507280456</v>
      </c>
      <c r="D3497">
        <v>15.272225739351001</v>
      </c>
      <c r="E3497">
        <f>ASIN(SQRT((SIN(RADIANS(PARAMETERS!$D$8-D3497)/2)*SIN(RADIANS(PARAMETERS!$D$8-D3497)/2))+(COS(RADIANS(D3497))*COS(RADIANS(PARAMETERS!$D$8))*SIN(RADIANS(PARAMETERS!$D$9-C3497)/2)*SIN(RADIANS(PARAMETERS!$D$9-C3497)/2))))*2*3958.756</f>
        <v>345.05170918865156</v>
      </c>
      <c r="F3497">
        <v>143.94758605957</v>
      </c>
      <c r="G3497">
        <v>177.21453857422</v>
      </c>
      <c r="H3497">
        <v>214.4817199707</v>
      </c>
      <c r="I3497">
        <v>247.79698181152</v>
      </c>
      <c r="J3497">
        <v>286.28771972656</v>
      </c>
      <c r="K3497" s="6">
        <f>IFERROR(EXP(TREND(LN($F$1:$J$1),LN(F3497:J3497),LN(Calculations!$B$3))),0)</f>
        <v>1.8503113979004542E-2</v>
      </c>
    </row>
    <row r="3498" spans="1:11" x14ac:dyDescent="0.35">
      <c r="A3498">
        <v>3495</v>
      </c>
      <c r="B3498" t="str">
        <f t="shared" si="54"/>
        <v>15-55.5</v>
      </c>
      <c r="C3498">
        <v>-55.734828615357003</v>
      </c>
      <c r="D3498">
        <v>15.272225739351001</v>
      </c>
      <c r="E3498">
        <f>ASIN(SQRT((SIN(RADIANS(PARAMETERS!$D$8-D3498)/2)*SIN(RADIANS(PARAMETERS!$D$8-D3498)/2))+(COS(RADIANS(D3498))*COS(RADIANS(PARAMETERS!$D$8))*SIN(RADIANS(PARAMETERS!$D$9-C3498)/2)*SIN(RADIANS(PARAMETERS!$D$9-C3498)/2))))*2*3958.756</f>
        <v>326.98382471493608</v>
      </c>
      <c r="F3498">
        <v>144.19734191895</v>
      </c>
      <c r="G3498">
        <v>177.33029174805</v>
      </c>
      <c r="H3498">
        <v>214.6343536377</v>
      </c>
      <c r="I3498">
        <v>247.98439025879</v>
      </c>
      <c r="J3498">
        <v>286.51715087891</v>
      </c>
      <c r="K3498" s="6">
        <f>IFERROR(EXP(TREND(LN($F$1:$J$1),LN(F3498:J3498),LN(Calculations!$B$3))),0)</f>
        <v>1.8611971924881308E-2</v>
      </c>
    </row>
    <row r="3499" spans="1:11" x14ac:dyDescent="0.35">
      <c r="A3499">
        <v>3496</v>
      </c>
      <c r="B3499" t="str">
        <f t="shared" si="54"/>
        <v>15-56</v>
      </c>
      <c r="C3499">
        <v>-56.006149950257999</v>
      </c>
      <c r="D3499">
        <v>15.272225739351001</v>
      </c>
      <c r="E3499">
        <f>ASIN(SQRT((SIN(RADIANS(PARAMETERS!$D$8-D3499)/2)*SIN(RADIANS(PARAMETERS!$D$8-D3499)/2))+(COS(RADIANS(D3499))*COS(RADIANS(PARAMETERS!$D$8))*SIN(RADIANS(PARAMETERS!$D$9-C3499)/2)*SIN(RADIANS(PARAMETERS!$D$9-C3499)/2))))*2*3958.756</f>
        <v>308.9168409192049</v>
      </c>
      <c r="F3499">
        <v>144.51943969727</v>
      </c>
      <c r="G3499">
        <v>177.50160217285</v>
      </c>
      <c r="H3499">
        <v>214.82736206055</v>
      </c>
      <c r="I3499">
        <v>248.19514465332</v>
      </c>
      <c r="J3499">
        <v>286.74676513672</v>
      </c>
      <c r="K3499" s="6">
        <f>IFERROR(EXP(TREND(LN($F$1:$J$1),LN(F3499:J3499),LN(Calculations!$B$3))),0)</f>
        <v>1.8759410637347144E-2</v>
      </c>
    </row>
    <row r="3500" spans="1:11" x14ac:dyDescent="0.35">
      <c r="A3500">
        <v>3497</v>
      </c>
      <c r="B3500" t="str">
        <f t="shared" si="54"/>
        <v>15-56.5</v>
      </c>
      <c r="C3500">
        <v>-56.277471285159002</v>
      </c>
      <c r="D3500">
        <v>15.272225739351001</v>
      </c>
      <c r="E3500">
        <f>ASIN(SQRT((SIN(RADIANS(PARAMETERS!$D$8-D3500)/2)*SIN(RADIANS(PARAMETERS!$D$8-D3500)/2))+(COS(RADIANS(D3500))*COS(RADIANS(PARAMETERS!$D$8))*SIN(RADIANS(PARAMETERS!$D$9-C3500)/2)*SIN(RADIANS(PARAMETERS!$D$9-C3500)/2))))*2*3958.756</f>
        <v>290.85095677346766</v>
      </c>
      <c r="F3500">
        <v>144.86676025391</v>
      </c>
      <c r="G3500">
        <v>177.69395446777</v>
      </c>
      <c r="H3500">
        <v>215.0152130127</v>
      </c>
      <c r="I3500">
        <v>248.37322998047</v>
      </c>
      <c r="J3500">
        <v>286.90789794922</v>
      </c>
      <c r="K3500" s="6">
        <f>IFERROR(EXP(TREND(LN($F$1:$J$1),LN(F3500:J3500),LN(Calculations!$B$3))),0)</f>
        <v>1.8923598892383525E-2</v>
      </c>
    </row>
    <row r="3501" spans="1:11" x14ac:dyDescent="0.35">
      <c r="A3501">
        <v>3498</v>
      </c>
      <c r="B3501" t="str">
        <f t="shared" si="54"/>
        <v>15-56.5</v>
      </c>
      <c r="C3501">
        <v>-56.548792620059999</v>
      </c>
      <c r="D3501">
        <v>15.272225739351001</v>
      </c>
      <c r="E3501">
        <f>ASIN(SQRT((SIN(RADIANS(PARAMETERS!$D$8-D3501)/2)*SIN(RADIANS(PARAMETERS!$D$8-D3501)/2))+(COS(RADIANS(D3501))*COS(RADIANS(PARAMETERS!$D$8))*SIN(RADIANS(PARAMETERS!$D$9-C3501)/2)*SIN(RADIANS(PARAMETERS!$D$9-C3501)/2))))*2*3958.756</f>
        <v>272.78642204842726</v>
      </c>
      <c r="F3501">
        <v>145.30966186523</v>
      </c>
      <c r="G3501">
        <v>177.96029663086</v>
      </c>
      <c r="H3501">
        <v>215.27807617188</v>
      </c>
      <c r="I3501">
        <v>248.62535095215</v>
      </c>
      <c r="J3501">
        <v>287.14001464844</v>
      </c>
      <c r="K3501" s="6">
        <f>IFERROR(EXP(TREND(LN($F$1:$J$1),LN(F3501:J3501),LN(Calculations!$B$3))),0)</f>
        <v>1.913949293686875E-2</v>
      </c>
    </row>
    <row r="3502" spans="1:11" x14ac:dyDescent="0.35">
      <c r="A3502">
        <v>3499</v>
      </c>
      <c r="B3502" t="str">
        <f t="shared" si="54"/>
        <v>15-57</v>
      </c>
      <c r="C3502">
        <v>-56.820113954961002</v>
      </c>
      <c r="D3502">
        <v>15.272225739351001</v>
      </c>
      <c r="E3502">
        <f>ASIN(SQRT((SIN(RADIANS(PARAMETERS!$D$8-D3502)/2)*SIN(RADIANS(PARAMETERS!$D$8-D3502)/2))+(COS(RADIANS(D3502))*COS(RADIANS(PARAMETERS!$D$8))*SIN(RADIANS(PARAMETERS!$D$9-C3502)/2)*SIN(RADIANS(PARAMETERS!$D$9-C3502)/2))))*2*3958.756</f>
        <v>254.72355531737202</v>
      </c>
      <c r="F3502">
        <v>145.86030578613</v>
      </c>
      <c r="G3502">
        <v>178.30850219727</v>
      </c>
      <c r="H3502">
        <v>215.62359619141</v>
      </c>
      <c r="I3502">
        <v>248.95866394043</v>
      </c>
      <c r="J3502">
        <v>287.44946289063</v>
      </c>
      <c r="K3502" s="6">
        <f>IFERROR(EXP(TREND(LN($F$1:$J$1),LN(F3502:J3502),LN(Calculations!$B$3))),0)</f>
        <v>1.9415441405397672E-2</v>
      </c>
    </row>
    <row r="3503" spans="1:11" x14ac:dyDescent="0.35">
      <c r="A3503">
        <v>3500</v>
      </c>
      <c r="B3503" t="str">
        <f t="shared" si="54"/>
        <v>15-57</v>
      </c>
      <c r="C3503">
        <v>-57.091435289861998</v>
      </c>
      <c r="D3503">
        <v>15.272225739351001</v>
      </c>
      <c r="E3503">
        <f>ASIN(SQRT((SIN(RADIANS(PARAMETERS!$D$8-D3503)/2)*SIN(RADIANS(PARAMETERS!$D$8-D3503)/2))+(COS(RADIANS(D3503))*COS(RADIANS(PARAMETERS!$D$8))*SIN(RADIANS(PARAMETERS!$D$9-C3503)/2)*SIN(RADIANS(PARAMETERS!$D$9-C3503)/2))))*2*3958.756</f>
        <v>236.66277019608128</v>
      </c>
      <c r="F3503">
        <v>146.46694946289</v>
      </c>
      <c r="G3503">
        <v>178.6993560791</v>
      </c>
      <c r="H3503">
        <v>216.0009765625</v>
      </c>
      <c r="I3503">
        <v>249.31159973145</v>
      </c>
      <c r="J3503">
        <v>287.76181030273</v>
      </c>
      <c r="K3503" s="6">
        <f>IFERROR(EXP(TREND(LN($F$1:$J$1),LN(F3503:J3503),LN(Calculations!$B$3))),0)</f>
        <v>1.9727740944748579E-2</v>
      </c>
    </row>
    <row r="3504" spans="1:11" x14ac:dyDescent="0.35">
      <c r="A3504">
        <v>3501</v>
      </c>
      <c r="B3504" t="str">
        <f t="shared" si="54"/>
        <v>15-57.5</v>
      </c>
      <c r="C3504">
        <v>-57.362756624763001</v>
      </c>
      <c r="D3504">
        <v>15.272225739351001</v>
      </c>
      <c r="E3504">
        <f>ASIN(SQRT((SIN(RADIANS(PARAMETERS!$D$8-D3504)/2)*SIN(RADIANS(PARAMETERS!$D$8-D3504)/2))+(COS(RADIANS(D3504))*COS(RADIANS(PARAMETERS!$D$8))*SIN(RADIANS(PARAMETERS!$D$9-C3504)/2)*SIN(RADIANS(PARAMETERS!$D$9-C3504)/2))))*2*3958.756</f>
        <v>218.60461457441502</v>
      </c>
      <c r="F3504">
        <v>147.17863464355</v>
      </c>
      <c r="G3504">
        <v>179.16200256348</v>
      </c>
      <c r="H3504">
        <v>216.45997619629</v>
      </c>
      <c r="I3504">
        <v>249.75425720215</v>
      </c>
      <c r="J3504">
        <v>288.17251586914</v>
      </c>
      <c r="K3504" s="6">
        <f>IFERROR(EXP(TREND(LN($F$1:$J$1),LN(F3504:J3504),LN(Calculations!$B$3))),0)</f>
        <v>2.0101821335791224E-2</v>
      </c>
    </row>
    <row r="3505" spans="1:11" x14ac:dyDescent="0.35">
      <c r="A3505">
        <v>3502</v>
      </c>
      <c r="B3505" t="str">
        <f t="shared" si="54"/>
        <v>15-57.5</v>
      </c>
      <c r="C3505">
        <v>-57.634077959663998</v>
      </c>
      <c r="D3505">
        <v>15.272225739351001</v>
      </c>
      <c r="E3505">
        <f>ASIN(SQRT((SIN(RADIANS(PARAMETERS!$D$8-D3505)/2)*SIN(RADIANS(PARAMETERS!$D$8-D3505)/2))+(COS(RADIANS(D3505))*COS(RADIANS(PARAMETERS!$D$8))*SIN(RADIANS(PARAMETERS!$D$9-C3505)/2)*SIN(RADIANS(PARAMETERS!$D$9-C3505)/2))))*2*3958.756</f>
        <v>200.5498310134341</v>
      </c>
      <c r="F3505">
        <v>147.9871673584</v>
      </c>
      <c r="G3505">
        <v>179.68876647949</v>
      </c>
      <c r="H3505">
        <v>216.98834228516</v>
      </c>
      <c r="I3505">
        <v>250.26986694336</v>
      </c>
      <c r="J3505">
        <v>288.65921020508</v>
      </c>
      <c r="K3505" s="6">
        <f>IFERROR(EXP(TREND(LN($F$1:$J$1),LN(F3505:J3505),LN(Calculations!$B$3))),0)</f>
        <v>2.0537151035546774E-2</v>
      </c>
    </row>
    <row r="3506" spans="1:11" x14ac:dyDescent="0.35">
      <c r="A3506">
        <v>3503</v>
      </c>
      <c r="B3506" t="str">
        <f t="shared" si="54"/>
        <v>15-58</v>
      </c>
      <c r="C3506">
        <v>-57.905399294565001</v>
      </c>
      <c r="D3506">
        <v>15.272225739351001</v>
      </c>
      <c r="E3506">
        <f>ASIN(SQRT((SIN(RADIANS(PARAMETERS!$D$8-D3506)/2)*SIN(RADIANS(PARAMETERS!$D$8-D3506)/2))+(COS(RADIANS(D3506))*COS(RADIANS(PARAMETERS!$D$8))*SIN(RADIANS(PARAMETERS!$D$9-C3506)/2)*SIN(RADIANS(PARAMETERS!$D$9-C3506)/2))))*2*3958.756</f>
        <v>182.49945293422317</v>
      </c>
      <c r="F3506">
        <v>148.84056091309</v>
      </c>
      <c r="G3506">
        <v>180.24099731445</v>
      </c>
      <c r="H3506">
        <v>217.53144836426</v>
      </c>
      <c r="I3506">
        <v>250.78837585449</v>
      </c>
      <c r="J3506">
        <v>289.13293457031</v>
      </c>
      <c r="K3506" s="6">
        <f>IFERROR(EXP(TREND(LN($F$1:$J$1),LN(F3506:J3506),LN(Calculations!$B$3))),0)</f>
        <v>2.1010020473793661E-2</v>
      </c>
    </row>
    <row r="3507" spans="1:11" x14ac:dyDescent="0.35">
      <c r="A3507">
        <v>3504</v>
      </c>
      <c r="B3507" t="str">
        <f t="shared" si="54"/>
        <v>15-58</v>
      </c>
      <c r="C3507">
        <v>-58.176720629465002</v>
      </c>
      <c r="D3507">
        <v>15.272225739351001</v>
      </c>
      <c r="E3507">
        <f>ASIN(SQRT((SIN(RADIANS(PARAMETERS!$D$8-D3507)/2)*SIN(RADIANS(PARAMETERS!$D$8-D3507)/2))+(COS(RADIANS(D3507))*COS(RADIANS(PARAMETERS!$D$8))*SIN(RADIANS(PARAMETERS!$D$9-C3507)/2)*SIN(RADIANS(PARAMETERS!$D$9-C3507)/2))))*2*3958.756</f>
        <v>164.45496402792506</v>
      </c>
      <c r="F3507">
        <v>149.78407287598</v>
      </c>
      <c r="G3507">
        <v>180.8501739502</v>
      </c>
      <c r="H3507">
        <v>218.14151000977</v>
      </c>
      <c r="I3507">
        <v>251.38250732422</v>
      </c>
      <c r="J3507">
        <v>289.69198608398</v>
      </c>
      <c r="K3507" s="6">
        <f>IFERROR(EXP(TREND(LN($F$1:$J$1),LN(F3507:J3507),LN(Calculations!$B$3))),0)</f>
        <v>2.1546857801868165E-2</v>
      </c>
    </row>
    <row r="3508" spans="1:11" x14ac:dyDescent="0.35">
      <c r="A3508">
        <v>3505</v>
      </c>
      <c r="B3508" t="str">
        <f t="shared" si="54"/>
        <v>15-58.5</v>
      </c>
      <c r="C3508">
        <v>-58.448041964365999</v>
      </c>
      <c r="D3508">
        <v>15.272225739351001</v>
      </c>
      <c r="E3508">
        <f>ASIN(SQRT((SIN(RADIANS(PARAMETERS!$D$8-D3508)/2)*SIN(RADIANS(PARAMETERS!$D$8-D3508)/2))+(COS(RADIANS(D3508))*COS(RADIANS(PARAMETERS!$D$8))*SIN(RADIANS(PARAMETERS!$D$9-C3508)/2)*SIN(RADIANS(PARAMETERS!$D$9-C3508)/2))))*2*3958.756</f>
        <v>146.41857525842354</v>
      </c>
      <c r="F3508">
        <v>150.78921508789</v>
      </c>
      <c r="G3508">
        <v>181.49754333496</v>
      </c>
      <c r="H3508">
        <v>218.79193115234</v>
      </c>
      <c r="I3508">
        <v>252.01808166504</v>
      </c>
      <c r="J3508">
        <v>290.29284667969</v>
      </c>
      <c r="K3508" s="6">
        <f>IFERROR(EXP(TREND(LN($F$1:$J$1),LN(F3508:J3508),LN(Calculations!$B$3))),0)</f>
        <v>2.2136781835445485E-2</v>
      </c>
    </row>
    <row r="3509" spans="1:11" x14ac:dyDescent="0.35">
      <c r="A3509">
        <v>3506</v>
      </c>
      <c r="B3509" t="str">
        <f t="shared" si="54"/>
        <v>15-58.5</v>
      </c>
      <c r="C3509">
        <v>-58.719363299267002</v>
      </c>
      <c r="D3509">
        <v>15.272225739351001</v>
      </c>
      <c r="E3509">
        <f>ASIN(SQRT((SIN(RADIANS(PARAMETERS!$D$8-D3509)/2)*SIN(RADIANS(PARAMETERS!$D$8-D3509)/2))+(COS(RADIANS(D3509))*COS(RADIANS(PARAMETERS!$D$8))*SIN(RADIANS(PARAMETERS!$D$9-C3509)/2)*SIN(RADIANS(PARAMETERS!$D$9-C3509)/2))))*2*3958.756</f>
        <v>128.39373465462472</v>
      </c>
      <c r="F3509">
        <v>151.7912902832</v>
      </c>
      <c r="G3509">
        <v>182.13784790039</v>
      </c>
      <c r="H3509">
        <v>219.42602539063</v>
      </c>
      <c r="I3509">
        <v>252.62796020508</v>
      </c>
      <c r="J3509">
        <v>290.85604858398</v>
      </c>
      <c r="K3509" s="6">
        <f>IFERROR(EXP(TREND(LN($F$1:$J$1),LN(F3509:J3509),LN(Calculations!$B$3))),0)</f>
        <v>2.2745304964964141E-2</v>
      </c>
    </row>
    <row r="3510" spans="1:11" x14ac:dyDescent="0.35">
      <c r="A3510">
        <v>3507</v>
      </c>
      <c r="B3510" t="str">
        <f t="shared" si="54"/>
        <v>15-59</v>
      </c>
      <c r="C3510">
        <v>-58.990684634167998</v>
      </c>
      <c r="D3510">
        <v>15.272225739351001</v>
      </c>
      <c r="E3510">
        <f>ASIN(SQRT((SIN(RADIANS(PARAMETERS!$D$8-D3510)/2)*SIN(RADIANS(PARAMETERS!$D$8-D3510)/2))+(COS(RADIANS(D3510))*COS(RADIANS(PARAMETERS!$D$8))*SIN(RADIANS(PARAMETERS!$D$9-C3510)/2)*SIN(RADIANS(PARAMETERS!$D$9-C3510)/2))))*2*3958.756</f>
        <v>110.38613469776531</v>
      </c>
      <c r="F3510">
        <v>152.8490447998</v>
      </c>
      <c r="G3510">
        <v>182.82516479492</v>
      </c>
      <c r="H3510">
        <v>220.14970397949</v>
      </c>
      <c r="I3510">
        <v>253.36985778809</v>
      </c>
      <c r="J3510">
        <v>291.60467529297</v>
      </c>
      <c r="K3510" s="6">
        <f>IFERROR(EXP(TREND(LN($F$1:$J$1),LN(F3510:J3510),LN(Calculations!$B$3))),0)</f>
        <v>2.3404101868665914E-2</v>
      </c>
    </row>
    <row r="3511" spans="1:11" x14ac:dyDescent="0.35">
      <c r="A3511">
        <v>3508</v>
      </c>
      <c r="B3511" t="str">
        <f t="shared" si="54"/>
        <v>15-59.5</v>
      </c>
      <c r="C3511">
        <v>-59.262005969069001</v>
      </c>
      <c r="D3511">
        <v>15.272225739351001</v>
      </c>
      <c r="E3511">
        <f>ASIN(SQRT((SIN(RADIANS(PARAMETERS!$D$8-D3511)/2)*SIN(RADIANS(PARAMETERS!$D$8-D3511)/2))+(COS(RADIANS(D3511))*COS(RADIANS(PARAMETERS!$D$8))*SIN(RADIANS(PARAMETERS!$D$9-C3511)/2)*SIN(RADIANS(PARAMETERS!$D$9-C3511)/2))))*2*3958.756</f>
        <v>92.405891823352079</v>
      </c>
      <c r="F3511">
        <v>153.9532623291</v>
      </c>
      <c r="G3511">
        <v>183.56622314453</v>
      </c>
      <c r="H3511">
        <v>220.96856689453</v>
      </c>
      <c r="I3511">
        <v>254.24792480469</v>
      </c>
      <c r="J3511">
        <v>292.54080200195</v>
      </c>
      <c r="K3511" s="6">
        <f>IFERROR(EXP(TREND(LN($F$1:$J$1),LN(F3511:J3511),LN(Calculations!$B$3))),0)</f>
        <v>2.4112458344158122E-2</v>
      </c>
    </row>
    <row r="3512" spans="1:11" x14ac:dyDescent="0.35">
      <c r="A3512">
        <v>3509</v>
      </c>
      <c r="B3512" t="str">
        <f t="shared" si="54"/>
        <v>15-59.5</v>
      </c>
      <c r="C3512">
        <v>-59.533327303969998</v>
      </c>
      <c r="D3512">
        <v>15.272225739351001</v>
      </c>
      <c r="E3512">
        <f>ASIN(SQRT((SIN(RADIANS(PARAMETERS!$D$8-D3512)/2)*SIN(RADIANS(PARAMETERS!$D$8-D3512)/2))+(COS(RADIANS(D3512))*COS(RADIANS(PARAMETERS!$D$8))*SIN(RADIANS(PARAMETERS!$D$9-C3512)/2)*SIN(RADIANS(PARAMETERS!$D$9-C3512)/2))))*2*3958.756</f>
        <v>74.472861897078232</v>
      </c>
      <c r="F3512">
        <v>155.09788513184</v>
      </c>
      <c r="G3512">
        <v>184.38914489746</v>
      </c>
      <c r="H3512">
        <v>221.91511535645</v>
      </c>
      <c r="I3512">
        <v>255.29832458496</v>
      </c>
      <c r="J3512">
        <v>293.70455932617</v>
      </c>
      <c r="K3512" s="6">
        <f>IFERROR(EXP(TREND(LN($F$1:$J$1),LN(F3512:J3512),LN(Calculations!$B$3))),0)</f>
        <v>2.4874816359132801E-2</v>
      </c>
    </row>
    <row r="3513" spans="1:11" x14ac:dyDescent="0.35">
      <c r="A3513">
        <v>3510</v>
      </c>
      <c r="B3513" t="str">
        <f t="shared" si="54"/>
        <v>15-60</v>
      </c>
      <c r="C3513">
        <v>-59.804648638871001</v>
      </c>
      <c r="D3513">
        <v>15.272225739351001</v>
      </c>
      <c r="E3513">
        <f>ASIN(SQRT((SIN(RADIANS(PARAMETERS!$D$8-D3513)/2)*SIN(RADIANS(PARAMETERS!$D$8-D3513)/2))+(COS(RADIANS(D3513))*COS(RADIANS(PARAMETERS!$D$8))*SIN(RADIANS(PARAMETERS!$D$9-C3513)/2)*SIN(RADIANS(PARAMETERS!$D$9-C3513)/2))))*2*3958.756</f>
        <v>56.631955487978949</v>
      </c>
      <c r="F3513">
        <v>156.32322692871</v>
      </c>
      <c r="G3513">
        <v>185.33418273926</v>
      </c>
      <c r="H3513">
        <v>223.04135131836</v>
      </c>
      <c r="I3513">
        <v>256.58419799805</v>
      </c>
      <c r="J3513">
        <v>295.17251586914</v>
      </c>
      <c r="K3513" s="6">
        <f>IFERROR(EXP(TREND(LN($F$1:$J$1),LN(F3513:J3513),LN(Calculations!$B$3))),0)</f>
        <v>2.5721812673215643E-2</v>
      </c>
    </row>
    <row r="3514" spans="1:11" x14ac:dyDescent="0.35">
      <c r="A3514">
        <v>3511</v>
      </c>
      <c r="B3514" t="str">
        <f t="shared" si="54"/>
        <v>15-60</v>
      </c>
      <c r="C3514">
        <v>-60.075969973771997</v>
      </c>
      <c r="D3514">
        <v>15.272225739351001</v>
      </c>
      <c r="E3514">
        <f>ASIN(SQRT((SIN(RADIANS(PARAMETERS!$D$8-D3514)/2)*SIN(RADIANS(PARAMETERS!$D$8-D3514)/2))+(COS(RADIANS(D3514))*COS(RADIANS(PARAMETERS!$D$8))*SIN(RADIANS(PARAMETERS!$D$9-C3514)/2)*SIN(RADIANS(PARAMETERS!$D$9-C3514)/2))))*2*3958.756</f>
        <v>39.009821693048821</v>
      </c>
      <c r="F3514">
        <v>157.52201843262</v>
      </c>
      <c r="G3514">
        <v>186.28411865234</v>
      </c>
      <c r="H3514">
        <v>224.1915435791</v>
      </c>
      <c r="I3514">
        <v>257.91348266602</v>
      </c>
      <c r="J3514">
        <v>296.70874023438</v>
      </c>
      <c r="K3514" s="6">
        <f>IFERROR(EXP(TREND(LN($F$1:$J$1),LN(F3514:J3514),LN(Calculations!$B$3))),0)</f>
        <v>2.6577529508792313E-2</v>
      </c>
    </row>
    <row r="3515" spans="1:11" x14ac:dyDescent="0.35">
      <c r="A3515">
        <v>3512</v>
      </c>
      <c r="B3515" t="str">
        <f t="shared" si="54"/>
        <v>15-60.5</v>
      </c>
      <c r="C3515">
        <v>-60.347291308673</v>
      </c>
      <c r="D3515">
        <v>15.272225739351001</v>
      </c>
      <c r="E3515">
        <f>ASIN(SQRT((SIN(RADIANS(PARAMETERS!$D$8-D3515)/2)*SIN(RADIANS(PARAMETERS!$D$8-D3515)/2))+(COS(RADIANS(D3515))*COS(RADIANS(PARAMETERS!$D$8))*SIN(RADIANS(PARAMETERS!$D$9-C3515)/2)*SIN(RADIANS(PARAMETERS!$D$9-C3515)/2))))*2*3958.756</f>
        <v>22.135338838552016</v>
      </c>
      <c r="F3515">
        <v>158.53819274902</v>
      </c>
      <c r="G3515">
        <v>187.06025695801</v>
      </c>
      <c r="H3515">
        <v>225.12857055664</v>
      </c>
      <c r="I3515">
        <v>258.99395751953</v>
      </c>
      <c r="J3515">
        <v>297.95455932617</v>
      </c>
      <c r="K3515" s="6">
        <f>IFERROR(EXP(TREND(LN($F$1:$J$1),LN(F3515:J3515),LN(Calculations!$B$3))),0)</f>
        <v>2.7319111455376889E-2</v>
      </c>
    </row>
    <row r="3516" spans="1:11" x14ac:dyDescent="0.35">
      <c r="A3516">
        <v>3513</v>
      </c>
      <c r="B3516" t="str">
        <f t="shared" si="54"/>
        <v>15-60.5</v>
      </c>
      <c r="C3516">
        <v>-60.618612643573996</v>
      </c>
      <c r="D3516">
        <v>15.272225739351001</v>
      </c>
      <c r="E3516">
        <f>ASIN(SQRT((SIN(RADIANS(PARAMETERS!$D$8-D3516)/2)*SIN(RADIANS(PARAMETERS!$D$8-D3516)/2))+(COS(RADIANS(D3516))*COS(RADIANS(PARAMETERS!$D$8))*SIN(RADIANS(PARAMETERS!$D$9-C3516)/2)*SIN(RADIANS(PARAMETERS!$D$9-C3516)/2))))*2*3958.756</f>
        <v>10.573604603052992</v>
      </c>
      <c r="F3516">
        <v>159.42037963867</v>
      </c>
      <c r="G3516">
        <v>187.70553588867</v>
      </c>
      <c r="H3516">
        <v>225.90829467773</v>
      </c>
      <c r="I3516">
        <v>259.89364624023</v>
      </c>
      <c r="J3516">
        <v>298.99261474609</v>
      </c>
      <c r="K3516" s="6">
        <f>IFERROR(EXP(TREND(LN($F$1:$J$1),LN(F3516:J3516),LN(Calculations!$B$3))),0)</f>
        <v>2.7973023207699548E-2</v>
      </c>
    </row>
    <row r="3517" spans="1:11" x14ac:dyDescent="0.35">
      <c r="A3517">
        <v>3514</v>
      </c>
      <c r="B3517" t="str">
        <f t="shared" si="54"/>
        <v>15-61</v>
      </c>
      <c r="C3517">
        <v>-60.889933978475</v>
      </c>
      <c r="D3517">
        <v>15.272225739351001</v>
      </c>
      <c r="E3517">
        <f>ASIN(SQRT((SIN(RADIANS(PARAMETERS!$D$8-D3517)/2)*SIN(RADIANS(PARAMETERS!$D$8-D3517)/2))+(COS(RADIANS(D3517))*COS(RADIANS(PARAMETERS!$D$8))*SIN(RADIANS(PARAMETERS!$D$9-C3517)/2)*SIN(RADIANS(PARAMETERS!$D$9-C3517)/2))))*2*3958.756</f>
        <v>19.678680063607661</v>
      </c>
      <c r="F3517">
        <v>160.18190002441</v>
      </c>
      <c r="G3517">
        <v>188.25395202637</v>
      </c>
      <c r="H3517">
        <v>226.57441711426</v>
      </c>
      <c r="I3517">
        <v>260.66522216797</v>
      </c>
      <c r="J3517">
        <v>299.88632202148</v>
      </c>
      <c r="K3517" s="6">
        <f>IFERROR(EXP(TREND(LN($F$1:$J$1),LN(F3517:J3517),LN(Calculations!$B$3))),0)</f>
        <v>2.8546686749922789E-2</v>
      </c>
    </row>
    <row r="3518" spans="1:11" x14ac:dyDescent="0.35">
      <c r="A3518">
        <v>3515</v>
      </c>
      <c r="B3518" t="str">
        <f t="shared" si="54"/>
        <v>15-61</v>
      </c>
      <c r="C3518">
        <v>-61.161255313376003</v>
      </c>
      <c r="D3518">
        <v>15.272225739351001</v>
      </c>
      <c r="E3518">
        <f>ASIN(SQRT((SIN(RADIANS(PARAMETERS!$D$8-D3518)/2)*SIN(RADIANS(PARAMETERS!$D$8-D3518)/2))+(COS(RADIANS(D3518))*COS(RADIANS(PARAMETERS!$D$8))*SIN(RADIANS(PARAMETERS!$D$9-C3518)/2)*SIN(RADIANS(PARAMETERS!$D$9-C3518)/2))))*2*3958.756</f>
        <v>36.281135552772845</v>
      </c>
      <c r="F3518">
        <v>160.85604858398</v>
      </c>
      <c r="G3518">
        <v>188.7582244873</v>
      </c>
      <c r="H3518">
        <v>227.19468688965</v>
      </c>
      <c r="I3518">
        <v>261.39044189453</v>
      </c>
      <c r="J3518">
        <v>300.73400878906</v>
      </c>
      <c r="K3518" s="6">
        <f>IFERROR(EXP(TREND(LN($F$1:$J$1),LN(F3518:J3518),LN(Calculations!$B$3))),0)</f>
        <v>2.9064830963545792E-2</v>
      </c>
    </row>
    <row r="3519" spans="1:11" x14ac:dyDescent="0.35">
      <c r="A3519">
        <v>3516</v>
      </c>
      <c r="B3519" t="str">
        <f t="shared" si="54"/>
        <v>15-61.5</v>
      </c>
      <c r="C3519">
        <v>-61.432576648276999</v>
      </c>
      <c r="D3519">
        <v>15.272225739351001</v>
      </c>
      <c r="E3519">
        <f>ASIN(SQRT((SIN(RADIANS(PARAMETERS!$D$8-D3519)/2)*SIN(RADIANS(PARAMETERS!$D$8-D3519)/2))+(COS(RADIANS(D3519))*COS(RADIANS(PARAMETERS!$D$8))*SIN(RADIANS(PARAMETERS!$D$9-C3519)/2)*SIN(RADIANS(PARAMETERS!$D$9-C3519)/2))))*2*3958.756</f>
        <v>53.842461854576619</v>
      </c>
      <c r="F3519">
        <v>161.49147033691</v>
      </c>
      <c r="G3519">
        <v>189.25991821289</v>
      </c>
      <c r="H3519">
        <v>227.82800292969</v>
      </c>
      <c r="I3519">
        <v>262.1448059082</v>
      </c>
      <c r="J3519">
        <v>301.6315612793</v>
      </c>
      <c r="K3519" s="6">
        <f>IFERROR(EXP(TREND(LN($F$1:$J$1),LN(F3519:J3519),LN(Calculations!$B$3))),0)</f>
        <v>2.9559998995311001E-2</v>
      </c>
    </row>
    <row r="3520" spans="1:11" x14ac:dyDescent="0.35">
      <c r="A3520">
        <v>3517</v>
      </c>
      <c r="B3520" t="str">
        <f t="shared" si="54"/>
        <v>15-61.5</v>
      </c>
      <c r="C3520">
        <v>-61.703897983178003</v>
      </c>
      <c r="D3520">
        <v>15.272225739351001</v>
      </c>
      <c r="E3520">
        <f>ASIN(SQRT((SIN(RADIANS(PARAMETERS!$D$8-D3520)/2)*SIN(RADIANS(PARAMETERS!$D$8-D3520)/2))+(COS(RADIANS(D3520))*COS(RADIANS(PARAMETERS!$D$8))*SIN(RADIANS(PARAMETERS!$D$9-C3520)/2)*SIN(RADIANS(PARAMETERS!$D$9-C3520)/2))))*2*3958.756</f>
        <v>71.661130797520812</v>
      </c>
      <c r="F3520">
        <v>162.04515075684</v>
      </c>
      <c r="G3520">
        <v>189.72425842285</v>
      </c>
      <c r="H3520">
        <v>228.42483520508</v>
      </c>
      <c r="I3520">
        <v>262.86459350586</v>
      </c>
      <c r="J3520">
        <v>302.49789428711</v>
      </c>
      <c r="K3520" s="6">
        <f>IFERROR(EXP(TREND(LN($F$1:$J$1),LN(F3520:J3520),LN(Calculations!$B$3))),0)</f>
        <v>2.9998123405618655E-2</v>
      </c>
    </row>
    <row r="3521" spans="1:11" x14ac:dyDescent="0.35">
      <c r="A3521">
        <v>3518</v>
      </c>
      <c r="B3521" t="str">
        <f t="shared" si="54"/>
        <v>15-62</v>
      </c>
      <c r="C3521">
        <v>-61.975219318078999</v>
      </c>
      <c r="D3521">
        <v>15.272225739351001</v>
      </c>
      <c r="E3521">
        <f>ASIN(SQRT((SIN(RADIANS(PARAMETERS!$D$8-D3521)/2)*SIN(RADIANS(PARAMETERS!$D$8-D3521)/2))+(COS(RADIANS(D3521))*COS(RADIANS(PARAMETERS!$D$8))*SIN(RADIANS(PARAMETERS!$D$9-C3521)/2)*SIN(RADIANS(PARAMETERS!$D$9-C3521)/2))))*2*3958.756</f>
        <v>89.583693768391129</v>
      </c>
      <c r="F3521">
        <v>162.50395202637</v>
      </c>
      <c r="G3521">
        <v>190.13255310059</v>
      </c>
      <c r="H3521">
        <v>228.9541015625</v>
      </c>
      <c r="I3521">
        <v>263.5065612793</v>
      </c>
      <c r="J3521">
        <v>303.27462768555</v>
      </c>
      <c r="K3521" s="6">
        <f>IFERROR(EXP(TREND(LN($F$1:$J$1),LN(F3521:J3521),LN(Calculations!$B$3))),0)</f>
        <v>3.0367442245733692E-2</v>
      </c>
    </row>
    <row r="3522" spans="1:11" x14ac:dyDescent="0.35">
      <c r="A3522">
        <v>3519</v>
      </c>
      <c r="B3522" t="str">
        <f t="shared" si="54"/>
        <v>15-62</v>
      </c>
      <c r="C3522">
        <v>-62.246540652980002</v>
      </c>
      <c r="D3522">
        <v>15.272225739351001</v>
      </c>
      <c r="E3522">
        <f>ASIN(SQRT((SIN(RADIANS(PARAMETERS!$D$8-D3522)/2)*SIN(RADIANS(PARAMETERS!$D$8-D3522)/2))+(COS(RADIANS(D3522))*COS(RADIANS(PARAMETERS!$D$8))*SIN(RADIANS(PARAMETERS!$D$9-C3522)/2)*SIN(RADIANS(PARAMETERS!$D$9-C3522)/2))))*2*3958.756</f>
        <v>107.55820621228543</v>
      </c>
      <c r="F3522">
        <v>162.93064880371</v>
      </c>
      <c r="G3522">
        <v>190.53356933594</v>
      </c>
      <c r="H3522">
        <v>229.48100280762</v>
      </c>
      <c r="I3522">
        <v>264.15142822266</v>
      </c>
      <c r="J3522">
        <v>304.06118774414</v>
      </c>
      <c r="K3522" s="6">
        <f>IFERROR(EXP(TREND(LN($F$1:$J$1),LN(F3522:J3522),LN(Calculations!$B$3))),0)</f>
        <v>3.071465551993607E-2</v>
      </c>
    </row>
    <row r="3523" spans="1:11" x14ac:dyDescent="0.35">
      <c r="A3523">
        <v>3520</v>
      </c>
      <c r="B3523" t="str">
        <f t="shared" si="54"/>
        <v>15-62.5</v>
      </c>
      <c r="C3523">
        <v>-62.517861987880998</v>
      </c>
      <c r="D3523">
        <v>15.272225739351001</v>
      </c>
      <c r="E3523">
        <f>ASIN(SQRT((SIN(RADIANS(PARAMETERS!$D$8-D3523)/2)*SIN(RADIANS(PARAMETERS!$D$8-D3523)/2))+(COS(RADIANS(D3523))*COS(RADIANS(PARAMETERS!$D$8))*SIN(RADIANS(PARAMETERS!$D$9-C3523)/2)*SIN(RADIANS(PARAMETERS!$D$9-C3523)/2))))*2*3958.756</f>
        <v>125.56233791165647</v>
      </c>
      <c r="F3523">
        <v>163.29739379883</v>
      </c>
      <c r="G3523">
        <v>190.8987121582</v>
      </c>
      <c r="H3523">
        <v>229.96279907227</v>
      </c>
      <c r="I3523">
        <v>264.74273681641</v>
      </c>
      <c r="J3523">
        <v>304.78427124023</v>
      </c>
      <c r="K3523" s="6">
        <f>IFERROR(EXP(TREND(LN($F$1:$J$1),LN(F3523:J3523),LN(Calculations!$B$3))),0)</f>
        <v>3.1017799186036307E-2</v>
      </c>
    </row>
    <row r="3524" spans="1:11" x14ac:dyDescent="0.35">
      <c r="A3524">
        <v>3521</v>
      </c>
      <c r="B3524" t="str">
        <f t="shared" si="54"/>
        <v>15-63</v>
      </c>
      <c r="C3524">
        <v>-62.789183322782002</v>
      </c>
      <c r="D3524">
        <v>15.272225739351001</v>
      </c>
      <c r="E3524">
        <f>ASIN(SQRT((SIN(RADIANS(PARAMETERS!$D$8-D3524)/2)*SIN(RADIANS(PARAMETERS!$D$8-D3524)/2))+(COS(RADIANS(D3524))*COS(RADIANS(PARAMETERS!$D$8))*SIN(RADIANS(PARAMETERS!$D$9-C3524)/2)*SIN(RADIANS(PARAMETERS!$D$9-C3524)/2))))*2*3958.756</f>
        <v>143.58492444325179</v>
      </c>
      <c r="F3524">
        <v>163.5729675293</v>
      </c>
      <c r="G3524">
        <v>191.18553161621</v>
      </c>
      <c r="H3524">
        <v>230.34349060059</v>
      </c>
      <c r="I3524">
        <v>265.21179199219</v>
      </c>
      <c r="J3524">
        <v>305.35980224609</v>
      </c>
      <c r="K3524" s="6">
        <f>IFERROR(EXP(TREND(LN($F$1:$J$1),LN(F3524:J3524),LN(Calculations!$B$3))),0)</f>
        <v>3.1247903009880583E-2</v>
      </c>
    </row>
    <row r="3525" spans="1:11" x14ac:dyDescent="0.35">
      <c r="A3525">
        <v>3522</v>
      </c>
      <c r="B3525" t="str">
        <f t="shared" ref="B3525:B3588" si="55">MROUND(D3525,1)&amp;MROUND(C3525,-0.5)</f>
        <v>15-63</v>
      </c>
      <c r="C3525">
        <v>-63.060504657682998</v>
      </c>
      <c r="D3525">
        <v>15.272225739351001</v>
      </c>
      <c r="E3525">
        <f>ASIN(SQRT((SIN(RADIANS(PARAMETERS!$D$8-D3525)/2)*SIN(RADIANS(PARAMETERS!$D$8-D3525)/2))+(COS(RADIANS(D3525))*COS(RADIANS(PARAMETERS!$D$8))*SIN(RADIANS(PARAMETERS!$D$9-C3525)/2)*SIN(RADIANS(PARAMETERS!$D$9-C3525)/2))))*2*3958.756</f>
        <v>161.61976851653495</v>
      </c>
      <c r="F3525">
        <v>163.74464416504</v>
      </c>
      <c r="G3525">
        <v>191.35667419434</v>
      </c>
      <c r="H3525">
        <v>230.58364868164</v>
      </c>
      <c r="I3525">
        <v>265.51800537109</v>
      </c>
      <c r="J3525">
        <v>305.74670410156</v>
      </c>
      <c r="K3525" s="6">
        <f>IFERROR(EXP(TREND(LN($F$1:$J$1),LN(F3525:J3525),LN(Calculations!$B$3))),0)</f>
        <v>3.1384764441933215E-2</v>
      </c>
    </row>
    <row r="3526" spans="1:11" x14ac:dyDescent="0.35">
      <c r="A3526">
        <v>3523</v>
      </c>
      <c r="B3526" t="str">
        <f t="shared" si="55"/>
        <v>15-63.5</v>
      </c>
      <c r="C3526">
        <v>-63.331825992584001</v>
      </c>
      <c r="D3526">
        <v>15.272225739351001</v>
      </c>
      <c r="E3526">
        <f>ASIN(SQRT((SIN(RADIANS(PARAMETERS!$D$8-D3526)/2)*SIN(RADIANS(PARAMETERS!$D$8-D3526)/2))+(COS(RADIANS(D3526))*COS(RADIANS(PARAMETERS!$D$8))*SIN(RADIANS(PARAMETERS!$D$9-C3526)/2)*SIN(RADIANS(PARAMETERS!$D$9-C3526)/2))))*2*3958.756</f>
        <v>179.66315479825187</v>
      </c>
      <c r="F3526">
        <v>163.78630065918</v>
      </c>
      <c r="G3526">
        <v>191.38098144531</v>
      </c>
      <c r="H3526">
        <v>230.640625</v>
      </c>
      <c r="I3526">
        <v>265.60775756836</v>
      </c>
      <c r="J3526">
        <v>305.87796020508</v>
      </c>
      <c r="K3526" s="6">
        <f>IFERROR(EXP(TREND(LN($F$1:$J$1),LN(F3526:J3526),LN(Calculations!$B$3))),0)</f>
        <v>3.1405601258540333E-2</v>
      </c>
    </row>
    <row r="3527" spans="1:11" x14ac:dyDescent="0.35">
      <c r="A3527">
        <v>3524</v>
      </c>
      <c r="B3527" t="str">
        <f t="shared" si="55"/>
        <v>15-63.5</v>
      </c>
      <c r="C3527">
        <v>-63.603147327484997</v>
      </c>
      <c r="D3527">
        <v>15.272225739351001</v>
      </c>
      <c r="E3527">
        <f>ASIN(SQRT((SIN(RADIANS(PARAMETERS!$D$8-D3527)/2)*SIN(RADIANS(PARAMETERS!$D$8-D3527)/2))+(COS(RADIANS(D3527))*COS(RADIANS(PARAMETERS!$D$8))*SIN(RADIANS(PARAMETERS!$D$9-C3527)/2)*SIN(RADIANS(PARAMETERS!$D$9-C3527)/2))))*2*3958.756</f>
        <v>197.71272011313047</v>
      </c>
      <c r="F3527">
        <v>163.76570129395</v>
      </c>
      <c r="G3527">
        <v>191.3462677002</v>
      </c>
      <c r="H3527">
        <v>230.63157653809</v>
      </c>
      <c r="I3527">
        <v>265.62600708008</v>
      </c>
      <c r="J3527">
        <v>305.93200683594</v>
      </c>
      <c r="K3527" s="6">
        <f>IFERROR(EXP(TREND(LN($F$1:$J$1),LN(F3527:J3527),LN(Calculations!$B$3))),0)</f>
        <v>3.1369475611143623E-2</v>
      </c>
    </row>
    <row r="3528" spans="1:11" x14ac:dyDescent="0.35">
      <c r="A3528">
        <v>3525</v>
      </c>
      <c r="B3528" t="str">
        <f t="shared" si="55"/>
        <v>15-64</v>
      </c>
      <c r="C3528">
        <v>-63.874468662386001</v>
      </c>
      <c r="D3528">
        <v>15.272225739351001</v>
      </c>
      <c r="E3528">
        <f>ASIN(SQRT((SIN(RADIANS(PARAMETERS!$D$8-D3528)/2)*SIN(RADIANS(PARAMETERS!$D$8-D3528)/2))+(COS(RADIANS(D3528))*COS(RADIANS(PARAMETERS!$D$8))*SIN(RADIANS(PARAMETERS!$D$9-C3528)/2)*SIN(RADIANS(PARAMETERS!$D$9-C3528)/2))))*2*3958.756</f>
        <v>215.76688895616584</v>
      </c>
      <c r="F3528">
        <v>163.82591247559</v>
      </c>
      <c r="G3528">
        <v>191.42799377441</v>
      </c>
      <c r="H3528">
        <v>230.79251098633</v>
      </c>
      <c r="I3528">
        <v>265.86599731445</v>
      </c>
      <c r="J3528">
        <v>306.27160644531</v>
      </c>
      <c r="K3528" s="6">
        <f>IFERROR(EXP(TREND(LN($F$1:$J$1),LN(F3528:J3528),LN(Calculations!$B$3))),0)</f>
        <v>3.1399018097462497E-2</v>
      </c>
    </row>
    <row r="3529" spans="1:11" x14ac:dyDescent="0.35">
      <c r="A3529">
        <v>3526</v>
      </c>
      <c r="B3529" t="str">
        <f t="shared" si="55"/>
        <v>15-64</v>
      </c>
      <c r="C3529">
        <v>-64.145789997286997</v>
      </c>
      <c r="D3529">
        <v>15.272225739351001</v>
      </c>
      <c r="E3529">
        <f>ASIN(SQRT((SIN(RADIANS(PARAMETERS!$D$8-D3529)/2)*SIN(RADIANS(PARAMETERS!$D$8-D3529)/2))+(COS(RADIANS(D3529))*COS(RADIANS(PARAMETERS!$D$8))*SIN(RADIANS(PARAMETERS!$D$9-C3529)/2)*SIN(RADIANS(PARAMETERS!$D$9-C3529)/2))))*2*3958.756</f>
        <v>233.82456986898197</v>
      </c>
      <c r="F3529">
        <v>163.92584228516</v>
      </c>
      <c r="G3529">
        <v>191.57734680176</v>
      </c>
      <c r="H3529">
        <v>231.04696655273</v>
      </c>
      <c r="I3529">
        <v>266.22415161133</v>
      </c>
      <c r="J3529">
        <v>306.75936889648</v>
      </c>
      <c r="K3529" s="6">
        <f>IFERROR(EXP(TREND(LN($F$1:$J$1),LN(F3529:J3529),LN(Calculations!$B$3))),0)</f>
        <v>3.1464133627034464E-2</v>
      </c>
    </row>
    <row r="3530" spans="1:11" x14ac:dyDescent="0.35">
      <c r="A3530">
        <v>3527</v>
      </c>
      <c r="B3530" t="str">
        <f t="shared" si="55"/>
        <v>15-64.5</v>
      </c>
      <c r="C3530">
        <v>-64.417111332188</v>
      </c>
      <c r="D3530">
        <v>15.272225739351001</v>
      </c>
      <c r="E3530">
        <f>ASIN(SQRT((SIN(RADIANS(PARAMETERS!$D$8-D3530)/2)*SIN(RADIANS(PARAMETERS!$D$8-D3530)/2))+(COS(RADIANS(D3530))*COS(RADIANS(PARAMETERS!$D$8))*SIN(RADIANS(PARAMETERS!$D$9-C3530)/2)*SIN(RADIANS(PARAMETERS!$D$9-C3530)/2))))*2*3958.756</f>
        <v>251.88498215157429</v>
      </c>
      <c r="F3530">
        <v>164.01918029785</v>
      </c>
      <c r="G3530">
        <v>191.73361206055</v>
      </c>
      <c r="H3530">
        <v>231.31044006348</v>
      </c>
      <c r="I3530">
        <v>266.59329223633</v>
      </c>
      <c r="J3530">
        <v>307.26037597656</v>
      </c>
      <c r="K3530" s="6">
        <f>IFERROR(EXP(TREND(LN($F$1:$J$1),LN(F3530:J3530),LN(Calculations!$B$3))),0)</f>
        <v>3.1525856233145612E-2</v>
      </c>
    </row>
    <row r="3531" spans="1:11" x14ac:dyDescent="0.35">
      <c r="A3531">
        <v>3528</v>
      </c>
      <c r="B3531" t="str">
        <f t="shared" si="55"/>
        <v>15-64.5</v>
      </c>
      <c r="C3531">
        <v>-64.688432667089003</v>
      </c>
      <c r="D3531">
        <v>15.272225739351001</v>
      </c>
      <c r="E3531">
        <f>ASIN(SQRT((SIN(RADIANS(PARAMETERS!$D$8-D3531)/2)*SIN(RADIANS(PARAMETERS!$D$8-D3531)/2))+(COS(RADIANS(D3531))*COS(RADIANS(PARAMETERS!$D$8))*SIN(RADIANS(PARAMETERS!$D$9-C3531)/2)*SIN(RADIANS(PARAMETERS!$D$9-C3531)/2))))*2*3958.756</f>
        <v>269.94755201740162</v>
      </c>
      <c r="F3531">
        <v>164.07809448242</v>
      </c>
      <c r="G3531">
        <v>191.8543548584</v>
      </c>
      <c r="H3531">
        <v>231.5301361084</v>
      </c>
      <c r="I3531">
        <v>266.9111328125</v>
      </c>
      <c r="J3531">
        <v>307.70129394531</v>
      </c>
      <c r="K3531" s="6">
        <f>IFERROR(EXP(TREND(LN($F$1:$J$1),LN(F3531:J3531),LN(Calculations!$B$3))),0)</f>
        <v>3.1557219921234878E-2</v>
      </c>
    </row>
    <row r="3532" spans="1:11" x14ac:dyDescent="0.35">
      <c r="A3532">
        <v>3529</v>
      </c>
      <c r="B3532" t="str">
        <f t="shared" si="55"/>
        <v>15-65</v>
      </c>
      <c r="C3532">
        <v>-64.959754001990007</v>
      </c>
      <c r="D3532">
        <v>15.272225739351001</v>
      </c>
      <c r="E3532">
        <f>ASIN(SQRT((SIN(RADIANS(PARAMETERS!$D$8-D3532)/2)*SIN(RADIANS(PARAMETERS!$D$8-D3532)/2))+(COS(RADIANS(D3532))*COS(RADIANS(PARAMETERS!$D$8))*SIN(RADIANS(PARAMETERS!$D$9-C3532)/2)*SIN(RADIANS(PARAMETERS!$D$9-C3532)/2))))*2*3958.756</f>
        <v>288.0118477678871</v>
      </c>
      <c r="F3532">
        <v>164.07945251465</v>
      </c>
      <c r="G3532">
        <v>191.91151428223</v>
      </c>
      <c r="H3532">
        <v>231.65757751465</v>
      </c>
      <c r="I3532">
        <v>267.1091003418</v>
      </c>
      <c r="J3532">
        <v>307.98846435547</v>
      </c>
      <c r="K3532" s="6">
        <f>IFERROR(EXP(TREND(LN($F$1:$J$1),LN(F3532:J3532),LN(Calculations!$B$3))),0)</f>
        <v>3.1543430445094452E-2</v>
      </c>
    </row>
    <row r="3533" spans="1:11" x14ac:dyDescent="0.35">
      <c r="A3533">
        <v>3530</v>
      </c>
      <c r="B3533" t="str">
        <f t="shared" si="55"/>
        <v>15-65</v>
      </c>
      <c r="C3533">
        <v>-65.231075336890996</v>
      </c>
      <c r="D3533">
        <v>15.272225739351001</v>
      </c>
      <c r="E3533">
        <f>ASIN(SQRT((SIN(RADIANS(PARAMETERS!$D$8-D3533)/2)*SIN(RADIANS(PARAMETERS!$D$8-D3533)/2))+(COS(RADIANS(D3533))*COS(RADIANS(PARAMETERS!$D$8))*SIN(RADIANS(PARAMETERS!$D$9-C3533)/2)*SIN(RADIANS(PARAMETERS!$D$9-C3533)/2))))*2*3958.756</f>
        <v>306.07753789410469</v>
      </c>
      <c r="F3533">
        <v>164.04632568359</v>
      </c>
      <c r="G3533">
        <v>191.92776489258</v>
      </c>
      <c r="H3533">
        <v>231.72518920898</v>
      </c>
      <c r="I3533">
        <v>267.22897338867</v>
      </c>
      <c r="J3533">
        <v>308.1750793457</v>
      </c>
      <c r="K3533" s="6">
        <f>IFERROR(EXP(TREND(LN($F$1:$J$1),LN(F3533:J3533),LN(Calculations!$B$3))),0)</f>
        <v>3.1502686802351826E-2</v>
      </c>
    </row>
    <row r="3534" spans="1:11" x14ac:dyDescent="0.35">
      <c r="A3534">
        <v>3531</v>
      </c>
      <c r="B3534" t="str">
        <f t="shared" si="55"/>
        <v>15-65.5</v>
      </c>
      <c r="C3534">
        <v>-65.502396671791999</v>
      </c>
      <c r="D3534">
        <v>15.272225739351001</v>
      </c>
      <c r="E3534">
        <f>ASIN(SQRT((SIN(RADIANS(PARAMETERS!$D$8-D3534)/2)*SIN(RADIANS(PARAMETERS!$D$8-D3534)/2))+(COS(RADIANS(D3534))*COS(RADIANS(PARAMETERS!$D$8))*SIN(RADIANS(PARAMETERS!$D$9-C3534)/2)*SIN(RADIANS(PARAMETERS!$D$9-C3534)/2))))*2*3958.756</f>
        <v>324.14436317432649</v>
      </c>
      <c r="F3534">
        <v>164.01245117188</v>
      </c>
      <c r="G3534">
        <v>191.94004821777</v>
      </c>
      <c r="H3534">
        <v>231.79077148438</v>
      </c>
      <c r="I3534">
        <v>267.34899902344</v>
      </c>
      <c r="J3534">
        <v>308.36471557617</v>
      </c>
      <c r="K3534" s="6">
        <f>IFERROR(EXP(TREND(LN($F$1:$J$1),LN(F3534:J3534),LN(Calculations!$B$3))),0)</f>
        <v>3.145952129499089E-2</v>
      </c>
    </row>
    <row r="3535" spans="1:11" x14ac:dyDescent="0.35">
      <c r="A3535">
        <v>3532</v>
      </c>
      <c r="B3535" t="str">
        <f t="shared" si="55"/>
        <v>15-66</v>
      </c>
      <c r="C3535">
        <v>-65.773718006693002</v>
      </c>
      <c r="D3535">
        <v>15.272225739351001</v>
      </c>
      <c r="E3535">
        <f>ASIN(SQRT((SIN(RADIANS(PARAMETERS!$D$8-D3535)/2)*SIN(RADIANS(PARAMETERS!$D$8-D3535)/2))+(COS(RADIANS(D3535))*COS(RADIANS(PARAMETERS!$D$8))*SIN(RADIANS(PARAMETERS!$D$9-C3535)/2)*SIN(RADIANS(PARAMETERS!$D$9-C3535)/2))))*2*3958.756</f>
        <v>342.21211760182564</v>
      </c>
      <c r="F3535">
        <v>163.9478302002</v>
      </c>
      <c r="G3535">
        <v>191.9200592041</v>
      </c>
      <c r="H3535">
        <v>231.8143157959</v>
      </c>
      <c r="I3535">
        <v>267.41781616211</v>
      </c>
      <c r="J3535">
        <v>308.49221801758</v>
      </c>
      <c r="K3535" s="6">
        <f>IFERROR(EXP(TREND(LN($F$1:$J$1),LN(F3535:J3535),LN(Calculations!$B$3))),0)</f>
        <v>3.1390632347076453E-2</v>
      </c>
    </row>
    <row r="3536" spans="1:11" x14ac:dyDescent="0.35">
      <c r="A3536">
        <v>3533</v>
      </c>
      <c r="B3536" t="str">
        <f t="shared" si="55"/>
        <v>15-66</v>
      </c>
      <c r="C3536">
        <v>-66.045039341594006</v>
      </c>
      <c r="D3536">
        <v>15.272225739351001</v>
      </c>
      <c r="E3536">
        <f>ASIN(SQRT((SIN(RADIANS(PARAMETERS!$D$8-D3536)/2)*SIN(RADIANS(PARAMETERS!$D$8-D3536)/2))+(COS(RADIANS(D3536))*COS(RADIANS(PARAMETERS!$D$8))*SIN(RADIANS(PARAMETERS!$D$9-C3536)/2)*SIN(RADIANS(PARAMETERS!$D$9-C3536)/2))))*2*3958.756</f>
        <v>360.28063504667239</v>
      </c>
      <c r="F3536">
        <v>163.86413574219</v>
      </c>
      <c r="G3536">
        <v>191.88500976563</v>
      </c>
      <c r="H3536">
        <v>231.8257598877</v>
      </c>
      <c r="I3536">
        <v>267.47799682617</v>
      </c>
      <c r="J3536">
        <v>308.61590576172</v>
      </c>
      <c r="K3536" s="6">
        <f>IFERROR(EXP(TREND(LN($F$1:$J$1),LN(F3536:J3536),LN(Calculations!$B$3))),0)</f>
        <v>3.130351798677207E-2</v>
      </c>
    </row>
    <row r="3537" spans="1:11" x14ac:dyDescent="0.35">
      <c r="A3537">
        <v>3534</v>
      </c>
      <c r="B3537" t="str">
        <f t="shared" si="55"/>
        <v>15-66.5</v>
      </c>
      <c r="C3537">
        <v>-66.316360676494995</v>
      </c>
      <c r="D3537">
        <v>15.272225739351001</v>
      </c>
      <c r="E3537">
        <f>ASIN(SQRT((SIN(RADIANS(PARAMETERS!$D$8-D3537)/2)*SIN(RADIANS(PARAMETERS!$D$8-D3537)/2))+(COS(RADIANS(D3537))*COS(RADIANS(PARAMETERS!$D$8))*SIN(RADIANS(PARAMETERS!$D$9-C3537)/2)*SIN(RADIANS(PARAMETERS!$D$9-C3537)/2))))*2*3958.756</f>
        <v>378.34977973659682</v>
      </c>
      <c r="F3537">
        <v>163.77937316895</v>
      </c>
      <c r="G3537">
        <v>191.85757446289</v>
      </c>
      <c r="H3537">
        <v>231.86251831055</v>
      </c>
      <c r="I3537">
        <v>267.58145141602</v>
      </c>
      <c r="J3537">
        <v>308.80569458008</v>
      </c>
      <c r="K3537" s="6">
        <f>IFERROR(EXP(TREND(LN($F$1:$J$1),LN(F3537:J3537),LN(Calculations!$B$3))),0)</f>
        <v>3.1210661839866101E-2</v>
      </c>
    </row>
    <row r="3538" spans="1:11" x14ac:dyDescent="0.35">
      <c r="A3538">
        <v>3535</v>
      </c>
      <c r="B3538" t="str">
        <f t="shared" si="55"/>
        <v>15-66.5</v>
      </c>
      <c r="C3538">
        <v>-66.587682011395998</v>
      </c>
      <c r="D3538">
        <v>15.272225739351001</v>
      </c>
      <c r="E3538">
        <f>ASIN(SQRT((SIN(RADIANS(PARAMETERS!$D$8-D3538)/2)*SIN(RADIANS(PARAMETERS!$D$8-D3538)/2))+(COS(RADIANS(D3538))*COS(RADIANS(PARAMETERS!$D$8))*SIN(RADIANS(PARAMETERS!$D$9-C3538)/2)*SIN(RADIANS(PARAMETERS!$D$9-C3538)/2))))*2*3958.756</f>
        <v>396.41943933947721</v>
      </c>
      <c r="F3538">
        <v>163.64642333984</v>
      </c>
      <c r="G3538">
        <v>191.78607177734</v>
      </c>
      <c r="H3538">
        <v>231.84577941895</v>
      </c>
      <c r="I3538">
        <v>267.62292480469</v>
      </c>
      <c r="J3538">
        <v>308.92376708984</v>
      </c>
      <c r="K3538" s="6">
        <f>IFERROR(EXP(TREND(LN($F$1:$J$1),LN(F3538:J3538),LN(Calculations!$B$3))),0)</f>
        <v>3.1077641560707088E-2</v>
      </c>
    </row>
    <row r="3539" spans="1:11" x14ac:dyDescent="0.35">
      <c r="A3539">
        <v>3536</v>
      </c>
      <c r="B3539" t="str">
        <f t="shared" si="55"/>
        <v>15-67</v>
      </c>
      <c r="C3539">
        <v>-66.859003346296006</v>
      </c>
      <c r="D3539">
        <v>15.272225739351001</v>
      </c>
      <c r="E3539">
        <f>ASIN(SQRT((SIN(RADIANS(PARAMETERS!$D$8-D3539)/2)*SIN(RADIANS(PARAMETERS!$D$8-D3539)/2))+(COS(RADIANS(D3539))*COS(RADIANS(PARAMETERS!$D$8))*SIN(RADIANS(PARAMETERS!$D$9-C3539)/2)*SIN(RADIANS(PARAMETERS!$D$9-C3539)/2))))*2*3958.756</f>
        <v>414.48951985407592</v>
      </c>
      <c r="F3539">
        <v>163.47695922852</v>
      </c>
      <c r="G3539">
        <v>191.68342590332</v>
      </c>
      <c r="H3539">
        <v>231.79287719727</v>
      </c>
      <c r="I3539">
        <v>267.62405395508</v>
      </c>
      <c r="J3539">
        <v>308.99682617188</v>
      </c>
      <c r="K3539" s="6">
        <f>IFERROR(EXP(TREND(LN($F$1:$J$1),LN(F3539:J3539),LN(Calculations!$B$3))),0)</f>
        <v>3.091463746717496E-2</v>
      </c>
    </row>
    <row r="3540" spans="1:11" x14ac:dyDescent="0.35">
      <c r="A3540">
        <v>3537</v>
      </c>
      <c r="B3540" t="str">
        <f t="shared" si="55"/>
        <v>15-67</v>
      </c>
      <c r="C3540">
        <v>-67.130324681196996</v>
      </c>
      <c r="D3540">
        <v>15.272225739351001</v>
      </c>
      <c r="E3540">
        <f>ASIN(SQRT((SIN(RADIANS(PARAMETERS!$D$8-D3540)/2)*SIN(RADIANS(PARAMETERS!$D$8-D3540)/2))+(COS(RADIANS(D3540))*COS(RADIANS(PARAMETERS!$D$8))*SIN(RADIANS(PARAMETERS!$D$9-C3540)/2)*SIN(RADIANS(PARAMETERS!$D$9-C3540)/2))))*2*3958.756</f>
        <v>432.55994178101491</v>
      </c>
      <c r="F3540">
        <v>163.28828430176</v>
      </c>
      <c r="G3540">
        <v>191.56776428223</v>
      </c>
      <c r="H3540">
        <v>231.73085021973</v>
      </c>
      <c r="I3540">
        <v>267.62045288086</v>
      </c>
      <c r="J3540">
        <v>309.0712890625</v>
      </c>
      <c r="K3540" s="6">
        <f>IFERROR(EXP(TREND(LN($F$1:$J$1),LN(F3540:J3540),LN(Calculations!$B$3))),0)</f>
        <v>3.0735024807962016E-2</v>
      </c>
    </row>
    <row r="3541" spans="1:11" x14ac:dyDescent="0.35">
      <c r="A3541">
        <v>3538</v>
      </c>
      <c r="B3541" t="str">
        <f t="shared" si="55"/>
        <v>15-67.5</v>
      </c>
      <c r="C3541">
        <v>-67.401646016097999</v>
      </c>
      <c r="D3541">
        <v>15.272225739351001</v>
      </c>
      <c r="E3541">
        <f>ASIN(SQRT((SIN(RADIANS(PARAMETERS!$D$8-D3541)/2)*SIN(RADIANS(PARAMETERS!$D$8-D3541)/2))+(COS(RADIANS(D3541))*COS(RADIANS(PARAMETERS!$D$8))*SIN(RADIANS(PARAMETERS!$D$9-C3541)/2)*SIN(RADIANS(PARAMETERS!$D$9-C3541)/2))))*2*3958.756</f>
        <v>450.63063721394423</v>
      </c>
      <c r="F3541">
        <v>163.04040527344</v>
      </c>
      <c r="G3541">
        <v>191.39004516602</v>
      </c>
      <c r="H3541">
        <v>231.57153320313</v>
      </c>
      <c r="I3541">
        <v>267.48504638672</v>
      </c>
      <c r="J3541">
        <v>308.9709777832</v>
      </c>
      <c r="K3541" s="6">
        <f>IFERROR(EXP(TREND(LN($F$1:$J$1),LN(F3541:J3541),LN(Calculations!$B$3))),0)</f>
        <v>3.0515516426847782E-2</v>
      </c>
    </row>
    <row r="3542" spans="1:11" x14ac:dyDescent="0.35">
      <c r="A3542">
        <v>3539</v>
      </c>
      <c r="B3542" t="str">
        <f t="shared" si="55"/>
        <v>15-67.5</v>
      </c>
      <c r="C3542">
        <v>-67.672967350999002</v>
      </c>
      <c r="D3542">
        <v>15.272225739351001</v>
      </c>
      <c r="E3542">
        <f>ASIN(SQRT((SIN(RADIANS(PARAMETERS!$D$8-D3542)/2)*SIN(RADIANS(PARAMETERS!$D$8-D3542)/2))+(COS(RADIANS(D3542))*COS(RADIANS(PARAMETERS!$D$8))*SIN(RADIANS(PARAMETERS!$D$9-C3542)/2)*SIN(RADIANS(PARAMETERS!$D$9-C3542)/2))))*2*3958.756</f>
        <v>468.70154760383531</v>
      </c>
      <c r="F3542">
        <v>162.76359558105</v>
      </c>
      <c r="G3542">
        <v>191.18577575684</v>
      </c>
      <c r="H3542">
        <v>231.3688659668</v>
      </c>
      <c r="I3542">
        <v>267.2897644043</v>
      </c>
      <c r="J3542">
        <v>308.79013061523</v>
      </c>
      <c r="K3542" s="6">
        <f>IFERROR(EXP(TREND(LN($F$1:$J$1),LN(F3542:J3542),LN(Calculations!$B$3))),0)</f>
        <v>3.0278745298938509E-2</v>
      </c>
    </row>
    <row r="3543" spans="1:11" x14ac:dyDescent="0.35">
      <c r="A3543">
        <v>3540</v>
      </c>
      <c r="B3543" t="str">
        <f t="shared" si="55"/>
        <v>15-68</v>
      </c>
      <c r="C3543">
        <v>-67.944288685900005</v>
      </c>
      <c r="D3543">
        <v>15.272225739351001</v>
      </c>
      <c r="E3543">
        <f>ASIN(SQRT((SIN(RADIANS(PARAMETERS!$D$8-D3543)/2)*SIN(RADIANS(PARAMETERS!$D$8-D3543)/2))+(COS(RADIANS(D3543))*COS(RADIANS(PARAMETERS!$D$8))*SIN(RADIANS(PARAMETERS!$D$9-C3543)/2)*SIN(RADIANS(PARAMETERS!$D$9-C3543)/2))))*2*3958.756</f>
        <v>486.77262202076025</v>
      </c>
      <c r="F3543">
        <v>162.47924804688</v>
      </c>
      <c r="G3543">
        <v>190.97863769531</v>
      </c>
      <c r="H3543">
        <v>231.16119384766</v>
      </c>
      <c r="I3543">
        <v>267.08737182617</v>
      </c>
      <c r="J3543">
        <v>308.599609375</v>
      </c>
      <c r="K3543" s="6">
        <f>IFERROR(EXP(TREND(LN($F$1:$J$1),LN(F3543:J3543),LN(Calculations!$B$3))),0)</f>
        <v>3.0039415767782081E-2</v>
      </c>
    </row>
    <row r="3544" spans="1:11" x14ac:dyDescent="0.35">
      <c r="A3544">
        <v>3541</v>
      </c>
      <c r="B3544" t="str">
        <f t="shared" si="55"/>
        <v>15-68</v>
      </c>
      <c r="C3544">
        <v>-68.215610020800995</v>
      </c>
      <c r="D3544">
        <v>15.272225739351001</v>
      </c>
      <c r="E3544">
        <f>ASIN(SQRT((SIN(RADIANS(PARAMETERS!$D$8-D3544)/2)*SIN(RADIANS(PARAMETERS!$D$8-D3544)/2))+(COS(RADIANS(D3544))*COS(RADIANS(PARAMETERS!$D$8))*SIN(RADIANS(PARAMETERS!$D$9-C3544)/2)*SIN(RADIANS(PARAMETERS!$D$9-C3544)/2))))*2*3958.756</f>
        <v>504.84381578885785</v>
      </c>
      <c r="F3544">
        <v>162.15129089355</v>
      </c>
      <c r="G3544">
        <v>190.73359680176</v>
      </c>
      <c r="H3544">
        <v>230.89952087402</v>
      </c>
      <c r="I3544">
        <v>266.81555175781</v>
      </c>
      <c r="J3544">
        <v>308.32080078125</v>
      </c>
      <c r="K3544" s="6">
        <f>IFERROR(EXP(TREND(LN($F$1:$J$1),LN(F3544:J3544),LN(Calculations!$B$3))),0)</f>
        <v>2.9770585291138404E-2</v>
      </c>
    </row>
    <row r="3545" spans="1:11" x14ac:dyDescent="0.35">
      <c r="A3545">
        <v>3542</v>
      </c>
      <c r="B3545" t="str">
        <f t="shared" si="55"/>
        <v>15-68.5</v>
      </c>
      <c r="C3545">
        <v>-68.486931355701998</v>
      </c>
      <c r="D3545">
        <v>15.272225739351001</v>
      </c>
      <c r="E3545">
        <f>ASIN(SQRT((SIN(RADIANS(PARAMETERS!$D$8-D3545)/2)*SIN(RADIANS(PARAMETERS!$D$8-D3545)/2))+(COS(RADIANS(D3545))*COS(RADIANS(PARAMETERS!$D$8))*SIN(RADIANS(PARAMETERS!$D$9-C3545)/2)*SIN(RADIANS(PARAMETERS!$D$9-C3545)/2))))*2*3958.756</f>
        <v>522.91508940420817</v>
      </c>
      <c r="F3545">
        <v>161.7981262207</v>
      </c>
      <c r="G3545">
        <v>190.47375488281</v>
      </c>
      <c r="H3545">
        <v>230.62542724609</v>
      </c>
      <c r="I3545">
        <v>266.53421020508</v>
      </c>
      <c r="J3545">
        <v>308.03668212891</v>
      </c>
      <c r="K3545" s="6">
        <f>IFERROR(EXP(TREND(LN($F$1:$J$1),LN(F3545:J3545),LN(Calculations!$B$3))),0)</f>
        <v>2.9483810054762822E-2</v>
      </c>
    </row>
    <row r="3546" spans="1:11" x14ac:dyDescent="0.35">
      <c r="A3546">
        <v>3543</v>
      </c>
      <c r="B3546" t="str">
        <f t="shared" si="55"/>
        <v>15-69</v>
      </c>
      <c r="C3546">
        <v>-68.758252690603001</v>
      </c>
      <c r="D3546">
        <v>15.272225739351001</v>
      </c>
      <c r="E3546">
        <f>ASIN(SQRT((SIN(RADIANS(PARAMETERS!$D$8-D3546)/2)*SIN(RADIANS(PARAMETERS!$D$8-D3546)/2))+(COS(RADIANS(D3546))*COS(RADIANS(PARAMETERS!$D$8))*SIN(RADIANS(PARAMETERS!$D$9-C3546)/2)*SIN(RADIANS(PARAMETERS!$D$9-C3546)/2))))*2*3958.756</f>
        <v>540.9864076694704</v>
      </c>
      <c r="F3546">
        <v>161.43252563477</v>
      </c>
      <c r="G3546">
        <v>190.21141052246</v>
      </c>
      <c r="H3546">
        <v>230.36044311523</v>
      </c>
      <c r="I3546">
        <v>266.2741394043</v>
      </c>
      <c r="J3546">
        <v>307.78952026367</v>
      </c>
      <c r="K3546" s="6">
        <f>IFERROR(EXP(TREND(LN($F$1:$J$1),LN(F3546:J3546),LN(Calculations!$B$3))),0)</f>
        <v>2.9187572442716466E-2</v>
      </c>
    </row>
    <row r="3547" spans="1:11" x14ac:dyDescent="0.35">
      <c r="A3547">
        <v>3544</v>
      </c>
      <c r="B3547" t="str">
        <f t="shared" si="55"/>
        <v>15-69</v>
      </c>
      <c r="C3547">
        <v>-69.029574025504004</v>
      </c>
      <c r="D3547">
        <v>15.272225739351001</v>
      </c>
      <c r="E3547">
        <f>ASIN(SQRT((SIN(RADIANS(PARAMETERS!$D$8-D3547)/2)*SIN(RADIANS(PARAMETERS!$D$8-D3547)/2))+(COS(RADIANS(D3547))*COS(RADIANS(PARAMETERS!$D$8))*SIN(RADIANS(PARAMETERS!$D$9-C3547)/2)*SIN(RADIANS(PARAMETERS!$D$9-C3547)/2))))*2*3958.756</f>
        <v>559.05773899626979</v>
      </c>
      <c r="F3547">
        <v>161.01390075684</v>
      </c>
      <c r="G3547">
        <v>189.89538574219</v>
      </c>
      <c r="H3547">
        <v>230.00314331055</v>
      </c>
      <c r="I3547">
        <v>265.88345336914</v>
      </c>
      <c r="J3547">
        <v>307.36376953125</v>
      </c>
      <c r="K3547" s="6">
        <f>IFERROR(EXP(TREND(LN($F$1:$J$1),LN(F3547:J3547),LN(Calculations!$B$3))),0)</f>
        <v>2.8862058725410224E-2</v>
      </c>
    </row>
    <row r="3548" spans="1:11" x14ac:dyDescent="0.35">
      <c r="A3548">
        <v>3545</v>
      </c>
      <c r="B3548" t="str">
        <f t="shared" si="55"/>
        <v>15-69.5</v>
      </c>
      <c r="C3548">
        <v>-69.300895360404994</v>
      </c>
      <c r="D3548">
        <v>15.272225739351001</v>
      </c>
      <c r="E3548">
        <f>ASIN(SQRT((SIN(RADIANS(PARAMETERS!$D$8-D3548)/2)*SIN(RADIANS(PARAMETERS!$D$8-D3548)/2))+(COS(RADIANS(D3548))*COS(RADIANS(PARAMETERS!$D$8))*SIN(RADIANS(PARAMETERS!$D$9-C3548)/2)*SIN(RADIANS(PARAMETERS!$D$9-C3548)/2))))*2*3958.756</f>
        <v>577.12905483856412</v>
      </c>
      <c r="F3548">
        <v>160.56881713867</v>
      </c>
      <c r="G3548">
        <v>189.55145263672</v>
      </c>
      <c r="H3548">
        <v>229.5894317627</v>
      </c>
      <c r="I3548">
        <v>265.40777587891</v>
      </c>
      <c r="J3548">
        <v>306.81698608398</v>
      </c>
      <c r="K3548" s="6">
        <f>IFERROR(EXP(TREND(LN($F$1:$J$1),LN(F3548:J3548),LN(Calculations!$B$3))),0)</f>
        <v>2.8526967490949528E-2</v>
      </c>
    </row>
    <row r="3549" spans="1:11" x14ac:dyDescent="0.35">
      <c r="A3549">
        <v>3546</v>
      </c>
      <c r="B3549" t="str">
        <f t="shared" si="55"/>
        <v>15-69.5</v>
      </c>
      <c r="C3549">
        <v>-69.572216695305997</v>
      </c>
      <c r="D3549">
        <v>15.272225739351001</v>
      </c>
      <c r="E3549">
        <f>ASIN(SQRT((SIN(RADIANS(PARAMETERS!$D$8-D3549)/2)*SIN(RADIANS(PARAMETERS!$D$8-D3549)/2))+(COS(RADIANS(D3549))*COS(RADIANS(PARAMETERS!$D$8))*SIN(RADIANS(PARAMETERS!$D$9-C3549)/2)*SIN(RADIANS(PARAMETERS!$D$9-C3549)/2))))*2*3958.756</f>
        <v>595.20032922916471</v>
      </c>
      <c r="F3549">
        <v>160.11103820801</v>
      </c>
      <c r="G3549">
        <v>189.19140625</v>
      </c>
      <c r="H3549">
        <v>229.13633728027</v>
      </c>
      <c r="I3549">
        <v>264.86926269531</v>
      </c>
      <c r="J3549">
        <v>306.17752075195</v>
      </c>
      <c r="K3549" s="6">
        <f>IFERROR(EXP(TREND(LN($F$1:$J$1),LN(F3549:J3549),LN(Calculations!$B$3))),0)</f>
        <v>2.8191690313330992E-2</v>
      </c>
    </row>
    <row r="3550" spans="1:11" x14ac:dyDescent="0.35">
      <c r="A3550">
        <v>3547</v>
      </c>
      <c r="B3550" t="str">
        <f t="shared" si="55"/>
        <v>15-70</v>
      </c>
      <c r="C3550">
        <v>-69.843538030207</v>
      </c>
      <c r="D3550">
        <v>15.272225739351001</v>
      </c>
      <c r="E3550">
        <f>ASIN(SQRT((SIN(RADIANS(PARAMETERS!$D$8-D3550)/2)*SIN(RADIANS(PARAMETERS!$D$8-D3550)/2))+(COS(RADIANS(D3550))*COS(RADIANS(PARAMETERS!$D$8))*SIN(RADIANS(PARAMETERS!$D$9-C3550)/2)*SIN(RADIANS(PARAMETERS!$D$9-C3550)/2))))*2*3958.756</f>
        <v>613.27153839813025</v>
      </c>
      <c r="F3550">
        <v>159.60450744629</v>
      </c>
      <c r="G3550">
        <v>188.77496337891</v>
      </c>
      <c r="H3550">
        <v>228.56604003906</v>
      </c>
      <c r="I3550">
        <v>264.15264892578</v>
      </c>
      <c r="J3550">
        <v>305.28311157227</v>
      </c>
      <c r="K3550" s="6">
        <f>IFERROR(EXP(TREND(LN($F$1:$J$1),LN(F3550:J3550),LN(Calculations!$B$3))),0)</f>
        <v>2.7836571944872251E-2</v>
      </c>
    </row>
    <row r="3551" spans="1:11" x14ac:dyDescent="0.35">
      <c r="A3551">
        <v>3548</v>
      </c>
      <c r="B3551" t="str">
        <f t="shared" si="55"/>
        <v>15-70</v>
      </c>
      <c r="C3551">
        <v>-70.114859365108003</v>
      </c>
      <c r="D3551">
        <v>15.272225739351001</v>
      </c>
      <c r="E3551">
        <f>ASIN(SQRT((SIN(RADIANS(PARAMETERS!$D$8-D3551)/2)*SIN(RADIANS(PARAMETERS!$D$8-D3551)/2))+(COS(RADIANS(D3551))*COS(RADIANS(PARAMETERS!$D$8))*SIN(RADIANS(PARAMETERS!$D$9-C3551)/2)*SIN(RADIANS(PARAMETERS!$D$9-C3551)/2))))*2*3958.756</f>
        <v>631.34266045664549</v>
      </c>
      <c r="F3551">
        <v>159.0993347168</v>
      </c>
      <c r="G3551">
        <v>188.3540802002</v>
      </c>
      <c r="H3551">
        <v>227.95997619629</v>
      </c>
      <c r="I3551">
        <v>263.36822509766</v>
      </c>
      <c r="J3551">
        <v>304.27978515625</v>
      </c>
      <c r="K3551" s="6">
        <f>IFERROR(EXP(TREND(LN($F$1:$J$1),LN(F3551:J3551),LN(Calculations!$B$3))),0)</f>
        <v>2.7494269363506029E-2</v>
      </c>
    </row>
    <row r="3552" spans="1:11" x14ac:dyDescent="0.35">
      <c r="A3552">
        <v>3549</v>
      </c>
      <c r="B3552" t="str">
        <f t="shared" si="55"/>
        <v>15-70.5</v>
      </c>
      <c r="C3552">
        <v>-70.386180700009007</v>
      </c>
      <c r="D3552">
        <v>15.272225739351001</v>
      </c>
      <c r="E3552">
        <f>ASIN(SQRT((SIN(RADIANS(PARAMETERS!$D$8-D3552)/2)*SIN(RADIANS(PARAMETERS!$D$8-D3552)/2))+(COS(RADIANS(D3552))*COS(RADIANS(PARAMETERS!$D$8))*SIN(RADIANS(PARAMETERS!$D$9-C3552)/2)*SIN(RADIANS(PARAMETERS!$D$9-C3552)/2))))*2*3958.756</f>
        <v>649.41367513361934</v>
      </c>
      <c r="F3552">
        <v>158.61070251465</v>
      </c>
      <c r="G3552">
        <v>187.94151306152</v>
      </c>
      <c r="H3552">
        <v>227.33955383301</v>
      </c>
      <c r="I3552">
        <v>262.54595947266</v>
      </c>
      <c r="J3552">
        <v>303.2082824707</v>
      </c>
      <c r="K3552" s="6">
        <f>IFERROR(EXP(TREND(LN($F$1:$J$1),LN(F3552:J3552),LN(Calculations!$B$3))),0)</f>
        <v>2.7173125590961182E-2</v>
      </c>
    </row>
    <row r="3553" spans="1:11" x14ac:dyDescent="0.35">
      <c r="A3553">
        <v>3550</v>
      </c>
      <c r="B3553" t="str">
        <f t="shared" si="55"/>
        <v>15-70.5</v>
      </c>
      <c r="C3553">
        <v>-70.657502034909996</v>
      </c>
      <c r="D3553">
        <v>15.272225739351001</v>
      </c>
      <c r="E3553">
        <f>ASIN(SQRT((SIN(RADIANS(PARAMETERS!$D$8-D3553)/2)*SIN(RADIANS(PARAMETERS!$D$8-D3553)/2))+(COS(RADIANS(D3553))*COS(RADIANS(PARAMETERS!$D$8))*SIN(RADIANS(PARAMETERS!$D$9-C3553)/2)*SIN(RADIANS(PARAMETERS!$D$9-C3553)/2))))*2*3958.756</f>
        <v>667.48456355501708</v>
      </c>
      <c r="F3553">
        <v>158.10247802734</v>
      </c>
      <c r="G3553">
        <v>187.50497436523</v>
      </c>
      <c r="H3553">
        <v>226.6535949707</v>
      </c>
      <c r="I3553">
        <v>261.61618041992</v>
      </c>
      <c r="J3553">
        <v>301.97601318359</v>
      </c>
      <c r="K3553" s="6">
        <f>IFERROR(EXP(TREND(LN($F$1:$J$1),LN(F3553:J3553),LN(Calculations!$B$3))),0)</f>
        <v>2.684925081373702E-2</v>
      </c>
    </row>
    <row r="3554" spans="1:11" x14ac:dyDescent="0.35">
      <c r="A3554">
        <v>3551</v>
      </c>
      <c r="B3554" t="str">
        <f t="shared" si="55"/>
        <v>15-71</v>
      </c>
      <c r="C3554">
        <v>-70.928823369810999</v>
      </c>
      <c r="D3554">
        <v>15.272225739351001</v>
      </c>
      <c r="E3554">
        <f>ASIN(SQRT((SIN(RADIANS(PARAMETERS!$D$8-D3554)/2)*SIN(RADIANS(PARAMETERS!$D$8-D3554)/2))+(COS(RADIANS(D3554))*COS(RADIANS(PARAMETERS!$D$8))*SIN(RADIANS(PARAMETERS!$D$9-C3554)/2)*SIN(RADIANS(PARAMETERS!$D$9-C3554)/2))))*2*3958.756</f>
        <v>685.55530805804597</v>
      </c>
      <c r="F3554">
        <v>157.61930847168</v>
      </c>
      <c r="G3554">
        <v>187.09350585938</v>
      </c>
      <c r="H3554">
        <v>225.99311828613</v>
      </c>
      <c r="I3554">
        <v>260.71182250977</v>
      </c>
      <c r="J3554">
        <v>300.76864624023</v>
      </c>
      <c r="K3554" s="6">
        <f>IFERROR(EXP(TREND(LN($F$1:$J$1),LN(F3554:J3554),LN(Calculations!$B$3))),0)</f>
        <v>2.6547178851866058E-2</v>
      </c>
    </row>
    <row r="3555" spans="1:11" x14ac:dyDescent="0.35">
      <c r="A3555">
        <v>3552</v>
      </c>
      <c r="B3555" t="str">
        <f t="shared" si="55"/>
        <v>15-71</v>
      </c>
      <c r="C3555">
        <v>-71.200144704712002</v>
      </c>
      <c r="D3555">
        <v>15.272225739351001</v>
      </c>
      <c r="E3555">
        <f>ASIN(SQRT((SIN(RADIANS(PARAMETERS!$D$8-D3555)/2)*SIN(RADIANS(PARAMETERS!$D$8-D3555)/2))+(COS(RADIANS(D3555))*COS(RADIANS(PARAMETERS!$D$8))*SIN(RADIANS(PARAMETERS!$D$9-C3555)/2)*SIN(RADIANS(PARAMETERS!$D$9-C3555)/2))))*2*3958.756</f>
        <v>703.62589203391587</v>
      </c>
      <c r="F3555">
        <v>157.16786193848</v>
      </c>
      <c r="G3555">
        <v>186.71131896973</v>
      </c>
      <c r="H3555">
        <v>225.36938476563</v>
      </c>
      <c r="I3555">
        <v>259.85119628906</v>
      </c>
      <c r="J3555">
        <v>299.61340332031</v>
      </c>
      <c r="K3555" s="6">
        <f>IFERROR(EXP(TREND(LN($F$1:$J$1),LN(F3555:J3555),LN(Calculations!$B$3))),0)</f>
        <v>2.6269165442586076E-2</v>
      </c>
    </row>
    <row r="3556" spans="1:11" x14ac:dyDescent="0.35">
      <c r="A3556">
        <v>3553</v>
      </c>
      <c r="B3556" t="str">
        <f t="shared" si="55"/>
        <v>15-71.5</v>
      </c>
      <c r="C3556">
        <v>-71.471466039613006</v>
      </c>
      <c r="D3556">
        <v>15.272225739351001</v>
      </c>
      <c r="E3556">
        <f>ASIN(SQRT((SIN(RADIANS(PARAMETERS!$D$8-D3556)/2)*SIN(RADIANS(PARAMETERS!$D$8-D3556)/2))+(COS(RADIANS(D3556))*COS(RADIANS(PARAMETERS!$D$8))*SIN(RADIANS(PARAMETERS!$D$9-C3556)/2)*SIN(RADIANS(PARAMETERS!$D$9-C3556)/2))))*2*3958.756</f>
        <v>721.69629979418505</v>
      </c>
      <c r="F3556">
        <v>156.69769287109</v>
      </c>
      <c r="G3556">
        <v>186.31709289551</v>
      </c>
      <c r="H3556">
        <v>224.71548461914</v>
      </c>
      <c r="I3556">
        <v>258.94232177734</v>
      </c>
      <c r="J3556">
        <v>298.38717651367</v>
      </c>
      <c r="K3556" s="6">
        <f>IFERROR(EXP(TREND(LN($F$1:$J$1),LN(F3556:J3556),LN(Calculations!$B$3))),0)</f>
        <v>2.5983839294729968E-2</v>
      </c>
    </row>
    <row r="3557" spans="1:11" x14ac:dyDescent="0.35">
      <c r="A3557">
        <v>3554</v>
      </c>
      <c r="B3557" t="str">
        <f t="shared" si="55"/>
        <v>15-71.5</v>
      </c>
      <c r="C3557">
        <v>-71.742787374513995</v>
      </c>
      <c r="D3557">
        <v>15.272225739351001</v>
      </c>
      <c r="E3557">
        <f>ASIN(SQRT((SIN(RADIANS(PARAMETERS!$D$8-D3557)/2)*SIN(RADIANS(PARAMETERS!$D$8-D3557)/2))+(COS(RADIANS(D3557))*COS(RADIANS(PARAMETERS!$D$8))*SIN(RADIANS(PARAMETERS!$D$9-C3557)/2)*SIN(RADIANS(PARAMETERS!$D$9-C3557)/2))))*2*3958.756</f>
        <v>739.76651645664185</v>
      </c>
      <c r="F3557">
        <v>156.24913024902</v>
      </c>
      <c r="G3557">
        <v>185.94465637207</v>
      </c>
      <c r="H3557">
        <v>224.08135986328</v>
      </c>
      <c r="I3557">
        <v>258.05062866211</v>
      </c>
      <c r="J3557">
        <v>297.17434692383</v>
      </c>
      <c r="K3557" s="6">
        <f>IFERROR(EXP(TREND(LN($F$1:$J$1),LN(F3557:J3557),LN(Calculations!$B$3))),0)</f>
        <v>2.5717168186500744E-2</v>
      </c>
    </row>
    <row r="3558" spans="1:11" x14ac:dyDescent="0.35">
      <c r="A3558">
        <v>3555</v>
      </c>
      <c r="B3558" t="str">
        <f t="shared" si="55"/>
        <v>15-72</v>
      </c>
      <c r="C3558">
        <v>-72.014108709414998</v>
      </c>
      <c r="D3558">
        <v>15.272225739351001</v>
      </c>
      <c r="E3558">
        <f>ASIN(SQRT((SIN(RADIANS(PARAMETERS!$D$8-D3558)/2)*SIN(RADIANS(PARAMETERS!$D$8-D3558)/2))+(COS(RADIANS(D3558))*COS(RADIANS(PARAMETERS!$D$8))*SIN(RADIANS(PARAMETERS!$D$9-C3558)/2)*SIN(RADIANS(PARAMETERS!$D$9-C3558)/2))))*2*3958.756</f>
        <v>757.83652784747392</v>
      </c>
      <c r="F3558">
        <v>155.82189941406</v>
      </c>
      <c r="G3558">
        <v>185.59063720703</v>
      </c>
      <c r="H3558">
        <v>223.46347045898</v>
      </c>
      <c r="I3558">
        <v>257.17236328125</v>
      </c>
      <c r="J3558">
        <v>295.97091674805</v>
      </c>
      <c r="K3558" s="6">
        <f>IFERROR(EXP(TREND(LN($F$1:$J$1),LN(F3558:J3558),LN(Calculations!$B$3))),0)</f>
        <v>2.5467838451668869E-2</v>
      </c>
    </row>
    <row r="3559" spans="1:11" x14ac:dyDescent="0.35">
      <c r="A3559">
        <v>3556</v>
      </c>
      <c r="B3559" t="str">
        <f t="shared" si="55"/>
        <v>15-72.5</v>
      </c>
      <c r="C3559">
        <v>-72.285430044316001</v>
      </c>
      <c r="D3559">
        <v>15.272225739351001</v>
      </c>
      <c r="E3559">
        <f>ASIN(SQRT((SIN(RADIANS(PARAMETERS!$D$8-D3559)/2)*SIN(RADIANS(PARAMETERS!$D$8-D3559)/2))+(COS(RADIANS(D3559))*COS(RADIANS(PARAMETERS!$D$8))*SIN(RADIANS(PARAMETERS!$D$9-C3559)/2)*SIN(RADIANS(PARAMETERS!$D$9-C3559)/2))))*2*3958.756</f>
        <v>775.90632041705499</v>
      </c>
      <c r="F3559">
        <v>155.36451721191</v>
      </c>
      <c r="G3559">
        <v>185.21678161621</v>
      </c>
      <c r="H3559">
        <v>222.80584716797</v>
      </c>
      <c r="I3559">
        <v>256.23443603516</v>
      </c>
      <c r="J3559">
        <v>294.68252563477</v>
      </c>
      <c r="K3559" s="6">
        <f>IFERROR(EXP(TREND(LN($F$1:$J$1),LN(F3559:J3559),LN(Calculations!$B$3))),0)</f>
        <v>2.5203032853539253E-2</v>
      </c>
    </row>
    <row r="3560" spans="1:11" x14ac:dyDescent="0.35">
      <c r="A3560">
        <v>3557</v>
      </c>
      <c r="B3560" t="str">
        <f t="shared" si="55"/>
        <v>15-72.5</v>
      </c>
      <c r="C3560">
        <v>-72.556751379217005</v>
      </c>
      <c r="D3560">
        <v>15.272225739351001</v>
      </c>
      <c r="E3560">
        <f>ASIN(SQRT((SIN(RADIANS(PARAMETERS!$D$8-D3560)/2)*SIN(RADIANS(PARAMETERS!$D$8-D3560)/2))+(COS(RADIANS(D3560))*COS(RADIANS(PARAMETERS!$D$8))*SIN(RADIANS(PARAMETERS!$D$9-C3560)/2)*SIN(RADIANS(PARAMETERS!$D$9-C3560)/2))))*2*3958.756</f>
        <v>793.97588116719737</v>
      </c>
      <c r="F3560">
        <v>154.9235534668</v>
      </c>
      <c r="G3560">
        <v>184.87319946289</v>
      </c>
      <c r="H3560">
        <v>222.20927429199</v>
      </c>
      <c r="I3560">
        <v>255.38838195801</v>
      </c>
      <c r="J3560">
        <v>293.52502441406</v>
      </c>
      <c r="K3560" s="6">
        <f>IFERROR(EXP(TREND(LN($F$1:$J$1),LN(F3560:J3560),LN(Calculations!$B$3))),0)</f>
        <v>2.4947094875815687E-2</v>
      </c>
    </row>
    <row r="3561" spans="1:11" x14ac:dyDescent="0.35">
      <c r="A3561">
        <v>3558</v>
      </c>
      <c r="B3561" t="str">
        <f t="shared" si="55"/>
        <v>15-73</v>
      </c>
      <c r="C3561">
        <v>-72.828072714117994</v>
      </c>
      <c r="D3561">
        <v>15.272225739351001</v>
      </c>
      <c r="E3561">
        <f>ASIN(SQRT((SIN(RADIANS(PARAMETERS!$D$8-D3561)/2)*SIN(RADIANS(PARAMETERS!$D$8-D3561)/2))+(COS(RADIANS(D3561))*COS(RADIANS(PARAMETERS!$D$8))*SIN(RADIANS(PARAMETERS!$D$9-C3561)/2)*SIN(RADIANS(PARAMETERS!$D$9-C3561)/2))))*2*3958.756</f>
        <v>812.04519758806873</v>
      </c>
      <c r="F3561">
        <v>154.49551391602</v>
      </c>
      <c r="G3561">
        <v>184.55227661133</v>
      </c>
      <c r="H3561">
        <v>221.66390991211</v>
      </c>
      <c r="I3561">
        <v>254.62225341797</v>
      </c>
      <c r="J3561">
        <v>292.48382568359</v>
      </c>
      <c r="K3561" s="6">
        <f>IFERROR(EXP(TREND(LN($F$1:$J$1),LN(F3561:J3561),LN(Calculations!$B$3))),0)</f>
        <v>2.4697156398255867E-2</v>
      </c>
    </row>
    <row r="3562" spans="1:11" x14ac:dyDescent="0.35">
      <c r="A3562">
        <v>3559</v>
      </c>
      <c r="B3562" t="str">
        <f t="shared" si="55"/>
        <v>15-73</v>
      </c>
      <c r="C3562">
        <v>-73.099394049018997</v>
      </c>
      <c r="D3562">
        <v>15.272225739351001</v>
      </c>
      <c r="E3562">
        <f>ASIN(SQRT((SIN(RADIANS(PARAMETERS!$D$8-D3562)/2)*SIN(RADIANS(PARAMETERS!$D$8-D3562)/2))+(COS(RADIANS(D3562))*COS(RADIANS(PARAMETERS!$D$8))*SIN(RADIANS(PARAMETERS!$D$9-C3562)/2)*SIN(RADIANS(PARAMETERS!$D$9-C3562)/2))))*2*3958.756</f>
        <v>830.11425760331133</v>
      </c>
      <c r="F3562">
        <v>154.04333496094</v>
      </c>
      <c r="G3562">
        <v>184.22193908691</v>
      </c>
      <c r="H3562">
        <v>221.11894226074</v>
      </c>
      <c r="I3562">
        <v>253.86697387695</v>
      </c>
      <c r="J3562">
        <v>291.46719360352</v>
      </c>
      <c r="K3562" s="6">
        <f>IFERROR(EXP(TREND(LN($F$1:$J$1),LN(F3562:J3562),LN(Calculations!$B$3))),0)</f>
        <v>2.4430800479692389E-2</v>
      </c>
    </row>
    <row r="3563" spans="1:11" x14ac:dyDescent="0.35">
      <c r="A3563">
        <v>3560</v>
      </c>
      <c r="B3563" t="str">
        <f t="shared" si="55"/>
        <v>15-73.5</v>
      </c>
      <c r="C3563">
        <v>-73.37071538392</v>
      </c>
      <c r="D3563">
        <v>15.272225739351001</v>
      </c>
      <c r="E3563">
        <f>ASIN(SQRT((SIN(RADIANS(PARAMETERS!$D$8-D3563)/2)*SIN(RADIANS(PARAMETERS!$D$8-D3563)/2))+(COS(RADIANS(D3563))*COS(RADIANS(PARAMETERS!$D$8))*SIN(RADIANS(PARAMETERS!$D$9-C3563)/2)*SIN(RADIANS(PARAMETERS!$D$9-C3563)/2))))*2*3958.756</f>
        <v>848.1830495221285</v>
      </c>
      <c r="F3563">
        <v>153.61024475098</v>
      </c>
      <c r="G3563">
        <v>183.92274475098</v>
      </c>
      <c r="H3563">
        <v>220.6535949707</v>
      </c>
      <c r="I3563">
        <v>253.24020385742</v>
      </c>
      <c r="J3563">
        <v>290.64117431641</v>
      </c>
      <c r="K3563" s="6">
        <f>IFERROR(EXP(TREND(LN($F$1:$J$1),LN(F3563:J3563),LN(Calculations!$B$3))),0)</f>
        <v>2.4171900196844537E-2</v>
      </c>
    </row>
    <row r="3564" spans="1:11" x14ac:dyDescent="0.35">
      <c r="A3564">
        <v>3561</v>
      </c>
      <c r="B3564" t="str">
        <f t="shared" si="55"/>
        <v>15-73.5</v>
      </c>
      <c r="C3564">
        <v>-73.642036718821004</v>
      </c>
      <c r="D3564">
        <v>15.272225739351001</v>
      </c>
      <c r="E3564">
        <f>ASIN(SQRT((SIN(RADIANS(PARAMETERS!$D$8-D3564)/2)*SIN(RADIANS(PARAMETERS!$D$8-D3564)/2))+(COS(RADIANS(D3564))*COS(RADIANS(PARAMETERS!$D$8))*SIN(RADIANS(PARAMETERS!$D$9-C3564)/2)*SIN(RADIANS(PARAMETERS!$D$9-C3564)/2))))*2*3958.756</f>
        <v>866.25156199733397</v>
      </c>
      <c r="F3564">
        <v>153.18771362305</v>
      </c>
      <c r="G3564">
        <v>183.64485168457</v>
      </c>
      <c r="H3564">
        <v>220.25132751465</v>
      </c>
      <c r="I3564">
        <v>252.71876525879</v>
      </c>
      <c r="J3564">
        <v>289.97412109375</v>
      </c>
      <c r="K3564" s="6">
        <f>IFERROR(EXP(TREND(LN($F$1:$J$1),LN(F3564:J3564),LN(Calculations!$B$3))),0)</f>
        <v>2.3915845421534312E-2</v>
      </c>
    </row>
    <row r="3565" spans="1:11" x14ac:dyDescent="0.35">
      <c r="A3565">
        <v>3562</v>
      </c>
      <c r="B3565" t="str">
        <f t="shared" si="55"/>
        <v>15-74</v>
      </c>
      <c r="C3565">
        <v>-73.913358053722007</v>
      </c>
      <c r="D3565">
        <v>15.272225739351001</v>
      </c>
      <c r="E3565">
        <f>ASIN(SQRT((SIN(RADIANS(PARAMETERS!$D$8-D3565)/2)*SIN(RADIANS(PARAMETERS!$D$8-D3565)/2))+(COS(RADIANS(D3565))*COS(RADIANS(PARAMETERS!$D$8))*SIN(RADIANS(PARAMETERS!$D$9-C3565)/2)*SIN(RADIANS(PARAMETERS!$D$9-C3565)/2))))*2*3958.756</f>
        <v>884.31978398850106</v>
      </c>
      <c r="F3565">
        <v>152.75186157227</v>
      </c>
      <c r="G3565">
        <v>183.36721801758</v>
      </c>
      <c r="H3565">
        <v>219.87614440918</v>
      </c>
      <c r="I3565">
        <v>252.25183105469</v>
      </c>
      <c r="J3565">
        <v>289.39678955078</v>
      </c>
      <c r="K3565" s="6">
        <f>IFERROR(EXP(TREND(LN($F$1:$J$1),LN(F3565:J3565),LN(Calculations!$B$3))),0)</f>
        <v>2.3649431994108308E-2</v>
      </c>
    </row>
    <row r="3566" spans="1:11" x14ac:dyDescent="0.35">
      <c r="A3566">
        <v>3563</v>
      </c>
      <c r="B3566" t="str">
        <f t="shared" si="55"/>
        <v>15-74</v>
      </c>
      <c r="C3566">
        <v>-74.184679388622996</v>
      </c>
      <c r="D3566">
        <v>15.272225739351001</v>
      </c>
      <c r="E3566">
        <f>ASIN(SQRT((SIN(RADIANS(PARAMETERS!$D$8-D3566)/2)*SIN(RADIANS(PARAMETERS!$D$8-D3566)/2))+(COS(RADIANS(D3566))*COS(RADIANS(PARAMETERS!$D$8))*SIN(RADIANS(PARAMETERS!$D$9-C3566)/2)*SIN(RADIANS(PARAMETERS!$D$9-C3566)/2))))*2*3958.756</f>
        <v>902.38770472949989</v>
      </c>
      <c r="F3566">
        <v>152.34739685059</v>
      </c>
      <c r="G3566">
        <v>183.12440490723</v>
      </c>
      <c r="H3566">
        <v>219.58390808105</v>
      </c>
      <c r="I3566">
        <v>251.91603088379</v>
      </c>
      <c r="J3566">
        <v>289.01129150391</v>
      </c>
      <c r="K3566" s="6">
        <f>IFERROR(EXP(TREND(LN($F$1:$J$1),LN(F3566:J3566),LN(Calculations!$B$3))),0)</f>
        <v>2.3399552658770403E-2</v>
      </c>
    </row>
    <row r="3567" spans="1:11" x14ac:dyDescent="0.35">
      <c r="A3567">
        <v>3564</v>
      </c>
      <c r="B3567" t="str">
        <f t="shared" si="55"/>
        <v>15-74.5</v>
      </c>
      <c r="C3567">
        <v>-74.456000723523999</v>
      </c>
      <c r="D3567">
        <v>15.272225739351001</v>
      </c>
      <c r="E3567">
        <f>ASIN(SQRT((SIN(RADIANS(PARAMETERS!$D$8-D3567)/2)*SIN(RADIANS(PARAMETERS!$D$8-D3567)/2))+(COS(RADIANS(D3567))*COS(RADIANS(PARAMETERS!$D$8))*SIN(RADIANS(PARAMETERS!$D$9-C3567)/2)*SIN(RADIANS(PARAMETERS!$D$9-C3567)/2))))*2*3958.756</f>
        <v>920.4553136998245</v>
      </c>
      <c r="F3567">
        <v>151.95545959473</v>
      </c>
      <c r="G3567">
        <v>182.89868164063</v>
      </c>
      <c r="H3567">
        <v>219.34059143066</v>
      </c>
      <c r="I3567">
        <v>251.6611328125</v>
      </c>
      <c r="J3567">
        <v>288.74719238281</v>
      </c>
      <c r="K3567" s="6">
        <f>IFERROR(EXP(TREND(LN($F$1:$J$1),LN(F3567:J3567),LN(Calculations!$B$3))),0)</f>
        <v>2.3156275715441772E-2</v>
      </c>
    </row>
    <row r="3568" spans="1:11" x14ac:dyDescent="0.35">
      <c r="A3568">
        <v>3565</v>
      </c>
      <c r="B3568" t="str">
        <f t="shared" si="55"/>
        <v>15-74.5</v>
      </c>
      <c r="C3568">
        <v>-74.727322058425003</v>
      </c>
      <c r="D3568">
        <v>15.272225739351001</v>
      </c>
      <c r="E3568">
        <f>ASIN(SQRT((SIN(RADIANS(PARAMETERS!$D$8-D3568)/2)*SIN(RADIANS(PARAMETERS!$D$8-D3568)/2))+(COS(RADIANS(D3568))*COS(RADIANS(PARAMETERS!$D$8))*SIN(RADIANS(PARAMETERS!$D$9-C3568)/2)*SIN(RADIANS(PARAMETERS!$D$9-C3568)/2))))*2*3958.756</f>
        <v>938.5226005991841</v>
      </c>
      <c r="F3568">
        <v>151.53707885742</v>
      </c>
      <c r="G3568">
        <v>182.65341186523</v>
      </c>
      <c r="H3568">
        <v>219.07568359375</v>
      </c>
      <c r="I3568">
        <v>251.38301086426</v>
      </c>
      <c r="J3568">
        <v>288.45816040039</v>
      </c>
      <c r="K3568" s="6">
        <f>IFERROR(EXP(TREND(LN($F$1:$J$1),LN(F3568:J3568),LN(Calculations!$B$3))),0)</f>
        <v>2.2899067841044965E-2</v>
      </c>
    </row>
    <row r="3569" spans="1:11" x14ac:dyDescent="0.35">
      <c r="A3569">
        <v>3566</v>
      </c>
      <c r="B3569" t="str">
        <f t="shared" si="55"/>
        <v>15-75</v>
      </c>
      <c r="C3569">
        <v>-74.998643393324997</v>
      </c>
      <c r="D3569">
        <v>15.272225739351001</v>
      </c>
      <c r="E3569">
        <f>ASIN(SQRT((SIN(RADIANS(PARAMETERS!$D$8-D3569)/2)*SIN(RADIANS(PARAMETERS!$D$8-D3569)/2))+(COS(RADIANS(D3569))*COS(RADIANS(PARAMETERS!$D$8))*SIN(RADIANS(PARAMETERS!$D$9-C3569)/2)*SIN(RADIANS(PARAMETERS!$D$9-C3569)/2))))*2*3958.756</f>
        <v>956.58955532487869</v>
      </c>
      <c r="F3569">
        <v>151.1520690918</v>
      </c>
      <c r="G3569">
        <v>182.4326171875</v>
      </c>
      <c r="H3569">
        <v>218.86038208008</v>
      </c>
      <c r="I3569">
        <v>251.17942810059</v>
      </c>
      <c r="J3569">
        <v>288.27490234375</v>
      </c>
      <c r="K3569" s="6">
        <f>IFERROR(EXP(TREND(LN($F$1:$J$1),LN(F3569:J3569),LN(Calculations!$B$3))),0)</f>
        <v>2.266215926640687E-2</v>
      </c>
    </row>
    <row r="3570" spans="1:11" x14ac:dyDescent="0.35">
      <c r="A3570">
        <v>3567</v>
      </c>
      <c r="B3570" t="str">
        <f t="shared" si="55"/>
        <v>15-75.5</v>
      </c>
      <c r="C3570">
        <v>-75.269964728226</v>
      </c>
      <c r="D3570">
        <v>15.272225739351001</v>
      </c>
      <c r="E3570">
        <f>ASIN(SQRT((SIN(RADIANS(PARAMETERS!$D$8-D3570)/2)*SIN(RADIANS(PARAMETERS!$D$8-D3570)/2))+(COS(RADIANS(D3570))*COS(RADIANS(PARAMETERS!$D$8))*SIN(RADIANS(PARAMETERS!$D$9-C3570)/2)*SIN(RADIANS(PARAMETERS!$D$9-C3570)/2))))*2*3958.756</f>
        <v>974.6561679519782</v>
      </c>
      <c r="F3570">
        <v>150.78466796875</v>
      </c>
      <c r="G3570">
        <v>182.22210693359</v>
      </c>
      <c r="H3570">
        <v>218.66638183594</v>
      </c>
      <c r="I3570">
        <v>251.00804138184</v>
      </c>
      <c r="J3570">
        <v>288.13748168945</v>
      </c>
      <c r="K3570" s="6">
        <f>IFERROR(EXP(TREND(LN($F$1:$J$1),LN(F3570:J3570),LN(Calculations!$B$3))),0)</f>
        <v>2.2437068239328267E-2</v>
      </c>
    </row>
    <row r="3571" spans="1:11" x14ac:dyDescent="0.35">
      <c r="A3571">
        <v>3568</v>
      </c>
      <c r="B3571" t="str">
        <f t="shared" si="55"/>
        <v>15-75.5</v>
      </c>
      <c r="C3571">
        <v>-75.541286063127004</v>
      </c>
      <c r="D3571">
        <v>15.272225739351001</v>
      </c>
      <c r="E3571">
        <f>ASIN(SQRT((SIN(RADIANS(PARAMETERS!$D$8-D3571)/2)*SIN(RADIANS(PARAMETERS!$D$8-D3571)/2))+(COS(RADIANS(D3571))*COS(RADIANS(PARAMETERS!$D$8))*SIN(RADIANS(PARAMETERS!$D$9-C3571)/2)*SIN(RADIANS(PARAMETERS!$D$9-C3571)/2))))*2*3958.756</f>
        <v>992.72242871498622</v>
      </c>
      <c r="F3571">
        <v>150.4137878418</v>
      </c>
      <c r="G3571">
        <v>182.00120544434</v>
      </c>
      <c r="H3571">
        <v>218.45303344727</v>
      </c>
      <c r="I3571">
        <v>250.80749511719</v>
      </c>
      <c r="J3571">
        <v>287.95849609375</v>
      </c>
      <c r="K3571" s="6">
        <f>IFERROR(EXP(TREND(LN($F$1:$J$1),LN(F3571:J3571),LN(Calculations!$B$3))),0)</f>
        <v>2.2212678645961499E-2</v>
      </c>
    </row>
    <row r="3572" spans="1:11" x14ac:dyDescent="0.35">
      <c r="A3572">
        <v>3569</v>
      </c>
      <c r="B3572" t="str">
        <f t="shared" si="55"/>
        <v>15-76</v>
      </c>
      <c r="C3572">
        <v>-75.812607398028007</v>
      </c>
      <c r="D3572">
        <v>15.272225739351001</v>
      </c>
      <c r="E3572">
        <f>ASIN(SQRT((SIN(RADIANS(PARAMETERS!$D$8-D3572)/2)*SIN(RADIANS(PARAMETERS!$D$8-D3572)/2))+(COS(RADIANS(D3572))*COS(RADIANS(PARAMETERS!$D$8))*SIN(RADIANS(PARAMETERS!$D$9-C3572)/2)*SIN(RADIANS(PARAMETERS!$D$9-C3572)/2))))*2*3958.756</f>
        <v>1010.7883279920652</v>
      </c>
      <c r="F3572">
        <v>150.10235595703</v>
      </c>
      <c r="G3572">
        <v>181.8119354248</v>
      </c>
      <c r="H3572">
        <v>218.28160095215</v>
      </c>
      <c r="I3572">
        <v>250.65733337402</v>
      </c>
      <c r="J3572">
        <v>287.83999633789</v>
      </c>
      <c r="K3572" s="6">
        <f>IFERROR(EXP(TREND(LN($F$1:$J$1),LN(F3572:J3572),LN(Calculations!$B$3))),0)</f>
        <v>2.2023996660925402E-2</v>
      </c>
    </row>
    <row r="3573" spans="1:11" x14ac:dyDescent="0.35">
      <c r="A3573">
        <v>3570</v>
      </c>
      <c r="B3573" t="str">
        <f t="shared" si="55"/>
        <v>15-76</v>
      </c>
      <c r="C3573">
        <v>-76.083928732928996</v>
      </c>
      <c r="D3573">
        <v>15.272225739351001</v>
      </c>
      <c r="E3573">
        <f>ASIN(SQRT((SIN(RADIANS(PARAMETERS!$D$8-D3573)/2)*SIN(RADIANS(PARAMETERS!$D$8-D3573)/2))+(COS(RADIANS(D3573))*COS(RADIANS(PARAMETERS!$D$8))*SIN(RADIANS(PARAMETERS!$D$9-C3573)/2)*SIN(RADIANS(PARAMETERS!$D$9-C3573)/2))))*2*3958.756</f>
        <v>1028.8538562905765</v>
      </c>
      <c r="F3573">
        <v>149.83428955078</v>
      </c>
      <c r="G3573">
        <v>181.64292907715</v>
      </c>
      <c r="H3573">
        <v>218.13073730469</v>
      </c>
      <c r="I3573">
        <v>250.52719116211</v>
      </c>
      <c r="J3573">
        <v>287.74026489258</v>
      </c>
      <c r="K3573" s="6">
        <f>IFERROR(EXP(TREND(LN($F$1:$J$1),LN(F3573:J3573),LN(Calculations!$B$3))),0)</f>
        <v>2.1861643061092638E-2</v>
      </c>
    </row>
    <row r="3574" spans="1:11" x14ac:dyDescent="0.35">
      <c r="A3574">
        <v>3571</v>
      </c>
      <c r="B3574" t="str">
        <f t="shared" si="55"/>
        <v>15-76.5</v>
      </c>
      <c r="C3574">
        <v>-76.355250067829999</v>
      </c>
      <c r="D3574">
        <v>15.272225739351001</v>
      </c>
      <c r="E3574">
        <f>ASIN(SQRT((SIN(RADIANS(PARAMETERS!$D$8-D3574)/2)*SIN(RADIANS(PARAMETERS!$D$8-D3574)/2))+(COS(RADIANS(D3574))*COS(RADIANS(PARAMETERS!$D$8))*SIN(RADIANS(PARAMETERS!$D$9-C3574)/2)*SIN(RADIANS(PARAMETERS!$D$9-C3574)/2))))*2*3958.756</f>
        <v>1046.91900423415</v>
      </c>
      <c r="F3574">
        <v>149.59156799316</v>
      </c>
      <c r="G3574">
        <v>181.48178100586</v>
      </c>
      <c r="H3574">
        <v>217.97747802734</v>
      </c>
      <c r="I3574">
        <v>250.38439941406</v>
      </c>
      <c r="J3574">
        <v>287.61456298828</v>
      </c>
      <c r="K3574" s="6">
        <f>IFERROR(EXP(TREND(LN($F$1:$J$1),LN(F3574:J3574),LN(Calculations!$B$3))),0)</f>
        <v>2.1715564747743929E-2</v>
      </c>
    </row>
    <row r="3575" spans="1:11" x14ac:dyDescent="0.35">
      <c r="A3575">
        <v>3572</v>
      </c>
      <c r="B3575" t="str">
        <f t="shared" si="55"/>
        <v>15-76.5</v>
      </c>
      <c r="C3575">
        <v>-76.626571402731003</v>
      </c>
      <c r="D3575">
        <v>15.272225739351001</v>
      </c>
      <c r="E3575">
        <f>ASIN(SQRT((SIN(RADIANS(PARAMETERS!$D$8-D3575)/2)*SIN(RADIANS(PARAMETERS!$D$8-D3575)/2))+(COS(RADIANS(D3575))*COS(RADIANS(PARAMETERS!$D$8))*SIN(RADIANS(PARAMETERS!$D$9-C3575)/2)*SIN(RADIANS(PARAMETERS!$D$9-C3575)/2))))*2*3958.756</f>
        <v>1064.9837625510231</v>
      </c>
      <c r="F3575">
        <v>149.42207336426</v>
      </c>
      <c r="G3575">
        <v>181.36393737793</v>
      </c>
      <c r="H3575">
        <v>217.87467956543</v>
      </c>
      <c r="I3575">
        <v>250.29974365234</v>
      </c>
      <c r="J3575">
        <v>287.5556640625</v>
      </c>
      <c r="K3575" s="6">
        <f>IFERROR(EXP(TREND(LN($F$1:$J$1),LN(F3575:J3575),LN(Calculations!$B$3))),0)</f>
        <v>2.1611619584704651E-2</v>
      </c>
    </row>
    <row r="3576" spans="1:11" x14ac:dyDescent="0.35">
      <c r="A3576">
        <v>3573</v>
      </c>
      <c r="B3576" t="str">
        <f t="shared" si="55"/>
        <v>15-77</v>
      </c>
      <c r="C3576">
        <v>-76.897892737632006</v>
      </c>
      <c r="D3576">
        <v>15.272225739351001</v>
      </c>
      <c r="E3576">
        <f>ASIN(SQRT((SIN(RADIANS(PARAMETERS!$D$8-D3576)/2)*SIN(RADIANS(PARAMETERS!$D$8-D3576)/2))+(COS(RADIANS(D3576))*COS(RADIANS(PARAMETERS!$D$8))*SIN(RADIANS(PARAMETERS!$D$9-C3576)/2)*SIN(RADIANS(PARAMETERS!$D$9-C3576)/2))))*2*3958.756</f>
        <v>1083.0481220635231</v>
      </c>
      <c r="F3576">
        <v>149.3088684082</v>
      </c>
      <c r="G3576">
        <v>181.27615356445</v>
      </c>
      <c r="H3576">
        <v>217.79972839355</v>
      </c>
      <c r="I3576">
        <v>250.24000549316</v>
      </c>
      <c r="J3576">
        <v>287.51724243164</v>
      </c>
      <c r="K3576" s="6">
        <f>IFERROR(EXP(TREND(LN($F$1:$J$1),LN(F3576:J3576),LN(Calculations!$B$3))),0)</f>
        <v>2.1540256692474179E-2</v>
      </c>
    </row>
    <row r="3577" spans="1:11" x14ac:dyDescent="0.35">
      <c r="A3577">
        <v>3574</v>
      </c>
      <c r="B3577" t="str">
        <f t="shared" si="55"/>
        <v>15-77</v>
      </c>
      <c r="C3577">
        <v>-77.169214072532995</v>
      </c>
      <c r="D3577">
        <v>15.272225739351001</v>
      </c>
      <c r="E3577">
        <f>ASIN(SQRT((SIN(RADIANS(PARAMETERS!$D$8-D3577)/2)*SIN(RADIANS(PARAMETERS!$D$8-D3577)/2))+(COS(RADIANS(D3577))*COS(RADIANS(PARAMETERS!$D$8))*SIN(RADIANS(PARAMETERS!$D$9-C3577)/2)*SIN(RADIANS(PARAMETERS!$D$9-C3577)/2))))*2*3958.756</f>
        <v>1101.1120736785433</v>
      </c>
      <c r="F3577">
        <v>149.2412109375</v>
      </c>
      <c r="G3577">
        <v>181.21153259277</v>
      </c>
      <c r="H3577">
        <v>217.73976135254</v>
      </c>
      <c r="I3577">
        <v>250.18632507324</v>
      </c>
      <c r="J3577">
        <v>287.47286987305</v>
      </c>
      <c r="K3577" s="6">
        <f>IFERROR(EXP(TREND(LN($F$1:$J$1),LN(F3577:J3577),LN(Calculations!$B$3))),0)</f>
        <v>2.1495669778900568E-2</v>
      </c>
    </row>
    <row r="3578" spans="1:11" x14ac:dyDescent="0.35">
      <c r="A3578">
        <v>3575</v>
      </c>
      <c r="B3578" t="str">
        <f t="shared" si="55"/>
        <v>15-77.5</v>
      </c>
      <c r="C3578">
        <v>-77.440535407433998</v>
      </c>
      <c r="D3578">
        <v>15.272225739351001</v>
      </c>
      <c r="E3578">
        <f>ASIN(SQRT((SIN(RADIANS(PARAMETERS!$D$8-D3578)/2)*SIN(RADIANS(PARAMETERS!$D$8-D3578)/2))+(COS(RADIANS(D3578))*COS(RADIANS(PARAMETERS!$D$8))*SIN(RADIANS(PARAMETERS!$D$9-C3578)/2)*SIN(RADIANS(PARAMETERS!$D$9-C3578)/2))))*2*3958.756</f>
        <v>1119.1756083789146</v>
      </c>
      <c r="F3578">
        <v>149.25546264648</v>
      </c>
      <c r="G3578">
        <v>181.19688415527</v>
      </c>
      <c r="H3578">
        <v>217.736328125</v>
      </c>
      <c r="I3578">
        <v>250.1944732666</v>
      </c>
      <c r="J3578">
        <v>287.49591064453</v>
      </c>
      <c r="K3578" s="6">
        <f>IFERROR(EXP(TREND(LN($F$1:$J$1),LN(F3578:J3578),LN(Calculations!$B$3))),0)</f>
        <v>2.1497409973614493E-2</v>
      </c>
    </row>
    <row r="3579" spans="1:11" x14ac:dyDescent="0.35">
      <c r="A3579">
        <v>3576</v>
      </c>
      <c r="B3579" t="str">
        <f t="shared" si="55"/>
        <v>15-77.5</v>
      </c>
      <c r="C3579">
        <v>-77.711856742335002</v>
      </c>
      <c r="D3579">
        <v>15.272225739351001</v>
      </c>
      <c r="E3579">
        <f>ASIN(SQRT((SIN(RADIANS(PARAMETERS!$D$8-D3579)/2)*SIN(RADIANS(PARAMETERS!$D$8-D3579)/2))+(COS(RADIANS(D3579))*COS(RADIANS(PARAMETERS!$D$8))*SIN(RADIANS(PARAMETERS!$D$9-C3579)/2)*SIN(RADIANS(PARAMETERS!$D$9-C3579)/2))))*2*3958.756</f>
        <v>1137.2387172155561</v>
      </c>
      <c r="F3579">
        <v>149.32958984375</v>
      </c>
      <c r="G3579">
        <v>181.21844482422</v>
      </c>
      <c r="H3579">
        <v>217.7710723877</v>
      </c>
      <c r="I3579">
        <v>250.24185180664</v>
      </c>
      <c r="J3579">
        <v>287.55865478516</v>
      </c>
      <c r="K3579" s="6">
        <f>IFERROR(EXP(TREND(LN($F$1:$J$1),LN(F3579:J3579),LN(Calculations!$B$3))),0)</f>
        <v>2.1533335304604599E-2</v>
      </c>
    </row>
    <row r="3580" spans="1:11" x14ac:dyDescent="0.35">
      <c r="A3580">
        <v>3577</v>
      </c>
      <c r="B3580" t="str">
        <f t="shared" si="55"/>
        <v>15-78</v>
      </c>
      <c r="C3580">
        <v>-77.983178077236005</v>
      </c>
      <c r="D3580">
        <v>15.272225739351001</v>
      </c>
      <c r="E3580">
        <f>ASIN(SQRT((SIN(RADIANS(PARAMETERS!$D$8-D3580)/2)*SIN(RADIANS(PARAMETERS!$D$8-D3580)/2))+(COS(RADIANS(D3580))*COS(RADIANS(PARAMETERS!$D$8))*SIN(RADIANS(PARAMETERS!$D$9-C3580)/2)*SIN(RADIANS(PARAMETERS!$D$9-C3580)/2))))*2*3958.756</f>
        <v>1155.3013913003372</v>
      </c>
      <c r="F3580">
        <v>149.46441650391</v>
      </c>
      <c r="G3580">
        <v>181.28150939941</v>
      </c>
      <c r="H3580">
        <v>217.86186218262</v>
      </c>
      <c r="I3580">
        <v>250.3589630127</v>
      </c>
      <c r="J3580">
        <v>287.7077331543</v>
      </c>
      <c r="K3580" s="6">
        <f>IFERROR(EXP(TREND(LN($F$1:$J$1),LN(F3580:J3580),LN(Calculations!$B$3))),0)</f>
        <v>2.1603244607754847E-2</v>
      </c>
    </row>
    <row r="3581" spans="1:11" x14ac:dyDescent="0.35">
      <c r="A3581">
        <v>3578</v>
      </c>
      <c r="B3581" t="str">
        <f t="shared" si="55"/>
        <v>15-78.5</v>
      </c>
      <c r="C3581">
        <v>-78.254499412136994</v>
      </c>
      <c r="D3581">
        <v>15.272225739351001</v>
      </c>
      <c r="E3581">
        <f>ASIN(SQRT((SIN(RADIANS(PARAMETERS!$D$8-D3581)/2)*SIN(RADIANS(PARAMETERS!$D$8-D3581)/2))+(COS(RADIANS(D3581))*COS(RADIANS(PARAMETERS!$D$8))*SIN(RADIANS(PARAMETERS!$D$9-C3581)/2)*SIN(RADIANS(PARAMETERS!$D$9-C3581)/2))))*2*3958.756</f>
        <v>1173.363621799562</v>
      </c>
      <c r="F3581">
        <v>149.71270751953</v>
      </c>
      <c r="G3581">
        <v>181.43125915527</v>
      </c>
      <c r="H3581">
        <v>218.08929443359</v>
      </c>
      <c r="I3581">
        <v>250.66151428223</v>
      </c>
      <c r="J3581">
        <v>288.10263061523</v>
      </c>
      <c r="K3581" s="6">
        <f>IFERROR(EXP(TREND(LN($F$1:$J$1),LN(F3581:J3581),LN(Calculations!$B$3))),0)</f>
        <v>2.1735510245996882E-2</v>
      </c>
    </row>
    <row r="3582" spans="1:11" x14ac:dyDescent="0.35">
      <c r="A3582">
        <v>3579</v>
      </c>
      <c r="B3582" t="str">
        <f t="shared" si="55"/>
        <v>15-78.5</v>
      </c>
      <c r="C3582">
        <v>-78.525820747037997</v>
      </c>
      <c r="D3582">
        <v>15.272225739351001</v>
      </c>
      <c r="E3582">
        <f>ASIN(SQRT((SIN(RADIANS(PARAMETERS!$D$8-D3582)/2)*SIN(RADIANS(PARAMETERS!$D$8-D3582)/2))+(COS(RADIANS(D3582))*COS(RADIANS(PARAMETERS!$D$8))*SIN(RADIANS(PARAMETERS!$D$9-C3582)/2)*SIN(RADIANS(PARAMETERS!$D$9-C3582)/2))))*2*3958.756</f>
        <v>1191.425399928017</v>
      </c>
      <c r="F3582">
        <v>150.01617431641</v>
      </c>
      <c r="G3582">
        <v>181.62538146973</v>
      </c>
      <c r="H3582">
        <v>218.38539123535</v>
      </c>
      <c r="I3582">
        <v>251.05641174316</v>
      </c>
      <c r="J3582">
        <v>288.61926269531</v>
      </c>
      <c r="K3582" s="6">
        <f>IFERROR(EXP(TREND(LN($F$1:$J$1),LN(F3582:J3582),LN(Calculations!$B$3))),0)</f>
        <v>2.1899199335801849E-2</v>
      </c>
    </row>
    <row r="3583" spans="1:11" x14ac:dyDescent="0.35">
      <c r="A3583">
        <v>3580</v>
      </c>
      <c r="B3583" t="str">
        <f t="shared" si="55"/>
        <v>15-79</v>
      </c>
      <c r="C3583">
        <v>-78.797142081939</v>
      </c>
      <c r="D3583">
        <v>15.272225739351001</v>
      </c>
      <c r="E3583">
        <f>ASIN(SQRT((SIN(RADIANS(PARAMETERS!$D$8-D3583)/2)*SIN(RADIANS(PARAMETERS!$D$8-D3583)/2))+(COS(RADIANS(D3583))*COS(RADIANS(PARAMETERS!$D$8))*SIN(RADIANS(PARAMETERS!$D$9-C3583)/2)*SIN(RADIANS(PARAMETERS!$D$9-C3583)/2))))*2*3958.756</f>
        <v>1209.4867169435115</v>
      </c>
      <c r="F3583">
        <v>150.35166931152</v>
      </c>
      <c r="G3583">
        <v>181.84748840332</v>
      </c>
      <c r="H3583">
        <v>218.72729492188</v>
      </c>
      <c r="I3583">
        <v>251.51466369629</v>
      </c>
      <c r="J3583">
        <v>289.22119140625</v>
      </c>
      <c r="K3583" s="6">
        <f>IFERROR(EXP(TREND(LN($F$1:$J$1),LN(F3583:J3583),LN(Calculations!$B$3))),0)</f>
        <v>2.2081589845744227E-2</v>
      </c>
    </row>
    <row r="3584" spans="1:11" x14ac:dyDescent="0.35">
      <c r="A3584">
        <v>3581</v>
      </c>
      <c r="B3584" t="str">
        <f t="shared" si="55"/>
        <v>15-79</v>
      </c>
      <c r="C3584">
        <v>-79.068463416840004</v>
      </c>
      <c r="D3584">
        <v>15.272225739351001</v>
      </c>
      <c r="E3584">
        <f>ASIN(SQRT((SIN(RADIANS(PARAMETERS!$D$8-D3584)/2)*SIN(RADIANS(PARAMETERS!$D$8-D3584)/2))+(COS(RADIANS(D3584))*COS(RADIANS(PARAMETERS!$D$8))*SIN(RADIANS(PARAMETERS!$D$9-C3584)/2)*SIN(RADIANS(PARAMETERS!$D$9-C3584)/2))))*2*3958.756</f>
        <v>1227.5475641418784</v>
      </c>
      <c r="F3584">
        <v>150.75244140625</v>
      </c>
      <c r="G3584">
        <v>182.12828063965</v>
      </c>
      <c r="H3584">
        <v>219.16630554199</v>
      </c>
      <c r="I3584">
        <v>252.10882568359</v>
      </c>
      <c r="J3584">
        <v>290.00750732422</v>
      </c>
      <c r="K3584" s="6">
        <f>IFERROR(EXP(TREND(LN($F$1:$J$1),LN(F3584:J3584),LN(Calculations!$B$3))),0)</f>
        <v>2.2301385179204224E-2</v>
      </c>
    </row>
    <row r="3585" spans="1:11" x14ac:dyDescent="0.35">
      <c r="A3585">
        <v>3582</v>
      </c>
      <c r="B3585" t="str">
        <f t="shared" si="55"/>
        <v>15-79.5</v>
      </c>
      <c r="C3585">
        <v>-79.339784751741007</v>
      </c>
      <c r="D3585">
        <v>15.272225739351001</v>
      </c>
      <c r="E3585">
        <f>ASIN(SQRT((SIN(RADIANS(PARAMETERS!$D$8-D3585)/2)*SIN(RADIANS(PARAMETERS!$D$8-D3585)/2))+(COS(RADIANS(D3585))*COS(RADIANS(PARAMETERS!$D$8))*SIN(RADIANS(PARAMETERS!$D$9-C3585)/2)*SIN(RADIANS(PARAMETERS!$D$9-C3585)/2))))*2*3958.756</f>
        <v>1245.6079328523706</v>
      </c>
      <c r="F3585">
        <v>151.16632080078</v>
      </c>
      <c r="G3585">
        <v>182.43243408203</v>
      </c>
      <c r="H3585">
        <v>219.64729309082</v>
      </c>
      <c r="I3585">
        <v>252.76469421387</v>
      </c>
      <c r="J3585">
        <v>290.88037109375</v>
      </c>
      <c r="K3585" s="6">
        <f>IFERROR(EXP(TREND(LN($F$1:$J$1),LN(F3585:J3585),LN(Calculations!$B$3))),0)</f>
        <v>2.253025648159155E-2</v>
      </c>
    </row>
    <row r="3586" spans="1:11" x14ac:dyDescent="0.35">
      <c r="A3586">
        <v>3583</v>
      </c>
      <c r="B3586" t="str">
        <f t="shared" si="55"/>
        <v>15-79.5</v>
      </c>
      <c r="C3586">
        <v>-79.611106086641996</v>
      </c>
      <c r="D3586">
        <v>15.272225739351001</v>
      </c>
      <c r="E3586">
        <f>ASIN(SQRT((SIN(RADIANS(PARAMETERS!$D$8-D3586)/2)*SIN(RADIANS(PARAMETERS!$D$8-D3586)/2))+(COS(RADIANS(D3586))*COS(RADIANS(PARAMETERS!$D$8))*SIN(RADIANS(PARAMETERS!$D$9-C3586)/2)*SIN(RADIANS(PARAMETERS!$D$9-C3586)/2))))*2*3958.756</f>
        <v>1263.6678144334221</v>
      </c>
      <c r="F3586">
        <v>151.58094787598</v>
      </c>
      <c r="G3586">
        <v>182.75299072266</v>
      </c>
      <c r="H3586">
        <v>220.16258239746</v>
      </c>
      <c r="I3586">
        <v>253.47311401367</v>
      </c>
      <c r="J3586">
        <v>291.82891845703</v>
      </c>
      <c r="K3586" s="6">
        <f>IFERROR(EXP(TREND(LN($F$1:$J$1),LN(F3586:J3586),LN(Calculations!$B$3))),0)</f>
        <v>2.276105017981276E-2</v>
      </c>
    </row>
    <row r="3587" spans="1:11" x14ac:dyDescent="0.35">
      <c r="A3587">
        <v>3584</v>
      </c>
      <c r="B3587" t="str">
        <f t="shared" si="55"/>
        <v>15-80</v>
      </c>
      <c r="C3587">
        <v>-79.882427421542999</v>
      </c>
      <c r="D3587">
        <v>15.272225739351001</v>
      </c>
      <c r="E3587">
        <f>ASIN(SQRT((SIN(RADIANS(PARAMETERS!$D$8-D3587)/2)*SIN(RADIANS(PARAMETERS!$D$8-D3587)/2))+(COS(RADIANS(D3587))*COS(RADIANS(PARAMETERS!$D$8))*SIN(RADIANS(PARAMETERS!$D$9-C3587)/2)*SIN(RADIANS(PARAMETERS!$D$9-C3587)/2))))*2*3958.756</f>
        <v>1281.7272002687384</v>
      </c>
      <c r="F3587">
        <v>152.02584838867</v>
      </c>
      <c r="G3587">
        <v>183.11334228516</v>
      </c>
      <c r="H3587">
        <v>220.75093078613</v>
      </c>
      <c r="I3587">
        <v>254.28726196289</v>
      </c>
      <c r="J3587">
        <v>292.92434692383</v>
      </c>
      <c r="K3587" s="6">
        <f>IFERROR(EXP(TREND(LN($F$1:$J$1),LN(F3587:J3587),LN(Calculations!$B$3))),0)</f>
        <v>2.3010076570965581E-2</v>
      </c>
    </row>
    <row r="3588" spans="1:11" x14ac:dyDescent="0.35">
      <c r="A3588">
        <v>3585</v>
      </c>
      <c r="B3588" t="str">
        <f t="shared" si="55"/>
        <v>15-80</v>
      </c>
      <c r="C3588">
        <v>-80.153748756444003</v>
      </c>
      <c r="D3588">
        <v>15.272225739351001</v>
      </c>
      <c r="E3588">
        <f>ASIN(SQRT((SIN(RADIANS(PARAMETERS!$D$8-D3588)/2)*SIN(RADIANS(PARAMETERS!$D$8-D3588)/2))+(COS(RADIANS(D3588))*COS(RADIANS(PARAMETERS!$D$8))*SIN(RADIANS(PARAMETERS!$D$9-C3588)/2)*SIN(RADIANS(PARAMETERS!$D$9-C3588)/2))))*2*3958.756</f>
        <v>1299.7860817636781</v>
      </c>
      <c r="F3588">
        <v>152.41651916504</v>
      </c>
      <c r="G3588">
        <v>183.45030212402</v>
      </c>
      <c r="H3588">
        <v>221.32865905762</v>
      </c>
      <c r="I3588">
        <v>255.10305786133</v>
      </c>
      <c r="J3588">
        <v>294.03787231445</v>
      </c>
      <c r="K3588" s="6">
        <f>IFERROR(EXP(TREND(LN($F$1:$J$1),LN(F3588:J3588),LN(Calculations!$B$3))),0)</f>
        <v>2.3226642752222519E-2</v>
      </c>
    </row>
    <row r="3589" spans="1:11" x14ac:dyDescent="0.35">
      <c r="A3589">
        <v>3586</v>
      </c>
      <c r="B3589" t="str">
        <f t="shared" ref="B3589:B3652" si="56">MROUND(D3589,1)&amp;MROUND(C3589,-0.5)</f>
        <v>15-80.5</v>
      </c>
      <c r="C3589">
        <v>-80.425070091345006</v>
      </c>
      <c r="D3589">
        <v>15.272225739351001</v>
      </c>
      <c r="E3589">
        <f>ASIN(SQRT((SIN(RADIANS(PARAMETERS!$D$8-D3589)/2)*SIN(RADIANS(PARAMETERS!$D$8-D3589)/2))+(COS(RADIANS(D3589))*COS(RADIANS(PARAMETERS!$D$8))*SIN(RADIANS(PARAMETERS!$D$9-C3589)/2)*SIN(RADIANS(PARAMETERS!$D$9-C3589)/2))))*2*3958.756</f>
        <v>1317.8444503419005</v>
      </c>
      <c r="F3589">
        <v>152.72982788086</v>
      </c>
      <c r="G3589">
        <v>183.74833679199</v>
      </c>
      <c r="H3589">
        <v>221.87901306152</v>
      </c>
      <c r="I3589">
        <v>255.90434265137</v>
      </c>
      <c r="J3589">
        <v>295.15444946289</v>
      </c>
      <c r="K3589" s="6">
        <f>IFERROR(EXP(TREND(LN($F$1:$J$1),LN(F3589:J3589),LN(Calculations!$B$3))),0)</f>
        <v>2.3395274180469161E-2</v>
      </c>
    </row>
    <row r="3590" spans="1:11" x14ac:dyDescent="0.35">
      <c r="A3590">
        <v>3587</v>
      </c>
      <c r="B3590" t="str">
        <f t="shared" si="56"/>
        <v>15-80.5</v>
      </c>
      <c r="C3590">
        <v>-80.696391426245995</v>
      </c>
      <c r="D3590">
        <v>15.272225739351001</v>
      </c>
      <c r="E3590">
        <f>ASIN(SQRT((SIN(RADIANS(PARAMETERS!$D$8-D3590)/2)*SIN(RADIANS(PARAMETERS!$D$8-D3590)/2))+(COS(RADIANS(D3590))*COS(RADIANS(PARAMETERS!$D$8))*SIN(RADIANS(PARAMETERS!$D$9-C3590)/2)*SIN(RADIANS(PARAMETERS!$D$9-C3590)/2))))*2*3958.756</f>
        <v>1335.9022974422594</v>
      </c>
      <c r="F3590">
        <v>152.98405456543</v>
      </c>
      <c r="G3590">
        <v>184.02191162109</v>
      </c>
      <c r="H3590">
        <v>222.42788696289</v>
      </c>
      <c r="I3590">
        <v>256.7282409668</v>
      </c>
      <c r="J3590">
        <v>296.32543945313</v>
      </c>
      <c r="K3590" s="6">
        <f>IFERROR(EXP(TREND(LN($F$1:$J$1),LN(F3590:J3590),LN(Calculations!$B$3))),0)</f>
        <v>2.3525155954327803E-2</v>
      </c>
    </row>
    <row r="3591" spans="1:11" x14ac:dyDescent="0.35">
      <c r="A3591">
        <v>3588</v>
      </c>
      <c r="B3591" t="str">
        <f t="shared" si="56"/>
        <v>15-81</v>
      </c>
      <c r="C3591">
        <v>-80.967712761146998</v>
      </c>
      <c r="D3591">
        <v>15.272225739351001</v>
      </c>
      <c r="E3591">
        <f>ASIN(SQRT((SIN(RADIANS(PARAMETERS!$D$8-D3591)/2)*SIN(RADIANS(PARAMETERS!$D$8-D3591)/2))+(COS(RADIANS(D3591))*COS(RADIANS(PARAMETERS!$D$8))*SIN(RADIANS(PARAMETERS!$D$9-C3591)/2)*SIN(RADIANS(PARAMETERS!$D$9-C3591)/2))))*2*3958.756</f>
        <v>1353.9596145159094</v>
      </c>
      <c r="F3591">
        <v>153.11555480957</v>
      </c>
      <c r="G3591">
        <v>184.22155761719</v>
      </c>
      <c r="H3591">
        <v>222.90916442871</v>
      </c>
      <c r="I3591">
        <v>257.48880004883</v>
      </c>
      <c r="J3591">
        <v>297.44052124023</v>
      </c>
      <c r="K3591" s="6">
        <f>IFERROR(EXP(TREND(LN($F$1:$J$1),LN(F3591:J3591),LN(Calculations!$B$3))),0)</f>
        <v>2.3578297462668599E-2</v>
      </c>
    </row>
    <row r="3592" spans="1:11" x14ac:dyDescent="0.35">
      <c r="A3592">
        <v>3589</v>
      </c>
      <c r="B3592" t="str">
        <f t="shared" si="56"/>
        <v>15-81</v>
      </c>
      <c r="C3592">
        <v>-81.239034096048002</v>
      </c>
      <c r="D3592">
        <v>15.272225739351001</v>
      </c>
      <c r="E3592">
        <f>ASIN(SQRT((SIN(RADIANS(PARAMETERS!$D$8-D3592)/2)*SIN(RADIANS(PARAMETERS!$D$8-D3592)/2))+(COS(RADIANS(D3592))*COS(RADIANS(PARAMETERS!$D$8))*SIN(RADIANS(PARAMETERS!$D$9-C3592)/2)*SIN(RADIANS(PARAMETERS!$D$9-C3592)/2))))*2*3958.756</f>
        <v>1372.0163930236115</v>
      </c>
      <c r="F3592">
        <v>153.12229919434</v>
      </c>
      <c r="G3592">
        <v>184.34600830078</v>
      </c>
      <c r="H3592">
        <v>223.31750488281</v>
      </c>
      <c r="I3592">
        <v>258.17684936523</v>
      </c>
      <c r="J3592">
        <v>298.48587036133</v>
      </c>
      <c r="K3592" s="6">
        <f>IFERROR(EXP(TREND(LN($F$1:$J$1),LN(F3592:J3592),LN(Calculations!$B$3))),0)</f>
        <v>2.3554824883873646E-2</v>
      </c>
    </row>
    <row r="3593" spans="1:11" x14ac:dyDescent="0.35">
      <c r="A3593">
        <v>3590</v>
      </c>
      <c r="B3593" t="str">
        <f t="shared" si="56"/>
        <v>15-81.5</v>
      </c>
      <c r="C3593">
        <v>-81.510355430949005</v>
      </c>
      <c r="D3593">
        <v>15.272225739351001</v>
      </c>
      <c r="E3593">
        <f>ASIN(SQRT((SIN(RADIANS(PARAMETERS!$D$8-D3593)/2)*SIN(RADIANS(PARAMETERS!$D$8-D3593)/2))+(COS(RADIANS(D3593))*COS(RADIANS(PARAMETERS!$D$8))*SIN(RADIANS(PARAMETERS!$D$9-C3593)/2)*SIN(RADIANS(PARAMETERS!$D$9-C3593)/2))))*2*3958.756</f>
        <v>1390.0726244332179</v>
      </c>
      <c r="F3593">
        <v>153.02061462402</v>
      </c>
      <c r="G3593">
        <v>184.41046142578</v>
      </c>
      <c r="H3593">
        <v>223.67045593262</v>
      </c>
      <c r="I3593">
        <v>258.81335449219</v>
      </c>
      <c r="J3593">
        <v>299.48657226563</v>
      </c>
      <c r="K3593" s="6">
        <f>IFERROR(EXP(TREND(LN($F$1:$J$1),LN(F3593:J3593),LN(Calculations!$B$3))),0)</f>
        <v>2.3466665176102616E-2</v>
      </c>
    </row>
    <row r="3594" spans="1:11" x14ac:dyDescent="0.35">
      <c r="A3594">
        <v>3591</v>
      </c>
      <c r="B3594" t="str">
        <f t="shared" si="56"/>
        <v>15-82</v>
      </c>
      <c r="C3594">
        <v>-81.781676765849994</v>
      </c>
      <c r="D3594">
        <v>15.272225739351001</v>
      </c>
      <c r="E3594">
        <f>ASIN(SQRT((SIN(RADIANS(PARAMETERS!$D$8-D3594)/2)*SIN(RADIANS(PARAMETERS!$D$8-D3594)/2))+(COS(RADIANS(D3594))*COS(RADIANS(PARAMETERS!$D$8))*SIN(RADIANS(PARAMETERS!$D$9-C3594)/2)*SIN(RADIANS(PARAMETERS!$D$9-C3594)/2))))*2*3958.756</f>
        <v>1408.128300217322</v>
      </c>
      <c r="F3594">
        <v>152.48207092285</v>
      </c>
      <c r="G3594">
        <v>184.11087036133</v>
      </c>
      <c r="H3594">
        <v>223.58564758301</v>
      </c>
      <c r="I3594">
        <v>258.90124511719</v>
      </c>
      <c r="J3594">
        <v>299.80361938477</v>
      </c>
      <c r="K3594" s="6">
        <f>IFERROR(EXP(TREND(LN($F$1:$J$1),LN(F3594:J3594),LN(Calculations!$B$3))),0)</f>
        <v>2.3118645114948596E-2</v>
      </c>
    </row>
    <row r="3595" spans="1:11" x14ac:dyDescent="0.35">
      <c r="A3595">
        <v>3592</v>
      </c>
      <c r="B3595" t="str">
        <f t="shared" si="56"/>
        <v>15-82</v>
      </c>
      <c r="C3595">
        <v>-82.052998100750997</v>
      </c>
      <c r="D3595">
        <v>15.272225739351001</v>
      </c>
      <c r="E3595">
        <f>ASIN(SQRT((SIN(RADIANS(PARAMETERS!$D$8-D3595)/2)*SIN(RADIANS(PARAMETERS!$D$8-D3595)/2))+(COS(RADIANS(D3595))*COS(RADIANS(PARAMETERS!$D$8))*SIN(RADIANS(PARAMETERS!$D$9-C3595)/2)*SIN(RADIANS(PARAMETERS!$D$9-C3595)/2))))*2*3958.756</f>
        <v>1426.1834118510583</v>
      </c>
      <c r="F3595">
        <v>151.47772216797</v>
      </c>
      <c r="G3595">
        <v>183.35836791992</v>
      </c>
      <c r="H3595">
        <v>223.02435302734</v>
      </c>
      <c r="I3595">
        <v>258.39724731445</v>
      </c>
      <c r="J3595">
        <v>299.38854980469</v>
      </c>
      <c r="K3595" s="6">
        <f>IFERROR(EXP(TREND(LN($F$1:$J$1),LN(F3595:J3595),LN(Calculations!$B$3))),0)</f>
        <v>2.249428940409651E-2</v>
      </c>
    </row>
    <row r="3596" spans="1:11" x14ac:dyDescent="0.35">
      <c r="A3596">
        <v>3593</v>
      </c>
      <c r="B3596" t="str">
        <f t="shared" si="56"/>
        <v>15-82.5</v>
      </c>
      <c r="C3596">
        <v>-82.324319435652001</v>
      </c>
      <c r="D3596">
        <v>15.272225739351001</v>
      </c>
      <c r="E3596">
        <f>ASIN(SQRT((SIN(RADIANS(PARAMETERS!$D$8-D3596)/2)*SIN(RADIANS(PARAMETERS!$D$8-D3596)/2))+(COS(RADIANS(D3596))*COS(RADIANS(PARAMETERS!$D$8))*SIN(RADIANS(PARAMETERS!$D$9-C3596)/2)*SIN(RADIANS(PARAMETERS!$D$9-C3596)/2))))*2*3958.756</f>
        <v>1444.2379508100282</v>
      </c>
      <c r="F3596">
        <v>150.06015014648</v>
      </c>
      <c r="G3596">
        <v>182.1382598877</v>
      </c>
      <c r="H3596">
        <v>222.04690551758</v>
      </c>
      <c r="I3596">
        <v>257.38681030273</v>
      </c>
      <c r="J3596">
        <v>298.35858154297</v>
      </c>
      <c r="K3596" s="6">
        <f>IFERROR(EXP(TREND(LN($F$1:$J$1),LN(F3596:J3596),LN(Calculations!$B$3))),0)</f>
        <v>2.1634467583785247E-2</v>
      </c>
    </row>
    <row r="3597" spans="1:11" x14ac:dyDescent="0.35">
      <c r="A3597">
        <v>3594</v>
      </c>
      <c r="B3597" t="str">
        <f t="shared" si="56"/>
        <v>15-82.5</v>
      </c>
      <c r="C3597">
        <v>-82.595640770553004</v>
      </c>
      <c r="D3597">
        <v>15.272225739351001</v>
      </c>
      <c r="E3597">
        <f>ASIN(SQRT((SIN(RADIANS(PARAMETERS!$D$8-D3597)/2)*SIN(RADIANS(PARAMETERS!$D$8-D3597)/2))+(COS(RADIANS(D3597))*COS(RADIANS(PARAMETERS!$D$8))*SIN(RADIANS(PARAMETERS!$D$9-C3597)/2)*SIN(RADIANS(PARAMETERS!$D$9-C3597)/2))))*2*3958.756</f>
        <v>1462.291908568362</v>
      </c>
      <c r="F3597">
        <v>148.41752624512</v>
      </c>
      <c r="G3597">
        <v>180.67533874512</v>
      </c>
      <c r="H3597">
        <v>220.84718322754</v>
      </c>
      <c r="I3597">
        <v>256.10122680664</v>
      </c>
      <c r="J3597">
        <v>296.98941040039</v>
      </c>
      <c r="K3597" s="6">
        <f>IFERROR(EXP(TREND(LN($F$1:$J$1),LN(F3597:J3597),LN(Calculations!$B$3))),0)</f>
        <v>2.0683798259746838E-2</v>
      </c>
    </row>
    <row r="3598" spans="1:11" x14ac:dyDescent="0.35">
      <c r="A3598">
        <v>3595</v>
      </c>
      <c r="B3598" t="str">
        <f t="shared" si="56"/>
        <v>15-83</v>
      </c>
      <c r="C3598">
        <v>-82.866962105453993</v>
      </c>
      <c r="D3598">
        <v>15.272225739351001</v>
      </c>
      <c r="E3598">
        <f>ASIN(SQRT((SIN(RADIANS(PARAMETERS!$D$8-D3598)/2)*SIN(RADIANS(PARAMETERS!$D$8-D3598)/2))+(COS(RADIANS(D3598))*COS(RADIANS(PARAMETERS!$D$8))*SIN(RADIANS(PARAMETERS!$D$9-C3598)/2)*SIN(RADIANS(PARAMETERS!$D$9-C3598)/2))))*2*3958.756</f>
        <v>1480.3452765968823</v>
      </c>
      <c r="F3598">
        <v>146.63360595703</v>
      </c>
      <c r="G3598">
        <v>179.0617980957</v>
      </c>
      <c r="H3598">
        <v>219.51585388184</v>
      </c>
      <c r="I3598">
        <v>254.65579223633</v>
      </c>
      <c r="J3598">
        <v>295.42663574219</v>
      </c>
      <c r="K3598" s="6">
        <f>IFERROR(EXP(TREND(LN($F$1:$J$1),LN(F3598:J3598),LN(Calculations!$B$3))),0)</f>
        <v>1.9704350103001821E-2</v>
      </c>
    </row>
    <row r="3599" spans="1:11" x14ac:dyDescent="0.35">
      <c r="A3599">
        <v>3596</v>
      </c>
      <c r="B3599" t="str">
        <f t="shared" si="56"/>
        <v>15-83</v>
      </c>
      <c r="C3599">
        <v>-83.138283440354996</v>
      </c>
      <c r="D3599">
        <v>15.272225739351001</v>
      </c>
      <c r="E3599">
        <f>ASIN(SQRT((SIN(RADIANS(PARAMETERS!$D$8-D3599)/2)*SIN(RADIANS(PARAMETERS!$D$8-D3599)/2))+(COS(RADIANS(D3599))*COS(RADIANS(PARAMETERS!$D$8))*SIN(RADIANS(PARAMETERS!$D$9-C3599)/2)*SIN(RADIANS(PARAMETERS!$D$9-C3599)/2))))*2*3958.756</f>
        <v>1498.3980463613821</v>
      </c>
      <c r="F3599">
        <v>144.73916625977</v>
      </c>
      <c r="G3599">
        <v>177.32614135742</v>
      </c>
      <c r="H3599">
        <v>218.08561706543</v>
      </c>
      <c r="I3599">
        <v>253.09515380859</v>
      </c>
      <c r="J3599">
        <v>293.72985839844</v>
      </c>
      <c r="K3599" s="6">
        <f>IFERROR(EXP(TREND(LN($F$1:$J$1),LN(F3599:J3599),LN(Calculations!$B$3))),0)</f>
        <v>1.8720171453641025E-2</v>
      </c>
    </row>
    <row r="3600" spans="1:11" x14ac:dyDescent="0.35">
      <c r="A3600">
        <v>3597</v>
      </c>
      <c r="B3600" t="str">
        <f t="shared" si="56"/>
        <v>15-83.5</v>
      </c>
      <c r="C3600">
        <v>-83.409604775255005</v>
      </c>
      <c r="D3600">
        <v>15.272225739351001</v>
      </c>
      <c r="E3600">
        <f>ASIN(SQRT((SIN(RADIANS(PARAMETERS!$D$8-D3600)/2)*SIN(RADIANS(PARAMETERS!$D$8-D3600)/2))+(COS(RADIANS(D3600))*COS(RADIANS(PARAMETERS!$D$8))*SIN(RADIANS(PARAMETERS!$D$9-C3600)/2)*SIN(RADIANS(PARAMETERS!$D$9-C3600)/2))))*2*3958.756</f>
        <v>1516.4502093209157</v>
      </c>
      <c r="F3600">
        <v>142.60241699219</v>
      </c>
      <c r="G3600">
        <v>175.28858947754</v>
      </c>
      <c r="H3600">
        <v>216.35719299316</v>
      </c>
      <c r="I3600">
        <v>251.15446472168</v>
      </c>
      <c r="J3600">
        <v>291.55084228516</v>
      </c>
      <c r="K3600" s="6">
        <f>IFERROR(EXP(TREND(LN($F$1:$J$1),LN(F3600:J3600),LN(Calculations!$B$3))),0)</f>
        <v>1.7668514290967628E-2</v>
      </c>
    </row>
    <row r="3601" spans="1:11" x14ac:dyDescent="0.35">
      <c r="A3601">
        <v>3598</v>
      </c>
      <c r="B3601" t="str">
        <f t="shared" si="56"/>
        <v>15-83.5</v>
      </c>
      <c r="C3601">
        <v>-83.680926110155994</v>
      </c>
      <c r="D3601">
        <v>15.272225739351001</v>
      </c>
      <c r="E3601">
        <f>ASIN(SQRT((SIN(RADIANS(PARAMETERS!$D$8-D3601)/2)*SIN(RADIANS(PARAMETERS!$D$8-D3601)/2))+(COS(RADIANS(D3601))*COS(RADIANS(PARAMETERS!$D$8))*SIN(RADIANS(PARAMETERS!$D$9-C3601)/2)*SIN(RADIANS(PARAMETERS!$D$9-C3601)/2))))*2*3958.756</f>
        <v>1534.5017569265192</v>
      </c>
      <c r="F3601">
        <v>140.28741455078</v>
      </c>
      <c r="G3601">
        <v>173.00073242188</v>
      </c>
      <c r="H3601">
        <v>214.33659362793</v>
      </c>
      <c r="I3601">
        <v>248.90682983398</v>
      </c>
      <c r="J3601">
        <v>288.98071289063</v>
      </c>
      <c r="K3601" s="6">
        <f>IFERROR(EXP(TREND(LN($F$1:$J$1),LN(F3601:J3601),LN(Calculations!$B$3))),0)</f>
        <v>1.6590444595409981E-2</v>
      </c>
    </row>
    <row r="3602" spans="1:11" x14ac:dyDescent="0.35">
      <c r="A3602">
        <v>3599</v>
      </c>
      <c r="B3602" t="str">
        <f t="shared" si="56"/>
        <v>15-84</v>
      </c>
      <c r="C3602">
        <v>-83.952247445056997</v>
      </c>
      <c r="D3602">
        <v>15.272225739351001</v>
      </c>
      <c r="E3602">
        <f>ASIN(SQRT((SIN(RADIANS(PARAMETERS!$D$8-D3602)/2)*SIN(RADIANS(PARAMETERS!$D$8-D3602)/2))+(COS(RADIANS(D3602))*COS(RADIANS(PARAMETERS!$D$8))*SIN(RADIANS(PARAMETERS!$D$9-C3602)/2)*SIN(RADIANS(PARAMETERS!$D$9-C3602)/2))))*2*3958.756</f>
        <v>1552.5526806193452</v>
      </c>
      <c r="F3602">
        <v>137.84307861328</v>
      </c>
      <c r="G3602">
        <v>170.51452636719</v>
      </c>
      <c r="H3602">
        <v>212.05181884766</v>
      </c>
      <c r="I3602">
        <v>246.41662597656</v>
      </c>
      <c r="J3602">
        <v>286.10269165039</v>
      </c>
      <c r="K3602" s="6">
        <f>IFERROR(EXP(TREND(LN($F$1:$J$1),LN(F3602:J3602),LN(Calculations!$B$3))),0)</f>
        <v>1.5517316515668414E-2</v>
      </c>
    </row>
    <row r="3603" spans="1:11" x14ac:dyDescent="0.35">
      <c r="A3603">
        <v>3600</v>
      </c>
      <c r="B3603" t="str">
        <f t="shared" si="56"/>
        <v>15-84</v>
      </c>
      <c r="C3603">
        <v>-84.223568779958001</v>
      </c>
      <c r="D3603">
        <v>15.272225739351001</v>
      </c>
      <c r="E3603">
        <f>ASIN(SQRT((SIN(RADIANS(PARAMETERS!$D$8-D3603)/2)*SIN(RADIANS(PARAMETERS!$D$8-D3603)/2))+(COS(RADIANS(D3603))*COS(RADIANS(PARAMETERS!$D$8))*SIN(RADIANS(PARAMETERS!$D$9-C3603)/2)*SIN(RADIANS(PARAMETERS!$D$9-C3603)/2))))*2*3958.756</f>
        <v>1570.6029718295256</v>
      </c>
      <c r="F3603">
        <v>135.31657409668</v>
      </c>
      <c r="G3603">
        <v>167.95072937012</v>
      </c>
      <c r="H3603">
        <v>209.69761657715</v>
      </c>
      <c r="I3603">
        <v>243.80282592773</v>
      </c>
      <c r="J3603">
        <v>283.06546020508</v>
      </c>
      <c r="K3603" s="6">
        <f>IFERROR(EXP(TREND(LN($F$1:$J$1),LN(F3603:J3603),LN(Calculations!$B$3))),0)</f>
        <v>1.4488605903591918E-2</v>
      </c>
    </row>
    <row r="3604" spans="1:11" x14ac:dyDescent="0.35">
      <c r="A3604">
        <v>3601</v>
      </c>
      <c r="B3604" t="str">
        <f t="shared" si="56"/>
        <v>15-84.5</v>
      </c>
      <c r="C3604">
        <v>-84.494890114859004</v>
      </c>
      <c r="D3604">
        <v>15.272225739351001</v>
      </c>
      <c r="E3604">
        <f>ASIN(SQRT((SIN(RADIANS(PARAMETERS!$D$8-D3604)/2)*SIN(RADIANS(PARAMETERS!$D$8-D3604)/2))+(COS(RADIANS(D3604))*COS(RADIANS(PARAMETERS!$D$8))*SIN(RADIANS(PARAMETERS!$D$9-C3604)/2)*SIN(RADIANS(PARAMETERS!$D$9-C3604)/2))))*2*3958.756</f>
        <v>1588.6526219747761</v>
      </c>
      <c r="F3604">
        <v>132.76858520508</v>
      </c>
      <c r="G3604">
        <v>165.36155700684</v>
      </c>
      <c r="H3604">
        <v>207.35292053223</v>
      </c>
      <c r="I3604">
        <v>241.15202331543</v>
      </c>
      <c r="J3604">
        <v>279.98025512695</v>
      </c>
      <c r="K3604" s="6">
        <f>IFERROR(EXP(TREND(LN($F$1:$J$1),LN(F3604:J3604),LN(Calculations!$B$3))),0)</f>
        <v>1.3526403596018276E-2</v>
      </c>
    </row>
    <row r="3605" spans="1:11" x14ac:dyDescent="0.35">
      <c r="A3605">
        <v>3602</v>
      </c>
      <c r="B3605" t="str">
        <f t="shared" si="56"/>
        <v>15-85</v>
      </c>
      <c r="C3605">
        <v>-84.766211449759993</v>
      </c>
      <c r="D3605">
        <v>15.272225739351001</v>
      </c>
      <c r="E3605">
        <f>ASIN(SQRT((SIN(RADIANS(PARAMETERS!$D$8-D3605)/2)*SIN(RADIANS(PARAMETERS!$D$8-D3605)/2))+(COS(RADIANS(D3605))*COS(RADIANS(PARAMETERS!$D$8))*SIN(RADIANS(PARAMETERS!$D$9-C3605)/2)*SIN(RADIANS(PARAMETERS!$D$9-C3605)/2))))*2*3958.756</f>
        <v>1606.701622459125</v>
      </c>
      <c r="F3605">
        <v>130.22398376465</v>
      </c>
      <c r="G3605">
        <v>162.77108764648</v>
      </c>
      <c r="H3605">
        <v>205.04762268066</v>
      </c>
      <c r="I3605">
        <v>238.49272155762</v>
      </c>
      <c r="J3605">
        <v>276.88244628906</v>
      </c>
      <c r="K3605" s="6">
        <f>IFERROR(EXP(TREND(LN($F$1:$J$1),LN(F3605:J3605),LN(Calculations!$B$3))),0)</f>
        <v>1.2635160621757699E-2</v>
      </c>
    </row>
    <row r="3606" spans="1:11" x14ac:dyDescent="0.35">
      <c r="A3606">
        <v>3603</v>
      </c>
      <c r="B3606" t="str">
        <f t="shared" si="56"/>
        <v>15-85</v>
      </c>
      <c r="C3606">
        <v>-85.037532784660996</v>
      </c>
      <c r="D3606">
        <v>15.272225739351001</v>
      </c>
      <c r="E3606">
        <f>ASIN(SQRT((SIN(RADIANS(PARAMETERS!$D$8-D3606)/2)*SIN(RADIANS(PARAMETERS!$D$8-D3606)/2))+(COS(RADIANS(D3606))*COS(RADIANS(PARAMETERS!$D$8))*SIN(RADIANS(PARAMETERS!$D$9-C3606)/2)*SIN(RADIANS(PARAMETERS!$D$9-C3606)/2))))*2*3958.756</f>
        <v>1624.7499646717019</v>
      </c>
      <c r="F3606">
        <v>127.48951721191</v>
      </c>
      <c r="G3606">
        <v>159.9029083252</v>
      </c>
      <c r="H3606">
        <v>202.41941833496</v>
      </c>
      <c r="I3606">
        <v>235.39895629883</v>
      </c>
      <c r="J3606">
        <v>273.18872070313</v>
      </c>
      <c r="K3606" s="6">
        <f>IFERROR(EXP(TREND(LN($F$1:$J$1),LN(F3606:J3606),LN(Calculations!$B$3))),0)</f>
        <v>1.173378243318759E-2</v>
      </c>
    </row>
    <row r="3607" spans="1:11" x14ac:dyDescent="0.35">
      <c r="A3607">
        <v>3604</v>
      </c>
      <c r="B3607" t="str">
        <f t="shared" si="56"/>
        <v>15-85.5</v>
      </c>
      <c r="C3607">
        <v>-85.308854119562</v>
      </c>
      <c r="D3607">
        <v>15.272225739351001</v>
      </c>
      <c r="E3607">
        <f>ASIN(SQRT((SIN(RADIANS(PARAMETERS!$D$8-D3607)/2)*SIN(RADIANS(PARAMETERS!$D$8-D3607)/2))+(COS(RADIANS(D3607))*COS(RADIANS(PARAMETERS!$D$8))*SIN(RADIANS(PARAMETERS!$D$9-C3607)/2)*SIN(RADIANS(PARAMETERS!$D$9-C3607)/2))))*2*3958.756</f>
        <v>1642.7976399855681</v>
      </c>
      <c r="F3607">
        <v>124.89462280273</v>
      </c>
      <c r="G3607">
        <v>157.07231140137</v>
      </c>
      <c r="H3607">
        <v>199.84860229492</v>
      </c>
      <c r="I3607">
        <v>232.3839263916</v>
      </c>
      <c r="J3607">
        <v>269.5588684082</v>
      </c>
      <c r="K3607" s="6">
        <f>IFERROR(EXP(TREND(LN($F$1:$J$1),LN(F3607:J3607),LN(Calculations!$B$3))),0)</f>
        <v>1.0928143127636573E-2</v>
      </c>
    </row>
    <row r="3608" spans="1:11" x14ac:dyDescent="0.35">
      <c r="A3608">
        <v>3605</v>
      </c>
      <c r="B3608" t="str">
        <f t="shared" si="56"/>
        <v>15-85.5</v>
      </c>
      <c r="C3608">
        <v>-85.580175454463003</v>
      </c>
      <c r="D3608">
        <v>15.272225739351001</v>
      </c>
      <c r="E3608">
        <f>ASIN(SQRT((SIN(RADIANS(PARAMETERS!$D$8-D3608)/2)*SIN(RADIANS(PARAMETERS!$D$8-D3608)/2))+(COS(RADIANS(D3608))*COS(RADIANS(PARAMETERS!$D$8))*SIN(RADIANS(PARAMETERS!$D$9-C3608)/2)*SIN(RADIANS(PARAMETERS!$D$9-C3608)/2))))*2*3958.756</f>
        <v>1660.8446397566038</v>
      </c>
      <c r="F3608">
        <v>122.54261016846</v>
      </c>
      <c r="G3608">
        <v>154.44018554688</v>
      </c>
      <c r="H3608">
        <v>197.43592834473</v>
      </c>
      <c r="I3608">
        <v>229.62031555176</v>
      </c>
      <c r="J3608">
        <v>266.21536254883</v>
      </c>
      <c r="K3608" s="6">
        <f>IFERROR(EXP(TREND(LN($F$1:$J$1),LN(F3608:J3608),LN(Calculations!$B$3))),0)</f>
        <v>1.0239469249429674E-2</v>
      </c>
    </row>
    <row r="3609" spans="1:11" x14ac:dyDescent="0.35">
      <c r="A3609">
        <v>3606</v>
      </c>
      <c r="B3609" t="str">
        <f t="shared" si="56"/>
        <v>15-86</v>
      </c>
      <c r="C3609">
        <v>-85.851496789364006</v>
      </c>
      <c r="D3609">
        <v>15.272225739351001</v>
      </c>
      <c r="E3609">
        <f>ASIN(SQRT((SIN(RADIANS(PARAMETERS!$D$8-D3609)/2)*SIN(RADIANS(PARAMETERS!$D$8-D3609)/2))+(COS(RADIANS(D3609))*COS(RADIANS(PARAMETERS!$D$8))*SIN(RADIANS(PARAMETERS!$D$9-C3609)/2)*SIN(RADIANS(PARAMETERS!$D$9-C3609)/2))))*2*3958.756</f>
        <v>1678.8909553224357</v>
      </c>
      <c r="F3609">
        <v>120.841796875</v>
      </c>
      <c r="G3609">
        <v>152.72640991211</v>
      </c>
      <c r="H3609">
        <v>195.82624816895</v>
      </c>
      <c r="I3609">
        <v>227.80035400391</v>
      </c>
      <c r="J3609">
        <v>264.03353881836</v>
      </c>
      <c r="K3609" s="6">
        <f>IFERROR(EXP(TREND(LN($F$1:$J$1),LN(F3609:J3609),LN(Calculations!$B$3))),0)</f>
        <v>9.7905067701114026E-3</v>
      </c>
    </row>
    <row r="3610" spans="1:11" x14ac:dyDescent="0.35">
      <c r="A3610">
        <v>3607</v>
      </c>
      <c r="B3610" t="str">
        <f t="shared" si="56"/>
        <v>15-86</v>
      </c>
      <c r="C3610">
        <v>-86.122818124264995</v>
      </c>
      <c r="D3610">
        <v>15.272225739351001</v>
      </c>
      <c r="E3610">
        <f>ASIN(SQRT((SIN(RADIANS(PARAMETERS!$D$8-D3610)/2)*SIN(RADIANS(PARAMETERS!$D$8-D3610)/2))+(COS(RADIANS(D3610))*COS(RADIANS(PARAMETERS!$D$8))*SIN(RADIANS(PARAMETERS!$D$9-C3610)/2)*SIN(RADIANS(PARAMETERS!$D$9-C3610)/2))))*2*3958.756</f>
        <v>1696.9365780014009</v>
      </c>
      <c r="F3610">
        <v>119.64876556396</v>
      </c>
      <c r="G3610">
        <v>151.65460205078</v>
      </c>
      <c r="H3610">
        <v>194.81855773926</v>
      </c>
      <c r="I3610">
        <v>226.76313781738</v>
      </c>
      <c r="J3610">
        <v>262.84051513672</v>
      </c>
      <c r="K3610" s="6">
        <f>IFERROR(EXP(TREND(LN($F$1:$J$1),LN(F3610:J3610),LN(Calculations!$B$3))),0)</f>
        <v>9.5057108039834099E-3</v>
      </c>
    </row>
    <row r="3611" spans="1:11" x14ac:dyDescent="0.35">
      <c r="A3611">
        <v>3608</v>
      </c>
      <c r="B3611" t="str">
        <f t="shared" si="56"/>
        <v>15-86.5</v>
      </c>
      <c r="C3611">
        <v>-86.394139459165999</v>
      </c>
      <c r="D3611">
        <v>15.272225739351001</v>
      </c>
      <c r="E3611">
        <f>ASIN(SQRT((SIN(RADIANS(PARAMETERS!$D$8-D3611)/2)*SIN(RADIANS(PARAMETERS!$D$8-D3611)/2))+(COS(RADIANS(D3611))*COS(RADIANS(PARAMETERS!$D$8))*SIN(RADIANS(PARAMETERS!$D$9-C3611)/2)*SIN(RADIANS(PARAMETERS!$D$9-C3611)/2))))*2*3958.756</f>
        <v>1714.981499091555</v>
      </c>
      <c r="F3611">
        <v>118.88153839111</v>
      </c>
      <c r="G3611">
        <v>151.03091430664</v>
      </c>
      <c r="H3611">
        <v>194.32817077637</v>
      </c>
      <c r="I3611">
        <v>226.38287353516</v>
      </c>
      <c r="J3611">
        <v>262.49017333984</v>
      </c>
      <c r="K3611" s="6">
        <f>IFERROR(EXP(TREND(LN($F$1:$J$1),LN(F3611:J3611),LN(Calculations!$B$3))),0)</f>
        <v>9.3427991894314139E-3</v>
      </c>
    </row>
    <row r="3612" spans="1:11" x14ac:dyDescent="0.35">
      <c r="A3612">
        <v>3609</v>
      </c>
      <c r="B3612" t="str">
        <f t="shared" si="56"/>
        <v>15-86.5</v>
      </c>
      <c r="C3612">
        <v>-86.665460794067002</v>
      </c>
      <c r="D3612">
        <v>15.272225739351001</v>
      </c>
      <c r="E3612">
        <f>ASIN(SQRT((SIN(RADIANS(PARAMETERS!$D$8-D3612)/2)*SIN(RADIANS(PARAMETERS!$D$8-D3612)/2))+(COS(RADIANS(D3612))*COS(RADIANS(PARAMETERS!$D$8))*SIN(RADIANS(PARAMETERS!$D$9-C3612)/2)*SIN(RADIANS(PARAMETERS!$D$9-C3612)/2))))*2*3958.756</f>
        <v>1733.0257098697041</v>
      </c>
      <c r="F3612">
        <v>117.53573608398</v>
      </c>
      <c r="G3612">
        <v>149.94094848633</v>
      </c>
      <c r="H3612">
        <v>193.2085723877</v>
      </c>
      <c r="I3612">
        <v>225.07618713379</v>
      </c>
      <c r="J3612">
        <v>260.91561889648</v>
      </c>
      <c r="K3612" s="6">
        <f>IFERROR(EXP(TREND(LN($F$1:$J$1),LN(F3612:J3612),LN(Calculations!$B$3))),0)</f>
        <v>9.045056491747118E-3</v>
      </c>
    </row>
    <row r="3613" spans="1:11" x14ac:dyDescent="0.35">
      <c r="A3613">
        <v>3610</v>
      </c>
      <c r="B3613" t="str">
        <f t="shared" si="56"/>
        <v>15-87</v>
      </c>
      <c r="C3613">
        <v>-86.936782128968005</v>
      </c>
      <c r="D3613">
        <v>15.272225739351001</v>
      </c>
      <c r="E3613">
        <f>ASIN(SQRT((SIN(RADIANS(PARAMETERS!$D$8-D3613)/2)*SIN(RADIANS(PARAMETERS!$D$8-D3613)/2))+(COS(RADIANS(D3613))*COS(RADIANS(PARAMETERS!$D$8))*SIN(RADIANS(PARAMETERS!$D$9-C3613)/2)*SIN(RADIANS(PARAMETERS!$D$9-C3613)/2))))*2*3958.756</f>
        <v>1751.0692015904765</v>
      </c>
      <c r="F3613">
        <v>115.83182525635</v>
      </c>
      <c r="G3613">
        <v>148.32945251465</v>
      </c>
      <c r="H3613">
        <v>191.68832397461</v>
      </c>
      <c r="I3613">
        <v>223.2000579834</v>
      </c>
      <c r="J3613">
        <v>258.60171508789</v>
      </c>
      <c r="K3613" s="6">
        <f>IFERROR(EXP(TREND(LN($F$1:$J$1),LN(F3613:J3613),LN(Calculations!$B$3))),0)</f>
        <v>8.6612404984303011E-3</v>
      </c>
    </row>
    <row r="3614" spans="1:11" x14ac:dyDescent="0.35">
      <c r="A3614">
        <v>3611</v>
      </c>
      <c r="B3614" t="str">
        <f t="shared" si="56"/>
        <v>15-87</v>
      </c>
      <c r="C3614">
        <v>-87.208103463868994</v>
      </c>
      <c r="D3614">
        <v>15.272225739351001</v>
      </c>
      <c r="E3614">
        <f>ASIN(SQRT((SIN(RADIANS(PARAMETERS!$D$8-D3614)/2)*SIN(RADIANS(PARAMETERS!$D$8-D3614)/2))+(COS(RADIANS(D3614))*COS(RADIANS(PARAMETERS!$D$8))*SIN(RADIANS(PARAMETERS!$D$9-C3614)/2)*SIN(RADIANS(PARAMETERS!$D$9-C3614)/2))))*2*3958.756</f>
        <v>1769.1119654854178</v>
      </c>
      <c r="F3614">
        <v>113.9157409668</v>
      </c>
      <c r="G3614">
        <v>146.33467102051</v>
      </c>
      <c r="H3614">
        <v>189.94944763184</v>
      </c>
      <c r="I3614">
        <v>220.96130371094</v>
      </c>
      <c r="J3614">
        <v>255.82455444336</v>
      </c>
      <c r="K3614" s="6">
        <f>IFERROR(EXP(TREND(LN($F$1:$J$1),LN(F3614:J3614),LN(Calculations!$B$3))),0)</f>
        <v>8.2360622939546303E-3</v>
      </c>
    </row>
    <row r="3615" spans="1:11" x14ac:dyDescent="0.35">
      <c r="A3615">
        <v>3612</v>
      </c>
      <c r="B3615" t="str">
        <f t="shared" si="56"/>
        <v>15-87.5</v>
      </c>
      <c r="C3615">
        <v>-87.479424798769998</v>
      </c>
      <c r="D3615">
        <v>15.272225739351001</v>
      </c>
      <c r="E3615">
        <f>ASIN(SQRT((SIN(RADIANS(PARAMETERS!$D$8-D3615)/2)*SIN(RADIANS(PARAMETERS!$D$8-D3615)/2))+(COS(RADIANS(D3615))*COS(RADIANS(PARAMETERS!$D$8))*SIN(RADIANS(PARAMETERS!$D$9-C3615)/2)*SIN(RADIANS(PARAMETERS!$D$9-C3615)/2))))*2*3958.756</f>
        <v>1787.1539927621186</v>
      </c>
      <c r="F3615">
        <v>112.11431884766</v>
      </c>
      <c r="G3615">
        <v>144.46206665039</v>
      </c>
      <c r="H3615">
        <v>188.40104675293</v>
      </c>
      <c r="I3615">
        <v>218.85697937012</v>
      </c>
      <c r="J3615">
        <v>253.20388793945</v>
      </c>
      <c r="K3615" s="6">
        <f>IFERROR(EXP(TREND(LN($F$1:$J$1),LN(F3615:J3615),LN(Calculations!$B$3))),0)</f>
        <v>7.8584810149592791E-3</v>
      </c>
    </row>
    <row r="3616" spans="1:11" x14ac:dyDescent="0.35">
      <c r="A3616">
        <v>3613</v>
      </c>
      <c r="B3616" t="str">
        <f t="shared" si="56"/>
        <v>15-88</v>
      </c>
      <c r="C3616">
        <v>-87.750746133671001</v>
      </c>
      <c r="D3616">
        <v>15.272225739351001</v>
      </c>
      <c r="E3616">
        <f>ASIN(SQRT((SIN(RADIANS(PARAMETERS!$D$8-D3616)/2)*SIN(RADIANS(PARAMETERS!$D$8-D3616)/2))+(COS(RADIANS(D3616))*COS(RADIANS(PARAMETERS!$D$8))*SIN(RADIANS(PARAMETERS!$D$9-C3616)/2)*SIN(RADIANS(PARAMETERS!$D$9-C3616)/2))))*2*3958.756</f>
        <v>1805.1952746033551</v>
      </c>
      <c r="F3616">
        <v>110.38704681396</v>
      </c>
      <c r="G3616">
        <v>142.60289001465</v>
      </c>
      <c r="H3616">
        <v>186.84051513672</v>
      </c>
      <c r="I3616">
        <v>216.76197814941</v>
      </c>
      <c r="J3616">
        <v>250.58715820313</v>
      </c>
      <c r="K3616" s="6">
        <f>IFERROR(EXP(TREND(LN($F$1:$J$1),LN(F3616:J3616),LN(Calculations!$B$3))),0)</f>
        <v>7.506513399176587E-3</v>
      </c>
    </row>
    <row r="3617" spans="1:11" x14ac:dyDescent="0.35">
      <c r="A3617">
        <v>3614</v>
      </c>
      <c r="B3617" t="str">
        <f t="shared" si="56"/>
        <v>15-88</v>
      </c>
      <c r="C3617">
        <v>-88.022067468572004</v>
      </c>
      <c r="D3617">
        <v>15.272225739351001</v>
      </c>
      <c r="E3617">
        <f>ASIN(SQRT((SIN(RADIANS(PARAMETERS!$D$8-D3617)/2)*SIN(RADIANS(PARAMETERS!$D$8-D3617)/2))+(COS(RADIANS(D3617))*COS(RADIANS(PARAMETERS!$D$8))*SIN(RADIANS(PARAMETERS!$D$9-C3617)/2)*SIN(RADIANS(PARAMETERS!$D$9-C3617)/2))))*2*3958.756</f>
        <v>1823.2358021662637</v>
      </c>
      <c r="F3617">
        <v>108.76176452637</v>
      </c>
      <c r="G3617">
        <v>140.81126403809</v>
      </c>
      <c r="H3617">
        <v>185.28759765625</v>
      </c>
      <c r="I3617">
        <v>214.72303771973</v>
      </c>
      <c r="J3617">
        <v>248.03901672363</v>
      </c>
      <c r="K3617" s="6">
        <f>IFERROR(EXP(TREND(LN($F$1:$J$1),LN(F3617:J3617),LN(Calculations!$B$3))),0)</f>
        <v>7.1845150004154184E-3</v>
      </c>
    </row>
    <row r="3618" spans="1:11" x14ac:dyDescent="0.35">
      <c r="A3618">
        <v>3615</v>
      </c>
      <c r="B3618" t="str">
        <f t="shared" si="56"/>
        <v>15-88.5</v>
      </c>
      <c r="C3618">
        <v>-88.293388803472993</v>
      </c>
      <c r="D3618">
        <v>15.272225739351001</v>
      </c>
      <c r="E3618">
        <f>ASIN(SQRT((SIN(RADIANS(PARAMETERS!$D$8-D3618)/2)*SIN(RADIANS(PARAMETERS!$D$8-D3618)/2))+(COS(RADIANS(D3618))*COS(RADIANS(PARAMETERS!$D$8))*SIN(RADIANS(PARAMETERS!$D$9-C3618)/2)*SIN(RADIANS(PARAMETERS!$D$9-C3618)/2))))*2*3958.756</f>
        <v>1841.2755665815287</v>
      </c>
      <c r="F3618">
        <v>107.29880523682</v>
      </c>
      <c r="G3618">
        <v>139.18524169922</v>
      </c>
      <c r="H3618">
        <v>183.81080627441</v>
      </c>
      <c r="I3618">
        <v>212.82963562012</v>
      </c>
      <c r="J3618">
        <v>245.66497802734</v>
      </c>
      <c r="K3618" s="6">
        <f>IFERROR(EXP(TREND(LN($F$1:$J$1),LN(F3618:J3618),LN(Calculations!$B$3))),0)</f>
        <v>6.9027082383787096E-3</v>
      </c>
    </row>
    <row r="3619" spans="1:11" x14ac:dyDescent="0.35">
      <c r="A3619">
        <v>3616</v>
      </c>
      <c r="B3619" t="str">
        <f t="shared" si="56"/>
        <v>15-88.5</v>
      </c>
      <c r="C3619">
        <v>-88.564710138373997</v>
      </c>
      <c r="D3619">
        <v>15.272225739351001</v>
      </c>
      <c r="E3619">
        <f>ASIN(SQRT((SIN(RADIANS(PARAMETERS!$D$8-D3619)/2)*SIN(RADIANS(PARAMETERS!$D$8-D3619)/2))+(COS(RADIANS(D3619))*COS(RADIANS(PARAMETERS!$D$8))*SIN(RADIANS(PARAMETERS!$D$9-C3619)/2)*SIN(RADIANS(PARAMETERS!$D$9-C3619)/2))))*2*3958.756</f>
        <v>1859.3145589525975</v>
      </c>
      <c r="F3619">
        <v>106.21117401123</v>
      </c>
      <c r="G3619">
        <v>138.04737854004</v>
      </c>
      <c r="H3619">
        <v>182.7869720459</v>
      </c>
      <c r="I3619">
        <v>211.48768615723</v>
      </c>
      <c r="J3619">
        <v>243.98313903809</v>
      </c>
      <c r="K3619" s="6">
        <f>IFERROR(EXP(TREND(LN($F$1:$J$1),LN(F3619:J3619),LN(Calculations!$B$3))),0)</f>
        <v>6.7070479686692306E-3</v>
      </c>
    </row>
    <row r="3620" spans="1:11" x14ac:dyDescent="0.35">
      <c r="A3620">
        <v>3617</v>
      </c>
      <c r="B3620" t="str">
        <f t="shared" si="56"/>
        <v>15-89</v>
      </c>
      <c r="C3620">
        <v>-88.836031473275</v>
      </c>
      <c r="D3620">
        <v>15.272225739351001</v>
      </c>
      <c r="E3620">
        <f>ASIN(SQRT((SIN(RADIANS(PARAMETERS!$D$8-D3620)/2)*SIN(RADIANS(PARAMETERS!$D$8-D3620)/2))+(COS(RADIANS(D3620))*COS(RADIANS(PARAMETERS!$D$8))*SIN(RADIANS(PARAMETERS!$D$9-C3620)/2)*SIN(RADIANS(PARAMETERS!$D$9-C3620)/2))))*2*3958.756</f>
        <v>1877.3527703548982</v>
      </c>
      <c r="F3620">
        <v>105.48221588135</v>
      </c>
      <c r="G3620">
        <v>137.3846282959</v>
      </c>
      <c r="H3620">
        <v>182.18872070313</v>
      </c>
      <c r="I3620">
        <v>210.63404846191</v>
      </c>
      <c r="J3620">
        <v>242.90380859375</v>
      </c>
      <c r="K3620" s="6">
        <f>IFERROR(EXP(TREND(LN($F$1:$J$1),LN(F3620:J3620),LN(Calculations!$B$3))),0)</f>
        <v>6.5864502926024854E-3</v>
      </c>
    </row>
    <row r="3621" spans="1:11" x14ac:dyDescent="0.35">
      <c r="A3621">
        <v>3618</v>
      </c>
      <c r="B3621" t="str">
        <f t="shared" si="56"/>
        <v>15-89</v>
      </c>
      <c r="C3621">
        <v>-89.107352808176003</v>
      </c>
      <c r="D3621">
        <v>15.272225739351001</v>
      </c>
      <c r="E3621">
        <f>ASIN(SQRT((SIN(RADIANS(PARAMETERS!$D$8-D3621)/2)*SIN(RADIANS(PARAMETERS!$D$8-D3621)/2))+(COS(RADIANS(D3621))*COS(RADIANS(PARAMETERS!$D$8))*SIN(RADIANS(PARAMETERS!$D$9-C3621)/2)*SIN(RADIANS(PARAMETERS!$D$9-C3621)/2))))*2*3958.756</f>
        <v>1895.3901918350871</v>
      </c>
      <c r="F3621">
        <v>105.01865386963</v>
      </c>
      <c r="G3621">
        <v>137.06680297852</v>
      </c>
      <c r="H3621">
        <v>181.90509033203</v>
      </c>
      <c r="I3621">
        <v>210.07855224609</v>
      </c>
      <c r="J3621">
        <v>242.17788696289</v>
      </c>
      <c r="K3621" s="6">
        <f>IFERROR(EXP(TREND(LN($F$1:$J$1),LN(F3621:J3621),LN(Calculations!$B$3))),0)</f>
        <v>6.5165942930062726E-3</v>
      </c>
    </row>
    <row r="3622" spans="1:11" x14ac:dyDescent="0.35">
      <c r="A3622">
        <v>3619</v>
      </c>
      <c r="B3622" t="str">
        <f t="shared" si="56"/>
        <v>15-89.5</v>
      </c>
      <c r="C3622">
        <v>-89.378674143077006</v>
      </c>
      <c r="D3622">
        <v>15.272225739351001</v>
      </c>
      <c r="E3622">
        <f>ASIN(SQRT((SIN(RADIANS(PARAMETERS!$D$8-D3622)/2)*SIN(RADIANS(PARAMETERS!$D$8-D3622)/2))+(COS(RADIANS(D3622))*COS(RADIANS(PARAMETERS!$D$8))*SIN(RADIANS(PARAMETERS!$D$9-C3622)/2)*SIN(RADIANS(PARAMETERS!$D$9-C3622)/2))))*2*3958.756</f>
        <v>1913.4268144103066</v>
      </c>
      <c r="F3622">
        <v>104.43616485596</v>
      </c>
      <c r="G3622">
        <v>136.45779418945</v>
      </c>
      <c r="H3622">
        <v>181.3097076416</v>
      </c>
      <c r="I3622">
        <v>209.18255615234</v>
      </c>
      <c r="J3622">
        <v>241.01179504395</v>
      </c>
      <c r="K3622" s="6">
        <f>IFERROR(EXP(TREND(LN($F$1:$J$1),LN(F3622:J3622),LN(Calculations!$B$3))),0)</f>
        <v>6.4103516114911814E-3</v>
      </c>
    </row>
    <row r="3623" spans="1:11" x14ac:dyDescent="0.35">
      <c r="A3623">
        <v>3620</v>
      </c>
      <c r="B3623" t="str">
        <f t="shared" si="56"/>
        <v>15-89.5</v>
      </c>
      <c r="C3623">
        <v>-89.649995477977996</v>
      </c>
      <c r="D3623">
        <v>15.272225739351001</v>
      </c>
      <c r="E3623">
        <f>ASIN(SQRT((SIN(RADIANS(PARAMETERS!$D$8-D3623)/2)*SIN(RADIANS(PARAMETERS!$D$8-D3623)/2))+(COS(RADIANS(D3623))*COS(RADIANS(PARAMETERS!$D$8))*SIN(RADIANS(PARAMETERS!$D$9-C3623)/2)*SIN(RADIANS(PARAMETERS!$D$9-C3623)/2))))*2*3958.756</f>
        <v>1931.4626290674523</v>
      </c>
      <c r="F3623">
        <v>103.63714599609</v>
      </c>
      <c r="G3623">
        <v>135.51762390137</v>
      </c>
      <c r="H3623">
        <v>180.3090057373</v>
      </c>
      <c r="I3623">
        <v>207.75210571289</v>
      </c>
      <c r="J3623">
        <v>239.13858032227</v>
      </c>
      <c r="K3623" s="6">
        <f>IFERROR(EXP(TREND(LN($F$1:$J$1),LN(F3623:J3623),LN(Calculations!$B$3))),0)</f>
        <v>6.2527026151798764E-3</v>
      </c>
    </row>
    <row r="3624" spans="1:11" x14ac:dyDescent="0.35">
      <c r="A3624">
        <v>3621</v>
      </c>
      <c r="B3624" t="str">
        <f t="shared" si="56"/>
        <v>15-90</v>
      </c>
      <c r="C3624">
        <v>-89.921316812878999</v>
      </c>
      <c r="D3624">
        <v>15.272225739351001</v>
      </c>
      <c r="E3624">
        <f>ASIN(SQRT((SIN(RADIANS(PARAMETERS!$D$8-D3624)/2)*SIN(RADIANS(PARAMETERS!$D$8-D3624)/2))+(COS(RADIANS(D3624))*COS(RADIANS(PARAMETERS!$D$8))*SIN(RADIANS(PARAMETERS!$D$9-C3624)/2)*SIN(RADIANS(PARAMETERS!$D$9-C3624)/2))))*2*3958.756</f>
        <v>1949.4976267624602</v>
      </c>
      <c r="F3624">
        <v>102.73365020752</v>
      </c>
      <c r="G3624">
        <v>134.45506286621</v>
      </c>
      <c r="H3624">
        <v>179.0158996582</v>
      </c>
      <c r="I3624">
        <v>205.95129394531</v>
      </c>
      <c r="J3624">
        <v>236.76399230957</v>
      </c>
      <c r="K3624" s="6">
        <f>IFERROR(EXP(TREND(LN($F$1:$J$1),LN(F3624:J3624),LN(Calculations!$B$3))),0)</f>
        <v>6.0686314236009908E-3</v>
      </c>
    </row>
    <row r="3625" spans="1:11" x14ac:dyDescent="0.35">
      <c r="A3625">
        <v>3622</v>
      </c>
      <c r="B3625" t="str">
        <f t="shared" si="56"/>
        <v>15-90</v>
      </c>
      <c r="C3625">
        <v>-90.192638147780002</v>
      </c>
      <c r="D3625">
        <v>15.272225739351001</v>
      </c>
      <c r="E3625">
        <f>ASIN(SQRT((SIN(RADIANS(PARAMETERS!$D$8-D3625)/2)*SIN(RADIANS(PARAMETERS!$D$8-D3625)/2))+(COS(RADIANS(D3625))*COS(RADIANS(PARAMETERS!$D$8))*SIN(RADIANS(PARAMETERS!$D$9-C3625)/2)*SIN(RADIANS(PARAMETERS!$D$9-C3625)/2))))*2*3958.756</f>
        <v>1967.5317984195963</v>
      </c>
      <c r="F3625">
        <v>102.78528594971</v>
      </c>
      <c r="G3625">
        <v>134.23445129395</v>
      </c>
      <c r="H3625">
        <v>178.6374206543</v>
      </c>
      <c r="I3625">
        <v>205.43778991699</v>
      </c>
      <c r="J3625">
        <v>236.05354309082</v>
      </c>
      <c r="K3625" s="6">
        <f>IFERROR(EXP(TREND(LN($F$1:$J$1),LN(F3625:J3625),LN(Calculations!$B$3))),0)</f>
        <v>6.0387807265493976E-3</v>
      </c>
    </row>
    <row r="3626" spans="1:11" x14ac:dyDescent="0.35">
      <c r="A3626">
        <v>3623</v>
      </c>
      <c r="B3626" t="str">
        <f t="shared" si="56"/>
        <v>15-90.5</v>
      </c>
      <c r="C3626">
        <v>-90.463959482681005</v>
      </c>
      <c r="D3626">
        <v>15.272225739351001</v>
      </c>
      <c r="E3626">
        <f>ASIN(SQRT((SIN(RADIANS(PARAMETERS!$D$8-D3626)/2)*SIN(RADIANS(PARAMETERS!$D$8-D3626)/2))+(COS(RADIANS(D3626))*COS(RADIANS(PARAMETERS!$D$8))*SIN(RADIANS(PARAMETERS!$D$9-C3626)/2)*SIN(RADIANS(PARAMETERS!$D$9-C3626)/2))))*2*3958.756</f>
        <v>1985.5651349307625</v>
      </c>
      <c r="F3626">
        <v>103.75706481934</v>
      </c>
      <c r="G3626">
        <v>135.13536071777</v>
      </c>
      <c r="H3626">
        <v>179.2230682373</v>
      </c>
      <c r="I3626">
        <v>206.17399597168</v>
      </c>
      <c r="J3626">
        <v>236.92709350586</v>
      </c>
      <c r="K3626" s="6">
        <f>IFERROR(EXP(TREND(LN($F$1:$J$1),LN(F3626:J3626),LN(Calculations!$B$3))),0)</f>
        <v>6.1708975480497868E-3</v>
      </c>
    </row>
    <row r="3627" spans="1:11" x14ac:dyDescent="0.35">
      <c r="A3627">
        <v>3624</v>
      </c>
      <c r="B3627" t="str">
        <f t="shared" si="56"/>
        <v>15-90.5</v>
      </c>
      <c r="C3627">
        <v>-90.735280817581994</v>
      </c>
      <c r="D3627">
        <v>15.272225739351001</v>
      </c>
      <c r="E3627">
        <f>ASIN(SQRT((SIN(RADIANS(PARAMETERS!$D$8-D3627)/2)*SIN(RADIANS(PARAMETERS!$D$8-D3627)/2))+(COS(RADIANS(D3627))*COS(RADIANS(PARAMETERS!$D$8))*SIN(RADIANS(PARAMETERS!$D$9-C3627)/2)*SIN(RADIANS(PARAMETERS!$D$9-C3627)/2))))*2*3958.756</f>
        <v>2003.5976271548088</v>
      </c>
      <c r="F3627">
        <v>105.55088806152</v>
      </c>
      <c r="G3627">
        <v>137.05931091309</v>
      </c>
      <c r="H3627">
        <v>180.71965026855</v>
      </c>
      <c r="I3627">
        <v>208.00769042969</v>
      </c>
      <c r="J3627">
        <v>239.15754699707</v>
      </c>
      <c r="K3627" s="6">
        <f>IFERROR(EXP(TREND(LN($F$1:$J$1),LN(F3627:J3627),LN(Calculations!$B$3))),0)</f>
        <v>6.4604173838069363E-3</v>
      </c>
    </row>
    <row r="3628" spans="1:11" x14ac:dyDescent="0.35">
      <c r="A3628">
        <v>3625</v>
      </c>
      <c r="B3628" t="str">
        <f t="shared" si="56"/>
        <v>16-50</v>
      </c>
      <c r="C3628">
        <v>-50.037080582435998</v>
      </c>
      <c r="D3628">
        <v>15.543547074252</v>
      </c>
      <c r="E3628">
        <f>ASIN(SQRT((SIN(RADIANS(PARAMETERS!$D$8-D3628)/2)*SIN(RADIANS(PARAMETERS!$D$8-D3628)/2))+(COS(RADIANS(D3628))*COS(RADIANS(PARAMETERS!$D$8))*SIN(RADIANS(PARAMETERS!$D$9-C3628)/2)*SIN(RADIANS(PARAMETERS!$D$9-C3628)/2))))*2*3958.756</f>
        <v>705.97439010914422</v>
      </c>
      <c r="F3628">
        <v>144.5770111084</v>
      </c>
      <c r="G3628">
        <v>177.06568908691</v>
      </c>
      <c r="H3628">
        <v>211.86929321289</v>
      </c>
      <c r="I3628">
        <v>242.66757202148</v>
      </c>
      <c r="J3628">
        <v>277.9450378418</v>
      </c>
      <c r="K3628" s="6">
        <f>IFERROR(EXP(TREND(LN($F$1:$J$1),LN(F3628:J3628),LN(Calculations!$B$3))),0)</f>
        <v>1.8898260015725143E-2</v>
      </c>
    </row>
    <row r="3629" spans="1:11" x14ac:dyDescent="0.35">
      <c r="A3629">
        <v>3626</v>
      </c>
      <c r="B3629" t="str">
        <f t="shared" si="56"/>
        <v>16-50.5</v>
      </c>
      <c r="C3629">
        <v>-50.308401917337001</v>
      </c>
      <c r="D3629">
        <v>15.543547074252</v>
      </c>
      <c r="E3629">
        <f>ASIN(SQRT((SIN(RADIANS(PARAMETERS!$D$8-D3629)/2)*SIN(RADIANS(PARAMETERS!$D$8-D3629)/2))+(COS(RADIANS(D3629))*COS(RADIANS(PARAMETERS!$D$8))*SIN(RADIANS(PARAMETERS!$D$9-C3629)/2)*SIN(RADIANS(PARAMETERS!$D$9-C3629)/2))))*2*3958.756</f>
        <v>687.91494920127195</v>
      </c>
      <c r="F3629">
        <v>144.64540100098</v>
      </c>
      <c r="G3629">
        <v>177.18437194824</v>
      </c>
      <c r="H3629">
        <v>212.16015625</v>
      </c>
      <c r="I3629">
        <v>243.1294708252</v>
      </c>
      <c r="J3629">
        <v>278.6213684082</v>
      </c>
      <c r="K3629" s="6">
        <f>IFERROR(EXP(TREND(LN($F$1:$J$1),LN(F3629:J3629),LN(Calculations!$B$3))),0)</f>
        <v>1.8933880073717008E-2</v>
      </c>
    </row>
    <row r="3630" spans="1:11" x14ac:dyDescent="0.35">
      <c r="A3630">
        <v>3627</v>
      </c>
      <c r="B3630" t="str">
        <f t="shared" si="56"/>
        <v>16-50.5</v>
      </c>
      <c r="C3630">
        <v>-50.579723252237997</v>
      </c>
      <c r="D3630">
        <v>15.543547074252</v>
      </c>
      <c r="E3630">
        <f>ASIN(SQRT((SIN(RADIANS(PARAMETERS!$D$8-D3630)/2)*SIN(RADIANS(PARAMETERS!$D$8-D3630)/2))+(COS(RADIANS(D3630))*COS(RADIANS(PARAMETERS!$D$8))*SIN(RADIANS(PARAMETERS!$D$9-C3630)/2)*SIN(RADIANS(PARAMETERS!$D$9-C3630)/2))))*2*3958.756</f>
        <v>669.85529924971775</v>
      </c>
      <c r="F3630">
        <v>144.66891479492</v>
      </c>
      <c r="G3630">
        <v>177.2780456543</v>
      </c>
      <c r="H3630">
        <v>212.41555786133</v>
      </c>
      <c r="I3630">
        <v>243.54615783691</v>
      </c>
      <c r="J3630">
        <v>279.24081420898</v>
      </c>
      <c r="K3630" s="6">
        <f>IFERROR(EXP(TREND(LN($F$1:$J$1),LN(F3630:J3630),LN(Calculations!$B$3))),0)</f>
        <v>1.8947832201670858E-2</v>
      </c>
    </row>
    <row r="3631" spans="1:11" x14ac:dyDescent="0.35">
      <c r="A3631">
        <v>3628</v>
      </c>
      <c r="B3631" t="str">
        <f t="shared" si="56"/>
        <v>16-51</v>
      </c>
      <c r="C3631">
        <v>-50.851044587139</v>
      </c>
      <c r="D3631">
        <v>15.543547074252</v>
      </c>
      <c r="E3631">
        <f>ASIN(SQRT((SIN(RADIANS(PARAMETERS!$D$8-D3631)/2)*SIN(RADIANS(PARAMETERS!$D$8-D3631)/2))+(COS(RADIANS(D3631))*COS(RADIANS(PARAMETERS!$D$8))*SIN(RADIANS(PARAMETERS!$D$9-C3631)/2)*SIN(RADIANS(PARAMETERS!$D$9-C3631)/2))))*2*3958.756</f>
        <v>651.7954533866025</v>
      </c>
      <c r="F3631">
        <v>144.68258666992</v>
      </c>
      <c r="G3631">
        <v>177.36988830566</v>
      </c>
      <c r="H3631">
        <v>212.66825866699</v>
      </c>
      <c r="I3631">
        <v>243.95945739746</v>
      </c>
      <c r="J3631">
        <v>279.85623168945</v>
      </c>
      <c r="K3631" s="6">
        <f>IFERROR(EXP(TREND(LN($F$1:$J$1),LN(F3631:J3631),LN(Calculations!$B$3))),0)</f>
        <v>1.8957589354540623E-2</v>
      </c>
    </row>
    <row r="3632" spans="1:11" x14ac:dyDescent="0.35">
      <c r="A3632">
        <v>3629</v>
      </c>
      <c r="B3632" t="str">
        <f t="shared" si="56"/>
        <v>16-51</v>
      </c>
      <c r="C3632">
        <v>-51.122365922039997</v>
      </c>
      <c r="D3632">
        <v>15.543547074252</v>
      </c>
      <c r="E3632">
        <f>ASIN(SQRT((SIN(RADIANS(PARAMETERS!$D$8-D3632)/2)*SIN(RADIANS(PARAMETERS!$D$8-D3632)/2))+(COS(RADIANS(D3632))*COS(RADIANS(PARAMETERS!$D$8))*SIN(RADIANS(PARAMETERS!$D$9-C3632)/2)*SIN(RADIANS(PARAMETERS!$D$9-C3632)/2))))*2*3958.756</f>
        <v>633.73542538278934</v>
      </c>
      <c r="F3632">
        <v>144.72372436523</v>
      </c>
      <c r="G3632">
        <v>177.48500061035</v>
      </c>
      <c r="H3632">
        <v>212.95384216309</v>
      </c>
      <c r="I3632">
        <v>244.41549682617</v>
      </c>
      <c r="J3632">
        <v>280.5266418457</v>
      </c>
      <c r="K3632" s="6">
        <f>IFERROR(EXP(TREND(LN($F$1:$J$1),LN(F3632:J3632),LN(Calculations!$B$3))),0)</f>
        <v>1.8981560272682389E-2</v>
      </c>
    </row>
    <row r="3633" spans="1:11" x14ac:dyDescent="0.35">
      <c r="A3633">
        <v>3630</v>
      </c>
      <c r="B3633" t="str">
        <f t="shared" si="56"/>
        <v>16-51.5</v>
      </c>
      <c r="C3633">
        <v>-51.393687256941</v>
      </c>
      <c r="D3633">
        <v>15.543547074252</v>
      </c>
      <c r="E3633">
        <f>ASIN(SQRT((SIN(RADIANS(PARAMETERS!$D$8-D3633)/2)*SIN(RADIANS(PARAMETERS!$D$8-D3633)/2))+(COS(RADIANS(D3633))*COS(RADIANS(PARAMETERS!$D$8))*SIN(RADIANS(PARAMETERS!$D$9-C3633)/2)*SIN(RADIANS(PARAMETERS!$D$9-C3633)/2))))*2*3958.756</f>
        <v>615.67522974354074</v>
      </c>
      <c r="F3633">
        <v>144.75247192383</v>
      </c>
      <c r="G3633">
        <v>177.59115600586</v>
      </c>
      <c r="H3633">
        <v>213.21748352051</v>
      </c>
      <c r="I3633">
        <v>244.83735656738</v>
      </c>
      <c r="J3633">
        <v>281.1477355957</v>
      </c>
      <c r="K3633" s="6">
        <f>IFERROR(EXP(TREND(LN($F$1:$J$1),LN(F3633:J3633),LN(Calculations!$B$3))),0)</f>
        <v>1.8999898923964469E-2</v>
      </c>
    </row>
    <row r="3634" spans="1:11" x14ac:dyDescent="0.35">
      <c r="A3634">
        <v>3631</v>
      </c>
      <c r="B3634" t="str">
        <f t="shared" si="56"/>
        <v>16-51.5</v>
      </c>
      <c r="C3634">
        <v>-51.665008591842003</v>
      </c>
      <c r="D3634">
        <v>15.543547074252</v>
      </c>
      <c r="E3634">
        <f>ASIN(SQRT((SIN(RADIANS(PARAMETERS!$D$8-D3634)/2)*SIN(RADIANS(PARAMETERS!$D$8-D3634)/2))+(COS(RADIANS(D3634))*COS(RADIANS(PARAMETERS!$D$8))*SIN(RADIANS(PARAMETERS!$D$9-C3634)/2)*SIN(RADIANS(PARAMETERS!$D$9-C3634)/2))))*2*3958.756</f>
        <v>597.61488182146695</v>
      </c>
      <c r="F3634">
        <v>144.78663635254</v>
      </c>
      <c r="G3634">
        <v>177.70007324219</v>
      </c>
      <c r="H3634">
        <v>213.48365783691</v>
      </c>
      <c r="I3634">
        <v>245.26222229004</v>
      </c>
      <c r="J3634">
        <v>281.77255249023</v>
      </c>
      <c r="K3634" s="6">
        <f>IFERROR(EXP(TREND(LN($F$1:$J$1),LN(F3634:J3634),LN(Calculations!$B$3))),0)</f>
        <v>1.9020718609586703E-2</v>
      </c>
    </row>
    <row r="3635" spans="1:11" x14ac:dyDescent="0.35">
      <c r="A3635">
        <v>3632</v>
      </c>
      <c r="B3635" t="str">
        <f t="shared" si="56"/>
        <v>16-52</v>
      </c>
      <c r="C3635">
        <v>-51.936329926742999</v>
      </c>
      <c r="D3635">
        <v>15.543547074252</v>
      </c>
      <c r="E3635">
        <f>ASIN(SQRT((SIN(RADIANS(PARAMETERS!$D$8-D3635)/2)*SIN(RADIANS(PARAMETERS!$D$8-D3635)/2))+(COS(RADIANS(D3635))*COS(RADIANS(PARAMETERS!$D$8))*SIN(RADIANS(PARAMETERS!$D$9-C3635)/2)*SIN(RADIANS(PARAMETERS!$D$9-C3635)/2))))*2*3958.756</f>
        <v>579.55439795053007</v>
      </c>
      <c r="F3635">
        <v>144.84483337402</v>
      </c>
      <c r="G3635">
        <v>177.82409667969</v>
      </c>
      <c r="H3635">
        <v>213.77723693848</v>
      </c>
      <c r="I3635">
        <v>245.72723388672</v>
      </c>
      <c r="J3635">
        <v>282.45367431641</v>
      </c>
      <c r="K3635" s="6">
        <f>IFERROR(EXP(TREND(LN($F$1:$J$1),LN(F3635:J3635),LN(Calculations!$B$3))),0)</f>
        <v>1.9052514286223184E-2</v>
      </c>
    </row>
    <row r="3636" spans="1:11" x14ac:dyDescent="0.35">
      <c r="A3636">
        <v>3633</v>
      </c>
      <c r="B3636" t="str">
        <f t="shared" si="56"/>
        <v>16-52</v>
      </c>
      <c r="C3636">
        <v>-52.207651261644003</v>
      </c>
      <c r="D3636">
        <v>15.543547074252</v>
      </c>
      <c r="E3636">
        <f>ASIN(SQRT((SIN(RADIANS(PARAMETERS!$D$8-D3636)/2)*SIN(RADIANS(PARAMETERS!$D$8-D3636)/2))+(COS(RADIANS(D3636))*COS(RADIANS(PARAMETERS!$D$8))*SIN(RADIANS(PARAMETERS!$D$9-C3636)/2)*SIN(RADIANS(PARAMETERS!$D$9-C3636)/2))))*2*3958.756</f>
        <v>561.49379560584919</v>
      </c>
      <c r="F3636">
        <v>144.87409973145</v>
      </c>
      <c r="G3636">
        <v>177.91708374023</v>
      </c>
      <c r="H3636">
        <v>214.0203704834</v>
      </c>
      <c r="I3636">
        <v>246.12266540527</v>
      </c>
      <c r="J3636">
        <v>283.04159545898</v>
      </c>
      <c r="K3636" s="6">
        <f>IFERROR(EXP(TREND(LN($F$1:$J$1),LN(F3636:J3636),LN(Calculations!$B$3))),0)</f>
        <v>1.9068766126552068E-2</v>
      </c>
    </row>
    <row r="3637" spans="1:11" x14ac:dyDescent="0.35">
      <c r="A3637">
        <v>3634</v>
      </c>
      <c r="B3637" t="str">
        <f t="shared" si="56"/>
        <v>16-52.5</v>
      </c>
      <c r="C3637">
        <v>-52.478972596544999</v>
      </c>
      <c r="D3637">
        <v>15.543547074252</v>
      </c>
      <c r="E3637">
        <f>ASIN(SQRT((SIN(RADIANS(PARAMETERS!$D$8-D3637)/2)*SIN(RADIANS(PARAMETERS!$D$8-D3637)/2))+(COS(RADIANS(D3637))*COS(RADIANS(PARAMETERS!$D$8))*SIN(RADIANS(PARAMETERS!$D$9-C3637)/2)*SIN(RADIANS(PARAMETERS!$D$9-C3637)/2))))*2*3958.756</f>
        <v>543.43309359531247</v>
      </c>
      <c r="F3637">
        <v>144.90460205078</v>
      </c>
      <c r="G3637">
        <v>177.99829101563</v>
      </c>
      <c r="H3637">
        <v>214.24574279785</v>
      </c>
      <c r="I3637">
        <v>246.4942779541</v>
      </c>
      <c r="J3637">
        <v>283.59829711914</v>
      </c>
      <c r="K3637" s="6">
        <f>IFERROR(EXP(TREND(LN($F$1:$J$1),LN(F3637:J3637),LN(Calculations!$B$3))),0)</f>
        <v>1.9083725367860363E-2</v>
      </c>
    </row>
    <row r="3638" spans="1:11" x14ac:dyDescent="0.35">
      <c r="A3638">
        <v>3635</v>
      </c>
      <c r="B3638" t="str">
        <f t="shared" si="56"/>
        <v>16-53</v>
      </c>
      <c r="C3638">
        <v>-52.750293931446002</v>
      </c>
      <c r="D3638">
        <v>15.543547074252</v>
      </c>
      <c r="E3638">
        <f>ASIN(SQRT((SIN(RADIANS(PARAMETERS!$D$8-D3638)/2)*SIN(RADIANS(PARAMETERS!$D$8-D3638)/2))+(COS(RADIANS(D3638))*COS(RADIANS(PARAMETERS!$D$8))*SIN(RADIANS(PARAMETERS!$D$9-C3638)/2)*SIN(RADIANS(PARAMETERS!$D$9-C3638)/2))))*2*3958.756</f>
        <v>525.37231229063843</v>
      </c>
      <c r="F3638">
        <v>144.95663452148</v>
      </c>
      <c r="G3638">
        <v>178.0804901123</v>
      </c>
      <c r="H3638">
        <v>214.4751739502</v>
      </c>
      <c r="I3638">
        <v>246.87240600586</v>
      </c>
      <c r="J3638">
        <v>284.16470336914</v>
      </c>
      <c r="K3638" s="6">
        <f>IFERROR(EXP(TREND(LN($F$1:$J$1),LN(F3638:J3638),LN(Calculations!$B$3))),0)</f>
        <v>1.9106888321215775E-2</v>
      </c>
    </row>
    <row r="3639" spans="1:11" x14ac:dyDescent="0.35">
      <c r="A3639">
        <v>3636</v>
      </c>
      <c r="B3639" t="str">
        <f t="shared" si="56"/>
        <v>16-53</v>
      </c>
      <c r="C3639">
        <v>-53.021615266346998</v>
      </c>
      <c r="D3639">
        <v>15.543547074252</v>
      </c>
      <c r="E3639">
        <f>ASIN(SQRT((SIN(RADIANS(PARAMETERS!$D$8-D3639)/2)*SIN(RADIANS(PARAMETERS!$D$8-D3639)/2))+(COS(RADIANS(D3639))*COS(RADIANS(PARAMETERS!$D$8))*SIN(RADIANS(PARAMETERS!$D$9-C3639)/2)*SIN(RADIANS(PARAMETERS!$D$9-C3639)/2))))*2*3958.756</f>
        <v>507.31147390772998</v>
      </c>
      <c r="F3639">
        <v>144.97445678711</v>
      </c>
      <c r="G3639">
        <v>178.12126159668</v>
      </c>
      <c r="H3639">
        <v>214.63966369629</v>
      </c>
      <c r="I3639">
        <v>247.16221618652</v>
      </c>
      <c r="J3639">
        <v>284.61392211914</v>
      </c>
      <c r="K3639" s="6">
        <f>IFERROR(EXP(TREND(LN($F$1:$J$1),LN(F3639:J3639),LN(Calculations!$B$3))),0)</f>
        <v>1.9111041927313721E-2</v>
      </c>
    </row>
    <row r="3640" spans="1:11" x14ac:dyDescent="0.35">
      <c r="A3640">
        <v>3637</v>
      </c>
      <c r="B3640" t="str">
        <f t="shared" si="56"/>
        <v>16-53.5</v>
      </c>
      <c r="C3640">
        <v>-53.292936601248002</v>
      </c>
      <c r="D3640">
        <v>15.543547074252</v>
      </c>
      <c r="E3640">
        <f>ASIN(SQRT((SIN(RADIANS(PARAMETERS!$D$8-D3640)/2)*SIN(RADIANS(PARAMETERS!$D$8-D3640)/2))+(COS(RADIANS(D3640))*COS(RADIANS(PARAMETERS!$D$8))*SIN(RADIANS(PARAMETERS!$D$9-C3640)/2)*SIN(RADIANS(PARAMETERS!$D$9-C3640)/2))))*2*3958.756</f>
        <v>489.25060284904634</v>
      </c>
      <c r="F3640">
        <v>145.00260925293</v>
      </c>
      <c r="G3640">
        <v>178.15545654297</v>
      </c>
      <c r="H3640">
        <v>214.79777526855</v>
      </c>
      <c r="I3640">
        <v>247.44606018066</v>
      </c>
      <c r="J3640">
        <v>285.05795288086</v>
      </c>
      <c r="K3640" s="6">
        <f>IFERROR(EXP(TREND(LN($F$1:$J$1),LN(F3640:J3640),LN(Calculations!$B$3))),0)</f>
        <v>1.9117863644636145E-2</v>
      </c>
    </row>
    <row r="3641" spans="1:11" x14ac:dyDescent="0.35">
      <c r="A3641">
        <v>3638</v>
      </c>
      <c r="B3641" t="str">
        <f t="shared" si="56"/>
        <v>16-53.5</v>
      </c>
      <c r="C3641">
        <v>-53.564257936148998</v>
      </c>
      <c r="D3641">
        <v>15.543547074252</v>
      </c>
      <c r="E3641">
        <f>ASIN(SQRT((SIN(RADIANS(PARAMETERS!$D$8-D3641)/2)*SIN(RADIANS(PARAMETERS!$D$8-D3641)/2))+(COS(RADIANS(D3641))*COS(RADIANS(PARAMETERS!$D$8))*SIN(RADIANS(PARAMETERS!$D$9-C3641)/2)*SIN(RADIANS(PARAMETERS!$D$9-C3641)/2))))*2*3958.756</f>
        <v>471.18972612464046</v>
      </c>
      <c r="F3641">
        <v>145.06243896484</v>
      </c>
      <c r="G3641">
        <v>178.19995117188</v>
      </c>
      <c r="H3641">
        <v>214.97631835938</v>
      </c>
      <c r="I3641">
        <v>247.7604675293</v>
      </c>
      <c r="J3641">
        <v>285.54531860352</v>
      </c>
      <c r="K3641" s="6">
        <f>IFERROR(EXP(TREND(LN($F$1:$J$1),LN(F3641:J3641),LN(Calculations!$B$3))),0)</f>
        <v>1.9137818029991455E-2</v>
      </c>
    </row>
    <row r="3642" spans="1:11" x14ac:dyDescent="0.35">
      <c r="A3642">
        <v>3639</v>
      </c>
      <c r="B3642" t="str">
        <f t="shared" si="56"/>
        <v>16-54</v>
      </c>
      <c r="C3642">
        <v>-53.835579271050001</v>
      </c>
      <c r="D3642">
        <v>15.543547074252</v>
      </c>
      <c r="E3642">
        <f>ASIN(SQRT((SIN(RADIANS(PARAMETERS!$D$8-D3642)/2)*SIN(RADIANS(PARAMETERS!$D$8-D3642)/2))+(COS(RADIANS(D3642))*COS(RADIANS(PARAMETERS!$D$8))*SIN(RADIANS(PARAMETERS!$D$9-C3642)/2)*SIN(RADIANS(PARAMETERS!$D$9-C3642)/2))))*2*3958.756</f>
        <v>453.12887387379595</v>
      </c>
      <c r="F3642">
        <v>145.11364746094</v>
      </c>
      <c r="G3642">
        <v>178.22915649414</v>
      </c>
      <c r="H3642">
        <v>215.1268157959</v>
      </c>
      <c r="I3642">
        <v>248.0343170166</v>
      </c>
      <c r="J3642">
        <v>285.97650146484</v>
      </c>
      <c r="K3642" s="6">
        <f>IFERROR(EXP(TREND(LN($F$1:$J$1),LN(F3642:J3642),LN(Calculations!$B$3))),0)</f>
        <v>1.9152580473876579E-2</v>
      </c>
    </row>
    <row r="3643" spans="1:11" x14ac:dyDescent="0.35">
      <c r="A3643">
        <v>3640</v>
      </c>
      <c r="B3643" t="str">
        <f t="shared" si="56"/>
        <v>16-54</v>
      </c>
      <c r="C3643">
        <v>-54.106900605950997</v>
      </c>
      <c r="D3643">
        <v>15.543547074252</v>
      </c>
      <c r="E3643">
        <f>ASIN(SQRT((SIN(RADIANS(PARAMETERS!$D$8-D3643)/2)*SIN(RADIANS(PARAMETERS!$D$8-D3643)/2))+(COS(RADIANS(D3643))*COS(RADIANS(PARAMETERS!$D$8))*SIN(RADIANS(PARAMETERS!$D$9-C3643)/2)*SIN(RADIANS(PARAMETERS!$D$9-C3643)/2))))*2*3958.756</f>
        <v>435.06808001650364</v>
      </c>
      <c r="F3643">
        <v>145.19448852539</v>
      </c>
      <c r="G3643">
        <v>178.27061462402</v>
      </c>
      <c r="H3643">
        <v>215.28996276855</v>
      </c>
      <c r="I3643">
        <v>248.32093811035</v>
      </c>
      <c r="J3643">
        <v>286.42047119141</v>
      </c>
      <c r="K3643" s="6">
        <f>IFERROR(EXP(TREND(LN($F$1:$J$1),LN(F3643:J3643),LN(Calculations!$B$3))),0)</f>
        <v>1.9180811184121929E-2</v>
      </c>
    </row>
    <row r="3644" spans="1:11" x14ac:dyDescent="0.35">
      <c r="A3644">
        <v>3641</v>
      </c>
      <c r="B3644" t="str">
        <f t="shared" si="56"/>
        <v>16-54.5</v>
      </c>
      <c r="C3644">
        <v>-54.378221940852001</v>
      </c>
      <c r="D3644">
        <v>15.543547074252</v>
      </c>
      <c r="E3644">
        <f>ASIN(SQRT((SIN(RADIANS(PARAMETERS!$D$8-D3644)/2)*SIN(RADIANS(PARAMETERS!$D$8-D3644)/2))+(COS(RADIANS(D3644))*COS(RADIANS(PARAMETERS!$D$8))*SIN(RADIANS(PARAMETERS!$D$9-C3644)/2)*SIN(RADIANS(PARAMETERS!$D$9-C3644)/2))))*2*3958.756</f>
        <v>417.00738307411865</v>
      </c>
      <c r="F3644">
        <v>145.31671142578</v>
      </c>
      <c r="G3644">
        <v>178.33369445801</v>
      </c>
      <c r="H3644">
        <v>215.47933959961</v>
      </c>
      <c r="I3644">
        <v>248.6381072998</v>
      </c>
      <c r="J3644">
        <v>286.90014648438</v>
      </c>
      <c r="K3644" s="6">
        <f>IFERROR(EXP(TREND(LN($F$1:$J$1),LN(F3644:J3644),LN(Calculations!$B$3))),0)</f>
        <v>1.9228350482887832E-2</v>
      </c>
    </row>
    <row r="3645" spans="1:11" x14ac:dyDescent="0.35">
      <c r="A3645">
        <v>3642</v>
      </c>
      <c r="B3645" t="str">
        <f t="shared" si="56"/>
        <v>16-54.5</v>
      </c>
      <c r="C3645">
        <v>-54.649543275752997</v>
      </c>
      <c r="D3645">
        <v>15.543547074252</v>
      </c>
      <c r="E3645">
        <f>ASIN(SQRT((SIN(RADIANS(PARAMETERS!$D$8-D3645)/2)*SIN(RADIANS(PARAMETERS!$D$8-D3645)/2))+(COS(RADIANS(D3645))*COS(RADIANS(PARAMETERS!$D$8))*SIN(RADIANS(PARAMETERS!$D$9-C3645)/2)*SIN(RADIANS(PARAMETERS!$D$9-C3645)/2))))*2*3958.756</f>
        <v>398.94682721281129</v>
      </c>
      <c r="F3645">
        <v>145.43862915039</v>
      </c>
      <c r="G3645">
        <v>178.38882446289</v>
      </c>
      <c r="H3645">
        <v>215.64312744141</v>
      </c>
      <c r="I3645">
        <v>248.91194152832</v>
      </c>
      <c r="J3645">
        <v>287.31402587891</v>
      </c>
      <c r="K3645" s="6">
        <f>IFERROR(EXP(TREND(LN($F$1:$J$1),LN(F3645:J3645),LN(Calculations!$B$3))),0)</f>
        <v>1.9275688527913802E-2</v>
      </c>
    </row>
    <row r="3646" spans="1:11" x14ac:dyDescent="0.35">
      <c r="A3646">
        <v>3643</v>
      </c>
      <c r="B3646" t="str">
        <f t="shared" si="56"/>
        <v>16-55</v>
      </c>
      <c r="C3646">
        <v>-54.920864610654</v>
      </c>
      <c r="D3646">
        <v>15.543547074252</v>
      </c>
      <c r="E3646">
        <f>ASIN(SQRT((SIN(RADIANS(PARAMETERS!$D$8-D3646)/2)*SIN(RADIANS(PARAMETERS!$D$8-D3646)/2))+(COS(RADIANS(D3646))*COS(RADIANS(PARAMETERS!$D$8))*SIN(RADIANS(PARAMETERS!$D$9-C3646)/2)*SIN(RADIANS(PARAMETERS!$D$9-C3646)/2))))*2*3958.756</f>
        <v>380.88646358372421</v>
      </c>
      <c r="F3646">
        <v>145.60362243652</v>
      </c>
      <c r="G3646">
        <v>178.47146606445</v>
      </c>
      <c r="H3646">
        <v>215.84010314941</v>
      </c>
      <c r="I3646">
        <v>249.22407531738</v>
      </c>
      <c r="J3646">
        <v>287.7721862793</v>
      </c>
      <c r="K3646" s="6">
        <f>IFERROR(EXP(TREND(LN($F$1:$J$1),LN(F3646:J3646),LN(Calculations!$B$3))),0)</f>
        <v>1.9344099194084394E-2</v>
      </c>
    </row>
    <row r="3647" spans="1:11" x14ac:dyDescent="0.35">
      <c r="A3647">
        <v>3644</v>
      </c>
      <c r="B3647" t="str">
        <f t="shared" si="56"/>
        <v>16-55</v>
      </c>
      <c r="C3647">
        <v>-55.192185945555003</v>
      </c>
      <c r="D3647">
        <v>15.543547074252</v>
      </c>
      <c r="E3647">
        <f>ASIN(SQRT((SIN(RADIANS(PARAMETERS!$D$8-D3647)/2)*SIN(RADIANS(PARAMETERS!$D$8-D3647)/2))+(COS(RADIANS(D3647))*COS(RADIANS(PARAMETERS!$D$8))*SIN(RADIANS(PARAMETERS!$D$9-C3647)/2)*SIN(RADIANS(PARAMETERS!$D$9-C3647)/2))))*2*3958.756</f>
        <v>362.82635206320055</v>
      </c>
      <c r="F3647">
        <v>145.81745910645</v>
      </c>
      <c r="G3647">
        <v>178.58753967285</v>
      </c>
      <c r="H3647">
        <v>216.07550048828</v>
      </c>
      <c r="I3647">
        <v>249.57893371582</v>
      </c>
      <c r="J3647">
        <v>288.27789306641</v>
      </c>
      <c r="K3647" s="6">
        <f>IFERROR(EXP(TREND(LN($F$1:$J$1),LN(F3647:J3647),LN(Calculations!$B$3))),0)</f>
        <v>1.9437098982686894E-2</v>
      </c>
    </row>
    <row r="3648" spans="1:11" x14ac:dyDescent="0.35">
      <c r="A3648">
        <v>3645</v>
      </c>
      <c r="B3648" t="str">
        <f t="shared" si="56"/>
        <v>16-55.5</v>
      </c>
      <c r="C3648">
        <v>-55.463507280456</v>
      </c>
      <c r="D3648">
        <v>15.543547074252</v>
      </c>
      <c r="E3648">
        <f>ASIN(SQRT((SIN(RADIANS(PARAMETERS!$D$8-D3648)/2)*SIN(RADIANS(PARAMETERS!$D$8-D3648)/2))+(COS(RADIANS(D3648))*COS(RADIANS(PARAMETERS!$D$8))*SIN(RADIANS(PARAMETERS!$D$9-C3648)/2)*SIN(RADIANS(PARAMETERS!$D$9-C3648)/2))))*2*3958.756</f>
        <v>344.76656353971271</v>
      </c>
      <c r="F3648">
        <v>146.01432800293</v>
      </c>
      <c r="G3648">
        <v>178.68101501465</v>
      </c>
      <c r="H3648">
        <v>216.23843383789</v>
      </c>
      <c r="I3648">
        <v>249.81074523926</v>
      </c>
      <c r="J3648">
        <v>288.59609985352</v>
      </c>
      <c r="K3648" s="6">
        <f>IFERROR(EXP(TREND(LN($F$1:$J$1),LN(F3648:J3648),LN(Calculations!$B$3))),0)</f>
        <v>1.9524040999983967E-2</v>
      </c>
    </row>
    <row r="3649" spans="1:11" x14ac:dyDescent="0.35">
      <c r="A3649">
        <v>3646</v>
      </c>
      <c r="B3649" t="str">
        <f t="shared" si="56"/>
        <v>16-55.5</v>
      </c>
      <c r="C3649">
        <v>-55.734828615357003</v>
      </c>
      <c r="D3649">
        <v>15.543547074252</v>
      </c>
      <c r="E3649">
        <f>ASIN(SQRT((SIN(RADIANS(PARAMETERS!$D$8-D3649)/2)*SIN(RADIANS(PARAMETERS!$D$8-D3649)/2))+(COS(RADIANS(D3649))*COS(RADIANS(PARAMETERS!$D$8))*SIN(RADIANS(PARAMETERS!$D$9-C3649)/2)*SIN(RADIANS(PARAMETERS!$D$9-C3649)/2))))*2*3958.756</f>
        <v>326.70718295894881</v>
      </c>
      <c r="F3649">
        <v>146.26020812988</v>
      </c>
      <c r="G3649">
        <v>178.8083190918</v>
      </c>
      <c r="H3649">
        <v>216.41883850098</v>
      </c>
      <c r="I3649">
        <v>250.04232788086</v>
      </c>
      <c r="J3649">
        <v>288.89056396484</v>
      </c>
      <c r="K3649" s="6">
        <f>IFERROR(EXP(TREND(LN($F$1:$J$1),LN(F3649:J3649),LN(Calculations!$B$3))),0)</f>
        <v>1.9638290117129902E-2</v>
      </c>
    </row>
    <row r="3650" spans="1:11" x14ac:dyDescent="0.35">
      <c r="A3650">
        <v>3647</v>
      </c>
      <c r="B3650" t="str">
        <f t="shared" si="56"/>
        <v>16-56</v>
      </c>
      <c r="C3650">
        <v>-56.006149950257999</v>
      </c>
      <c r="D3650">
        <v>15.543547074252</v>
      </c>
      <c r="E3650">
        <f>ASIN(SQRT((SIN(RADIANS(PARAMETERS!$D$8-D3650)/2)*SIN(RADIANS(PARAMETERS!$D$8-D3650)/2))+(COS(RADIANS(D3650))*COS(RADIANS(PARAMETERS!$D$8))*SIN(RADIANS(PARAMETERS!$D$9-C3650)/2)*SIN(RADIANS(PARAMETERS!$D$9-C3650)/2))))*2*3958.756</f>
        <v>308.64831343743583</v>
      </c>
      <c r="F3650">
        <v>146.57118225098</v>
      </c>
      <c r="G3650">
        <v>178.98466491699</v>
      </c>
      <c r="H3650">
        <v>216.63502502441</v>
      </c>
      <c r="I3650">
        <v>250.29484558105</v>
      </c>
      <c r="J3650">
        <v>289.18579101563</v>
      </c>
      <c r="K3650" s="6">
        <f>IFERROR(EXP(TREND(LN($F$1:$J$1),LN(F3650:J3650),LN(Calculations!$B$3))),0)</f>
        <v>1.9789397307471712E-2</v>
      </c>
    </row>
    <row r="3651" spans="1:11" x14ac:dyDescent="0.35">
      <c r="A3651">
        <v>3648</v>
      </c>
      <c r="B3651" t="str">
        <f t="shared" si="56"/>
        <v>16-56.5</v>
      </c>
      <c r="C3651">
        <v>-56.277471285159002</v>
      </c>
      <c r="D3651">
        <v>15.543547074252</v>
      </c>
      <c r="E3651">
        <f>ASIN(SQRT((SIN(RADIANS(PARAMETERS!$D$8-D3651)/2)*SIN(RADIANS(PARAMETERS!$D$8-D3651)/2))+(COS(RADIANS(D3651))*COS(RADIANS(PARAMETERS!$D$8))*SIN(RADIANS(PARAMETERS!$D$9-C3651)/2)*SIN(RADIANS(PARAMETERS!$D$9-C3651)/2))))*2*3958.756</f>
        <v>290.59008190925601</v>
      </c>
      <c r="F3651">
        <v>146.89881896973</v>
      </c>
      <c r="G3651">
        <v>179.17337036133</v>
      </c>
      <c r="H3651">
        <v>216.83488464355</v>
      </c>
      <c r="I3651">
        <v>250.50117492676</v>
      </c>
      <c r="J3651">
        <v>289.39614868164</v>
      </c>
      <c r="K3651" s="6">
        <f>IFERROR(EXP(TREND(LN($F$1:$J$1),LN(F3651:J3651),LN(Calculations!$B$3))),0)</f>
        <v>1.9953754213338386E-2</v>
      </c>
    </row>
    <row r="3652" spans="1:11" x14ac:dyDescent="0.35">
      <c r="A3652">
        <v>3649</v>
      </c>
      <c r="B3652" t="str">
        <f t="shared" si="56"/>
        <v>16-56.5</v>
      </c>
      <c r="C3652">
        <v>-56.548792620059999</v>
      </c>
      <c r="D3652">
        <v>15.543547074252</v>
      </c>
      <c r="E3652">
        <f>ASIN(SQRT((SIN(RADIANS(PARAMETERS!$D$8-D3652)/2)*SIN(RADIANS(PARAMETERS!$D$8-D3652)/2))+(COS(RADIANS(D3652))*COS(RADIANS(PARAMETERS!$D$8))*SIN(RADIANS(PARAMETERS!$D$9-C3652)/2)*SIN(RADIANS(PARAMETERS!$D$9-C3652)/2))))*2*3958.756</f>
        <v>272.5326470165104</v>
      </c>
      <c r="F3652">
        <v>147.31330871582</v>
      </c>
      <c r="G3652">
        <v>179.42692565918</v>
      </c>
      <c r="H3652">
        <v>217.09686279297</v>
      </c>
      <c r="I3652">
        <v>250.76504516602</v>
      </c>
      <c r="J3652">
        <v>289.65658569336</v>
      </c>
      <c r="K3652" s="6">
        <f>IFERROR(EXP(TREND(LN($F$1:$J$1),LN(F3652:J3652),LN(Calculations!$B$3))),0)</f>
        <v>2.0167634325805133E-2</v>
      </c>
    </row>
    <row r="3653" spans="1:11" x14ac:dyDescent="0.35">
      <c r="A3653">
        <v>3650</v>
      </c>
      <c r="B3653" t="str">
        <f t="shared" ref="B3653:B3716" si="57">MROUND(D3653,1)&amp;MROUND(C3653,-0.5)</f>
        <v>16-57</v>
      </c>
      <c r="C3653">
        <v>-56.820113954961002</v>
      </c>
      <c r="D3653">
        <v>15.543547074252</v>
      </c>
      <c r="E3653">
        <f>ASIN(SQRT((SIN(RADIANS(PARAMETERS!$D$8-D3653)/2)*SIN(RADIANS(PARAMETERS!$D$8-D3653)/2))+(COS(RADIANS(D3653))*COS(RADIANS(PARAMETERS!$D$8))*SIN(RADIANS(PARAMETERS!$D$9-C3653)/2)*SIN(RADIANS(PARAMETERS!$D$9-C3653)/2))))*2*3958.756</f>
        <v>254.47621035720238</v>
      </c>
      <c r="F3653">
        <v>147.82621765137</v>
      </c>
      <c r="G3653">
        <v>179.75288391113</v>
      </c>
      <c r="H3653">
        <v>217.42855834961</v>
      </c>
      <c r="I3653">
        <v>251.09381103516</v>
      </c>
      <c r="J3653">
        <v>289.97399902344</v>
      </c>
      <c r="K3653" s="6">
        <f>IFERROR(EXP(TREND(LN($F$1:$J$1),LN(F3653:J3653),LN(Calculations!$B$3))),0)</f>
        <v>2.0439206848493797E-2</v>
      </c>
    </row>
    <row r="3654" spans="1:11" x14ac:dyDescent="0.35">
      <c r="A3654">
        <v>3651</v>
      </c>
      <c r="B3654" t="str">
        <f t="shared" si="57"/>
        <v>16-57</v>
      </c>
      <c r="C3654">
        <v>-57.091435289861998</v>
      </c>
      <c r="D3654">
        <v>15.543547074252</v>
      </c>
      <c r="E3654">
        <f>ASIN(SQRT((SIN(RADIANS(PARAMETERS!$D$8-D3654)/2)*SIN(RADIANS(PARAMETERS!$D$8-D3654)/2))+(COS(RADIANS(D3654))*COS(RADIANS(PARAMETERS!$D$8))*SIN(RADIANS(PARAMETERS!$D$9-C3654)/2)*SIN(RADIANS(PARAMETERS!$D$9-C3654)/2))))*2*3958.756</f>
        <v>236.42103288400145</v>
      </c>
      <c r="F3654">
        <v>148.3938293457</v>
      </c>
      <c r="G3654">
        <v>180.11795043945</v>
      </c>
      <c r="H3654">
        <v>217.78498840332</v>
      </c>
      <c r="I3654">
        <v>251.4315032959</v>
      </c>
      <c r="J3654">
        <v>290.27905273438</v>
      </c>
      <c r="K3654" s="6">
        <f>IFERROR(EXP(TREND(LN($F$1:$J$1),LN(F3654:J3654),LN(Calculations!$B$3))),0)</f>
        <v>2.0747763737894137E-2</v>
      </c>
    </row>
    <row r="3655" spans="1:11" x14ac:dyDescent="0.35">
      <c r="A3655">
        <v>3652</v>
      </c>
      <c r="B3655" t="str">
        <f t="shared" si="57"/>
        <v>16-57.5</v>
      </c>
      <c r="C3655">
        <v>-57.362756624763001</v>
      </c>
      <c r="D3655">
        <v>15.543547074252</v>
      </c>
      <c r="E3655">
        <f>ASIN(SQRT((SIN(RADIANS(PARAMETERS!$D$8-D3655)/2)*SIN(RADIANS(PARAMETERS!$D$8-D3655)/2))+(COS(RADIANS(D3655))*COS(RADIANS(PARAMETERS!$D$8))*SIN(RADIANS(PARAMETERS!$D$9-C3655)/2)*SIN(RADIANS(PARAMETERS!$D$9-C3655)/2))))*2*3958.756</f>
        <v>218.36745943221138</v>
      </c>
      <c r="F3655">
        <v>149.06506347656</v>
      </c>
      <c r="G3655">
        <v>180.5520324707</v>
      </c>
      <c r="H3655">
        <v>218.21743774414</v>
      </c>
      <c r="I3655">
        <v>251.85049438477</v>
      </c>
      <c r="J3655">
        <v>290.67050170898</v>
      </c>
      <c r="K3655" s="6">
        <f>IFERROR(EXP(TREND(LN($F$1:$J$1),LN(F3655:J3655),LN(Calculations!$B$3))),0)</f>
        <v>2.1119588780468795E-2</v>
      </c>
    </row>
    <row r="3656" spans="1:11" x14ac:dyDescent="0.35">
      <c r="A3656">
        <v>3653</v>
      </c>
      <c r="B3656" t="str">
        <f t="shared" si="57"/>
        <v>16-57.5</v>
      </c>
      <c r="C3656">
        <v>-57.634077959663998</v>
      </c>
      <c r="D3656">
        <v>15.543547074252</v>
      </c>
      <c r="E3656">
        <f>ASIN(SQRT((SIN(RADIANS(PARAMETERS!$D$8-D3656)/2)*SIN(RADIANS(PARAMETERS!$D$8-D3656)/2))+(COS(RADIANS(D3656))*COS(RADIANS(PARAMETERS!$D$8))*SIN(RADIANS(PARAMETERS!$D$9-C3656)/2)*SIN(RADIANS(PARAMETERS!$D$9-C3656)/2))))*2*3958.756</f>
        <v>200.3159564997479</v>
      </c>
      <c r="F3656">
        <v>149.83326721191</v>
      </c>
      <c r="G3656">
        <v>181.04862976074</v>
      </c>
      <c r="H3656">
        <v>218.71571350098</v>
      </c>
      <c r="I3656">
        <v>252.3369140625</v>
      </c>
      <c r="J3656">
        <v>291.12991333008</v>
      </c>
      <c r="K3656" s="6">
        <f>IFERROR(EXP(TREND(LN($F$1:$J$1),LN(F3656:J3656),LN(Calculations!$B$3))),0)</f>
        <v>2.1554749705755959E-2</v>
      </c>
    </row>
    <row r="3657" spans="1:11" x14ac:dyDescent="0.35">
      <c r="A3657">
        <v>3654</v>
      </c>
      <c r="B3657" t="str">
        <f t="shared" si="57"/>
        <v>16-58</v>
      </c>
      <c r="C3657">
        <v>-57.905399294565001</v>
      </c>
      <c r="D3657">
        <v>15.543547074252</v>
      </c>
      <c r="E3657">
        <f>ASIN(SQRT((SIN(RADIANS(PARAMETERS!$D$8-D3657)/2)*SIN(RADIANS(PARAMETERS!$D$8-D3657)/2))+(COS(RADIANS(D3657))*COS(RADIANS(PARAMETERS!$D$8))*SIN(RADIANS(PARAMETERS!$D$9-C3657)/2)*SIN(RADIANS(PARAMETERS!$D$9-C3657)/2))))*2*3958.756</f>
        <v>182.26717245420315</v>
      </c>
      <c r="F3657">
        <v>150.650390625</v>
      </c>
      <c r="G3657">
        <v>181.57182312012</v>
      </c>
      <c r="H3657">
        <v>219.22927856445</v>
      </c>
      <c r="I3657">
        <v>252.82623291016</v>
      </c>
      <c r="J3657">
        <v>291.57559204102</v>
      </c>
      <c r="K3657" s="6">
        <f>IFERROR(EXP(TREND(LN($F$1:$J$1),LN(F3657:J3657),LN(Calculations!$B$3))),0)</f>
        <v>2.2030541182632785E-2</v>
      </c>
    </row>
    <row r="3658" spans="1:11" x14ac:dyDescent="0.35">
      <c r="A3658">
        <v>3655</v>
      </c>
      <c r="B3658" t="str">
        <f t="shared" si="57"/>
        <v>16-58</v>
      </c>
      <c r="C3658">
        <v>-58.176720629465002</v>
      </c>
      <c r="D3658">
        <v>15.543547074252</v>
      </c>
      <c r="E3658">
        <f>ASIN(SQRT((SIN(RADIANS(PARAMETERS!$D$8-D3658)/2)*SIN(RADIANS(PARAMETERS!$D$8-D3658)/2))+(COS(RADIANS(D3658))*COS(RADIANS(PARAMETERS!$D$8))*SIN(RADIANS(PARAMETERS!$D$9-C3658)/2)*SIN(RADIANS(PARAMETERS!$D$9-C3658)/2))))*2*3958.756</f>
        <v>164.22203739382965</v>
      </c>
      <c r="F3658">
        <v>151.56265258789</v>
      </c>
      <c r="G3658">
        <v>182.15342712402</v>
      </c>
      <c r="H3658">
        <v>219.80964660645</v>
      </c>
      <c r="I3658">
        <v>253.38922119141</v>
      </c>
      <c r="J3658">
        <v>292.10232543945</v>
      </c>
      <c r="K3658" s="6">
        <f>IFERROR(EXP(TREND(LN($F$1:$J$1),LN(F3658:J3658),LN(Calculations!$B$3))),0)</f>
        <v>2.2575082914486632E-2</v>
      </c>
    </row>
    <row r="3659" spans="1:11" x14ac:dyDescent="0.35">
      <c r="A3659">
        <v>3656</v>
      </c>
      <c r="B3659" t="str">
        <f t="shared" si="57"/>
        <v>16-58.5</v>
      </c>
      <c r="C3659">
        <v>-58.448041964365999</v>
      </c>
      <c r="D3659">
        <v>15.543547074252</v>
      </c>
      <c r="E3659">
        <f>ASIN(SQRT((SIN(RADIANS(PARAMETERS!$D$8-D3659)/2)*SIN(RADIANS(PARAMETERS!$D$8-D3659)/2))+(COS(RADIANS(D3659))*COS(RADIANS(PARAMETERS!$D$8))*SIN(RADIANS(PARAMETERS!$D$9-C3659)/2)*SIN(RADIANS(PARAMETERS!$D$9-C3659)/2))))*2*3958.756</f>
        <v>146.18193686162769</v>
      </c>
      <c r="F3659">
        <v>152.53816223145</v>
      </c>
      <c r="G3659">
        <v>182.77476501465</v>
      </c>
      <c r="H3659">
        <v>220.42999267578</v>
      </c>
      <c r="I3659">
        <v>253.99130249023</v>
      </c>
      <c r="J3659">
        <v>292.66589355469</v>
      </c>
      <c r="K3659" s="6">
        <f>IFERROR(EXP(TREND(LN($F$1:$J$1),LN(F3659:J3659),LN(Calculations!$B$3))),0)</f>
        <v>2.3175630336990868E-2</v>
      </c>
    </row>
    <row r="3660" spans="1:11" x14ac:dyDescent="0.35">
      <c r="A3660">
        <v>3657</v>
      </c>
      <c r="B3660" t="str">
        <f t="shared" si="57"/>
        <v>16-58.5</v>
      </c>
      <c r="C3660">
        <v>-58.719363299267002</v>
      </c>
      <c r="D3660">
        <v>15.543547074252</v>
      </c>
      <c r="E3660">
        <f>ASIN(SQRT((SIN(RADIANS(PARAMETERS!$D$8-D3660)/2)*SIN(RADIANS(PARAMETERS!$D$8-D3660)/2))+(COS(RADIANS(D3660))*COS(RADIANS(PARAMETERS!$D$8))*SIN(RADIANS(PARAMETERS!$D$9-C3660)/2)*SIN(RADIANS(PARAMETERS!$D$9-C3660)/2))))*2*3958.756</f>
        <v>128.14903201883536</v>
      </c>
      <c r="F3660">
        <v>153.51426696777</v>
      </c>
      <c r="G3660">
        <v>183.39086914063</v>
      </c>
      <c r="H3660">
        <v>221.03273010254</v>
      </c>
      <c r="I3660">
        <v>254.56311035156</v>
      </c>
      <c r="J3660">
        <v>293.18295288086</v>
      </c>
      <c r="K3660" s="6">
        <f>IFERROR(EXP(TREND(LN($F$1:$J$1),LN(F3660:J3660),LN(Calculations!$B$3))),0)</f>
        <v>2.3797640303344348E-2</v>
      </c>
    </row>
    <row r="3661" spans="1:11" x14ac:dyDescent="0.35">
      <c r="A3661">
        <v>3658</v>
      </c>
      <c r="B3661" t="str">
        <f t="shared" si="57"/>
        <v>16-59</v>
      </c>
      <c r="C3661">
        <v>-58.990684634167998</v>
      </c>
      <c r="D3661">
        <v>15.543547074252</v>
      </c>
      <c r="E3661">
        <f>ASIN(SQRT((SIN(RADIANS(PARAMETERS!$D$8-D3661)/2)*SIN(RADIANS(PARAMETERS!$D$8-D3661)/2))+(COS(RADIANS(D3661))*COS(RADIANS(PARAMETERS!$D$8))*SIN(RADIANS(PARAMETERS!$D$9-C3661)/2)*SIN(RADIANS(PARAMETERS!$D$9-C3661)/2))))*2*3958.756</f>
        <v>110.1268936503113</v>
      </c>
      <c r="F3661">
        <v>154.5532989502</v>
      </c>
      <c r="G3661">
        <v>184.0597076416</v>
      </c>
      <c r="H3661">
        <v>221.7274017334</v>
      </c>
      <c r="I3661">
        <v>255.26565551758</v>
      </c>
      <c r="J3661">
        <v>293.87936401367</v>
      </c>
      <c r="K3661" s="6">
        <f>IFERROR(EXP(TREND(LN($F$1:$J$1),LN(F3661:J3661),LN(Calculations!$B$3))),0)</f>
        <v>2.4476397662763091E-2</v>
      </c>
    </row>
    <row r="3662" spans="1:11" x14ac:dyDescent="0.35">
      <c r="A3662">
        <v>3659</v>
      </c>
      <c r="B3662" t="str">
        <f t="shared" si="57"/>
        <v>16-59.5</v>
      </c>
      <c r="C3662">
        <v>-59.262005969069001</v>
      </c>
      <c r="D3662">
        <v>15.543547074252</v>
      </c>
      <c r="E3662">
        <f>ASIN(SQRT((SIN(RADIANS(PARAMETERS!$D$8-D3662)/2)*SIN(RADIANS(PARAMETERS!$D$8-D3662)/2))+(COS(RADIANS(D3662))*COS(RADIANS(PARAMETERS!$D$8))*SIN(RADIANS(PARAMETERS!$D$9-C3662)/2)*SIN(RADIANS(PARAMETERS!$D$9-C3662)/2))))*2*3958.756</f>
        <v>92.121878095880859</v>
      </c>
      <c r="F3662">
        <v>155.6477355957</v>
      </c>
      <c r="G3662">
        <v>184.78955078125</v>
      </c>
      <c r="H3662">
        <v>222.52151489258</v>
      </c>
      <c r="I3662">
        <v>256.10531616211</v>
      </c>
      <c r="J3662">
        <v>294.75979614258</v>
      </c>
      <c r="K3662" s="6">
        <f>IFERROR(EXP(TREND(LN($F$1:$J$1),LN(F3662:J3662),LN(Calculations!$B$3))),0)</f>
        <v>2.5212961866768135E-2</v>
      </c>
    </row>
    <row r="3663" spans="1:11" x14ac:dyDescent="0.35">
      <c r="A3663">
        <v>3660</v>
      </c>
      <c r="B3663" t="str">
        <f t="shared" si="57"/>
        <v>16-59.5</v>
      </c>
      <c r="C3663">
        <v>-59.533327303969998</v>
      </c>
      <c r="D3663">
        <v>15.543547074252</v>
      </c>
      <c r="E3663">
        <f>ASIN(SQRT((SIN(RADIANS(PARAMETERS!$D$8-D3663)/2)*SIN(RADIANS(PARAMETERS!$D$8-D3663)/2))+(COS(RADIANS(D3663))*COS(RADIANS(PARAMETERS!$D$8))*SIN(RADIANS(PARAMETERS!$D$9-C3663)/2)*SIN(RADIANS(PARAMETERS!$D$9-C3663)/2))))*2*3958.756</f>
        <v>74.146499483467267</v>
      </c>
      <c r="F3663">
        <v>156.79479980469</v>
      </c>
      <c r="G3663">
        <v>185.61039733887</v>
      </c>
      <c r="H3663">
        <v>223.45013427734</v>
      </c>
      <c r="I3663">
        <v>257.12152099609</v>
      </c>
      <c r="J3663">
        <v>295.86840820313</v>
      </c>
      <c r="K3663" s="6">
        <f>IFERROR(EXP(TREND(LN($F$1:$J$1),LN(F3663:J3663),LN(Calculations!$B$3))),0)</f>
        <v>2.6014761699938334E-2</v>
      </c>
    </row>
    <row r="3664" spans="1:11" x14ac:dyDescent="0.35">
      <c r="A3664">
        <v>3661</v>
      </c>
      <c r="B3664" t="str">
        <f t="shared" si="57"/>
        <v>16-60</v>
      </c>
      <c r="C3664">
        <v>-59.804648638871001</v>
      </c>
      <c r="D3664">
        <v>15.543547074252</v>
      </c>
      <c r="E3664">
        <f>ASIN(SQRT((SIN(RADIANS(PARAMETERS!$D$8-D3664)/2)*SIN(RADIANS(PARAMETERS!$D$8-D3664)/2))+(COS(RADIANS(D3664))*COS(RADIANS(PARAMETERS!$D$8))*SIN(RADIANS(PARAMETERS!$D$9-C3664)/2)*SIN(RADIANS(PARAMETERS!$D$9-C3664)/2))))*2*3958.756</f>
        <v>56.229230547409045</v>
      </c>
      <c r="F3664">
        <v>158.03533935547</v>
      </c>
      <c r="G3664">
        <v>186.56440734863</v>
      </c>
      <c r="H3664">
        <v>224.57153320313</v>
      </c>
      <c r="I3664">
        <v>258.38809204102</v>
      </c>
      <c r="J3664">
        <v>297.29818725586</v>
      </c>
      <c r="K3664" s="6">
        <f>IFERROR(EXP(TREND(LN($F$1:$J$1),LN(F3664:J3664),LN(Calculations!$B$3))),0)</f>
        <v>2.6914212890962696E-2</v>
      </c>
    </row>
    <row r="3665" spans="1:11" x14ac:dyDescent="0.35">
      <c r="A3665">
        <v>3662</v>
      </c>
      <c r="B3665" t="str">
        <f t="shared" si="57"/>
        <v>16-60</v>
      </c>
      <c r="C3665">
        <v>-60.075969973771997</v>
      </c>
      <c r="D3665">
        <v>15.543547074252</v>
      </c>
      <c r="E3665">
        <f>ASIN(SQRT((SIN(RADIANS(PARAMETERS!$D$8-D3665)/2)*SIN(RADIANS(PARAMETERS!$D$8-D3665)/2))+(COS(RADIANS(D3665))*COS(RADIANS(PARAMETERS!$D$8))*SIN(RADIANS(PARAMETERS!$D$9-C3665)/2)*SIN(RADIANS(PARAMETERS!$D$9-C3665)/2))))*2*3958.756</f>
        <v>38.451438265620013</v>
      </c>
      <c r="F3665">
        <v>159.2618560791</v>
      </c>
      <c r="G3665">
        <v>187.53381347656</v>
      </c>
      <c r="H3665">
        <v>225.72840881348</v>
      </c>
      <c r="I3665">
        <v>259.71038818359</v>
      </c>
      <c r="J3665">
        <v>298.80944824219</v>
      </c>
      <c r="K3665" s="6">
        <f>IFERROR(EXP(TREND(LN($F$1:$J$1),LN(F3665:J3665),LN(Calculations!$B$3))),0)</f>
        <v>2.7833598847596942E-2</v>
      </c>
    </row>
    <row r="3666" spans="1:11" x14ac:dyDescent="0.35">
      <c r="A3666">
        <v>3663</v>
      </c>
      <c r="B3666" t="str">
        <f t="shared" si="57"/>
        <v>16-60.5</v>
      </c>
      <c r="C3666">
        <v>-60.347291308673</v>
      </c>
      <c r="D3666">
        <v>15.543547074252</v>
      </c>
      <c r="E3666">
        <f>ASIN(SQRT((SIN(RADIANS(PARAMETERS!$D$8-D3666)/2)*SIN(RADIANS(PARAMETERS!$D$8-D3666)/2))+(COS(RADIANS(D3666))*COS(RADIANS(PARAMETERS!$D$8))*SIN(RADIANS(PARAMETERS!$D$9-C3666)/2)*SIN(RADIANS(PARAMETERS!$D$9-C3666)/2))))*2*3958.756</f>
        <v>21.167576294593182</v>
      </c>
      <c r="F3666">
        <v>160.31672668457</v>
      </c>
      <c r="G3666">
        <v>188.33769226074</v>
      </c>
      <c r="H3666">
        <v>226.68011474609</v>
      </c>
      <c r="I3666">
        <v>260.79141235352</v>
      </c>
      <c r="J3666">
        <v>300.03698730469</v>
      </c>
      <c r="K3666" s="6">
        <f>IFERROR(EXP(TREND(LN($F$1:$J$1),LN(F3666:J3666),LN(Calculations!$B$3))),0)</f>
        <v>2.8645153896024029E-2</v>
      </c>
    </row>
    <row r="3667" spans="1:11" x14ac:dyDescent="0.35">
      <c r="A3667">
        <v>3664</v>
      </c>
      <c r="B3667" t="str">
        <f t="shared" si="57"/>
        <v>16-60.5</v>
      </c>
      <c r="C3667">
        <v>-60.618612643573996</v>
      </c>
      <c r="D3667">
        <v>15.543547074252</v>
      </c>
      <c r="E3667">
        <f>ASIN(SQRT((SIN(RADIANS(PARAMETERS!$D$8-D3667)/2)*SIN(RADIANS(PARAMETERS!$D$8-D3667)/2))+(COS(RADIANS(D3667))*COS(RADIANS(PARAMETERS!$D$8))*SIN(RADIANS(PARAMETERS!$D$9-C3667)/2)*SIN(RADIANS(PARAMETERS!$D$9-C3667)/2))))*2*3958.756</f>
        <v>8.3897293963192041</v>
      </c>
      <c r="F3667">
        <v>161.23954772949</v>
      </c>
      <c r="G3667">
        <v>189.01306152344</v>
      </c>
      <c r="H3667">
        <v>227.47700500488</v>
      </c>
      <c r="I3667">
        <v>261.69421386719</v>
      </c>
      <c r="J3667">
        <v>301.05944824219</v>
      </c>
      <c r="K3667" s="6">
        <f>IFERROR(EXP(TREND(LN($F$1:$J$1),LN(F3667:J3667),LN(Calculations!$B$3))),0)</f>
        <v>2.9369271471817213E-2</v>
      </c>
    </row>
    <row r="3668" spans="1:11" x14ac:dyDescent="0.35">
      <c r="A3668">
        <v>3665</v>
      </c>
      <c r="B3668" t="str">
        <f t="shared" si="57"/>
        <v>16-61</v>
      </c>
      <c r="C3668">
        <v>-60.889933978475</v>
      </c>
      <c r="D3668">
        <v>15.543547074252</v>
      </c>
      <c r="E3668">
        <f>ASIN(SQRT((SIN(RADIANS(PARAMETERS!$D$8-D3668)/2)*SIN(RADIANS(PARAMETERS!$D$8-D3668)/2))+(COS(RADIANS(D3668))*COS(RADIANS(PARAMETERS!$D$8))*SIN(RADIANS(PARAMETERS!$D$9-C3668)/2)*SIN(RADIANS(PARAMETERS!$D$9-C3668)/2))))*2*3958.756</f>
        <v>18.587025791514417</v>
      </c>
      <c r="F3668">
        <v>162.04431152344</v>
      </c>
      <c r="G3668">
        <v>189.5947265625</v>
      </c>
      <c r="H3668">
        <v>228.16383361816</v>
      </c>
      <c r="I3668">
        <v>262.47277832031</v>
      </c>
      <c r="J3668">
        <v>301.94174194336</v>
      </c>
      <c r="K3668" s="6">
        <f>IFERROR(EXP(TREND(LN($F$1:$J$1),LN(F3668:J3668),LN(Calculations!$B$3))),0)</f>
        <v>3.0013844138121599E-2</v>
      </c>
    </row>
    <row r="3669" spans="1:11" x14ac:dyDescent="0.35">
      <c r="A3669">
        <v>3666</v>
      </c>
      <c r="B3669" t="str">
        <f t="shared" si="57"/>
        <v>16-61</v>
      </c>
      <c r="C3669">
        <v>-61.161255313376003</v>
      </c>
      <c r="D3669">
        <v>15.543547074252</v>
      </c>
      <c r="E3669">
        <f>ASIN(SQRT((SIN(RADIANS(PARAMETERS!$D$8-D3669)/2)*SIN(RADIANS(PARAMETERS!$D$8-D3669)/2))+(COS(RADIANS(D3669))*COS(RADIANS(PARAMETERS!$D$8))*SIN(RADIANS(PARAMETERS!$D$9-C3669)/2)*SIN(RADIANS(PARAMETERS!$D$9-C3669)/2))))*2*3958.756</f>
        <v>35.683830397370784</v>
      </c>
      <c r="F3669">
        <v>162.76473999023</v>
      </c>
      <c r="G3669">
        <v>190.13616943359</v>
      </c>
      <c r="H3669">
        <v>228.80961608887</v>
      </c>
      <c r="I3669">
        <v>263.21057128906</v>
      </c>
      <c r="J3669">
        <v>302.78454589844</v>
      </c>
      <c r="K3669" s="6">
        <f>IFERROR(EXP(TREND(LN($F$1:$J$1),LN(F3669:J3669),LN(Calculations!$B$3))),0)</f>
        <v>3.0604602870406564E-2</v>
      </c>
    </row>
    <row r="3670" spans="1:11" x14ac:dyDescent="0.35">
      <c r="A3670">
        <v>3667</v>
      </c>
      <c r="B3670" t="str">
        <f t="shared" si="57"/>
        <v>16-61.5</v>
      </c>
      <c r="C3670">
        <v>-61.432576648276999</v>
      </c>
      <c r="D3670">
        <v>15.543547074252</v>
      </c>
      <c r="E3670">
        <f>ASIN(SQRT((SIN(RADIANS(PARAMETERS!$D$8-D3670)/2)*SIN(RADIANS(PARAMETERS!$D$8-D3670)/2))+(COS(RADIANS(D3670))*COS(RADIANS(PARAMETERS!$D$8))*SIN(RADIANS(PARAMETERS!$D$9-C3670)/2)*SIN(RADIANS(PARAMETERS!$D$9-C3670)/2))))*2*3958.756</f>
        <v>53.422474189827753</v>
      </c>
      <c r="F3670">
        <v>163.44456481934</v>
      </c>
      <c r="G3670">
        <v>190.67599487305</v>
      </c>
      <c r="H3670">
        <v>229.46919250488</v>
      </c>
      <c r="I3670">
        <v>263.97796630859</v>
      </c>
      <c r="J3670">
        <v>303.67724609375</v>
      </c>
      <c r="K3670" s="6">
        <f>IFERROR(EXP(TREND(LN($F$1:$J$1),LN(F3670:J3670),LN(Calculations!$B$3))),0)</f>
        <v>3.1171574390003464E-2</v>
      </c>
    </row>
    <row r="3671" spans="1:11" x14ac:dyDescent="0.35">
      <c r="A3671">
        <v>3668</v>
      </c>
      <c r="B3671" t="str">
        <f t="shared" si="57"/>
        <v>16-61.5</v>
      </c>
      <c r="C3671">
        <v>-61.703897983178003</v>
      </c>
      <c r="D3671">
        <v>15.543547074252</v>
      </c>
      <c r="E3671">
        <f>ASIN(SQRT((SIN(RADIANS(PARAMETERS!$D$8-D3671)/2)*SIN(RADIANS(PARAMETERS!$D$8-D3671)/2))+(COS(RADIANS(D3671))*COS(RADIANS(PARAMETERS!$D$8))*SIN(RADIANS(PARAMETERS!$D$9-C3671)/2)*SIN(RADIANS(PARAMETERS!$D$9-C3671)/2))))*2*3958.756</f>
        <v>71.325661522730286</v>
      </c>
      <c r="F3671">
        <v>164.04075622559</v>
      </c>
      <c r="G3671">
        <v>191.18005371094</v>
      </c>
      <c r="H3671">
        <v>230.09535217285</v>
      </c>
      <c r="I3671">
        <v>264.71533203125</v>
      </c>
      <c r="J3671">
        <v>304.54516601563</v>
      </c>
      <c r="K3671" s="6">
        <f>IFERROR(EXP(TREND(LN($F$1:$J$1),LN(F3671:J3671),LN(Calculations!$B$3))),0)</f>
        <v>3.1678167745816367E-2</v>
      </c>
    </row>
    <row r="3672" spans="1:11" x14ac:dyDescent="0.35">
      <c r="A3672">
        <v>3669</v>
      </c>
      <c r="B3672" t="str">
        <f t="shared" si="57"/>
        <v>16-62</v>
      </c>
      <c r="C3672">
        <v>-61.975219318078999</v>
      </c>
      <c r="D3672">
        <v>15.543547074252</v>
      </c>
      <c r="E3672">
        <f>ASIN(SQRT((SIN(RADIANS(PARAMETERS!$D$8-D3672)/2)*SIN(RADIANS(PARAMETERS!$D$8-D3672)/2))+(COS(RADIANS(D3672))*COS(RADIANS(PARAMETERS!$D$8))*SIN(RADIANS(PARAMETERS!$D$9-C3672)/2)*SIN(RADIANS(PARAMETERS!$D$9-C3672)/2))))*2*3958.756</f>
        <v>89.294456217884772</v>
      </c>
      <c r="F3672">
        <v>164.54409790039</v>
      </c>
      <c r="G3672">
        <v>191.63005065918</v>
      </c>
      <c r="H3672">
        <v>230.65957641602</v>
      </c>
      <c r="I3672">
        <v>265.38421630859</v>
      </c>
      <c r="J3672">
        <v>305.33749389648</v>
      </c>
      <c r="K3672" s="6">
        <f>IFERROR(EXP(TREND(LN($F$1:$J$1),LN(F3672:J3672),LN(Calculations!$B$3))),0)</f>
        <v>3.2113682199737079E-2</v>
      </c>
    </row>
    <row r="3673" spans="1:11" x14ac:dyDescent="0.35">
      <c r="A3673">
        <v>3670</v>
      </c>
      <c r="B3673" t="str">
        <f t="shared" si="57"/>
        <v>16-62</v>
      </c>
      <c r="C3673">
        <v>-62.246540652980002</v>
      </c>
      <c r="D3673">
        <v>15.543547074252</v>
      </c>
      <c r="E3673">
        <f>ASIN(SQRT((SIN(RADIANS(PARAMETERS!$D$8-D3673)/2)*SIN(RADIANS(PARAMETERS!$D$8-D3673)/2))+(COS(RADIANS(D3673))*COS(RADIANS(PARAMETERS!$D$8))*SIN(RADIANS(PARAMETERS!$D$9-C3673)/2)*SIN(RADIANS(PARAMETERS!$D$9-C3673)/2))))*2*3958.756</f>
        <v>107.29588013401013</v>
      </c>
      <c r="F3673">
        <v>165.01525878906</v>
      </c>
      <c r="G3673">
        <v>192.07490539551</v>
      </c>
      <c r="H3673">
        <v>231.22830200195</v>
      </c>
      <c r="I3673">
        <v>266.06759643555</v>
      </c>
      <c r="J3673">
        <v>306.15725708008</v>
      </c>
      <c r="K3673" s="6">
        <f>IFERROR(EXP(TREND(LN($F$1:$J$1),LN(F3673:J3673),LN(Calculations!$B$3))),0)</f>
        <v>3.2524910991053944E-2</v>
      </c>
    </row>
    <row r="3674" spans="1:11" x14ac:dyDescent="0.35">
      <c r="A3674">
        <v>3671</v>
      </c>
      <c r="B3674" t="str">
        <f t="shared" si="57"/>
        <v>16-62.5</v>
      </c>
      <c r="C3674">
        <v>-62.517861987880998</v>
      </c>
      <c r="D3674">
        <v>15.543547074252</v>
      </c>
      <c r="E3674">
        <f>ASIN(SQRT((SIN(RADIANS(PARAMETERS!$D$8-D3674)/2)*SIN(RADIANS(PARAMETERS!$D$8-D3674)/2))+(COS(RADIANS(D3674))*COS(RADIANS(PARAMETERS!$D$8))*SIN(RADIANS(PARAMETERS!$D$9-C3674)/2)*SIN(RADIANS(PARAMETERS!$D$9-C3674)/2))))*2*3958.756</f>
        <v>125.31585008076812</v>
      </c>
      <c r="F3674">
        <v>165.43035888672</v>
      </c>
      <c r="G3674">
        <v>192.49026489258</v>
      </c>
      <c r="H3674">
        <v>231.76379394531</v>
      </c>
      <c r="I3674">
        <v>266.71475219727</v>
      </c>
      <c r="J3674">
        <v>306.93771362305</v>
      </c>
      <c r="K3674" s="6">
        <f>IFERROR(EXP(TREND(LN($F$1:$J$1),LN(F3674:J3674),LN(Calculations!$B$3))),0)</f>
        <v>3.2892432865018355E-2</v>
      </c>
    </row>
    <row r="3675" spans="1:11" x14ac:dyDescent="0.35">
      <c r="A3675">
        <v>3672</v>
      </c>
      <c r="B3675" t="str">
        <f t="shared" si="57"/>
        <v>16-63</v>
      </c>
      <c r="C3675">
        <v>-62.789183322782002</v>
      </c>
      <c r="D3675">
        <v>15.543547074252</v>
      </c>
      <c r="E3675">
        <f>ASIN(SQRT((SIN(RADIANS(PARAMETERS!$D$8-D3675)/2)*SIN(RADIANS(PARAMETERS!$D$8-D3675)/2))+(COS(RADIANS(D3675))*COS(RADIANS(PARAMETERS!$D$8))*SIN(RADIANS(PARAMETERS!$D$9-C3675)/2)*SIN(RADIANS(PARAMETERS!$D$9-C3675)/2))))*2*3958.756</f>
        <v>143.3473486759697</v>
      </c>
      <c r="F3675">
        <v>165.76173400879</v>
      </c>
      <c r="G3675">
        <v>192.83818054199</v>
      </c>
      <c r="H3675">
        <v>232.21501159668</v>
      </c>
      <c r="I3675">
        <v>267.26226806641</v>
      </c>
      <c r="J3675">
        <v>307.60046386719</v>
      </c>
      <c r="K3675" s="6">
        <f>IFERROR(EXP(TREND(LN($F$1:$J$1),LN(F3675:J3675),LN(Calculations!$B$3))),0)</f>
        <v>3.3189386442677445E-2</v>
      </c>
    </row>
    <row r="3676" spans="1:11" x14ac:dyDescent="0.35">
      <c r="A3676">
        <v>3673</v>
      </c>
      <c r="B3676" t="str">
        <f t="shared" si="57"/>
        <v>16-63</v>
      </c>
      <c r="C3676">
        <v>-63.060504657682998</v>
      </c>
      <c r="D3676">
        <v>15.543547074252</v>
      </c>
      <c r="E3676">
        <f>ASIN(SQRT((SIN(RADIANS(PARAMETERS!$D$8-D3676)/2)*SIN(RADIANS(PARAMETERS!$D$8-D3676)/2))+(COS(RADIANS(D3676))*COS(RADIANS(PARAMETERS!$D$8))*SIN(RADIANS(PARAMETERS!$D$9-C3676)/2)*SIN(RADIANS(PARAMETERS!$D$9-C3676)/2))))*2*3958.756</f>
        <v>161.38648772378895</v>
      </c>
      <c r="F3676">
        <v>165.99684143066</v>
      </c>
      <c r="G3676">
        <v>193.08285522461</v>
      </c>
      <c r="H3676">
        <v>232.54385375977</v>
      </c>
      <c r="I3676">
        <v>267.67065429688</v>
      </c>
      <c r="J3676">
        <v>308.10501098633</v>
      </c>
      <c r="K3676" s="6">
        <f>IFERROR(EXP(TREND(LN($F$1:$J$1),LN(F3676:J3676),LN(Calculations!$B$3))),0)</f>
        <v>3.3394817591420177E-2</v>
      </c>
    </row>
    <row r="3677" spans="1:11" x14ac:dyDescent="0.35">
      <c r="A3677">
        <v>3674</v>
      </c>
      <c r="B3677" t="str">
        <f t="shared" si="57"/>
        <v>16-63.5</v>
      </c>
      <c r="C3677">
        <v>-63.331825992584001</v>
      </c>
      <c r="D3677">
        <v>15.543547074252</v>
      </c>
      <c r="E3677">
        <f>ASIN(SQRT((SIN(RADIANS(PARAMETERS!$D$8-D3677)/2)*SIN(RADIANS(PARAMETERS!$D$8-D3677)/2))+(COS(RADIANS(D3677))*COS(RADIANS(PARAMETERS!$D$8))*SIN(RADIANS(PARAMETERS!$D$9-C3677)/2)*SIN(RADIANS(PARAMETERS!$D$9-C3677)/2))))*2*3958.756</f>
        <v>179.43093833443615</v>
      </c>
      <c r="F3677">
        <v>166.09526062012</v>
      </c>
      <c r="G3677">
        <v>193.17329406738</v>
      </c>
      <c r="H3677">
        <v>232.67988586426</v>
      </c>
      <c r="I3677">
        <v>267.85089111328</v>
      </c>
      <c r="J3677">
        <v>308.33972167969</v>
      </c>
      <c r="K3677" s="6">
        <f>IFERROR(EXP(TREND(LN($F$1:$J$1),LN(F3677:J3677),LN(Calculations!$B$3))),0)</f>
        <v>3.3471781932595368E-2</v>
      </c>
    </row>
    <row r="3678" spans="1:11" x14ac:dyDescent="0.35">
      <c r="A3678">
        <v>3675</v>
      </c>
      <c r="B3678" t="str">
        <f t="shared" si="57"/>
        <v>16-63.5</v>
      </c>
      <c r="C3678">
        <v>-63.603147327484997</v>
      </c>
      <c r="D3678">
        <v>15.543547074252</v>
      </c>
      <c r="E3678">
        <f>ASIN(SQRT((SIN(RADIANS(PARAMETERS!$D$8-D3678)/2)*SIN(RADIANS(PARAMETERS!$D$8-D3678)/2))+(COS(RADIANS(D3678))*COS(RADIANS(PARAMETERS!$D$8))*SIN(RADIANS(PARAMETERS!$D$9-C3678)/2)*SIN(RADIANS(PARAMETERS!$D$9-C3678)/2))))*2*3958.756</f>
        <v>197.47921958991489</v>
      </c>
      <c r="F3678">
        <v>166.11622619629</v>
      </c>
      <c r="G3678">
        <v>193.18545532227</v>
      </c>
      <c r="H3678">
        <v>232.72406005859</v>
      </c>
      <c r="I3678">
        <v>267.9274597168</v>
      </c>
      <c r="J3678">
        <v>308.45748901367</v>
      </c>
      <c r="K3678" s="6">
        <f>IFERROR(EXP(TREND(LN($F$1:$J$1),LN(F3678:J3678),LN(Calculations!$B$3))),0)</f>
        <v>3.3474187667555999E-2</v>
      </c>
    </row>
    <row r="3679" spans="1:11" x14ac:dyDescent="0.35">
      <c r="A3679">
        <v>3676</v>
      </c>
      <c r="B3679" t="str">
        <f t="shared" si="57"/>
        <v>16-64</v>
      </c>
      <c r="C3679">
        <v>-63.874468662386001</v>
      </c>
      <c r="D3679">
        <v>15.543547074252</v>
      </c>
      <c r="E3679">
        <f>ASIN(SQRT((SIN(RADIANS(PARAMETERS!$D$8-D3679)/2)*SIN(RADIANS(PARAMETERS!$D$8-D3679)/2))+(COS(RADIANS(D3679))*COS(RADIANS(PARAMETERS!$D$8))*SIN(RADIANS(PARAMETERS!$D$9-C3679)/2)*SIN(RADIANS(PARAMETERS!$D$9-C3679)/2))))*2*3958.756</f>
        <v>215.5303439202267</v>
      </c>
      <c r="F3679">
        <v>166.20487976074</v>
      </c>
      <c r="G3679">
        <v>193.29788208008</v>
      </c>
      <c r="H3679">
        <v>232.91706848145</v>
      </c>
      <c r="I3679">
        <v>268.19998168945</v>
      </c>
      <c r="J3679">
        <v>308.82934570313</v>
      </c>
      <c r="K3679" s="6">
        <f>IFERROR(EXP(TREND(LN($F$1:$J$1),LN(F3679:J3679),LN(Calculations!$B$3))),0)</f>
        <v>3.3532547208943761E-2</v>
      </c>
    </row>
    <row r="3680" spans="1:11" x14ac:dyDescent="0.35">
      <c r="A3680">
        <v>3677</v>
      </c>
      <c r="B3680" t="str">
        <f t="shared" si="57"/>
        <v>16-64</v>
      </c>
      <c r="C3680">
        <v>-64.145789997286997</v>
      </c>
      <c r="D3680">
        <v>15.543547074252</v>
      </c>
      <c r="E3680">
        <f>ASIN(SQRT((SIN(RADIANS(PARAMETERS!$D$8-D3680)/2)*SIN(RADIANS(PARAMETERS!$D$8-D3680)/2))+(COS(RADIANS(D3680))*COS(RADIANS(PARAMETERS!$D$8))*SIN(RADIANS(PARAMETERS!$D$9-C3680)/2)*SIN(RADIANS(PARAMETERS!$D$9-C3680)/2))))*2*3958.756</f>
        <v>233.58362665619725</v>
      </c>
      <c r="F3680">
        <v>166.32766723633</v>
      </c>
      <c r="G3680">
        <v>193.47019958496</v>
      </c>
      <c r="H3680">
        <v>233.19511413574</v>
      </c>
      <c r="I3680">
        <v>268.58163452148</v>
      </c>
      <c r="J3680">
        <v>309.33981323242</v>
      </c>
      <c r="K3680" s="6">
        <f>IFERROR(EXP(TREND(LN($F$1:$J$1),LN(F3680:J3680),LN(Calculations!$B$3))),0)</f>
        <v>3.362177756305372E-2</v>
      </c>
    </row>
    <row r="3681" spans="1:11" x14ac:dyDescent="0.35">
      <c r="A3681">
        <v>3678</v>
      </c>
      <c r="B3681" t="str">
        <f t="shared" si="57"/>
        <v>16-64.5</v>
      </c>
      <c r="C3681">
        <v>-64.417111332188</v>
      </c>
      <c r="D3681">
        <v>15.543547074252</v>
      </c>
      <c r="E3681">
        <f>ASIN(SQRT((SIN(RADIANS(PARAMETERS!$D$8-D3681)/2)*SIN(RADIANS(PARAMETERS!$D$8-D3681)/2))+(COS(RADIANS(D3681))*COS(RADIANS(PARAMETERS!$D$8))*SIN(RADIANS(PARAMETERS!$D$9-C3681)/2)*SIN(RADIANS(PARAMETERS!$D$9-C3681)/2))))*2*3958.756</f>
        <v>251.63857745828443</v>
      </c>
      <c r="F3681">
        <v>166.44035339355</v>
      </c>
      <c r="G3681">
        <v>193.64488220215</v>
      </c>
      <c r="H3681">
        <v>233.47843933105</v>
      </c>
      <c r="I3681">
        <v>268.97143554688</v>
      </c>
      <c r="J3681">
        <v>309.86193847656</v>
      </c>
      <c r="K3681" s="6">
        <f>IFERROR(EXP(TREND(LN($F$1:$J$1),LN(F3681:J3681),LN(Calculations!$B$3))),0)</f>
        <v>3.3702811994062692E-2</v>
      </c>
    </row>
    <row r="3682" spans="1:11" x14ac:dyDescent="0.35">
      <c r="A3682">
        <v>3679</v>
      </c>
      <c r="B3682" t="str">
        <f t="shared" si="57"/>
        <v>16-64.5</v>
      </c>
      <c r="C3682">
        <v>-64.688432667089003</v>
      </c>
      <c r="D3682">
        <v>15.543547074252</v>
      </c>
      <c r="E3682">
        <f>ASIN(SQRT((SIN(RADIANS(PARAMETERS!$D$8-D3682)/2)*SIN(RADIANS(PARAMETERS!$D$8-D3682)/2))+(COS(RADIANS(D3682))*COS(RADIANS(PARAMETERS!$D$8))*SIN(RADIANS(PARAMETERS!$D$9-C3682)/2)*SIN(RADIANS(PARAMETERS!$D$9-C3682)/2))))*2*3958.756</f>
        <v>269.69483530986287</v>
      </c>
      <c r="F3682">
        <v>166.51232910156</v>
      </c>
      <c r="G3682">
        <v>193.77760314941</v>
      </c>
      <c r="H3682">
        <v>233.71112060547</v>
      </c>
      <c r="I3682">
        <v>269.30285644531</v>
      </c>
      <c r="J3682">
        <v>310.31680297852</v>
      </c>
      <c r="K3682" s="6">
        <f>IFERROR(EXP(TREND(LN($F$1:$J$1),LN(F3682:J3682),LN(Calculations!$B$3))),0)</f>
        <v>3.3745088057534928E-2</v>
      </c>
    </row>
    <row r="3683" spans="1:11" x14ac:dyDescent="0.35">
      <c r="A3683">
        <v>3680</v>
      </c>
      <c r="B3683" t="str">
        <f t="shared" si="57"/>
        <v>16-65</v>
      </c>
      <c r="C3683">
        <v>-64.959754001990007</v>
      </c>
      <c r="D3683">
        <v>15.543547074252</v>
      </c>
      <c r="E3683">
        <f>ASIN(SQRT((SIN(RADIANS(PARAMETERS!$D$8-D3683)/2)*SIN(RADIANS(PARAMETERS!$D$8-D3683)/2))+(COS(RADIANS(D3683))*COS(RADIANS(PARAMETERS!$D$8))*SIN(RADIANS(PARAMETERS!$D$9-C3683)/2)*SIN(RADIANS(PARAMETERS!$D$9-C3683)/2))))*2*3958.756</f>
        <v>287.75212796351116</v>
      </c>
      <c r="F3683">
        <v>166.5217590332</v>
      </c>
      <c r="G3683">
        <v>193.84045410156</v>
      </c>
      <c r="H3683">
        <v>233.84532165527</v>
      </c>
      <c r="I3683">
        <v>269.50845336914</v>
      </c>
      <c r="J3683">
        <v>310.61242675781</v>
      </c>
      <c r="K3683" s="6">
        <f>IFERROR(EXP(TREND(LN($F$1:$J$1),LN(F3683:J3683),LN(Calculations!$B$3))),0)</f>
        <v>3.3734309901401881E-2</v>
      </c>
    </row>
    <row r="3684" spans="1:11" x14ac:dyDescent="0.35">
      <c r="A3684">
        <v>3681</v>
      </c>
      <c r="B3684" t="str">
        <f t="shared" si="57"/>
        <v>16-65</v>
      </c>
      <c r="C3684">
        <v>-65.231075336890996</v>
      </c>
      <c r="D3684">
        <v>15.543547074252</v>
      </c>
      <c r="E3684">
        <f>ASIN(SQRT((SIN(RADIANS(PARAMETERS!$D$8-D3684)/2)*SIN(RADIANS(PARAMETERS!$D$8-D3684)/2))+(COS(RADIANS(D3684))*COS(RADIANS(PARAMETERS!$D$8))*SIN(RADIANS(PARAMETERS!$D$9-C3684)/2)*SIN(RADIANS(PARAMETERS!$D$9-C3684)/2))))*2*3958.756</f>
        <v>305.81024574388636</v>
      </c>
      <c r="F3684">
        <v>166.49136352539</v>
      </c>
      <c r="G3684">
        <v>193.85566711426</v>
      </c>
      <c r="H3684">
        <v>233.91114807129</v>
      </c>
      <c r="I3684">
        <v>269.62573242188</v>
      </c>
      <c r="J3684">
        <v>310.79541015625</v>
      </c>
      <c r="K3684" s="6">
        <f>IFERROR(EXP(TREND(LN($F$1:$J$1),LN(F3684:J3684),LN(Calculations!$B$3))),0)</f>
        <v>3.369023493225292E-2</v>
      </c>
    </row>
    <row r="3685" spans="1:11" x14ac:dyDescent="0.35">
      <c r="A3685">
        <v>3682</v>
      </c>
      <c r="B3685" t="str">
        <f t="shared" si="57"/>
        <v>16-65.5</v>
      </c>
      <c r="C3685">
        <v>-65.502396671791999</v>
      </c>
      <c r="D3685">
        <v>15.543547074252</v>
      </c>
      <c r="E3685">
        <f>ASIN(SQRT((SIN(RADIANS(PARAMETERS!$D$8-D3685)/2)*SIN(RADIANS(PARAMETERS!$D$8-D3685)/2))+(COS(RADIANS(D3685))*COS(RADIANS(PARAMETERS!$D$8))*SIN(RADIANS(PARAMETERS!$D$9-C3685)/2)*SIN(RADIANS(PARAMETERS!$D$9-C3685)/2))))*2*3958.756</f>
        <v>323.8690241089256</v>
      </c>
      <c r="F3685">
        <v>166.45439147949</v>
      </c>
      <c r="G3685">
        <v>193.86009216309</v>
      </c>
      <c r="H3685">
        <v>233.96435546875</v>
      </c>
      <c r="I3685">
        <v>269.72891235352</v>
      </c>
      <c r="J3685">
        <v>310.9626159668</v>
      </c>
      <c r="K3685" s="6">
        <f>IFERROR(EXP(TREND(LN($F$1:$J$1),LN(F3685:J3685),LN(Calculations!$B$3))),0)</f>
        <v>3.3639042291130954E-2</v>
      </c>
    </row>
    <row r="3686" spans="1:11" x14ac:dyDescent="0.35">
      <c r="A3686">
        <v>3683</v>
      </c>
      <c r="B3686" t="str">
        <f t="shared" si="57"/>
        <v>16-66</v>
      </c>
      <c r="C3686">
        <v>-65.773718006693002</v>
      </c>
      <c r="D3686">
        <v>15.543547074252</v>
      </c>
      <c r="E3686">
        <f>ASIN(SQRT((SIN(RADIANS(PARAMETERS!$D$8-D3686)/2)*SIN(RADIANS(PARAMETERS!$D$8-D3686)/2))+(COS(RADIANS(D3686))*COS(RADIANS(PARAMETERS!$D$8))*SIN(RADIANS(PARAMETERS!$D$9-C3686)/2)*SIN(RADIANS(PARAMETERS!$D$9-C3686)/2))))*2*3958.756</f>
        <v>341.9283317339661</v>
      </c>
      <c r="F3686">
        <v>166.38143920898</v>
      </c>
      <c r="G3686">
        <v>193.82498168945</v>
      </c>
      <c r="H3686">
        <v>233.96482849121</v>
      </c>
      <c r="I3686">
        <v>269.76684570313</v>
      </c>
      <c r="J3686">
        <v>311.04956054688</v>
      </c>
      <c r="K3686" s="6">
        <f>IFERROR(EXP(TREND(LN($F$1:$J$1),LN(F3686:J3686),LN(Calculations!$B$3))),0)</f>
        <v>3.3556303318400871E-2</v>
      </c>
    </row>
    <row r="3687" spans="1:11" x14ac:dyDescent="0.35">
      <c r="A3687">
        <v>3684</v>
      </c>
      <c r="B3687" t="str">
        <f t="shared" si="57"/>
        <v>16-66</v>
      </c>
      <c r="C3687">
        <v>-66.045039341594006</v>
      </c>
      <c r="D3687">
        <v>15.543547074252</v>
      </c>
      <c r="E3687">
        <f>ASIN(SQRT((SIN(RADIANS(PARAMETERS!$D$8-D3687)/2)*SIN(RADIANS(PARAMETERS!$D$8-D3687)/2))+(COS(RADIANS(D3687))*COS(RADIANS(PARAMETERS!$D$8))*SIN(RADIANS(PARAMETERS!$D$9-C3687)/2)*SIN(RADIANS(PARAMETERS!$D$9-C3687)/2))))*2*3958.756</f>
        <v>359.98806218069024</v>
      </c>
      <c r="F3687">
        <v>166.28073120117</v>
      </c>
      <c r="G3687">
        <v>193.76333618164</v>
      </c>
      <c r="H3687">
        <v>233.93757629395</v>
      </c>
      <c r="I3687">
        <v>269.77661132813</v>
      </c>
      <c r="J3687">
        <v>311.10827636719</v>
      </c>
      <c r="K3687" s="6">
        <f>IFERROR(EXP(TREND(LN($F$1:$J$1),LN(F3687:J3687),LN(Calculations!$B$3))),0)</f>
        <v>3.3446120271556128E-2</v>
      </c>
    </row>
    <row r="3688" spans="1:11" x14ac:dyDescent="0.35">
      <c r="A3688">
        <v>3685</v>
      </c>
      <c r="B3688" t="str">
        <f t="shared" si="57"/>
        <v>16-66.5</v>
      </c>
      <c r="C3688">
        <v>-66.316360676494995</v>
      </c>
      <c r="D3688">
        <v>15.543547074252</v>
      </c>
      <c r="E3688">
        <f>ASIN(SQRT((SIN(RADIANS(PARAMETERS!$D$8-D3688)/2)*SIN(RADIANS(PARAMETERS!$D$8-D3688)/2))+(COS(RADIANS(D3688))*COS(RADIANS(PARAMETERS!$D$8))*SIN(RADIANS(PARAMETERS!$D$9-C3688)/2)*SIN(RADIANS(PARAMETERS!$D$9-C3688)/2))))*2*3958.756</f>
        <v>378.04812795285528</v>
      </c>
      <c r="F3688">
        <v>166.16722106934</v>
      </c>
      <c r="G3688">
        <v>193.69453430176</v>
      </c>
      <c r="H3688">
        <v>233.91622924805</v>
      </c>
      <c r="I3688">
        <v>269.80584716797</v>
      </c>
      <c r="J3688">
        <v>311.20413208008</v>
      </c>
      <c r="K3688" s="6">
        <f>IFERROR(EXP(TREND(LN($F$1:$J$1),LN(F3688:J3688),LN(Calculations!$B$3))),0)</f>
        <v>3.3318401713669718E-2</v>
      </c>
    </row>
    <row r="3689" spans="1:11" x14ac:dyDescent="0.35">
      <c r="A3689">
        <v>3686</v>
      </c>
      <c r="B3689" t="str">
        <f t="shared" si="57"/>
        <v>16-66.5</v>
      </c>
      <c r="C3689">
        <v>-66.587682011395998</v>
      </c>
      <c r="D3689">
        <v>15.543547074252</v>
      </c>
      <c r="E3689">
        <f>ASIN(SQRT((SIN(RADIANS(PARAMETERS!$D$8-D3689)/2)*SIN(RADIANS(PARAMETERS!$D$8-D3689)/2))+(COS(RADIANS(D3689))*COS(RADIANS(PARAMETERS!$D$8))*SIN(RADIANS(PARAMETERS!$D$9-C3689)/2)*SIN(RADIANS(PARAMETERS!$D$9-C3689)/2))))*2*3958.756</f>
        <v>396.10845617746702</v>
      </c>
      <c r="F3689">
        <v>165.99574279785</v>
      </c>
      <c r="G3689">
        <v>193.56723022461</v>
      </c>
      <c r="H3689">
        <v>233.82276916504</v>
      </c>
      <c r="I3689">
        <v>269.75064086914</v>
      </c>
      <c r="J3689">
        <v>311.20114135742</v>
      </c>
      <c r="K3689" s="6">
        <f>IFERROR(EXP(TREND(LN($F$1:$J$1),LN(F3689:J3689),LN(Calculations!$B$3))),0)</f>
        <v>3.3138724582401517E-2</v>
      </c>
    </row>
    <row r="3690" spans="1:11" x14ac:dyDescent="0.35">
      <c r="A3690">
        <v>3687</v>
      </c>
      <c r="B3690" t="str">
        <f t="shared" si="57"/>
        <v>16-67</v>
      </c>
      <c r="C3690">
        <v>-66.859003346296006</v>
      </c>
      <c r="D3690">
        <v>15.543547074252</v>
      </c>
      <c r="E3690">
        <f>ASIN(SQRT((SIN(RADIANS(PARAMETERS!$D$8-D3690)/2)*SIN(RADIANS(PARAMETERS!$D$8-D3690)/2))+(COS(RADIANS(D3690))*COS(RADIANS(PARAMETERS!$D$8))*SIN(RADIANS(PARAMETERS!$D$9-C3690)/2)*SIN(RADIANS(PARAMETERS!$D$9-C3690)/2))))*2*3958.756</f>
        <v>414.16898541539592</v>
      </c>
      <c r="F3690">
        <v>165.79322814941</v>
      </c>
      <c r="G3690">
        <v>193.41448974609</v>
      </c>
      <c r="H3690">
        <v>233.70283508301</v>
      </c>
      <c r="I3690">
        <v>269.6686706543</v>
      </c>
      <c r="J3690">
        <v>311.17166137695</v>
      </c>
      <c r="K3690" s="6">
        <f>IFERROR(EXP(TREND(LN($F$1:$J$1),LN(F3690:J3690),LN(Calculations!$B$3))),0)</f>
        <v>3.2931055050893651E-2</v>
      </c>
    </row>
    <row r="3691" spans="1:11" x14ac:dyDescent="0.35">
      <c r="A3691">
        <v>3688</v>
      </c>
      <c r="B3691" t="str">
        <f t="shared" si="57"/>
        <v>16-67</v>
      </c>
      <c r="C3691">
        <v>-67.130324681196996</v>
      </c>
      <c r="D3691">
        <v>15.543547074252</v>
      </c>
      <c r="E3691">
        <f>ASIN(SQRT((SIN(RADIANS(PARAMETERS!$D$8-D3691)/2)*SIN(RADIANS(PARAMETERS!$D$8-D3691)/2))+(COS(RADIANS(D3691))*COS(RADIANS(PARAMETERS!$D$8))*SIN(RADIANS(PARAMETERS!$D$9-C3691)/2)*SIN(RADIANS(PARAMETERS!$D$9-C3691)/2))))*2*3958.756</f>
        <v>432.22966327161106</v>
      </c>
      <c r="F3691">
        <v>165.58706665039</v>
      </c>
      <c r="G3691">
        <v>193.26820373535</v>
      </c>
      <c r="H3691">
        <v>233.60264587402</v>
      </c>
      <c r="I3691">
        <v>269.61996459961</v>
      </c>
      <c r="J3691">
        <v>311.19277954102</v>
      </c>
      <c r="K3691" s="6">
        <f>IFERROR(EXP(TREND(LN($F$1:$J$1),LN(F3691:J3691),LN(Calculations!$B$3))),0)</f>
        <v>3.2718082678033084E-2</v>
      </c>
    </row>
    <row r="3692" spans="1:11" x14ac:dyDescent="0.35">
      <c r="A3692">
        <v>3689</v>
      </c>
      <c r="B3692" t="str">
        <f t="shared" si="57"/>
        <v>16-67.5</v>
      </c>
      <c r="C3692">
        <v>-67.401646016097999</v>
      </c>
      <c r="D3692">
        <v>15.543547074252</v>
      </c>
      <c r="E3692">
        <f>ASIN(SQRT((SIN(RADIANS(PARAMETERS!$D$8-D3692)/2)*SIN(RADIANS(PARAMETERS!$D$8-D3692)/2))+(COS(RADIANS(D3692))*COS(RADIANS(PARAMETERS!$D$8))*SIN(RADIANS(PARAMETERS!$D$9-C3692)/2)*SIN(RADIANS(PARAMETERS!$D$9-C3692)/2))))*2*3958.756</f>
        <v>450.29044457970696</v>
      </c>
      <c r="F3692">
        <v>165.33836364746</v>
      </c>
      <c r="G3692">
        <v>193.07792663574</v>
      </c>
      <c r="H3692">
        <v>233.43144226074</v>
      </c>
      <c r="I3692">
        <v>269.47369384766</v>
      </c>
      <c r="J3692">
        <v>311.08312988281</v>
      </c>
      <c r="K3692" s="6">
        <f>IFERROR(EXP(TREND(LN($F$1:$J$1),LN(F3692:J3692),LN(Calculations!$B$3))),0)</f>
        <v>3.2477100264722149E-2</v>
      </c>
    </row>
    <row r="3693" spans="1:11" x14ac:dyDescent="0.35">
      <c r="A3693">
        <v>3690</v>
      </c>
      <c r="B3693" t="str">
        <f t="shared" si="57"/>
        <v>16-67.5</v>
      </c>
      <c r="C3693">
        <v>-67.672967350999002</v>
      </c>
      <c r="D3693">
        <v>15.543547074252</v>
      </c>
      <c r="E3693">
        <f>ASIN(SQRT((SIN(RADIANS(PARAMETERS!$D$8-D3693)/2)*SIN(RADIANS(PARAMETERS!$D$8-D3693)/2))+(COS(RADIANS(D3693))*COS(RADIANS(PARAMETERS!$D$8))*SIN(RADIANS(PARAMETERS!$D$9-C3693)/2)*SIN(RADIANS(PARAMETERS!$D$9-C3693)/2))))*2*3958.756</f>
        <v>468.35129000688499</v>
      </c>
      <c r="F3693">
        <v>165.0700378418</v>
      </c>
      <c r="G3693">
        <v>192.87049865723</v>
      </c>
      <c r="H3693">
        <v>233.2303314209</v>
      </c>
      <c r="I3693">
        <v>269.28482055664</v>
      </c>
      <c r="J3693">
        <v>310.91497802734</v>
      </c>
      <c r="K3693" s="6">
        <f>IFERROR(EXP(TREND(LN($F$1:$J$1),LN(F3693:J3693),LN(Calculations!$B$3))),0)</f>
        <v>3.2225701336822322E-2</v>
      </c>
    </row>
    <row r="3694" spans="1:11" x14ac:dyDescent="0.35">
      <c r="A3694">
        <v>3691</v>
      </c>
      <c r="B3694" t="str">
        <f t="shared" si="57"/>
        <v>16-68</v>
      </c>
      <c r="C3694">
        <v>-67.944288685900005</v>
      </c>
      <c r="D3694">
        <v>15.543547074252</v>
      </c>
      <c r="E3694">
        <f>ASIN(SQRT((SIN(RADIANS(PARAMETERS!$D$8-D3694)/2)*SIN(RADIANS(PARAMETERS!$D$8-D3694)/2))+(COS(RADIANS(D3694))*COS(RADIANS(PARAMETERS!$D$8))*SIN(RADIANS(PARAMETERS!$D$9-C3694)/2)*SIN(RADIANS(PARAMETERS!$D$9-C3694)/2))))*2*3958.756</f>
        <v>486.41216496933407</v>
      </c>
      <c r="F3694">
        <v>164.79922485352</v>
      </c>
      <c r="G3694">
        <v>192.66491699219</v>
      </c>
      <c r="H3694">
        <v>233.03077697754</v>
      </c>
      <c r="I3694">
        <v>269.09716796875</v>
      </c>
      <c r="J3694">
        <v>310.74768066406</v>
      </c>
      <c r="K3694" s="6">
        <f>IFERROR(EXP(TREND(LN($F$1:$J$1),LN(F3694:J3694),LN(Calculations!$B$3))),0)</f>
        <v>3.1975620242971368E-2</v>
      </c>
    </row>
    <row r="3695" spans="1:11" x14ac:dyDescent="0.35">
      <c r="A3695">
        <v>3692</v>
      </c>
      <c r="B3695" t="str">
        <f t="shared" si="57"/>
        <v>16-68</v>
      </c>
      <c r="C3695">
        <v>-68.215610020800995</v>
      </c>
      <c r="D3695">
        <v>15.543547074252</v>
      </c>
      <c r="E3695">
        <f>ASIN(SQRT((SIN(RADIANS(PARAMETERS!$D$8-D3695)/2)*SIN(RADIANS(PARAMETERS!$D$8-D3695)/2))+(COS(RADIANS(D3695))*COS(RADIANS(PARAMETERS!$D$8))*SIN(RADIANS(PARAMETERS!$D$9-C3695)/2)*SIN(RADIANS(PARAMETERS!$D$9-C3695)/2))))*2*3958.756</f>
        <v>504.47303878054061</v>
      </c>
      <c r="F3695">
        <v>164.48564147949</v>
      </c>
      <c r="G3695">
        <v>192.42065429688</v>
      </c>
      <c r="H3695">
        <v>232.77703857422</v>
      </c>
      <c r="I3695">
        <v>268.84057617188</v>
      </c>
      <c r="J3695">
        <v>310.49340820313</v>
      </c>
      <c r="K3695" s="6">
        <f>IFERROR(EXP(TREND(LN($F$1:$J$1),LN(F3695:J3695),LN(Calculations!$B$3))),0)</f>
        <v>3.1694483441359701E-2</v>
      </c>
    </row>
    <row r="3696" spans="1:11" x14ac:dyDescent="0.35">
      <c r="A3696">
        <v>3693</v>
      </c>
      <c r="B3696" t="str">
        <f t="shared" si="57"/>
        <v>16-68.5</v>
      </c>
      <c r="C3696">
        <v>-68.486931355701998</v>
      </c>
      <c r="D3696">
        <v>15.543547074252</v>
      </c>
      <c r="E3696">
        <f>ASIN(SQRT((SIN(RADIANS(PARAMETERS!$D$8-D3696)/2)*SIN(RADIANS(PARAMETERS!$D$8-D3696)/2))+(COS(RADIANS(D3696))*COS(RADIANS(PARAMETERS!$D$8))*SIN(RADIANS(PARAMETERS!$D$9-C3696)/2)*SIN(RADIANS(PARAMETERS!$D$9-C3696)/2))))*2*3958.756</f>
        <v>522.5338839761431</v>
      </c>
      <c r="F3696">
        <v>164.14605712891</v>
      </c>
      <c r="G3696">
        <v>192.16007995605</v>
      </c>
      <c r="H3696">
        <v>232.50918579102</v>
      </c>
      <c r="I3696">
        <v>268.57266235352</v>
      </c>
      <c r="J3696">
        <v>310.23184204102</v>
      </c>
      <c r="K3696" s="6">
        <f>IFERROR(EXP(TREND(LN($F$1:$J$1),LN(F3696:J3696),LN(Calculations!$B$3))),0)</f>
        <v>3.1393015521564781E-2</v>
      </c>
    </row>
    <row r="3697" spans="1:11" x14ac:dyDescent="0.35">
      <c r="A3697">
        <v>3694</v>
      </c>
      <c r="B3697" t="str">
        <f t="shared" si="57"/>
        <v>16-69</v>
      </c>
      <c r="C3697">
        <v>-68.758252690603001</v>
      </c>
      <c r="D3697">
        <v>15.543547074252</v>
      </c>
      <c r="E3697">
        <f>ASIN(SQRT((SIN(RADIANS(PARAMETERS!$D$8-D3697)/2)*SIN(RADIANS(PARAMETERS!$D$8-D3697)/2))+(COS(RADIANS(D3697))*COS(RADIANS(PARAMETERS!$D$8))*SIN(RADIANS(PARAMETERS!$D$9-C3697)/2)*SIN(RADIANS(PARAMETERS!$D$9-C3697)/2))))*2*3958.756</f>
        <v>540.59467577403927</v>
      </c>
      <c r="F3697">
        <v>163.7924041748</v>
      </c>
      <c r="G3697">
        <v>191.89527893066</v>
      </c>
      <c r="H3697">
        <v>232.24836730957</v>
      </c>
      <c r="I3697">
        <v>268.32354736328</v>
      </c>
      <c r="J3697">
        <v>310.00442504883</v>
      </c>
      <c r="K3697" s="6">
        <f>IFERROR(EXP(TREND(LN($F$1:$J$1),LN(F3697:J3697),LN(Calculations!$B$3))),0)</f>
        <v>3.1079470185558861E-2</v>
      </c>
    </row>
    <row r="3698" spans="1:11" x14ac:dyDescent="0.35">
      <c r="A3698">
        <v>3695</v>
      </c>
      <c r="B3698" t="str">
        <f t="shared" si="57"/>
        <v>16-69</v>
      </c>
      <c r="C3698">
        <v>-69.029574025504004</v>
      </c>
      <c r="D3698">
        <v>15.543547074252</v>
      </c>
      <c r="E3698">
        <f>ASIN(SQRT((SIN(RADIANS(PARAMETERS!$D$8-D3698)/2)*SIN(RADIANS(PARAMETERS!$D$8-D3698)/2))+(COS(RADIANS(D3698))*COS(RADIANS(PARAMETERS!$D$8))*SIN(RADIANS(PARAMETERS!$D$9-C3698)/2)*SIN(RADIANS(PARAMETERS!$D$9-C3698)/2))))*2*3958.756</f>
        <v>558.65539163915389</v>
      </c>
      <c r="F3698">
        <v>163.38241577148</v>
      </c>
      <c r="G3698">
        <v>191.57164001465</v>
      </c>
      <c r="H3698">
        <v>231.88960266113</v>
      </c>
      <c r="I3698">
        <v>267.93786621094</v>
      </c>
      <c r="J3698">
        <v>309.59213256836</v>
      </c>
      <c r="K3698" s="6">
        <f>IFERROR(EXP(TREND(LN($F$1:$J$1),LN(F3698:J3698),LN(Calculations!$B$3))),0)</f>
        <v>3.0732458335515068E-2</v>
      </c>
    </row>
    <row r="3699" spans="1:11" x14ac:dyDescent="0.35">
      <c r="A3699">
        <v>3696</v>
      </c>
      <c r="B3699" t="str">
        <f t="shared" si="57"/>
        <v>16-69.5</v>
      </c>
      <c r="C3699">
        <v>-69.300895360404994</v>
      </c>
      <c r="D3699">
        <v>15.543547074252</v>
      </c>
      <c r="E3699">
        <f>ASIN(SQRT((SIN(RADIANS(PARAMETERS!$D$8-D3699)/2)*SIN(RADIANS(PARAMETERS!$D$8-D3699)/2))+(COS(RADIANS(D3699))*COS(RADIANS(PARAMETERS!$D$8))*SIN(RADIANS(PARAMETERS!$D$9-C3699)/2)*SIN(RADIANS(PARAMETERS!$D$9-C3699)/2))))*2*3958.756</f>
        <v>576.71601092992171</v>
      </c>
      <c r="F3699">
        <v>162.94235229492</v>
      </c>
      <c r="G3699">
        <v>191.21565246582</v>
      </c>
      <c r="H3699">
        <v>231.46928405762</v>
      </c>
      <c r="I3699">
        <v>267.46151733398</v>
      </c>
      <c r="J3699">
        <v>309.05252075195</v>
      </c>
      <c r="K3699" s="6">
        <f>IFERROR(EXP(TREND(LN($F$1:$J$1),LN(F3699:J3699),LN(Calculations!$B$3))),0)</f>
        <v>3.0372903609751332E-2</v>
      </c>
    </row>
    <row r="3700" spans="1:11" x14ac:dyDescent="0.35">
      <c r="A3700">
        <v>3697</v>
      </c>
      <c r="B3700" t="str">
        <f t="shared" si="57"/>
        <v>16-69.5</v>
      </c>
      <c r="C3700">
        <v>-69.572216695305997</v>
      </c>
      <c r="D3700">
        <v>15.543547074252</v>
      </c>
      <c r="E3700">
        <f>ASIN(SQRT((SIN(RADIANS(PARAMETERS!$D$8-D3700)/2)*SIN(RADIANS(PARAMETERS!$D$8-D3700)/2))+(COS(RADIANS(D3700))*COS(RADIANS(PARAMETERS!$D$8))*SIN(RADIANS(PARAMETERS!$D$9-C3700)/2)*SIN(RADIANS(PARAMETERS!$D$9-C3700)/2))))*2*3958.756</f>
        <v>594.77651460912068</v>
      </c>
      <c r="F3700">
        <v>162.48567199707</v>
      </c>
      <c r="G3700">
        <v>190.83930969238</v>
      </c>
      <c r="H3700">
        <v>231.00453186035</v>
      </c>
      <c r="I3700">
        <v>266.91656494141</v>
      </c>
      <c r="J3700">
        <v>308.4137878418</v>
      </c>
      <c r="K3700" s="6">
        <f>IFERROR(EXP(TREND(LN($F$1:$J$1),LN(F3700:J3700),LN(Calculations!$B$3))),0)</f>
        <v>3.0010676159704625E-2</v>
      </c>
    </row>
    <row r="3701" spans="1:11" x14ac:dyDescent="0.35">
      <c r="A3701">
        <v>3698</v>
      </c>
      <c r="B3701" t="str">
        <f t="shared" si="57"/>
        <v>16-70</v>
      </c>
      <c r="C3701">
        <v>-69.843538030207</v>
      </c>
      <c r="D3701">
        <v>15.543547074252</v>
      </c>
      <c r="E3701">
        <f>ASIN(SQRT((SIN(RADIANS(PARAMETERS!$D$8-D3701)/2)*SIN(RADIANS(PARAMETERS!$D$8-D3701)/2))+(COS(RADIANS(D3701))*COS(RADIANS(PARAMETERS!$D$8))*SIN(RADIANS(PARAMETERS!$D$9-C3701)/2)*SIN(RADIANS(PARAMETERS!$D$9-C3701)/2))))*2*3958.756</f>
        <v>612.83688500577102</v>
      </c>
      <c r="F3701">
        <v>161.97688293457</v>
      </c>
      <c r="G3701">
        <v>190.40197753906</v>
      </c>
      <c r="H3701">
        <v>230.41899108887</v>
      </c>
      <c r="I3701">
        <v>266.19116210938</v>
      </c>
      <c r="J3701">
        <v>307.51940917969</v>
      </c>
      <c r="K3701" s="6">
        <f>IFERROR(EXP(TREND(LN($F$1:$J$1),LN(F3701:J3701),LN(Calculations!$B$3))),0)</f>
        <v>2.9625664614138129E-2</v>
      </c>
    </row>
    <row r="3702" spans="1:11" x14ac:dyDescent="0.35">
      <c r="A3702">
        <v>3699</v>
      </c>
      <c r="B3702" t="str">
        <f t="shared" si="57"/>
        <v>16-70</v>
      </c>
      <c r="C3702">
        <v>-70.114859365108003</v>
      </c>
      <c r="D3702">
        <v>15.543547074252</v>
      </c>
      <c r="E3702">
        <f>ASIN(SQRT((SIN(RADIANS(PARAMETERS!$D$8-D3702)/2)*SIN(RADIANS(PARAMETERS!$D$8-D3702)/2))+(COS(RADIANS(D3702))*COS(RADIANS(PARAMETERS!$D$8))*SIN(RADIANS(PARAMETERS!$D$9-C3702)/2)*SIN(RADIANS(PARAMETERS!$D$9-C3702)/2))))*2*3958.756</f>
        <v>630.8971056178857</v>
      </c>
      <c r="F3702">
        <v>161.46450805664</v>
      </c>
      <c r="G3702">
        <v>189.95585632324</v>
      </c>
      <c r="H3702">
        <v>229.79393005371</v>
      </c>
      <c r="I3702">
        <v>265.39492797852</v>
      </c>
      <c r="J3702">
        <v>306.51428222656</v>
      </c>
      <c r="K3702" s="6">
        <f>IFERROR(EXP(TREND(LN($F$1:$J$1),LN(F3702:J3702),LN(Calculations!$B$3))),0)</f>
        <v>2.9251179796326594E-2</v>
      </c>
    </row>
    <row r="3703" spans="1:11" x14ac:dyDescent="0.35">
      <c r="A3703">
        <v>3700</v>
      </c>
      <c r="B3703" t="str">
        <f t="shared" si="57"/>
        <v>16-70.5</v>
      </c>
      <c r="C3703">
        <v>-70.386180700009007</v>
      </c>
      <c r="D3703">
        <v>15.543547074252</v>
      </c>
      <c r="E3703">
        <f>ASIN(SQRT((SIN(RADIANS(PARAMETERS!$D$8-D3703)/2)*SIN(RADIANS(PARAMETERS!$D$8-D3703)/2))+(COS(RADIANS(D3703))*COS(RADIANS(PARAMETERS!$D$8))*SIN(RADIANS(PARAMETERS!$D$9-C3703)/2)*SIN(RADIANS(PARAMETERS!$D$9-C3703)/2))))*2*3958.756</f>
        <v>648.95716094809904</v>
      </c>
      <c r="F3703">
        <v>160.96284484863</v>
      </c>
      <c r="G3703">
        <v>189.51371765137</v>
      </c>
      <c r="H3703">
        <v>229.150390625</v>
      </c>
      <c r="I3703">
        <v>264.55706787109</v>
      </c>
      <c r="J3703">
        <v>305.43762207031</v>
      </c>
      <c r="K3703" s="6">
        <f>IFERROR(EXP(TREND(LN($F$1:$J$1),LN(F3703:J3703),LN(Calculations!$B$3))),0)</f>
        <v>2.8895609016552418E-2</v>
      </c>
    </row>
    <row r="3704" spans="1:11" x14ac:dyDescent="0.35">
      <c r="A3704">
        <v>3701</v>
      </c>
      <c r="B3704" t="str">
        <f t="shared" si="57"/>
        <v>16-70.5</v>
      </c>
      <c r="C3704">
        <v>-70.657502034909996</v>
      </c>
      <c r="D3704">
        <v>15.543547074252</v>
      </c>
      <c r="E3704">
        <f>ASIN(SQRT((SIN(RADIANS(PARAMETERS!$D$8-D3704)/2)*SIN(RADIANS(PARAMETERS!$D$8-D3704)/2))+(COS(RADIANS(D3704))*COS(RADIANS(PARAMETERS!$D$8))*SIN(RADIANS(PARAMETERS!$D$9-C3704)/2)*SIN(RADIANS(PARAMETERS!$D$9-C3704)/2))))*2*3958.756</f>
        <v>667.01703636594846</v>
      </c>
      <c r="F3704">
        <v>160.43496704102</v>
      </c>
      <c r="G3704">
        <v>189.04153442383</v>
      </c>
      <c r="H3704">
        <v>228.43179321289</v>
      </c>
      <c r="I3704">
        <v>263.59881591797</v>
      </c>
      <c r="J3704">
        <v>304.18316650391</v>
      </c>
      <c r="K3704" s="6">
        <f>IFERROR(EXP(TREND(LN($F$1:$J$1),LN(F3704:J3704),LN(Calculations!$B$3))),0)</f>
        <v>2.8534422338955492E-2</v>
      </c>
    </row>
    <row r="3705" spans="1:11" x14ac:dyDescent="0.35">
      <c r="A3705">
        <v>3702</v>
      </c>
      <c r="B3705" t="str">
        <f t="shared" si="57"/>
        <v>16-71</v>
      </c>
      <c r="C3705">
        <v>-70.928823369810999</v>
      </c>
      <c r="D3705">
        <v>15.543547074252</v>
      </c>
      <c r="E3705">
        <f>ASIN(SQRT((SIN(RADIANS(PARAMETERS!$D$8-D3705)/2)*SIN(RADIANS(PARAMETERS!$D$8-D3705)/2))+(COS(RADIANS(D3705))*COS(RADIANS(PARAMETERS!$D$8))*SIN(RADIANS(PARAMETERS!$D$9-C3705)/2)*SIN(RADIANS(PARAMETERS!$D$9-C3705)/2))))*2*3958.756</f>
        <v>685.07671799189347</v>
      </c>
      <c r="F3705">
        <v>159.9253692627</v>
      </c>
      <c r="G3705">
        <v>188.58982849121</v>
      </c>
      <c r="H3705">
        <v>227.73190307617</v>
      </c>
      <c r="I3705">
        <v>262.65710449219</v>
      </c>
      <c r="J3705">
        <v>302.94213867188</v>
      </c>
      <c r="K3705" s="6">
        <f>IFERROR(EXP(TREND(LN($F$1:$J$1),LN(F3705:J3705),LN(Calculations!$B$3))),0)</f>
        <v>2.8192351557596182E-2</v>
      </c>
    </row>
    <row r="3706" spans="1:11" x14ac:dyDescent="0.35">
      <c r="A3706">
        <v>3703</v>
      </c>
      <c r="B3706" t="str">
        <f t="shared" si="57"/>
        <v>16-71</v>
      </c>
      <c r="C3706">
        <v>-71.200144704712002</v>
      </c>
      <c r="D3706">
        <v>15.543547074252</v>
      </c>
      <c r="E3706">
        <f>ASIN(SQRT((SIN(RADIANS(PARAMETERS!$D$8-D3706)/2)*SIN(RADIANS(PARAMETERS!$D$8-D3706)/2))+(COS(RADIANS(D3706))*COS(RADIANS(PARAMETERS!$D$8))*SIN(RADIANS(PARAMETERS!$D$9-C3706)/2)*SIN(RADIANS(PARAMETERS!$D$9-C3706)/2))))*2*3958.756</f>
        <v>703.13619259915083</v>
      </c>
      <c r="F3706">
        <v>159.44230651855</v>
      </c>
      <c r="G3706">
        <v>188.16389465332</v>
      </c>
      <c r="H3706">
        <v>227.0637512207</v>
      </c>
      <c r="I3706">
        <v>261.75268554688</v>
      </c>
      <c r="J3706">
        <v>301.74505615234</v>
      </c>
      <c r="K3706" s="6">
        <f>IFERROR(EXP(TREND(LN($F$1:$J$1),LN(F3706:J3706),LN(Calculations!$B$3))),0)</f>
        <v>2.7872619603398201E-2</v>
      </c>
    </row>
    <row r="3707" spans="1:11" x14ac:dyDescent="0.35">
      <c r="A3707">
        <v>3704</v>
      </c>
      <c r="B3707" t="str">
        <f t="shared" si="57"/>
        <v>16-71.5</v>
      </c>
      <c r="C3707">
        <v>-71.471466039613006</v>
      </c>
      <c r="D3707">
        <v>15.543547074252</v>
      </c>
      <c r="E3707">
        <f>ASIN(SQRT((SIN(RADIANS(PARAMETERS!$D$8-D3707)/2)*SIN(RADIANS(PARAMETERS!$D$8-D3707)/2))+(COS(RADIANS(D3707))*COS(RADIANS(PARAMETERS!$D$8))*SIN(RADIANS(PARAMETERS!$D$9-C3707)/2)*SIN(RADIANS(PARAMETERS!$D$9-C3707)/2))))*2*3958.756</f>
        <v>721.19544753024149</v>
      </c>
      <c r="F3707">
        <v>158.93919372559</v>
      </c>
      <c r="G3707">
        <v>187.72520446777</v>
      </c>
      <c r="H3707">
        <v>226.36572265625</v>
      </c>
      <c r="I3707">
        <v>260.80133056641</v>
      </c>
      <c r="J3707">
        <v>300.47967529297</v>
      </c>
      <c r="K3707" s="6">
        <f>IFERROR(EXP(TREND(LN($F$1:$J$1),LN(F3707:J3707),LN(Calculations!$B$3))),0)</f>
        <v>2.7544757463755096E-2</v>
      </c>
    </row>
    <row r="3708" spans="1:11" x14ac:dyDescent="0.35">
      <c r="A3708">
        <v>3705</v>
      </c>
      <c r="B3708" t="str">
        <f t="shared" si="57"/>
        <v>16-71.5</v>
      </c>
      <c r="C3708">
        <v>-71.742787374513995</v>
      </c>
      <c r="D3708">
        <v>15.543547074252</v>
      </c>
      <c r="E3708">
        <f>ASIN(SQRT((SIN(RADIANS(PARAMETERS!$D$8-D3708)/2)*SIN(RADIANS(PARAMETERS!$D$8-D3708)/2))+(COS(RADIANS(D3708))*COS(RADIANS(PARAMETERS!$D$8))*SIN(RADIANS(PARAMETERS!$D$9-C3708)/2)*SIN(RADIANS(PARAMETERS!$D$9-C3708)/2))))*2*3958.756</f>
        <v>739.25447062571754</v>
      </c>
      <c r="F3708">
        <v>158.46159362793</v>
      </c>
      <c r="G3708">
        <v>187.31324768066</v>
      </c>
      <c r="H3708">
        <v>225.69464111328</v>
      </c>
      <c r="I3708">
        <v>259.87646484375</v>
      </c>
      <c r="J3708">
        <v>299.23956298828</v>
      </c>
      <c r="K3708" s="6">
        <f>IFERROR(EXP(TREND(LN($F$1:$J$1),LN(F3708:J3708),LN(Calculations!$B$3))),0)</f>
        <v>2.7240161702269627E-2</v>
      </c>
    </row>
    <row r="3709" spans="1:11" x14ac:dyDescent="0.35">
      <c r="A3709">
        <v>3706</v>
      </c>
      <c r="B3709" t="str">
        <f t="shared" si="57"/>
        <v>16-72</v>
      </c>
      <c r="C3709">
        <v>-72.014108709414998</v>
      </c>
      <c r="D3709">
        <v>15.543547074252</v>
      </c>
      <c r="E3709">
        <f>ASIN(SQRT((SIN(RADIANS(PARAMETERS!$D$8-D3709)/2)*SIN(RADIANS(PARAMETERS!$D$8-D3709)/2))+(COS(RADIANS(D3709))*COS(RADIANS(PARAMETERS!$D$8))*SIN(RADIANS(PARAMETERS!$D$9-C3709)/2)*SIN(RADIANS(PARAMETERS!$D$9-C3709)/2))))*2*3958.756</f>
        <v>757.31325016304606</v>
      </c>
      <c r="F3709">
        <v>158.0103302002</v>
      </c>
      <c r="G3709">
        <v>186.92506408691</v>
      </c>
      <c r="H3709">
        <v>225.04684448242</v>
      </c>
      <c r="I3709">
        <v>258.97369384766</v>
      </c>
      <c r="J3709">
        <v>298.01937866211</v>
      </c>
      <c r="K3709" s="6">
        <f>IFERROR(EXP(TREND(LN($F$1:$J$1),LN(F3709:J3709),LN(Calculations!$B$3))),0)</f>
        <v>2.6958254182735189E-2</v>
      </c>
    </row>
    <row r="3710" spans="1:11" x14ac:dyDescent="0.35">
      <c r="A3710">
        <v>3707</v>
      </c>
      <c r="B3710" t="str">
        <f t="shared" si="57"/>
        <v>16-72.5</v>
      </c>
      <c r="C3710">
        <v>-72.285430044316001</v>
      </c>
      <c r="D3710">
        <v>15.543547074252</v>
      </c>
      <c r="E3710">
        <f>ASIN(SQRT((SIN(RADIANS(PARAMETERS!$D$8-D3710)/2)*SIN(RADIANS(PARAMETERS!$D$8-D3710)/2))+(COS(RADIANS(D3710))*COS(RADIANS(PARAMETERS!$D$8))*SIN(RADIANS(PARAMETERS!$D$9-C3710)/2)*SIN(RADIANS(PARAMETERS!$D$9-C3710)/2))))*2*3958.756</f>
        <v>775.37177480398111</v>
      </c>
      <c r="F3710">
        <v>157.53059387207</v>
      </c>
      <c r="G3710">
        <v>186.51954650879</v>
      </c>
      <c r="H3710">
        <v>224.36054992676</v>
      </c>
      <c r="I3710">
        <v>258.01110839844</v>
      </c>
      <c r="J3710">
        <v>296.71234130859</v>
      </c>
      <c r="K3710" s="6">
        <f>IFERROR(EXP(TREND(LN($F$1:$J$1),LN(F3710:J3710),LN(Calculations!$B$3))),0)</f>
        <v>2.6662762008763715E-2</v>
      </c>
    </row>
    <row r="3711" spans="1:11" x14ac:dyDescent="0.35">
      <c r="A3711">
        <v>3708</v>
      </c>
      <c r="B3711" t="str">
        <f t="shared" si="57"/>
        <v>16-72.5</v>
      </c>
      <c r="C3711">
        <v>-72.556751379217005</v>
      </c>
      <c r="D3711">
        <v>15.543547074252</v>
      </c>
      <c r="E3711">
        <f>ASIN(SQRT((SIN(RADIANS(PARAMETERS!$D$8-D3711)/2)*SIN(RADIANS(PARAMETERS!$D$8-D3711)/2))+(COS(RADIANS(D3711))*COS(RADIANS(PARAMETERS!$D$8))*SIN(RADIANS(PARAMETERS!$D$9-C3711)/2)*SIN(RADIANS(PARAMETERS!$D$9-C3711)/2))))*2*3958.756</f>
        <v>793.4300335490874</v>
      </c>
      <c r="F3711">
        <v>157.07160949707</v>
      </c>
      <c r="G3711">
        <v>186.15036010742</v>
      </c>
      <c r="H3711">
        <v>223.74017333984</v>
      </c>
      <c r="I3711">
        <v>257.14389038086</v>
      </c>
      <c r="J3711">
        <v>295.53778076172</v>
      </c>
      <c r="K3711" s="6">
        <f>IFERROR(EXP(TREND(LN($F$1:$J$1),LN(F3711:J3711),LN(Calculations!$B$3))),0)</f>
        <v>2.6380400234815637E-2</v>
      </c>
    </row>
    <row r="3712" spans="1:11" x14ac:dyDescent="0.35">
      <c r="A3712">
        <v>3709</v>
      </c>
      <c r="B3712" t="str">
        <f t="shared" si="57"/>
        <v>16-73</v>
      </c>
      <c r="C3712">
        <v>-72.828072714117994</v>
      </c>
      <c r="D3712">
        <v>15.543547074252</v>
      </c>
      <c r="E3712">
        <f>ASIN(SQRT((SIN(RADIANS(PARAMETERS!$D$8-D3712)/2)*SIN(RADIANS(PARAMETERS!$D$8-D3712)/2))+(COS(RADIANS(D3712))*COS(RADIANS(PARAMETERS!$D$8))*SIN(RADIANS(PARAMETERS!$D$9-C3712)/2)*SIN(RADIANS(PARAMETERS!$D$9-C3712)/2))))*2*3958.756</f>
        <v>811.48801569828936</v>
      </c>
      <c r="F3712">
        <v>156.63140869141</v>
      </c>
      <c r="G3712">
        <v>185.81066894531</v>
      </c>
      <c r="H3712">
        <v>223.17700195313</v>
      </c>
      <c r="I3712">
        <v>256.36154174805</v>
      </c>
      <c r="J3712">
        <v>294.48297119141</v>
      </c>
      <c r="K3712" s="6">
        <f>IFERROR(EXP(TREND(LN($F$1:$J$1),LN(F3712:J3712),LN(Calculations!$B$3))),0)</f>
        <v>2.6109043273705796E-2</v>
      </c>
    </row>
    <row r="3713" spans="1:11" x14ac:dyDescent="0.35">
      <c r="A3713">
        <v>3710</v>
      </c>
      <c r="B3713" t="str">
        <f t="shared" si="57"/>
        <v>16-73</v>
      </c>
      <c r="C3713">
        <v>-73.099394049018997</v>
      </c>
      <c r="D3713">
        <v>15.543547074252</v>
      </c>
      <c r="E3713">
        <f>ASIN(SQRT((SIN(RADIANS(PARAMETERS!$D$8-D3713)/2)*SIN(RADIANS(PARAMETERS!$D$8-D3713)/2))+(COS(RADIANS(D3713))*COS(RADIANS(PARAMETERS!$D$8))*SIN(RADIANS(PARAMETERS!$D$9-C3713)/2)*SIN(RADIANS(PARAMETERS!$D$9-C3713)/2))))*2*3958.756</f>
        <v>829.54571081653194</v>
      </c>
      <c r="F3713">
        <v>156.1743927002</v>
      </c>
      <c r="G3713">
        <v>185.46932983398</v>
      </c>
      <c r="H3713">
        <v>222.62271118164</v>
      </c>
      <c r="I3713">
        <v>255.5990447998</v>
      </c>
      <c r="J3713">
        <v>293.46215820313</v>
      </c>
      <c r="K3713" s="6">
        <f>IFERROR(EXP(TREND(LN($F$1:$J$1),LN(F3713:J3713),LN(Calculations!$B$3))),0)</f>
        <v>2.5825888995357777E-2</v>
      </c>
    </row>
    <row r="3714" spans="1:11" x14ac:dyDescent="0.35">
      <c r="A3714">
        <v>3711</v>
      </c>
      <c r="B3714" t="str">
        <f t="shared" si="57"/>
        <v>16-73.5</v>
      </c>
      <c r="C3714">
        <v>-73.37071538392</v>
      </c>
      <c r="D3714">
        <v>15.543547074252</v>
      </c>
      <c r="E3714">
        <f>ASIN(SQRT((SIN(RADIANS(PARAMETERS!$D$8-D3714)/2)*SIN(RADIANS(PARAMETERS!$D$8-D3714)/2))+(COS(RADIANS(D3714))*COS(RADIANS(PARAMETERS!$D$8))*SIN(RADIANS(PARAMETERS!$D$9-C3714)/2)*SIN(RADIANS(PARAMETERS!$D$9-C3714)/2))))*2*3958.756</f>
        <v>847.60310870378692</v>
      </c>
      <c r="F3714">
        <v>155.74398803711</v>
      </c>
      <c r="G3714">
        <v>185.16714477539</v>
      </c>
      <c r="H3714">
        <v>222.15472412109</v>
      </c>
      <c r="I3714">
        <v>254.97012329102</v>
      </c>
      <c r="J3714">
        <v>292.63467407227</v>
      </c>
      <c r="K3714" s="6">
        <f>IFERROR(EXP(TREND(LN($F$1:$J$1),LN(F3714:J3714),LN(Calculations!$B$3))),0)</f>
        <v>2.55557961004222E-2</v>
      </c>
    </row>
    <row r="3715" spans="1:11" x14ac:dyDescent="0.35">
      <c r="A3715">
        <v>3712</v>
      </c>
      <c r="B3715" t="str">
        <f t="shared" si="57"/>
        <v>16-73.5</v>
      </c>
      <c r="C3715">
        <v>-73.642036718821004</v>
      </c>
      <c r="D3715">
        <v>15.543547074252</v>
      </c>
      <c r="E3715">
        <f>ASIN(SQRT((SIN(RADIANS(PARAMETERS!$D$8-D3715)/2)*SIN(RADIANS(PARAMETERS!$D$8-D3715)/2))+(COS(RADIANS(D3715))*COS(RADIANS(PARAMETERS!$D$8))*SIN(RADIANS(PARAMETERS!$D$9-C3715)/2)*SIN(RADIANS(PARAMETERS!$D$9-C3715)/2))))*2*3958.756</f>
        <v>865.6601993687741</v>
      </c>
      <c r="F3715">
        <v>155.33181762695</v>
      </c>
      <c r="G3715">
        <v>184.89385986328</v>
      </c>
      <c r="H3715">
        <v>221.75625610352</v>
      </c>
      <c r="I3715">
        <v>254.45150756836</v>
      </c>
      <c r="J3715">
        <v>291.96917724609</v>
      </c>
      <c r="K3715" s="6">
        <f>IFERROR(EXP(TREND(LN($F$1:$J$1),LN(F3715:J3715),LN(Calculations!$B$3))),0)</f>
        <v>2.5293794601143459E-2</v>
      </c>
    </row>
    <row r="3716" spans="1:11" x14ac:dyDescent="0.35">
      <c r="A3716">
        <v>3713</v>
      </c>
      <c r="B3716" t="str">
        <f t="shared" si="57"/>
        <v>16-74</v>
      </c>
      <c r="C3716">
        <v>-73.913358053722007</v>
      </c>
      <c r="D3716">
        <v>15.543547074252</v>
      </c>
      <c r="E3716">
        <f>ASIN(SQRT((SIN(RADIANS(PARAMETERS!$D$8-D3716)/2)*SIN(RADIANS(PARAMETERS!$D$8-D3716)/2))+(COS(RADIANS(D3716))*COS(RADIANS(PARAMETERS!$D$8))*SIN(RADIANS(PARAMETERS!$D$9-C3716)/2)*SIN(RADIANS(PARAMETERS!$D$9-C3716)/2))))*2*3958.756</f>
        <v>883.71697300586447</v>
      </c>
      <c r="F3716">
        <v>154.91311645508</v>
      </c>
      <c r="G3716">
        <v>184.62724304199</v>
      </c>
      <c r="H3716">
        <v>221.39073181152</v>
      </c>
      <c r="I3716">
        <v>253.99258422852</v>
      </c>
      <c r="J3716">
        <v>291.39739990234</v>
      </c>
      <c r="K3716" s="6">
        <f>IFERROR(EXP(TREND(LN($F$1:$J$1),LN(F3716:J3716),LN(Calculations!$B$3))),0)</f>
        <v>2.5025117035277163E-2</v>
      </c>
    </row>
    <row r="3717" spans="1:11" x14ac:dyDescent="0.35">
      <c r="A3717">
        <v>3714</v>
      </c>
      <c r="B3717" t="str">
        <f t="shared" ref="B3717:B3780" si="58">MROUND(D3717,1)&amp;MROUND(C3717,-0.5)</f>
        <v>16-74</v>
      </c>
      <c r="C3717">
        <v>-74.184679388622996</v>
      </c>
      <c r="D3717">
        <v>15.543547074252</v>
      </c>
      <c r="E3717">
        <f>ASIN(SQRT((SIN(RADIANS(PARAMETERS!$D$8-D3717)/2)*SIN(RADIANS(PARAMETERS!$D$8-D3717)/2))+(COS(RADIANS(D3717))*COS(RADIANS(PARAMETERS!$D$8))*SIN(RADIANS(PARAMETERS!$D$9-C3717)/2)*SIN(RADIANS(PARAMETERS!$D$9-C3717)/2))))*2*3958.756</f>
        <v>901.77341997471763</v>
      </c>
      <c r="F3717">
        <v>154.53372192383</v>
      </c>
      <c r="G3717">
        <v>184.40348815918</v>
      </c>
      <c r="H3717">
        <v>221.11962890625</v>
      </c>
      <c r="I3717">
        <v>253.67953491211</v>
      </c>
      <c r="J3717">
        <v>291.03631591797</v>
      </c>
      <c r="K3717" s="6">
        <f>IFERROR(EXP(TREND(LN($F$1:$J$1),LN(F3717:J3717),LN(Calculations!$B$3))),0)</f>
        <v>2.4777627551608308E-2</v>
      </c>
    </row>
    <row r="3718" spans="1:11" x14ac:dyDescent="0.35">
      <c r="A3718">
        <v>3715</v>
      </c>
      <c r="B3718" t="str">
        <f t="shared" si="58"/>
        <v>16-74.5</v>
      </c>
      <c r="C3718">
        <v>-74.456000723523999</v>
      </c>
      <c r="D3718">
        <v>15.543547074252</v>
      </c>
      <c r="E3718">
        <f>ASIN(SQRT((SIN(RADIANS(PARAMETERS!$D$8-D3718)/2)*SIN(RADIANS(PARAMETERS!$D$8-D3718)/2))+(COS(RADIANS(D3718))*COS(RADIANS(PARAMETERS!$D$8))*SIN(RADIANS(PARAMETERS!$D$9-C3718)/2)*SIN(RADIANS(PARAMETERS!$D$9-C3718)/2))))*2*3958.756</f>
        <v>919.82953078227979</v>
      </c>
      <c r="F3718">
        <v>154.17520141602</v>
      </c>
      <c r="G3718">
        <v>184.20512390137</v>
      </c>
      <c r="H3718">
        <v>220.90982055664</v>
      </c>
      <c r="I3718">
        <v>253.46366882324</v>
      </c>
      <c r="J3718">
        <v>290.81768798828</v>
      </c>
      <c r="K3718" s="6">
        <f>IFERROR(EXP(TREND(LN($F$1:$J$1),LN(F3718:J3718),LN(Calculations!$B$3))),0)</f>
        <v>2.4541268675488878E-2</v>
      </c>
    </row>
    <row r="3719" spans="1:11" x14ac:dyDescent="0.35">
      <c r="A3719">
        <v>3716</v>
      </c>
      <c r="B3719" t="str">
        <f t="shared" si="58"/>
        <v>16-74.5</v>
      </c>
      <c r="C3719">
        <v>-74.727322058425003</v>
      </c>
      <c r="D3719">
        <v>15.543547074252</v>
      </c>
      <c r="E3719">
        <f>ASIN(SQRT((SIN(RADIANS(PARAMETERS!$D$8-D3719)/2)*SIN(RADIANS(PARAMETERS!$D$8-D3719)/2))+(COS(RADIANS(D3719))*COS(RADIANS(PARAMETERS!$D$8))*SIN(RADIANS(PARAMETERS!$D$9-C3719)/2)*SIN(RADIANS(PARAMETERS!$D$9-C3719)/2))))*2*3958.756</f>
        <v>937.88529606681846</v>
      </c>
      <c r="F3719">
        <v>153.80010986328</v>
      </c>
      <c r="G3719">
        <v>183.99641418457</v>
      </c>
      <c r="H3719">
        <v>220.6926574707</v>
      </c>
      <c r="I3719">
        <v>253.24374389648</v>
      </c>
      <c r="J3719">
        <v>290.59936523438</v>
      </c>
      <c r="K3719" s="6">
        <f>IFERROR(EXP(TREND(LN($F$1:$J$1),LN(F3719:J3719),LN(Calculations!$B$3))),0)</f>
        <v>2.4295764618574248E-2</v>
      </c>
    </row>
    <row r="3720" spans="1:11" x14ac:dyDescent="0.35">
      <c r="A3720">
        <v>3717</v>
      </c>
      <c r="B3720" t="str">
        <f t="shared" si="58"/>
        <v>16-75</v>
      </c>
      <c r="C3720">
        <v>-74.998643393324997</v>
      </c>
      <c r="D3720">
        <v>15.543547074252</v>
      </c>
      <c r="E3720">
        <f>ASIN(SQRT((SIN(RADIANS(PARAMETERS!$D$8-D3720)/2)*SIN(RADIANS(PARAMETERS!$D$8-D3720)/2))+(COS(RADIANS(D3720))*COS(RADIANS(PARAMETERS!$D$8))*SIN(RADIANS(PARAMETERS!$D$9-C3720)/2)*SIN(RADIANS(PARAMETERS!$D$9-C3720)/2))))*2*3958.756</f>
        <v>955.9407065836657</v>
      </c>
      <c r="F3720">
        <v>153.46496582031</v>
      </c>
      <c r="G3720">
        <v>183.81855773926</v>
      </c>
      <c r="H3720">
        <v>220.53398132324</v>
      </c>
      <c r="I3720">
        <v>253.10961914063</v>
      </c>
      <c r="J3720">
        <v>290.5009765625</v>
      </c>
      <c r="K3720" s="6">
        <f>IFERROR(EXP(TREND(LN($F$1:$J$1),LN(F3720:J3720),LN(Calculations!$B$3))),0)</f>
        <v>2.4074956140824208E-2</v>
      </c>
    </row>
    <row r="3721" spans="1:11" x14ac:dyDescent="0.35">
      <c r="A3721">
        <v>3718</v>
      </c>
      <c r="B3721" t="str">
        <f t="shared" si="58"/>
        <v>16-75.5</v>
      </c>
      <c r="C3721">
        <v>-75.269964728226</v>
      </c>
      <c r="D3721">
        <v>15.543547074252</v>
      </c>
      <c r="E3721">
        <f>ASIN(SQRT((SIN(RADIANS(PARAMETERS!$D$8-D3721)/2)*SIN(RADIANS(PARAMETERS!$D$8-D3721)/2))+(COS(RADIANS(D3721))*COS(RADIANS(PARAMETERS!$D$8))*SIN(RADIANS(PARAMETERS!$D$9-C3721)/2)*SIN(RADIANS(PARAMETERS!$D$9-C3721)/2))))*2*3958.756</f>
        <v>973.99575319283622</v>
      </c>
      <c r="F3721">
        <v>153.1512298584</v>
      </c>
      <c r="G3721">
        <v>183.65490722656</v>
      </c>
      <c r="H3721">
        <v>220.40130615234</v>
      </c>
      <c r="I3721">
        <v>253.01312255859</v>
      </c>
      <c r="J3721">
        <v>290.45471191406</v>
      </c>
      <c r="K3721" s="6">
        <f>IFERROR(EXP(TREND(LN($F$1:$J$1),LN(F3721:J3721),LN(Calculations!$B$3))),0)</f>
        <v>2.3868505417467489E-2</v>
      </c>
    </row>
    <row r="3722" spans="1:11" x14ac:dyDescent="0.35">
      <c r="A3722">
        <v>3719</v>
      </c>
      <c r="B3722" t="str">
        <f t="shared" si="58"/>
        <v>16-75.5</v>
      </c>
      <c r="C3722">
        <v>-75.541286063127004</v>
      </c>
      <c r="D3722">
        <v>15.543547074252</v>
      </c>
      <c r="E3722">
        <f>ASIN(SQRT((SIN(RADIANS(PARAMETERS!$D$8-D3722)/2)*SIN(RADIANS(PARAMETERS!$D$8-D3722)/2))+(COS(RADIANS(D3722))*COS(RADIANS(PARAMETERS!$D$8))*SIN(RADIANS(PARAMETERS!$D$9-C3722)/2)*SIN(RADIANS(PARAMETERS!$D$9-C3722)/2))))*2*3958.756</f>
        <v>992.05042684731632</v>
      </c>
      <c r="F3722">
        <v>152.83480834961</v>
      </c>
      <c r="G3722">
        <v>183.48263549805</v>
      </c>
      <c r="H3722">
        <v>220.24876403809</v>
      </c>
      <c r="I3722">
        <v>252.8854675293</v>
      </c>
      <c r="J3722">
        <v>290.36306762695</v>
      </c>
      <c r="K3722" s="6">
        <f>IFERROR(EXP(TREND(LN($F$1:$J$1),LN(F3722:J3722),LN(Calculations!$B$3))),0)</f>
        <v>2.3663535146445175E-2</v>
      </c>
    </row>
    <row r="3723" spans="1:11" x14ac:dyDescent="0.35">
      <c r="A3723">
        <v>3720</v>
      </c>
      <c r="B3723" t="str">
        <f t="shared" si="58"/>
        <v>16-76</v>
      </c>
      <c r="C3723">
        <v>-75.812607398028007</v>
      </c>
      <c r="D3723">
        <v>15.543547074252</v>
      </c>
      <c r="E3723">
        <f>ASIN(SQRT((SIN(RADIANS(PARAMETERS!$D$8-D3723)/2)*SIN(RADIANS(PARAMETERS!$D$8-D3723)/2))+(COS(RADIANS(D3723))*COS(RADIANS(PARAMETERS!$D$8))*SIN(RADIANS(PARAMETERS!$D$9-C3723)/2)*SIN(RADIANS(PARAMETERS!$D$9-C3723)/2))))*2*3958.756</f>
        <v>1010.1047185832045</v>
      </c>
      <c r="F3723">
        <v>152.58288574219</v>
      </c>
      <c r="G3723">
        <v>183.34715270996</v>
      </c>
      <c r="H3723">
        <v>220.14398193359</v>
      </c>
      <c r="I3723">
        <v>252.81575012207</v>
      </c>
      <c r="J3723">
        <v>290.34146118164</v>
      </c>
      <c r="K3723" s="6">
        <f>IFERROR(EXP(TREND(LN($F$1:$J$1),LN(F3723:J3723),LN(Calculations!$B$3))),0)</f>
        <v>2.3499338678089971E-2</v>
      </c>
    </row>
    <row r="3724" spans="1:11" x14ac:dyDescent="0.35">
      <c r="A3724">
        <v>3721</v>
      </c>
      <c r="B3724" t="str">
        <f t="shared" si="58"/>
        <v>16-76</v>
      </c>
      <c r="C3724">
        <v>-76.083928732928996</v>
      </c>
      <c r="D3724">
        <v>15.543547074252</v>
      </c>
      <c r="E3724">
        <f>ASIN(SQRT((SIN(RADIANS(PARAMETERS!$D$8-D3724)/2)*SIN(RADIANS(PARAMETERS!$D$8-D3724)/2))+(COS(RADIANS(D3724))*COS(RADIANS(PARAMETERS!$D$8))*SIN(RADIANS(PARAMETERS!$D$9-C3724)/2)*SIN(RADIANS(PARAMETERS!$D$9-C3724)/2))))*2*3958.756</f>
        <v>1028.1586195105385</v>
      </c>
      <c r="F3724">
        <v>152.37672424316</v>
      </c>
      <c r="G3724">
        <v>183.23406982422</v>
      </c>
      <c r="H3724">
        <v>220.06262207031</v>
      </c>
      <c r="I3724">
        <v>252.76986694336</v>
      </c>
      <c r="J3724">
        <v>290.34362792969</v>
      </c>
      <c r="K3724" s="6">
        <f>IFERROR(EXP(TREND(LN($F$1:$J$1),LN(F3724:J3724),LN(Calculations!$B$3))),0)</f>
        <v>2.3364354821341471E-2</v>
      </c>
    </row>
    <row r="3725" spans="1:11" x14ac:dyDescent="0.35">
      <c r="A3725">
        <v>3722</v>
      </c>
      <c r="B3725" t="str">
        <f t="shared" si="58"/>
        <v>16-76.5</v>
      </c>
      <c r="C3725">
        <v>-76.355250067829999</v>
      </c>
      <c r="D3725">
        <v>15.543547074252</v>
      </c>
      <c r="E3725">
        <f>ASIN(SQRT((SIN(RADIANS(PARAMETERS!$D$8-D3725)/2)*SIN(RADIANS(PARAMETERS!$D$8-D3725)/2))+(COS(RADIANS(D3725))*COS(RADIANS(PARAMETERS!$D$8))*SIN(RADIANS(PARAMETERS!$D$9-C3725)/2)*SIN(RADIANS(PARAMETERS!$D$9-C3725)/2))))*2*3958.756</f>
        <v>1046.2121208051105</v>
      </c>
      <c r="F3725">
        <v>152.19465637207</v>
      </c>
      <c r="G3725">
        <v>183.1268157959</v>
      </c>
      <c r="H3725">
        <v>219.97665405273</v>
      </c>
      <c r="I3725">
        <v>252.70845031738</v>
      </c>
      <c r="J3725">
        <v>290.31607055664</v>
      </c>
      <c r="K3725" s="6">
        <f>IFERROR(EXP(TREND(LN($F$1:$J$1),LN(F3725:J3725),LN(Calculations!$B$3))),0)</f>
        <v>2.3245769925850444E-2</v>
      </c>
    </row>
    <row r="3726" spans="1:11" x14ac:dyDescent="0.35">
      <c r="A3726">
        <v>3723</v>
      </c>
      <c r="B3726" t="str">
        <f t="shared" si="58"/>
        <v>16-76.5</v>
      </c>
      <c r="C3726">
        <v>-76.626571402731003</v>
      </c>
      <c r="D3726">
        <v>15.543547074252</v>
      </c>
      <c r="E3726">
        <f>ASIN(SQRT((SIN(RADIANS(PARAMETERS!$D$8-D3726)/2)*SIN(RADIANS(PARAMETERS!$D$8-D3726)/2))+(COS(RADIANS(D3726))*COS(RADIANS(PARAMETERS!$D$8))*SIN(RADIANS(PARAMETERS!$D$9-C3726)/2)*SIN(RADIANS(PARAMETERS!$D$9-C3726)/2))))*2*3958.756</f>
        <v>1064.2652137010634</v>
      </c>
      <c r="F3726">
        <v>152.08396911621</v>
      </c>
      <c r="G3726">
        <v>183.05912780762</v>
      </c>
      <c r="H3726">
        <v>219.93695068359</v>
      </c>
      <c r="I3726">
        <v>252.69897460938</v>
      </c>
      <c r="J3726">
        <v>290.34664916992</v>
      </c>
      <c r="K3726" s="6">
        <f>IFERROR(EXP(TREND(LN($F$1:$J$1),LN(F3726:J3726),LN(Calculations!$B$3))),0)</f>
        <v>2.3170642480461315E-2</v>
      </c>
    </row>
    <row r="3727" spans="1:11" x14ac:dyDescent="0.35">
      <c r="A3727">
        <v>3724</v>
      </c>
      <c r="B3727" t="str">
        <f t="shared" si="58"/>
        <v>16-77</v>
      </c>
      <c r="C3727">
        <v>-76.897892737632006</v>
      </c>
      <c r="D3727">
        <v>15.543547074252</v>
      </c>
      <c r="E3727">
        <f>ASIN(SQRT((SIN(RADIANS(PARAMETERS!$D$8-D3727)/2)*SIN(RADIANS(PARAMETERS!$D$8-D3727)/2))+(COS(RADIANS(D3727))*COS(RADIANS(PARAMETERS!$D$8))*SIN(RADIANS(PARAMETERS!$D$9-C3727)/2)*SIN(RADIANS(PARAMETERS!$D$9-C3727)/2))))*2*3958.756</f>
        <v>1082.3178894842054</v>
      </c>
      <c r="F3727">
        <v>152.02661132813</v>
      </c>
      <c r="G3727">
        <v>183.01817321777</v>
      </c>
      <c r="H3727">
        <v>219.92031860352</v>
      </c>
      <c r="I3727">
        <v>252.70802307129</v>
      </c>
      <c r="J3727">
        <v>290.38931274414</v>
      </c>
      <c r="K3727" s="6">
        <f>IFERROR(EXP(TREND(LN($F$1:$J$1),LN(F3727:J3727),LN(Calculations!$B$3))),0)</f>
        <v>2.3128683104763448E-2</v>
      </c>
    </row>
    <row r="3728" spans="1:11" x14ac:dyDescent="0.35">
      <c r="A3728">
        <v>3725</v>
      </c>
      <c r="B3728" t="str">
        <f t="shared" si="58"/>
        <v>16-77</v>
      </c>
      <c r="C3728">
        <v>-77.169214072532995</v>
      </c>
      <c r="D3728">
        <v>15.543547074252</v>
      </c>
      <c r="E3728">
        <f>ASIN(SQRT((SIN(RADIANS(PARAMETERS!$D$8-D3728)/2)*SIN(RADIANS(PARAMETERS!$D$8-D3728)/2))+(COS(RADIANS(D3728))*COS(RADIANS(PARAMETERS!$D$8))*SIN(RADIANS(PARAMETERS!$D$9-C3728)/2)*SIN(RADIANS(PARAMETERS!$D$9-C3728)/2))))*2*3958.756</f>
        <v>1100.3701394859393</v>
      </c>
      <c r="F3728">
        <v>152.0103302002</v>
      </c>
      <c r="G3728">
        <v>182.9966583252</v>
      </c>
      <c r="H3728">
        <v>219.91339111328</v>
      </c>
      <c r="I3728">
        <v>252.71633911133</v>
      </c>
      <c r="J3728">
        <v>290.41735839844</v>
      </c>
      <c r="K3728" s="6">
        <f>IFERROR(EXP(TREND(LN($F$1:$J$1),LN(F3728:J3728),LN(Calculations!$B$3))),0)</f>
        <v>2.3113139995622856E-2</v>
      </c>
    </row>
    <row r="3729" spans="1:11" x14ac:dyDescent="0.35">
      <c r="A3729">
        <v>3726</v>
      </c>
      <c r="B3729" t="str">
        <f t="shared" si="58"/>
        <v>16-77.5</v>
      </c>
      <c r="C3729">
        <v>-77.440535407433998</v>
      </c>
      <c r="D3729">
        <v>15.543547074252</v>
      </c>
      <c r="E3729">
        <f>ASIN(SQRT((SIN(RADIANS(PARAMETERS!$D$8-D3729)/2)*SIN(RADIANS(PARAMETERS!$D$8-D3729)/2))+(COS(RADIANS(D3729))*COS(RADIANS(PARAMETERS!$D$8))*SIN(RADIANS(PARAMETERS!$D$9-C3729)/2)*SIN(RADIANS(PARAMETERS!$D$9-C3729)/2))))*2*3958.756</f>
        <v>1118.4219550777534</v>
      </c>
      <c r="F3729">
        <v>152.07196044922</v>
      </c>
      <c r="G3729">
        <v>183.02241516113</v>
      </c>
      <c r="H3729">
        <v>219.9585723877</v>
      </c>
      <c r="I3729">
        <v>252.7804107666</v>
      </c>
      <c r="J3729">
        <v>290.50473022461</v>
      </c>
      <c r="K3729" s="6">
        <f>IFERROR(EXP(TREND(LN($F$1:$J$1),LN(F3729:J3729),LN(Calculations!$B$3))),0)</f>
        <v>2.314537472318183E-2</v>
      </c>
    </row>
    <row r="3730" spans="1:11" x14ac:dyDescent="0.35">
      <c r="A3730">
        <v>3727</v>
      </c>
      <c r="B3730" t="str">
        <f t="shared" si="58"/>
        <v>16-77.5</v>
      </c>
      <c r="C3730">
        <v>-77.711856742335002</v>
      </c>
      <c r="D3730">
        <v>15.543547074252</v>
      </c>
      <c r="E3730">
        <f>ASIN(SQRT((SIN(RADIANS(PARAMETERS!$D$8-D3730)/2)*SIN(RADIANS(PARAMETERS!$D$8-D3730)/2))+(COS(RADIANS(D3730))*COS(RADIANS(PARAMETERS!$D$8))*SIN(RADIANS(PARAMETERS!$D$9-C3730)/2)*SIN(RADIANS(PARAMETERS!$D$9-C3730)/2))))*2*3958.756</f>
        <v>1136.4733276661952</v>
      </c>
      <c r="F3730">
        <v>152.18942260742</v>
      </c>
      <c r="G3730">
        <v>183.08142089844</v>
      </c>
      <c r="H3730">
        <v>220.0368347168</v>
      </c>
      <c r="I3730">
        <v>252.87646484375</v>
      </c>
      <c r="J3730">
        <v>290.62188720703</v>
      </c>
      <c r="K3730" s="6">
        <f>IFERROR(EXP(TREND(LN($F$1:$J$1),LN(F3730:J3730),LN(Calculations!$B$3))),0)</f>
        <v>2.3212549608100323E-2</v>
      </c>
    </row>
    <row r="3731" spans="1:11" x14ac:dyDescent="0.35">
      <c r="A3731">
        <v>3728</v>
      </c>
      <c r="B3731" t="str">
        <f t="shared" si="58"/>
        <v>16-78</v>
      </c>
      <c r="C3731">
        <v>-77.983178077236005</v>
      </c>
      <c r="D3731">
        <v>15.543547074252</v>
      </c>
      <c r="E3731">
        <f>ASIN(SQRT((SIN(RADIANS(PARAMETERS!$D$8-D3731)/2)*SIN(RADIANS(PARAMETERS!$D$8-D3731)/2))+(COS(RADIANS(D3731))*COS(RADIANS(PARAMETERS!$D$8))*SIN(RADIANS(PARAMETERS!$D$9-C3731)/2)*SIN(RADIANS(PARAMETERS!$D$9-C3731)/2))))*2*3958.756</f>
        <v>1154.5242486882873</v>
      </c>
      <c r="F3731">
        <v>152.36248779297</v>
      </c>
      <c r="G3731">
        <v>183.17816162109</v>
      </c>
      <c r="H3731">
        <v>220.16409301758</v>
      </c>
      <c r="I3731">
        <v>253.03196716309</v>
      </c>
      <c r="J3731">
        <v>290.81094360352</v>
      </c>
      <c r="K3731" s="6">
        <f>IFERROR(EXP(TREND(LN($F$1:$J$1),LN(F3731:J3731),LN(Calculations!$B$3))),0)</f>
        <v>2.3313639936159779E-2</v>
      </c>
    </row>
    <row r="3732" spans="1:11" x14ac:dyDescent="0.35">
      <c r="A3732">
        <v>3729</v>
      </c>
      <c r="B3732" t="str">
        <f t="shared" si="58"/>
        <v>16-78.5</v>
      </c>
      <c r="C3732">
        <v>-78.254499412136994</v>
      </c>
      <c r="D3732">
        <v>15.543547074252</v>
      </c>
      <c r="E3732">
        <f>ASIN(SQRT((SIN(RADIANS(PARAMETERS!$D$8-D3732)/2)*SIN(RADIANS(PARAMETERS!$D$8-D3732)/2))+(COS(RADIANS(D3732))*COS(RADIANS(PARAMETERS!$D$8))*SIN(RADIANS(PARAMETERS!$D$9-C3732)/2)*SIN(RADIANS(PARAMETERS!$D$9-C3732)/2))))*2*3958.756</f>
        <v>1172.5747096073305</v>
      </c>
      <c r="F3732">
        <v>152.64031982422</v>
      </c>
      <c r="G3732">
        <v>183.35633850098</v>
      </c>
      <c r="H3732">
        <v>220.41778564453</v>
      </c>
      <c r="I3732">
        <v>253.35771179199</v>
      </c>
      <c r="J3732">
        <v>291.22439575195</v>
      </c>
      <c r="K3732" s="6">
        <f>IFERROR(EXP(TREND(LN($F$1:$J$1),LN(F3732:J3732),LN(Calculations!$B$3))),0)</f>
        <v>2.3476577187429161E-2</v>
      </c>
    </row>
    <row r="3733" spans="1:11" x14ac:dyDescent="0.35">
      <c r="A3733">
        <v>3730</v>
      </c>
      <c r="B3733" t="str">
        <f t="shared" si="58"/>
        <v>16-78.5</v>
      </c>
      <c r="C3733">
        <v>-78.525820747037997</v>
      </c>
      <c r="D3733">
        <v>15.543547074252</v>
      </c>
      <c r="E3733">
        <f>ASIN(SQRT((SIN(RADIANS(PARAMETERS!$D$8-D3733)/2)*SIN(RADIANS(PARAMETERS!$D$8-D3733)/2))+(COS(RADIANS(D3733))*COS(RADIANS(PARAMETERS!$D$8))*SIN(RADIANS(PARAMETERS!$D$9-C3733)/2)*SIN(RADIANS(PARAMETERS!$D$9-C3733)/2))))*2*3958.756</f>
        <v>1190.6247019090617</v>
      </c>
      <c r="F3733">
        <v>152.96722412109</v>
      </c>
      <c r="G3733">
        <v>183.57453918457</v>
      </c>
      <c r="H3733">
        <v>220.73120117188</v>
      </c>
      <c r="I3733">
        <v>253.76229858398</v>
      </c>
      <c r="J3733">
        <v>291.74029541016</v>
      </c>
      <c r="K3733" s="6">
        <f>IFERROR(EXP(TREND(LN($F$1:$J$1),LN(F3733:J3733),LN(Calculations!$B$3))),0)</f>
        <v>2.3670053608323968E-2</v>
      </c>
    </row>
    <row r="3734" spans="1:11" x14ac:dyDescent="0.35">
      <c r="A3734">
        <v>3731</v>
      </c>
      <c r="B3734" t="str">
        <f t="shared" si="58"/>
        <v>16-79</v>
      </c>
      <c r="C3734">
        <v>-78.797142081939</v>
      </c>
      <c r="D3734">
        <v>15.543547074252</v>
      </c>
      <c r="E3734">
        <f>ASIN(SQRT((SIN(RADIANS(PARAMETERS!$D$8-D3734)/2)*SIN(RADIANS(PARAMETERS!$D$8-D3734)/2))+(COS(RADIANS(D3734))*COS(RADIANS(PARAMETERS!$D$8))*SIN(RADIANS(PARAMETERS!$D$9-C3734)/2)*SIN(RADIANS(PARAMETERS!$D$9-C3734)/2))))*2*3958.756</f>
        <v>1208.6742170981104</v>
      </c>
      <c r="F3734">
        <v>153.32374572754</v>
      </c>
      <c r="G3734">
        <v>183.8190612793</v>
      </c>
      <c r="H3734">
        <v>221.08612060547</v>
      </c>
      <c r="I3734">
        <v>254.22328186035</v>
      </c>
      <c r="J3734">
        <v>292.33114624023</v>
      </c>
      <c r="K3734" s="6">
        <f>IFERROR(EXP(TREND(LN($F$1:$J$1),LN(F3734:J3734),LN(Calculations!$B$3))),0)</f>
        <v>2.3882517632649754E-2</v>
      </c>
    </row>
    <row r="3735" spans="1:11" x14ac:dyDescent="0.35">
      <c r="A3735">
        <v>3732</v>
      </c>
      <c r="B3735" t="str">
        <f t="shared" si="58"/>
        <v>16-79</v>
      </c>
      <c r="C3735">
        <v>-79.068463416840004</v>
      </c>
      <c r="D3735">
        <v>15.543547074252</v>
      </c>
      <c r="E3735">
        <f>ASIN(SQRT((SIN(RADIANS(PARAMETERS!$D$8-D3735)/2)*SIN(RADIANS(PARAMETERS!$D$8-D3735)/2))+(COS(RADIANS(D3735))*COS(RADIANS(PARAMETERS!$D$8))*SIN(RADIANS(PARAMETERS!$D$9-C3735)/2)*SIN(RADIANS(PARAMETERS!$D$9-C3735)/2))))*2*3958.756</f>
        <v>1226.7232466947494</v>
      </c>
      <c r="F3735">
        <v>153.74528503418</v>
      </c>
      <c r="G3735">
        <v>184.12294006348</v>
      </c>
      <c r="H3735">
        <v>221.53965759277</v>
      </c>
      <c r="I3735">
        <v>254.8215637207</v>
      </c>
      <c r="J3735">
        <v>293.10757446289</v>
      </c>
      <c r="K3735" s="6">
        <f>IFERROR(EXP(TREND(LN($F$1:$J$1),LN(F3735:J3735),LN(Calculations!$B$3))),0)</f>
        <v>2.4134677847574726E-2</v>
      </c>
    </row>
    <row r="3736" spans="1:11" x14ac:dyDescent="0.35">
      <c r="A3736">
        <v>3733</v>
      </c>
      <c r="B3736" t="str">
        <f t="shared" si="58"/>
        <v>16-79.5</v>
      </c>
      <c r="C3736">
        <v>-79.339784751741007</v>
      </c>
      <c r="D3736">
        <v>15.543547074252</v>
      </c>
      <c r="E3736">
        <f>ASIN(SQRT((SIN(RADIANS(PARAMETERS!$D$8-D3736)/2)*SIN(RADIANS(PARAMETERS!$D$8-D3736)/2))+(COS(RADIANS(D3736))*COS(RADIANS(PARAMETERS!$D$8))*SIN(RADIANS(PARAMETERS!$D$9-C3736)/2)*SIN(RADIANS(PARAMETERS!$D$9-C3736)/2))))*2*3958.756</f>
        <v>1244.7717822318857</v>
      </c>
      <c r="F3736">
        <v>154.18067932129</v>
      </c>
      <c r="G3736">
        <v>184.45004272461</v>
      </c>
      <c r="H3736">
        <v>222.03579711914</v>
      </c>
      <c r="I3736">
        <v>255.48175048828</v>
      </c>
      <c r="J3736">
        <v>293.97015380859</v>
      </c>
      <c r="K3736" s="6">
        <f>IFERROR(EXP(TREND(LN($F$1:$J$1),LN(F3736:J3736),LN(Calculations!$B$3))),0)</f>
        <v>2.4396730445361493E-2</v>
      </c>
    </row>
    <row r="3737" spans="1:11" x14ac:dyDescent="0.35">
      <c r="A3737">
        <v>3734</v>
      </c>
      <c r="B3737" t="str">
        <f t="shared" si="58"/>
        <v>16-79.5</v>
      </c>
      <c r="C3737">
        <v>-79.611106086641996</v>
      </c>
      <c r="D3737">
        <v>15.543547074252</v>
      </c>
      <c r="E3737">
        <f>ASIN(SQRT((SIN(RADIANS(PARAMETERS!$D$8-D3737)/2)*SIN(RADIANS(PARAMETERS!$D$8-D3737)/2))+(COS(RADIANS(D3737))*COS(RADIANS(PARAMETERS!$D$8))*SIN(RADIANS(PARAMETERS!$D$9-C3737)/2)*SIN(RADIANS(PARAMETERS!$D$9-C3737)/2))))*2*3958.756</f>
        <v>1262.8198152522816</v>
      </c>
      <c r="F3737">
        <v>154.61990356445</v>
      </c>
      <c r="G3737">
        <v>184.79602050781</v>
      </c>
      <c r="H3737">
        <v>222.56964111328</v>
      </c>
      <c r="I3737">
        <v>256.19848632813</v>
      </c>
      <c r="J3737">
        <v>294.91314697266</v>
      </c>
      <c r="K3737" s="6">
        <f>IFERROR(EXP(TREND(LN($F$1:$J$1),LN(F3737:J3737),LN(Calculations!$B$3))),0)</f>
        <v>2.466248957399108E-2</v>
      </c>
    </row>
    <row r="3738" spans="1:11" x14ac:dyDescent="0.35">
      <c r="A3738">
        <v>3735</v>
      </c>
      <c r="B3738" t="str">
        <f t="shared" si="58"/>
        <v>16-80</v>
      </c>
      <c r="C3738">
        <v>-79.882427421542999</v>
      </c>
      <c r="D3738">
        <v>15.543547074252</v>
      </c>
      <c r="E3738">
        <f>ASIN(SQRT((SIN(RADIANS(PARAMETERS!$D$8-D3738)/2)*SIN(RADIANS(PARAMETERS!$D$8-D3738)/2))+(COS(RADIANS(D3738))*COS(RADIANS(PARAMETERS!$D$8))*SIN(RADIANS(PARAMETERS!$D$9-C3738)/2)*SIN(RADIANS(PARAMETERS!$D$9-C3738)/2))))*2*3958.756</f>
        <v>1280.8673373059778</v>
      </c>
      <c r="F3738">
        <v>155.09436035156</v>
      </c>
      <c r="G3738">
        <v>185.18800354004</v>
      </c>
      <c r="H3738">
        <v>223.18434143066</v>
      </c>
      <c r="I3738">
        <v>257.03073120117</v>
      </c>
      <c r="J3738">
        <v>296.01507568359</v>
      </c>
      <c r="K3738" s="6">
        <f>IFERROR(EXP(TREND(LN($F$1:$J$1),LN(F3738:J3738),LN(Calculations!$B$3))),0)</f>
        <v>2.4950805644086322E-2</v>
      </c>
    </row>
    <row r="3739" spans="1:11" x14ac:dyDescent="0.35">
      <c r="A3739">
        <v>3736</v>
      </c>
      <c r="B3739" t="str">
        <f t="shared" si="58"/>
        <v>16-80</v>
      </c>
      <c r="C3739">
        <v>-80.153748756444003</v>
      </c>
      <c r="D3739">
        <v>15.543547074252</v>
      </c>
      <c r="E3739">
        <f>ASIN(SQRT((SIN(RADIANS(PARAMETERS!$D$8-D3739)/2)*SIN(RADIANS(PARAMETERS!$D$8-D3739)/2))+(COS(RADIANS(D3739))*COS(RADIANS(PARAMETERS!$D$8))*SIN(RADIANS(PARAMETERS!$D$9-C3739)/2)*SIN(RADIANS(PARAMETERS!$D$9-C3739)/2))))*2*3958.756</f>
        <v>1298.9143399478992</v>
      </c>
      <c r="F3739">
        <v>155.51992797852</v>
      </c>
      <c r="G3739">
        <v>185.56204223633</v>
      </c>
      <c r="H3739">
        <v>223.79452514648</v>
      </c>
      <c r="I3739">
        <v>257.87283325195</v>
      </c>
      <c r="J3739">
        <v>297.14599609375</v>
      </c>
      <c r="K3739" s="6">
        <f>IFERROR(EXP(TREND(LN($F$1:$J$1),LN(F3739:J3739),LN(Calculations!$B$3))),0)</f>
        <v>2.5207005980256915E-2</v>
      </c>
    </row>
    <row r="3740" spans="1:11" x14ac:dyDescent="0.35">
      <c r="A3740">
        <v>3737</v>
      </c>
      <c r="B3740" t="str">
        <f t="shared" si="58"/>
        <v>16-80.5</v>
      </c>
      <c r="C3740">
        <v>-80.425070091345006</v>
      </c>
      <c r="D3740">
        <v>15.543547074252</v>
      </c>
      <c r="E3740">
        <f>ASIN(SQRT((SIN(RADIANS(PARAMETERS!$D$8-D3740)/2)*SIN(RADIANS(PARAMETERS!$D$8-D3740)/2))+(COS(RADIANS(D3740))*COS(RADIANS(PARAMETERS!$D$8))*SIN(RADIANS(PARAMETERS!$D$9-C3740)/2)*SIN(RADIANS(PARAMETERS!$D$9-C3740)/2))))*2*3958.756</f>
        <v>1316.9608147356241</v>
      </c>
      <c r="F3740">
        <v>155.87387084961</v>
      </c>
      <c r="G3740">
        <v>185.90093994141</v>
      </c>
      <c r="H3740">
        <v>224.38279724121</v>
      </c>
      <c r="I3740">
        <v>258.7077331543</v>
      </c>
      <c r="J3740">
        <v>298.28948974609</v>
      </c>
      <c r="K3740" s="6">
        <f>IFERROR(EXP(TREND(LN($F$1:$J$1),LN(F3740:J3740),LN(Calculations!$B$3))),0)</f>
        <v>2.5413900080138486E-2</v>
      </c>
    </row>
    <row r="3741" spans="1:11" x14ac:dyDescent="0.35">
      <c r="A3741">
        <v>3738</v>
      </c>
      <c r="B3741" t="str">
        <f t="shared" si="58"/>
        <v>16-80.5</v>
      </c>
      <c r="C3741">
        <v>-80.696391426245995</v>
      </c>
      <c r="D3741">
        <v>15.543547074252</v>
      </c>
      <c r="E3741">
        <f>ASIN(SQRT((SIN(RADIANS(PARAMETERS!$D$8-D3741)/2)*SIN(RADIANS(PARAMETERS!$D$8-D3741)/2))+(COS(RADIANS(D3741))*COS(RADIANS(PARAMETERS!$D$8))*SIN(RADIANS(PARAMETERS!$D$9-C3741)/2)*SIN(RADIANS(PARAMETERS!$D$9-C3741)/2))))*2*3958.756</f>
        <v>1335.0067532273056</v>
      </c>
      <c r="F3741">
        <v>156.17514038086</v>
      </c>
      <c r="G3741">
        <v>186.2198638916</v>
      </c>
      <c r="H3741">
        <v>224.97523498535</v>
      </c>
      <c r="I3741">
        <v>259.57232666016</v>
      </c>
      <c r="J3741">
        <v>299.49627685547</v>
      </c>
      <c r="K3741" s="6">
        <f>IFERROR(EXP(TREND(LN($F$1:$J$1),LN(F3741:J3741),LN(Calculations!$B$3))),0)</f>
        <v>2.5581567136727608E-2</v>
      </c>
    </row>
    <row r="3742" spans="1:11" x14ac:dyDescent="0.35">
      <c r="A3742">
        <v>3739</v>
      </c>
      <c r="B3742" t="str">
        <f t="shared" si="58"/>
        <v>16-81</v>
      </c>
      <c r="C3742">
        <v>-80.967712761146998</v>
      </c>
      <c r="D3742">
        <v>15.543547074252</v>
      </c>
      <c r="E3742">
        <f>ASIN(SQRT((SIN(RADIANS(PARAMETERS!$D$8-D3742)/2)*SIN(RADIANS(PARAMETERS!$D$8-D3742)/2))+(COS(RADIANS(D3742))*COS(RADIANS(PARAMETERS!$D$8))*SIN(RADIANS(PARAMETERS!$D$9-C3742)/2)*SIN(RADIANS(PARAMETERS!$D$9-C3742)/2))))*2*3958.756</f>
        <v>1353.0521469797316</v>
      </c>
      <c r="F3742">
        <v>156.36405944824</v>
      </c>
      <c r="G3742">
        <v>186.4755859375</v>
      </c>
      <c r="H3742">
        <v>225.50863647461</v>
      </c>
      <c r="I3742">
        <v>260.38424682617</v>
      </c>
      <c r="J3742">
        <v>300.66040039063</v>
      </c>
      <c r="K3742" s="6">
        <f>IFERROR(EXP(TREND(LN($F$1:$J$1),LN(F3742:J3742),LN(Calculations!$B$3))),0)</f>
        <v>2.5672364918600261E-2</v>
      </c>
    </row>
    <row r="3743" spans="1:11" x14ac:dyDescent="0.35">
      <c r="A3743">
        <v>3740</v>
      </c>
      <c r="B3743" t="str">
        <f t="shared" si="58"/>
        <v>16-81</v>
      </c>
      <c r="C3743">
        <v>-81.239034096048002</v>
      </c>
      <c r="D3743">
        <v>15.543547074252</v>
      </c>
      <c r="E3743">
        <f>ASIN(SQRT((SIN(RADIANS(PARAMETERS!$D$8-D3743)/2)*SIN(RADIANS(PARAMETERS!$D$8-D3743)/2))+(COS(RADIANS(D3743))*COS(RADIANS(PARAMETERS!$D$8))*SIN(RADIANS(PARAMETERS!$D$9-C3743)/2)*SIN(RADIANS(PARAMETERS!$D$9-C3743)/2))))*2*3958.756</f>
        <v>1371.0969875464948</v>
      </c>
      <c r="F3743">
        <v>156.43876647949</v>
      </c>
      <c r="G3743">
        <v>186.66735839844</v>
      </c>
      <c r="H3743">
        <v>225.97915649414</v>
      </c>
      <c r="I3743">
        <v>261.13659667969</v>
      </c>
      <c r="J3743">
        <v>301.77108764648</v>
      </c>
      <c r="K3743" s="6">
        <f>IFERROR(EXP(TREND(LN($F$1:$J$1),LN(F3743:J3743),LN(Calculations!$B$3))),0)</f>
        <v>2.5686201882759559E-2</v>
      </c>
    </row>
    <row r="3744" spans="1:11" x14ac:dyDescent="0.35">
      <c r="A3744">
        <v>3741</v>
      </c>
      <c r="B3744" t="str">
        <f t="shared" si="58"/>
        <v>16-81.5</v>
      </c>
      <c r="C3744">
        <v>-81.510355430949005</v>
      </c>
      <c r="D3744">
        <v>15.543547074252</v>
      </c>
      <c r="E3744">
        <f>ASIN(SQRT((SIN(RADIANS(PARAMETERS!$D$8-D3744)/2)*SIN(RADIANS(PARAMETERS!$D$8-D3744)/2))+(COS(RADIANS(D3744))*COS(RADIANS(PARAMETERS!$D$8))*SIN(RADIANS(PARAMETERS!$D$9-C3744)/2)*SIN(RADIANS(PARAMETERS!$D$9-C3744)/2))))*2*3958.756</f>
        <v>1389.1412664762861</v>
      </c>
      <c r="F3744">
        <v>156.41409301758</v>
      </c>
      <c r="G3744">
        <v>186.80885314941</v>
      </c>
      <c r="H3744">
        <v>226.40432739258</v>
      </c>
      <c r="I3744">
        <v>261.85064697266</v>
      </c>
      <c r="J3744">
        <v>302.8544921875</v>
      </c>
      <c r="K3744" s="6">
        <f>IFERROR(EXP(TREND(LN($F$1:$J$1),LN(F3744:J3744),LN(Calculations!$B$3))),0)</f>
        <v>2.5634261189390269E-2</v>
      </c>
    </row>
    <row r="3745" spans="1:11" x14ac:dyDescent="0.35">
      <c r="A3745">
        <v>3742</v>
      </c>
      <c r="B3745" t="str">
        <f t="shared" si="58"/>
        <v>16-82</v>
      </c>
      <c r="C3745">
        <v>-81.781676765849994</v>
      </c>
      <c r="D3745">
        <v>15.543547074252</v>
      </c>
      <c r="E3745">
        <f>ASIN(SQRT((SIN(RADIANS(PARAMETERS!$D$8-D3745)/2)*SIN(RADIANS(PARAMETERS!$D$8-D3745)/2))+(COS(RADIANS(D3745))*COS(RADIANS(PARAMETERS!$D$8))*SIN(RADIANS(PARAMETERS!$D$9-C3745)/2)*SIN(RADIANS(PARAMETERS!$D$9-C3745)/2))))*2*3958.756</f>
        <v>1407.1849753112847</v>
      </c>
      <c r="F3745">
        <v>155.98709106445</v>
      </c>
      <c r="G3745">
        <v>186.63369750977</v>
      </c>
      <c r="H3745">
        <v>226.42697143555</v>
      </c>
      <c r="I3745">
        <v>262.06155395508</v>
      </c>
      <c r="J3745">
        <v>303.31225585938</v>
      </c>
      <c r="K3745" s="6">
        <f>IFERROR(EXP(TREND(LN($F$1:$J$1),LN(F3745:J3745),LN(Calculations!$B$3))),0)</f>
        <v>2.5325177360307552E-2</v>
      </c>
    </row>
    <row r="3746" spans="1:11" x14ac:dyDescent="0.35">
      <c r="A3746">
        <v>3743</v>
      </c>
      <c r="B3746" t="str">
        <f t="shared" si="58"/>
        <v>16-82</v>
      </c>
      <c r="C3746">
        <v>-82.052998100750997</v>
      </c>
      <c r="D3746">
        <v>15.543547074252</v>
      </c>
      <c r="E3746">
        <f>ASIN(SQRT((SIN(RADIANS(PARAMETERS!$D$8-D3746)/2)*SIN(RADIANS(PARAMETERS!$D$8-D3746)/2))+(COS(RADIANS(D3746))*COS(RADIANS(PARAMETERS!$D$8))*SIN(RADIANS(PARAMETERS!$D$9-C3746)/2)*SIN(RADIANS(PARAMETERS!$D$9-C3746)/2))))*2*3958.756</f>
        <v>1425.2281055856406</v>
      </c>
      <c r="F3746">
        <v>155.13122558594</v>
      </c>
      <c r="G3746">
        <v>186.06018066406</v>
      </c>
      <c r="H3746">
        <v>226.01446533203</v>
      </c>
      <c r="I3746">
        <v>261.73382568359</v>
      </c>
      <c r="J3746">
        <v>303.10589599609</v>
      </c>
      <c r="K3746" s="6">
        <f>IFERROR(EXP(TREND(LN($F$1:$J$1),LN(F3746:J3746),LN(Calculations!$B$3))),0)</f>
        <v>2.473884429809543E-2</v>
      </c>
    </row>
    <row r="3747" spans="1:11" x14ac:dyDescent="0.35">
      <c r="A3747">
        <v>3744</v>
      </c>
      <c r="B3747" t="str">
        <f t="shared" si="58"/>
        <v>16-82.5</v>
      </c>
      <c r="C3747">
        <v>-82.324319435652001</v>
      </c>
      <c r="D3747">
        <v>15.543547074252</v>
      </c>
      <c r="E3747">
        <f>ASIN(SQRT((SIN(RADIANS(PARAMETERS!$D$8-D3747)/2)*SIN(RADIANS(PARAMETERS!$D$8-D3747)/2))+(COS(RADIANS(D3747))*COS(RADIANS(PARAMETERS!$D$8))*SIN(RADIANS(PARAMETERS!$D$9-C3747)/2)*SIN(RADIANS(PARAMETERS!$D$9-C3747)/2))))*2*3958.756</f>
        <v>1443.2706488240367</v>
      </c>
      <c r="F3747">
        <v>153.89433288574</v>
      </c>
      <c r="G3747">
        <v>185.06886291504</v>
      </c>
      <c r="H3747">
        <v>225.22592163086</v>
      </c>
      <c r="I3747">
        <v>260.95166015625</v>
      </c>
      <c r="J3747">
        <v>302.35131835938</v>
      </c>
      <c r="K3747" s="6">
        <f>IFERROR(EXP(TREND(LN($F$1:$J$1),LN(F3747:J3747),LN(Calculations!$B$3))),0)</f>
        <v>2.3909885577025738E-2</v>
      </c>
    </row>
    <row r="3748" spans="1:11" x14ac:dyDescent="0.35">
      <c r="A3748">
        <v>3745</v>
      </c>
      <c r="B3748" t="str">
        <f t="shared" si="58"/>
        <v>16-82.5</v>
      </c>
      <c r="C3748">
        <v>-82.595640770553004</v>
      </c>
      <c r="D3748">
        <v>15.543547074252</v>
      </c>
      <c r="E3748">
        <f>ASIN(SQRT((SIN(RADIANS(PARAMETERS!$D$8-D3748)/2)*SIN(RADIANS(PARAMETERS!$D$8-D3748)/2))+(COS(RADIANS(D3748))*COS(RADIANS(PARAMETERS!$D$8))*SIN(RADIANS(PARAMETERS!$D$9-C3748)/2)*SIN(RADIANS(PARAMETERS!$D$9-C3748)/2))))*2*3958.756</f>
        <v>1461.3125965403322</v>
      </c>
      <c r="F3748">
        <v>152.44194030762</v>
      </c>
      <c r="G3748">
        <v>183.84939575195</v>
      </c>
      <c r="H3748">
        <v>224.22416687012</v>
      </c>
      <c r="I3748">
        <v>259.90759277344</v>
      </c>
      <c r="J3748">
        <v>301.27606201172</v>
      </c>
      <c r="K3748" s="6">
        <f>IFERROR(EXP(TREND(LN($F$1:$J$1),LN(F3748:J3748),LN(Calculations!$B$3))),0)</f>
        <v>2.2976785190998314E-2</v>
      </c>
    </row>
    <row r="3749" spans="1:11" x14ac:dyDescent="0.35">
      <c r="A3749">
        <v>3746</v>
      </c>
      <c r="B3749" t="str">
        <f t="shared" si="58"/>
        <v>16-83</v>
      </c>
      <c r="C3749">
        <v>-82.866962105453993</v>
      </c>
      <c r="D3749">
        <v>15.543547074252</v>
      </c>
      <c r="E3749">
        <f>ASIN(SQRT((SIN(RADIANS(PARAMETERS!$D$8-D3749)/2)*SIN(RADIANS(PARAMETERS!$D$8-D3749)/2))+(COS(RADIANS(D3749))*COS(RADIANS(PARAMETERS!$D$8))*SIN(RADIANS(PARAMETERS!$D$9-C3749)/2)*SIN(RADIANS(PARAMETERS!$D$9-C3749)/2))))*2*3958.756</f>
        <v>1479.3539402362703</v>
      </c>
      <c r="F3749">
        <v>150.85063171387</v>
      </c>
      <c r="G3749">
        <v>182.48641967773</v>
      </c>
      <c r="H3749">
        <v>223.09436035156</v>
      </c>
      <c r="I3749">
        <v>258.71011352539</v>
      </c>
      <c r="J3749">
        <v>300.0173034668</v>
      </c>
      <c r="K3749" s="6">
        <f>IFERROR(EXP(TREND(LN($F$1:$J$1),LN(F3749:J3749),LN(Calculations!$B$3))),0)</f>
        <v>2.2001917283000751E-2</v>
      </c>
    </row>
    <row r="3750" spans="1:11" x14ac:dyDescent="0.35">
      <c r="A3750">
        <v>3747</v>
      </c>
      <c r="B3750" t="str">
        <f t="shared" si="58"/>
        <v>16-83</v>
      </c>
      <c r="C3750">
        <v>-83.138283440354996</v>
      </c>
      <c r="D3750">
        <v>15.543547074252</v>
      </c>
      <c r="E3750">
        <f>ASIN(SQRT((SIN(RADIANS(PARAMETERS!$D$8-D3750)/2)*SIN(RADIANS(PARAMETERS!$D$8-D3750)/2))+(COS(RADIANS(D3750))*COS(RADIANS(PARAMETERS!$D$8))*SIN(RADIANS(PARAMETERS!$D$9-C3750)/2)*SIN(RADIANS(PARAMETERS!$D$9-C3750)/2))))*2*3958.756</f>
        <v>1497.3946714002584</v>
      </c>
      <c r="F3750">
        <v>149.14921569824</v>
      </c>
      <c r="G3750">
        <v>181.00733947754</v>
      </c>
      <c r="H3750">
        <v>221.87008666992</v>
      </c>
      <c r="I3750">
        <v>257.40490722656</v>
      </c>
      <c r="J3750">
        <v>298.63595581055</v>
      </c>
      <c r="K3750" s="6">
        <f>IFERROR(EXP(TREND(LN($F$1:$J$1),LN(F3750:J3750),LN(Calculations!$B$3))),0)</f>
        <v>2.1010375472895342E-2</v>
      </c>
    </row>
    <row r="3751" spans="1:11" x14ac:dyDescent="0.35">
      <c r="A3751">
        <v>3748</v>
      </c>
      <c r="B3751" t="str">
        <f t="shared" si="58"/>
        <v>16-83.5</v>
      </c>
      <c r="C3751">
        <v>-83.409604775255005</v>
      </c>
      <c r="D3751">
        <v>15.543547074252</v>
      </c>
      <c r="E3751">
        <f>ASIN(SQRT((SIN(RADIANS(PARAMETERS!$D$8-D3751)/2)*SIN(RADIANS(PARAMETERS!$D$8-D3751)/2))+(COS(RADIANS(D3751))*COS(RADIANS(PARAMETERS!$D$8))*SIN(RADIANS(PARAMETERS!$D$9-C3751)/2)*SIN(RADIANS(PARAMETERS!$D$9-C3751)/2))))*2*3958.756</f>
        <v>1515.4347815061258</v>
      </c>
      <c r="F3751">
        <v>147.22235107422</v>
      </c>
      <c r="G3751">
        <v>179.2585144043</v>
      </c>
      <c r="H3751">
        <v>220.37548828125</v>
      </c>
      <c r="I3751">
        <v>255.7547454834</v>
      </c>
      <c r="J3751">
        <v>296.81832885742</v>
      </c>
      <c r="K3751" s="6">
        <f>IFERROR(EXP(TREND(LN($F$1:$J$1),LN(F3751:J3751),LN(Calculations!$B$3))),0)</f>
        <v>1.9943385177403836E-2</v>
      </c>
    </row>
    <row r="3752" spans="1:11" x14ac:dyDescent="0.35">
      <c r="A3752">
        <v>3749</v>
      </c>
      <c r="B3752" t="str">
        <f t="shared" si="58"/>
        <v>16-83.5</v>
      </c>
      <c r="C3752">
        <v>-83.680926110155994</v>
      </c>
      <c r="D3752">
        <v>15.543547074252</v>
      </c>
      <c r="E3752">
        <f>ASIN(SQRT((SIN(RADIANS(PARAMETERS!$D$8-D3752)/2)*SIN(RADIANS(PARAMETERS!$D$8-D3752)/2))+(COS(RADIANS(D3752))*COS(RADIANS(PARAMETERS!$D$8))*SIN(RADIANS(PARAMETERS!$D$9-C3752)/2)*SIN(RADIANS(PARAMETERS!$D$9-C3752)/2))))*2*3958.756</f>
        <v>1533.4742620122731</v>
      </c>
      <c r="F3752">
        <v>145.13348388672</v>
      </c>
      <c r="G3752">
        <v>177.29313659668</v>
      </c>
      <c r="H3752">
        <v>218.65263366699</v>
      </c>
      <c r="I3752">
        <v>253.83724975586</v>
      </c>
      <c r="J3752">
        <v>294.66018676758</v>
      </c>
      <c r="K3752" s="6">
        <f>IFERROR(EXP(TREND(LN($F$1:$J$1),LN(F3752:J3752),LN(Calculations!$B$3))),0)</f>
        <v>1.884638537719743E-2</v>
      </c>
    </row>
    <row r="3753" spans="1:11" x14ac:dyDescent="0.35">
      <c r="A3753">
        <v>3750</v>
      </c>
      <c r="B3753" t="str">
        <f t="shared" si="58"/>
        <v>16-84</v>
      </c>
      <c r="C3753">
        <v>-83.952247445056997</v>
      </c>
      <c r="D3753">
        <v>15.543547074252</v>
      </c>
      <c r="E3753">
        <f>ASIN(SQRT((SIN(RADIANS(PARAMETERS!$D$8-D3753)/2)*SIN(RADIANS(PARAMETERS!$D$8-D3753)/2))+(COS(RADIANS(D3753))*COS(RADIANS(PARAMETERS!$D$8))*SIN(RADIANS(PARAMETERS!$D$9-C3753)/2)*SIN(RADIANS(PARAMETERS!$D$9-C3753)/2))))*2*3958.756</f>
        <v>1551.5131043602153</v>
      </c>
      <c r="F3753">
        <v>142.92813110352</v>
      </c>
      <c r="G3753">
        <v>175.15907287598</v>
      </c>
      <c r="H3753">
        <v>216.72212219238</v>
      </c>
      <c r="I3753">
        <v>251.71704101563</v>
      </c>
      <c r="J3753">
        <v>292.24456787109</v>
      </c>
      <c r="K3753" s="6">
        <f>IFERROR(EXP(TREND(LN($F$1:$J$1),LN(F3753:J3753),LN(Calculations!$B$3))),0)</f>
        <v>1.7750471895965372E-2</v>
      </c>
    </row>
    <row r="3754" spans="1:11" x14ac:dyDescent="0.35">
      <c r="A3754">
        <v>3751</v>
      </c>
      <c r="B3754" t="str">
        <f t="shared" si="58"/>
        <v>16-84</v>
      </c>
      <c r="C3754">
        <v>-84.223568779958001</v>
      </c>
      <c r="D3754">
        <v>15.543547074252</v>
      </c>
      <c r="E3754">
        <f>ASIN(SQRT((SIN(RADIANS(PARAMETERS!$D$8-D3754)/2)*SIN(RADIANS(PARAMETERS!$D$8-D3754)/2))+(COS(RADIANS(D3754))*COS(RADIANS(PARAMETERS!$D$8))*SIN(RADIANS(PARAMETERS!$D$9-C3754)/2)*SIN(RADIANS(PARAMETERS!$D$9-C3754)/2))))*2*3958.756</f>
        <v>1569.5512999738123</v>
      </c>
      <c r="F3754">
        <v>140.61575317383</v>
      </c>
      <c r="G3754">
        <v>172.91760253906</v>
      </c>
      <c r="H3754">
        <v>214.67947387695</v>
      </c>
      <c r="I3754">
        <v>249.43453979492</v>
      </c>
      <c r="J3754">
        <v>289.62197875977</v>
      </c>
      <c r="K3754" s="6">
        <f>IFERROR(EXP(TREND(LN($F$1:$J$1),LN(F3754:J3754),LN(Calculations!$B$3))),0)</f>
        <v>1.6677132929080785E-2</v>
      </c>
    </row>
    <row r="3755" spans="1:11" x14ac:dyDescent="0.35">
      <c r="A3755">
        <v>3752</v>
      </c>
      <c r="B3755" t="str">
        <f t="shared" si="58"/>
        <v>16-84.5</v>
      </c>
      <c r="C3755">
        <v>-84.494890114859004</v>
      </c>
      <c r="D3755">
        <v>15.543547074252</v>
      </c>
      <c r="E3755">
        <f>ASIN(SQRT((SIN(RADIANS(PARAMETERS!$D$8-D3755)/2)*SIN(RADIANS(PARAMETERS!$D$8-D3755)/2))+(COS(RADIANS(D3755))*COS(RADIANS(PARAMETERS!$D$8))*SIN(RADIANS(PARAMETERS!$D$9-C3755)/2)*SIN(RADIANS(PARAMETERS!$D$9-C3755)/2))))*2*3958.756</f>
        <v>1587.5888402582257</v>
      </c>
      <c r="F3755">
        <v>138.24488830566</v>
      </c>
      <c r="G3755">
        <v>170.60913085938</v>
      </c>
      <c r="H3755">
        <v>212.59072875977</v>
      </c>
      <c r="I3755">
        <v>247.06568908691</v>
      </c>
      <c r="J3755">
        <v>286.89059448242</v>
      </c>
      <c r="K3755" s="6">
        <f>IFERROR(EXP(TREND(LN($F$1:$J$1),LN(F3755:J3755),LN(Calculations!$B$3))),0)</f>
        <v>1.5649534236721784E-2</v>
      </c>
    </row>
    <row r="3756" spans="1:11" x14ac:dyDescent="0.35">
      <c r="A3756">
        <v>3753</v>
      </c>
      <c r="B3756" t="str">
        <f t="shared" si="58"/>
        <v>16-85</v>
      </c>
      <c r="C3756">
        <v>-84.766211449759993</v>
      </c>
      <c r="D3756">
        <v>15.543547074252</v>
      </c>
      <c r="E3756">
        <f>ASIN(SQRT((SIN(RADIANS(PARAMETERS!$D$8-D3756)/2)*SIN(RADIANS(PARAMETERS!$D$8-D3756)/2))+(COS(RADIANS(D3756))*COS(RADIANS(PARAMETERS!$D$8))*SIN(RADIANS(PARAMETERS!$D$9-C3756)/2)*SIN(RADIANS(PARAMETERS!$D$9-C3756)/2))))*2*3958.756</f>
        <v>1605.6257165989693</v>
      </c>
      <c r="F3756">
        <v>135.83950805664</v>
      </c>
      <c r="G3756">
        <v>168.25581359863</v>
      </c>
      <c r="H3756">
        <v>210.4808807373</v>
      </c>
      <c r="I3756">
        <v>244.63618469238</v>
      </c>
      <c r="J3756">
        <v>284.08245849609</v>
      </c>
      <c r="K3756" s="6">
        <f>IFERROR(EXP(TREND(LN($F$1:$J$1),LN(F3756:J3756),LN(Calculations!$B$3))),0)</f>
        <v>1.467667199417412E-2</v>
      </c>
    </row>
    <row r="3757" spans="1:11" x14ac:dyDescent="0.35">
      <c r="A3757">
        <v>3754</v>
      </c>
      <c r="B3757" t="str">
        <f t="shared" si="58"/>
        <v>16-85</v>
      </c>
      <c r="C3757">
        <v>-85.037532784660996</v>
      </c>
      <c r="D3757">
        <v>15.543547074252</v>
      </c>
      <c r="E3757">
        <f>ASIN(SQRT((SIN(RADIANS(PARAMETERS!$D$8-D3757)/2)*SIN(RADIANS(PARAMETERS!$D$8-D3757)/2))+(COS(RADIANS(D3757))*COS(RADIANS(PARAMETERS!$D$8))*SIN(RADIANS(PARAMETERS!$D$9-C3757)/2)*SIN(RADIANS(PARAMETERS!$D$9-C3757)/2))))*2*3958.756</f>
        <v>1623.6619203610001</v>
      </c>
      <c r="F3757">
        <v>133.21430969238</v>
      </c>
      <c r="G3757">
        <v>165.59754943848</v>
      </c>
      <c r="H3757">
        <v>208.01388549805</v>
      </c>
      <c r="I3757">
        <v>241.73652648926</v>
      </c>
      <c r="J3757">
        <v>280.63674926758</v>
      </c>
      <c r="K3757" s="6">
        <f>IFERROR(EXP(TREND(LN($F$1:$J$1),LN(F3757:J3757),LN(Calculations!$B$3))),0)</f>
        <v>1.3675430971448596E-2</v>
      </c>
    </row>
    <row r="3758" spans="1:11" x14ac:dyDescent="0.35">
      <c r="A3758">
        <v>3755</v>
      </c>
      <c r="B3758" t="str">
        <f t="shared" si="58"/>
        <v>16-85.5</v>
      </c>
      <c r="C3758">
        <v>-85.308854119562</v>
      </c>
      <c r="D3758">
        <v>15.543547074252</v>
      </c>
      <c r="E3758">
        <f>ASIN(SQRT((SIN(RADIANS(PARAMETERS!$D$8-D3758)/2)*SIN(RADIANS(PARAMETERS!$D$8-D3758)/2))+(COS(RADIANS(D3758))*COS(RADIANS(PARAMETERS!$D$8))*SIN(RADIANS(PARAMETERS!$D$9-C3758)/2)*SIN(RADIANS(PARAMETERS!$D$9-C3758)/2))))*2*3958.756</f>
        <v>1641.6974428878316</v>
      </c>
      <c r="F3758">
        <v>130.6739654541</v>
      </c>
      <c r="G3758">
        <v>162.90989685059</v>
      </c>
      <c r="H3758">
        <v>205.54113769531</v>
      </c>
      <c r="I3758">
        <v>238.84707641602</v>
      </c>
      <c r="J3758">
        <v>277.17251586914</v>
      </c>
      <c r="K3758" s="6">
        <f>IFERROR(EXP(TREND(LN($F$1:$J$1),LN(F3758:J3758),LN(Calculations!$B$3))),0)</f>
        <v>1.2759726550487852E-2</v>
      </c>
    </row>
    <row r="3759" spans="1:11" x14ac:dyDescent="0.35">
      <c r="A3759">
        <v>3756</v>
      </c>
      <c r="B3759" t="str">
        <f t="shared" si="58"/>
        <v>16-85.5</v>
      </c>
      <c r="C3759">
        <v>-85.580175454463003</v>
      </c>
      <c r="D3759">
        <v>15.543547074252</v>
      </c>
      <c r="E3759">
        <f>ASIN(SQRT((SIN(RADIANS(PARAMETERS!$D$8-D3759)/2)*SIN(RADIANS(PARAMETERS!$D$8-D3759)/2))+(COS(RADIANS(D3759))*COS(RADIANS(PARAMETERS!$D$8))*SIN(RADIANS(PARAMETERS!$D$9-C3759)/2)*SIN(RADIANS(PARAMETERS!$D$9-C3759)/2))))*2*3958.756</f>
        <v>1659.732275500684</v>
      </c>
      <c r="F3759">
        <v>128.31829833984</v>
      </c>
      <c r="G3759">
        <v>160.34765625</v>
      </c>
      <c r="H3759">
        <v>203.1612701416</v>
      </c>
      <c r="I3759">
        <v>236.1358795166</v>
      </c>
      <c r="J3759">
        <v>273.90646362305</v>
      </c>
      <c r="K3759" s="6">
        <f>IFERROR(EXP(TREND(LN($F$1:$J$1),LN(F3759:J3759),LN(Calculations!$B$3))),0)</f>
        <v>1.1957725025210768E-2</v>
      </c>
    </row>
    <row r="3760" spans="1:11" x14ac:dyDescent="0.35">
      <c r="A3760">
        <v>3757</v>
      </c>
      <c r="B3760" t="str">
        <f t="shared" si="58"/>
        <v>16-86</v>
      </c>
      <c r="C3760">
        <v>-85.851496789364006</v>
      </c>
      <c r="D3760">
        <v>15.543547074252</v>
      </c>
      <c r="E3760">
        <f>ASIN(SQRT((SIN(RADIANS(PARAMETERS!$D$8-D3760)/2)*SIN(RADIANS(PARAMETERS!$D$8-D3760)/2))+(COS(RADIANS(D3760))*COS(RADIANS(PARAMETERS!$D$8))*SIN(RADIANS(PARAMETERS!$D$9-C3760)/2)*SIN(RADIANS(PARAMETERS!$D$9-C3760)/2))))*2*3958.756</f>
        <v>1677.7664094976528</v>
      </c>
      <c r="F3760">
        <v>126.56739807129</v>
      </c>
      <c r="G3760">
        <v>158.65692138672</v>
      </c>
      <c r="H3760">
        <v>201.56057739258</v>
      </c>
      <c r="I3760">
        <v>234.32406616211</v>
      </c>
      <c r="J3760">
        <v>271.75390625</v>
      </c>
      <c r="K3760" s="6">
        <f>IFERROR(EXP(TREND(LN($F$1:$J$1),LN(F3760:J3760),LN(Calculations!$B$3))),0)</f>
        <v>1.1421807758447018E-2</v>
      </c>
    </row>
    <row r="3761" spans="1:11" x14ac:dyDescent="0.35">
      <c r="A3761">
        <v>3758</v>
      </c>
      <c r="B3761" t="str">
        <f t="shared" si="58"/>
        <v>16-86</v>
      </c>
      <c r="C3761">
        <v>-86.122818124264995</v>
      </c>
      <c r="D3761">
        <v>15.543547074252</v>
      </c>
      <c r="E3761">
        <f>ASIN(SQRT((SIN(RADIANS(PARAMETERS!$D$8-D3761)/2)*SIN(RADIANS(PARAMETERS!$D$8-D3761)/2))+(COS(RADIANS(D3761))*COS(RADIANS(PARAMETERS!$D$8))*SIN(RADIANS(PARAMETERS!$D$9-C3761)/2)*SIN(RADIANS(PARAMETERS!$D$9-C3761)/2))))*2*3958.756</f>
        <v>1695.7998361529094</v>
      </c>
      <c r="F3761">
        <v>125.29923248291</v>
      </c>
      <c r="G3761">
        <v>157.59069824219</v>
      </c>
      <c r="H3761">
        <v>200.5591583252</v>
      </c>
      <c r="I3761">
        <v>233.28343200684</v>
      </c>
      <c r="J3761">
        <v>270.58358764648</v>
      </c>
      <c r="K3761" s="6">
        <f>IFERROR(EXP(TREND(LN($F$1:$J$1),LN(F3761:J3761),LN(Calculations!$B$3))),0)</f>
        <v>1.1071522985397316E-2</v>
      </c>
    </row>
    <row r="3762" spans="1:11" x14ac:dyDescent="0.35">
      <c r="A3762">
        <v>3759</v>
      </c>
      <c r="B3762" t="str">
        <f t="shared" si="58"/>
        <v>16-86.5</v>
      </c>
      <c r="C3762">
        <v>-86.394139459165999</v>
      </c>
      <c r="D3762">
        <v>15.543547074252</v>
      </c>
      <c r="E3762">
        <f>ASIN(SQRT((SIN(RADIANS(PARAMETERS!$D$8-D3762)/2)*SIN(RADIANS(PARAMETERS!$D$8-D3762)/2))+(COS(RADIANS(D3762))*COS(RADIANS(PARAMETERS!$D$8))*SIN(RADIANS(PARAMETERS!$D$9-C3762)/2)*SIN(RADIANS(PARAMETERS!$D$9-C3762)/2))))*2*3958.756</f>
        <v>1713.8325467159193</v>
      </c>
      <c r="F3762">
        <v>124.42862701416</v>
      </c>
      <c r="G3762">
        <v>156.95111083984</v>
      </c>
      <c r="H3762">
        <v>200.05828857422</v>
      </c>
      <c r="I3762">
        <v>232.87841796875</v>
      </c>
      <c r="J3762">
        <v>270.23718261719</v>
      </c>
      <c r="K3762" s="6">
        <f>IFERROR(EXP(TREND(LN($F$1:$J$1),LN(F3762:J3762),LN(Calculations!$B$3))),0)</f>
        <v>1.08559637761607E-2</v>
      </c>
    </row>
    <row r="3763" spans="1:11" x14ac:dyDescent="0.35">
      <c r="A3763">
        <v>3760</v>
      </c>
      <c r="B3763" t="str">
        <f t="shared" si="58"/>
        <v>16-86.5</v>
      </c>
      <c r="C3763">
        <v>-86.665460794067002</v>
      </c>
      <c r="D3763">
        <v>15.543547074252</v>
      </c>
      <c r="E3763">
        <f>ASIN(SQRT((SIN(RADIANS(PARAMETERS!$D$8-D3763)/2)*SIN(RADIANS(PARAMETERS!$D$8-D3763)/2))+(COS(RADIANS(D3763))*COS(RADIANS(PARAMETERS!$D$8))*SIN(RADIANS(PARAMETERS!$D$9-C3763)/2)*SIN(RADIANS(PARAMETERS!$D$9-C3763)/2))))*2*3958.756</f>
        <v>1731.8645324106747</v>
      </c>
      <c r="F3763">
        <v>122.88008117676</v>
      </c>
      <c r="G3763">
        <v>155.75802612305</v>
      </c>
      <c r="H3763">
        <v>198.80905151367</v>
      </c>
      <c r="I3763">
        <v>231.41261291504</v>
      </c>
      <c r="J3763">
        <v>268.50012207031</v>
      </c>
      <c r="K3763" s="6">
        <f>IFERROR(EXP(TREND(LN($F$1:$J$1),LN(F3763:J3763),LN(Calculations!$B$3))),0)</f>
        <v>1.0460567029205413E-2</v>
      </c>
    </row>
    <row r="3764" spans="1:11" x14ac:dyDescent="0.35">
      <c r="A3764">
        <v>3761</v>
      </c>
      <c r="B3764" t="str">
        <f t="shared" si="58"/>
        <v>16-87</v>
      </c>
      <c r="C3764">
        <v>-86.936782128968005</v>
      </c>
      <c r="D3764">
        <v>15.543547074252</v>
      </c>
      <c r="E3764">
        <f>ASIN(SQRT((SIN(RADIANS(PARAMETERS!$D$8-D3764)/2)*SIN(RADIANS(PARAMETERS!$D$8-D3764)/2))+(COS(RADIANS(D3764))*COS(RADIANS(PARAMETERS!$D$8))*SIN(RADIANS(PARAMETERS!$D$9-C3764)/2)*SIN(RADIANS(PARAMETERS!$D$9-C3764)/2))))*2*3958.756</f>
        <v>1749.8957844349547</v>
      </c>
      <c r="F3764">
        <v>120.86162567139</v>
      </c>
      <c r="G3764">
        <v>153.88890075684</v>
      </c>
      <c r="H3764">
        <v>197.01329040527</v>
      </c>
      <c r="I3764">
        <v>229.21778869629</v>
      </c>
      <c r="J3764">
        <v>265.82632446289</v>
      </c>
      <c r="K3764" s="6">
        <f>IFERROR(EXP(TREND(LN($F$1:$J$1),LN(F3764:J3764),LN(Calculations!$B$3))),0)</f>
        <v>9.9366702559210707E-3</v>
      </c>
    </row>
    <row r="3765" spans="1:11" x14ac:dyDescent="0.35">
      <c r="A3765">
        <v>3762</v>
      </c>
      <c r="B3765" t="str">
        <f t="shared" si="58"/>
        <v>16-87</v>
      </c>
      <c r="C3765">
        <v>-87.208103463868994</v>
      </c>
      <c r="D3765">
        <v>15.543547074252</v>
      </c>
      <c r="E3765">
        <f>ASIN(SQRT((SIN(RADIANS(PARAMETERS!$D$8-D3765)/2)*SIN(RADIANS(PARAMETERS!$D$8-D3765)/2))+(COS(RADIANS(D3765))*COS(RADIANS(PARAMETERS!$D$8))*SIN(RADIANS(PARAMETERS!$D$9-C3765)/2)*SIN(RADIANS(PARAMETERS!$D$9-C3765)/2))))*2*3958.756</f>
        <v>1767.9262939595972</v>
      </c>
      <c r="F3765">
        <v>118.52951049805</v>
      </c>
      <c r="G3765">
        <v>151.4846496582</v>
      </c>
      <c r="H3765">
        <v>194.83659362793</v>
      </c>
      <c r="I3765">
        <v>226.51136779785</v>
      </c>
      <c r="J3765">
        <v>262.50598144531</v>
      </c>
      <c r="K3765" s="6">
        <f>IFERROR(EXP(TREND(LN($F$1:$J$1),LN(F3765:J3765),LN(Calculations!$B$3))),0)</f>
        <v>9.3434532610027852E-3</v>
      </c>
    </row>
    <row r="3766" spans="1:11" x14ac:dyDescent="0.35">
      <c r="A3766">
        <v>3763</v>
      </c>
      <c r="B3766" t="str">
        <f t="shared" si="58"/>
        <v>16-87.5</v>
      </c>
      <c r="C3766">
        <v>-87.479424798769998</v>
      </c>
      <c r="D3766">
        <v>15.543547074252</v>
      </c>
      <c r="E3766">
        <f>ASIN(SQRT((SIN(RADIANS(PARAMETERS!$D$8-D3766)/2)*SIN(RADIANS(PARAMETERS!$D$8-D3766)/2))+(COS(RADIANS(D3766))*COS(RADIANS(PARAMETERS!$D$8))*SIN(RADIANS(PARAMETERS!$D$9-C3766)/2)*SIN(RADIANS(PARAMETERS!$D$9-C3766)/2))))*2*3958.756</f>
        <v>1785.9560521277899</v>
      </c>
      <c r="F3766">
        <v>116.26480865479</v>
      </c>
      <c r="G3766">
        <v>149.13359069824</v>
      </c>
      <c r="H3766">
        <v>192.76570129395</v>
      </c>
      <c r="I3766">
        <v>223.86790466309</v>
      </c>
      <c r="J3766">
        <v>259.25619506836</v>
      </c>
      <c r="K3766" s="6">
        <f>IFERROR(EXP(TREND(LN($F$1:$J$1),LN(F3766:J3766),LN(Calculations!$B$3))),0)</f>
        <v>8.8024406149271629E-3</v>
      </c>
    </row>
    <row r="3767" spans="1:11" x14ac:dyDescent="0.35">
      <c r="A3767">
        <v>3764</v>
      </c>
      <c r="B3767" t="str">
        <f t="shared" si="58"/>
        <v>16-88</v>
      </c>
      <c r="C3767">
        <v>-87.750746133671001</v>
      </c>
      <c r="D3767">
        <v>15.543547074252</v>
      </c>
      <c r="E3767">
        <f>ASIN(SQRT((SIN(RADIANS(PARAMETERS!$D$8-D3767)/2)*SIN(RADIANS(PARAMETERS!$D$8-D3767)/2))+(COS(RADIANS(D3767))*COS(RADIANS(PARAMETERS!$D$8))*SIN(RADIANS(PARAMETERS!$D$9-C3767)/2)*SIN(RADIANS(PARAMETERS!$D$9-C3767)/2))))*2*3958.756</f>
        <v>1803.9850500543678</v>
      </c>
      <c r="F3767">
        <v>114.06701660156</v>
      </c>
      <c r="G3767">
        <v>146.79067993164</v>
      </c>
      <c r="H3767">
        <v>190.70257568359</v>
      </c>
      <c r="I3767">
        <v>221.24765014648</v>
      </c>
      <c r="J3767">
        <v>256.03112792969</v>
      </c>
      <c r="K3767" s="6">
        <f>IFERROR(EXP(TREND(LN($F$1:$J$1),LN(F3767:J3767),LN(Calculations!$B$3))),0)</f>
        <v>8.3025811339556867E-3</v>
      </c>
    </row>
    <row r="3768" spans="1:11" x14ac:dyDescent="0.35">
      <c r="A3768">
        <v>3765</v>
      </c>
      <c r="B3768" t="str">
        <f t="shared" si="58"/>
        <v>16-88</v>
      </c>
      <c r="C3768">
        <v>-88.022067468572004</v>
      </c>
      <c r="D3768">
        <v>15.543547074252</v>
      </c>
      <c r="E3768">
        <f>ASIN(SQRT((SIN(RADIANS(PARAMETERS!$D$8-D3768)/2)*SIN(RADIANS(PARAMETERS!$D$8-D3768)/2))+(COS(RADIANS(D3768))*COS(RADIANS(PARAMETERS!$D$8))*SIN(RADIANS(PARAMETERS!$D$9-C3768)/2)*SIN(RADIANS(PARAMETERS!$D$9-C3768)/2))))*2*3958.756</f>
        <v>1822.0132788251296</v>
      </c>
      <c r="F3768">
        <v>111.9695892334</v>
      </c>
      <c r="G3768">
        <v>144.51019287109</v>
      </c>
      <c r="H3768">
        <v>188.67210388184</v>
      </c>
      <c r="I3768">
        <v>218.69760131836</v>
      </c>
      <c r="J3768">
        <v>252.89511108398</v>
      </c>
      <c r="K3768" s="6">
        <f>IFERROR(EXP(TREND(LN($F$1:$J$1),LN(F3768:J3768),LN(Calculations!$B$3))),0)</f>
        <v>7.8480761540726928E-3</v>
      </c>
    </row>
    <row r="3769" spans="1:11" x14ac:dyDescent="0.35">
      <c r="A3769">
        <v>3766</v>
      </c>
      <c r="B3769" t="str">
        <f t="shared" si="58"/>
        <v>16-88.5</v>
      </c>
      <c r="C3769">
        <v>-88.293388803472993</v>
      </c>
      <c r="D3769">
        <v>15.543547074252</v>
      </c>
      <c r="E3769">
        <f>ASIN(SQRT((SIN(RADIANS(PARAMETERS!$D$8-D3769)/2)*SIN(RADIANS(PARAMETERS!$D$8-D3769)/2))+(COS(RADIANS(D3769))*COS(RADIANS(PARAMETERS!$D$8))*SIN(RADIANS(PARAMETERS!$D$9-C3769)/2)*SIN(RADIANS(PARAMETERS!$D$9-C3769)/2))))*2*3958.756</f>
        <v>1840.0407294961649</v>
      </c>
      <c r="F3769">
        <v>110.02201843262</v>
      </c>
      <c r="G3769">
        <v>142.3736114502</v>
      </c>
      <c r="H3769">
        <v>186.73004150391</v>
      </c>
      <c r="I3769">
        <v>216.2865447998</v>
      </c>
      <c r="J3769">
        <v>249.92622375488</v>
      </c>
      <c r="K3769" s="6">
        <f>IFERROR(EXP(TREND(LN($F$1:$J$1),LN(F3769:J3769),LN(Calculations!$B$3))),0)</f>
        <v>7.4457406162166647E-3</v>
      </c>
    </row>
    <row r="3770" spans="1:11" x14ac:dyDescent="0.35">
      <c r="A3770">
        <v>3767</v>
      </c>
      <c r="B3770" t="str">
        <f t="shared" si="58"/>
        <v>16-88.5</v>
      </c>
      <c r="C3770">
        <v>-88.564710138373997</v>
      </c>
      <c r="D3770">
        <v>15.543547074252</v>
      </c>
      <c r="E3770">
        <f>ASIN(SQRT((SIN(RADIANS(PARAMETERS!$D$8-D3770)/2)*SIN(RADIANS(PARAMETERS!$D$8-D3770)/2))+(COS(RADIANS(D3770))*COS(RADIANS(PARAMETERS!$D$8))*SIN(RADIANS(PARAMETERS!$D$9-C3770)/2)*SIN(RADIANS(PARAMETERS!$D$9-C3770)/2))))*2*3958.756</f>
        <v>1858.067393093193</v>
      </c>
      <c r="F3770">
        <v>108.42981719971</v>
      </c>
      <c r="G3770">
        <v>140.68476867676</v>
      </c>
      <c r="H3770">
        <v>185.22500610352</v>
      </c>
      <c r="I3770">
        <v>214.40422058105</v>
      </c>
      <c r="J3770">
        <v>247.62326049805</v>
      </c>
      <c r="K3770" s="6">
        <f>IFERROR(EXP(TREND(LN($F$1:$J$1),LN(F3770:J3770),LN(Calculations!$B$3))),0)</f>
        <v>7.1399069711826982E-3</v>
      </c>
    </row>
    <row r="3771" spans="1:11" x14ac:dyDescent="0.35">
      <c r="A3771">
        <v>3768</v>
      </c>
      <c r="B3771" t="str">
        <f t="shared" si="58"/>
        <v>16-89</v>
      </c>
      <c r="C3771">
        <v>-88.836031473275</v>
      </c>
      <c r="D3771">
        <v>15.543547074252</v>
      </c>
      <c r="E3771">
        <f>ASIN(SQRT((SIN(RADIANS(PARAMETERS!$D$8-D3771)/2)*SIN(RADIANS(PARAMETERS!$D$8-D3771)/2))+(COS(RADIANS(D3771))*COS(RADIANS(PARAMETERS!$D$8))*SIN(RADIANS(PARAMETERS!$D$9-C3771)/2)*SIN(RADIANS(PARAMETERS!$D$9-C3771)/2))))*2*3958.756</f>
        <v>1876.0932606109045</v>
      </c>
      <c r="F3771">
        <v>107.17307281494</v>
      </c>
      <c r="G3771">
        <v>139.42582702637</v>
      </c>
      <c r="H3771">
        <v>184.13035583496</v>
      </c>
      <c r="I3771">
        <v>212.98649597168</v>
      </c>
      <c r="J3771">
        <v>245.89659118652</v>
      </c>
      <c r="K3771" s="6">
        <f>IFERROR(EXP(TREND(LN($F$1:$J$1),LN(F3771:J3771),LN(Calculations!$B$3))),0)</f>
        <v>6.9153788287776817E-3</v>
      </c>
    </row>
    <row r="3772" spans="1:11" x14ac:dyDescent="0.35">
      <c r="A3772">
        <v>3769</v>
      </c>
      <c r="B3772" t="str">
        <f t="shared" si="58"/>
        <v>16-89</v>
      </c>
      <c r="C3772">
        <v>-89.107352808176003</v>
      </c>
      <c r="D3772">
        <v>15.543547074252</v>
      </c>
      <c r="E3772">
        <f>ASIN(SQRT((SIN(RADIANS(PARAMETERS!$D$8-D3772)/2)*SIN(RADIANS(PARAMETERS!$D$8-D3772)/2))+(COS(RADIANS(D3772))*COS(RADIANS(PARAMETERS!$D$8))*SIN(RADIANS(PARAMETERS!$D$9-C3772)/2)*SIN(RADIANS(PARAMETERS!$D$9-C3772)/2))))*2*3958.756</f>
        <v>1894.1183230123204</v>
      </c>
      <c r="F3772">
        <v>106.14831542969</v>
      </c>
      <c r="G3772">
        <v>138.45074462891</v>
      </c>
      <c r="H3772">
        <v>183.3218536377</v>
      </c>
      <c r="I3772">
        <v>211.83245849609</v>
      </c>
      <c r="J3772">
        <v>244.48774719238</v>
      </c>
      <c r="K3772" s="6">
        <f>IFERROR(EXP(TREND(LN($F$1:$J$1),LN(F3772:J3772),LN(Calculations!$B$3))),0)</f>
        <v>6.7420860506830303E-3</v>
      </c>
    </row>
    <row r="3773" spans="1:11" x14ac:dyDescent="0.35">
      <c r="A3773">
        <v>3770</v>
      </c>
      <c r="B3773" t="str">
        <f t="shared" si="58"/>
        <v>16-89.5</v>
      </c>
      <c r="C3773">
        <v>-89.378674143077006</v>
      </c>
      <c r="D3773">
        <v>15.543547074252</v>
      </c>
      <c r="E3773">
        <f>ASIN(SQRT((SIN(RADIANS(PARAMETERS!$D$8-D3773)/2)*SIN(RADIANS(PARAMETERS!$D$8-D3773)/2))+(COS(RADIANS(D3773))*COS(RADIANS(PARAMETERS!$D$8))*SIN(RADIANS(PARAMETERS!$D$9-C3773)/2)*SIN(RADIANS(PARAMETERS!$D$9-C3773)/2))))*2*3958.756</f>
        <v>1912.1425712281527</v>
      </c>
      <c r="F3773">
        <v>104.95609283447</v>
      </c>
      <c r="G3773">
        <v>137.1183013916</v>
      </c>
      <c r="H3773">
        <v>182.12690734863</v>
      </c>
      <c r="I3773">
        <v>210.27320861816</v>
      </c>
      <c r="J3773">
        <v>242.56468200684</v>
      </c>
      <c r="K3773" s="6">
        <f>IFERROR(EXP(TREND(LN($F$1:$J$1),LN(F3773:J3773),LN(Calculations!$B$3))),0)</f>
        <v>6.5264039470586772E-3</v>
      </c>
    </row>
    <row r="3774" spans="1:11" x14ac:dyDescent="0.35">
      <c r="A3774">
        <v>3771</v>
      </c>
      <c r="B3774" t="str">
        <f t="shared" si="58"/>
        <v>16-89.5</v>
      </c>
      <c r="C3774">
        <v>-89.649995477977996</v>
      </c>
      <c r="D3774">
        <v>15.543547074252</v>
      </c>
      <c r="E3774">
        <f>ASIN(SQRT((SIN(RADIANS(PARAMETERS!$D$8-D3774)/2)*SIN(RADIANS(PARAMETERS!$D$8-D3774)/2))+(COS(RADIANS(D3774))*COS(RADIANS(PARAMETERS!$D$8))*SIN(RADIANS(PARAMETERS!$D$9-C3774)/2)*SIN(RADIANS(PARAMETERS!$D$9-C3774)/2))))*2*3958.756</f>
        <v>1930.1659961561759</v>
      </c>
      <c r="F3774">
        <v>103.51773071289</v>
      </c>
      <c r="G3774">
        <v>135.41607666016</v>
      </c>
      <c r="H3774">
        <v>180.46746826172</v>
      </c>
      <c r="I3774">
        <v>208.13619995117</v>
      </c>
      <c r="J3774">
        <v>239.87944030762</v>
      </c>
      <c r="K3774" s="6">
        <f>IFERROR(EXP(TREND(LN($F$1:$J$1),LN(F3774:J3774),LN(Calculations!$B$3))),0)</f>
        <v>6.2589888280889074E-3</v>
      </c>
    </row>
    <row r="3775" spans="1:11" x14ac:dyDescent="0.35">
      <c r="A3775">
        <v>3772</v>
      </c>
      <c r="B3775" t="str">
        <f t="shared" si="58"/>
        <v>16-90</v>
      </c>
      <c r="C3775">
        <v>-89.921316812878999</v>
      </c>
      <c r="D3775">
        <v>15.543547074252</v>
      </c>
      <c r="E3775">
        <f>ASIN(SQRT((SIN(RADIANS(PARAMETERS!$D$8-D3775)/2)*SIN(RADIANS(PARAMETERS!$D$8-D3775)/2))+(COS(RADIANS(D3775))*COS(RADIANS(PARAMETERS!$D$8))*SIN(RADIANS(PARAMETERS!$D$9-C3775)/2)*SIN(RADIANS(PARAMETERS!$D$9-C3775)/2))))*2*3958.756</f>
        <v>1948.1885886606042</v>
      </c>
      <c r="F3775">
        <v>101.94919586182</v>
      </c>
      <c r="G3775">
        <v>133.56695556641</v>
      </c>
      <c r="H3775">
        <v>178.48216247559</v>
      </c>
      <c r="I3775">
        <v>205.60275268555</v>
      </c>
      <c r="J3775">
        <v>236.65980529785</v>
      </c>
      <c r="K3775" s="6">
        <f>IFERROR(EXP(TREND(LN($F$1:$J$1),LN(F3775:J3775),LN(Calculations!$B$3))),0)</f>
        <v>5.9688649008511211E-3</v>
      </c>
    </row>
    <row r="3776" spans="1:11" x14ac:dyDescent="0.35">
      <c r="A3776">
        <v>3773</v>
      </c>
      <c r="B3776" t="str">
        <f t="shared" si="58"/>
        <v>16-90</v>
      </c>
      <c r="C3776">
        <v>-90.192638147780002</v>
      </c>
      <c r="D3776">
        <v>15.543547074252</v>
      </c>
      <c r="E3776">
        <f>ASIN(SQRT((SIN(RADIANS(PARAMETERS!$D$8-D3776)/2)*SIN(RADIANS(PARAMETERS!$D$8-D3776)/2))+(COS(RADIANS(D3776))*COS(RADIANS(PARAMETERS!$D$8))*SIN(RADIANS(PARAMETERS!$D$9-C3776)/2)*SIN(RADIANS(PARAMETERS!$D$9-C3776)/2))))*2*3958.756</f>
        <v>1966.2103395714716</v>
      </c>
      <c r="F3776">
        <v>101.37274932861</v>
      </c>
      <c r="G3776">
        <v>132.60070800781</v>
      </c>
      <c r="H3776">
        <v>177.47918701172</v>
      </c>
      <c r="I3776">
        <v>204.43928527832</v>
      </c>
      <c r="J3776">
        <v>235.21522521973</v>
      </c>
      <c r="K3776" s="6">
        <f>IFERROR(EXP(TREND(LN($F$1:$J$1),LN(F3776:J3776),LN(Calculations!$B$3))),0)</f>
        <v>5.8424508234816031E-3</v>
      </c>
    </row>
    <row r="3777" spans="1:11" x14ac:dyDescent="0.35">
      <c r="A3777">
        <v>3774</v>
      </c>
      <c r="B3777" t="str">
        <f t="shared" si="58"/>
        <v>16-90.5</v>
      </c>
      <c r="C3777">
        <v>-90.463959482681005</v>
      </c>
      <c r="D3777">
        <v>15.543547074252</v>
      </c>
      <c r="E3777">
        <f>ASIN(SQRT((SIN(RADIANS(PARAMETERS!$D$8-D3777)/2)*SIN(RADIANS(PARAMETERS!$D$8-D3777)/2))+(COS(RADIANS(D3777))*COS(RADIANS(PARAMETERS!$D$8))*SIN(RADIANS(PARAMETERS!$D$9-C3777)/2)*SIN(RADIANS(PARAMETERS!$D$9-C3777)/2))))*2*3958.756</f>
        <v>1984.2312396840184</v>
      </c>
      <c r="F3777">
        <v>101.75438690186</v>
      </c>
      <c r="G3777">
        <v>132.85087585449</v>
      </c>
      <c r="H3777">
        <v>177.53260803223</v>
      </c>
      <c r="I3777">
        <v>204.62222290039</v>
      </c>
      <c r="J3777">
        <v>235.4808807373</v>
      </c>
      <c r="K3777" s="6">
        <f>IFERROR(EXP(TREND(LN($F$1:$J$1),LN(F3777:J3777),LN(Calculations!$B$3))),0)</f>
        <v>5.8814840435548656E-3</v>
      </c>
    </row>
    <row r="3778" spans="1:11" x14ac:dyDescent="0.35">
      <c r="A3778">
        <v>3775</v>
      </c>
      <c r="B3778" t="str">
        <f t="shared" si="58"/>
        <v>16-90.5</v>
      </c>
      <c r="C3778">
        <v>-90.735280817581994</v>
      </c>
      <c r="D3778">
        <v>15.543547074252</v>
      </c>
      <c r="E3778">
        <f>ASIN(SQRT((SIN(RADIANS(PARAMETERS!$D$8-D3778)/2)*SIN(RADIANS(PARAMETERS!$D$8-D3778)/2))+(COS(RADIANS(D3778))*COS(RADIANS(PARAMETERS!$D$8))*SIN(RADIANS(PARAMETERS!$D$9-C3778)/2)*SIN(RADIANS(PARAMETERS!$D$9-C3778)/2))))*2*3958.756</f>
        <v>2002.2512797580832</v>
      </c>
      <c r="F3778">
        <v>103.01139831543</v>
      </c>
      <c r="G3778">
        <v>134.24234008789</v>
      </c>
      <c r="H3778">
        <v>178.61079406738</v>
      </c>
      <c r="I3778">
        <v>206.01843261719</v>
      </c>
      <c r="J3778">
        <v>237.2490234375</v>
      </c>
      <c r="K3778" s="6">
        <f>IFERROR(EXP(TREND(LN($F$1:$J$1),LN(F3778:J3778),LN(Calculations!$B$3))),0)</f>
        <v>6.0770270245730385E-3</v>
      </c>
    </row>
    <row r="3779" spans="1:11" x14ac:dyDescent="0.35">
      <c r="A3779">
        <v>3776</v>
      </c>
      <c r="B3779" t="str">
        <f t="shared" si="58"/>
        <v>16-50</v>
      </c>
      <c r="C3779">
        <v>-50.037080582435998</v>
      </c>
      <c r="D3779">
        <v>15.814868409153</v>
      </c>
      <c r="E3779">
        <f>ASIN(SQRT((SIN(RADIANS(PARAMETERS!$D$8-D3779)/2)*SIN(RADIANS(PARAMETERS!$D$8-D3779)/2))+(COS(RADIANS(D3779))*COS(RADIANS(PARAMETERS!$D$8))*SIN(RADIANS(PARAMETERS!$D$9-C3779)/2)*SIN(RADIANS(PARAMETERS!$D$9-C3779)/2))))*2*3958.756</f>
        <v>705.97527799527211</v>
      </c>
      <c r="F3779">
        <v>146.37713623047</v>
      </c>
      <c r="G3779">
        <v>178.35621643066</v>
      </c>
      <c r="H3779">
        <v>213.302734375</v>
      </c>
      <c r="I3779">
        <v>244.22155761719</v>
      </c>
      <c r="J3779">
        <v>279.62417602539</v>
      </c>
      <c r="K3779" s="6">
        <f>IFERROR(EXP(TREND(LN($F$1:$J$1),LN(F3779:J3779),LN(Calculations!$B$3))),0)</f>
        <v>1.9867157250287707E-2</v>
      </c>
    </row>
    <row r="3780" spans="1:11" x14ac:dyDescent="0.35">
      <c r="A3780">
        <v>3777</v>
      </c>
      <c r="B3780" t="str">
        <f t="shared" si="58"/>
        <v>16-50.5</v>
      </c>
      <c r="C3780">
        <v>-50.308401917337001</v>
      </c>
      <c r="D3780">
        <v>15.814868409153</v>
      </c>
      <c r="E3780">
        <f>ASIN(SQRT((SIN(RADIANS(PARAMETERS!$D$8-D3780)/2)*SIN(RADIANS(PARAMETERS!$D$8-D3780)/2))+(COS(RADIANS(D3780))*COS(RADIANS(PARAMETERS!$D$8))*SIN(RADIANS(PARAMETERS!$D$9-C3780)/2)*SIN(RADIANS(PARAMETERS!$D$9-C3780)/2))))*2*3958.756</f>
        <v>687.94016041295458</v>
      </c>
      <c r="F3780">
        <v>146.48527526855</v>
      </c>
      <c r="G3780">
        <v>178.49647521973</v>
      </c>
      <c r="H3780">
        <v>213.62673950195</v>
      </c>
      <c r="I3780">
        <v>244.72773742676</v>
      </c>
      <c r="J3780">
        <v>280.3583984375</v>
      </c>
      <c r="K3780" s="6">
        <f>IFERROR(EXP(TREND(LN($F$1:$J$1),LN(F3780:J3780),LN(Calculations!$B$3))),0)</f>
        <v>1.9920954174397685E-2</v>
      </c>
    </row>
    <row r="3781" spans="1:11" x14ac:dyDescent="0.35">
      <c r="A3781">
        <v>3778</v>
      </c>
      <c r="B3781" t="str">
        <f t="shared" ref="B3781:B3844" si="59">MROUND(D3781,1)&amp;MROUND(C3781,-0.5)</f>
        <v>16-50.5</v>
      </c>
      <c r="C3781">
        <v>-50.579723252237997</v>
      </c>
      <c r="D3781">
        <v>15.814868409153</v>
      </c>
      <c r="E3781">
        <f>ASIN(SQRT((SIN(RADIANS(PARAMETERS!$D$8-D3781)/2)*SIN(RADIANS(PARAMETERS!$D$8-D3781)/2))+(COS(RADIANS(D3781))*COS(RADIANS(PARAMETERS!$D$8))*SIN(RADIANS(PARAMETERS!$D$9-C3781)/2)*SIN(RADIANS(PARAMETERS!$D$9-C3781)/2))))*2*3958.756</f>
        <v>669.90549158763281</v>
      </c>
      <c r="F3781">
        <v>146.54301452637</v>
      </c>
      <c r="G3781">
        <v>178.60733032227</v>
      </c>
      <c r="H3781">
        <v>213.91081237793</v>
      </c>
      <c r="I3781">
        <v>245.18426513672</v>
      </c>
      <c r="J3781">
        <v>281.03146362305</v>
      </c>
      <c r="K3781" s="6">
        <f>IFERROR(EXP(TREND(LN($F$1:$J$1),LN(F3781:J3781),LN(Calculations!$B$3))),0)</f>
        <v>1.994870532826043E-2</v>
      </c>
    </row>
    <row r="3782" spans="1:11" x14ac:dyDescent="0.35">
      <c r="A3782">
        <v>3779</v>
      </c>
      <c r="B3782" t="str">
        <f t="shared" si="59"/>
        <v>16-51</v>
      </c>
      <c r="C3782">
        <v>-50.851044587139</v>
      </c>
      <c r="D3782">
        <v>15.814868409153</v>
      </c>
      <c r="E3782">
        <f>ASIN(SQRT((SIN(RADIANS(PARAMETERS!$D$8-D3782)/2)*SIN(RADIANS(PARAMETERS!$D$8-D3782)/2))+(COS(RADIANS(D3782))*COS(RADIANS(PARAMETERS!$D$8))*SIN(RADIANS(PARAMETERS!$D$9-C3782)/2)*SIN(RADIANS(PARAMETERS!$D$9-C3782)/2))))*2*3958.756</f>
        <v>651.87133975238032</v>
      </c>
      <c r="F3782">
        <v>146.58572387695</v>
      </c>
      <c r="G3782">
        <v>178.7121887207</v>
      </c>
      <c r="H3782">
        <v>214.18835449219</v>
      </c>
      <c r="I3782">
        <v>245.63409423828</v>
      </c>
      <c r="J3782">
        <v>281.6979675293</v>
      </c>
      <c r="K3782" s="6">
        <f>IFERROR(EXP(TREND(LN($F$1:$J$1),LN(F3782:J3782),LN(Calculations!$B$3))),0)</f>
        <v>1.9968898683885499E-2</v>
      </c>
    </row>
    <row r="3783" spans="1:11" x14ac:dyDescent="0.35">
      <c r="A3783">
        <v>3780</v>
      </c>
      <c r="B3783" t="str">
        <f t="shared" si="59"/>
        <v>16-51</v>
      </c>
      <c r="C3783">
        <v>-51.122365922039997</v>
      </c>
      <c r="D3783">
        <v>15.814868409153</v>
      </c>
      <c r="E3783">
        <f>ASIN(SQRT((SIN(RADIANS(PARAMETERS!$D$8-D3783)/2)*SIN(RADIANS(PARAMETERS!$D$8-D3783)/2))+(COS(RADIANS(D3783))*COS(RADIANS(PARAMETERS!$D$8))*SIN(RADIANS(PARAMETERS!$D$9-C3783)/2)*SIN(RADIANS(PARAMETERS!$D$9-C3783)/2))))*2*3958.756</f>
        <v>633.83778003328689</v>
      </c>
      <c r="F3783">
        <v>146.65147399902</v>
      </c>
      <c r="G3783">
        <v>178.8362121582</v>
      </c>
      <c r="H3783">
        <v>214.49578857422</v>
      </c>
      <c r="I3783">
        <v>246.12442016602</v>
      </c>
      <c r="J3783">
        <v>282.41827392578</v>
      </c>
      <c r="K3783" s="6">
        <f>IFERROR(EXP(TREND(LN($F$1:$J$1),LN(F3783:J3783),LN(Calculations!$B$3))),0)</f>
        <v>2.000120342461716E-2</v>
      </c>
    </row>
    <row r="3784" spans="1:11" x14ac:dyDescent="0.35">
      <c r="A3784">
        <v>3781</v>
      </c>
      <c r="B3784" t="str">
        <f t="shared" si="59"/>
        <v>16-51.5</v>
      </c>
      <c r="C3784">
        <v>-51.393687256941</v>
      </c>
      <c r="D3784">
        <v>15.814868409153</v>
      </c>
      <c r="E3784">
        <f>ASIN(SQRT((SIN(RADIANS(PARAMETERS!$D$8-D3784)/2)*SIN(RADIANS(PARAMETERS!$D$8-D3784)/2))+(COS(RADIANS(D3784))*COS(RADIANS(PARAMETERS!$D$8))*SIN(RADIANS(PARAMETERS!$D$9-C3784)/2)*SIN(RADIANS(PARAMETERS!$D$9-C3784)/2))))*2*3958.756</f>
        <v>615.80489546006277</v>
      </c>
      <c r="F3784">
        <v>146.69932556152</v>
      </c>
      <c r="G3784">
        <v>178.94645690918</v>
      </c>
      <c r="H3784">
        <v>214.7763671875</v>
      </c>
      <c r="I3784">
        <v>246.5751953125</v>
      </c>
      <c r="J3784">
        <v>283.08337402344</v>
      </c>
      <c r="K3784" s="6">
        <f>IFERROR(EXP(TREND(LN($F$1:$J$1),LN(F3784:J3784),LN(Calculations!$B$3))),0)</f>
        <v>2.0024580159812788E-2</v>
      </c>
    </row>
    <row r="3785" spans="1:11" x14ac:dyDescent="0.35">
      <c r="A3785">
        <v>3782</v>
      </c>
      <c r="B3785" t="str">
        <f t="shared" si="59"/>
        <v>16-51.5</v>
      </c>
      <c r="C3785">
        <v>-51.665008591842003</v>
      </c>
      <c r="D3785">
        <v>15.814868409153</v>
      </c>
      <c r="E3785">
        <f>ASIN(SQRT((SIN(RADIANS(PARAMETERS!$D$8-D3785)/2)*SIN(RADIANS(PARAMETERS!$D$8-D3785)/2))+(COS(RADIANS(D3785))*COS(RADIANS(PARAMETERS!$D$8))*SIN(RADIANS(PARAMETERS!$D$9-C3785)/2)*SIN(RADIANS(PARAMETERS!$D$9-C3785)/2))))*2*3958.756</f>
        <v>597.7727781592979</v>
      </c>
      <c r="F3785">
        <v>146.74873352051</v>
      </c>
      <c r="G3785">
        <v>179.05615234375</v>
      </c>
      <c r="H3785">
        <v>215.05520629883</v>
      </c>
      <c r="I3785">
        <v>247.02320861816</v>
      </c>
      <c r="J3785">
        <v>283.74462890625</v>
      </c>
      <c r="K3785" s="6">
        <f>IFERROR(EXP(TREND(LN($F$1:$J$1),LN(F3785:J3785),LN(Calculations!$B$3))),0)</f>
        <v>2.0048492178442019E-2</v>
      </c>
    </row>
    <row r="3786" spans="1:11" x14ac:dyDescent="0.35">
      <c r="A3786">
        <v>3783</v>
      </c>
      <c r="B3786" t="str">
        <f t="shared" si="59"/>
        <v>16-52</v>
      </c>
      <c r="C3786">
        <v>-51.936329926742999</v>
      </c>
      <c r="D3786">
        <v>15.814868409153</v>
      </c>
      <c r="E3786">
        <f>ASIN(SQRT((SIN(RADIANS(PARAMETERS!$D$8-D3786)/2)*SIN(RADIANS(PARAMETERS!$D$8-D3786)/2))+(COS(RADIANS(D3786))*COS(RADIANS(PARAMETERS!$D$8))*SIN(RADIANS(PARAMETERS!$D$9-C3786)/2)*SIN(RADIANS(PARAMETERS!$D$9-C3786)/2))))*2*3958.756</f>
        <v>579.74153077006372</v>
      </c>
      <c r="F3786">
        <v>146.81942749023</v>
      </c>
      <c r="G3786">
        <v>179.17906188965</v>
      </c>
      <c r="H3786">
        <v>215.35821533203</v>
      </c>
      <c r="I3786">
        <v>247.5064239502</v>
      </c>
      <c r="J3786">
        <v>284.455078125</v>
      </c>
      <c r="K3786" s="6">
        <f>IFERROR(EXP(TREND(LN($F$1:$J$1),LN(F3786:J3786),LN(Calculations!$B$3))),0)</f>
        <v>2.0082481317744219E-2</v>
      </c>
    </row>
    <row r="3787" spans="1:11" x14ac:dyDescent="0.35">
      <c r="A3787">
        <v>3784</v>
      </c>
      <c r="B3787" t="str">
        <f t="shared" si="59"/>
        <v>16-52</v>
      </c>
      <c r="C3787">
        <v>-52.207651261644003</v>
      </c>
      <c r="D3787">
        <v>15.814868409153</v>
      </c>
      <c r="E3787">
        <f>ASIN(SQRT((SIN(RADIANS(PARAMETERS!$D$8-D3787)/2)*SIN(RADIANS(PARAMETERS!$D$8-D3787)/2))+(COS(RADIANS(D3787))*COS(RADIANS(PARAMETERS!$D$8))*SIN(RADIANS(PARAMETERS!$D$9-C3787)/2)*SIN(RADIANS(PARAMETERS!$D$9-C3787)/2))))*2*3958.756</f>
        <v>561.7112681317368</v>
      </c>
      <c r="F3787">
        <v>146.8571472168</v>
      </c>
      <c r="G3787">
        <v>179.26919555664</v>
      </c>
      <c r="H3787">
        <v>215.60722351074</v>
      </c>
      <c r="I3787">
        <v>247.91500854492</v>
      </c>
      <c r="J3787">
        <v>285.06546020508</v>
      </c>
      <c r="K3787" s="6">
        <f>IFERROR(EXP(TREND(LN($F$1:$J$1),LN(F3787:J3787),LN(Calculations!$B$3))),0)</f>
        <v>2.0098540616105106E-2</v>
      </c>
    </row>
    <row r="3788" spans="1:11" x14ac:dyDescent="0.35">
      <c r="A3788">
        <v>3785</v>
      </c>
      <c r="B3788" t="str">
        <f t="shared" si="59"/>
        <v>16-52.5</v>
      </c>
      <c r="C3788">
        <v>-52.478972596544999</v>
      </c>
      <c r="D3788">
        <v>15.814868409153</v>
      </c>
      <c r="E3788">
        <f>ASIN(SQRT((SIN(RADIANS(PARAMETERS!$D$8-D3788)/2)*SIN(RADIANS(PARAMETERS!$D$8-D3788)/2))+(COS(RADIANS(D3788))*COS(RADIANS(PARAMETERS!$D$8))*SIN(RADIANS(PARAMETERS!$D$9-C3788)/2)*SIN(RADIANS(PARAMETERS!$D$9-C3788)/2))))*2*3958.756</f>
        <v>543.68211930711766</v>
      </c>
      <c r="F3788">
        <v>146.89372253418</v>
      </c>
      <c r="G3788">
        <v>179.34735107422</v>
      </c>
      <c r="H3788">
        <v>215.8362121582</v>
      </c>
      <c r="I3788">
        <v>248.2957611084</v>
      </c>
      <c r="J3788">
        <v>285.63836669922</v>
      </c>
      <c r="K3788" s="6">
        <f>IFERROR(EXP(TREND(LN($F$1:$J$1),LN(F3788:J3788),LN(Calculations!$B$3))),0)</f>
        <v>2.0112563254661951E-2</v>
      </c>
    </row>
    <row r="3789" spans="1:11" x14ac:dyDescent="0.35">
      <c r="A3789">
        <v>3786</v>
      </c>
      <c r="B3789" t="str">
        <f t="shared" si="59"/>
        <v>16-53</v>
      </c>
      <c r="C3789">
        <v>-52.750293931446002</v>
      </c>
      <c r="D3789">
        <v>15.814868409153</v>
      </c>
      <c r="E3789">
        <f>ASIN(SQRT((SIN(RADIANS(PARAMETERS!$D$8-D3789)/2)*SIN(RADIANS(PARAMETERS!$D$8-D3789)/2))+(COS(RADIANS(D3789))*COS(RADIANS(PARAMETERS!$D$8))*SIN(RADIANS(PARAMETERS!$D$9-C3789)/2)*SIN(RADIANS(PARAMETERS!$D$9-C3789)/2))))*2*3958.756</f>
        <v>525.65423002116404</v>
      </c>
      <c r="F3789">
        <v>146.95021057129</v>
      </c>
      <c r="G3789">
        <v>179.42762756348</v>
      </c>
      <c r="H3789">
        <v>216.06777954102</v>
      </c>
      <c r="I3789">
        <v>248.67964172363</v>
      </c>
      <c r="J3789">
        <v>286.2151184082</v>
      </c>
      <c r="K3789" s="6">
        <f>IFERROR(EXP(TREND(LN($F$1:$J$1),LN(F3789:J3789),LN(Calculations!$B$3))),0)</f>
        <v>2.013504103284277E-2</v>
      </c>
    </row>
    <row r="3790" spans="1:11" x14ac:dyDescent="0.35">
      <c r="A3790">
        <v>3787</v>
      </c>
      <c r="B3790" t="str">
        <f t="shared" si="59"/>
        <v>16-53</v>
      </c>
      <c r="C3790">
        <v>-53.021615266346998</v>
      </c>
      <c r="D3790">
        <v>15.814868409153</v>
      </c>
      <c r="E3790">
        <f>ASIN(SQRT((SIN(RADIANS(PARAMETERS!$D$8-D3790)/2)*SIN(RADIANS(PARAMETERS!$D$8-D3790)/2))+(COS(RADIANS(D3790))*COS(RADIANS(PARAMETERS!$D$8))*SIN(RADIANS(PARAMETERS!$D$9-C3790)/2)*SIN(RADIANS(PARAMETERS!$D$9-C3790)/2))))*2*3958.756</f>
        <v>507.62776561844385</v>
      </c>
      <c r="F3790">
        <v>146.96928405762</v>
      </c>
      <c r="G3790">
        <v>179.46690368652</v>
      </c>
      <c r="H3790">
        <v>216.2339630127</v>
      </c>
      <c r="I3790">
        <v>248.97438049316</v>
      </c>
      <c r="J3790">
        <v>286.67346191406</v>
      </c>
      <c r="K3790" s="6">
        <f>IFERROR(EXP(TREND(LN($F$1:$J$1),LN(F3790:J3790),LN(Calculations!$B$3))),0)</f>
        <v>2.013668282983674E-2</v>
      </c>
    </row>
    <row r="3791" spans="1:11" x14ac:dyDescent="0.35">
      <c r="A3791">
        <v>3788</v>
      </c>
      <c r="B3791" t="str">
        <f t="shared" si="59"/>
        <v>16-53.5</v>
      </c>
      <c r="C3791">
        <v>-53.292936601248002</v>
      </c>
      <c r="D3791">
        <v>15.814868409153</v>
      </c>
      <c r="E3791">
        <f>ASIN(SQRT((SIN(RADIANS(PARAMETERS!$D$8-D3791)/2)*SIN(RADIANS(PARAMETERS!$D$8-D3791)/2))+(COS(RADIANS(D3791))*COS(RADIANS(PARAMETERS!$D$8))*SIN(RADIANS(PARAMETERS!$D$9-C3791)/2)*SIN(RADIANS(PARAMETERS!$D$9-C3791)/2))))*2*3958.756</f>
        <v>489.60291467265432</v>
      </c>
      <c r="F3791">
        <v>146.99603271484</v>
      </c>
      <c r="G3791">
        <v>179.50025939941</v>
      </c>
      <c r="H3791">
        <v>216.39456176758</v>
      </c>
      <c r="I3791">
        <v>249.26412963867</v>
      </c>
      <c r="J3791">
        <v>287.12768554688</v>
      </c>
      <c r="K3791" s="6">
        <f>IFERROR(EXP(TREND(LN($F$1:$J$1),LN(F3791:J3791),LN(Calculations!$B$3))),0)</f>
        <v>2.0140232249329707E-2</v>
      </c>
    </row>
    <row r="3792" spans="1:11" x14ac:dyDescent="0.35">
      <c r="A3792">
        <v>3789</v>
      </c>
      <c r="B3792" t="str">
        <f t="shared" si="59"/>
        <v>16-53.5</v>
      </c>
      <c r="C3792">
        <v>-53.564257936148998</v>
      </c>
      <c r="D3792">
        <v>15.814868409153</v>
      </c>
      <c r="E3792">
        <f>ASIN(SQRT((SIN(RADIANS(PARAMETERS!$D$8-D3792)/2)*SIN(RADIANS(PARAMETERS!$D$8-D3792)/2))+(COS(RADIANS(D3792))*COS(RADIANS(PARAMETERS!$D$8))*SIN(RADIANS(PARAMETERS!$D$9-C3792)/2)*SIN(RADIANS(PARAMETERS!$D$9-C3792)/2))))*2*3958.756</f>
        <v>471.57989342223357</v>
      </c>
      <c r="F3792">
        <v>147.05236816406</v>
      </c>
      <c r="G3792">
        <v>179.54504394531</v>
      </c>
      <c r="H3792">
        <v>216.57666015625</v>
      </c>
      <c r="I3792">
        <v>249.58543395996</v>
      </c>
      <c r="J3792">
        <v>287.62622070313</v>
      </c>
      <c r="K3792" s="6">
        <f>IFERROR(EXP(TREND(LN($F$1:$J$1),LN(F3792:J3792),LN(Calculations!$B$3))),0)</f>
        <v>2.0156927732623474E-2</v>
      </c>
    </row>
    <row r="3793" spans="1:11" x14ac:dyDescent="0.35">
      <c r="A3793">
        <v>3790</v>
      </c>
      <c r="B3793" t="str">
        <f t="shared" si="59"/>
        <v>16-54</v>
      </c>
      <c r="C3793">
        <v>-53.835579271050001</v>
      </c>
      <c r="D3793">
        <v>15.814868409153</v>
      </c>
      <c r="E3793">
        <f>ASIN(SQRT((SIN(RADIANS(PARAMETERS!$D$8-D3793)/2)*SIN(RADIANS(PARAMETERS!$D$8-D3793)/2))+(COS(RADIANS(D3793))*COS(RADIANS(PARAMETERS!$D$8))*SIN(RADIANS(PARAMETERS!$D$9-C3793)/2)*SIN(RADIANS(PARAMETERS!$D$9-C3793)/2))))*2*3958.756</f>
        <v>453.55895126117974</v>
      </c>
      <c r="F3793">
        <v>147.09767150879</v>
      </c>
      <c r="G3793">
        <v>179.57476806641</v>
      </c>
      <c r="H3793">
        <v>216.73089599609</v>
      </c>
      <c r="I3793">
        <v>249.86622619629</v>
      </c>
      <c r="J3793">
        <v>288.06845092773</v>
      </c>
      <c r="K3793" s="6">
        <f>IFERROR(EXP(TREND(LN($F$1:$J$1),LN(F3793:J3793),LN(Calculations!$B$3))),0)</f>
        <v>2.0167492383792771E-2</v>
      </c>
    </row>
    <row r="3794" spans="1:11" x14ac:dyDescent="0.35">
      <c r="A3794">
        <v>3791</v>
      </c>
      <c r="B3794" t="str">
        <f t="shared" si="59"/>
        <v>16-54</v>
      </c>
      <c r="C3794">
        <v>-54.106900605950997</v>
      </c>
      <c r="D3794">
        <v>15.814868409153</v>
      </c>
      <c r="E3794">
        <f>ASIN(SQRT((SIN(RADIANS(PARAMETERS!$D$8-D3794)/2)*SIN(RADIANS(PARAMETERS!$D$8-D3794)/2))+(COS(RADIANS(D3794))*COS(RADIANS(PARAMETERS!$D$8))*SIN(RADIANS(PARAMETERS!$D$9-C3794)/2)*SIN(RADIANS(PARAMETERS!$D$9-C3794)/2))))*2*3958.756</f>
        <v>435.54037758978342</v>
      </c>
      <c r="F3794">
        <v>147.17231750488</v>
      </c>
      <c r="G3794">
        <v>179.6178894043</v>
      </c>
      <c r="H3794">
        <v>216.8983001709</v>
      </c>
      <c r="I3794">
        <v>250.1597442627</v>
      </c>
      <c r="J3794">
        <v>288.52264404297</v>
      </c>
      <c r="K3794" s="6">
        <f>IFERROR(EXP(TREND(LN($F$1:$J$1),LN(F3794:J3794),LN(Calculations!$B$3))),0)</f>
        <v>2.0192533438312264E-2</v>
      </c>
    </row>
    <row r="3795" spans="1:11" x14ac:dyDescent="0.35">
      <c r="A3795">
        <v>3792</v>
      </c>
      <c r="B3795" t="str">
        <f t="shared" si="59"/>
        <v>16-54.5</v>
      </c>
      <c r="C3795">
        <v>-54.378221940852001</v>
      </c>
      <c r="D3795">
        <v>15.814868409153</v>
      </c>
      <c r="E3795">
        <f>ASIN(SQRT((SIN(RADIANS(PARAMETERS!$D$8-D3795)/2)*SIN(RADIANS(PARAMETERS!$D$8-D3795)/2))+(COS(RADIANS(D3795))*COS(RADIANS(PARAMETERS!$D$8))*SIN(RADIANS(PARAMETERS!$D$9-C3795)/2)*SIN(RADIANS(PARAMETERS!$D$9-C3795)/2))))*2*3958.756</f>
        <v>417.52451043470472</v>
      </c>
      <c r="F3795">
        <v>147.28916931152</v>
      </c>
      <c r="G3795">
        <v>179.68440246582</v>
      </c>
      <c r="H3795">
        <v>217.09310913086</v>
      </c>
      <c r="I3795">
        <v>250.48426818848</v>
      </c>
      <c r="J3795">
        <v>289.01205444336</v>
      </c>
      <c r="K3795" s="6">
        <f>IFERROR(EXP(TREND(LN($F$1:$J$1),LN(F3795:J3795),LN(Calculations!$B$3))),0)</f>
        <v>2.0238727642594084E-2</v>
      </c>
    </row>
    <row r="3796" spans="1:11" x14ac:dyDescent="0.35">
      <c r="A3796">
        <v>3793</v>
      </c>
      <c r="B3796" t="str">
        <f t="shared" si="59"/>
        <v>16-54.5</v>
      </c>
      <c r="C3796">
        <v>-54.649543275752997</v>
      </c>
      <c r="D3796">
        <v>15.814868409153</v>
      </c>
      <c r="E3796">
        <f>ASIN(SQRT((SIN(RADIANS(PARAMETERS!$D$8-D3796)/2)*SIN(RADIANS(PARAMETERS!$D$8-D3796)/2))+(COS(RADIANS(D3796))*COS(RADIANS(PARAMETERS!$D$8))*SIN(RADIANS(PARAMETERS!$D$9-C3796)/2)*SIN(RADIANS(PARAMETERS!$D$9-C3796)/2))))*2*3958.756</f>
        <v>399.51174739491393</v>
      </c>
      <c r="F3796">
        <v>147.40739440918</v>
      </c>
      <c r="G3796">
        <v>179.74551391602</v>
      </c>
      <c r="H3796">
        <v>217.26553344727</v>
      </c>
      <c r="I3796">
        <v>250.76928710938</v>
      </c>
      <c r="J3796">
        <v>289.44021606445</v>
      </c>
      <c r="K3796" s="6">
        <f>IFERROR(EXP(TREND(LN($F$1:$J$1),LN(F3796:J3796),LN(Calculations!$B$3))),0)</f>
        <v>2.0286185958239784E-2</v>
      </c>
    </row>
    <row r="3797" spans="1:11" x14ac:dyDescent="0.35">
      <c r="A3797">
        <v>3794</v>
      </c>
      <c r="B3797" t="str">
        <f t="shared" si="59"/>
        <v>16-55</v>
      </c>
      <c r="C3797">
        <v>-54.920864610654</v>
      </c>
      <c r="D3797">
        <v>15.814868409153</v>
      </c>
      <c r="E3797">
        <f>ASIN(SQRT((SIN(RADIANS(PARAMETERS!$D$8-D3797)/2)*SIN(RADIANS(PARAMETERS!$D$8-D3797)/2))+(COS(RADIANS(D3797))*COS(RADIANS(PARAMETERS!$D$8))*SIN(RADIANS(PARAMETERS!$D$9-C3797)/2)*SIN(RADIANS(PARAMETERS!$D$9-C3797)/2))))*2*3958.756</f>
        <v>381.50255967915905</v>
      </c>
      <c r="F3797">
        <v>147.57167053223</v>
      </c>
      <c r="G3797">
        <v>179.83764648438</v>
      </c>
      <c r="H3797">
        <v>217.47686767578</v>
      </c>
      <c r="I3797">
        <v>251.10054016113</v>
      </c>
      <c r="J3797">
        <v>289.92337036133</v>
      </c>
      <c r="K3797" s="6">
        <f>IFERROR(EXP(TREND(LN($F$1:$J$1),LN(F3797:J3797),LN(Calculations!$B$3))),0)</f>
        <v>2.035750442295603E-2</v>
      </c>
    </row>
    <row r="3798" spans="1:11" x14ac:dyDescent="0.35">
      <c r="A3798">
        <v>3795</v>
      </c>
      <c r="B3798" t="str">
        <f t="shared" si="59"/>
        <v>16-55</v>
      </c>
      <c r="C3798">
        <v>-55.192185945555003</v>
      </c>
      <c r="D3798">
        <v>15.814868409153</v>
      </c>
      <c r="E3798">
        <f>ASIN(SQRT((SIN(RADIANS(PARAMETERS!$D$8-D3798)/2)*SIN(RADIANS(PARAMETERS!$D$8-D3798)/2))+(COS(RADIANS(D3798))*COS(RADIANS(PARAMETERS!$D$8))*SIN(RADIANS(PARAMETERS!$D$9-C3798)/2)*SIN(RADIANS(PARAMETERS!$D$9-C3798)/2))))*2*3958.756</f>
        <v>363.49751030252077</v>
      </c>
      <c r="F3798">
        <v>147.78739929199</v>
      </c>
      <c r="G3798">
        <v>179.96627807617</v>
      </c>
      <c r="H3798">
        <v>217.73246765137</v>
      </c>
      <c r="I3798">
        <v>251.48309326172</v>
      </c>
      <c r="J3798">
        <v>290.46615600586</v>
      </c>
      <c r="K3798" s="6">
        <f>IFERROR(EXP(TREND(LN($F$1:$J$1),LN(F3798:J3798),LN(Calculations!$B$3))),0)</f>
        <v>2.0456107701009113E-2</v>
      </c>
    </row>
    <row r="3799" spans="1:11" x14ac:dyDescent="0.35">
      <c r="A3799">
        <v>3796</v>
      </c>
      <c r="B3799" t="str">
        <f t="shared" si="59"/>
        <v>16-55.5</v>
      </c>
      <c r="C3799">
        <v>-55.463507280456</v>
      </c>
      <c r="D3799">
        <v>15.814868409153</v>
      </c>
      <c r="E3799">
        <f>ASIN(SQRT((SIN(RADIANS(PARAMETERS!$D$8-D3799)/2)*SIN(RADIANS(PARAMETERS!$D$8-D3799)/2))+(COS(RADIANS(D3799))*COS(RADIANS(PARAMETERS!$D$8))*SIN(RADIANS(PARAMETERS!$D$9-C3799)/2)*SIN(RADIANS(PARAMETERS!$D$9-C3799)/2))))*2*3958.756</f>
        <v>345.49727795205598</v>
      </c>
      <c r="F3799">
        <v>147.98544311523</v>
      </c>
      <c r="G3799">
        <v>180.07250976563</v>
      </c>
      <c r="H3799">
        <v>217.9195098877</v>
      </c>
      <c r="I3799">
        <v>251.75036621094</v>
      </c>
      <c r="J3799">
        <v>290.83407592773</v>
      </c>
      <c r="K3799" s="6">
        <f>IFERROR(EXP(TREND(LN($F$1:$J$1),LN(F3799:J3799),LN(Calculations!$B$3))),0)</f>
        <v>2.0548596954723313E-2</v>
      </c>
    </row>
    <row r="3800" spans="1:11" x14ac:dyDescent="0.35">
      <c r="A3800">
        <v>3797</v>
      </c>
      <c r="B3800" t="str">
        <f t="shared" si="59"/>
        <v>16-55.5</v>
      </c>
      <c r="C3800">
        <v>-55.734828615357003</v>
      </c>
      <c r="D3800">
        <v>15.814868409153</v>
      </c>
      <c r="E3800">
        <f>ASIN(SQRT((SIN(RADIANS(PARAMETERS!$D$8-D3800)/2)*SIN(RADIANS(PARAMETERS!$D$8-D3800)/2))+(COS(RADIANS(D3800))*COS(RADIANS(PARAMETERS!$D$8))*SIN(RADIANS(PARAMETERS!$D$9-C3800)/2)*SIN(RADIANS(PARAMETERS!$D$9-C3800)/2))))*2*3958.756</f>
        <v>327.50268869122266</v>
      </c>
      <c r="F3800">
        <v>148.23077392578</v>
      </c>
      <c r="G3800">
        <v>180.21138000488</v>
      </c>
      <c r="H3800">
        <v>218.1265411377</v>
      </c>
      <c r="I3800">
        <v>252.02375793457</v>
      </c>
      <c r="J3800">
        <v>291.18963623047</v>
      </c>
      <c r="K3800" s="6">
        <f>IFERROR(EXP(TREND(LN($F$1:$J$1),LN(F3800:J3800),LN(Calculations!$B$3))),0)</f>
        <v>2.066888213190942E-2</v>
      </c>
    </row>
    <row r="3801" spans="1:11" x14ac:dyDescent="0.35">
      <c r="A3801">
        <v>3798</v>
      </c>
      <c r="B3801" t="str">
        <f t="shared" si="59"/>
        <v>16-56</v>
      </c>
      <c r="C3801">
        <v>-56.006149950257999</v>
      </c>
      <c r="D3801">
        <v>15.814868409153</v>
      </c>
      <c r="E3801">
        <f>ASIN(SQRT((SIN(RADIANS(PARAMETERS!$D$8-D3801)/2)*SIN(RADIANS(PARAMETERS!$D$8-D3801)/2))+(COS(RADIANS(D3801))*COS(RADIANS(PARAMETERS!$D$8))*SIN(RADIANS(PARAMETERS!$D$9-C3801)/2)*SIN(RADIANS(PARAMETERS!$D$9-C3801)/2))))*2*3958.756</f>
        <v>309.51475867471413</v>
      </c>
      <c r="F3801">
        <v>148.53582763672</v>
      </c>
      <c r="G3801">
        <v>180.39479064941</v>
      </c>
      <c r="H3801">
        <v>218.36814880371</v>
      </c>
      <c r="I3801">
        <v>252.32040405273</v>
      </c>
      <c r="J3801">
        <v>291.55291748047</v>
      </c>
      <c r="K3801" s="6">
        <f>IFERROR(EXP(TREND(LN($F$1:$J$1),LN(F3801:J3801),LN(Calculations!$B$3))),0)</f>
        <v>2.0824780471175239E-2</v>
      </c>
    </row>
    <row r="3802" spans="1:11" x14ac:dyDescent="0.35">
      <c r="A3802">
        <v>3799</v>
      </c>
      <c r="B3802" t="str">
        <f t="shared" si="59"/>
        <v>16-56.5</v>
      </c>
      <c r="C3802">
        <v>-56.277471285159002</v>
      </c>
      <c r="D3802">
        <v>15.814868409153</v>
      </c>
      <c r="E3802">
        <f>ASIN(SQRT((SIN(RADIANS(PARAMETERS!$D$8-D3802)/2)*SIN(RADIANS(PARAMETERS!$D$8-D3802)/2))+(COS(RADIANS(D3802))*COS(RADIANS(PARAMETERS!$D$8))*SIN(RADIANS(PARAMETERS!$D$9-C3802)/2)*SIN(RADIANS(PARAMETERS!$D$9-C3802)/2))))*2*3958.756</f>
        <v>291.53475259843884</v>
      </c>
      <c r="F3802">
        <v>148.85064697266</v>
      </c>
      <c r="G3802">
        <v>180.58403015137</v>
      </c>
      <c r="H3802">
        <v>218.5866394043</v>
      </c>
      <c r="I3802">
        <v>252.56399536133</v>
      </c>
      <c r="J3802">
        <v>291.8244934082</v>
      </c>
      <c r="K3802" s="6">
        <f>IFERROR(EXP(TREND(LN($F$1:$J$1),LN(F3802:J3802),LN(Calculations!$B$3))),0)</f>
        <v>2.099088236676264E-2</v>
      </c>
    </row>
    <row r="3803" spans="1:11" x14ac:dyDescent="0.35">
      <c r="A3803">
        <v>3800</v>
      </c>
      <c r="B3803" t="str">
        <f t="shared" si="59"/>
        <v>16-56.5</v>
      </c>
      <c r="C3803">
        <v>-56.548792620059999</v>
      </c>
      <c r="D3803">
        <v>15.814868409153</v>
      </c>
      <c r="E3803">
        <f>ASIN(SQRT((SIN(RADIANS(PARAMETERS!$D$8-D3803)/2)*SIN(RADIANS(PARAMETERS!$D$8-D3803)/2))+(COS(RADIANS(D3803))*COS(RADIANS(PARAMETERS!$D$8))*SIN(RADIANS(PARAMETERS!$D$9-C3803)/2)*SIN(RADIANS(PARAMETERS!$D$9-C3803)/2))))*2*3958.756</f>
        <v>273.56426507160757</v>
      </c>
      <c r="F3803">
        <v>149.24502563477</v>
      </c>
      <c r="G3803">
        <v>180.83090209961</v>
      </c>
      <c r="H3803">
        <v>218.85833740234</v>
      </c>
      <c r="I3803">
        <v>252.85461425781</v>
      </c>
      <c r="J3803">
        <v>292.1337890625</v>
      </c>
      <c r="K3803" s="6">
        <f>IFERROR(EXP(TREND(LN($F$1:$J$1),LN(F3803:J3803),LN(Calculations!$B$3))),0)</f>
        <v>2.1204704251728219E-2</v>
      </c>
    </row>
    <row r="3804" spans="1:11" x14ac:dyDescent="0.35">
      <c r="A3804">
        <v>3801</v>
      </c>
      <c r="B3804" t="str">
        <f t="shared" si="59"/>
        <v>16-57</v>
      </c>
      <c r="C3804">
        <v>-56.820113954961002</v>
      </c>
      <c r="D3804">
        <v>15.814868409153</v>
      </c>
      <c r="E3804">
        <f>ASIN(SQRT((SIN(RADIANS(PARAMETERS!$D$8-D3804)/2)*SIN(RADIANS(PARAMETERS!$D$8-D3804)/2))+(COS(RADIANS(D3804))*COS(RADIANS(PARAMETERS!$D$8))*SIN(RADIANS(PARAMETERS!$D$9-C3804)/2)*SIN(RADIANS(PARAMETERS!$D$9-C3804)/2))))*2*3958.756</f>
        <v>255.60533609968255</v>
      </c>
      <c r="F3804">
        <v>149.72906494141</v>
      </c>
      <c r="G3804">
        <v>181.14192199707</v>
      </c>
      <c r="H3804">
        <v>219.18954467773</v>
      </c>
      <c r="I3804">
        <v>253.19822692871</v>
      </c>
      <c r="J3804">
        <v>292.48611450195</v>
      </c>
      <c r="K3804" s="6">
        <f>IFERROR(EXP(TREND(LN($F$1:$J$1),LN(F3804:J3804),LN(Calculations!$B$3))),0)</f>
        <v>2.1473737773535624E-2</v>
      </c>
    </row>
    <row r="3805" spans="1:11" x14ac:dyDescent="0.35">
      <c r="A3805">
        <v>3802</v>
      </c>
      <c r="B3805" t="str">
        <f t="shared" si="59"/>
        <v>16-57</v>
      </c>
      <c r="C3805">
        <v>-57.091435289861998</v>
      </c>
      <c r="D3805">
        <v>15.814868409153</v>
      </c>
      <c r="E3805">
        <f>ASIN(SQRT((SIN(RADIANS(PARAMETERS!$D$8-D3805)/2)*SIN(RADIANS(PARAMETERS!$D$8-D3805)/2))+(COS(RADIANS(D3805))*COS(RADIANS(PARAMETERS!$D$8))*SIN(RADIANS(PARAMETERS!$D$9-C3805)/2)*SIN(RADIANS(PARAMETERS!$D$9-C3805)/2))))*2*3958.756</f>
        <v>237.66061855397319</v>
      </c>
      <c r="F3805">
        <v>150.26432800293</v>
      </c>
      <c r="G3805">
        <v>181.48696899414</v>
      </c>
      <c r="H3805">
        <v>219.53668212891</v>
      </c>
      <c r="I3805">
        <v>253.53817749023</v>
      </c>
      <c r="J3805">
        <v>292.80877685547</v>
      </c>
      <c r="K3805" s="6">
        <f>IFERROR(EXP(TREND(LN($F$1:$J$1),LN(F3805:J3805),LN(Calculations!$B$3))),0)</f>
        <v>2.1779257937300338E-2</v>
      </c>
    </row>
    <row r="3806" spans="1:11" x14ac:dyDescent="0.35">
      <c r="A3806">
        <v>3803</v>
      </c>
      <c r="B3806" t="str">
        <f t="shared" si="59"/>
        <v>16-57.5</v>
      </c>
      <c r="C3806">
        <v>-57.362756624763001</v>
      </c>
      <c r="D3806">
        <v>15.814868409153</v>
      </c>
      <c r="E3806">
        <f>ASIN(SQRT((SIN(RADIANS(PARAMETERS!$D$8-D3806)/2)*SIN(RADIANS(PARAMETERS!$D$8-D3806)/2))+(COS(RADIANS(D3806))*COS(RADIANS(PARAMETERS!$D$8))*SIN(RADIANS(PARAMETERS!$D$9-C3806)/2)*SIN(RADIANS(PARAMETERS!$D$9-C3806)/2))))*2*3958.756</f>
        <v>219.73362703031907</v>
      </c>
      <c r="F3806">
        <v>150.9006652832</v>
      </c>
      <c r="G3806">
        <v>181.8975982666</v>
      </c>
      <c r="H3806">
        <v>219.95304870605</v>
      </c>
      <c r="I3806">
        <v>253.94932556152</v>
      </c>
      <c r="J3806">
        <v>293.20358276367</v>
      </c>
      <c r="K3806" s="6">
        <f>IFERROR(EXP(TREND(LN($F$1:$J$1),LN(F3806:J3806),LN(Calculations!$B$3))),0)</f>
        <v>2.2148984776664948E-2</v>
      </c>
    </row>
    <row r="3807" spans="1:11" x14ac:dyDescent="0.35">
      <c r="A3807">
        <v>3804</v>
      </c>
      <c r="B3807" t="str">
        <f t="shared" si="59"/>
        <v>16-57.5</v>
      </c>
      <c r="C3807">
        <v>-57.634077959663998</v>
      </c>
      <c r="D3807">
        <v>15.814868409153</v>
      </c>
      <c r="E3807">
        <f>ASIN(SQRT((SIN(RADIANS(PARAMETERS!$D$8-D3807)/2)*SIN(RADIANS(PARAMETERS!$D$8-D3807)/2))+(COS(RADIANS(D3807))*COS(RADIANS(PARAMETERS!$D$8))*SIN(RADIANS(PARAMETERS!$D$9-C3807)/2)*SIN(RADIANS(PARAMETERS!$D$9-C3807)/2))))*2*3958.756</f>
        <v>201.82911807742298</v>
      </c>
      <c r="F3807">
        <v>151.63305664063</v>
      </c>
      <c r="G3807">
        <v>182.36851501465</v>
      </c>
      <c r="H3807">
        <v>220.4303894043</v>
      </c>
      <c r="I3807">
        <v>254.42039489746</v>
      </c>
      <c r="J3807">
        <v>293.65542602539</v>
      </c>
      <c r="K3807" s="6">
        <f>IFERROR(EXP(TREND(LN($F$1:$J$1),LN(F3807:J3807),LN(Calculations!$B$3))),0)</f>
        <v>2.2583682925611751E-2</v>
      </c>
    </row>
    <row r="3808" spans="1:11" x14ac:dyDescent="0.35">
      <c r="A3808">
        <v>3805</v>
      </c>
      <c r="B3808" t="str">
        <f t="shared" si="59"/>
        <v>16-58</v>
      </c>
      <c r="C3808">
        <v>-57.905399294565001</v>
      </c>
      <c r="D3808">
        <v>15.814868409153</v>
      </c>
      <c r="E3808">
        <f>ASIN(SQRT((SIN(RADIANS(PARAMETERS!$D$8-D3808)/2)*SIN(RADIANS(PARAMETERS!$D$8-D3808)/2))+(COS(RADIANS(D3808))*COS(RADIANS(PARAMETERS!$D$8))*SIN(RADIANS(PARAMETERS!$D$9-C3808)/2)*SIN(RADIANS(PARAMETERS!$D$9-C3808)/2))))*2*3958.756</f>
        <v>183.95369000634608</v>
      </c>
      <c r="F3808">
        <v>152.41706848145</v>
      </c>
      <c r="G3808">
        <v>182.86633300781</v>
      </c>
      <c r="H3808">
        <v>220.92163085938</v>
      </c>
      <c r="I3808">
        <v>254.89120483398</v>
      </c>
      <c r="J3808">
        <v>294.08810424805</v>
      </c>
      <c r="K3808" s="6">
        <f>IFERROR(EXP(TREND(LN($F$1:$J$1),LN(F3808:J3808),LN(Calculations!$B$3))),0)</f>
        <v>2.30616921398814E-2</v>
      </c>
    </row>
    <row r="3809" spans="1:11" x14ac:dyDescent="0.35">
      <c r="A3809">
        <v>3806</v>
      </c>
      <c r="B3809" t="str">
        <f t="shared" si="59"/>
        <v>16-58</v>
      </c>
      <c r="C3809">
        <v>-58.176720629465002</v>
      </c>
      <c r="D3809">
        <v>15.814868409153</v>
      </c>
      <c r="E3809">
        <f>ASIN(SQRT((SIN(RADIANS(PARAMETERS!$D$8-D3809)/2)*SIN(RADIANS(PARAMETERS!$D$8-D3809)/2))+(COS(RADIANS(D3809))*COS(RADIANS(PARAMETERS!$D$8))*SIN(RADIANS(PARAMETERS!$D$9-C3809)/2)*SIN(RADIANS(PARAMETERS!$D$9-C3809)/2))))*2*3958.756</f>
        <v>166.11676483955853</v>
      </c>
      <c r="F3809">
        <v>153.29554748535</v>
      </c>
      <c r="G3809">
        <v>183.4227142334</v>
      </c>
      <c r="H3809">
        <v>221.47749328613</v>
      </c>
      <c r="I3809">
        <v>255.43115234375</v>
      </c>
      <c r="J3809">
        <v>294.59420776367</v>
      </c>
      <c r="K3809" s="6">
        <f>IFERROR(EXP(TREND(LN($F$1:$J$1),LN(F3809:J3809),LN(Calculations!$B$3))),0)</f>
        <v>2.3610537735719736E-2</v>
      </c>
    </row>
    <row r="3810" spans="1:11" x14ac:dyDescent="0.35">
      <c r="A3810">
        <v>3807</v>
      </c>
      <c r="B3810" t="str">
        <f t="shared" si="59"/>
        <v>16-58.5</v>
      </c>
      <c r="C3810">
        <v>-58.448041964365999</v>
      </c>
      <c r="D3810">
        <v>15.814868409153</v>
      </c>
      <c r="E3810">
        <f>ASIN(SQRT((SIN(RADIANS(PARAMETERS!$D$8-D3810)/2)*SIN(RADIANS(PARAMETERS!$D$8-D3810)/2))+(COS(RADIANS(D3810))*COS(RADIANS(PARAMETERS!$D$8))*SIN(RADIANS(PARAMETERS!$D$9-C3810)/2)*SIN(RADIANS(PARAMETERS!$D$9-C3810)/2))))*2*3958.756</f>
        <v>148.33226737953345</v>
      </c>
      <c r="F3810">
        <v>154.23687744141</v>
      </c>
      <c r="G3810">
        <v>184.01910400391</v>
      </c>
      <c r="H3810">
        <v>222.07122802734</v>
      </c>
      <c r="I3810">
        <v>256.00555419922</v>
      </c>
      <c r="J3810">
        <v>295.12936401367</v>
      </c>
      <c r="K3810" s="6">
        <f>IFERROR(EXP(TREND(LN($F$1:$J$1),LN(F3810:J3810),LN(Calculations!$B$3))),0)</f>
        <v>2.4217043053068869E-2</v>
      </c>
    </row>
    <row r="3811" spans="1:11" x14ac:dyDescent="0.35">
      <c r="A3811">
        <v>3808</v>
      </c>
      <c r="B3811" t="str">
        <f t="shared" si="59"/>
        <v>16-58.5</v>
      </c>
      <c r="C3811">
        <v>-58.719363299267002</v>
      </c>
      <c r="D3811">
        <v>15.814868409153</v>
      </c>
      <c r="E3811">
        <f>ASIN(SQRT((SIN(RADIANS(PARAMETERS!$D$8-D3811)/2)*SIN(RADIANS(PARAMETERS!$D$8-D3811)/2))+(COS(RADIANS(D3811))*COS(RADIANS(PARAMETERS!$D$8))*SIN(RADIANS(PARAMETERS!$D$9-C3811)/2)*SIN(RADIANS(PARAMETERS!$D$9-C3811)/2))))*2*3958.756</f>
        <v>130.62164874463687</v>
      </c>
      <c r="F3811">
        <v>155.18072509766</v>
      </c>
      <c r="G3811">
        <v>184.61090087891</v>
      </c>
      <c r="H3811">
        <v>222.64442443848</v>
      </c>
      <c r="I3811">
        <v>256.54309082031</v>
      </c>
      <c r="J3811">
        <v>295.60662841797</v>
      </c>
      <c r="K3811" s="6">
        <f>IFERROR(EXP(TREND(LN($F$1:$J$1),LN(F3811:J3811),LN(Calculations!$B$3))),0)</f>
        <v>2.4846851730249808E-2</v>
      </c>
    </row>
    <row r="3812" spans="1:11" x14ac:dyDescent="0.35">
      <c r="A3812">
        <v>3809</v>
      </c>
      <c r="B3812" t="str">
        <f t="shared" si="59"/>
        <v>16-59</v>
      </c>
      <c r="C3812">
        <v>-58.990684634167998</v>
      </c>
      <c r="D3812">
        <v>15.814868409153</v>
      </c>
      <c r="E3812">
        <f>ASIN(SQRT((SIN(RADIANS(PARAMETERS!$D$8-D3812)/2)*SIN(RADIANS(PARAMETERS!$D$8-D3812)/2))+(COS(RADIANS(D3812))*COS(RADIANS(PARAMETERS!$D$8))*SIN(RADIANS(PARAMETERS!$D$9-C3812)/2)*SIN(RADIANS(PARAMETERS!$D$9-C3812)/2))))*2*3958.756</f>
        <v>113.01968112470468</v>
      </c>
      <c r="F3812">
        <v>156.19241333008</v>
      </c>
      <c r="G3812">
        <v>185.25918579102</v>
      </c>
      <c r="H3812">
        <v>223.30897521973</v>
      </c>
      <c r="I3812">
        <v>257.20623779297</v>
      </c>
      <c r="J3812">
        <v>296.25219726563</v>
      </c>
      <c r="K3812" s="6">
        <f>IFERROR(EXP(TREND(LN($F$1:$J$1),LN(F3812:J3812),LN(Calculations!$B$3))),0)</f>
        <v>2.5538576420474638E-2</v>
      </c>
    </row>
    <row r="3813" spans="1:11" x14ac:dyDescent="0.35">
      <c r="A3813">
        <v>3810</v>
      </c>
      <c r="B3813" t="str">
        <f t="shared" si="59"/>
        <v>16-59.5</v>
      </c>
      <c r="C3813">
        <v>-59.262005969069001</v>
      </c>
      <c r="D3813">
        <v>15.814868409153</v>
      </c>
      <c r="E3813">
        <f>ASIN(SQRT((SIN(RADIANS(PARAMETERS!$D$8-D3813)/2)*SIN(RADIANS(PARAMETERS!$D$8-D3813)/2))+(COS(RADIANS(D3813))*COS(RADIANS(PARAMETERS!$D$8))*SIN(RADIANS(PARAMETERS!$D$9-C3813)/2)*SIN(RADIANS(PARAMETERS!$D$9-C3813)/2))))*2*3958.756</f>
        <v>95.58644319759749</v>
      </c>
      <c r="F3813">
        <v>157.26640319824</v>
      </c>
      <c r="G3813">
        <v>185.97402954102</v>
      </c>
      <c r="H3813">
        <v>224.07481384277</v>
      </c>
      <c r="I3813">
        <v>258.00436401367</v>
      </c>
      <c r="J3813">
        <v>297.07431030273</v>
      </c>
      <c r="K3813" s="6">
        <f>IFERROR(EXP(TREND(LN($F$1:$J$1),LN(F3813:J3813),LN(Calculations!$B$3))),0)</f>
        <v>2.6295216509823312E-2</v>
      </c>
    </row>
    <row r="3814" spans="1:11" x14ac:dyDescent="0.35">
      <c r="A3814">
        <v>3811</v>
      </c>
      <c r="B3814" t="str">
        <f t="shared" si="59"/>
        <v>16-59.5</v>
      </c>
      <c r="C3814">
        <v>-59.533327303969998</v>
      </c>
      <c r="D3814">
        <v>15.814868409153</v>
      </c>
      <c r="E3814">
        <f>ASIN(SQRT((SIN(RADIANS(PARAMETERS!$D$8-D3814)/2)*SIN(RADIANS(PARAMETERS!$D$8-D3814)/2))+(COS(RADIANS(D3814))*COS(RADIANS(PARAMETERS!$D$8))*SIN(RADIANS(PARAMETERS!$D$9-C3814)/2)*SIN(RADIANS(PARAMETERS!$D$9-C3814)/2))))*2*3958.756</f>
        <v>78.434561512323143</v>
      </c>
      <c r="F3814">
        <v>158.40339660645</v>
      </c>
      <c r="G3814">
        <v>186.78742980957</v>
      </c>
      <c r="H3814">
        <v>224.9799041748</v>
      </c>
      <c r="I3814">
        <v>258.98068237305</v>
      </c>
      <c r="J3814">
        <v>298.12216186523</v>
      </c>
      <c r="K3814" s="6">
        <f>IFERROR(EXP(TREND(LN($F$1:$J$1),LN(F3814:J3814),LN(Calculations!$B$3))),0)</f>
        <v>2.7127331157863335E-2</v>
      </c>
    </row>
    <row r="3815" spans="1:11" x14ac:dyDescent="0.35">
      <c r="A3815">
        <v>3812</v>
      </c>
      <c r="B3815" t="str">
        <f t="shared" si="59"/>
        <v>16-60</v>
      </c>
      <c r="C3815">
        <v>-59.804648638871001</v>
      </c>
      <c r="D3815">
        <v>15.814868409153</v>
      </c>
      <c r="E3815">
        <f>ASIN(SQRT((SIN(RADIANS(PARAMETERS!$D$8-D3815)/2)*SIN(RADIANS(PARAMETERS!$D$8-D3815)/2))+(COS(RADIANS(D3815))*COS(RADIANS(PARAMETERS!$D$8))*SIN(RADIANS(PARAMETERS!$D$9-C3815)/2)*SIN(RADIANS(PARAMETERS!$D$9-C3815)/2))))*2*3958.756</f>
        <v>61.798787401142704</v>
      </c>
      <c r="F3815">
        <v>159.64506530762</v>
      </c>
      <c r="G3815">
        <v>187.74348449707</v>
      </c>
      <c r="H3815">
        <v>226.08801269531</v>
      </c>
      <c r="I3815">
        <v>260.21807861328</v>
      </c>
      <c r="J3815">
        <v>299.50231933594</v>
      </c>
      <c r="K3815" s="6">
        <f>IFERROR(EXP(TREND(LN($F$1:$J$1),LN(F3815:J3815),LN(Calculations!$B$3))),0)</f>
        <v>2.8069218780521342E-2</v>
      </c>
    </row>
    <row r="3816" spans="1:11" x14ac:dyDescent="0.35">
      <c r="A3816">
        <v>3813</v>
      </c>
      <c r="B3816" t="str">
        <f t="shared" si="59"/>
        <v>16-60</v>
      </c>
      <c r="C3816">
        <v>-60.075969973771997</v>
      </c>
      <c r="D3816">
        <v>15.814868409153</v>
      </c>
      <c r="E3816">
        <f>ASIN(SQRT((SIN(RADIANS(PARAMETERS!$D$8-D3816)/2)*SIN(RADIANS(PARAMETERS!$D$8-D3816)/2))+(COS(RADIANS(D3816))*COS(RADIANS(PARAMETERS!$D$8))*SIN(RADIANS(PARAMETERS!$D$9-C3816)/2)*SIN(RADIANS(PARAMETERS!$D$9-C3816)/2))))*2*3958.756</f>
        <v>46.239603913125663</v>
      </c>
      <c r="F3816">
        <v>160.88374328613</v>
      </c>
      <c r="G3816">
        <v>188.72378540039</v>
      </c>
      <c r="H3816">
        <v>227.24020385742</v>
      </c>
      <c r="I3816">
        <v>261.51937866211</v>
      </c>
      <c r="J3816">
        <v>300.97131347656</v>
      </c>
      <c r="K3816" s="6">
        <f>IFERROR(EXP(TREND(LN($F$1:$J$1),LN(F3816:J3816),LN(Calculations!$B$3))),0)</f>
        <v>2.9041659929195149E-2</v>
      </c>
    </row>
    <row r="3817" spans="1:11" x14ac:dyDescent="0.35">
      <c r="A3817">
        <v>3814</v>
      </c>
      <c r="B3817" t="str">
        <f t="shared" si="59"/>
        <v>16-60.5</v>
      </c>
      <c r="C3817">
        <v>-60.347291308673</v>
      </c>
      <c r="D3817">
        <v>15.814868409153</v>
      </c>
      <c r="E3817">
        <f>ASIN(SQRT((SIN(RADIANS(PARAMETERS!$D$8-D3817)/2)*SIN(RADIANS(PARAMETERS!$D$8-D3817)/2))+(COS(RADIANS(D3817))*COS(RADIANS(PARAMETERS!$D$8))*SIN(RADIANS(PARAMETERS!$D$9-C3817)/2)*SIN(RADIANS(PARAMETERS!$D$9-C3817)/2))))*2*3958.756</f>
        <v>33.301887482899886</v>
      </c>
      <c r="F3817">
        <v>161.96060180664</v>
      </c>
      <c r="G3817">
        <v>189.54536437988</v>
      </c>
      <c r="H3817">
        <v>228.19267272949</v>
      </c>
      <c r="I3817">
        <v>262.5832824707</v>
      </c>
      <c r="J3817">
        <v>302.15832519531</v>
      </c>
      <c r="K3817" s="6">
        <f>IFERROR(EXP(TREND(LN($F$1:$J$1),LN(F3817:J3817),LN(Calculations!$B$3))),0)</f>
        <v>2.9912654542180478E-2</v>
      </c>
    </row>
    <row r="3818" spans="1:11" x14ac:dyDescent="0.35">
      <c r="A3818">
        <v>3815</v>
      </c>
      <c r="B3818" t="str">
        <f t="shared" si="59"/>
        <v>16-60.5</v>
      </c>
      <c r="C3818">
        <v>-60.618612643573996</v>
      </c>
      <c r="D3818">
        <v>15.814868409153</v>
      </c>
      <c r="E3818">
        <f>ASIN(SQRT((SIN(RADIANS(PARAMETERS!$D$8-D3818)/2)*SIN(RADIANS(PARAMETERS!$D$8-D3818)/2))+(COS(RADIANS(D3818))*COS(RADIANS(PARAMETERS!$D$8))*SIN(RADIANS(PARAMETERS!$D$9-C3818)/2)*SIN(RADIANS(PARAMETERS!$D$9-C3818)/2))))*2*3958.756</f>
        <v>27.052467852110258</v>
      </c>
      <c r="F3818">
        <v>162.90878295898</v>
      </c>
      <c r="G3818">
        <v>190.24189758301</v>
      </c>
      <c r="H3818">
        <v>228.99459838867</v>
      </c>
      <c r="I3818">
        <v>263.47396850586</v>
      </c>
      <c r="J3818">
        <v>303.14614868164</v>
      </c>
      <c r="K3818" s="6">
        <f>IFERROR(EXP(TREND(LN($F$1:$J$1),LN(F3818:J3818),LN(Calculations!$B$3))),0)</f>
        <v>3.0697654213954616E-2</v>
      </c>
    </row>
    <row r="3819" spans="1:11" x14ac:dyDescent="0.35">
      <c r="A3819">
        <v>3816</v>
      </c>
      <c r="B3819" t="str">
        <f t="shared" si="59"/>
        <v>16-61</v>
      </c>
      <c r="C3819">
        <v>-60.889933978475</v>
      </c>
      <c r="D3819">
        <v>15.814868409153</v>
      </c>
      <c r="E3819">
        <f>ASIN(SQRT((SIN(RADIANS(PARAMETERS!$D$8-D3819)/2)*SIN(RADIANS(PARAMETERS!$D$8-D3819)/2))+(COS(RADIANS(D3819))*COS(RADIANS(PARAMETERS!$D$8))*SIN(RADIANS(PARAMETERS!$D$9-C3819)/2)*SIN(RADIANS(PARAMETERS!$D$9-C3819)/2))))*2*3958.756</f>
        <v>31.726369223584481</v>
      </c>
      <c r="F3819">
        <v>163.74247741699</v>
      </c>
      <c r="G3819">
        <v>190.84826660156</v>
      </c>
      <c r="H3819">
        <v>229.69047546387</v>
      </c>
      <c r="I3819">
        <v>264.24490356445</v>
      </c>
      <c r="J3819">
        <v>303.99880981445</v>
      </c>
      <c r="K3819" s="6">
        <f>IFERROR(EXP(TREND(LN($F$1:$J$1),LN(F3819:J3819),LN(Calculations!$B$3))),0)</f>
        <v>3.1404891178257954E-2</v>
      </c>
    </row>
    <row r="3820" spans="1:11" x14ac:dyDescent="0.35">
      <c r="A3820">
        <v>3817</v>
      </c>
      <c r="B3820" t="str">
        <f t="shared" si="59"/>
        <v>16-61</v>
      </c>
      <c r="C3820">
        <v>-61.161255313376003</v>
      </c>
      <c r="D3820">
        <v>15.814868409153</v>
      </c>
      <c r="E3820">
        <f>ASIN(SQRT((SIN(RADIANS(PARAMETERS!$D$8-D3820)/2)*SIN(RADIANS(PARAMETERS!$D$8-D3820)/2))+(COS(RADIANS(D3820))*COS(RADIANS(PARAMETERS!$D$8))*SIN(RADIANS(PARAMETERS!$D$9-C3820)/2)*SIN(RADIANS(PARAMETERS!$D$9-C3820)/2))))*2*3958.756</f>
        <v>43.968110318433901</v>
      </c>
      <c r="F3820">
        <v>164.49526977539</v>
      </c>
      <c r="G3820">
        <v>191.41784667969</v>
      </c>
      <c r="H3820">
        <v>230.34924316406</v>
      </c>
      <c r="I3820">
        <v>264.97933959961</v>
      </c>
      <c r="J3820">
        <v>304.81671142578</v>
      </c>
      <c r="K3820" s="6">
        <f>IFERROR(EXP(TREND(LN($F$1:$J$1),LN(F3820:J3820),LN(Calculations!$B$3))),0)</f>
        <v>3.2060760566374816E-2</v>
      </c>
    </row>
    <row r="3821" spans="1:11" x14ac:dyDescent="0.35">
      <c r="A3821">
        <v>3818</v>
      </c>
      <c r="B3821" t="str">
        <f t="shared" si="59"/>
        <v>16-61.5</v>
      </c>
      <c r="C3821">
        <v>-61.432576648276999</v>
      </c>
      <c r="D3821">
        <v>15.814868409153</v>
      </c>
      <c r="E3821">
        <f>ASIN(SQRT((SIN(RADIANS(PARAMETERS!$D$8-D3821)/2)*SIN(RADIANS(PARAMETERS!$D$8-D3821)/2))+(COS(RADIANS(D3821))*COS(RADIANS(PARAMETERS!$D$8))*SIN(RADIANS(PARAMETERS!$D$9-C3821)/2)*SIN(RADIANS(PARAMETERS!$D$9-C3821)/2))))*2*3958.756</f>
        <v>59.25986139917341</v>
      </c>
      <c r="F3821">
        <v>165.20608520508</v>
      </c>
      <c r="G3821">
        <v>191.98657226563</v>
      </c>
      <c r="H3821">
        <v>231.02235412598</v>
      </c>
      <c r="I3821">
        <v>265.74377441406</v>
      </c>
      <c r="J3821">
        <v>305.68466186523</v>
      </c>
      <c r="K3821" s="6">
        <f>IFERROR(EXP(TREND(LN($F$1:$J$1),LN(F3821:J3821),LN(Calculations!$B$3))),0)</f>
        <v>3.2692334216383977E-2</v>
      </c>
    </row>
    <row r="3822" spans="1:11" x14ac:dyDescent="0.35">
      <c r="A3822">
        <v>3819</v>
      </c>
      <c r="B3822" t="str">
        <f t="shared" si="59"/>
        <v>16-61.5</v>
      </c>
      <c r="C3822">
        <v>-61.703897983178003</v>
      </c>
      <c r="D3822">
        <v>15.814868409153</v>
      </c>
      <c r="E3822">
        <f>ASIN(SQRT((SIN(RADIANS(PARAMETERS!$D$8-D3822)/2)*SIN(RADIANS(PARAMETERS!$D$8-D3822)/2))+(COS(RADIANS(D3822))*COS(RADIANS(PARAMETERS!$D$8))*SIN(RADIANS(PARAMETERS!$D$9-C3822)/2)*SIN(RADIANS(PARAMETERS!$D$9-C3822)/2))))*2*3958.756</f>
        <v>75.777102623441962</v>
      </c>
      <c r="F3822">
        <v>165.83573913574</v>
      </c>
      <c r="G3822">
        <v>192.52131652832</v>
      </c>
      <c r="H3822">
        <v>231.66543579102</v>
      </c>
      <c r="I3822">
        <v>266.48315429688</v>
      </c>
      <c r="J3822">
        <v>306.53469848633</v>
      </c>
      <c r="K3822" s="6">
        <f>IFERROR(EXP(TREND(LN($F$1:$J$1),LN(F3822:J3822),LN(Calculations!$B$3))),0)</f>
        <v>3.3263447252713969E-2</v>
      </c>
    </row>
    <row r="3823" spans="1:11" x14ac:dyDescent="0.35">
      <c r="A3823">
        <v>3820</v>
      </c>
      <c r="B3823" t="str">
        <f t="shared" si="59"/>
        <v>16-62</v>
      </c>
      <c r="C3823">
        <v>-61.975219318078999</v>
      </c>
      <c r="D3823">
        <v>15.814868409153</v>
      </c>
      <c r="E3823">
        <f>ASIN(SQRT((SIN(RADIANS(PARAMETERS!$D$8-D3823)/2)*SIN(RADIANS(PARAMETERS!$D$8-D3823)/2))+(COS(RADIANS(D3823))*COS(RADIANS(PARAMETERS!$D$8))*SIN(RADIANS(PARAMETERS!$D$9-C3823)/2)*SIN(RADIANS(PARAMETERS!$D$9-C3823)/2))))*2*3958.756</f>
        <v>92.868215366952612</v>
      </c>
      <c r="F3823">
        <v>166.37567138672</v>
      </c>
      <c r="G3823">
        <v>193.00494384766</v>
      </c>
      <c r="H3823">
        <v>232.25338745117</v>
      </c>
      <c r="I3823">
        <v>267.16470336914</v>
      </c>
      <c r="J3823">
        <v>307.32470703125</v>
      </c>
      <c r="K3823" s="6">
        <f>IFERROR(EXP(TREND(LN($F$1:$J$1),LN(F3823:J3823),LN(Calculations!$B$3))),0)</f>
        <v>3.3762480025851846E-2</v>
      </c>
    </row>
    <row r="3824" spans="1:11" x14ac:dyDescent="0.35">
      <c r="A3824">
        <v>3821</v>
      </c>
      <c r="B3824" t="str">
        <f t="shared" si="59"/>
        <v>16-62</v>
      </c>
      <c r="C3824">
        <v>-62.246540652980002</v>
      </c>
      <c r="D3824">
        <v>15.814868409153</v>
      </c>
      <c r="E3824">
        <f>ASIN(SQRT((SIN(RADIANS(PARAMETERS!$D$8-D3824)/2)*SIN(RADIANS(PARAMETERS!$D$8-D3824)/2))+(COS(RADIANS(D3824))*COS(RADIANS(PARAMETERS!$D$8))*SIN(RADIANS(PARAMETERS!$D$9-C3824)/2)*SIN(RADIANS(PARAMETERS!$D$9-C3824)/2))))*2*3958.756</f>
        <v>110.26665369317573</v>
      </c>
      <c r="F3824">
        <v>166.8839263916</v>
      </c>
      <c r="G3824">
        <v>193.486328125</v>
      </c>
      <c r="H3824">
        <v>232.85362243652</v>
      </c>
      <c r="I3824">
        <v>267.87347412109</v>
      </c>
      <c r="J3824">
        <v>308.16116333008</v>
      </c>
      <c r="K3824" s="6">
        <f>IFERROR(EXP(TREND(LN($F$1:$J$1),LN(F3824:J3824),LN(Calculations!$B$3))),0)</f>
        <v>3.4235368619179356E-2</v>
      </c>
    </row>
    <row r="3825" spans="1:11" x14ac:dyDescent="0.35">
      <c r="A3825">
        <v>3822</v>
      </c>
      <c r="B3825" t="str">
        <f t="shared" si="59"/>
        <v>16-62.5</v>
      </c>
      <c r="C3825">
        <v>-62.517861987880998</v>
      </c>
      <c r="D3825">
        <v>15.814868409153</v>
      </c>
      <c r="E3825">
        <f>ASIN(SQRT((SIN(RADIANS(PARAMETERS!$D$8-D3825)/2)*SIN(RADIANS(PARAMETERS!$D$8-D3825)/2))+(COS(RADIANS(D3825))*COS(RADIANS(PARAMETERS!$D$8))*SIN(RADIANS(PARAMETERS!$D$9-C3825)/2)*SIN(RADIANS(PARAMETERS!$D$9-C3825)/2))))*2*3958.756</f>
        <v>127.84698670092176</v>
      </c>
      <c r="F3825">
        <v>167.34736633301</v>
      </c>
      <c r="G3825">
        <v>193.95422363281</v>
      </c>
      <c r="H3825">
        <v>233.44610595703</v>
      </c>
      <c r="I3825">
        <v>268.58071899414</v>
      </c>
      <c r="J3825">
        <v>309.00439453125</v>
      </c>
      <c r="K3825" s="6">
        <f>IFERROR(EXP(TREND(LN($F$1:$J$1),LN(F3825:J3825),LN(Calculations!$B$3))),0)</f>
        <v>3.4671659768043039E-2</v>
      </c>
    </row>
    <row r="3826" spans="1:11" x14ac:dyDescent="0.35">
      <c r="A3826">
        <v>3823</v>
      </c>
      <c r="B3826" t="str">
        <f t="shared" si="59"/>
        <v>16-63</v>
      </c>
      <c r="C3826">
        <v>-62.789183322782002</v>
      </c>
      <c r="D3826">
        <v>15.814868409153</v>
      </c>
      <c r="E3826">
        <f>ASIN(SQRT((SIN(RADIANS(PARAMETERS!$D$8-D3826)/2)*SIN(RADIANS(PARAMETERS!$D$8-D3826)/2))+(COS(RADIANS(D3826))*COS(RADIANS(PARAMETERS!$D$8))*SIN(RADIANS(PARAMETERS!$D$9-C3826)/2)*SIN(RADIANS(PARAMETERS!$D$9-C3826)/2))))*2*3958.756</f>
        <v>145.54329215985902</v>
      </c>
      <c r="F3826">
        <v>167.74783325195</v>
      </c>
      <c r="G3826">
        <v>194.38293457031</v>
      </c>
      <c r="H3826">
        <v>233.99557495117</v>
      </c>
      <c r="I3826">
        <v>269.2421875</v>
      </c>
      <c r="J3826">
        <v>309.79925537109</v>
      </c>
      <c r="K3826" s="6">
        <f>IFERROR(EXP(TREND(LN($F$1:$J$1),LN(F3826:J3826),LN(Calculations!$B$3))),0)</f>
        <v>3.5052563974634618E-2</v>
      </c>
    </row>
    <row r="3827" spans="1:11" x14ac:dyDescent="0.35">
      <c r="A3827">
        <v>3824</v>
      </c>
      <c r="B3827" t="str">
        <f t="shared" si="59"/>
        <v>16-63</v>
      </c>
      <c r="C3827">
        <v>-63.060504657682998</v>
      </c>
      <c r="D3827">
        <v>15.814868409153</v>
      </c>
      <c r="E3827">
        <f>ASIN(SQRT((SIN(RADIANS(PARAMETERS!$D$8-D3827)/2)*SIN(RADIANS(PARAMETERS!$D$8-D3827)/2))+(COS(RADIANS(D3827))*COS(RADIANS(PARAMETERS!$D$8))*SIN(RADIANS(PARAMETERS!$D$9-C3827)/2)*SIN(RADIANS(PARAMETERS!$D$9-C3827)/2))))*2*3958.756</f>
        <v>163.31785174890334</v>
      </c>
      <c r="F3827">
        <v>168.07292175293</v>
      </c>
      <c r="G3827">
        <v>194.73817443848</v>
      </c>
      <c r="H3827">
        <v>234.46504211426</v>
      </c>
      <c r="I3827">
        <v>269.81900024414</v>
      </c>
      <c r="J3827">
        <v>310.50537109375</v>
      </c>
      <c r="K3827" s="6">
        <f>IFERROR(EXP(TREND(LN($F$1:$J$1),LN(F3827:J3827),LN(Calculations!$B$3))),0)</f>
        <v>3.5356723051658739E-2</v>
      </c>
    </row>
    <row r="3828" spans="1:11" x14ac:dyDescent="0.35">
      <c r="A3828">
        <v>3825</v>
      </c>
      <c r="B3828" t="str">
        <f t="shared" si="59"/>
        <v>16-63.5</v>
      </c>
      <c r="C3828">
        <v>-63.331825992584001</v>
      </c>
      <c r="D3828">
        <v>15.814868409153</v>
      </c>
      <c r="E3828">
        <f>ASIN(SQRT((SIN(RADIANS(PARAMETERS!$D$8-D3828)/2)*SIN(RADIANS(PARAMETERS!$D$8-D3828)/2))+(COS(RADIANS(D3828))*COS(RADIANS(PARAMETERS!$D$8))*SIN(RADIANS(PARAMETERS!$D$9-C3828)/2)*SIN(RADIANS(PARAMETERS!$D$9-C3828)/2))))*2*3958.756</f>
        <v>181.14760693603188</v>
      </c>
      <c r="F3828">
        <v>168.25270080566</v>
      </c>
      <c r="G3828">
        <v>194.92930603027</v>
      </c>
      <c r="H3828">
        <v>234.72880554199</v>
      </c>
      <c r="I3828">
        <v>270.15194702148</v>
      </c>
      <c r="J3828">
        <v>310.92245483398</v>
      </c>
      <c r="K3828" s="6">
        <f>IFERROR(EXP(TREND(LN($F$1:$J$1),LN(F3828:J3828),LN(Calculations!$B$3))),0)</f>
        <v>3.5518207068627558E-2</v>
      </c>
    </row>
    <row r="3829" spans="1:11" x14ac:dyDescent="0.35">
      <c r="A3829">
        <v>3826</v>
      </c>
      <c r="B3829" t="str">
        <f t="shared" si="59"/>
        <v>16-63.5</v>
      </c>
      <c r="C3829">
        <v>-63.603147327484997</v>
      </c>
      <c r="D3829">
        <v>15.814868409153</v>
      </c>
      <c r="E3829">
        <f>ASIN(SQRT((SIN(RADIANS(PARAMETERS!$D$8-D3829)/2)*SIN(RADIANS(PARAMETERS!$D$8-D3829)/2))+(COS(RADIANS(D3829))*COS(RADIANS(PARAMETERS!$D$8))*SIN(RADIANS(PARAMETERS!$D$9-C3829)/2)*SIN(RADIANS(PARAMETERS!$D$9-C3829)/2))))*2*3958.756</f>
        <v>199.01769844766761</v>
      </c>
      <c r="F3829">
        <v>168.3277130127</v>
      </c>
      <c r="G3829">
        <v>195.00717163086</v>
      </c>
      <c r="H3829">
        <v>234.85304260254</v>
      </c>
      <c r="I3829">
        <v>270.32147216797</v>
      </c>
      <c r="J3829">
        <v>311.14810180664</v>
      </c>
      <c r="K3829" s="6">
        <f>IFERROR(EXP(TREND(LN($F$1:$J$1),LN(F3829:J3829),LN(Calculations!$B$3))),0)</f>
        <v>3.5575459109090088E-2</v>
      </c>
    </row>
    <row r="3830" spans="1:11" x14ac:dyDescent="0.35">
      <c r="A3830">
        <v>3827</v>
      </c>
      <c r="B3830" t="str">
        <f t="shared" si="59"/>
        <v>16-64</v>
      </c>
      <c r="C3830">
        <v>-63.874468662386001</v>
      </c>
      <c r="D3830">
        <v>15.814868409153</v>
      </c>
      <c r="E3830">
        <f>ASIN(SQRT((SIN(RADIANS(PARAMETERS!$D$8-D3830)/2)*SIN(RADIANS(PARAMETERS!$D$8-D3830)/2))+(COS(RADIANS(D3830))*COS(RADIANS(PARAMETERS!$D$8))*SIN(RADIANS(PARAMETERS!$D$9-C3830)/2)*SIN(RADIANS(PARAMETERS!$D$9-C3830)/2))))*2*3958.756</f>
        <v>216.91813209950772</v>
      </c>
      <c r="F3830">
        <v>168.44593811035</v>
      </c>
      <c r="G3830">
        <v>195.15432739258</v>
      </c>
      <c r="H3830">
        <v>235.08465576172</v>
      </c>
      <c r="I3830">
        <v>270.63552856445</v>
      </c>
      <c r="J3830">
        <v>311.56442260742</v>
      </c>
      <c r="K3830" s="6">
        <f>IFERROR(EXP(TREND(LN($F$1:$J$1),LN(F3830:J3830),LN(Calculations!$B$3))),0)</f>
        <v>3.5667040441213833E-2</v>
      </c>
    </row>
    <row r="3831" spans="1:11" x14ac:dyDescent="0.35">
      <c r="A3831">
        <v>3828</v>
      </c>
      <c r="B3831" t="str">
        <f t="shared" si="59"/>
        <v>16-64</v>
      </c>
      <c r="C3831">
        <v>-64.145789997286997</v>
      </c>
      <c r="D3831">
        <v>15.814868409153</v>
      </c>
      <c r="E3831">
        <f>ASIN(SQRT((SIN(RADIANS(PARAMETERS!$D$8-D3831)/2)*SIN(RADIANS(PARAMETERS!$D$8-D3831)/2))+(COS(RADIANS(D3831))*COS(RADIANS(PARAMETERS!$D$8))*SIN(RADIANS(PARAMETERS!$D$9-C3831)/2)*SIN(RADIANS(PARAMETERS!$D$9-C3831)/2))))*2*3958.756</f>
        <v>234.84194385333456</v>
      </c>
      <c r="F3831">
        <v>168.58941650391</v>
      </c>
      <c r="G3831">
        <v>195.34913635254</v>
      </c>
      <c r="H3831">
        <v>235.3864440918</v>
      </c>
      <c r="I3831">
        <v>271.04150390625</v>
      </c>
      <c r="J3831">
        <v>312.09930419922</v>
      </c>
      <c r="K3831" s="6">
        <f>IFERROR(EXP(TREND(LN($F$1:$J$1),LN(F3831:J3831),LN(Calculations!$B$3))),0)</f>
        <v>3.5781000290661974E-2</v>
      </c>
    </row>
    <row r="3832" spans="1:11" x14ac:dyDescent="0.35">
      <c r="A3832">
        <v>3829</v>
      </c>
      <c r="B3832" t="str">
        <f t="shared" si="59"/>
        <v>16-64.5</v>
      </c>
      <c r="C3832">
        <v>-64.417111332188</v>
      </c>
      <c r="D3832">
        <v>15.814868409153</v>
      </c>
      <c r="E3832">
        <f>ASIN(SQRT((SIN(RADIANS(PARAMETERS!$D$8-D3832)/2)*SIN(RADIANS(PARAMETERS!$D$8-D3832)/2))+(COS(RADIANS(D3832))*COS(RADIANS(PARAMETERS!$D$8))*SIN(RADIANS(PARAMETERS!$D$9-C3832)/2)*SIN(RADIANS(PARAMETERS!$D$9-C3832)/2))))*2*3958.756</f>
        <v>252.78413476447116</v>
      </c>
      <c r="F3832">
        <v>168.72082519531</v>
      </c>
      <c r="G3832">
        <v>195.54357910156</v>
      </c>
      <c r="H3832">
        <v>235.69216918945</v>
      </c>
      <c r="I3832">
        <v>271.45581054688</v>
      </c>
      <c r="J3832">
        <v>312.64804077148</v>
      </c>
      <c r="K3832" s="6">
        <f>IFERROR(EXP(TREND(LN($F$1:$J$1),LN(F3832:J3832),LN(Calculations!$B$3))),0)</f>
        <v>3.5882753764755762E-2</v>
      </c>
    </row>
    <row r="3833" spans="1:11" x14ac:dyDescent="0.35">
      <c r="A3833">
        <v>3830</v>
      </c>
      <c r="B3833" t="str">
        <f t="shared" si="59"/>
        <v>16-64.5</v>
      </c>
      <c r="C3833">
        <v>-64.688432667089003</v>
      </c>
      <c r="D3833">
        <v>15.814868409153</v>
      </c>
      <c r="E3833">
        <f>ASIN(SQRT((SIN(RADIANS(PARAMETERS!$D$8-D3833)/2)*SIN(RADIANS(PARAMETERS!$D$8-D3833)/2))+(COS(RADIANS(D3833))*COS(RADIANS(PARAMETERS!$D$8))*SIN(RADIANS(PARAMETERS!$D$9-C3833)/2)*SIN(RADIANS(PARAMETERS!$D$9-C3833)/2))))*2*3958.756</f>
        <v>270.7410245441061</v>
      </c>
      <c r="F3833">
        <v>168.80731201172</v>
      </c>
      <c r="G3833">
        <v>195.69226074219</v>
      </c>
      <c r="H3833">
        <v>235.94456481934</v>
      </c>
      <c r="I3833">
        <v>271.81021118164</v>
      </c>
      <c r="J3833">
        <v>313.12957763672</v>
      </c>
      <c r="K3833" s="6">
        <f>IFERROR(EXP(TREND(LN($F$1:$J$1),LN(F3833:J3833),LN(Calculations!$B$3))),0)</f>
        <v>3.5938228104973269E-2</v>
      </c>
    </row>
    <row r="3834" spans="1:11" x14ac:dyDescent="0.35">
      <c r="A3834">
        <v>3831</v>
      </c>
      <c r="B3834" t="str">
        <f t="shared" si="59"/>
        <v>16-65</v>
      </c>
      <c r="C3834">
        <v>-64.959754001990007</v>
      </c>
      <c r="D3834">
        <v>15.814868409153</v>
      </c>
      <c r="E3834">
        <f>ASIN(SQRT((SIN(RADIANS(PARAMETERS!$D$8-D3834)/2)*SIN(RADIANS(PARAMETERS!$D$8-D3834)/2))+(COS(RADIANS(D3834))*COS(RADIANS(PARAMETERS!$D$8))*SIN(RADIANS(PARAMETERS!$D$9-C3834)/2)*SIN(RADIANS(PARAMETERS!$D$9-C3834)/2))))*2*3958.756</f>
        <v>288.70984400381747</v>
      </c>
      <c r="F3834">
        <v>168.82749938965</v>
      </c>
      <c r="G3834">
        <v>195.76657104492</v>
      </c>
      <c r="H3834">
        <v>236.09487915039</v>
      </c>
      <c r="I3834">
        <v>272.03628540039</v>
      </c>
      <c r="J3834">
        <v>313.45092773438</v>
      </c>
      <c r="K3834" s="6">
        <f>IFERROR(EXP(TREND(LN($F$1:$J$1),LN(F3834:J3834),LN(Calculations!$B$3))),0)</f>
        <v>3.5933139836305521E-2</v>
      </c>
    </row>
    <row r="3835" spans="1:11" x14ac:dyDescent="0.35">
      <c r="A3835">
        <v>3832</v>
      </c>
      <c r="B3835" t="str">
        <f t="shared" si="59"/>
        <v>16-65</v>
      </c>
      <c r="C3835">
        <v>-65.231075336890996</v>
      </c>
      <c r="D3835">
        <v>15.814868409153</v>
      </c>
      <c r="E3835">
        <f>ASIN(SQRT((SIN(RADIANS(PARAMETERS!$D$8-D3835)/2)*SIN(RADIANS(PARAMETERS!$D$8-D3835)/2))+(COS(RADIANS(D3835))*COS(RADIANS(PARAMETERS!$D$8))*SIN(RADIANS(PARAMETERS!$D$9-C3835)/2)*SIN(RADIANS(PARAMETERS!$D$9-C3835)/2))))*2*3958.756</f>
        <v>306.68846956869157</v>
      </c>
      <c r="F3835">
        <v>168.80281066895</v>
      </c>
      <c r="G3835">
        <v>195.78713989258</v>
      </c>
      <c r="H3835">
        <v>236.16938781738</v>
      </c>
      <c r="I3835">
        <v>272.16543579102</v>
      </c>
      <c r="J3835">
        <v>313.64962768555</v>
      </c>
      <c r="K3835" s="6">
        <f>IFERROR(EXP(TREND(LN($F$1:$J$1),LN(F3835:J3835),LN(Calculations!$B$3))),0)</f>
        <v>3.5888110302257754E-2</v>
      </c>
    </row>
    <row r="3836" spans="1:11" x14ac:dyDescent="0.35">
      <c r="A3836">
        <v>3833</v>
      </c>
      <c r="B3836" t="str">
        <f t="shared" si="59"/>
        <v>16-65.5</v>
      </c>
      <c r="C3836">
        <v>-65.502396671791999</v>
      </c>
      <c r="D3836">
        <v>15.814868409153</v>
      </c>
      <c r="E3836">
        <f>ASIN(SQRT((SIN(RADIANS(PARAMETERS!$D$8-D3836)/2)*SIN(RADIANS(PARAMETERS!$D$8-D3836)/2))+(COS(RADIANS(D3836))*COS(RADIANS(PARAMETERS!$D$8))*SIN(RADIANS(PARAMETERS!$D$9-C3836)/2)*SIN(RADIANS(PARAMETERS!$D$9-C3836)/2))))*2*3958.756</f>
        <v>324.67524535368176</v>
      </c>
      <c r="F3836">
        <v>168.76531982422</v>
      </c>
      <c r="G3836">
        <v>195.78982543945</v>
      </c>
      <c r="H3836">
        <v>236.2205657959</v>
      </c>
      <c r="I3836">
        <v>272.26623535156</v>
      </c>
      <c r="J3836">
        <v>313.81402587891</v>
      </c>
      <c r="K3836" s="6">
        <f>IFERROR(EXP(TREND(LN($F$1:$J$1),LN(F3836:J3836),LN(Calculations!$B$3))),0)</f>
        <v>3.5830476169517921E-2</v>
      </c>
    </row>
    <row r="3837" spans="1:11" x14ac:dyDescent="0.35">
      <c r="A3837">
        <v>3834</v>
      </c>
      <c r="B3837" t="str">
        <f t="shared" si="59"/>
        <v>16-66</v>
      </c>
      <c r="C3837">
        <v>-65.773718006693002</v>
      </c>
      <c r="D3837">
        <v>15.814868409153</v>
      </c>
      <c r="E3837">
        <f>ASIN(SQRT((SIN(RADIANS(PARAMETERS!$D$8-D3837)/2)*SIN(RADIANS(PARAMETERS!$D$8-D3837)/2))+(COS(RADIANS(D3837))*COS(RADIANS(PARAMETERS!$D$8))*SIN(RADIANS(PARAMETERS!$D$9-C3837)/2)*SIN(RADIANS(PARAMETERS!$D$9-C3837)/2))))*2*3958.756</f>
        <v>342.66886091704578</v>
      </c>
      <c r="F3837">
        <v>168.68649291992</v>
      </c>
      <c r="G3837">
        <v>195.74563598633</v>
      </c>
      <c r="H3837">
        <v>236.20863342285</v>
      </c>
      <c r="I3837">
        <v>272.28860473633</v>
      </c>
      <c r="J3837">
        <v>313.88143920898</v>
      </c>
      <c r="K3837" s="6">
        <f>IFERROR(EXP(TREND(LN($F$1:$J$1),LN(F3837:J3837),LN(Calculations!$B$3))),0)</f>
        <v>3.5734849603725999E-2</v>
      </c>
    </row>
    <row r="3838" spans="1:11" x14ac:dyDescent="0.35">
      <c r="A3838">
        <v>3835</v>
      </c>
      <c r="B3838" t="str">
        <f t="shared" si="59"/>
        <v>16-66</v>
      </c>
      <c r="C3838">
        <v>-66.045039341594006</v>
      </c>
      <c r="D3838">
        <v>15.814868409153</v>
      </c>
      <c r="E3838">
        <f>ASIN(SQRT((SIN(RADIANS(PARAMETERS!$D$8-D3838)/2)*SIN(RADIANS(PARAMETERS!$D$8-D3838)/2))+(COS(RADIANS(D3838))*COS(RADIANS(PARAMETERS!$D$8))*SIN(RADIANS(PARAMETERS!$D$9-C3838)/2)*SIN(RADIANS(PARAMETERS!$D$9-C3838)/2))))*2*3958.756</f>
        <v>360.66826539990944</v>
      </c>
      <c r="F3838">
        <v>168.56410217285</v>
      </c>
      <c r="G3838">
        <v>195.65431213379</v>
      </c>
      <c r="H3838">
        <v>236.14114379883</v>
      </c>
      <c r="I3838">
        <v>272.248046875</v>
      </c>
      <c r="J3838">
        <v>313.8776550293</v>
      </c>
      <c r="K3838" s="6">
        <f>IFERROR(EXP(TREND(LN($F$1:$J$1),LN(F3838:J3838),LN(Calculations!$B$3))),0)</f>
        <v>3.5595141292999101E-2</v>
      </c>
    </row>
    <row r="3839" spans="1:11" x14ac:dyDescent="0.35">
      <c r="A3839">
        <v>3836</v>
      </c>
      <c r="B3839" t="str">
        <f t="shared" si="59"/>
        <v>16-66.5</v>
      </c>
      <c r="C3839">
        <v>-66.316360676494995</v>
      </c>
      <c r="D3839">
        <v>15.814868409153</v>
      </c>
      <c r="E3839">
        <f>ASIN(SQRT((SIN(RADIANS(PARAMETERS!$D$8-D3839)/2)*SIN(RADIANS(PARAMETERS!$D$8-D3839)/2))+(COS(RADIANS(D3839))*COS(RADIANS(PARAMETERS!$D$8))*SIN(RADIANS(PARAMETERS!$D$9-C3839)/2)*SIN(RADIANS(PARAMETERS!$D$9-C3839)/2))))*2*3958.756</f>
        <v>378.67260602974375</v>
      </c>
      <c r="F3839">
        <v>168.40379333496</v>
      </c>
      <c r="G3839">
        <v>195.5238494873</v>
      </c>
      <c r="H3839">
        <v>236.03668212891</v>
      </c>
      <c r="I3839">
        <v>272.173828125</v>
      </c>
      <c r="J3839">
        <v>313.84536743164</v>
      </c>
      <c r="K3839" s="6">
        <f>IFERROR(EXP(TREND(LN($F$1:$J$1),LN(F3839:J3839),LN(Calculations!$B$3))),0)</f>
        <v>3.5412745733748092E-2</v>
      </c>
    </row>
    <row r="3840" spans="1:11" x14ac:dyDescent="0.35">
      <c r="A3840">
        <v>3837</v>
      </c>
      <c r="B3840" t="str">
        <f t="shared" si="59"/>
        <v>16-66.5</v>
      </c>
      <c r="C3840">
        <v>-66.587682011395998</v>
      </c>
      <c r="D3840">
        <v>15.814868409153</v>
      </c>
      <c r="E3840">
        <f>ASIN(SQRT((SIN(RADIANS(PARAMETERS!$D$8-D3840)/2)*SIN(RADIANS(PARAMETERS!$D$8-D3840)/2))+(COS(RADIANS(D3840))*COS(RADIANS(PARAMETERS!$D$8))*SIN(RADIANS(PARAMETERS!$D$9-C3840)/2)*SIN(RADIANS(PARAMETERS!$D$9-C3840)/2))))*2*3958.756</f>
        <v>396.68118329536532</v>
      </c>
      <c r="F3840">
        <v>168.16157531738</v>
      </c>
      <c r="G3840">
        <v>195.30180358887</v>
      </c>
      <c r="H3840">
        <v>235.81475830078</v>
      </c>
      <c r="I3840">
        <v>271.95809936523</v>
      </c>
      <c r="J3840">
        <v>313.6428527832</v>
      </c>
      <c r="K3840" s="6">
        <f>IFERROR(EXP(TREND(LN($F$1:$J$1),LN(F3840:J3840),LN(Calculations!$B$3))),0)</f>
        <v>3.5153786820941939E-2</v>
      </c>
    </row>
    <row r="3841" spans="1:11" x14ac:dyDescent="0.35">
      <c r="A3841">
        <v>3838</v>
      </c>
      <c r="B3841" t="str">
        <f t="shared" si="59"/>
        <v>16-67</v>
      </c>
      <c r="C3841">
        <v>-66.859003346296006</v>
      </c>
      <c r="D3841">
        <v>15.814868409153</v>
      </c>
      <c r="E3841">
        <f>ASIN(SQRT((SIN(RADIANS(PARAMETERS!$D$8-D3841)/2)*SIN(RADIANS(PARAMETERS!$D$8-D3841)/2))+(COS(RADIANS(D3841))*COS(RADIANS(PARAMETERS!$D$8))*SIN(RADIANS(PARAMETERS!$D$9-C3841)/2)*SIN(RADIANS(PARAMETERS!$D$9-C3841)/2))))*2*3958.756</f>
        <v>414.69341775393201</v>
      </c>
      <c r="F3841">
        <v>167.89468383789</v>
      </c>
      <c r="G3841">
        <v>195.06079101563</v>
      </c>
      <c r="H3841">
        <v>235.57586669922</v>
      </c>
      <c r="I3841">
        <v>271.72805786133</v>
      </c>
      <c r="J3841">
        <v>313.42993164063</v>
      </c>
      <c r="K3841" s="6">
        <f>IFERROR(EXP(TREND(LN($F$1:$J$1),LN(F3841:J3841),LN(Calculations!$B$3))),0)</f>
        <v>3.4870973506630702E-2</v>
      </c>
    </row>
    <row r="3842" spans="1:11" x14ac:dyDescent="0.35">
      <c r="A3842">
        <v>3839</v>
      </c>
      <c r="B3842" t="str">
        <f t="shared" si="59"/>
        <v>16-67</v>
      </c>
      <c r="C3842">
        <v>-67.130324681196996</v>
      </c>
      <c r="D3842">
        <v>15.814868409153</v>
      </c>
      <c r="E3842">
        <f>ASIN(SQRT((SIN(RADIANS(PARAMETERS!$D$8-D3842)/2)*SIN(RADIANS(PARAMETERS!$D$8-D3842)/2))+(COS(RADIANS(D3842))*COS(RADIANS(PARAMETERS!$D$8))*SIN(RADIANS(PARAMETERS!$D$9-C3842)/2)*SIN(RADIANS(PARAMETERS!$D$9-C3842)/2))))*2*3958.756</f>
        <v>432.70882509808359</v>
      </c>
      <c r="F3842">
        <v>167.65097045898</v>
      </c>
      <c r="G3842">
        <v>194.86006164551</v>
      </c>
      <c r="H3842">
        <v>235.404296875</v>
      </c>
      <c r="I3842">
        <v>271.5920715332</v>
      </c>
      <c r="J3842">
        <v>313.34460449219</v>
      </c>
      <c r="K3842" s="6">
        <f>IFERROR(EXP(TREND(LN($F$1:$J$1),LN(F3842:J3842),LN(Calculations!$B$3))),0)</f>
        <v>3.4606148878731473E-2</v>
      </c>
    </row>
    <row r="3843" spans="1:11" x14ac:dyDescent="0.35">
      <c r="A3843">
        <v>3840</v>
      </c>
      <c r="B3843" t="str">
        <f t="shared" si="59"/>
        <v>16-67.5</v>
      </c>
      <c r="C3843">
        <v>-67.401646016097999</v>
      </c>
      <c r="D3843">
        <v>15.814868409153</v>
      </c>
      <c r="E3843">
        <f>ASIN(SQRT((SIN(RADIANS(PARAMETERS!$D$8-D3843)/2)*SIN(RADIANS(PARAMETERS!$D$8-D3843)/2))+(COS(RADIANS(D3843))*COS(RADIANS(PARAMETERS!$D$8))*SIN(RADIANS(PARAMETERS!$D$9-C3843)/2)*SIN(RADIANS(PARAMETERS!$D$9-C3843)/2))))*2*3958.756</f>
        <v>450.72699718185885</v>
      </c>
      <c r="F3843">
        <v>167.392578125</v>
      </c>
      <c r="G3843">
        <v>194.64808654785</v>
      </c>
      <c r="H3843">
        <v>235.20835876465</v>
      </c>
      <c r="I3843">
        <v>271.41848754883</v>
      </c>
      <c r="J3843">
        <v>313.20489501953</v>
      </c>
      <c r="K3843" s="6">
        <f>IFERROR(EXP(TREND(LN($F$1:$J$1),LN(F3843:J3843),LN(Calculations!$B$3))),0)</f>
        <v>3.4336629995881357E-2</v>
      </c>
    </row>
    <row r="3844" spans="1:11" x14ac:dyDescent="0.35">
      <c r="A3844">
        <v>3841</v>
      </c>
      <c r="B3844" t="str">
        <f t="shared" si="59"/>
        <v>16-67.5</v>
      </c>
      <c r="C3844">
        <v>-67.672967350999002</v>
      </c>
      <c r="D3844">
        <v>15.814868409153</v>
      </c>
      <c r="E3844">
        <f>ASIN(SQRT((SIN(RADIANS(PARAMETERS!$D$8-D3844)/2)*SIN(RADIANS(PARAMETERS!$D$8-D3844)/2))+(COS(RADIANS(D3844))*COS(RADIANS(PARAMETERS!$D$8))*SIN(RADIANS(PARAMETERS!$D$9-C3844)/2)*SIN(RADIANS(PARAMETERS!$D$9-C3844)/2))))*2*3958.756</f>
        <v>468.74758740989205</v>
      </c>
      <c r="F3844">
        <v>167.12712097168</v>
      </c>
      <c r="G3844">
        <v>194.4330291748</v>
      </c>
      <c r="H3844">
        <v>235.00289916992</v>
      </c>
      <c r="I3844">
        <v>271.22885131836</v>
      </c>
      <c r="J3844">
        <v>313.04080200195</v>
      </c>
      <c r="K3844" s="6">
        <f>IFERROR(EXP(TREND(LN($F$1:$J$1),LN(F3844:J3844),LN(Calculations!$B$3))),0)</f>
        <v>3.4066986770984381E-2</v>
      </c>
    </row>
    <row r="3845" spans="1:11" x14ac:dyDescent="0.35">
      <c r="A3845">
        <v>3842</v>
      </c>
      <c r="B3845" t="str">
        <f t="shared" ref="B3845:B3908" si="60">MROUND(D3845,1)&amp;MROUND(C3845,-0.5)</f>
        <v>16-68</v>
      </c>
      <c r="C3845">
        <v>-67.944288685900005</v>
      </c>
      <c r="D3845">
        <v>15.814868409153</v>
      </c>
      <c r="E3845">
        <f>ASIN(SQRT((SIN(RADIANS(PARAMETERS!$D$8-D3845)/2)*SIN(RADIANS(PARAMETERS!$D$8-D3845)/2))+(COS(RADIANS(D3845))*COS(RADIANS(PARAMETERS!$D$8))*SIN(RADIANS(PARAMETERS!$D$9-C3845)/2)*SIN(RADIANS(PARAMETERS!$D$9-C3845)/2))))*2*3958.756</f>
        <v>486.77029936269076</v>
      </c>
      <c r="F3845">
        <v>166.86317443848</v>
      </c>
      <c r="G3845">
        <v>194.22370910645</v>
      </c>
      <c r="H3845">
        <v>234.80511474609</v>
      </c>
      <c r="I3845">
        <v>271.04876708984</v>
      </c>
      <c r="J3845">
        <v>312.88848876953</v>
      </c>
      <c r="K3845" s="6">
        <f>IFERROR(EXP(TREND(LN($F$1:$J$1),LN(F3845:J3845),LN(Calculations!$B$3))),0)</f>
        <v>3.3801790549976181E-2</v>
      </c>
    </row>
    <row r="3846" spans="1:11" x14ac:dyDescent="0.35">
      <c r="A3846">
        <v>3843</v>
      </c>
      <c r="B3846" t="str">
        <f t="shared" si="60"/>
        <v>16-68</v>
      </c>
      <c r="C3846">
        <v>-68.215610020800995</v>
      </c>
      <c r="D3846">
        <v>15.814868409153</v>
      </c>
      <c r="E3846">
        <f>ASIN(SQRT((SIN(RADIANS(PARAMETERS!$D$8-D3846)/2)*SIN(RADIANS(PARAMETERS!$D$8-D3846)/2))+(COS(RADIANS(D3846))*COS(RADIANS(PARAMETERS!$D$8))*SIN(RADIANS(PARAMETERS!$D$9-C3846)/2)*SIN(RADIANS(PARAMETERS!$D$9-C3846)/2))))*2*3958.756</f>
        <v>504.79487785236648</v>
      </c>
      <c r="F3846">
        <v>166.55699157715</v>
      </c>
      <c r="G3846">
        <v>193.97468566895</v>
      </c>
      <c r="H3846">
        <v>234.55241394043</v>
      </c>
      <c r="I3846">
        <v>270.79928588867</v>
      </c>
      <c r="J3846">
        <v>312.64926147461</v>
      </c>
      <c r="K3846" s="6">
        <f>IFERROR(EXP(TREND(LN($F$1:$J$1),LN(F3846:J3846),LN(Calculations!$B$3))),0)</f>
        <v>3.3504067065123926E-2</v>
      </c>
    </row>
    <row r="3847" spans="1:11" x14ac:dyDescent="0.35">
      <c r="A3847">
        <v>3844</v>
      </c>
      <c r="B3847" t="str">
        <f t="shared" si="60"/>
        <v>16-68.5</v>
      </c>
      <c r="C3847">
        <v>-68.486931355701998</v>
      </c>
      <c r="D3847">
        <v>15.814868409153</v>
      </c>
      <c r="E3847">
        <f>ASIN(SQRT((SIN(RADIANS(PARAMETERS!$D$8-D3847)/2)*SIN(RADIANS(PARAMETERS!$D$8-D3847)/2))+(COS(RADIANS(D3847))*COS(RADIANS(PARAMETERS!$D$8))*SIN(RADIANS(PARAMETERS!$D$9-C3847)/2)*SIN(RADIANS(PARAMETERS!$D$9-C3847)/2))))*2*3958.756</f>
        <v>522.82110182413646</v>
      </c>
      <c r="F3847">
        <v>166.22444152832</v>
      </c>
      <c r="G3847">
        <v>193.70848083496</v>
      </c>
      <c r="H3847">
        <v>234.28479003906</v>
      </c>
      <c r="I3847">
        <v>270.53771972656</v>
      </c>
      <c r="J3847">
        <v>312.40209960938</v>
      </c>
      <c r="K3847" s="6">
        <f>IFERROR(EXP(TREND(LN($F$1:$J$1),LN(F3847:J3847),LN(Calculations!$B$3))),0)</f>
        <v>3.318412721548783E-2</v>
      </c>
    </row>
    <row r="3848" spans="1:11" x14ac:dyDescent="0.35">
      <c r="A3848">
        <v>3845</v>
      </c>
      <c r="B3848" t="str">
        <f t="shared" si="60"/>
        <v>16-69</v>
      </c>
      <c r="C3848">
        <v>-68.758252690603001</v>
      </c>
      <c r="D3848">
        <v>15.814868409153</v>
      </c>
      <c r="E3848">
        <f>ASIN(SQRT((SIN(RADIANS(PARAMETERS!$D$8-D3848)/2)*SIN(RADIANS(PARAMETERS!$D$8-D3848)/2))+(COS(RADIANS(D3848))*COS(RADIANS(PARAMETERS!$D$8))*SIN(RADIANS(PARAMETERS!$D$9-C3848)/2)*SIN(RADIANS(PARAMETERS!$D$9-C3848)/2))))*2*3958.756</f>
        <v>540.84877867423086</v>
      </c>
      <c r="F3848">
        <v>165.87696838379</v>
      </c>
      <c r="G3848">
        <v>193.43734741211</v>
      </c>
      <c r="H3848">
        <v>234.02359008789</v>
      </c>
      <c r="I3848">
        <v>270.29449462891</v>
      </c>
      <c r="J3848">
        <v>312.18869018555</v>
      </c>
      <c r="K3848" s="6">
        <f>IFERROR(EXP(TREND(LN($F$1:$J$1),LN(F3848:J3848),LN(Calculations!$B$3))),0)</f>
        <v>3.2850153425004018E-2</v>
      </c>
    </row>
    <row r="3849" spans="1:11" x14ac:dyDescent="0.35">
      <c r="A3849">
        <v>3846</v>
      </c>
      <c r="B3849" t="str">
        <f t="shared" si="60"/>
        <v>16-69</v>
      </c>
      <c r="C3849">
        <v>-69.029574025504004</v>
      </c>
      <c r="D3849">
        <v>15.814868409153</v>
      </c>
      <c r="E3849">
        <f>ASIN(SQRT((SIN(RADIANS(PARAMETERS!$D$8-D3849)/2)*SIN(RADIANS(PARAMETERS!$D$8-D3849)/2))+(COS(RADIANS(D3849))*COS(RADIANS(PARAMETERS!$D$8))*SIN(RADIANS(PARAMETERS!$D$9-C3849)/2)*SIN(RADIANS(PARAMETERS!$D$9-C3849)/2))))*2*3958.756</f>
        <v>558.87773966528005</v>
      </c>
      <c r="F3849">
        <v>165.47100830078</v>
      </c>
      <c r="G3849">
        <v>193.10317993164</v>
      </c>
      <c r="H3849">
        <v>233.6594543457</v>
      </c>
      <c r="I3849">
        <v>269.90902709961</v>
      </c>
      <c r="J3849">
        <v>311.78405761719</v>
      </c>
      <c r="K3849" s="6">
        <f>IFERROR(EXP(TREND(LN($F$1:$J$1),LN(F3849:J3849),LN(Calculations!$B$3))),0)</f>
        <v>3.247961154920613E-2</v>
      </c>
    </row>
    <row r="3850" spans="1:11" x14ac:dyDescent="0.35">
      <c r="A3850">
        <v>3847</v>
      </c>
      <c r="B3850" t="str">
        <f t="shared" si="60"/>
        <v>16-69.5</v>
      </c>
      <c r="C3850">
        <v>-69.300895360404994</v>
      </c>
      <c r="D3850">
        <v>15.814868409153</v>
      </c>
      <c r="E3850">
        <f>ASIN(SQRT((SIN(RADIANS(PARAMETERS!$D$8-D3850)/2)*SIN(RADIANS(PARAMETERS!$D$8-D3850)/2))+(COS(RADIANS(D3850))*COS(RADIANS(PARAMETERS!$D$8))*SIN(RADIANS(PARAMETERS!$D$9-C3850)/2)*SIN(RADIANS(PARAMETERS!$D$9-C3850)/2))))*2*3958.756</f>
        <v>576.90783619970045</v>
      </c>
      <c r="F3850">
        <v>165.03228759766</v>
      </c>
      <c r="G3850">
        <v>192.73281860352</v>
      </c>
      <c r="H3850">
        <v>233.22845458984</v>
      </c>
      <c r="I3850">
        <v>269.42614746094</v>
      </c>
      <c r="J3850">
        <v>311.24362182617</v>
      </c>
      <c r="K3850" s="6">
        <f>IFERROR(EXP(TREND(LN($F$1:$J$1),LN(F3850:J3850),LN(Calculations!$B$3))),0)</f>
        <v>3.2094518055222496E-2</v>
      </c>
    </row>
    <row r="3851" spans="1:11" x14ac:dyDescent="0.35">
      <c r="A3851">
        <v>3848</v>
      </c>
      <c r="B3851" t="str">
        <f t="shared" si="60"/>
        <v>16-69.5</v>
      </c>
      <c r="C3851">
        <v>-69.572216695305997</v>
      </c>
      <c r="D3851">
        <v>15.814868409153</v>
      </c>
      <c r="E3851">
        <f>ASIN(SQRT((SIN(RADIANS(PARAMETERS!$D$8-D3851)/2)*SIN(RADIANS(PARAMETERS!$D$8-D3851)/2))+(COS(RADIANS(D3851))*COS(RADIANS(PARAMETERS!$D$8))*SIN(RADIANS(PARAMETERS!$D$9-C3851)/2)*SIN(RADIANS(PARAMETERS!$D$9-C3851)/2))))*2*3958.756</f>
        <v>594.93893676950222</v>
      </c>
      <c r="F3851">
        <v>164.5738067627</v>
      </c>
      <c r="G3851">
        <v>192.33827209473</v>
      </c>
      <c r="H3851">
        <v>232.74723815918</v>
      </c>
      <c r="I3851">
        <v>268.86706542969</v>
      </c>
      <c r="J3851">
        <v>310.59417724609</v>
      </c>
      <c r="K3851" s="6">
        <f>IFERROR(EXP(TREND(LN($F$1:$J$1),LN(F3851:J3851),LN(Calculations!$B$3))),0)</f>
        <v>3.1705094390470132E-2</v>
      </c>
    </row>
    <row r="3852" spans="1:11" x14ac:dyDescent="0.35">
      <c r="A3852">
        <v>3849</v>
      </c>
      <c r="B3852" t="str">
        <f t="shared" si="60"/>
        <v>16-70</v>
      </c>
      <c r="C3852">
        <v>-69.843538030207</v>
      </c>
      <c r="D3852">
        <v>15.814868409153</v>
      </c>
      <c r="E3852">
        <f>ASIN(SQRT((SIN(RADIANS(PARAMETERS!$D$8-D3852)/2)*SIN(RADIANS(PARAMETERS!$D$8-D3852)/2))+(COS(RADIANS(D3852))*COS(RADIANS(PARAMETERS!$D$8))*SIN(RADIANS(PARAMETERS!$D$9-C3852)/2)*SIN(RADIANS(PARAMETERS!$D$9-C3852)/2))))*2*3958.756</f>
        <v>612.97092444352336</v>
      </c>
      <c r="F3852">
        <v>164.06060791016</v>
      </c>
      <c r="G3852">
        <v>191.87928771973</v>
      </c>
      <c r="H3852">
        <v>232.1432800293</v>
      </c>
      <c r="I3852">
        <v>268.1272277832</v>
      </c>
      <c r="J3852">
        <v>309.69107055664</v>
      </c>
      <c r="K3852" s="6">
        <f>IFERROR(EXP(TREND(LN($F$1:$J$1),LN(F3852:J3852),LN(Calculations!$B$3))),0)</f>
        <v>3.1290123315597794E-2</v>
      </c>
    </row>
    <row r="3853" spans="1:11" x14ac:dyDescent="0.35">
      <c r="A3853">
        <v>3850</v>
      </c>
      <c r="B3853" t="str">
        <f t="shared" si="60"/>
        <v>16-70</v>
      </c>
      <c r="C3853">
        <v>-70.114859365108003</v>
      </c>
      <c r="D3853">
        <v>15.814868409153</v>
      </c>
      <c r="E3853">
        <f>ASIN(SQRT((SIN(RADIANS(PARAMETERS!$D$8-D3853)/2)*SIN(RADIANS(PARAMETERS!$D$8-D3853)/2))+(COS(RADIANS(D3853))*COS(RADIANS(PARAMETERS!$D$8))*SIN(RADIANS(PARAMETERS!$D$9-C3853)/2)*SIN(RADIANS(PARAMETERS!$D$9-C3853)/2))))*2*3958.756</f>
        <v>631.00369478483174</v>
      </c>
      <c r="F3853">
        <v>163.53994750977</v>
      </c>
      <c r="G3853">
        <v>191.40922546387</v>
      </c>
      <c r="H3853">
        <v>231.50028991699</v>
      </c>
      <c r="I3853">
        <v>267.31997680664</v>
      </c>
      <c r="J3853">
        <v>308.68438720703</v>
      </c>
      <c r="K3853" s="6">
        <f>IFERROR(EXP(TREND(LN($F$1:$J$1),LN(F3853:J3853),LN(Calculations!$B$3))),0)</f>
        <v>3.0883117605466331E-2</v>
      </c>
    </row>
    <row r="3854" spans="1:11" x14ac:dyDescent="0.35">
      <c r="A3854">
        <v>3851</v>
      </c>
      <c r="B3854" t="str">
        <f t="shared" si="60"/>
        <v>16-70.5</v>
      </c>
      <c r="C3854">
        <v>-70.386180700009007</v>
      </c>
      <c r="D3854">
        <v>15.814868409153</v>
      </c>
      <c r="E3854">
        <f>ASIN(SQRT((SIN(RADIANS(PARAMETERS!$D$8-D3854)/2)*SIN(RADIANS(PARAMETERS!$D$8-D3854)/2))+(COS(RADIANS(D3854))*COS(RADIANS(PARAMETERS!$D$8))*SIN(RADIANS(PARAMETERS!$D$9-C3854)/2)*SIN(RADIANS(PARAMETERS!$D$9-C3854)/2))))*2*3958.756</f>
        <v>649.03715411476571</v>
      </c>
      <c r="F3854">
        <v>163.02577209473</v>
      </c>
      <c r="G3854">
        <v>190.94105529785</v>
      </c>
      <c r="H3854">
        <v>230.83950805664</v>
      </c>
      <c r="I3854">
        <v>266.47463989258</v>
      </c>
      <c r="J3854">
        <v>307.61352539063</v>
      </c>
      <c r="K3854" s="6">
        <f>IFERROR(EXP(TREND(LN($F$1:$J$1),LN(F3854:J3854),LN(Calculations!$B$3))),0)</f>
        <v>3.0492709539795219E-2</v>
      </c>
    </row>
    <row r="3855" spans="1:11" x14ac:dyDescent="0.35">
      <c r="A3855">
        <v>3852</v>
      </c>
      <c r="B3855" t="str">
        <f t="shared" si="60"/>
        <v>16-70.5</v>
      </c>
      <c r="C3855">
        <v>-70.657502034909996</v>
      </c>
      <c r="D3855">
        <v>15.814868409153</v>
      </c>
      <c r="E3855">
        <f>ASIN(SQRT((SIN(RADIANS(PARAMETERS!$D$8-D3855)/2)*SIN(RADIANS(PARAMETERS!$D$8-D3855)/2))+(COS(RADIANS(D3855))*COS(RADIANS(PARAMETERS!$D$8))*SIN(RADIANS(PARAMETERS!$D$9-C3855)/2)*SIN(RADIANS(PARAMETERS!$D$9-C3855)/2))))*2*3958.756</f>
        <v>667.07121805815007</v>
      </c>
      <c r="F3855">
        <v>162.48132324219</v>
      </c>
      <c r="G3855">
        <v>190.43710327148</v>
      </c>
      <c r="H3855">
        <v>230.09492492676</v>
      </c>
      <c r="I3855">
        <v>265.49731445313</v>
      </c>
      <c r="J3855">
        <v>306.34963989258</v>
      </c>
      <c r="K3855" s="6">
        <f>IFERROR(EXP(TREND(LN($F$1:$J$1),LN(F3855:J3855),LN(Calculations!$B$3))),0)</f>
        <v>3.0095108539357381E-2</v>
      </c>
    </row>
    <row r="3856" spans="1:11" x14ac:dyDescent="0.35">
      <c r="A3856">
        <v>3853</v>
      </c>
      <c r="B3856" t="str">
        <f t="shared" si="60"/>
        <v>16-71</v>
      </c>
      <c r="C3856">
        <v>-70.928823369810999</v>
      </c>
      <c r="D3856">
        <v>15.814868409153</v>
      </c>
      <c r="E3856">
        <f>ASIN(SQRT((SIN(RADIANS(PARAMETERS!$D$8-D3856)/2)*SIN(RADIANS(PARAMETERS!$D$8-D3856)/2))+(COS(RADIANS(D3856))*COS(RADIANS(PARAMETERS!$D$8))*SIN(RADIANS(PARAMETERS!$D$9-C3856)/2)*SIN(RADIANS(PARAMETERS!$D$9-C3856)/2))))*2*3958.756</f>
        <v>685.10581031795766</v>
      </c>
      <c r="F3856">
        <v>161.94779968262</v>
      </c>
      <c r="G3856">
        <v>189.94853210449</v>
      </c>
      <c r="H3856">
        <v>229.36059570313</v>
      </c>
      <c r="I3856">
        <v>264.5246887207</v>
      </c>
      <c r="J3856">
        <v>305.08319091797</v>
      </c>
      <c r="K3856" s="6">
        <f>IFERROR(EXP(TREND(LN($F$1:$J$1),LN(F3856:J3856),LN(Calculations!$B$3))),0)</f>
        <v>2.971344018649158E-2</v>
      </c>
    </row>
    <row r="3857" spans="1:11" x14ac:dyDescent="0.35">
      <c r="A3857">
        <v>3854</v>
      </c>
      <c r="B3857" t="str">
        <f t="shared" si="60"/>
        <v>16-71</v>
      </c>
      <c r="C3857">
        <v>-71.200144704712002</v>
      </c>
      <c r="D3857">
        <v>15.814868409153</v>
      </c>
      <c r="E3857">
        <f>ASIN(SQRT((SIN(RADIANS(PARAMETERS!$D$8-D3857)/2)*SIN(RADIANS(PARAMETERS!$D$8-D3857)/2))+(COS(RADIANS(D3857))*COS(RADIANS(PARAMETERS!$D$8))*SIN(RADIANS(PARAMETERS!$D$9-C3857)/2)*SIN(RADIANS(PARAMETERS!$D$9-C3857)/2))))*2*3958.756</f>
        <v>703.14086163827722</v>
      </c>
      <c r="F3857">
        <v>161.43496704102</v>
      </c>
      <c r="G3857">
        <v>189.48143005371</v>
      </c>
      <c r="H3857">
        <v>228.65058898926</v>
      </c>
      <c r="I3857">
        <v>263.57888793945</v>
      </c>
      <c r="J3857">
        <v>303.84637451172</v>
      </c>
      <c r="K3857" s="6">
        <f>IFERROR(EXP(TREND(LN($F$1:$J$1),LN(F3857:J3857),LN(Calculations!$B$3))),0)</f>
        <v>2.9351981394009033E-2</v>
      </c>
    </row>
    <row r="3858" spans="1:11" x14ac:dyDescent="0.35">
      <c r="A3858">
        <v>3855</v>
      </c>
      <c r="B3858" t="str">
        <f t="shared" si="60"/>
        <v>16-71.5</v>
      </c>
      <c r="C3858">
        <v>-71.471466039613006</v>
      </c>
      <c r="D3858">
        <v>15.814868409153</v>
      </c>
      <c r="E3858">
        <f>ASIN(SQRT((SIN(RADIANS(PARAMETERS!$D$8-D3858)/2)*SIN(RADIANS(PARAMETERS!$D$8-D3858)/2))+(COS(RADIANS(D3858))*COS(RADIANS(PARAMETERS!$D$8))*SIN(RADIANS(PARAMETERS!$D$9-C3858)/2)*SIN(RADIANS(PARAMETERS!$D$9-C3858)/2))))*2*3958.756</f>
        <v>721.17630892268801</v>
      </c>
      <c r="F3858">
        <v>160.90049743652</v>
      </c>
      <c r="G3858">
        <v>189.00007629395</v>
      </c>
      <c r="H3858">
        <v>227.90826416016</v>
      </c>
      <c r="I3858">
        <v>262.58276367188</v>
      </c>
      <c r="J3858">
        <v>302.53662109375</v>
      </c>
      <c r="K3858" s="6">
        <f>IFERROR(EXP(TREND(LN($F$1:$J$1),LN(F3858:J3858),LN(Calculations!$B$3))),0)</f>
        <v>2.8981827033287253E-2</v>
      </c>
    </row>
    <row r="3859" spans="1:11" x14ac:dyDescent="0.35">
      <c r="A3859">
        <v>3856</v>
      </c>
      <c r="B3859" t="str">
        <f t="shared" si="60"/>
        <v>16-71.5</v>
      </c>
      <c r="C3859">
        <v>-71.742787374513995</v>
      </c>
      <c r="D3859">
        <v>15.814868409153</v>
      </c>
      <c r="E3859">
        <f>ASIN(SQRT((SIN(RADIANS(PARAMETERS!$D$8-D3859)/2)*SIN(RADIANS(PARAMETERS!$D$8-D3859)/2))+(COS(RADIANS(D3859))*COS(RADIANS(PARAMETERS!$D$8))*SIN(RADIANS(PARAMETERS!$D$9-C3859)/2)*SIN(RADIANS(PARAMETERS!$D$9-C3859)/2))))*2*3958.756</f>
        <v>739.21209448151819</v>
      </c>
      <c r="F3859">
        <v>160.3946685791</v>
      </c>
      <c r="G3859">
        <v>188.54911804199</v>
      </c>
      <c r="H3859">
        <v>227.19746398926</v>
      </c>
      <c r="I3859">
        <v>261.61856079102</v>
      </c>
      <c r="J3859">
        <v>301.25860595703</v>
      </c>
      <c r="K3859" s="6">
        <f>IFERROR(EXP(TREND(LN($F$1:$J$1),LN(F3859:J3859),LN(Calculations!$B$3))),0)</f>
        <v>2.8639291961202858E-2</v>
      </c>
    </row>
    <row r="3860" spans="1:11" x14ac:dyDescent="0.35">
      <c r="A3860">
        <v>3857</v>
      </c>
      <c r="B3860" t="str">
        <f t="shared" si="60"/>
        <v>16-72</v>
      </c>
      <c r="C3860">
        <v>-72.014108709414998</v>
      </c>
      <c r="D3860">
        <v>15.814868409153</v>
      </c>
      <c r="E3860">
        <f>ASIN(SQRT((SIN(RADIANS(PARAMETERS!$D$8-D3860)/2)*SIN(RADIANS(PARAMETERS!$D$8-D3860)/2))+(COS(RADIANS(D3860))*COS(RADIANS(PARAMETERS!$D$8))*SIN(RADIANS(PARAMETERS!$D$9-C3860)/2)*SIN(RADIANS(PARAMETERS!$D$9-C3860)/2))))*2*3958.756</f>
        <v>757.24816538654068</v>
      </c>
      <c r="F3860">
        <v>159.91944885254</v>
      </c>
      <c r="G3860">
        <v>188.12600708008</v>
      </c>
      <c r="H3860">
        <v>226.51481628418</v>
      </c>
      <c r="I3860">
        <v>260.68194580078</v>
      </c>
      <c r="J3860">
        <v>300.00677490234</v>
      </c>
      <c r="K3860" s="6">
        <f>IFERROR(EXP(TREND(LN($F$1:$J$1),LN(F3860:J3860),LN(Calculations!$B$3))),0)</f>
        <v>2.8324559730497377E-2</v>
      </c>
    </row>
    <row r="3861" spans="1:11" x14ac:dyDescent="0.35">
      <c r="A3861">
        <v>3858</v>
      </c>
      <c r="B3861" t="str">
        <f t="shared" si="60"/>
        <v>16-72.5</v>
      </c>
      <c r="C3861">
        <v>-72.285430044316001</v>
      </c>
      <c r="D3861">
        <v>15.814868409153</v>
      </c>
      <c r="E3861">
        <f>ASIN(SQRT((SIN(RADIANS(PARAMETERS!$D$8-D3861)/2)*SIN(RADIANS(PARAMETERS!$D$8-D3861)/2))+(COS(RADIANS(D3861))*COS(RADIANS(PARAMETERS!$D$8))*SIN(RADIANS(PARAMETERS!$D$9-C3861)/2)*SIN(RADIANS(PARAMETERS!$D$9-C3861)/2))))*2*3958.756</f>
        <v>775.28447291561417</v>
      </c>
      <c r="F3861">
        <v>159.41735839844</v>
      </c>
      <c r="G3861">
        <v>187.68710327148</v>
      </c>
      <c r="H3861">
        <v>225.79365539551</v>
      </c>
      <c r="I3861">
        <v>259.68392944336</v>
      </c>
      <c r="J3861">
        <v>298.66445922852</v>
      </c>
      <c r="K3861" s="6">
        <f>IFERROR(EXP(TREND(LN($F$1:$J$1),LN(F3861:J3861),LN(Calculations!$B$3))),0)</f>
        <v>2.799828956892798E-2</v>
      </c>
    </row>
    <row r="3862" spans="1:11" x14ac:dyDescent="0.35">
      <c r="A3862">
        <v>3859</v>
      </c>
      <c r="B3862" t="str">
        <f t="shared" si="60"/>
        <v>16-72.5</v>
      </c>
      <c r="C3862">
        <v>-72.556751379217005</v>
      </c>
      <c r="D3862">
        <v>15.814868409153</v>
      </c>
      <c r="E3862">
        <f>ASIN(SQRT((SIN(RADIANS(PARAMETERS!$D$8-D3862)/2)*SIN(RADIANS(PARAMETERS!$D$8-D3862)/2))+(COS(RADIANS(D3862))*COS(RADIANS(PARAMETERS!$D$8))*SIN(RADIANS(PARAMETERS!$D$9-C3862)/2)*SIN(RADIANS(PARAMETERS!$D$9-C3862)/2))))*2*3958.756</f>
        <v>793.32097207298659</v>
      </c>
      <c r="F3862">
        <v>158.93995666504</v>
      </c>
      <c r="G3862">
        <v>187.28977966309</v>
      </c>
      <c r="H3862">
        <v>225.14312744141</v>
      </c>
      <c r="I3862">
        <v>258.78530883789</v>
      </c>
      <c r="J3862">
        <v>297.45758056641</v>
      </c>
      <c r="K3862" s="6">
        <f>IFERROR(EXP(TREND(LN($F$1:$J$1),LN(F3862:J3862),LN(Calculations!$B$3))),0)</f>
        <v>2.7689269035889551E-2</v>
      </c>
    </row>
    <row r="3863" spans="1:11" x14ac:dyDescent="0.35">
      <c r="A3863">
        <v>3860</v>
      </c>
      <c r="B3863" t="str">
        <f t="shared" si="60"/>
        <v>16-73</v>
      </c>
      <c r="C3863">
        <v>-72.828072714117994</v>
      </c>
      <c r="D3863">
        <v>15.814868409153</v>
      </c>
      <c r="E3863">
        <f>ASIN(SQRT((SIN(RADIANS(PARAMETERS!$D$8-D3863)/2)*SIN(RADIANS(PARAMETERS!$D$8-D3863)/2))+(COS(RADIANS(D3863))*COS(RADIANS(PARAMETERS!$D$8))*SIN(RADIANS(PARAMETERS!$D$9-C3863)/2)*SIN(RADIANS(PARAMETERS!$D$9-C3863)/2))))*2*3958.756</f>
        <v>811.35762117348997</v>
      </c>
      <c r="F3863">
        <v>158.48658752441</v>
      </c>
      <c r="G3863">
        <v>186.92794799805</v>
      </c>
      <c r="H3863">
        <v>224.55574035645</v>
      </c>
      <c r="I3863">
        <v>257.97729492188</v>
      </c>
      <c r="J3863">
        <v>296.37579345703</v>
      </c>
      <c r="K3863" s="6">
        <f>IFERROR(EXP(TREND(LN($F$1:$J$1),LN(F3863:J3863),LN(Calculations!$B$3))),0)</f>
        <v>2.7396027267083997E-2</v>
      </c>
    </row>
    <row r="3864" spans="1:11" x14ac:dyDescent="0.35">
      <c r="A3864">
        <v>3861</v>
      </c>
      <c r="B3864" t="str">
        <f t="shared" si="60"/>
        <v>16-73</v>
      </c>
      <c r="C3864">
        <v>-73.099394049018997</v>
      </c>
      <c r="D3864">
        <v>15.814868409153</v>
      </c>
      <c r="E3864">
        <f>ASIN(SQRT((SIN(RADIANS(PARAMETERS!$D$8-D3864)/2)*SIN(RADIANS(PARAMETERS!$D$8-D3864)/2))+(COS(RADIANS(D3864))*COS(RADIANS(PARAMETERS!$D$8))*SIN(RADIANS(PARAMETERS!$D$9-C3864)/2)*SIN(RADIANS(PARAMETERS!$D$9-C3864)/2))))*2*3958.756</f>
        <v>829.39438148091426</v>
      </c>
      <c r="F3864">
        <v>158.02235412598</v>
      </c>
      <c r="G3864">
        <v>186.57081604004</v>
      </c>
      <c r="H3864">
        <v>223.98461914063</v>
      </c>
      <c r="I3864">
        <v>257.19738769531</v>
      </c>
      <c r="J3864">
        <v>295.33724975586</v>
      </c>
      <c r="K3864" s="6">
        <f>IFERROR(EXP(TREND(LN($F$1:$J$1),LN(F3864:J3864),LN(Calculations!$B$3))),0)</f>
        <v>2.7095044162547561E-2</v>
      </c>
    </row>
    <row r="3865" spans="1:11" x14ac:dyDescent="0.35">
      <c r="A3865">
        <v>3862</v>
      </c>
      <c r="B3865" t="str">
        <f t="shared" si="60"/>
        <v>16-73.5</v>
      </c>
      <c r="C3865">
        <v>-73.37071538392</v>
      </c>
      <c r="D3865">
        <v>15.814868409153</v>
      </c>
      <c r="E3865">
        <f>ASIN(SQRT((SIN(RADIANS(PARAMETERS!$D$8-D3865)/2)*SIN(RADIANS(PARAMETERS!$D$8-D3865)/2))+(COS(RADIANS(D3865))*COS(RADIANS(PARAMETERS!$D$8))*SIN(RADIANS(PARAMETERS!$D$9-C3865)/2)*SIN(RADIANS(PARAMETERS!$D$9-C3865)/2))))*2*3958.756</f>
        <v>847.43121689248528</v>
      </c>
      <c r="F3865">
        <v>157.59100341797</v>
      </c>
      <c r="G3865">
        <v>186.25863647461</v>
      </c>
      <c r="H3865">
        <v>223.50273132324</v>
      </c>
      <c r="I3865">
        <v>256.55084228516</v>
      </c>
      <c r="J3865">
        <v>294.48764038086</v>
      </c>
      <c r="K3865" s="6">
        <f>IFERROR(EXP(TREND(LN($F$1:$J$1),LN(F3865:J3865),LN(Calculations!$B$3))),0)</f>
        <v>2.6812719817573397E-2</v>
      </c>
    </row>
    <row r="3866" spans="1:11" x14ac:dyDescent="0.35">
      <c r="A3866">
        <v>3863</v>
      </c>
      <c r="B3866" t="str">
        <f t="shared" si="60"/>
        <v>16-73.5</v>
      </c>
      <c r="C3866">
        <v>-73.642036718821004</v>
      </c>
      <c r="D3866">
        <v>15.814868409153</v>
      </c>
      <c r="E3866">
        <f>ASIN(SQRT((SIN(RADIANS(PARAMETERS!$D$8-D3866)/2)*SIN(RADIANS(PARAMETERS!$D$8-D3866)/2))+(COS(RADIANS(D3866))*COS(RADIANS(PARAMETERS!$D$8))*SIN(RADIANS(PARAMETERS!$D$9-C3866)/2)*SIN(RADIANS(PARAMETERS!$D$9-C3866)/2))))*2*3958.756</f>
        <v>865.46809366274272</v>
      </c>
      <c r="F3866">
        <v>157.18487548828</v>
      </c>
      <c r="G3866">
        <v>185.98107910156</v>
      </c>
      <c r="H3866">
        <v>223.09346008301</v>
      </c>
      <c r="I3866">
        <v>256.01486206055</v>
      </c>
      <c r="J3866">
        <v>293.79644775391</v>
      </c>
      <c r="K3866" s="6">
        <f>IFERROR(EXP(TREND(LN($F$1:$J$1),LN(F3866:J3866),LN(Calculations!$B$3))),0)</f>
        <v>2.6544104119508385E-2</v>
      </c>
    </row>
    <row r="3867" spans="1:11" x14ac:dyDescent="0.35">
      <c r="A3867">
        <v>3864</v>
      </c>
      <c r="B3867" t="str">
        <f t="shared" si="60"/>
        <v>16-74</v>
      </c>
      <c r="C3867">
        <v>-73.913358053722007</v>
      </c>
      <c r="D3867">
        <v>15.814868409153</v>
      </c>
      <c r="E3867">
        <f>ASIN(SQRT((SIN(RADIANS(PARAMETERS!$D$8-D3867)/2)*SIN(RADIANS(PARAMETERS!$D$8-D3867)/2))+(COS(RADIANS(D3867))*COS(RADIANS(PARAMETERS!$D$8))*SIN(RADIANS(PARAMETERS!$D$9-C3867)/2)*SIN(RADIANS(PARAMETERS!$D$9-C3867)/2))))*2*3958.756</f>
        <v>883.50498016117479</v>
      </c>
      <c r="F3867">
        <v>156.77908325195</v>
      </c>
      <c r="G3867">
        <v>185.7158203125</v>
      </c>
      <c r="H3867">
        <v>222.72135925293</v>
      </c>
      <c r="I3867">
        <v>255.5411529541</v>
      </c>
      <c r="J3867">
        <v>293.19931030273</v>
      </c>
      <c r="K3867" s="6">
        <f>IFERROR(EXP(TREND(LN($F$1:$J$1),LN(F3867:J3867),LN(Calculations!$B$3))),0)</f>
        <v>2.6273334063959611E-2</v>
      </c>
    </row>
    <row r="3868" spans="1:11" x14ac:dyDescent="0.35">
      <c r="A3868">
        <v>3865</v>
      </c>
      <c r="B3868" t="str">
        <f t="shared" si="60"/>
        <v>16-74</v>
      </c>
      <c r="C3868">
        <v>-74.184679388622996</v>
      </c>
      <c r="D3868">
        <v>15.814868409153</v>
      </c>
      <c r="E3868">
        <f>ASIN(SQRT((SIN(RADIANS(PARAMETERS!$D$8-D3868)/2)*SIN(RADIANS(PARAMETERS!$D$8-D3868)/2))+(COS(RADIANS(D3868))*COS(RADIANS(PARAMETERS!$D$8))*SIN(RADIANS(PARAMETERS!$D$9-C3868)/2)*SIN(RADIANS(PARAMETERS!$D$9-C3868)/2))))*2*3958.756</f>
        <v>901.54184665889829</v>
      </c>
      <c r="F3868">
        <v>156.4196472168</v>
      </c>
      <c r="G3868">
        <v>185.50260925293</v>
      </c>
      <c r="H3868">
        <v>222.4575958252</v>
      </c>
      <c r="I3868">
        <v>255.2318572998</v>
      </c>
      <c r="J3868">
        <v>292.83712768555</v>
      </c>
      <c r="K3868" s="6">
        <f>IFERROR(EXP(TREND(LN($F$1:$J$1),LN(F3868:J3868),LN(Calculations!$B$3))),0)</f>
        <v>2.6028175645832031E-2</v>
      </c>
    </row>
    <row r="3869" spans="1:11" x14ac:dyDescent="0.35">
      <c r="A3869">
        <v>3866</v>
      </c>
      <c r="B3869" t="str">
        <f t="shared" si="60"/>
        <v>16-74.5</v>
      </c>
      <c r="C3869">
        <v>-74.456000723523999</v>
      </c>
      <c r="D3869">
        <v>15.814868409153</v>
      </c>
      <c r="E3869">
        <f>ASIN(SQRT((SIN(RADIANS(PARAMETERS!$D$8-D3869)/2)*SIN(RADIANS(PARAMETERS!$D$8-D3869)/2))+(COS(RADIANS(D3869))*COS(RADIANS(PARAMETERS!$D$8))*SIN(RADIANS(PARAMETERS!$D$9-C3869)/2)*SIN(RADIANS(PARAMETERS!$D$9-C3869)/2))))*2*3958.756</f>
        <v>919.57866514039222</v>
      </c>
      <c r="F3869">
        <v>156.09150695801</v>
      </c>
      <c r="G3869">
        <v>185.32438659668</v>
      </c>
      <c r="H3869">
        <v>222.27015686035</v>
      </c>
      <c r="I3869">
        <v>255.04008483887</v>
      </c>
      <c r="J3869">
        <v>292.64428710938</v>
      </c>
      <c r="K3869" s="6">
        <f>IFERROR(EXP(TREND(LN($F$1:$J$1),LN(F3869:J3869),LN(Calculations!$B$3))),0)</f>
        <v>2.5800186735478927E-2</v>
      </c>
    </row>
    <row r="3870" spans="1:11" x14ac:dyDescent="0.35">
      <c r="A3870">
        <v>3867</v>
      </c>
      <c r="B3870" t="str">
        <f t="shared" si="60"/>
        <v>16-74.5</v>
      </c>
      <c r="C3870">
        <v>-74.727322058425003</v>
      </c>
      <c r="D3870">
        <v>15.814868409153</v>
      </c>
      <c r="E3870">
        <f>ASIN(SQRT((SIN(RADIANS(PARAMETERS!$D$8-D3870)/2)*SIN(RADIANS(PARAMETERS!$D$8-D3870)/2))+(COS(RADIANS(D3870))*COS(RADIANS(PARAMETERS!$D$8))*SIN(RADIANS(PARAMETERS!$D$9-C3870)/2)*SIN(RADIANS(PARAMETERS!$D$9-C3870)/2))))*2*3958.756</f>
        <v>937.61540913690862</v>
      </c>
      <c r="F3870">
        <v>155.75875854492</v>
      </c>
      <c r="G3870">
        <v>185.14649963379</v>
      </c>
      <c r="H3870">
        <v>222.09223937988</v>
      </c>
      <c r="I3870">
        <v>254.86715698242</v>
      </c>
      <c r="J3870">
        <v>292.4821472168</v>
      </c>
      <c r="K3870" s="6">
        <f>IFERROR(EXP(TREND(LN($F$1:$J$1),LN(F3870:J3870),LN(Calculations!$B$3))),0)</f>
        <v>2.5569601328247399E-2</v>
      </c>
    </row>
    <row r="3871" spans="1:11" x14ac:dyDescent="0.35">
      <c r="A3871">
        <v>3868</v>
      </c>
      <c r="B3871" t="str">
        <f t="shared" si="60"/>
        <v>16-75</v>
      </c>
      <c r="C3871">
        <v>-74.998643393324997</v>
      </c>
      <c r="D3871">
        <v>15.814868409153</v>
      </c>
      <c r="E3871">
        <f>ASIN(SQRT((SIN(RADIANS(PARAMETERS!$D$8-D3871)/2)*SIN(RADIANS(PARAMETERS!$D$8-D3871)/2))+(COS(RADIANS(D3871))*COS(RADIANS(PARAMETERS!$D$8))*SIN(RADIANS(PARAMETERS!$D$9-C3871)/2)*SIN(RADIANS(PARAMETERS!$D$9-C3871)/2))))*2*3958.756</f>
        <v>955.65205357864374</v>
      </c>
      <c r="F3871">
        <v>155.47410583496</v>
      </c>
      <c r="G3871">
        <v>185.00712585449</v>
      </c>
      <c r="H3871">
        <v>221.98445129395</v>
      </c>
      <c r="I3871">
        <v>254.79556274414</v>
      </c>
      <c r="J3871">
        <v>292.46026611328</v>
      </c>
      <c r="K3871" s="6">
        <f>IFERROR(EXP(TREND(LN($F$1:$J$1),LN(F3871:J3871),LN(Calculations!$B$3))),0)</f>
        <v>2.5369163592500681E-2</v>
      </c>
    </row>
    <row r="3872" spans="1:11" x14ac:dyDescent="0.35">
      <c r="A3872">
        <v>3869</v>
      </c>
      <c r="B3872" t="str">
        <f t="shared" si="60"/>
        <v>16-75.5</v>
      </c>
      <c r="C3872">
        <v>-75.269964728226</v>
      </c>
      <c r="D3872">
        <v>15.814868409153</v>
      </c>
      <c r="E3872">
        <f>ASIN(SQRT((SIN(RADIANS(PARAMETERS!$D$8-D3872)/2)*SIN(RADIANS(PARAMETERS!$D$8-D3872)/2))+(COS(RADIANS(D3872))*COS(RADIANS(PARAMETERS!$D$8))*SIN(RADIANS(PARAMETERS!$D$9-C3872)/2)*SIN(RADIANS(PARAMETERS!$D$9-C3872)/2))))*2*3958.756</f>
        <v>973.68857466362022</v>
      </c>
      <c r="F3872">
        <v>155.21615600586</v>
      </c>
      <c r="G3872">
        <v>184.88722229004</v>
      </c>
      <c r="H3872">
        <v>221.91038513184</v>
      </c>
      <c r="I3872">
        <v>254.77163696289</v>
      </c>
      <c r="J3872">
        <v>292.50344848633</v>
      </c>
      <c r="K3872" s="6">
        <f>IFERROR(EXP(TREND(LN($F$1:$J$1),LN(F3872:J3872),LN(Calculations!$B$3))),0)</f>
        <v>2.5186568980573275E-2</v>
      </c>
    </row>
    <row r="3873" spans="1:11" x14ac:dyDescent="0.35">
      <c r="A3873">
        <v>3870</v>
      </c>
      <c r="B3873" t="str">
        <f t="shared" si="60"/>
        <v>16-75.5</v>
      </c>
      <c r="C3873">
        <v>-75.541286063127004</v>
      </c>
      <c r="D3873">
        <v>15.814868409153</v>
      </c>
      <c r="E3873">
        <f>ASIN(SQRT((SIN(RADIANS(PARAMETERS!$D$8-D3873)/2)*SIN(RADIANS(PARAMETERS!$D$8-D3873)/2))+(COS(RADIANS(D3873))*COS(RADIANS(PARAMETERS!$D$8))*SIN(RADIANS(PARAMETERS!$D$9-C3873)/2)*SIN(RADIANS(PARAMETERS!$D$9-C3873)/2))))*2*3958.756</f>
        <v>991.72494974019412</v>
      </c>
      <c r="F3873">
        <v>154.95755004883</v>
      </c>
      <c r="G3873">
        <v>184.76095581055</v>
      </c>
      <c r="H3873">
        <v>221.81915283203</v>
      </c>
      <c r="I3873">
        <v>254.7197265625</v>
      </c>
      <c r="J3873">
        <v>292.50491333008</v>
      </c>
      <c r="K3873" s="6">
        <f>IFERROR(EXP(TREND(LN($F$1:$J$1),LN(F3873:J3873),LN(Calculations!$B$3))),0)</f>
        <v>2.5006757022960339E-2</v>
      </c>
    </row>
    <row r="3874" spans="1:11" x14ac:dyDescent="0.35">
      <c r="A3874">
        <v>3871</v>
      </c>
      <c r="B3874" t="str">
        <f t="shared" si="60"/>
        <v>16-76</v>
      </c>
      <c r="C3874">
        <v>-75.812607398028007</v>
      </c>
      <c r="D3874">
        <v>15.814868409153</v>
      </c>
      <c r="E3874">
        <f>ASIN(SQRT((SIN(RADIANS(PARAMETERS!$D$8-D3874)/2)*SIN(RADIANS(PARAMETERS!$D$8-D3874)/2))+(COS(RADIANS(D3874))*COS(RADIANS(PARAMETERS!$D$8))*SIN(RADIANS(PARAMETERS!$D$9-C3874)/2)*SIN(RADIANS(PARAMETERS!$D$9-C3874)/2))))*2*3958.756</f>
        <v>1009.7611572027419</v>
      </c>
      <c r="F3874">
        <v>154.76930236816</v>
      </c>
      <c r="G3874">
        <v>184.67665100098</v>
      </c>
      <c r="H3874">
        <v>221.78388977051</v>
      </c>
      <c r="I3874">
        <v>254.73690795898</v>
      </c>
      <c r="J3874">
        <v>292.59124755859</v>
      </c>
      <c r="K3874" s="6">
        <f>IFERROR(EXP(TREND(LN($F$1:$J$1),LN(F3874:J3874),LN(Calculations!$B$3))),0)</f>
        <v>2.487305425200961E-2</v>
      </c>
    </row>
    <row r="3875" spans="1:11" x14ac:dyDescent="0.35">
      <c r="A3875">
        <v>3872</v>
      </c>
      <c r="B3875" t="str">
        <f t="shared" si="60"/>
        <v>16-76</v>
      </c>
      <c r="C3875">
        <v>-76.083928732928996</v>
      </c>
      <c r="D3875">
        <v>15.814868409153</v>
      </c>
      <c r="E3875">
        <f>ASIN(SQRT((SIN(RADIANS(PARAMETERS!$D$8-D3875)/2)*SIN(RADIANS(PARAMETERS!$D$8-D3875)/2))+(COS(RADIANS(D3875))*COS(RADIANS(PARAMETERS!$D$8))*SIN(RADIANS(PARAMETERS!$D$9-C3875)/2)*SIN(RADIANS(PARAMETERS!$D$9-C3875)/2))))*2*3958.756</f>
        <v>1027.7971763979845</v>
      </c>
      <c r="F3875">
        <v>154.62991333008</v>
      </c>
      <c r="G3875">
        <v>184.61741638184</v>
      </c>
      <c r="H3875">
        <v>221.77604675293</v>
      </c>
      <c r="I3875">
        <v>254.78315734863</v>
      </c>
      <c r="J3875">
        <v>292.70812988281</v>
      </c>
      <c r="K3875" s="6">
        <f>IFERROR(EXP(TREND(LN($F$1:$J$1),LN(F3875:J3875),LN(Calculations!$B$3))),0)</f>
        <v>2.4771911390541364E-2</v>
      </c>
    </row>
    <row r="3876" spans="1:11" x14ac:dyDescent="0.35">
      <c r="A3876">
        <v>3873</v>
      </c>
      <c r="B3876" t="str">
        <f t="shared" si="60"/>
        <v>16-76.5</v>
      </c>
      <c r="C3876">
        <v>-76.355250067829999</v>
      </c>
      <c r="D3876">
        <v>15.814868409153</v>
      </c>
      <c r="E3876">
        <f>ASIN(SQRT((SIN(RADIANS(PARAMETERS!$D$8-D3876)/2)*SIN(RADIANS(PARAMETERS!$D$8-D3876)/2))+(COS(RADIANS(D3876))*COS(RADIANS(PARAMETERS!$D$8))*SIN(RADIANS(PARAMETERS!$D$9-C3876)/2)*SIN(RADIANS(PARAMETERS!$D$9-C3876)/2))))*2*3958.756</f>
        <v>1045.8329875410309</v>
      </c>
      <c r="F3876">
        <v>154.5139465332</v>
      </c>
      <c r="G3876">
        <v>184.56297302246</v>
      </c>
      <c r="H3876">
        <v>221.76121520996</v>
      </c>
      <c r="I3876">
        <v>254.81016540527</v>
      </c>
      <c r="J3876">
        <v>292.78982543945</v>
      </c>
      <c r="K3876" s="6">
        <f>IFERROR(EXP(TREND(LN($F$1:$J$1),LN(F3876:J3876),LN(Calculations!$B$3))),0)</f>
        <v>2.4687868902607771E-2</v>
      </c>
    </row>
    <row r="3877" spans="1:11" x14ac:dyDescent="0.35">
      <c r="A3877">
        <v>3874</v>
      </c>
      <c r="B3877" t="str">
        <f t="shared" si="60"/>
        <v>16-76.5</v>
      </c>
      <c r="C3877">
        <v>-76.626571402731003</v>
      </c>
      <c r="D3877">
        <v>15.814868409153</v>
      </c>
      <c r="E3877">
        <f>ASIN(SQRT((SIN(RADIANS(PARAMETERS!$D$8-D3877)/2)*SIN(RADIANS(PARAMETERS!$D$8-D3877)/2))+(COS(RADIANS(D3877))*COS(RADIANS(PARAMETERS!$D$8))*SIN(RADIANS(PARAMETERS!$D$9-C3877)/2)*SIN(RADIANS(PARAMETERS!$D$9-C3877)/2))))*2*3958.756</f>
        <v>1063.8685716399127</v>
      </c>
      <c r="F3877">
        <v>154.46694946289</v>
      </c>
      <c r="G3877">
        <v>184.54685974121</v>
      </c>
      <c r="H3877">
        <v>221.78929138184</v>
      </c>
      <c r="I3877">
        <v>254.88362121582</v>
      </c>
      <c r="J3877">
        <v>292.92153930664</v>
      </c>
      <c r="K3877" s="6">
        <f>IFERROR(EXP(TREND(LN($F$1:$J$1),LN(F3877:J3877),LN(Calculations!$B$3))),0)</f>
        <v>2.464869097861707E-2</v>
      </c>
    </row>
    <row r="3878" spans="1:11" x14ac:dyDescent="0.35">
      <c r="A3878">
        <v>3875</v>
      </c>
      <c r="B3878" t="str">
        <f t="shared" si="60"/>
        <v>16-77</v>
      </c>
      <c r="C3878">
        <v>-76.897892737632006</v>
      </c>
      <c r="D3878">
        <v>15.814868409153</v>
      </c>
      <c r="E3878">
        <f>ASIN(SQRT((SIN(RADIANS(PARAMETERS!$D$8-D3878)/2)*SIN(RADIANS(PARAMETERS!$D$8-D3878)/2))+(COS(RADIANS(D3878))*COS(RADIANS(PARAMETERS!$D$8))*SIN(RADIANS(PARAMETERS!$D$9-C3878)/2)*SIN(RADIANS(PARAMETERS!$D$9-C3878)/2))))*2*3958.756</f>
        <v>1081.9039104276426</v>
      </c>
      <c r="F3878">
        <v>154.46975708008</v>
      </c>
      <c r="G3878">
        <v>184.55572509766</v>
      </c>
      <c r="H3878">
        <v>221.8371887207</v>
      </c>
      <c r="I3878">
        <v>254.97091674805</v>
      </c>
      <c r="J3878">
        <v>293.05880737305</v>
      </c>
      <c r="K3878" s="6">
        <f>IFERROR(EXP(TREND(LN($F$1:$J$1),LN(F3878:J3878),LN(Calculations!$B$3))),0)</f>
        <v>2.4643038978472632E-2</v>
      </c>
    </row>
    <row r="3879" spans="1:11" x14ac:dyDescent="0.35">
      <c r="A3879">
        <v>3876</v>
      </c>
      <c r="B3879" t="str">
        <f t="shared" si="60"/>
        <v>16-77</v>
      </c>
      <c r="C3879">
        <v>-77.169214072532995</v>
      </c>
      <c r="D3879">
        <v>15.814868409153</v>
      </c>
      <c r="E3879">
        <f>ASIN(SQRT((SIN(RADIANS(PARAMETERS!$D$8-D3879)/2)*SIN(RADIANS(PARAMETERS!$D$8-D3879)/2))+(COS(RADIANS(D3879))*COS(RADIANS(PARAMETERS!$D$8))*SIN(RADIANS(PARAMETERS!$D$9-C3879)/2)*SIN(RADIANS(PARAMETERS!$D$9-C3879)/2))))*2*3958.756</f>
        <v>1099.9389863009142</v>
      </c>
      <c r="F3879">
        <v>154.50979614258</v>
      </c>
      <c r="G3879">
        <v>184.58154296875</v>
      </c>
      <c r="H3879">
        <v>221.89115905762</v>
      </c>
      <c r="I3879">
        <v>255.05268859863</v>
      </c>
      <c r="J3879">
        <v>293.17532348633</v>
      </c>
      <c r="K3879" s="6">
        <f>IFERROR(EXP(TREND(LN($F$1:$J$1),LN(F3879:J3879),LN(Calculations!$B$3))),0)</f>
        <v>2.466362461415603E-2</v>
      </c>
    </row>
    <row r="3880" spans="1:11" x14ac:dyDescent="0.35">
      <c r="A3880">
        <v>3877</v>
      </c>
      <c r="B3880" t="str">
        <f t="shared" si="60"/>
        <v>16-77.5</v>
      </c>
      <c r="C3880">
        <v>-77.440535407433998</v>
      </c>
      <c r="D3880">
        <v>15.814868409153</v>
      </c>
      <c r="E3880">
        <f>ASIN(SQRT((SIN(RADIANS(PARAMETERS!$D$8-D3880)/2)*SIN(RADIANS(PARAMETERS!$D$8-D3880)/2))+(COS(RADIANS(D3880))*COS(RADIANS(PARAMETERS!$D$8))*SIN(RADIANS(PARAMETERS!$D$9-C3880)/2)*SIN(RADIANS(PARAMETERS!$D$9-C3880)/2))))*2*3958.756</f>
        <v>1117.973782264706</v>
      </c>
      <c r="F3880">
        <v>154.62324523926</v>
      </c>
      <c r="G3880">
        <v>184.65226745605</v>
      </c>
      <c r="H3880">
        <v>221.99301147461</v>
      </c>
      <c r="I3880">
        <v>255.18418884277</v>
      </c>
      <c r="J3880">
        <v>293.34280395508</v>
      </c>
      <c r="K3880" s="6">
        <f>IFERROR(EXP(TREND(LN($F$1:$J$1),LN(F3880:J3880),LN(Calculations!$B$3))),0)</f>
        <v>2.4732943868482449E-2</v>
      </c>
    </row>
    <row r="3881" spans="1:11" x14ac:dyDescent="0.35">
      <c r="A3881">
        <v>3878</v>
      </c>
      <c r="B3881" t="str">
        <f t="shared" si="60"/>
        <v>16-77.5</v>
      </c>
      <c r="C3881">
        <v>-77.711856742335002</v>
      </c>
      <c r="D3881">
        <v>15.814868409153</v>
      </c>
      <c r="E3881">
        <f>ASIN(SQRT((SIN(RADIANS(PARAMETERS!$D$8-D3881)/2)*SIN(RADIANS(PARAMETERS!$D$8-D3881)/2))+(COS(RADIANS(D3881))*COS(RADIANS(PARAMETERS!$D$8))*SIN(RADIANS(PARAMETERS!$D$9-C3881)/2)*SIN(RADIANS(PARAMETERS!$D$9-C3881)/2))))*2*3958.756</f>
        <v>1136.0082818821181</v>
      </c>
      <c r="F3881">
        <v>154.78796386719</v>
      </c>
      <c r="G3881">
        <v>184.75325012207</v>
      </c>
      <c r="H3881">
        <v>222.12202453613</v>
      </c>
      <c r="I3881">
        <v>255.33883666992</v>
      </c>
      <c r="J3881">
        <v>293.5276184082</v>
      </c>
      <c r="K3881" s="6">
        <f>IFERROR(EXP(TREND(LN($F$1:$J$1),LN(F3881:J3881),LN(Calculations!$B$3))),0)</f>
        <v>2.4837611647499251E-2</v>
      </c>
    </row>
    <row r="3882" spans="1:11" x14ac:dyDescent="0.35">
      <c r="A3882">
        <v>3879</v>
      </c>
      <c r="B3882" t="str">
        <f t="shared" si="60"/>
        <v>16-78</v>
      </c>
      <c r="C3882">
        <v>-77.983178077236005</v>
      </c>
      <c r="D3882">
        <v>15.814868409153</v>
      </c>
      <c r="E3882">
        <f>ASIN(SQRT((SIN(RADIANS(PARAMETERS!$D$8-D3882)/2)*SIN(RADIANS(PARAMETERS!$D$8-D3882)/2))+(COS(RADIANS(D3882))*COS(RADIANS(PARAMETERS!$D$8))*SIN(RADIANS(PARAMETERS!$D$9-C3882)/2)*SIN(RADIANS(PARAMETERS!$D$9-C3882)/2))))*2*3958.756</f>
        <v>1154.0424692288868</v>
      </c>
      <c r="F3882">
        <v>155.00270080566</v>
      </c>
      <c r="G3882">
        <v>184.88798522949</v>
      </c>
      <c r="H3882">
        <v>222.29164123535</v>
      </c>
      <c r="I3882">
        <v>255.54014587402</v>
      </c>
      <c r="J3882">
        <v>293.76599121094</v>
      </c>
      <c r="K3882" s="6">
        <f>IFERROR(EXP(TREND(LN($F$1:$J$1),LN(F3882:J3882),LN(Calculations!$B$3))),0)</f>
        <v>2.4975849326709751E-2</v>
      </c>
    </row>
    <row r="3883" spans="1:11" x14ac:dyDescent="0.35">
      <c r="A3883">
        <v>3880</v>
      </c>
      <c r="B3883" t="str">
        <f t="shared" si="60"/>
        <v>16-78.5</v>
      </c>
      <c r="C3883">
        <v>-78.254499412136994</v>
      </c>
      <c r="D3883">
        <v>15.814868409153</v>
      </c>
      <c r="E3883">
        <f>ASIN(SQRT((SIN(RADIANS(PARAMETERS!$D$8-D3883)/2)*SIN(RADIANS(PARAMETERS!$D$8-D3883)/2))+(COS(RADIANS(D3883))*COS(RADIANS(PARAMETERS!$D$8))*SIN(RADIANS(PARAMETERS!$D$9-C3883)/2)*SIN(RADIANS(PARAMETERS!$D$9-C3883)/2))))*2*3958.756</f>
        <v>1172.0763288520602</v>
      </c>
      <c r="F3883">
        <v>155.31311035156</v>
      </c>
      <c r="G3883">
        <v>185.09866333008</v>
      </c>
      <c r="H3883">
        <v>222.57659912109</v>
      </c>
      <c r="I3883">
        <v>255.89503479004</v>
      </c>
      <c r="J3883">
        <v>294.20510864258</v>
      </c>
      <c r="K3883" s="6">
        <f>IFERROR(EXP(TREND(LN($F$1:$J$1),LN(F3883:J3883),LN(Calculations!$B$3))),0)</f>
        <v>2.5174757191811635E-2</v>
      </c>
    </row>
    <row r="3884" spans="1:11" x14ac:dyDescent="0.35">
      <c r="A3884">
        <v>3881</v>
      </c>
      <c r="B3884" t="str">
        <f t="shared" si="60"/>
        <v>16-78.5</v>
      </c>
      <c r="C3884">
        <v>-78.525820747037997</v>
      </c>
      <c r="D3884">
        <v>15.814868409153</v>
      </c>
      <c r="E3884">
        <f>ASIN(SQRT((SIN(RADIANS(PARAMETERS!$D$8-D3884)/2)*SIN(RADIANS(PARAMETERS!$D$8-D3884)/2))+(COS(RADIANS(D3884))*COS(RADIANS(PARAMETERS!$D$8))*SIN(RADIANS(PARAMETERS!$D$9-C3884)/2)*SIN(RADIANS(PARAMETERS!$D$9-C3884)/2))))*2*3958.756</f>
        <v>1190.1098457324008</v>
      </c>
      <c r="F3884">
        <v>155.66549682617</v>
      </c>
      <c r="G3884">
        <v>185.34455871582</v>
      </c>
      <c r="H3884">
        <v>222.91116333008</v>
      </c>
      <c r="I3884">
        <v>256.31332397461</v>
      </c>
      <c r="J3884">
        <v>294.72451782227</v>
      </c>
      <c r="K3884" s="6">
        <f>IFERROR(EXP(TREND(LN($F$1:$J$1),LN(F3884:J3884),LN(Calculations!$B$3))),0)</f>
        <v>2.5402674906239639E-2</v>
      </c>
    </row>
    <row r="3885" spans="1:11" x14ac:dyDescent="0.35">
      <c r="A3885">
        <v>3882</v>
      </c>
      <c r="B3885" t="str">
        <f t="shared" si="60"/>
        <v>16-79</v>
      </c>
      <c r="C3885">
        <v>-78.797142081939</v>
      </c>
      <c r="D3885">
        <v>15.814868409153</v>
      </c>
      <c r="E3885">
        <f>ASIN(SQRT((SIN(RADIANS(PARAMETERS!$D$8-D3885)/2)*SIN(RADIANS(PARAMETERS!$D$8-D3885)/2))+(COS(RADIANS(D3885))*COS(RADIANS(PARAMETERS!$D$8))*SIN(RADIANS(PARAMETERS!$D$9-C3885)/2)*SIN(RADIANS(PARAMETERS!$D$9-C3885)/2))))*2*3958.756</f>
        <v>1208.1430052501148</v>
      </c>
      <c r="F3885">
        <v>156.04371643066</v>
      </c>
      <c r="G3885">
        <v>185.61436462402</v>
      </c>
      <c r="H3885">
        <v>223.28126525879</v>
      </c>
      <c r="I3885">
        <v>256.77841186523</v>
      </c>
      <c r="J3885">
        <v>295.3046875</v>
      </c>
      <c r="K3885" s="6">
        <f>IFERROR(EXP(TREND(LN($F$1:$J$1),LN(F3885:J3885),LN(Calculations!$B$3))),0)</f>
        <v>2.5649248911252802E-2</v>
      </c>
    </row>
    <row r="3886" spans="1:11" x14ac:dyDescent="0.35">
      <c r="A3886">
        <v>3883</v>
      </c>
      <c r="B3886" t="str">
        <f t="shared" si="60"/>
        <v>16-79</v>
      </c>
      <c r="C3886">
        <v>-79.068463416840004</v>
      </c>
      <c r="D3886">
        <v>15.814868409153</v>
      </c>
      <c r="E3886">
        <f>ASIN(SQRT((SIN(RADIANS(PARAMETERS!$D$8-D3886)/2)*SIN(RADIANS(PARAMETERS!$D$8-D3886)/2))+(COS(RADIANS(D3886))*COS(RADIANS(PARAMETERS!$D$8))*SIN(RADIANS(PARAMETERS!$D$9-C3886)/2)*SIN(RADIANS(PARAMETERS!$D$9-C3886)/2))))*2*3958.756</f>
        <v>1226.1757931535824</v>
      </c>
      <c r="F3886">
        <v>156.48533630371</v>
      </c>
      <c r="G3886">
        <v>185.94432067871</v>
      </c>
      <c r="H3886">
        <v>223.74960327148</v>
      </c>
      <c r="I3886">
        <v>257.37921142578</v>
      </c>
      <c r="J3886">
        <v>296.06723022461</v>
      </c>
      <c r="K3886" s="6">
        <f>IFERROR(EXP(TREND(LN($F$1:$J$1),LN(F3886:J3886),LN(Calculations!$B$3))),0)</f>
        <v>2.5937357461072157E-2</v>
      </c>
    </row>
    <row r="3887" spans="1:11" x14ac:dyDescent="0.35">
      <c r="A3887">
        <v>3884</v>
      </c>
      <c r="B3887" t="str">
        <f t="shared" si="60"/>
        <v>16-79.5</v>
      </c>
      <c r="C3887">
        <v>-79.339784751741007</v>
      </c>
      <c r="D3887">
        <v>15.814868409153</v>
      </c>
      <c r="E3887">
        <f>ASIN(SQRT((SIN(RADIANS(PARAMETERS!$D$8-D3887)/2)*SIN(RADIANS(PARAMETERS!$D$8-D3887)/2))+(COS(RADIANS(D3887))*COS(RADIANS(PARAMETERS!$D$8))*SIN(RADIANS(PARAMETERS!$D$9-C3887)/2)*SIN(RADIANS(PARAMETERS!$D$9-C3887)/2))))*2*3958.756</f>
        <v>1244.2081955307688</v>
      </c>
      <c r="F3887">
        <v>156.94041442871</v>
      </c>
      <c r="G3887">
        <v>186.29800415039</v>
      </c>
      <c r="H3887">
        <v>224.2599029541</v>
      </c>
      <c r="I3887">
        <v>258.04006958008</v>
      </c>
      <c r="J3887">
        <v>296.91247558594</v>
      </c>
      <c r="K3887" s="6">
        <f>IFERROR(EXP(TREND(LN($F$1:$J$1),LN(F3887:J3887),LN(Calculations!$B$3))),0)</f>
        <v>2.6236109526716445E-2</v>
      </c>
    </row>
    <row r="3888" spans="1:11" x14ac:dyDescent="0.35">
      <c r="A3888">
        <v>3885</v>
      </c>
      <c r="B3888" t="str">
        <f t="shared" si="60"/>
        <v>16-79.5</v>
      </c>
      <c r="C3888">
        <v>-79.611106086641996</v>
      </c>
      <c r="D3888">
        <v>15.814868409153</v>
      </c>
      <c r="E3888">
        <f>ASIN(SQRT((SIN(RADIANS(PARAMETERS!$D$8-D3888)/2)*SIN(RADIANS(PARAMETERS!$D$8-D3888)/2))+(COS(RADIANS(D3888))*COS(RADIANS(PARAMETERS!$D$8))*SIN(RADIANS(PARAMETERS!$D$9-C3888)/2)*SIN(RADIANS(PARAMETERS!$D$9-C3888)/2))))*2*3958.756</f>
        <v>1262.2401987830535</v>
      </c>
      <c r="F3888">
        <v>157.40148925781</v>
      </c>
      <c r="G3888">
        <v>186.67329406738</v>
      </c>
      <c r="H3888">
        <v>224.8113861084</v>
      </c>
      <c r="I3888">
        <v>258.76159667969</v>
      </c>
      <c r="J3888">
        <v>297.84301757813</v>
      </c>
      <c r="K3888" s="6">
        <f>IFERROR(EXP(TREND(LN($F$1:$J$1),LN(F3888:J3888),LN(Calculations!$B$3))),0)</f>
        <v>2.6540292267885374E-2</v>
      </c>
    </row>
    <row r="3889" spans="1:11" x14ac:dyDescent="0.35">
      <c r="A3889">
        <v>3886</v>
      </c>
      <c r="B3889" t="str">
        <f t="shared" si="60"/>
        <v>16-80</v>
      </c>
      <c r="C3889">
        <v>-79.882427421542999</v>
      </c>
      <c r="D3889">
        <v>15.814868409153</v>
      </c>
      <c r="E3889">
        <f>ASIN(SQRT((SIN(RADIANS(PARAMETERS!$D$8-D3889)/2)*SIN(RADIANS(PARAMETERS!$D$8-D3889)/2))+(COS(RADIANS(D3889))*COS(RADIANS(PARAMETERS!$D$8))*SIN(RADIANS(PARAMETERS!$D$9-C3889)/2)*SIN(RADIANS(PARAMETERS!$D$9-C3889)/2))))*2*3958.756</f>
        <v>1280.2717896012432</v>
      </c>
      <c r="F3889">
        <v>157.9019317627</v>
      </c>
      <c r="G3889">
        <v>187.10060119629</v>
      </c>
      <c r="H3889">
        <v>225.45314025879</v>
      </c>
      <c r="I3889">
        <v>259.61135864258</v>
      </c>
      <c r="J3889">
        <v>298.94931030273</v>
      </c>
      <c r="K3889" s="6">
        <f>IFERROR(EXP(TREND(LN($F$1:$J$1),LN(F3889:J3889),LN(Calculations!$B$3))),0)</f>
        <v>2.6870908764896635E-2</v>
      </c>
    </row>
    <row r="3890" spans="1:11" x14ac:dyDescent="0.35">
      <c r="A3890">
        <v>3887</v>
      </c>
      <c r="B3890" t="str">
        <f t="shared" si="60"/>
        <v>16-80</v>
      </c>
      <c r="C3890">
        <v>-80.153748756444003</v>
      </c>
      <c r="D3890">
        <v>15.814868409153</v>
      </c>
      <c r="E3890">
        <f>ASIN(SQRT((SIN(RADIANS(PARAMETERS!$D$8-D3890)/2)*SIN(RADIANS(PARAMETERS!$D$8-D3890)/2))+(COS(RADIANS(D3890))*COS(RADIANS(PARAMETERS!$D$8))*SIN(RADIANS(PARAMETERS!$D$9-C3890)/2)*SIN(RADIANS(PARAMETERS!$D$9-C3890)/2))))*2*3958.756</f>
        <v>1298.3029549435464</v>
      </c>
      <c r="F3890">
        <v>158.36050415039</v>
      </c>
      <c r="G3890">
        <v>187.51441955566</v>
      </c>
      <c r="H3890">
        <v>226.09765625</v>
      </c>
      <c r="I3890">
        <v>260.48101806641</v>
      </c>
      <c r="J3890">
        <v>300.09796142578</v>
      </c>
      <c r="K3890" s="6">
        <f>IFERROR(EXP(TREND(LN($F$1:$J$1),LN(F3890:J3890),LN(Calculations!$B$3))),0)</f>
        <v>2.717086256977206E-2</v>
      </c>
    </row>
    <row r="3891" spans="1:11" x14ac:dyDescent="0.35">
      <c r="A3891">
        <v>3888</v>
      </c>
      <c r="B3891" t="str">
        <f t="shared" si="60"/>
        <v>16-80.5</v>
      </c>
      <c r="C3891">
        <v>-80.425070091345006</v>
      </c>
      <c r="D3891">
        <v>15.814868409153</v>
      </c>
      <c r="E3891">
        <f>ASIN(SQRT((SIN(RADIANS(PARAMETERS!$D$8-D3891)/2)*SIN(RADIANS(PARAMETERS!$D$8-D3891)/2))+(COS(RADIANS(D3891))*COS(RADIANS(PARAMETERS!$D$8))*SIN(RADIANS(PARAMETERS!$D$9-C3891)/2)*SIN(RADIANS(PARAMETERS!$D$9-C3891)/2))))*2*3958.756</f>
        <v>1316.3336820153302</v>
      </c>
      <c r="F3891">
        <v>158.75511169434</v>
      </c>
      <c r="G3891">
        <v>187.89701843262</v>
      </c>
      <c r="H3891">
        <v>226.72589111328</v>
      </c>
      <c r="I3891">
        <v>261.35067749023</v>
      </c>
      <c r="J3891">
        <v>301.26849365234</v>
      </c>
      <c r="K3891" s="6">
        <f>IFERROR(EXP(TREND(LN($F$1:$J$1),LN(F3891:J3891),LN(Calculations!$B$3))),0)</f>
        <v>2.7421951717150988E-2</v>
      </c>
    </row>
    <row r="3892" spans="1:11" x14ac:dyDescent="0.35">
      <c r="A3892">
        <v>3889</v>
      </c>
      <c r="B3892" t="str">
        <f t="shared" si="60"/>
        <v>16-80.5</v>
      </c>
      <c r="C3892">
        <v>-80.696391426245995</v>
      </c>
      <c r="D3892">
        <v>15.814868409153</v>
      </c>
      <c r="E3892">
        <f>ASIN(SQRT((SIN(RADIANS(PARAMETERS!$D$8-D3892)/2)*SIN(RADIANS(PARAMETERS!$D$8-D3892)/2))+(COS(RADIANS(D3892))*COS(RADIANS(PARAMETERS!$D$8))*SIN(RADIANS(PARAMETERS!$D$9-C3892)/2)*SIN(RADIANS(PARAMETERS!$D$9-C3892)/2))))*2*3958.756</f>
        <v>1334.363958250485</v>
      </c>
      <c r="F3892">
        <v>159.10375976563</v>
      </c>
      <c r="G3892">
        <v>188.26387023926</v>
      </c>
      <c r="H3892">
        <v>227.36351013184</v>
      </c>
      <c r="I3892">
        <v>262.25622558594</v>
      </c>
      <c r="J3892">
        <v>302.50939941406</v>
      </c>
      <c r="K3892" s="6">
        <f>IFERROR(EXP(TREND(LN($F$1:$J$1),LN(F3892:J3892),LN(Calculations!$B$3))),0)</f>
        <v>2.7634319659483864E-2</v>
      </c>
    </row>
    <row r="3893" spans="1:11" x14ac:dyDescent="0.35">
      <c r="A3893">
        <v>3890</v>
      </c>
      <c r="B3893" t="str">
        <f t="shared" si="60"/>
        <v>16-81</v>
      </c>
      <c r="C3893">
        <v>-80.967712761146998</v>
      </c>
      <c r="D3893">
        <v>15.814868409153</v>
      </c>
      <c r="E3893">
        <f>ASIN(SQRT((SIN(RADIANS(PARAMETERS!$D$8-D3893)/2)*SIN(RADIANS(PARAMETERS!$D$8-D3893)/2))+(COS(RADIANS(D3893))*COS(RADIANS(PARAMETERS!$D$8))*SIN(RADIANS(PARAMETERS!$D$9-C3893)/2)*SIN(RADIANS(PARAMETERS!$D$9-C3893)/2))))*2*3958.756</f>
        <v>1352.3937712942547</v>
      </c>
      <c r="F3893">
        <v>159.35015869141</v>
      </c>
      <c r="G3893">
        <v>188.57339477539</v>
      </c>
      <c r="H3893">
        <v>227.9497833252</v>
      </c>
      <c r="I3893">
        <v>263.11837768555</v>
      </c>
      <c r="J3893">
        <v>303.71893310547</v>
      </c>
      <c r="K3893" s="6">
        <f>IFERROR(EXP(TREND(LN($F$1:$J$1),LN(F3893:J3893),LN(Calculations!$B$3))),0)</f>
        <v>2.7769676666757118E-2</v>
      </c>
    </row>
    <row r="3894" spans="1:11" x14ac:dyDescent="0.35">
      <c r="A3894">
        <v>3891</v>
      </c>
      <c r="B3894" t="str">
        <f t="shared" si="60"/>
        <v>16-81</v>
      </c>
      <c r="C3894">
        <v>-81.239034096048002</v>
      </c>
      <c r="D3894">
        <v>15.814868409153</v>
      </c>
      <c r="E3894">
        <f>ASIN(SQRT((SIN(RADIANS(PARAMETERS!$D$8-D3894)/2)*SIN(RADIANS(PARAMETERS!$D$8-D3894)/2))+(COS(RADIANS(D3894))*COS(RADIANS(PARAMETERS!$D$8))*SIN(RADIANS(PARAMETERS!$D$9-C3894)/2)*SIN(RADIANS(PARAMETERS!$D$9-C3894)/2))))*2*3958.756</f>
        <v>1370.4231089873788</v>
      </c>
      <c r="F3894">
        <v>159.49249267578</v>
      </c>
      <c r="G3894">
        <v>188.82563781738</v>
      </c>
      <c r="H3894">
        <v>228.48280334473</v>
      </c>
      <c r="I3894">
        <v>263.93344116211</v>
      </c>
      <c r="J3894">
        <v>304.89099121094</v>
      </c>
      <c r="K3894" s="6">
        <f>IFERROR(EXP(TREND(LN($F$1:$J$1),LN(F3894:J3894),LN(Calculations!$B$3))),0)</f>
        <v>2.7827482014664517E-2</v>
      </c>
    </row>
    <row r="3895" spans="1:11" x14ac:dyDescent="0.35">
      <c r="A3895">
        <v>3892</v>
      </c>
      <c r="B3895" t="str">
        <f t="shared" si="60"/>
        <v>16-81.5</v>
      </c>
      <c r="C3895">
        <v>-81.510355430949005</v>
      </c>
      <c r="D3895">
        <v>15.814868409153</v>
      </c>
      <c r="E3895">
        <f>ASIN(SQRT((SIN(RADIANS(PARAMETERS!$D$8-D3895)/2)*SIN(RADIANS(PARAMETERS!$D$8-D3895)/2))+(COS(RADIANS(D3895))*COS(RADIANS(PARAMETERS!$D$8))*SIN(RADIANS(PARAMETERS!$D$9-C3895)/2)*SIN(RADIANS(PARAMETERS!$D$9-C3895)/2))))*2*3958.756</f>
        <v>1388.451959351451</v>
      </c>
      <c r="F3895">
        <v>159.54409790039</v>
      </c>
      <c r="G3895">
        <v>189.03398132324</v>
      </c>
      <c r="H3895">
        <v>228.98046875</v>
      </c>
      <c r="I3895">
        <v>264.72375488281</v>
      </c>
      <c r="J3895">
        <v>306.05364990234</v>
      </c>
      <c r="K3895" s="6">
        <f>IFERROR(EXP(TREND(LN($F$1:$J$1),LN(F3895:J3895),LN(Calculations!$B$3))),0)</f>
        <v>2.7818139684580613E-2</v>
      </c>
    </row>
    <row r="3896" spans="1:11" x14ac:dyDescent="0.35">
      <c r="A3896">
        <v>3893</v>
      </c>
      <c r="B3896" t="str">
        <f t="shared" si="60"/>
        <v>16-82</v>
      </c>
      <c r="C3896">
        <v>-81.781676765849994</v>
      </c>
      <c r="D3896">
        <v>15.814868409153</v>
      </c>
      <c r="E3896">
        <f>ASIN(SQRT((SIN(RADIANS(PARAMETERS!$D$8-D3896)/2)*SIN(RADIANS(PARAMETERS!$D$8-D3896)/2))+(COS(RADIANS(D3896))*COS(RADIANS(PARAMETERS!$D$8))*SIN(RADIANS(PARAMETERS!$D$9-C3896)/2)*SIN(RADIANS(PARAMETERS!$D$9-C3896)/2))))*2*3958.756</f>
        <v>1406.4803105753679</v>
      </c>
      <c r="F3896">
        <v>159.23040771484</v>
      </c>
      <c r="G3896">
        <v>188.97041320801</v>
      </c>
      <c r="H3896">
        <v>229.11247253418</v>
      </c>
      <c r="I3896">
        <v>265.05813598633</v>
      </c>
      <c r="J3896">
        <v>306.6506652832</v>
      </c>
      <c r="K3896" s="6">
        <f>IFERROR(EXP(TREND(LN($F$1:$J$1),LN(F3896:J3896),LN(Calculations!$B$3))),0)</f>
        <v>2.7560035247156417E-2</v>
      </c>
    </row>
    <row r="3897" spans="1:11" x14ac:dyDescent="0.35">
      <c r="A3897">
        <v>3894</v>
      </c>
      <c r="B3897" t="str">
        <f t="shared" si="60"/>
        <v>16-82</v>
      </c>
      <c r="C3897">
        <v>-82.052998100750997</v>
      </c>
      <c r="D3897">
        <v>15.814868409153</v>
      </c>
      <c r="E3897">
        <f>ASIN(SQRT((SIN(RADIANS(PARAMETERS!$D$8-D3897)/2)*SIN(RADIANS(PARAMETERS!$D$8-D3897)/2))+(COS(RADIANS(D3897))*COS(RADIANS(PARAMETERS!$D$8))*SIN(RADIANS(PARAMETERS!$D$9-C3897)/2)*SIN(RADIANS(PARAMETERS!$D$9-C3897)/2))))*2*3958.756</f>
        <v>1424.5081510027785</v>
      </c>
      <c r="F3897">
        <v>158.52871704102</v>
      </c>
      <c r="G3897">
        <v>188.56771850586</v>
      </c>
      <c r="H3897">
        <v>228.85342407227</v>
      </c>
      <c r="I3897">
        <v>264.91030883789</v>
      </c>
      <c r="J3897">
        <v>306.65518188477</v>
      </c>
      <c r="K3897" s="6">
        <f>IFERROR(EXP(TREND(LN($F$1:$J$1),LN(F3897:J3897),LN(Calculations!$B$3))),0)</f>
        <v>2.7032330154279079E-2</v>
      </c>
    </row>
    <row r="3898" spans="1:11" x14ac:dyDescent="0.35">
      <c r="A3898">
        <v>3895</v>
      </c>
      <c r="B3898" t="str">
        <f t="shared" si="60"/>
        <v>16-82.5</v>
      </c>
      <c r="C3898">
        <v>-82.324319435652001</v>
      </c>
      <c r="D3898">
        <v>15.814868409153</v>
      </c>
      <c r="E3898">
        <f>ASIN(SQRT((SIN(RADIANS(PARAMETERS!$D$8-D3898)/2)*SIN(RADIANS(PARAMETERS!$D$8-D3898)/2))+(COS(RADIANS(D3898))*COS(RADIANS(PARAMETERS!$D$8))*SIN(RADIANS(PARAMETERS!$D$9-C3898)/2)*SIN(RADIANS(PARAMETERS!$D$9-C3898)/2))))*2*3958.756</f>
        <v>1442.53546912044</v>
      </c>
      <c r="F3898">
        <v>157.48260498047</v>
      </c>
      <c r="G3898">
        <v>187.80204772949</v>
      </c>
      <c r="H3898">
        <v>228.26168823242</v>
      </c>
      <c r="I3898">
        <v>264.36376953125</v>
      </c>
      <c r="J3898">
        <v>306.18231201172</v>
      </c>
      <c r="K3898" s="6">
        <f>IFERROR(EXP(TREND(LN($F$1:$J$1),LN(F3898:J3898),LN(Calculations!$B$3))),0)</f>
        <v>2.6262035410723784E-2</v>
      </c>
    </row>
    <row r="3899" spans="1:11" x14ac:dyDescent="0.35">
      <c r="A3899">
        <v>3896</v>
      </c>
      <c r="B3899" t="str">
        <f t="shared" si="60"/>
        <v>16-82.5</v>
      </c>
      <c r="C3899">
        <v>-82.595640770553004</v>
      </c>
      <c r="D3899">
        <v>15.814868409153</v>
      </c>
      <c r="E3899">
        <f>ASIN(SQRT((SIN(RADIANS(PARAMETERS!$D$8-D3899)/2)*SIN(RADIANS(PARAMETERS!$D$8-D3899)/2))+(COS(RADIANS(D3899))*COS(RADIANS(PARAMETERS!$D$8))*SIN(RADIANS(PARAMETERS!$D$9-C3899)/2)*SIN(RADIANS(PARAMETERS!$D$9-C3899)/2))))*2*3958.756</f>
        <v>1460.5622535474113</v>
      </c>
      <c r="F3899">
        <v>156.23258972168</v>
      </c>
      <c r="G3899">
        <v>186.82464599609</v>
      </c>
      <c r="H3899">
        <v>227.46699523926</v>
      </c>
      <c r="I3899">
        <v>263.57012939453</v>
      </c>
      <c r="J3899">
        <v>305.4094543457</v>
      </c>
      <c r="K3899" s="6">
        <f>IFERROR(EXP(TREND(LN($F$1:$J$1),LN(F3899:J3899),LN(Calculations!$B$3))),0)</f>
        <v>2.537564922852413E-2</v>
      </c>
    </row>
    <row r="3900" spans="1:11" x14ac:dyDescent="0.35">
      <c r="A3900">
        <v>3897</v>
      </c>
      <c r="B3900" t="str">
        <f t="shared" si="60"/>
        <v>16-83</v>
      </c>
      <c r="C3900">
        <v>-82.866962105453993</v>
      </c>
      <c r="D3900">
        <v>15.814868409153</v>
      </c>
      <c r="E3900">
        <f>ASIN(SQRT((SIN(RADIANS(PARAMETERS!$D$8-D3900)/2)*SIN(RADIANS(PARAMETERS!$D$8-D3900)/2))+(COS(RADIANS(D3900))*COS(RADIANS(PARAMETERS!$D$8))*SIN(RADIANS(PARAMETERS!$D$9-C3900)/2)*SIN(RADIANS(PARAMETERS!$D$9-C3900)/2))))*2*3958.756</f>
        <v>1478.5884930249999</v>
      </c>
      <c r="F3900">
        <v>154.84771728516</v>
      </c>
      <c r="G3900">
        <v>185.71203613281</v>
      </c>
      <c r="H3900">
        <v>226.54835510254</v>
      </c>
      <c r="I3900">
        <v>262.63049316406</v>
      </c>
      <c r="J3900">
        <v>304.46472167969</v>
      </c>
      <c r="K3900" s="6">
        <f>IFERROR(EXP(TREND(LN($F$1:$J$1),LN(F3900:J3900),LN(Calculations!$B$3))),0)</f>
        <v>2.4434088038977841E-2</v>
      </c>
    </row>
    <row r="3901" spans="1:11" x14ac:dyDescent="0.35">
      <c r="A3901">
        <v>3898</v>
      </c>
      <c r="B3901" t="str">
        <f t="shared" si="60"/>
        <v>16-83</v>
      </c>
      <c r="C3901">
        <v>-83.138283440354996</v>
      </c>
      <c r="D3901">
        <v>15.814868409153</v>
      </c>
      <c r="E3901">
        <f>ASIN(SQRT((SIN(RADIANS(PARAMETERS!$D$8-D3901)/2)*SIN(RADIANS(PARAMETERS!$D$8-D3901)/2))+(COS(RADIANS(D3901))*COS(RADIANS(PARAMETERS!$D$8))*SIN(RADIANS(PARAMETERS!$D$9-C3901)/2)*SIN(RADIANS(PARAMETERS!$D$9-C3901)/2))))*2*3958.756</f>
        <v>1496.6141764074166</v>
      </c>
      <c r="F3901">
        <v>153.35508728027</v>
      </c>
      <c r="G3901">
        <v>184.49085998535</v>
      </c>
      <c r="H3901">
        <v>225.54013061523</v>
      </c>
      <c r="I3901">
        <v>261.59149169922</v>
      </c>
      <c r="J3901">
        <v>303.41021728516</v>
      </c>
      <c r="K3901" s="6">
        <f>IFERROR(EXP(TREND(LN($F$1:$J$1),LN(F3901:J3901),LN(Calculations!$B$3))),0)</f>
        <v>2.3462983784151167E-2</v>
      </c>
    </row>
    <row r="3902" spans="1:11" x14ac:dyDescent="0.35">
      <c r="A3902">
        <v>3899</v>
      </c>
      <c r="B3902" t="str">
        <f t="shared" si="60"/>
        <v>16-83.5</v>
      </c>
      <c r="C3902">
        <v>-83.409604775255005</v>
      </c>
      <c r="D3902">
        <v>15.814868409153</v>
      </c>
      <c r="E3902">
        <f>ASIN(SQRT((SIN(RADIANS(PARAMETERS!$D$8-D3902)/2)*SIN(RADIANS(PARAMETERS!$D$8-D3902)/2))+(COS(RADIANS(D3902))*COS(RADIANS(PARAMETERS!$D$8))*SIN(RADIANS(PARAMETERS!$D$9-C3902)/2)*SIN(RADIANS(PARAMETERS!$D$9-C3902)/2))))*2*3958.756</f>
        <v>1514.6392926529868</v>
      </c>
      <c r="F3902">
        <v>151.65637207031</v>
      </c>
      <c r="G3902">
        <v>183.03337097168</v>
      </c>
      <c r="H3902">
        <v>224.28485107422</v>
      </c>
      <c r="I3902">
        <v>260.23788452148</v>
      </c>
      <c r="J3902">
        <v>301.95846557617</v>
      </c>
      <c r="K3902" s="6">
        <f>IFERROR(EXP(TREND(LN($F$1:$J$1),LN(F3902:J3902),LN(Calculations!$B$3))),0)</f>
        <v>2.2409780684634593E-2</v>
      </c>
    </row>
    <row r="3903" spans="1:11" x14ac:dyDescent="0.35">
      <c r="A3903">
        <v>3900</v>
      </c>
      <c r="B3903" t="str">
        <f t="shared" si="60"/>
        <v>16-83.5</v>
      </c>
      <c r="C3903">
        <v>-83.680926110155994</v>
      </c>
      <c r="D3903">
        <v>15.814868409153</v>
      </c>
      <c r="E3903">
        <f>ASIN(SQRT((SIN(RADIANS(PARAMETERS!$D$8-D3903)/2)*SIN(RADIANS(PARAMETERS!$D$8-D3903)/2))+(COS(RADIANS(D3903))*COS(RADIANS(PARAMETERS!$D$8))*SIN(RADIANS(PARAMETERS!$D$9-C3903)/2)*SIN(RADIANS(PARAMETERS!$D$9-C3903)/2))))*2*3958.756</f>
        <v>1532.663830816289</v>
      </c>
      <c r="F3903">
        <v>149.81356811523</v>
      </c>
      <c r="G3903">
        <v>181.39398193359</v>
      </c>
      <c r="H3903">
        <v>222.84915161133</v>
      </c>
      <c r="I3903">
        <v>258.65173339844</v>
      </c>
      <c r="J3903">
        <v>300.21026611328</v>
      </c>
      <c r="K3903" s="6">
        <f>IFERROR(EXP(TREND(LN($F$1:$J$1),LN(F3903:J3903),LN(Calculations!$B$3))),0)</f>
        <v>2.1322976919201563E-2</v>
      </c>
    </row>
    <row r="3904" spans="1:11" x14ac:dyDescent="0.35">
      <c r="A3904">
        <v>3901</v>
      </c>
      <c r="B3904" t="str">
        <f t="shared" si="60"/>
        <v>16-84</v>
      </c>
      <c r="C3904">
        <v>-83.952247445056997</v>
      </c>
      <c r="D3904">
        <v>15.814868409153</v>
      </c>
      <c r="E3904">
        <f>ASIN(SQRT((SIN(RADIANS(PARAMETERS!$D$8-D3904)/2)*SIN(RADIANS(PARAMETERS!$D$8-D3904)/2))+(COS(RADIANS(D3904))*COS(RADIANS(PARAMETERS!$D$8))*SIN(RADIANS(PARAMETERS!$D$9-C3904)/2)*SIN(RADIANS(PARAMETERS!$D$9-C3904)/2))))*2*3958.756</f>
        <v>1550.6877800401674</v>
      </c>
      <c r="F3904">
        <v>147.86882019043</v>
      </c>
      <c r="G3904">
        <v>179.61669921875</v>
      </c>
      <c r="H3904">
        <v>221.26309204102</v>
      </c>
      <c r="I3904">
        <v>256.8987121582</v>
      </c>
      <c r="J3904">
        <v>298.25009155273</v>
      </c>
      <c r="K3904" s="6">
        <f>IFERROR(EXP(TREND(LN($F$1:$J$1),LN(F3904:J3904),LN(Calculations!$B$3))),0)</f>
        <v>2.0233397705321173E-2</v>
      </c>
    </row>
    <row r="3905" spans="1:11" x14ac:dyDescent="0.35">
      <c r="A3905">
        <v>3902</v>
      </c>
      <c r="B3905" t="str">
        <f t="shared" si="60"/>
        <v>16-84</v>
      </c>
      <c r="C3905">
        <v>-84.223568779958001</v>
      </c>
      <c r="D3905">
        <v>15.814868409153</v>
      </c>
      <c r="E3905">
        <f>ASIN(SQRT((SIN(RADIANS(PARAMETERS!$D$8-D3905)/2)*SIN(RADIANS(PARAMETERS!$D$8-D3905)/2))+(COS(RADIANS(D3905))*COS(RADIANS(PARAMETERS!$D$8))*SIN(RADIANS(PARAMETERS!$D$9-C3905)/2)*SIN(RADIANS(PARAMETERS!$D$9-C3905)/2))))*2*3958.756</f>
        <v>1568.7111295488926</v>
      </c>
      <c r="F3905">
        <v>145.79351806641</v>
      </c>
      <c r="G3905">
        <v>177.7042388916</v>
      </c>
      <c r="H3905">
        <v>219.52481079102</v>
      </c>
      <c r="I3905">
        <v>254.9464263916</v>
      </c>
      <c r="J3905">
        <v>296.03723144531</v>
      </c>
      <c r="K3905" s="6">
        <f>IFERROR(EXP(TREND(LN($F$1:$J$1),LN(F3905:J3905),LN(Calculations!$B$3))),0)</f>
        <v>1.9138781754580815E-2</v>
      </c>
    </row>
    <row r="3906" spans="1:11" x14ac:dyDescent="0.35">
      <c r="A3906">
        <v>3903</v>
      </c>
      <c r="B3906" t="str">
        <f t="shared" si="60"/>
        <v>16-84.5</v>
      </c>
      <c r="C3906">
        <v>-84.494890114859004</v>
      </c>
      <c r="D3906">
        <v>15.814868409153</v>
      </c>
      <c r="E3906">
        <f>ASIN(SQRT((SIN(RADIANS(PARAMETERS!$D$8-D3906)/2)*SIN(RADIANS(PARAMETERS!$D$8-D3906)/2))+(COS(RADIANS(D3906))*COS(RADIANS(PARAMETERS!$D$8))*SIN(RADIANS(PARAMETERS!$D$9-C3906)/2)*SIN(RADIANS(PARAMETERS!$D$9-C3906)/2))))*2*3958.756</f>
        <v>1586.7338686414566</v>
      </c>
      <c r="F3906">
        <v>143.62989807129</v>
      </c>
      <c r="G3906">
        <v>175.68952941895</v>
      </c>
      <c r="H3906">
        <v>217.68844604492</v>
      </c>
      <c r="I3906">
        <v>252.86155700684</v>
      </c>
      <c r="J3906">
        <v>293.65832519531</v>
      </c>
      <c r="K3906" s="6">
        <f>IFERROR(EXP(TREND(LN($F$1:$J$1),LN(F3906:J3906),LN(Calculations!$B$3))),0)</f>
        <v>1.8064557764131024E-2</v>
      </c>
    </row>
    <row r="3907" spans="1:11" x14ac:dyDescent="0.35">
      <c r="A3907">
        <v>3904</v>
      </c>
      <c r="B3907" t="str">
        <f t="shared" si="60"/>
        <v>16-85</v>
      </c>
      <c r="C3907">
        <v>-84.766211449759993</v>
      </c>
      <c r="D3907">
        <v>15.814868409153</v>
      </c>
      <c r="E3907">
        <f>ASIN(SQRT((SIN(RADIANS(PARAMETERS!$D$8-D3907)/2)*SIN(RADIANS(PARAMETERS!$D$8-D3907)/2))+(COS(RADIANS(D3907))*COS(RADIANS(PARAMETERS!$D$8))*SIN(RADIANS(PARAMETERS!$D$9-C3907)/2)*SIN(RADIANS(PARAMETERS!$D$9-C3907)/2))))*2*3958.756</f>
        <v>1604.7559866853414</v>
      </c>
      <c r="F3907">
        <v>141.39828491211</v>
      </c>
      <c r="G3907">
        <v>173.59242248535</v>
      </c>
      <c r="H3907">
        <v>215.77436828613</v>
      </c>
      <c r="I3907">
        <v>250.6675567627</v>
      </c>
      <c r="J3907">
        <v>291.14300537109</v>
      </c>
      <c r="K3907" s="6">
        <f>IFERROR(EXP(TREND(LN($F$1:$J$1),LN(F3907:J3907),LN(Calculations!$B$3))),0)</f>
        <v>1.7023228643837478E-2</v>
      </c>
    </row>
    <row r="3908" spans="1:11" x14ac:dyDescent="0.35">
      <c r="A3908">
        <v>3905</v>
      </c>
      <c r="B3908" t="str">
        <f t="shared" si="60"/>
        <v>16-85</v>
      </c>
      <c r="C3908">
        <v>-85.037532784660996</v>
      </c>
      <c r="D3908">
        <v>15.814868409153</v>
      </c>
      <c r="E3908">
        <f>ASIN(SQRT((SIN(RADIANS(PARAMETERS!$D$8-D3908)/2)*SIN(RADIANS(PARAMETERS!$D$8-D3908)/2))+(COS(RADIANS(D3908))*COS(RADIANS(PARAMETERS!$D$8))*SIN(RADIANS(PARAMETERS!$D$9-C3908)/2)*SIN(RADIANS(PARAMETERS!$D$9-C3908)/2))))*2*3958.756</f>
        <v>1622.7774731106824</v>
      </c>
      <c r="F3908">
        <v>138.92082214355</v>
      </c>
      <c r="G3908">
        <v>171.17308044434</v>
      </c>
      <c r="H3908">
        <v>213.48251342773</v>
      </c>
      <c r="I3908">
        <v>247.98153686523</v>
      </c>
      <c r="J3908">
        <v>287.96762084961</v>
      </c>
      <c r="K3908" s="6">
        <f>IFERROR(EXP(TREND(LN($F$1:$J$1),LN(F3908:J3908),LN(Calculations!$B$3))),0)</f>
        <v>1.5930705124131004E-2</v>
      </c>
    </row>
    <row r="3909" spans="1:11" x14ac:dyDescent="0.35">
      <c r="A3909">
        <v>3906</v>
      </c>
      <c r="B3909" t="str">
        <f t="shared" ref="B3909:B3972" si="61">MROUND(D3909,1)&amp;MROUND(C3909,-0.5)</f>
        <v>16-85.5</v>
      </c>
      <c r="C3909">
        <v>-85.308854119562</v>
      </c>
      <c r="D3909">
        <v>15.814868409153</v>
      </c>
      <c r="E3909">
        <f>ASIN(SQRT((SIN(RADIANS(PARAMETERS!$D$8-D3909)/2)*SIN(RADIANS(PARAMETERS!$D$8-D3909)/2))+(COS(RADIANS(D3909))*COS(RADIANS(PARAMETERS!$D$8))*SIN(RADIANS(PARAMETERS!$D$9-C3909)/2)*SIN(RADIANS(PARAMETERS!$D$9-C3909)/2))))*2*3958.756</f>
        <v>1640.7983174047822</v>
      </c>
      <c r="F3909">
        <v>136.47413635254</v>
      </c>
      <c r="G3909">
        <v>168.66580200195</v>
      </c>
      <c r="H3909">
        <v>211.13174438477</v>
      </c>
      <c r="I3909">
        <v>245.24806213379</v>
      </c>
      <c r="J3909">
        <v>284.70764160156</v>
      </c>
      <c r="K3909" s="6">
        <f>IFERROR(EXP(TREND(LN($F$1:$J$1),LN(F3909:J3909),LN(Calculations!$B$3))),0)</f>
        <v>1.490652969437767E-2</v>
      </c>
    </row>
    <row r="3910" spans="1:11" x14ac:dyDescent="0.35">
      <c r="A3910">
        <v>3907</v>
      </c>
      <c r="B3910" t="str">
        <f t="shared" si="61"/>
        <v>16-85.5</v>
      </c>
      <c r="C3910">
        <v>-85.580175454463003</v>
      </c>
      <c r="D3910">
        <v>15.814868409153</v>
      </c>
      <c r="E3910">
        <f>ASIN(SQRT((SIN(RADIANS(PARAMETERS!$D$8-D3910)/2)*SIN(RADIANS(PARAMETERS!$D$8-D3910)/2))+(COS(RADIANS(D3910))*COS(RADIANS(PARAMETERS!$D$8))*SIN(RADIANS(PARAMETERS!$D$9-C3910)/2)*SIN(RADIANS(PARAMETERS!$D$9-C3910)/2))))*2*3958.756</f>
        <v>1658.8185091069515</v>
      </c>
      <c r="F3910">
        <v>134.15364074707</v>
      </c>
      <c r="G3910">
        <v>166.21162414551</v>
      </c>
      <c r="H3910">
        <v>208.8154296875</v>
      </c>
      <c r="I3910">
        <v>242.62814331055</v>
      </c>
      <c r="J3910">
        <v>281.5710144043</v>
      </c>
      <c r="K3910" s="6">
        <f>IFERROR(EXP(TREND(LN($F$1:$J$1),LN(F3910:J3910),LN(Calculations!$B$3))),0)</f>
        <v>1.3986201803266818E-2</v>
      </c>
    </row>
    <row r="3911" spans="1:11" x14ac:dyDescent="0.35">
      <c r="A3911">
        <v>3908</v>
      </c>
      <c r="B3911" t="str">
        <f t="shared" si="61"/>
        <v>16-86</v>
      </c>
      <c r="C3911">
        <v>-85.851496789364006</v>
      </c>
      <c r="D3911">
        <v>15.814868409153</v>
      </c>
      <c r="E3911">
        <f>ASIN(SQRT((SIN(RADIANS(PARAMETERS!$D$8-D3911)/2)*SIN(RADIANS(PARAMETERS!$D$8-D3911)/2))+(COS(RADIANS(D3911))*COS(RADIANS(PARAMETERS!$D$8))*SIN(RADIANS(PARAMETERS!$D$9-C3911)/2)*SIN(RADIANS(PARAMETERS!$D$9-C3911)/2))))*2*3958.756</f>
        <v>1676.8380378036552</v>
      </c>
      <c r="F3911">
        <v>132.38482666016</v>
      </c>
      <c r="G3911">
        <v>164.57290649414</v>
      </c>
      <c r="H3911">
        <v>207.2444152832</v>
      </c>
      <c r="I3911">
        <v>240.85527038574</v>
      </c>
      <c r="J3911">
        <v>279.4905090332</v>
      </c>
      <c r="K3911" s="6">
        <f>IFERROR(EXP(TREND(LN($F$1:$J$1),LN(F3911:J3911),LN(Calculations!$B$3))),0)</f>
        <v>1.3355679636182531E-2</v>
      </c>
    </row>
    <row r="3912" spans="1:11" x14ac:dyDescent="0.35">
      <c r="A3912">
        <v>3909</v>
      </c>
      <c r="B3912" t="str">
        <f t="shared" si="61"/>
        <v>16-86</v>
      </c>
      <c r="C3912">
        <v>-86.122818124264995</v>
      </c>
      <c r="D3912">
        <v>15.814868409153</v>
      </c>
      <c r="E3912">
        <f>ASIN(SQRT((SIN(RADIANS(PARAMETERS!$D$8-D3912)/2)*SIN(RADIANS(PARAMETERS!$D$8-D3912)/2))+(COS(RADIANS(D3912))*COS(RADIANS(PARAMETERS!$D$8))*SIN(RADIANS(PARAMETERS!$D$9-C3912)/2)*SIN(RADIANS(PARAMETERS!$D$9-C3912)/2))))*2*3958.756</f>
        <v>1694.856893123944</v>
      </c>
      <c r="F3912">
        <v>131.06986999512</v>
      </c>
      <c r="G3912">
        <v>163.53573608398</v>
      </c>
      <c r="H3912">
        <v>206.26155090332</v>
      </c>
      <c r="I3912">
        <v>239.83605957031</v>
      </c>
      <c r="J3912">
        <v>278.37850952148</v>
      </c>
      <c r="K3912" s="6">
        <f>IFERROR(EXP(TREND(LN($F$1:$J$1),LN(F3912:J3912),LN(Calculations!$B$3))),0)</f>
        <v>1.2931977794052987E-2</v>
      </c>
    </row>
    <row r="3913" spans="1:11" x14ac:dyDescent="0.35">
      <c r="A3913">
        <v>3910</v>
      </c>
      <c r="B3913" t="str">
        <f t="shared" si="61"/>
        <v>16-86.5</v>
      </c>
      <c r="C3913">
        <v>-86.394139459165999</v>
      </c>
      <c r="D3913">
        <v>15.814868409153</v>
      </c>
      <c r="E3913">
        <f>ASIN(SQRT((SIN(RADIANS(PARAMETERS!$D$8-D3913)/2)*SIN(RADIANS(PARAMETERS!$D$8-D3913)/2))+(COS(RADIANS(D3913))*COS(RADIANS(PARAMETERS!$D$8))*SIN(RADIANS(PARAMETERS!$D$9-C3913)/2)*SIN(RADIANS(PARAMETERS!$D$9-C3913)/2))))*2*3958.756</f>
        <v>1712.8750647351371</v>
      </c>
      <c r="F3913">
        <v>130.12184143066</v>
      </c>
      <c r="G3913">
        <v>162.89978027344</v>
      </c>
      <c r="H3913">
        <v>205.75579833984</v>
      </c>
      <c r="I3913">
        <v>239.42718505859</v>
      </c>
      <c r="J3913">
        <v>278.06625366211</v>
      </c>
      <c r="K3913" s="6">
        <f>IFERROR(EXP(TREND(LN($F$1:$J$1),LN(F3913:J3913),LN(Calculations!$B$3))),0)</f>
        <v>1.2655077549498751E-2</v>
      </c>
    </row>
    <row r="3914" spans="1:11" x14ac:dyDescent="0.35">
      <c r="A3914">
        <v>3911</v>
      </c>
      <c r="B3914" t="str">
        <f t="shared" si="61"/>
        <v>16-86.5</v>
      </c>
      <c r="C3914">
        <v>-86.665460794067002</v>
      </c>
      <c r="D3914">
        <v>15.814868409153</v>
      </c>
      <c r="E3914">
        <f>ASIN(SQRT((SIN(RADIANS(PARAMETERS!$D$8-D3914)/2)*SIN(RADIANS(PARAMETERS!$D$8-D3914)/2))+(COS(RADIANS(D3914))*COS(RADIANS(PARAMETERS!$D$8))*SIN(RADIANS(PARAMETERS!$D$9-C3914)/2)*SIN(RADIANS(PARAMETERS!$D$9-C3914)/2))))*2*3958.756</f>
        <v>1730.8925423387479</v>
      </c>
      <c r="F3914">
        <v>128.40084838867</v>
      </c>
      <c r="G3914">
        <v>161.62413024902</v>
      </c>
      <c r="H3914">
        <v>204.38262939453</v>
      </c>
      <c r="I3914">
        <v>237.82846069336</v>
      </c>
      <c r="J3914">
        <v>276.20178222656</v>
      </c>
      <c r="K3914" s="6">
        <f>IFERROR(EXP(TREND(LN($F$1:$J$1),LN(F3914:J3914),LN(Calculations!$B$3))),0)</f>
        <v>1.2143132314643718E-2</v>
      </c>
    </row>
    <row r="3915" spans="1:11" x14ac:dyDescent="0.35">
      <c r="A3915">
        <v>3912</v>
      </c>
      <c r="B3915" t="str">
        <f t="shared" si="61"/>
        <v>16-87</v>
      </c>
      <c r="C3915">
        <v>-86.936782128968005</v>
      </c>
      <c r="D3915">
        <v>15.814868409153</v>
      </c>
      <c r="E3915">
        <f>ASIN(SQRT((SIN(RADIANS(PARAMETERS!$D$8-D3915)/2)*SIN(RADIANS(PARAMETERS!$D$8-D3915)/2))+(COS(RADIANS(D3915))*COS(RADIANS(PARAMETERS!$D$8))*SIN(RADIANS(PARAMETERS!$D$9-C3915)/2)*SIN(RADIANS(PARAMETERS!$D$9-C3915)/2))))*2*3958.756</f>
        <v>1748.9093156666349</v>
      </c>
      <c r="F3915">
        <v>126.10140228271</v>
      </c>
      <c r="G3915">
        <v>159.54449462891</v>
      </c>
      <c r="H3915">
        <v>202.33166503906</v>
      </c>
      <c r="I3915">
        <v>235.35032653809</v>
      </c>
      <c r="J3915">
        <v>273.21334838867</v>
      </c>
      <c r="K3915" s="6">
        <f>IFERROR(EXP(TREND(LN($F$1:$J$1),LN(F3915:J3915),LN(Calculations!$B$3))),0)</f>
        <v>1.1452350977569839E-2</v>
      </c>
    </row>
    <row r="3916" spans="1:11" x14ac:dyDescent="0.35">
      <c r="A3916">
        <v>3913</v>
      </c>
      <c r="B3916" t="str">
        <f t="shared" si="61"/>
        <v>16-87</v>
      </c>
      <c r="C3916">
        <v>-87.208103463868994</v>
      </c>
      <c r="D3916">
        <v>15.814868409153</v>
      </c>
      <c r="E3916">
        <f>ASIN(SQRT((SIN(RADIANS(PARAMETERS!$D$8-D3916)/2)*SIN(RADIANS(PARAMETERS!$D$8-D3916)/2))+(COS(RADIANS(D3916))*COS(RADIANS(PARAMETERS!$D$8))*SIN(RADIANS(PARAMETERS!$D$9-C3916)/2)*SIN(RADIANS(PARAMETERS!$D$9-C3916)/2))))*2*3958.756</f>
        <v>1766.9253744773562</v>
      </c>
      <c r="F3916">
        <v>123.38813018799</v>
      </c>
      <c r="G3916">
        <v>156.77955627441</v>
      </c>
      <c r="H3916">
        <v>199.76507568359</v>
      </c>
      <c r="I3916">
        <v>232.21809387207</v>
      </c>
      <c r="J3916">
        <v>269.4016418457</v>
      </c>
      <c r="K3916" s="6">
        <f>IFERROR(EXP(TREND(LN($F$1:$J$1),LN(F3916:J3916),LN(Calculations!$B$3))),0)</f>
        <v>1.0658651639766682E-2</v>
      </c>
    </row>
    <row r="3917" spans="1:11" x14ac:dyDescent="0.35">
      <c r="A3917">
        <v>3914</v>
      </c>
      <c r="B3917" t="str">
        <f t="shared" si="61"/>
        <v>16-87.5</v>
      </c>
      <c r="C3917">
        <v>-87.479424798769998</v>
      </c>
      <c r="D3917">
        <v>15.814868409153</v>
      </c>
      <c r="E3917">
        <f>ASIN(SQRT((SIN(RADIANS(PARAMETERS!$D$8-D3917)/2)*SIN(RADIANS(PARAMETERS!$D$8-D3917)/2))+(COS(RADIANS(D3917))*COS(RADIANS(PARAMETERS!$D$8))*SIN(RADIANS(PARAMETERS!$D$9-C3917)/2)*SIN(RADIANS(PARAMETERS!$D$9-C3917)/2))))*2*3958.756</f>
        <v>1784.9407085527223</v>
      </c>
      <c r="F3917">
        <v>120.68586730957</v>
      </c>
      <c r="G3917">
        <v>153.98524475098</v>
      </c>
      <c r="H3917">
        <v>197.2084197998</v>
      </c>
      <c r="I3917">
        <v>229.06665039063</v>
      </c>
      <c r="J3917">
        <v>265.55932617188</v>
      </c>
      <c r="K3917" s="6">
        <f>IFERROR(EXP(TREND(LN($F$1:$J$1),LN(F3917:J3917),LN(Calculations!$B$3))),0)</f>
        <v>9.921179592447045E-3</v>
      </c>
    </row>
    <row r="3918" spans="1:11" x14ac:dyDescent="0.35">
      <c r="A3918">
        <v>3915</v>
      </c>
      <c r="B3918" t="str">
        <f t="shared" si="61"/>
        <v>16-88</v>
      </c>
      <c r="C3918">
        <v>-87.750746133671001</v>
      </c>
      <c r="D3918">
        <v>15.814868409153</v>
      </c>
      <c r="E3918">
        <f>ASIN(SQRT((SIN(RADIANS(PARAMETERS!$D$8-D3918)/2)*SIN(RADIANS(PARAMETERS!$D$8-D3918)/2))+(COS(RADIANS(D3918))*COS(RADIANS(PARAMETERS!$D$8))*SIN(RADIANS(PARAMETERS!$D$9-C3918)/2)*SIN(RADIANS(PARAMETERS!$D$9-C3918)/2))))*2*3958.756</f>
        <v>1802.9553076945144</v>
      </c>
      <c r="F3918">
        <v>118.03485107422</v>
      </c>
      <c r="G3918">
        <v>151.18104553223</v>
      </c>
      <c r="H3918">
        <v>194.66729736328</v>
      </c>
      <c r="I3918">
        <v>225.93656921387</v>
      </c>
      <c r="J3918">
        <v>261.74108886719</v>
      </c>
      <c r="K3918" s="6">
        <f>IFERROR(EXP(TREND(LN($F$1:$J$1),LN(F3918:J3918),LN(Calculations!$B$3))),0)</f>
        <v>9.2432905056022245E-3</v>
      </c>
    </row>
    <row r="3919" spans="1:11" x14ac:dyDescent="0.35">
      <c r="A3919">
        <v>3916</v>
      </c>
      <c r="B3919" t="str">
        <f t="shared" si="61"/>
        <v>16-88</v>
      </c>
      <c r="C3919">
        <v>-88.022067468572004</v>
      </c>
      <c r="D3919">
        <v>15.814868409153</v>
      </c>
      <c r="E3919">
        <f>ASIN(SQRT((SIN(RADIANS(PARAMETERS!$D$8-D3919)/2)*SIN(RADIANS(PARAMETERS!$D$8-D3919)/2))+(COS(RADIANS(D3919))*COS(RADIANS(PARAMETERS!$D$8))*SIN(RADIANS(PARAMETERS!$D$9-C3919)/2)*SIN(RADIANS(PARAMETERS!$D$9-C3919)/2))))*2*3958.756</f>
        <v>1820.9691617213782</v>
      </c>
      <c r="F3919">
        <v>115.47033691406</v>
      </c>
      <c r="G3919">
        <v>148.42440795898</v>
      </c>
      <c r="H3919">
        <v>192.17346191406</v>
      </c>
      <c r="I3919">
        <v>222.87739562988</v>
      </c>
      <c r="J3919">
        <v>258.01382446289</v>
      </c>
      <c r="K3919" s="6">
        <f>IFERROR(EXP(TREND(LN($F$1:$J$1),LN(F3919:J3919),LN(Calculations!$B$3))),0)</f>
        <v>8.6290771890443277E-3</v>
      </c>
    </row>
    <row r="3920" spans="1:11" x14ac:dyDescent="0.35">
      <c r="A3920">
        <v>3917</v>
      </c>
      <c r="B3920" t="str">
        <f t="shared" si="61"/>
        <v>16-88.5</v>
      </c>
      <c r="C3920">
        <v>-88.293388803472993</v>
      </c>
      <c r="D3920">
        <v>15.814868409153</v>
      </c>
      <c r="E3920">
        <f>ASIN(SQRT((SIN(RADIANS(PARAMETERS!$D$8-D3920)/2)*SIN(RADIANS(PARAMETERS!$D$8-D3920)/2))+(COS(RADIANS(D3920))*COS(RADIANS(PARAMETERS!$D$8))*SIN(RADIANS(PARAMETERS!$D$9-C3920)/2)*SIN(RADIANS(PARAMETERS!$D$9-C3920)/2))))*2*3958.756</f>
        <v>1838.9822604658707</v>
      </c>
      <c r="F3920">
        <v>113.04236602783</v>
      </c>
      <c r="G3920">
        <v>145.79379272461</v>
      </c>
      <c r="H3920">
        <v>189.78128051758</v>
      </c>
      <c r="I3920">
        <v>219.95230102539</v>
      </c>
      <c r="J3920">
        <v>254.44805908203</v>
      </c>
      <c r="K3920" s="6">
        <f>IFERROR(EXP(TREND(LN($F$1:$J$1),LN(F3920:J3920),LN(Calculations!$B$3))),0)</f>
        <v>8.0841072759183421E-3</v>
      </c>
    </row>
    <row r="3921" spans="1:11" x14ac:dyDescent="0.35">
      <c r="A3921">
        <v>3918</v>
      </c>
      <c r="B3921" t="str">
        <f t="shared" si="61"/>
        <v>16-88.5</v>
      </c>
      <c r="C3921">
        <v>-88.564710138373997</v>
      </c>
      <c r="D3921">
        <v>15.814868409153</v>
      </c>
      <c r="E3921">
        <f>ASIN(SQRT((SIN(RADIANS(PARAMETERS!$D$8-D3921)/2)*SIN(RADIANS(PARAMETERS!$D$8-D3921)/2))+(COS(RADIANS(D3921))*COS(RADIANS(PARAMETERS!$D$8))*SIN(RADIANS(PARAMETERS!$D$9-C3921)/2)*SIN(RADIANS(PARAMETERS!$D$9-C3921)/2))))*2*3958.756</f>
        <v>1856.9945937716484</v>
      </c>
      <c r="F3921">
        <v>110.94910430908</v>
      </c>
      <c r="G3921">
        <v>143.56886291504</v>
      </c>
      <c r="H3921">
        <v>187.80227661133</v>
      </c>
      <c r="I3921">
        <v>217.52793884277</v>
      </c>
      <c r="J3921">
        <v>251.51484680176</v>
      </c>
      <c r="K3921" s="6">
        <f>IFERROR(EXP(TREND(LN($F$1:$J$1),LN(F3921:J3921),LN(Calculations!$B$3))),0)</f>
        <v>7.6501003354116645E-3</v>
      </c>
    </row>
    <row r="3922" spans="1:11" x14ac:dyDescent="0.35">
      <c r="A3922">
        <v>3919</v>
      </c>
      <c r="B3922" t="str">
        <f t="shared" si="61"/>
        <v>16-89</v>
      </c>
      <c r="C3922">
        <v>-88.836031473275</v>
      </c>
      <c r="D3922">
        <v>15.814868409153</v>
      </c>
      <c r="E3922">
        <f>ASIN(SQRT((SIN(RADIANS(PARAMETERS!$D$8-D3922)/2)*SIN(RADIANS(PARAMETERS!$D$8-D3922)/2))+(COS(RADIANS(D3922))*COS(RADIANS(PARAMETERS!$D$8))*SIN(RADIANS(PARAMETERS!$D$9-C3922)/2)*SIN(RADIANS(PARAMETERS!$D$9-C3922)/2))))*2*3958.756</f>
        <v>1875.006151490785</v>
      </c>
      <c r="F3922">
        <v>109.16887664795</v>
      </c>
      <c r="G3922">
        <v>141.72970581055</v>
      </c>
      <c r="H3922">
        <v>186.21398925781</v>
      </c>
      <c r="I3922">
        <v>215.54197692871</v>
      </c>
      <c r="J3922">
        <v>249.12730407715</v>
      </c>
      <c r="K3922" s="6">
        <f>IFERROR(EXP(TREND(LN($F$1:$J$1),LN(F3922:J3922),LN(Calculations!$B$3))),0)</f>
        <v>7.3076648830047155E-3</v>
      </c>
    </row>
    <row r="3923" spans="1:11" x14ac:dyDescent="0.35">
      <c r="A3923">
        <v>3920</v>
      </c>
      <c r="B3923" t="str">
        <f t="shared" si="61"/>
        <v>16-89</v>
      </c>
      <c r="C3923">
        <v>-89.107352808176003</v>
      </c>
      <c r="D3923">
        <v>15.814868409153</v>
      </c>
      <c r="E3923">
        <f>ASIN(SQRT((SIN(RADIANS(PARAMETERS!$D$8-D3923)/2)*SIN(RADIANS(PARAMETERS!$D$8-D3923)/2))+(COS(RADIANS(D3923))*COS(RADIANS(PARAMETERS!$D$8))*SIN(RADIANS(PARAMETERS!$D$9-C3923)/2)*SIN(RADIANS(PARAMETERS!$D$9-C3923)/2))))*2*3958.756</f>
        <v>1893.0169234812176</v>
      </c>
      <c r="F3923">
        <v>107.59191131592</v>
      </c>
      <c r="G3923">
        <v>140.12098693848</v>
      </c>
      <c r="H3923">
        <v>184.88468933105</v>
      </c>
      <c r="I3923">
        <v>213.78598022461</v>
      </c>
      <c r="J3923">
        <v>247.01910400391</v>
      </c>
      <c r="K3923" s="6">
        <f>IFERROR(EXP(TREND(LN($F$1:$J$1),LN(F3923:J3923),LN(Calculations!$B$3))),0)</f>
        <v>7.0212423760088972E-3</v>
      </c>
    </row>
    <row r="3924" spans="1:11" x14ac:dyDescent="0.35">
      <c r="A3924">
        <v>3921</v>
      </c>
      <c r="B3924" t="str">
        <f t="shared" si="61"/>
        <v>16-89.5</v>
      </c>
      <c r="C3924">
        <v>-89.378674143077006</v>
      </c>
      <c r="D3924">
        <v>15.814868409153</v>
      </c>
      <c r="E3924">
        <f>ASIN(SQRT((SIN(RADIANS(PARAMETERS!$D$8-D3924)/2)*SIN(RADIANS(PARAMETERS!$D$8-D3924)/2))+(COS(RADIANS(D3924))*COS(RADIANS(PARAMETERS!$D$8))*SIN(RADIANS(PARAMETERS!$D$9-C3924)/2)*SIN(RADIANS(PARAMETERS!$D$9-C3924)/2))))*2*3958.756</f>
        <v>1911.0268996043092</v>
      </c>
      <c r="F3924">
        <v>105.81211853027</v>
      </c>
      <c r="G3924">
        <v>138.09405517578</v>
      </c>
      <c r="H3924">
        <v>183.11479187012</v>
      </c>
      <c r="I3924">
        <v>211.57702636719</v>
      </c>
      <c r="J3924">
        <v>244.34017944336</v>
      </c>
      <c r="K3924" s="6">
        <f>IFERROR(EXP(TREND(LN($F$1:$J$1),LN(F3924:J3924),LN(Calculations!$B$3))),0)</f>
        <v>6.6914396582690308E-3</v>
      </c>
    </row>
    <row r="3925" spans="1:11" x14ac:dyDescent="0.35">
      <c r="A3925">
        <v>3922</v>
      </c>
      <c r="B3925" t="str">
        <f t="shared" si="61"/>
        <v>16-89.5</v>
      </c>
      <c r="C3925">
        <v>-89.649995477977996</v>
      </c>
      <c r="D3925">
        <v>15.814868409153</v>
      </c>
      <c r="E3925">
        <f>ASIN(SQRT((SIN(RADIANS(PARAMETERS!$D$8-D3925)/2)*SIN(RADIANS(PARAMETERS!$D$8-D3925)/2))+(COS(RADIANS(D3925))*COS(RADIANS(PARAMETERS!$D$8))*SIN(RADIANS(PARAMETERS!$D$9-C3925)/2)*SIN(RADIANS(PARAMETERS!$D$9-C3925)/2))))*2*3958.756</f>
        <v>1929.0360697225162</v>
      </c>
      <c r="F3925">
        <v>103.76363372803</v>
      </c>
      <c r="G3925">
        <v>135.66784667969</v>
      </c>
      <c r="H3925">
        <v>180.84745788574</v>
      </c>
      <c r="I3925">
        <v>208.75827026367</v>
      </c>
      <c r="J3925">
        <v>240.85705566406</v>
      </c>
      <c r="K3925" s="6">
        <f>IFERROR(EXP(TREND(LN($F$1:$J$1),LN(F3925:J3925),LN(Calculations!$B$3))),0)</f>
        <v>6.3145961095682343E-3</v>
      </c>
    </row>
    <row r="3926" spans="1:11" x14ac:dyDescent="0.35">
      <c r="A3926">
        <v>3923</v>
      </c>
      <c r="B3926" t="str">
        <f t="shared" si="61"/>
        <v>16-90</v>
      </c>
      <c r="C3926">
        <v>-89.921316812878999</v>
      </c>
      <c r="D3926">
        <v>15.814868409153</v>
      </c>
      <c r="E3926">
        <f>ASIN(SQRT((SIN(RADIANS(PARAMETERS!$D$8-D3926)/2)*SIN(RADIANS(PARAMETERS!$D$8-D3926)/2))+(COS(RADIANS(D3926))*COS(RADIANS(PARAMETERS!$D$8))*SIN(RADIANS(PARAMETERS!$D$9-C3926)/2)*SIN(RADIANS(PARAMETERS!$D$9-C3926)/2))))*2*3958.756</f>
        <v>1947.0444236971584</v>
      </c>
      <c r="F3926">
        <v>101.56223297119</v>
      </c>
      <c r="G3926">
        <v>133.07292175293</v>
      </c>
      <c r="H3926">
        <v>178.23136901855</v>
      </c>
      <c r="I3926">
        <v>205.51765441895</v>
      </c>
      <c r="J3926">
        <v>236.80551147461</v>
      </c>
      <c r="K3926" s="6">
        <f>IFERROR(EXP(TREND(LN($F$1:$J$1),LN(F3926:J3926),LN(Calculations!$B$3))),0)</f>
        <v>5.9227009293989791E-3</v>
      </c>
    </row>
    <row r="3927" spans="1:11" x14ac:dyDescent="0.35">
      <c r="A3927">
        <v>3924</v>
      </c>
      <c r="B3927" t="str">
        <f t="shared" si="61"/>
        <v>16-90</v>
      </c>
      <c r="C3927">
        <v>-90.192638147780002</v>
      </c>
      <c r="D3927">
        <v>15.814868409153</v>
      </c>
      <c r="E3927">
        <f>ASIN(SQRT((SIN(RADIANS(PARAMETERS!$D$8-D3927)/2)*SIN(RADIANS(PARAMETERS!$D$8-D3927)/2))+(COS(RADIANS(D3927))*COS(RADIANS(PARAMETERS!$D$8))*SIN(RADIANS(PARAMETERS!$D$9-C3927)/2)*SIN(RADIANS(PARAMETERS!$D$9-C3927)/2))))*2*3958.756</f>
        <v>1965.0519513862791</v>
      </c>
      <c r="F3927">
        <v>100.38747406006</v>
      </c>
      <c r="G3927">
        <v>131.39892578125</v>
      </c>
      <c r="H3927">
        <v>176.66212463379</v>
      </c>
      <c r="I3927">
        <v>203.72047424316</v>
      </c>
      <c r="J3927">
        <v>234.62773132324</v>
      </c>
      <c r="K3927" s="6">
        <f>IFERROR(EXP(TREND(LN($F$1:$J$1),LN(F3927:J3927),LN(Calculations!$B$3))),0)</f>
        <v>5.708277519207031E-3</v>
      </c>
    </row>
    <row r="3928" spans="1:11" x14ac:dyDescent="0.35">
      <c r="A3928">
        <v>3925</v>
      </c>
      <c r="B3928" t="str">
        <f t="shared" si="61"/>
        <v>16-90.5</v>
      </c>
      <c r="C3928">
        <v>-90.463959482681005</v>
      </c>
      <c r="D3928">
        <v>15.814868409153</v>
      </c>
      <c r="E3928">
        <f>ASIN(SQRT((SIN(RADIANS(PARAMETERS!$D$8-D3928)/2)*SIN(RADIANS(PARAMETERS!$D$8-D3928)/2))+(COS(RADIANS(D3928))*COS(RADIANS(PARAMETERS!$D$8))*SIN(RADIANS(PARAMETERS!$D$9-C3928)/2)*SIN(RADIANS(PARAMETERS!$D$9-C3928)/2))))*2*3958.756</f>
        <v>1983.0586426425975</v>
      </c>
      <c r="F3928">
        <v>100.20482635498</v>
      </c>
      <c r="G3928">
        <v>131.00341796875</v>
      </c>
      <c r="H3928">
        <v>176.22138977051</v>
      </c>
      <c r="I3928">
        <v>203.35194396973</v>
      </c>
      <c r="J3928">
        <v>234.26945495605</v>
      </c>
      <c r="K3928" s="6">
        <f>IFERROR(EXP(TREND(LN($F$1:$J$1),LN(F3928:J3928),LN(Calculations!$B$3))),0)</f>
        <v>5.6654164419361252E-3</v>
      </c>
    </row>
    <row r="3929" spans="1:11" x14ac:dyDescent="0.35">
      <c r="A3929">
        <v>3926</v>
      </c>
      <c r="B3929" t="str">
        <f t="shared" si="61"/>
        <v>16-90.5</v>
      </c>
      <c r="C3929">
        <v>-90.735280817581994</v>
      </c>
      <c r="D3929">
        <v>15.814868409153</v>
      </c>
      <c r="E3929">
        <f>ASIN(SQRT((SIN(RADIANS(PARAMETERS!$D$8-D3929)/2)*SIN(RADIANS(PARAMETERS!$D$8-D3929)/2))+(COS(RADIANS(D3929))*COS(RADIANS(PARAMETERS!$D$8))*SIN(RADIANS(PARAMETERS!$D$9-C3929)/2)*SIN(RADIANS(PARAMETERS!$D$9-C3929)/2))))*2*3958.756</f>
        <v>2001.0644873115402</v>
      </c>
      <c r="F3929">
        <v>100.93667602539</v>
      </c>
      <c r="G3929">
        <v>131.85047912598</v>
      </c>
      <c r="H3929">
        <v>176.88310241699</v>
      </c>
      <c r="I3929">
        <v>204.28938293457</v>
      </c>
      <c r="J3929">
        <v>235.53335571289</v>
      </c>
      <c r="K3929" s="6">
        <f>IFERROR(EXP(TREND(LN($F$1:$J$1),LN(F3929:J3929),LN(Calculations!$B$3))),0)</f>
        <v>5.7800042134795076E-3</v>
      </c>
    </row>
    <row r="3930" spans="1:11" x14ac:dyDescent="0.35">
      <c r="A3930">
        <v>3927</v>
      </c>
      <c r="B3930" t="str">
        <f t="shared" si="61"/>
        <v>16-50</v>
      </c>
      <c r="C3930">
        <v>-50.037080582435998</v>
      </c>
      <c r="D3930">
        <v>16.086189744054</v>
      </c>
      <c r="E3930">
        <f>ASIN(SQRT((SIN(RADIANS(PARAMETERS!$D$8-D3930)/2)*SIN(RADIANS(PARAMETERS!$D$8-D3930)/2))+(COS(RADIANS(D3930))*COS(RADIANS(PARAMETERS!$D$8))*SIN(RADIANS(PARAMETERS!$D$9-C3930)/2)*SIN(RADIANS(PARAMETERS!$D$9-C3930)/2))))*2*3958.756</f>
        <v>706.46850131294957</v>
      </c>
      <c r="F3930">
        <v>148.02272033691</v>
      </c>
      <c r="G3930">
        <v>179.50553894043</v>
      </c>
      <c r="H3930">
        <v>214.60534667969</v>
      </c>
      <c r="I3930">
        <v>245.65057373047</v>
      </c>
      <c r="J3930">
        <v>281.1887512207</v>
      </c>
      <c r="K3930" s="6">
        <f>IFERROR(EXP(TREND(LN($F$1:$J$1),LN(F3930:J3930),LN(Calculations!$B$3))),0)</f>
        <v>2.0793051491503598E-2</v>
      </c>
    </row>
    <row r="3931" spans="1:11" x14ac:dyDescent="0.35">
      <c r="A3931">
        <v>3928</v>
      </c>
      <c r="B3931" t="str">
        <f t="shared" si="61"/>
        <v>16-50.5</v>
      </c>
      <c r="C3931">
        <v>-50.308401917337001</v>
      </c>
      <c r="D3931">
        <v>16.086189744054</v>
      </c>
      <c r="E3931">
        <f>ASIN(SQRT((SIN(RADIANS(PARAMETERS!$D$8-D3931)/2)*SIN(RADIANS(PARAMETERS!$D$8-D3931)/2))+(COS(RADIANS(D3931))*COS(RADIANS(PARAMETERS!$D$8))*SIN(RADIANS(PARAMETERS!$D$9-C3931)/2)*SIN(RADIANS(PARAMETERS!$D$9-C3931)/2))))*2*3958.756</f>
        <v>688.47086030461116</v>
      </c>
      <c r="F3931">
        <v>148.18130493164</v>
      </c>
      <c r="G3931">
        <v>179.6745300293</v>
      </c>
      <c r="H3931">
        <v>214.96606445313</v>
      </c>
      <c r="I3931">
        <v>246.20083618164</v>
      </c>
      <c r="J3931">
        <v>281.97576904297</v>
      </c>
      <c r="K3931" s="6">
        <f>IFERROR(EXP(TREND(LN($F$1:$J$1),LN(F3931:J3931),LN(Calculations!$B$3))),0)</f>
        <v>2.0873351920356352E-2</v>
      </c>
    </row>
    <row r="3932" spans="1:11" x14ac:dyDescent="0.35">
      <c r="A3932">
        <v>3929</v>
      </c>
      <c r="B3932" t="str">
        <f t="shared" si="61"/>
        <v>16-50.5</v>
      </c>
      <c r="C3932">
        <v>-50.579723252237997</v>
      </c>
      <c r="D3932">
        <v>16.086189744054</v>
      </c>
      <c r="E3932">
        <f>ASIN(SQRT((SIN(RADIANS(PARAMETERS!$D$8-D3932)/2)*SIN(RADIANS(PARAMETERS!$D$8-D3932)/2))+(COS(RADIANS(D3932))*COS(RADIANS(PARAMETERS!$D$8))*SIN(RADIANS(PARAMETERS!$D$9-C3932)/2)*SIN(RADIANS(PARAMETERS!$D$9-C3932)/2))))*2*3958.756</f>
        <v>670.47502220682031</v>
      </c>
      <c r="F3932">
        <v>148.28388977051</v>
      </c>
      <c r="G3932">
        <v>179.81001281738</v>
      </c>
      <c r="H3932">
        <v>215.28277587891</v>
      </c>
      <c r="I3932">
        <v>246.69743347168</v>
      </c>
      <c r="J3932">
        <v>282.69781494141</v>
      </c>
      <c r="K3932" s="6">
        <f>IFERROR(EXP(TREND(LN($F$1:$J$1),LN(F3932:J3932),LN(Calculations!$B$3))),0)</f>
        <v>2.0922967044107885E-2</v>
      </c>
    </row>
    <row r="3933" spans="1:11" x14ac:dyDescent="0.35">
      <c r="A3933">
        <v>3930</v>
      </c>
      <c r="B3933" t="str">
        <f t="shared" si="61"/>
        <v>16-51</v>
      </c>
      <c r="C3933">
        <v>-50.851044587139</v>
      </c>
      <c r="D3933">
        <v>16.086189744054</v>
      </c>
      <c r="E3933">
        <f>ASIN(SQRT((SIN(RADIANS(PARAMETERS!$D$8-D3933)/2)*SIN(RADIANS(PARAMETERS!$D$8-D3933)/2))+(COS(RADIANS(D3933))*COS(RADIANS(PARAMETERS!$D$8))*SIN(RADIANS(PARAMETERS!$D$9-C3933)/2)*SIN(RADIANS(PARAMETERS!$D$9-C3933)/2))))*2*3958.756</f>
        <v>652.48116763870109</v>
      </c>
      <c r="F3933">
        <v>148.36587524414</v>
      </c>
      <c r="G3933">
        <v>179.93571472168</v>
      </c>
      <c r="H3933">
        <v>215.58993530273</v>
      </c>
      <c r="I3933">
        <v>247.18522644043</v>
      </c>
      <c r="J3933">
        <v>283.4123840332</v>
      </c>
      <c r="K3933" s="6">
        <f>IFERROR(EXP(TREND(LN($F$1:$J$1),LN(F3933:J3933),LN(Calculations!$B$3))),0)</f>
        <v>2.0961157519358817E-2</v>
      </c>
    </row>
    <row r="3934" spans="1:11" x14ac:dyDescent="0.35">
      <c r="A3934">
        <v>3931</v>
      </c>
      <c r="B3934" t="str">
        <f t="shared" si="61"/>
        <v>16-51</v>
      </c>
      <c r="C3934">
        <v>-51.122365922039997</v>
      </c>
      <c r="D3934">
        <v>16.086189744054</v>
      </c>
      <c r="E3934">
        <f>ASIN(SQRT((SIN(RADIANS(PARAMETERS!$D$8-D3934)/2)*SIN(RADIANS(PARAMETERS!$D$8-D3934)/2))+(COS(RADIANS(D3934))*COS(RADIANS(PARAMETERS!$D$8))*SIN(RADIANS(PARAMETERS!$D$9-C3934)/2)*SIN(RADIANS(PARAMETERS!$D$9-C3934)/2))))*2*3958.756</f>
        <v>634.48949680691305</v>
      </c>
      <c r="F3934">
        <v>148.46601867676</v>
      </c>
      <c r="G3934">
        <v>180.0774230957</v>
      </c>
      <c r="H3934">
        <v>215.92544555664</v>
      </c>
      <c r="I3934">
        <v>247.71369934082</v>
      </c>
      <c r="J3934">
        <v>284.18325805664</v>
      </c>
      <c r="K3934" s="6">
        <f>IFERROR(EXP(TREND(LN($F$1:$J$1),LN(F3934:J3934),LN(Calculations!$B$3))),0)</f>
        <v>2.1008826091401121E-2</v>
      </c>
    </row>
    <row r="3935" spans="1:11" x14ac:dyDescent="0.35">
      <c r="A3935">
        <v>3932</v>
      </c>
      <c r="B3935" t="str">
        <f t="shared" si="61"/>
        <v>16-51.5</v>
      </c>
      <c r="C3935">
        <v>-51.393687256941</v>
      </c>
      <c r="D3935">
        <v>16.086189744054</v>
      </c>
      <c r="E3935">
        <f>ASIN(SQRT((SIN(RADIANS(PARAMETERS!$D$8-D3935)/2)*SIN(RADIANS(PARAMETERS!$D$8-D3935)/2))+(COS(RADIANS(D3935))*COS(RADIANS(PARAMETERS!$D$8))*SIN(RADIANS(PARAMETERS!$D$9-C3935)/2)*SIN(RADIANS(PARAMETERS!$D$9-C3935)/2))))*2*3958.756</f>
        <v>616.50023235935328</v>
      </c>
      <c r="F3935">
        <v>148.5419921875</v>
      </c>
      <c r="G3935">
        <v>180.20129394531</v>
      </c>
      <c r="H3935">
        <v>216.23101806641</v>
      </c>
      <c r="I3935">
        <v>248.20063781738</v>
      </c>
      <c r="J3935">
        <v>284.8984375</v>
      </c>
      <c r="K3935" s="6">
        <f>IFERROR(EXP(TREND(LN($F$1:$J$1),LN(F3935:J3935),LN(Calculations!$B$3))),0)</f>
        <v>2.1043520527578154E-2</v>
      </c>
    </row>
    <row r="3936" spans="1:11" x14ac:dyDescent="0.35">
      <c r="A3936">
        <v>3933</v>
      </c>
      <c r="B3936" t="str">
        <f t="shared" si="61"/>
        <v>16-51.5</v>
      </c>
      <c r="C3936">
        <v>-51.665008591842003</v>
      </c>
      <c r="D3936">
        <v>16.086189744054</v>
      </c>
      <c r="E3936">
        <f>ASIN(SQRT((SIN(RADIANS(PARAMETERS!$D$8-D3936)/2)*SIN(RADIANS(PARAMETERS!$D$8-D3936)/2))+(COS(RADIANS(D3936))*COS(RADIANS(PARAMETERS!$D$8))*SIN(RADIANS(PARAMETERS!$D$9-C3936)/2)*SIN(RADIANS(PARAMETERS!$D$9-C3936)/2))))*2*3958.756</f>
        <v>598.51362275154997</v>
      </c>
      <c r="F3936">
        <v>148.61599731445</v>
      </c>
      <c r="G3936">
        <v>180.32261657715</v>
      </c>
      <c r="H3936">
        <v>216.53330993652</v>
      </c>
      <c r="I3936">
        <v>248.68380737305</v>
      </c>
      <c r="J3936">
        <v>285.60946655273</v>
      </c>
      <c r="K3936" s="6">
        <f>IFERROR(EXP(TREND(LN($F$1:$J$1),LN(F3936:J3936),LN(Calculations!$B$3))),0)</f>
        <v>2.1076735468253151E-2</v>
      </c>
    </row>
    <row r="3937" spans="1:11" x14ac:dyDescent="0.35">
      <c r="A3937">
        <v>3934</v>
      </c>
      <c r="B3937" t="str">
        <f t="shared" si="61"/>
        <v>16-52</v>
      </c>
      <c r="C3937">
        <v>-51.936329926742999</v>
      </c>
      <c r="D3937">
        <v>16.086189744054</v>
      </c>
      <c r="E3937">
        <f>ASIN(SQRT((SIN(RADIANS(PARAMETERS!$D$8-D3937)/2)*SIN(RADIANS(PARAMETERS!$D$8-D3937)/2))+(COS(RADIANS(D3937))*COS(RADIANS(PARAMETERS!$D$8))*SIN(RADIANS(PARAMETERS!$D$9-C3937)/2)*SIN(RADIANS(PARAMETERS!$D$9-C3937)/2))))*2*3958.756</f>
        <v>580.52994623635391</v>
      </c>
      <c r="F3937">
        <v>148.7095489502</v>
      </c>
      <c r="G3937">
        <v>180.45674133301</v>
      </c>
      <c r="H3937">
        <v>216.85958862305</v>
      </c>
      <c r="I3937">
        <v>249.2022857666</v>
      </c>
      <c r="J3937">
        <v>286.37020874023</v>
      </c>
      <c r="K3937" s="6">
        <f>IFERROR(EXP(TREND(LN($F$1:$J$1),LN(F3937:J3937),LN(Calculations!$B$3))),0)</f>
        <v>2.1119469915047887E-2</v>
      </c>
    </row>
    <row r="3938" spans="1:11" x14ac:dyDescent="0.35">
      <c r="A3938">
        <v>3935</v>
      </c>
      <c r="B3938" t="str">
        <f t="shared" si="61"/>
        <v>16-52</v>
      </c>
      <c r="C3938">
        <v>-52.207651261644003</v>
      </c>
      <c r="D3938">
        <v>16.086189744054</v>
      </c>
      <c r="E3938">
        <f>ASIN(SQRT((SIN(RADIANS(PARAMETERS!$D$8-D3938)/2)*SIN(RADIANS(PARAMETERS!$D$8-D3938)/2))+(COS(RADIANS(D3938))*COS(RADIANS(PARAMETERS!$D$8))*SIN(RADIANS(PARAMETERS!$D$9-C3938)/2)*SIN(RADIANS(PARAMETERS!$D$9-C3938)/2))))*2*3958.756</f>
        <v>562.54951561563792</v>
      </c>
      <c r="F3938">
        <v>148.7663269043</v>
      </c>
      <c r="G3938">
        <v>180.5560760498</v>
      </c>
      <c r="H3938">
        <v>217.12846374512</v>
      </c>
      <c r="I3938">
        <v>249.64131164551</v>
      </c>
      <c r="J3938">
        <v>287.02426147461</v>
      </c>
      <c r="K3938" s="6">
        <f>IFERROR(EXP(TREND(LN($F$1:$J$1),LN(F3938:J3938),LN(Calculations!$B$3))),0)</f>
        <v>2.1141769078156014E-2</v>
      </c>
    </row>
    <row r="3939" spans="1:11" x14ac:dyDescent="0.35">
      <c r="A3939">
        <v>3936</v>
      </c>
      <c r="B3939" t="str">
        <f t="shared" si="61"/>
        <v>16-52.5</v>
      </c>
      <c r="C3939">
        <v>-52.478972596544999</v>
      </c>
      <c r="D3939">
        <v>16.086189744054</v>
      </c>
      <c r="E3939">
        <f>ASIN(SQRT((SIN(RADIANS(PARAMETERS!$D$8-D3939)/2)*SIN(RADIANS(PARAMETERS!$D$8-D3939)/2))+(COS(RADIANS(D3939))*COS(RADIANS(PARAMETERS!$D$8))*SIN(RADIANS(PARAMETERS!$D$9-C3939)/2)*SIN(RADIANS(PARAMETERS!$D$9-C3939)/2))))*2*3958.756</f>
        <v>544.57268392909043</v>
      </c>
      <c r="F3939">
        <v>148.81883239746</v>
      </c>
      <c r="G3939">
        <v>180.6421661377</v>
      </c>
      <c r="H3939">
        <v>217.3742980957</v>
      </c>
      <c r="I3939">
        <v>250.04777526855</v>
      </c>
      <c r="J3939">
        <v>287.63400268555</v>
      </c>
      <c r="K3939" s="6">
        <f>IFERROR(EXP(TREND(LN($F$1:$J$1),LN(F3939:J3939),LN(Calculations!$B$3))),0)</f>
        <v>2.1160684576266141E-2</v>
      </c>
    </row>
    <row r="3940" spans="1:11" x14ac:dyDescent="0.35">
      <c r="A3940">
        <v>3937</v>
      </c>
      <c r="B3940" t="str">
        <f t="shared" si="61"/>
        <v>16-53</v>
      </c>
      <c r="C3940">
        <v>-52.750293931446002</v>
      </c>
      <c r="D3940">
        <v>16.086189744054</v>
      </c>
      <c r="E3940">
        <f>ASIN(SQRT((SIN(RADIANS(PARAMETERS!$D$8-D3940)/2)*SIN(RADIANS(PARAMETERS!$D$8-D3940)/2))+(COS(RADIANS(D3940))*COS(RADIANS(PARAMETERS!$D$8))*SIN(RADIANS(PARAMETERS!$D$9-C3940)/2)*SIN(RADIANS(PARAMETERS!$D$9-C3940)/2))))*2*3958.756</f>
        <v>526.59985130260384</v>
      </c>
      <c r="F3940">
        <v>148.88848876953</v>
      </c>
      <c r="G3940">
        <v>180.7297668457</v>
      </c>
      <c r="H3940">
        <v>217.62042236328</v>
      </c>
      <c r="I3940">
        <v>250.45332336426</v>
      </c>
      <c r="J3940">
        <v>288.24136352539</v>
      </c>
      <c r="K3940" s="6">
        <f>IFERROR(EXP(TREND(LN($F$1:$J$1),LN(F3940:J3940),LN(Calculations!$B$3))),0)</f>
        <v>2.1187462529201007E-2</v>
      </c>
    </row>
    <row r="3941" spans="1:11" x14ac:dyDescent="0.35">
      <c r="A3941">
        <v>3938</v>
      </c>
      <c r="B3941" t="str">
        <f t="shared" si="61"/>
        <v>16-53</v>
      </c>
      <c r="C3941">
        <v>-53.021615266346998</v>
      </c>
      <c r="D3941">
        <v>16.086189744054</v>
      </c>
      <c r="E3941">
        <f>ASIN(SQRT((SIN(RADIANS(PARAMETERS!$D$8-D3941)/2)*SIN(RADIANS(PARAMETERS!$D$8-D3941)/2))+(COS(RADIANS(D3941))*COS(RADIANS(PARAMETERS!$D$8))*SIN(RADIANS(PARAMETERS!$D$9-C3941)/2)*SIN(RADIANS(PARAMETERS!$D$9-C3941)/2))))*2*3958.756</f>
        <v>508.63147324116755</v>
      </c>
      <c r="F3941">
        <v>148.91635131836</v>
      </c>
      <c r="G3941">
        <v>180.77537536621</v>
      </c>
      <c r="H3941">
        <v>217.79992675781</v>
      </c>
      <c r="I3941">
        <v>250.76832580566</v>
      </c>
      <c r="J3941">
        <v>288.72863769531</v>
      </c>
      <c r="K3941" s="6">
        <f>IFERROR(EXP(TREND(LN($F$1:$J$1),LN(F3941:J3941),LN(Calculations!$B$3))),0)</f>
        <v>2.1190624003994081E-2</v>
      </c>
    </row>
    <row r="3942" spans="1:11" x14ac:dyDescent="0.35">
      <c r="A3942">
        <v>3939</v>
      </c>
      <c r="B3942" t="str">
        <f t="shared" si="61"/>
        <v>16-53.5</v>
      </c>
      <c r="C3942">
        <v>-53.292936601248002</v>
      </c>
      <c r="D3942">
        <v>16.086189744054</v>
      </c>
      <c r="E3942">
        <f>ASIN(SQRT((SIN(RADIANS(PARAMETERS!$D$8-D3942)/2)*SIN(RADIANS(PARAMETERS!$D$8-D3942)/2))+(COS(RADIANS(D3942))*COS(RADIANS(PARAMETERS!$D$8))*SIN(RADIANS(PARAMETERS!$D$9-C3942)/2)*SIN(RADIANS(PARAMETERS!$D$9-C3942)/2))))*2*3958.756</f>
        <v>490.66807073385922</v>
      </c>
      <c r="F3942">
        <v>148.94833374023</v>
      </c>
      <c r="G3942">
        <v>180.81474304199</v>
      </c>
      <c r="H3942">
        <v>217.97302246094</v>
      </c>
      <c r="I3942">
        <v>251.07702636719</v>
      </c>
      <c r="J3942">
        <v>289.20989990234</v>
      </c>
      <c r="K3942" s="6">
        <f>IFERROR(EXP(TREND(LN($F$1:$J$1),LN(F3942:J3942),LN(Calculations!$B$3))),0)</f>
        <v>2.1194277554814785E-2</v>
      </c>
    </row>
    <row r="3943" spans="1:11" x14ac:dyDescent="0.35">
      <c r="A3943">
        <v>3940</v>
      </c>
      <c r="B3943" t="str">
        <f t="shared" si="61"/>
        <v>16-53.5</v>
      </c>
      <c r="C3943">
        <v>-53.564257936148998</v>
      </c>
      <c r="D3943">
        <v>16.086189744054</v>
      </c>
      <c r="E3943">
        <f>ASIN(SQRT((SIN(RADIANS(PARAMETERS!$D$8-D3943)/2)*SIN(RADIANS(PARAMETERS!$D$8-D3943)/2))+(COS(RADIANS(D3943))*COS(RADIANS(PARAMETERS!$D$8))*SIN(RADIANS(PARAMETERS!$D$9-C3943)/2)*SIN(RADIANS(PARAMETERS!$D$9-C3943)/2))))*2*3958.756</f>
        <v>472.71024264923426</v>
      </c>
      <c r="F3943">
        <v>149.00694274902</v>
      </c>
      <c r="G3943">
        <v>180.86566162109</v>
      </c>
      <c r="H3943">
        <v>218.16690063477</v>
      </c>
      <c r="I3943">
        <v>251.41564941406</v>
      </c>
      <c r="J3943">
        <v>289.73266601563</v>
      </c>
      <c r="K3943" s="6">
        <f>IFERROR(EXP(TREND(LN($F$1:$J$1),LN(F3943:J3943),LN(Calculations!$B$3))),0)</f>
        <v>2.1210535350219984E-2</v>
      </c>
    </row>
    <row r="3944" spans="1:11" x14ac:dyDescent="0.35">
      <c r="A3944">
        <v>3941</v>
      </c>
      <c r="B3944" t="str">
        <f t="shared" si="61"/>
        <v>16-54</v>
      </c>
      <c r="C3944">
        <v>-53.835579271050001</v>
      </c>
      <c r="D3944">
        <v>16.086189744054</v>
      </c>
      <c r="E3944">
        <f>ASIN(SQRT((SIN(RADIANS(PARAMETERS!$D$8-D3944)/2)*SIN(RADIANS(PARAMETERS!$D$8-D3944)/2))+(COS(RADIANS(D3944))*COS(RADIANS(PARAMETERS!$D$8))*SIN(RADIANS(PARAMETERS!$D$9-C3944)/2)*SIN(RADIANS(PARAMETERS!$D$9-C3944)/2))))*2*3958.756</f>
        <v>454.75868104892101</v>
      </c>
      <c r="F3944">
        <v>149.04963684082</v>
      </c>
      <c r="G3944">
        <v>180.89952087402</v>
      </c>
      <c r="H3944">
        <v>218.33003234863</v>
      </c>
      <c r="I3944">
        <v>251.71012878418</v>
      </c>
      <c r="J3944">
        <v>290.19458007813</v>
      </c>
      <c r="K3944" s="6">
        <f>IFERROR(EXP(TREND(LN($F$1:$J$1),LN(F3944:J3944),LN(Calculations!$B$3))),0)</f>
        <v>2.1218181875199631E-2</v>
      </c>
    </row>
    <row r="3945" spans="1:11" x14ac:dyDescent="0.35">
      <c r="A3945">
        <v>3942</v>
      </c>
      <c r="B3945" t="str">
        <f t="shared" si="61"/>
        <v>16-54</v>
      </c>
      <c r="C3945">
        <v>-54.106900605950997</v>
      </c>
      <c r="D3945">
        <v>16.086189744054</v>
      </c>
      <c r="E3945">
        <f>ASIN(SQRT((SIN(RADIANS(PARAMETERS!$D$8-D3945)/2)*SIN(RADIANS(PARAMETERS!$D$8-D3945)/2))+(COS(RADIANS(D3945))*COS(RADIANS(PARAMETERS!$D$8))*SIN(RADIANS(PARAMETERS!$D$9-C3945)/2)*SIN(RADIANS(PARAMETERS!$D$9-C3945)/2))))*2*3958.756</f>
        <v>436.81419025135818</v>
      </c>
      <c r="F3945">
        <v>149.1195526123</v>
      </c>
      <c r="G3945">
        <v>180.94612121582</v>
      </c>
      <c r="H3945">
        <v>218.50491333008</v>
      </c>
      <c r="I3945">
        <v>252.01507568359</v>
      </c>
      <c r="J3945">
        <v>290.66516113281</v>
      </c>
      <c r="K3945" s="6">
        <f>IFERROR(EXP(TREND(LN($F$1:$J$1),LN(F3945:J3945),LN(Calculations!$B$3))),0)</f>
        <v>2.1240253880656531E-2</v>
      </c>
    </row>
    <row r="3946" spans="1:11" x14ac:dyDescent="0.35">
      <c r="A3946">
        <v>3943</v>
      </c>
      <c r="B3946" t="str">
        <f t="shared" si="61"/>
        <v>16-54.5</v>
      </c>
      <c r="C3946">
        <v>-54.378221940852001</v>
      </c>
      <c r="D3946">
        <v>16.086189744054</v>
      </c>
      <c r="E3946">
        <f>ASIN(SQRT((SIN(RADIANS(PARAMETERS!$D$8-D3946)/2)*SIN(RADIANS(PARAMETERS!$D$8-D3946)/2))+(COS(RADIANS(D3946))*COS(RADIANS(PARAMETERS!$D$8))*SIN(RADIANS(PARAMETERS!$D$9-C3946)/2)*SIN(RADIANS(PARAMETERS!$D$9-C3946)/2))))*2*3958.756</f>
        <v>418.87771075925633</v>
      </c>
      <c r="F3946">
        <v>149.23104858398</v>
      </c>
      <c r="G3946">
        <v>181.01631164551</v>
      </c>
      <c r="H3946">
        <v>218.70651245117</v>
      </c>
      <c r="I3946">
        <v>252.3494720459</v>
      </c>
      <c r="J3946">
        <v>291.16833496094</v>
      </c>
      <c r="K3946" s="6">
        <f>IFERROR(EXP(TREND(LN($F$1:$J$1),LN(F3946:J3946),LN(Calculations!$B$3))),0)</f>
        <v>2.1284534270489673E-2</v>
      </c>
    </row>
    <row r="3947" spans="1:11" x14ac:dyDescent="0.35">
      <c r="A3947">
        <v>3944</v>
      </c>
      <c r="B3947" t="str">
        <f t="shared" si="61"/>
        <v>16-54.5</v>
      </c>
      <c r="C3947">
        <v>-54.649543275752997</v>
      </c>
      <c r="D3947">
        <v>16.086189744054</v>
      </c>
      <c r="E3947">
        <f>ASIN(SQRT((SIN(RADIANS(PARAMETERS!$D$8-D3947)/2)*SIN(RADIANS(PARAMETERS!$D$8-D3947)/2))+(COS(RADIANS(D3947))*COS(RADIANS(PARAMETERS!$D$8))*SIN(RADIANS(PARAMETERS!$D$9-C3947)/2)*SIN(RADIANS(PARAMETERS!$D$9-C3947)/2))))*2*3958.756</f>
        <v>400.95034955770541</v>
      </c>
      <c r="F3947">
        <v>149.34526062012</v>
      </c>
      <c r="G3947">
        <v>181.08256530762</v>
      </c>
      <c r="H3947">
        <v>218.88697814941</v>
      </c>
      <c r="I3947">
        <v>252.6453704834</v>
      </c>
      <c r="J3947">
        <v>291.61090087891</v>
      </c>
      <c r="K3947" s="6">
        <f>IFERROR(EXP(TREND(LN($F$1:$J$1),LN(F3947:J3947),LN(Calculations!$B$3))),0)</f>
        <v>2.13314241619663E-2</v>
      </c>
    </row>
    <row r="3948" spans="1:11" x14ac:dyDescent="0.35">
      <c r="A3948">
        <v>3945</v>
      </c>
      <c r="B3948" t="str">
        <f t="shared" si="61"/>
        <v>16-55</v>
      </c>
      <c r="C3948">
        <v>-54.920864610654</v>
      </c>
      <c r="D3948">
        <v>16.086189744054</v>
      </c>
      <c r="E3948">
        <f>ASIN(SQRT((SIN(RADIANS(PARAMETERS!$D$8-D3948)/2)*SIN(RADIANS(PARAMETERS!$D$8-D3948)/2))+(COS(RADIANS(D3948))*COS(RADIANS(PARAMETERS!$D$8))*SIN(RADIANS(PARAMETERS!$D$9-C3948)/2)*SIN(RADIANS(PARAMETERS!$D$9-C3948)/2))))*2*3958.756</f>
        <v>383.03341884599843</v>
      </c>
      <c r="F3948">
        <v>149.50868225098</v>
      </c>
      <c r="G3948">
        <v>181.18270874023</v>
      </c>
      <c r="H3948">
        <v>219.11018371582</v>
      </c>
      <c r="I3948">
        <v>252.99223327637</v>
      </c>
      <c r="J3948">
        <v>292.11428833008</v>
      </c>
      <c r="K3948" s="6">
        <f>IFERROR(EXP(TREND(LN($F$1:$J$1),LN(F3948:J3948),LN(Calculations!$B$3))),0)</f>
        <v>2.1405205638502137E-2</v>
      </c>
    </row>
    <row r="3949" spans="1:11" x14ac:dyDescent="0.35">
      <c r="A3949">
        <v>3946</v>
      </c>
      <c r="B3949" t="str">
        <f t="shared" si="61"/>
        <v>16-55</v>
      </c>
      <c r="C3949">
        <v>-55.192185945555003</v>
      </c>
      <c r="D3949">
        <v>16.086189744054</v>
      </c>
      <c r="E3949">
        <f>ASIN(SQRT((SIN(RADIANS(PARAMETERS!$D$8-D3949)/2)*SIN(RADIANS(PARAMETERS!$D$8-D3949)/2))+(COS(RADIANS(D3949))*COS(RADIANS(PARAMETERS!$D$8))*SIN(RADIANS(PARAMETERS!$D$9-C3949)/2)*SIN(RADIANS(PARAMETERS!$D$9-C3949)/2))))*2*3958.756</f>
        <v>365.12848606354726</v>
      </c>
      <c r="F3949">
        <v>149.7268371582</v>
      </c>
      <c r="G3949">
        <v>181.32231140137</v>
      </c>
      <c r="H3949">
        <v>219.38223266602</v>
      </c>
      <c r="I3949">
        <v>253.39660644531</v>
      </c>
      <c r="J3949">
        <v>292.68551635742</v>
      </c>
      <c r="K3949" s="6">
        <f>IFERROR(EXP(TREND(LN($F$1:$J$1),LN(F3949:J3949),LN(Calculations!$B$3))),0)</f>
        <v>2.1509462670880927E-2</v>
      </c>
    </row>
    <row r="3950" spans="1:11" x14ac:dyDescent="0.35">
      <c r="A3950">
        <v>3947</v>
      </c>
      <c r="B3950" t="str">
        <f t="shared" si="61"/>
        <v>16-55.5</v>
      </c>
      <c r="C3950">
        <v>-55.463507280456</v>
      </c>
      <c r="D3950">
        <v>16.086189744054</v>
      </c>
      <c r="E3950">
        <f>ASIN(SQRT((SIN(RADIANS(PARAMETERS!$D$8-D3950)/2)*SIN(RADIANS(PARAMETERS!$D$8-D3950)/2))+(COS(RADIANS(D3950))*COS(RADIANS(PARAMETERS!$D$8))*SIN(RADIANS(PARAMETERS!$D$9-C3950)/2)*SIN(RADIANS(PARAMETERS!$D$9-C3950)/2))))*2*3958.756</f>
        <v>347.23743922999438</v>
      </c>
      <c r="F3950">
        <v>149.92819213867</v>
      </c>
      <c r="G3950">
        <v>181.44062805176</v>
      </c>
      <c r="H3950">
        <v>219.59010314941</v>
      </c>
      <c r="I3950">
        <v>253.69337463379</v>
      </c>
      <c r="J3950">
        <v>293.09381103516</v>
      </c>
      <c r="K3950" s="6">
        <f>IFERROR(EXP(TREND(LN($F$1:$J$1),LN(F3950:J3950),LN(Calculations!$B$3))),0)</f>
        <v>2.160835270922885E-2</v>
      </c>
    </row>
    <row r="3951" spans="1:11" x14ac:dyDescent="0.35">
      <c r="A3951">
        <v>3948</v>
      </c>
      <c r="B3951" t="str">
        <f t="shared" si="61"/>
        <v>16-55.5</v>
      </c>
      <c r="C3951">
        <v>-55.734828615357003</v>
      </c>
      <c r="D3951">
        <v>16.086189744054</v>
      </c>
      <c r="E3951">
        <f>ASIN(SQRT((SIN(RADIANS(PARAMETERS!$D$8-D3951)/2)*SIN(RADIANS(PARAMETERS!$D$8-D3951)/2))+(COS(RADIANS(D3951))*COS(RADIANS(PARAMETERS!$D$8))*SIN(RADIANS(PARAMETERS!$D$9-C3951)/2)*SIN(RADIANS(PARAMETERS!$D$9-C3951)/2))))*2*3958.756</f>
        <v>329.36257333373305</v>
      </c>
      <c r="F3951">
        <v>150.17788696289</v>
      </c>
      <c r="G3951">
        <v>181.59278869629</v>
      </c>
      <c r="H3951">
        <v>219.82424926758</v>
      </c>
      <c r="I3951">
        <v>254.00773620605</v>
      </c>
      <c r="J3951">
        <v>293.50787353516</v>
      </c>
      <c r="K3951" s="6">
        <f>IFERROR(EXP(TREND(LN($F$1:$J$1),LN(F3951:J3951),LN(Calculations!$B$3))),0)</f>
        <v>2.1736816105999528E-2</v>
      </c>
    </row>
    <row r="3952" spans="1:11" x14ac:dyDescent="0.35">
      <c r="A3952">
        <v>3949</v>
      </c>
      <c r="B3952" t="str">
        <f t="shared" si="61"/>
        <v>16-56</v>
      </c>
      <c r="C3952">
        <v>-56.006149950257999</v>
      </c>
      <c r="D3952">
        <v>16.086189744054</v>
      </c>
      <c r="E3952">
        <f>ASIN(SQRT((SIN(RADIANS(PARAMETERS!$D$8-D3952)/2)*SIN(RADIANS(PARAMETERS!$D$8-D3952)/2))+(COS(RADIANS(D3952))*COS(RADIANS(PARAMETERS!$D$8))*SIN(RADIANS(PARAMETERS!$D$9-C3952)/2)*SIN(RADIANS(PARAMETERS!$D$9-C3952)/2))))*2*3958.756</f>
        <v>311.50670608046107</v>
      </c>
      <c r="F3952">
        <v>150.48527526855</v>
      </c>
      <c r="G3952">
        <v>181.78811645508</v>
      </c>
      <c r="H3952">
        <v>220.0966796875</v>
      </c>
      <c r="I3952">
        <v>254.35433959961</v>
      </c>
      <c r="J3952">
        <v>293.94546508789</v>
      </c>
      <c r="K3952" s="6">
        <f>IFERROR(EXP(TREND(LN($F$1:$J$1),LN(F3952:J3952),LN(Calculations!$B$3))),0)</f>
        <v>2.1901085718343205E-2</v>
      </c>
    </row>
    <row r="3953" spans="1:11" x14ac:dyDescent="0.35">
      <c r="A3953">
        <v>3950</v>
      </c>
      <c r="B3953" t="str">
        <f t="shared" si="61"/>
        <v>16-56.5</v>
      </c>
      <c r="C3953">
        <v>-56.277471285159002</v>
      </c>
      <c r="D3953">
        <v>16.086189744054</v>
      </c>
      <c r="E3953">
        <f>ASIN(SQRT((SIN(RADIANS(PARAMETERS!$D$8-D3953)/2)*SIN(RADIANS(PARAMETERS!$D$8-D3953)/2))+(COS(RADIANS(D3953))*COS(RADIANS(PARAMETERS!$D$8))*SIN(RADIANS(PARAMETERS!$D$9-C3953)/2)*SIN(RADIANS(PARAMETERS!$D$9-C3953)/2))))*2*3958.756</f>
        <v>293.67333526237871</v>
      </c>
      <c r="F3953">
        <v>150.79800415039</v>
      </c>
      <c r="G3953">
        <v>181.98527526855</v>
      </c>
      <c r="H3953">
        <v>220.34384155273</v>
      </c>
      <c r="I3953">
        <v>254.6477355957</v>
      </c>
      <c r="J3953">
        <v>294.29388427734</v>
      </c>
      <c r="K3953" s="6">
        <f>IFERROR(EXP(TREND(LN($F$1:$J$1),LN(F3953:J3953),LN(Calculations!$B$3))),0)</f>
        <v>2.2073492094447294E-2</v>
      </c>
    </row>
    <row r="3954" spans="1:11" x14ac:dyDescent="0.35">
      <c r="A3954">
        <v>3951</v>
      </c>
      <c r="B3954" t="str">
        <f t="shared" si="61"/>
        <v>16-56.5</v>
      </c>
      <c r="C3954">
        <v>-56.548792620059999</v>
      </c>
      <c r="D3954">
        <v>16.086189744054</v>
      </c>
      <c r="E3954">
        <f>ASIN(SQRT((SIN(RADIANS(PARAMETERS!$D$8-D3954)/2)*SIN(RADIANS(PARAMETERS!$D$8-D3954)/2))+(COS(RADIANS(D3954))*COS(RADIANS(PARAMETERS!$D$8))*SIN(RADIANS(PARAMETERS!$D$9-C3954)/2)*SIN(RADIANS(PARAMETERS!$D$9-C3954)/2))))*2*3958.756</f>
        <v>275.86685618435814</v>
      </c>
      <c r="F3954">
        <v>151.18539428711</v>
      </c>
      <c r="G3954">
        <v>182.23530578613</v>
      </c>
      <c r="H3954">
        <v>220.63980102539</v>
      </c>
      <c r="I3954">
        <v>254.98426818848</v>
      </c>
      <c r="J3954">
        <v>294.67687988281</v>
      </c>
      <c r="K3954" s="6">
        <f>IFERROR(EXP(TREND(LN($F$1:$J$1),LN(F3954:J3954),LN(Calculations!$B$3))),0)</f>
        <v>2.2292855202584793E-2</v>
      </c>
    </row>
    <row r="3955" spans="1:11" x14ac:dyDescent="0.35">
      <c r="A3955">
        <v>3952</v>
      </c>
      <c r="B3955" t="str">
        <f t="shared" si="61"/>
        <v>16-57</v>
      </c>
      <c r="C3955">
        <v>-56.820113954961002</v>
      </c>
      <c r="D3955">
        <v>16.086189744054</v>
      </c>
      <c r="E3955">
        <f>ASIN(SQRT((SIN(RADIANS(PARAMETERS!$D$8-D3955)/2)*SIN(RADIANS(PARAMETERS!$D$8-D3955)/2))+(COS(RADIANS(D3955))*COS(RADIANS(PARAMETERS!$D$8))*SIN(RADIANS(PARAMETERS!$D$9-C3955)/2)*SIN(RADIANS(PARAMETERS!$D$9-C3955)/2))))*2*3958.756</f>
        <v>258.09286746033052</v>
      </c>
      <c r="F3955">
        <v>151.6530456543</v>
      </c>
      <c r="G3955">
        <v>182.54292297363</v>
      </c>
      <c r="H3955">
        <v>220.98835754395</v>
      </c>
      <c r="I3955">
        <v>255.36668395996</v>
      </c>
      <c r="J3955">
        <v>295.095703125</v>
      </c>
      <c r="K3955" s="6">
        <f>IFERROR(EXP(TREND(LN($F$1:$J$1),LN(F3955:J3955),LN(Calculations!$B$3))),0)</f>
        <v>2.2564525618341134E-2</v>
      </c>
    </row>
    <row r="3956" spans="1:11" x14ac:dyDescent="0.35">
      <c r="A3956">
        <v>3953</v>
      </c>
      <c r="B3956" t="str">
        <f t="shared" si="61"/>
        <v>16-57</v>
      </c>
      <c r="C3956">
        <v>-57.091435289861998</v>
      </c>
      <c r="D3956">
        <v>16.086189744054</v>
      </c>
      <c r="E3956">
        <f>ASIN(SQRT((SIN(RADIANS(PARAMETERS!$D$8-D3956)/2)*SIN(RADIANS(PARAMETERS!$D$8-D3956)/2))+(COS(RADIANS(D3956))*COS(RADIANS(PARAMETERS!$D$8))*SIN(RADIANS(PARAMETERS!$D$9-C3956)/2)*SIN(RADIANS(PARAMETERS!$D$9-C3956)/2))))*2*3958.756</f>
        <v>240.35860968334197</v>
      </c>
      <c r="F3956">
        <v>152.16552734375</v>
      </c>
      <c r="G3956">
        <v>182.87730407715</v>
      </c>
      <c r="H3956">
        <v>221.34178161621</v>
      </c>
      <c r="I3956">
        <v>255.73069763184</v>
      </c>
      <c r="J3956">
        <v>295.46557617188</v>
      </c>
      <c r="K3956" s="6">
        <f>IFERROR(EXP(TREND(LN($F$1:$J$1),LN(F3956:J3956),LN(Calculations!$B$3))),0)</f>
        <v>2.2870513585034197E-2</v>
      </c>
    </row>
    <row r="3957" spans="1:11" x14ac:dyDescent="0.35">
      <c r="A3957">
        <v>3954</v>
      </c>
      <c r="B3957" t="str">
        <f t="shared" si="61"/>
        <v>16-57.5</v>
      </c>
      <c r="C3957">
        <v>-57.362756624763001</v>
      </c>
      <c r="D3957">
        <v>16.086189744054</v>
      </c>
      <c r="E3957">
        <f>ASIN(SQRT((SIN(RADIANS(PARAMETERS!$D$8-D3957)/2)*SIN(RADIANS(PARAMETERS!$D$8-D3957)/2))+(COS(RADIANS(D3957))*COS(RADIANS(PARAMETERS!$D$8))*SIN(RADIANS(PARAMETERS!$D$9-C3957)/2)*SIN(RADIANS(PARAMETERS!$D$9-C3957)/2))))*2*3958.756</f>
        <v>222.67360874025056</v>
      </c>
      <c r="F3957">
        <v>152.77404785156</v>
      </c>
      <c r="G3957">
        <v>183.27305603027</v>
      </c>
      <c r="H3957">
        <v>221.7569732666</v>
      </c>
      <c r="I3957">
        <v>256.15515136719</v>
      </c>
      <c r="J3957">
        <v>295.89266967773</v>
      </c>
      <c r="K3957" s="6">
        <f>IFERROR(EXP(TREND(LN($F$1:$J$1),LN(F3957:J3957),LN(Calculations!$B$3))),0)</f>
        <v>2.324049508194764E-2</v>
      </c>
    </row>
    <row r="3958" spans="1:11" x14ac:dyDescent="0.35">
      <c r="A3958">
        <v>3955</v>
      </c>
      <c r="B3958" t="str">
        <f t="shared" si="61"/>
        <v>16-57.5</v>
      </c>
      <c r="C3958">
        <v>-57.634077959663998</v>
      </c>
      <c r="D3958">
        <v>16.086189744054</v>
      </c>
      <c r="E3958">
        <f>ASIN(SQRT((SIN(RADIANS(PARAMETERS!$D$8-D3958)/2)*SIN(RADIANS(PARAMETERS!$D$8-D3958)/2))+(COS(RADIANS(D3958))*COS(RADIANS(PARAMETERS!$D$8))*SIN(RADIANS(PARAMETERS!$D$9-C3958)/2)*SIN(RADIANS(PARAMETERS!$D$9-C3958)/2))))*2*3958.756</f>
        <v>205.0506428585675</v>
      </c>
      <c r="F3958">
        <v>153.47409057617</v>
      </c>
      <c r="G3958">
        <v>183.72601318359</v>
      </c>
      <c r="H3958">
        <v>222.22715759277</v>
      </c>
      <c r="I3958">
        <v>256.63070678711</v>
      </c>
      <c r="J3958">
        <v>296.36441040039</v>
      </c>
      <c r="K3958" s="6">
        <f>IFERROR(EXP(TREND(LN($F$1:$J$1),LN(F3958:J3958),LN(Calculations!$B$3))),0)</f>
        <v>2.3675387125319049E-2</v>
      </c>
    </row>
    <row r="3959" spans="1:11" x14ac:dyDescent="0.35">
      <c r="A3959">
        <v>3956</v>
      </c>
      <c r="B3959" t="str">
        <f t="shared" si="61"/>
        <v>16-58</v>
      </c>
      <c r="C3959">
        <v>-57.905399294565001</v>
      </c>
      <c r="D3959">
        <v>16.086189744054</v>
      </c>
      <c r="E3959">
        <f>ASIN(SQRT((SIN(RADIANS(PARAMETERS!$D$8-D3959)/2)*SIN(RADIANS(PARAMETERS!$D$8-D3959)/2))+(COS(RADIANS(D3959))*COS(RADIANS(PARAMETERS!$D$8))*SIN(RADIANS(PARAMETERS!$D$9-C3959)/2)*SIN(RADIANS(PARAMETERS!$D$9-C3959)/2))))*2*3958.756</f>
        <v>187.50723732958338</v>
      </c>
      <c r="F3959">
        <v>154.2248840332</v>
      </c>
      <c r="G3959">
        <v>184.20478820801</v>
      </c>
      <c r="H3959">
        <v>222.70706176758</v>
      </c>
      <c r="I3959">
        <v>257.09857177734</v>
      </c>
      <c r="J3959">
        <v>296.80541992188</v>
      </c>
      <c r="K3959" s="6">
        <f>IFERROR(EXP(TREND(LN($F$1:$J$1),LN(F3959:J3959),LN(Calculations!$B$3))),0)</f>
        <v>2.4154754145973113E-2</v>
      </c>
    </row>
    <row r="3960" spans="1:11" x14ac:dyDescent="0.35">
      <c r="A3960">
        <v>3957</v>
      </c>
      <c r="B3960" t="str">
        <f t="shared" si="61"/>
        <v>16-58</v>
      </c>
      <c r="C3960">
        <v>-58.176720629465002</v>
      </c>
      <c r="D3960">
        <v>16.086189744054</v>
      </c>
      <c r="E3960">
        <f>ASIN(SQRT((SIN(RADIANS(PARAMETERS!$D$8-D3960)/2)*SIN(RADIANS(PARAMETERS!$D$8-D3960)/2))+(COS(RADIANS(D3960))*COS(RADIANS(PARAMETERS!$D$8))*SIN(RADIANS(PARAMETERS!$D$9-C3960)/2)*SIN(RADIANS(PARAMETERS!$D$9-C3960)/2))))*2*3958.756</f>
        <v>170.06804865094094</v>
      </c>
      <c r="F3960">
        <v>155.06703186035</v>
      </c>
      <c r="G3960">
        <v>184.74060058594</v>
      </c>
      <c r="H3960">
        <v>223.24696350098</v>
      </c>
      <c r="I3960">
        <v>257.62783813477</v>
      </c>
      <c r="J3960">
        <v>297.30813598633</v>
      </c>
      <c r="K3960" s="6">
        <f>IFERROR(EXP(TREND(LN($F$1:$J$1),LN(F3960:J3960),LN(Calculations!$B$3))),0)</f>
        <v>2.4705628980037867E-2</v>
      </c>
    </row>
    <row r="3961" spans="1:11" x14ac:dyDescent="0.35">
      <c r="A3961">
        <v>3958</v>
      </c>
      <c r="B3961" t="str">
        <f t="shared" si="61"/>
        <v>16-58.5</v>
      </c>
      <c r="C3961">
        <v>-58.448041964365999</v>
      </c>
      <c r="D3961">
        <v>16.086189744054</v>
      </c>
      <c r="E3961">
        <f>ASIN(SQRT((SIN(RADIANS(PARAMETERS!$D$8-D3961)/2)*SIN(RADIANS(PARAMETERS!$D$8-D3961)/2))+(COS(RADIANS(D3961))*COS(RADIANS(PARAMETERS!$D$8))*SIN(RADIANS(PARAMETERS!$D$9-C3961)/2)*SIN(RADIANS(PARAMETERS!$D$9-C3961)/2))))*2*3958.756</f>
        <v>152.76880512580087</v>
      </c>
      <c r="F3961">
        <v>155.96911621094</v>
      </c>
      <c r="G3961">
        <v>185.31495666504</v>
      </c>
      <c r="H3961">
        <v>223.82005310059</v>
      </c>
      <c r="I3961">
        <v>258.18362426758</v>
      </c>
      <c r="J3961">
        <v>297.82775878906</v>
      </c>
      <c r="K3961" s="6">
        <f>IFERROR(EXP(TREND(LN($F$1:$J$1),LN(F3961:J3961),LN(Calculations!$B$3))),0)</f>
        <v>2.5314238061163133E-2</v>
      </c>
    </row>
    <row r="3962" spans="1:11" x14ac:dyDescent="0.35">
      <c r="A3962">
        <v>3959</v>
      </c>
      <c r="B3962" t="str">
        <f t="shared" si="61"/>
        <v>16-58.5</v>
      </c>
      <c r="C3962">
        <v>-58.719363299267002</v>
      </c>
      <c r="D3962">
        <v>16.086189744054</v>
      </c>
      <c r="E3962">
        <f>ASIN(SQRT((SIN(RADIANS(PARAMETERS!$D$8-D3962)/2)*SIN(RADIANS(PARAMETERS!$D$8-D3962)/2))+(COS(RADIANS(D3962))*COS(RADIANS(PARAMETERS!$D$8))*SIN(RADIANS(PARAMETERS!$D$9-C3962)/2)*SIN(RADIANS(PARAMETERS!$D$9-C3962)/2))))*2*3958.756</f>
        <v>135.66308722263039</v>
      </c>
      <c r="F3962">
        <v>156.87297058105</v>
      </c>
      <c r="G3962">
        <v>185.88327026367</v>
      </c>
      <c r="H3962">
        <v>224.36672973633</v>
      </c>
      <c r="I3962">
        <v>258.69213867188</v>
      </c>
      <c r="J3962">
        <v>298.27334594727</v>
      </c>
      <c r="K3962" s="6">
        <f>IFERROR(EXP(TREND(LN($F$1:$J$1),LN(F3962:J3962),LN(Calculations!$B$3))),0)</f>
        <v>2.5946278375337847E-2</v>
      </c>
    </row>
    <row r="3963" spans="1:11" x14ac:dyDescent="0.35">
      <c r="A3963">
        <v>3960</v>
      </c>
      <c r="B3963" t="str">
        <f t="shared" si="61"/>
        <v>16-59</v>
      </c>
      <c r="C3963">
        <v>-58.990684634167998</v>
      </c>
      <c r="D3963">
        <v>16.086189744054</v>
      </c>
      <c r="E3963">
        <f>ASIN(SQRT((SIN(RADIANS(PARAMETERS!$D$8-D3963)/2)*SIN(RADIANS(PARAMETERS!$D$8-D3963)/2))+(COS(RADIANS(D3963))*COS(RADIANS(PARAMETERS!$D$8))*SIN(RADIANS(PARAMETERS!$D$9-C3963)/2)*SIN(RADIANS(PARAMETERS!$D$9-C3963)/2))))*2*3958.756</f>
        <v>118.83453025080553</v>
      </c>
      <c r="F3963">
        <v>157.84631347656</v>
      </c>
      <c r="G3963">
        <v>186.50909423828</v>
      </c>
      <c r="H3963">
        <v>225.00021362305</v>
      </c>
      <c r="I3963">
        <v>259.31597900391</v>
      </c>
      <c r="J3963">
        <v>298.86947631836</v>
      </c>
      <c r="K3963" s="6">
        <f>IFERROR(EXP(TREND(LN($F$1:$J$1),LN(F3963:J3963),LN(Calculations!$B$3))),0)</f>
        <v>2.6643368003425042E-2</v>
      </c>
    </row>
    <row r="3964" spans="1:11" x14ac:dyDescent="0.35">
      <c r="A3964">
        <v>3961</v>
      </c>
      <c r="B3964" t="str">
        <f t="shared" si="61"/>
        <v>16-59.5</v>
      </c>
      <c r="C3964">
        <v>-59.262005969069001</v>
      </c>
      <c r="D3964">
        <v>16.086189744054</v>
      </c>
      <c r="E3964">
        <f>ASIN(SQRT((SIN(RADIANS(PARAMETERS!$D$8-D3964)/2)*SIN(RADIANS(PARAMETERS!$D$8-D3964)/2))+(COS(RADIANS(D3964))*COS(RADIANS(PARAMETERS!$D$8))*SIN(RADIANS(PARAMETERS!$D$9-C3964)/2)*SIN(RADIANS(PARAMETERS!$D$9-C3964)/2))))*2*3958.756</f>
        <v>102.41988058645816</v>
      </c>
      <c r="F3964">
        <v>158.8856048584</v>
      </c>
      <c r="G3964">
        <v>187.2043762207</v>
      </c>
      <c r="H3964">
        <v>225.73306274414</v>
      </c>
      <c r="I3964">
        <v>260.06781005859</v>
      </c>
      <c r="J3964">
        <v>299.62869262695</v>
      </c>
      <c r="K3964" s="6">
        <f>IFERROR(EXP(TREND(LN($F$1:$J$1),LN(F3964:J3964),LN(Calculations!$B$3))),0)</f>
        <v>2.7410324983644298E-2</v>
      </c>
    </row>
    <row r="3965" spans="1:11" x14ac:dyDescent="0.35">
      <c r="A3965">
        <v>3962</v>
      </c>
      <c r="B3965" t="str">
        <f t="shared" si="61"/>
        <v>16-59.5</v>
      </c>
      <c r="C3965">
        <v>-59.533327303969998</v>
      </c>
      <c r="D3965">
        <v>16.086189744054</v>
      </c>
      <c r="E3965">
        <f>ASIN(SQRT((SIN(RADIANS(PARAMETERS!$D$8-D3965)/2)*SIN(RADIANS(PARAMETERS!$D$8-D3965)/2))+(COS(RADIANS(D3965))*COS(RADIANS(PARAMETERS!$D$8))*SIN(RADIANS(PARAMETERS!$D$9-C3965)/2)*SIN(RADIANS(PARAMETERS!$D$9-C3965)/2))))*2*3958.756</f>
        <v>86.654707429664469</v>
      </c>
      <c r="F3965">
        <v>159.99475097656</v>
      </c>
      <c r="G3965">
        <v>188.00296020508</v>
      </c>
      <c r="H3965">
        <v>226.60639953613</v>
      </c>
      <c r="I3965">
        <v>260.99533081055</v>
      </c>
      <c r="J3965">
        <v>300.60607910156</v>
      </c>
      <c r="K3965" s="6">
        <f>IFERROR(EXP(TREND(LN($F$1:$J$1),LN(F3965:J3965),LN(Calculations!$B$3))),0)</f>
        <v>2.8260475021174129E-2</v>
      </c>
    </row>
    <row r="3966" spans="1:11" x14ac:dyDescent="0.35">
      <c r="A3966">
        <v>3963</v>
      </c>
      <c r="B3966" t="str">
        <f t="shared" si="61"/>
        <v>16-60</v>
      </c>
      <c r="C3966">
        <v>-59.804648638871001</v>
      </c>
      <c r="D3966">
        <v>16.086189744054</v>
      </c>
      <c r="E3966">
        <f>ASIN(SQRT((SIN(RADIANS(PARAMETERS!$D$8-D3966)/2)*SIN(RADIANS(PARAMETERS!$D$8-D3966)/2))+(COS(RADIANS(D3966))*COS(RADIANS(PARAMETERS!$D$8))*SIN(RADIANS(PARAMETERS!$D$9-C3966)/2)*SIN(RADIANS(PARAMETERS!$D$9-C3966)/2))))*2*3958.756</f>
        <v>71.967142853596059</v>
      </c>
      <c r="F3966">
        <v>161.21725463867</v>
      </c>
      <c r="G3966">
        <v>188.95172119141</v>
      </c>
      <c r="H3966">
        <v>227.69017028809</v>
      </c>
      <c r="I3966">
        <v>262.19104003906</v>
      </c>
      <c r="J3966">
        <v>301.92236328125</v>
      </c>
      <c r="K3966" s="6">
        <f>IFERROR(EXP(TREND(LN($F$1:$J$1),LN(F3966:J3966),LN(Calculations!$B$3))),0)</f>
        <v>2.9230414411017855E-2</v>
      </c>
    </row>
    <row r="3967" spans="1:11" x14ac:dyDescent="0.35">
      <c r="A3967">
        <v>3964</v>
      </c>
      <c r="B3967" t="str">
        <f t="shared" si="61"/>
        <v>16-60</v>
      </c>
      <c r="C3967">
        <v>-60.075969973771997</v>
      </c>
      <c r="D3967">
        <v>16.086189744054</v>
      </c>
      <c r="E3967">
        <f>ASIN(SQRT((SIN(RADIANS(PARAMETERS!$D$8-D3967)/2)*SIN(RADIANS(PARAMETERS!$D$8-D3967)/2))+(COS(RADIANS(D3967))*COS(RADIANS(PARAMETERS!$D$8))*SIN(RADIANS(PARAMETERS!$D$9-C3967)/2)*SIN(RADIANS(PARAMETERS!$D$9-C3967)/2))))*2*3958.756</f>
        <v>59.165275155383334</v>
      </c>
      <c r="F3967">
        <v>162.44522094727</v>
      </c>
      <c r="G3967">
        <v>189.93138122559</v>
      </c>
      <c r="H3967">
        <v>228.82359313965</v>
      </c>
      <c r="I3967">
        <v>263.45486450195</v>
      </c>
      <c r="J3967">
        <v>303.32974243164</v>
      </c>
      <c r="K3967" s="6">
        <f>IFERROR(EXP(TREND(LN($F$1:$J$1),LN(F3967:J3967),LN(Calculations!$B$3))),0)</f>
        <v>3.02393699109825E-2</v>
      </c>
    </row>
    <row r="3968" spans="1:11" x14ac:dyDescent="0.35">
      <c r="A3968">
        <v>3965</v>
      </c>
      <c r="B3968" t="str">
        <f t="shared" si="61"/>
        <v>16-60.5</v>
      </c>
      <c r="C3968">
        <v>-60.347291308673</v>
      </c>
      <c r="D3968">
        <v>16.086189744054</v>
      </c>
      <c r="E3968">
        <f>ASIN(SQRT((SIN(RADIANS(PARAMETERS!$D$8-D3968)/2)*SIN(RADIANS(PARAMETERS!$D$8-D3968)/2))+(COS(RADIANS(D3968))*COS(RADIANS(PARAMETERS!$D$8))*SIN(RADIANS(PARAMETERS!$D$9-C3968)/2)*SIN(RADIANS(PARAMETERS!$D$9-C3968)/2))))*2*3958.756</f>
        <v>49.727472252373701</v>
      </c>
      <c r="F3968">
        <v>163.5212097168</v>
      </c>
      <c r="G3968">
        <v>190.75704956055</v>
      </c>
      <c r="H3968">
        <v>229.75971984863</v>
      </c>
      <c r="I3968">
        <v>264.48126220703</v>
      </c>
      <c r="J3968">
        <v>304.45196533203</v>
      </c>
      <c r="K3968" s="6">
        <f>IFERROR(EXP(TREND(LN($F$1:$J$1),LN(F3968:J3968),LN(Calculations!$B$3))),0)</f>
        <v>3.1153119250819882E-2</v>
      </c>
    </row>
    <row r="3969" spans="1:11" x14ac:dyDescent="0.35">
      <c r="A3969">
        <v>3966</v>
      </c>
      <c r="B3969" t="str">
        <f t="shared" si="61"/>
        <v>16-60.5</v>
      </c>
      <c r="C3969">
        <v>-60.618612643573996</v>
      </c>
      <c r="D3969">
        <v>16.086189744054</v>
      </c>
      <c r="E3969">
        <f>ASIN(SQRT((SIN(RADIANS(PARAMETERS!$D$8-D3969)/2)*SIN(RADIANS(PARAMETERS!$D$8-D3969)/2))+(COS(RADIANS(D3969))*COS(RADIANS(PARAMETERS!$D$8))*SIN(RADIANS(PARAMETERS!$D$9-C3969)/2)*SIN(RADIANS(PARAMETERS!$D$9-C3969)/2))))*2*3958.756</f>
        <v>45.783692368999489</v>
      </c>
      <c r="F3969">
        <v>164.47409057617</v>
      </c>
      <c r="G3969">
        <v>191.46307373047</v>
      </c>
      <c r="H3969">
        <v>230.55210876465</v>
      </c>
      <c r="I3969">
        <v>265.34262084961</v>
      </c>
      <c r="J3969">
        <v>305.38473510742</v>
      </c>
      <c r="K3969" s="6">
        <f>IFERROR(EXP(TREND(LN($F$1:$J$1),LN(F3969:J3969),LN(Calculations!$B$3))),0)</f>
        <v>3.1983823471131941E-2</v>
      </c>
    </row>
    <row r="3970" spans="1:11" x14ac:dyDescent="0.35">
      <c r="A3970">
        <v>3967</v>
      </c>
      <c r="B3970" t="str">
        <f t="shared" si="61"/>
        <v>16-61</v>
      </c>
      <c r="C3970">
        <v>-60.889933978475</v>
      </c>
      <c r="D3970">
        <v>16.086189744054</v>
      </c>
      <c r="E3970">
        <f>ASIN(SQRT((SIN(RADIANS(PARAMETERS!$D$8-D3970)/2)*SIN(RADIANS(PARAMETERS!$D$8-D3970)/2))+(COS(RADIANS(D3970))*COS(RADIANS(PARAMETERS!$D$8))*SIN(RADIANS(PARAMETERS!$D$9-C3970)/2)*SIN(RADIANS(PARAMETERS!$D$9-C3970)/2))))*2*3958.756</f>
        <v>48.687836037210026</v>
      </c>
      <c r="F3970">
        <v>165.31858825684</v>
      </c>
      <c r="G3970">
        <v>192.08329772949</v>
      </c>
      <c r="H3970">
        <v>231.24337768555</v>
      </c>
      <c r="I3970">
        <v>266.0895690918</v>
      </c>
      <c r="J3970">
        <v>306.1882019043</v>
      </c>
      <c r="K3970" s="6">
        <f>IFERROR(EXP(TREND(LN($F$1:$J$1),LN(F3970:J3970),LN(Calculations!$B$3))),0)</f>
        <v>3.2740551414817645E-2</v>
      </c>
    </row>
    <row r="3971" spans="1:11" x14ac:dyDescent="0.35">
      <c r="A3971">
        <v>3968</v>
      </c>
      <c r="B3971" t="str">
        <f t="shared" si="61"/>
        <v>16-61</v>
      </c>
      <c r="C3971">
        <v>-61.161255313376003</v>
      </c>
      <c r="D3971">
        <v>16.086189744054</v>
      </c>
      <c r="E3971">
        <f>ASIN(SQRT((SIN(RADIANS(PARAMETERS!$D$8-D3971)/2)*SIN(RADIANS(PARAMETERS!$D$8-D3971)/2))+(COS(RADIANS(D3971))*COS(RADIANS(PARAMETERS!$D$8))*SIN(RADIANS(PARAMETERS!$D$9-C3971)/2)*SIN(RADIANS(PARAMETERS!$D$9-C3971)/2))))*2*3958.756</f>
        <v>57.409909563872816</v>
      </c>
      <c r="F3971">
        <v>166.0881652832</v>
      </c>
      <c r="G3971">
        <v>192.66976928711</v>
      </c>
      <c r="H3971">
        <v>231.90046691895</v>
      </c>
      <c r="I3971">
        <v>266.80288696289</v>
      </c>
      <c r="J3971">
        <v>306.95956420898</v>
      </c>
      <c r="K3971" s="6">
        <f>IFERROR(EXP(TREND(LN($F$1:$J$1),LN(F3971:J3971),LN(Calculations!$B$3))),0)</f>
        <v>3.3450449734278936E-2</v>
      </c>
    </row>
    <row r="3972" spans="1:11" x14ac:dyDescent="0.35">
      <c r="A3972">
        <v>3969</v>
      </c>
      <c r="B3972" t="str">
        <f t="shared" si="61"/>
        <v>16-61.5</v>
      </c>
      <c r="C3972">
        <v>-61.432576648276999</v>
      </c>
      <c r="D3972">
        <v>16.086189744054</v>
      </c>
      <c r="E3972">
        <f>ASIN(SQRT((SIN(RADIANS(PARAMETERS!$D$8-D3972)/2)*SIN(RADIANS(PARAMETERS!$D$8-D3972)/2))+(COS(RADIANS(D3972))*COS(RADIANS(PARAMETERS!$D$8))*SIN(RADIANS(PARAMETERS!$D$9-C3972)/2)*SIN(RADIANS(PARAMETERS!$D$9-C3972)/2))))*2*3958.756</f>
        <v>69.802019822647367</v>
      </c>
      <c r="F3972">
        <v>166.81689453125</v>
      </c>
      <c r="G3972">
        <v>193.25631713867</v>
      </c>
      <c r="H3972">
        <v>232.57341003418</v>
      </c>
      <c r="I3972">
        <v>267.54821777344</v>
      </c>
      <c r="J3972">
        <v>307.78372192383</v>
      </c>
      <c r="K3972" s="6">
        <f>IFERROR(EXP(TREND(LN($F$1:$J$1),LN(F3972:J3972),LN(Calculations!$B$3))),0)</f>
        <v>3.4136936050433477E-2</v>
      </c>
    </row>
    <row r="3973" spans="1:11" x14ac:dyDescent="0.35">
      <c r="A3973">
        <v>3970</v>
      </c>
      <c r="B3973" t="str">
        <f t="shared" ref="B3973:B4036" si="62">MROUND(D3973,1)&amp;MROUND(C3973,-0.5)</f>
        <v>16-61.5</v>
      </c>
      <c r="C3973">
        <v>-61.703897983178003</v>
      </c>
      <c r="D3973">
        <v>16.086189744054</v>
      </c>
      <c r="E3973">
        <f>ASIN(SQRT((SIN(RADIANS(PARAMETERS!$D$8-D3973)/2)*SIN(RADIANS(PARAMETERS!$D$8-D3973)/2))+(COS(RADIANS(D3973))*COS(RADIANS(PARAMETERS!$D$8))*SIN(RADIANS(PARAMETERS!$D$9-C3973)/2)*SIN(RADIANS(PARAMETERS!$D$9-C3973)/2))))*2*3958.756</f>
        <v>84.260165778202989</v>
      </c>
      <c r="F3973">
        <v>167.4674987793</v>
      </c>
      <c r="G3973">
        <v>193.81097412109</v>
      </c>
      <c r="H3973">
        <v>233.22016906738</v>
      </c>
      <c r="I3973">
        <v>268.27410888672</v>
      </c>
      <c r="J3973">
        <v>308.59783935547</v>
      </c>
      <c r="K3973" s="6">
        <f>IFERROR(EXP(TREND(LN($F$1:$J$1),LN(F3973:J3973),LN(Calculations!$B$3))),0)</f>
        <v>3.4763482960379857E-2</v>
      </c>
    </row>
    <row r="3974" spans="1:11" x14ac:dyDescent="0.35">
      <c r="A3974">
        <v>3971</v>
      </c>
      <c r="B3974" t="str">
        <f t="shared" si="62"/>
        <v>16-62</v>
      </c>
      <c r="C3974">
        <v>-61.975219318078999</v>
      </c>
      <c r="D3974">
        <v>16.086189744054</v>
      </c>
      <c r="E3974">
        <f>ASIN(SQRT((SIN(RADIANS(PARAMETERS!$D$8-D3974)/2)*SIN(RADIANS(PARAMETERS!$D$8-D3974)/2))+(COS(RADIANS(D3974))*COS(RADIANS(PARAMETERS!$D$8))*SIN(RADIANS(PARAMETERS!$D$9-C3974)/2)*SIN(RADIANS(PARAMETERS!$D$9-C3974)/2))))*2*3958.756</f>
        <v>99.891214477594445</v>
      </c>
      <c r="F3974">
        <v>168.03237915039</v>
      </c>
      <c r="G3974">
        <v>194.31796264648</v>
      </c>
      <c r="H3974">
        <v>233.81898498535</v>
      </c>
      <c r="I3974">
        <v>268.95306396484</v>
      </c>
      <c r="J3974">
        <v>309.3674621582</v>
      </c>
      <c r="K3974" s="6">
        <f>IFERROR(EXP(TREND(LN($F$1:$J$1),LN(F3974:J3974),LN(Calculations!$B$3))),0)</f>
        <v>3.5318014379513374E-2</v>
      </c>
    </row>
    <row r="3975" spans="1:11" x14ac:dyDescent="0.35">
      <c r="A3975">
        <v>3972</v>
      </c>
      <c r="B3975" t="str">
        <f t="shared" si="62"/>
        <v>16-62</v>
      </c>
      <c r="C3975">
        <v>-62.246540652980002</v>
      </c>
      <c r="D3975">
        <v>16.086189744054</v>
      </c>
      <c r="E3975">
        <f>ASIN(SQRT((SIN(RADIANS(PARAMETERS!$D$8-D3975)/2)*SIN(RADIANS(PARAMETERS!$D$8-D3975)/2))+(COS(RADIANS(D3975))*COS(RADIANS(PARAMETERS!$D$8))*SIN(RADIANS(PARAMETERS!$D$9-C3975)/2)*SIN(RADIANS(PARAMETERS!$D$9-C3975)/2))))*2*3958.756</f>
        <v>116.22286689656593</v>
      </c>
      <c r="F3975">
        <v>168.56672668457</v>
      </c>
      <c r="G3975">
        <v>194.82627868652</v>
      </c>
      <c r="H3975">
        <v>234.43856811523</v>
      </c>
      <c r="I3975">
        <v>269.67266845703</v>
      </c>
      <c r="J3975">
        <v>310.20315551758</v>
      </c>
      <c r="K3975" s="6">
        <f>IFERROR(EXP(TREND(LN($F$1:$J$1),LN(F3975:J3975),LN(Calculations!$B$3))),0)</f>
        <v>3.5844941794848505E-2</v>
      </c>
    </row>
    <row r="3976" spans="1:11" x14ac:dyDescent="0.35">
      <c r="A3976">
        <v>3973</v>
      </c>
      <c r="B3976" t="str">
        <f t="shared" si="62"/>
        <v>16-62.5</v>
      </c>
      <c r="C3976">
        <v>-62.517861987880998</v>
      </c>
      <c r="D3976">
        <v>16.086189744054</v>
      </c>
      <c r="E3976">
        <f>ASIN(SQRT((SIN(RADIANS(PARAMETERS!$D$8-D3976)/2)*SIN(RADIANS(PARAMETERS!$D$8-D3976)/2))+(COS(RADIANS(D3976))*COS(RADIANS(PARAMETERS!$D$8))*SIN(RADIANS(PARAMETERS!$D$9-C3976)/2)*SIN(RADIANS(PARAMETERS!$D$9-C3976)/2))))*2*3958.756</f>
        <v>132.99725515639622</v>
      </c>
      <c r="F3976">
        <v>169.07540893555</v>
      </c>
      <c r="G3976">
        <v>195.34712219238</v>
      </c>
      <c r="H3976">
        <v>235.08981323242</v>
      </c>
      <c r="I3976">
        <v>270.44320678711</v>
      </c>
      <c r="J3976">
        <v>311.11419677734</v>
      </c>
      <c r="K3976" s="6">
        <f>IFERROR(EXP(TREND(LN($F$1:$J$1),LN(F3976:J3976),LN(Calculations!$B$3))),0)</f>
        <v>3.6350110754510771E-2</v>
      </c>
    </row>
    <row r="3977" spans="1:11" x14ac:dyDescent="0.35">
      <c r="A3977">
        <v>3974</v>
      </c>
      <c r="B3977" t="str">
        <f t="shared" si="62"/>
        <v>16-63</v>
      </c>
      <c r="C3977">
        <v>-62.789183322782002</v>
      </c>
      <c r="D3977">
        <v>16.086189744054</v>
      </c>
      <c r="E3977">
        <f>ASIN(SQRT((SIN(RADIANS(PARAMETERS!$D$8-D3977)/2)*SIN(RADIANS(PARAMETERS!$D$8-D3977)/2))+(COS(RADIANS(D3977))*COS(RADIANS(PARAMETERS!$D$8))*SIN(RADIANS(PARAMETERS!$D$9-C3977)/2)*SIN(RADIANS(PARAMETERS!$D$9-C3977)/2))))*2*3958.756</f>
        <v>150.06596244089883</v>
      </c>
      <c r="F3977">
        <v>169.55641174316</v>
      </c>
      <c r="G3977">
        <v>195.87544250488</v>
      </c>
      <c r="H3977">
        <v>235.76513671875</v>
      </c>
      <c r="I3977">
        <v>271.25473022461</v>
      </c>
      <c r="J3977">
        <v>312.087890625</v>
      </c>
      <c r="K3977" s="6">
        <f>IFERROR(EXP(TREND(LN($F$1:$J$1),LN(F3977:J3977),LN(Calculations!$B$3))),0)</f>
        <v>3.6829952313599389E-2</v>
      </c>
    </row>
    <row r="3978" spans="1:11" x14ac:dyDescent="0.35">
      <c r="A3978">
        <v>3975</v>
      </c>
      <c r="B3978" t="str">
        <f t="shared" si="62"/>
        <v>16-63</v>
      </c>
      <c r="C3978">
        <v>-63.060504657682998</v>
      </c>
      <c r="D3978">
        <v>16.086189744054</v>
      </c>
      <c r="E3978">
        <f>ASIN(SQRT((SIN(RADIANS(PARAMETERS!$D$8-D3978)/2)*SIN(RADIANS(PARAMETERS!$D$8-D3978)/2))+(COS(RADIANS(D3978))*COS(RADIANS(PARAMETERS!$D$8))*SIN(RADIANS(PARAMETERS!$D$9-C3978)/2)*SIN(RADIANS(PARAMETERS!$D$9-C3978)/2))))*2*3958.756</f>
        <v>167.33892676028941</v>
      </c>
      <c r="F3978">
        <v>169.99766540527</v>
      </c>
      <c r="G3978">
        <v>196.37875366211</v>
      </c>
      <c r="H3978">
        <v>236.42887878418</v>
      </c>
      <c r="I3978">
        <v>272.06936645508</v>
      </c>
      <c r="J3978">
        <v>313.08441162109</v>
      </c>
      <c r="K3978" s="6">
        <f>IFERROR(EXP(TREND(LN($F$1:$J$1),LN(F3978:J3978),LN(Calculations!$B$3))),0)</f>
        <v>3.7263459603562643E-2</v>
      </c>
    </row>
    <row r="3979" spans="1:11" x14ac:dyDescent="0.35">
      <c r="A3979">
        <v>3976</v>
      </c>
      <c r="B3979" t="str">
        <f t="shared" si="62"/>
        <v>16-63.5</v>
      </c>
      <c r="C3979">
        <v>-63.331825992584001</v>
      </c>
      <c r="D3979">
        <v>16.086189744054</v>
      </c>
      <c r="E3979">
        <f>ASIN(SQRT((SIN(RADIANS(PARAMETERS!$D$8-D3979)/2)*SIN(RADIANS(PARAMETERS!$D$8-D3979)/2))+(COS(RADIANS(D3979))*COS(RADIANS(PARAMETERS!$D$8))*SIN(RADIANS(PARAMETERS!$D$9-C3979)/2)*SIN(RADIANS(PARAMETERS!$D$9-C3979)/2))))*2*3958.756</f>
        <v>184.75884494575814</v>
      </c>
      <c r="F3979">
        <v>170.28395080566</v>
      </c>
      <c r="G3979">
        <v>196.70610046387</v>
      </c>
      <c r="H3979">
        <v>236.87107849121</v>
      </c>
      <c r="I3979">
        <v>272.62048339844</v>
      </c>
      <c r="J3979">
        <v>313.76763916016</v>
      </c>
      <c r="K3979" s="6">
        <f>IFERROR(EXP(TREND(LN($F$1:$J$1),LN(F3979:J3979),LN(Calculations!$B$3))),0)</f>
        <v>3.7539450026855867E-2</v>
      </c>
    </row>
    <row r="3980" spans="1:11" x14ac:dyDescent="0.35">
      <c r="A3980">
        <v>3977</v>
      </c>
      <c r="B3980" t="str">
        <f t="shared" si="62"/>
        <v>16-63.5</v>
      </c>
      <c r="C3980">
        <v>-63.603147327484997</v>
      </c>
      <c r="D3980">
        <v>16.086189744054</v>
      </c>
      <c r="E3980">
        <f>ASIN(SQRT((SIN(RADIANS(PARAMETERS!$D$8-D3980)/2)*SIN(RADIANS(PARAMETERS!$D$8-D3980)/2))+(COS(RADIANS(D3980))*COS(RADIANS(PARAMETERS!$D$8))*SIN(RADIANS(PARAMETERS!$D$9-C3980)/2)*SIN(RADIANS(PARAMETERS!$D$9-C3980)/2))))*2*3958.756</f>
        <v>202.28773087401646</v>
      </c>
      <c r="F3980">
        <v>170.4260559082</v>
      </c>
      <c r="G3980">
        <v>196.86912536621</v>
      </c>
      <c r="H3980">
        <v>237.10360717773</v>
      </c>
      <c r="I3980">
        <v>272.91976928711</v>
      </c>
      <c r="J3980">
        <v>314.14862060547</v>
      </c>
      <c r="K3980" s="6">
        <f>IFERROR(EXP(TREND(LN($F$1:$J$1),LN(F3980:J3980),LN(Calculations!$B$3))),0)</f>
        <v>3.7668697347133774E-2</v>
      </c>
    </row>
    <row r="3981" spans="1:11" x14ac:dyDescent="0.35">
      <c r="A3981">
        <v>3978</v>
      </c>
      <c r="B3981" t="str">
        <f t="shared" si="62"/>
        <v>16-64</v>
      </c>
      <c r="C3981">
        <v>-63.874468662386001</v>
      </c>
      <c r="D3981">
        <v>16.086189744054</v>
      </c>
      <c r="E3981">
        <f>ASIN(SQRT((SIN(RADIANS(PARAMETERS!$D$8-D3981)/2)*SIN(RADIANS(PARAMETERS!$D$8-D3981)/2))+(COS(RADIANS(D3981))*COS(RADIANS(PARAMETERS!$D$8))*SIN(RADIANS(PARAMETERS!$D$9-C3981)/2)*SIN(RADIANS(PARAMETERS!$D$9-C3981)/2))))*2*3958.756</f>
        <v>219.89950206559115</v>
      </c>
      <c r="F3981">
        <v>170.57530212402</v>
      </c>
      <c r="G3981">
        <v>197.05543518066</v>
      </c>
      <c r="H3981">
        <v>237.38134765625</v>
      </c>
      <c r="I3981">
        <v>273.28604125977</v>
      </c>
      <c r="J3981">
        <v>314.62396240234</v>
      </c>
      <c r="K3981" s="6">
        <f>IFERROR(EXP(TREND(LN($F$1:$J$1),LN(F3981:J3981),LN(Calculations!$B$3))),0)</f>
        <v>3.7797498909788702E-2</v>
      </c>
    </row>
    <row r="3982" spans="1:11" x14ac:dyDescent="0.35">
      <c r="A3982">
        <v>3979</v>
      </c>
      <c r="B3982" t="str">
        <f t="shared" si="62"/>
        <v>16-64</v>
      </c>
      <c r="C3982">
        <v>-64.145789997286997</v>
      </c>
      <c r="D3982">
        <v>16.086189744054</v>
      </c>
      <c r="E3982">
        <f>ASIN(SQRT((SIN(RADIANS(PARAMETERS!$D$8-D3982)/2)*SIN(RADIANS(PARAMETERS!$D$8-D3982)/2))+(COS(RADIANS(D3982))*COS(RADIANS(PARAMETERS!$D$8))*SIN(RADIANS(PARAMETERS!$D$9-C3982)/2)*SIN(RADIANS(PARAMETERS!$D$9-C3982)/2))))*2*3958.756</f>
        <v>237.57570017785699</v>
      </c>
      <c r="F3982">
        <v>170.73727416992</v>
      </c>
      <c r="G3982">
        <v>197.27223205566</v>
      </c>
      <c r="H3982">
        <v>237.70762634277</v>
      </c>
      <c r="I3982">
        <v>273.71841430664</v>
      </c>
      <c r="J3982">
        <v>315.18713378906</v>
      </c>
      <c r="K3982" s="6">
        <f>IFERROR(EXP(TREND(LN($F$1:$J$1),LN(F3982:J3982),LN(Calculations!$B$3))),0)</f>
        <v>3.7935643481996018E-2</v>
      </c>
    </row>
    <row r="3983" spans="1:11" x14ac:dyDescent="0.35">
      <c r="A3983">
        <v>3980</v>
      </c>
      <c r="B3983" t="str">
        <f t="shared" si="62"/>
        <v>16-64.5</v>
      </c>
      <c r="C3983">
        <v>-64.417111332188</v>
      </c>
      <c r="D3983">
        <v>16.086189744054</v>
      </c>
      <c r="E3983">
        <f>ASIN(SQRT((SIN(RADIANS(PARAMETERS!$D$8-D3983)/2)*SIN(RADIANS(PARAMETERS!$D$8-D3983)/2))+(COS(RADIANS(D3983))*COS(RADIANS(PARAMETERS!$D$8))*SIN(RADIANS(PARAMETERS!$D$9-C3983)/2)*SIN(RADIANS(PARAMETERS!$D$9-C3983)/2))))*2*3958.756</f>
        <v>255.30291731532731</v>
      </c>
      <c r="F3983">
        <v>170.88671875</v>
      </c>
      <c r="G3983">
        <v>197.48765563965</v>
      </c>
      <c r="H3983">
        <v>238.03915405273</v>
      </c>
      <c r="I3983">
        <v>274.1628112793</v>
      </c>
      <c r="J3983">
        <v>315.77093505859</v>
      </c>
      <c r="K3983" s="6">
        <f>IFERROR(EXP(TREND(LN($F$1:$J$1),LN(F3983:J3983),LN(Calculations!$B$3))),0)</f>
        <v>3.8058353820453923E-2</v>
      </c>
    </row>
    <row r="3984" spans="1:11" x14ac:dyDescent="0.35">
      <c r="A3984">
        <v>3981</v>
      </c>
      <c r="B3984" t="str">
        <f t="shared" si="62"/>
        <v>16-64.5</v>
      </c>
      <c r="C3984">
        <v>-64.688432667089003</v>
      </c>
      <c r="D3984">
        <v>16.086189744054</v>
      </c>
      <c r="E3984">
        <f>ASIN(SQRT((SIN(RADIANS(PARAMETERS!$D$8-D3984)/2)*SIN(RADIANS(PARAMETERS!$D$8-D3984)/2))+(COS(RADIANS(D3984))*COS(RADIANS(PARAMETERS!$D$8))*SIN(RADIANS(PARAMETERS!$D$9-C3984)/2)*SIN(RADIANS(PARAMETERS!$D$9-C3984)/2))))*2*3958.756</f>
        <v>273.07119101001285</v>
      </c>
      <c r="F3984">
        <v>170.98951721191</v>
      </c>
      <c r="G3984">
        <v>197.65676879883</v>
      </c>
      <c r="H3984">
        <v>238.31968688965</v>
      </c>
      <c r="I3984">
        <v>274.55264282227</v>
      </c>
      <c r="J3984">
        <v>316.29672241211</v>
      </c>
      <c r="K3984" s="6">
        <f>IFERROR(EXP(TREND(LN($F$1:$J$1),LN(F3984:J3984),LN(Calculations!$B$3))),0)</f>
        <v>3.8128628227445241E-2</v>
      </c>
    </row>
    <row r="3985" spans="1:11" x14ac:dyDescent="0.35">
      <c r="A3985">
        <v>3982</v>
      </c>
      <c r="B3985" t="str">
        <f t="shared" si="62"/>
        <v>16-65</v>
      </c>
      <c r="C3985">
        <v>-64.959754001990007</v>
      </c>
      <c r="D3985">
        <v>16.086189744054</v>
      </c>
      <c r="E3985">
        <f>ASIN(SQRT((SIN(RADIANS(PARAMETERS!$D$8-D3985)/2)*SIN(RADIANS(PARAMETERS!$D$8-D3985)/2))+(COS(RADIANS(D3985))*COS(RADIANS(PARAMETERS!$D$8))*SIN(RADIANS(PARAMETERS!$D$9-C3985)/2)*SIN(RADIANS(PARAMETERS!$D$9-C3985)/2))))*2*3958.756</f>
        <v>290.87297067407542</v>
      </c>
      <c r="F3985">
        <v>171.02401733398</v>
      </c>
      <c r="G3985">
        <v>197.7488861084</v>
      </c>
      <c r="H3985">
        <v>238.49697875977</v>
      </c>
      <c r="I3985">
        <v>274.81454467773</v>
      </c>
      <c r="J3985">
        <v>316.66473388672</v>
      </c>
      <c r="K3985" s="6">
        <f>IFERROR(EXP(TREND(LN($F$1:$J$1),LN(F3985:J3985),LN(Calculations!$B$3))),0)</f>
        <v>3.813212511097569E-2</v>
      </c>
    </row>
    <row r="3986" spans="1:11" x14ac:dyDescent="0.35">
      <c r="A3986">
        <v>3983</v>
      </c>
      <c r="B3986" t="str">
        <f t="shared" si="62"/>
        <v>16-65</v>
      </c>
      <c r="C3986">
        <v>-65.231075336890996</v>
      </c>
      <c r="D3986">
        <v>16.086189744054</v>
      </c>
      <c r="E3986">
        <f>ASIN(SQRT((SIN(RADIANS(PARAMETERS!$D$8-D3986)/2)*SIN(RADIANS(PARAMETERS!$D$8-D3986)/2))+(COS(RADIANS(D3986))*COS(RADIANS(PARAMETERS!$D$8))*SIN(RADIANS(PARAMETERS!$D$9-C3986)/2)*SIN(RADIANS(PARAMETERS!$D$9-C3986)/2))))*2*3958.756</f>
        <v>308.70243289851265</v>
      </c>
      <c r="F3986">
        <v>171.00959777832</v>
      </c>
      <c r="G3986">
        <v>197.7822265625</v>
      </c>
      <c r="H3986">
        <v>238.59245300293</v>
      </c>
      <c r="I3986">
        <v>274.97265625</v>
      </c>
      <c r="J3986">
        <v>316.90234375</v>
      </c>
      <c r="K3986" s="6">
        <f>IFERROR(EXP(TREND(LN($F$1:$J$1),LN(F3986:J3986),LN(Calculations!$B$3))),0)</f>
        <v>3.8089579069450978E-2</v>
      </c>
    </row>
    <row r="3987" spans="1:11" x14ac:dyDescent="0.35">
      <c r="A3987">
        <v>3984</v>
      </c>
      <c r="B3987" t="str">
        <f t="shared" si="62"/>
        <v>16-65.5</v>
      </c>
      <c r="C3987">
        <v>-65.502396671791999</v>
      </c>
      <c r="D3987">
        <v>16.086189744054</v>
      </c>
      <c r="E3987">
        <f>ASIN(SQRT((SIN(RADIANS(PARAMETERS!$D$8-D3987)/2)*SIN(RADIANS(PARAMETERS!$D$8-D3987)/2))+(COS(RADIANS(D3987))*COS(RADIANS(PARAMETERS!$D$8))*SIN(RADIANS(PARAMETERS!$D$9-C3987)/2)*SIN(RADIANS(PARAMETERS!$D$9-C3987)/2))))*2*3958.756</f>
        <v>326.55501628571454</v>
      </c>
      <c r="F3987">
        <v>170.97665405273</v>
      </c>
      <c r="G3987">
        <v>197.79130554199</v>
      </c>
      <c r="H3987">
        <v>238.6554107666</v>
      </c>
      <c r="I3987">
        <v>275.0905456543</v>
      </c>
      <c r="J3987">
        <v>317.09039306641</v>
      </c>
      <c r="K3987" s="6">
        <f>IFERROR(EXP(TREND(LN($F$1:$J$1),LN(F3987:J3987),LN(Calculations!$B$3))),0)</f>
        <v>3.8028766947658971E-2</v>
      </c>
    </row>
    <row r="3988" spans="1:11" x14ac:dyDescent="0.35">
      <c r="A3988">
        <v>3985</v>
      </c>
      <c r="B3988" t="str">
        <f t="shared" si="62"/>
        <v>16-66</v>
      </c>
      <c r="C3988">
        <v>-65.773718006693002</v>
      </c>
      <c r="D3988">
        <v>16.086189744054</v>
      </c>
      <c r="E3988">
        <f>ASIN(SQRT((SIN(RADIANS(PARAMETERS!$D$8-D3988)/2)*SIN(RADIANS(PARAMETERS!$D$8-D3988)/2))+(COS(RADIANS(D3988))*COS(RADIANS(PARAMETERS!$D$8))*SIN(RADIANS(PARAMETERS!$D$9-C3988)/2)*SIN(RADIANS(PARAMETERS!$D$9-C3988)/2))))*2*3958.756</f>
        <v>344.42709825204781</v>
      </c>
      <c r="F3988">
        <v>170.89764404297</v>
      </c>
      <c r="G3988">
        <v>197.74674987793</v>
      </c>
      <c r="H3988">
        <v>238.64602661133</v>
      </c>
      <c r="I3988">
        <v>275.1184387207</v>
      </c>
      <c r="J3988">
        <v>317.16714477539</v>
      </c>
      <c r="K3988" s="6">
        <f>IFERROR(EXP(TREND(LN($F$1:$J$1),LN(F3988:J3988),LN(Calculations!$B$3))),0)</f>
        <v>3.7923623662860596E-2</v>
      </c>
    </row>
    <row r="3989" spans="1:11" x14ac:dyDescent="0.35">
      <c r="A3989">
        <v>3986</v>
      </c>
      <c r="B3989" t="str">
        <f t="shared" si="62"/>
        <v>16-66</v>
      </c>
      <c r="C3989">
        <v>-66.045039341594006</v>
      </c>
      <c r="D3989">
        <v>16.086189744054</v>
      </c>
      <c r="E3989">
        <f>ASIN(SQRT((SIN(RADIANS(PARAMETERS!$D$8-D3989)/2)*SIN(RADIANS(PARAMETERS!$D$8-D3989)/2))+(COS(RADIANS(D3989))*COS(RADIANS(PARAMETERS!$D$8))*SIN(RADIANS(PARAMETERS!$D$9-C3989)/2)*SIN(RADIANS(PARAMETERS!$D$9-C3989)/2))))*2*3958.756</f>
        <v>362.31576591045706</v>
      </c>
      <c r="F3989">
        <v>170.75233459473</v>
      </c>
      <c r="G3989">
        <v>197.62542724609</v>
      </c>
      <c r="H3989">
        <v>238.54090881348</v>
      </c>
      <c r="I3989">
        <v>275.03323364258</v>
      </c>
      <c r="J3989">
        <v>317.11044311523</v>
      </c>
      <c r="K3989" s="6">
        <f>IFERROR(EXP(TREND(LN($F$1:$J$1),LN(F3989:J3989),LN(Calculations!$B$3))),0)</f>
        <v>3.7749936664054032E-2</v>
      </c>
    </row>
    <row r="3990" spans="1:11" x14ac:dyDescent="0.35">
      <c r="A3990">
        <v>3987</v>
      </c>
      <c r="B3990" t="str">
        <f t="shared" si="62"/>
        <v>16-66.5</v>
      </c>
      <c r="C3990">
        <v>-66.316360676494995</v>
      </c>
      <c r="D3990">
        <v>16.086189744054</v>
      </c>
      <c r="E3990">
        <f>ASIN(SQRT((SIN(RADIANS(PARAMETERS!$D$8-D3990)/2)*SIN(RADIANS(PARAMETERS!$D$8-D3990)/2))+(COS(RADIANS(D3990))*COS(RADIANS(PARAMETERS!$D$8))*SIN(RADIANS(PARAMETERS!$D$9-C3990)/2)*SIN(RADIANS(PARAMETERS!$D$9-C3990)/2))))*2*3958.756</f>
        <v>380.21865068276992</v>
      </c>
      <c r="F3990">
        <v>170.53005981445</v>
      </c>
      <c r="G3990">
        <v>197.41528320313</v>
      </c>
      <c r="H3990">
        <v>238.33145141602</v>
      </c>
      <c r="I3990">
        <v>274.83020019531</v>
      </c>
      <c r="J3990">
        <v>316.92059326172</v>
      </c>
      <c r="K3990" s="6">
        <f>IFERROR(EXP(TREND(LN($F$1:$J$1),LN(F3990:J3990),LN(Calculations!$B$3))),0)</f>
        <v>3.7493491553181109E-2</v>
      </c>
    </row>
    <row r="3991" spans="1:11" x14ac:dyDescent="0.35">
      <c r="A3991">
        <v>3988</v>
      </c>
      <c r="B3991" t="str">
        <f t="shared" si="62"/>
        <v>16-66.5</v>
      </c>
      <c r="C3991">
        <v>-66.587682011395998</v>
      </c>
      <c r="D3991">
        <v>16.086189744054</v>
      </c>
      <c r="E3991">
        <f>ASIN(SQRT((SIN(RADIANS(PARAMETERS!$D$8-D3991)/2)*SIN(RADIANS(PARAMETERS!$D$8-D3991)/2))+(COS(RADIANS(D3991))*COS(RADIANS(PARAMETERS!$D$8))*SIN(RADIANS(PARAMETERS!$D$9-C3991)/2)*SIN(RADIANS(PARAMETERS!$D$9-C3991)/2))))*2*3958.756</f>
        <v>398.13380694805193</v>
      </c>
      <c r="F3991">
        <v>170.18685913086</v>
      </c>
      <c r="G3991">
        <v>197.06065368652</v>
      </c>
      <c r="H3991">
        <v>237.93045043945</v>
      </c>
      <c r="I3991">
        <v>274.39114379883</v>
      </c>
      <c r="J3991">
        <v>316.44091796875</v>
      </c>
      <c r="K3991" s="6">
        <f>IFERROR(EXP(TREND(LN($F$1:$J$1),LN(F3991:J3991),LN(Calculations!$B$3))),0)</f>
        <v>3.712151164044316E-2</v>
      </c>
    </row>
    <row r="3992" spans="1:11" x14ac:dyDescent="0.35">
      <c r="A3992">
        <v>3989</v>
      </c>
      <c r="B3992" t="str">
        <f t="shared" si="62"/>
        <v>16-67</v>
      </c>
      <c r="C3992">
        <v>-66.859003346296006</v>
      </c>
      <c r="D3992">
        <v>16.086189744054</v>
      </c>
      <c r="E3992">
        <f>ASIN(SQRT((SIN(RADIANS(PARAMETERS!$D$8-D3992)/2)*SIN(RADIANS(PARAMETERS!$D$8-D3992)/2))+(COS(RADIANS(D3992))*COS(RADIANS(PARAMETERS!$D$8))*SIN(RADIANS(PARAMETERS!$D$9-C3992)/2)*SIN(RADIANS(PARAMETERS!$D$9-C3992)/2))))*2*3958.756</f>
        <v>416.0596216717305</v>
      </c>
      <c r="F3992">
        <v>169.82551574707</v>
      </c>
      <c r="G3992">
        <v>196.69372558594</v>
      </c>
      <c r="H3992">
        <v>237.5210723877</v>
      </c>
      <c r="I3992">
        <v>273.94815063477</v>
      </c>
      <c r="J3992">
        <v>315.96331787109</v>
      </c>
      <c r="K3992" s="6">
        <f>IFERROR(EXP(TREND(LN($F$1:$J$1),LN(F3992:J3992),LN(Calculations!$B$3))),0)</f>
        <v>3.6731804543391637E-2</v>
      </c>
    </row>
    <row r="3993" spans="1:11" x14ac:dyDescent="0.35">
      <c r="A3993">
        <v>3990</v>
      </c>
      <c r="B3993" t="str">
        <f t="shared" si="62"/>
        <v>16-67</v>
      </c>
      <c r="C3993">
        <v>-67.130324681196996</v>
      </c>
      <c r="D3993">
        <v>16.086189744054</v>
      </c>
      <c r="E3993">
        <f>ASIN(SQRT((SIN(RADIANS(PARAMETERS!$D$8-D3993)/2)*SIN(RADIANS(PARAMETERS!$D$8-D3993)/2))+(COS(RADIANS(D3993))*COS(RADIANS(PARAMETERS!$D$8))*SIN(RADIANS(PARAMETERS!$D$9-C3993)/2)*SIN(RADIANS(PARAMETERS!$D$9-C3993)/2))))*2*3958.756</f>
        <v>433.99474619126607</v>
      </c>
      <c r="F3993">
        <v>169.52548217773</v>
      </c>
      <c r="G3993">
        <v>196.41548156738</v>
      </c>
      <c r="H3993">
        <v>237.24569702148</v>
      </c>
      <c r="I3993">
        <v>273.68344116211</v>
      </c>
      <c r="J3993">
        <v>315.71905517578</v>
      </c>
      <c r="K3993" s="6">
        <f>IFERROR(EXP(TREND(LN($F$1:$J$1),LN(F3993:J3993),LN(Calculations!$B$3))),0)</f>
        <v>3.6396582138325806E-2</v>
      </c>
    </row>
    <row r="3994" spans="1:11" x14ac:dyDescent="0.35">
      <c r="A3994">
        <v>3991</v>
      </c>
      <c r="B3994" t="str">
        <f t="shared" si="62"/>
        <v>16-67.5</v>
      </c>
      <c r="C3994">
        <v>-67.401646016097999</v>
      </c>
      <c r="D3994">
        <v>16.086189744054</v>
      </c>
      <c r="E3994">
        <f>ASIN(SQRT((SIN(RADIANS(PARAMETERS!$D$8-D3994)/2)*SIN(RADIANS(PARAMETERS!$D$8-D3994)/2))+(COS(RADIANS(D3994))*COS(RADIANS(PARAMETERS!$D$8))*SIN(RADIANS(PARAMETERS!$D$9-C3994)/2)*SIN(RADIANS(PARAMETERS!$D$9-C3994)/2))))*2*3958.756</f>
        <v>451.93804408537306</v>
      </c>
      <c r="F3994">
        <v>169.2492980957</v>
      </c>
      <c r="G3994">
        <v>196.17327880859</v>
      </c>
      <c r="H3994">
        <v>237.01287841797</v>
      </c>
      <c r="I3994">
        <v>273.46701049805</v>
      </c>
      <c r="J3994">
        <v>315.52954101563</v>
      </c>
      <c r="K3994" s="6">
        <f>IFERROR(EXP(TREND(LN($F$1:$J$1),LN(F3994:J3994),LN(Calculations!$B$3))),0)</f>
        <v>3.6091716136866347E-2</v>
      </c>
    </row>
    <row r="3995" spans="1:11" x14ac:dyDescent="0.35">
      <c r="A3995">
        <v>3992</v>
      </c>
      <c r="B3995" t="str">
        <f t="shared" si="62"/>
        <v>16-67.5</v>
      </c>
      <c r="C3995">
        <v>-67.672967350999002</v>
      </c>
      <c r="D3995">
        <v>16.086189744054</v>
      </c>
      <c r="E3995">
        <f>ASIN(SQRT((SIN(RADIANS(PARAMETERS!$D$8-D3995)/2)*SIN(RADIANS(PARAMETERS!$D$8-D3995)/2))+(COS(RADIANS(D3995))*COS(RADIANS(PARAMETERS!$D$8))*SIN(RADIANS(PARAMETERS!$D$9-C3995)/2)*SIN(RADIANS(PARAMETERS!$D$9-C3995)/2))))*2*3958.756</f>
        <v>469.88855088151297</v>
      </c>
      <c r="F3995">
        <v>168.9814453125</v>
      </c>
      <c r="G3995">
        <v>195.94645690918</v>
      </c>
      <c r="H3995">
        <v>236.79763793945</v>
      </c>
      <c r="I3995">
        <v>273.26995849609</v>
      </c>
      <c r="J3995">
        <v>315.36135864258</v>
      </c>
      <c r="K3995" s="6">
        <f>IFERROR(EXP(TREND(LN($F$1:$J$1),LN(F3995:J3995),LN(Calculations!$B$3))),0)</f>
        <v>3.580018570234899E-2</v>
      </c>
    </row>
    <row r="3996" spans="1:11" x14ac:dyDescent="0.35">
      <c r="A3996">
        <v>3993</v>
      </c>
      <c r="B3996" t="str">
        <f t="shared" si="62"/>
        <v>16-68</v>
      </c>
      <c r="C3996">
        <v>-67.944288685900005</v>
      </c>
      <c r="D3996">
        <v>16.086189744054</v>
      </c>
      <c r="E3996">
        <f>ASIN(SQRT((SIN(RADIANS(PARAMETERS!$D$8-D3996)/2)*SIN(RADIANS(PARAMETERS!$D$8-D3996)/2))+(COS(RADIANS(D3996))*COS(RADIANS(PARAMETERS!$D$8))*SIN(RADIANS(PARAMETERS!$D$9-C3996)/2)*SIN(RADIANS(PARAMETERS!$D$9-C3996)/2))))*2*3958.756</f>
        <v>487.84544258596873</v>
      </c>
      <c r="F3996">
        <v>168.71772766113</v>
      </c>
      <c r="G3996">
        <v>195.72821044922</v>
      </c>
      <c r="H3996">
        <v>236.5952911377</v>
      </c>
      <c r="I3996">
        <v>273.09002685547</v>
      </c>
      <c r="J3996">
        <v>315.21560668945</v>
      </c>
      <c r="K3996" s="6">
        <f>IFERROR(EXP(TREND(LN($F$1:$J$1),LN(F3996:J3996),LN(Calculations!$B$3))),0)</f>
        <v>3.5514959508626327E-2</v>
      </c>
    </row>
    <row r="3997" spans="1:11" x14ac:dyDescent="0.35">
      <c r="A3997">
        <v>3994</v>
      </c>
      <c r="B3997" t="str">
        <f t="shared" si="62"/>
        <v>16-68</v>
      </c>
      <c r="C3997">
        <v>-68.215610020800995</v>
      </c>
      <c r="D3997">
        <v>16.086189744054</v>
      </c>
      <c r="E3997">
        <f>ASIN(SQRT((SIN(RADIANS(PARAMETERS!$D$8-D3997)/2)*SIN(RADIANS(PARAMETERS!$D$8-D3997)/2))+(COS(RADIANS(D3997))*COS(RADIANS(PARAMETERS!$D$8))*SIN(RADIANS(PARAMETERS!$D$9-C3997)/2)*SIN(RADIANS(PARAMETERS!$D$9-C3997)/2))))*2*3958.756</f>
        <v>505.80801086694618</v>
      </c>
      <c r="F3997">
        <v>168.41174316406</v>
      </c>
      <c r="G3997">
        <v>195.46839904785</v>
      </c>
      <c r="H3997">
        <v>236.33547973633</v>
      </c>
      <c r="I3997">
        <v>272.83758544922</v>
      </c>
      <c r="J3997">
        <v>314.97900390625</v>
      </c>
      <c r="K3997" s="6">
        <f>IFERROR(EXP(TREND(LN($F$1:$J$1),LN(F3997:J3997),LN(Calculations!$B$3))),0)</f>
        <v>3.5195828662312467E-2</v>
      </c>
    </row>
    <row r="3998" spans="1:11" x14ac:dyDescent="0.35">
      <c r="A3998">
        <v>3995</v>
      </c>
      <c r="B3998" t="str">
        <f t="shared" si="62"/>
        <v>16-68.5</v>
      </c>
      <c r="C3998">
        <v>-68.486931355701998</v>
      </c>
      <c r="D3998">
        <v>16.086189744054</v>
      </c>
      <c r="E3998">
        <f>ASIN(SQRT((SIN(RADIANS(PARAMETERS!$D$8-D3998)/2)*SIN(RADIANS(PARAMETERS!$D$8-D3998)/2))+(COS(RADIANS(D3998))*COS(RADIANS(PARAMETERS!$D$8))*SIN(RADIANS(PARAMETERS!$D$9-C3998)/2)*SIN(RADIANS(PARAMETERS!$D$9-C3998)/2))))*2*3958.756</f>
        <v>523.77564330873963</v>
      </c>
      <c r="F3998">
        <v>168.07933044434</v>
      </c>
      <c r="G3998">
        <v>195.19104003906</v>
      </c>
      <c r="H3998">
        <v>236.06077575684</v>
      </c>
      <c r="I3998">
        <v>272.5735168457</v>
      </c>
      <c r="J3998">
        <v>314.73544311523</v>
      </c>
      <c r="K3998" s="6">
        <f>IFERROR(EXP(TREND(LN($F$1:$J$1),LN(F3998:J3998),LN(Calculations!$B$3))),0)</f>
        <v>3.4852973236948012E-2</v>
      </c>
    </row>
    <row r="3999" spans="1:11" x14ac:dyDescent="0.35">
      <c r="A3999">
        <v>3996</v>
      </c>
      <c r="B3999" t="str">
        <f t="shared" si="62"/>
        <v>16-69</v>
      </c>
      <c r="C3999">
        <v>-68.758252690603001</v>
      </c>
      <c r="D3999">
        <v>16.086189744054</v>
      </c>
      <c r="E3999">
        <f>ASIN(SQRT((SIN(RADIANS(PARAMETERS!$D$8-D3999)/2)*SIN(RADIANS(PARAMETERS!$D$8-D3999)/2))+(COS(RADIANS(D3999))*COS(RADIANS(PARAMETERS!$D$8))*SIN(RADIANS(PARAMETERS!$D$9-C3999)/2)*SIN(RADIANS(PARAMETERS!$D$9-C3999)/2))))*2*3958.756</f>
        <v>541.74780756999792</v>
      </c>
      <c r="F3999">
        <v>167.73178100586</v>
      </c>
      <c r="G3999">
        <v>194.9091796875</v>
      </c>
      <c r="H3999">
        <v>235.79400634766</v>
      </c>
      <c r="I3999">
        <v>272.33032226563</v>
      </c>
      <c r="J3999">
        <v>314.52969360352</v>
      </c>
      <c r="K3999" s="6">
        <f>IFERROR(EXP(TREND(LN($F$1:$J$1),LN(F3999:J3999),LN(Calculations!$B$3))),0)</f>
        <v>3.4494532314496833E-2</v>
      </c>
    </row>
    <row r="4000" spans="1:11" x14ac:dyDescent="0.35">
      <c r="A4000">
        <v>3997</v>
      </c>
      <c r="B4000" t="str">
        <f t="shared" si="62"/>
        <v>16-69</v>
      </c>
      <c r="C4000">
        <v>-69.029574025504004</v>
      </c>
      <c r="D4000">
        <v>16.086189744054</v>
      </c>
      <c r="E4000">
        <f>ASIN(SQRT((SIN(RADIANS(PARAMETERS!$D$8-D4000)/2)*SIN(RADIANS(PARAMETERS!$D$8-D4000)/2))+(COS(RADIANS(D4000))*COS(RADIANS(PARAMETERS!$D$8))*SIN(RADIANS(PARAMETERS!$D$9-C4000)/2)*SIN(RADIANS(PARAMETERS!$D$9-C4000)/2))))*2*3958.756</f>
        <v>559.72403857577433</v>
      </c>
      <c r="F4000">
        <v>167.32475280762</v>
      </c>
      <c r="G4000">
        <v>194.56083679199</v>
      </c>
      <c r="H4000">
        <v>235.419921875</v>
      </c>
      <c r="I4000">
        <v>271.93969726563</v>
      </c>
      <c r="J4000">
        <v>314.12637329102</v>
      </c>
      <c r="K4000" s="6">
        <f>IFERROR(EXP(TREND(LN($F$1:$J$1),LN(F4000:J4000),LN(Calculations!$B$3))),0)</f>
        <v>3.409770384838532E-2</v>
      </c>
    </row>
    <row r="4001" spans="1:11" x14ac:dyDescent="0.35">
      <c r="A4001">
        <v>3998</v>
      </c>
      <c r="B4001" t="str">
        <f t="shared" si="62"/>
        <v>16-69.5</v>
      </c>
      <c r="C4001">
        <v>-69.300895360404994</v>
      </c>
      <c r="D4001">
        <v>16.086189744054</v>
      </c>
      <c r="E4001">
        <f>ASIN(SQRT((SIN(RADIANS(PARAMETERS!$D$8-D4001)/2)*SIN(RADIANS(PARAMETERS!$D$8-D4001)/2))+(COS(RADIANS(D4001))*COS(RADIANS(PARAMETERS!$D$8))*SIN(RADIANS(PARAMETERS!$D$9-C4001)/2)*SIN(RADIANS(PARAMETERS!$D$9-C4001)/2))))*2*3958.756</f>
        <v>577.70392808754707</v>
      </c>
      <c r="F4001">
        <v>166.88328552246</v>
      </c>
      <c r="G4001">
        <v>194.17327880859</v>
      </c>
      <c r="H4001">
        <v>234.97412109375</v>
      </c>
      <c r="I4001">
        <v>271.4450378418</v>
      </c>
      <c r="J4001">
        <v>313.57849121094</v>
      </c>
      <c r="K4001" s="6">
        <f>IFERROR(EXP(TREND(LN($F$1:$J$1),LN(F4001:J4001),LN(Calculations!$B$3))),0)</f>
        <v>3.3685450294598296E-2</v>
      </c>
    </row>
    <row r="4002" spans="1:11" x14ac:dyDescent="0.35">
      <c r="A4002">
        <v>3999</v>
      </c>
      <c r="B4002" t="str">
        <f t="shared" si="62"/>
        <v>16-69.5</v>
      </c>
      <c r="C4002">
        <v>-69.572216695305997</v>
      </c>
      <c r="D4002">
        <v>16.086189744054</v>
      </c>
      <c r="E4002">
        <f>ASIN(SQRT((SIN(RADIANS(PARAMETERS!$D$8-D4002)/2)*SIN(RADIANS(PARAMETERS!$D$8-D4002)/2))+(COS(RADIANS(D4002))*COS(RADIANS(PARAMETERS!$D$8))*SIN(RADIANS(PARAMETERS!$D$9-C4002)/2)*SIN(RADIANS(PARAMETERS!$D$9-C4002)/2))))*2*3958.756</f>
        <v>595.68711615234304</v>
      </c>
      <c r="F4002">
        <v>166.41990661621</v>
      </c>
      <c r="G4002">
        <v>193.75839233398</v>
      </c>
      <c r="H4002">
        <v>234.47264099121</v>
      </c>
      <c r="I4002">
        <v>270.86633300781</v>
      </c>
      <c r="J4002">
        <v>312.91079711914</v>
      </c>
      <c r="K4002" s="6">
        <f>IFERROR(EXP(TREND(LN($F$1:$J$1),LN(F4002:J4002),LN(Calculations!$B$3))),0)</f>
        <v>3.3268287958566012E-2</v>
      </c>
    </row>
    <row r="4003" spans="1:11" x14ac:dyDescent="0.35">
      <c r="A4003">
        <v>4000</v>
      </c>
      <c r="B4003" t="str">
        <f t="shared" si="62"/>
        <v>16-70</v>
      </c>
      <c r="C4003">
        <v>-69.843538030207</v>
      </c>
      <c r="D4003">
        <v>16.086189744054</v>
      </c>
      <c r="E4003">
        <f>ASIN(SQRT((SIN(RADIANS(PARAMETERS!$D$8-D4003)/2)*SIN(RADIANS(PARAMETERS!$D$8-D4003)/2))+(COS(RADIANS(D4003))*COS(RADIANS(PARAMETERS!$D$8))*SIN(RADIANS(PARAMETERS!$D$9-C4003)/2)*SIN(RADIANS(PARAMETERS!$D$9-C4003)/2))))*2*3958.756</f>
        <v>613.67328404803254</v>
      </c>
      <c r="F4003">
        <v>165.89990234375</v>
      </c>
      <c r="G4003">
        <v>193.27655029297</v>
      </c>
      <c r="H4003">
        <v>233.8477935791</v>
      </c>
      <c r="I4003">
        <v>270.10827636719</v>
      </c>
      <c r="J4003">
        <v>311.99356079102</v>
      </c>
      <c r="K4003" s="6">
        <f>IFERROR(EXP(TREND(LN($F$1:$J$1),LN(F4003:J4003),LN(Calculations!$B$3))),0)</f>
        <v>3.2823061529381879E-2</v>
      </c>
    </row>
    <row r="4004" spans="1:11" x14ac:dyDescent="0.35">
      <c r="A4004">
        <v>4001</v>
      </c>
      <c r="B4004" t="str">
        <f t="shared" si="62"/>
        <v>16-70</v>
      </c>
      <c r="C4004">
        <v>-70.114859365108003</v>
      </c>
      <c r="D4004">
        <v>16.086189744054</v>
      </c>
      <c r="E4004">
        <f>ASIN(SQRT((SIN(RADIANS(PARAMETERS!$D$8-D4004)/2)*SIN(RADIANS(PARAMETERS!$D$8-D4004)/2))+(COS(RADIANS(D4004))*COS(RADIANS(PARAMETERS!$D$8))*SIN(RADIANS(PARAMETERS!$D$9-C4004)/2)*SIN(RADIANS(PARAMETERS!$D$9-C4004)/2))))*2*3958.756</f>
        <v>631.66214842843397</v>
      </c>
      <c r="F4004">
        <v>165.36990356445</v>
      </c>
      <c r="G4004">
        <v>192.78369140625</v>
      </c>
      <c r="H4004">
        <v>233.18907165527</v>
      </c>
      <c r="I4004">
        <v>269.29327392578</v>
      </c>
      <c r="J4004">
        <v>310.98999023438</v>
      </c>
      <c r="K4004" s="6">
        <f>IFERROR(EXP(TREND(LN($F$1:$J$1),LN(F4004:J4004),LN(Calculations!$B$3))),0)</f>
        <v>3.2383067881258304E-2</v>
      </c>
    </row>
    <row r="4005" spans="1:11" x14ac:dyDescent="0.35">
      <c r="A4005">
        <v>4002</v>
      </c>
      <c r="B4005" t="str">
        <f t="shared" si="62"/>
        <v>16-70.5</v>
      </c>
      <c r="C4005">
        <v>-70.386180700009007</v>
      </c>
      <c r="D4005">
        <v>16.086189744054</v>
      </c>
      <c r="E4005">
        <f>ASIN(SQRT((SIN(RADIANS(PARAMETERS!$D$8-D4005)/2)*SIN(RADIANS(PARAMETERS!$D$8-D4005)/2))+(COS(RADIANS(D4005))*COS(RADIANS(PARAMETERS!$D$8))*SIN(RADIANS(PARAMETERS!$D$9-C4005)/2)*SIN(RADIANS(PARAMETERS!$D$9-C4005)/2))))*2*3958.756</f>
        <v>649.65345643699766</v>
      </c>
      <c r="F4005">
        <v>164.84353637695</v>
      </c>
      <c r="G4005">
        <v>192.29319763184</v>
      </c>
      <c r="H4005">
        <v>232.51861572266</v>
      </c>
      <c r="I4005">
        <v>268.45199584961</v>
      </c>
      <c r="J4005">
        <v>309.94146728516</v>
      </c>
      <c r="K4005" s="6">
        <f>IFERROR(EXP(TREND(LN($F$1:$J$1),LN(F4005:J4005),LN(Calculations!$B$3))),0)</f>
        <v>3.1957055285048129E-2</v>
      </c>
    </row>
    <row r="4006" spans="1:11" x14ac:dyDescent="0.35">
      <c r="A4006">
        <v>4003</v>
      </c>
      <c r="B4006" t="str">
        <f t="shared" si="62"/>
        <v>16-70.5</v>
      </c>
      <c r="C4006">
        <v>-70.657502034909996</v>
      </c>
      <c r="D4006">
        <v>16.086189744054</v>
      </c>
      <c r="E4006">
        <f>ASIN(SQRT((SIN(RADIANS(PARAMETERS!$D$8-D4006)/2)*SIN(RADIANS(PARAMETERS!$D$8-D4006)/2))+(COS(RADIANS(D4006))*COS(RADIANS(PARAMETERS!$D$8))*SIN(RADIANS(PARAMETERS!$D$9-C4006)/2)*SIN(RADIANS(PARAMETERS!$D$9-C4006)/2))))*2*3958.756</f>
        <v>667.64698160736498</v>
      </c>
      <c r="F4006">
        <v>164.28387451172</v>
      </c>
      <c r="G4006">
        <v>191.76153564453</v>
      </c>
      <c r="H4006">
        <v>231.75625610352</v>
      </c>
      <c r="I4006">
        <v>267.46792602539</v>
      </c>
      <c r="J4006">
        <v>308.68576049805</v>
      </c>
      <c r="K4006" s="6">
        <f>IFERROR(EXP(TREND(LN($F$1:$J$1),LN(F4006:J4006),LN(Calculations!$B$3))),0)</f>
        <v>3.1522950621531425E-2</v>
      </c>
    </row>
    <row r="4007" spans="1:11" x14ac:dyDescent="0.35">
      <c r="A4007">
        <v>4004</v>
      </c>
      <c r="B4007" t="str">
        <f t="shared" si="62"/>
        <v>16-71</v>
      </c>
      <c r="C4007">
        <v>-70.928823369810999</v>
      </c>
      <c r="D4007">
        <v>16.086189744054</v>
      </c>
      <c r="E4007">
        <f>ASIN(SQRT((SIN(RADIANS(PARAMETERS!$D$8-D4007)/2)*SIN(RADIANS(PARAMETERS!$D$8-D4007)/2))+(COS(RADIANS(D4007))*COS(RADIANS(PARAMETERS!$D$8))*SIN(RADIANS(PARAMETERS!$D$9-C4007)/2)*SIN(RADIANS(PARAMETERS!$D$9-C4007)/2))))*2*3958.756</f>
        <v>685.64252040698113</v>
      </c>
      <c r="F4007">
        <v>163.73107910156</v>
      </c>
      <c r="G4007">
        <v>191.24017333984</v>
      </c>
      <c r="H4007">
        <v>230.99438476563</v>
      </c>
      <c r="I4007">
        <v>266.47409057617</v>
      </c>
      <c r="J4007">
        <v>307.40707397461</v>
      </c>
      <c r="K4007" s="6">
        <f>IFERROR(EXP(TREND(LN($F$1:$J$1),LN(F4007:J4007),LN(Calculations!$B$3))),0)</f>
        <v>3.11040745358366E-2</v>
      </c>
    </row>
    <row r="4008" spans="1:11" x14ac:dyDescent="0.35">
      <c r="A4008">
        <v>4005</v>
      </c>
      <c r="B4008" t="str">
        <f t="shared" si="62"/>
        <v>16-71</v>
      </c>
      <c r="C4008">
        <v>-71.200144704712002</v>
      </c>
      <c r="D4008">
        <v>16.086189744054</v>
      </c>
      <c r="E4008">
        <f>ASIN(SQRT((SIN(RADIANS(PARAMETERS!$D$8-D4008)/2)*SIN(RADIANS(PARAMETERS!$D$8-D4008)/2))+(COS(RADIANS(D4008))*COS(RADIANS(PARAMETERS!$D$8))*SIN(RADIANS(PARAMETERS!$D$9-C4008)/2)*SIN(RADIANS(PARAMETERS!$D$9-C4008)/2))))*2*3958.756</f>
        <v>703.63988930918845</v>
      </c>
      <c r="F4008">
        <v>163.19496154785</v>
      </c>
      <c r="G4008">
        <v>190.73567199707</v>
      </c>
      <c r="H4008">
        <v>230.24731445313</v>
      </c>
      <c r="I4008">
        <v>265.49261474609</v>
      </c>
      <c r="J4008">
        <v>306.13720703125</v>
      </c>
      <c r="K4008" s="6">
        <f>IFERROR(EXP(TREND(LN($F$1:$J$1),LN(F4008:J4008),LN(Calculations!$B$3))),0)</f>
        <v>3.0704910499513877E-2</v>
      </c>
    </row>
    <row r="4009" spans="1:11" x14ac:dyDescent="0.35">
      <c r="A4009">
        <v>4006</v>
      </c>
      <c r="B4009" t="str">
        <f t="shared" si="62"/>
        <v>16-71.5</v>
      </c>
      <c r="C4009">
        <v>-71.471466039613006</v>
      </c>
      <c r="D4009">
        <v>16.086189744054</v>
      </c>
      <c r="E4009">
        <f>ASIN(SQRT((SIN(RADIANS(PARAMETERS!$D$8-D4009)/2)*SIN(RADIANS(PARAMETERS!$D$8-D4009)/2))+(COS(RADIANS(D4009))*COS(RADIANS(PARAMETERS!$D$8))*SIN(RADIANS(PARAMETERS!$D$9-C4009)/2)*SIN(RADIANS(PARAMETERS!$D$9-C4009)/2))))*2*3958.756</f>
        <v>721.63892230196564</v>
      </c>
      <c r="F4009">
        <v>162.63526916504</v>
      </c>
      <c r="G4009">
        <v>190.21395874023</v>
      </c>
      <c r="H4009">
        <v>229.46060180664</v>
      </c>
      <c r="I4009">
        <v>264.44903564453</v>
      </c>
      <c r="J4009">
        <v>304.77703857422</v>
      </c>
      <c r="K4009" s="6">
        <f>IFERROR(EXP(TREND(LN($F$1:$J$1),LN(F4009:J4009),LN(Calculations!$B$3))),0)</f>
        <v>3.029723854282498E-2</v>
      </c>
    </row>
    <row r="4010" spans="1:11" x14ac:dyDescent="0.35">
      <c r="A4010">
        <v>4007</v>
      </c>
      <c r="B4010" t="str">
        <f t="shared" si="62"/>
        <v>16-71.5</v>
      </c>
      <c r="C4010">
        <v>-71.742787374513995</v>
      </c>
      <c r="D4010">
        <v>16.086189744054</v>
      </c>
      <c r="E4010">
        <f>ASIN(SQRT((SIN(RADIANS(PARAMETERS!$D$8-D4010)/2)*SIN(RADIANS(PARAMETERS!$D$8-D4010)/2))+(COS(RADIANS(D4010))*COS(RADIANS(PARAMETERS!$D$8))*SIN(RADIANS(PARAMETERS!$D$9-C4010)/2)*SIN(RADIANS(PARAMETERS!$D$9-C4010)/2))))*2*3958.756</f>
        <v>739.63946875924</v>
      </c>
      <c r="F4010">
        <v>162.1061706543</v>
      </c>
      <c r="G4010">
        <v>189.72456359863</v>
      </c>
      <c r="H4010">
        <v>228.70620727539</v>
      </c>
      <c r="I4010">
        <v>263.43692016602</v>
      </c>
      <c r="J4010">
        <v>303.44641113281</v>
      </c>
      <c r="K4010" s="6">
        <f>IFERROR(EXP(TREND(LN($F$1:$J$1),LN(F4010:J4010),LN(Calculations!$B$3))),0)</f>
        <v>2.9921120228383145E-2</v>
      </c>
    </row>
    <row r="4011" spans="1:11" x14ac:dyDescent="0.35">
      <c r="A4011">
        <v>4008</v>
      </c>
      <c r="B4011" t="str">
        <f t="shared" si="62"/>
        <v>16-72</v>
      </c>
      <c r="C4011">
        <v>-72.014108709414998</v>
      </c>
      <c r="D4011">
        <v>16.086189744054</v>
      </c>
      <c r="E4011">
        <f>ASIN(SQRT((SIN(RADIANS(PARAMETERS!$D$8-D4011)/2)*SIN(RADIANS(PARAMETERS!$D$8-D4011)/2))+(COS(RADIANS(D4011))*COS(RADIANS(PARAMETERS!$D$8))*SIN(RADIANS(PARAMETERS!$D$9-C4011)/2)*SIN(RADIANS(PARAMETERS!$D$9-C4011)/2))))*2*3958.756</f>
        <v>757.64139161472121</v>
      </c>
      <c r="F4011">
        <v>161.61090087891</v>
      </c>
      <c r="G4011">
        <v>189.26553344727</v>
      </c>
      <c r="H4011">
        <v>227.98152160645</v>
      </c>
      <c r="I4011">
        <v>262.45294189453</v>
      </c>
      <c r="J4011">
        <v>302.14114379883</v>
      </c>
      <c r="K4011" s="6">
        <f>IFERROR(EXP(TREND(LN($F$1:$J$1),LN(F4011:J4011),LN(Calculations!$B$3))),0)</f>
        <v>2.9577518386008805E-2</v>
      </c>
    </row>
    <row r="4012" spans="1:11" x14ac:dyDescent="0.35">
      <c r="A4012">
        <v>4009</v>
      </c>
      <c r="B4012" t="str">
        <f t="shared" si="62"/>
        <v>16-72.5</v>
      </c>
      <c r="C4012">
        <v>-72.285430044316001</v>
      </c>
      <c r="D4012">
        <v>16.086189744054</v>
      </c>
      <c r="E4012">
        <f>ASIN(SQRT((SIN(RADIANS(PARAMETERS!$D$8-D4012)/2)*SIN(RADIANS(PARAMETERS!$D$8-D4012)/2))+(COS(RADIANS(D4012))*COS(RADIANS(PARAMETERS!$D$8))*SIN(RADIANS(PARAMETERS!$D$9-C4012)/2)*SIN(RADIANS(PARAMETERS!$D$9-C4012)/2))))*2*3958.756</f>
        <v>775.64456578928593</v>
      </c>
      <c r="F4012">
        <v>161.0897064209</v>
      </c>
      <c r="G4012">
        <v>188.7907409668</v>
      </c>
      <c r="H4012">
        <v>227.21589660645</v>
      </c>
      <c r="I4012">
        <v>261.40258789063</v>
      </c>
      <c r="J4012">
        <v>300.73718261719</v>
      </c>
      <c r="K4012" s="6">
        <f>IFERROR(EXP(TREND(LN($F$1:$J$1),LN(F4012:J4012),LN(Calculations!$B$3))),0)</f>
        <v>2.9224173933761626E-2</v>
      </c>
    </row>
    <row r="4013" spans="1:11" x14ac:dyDescent="0.35">
      <c r="A4013">
        <v>4010</v>
      </c>
      <c r="B4013" t="str">
        <f t="shared" si="62"/>
        <v>16-72.5</v>
      </c>
      <c r="C4013">
        <v>-72.556751379217005</v>
      </c>
      <c r="D4013">
        <v>16.086189744054</v>
      </c>
      <c r="E4013">
        <f>ASIN(SQRT((SIN(RADIANS(PARAMETERS!$D$8-D4013)/2)*SIN(RADIANS(PARAMETERS!$D$8-D4013)/2))+(COS(RADIANS(D4013))*COS(RADIANS(PARAMETERS!$D$8))*SIN(RADIANS(PARAMETERS!$D$9-C4013)/2)*SIN(RADIANS(PARAMETERS!$D$9-C4013)/2))))*2*3958.756</f>
        <v>793.64887683180837</v>
      </c>
      <c r="F4013">
        <v>160.59609985352</v>
      </c>
      <c r="G4013">
        <v>188.36178588867</v>
      </c>
      <c r="H4013">
        <v>226.52510070801</v>
      </c>
      <c r="I4013">
        <v>260.45568847656</v>
      </c>
      <c r="J4013">
        <v>299.47244262695</v>
      </c>
      <c r="K4013" s="6">
        <f>IFERROR(EXP(TREND(LN($F$1:$J$1),LN(F4013:J4013),LN(Calculations!$B$3))),0)</f>
        <v>2.8891322015337347E-2</v>
      </c>
    </row>
    <row r="4014" spans="1:11" x14ac:dyDescent="0.35">
      <c r="A4014">
        <v>4011</v>
      </c>
      <c r="B4014" t="str">
        <f t="shared" si="62"/>
        <v>16-73</v>
      </c>
      <c r="C4014">
        <v>-72.828072714117994</v>
      </c>
      <c r="D4014">
        <v>16.086189744054</v>
      </c>
      <c r="E4014">
        <f>ASIN(SQRT((SIN(RADIANS(PARAMETERS!$D$8-D4014)/2)*SIN(RADIANS(PARAMETERS!$D$8-D4014)/2))+(COS(RADIANS(D4014))*COS(RADIANS(PARAMETERS!$D$8))*SIN(RADIANS(PARAMETERS!$D$9-C4014)/2)*SIN(RADIANS(PARAMETERS!$D$9-C4014)/2))))*2*3958.756</f>
        <v>811.6542197403968</v>
      </c>
      <c r="F4014">
        <v>160.1305847168</v>
      </c>
      <c r="G4014">
        <v>187.97326660156</v>
      </c>
      <c r="H4014">
        <v>225.9031829834</v>
      </c>
      <c r="I4014">
        <v>259.60580444336</v>
      </c>
      <c r="J4014">
        <v>298.34002685547</v>
      </c>
      <c r="K4014" s="6">
        <f>IFERROR(EXP(TREND(LN($F$1:$J$1),LN(F4014:J4014),LN(Calculations!$B$3))),0)</f>
        <v>2.8577996525689587E-2</v>
      </c>
    </row>
    <row r="4015" spans="1:11" x14ac:dyDescent="0.35">
      <c r="A4015">
        <v>4012</v>
      </c>
      <c r="B4015" t="str">
        <f t="shared" si="62"/>
        <v>16-73</v>
      </c>
      <c r="C4015">
        <v>-73.099394049018997</v>
      </c>
      <c r="D4015">
        <v>16.086189744054</v>
      </c>
      <c r="E4015">
        <f>ASIN(SQRT((SIN(RADIANS(PARAMETERS!$D$8-D4015)/2)*SIN(RADIANS(PARAMETERS!$D$8-D4015)/2))+(COS(RADIANS(D4015))*COS(RADIANS(PARAMETERS!$D$8))*SIN(RADIANS(PARAMETERS!$D$9-C4015)/2)*SIN(RADIANS(PARAMETERS!$D$9-C4015)/2))))*2*3958.756</f>
        <v>829.66049793672562</v>
      </c>
      <c r="F4015">
        <v>159.65802001953</v>
      </c>
      <c r="G4015">
        <v>187.59407043457</v>
      </c>
      <c r="H4015">
        <v>225.30349731445</v>
      </c>
      <c r="I4015">
        <v>258.79122924805</v>
      </c>
      <c r="J4015">
        <v>297.25952148438</v>
      </c>
      <c r="K4015" s="6">
        <f>IFERROR(EXP(TREND(LN($F$1:$J$1),LN(F4015:J4015),LN(Calculations!$B$3))),0)</f>
        <v>2.8259500760913624E-2</v>
      </c>
    </row>
    <row r="4016" spans="1:11" x14ac:dyDescent="0.35">
      <c r="A4016">
        <v>4013</v>
      </c>
      <c r="B4016" t="str">
        <f t="shared" si="62"/>
        <v>16-73.5</v>
      </c>
      <c r="C4016">
        <v>-73.37071538392</v>
      </c>
      <c r="D4016">
        <v>16.086189744054</v>
      </c>
      <c r="E4016">
        <f>ASIN(SQRT((SIN(RADIANS(PARAMETERS!$D$8-D4016)/2)*SIN(RADIANS(PARAMETERS!$D$8-D4016)/2))+(COS(RADIANS(D4016))*COS(RADIANS(PARAMETERS!$D$8))*SIN(RADIANS(PARAMETERS!$D$9-C4016)/2)*SIN(RADIANS(PARAMETERS!$D$9-C4016)/2))))*2*3958.756</f>
        <v>847.667622370755</v>
      </c>
      <c r="F4016">
        <v>159.22299194336</v>
      </c>
      <c r="G4016">
        <v>187.26361083984</v>
      </c>
      <c r="H4016">
        <v>224.79315185547</v>
      </c>
      <c r="I4016">
        <v>258.10623168945</v>
      </c>
      <c r="J4016">
        <v>296.35900878906</v>
      </c>
      <c r="K4016" s="6">
        <f>IFERROR(EXP(TREND(LN($F$1:$J$1),LN(F4016:J4016),LN(Calculations!$B$3))),0)</f>
        <v>2.7964659142644538E-2</v>
      </c>
    </row>
    <row r="4017" spans="1:11" x14ac:dyDescent="0.35">
      <c r="A4017">
        <v>4014</v>
      </c>
      <c r="B4017" t="str">
        <f t="shared" si="62"/>
        <v>16-73.5</v>
      </c>
      <c r="C4017">
        <v>-73.642036718821004</v>
      </c>
      <c r="D4017">
        <v>16.086189744054</v>
      </c>
      <c r="E4017">
        <f>ASIN(SQRT((SIN(RADIANS(PARAMETERS!$D$8-D4017)/2)*SIN(RADIANS(PARAMETERS!$D$8-D4017)/2))+(COS(RADIANS(D4017))*COS(RADIANS(PARAMETERS!$D$8))*SIN(RADIANS(PARAMETERS!$D$9-C4017)/2)*SIN(RADIANS(PARAMETERS!$D$9-C4017)/2))))*2*3958.756</f>
        <v>865.67551073692323</v>
      </c>
      <c r="F4017">
        <v>158.81915283203</v>
      </c>
      <c r="G4017">
        <v>186.97169494629</v>
      </c>
      <c r="H4017">
        <v>224.35565185547</v>
      </c>
      <c r="I4017">
        <v>257.52813720703</v>
      </c>
      <c r="J4017">
        <v>295.60803222656</v>
      </c>
      <c r="K4017" s="6">
        <f>IFERROR(EXP(TREND(LN($F$1:$J$1),LN(F4017:J4017),LN(Calculations!$B$3))),0)</f>
        <v>2.7689104008716138E-2</v>
      </c>
    </row>
    <row r="4018" spans="1:11" x14ac:dyDescent="0.35">
      <c r="A4018">
        <v>4015</v>
      </c>
      <c r="B4018" t="str">
        <f t="shared" si="62"/>
        <v>16-74</v>
      </c>
      <c r="C4018">
        <v>-73.913358053722007</v>
      </c>
      <c r="D4018">
        <v>16.086189744054</v>
      </c>
      <c r="E4018">
        <f>ASIN(SQRT((SIN(RADIANS(PARAMETERS!$D$8-D4018)/2)*SIN(RADIANS(PARAMETERS!$D$8-D4018)/2))+(COS(RADIANS(D4018))*COS(RADIANS(PARAMETERS!$D$8))*SIN(RADIANS(PARAMETERS!$D$9-C4018)/2)*SIN(RADIANS(PARAMETERS!$D$9-C4018)/2))))*2*3958.756</f>
        <v>883.6840867859421</v>
      </c>
      <c r="F4018">
        <v>158.42294311523</v>
      </c>
      <c r="G4018">
        <v>186.6967010498</v>
      </c>
      <c r="H4018">
        <v>223.95733642578</v>
      </c>
      <c r="I4018">
        <v>257.01141357422</v>
      </c>
      <c r="J4018">
        <v>294.94647216797</v>
      </c>
      <c r="K4018" s="6">
        <f>IFERROR(EXP(TREND(LN($F$1:$J$1),LN(F4018:J4018),LN(Calculations!$B$3))),0)</f>
        <v>2.7416966218415537E-2</v>
      </c>
    </row>
    <row r="4019" spans="1:11" x14ac:dyDescent="0.35">
      <c r="A4019">
        <v>4016</v>
      </c>
      <c r="B4019" t="str">
        <f t="shared" si="62"/>
        <v>16-74</v>
      </c>
      <c r="C4019">
        <v>-74.184679388622996</v>
      </c>
      <c r="D4019">
        <v>16.086189744054</v>
      </c>
      <c r="E4019">
        <f>ASIN(SQRT((SIN(RADIANS(PARAMETERS!$D$8-D4019)/2)*SIN(RADIANS(PARAMETERS!$D$8-D4019)/2))+(COS(RADIANS(D4019))*COS(RADIANS(PARAMETERS!$D$8))*SIN(RADIANS(PARAMETERS!$D$9-C4019)/2)*SIN(RADIANS(PARAMETERS!$D$9-C4019)/2))))*2*3958.756</f>
        <v>901.6932797188673</v>
      </c>
      <c r="F4019">
        <v>158.08102416992</v>
      </c>
      <c r="G4019">
        <v>186.48425292969</v>
      </c>
      <c r="H4019">
        <v>223.68403625488</v>
      </c>
      <c r="I4019">
        <v>256.6819152832</v>
      </c>
      <c r="J4019">
        <v>294.55023193359</v>
      </c>
      <c r="K4019" s="6">
        <f>IFERROR(EXP(TREND(LN($F$1:$J$1),LN(F4019:J4019),LN(Calculations!$B$3))),0)</f>
        <v>2.7175389948819819E-2</v>
      </c>
    </row>
    <row r="4020" spans="1:11" x14ac:dyDescent="0.35">
      <c r="A4020">
        <v>4017</v>
      </c>
      <c r="B4020" t="str">
        <f t="shared" si="62"/>
        <v>16-74.5</v>
      </c>
      <c r="C4020">
        <v>-74.456000723523999</v>
      </c>
      <c r="D4020">
        <v>16.086189744054</v>
      </c>
      <c r="E4020">
        <f>ASIN(SQRT((SIN(RADIANS(PARAMETERS!$D$8-D4020)/2)*SIN(RADIANS(PARAMETERS!$D$8-D4020)/2))+(COS(RADIANS(D4020))*COS(RADIANS(PARAMETERS!$D$8))*SIN(RADIANS(PARAMETERS!$D$9-C4020)/2)*SIN(RADIANS(PARAMETERS!$D$9-C4020)/2))))*2*3958.756</f>
        <v>919.70302365220039</v>
      </c>
      <c r="F4020">
        <v>157.7795715332</v>
      </c>
      <c r="G4020">
        <v>186.31758117676</v>
      </c>
      <c r="H4020">
        <v>223.5046081543</v>
      </c>
      <c r="I4020">
        <v>256.49411010742</v>
      </c>
      <c r="J4020">
        <v>294.35583496094</v>
      </c>
      <c r="K4020" s="6">
        <f>IFERROR(EXP(TREND(LN($F$1:$J$1),LN(F4020:J4020),LN(Calculations!$B$3))),0)</f>
        <v>2.6956498495005633E-2</v>
      </c>
    </row>
    <row r="4021" spans="1:11" x14ac:dyDescent="0.35">
      <c r="A4021">
        <v>4018</v>
      </c>
      <c r="B4021" t="str">
        <f t="shared" si="62"/>
        <v>16-74.5</v>
      </c>
      <c r="C4021">
        <v>-74.727322058425003</v>
      </c>
      <c r="D4021">
        <v>16.086189744054</v>
      </c>
      <c r="E4021">
        <f>ASIN(SQRT((SIN(RADIANS(PARAMETERS!$D$8-D4021)/2)*SIN(RADIANS(PARAMETERS!$D$8-D4021)/2))+(COS(RADIANS(D4021))*COS(RADIANS(PARAMETERS!$D$8))*SIN(RADIANS(PARAMETERS!$D$9-C4021)/2)*SIN(RADIANS(PARAMETERS!$D$9-C4021)/2))))*2*3958.756</f>
        <v>937.71325714447812</v>
      </c>
      <c r="F4021">
        <v>157.48504638672</v>
      </c>
      <c r="G4021">
        <v>186.16276550293</v>
      </c>
      <c r="H4021">
        <v>223.35353088379</v>
      </c>
      <c r="I4021">
        <v>256.35113525391</v>
      </c>
      <c r="J4021">
        <v>294.22702026367</v>
      </c>
      <c r="K4021" s="6">
        <f>IFERROR(EXP(TREND(LN($F$1:$J$1),LN(F4021:J4021),LN(Calculations!$B$3))),0)</f>
        <v>2.6741690381256223E-2</v>
      </c>
    </row>
    <row r="4022" spans="1:11" x14ac:dyDescent="0.35">
      <c r="A4022">
        <v>4019</v>
      </c>
      <c r="B4022" t="str">
        <f t="shared" si="62"/>
        <v>16-75</v>
      </c>
      <c r="C4022">
        <v>-74.998643393324997</v>
      </c>
      <c r="D4022">
        <v>16.086189744054</v>
      </c>
      <c r="E4022">
        <f>ASIN(SQRT((SIN(RADIANS(PARAMETERS!$D$8-D4022)/2)*SIN(RADIANS(PARAMETERS!$D$8-D4022)/2))+(COS(RADIANS(D4022))*COS(RADIANS(PARAMETERS!$D$8))*SIN(RADIANS(PARAMETERS!$D$9-C4022)/2)*SIN(RADIANS(PARAMETERS!$D$9-C4022)/2))))*2*3958.756</f>
        <v>955.7239227762102</v>
      </c>
      <c r="F4022">
        <v>157.24839782715</v>
      </c>
      <c r="G4022">
        <v>186.05599975586</v>
      </c>
      <c r="H4022">
        <v>223.2886505127</v>
      </c>
      <c r="I4022">
        <v>256.33203125</v>
      </c>
      <c r="J4022">
        <v>294.26901245117</v>
      </c>
      <c r="K4022" s="6">
        <f>IFERROR(EXP(TREND(LN($F$1:$J$1),LN(F4022:J4022),LN(Calculations!$B$3))),0)</f>
        <v>2.6563404540144542E-2</v>
      </c>
    </row>
    <row r="4023" spans="1:11" x14ac:dyDescent="0.35">
      <c r="A4023">
        <v>4020</v>
      </c>
      <c r="B4023" t="str">
        <f t="shared" si="62"/>
        <v>16-75.5</v>
      </c>
      <c r="C4023">
        <v>-75.269964728226</v>
      </c>
      <c r="D4023">
        <v>16.086189744054</v>
      </c>
      <c r="E4023">
        <f>ASIN(SQRT((SIN(RADIANS(PARAMETERS!$D$8-D4023)/2)*SIN(RADIANS(PARAMETERS!$D$8-D4023)/2))+(COS(RADIANS(D4023))*COS(RADIANS(PARAMETERS!$D$8))*SIN(RADIANS(PARAMETERS!$D$9-C4023)/2)*SIN(RADIANS(PARAMETERS!$D$9-C4023)/2))))*2*3958.756</f>
        <v>973.73496677664957</v>
      </c>
      <c r="F4023">
        <v>157.04534912109</v>
      </c>
      <c r="G4023">
        <v>185.97570800781</v>
      </c>
      <c r="H4023">
        <v>223.26942443848</v>
      </c>
      <c r="I4023">
        <v>256.37738037109</v>
      </c>
      <c r="J4023">
        <v>294.39898681641</v>
      </c>
      <c r="K4023" s="6">
        <f>IFERROR(EXP(TREND(LN($F$1:$J$1),LN(F4023:J4023),LN(Calculations!$B$3))),0)</f>
        <v>2.6407290300495122E-2</v>
      </c>
    </row>
    <row r="4024" spans="1:11" x14ac:dyDescent="0.35">
      <c r="A4024">
        <v>4021</v>
      </c>
      <c r="B4024" t="str">
        <f t="shared" si="62"/>
        <v>16-75.5</v>
      </c>
      <c r="C4024">
        <v>-75.541286063127004</v>
      </c>
      <c r="D4024">
        <v>16.086189744054</v>
      </c>
      <c r="E4024">
        <f>ASIN(SQRT((SIN(RADIANS(PARAMETERS!$D$8-D4024)/2)*SIN(RADIANS(PARAMETERS!$D$8-D4024)/2))+(COS(RADIANS(D4024))*COS(RADIANS(PARAMETERS!$D$8))*SIN(RADIANS(PARAMETERS!$D$9-C4024)/2)*SIN(RADIANS(PARAMETERS!$D$9-C4024)/2))))*2*3958.756</f>
        <v>991.74633869049831</v>
      </c>
      <c r="F4024">
        <v>156.8450012207</v>
      </c>
      <c r="G4024">
        <v>185.89282226563</v>
      </c>
      <c r="H4024">
        <v>223.23979187012</v>
      </c>
      <c r="I4024">
        <v>256.40444946289</v>
      </c>
      <c r="J4024">
        <v>294.50054931641</v>
      </c>
      <c r="K4024" s="6">
        <f>IFERROR(EXP(TREND(LN($F$1:$J$1),LN(F4024:J4024),LN(Calculations!$B$3))),0)</f>
        <v>2.6255865741552298E-2</v>
      </c>
    </row>
    <row r="4025" spans="1:11" x14ac:dyDescent="0.35">
      <c r="A4025">
        <v>4022</v>
      </c>
      <c r="B4025" t="str">
        <f t="shared" si="62"/>
        <v>16-76</v>
      </c>
      <c r="C4025">
        <v>-75.812607398028007</v>
      </c>
      <c r="D4025">
        <v>16.086189744054</v>
      </c>
      <c r="E4025">
        <f>ASIN(SQRT((SIN(RADIANS(PARAMETERS!$D$8-D4025)/2)*SIN(RADIANS(PARAMETERS!$D$8-D4025)/2))+(COS(RADIANS(D4025))*COS(RADIANS(PARAMETERS!$D$8))*SIN(RADIANS(PARAMETERS!$D$9-C4025)/2)*SIN(RADIANS(PARAMETERS!$D$9-C4025)/2))))*2*3958.756</f>
        <v>1009.7579910808272</v>
      </c>
      <c r="F4025">
        <v>156.72125244141</v>
      </c>
      <c r="G4025">
        <v>185.85844421387</v>
      </c>
      <c r="H4025">
        <v>223.27738952637</v>
      </c>
      <c r="I4025">
        <v>256.51651000977</v>
      </c>
      <c r="J4025">
        <v>294.70874023438</v>
      </c>
      <c r="K4025" s="6">
        <f>IFERROR(EXP(TREND(LN($F$1:$J$1),LN(F4025:J4025),LN(Calculations!$B$3))),0)</f>
        <v>2.6156070329937942E-2</v>
      </c>
    </row>
    <row r="4026" spans="1:11" x14ac:dyDescent="0.35">
      <c r="A4026">
        <v>4023</v>
      </c>
      <c r="B4026" t="str">
        <f t="shared" si="62"/>
        <v>16-76</v>
      </c>
      <c r="C4026">
        <v>-76.083928732928996</v>
      </c>
      <c r="D4026">
        <v>16.086189744054</v>
      </c>
      <c r="E4026">
        <f>ASIN(SQRT((SIN(RADIANS(PARAMETERS!$D$8-D4026)/2)*SIN(RADIANS(PARAMETERS!$D$8-D4026)/2))+(COS(RADIANS(D4026))*COS(RADIANS(PARAMETERS!$D$8))*SIN(RADIANS(PARAMETERS!$D$9-C4026)/2)*SIN(RADIANS(PARAMETERS!$D$9-C4026)/2))))*2*3958.756</f>
        <v>1027.7698792628466</v>
      </c>
      <c r="F4026">
        <v>156.64761352539</v>
      </c>
      <c r="G4026">
        <v>185.85272216797</v>
      </c>
      <c r="H4026">
        <v>223.34776306152</v>
      </c>
      <c r="I4026">
        <v>256.66473388672</v>
      </c>
      <c r="J4026">
        <v>294.95669555664</v>
      </c>
      <c r="K4026" s="6">
        <f>IFERROR(EXP(TREND(LN($F$1:$J$1),LN(F4026:J4026),LN(Calculations!$B$3))),0)</f>
        <v>2.6091327321326591E-2</v>
      </c>
    </row>
    <row r="4027" spans="1:11" x14ac:dyDescent="0.35">
      <c r="A4027">
        <v>4024</v>
      </c>
      <c r="B4027" t="str">
        <f t="shared" si="62"/>
        <v>16-76.5</v>
      </c>
      <c r="C4027">
        <v>-76.355250067829999</v>
      </c>
      <c r="D4027">
        <v>16.086189744054</v>
      </c>
      <c r="E4027">
        <f>ASIN(SQRT((SIN(RADIANS(PARAMETERS!$D$8-D4027)/2)*SIN(RADIANS(PARAMETERS!$D$8-D4027)/2))+(COS(RADIANS(D4027))*COS(RADIANS(PARAMETERS!$D$8))*SIN(RADIANS(PARAMETERS!$D$9-C4027)/2)*SIN(RADIANS(PARAMETERS!$D$9-C4027)/2))))*2*3958.756</f>
        <v>1045.7819610651907</v>
      </c>
      <c r="F4027">
        <v>156.59628295898</v>
      </c>
      <c r="G4027">
        <v>185.85137939453</v>
      </c>
      <c r="H4027">
        <v>223.40844726563</v>
      </c>
      <c r="I4027">
        <v>256.78869628906</v>
      </c>
      <c r="J4027">
        <v>295.16152954102</v>
      </c>
      <c r="K4027" s="6">
        <f>IFERROR(EXP(TREND(LN($F$1:$J$1),LN(F4027:J4027),LN(Calculations!$B$3))),0)</f>
        <v>2.6044609032461068E-2</v>
      </c>
    </row>
    <row r="4028" spans="1:11" x14ac:dyDescent="0.35">
      <c r="A4028">
        <v>4025</v>
      </c>
      <c r="B4028" t="str">
        <f t="shared" si="62"/>
        <v>16-76.5</v>
      </c>
      <c r="C4028">
        <v>-76.626571402731003</v>
      </c>
      <c r="D4028">
        <v>16.086189744054</v>
      </c>
      <c r="E4028">
        <f>ASIN(SQRT((SIN(RADIANS(PARAMETERS!$D$8-D4028)/2)*SIN(RADIANS(PARAMETERS!$D$8-D4028)/2))+(COS(RADIANS(D4028))*COS(RADIANS(PARAMETERS!$D$8))*SIN(RADIANS(PARAMETERS!$D$9-C4028)/2)*SIN(RADIANS(PARAMETERS!$D$9-C4028)/2))))*2*3958.756</f>
        <v>1063.794196615376</v>
      </c>
      <c r="F4028">
        <v>156.61270141602</v>
      </c>
      <c r="G4028">
        <v>185.88845825195</v>
      </c>
      <c r="H4028">
        <v>223.50968933105</v>
      </c>
      <c r="I4028">
        <v>256.95428466797</v>
      </c>
      <c r="J4028">
        <v>295.40835571289</v>
      </c>
      <c r="K4028" s="6">
        <f>IFERROR(EXP(TREND(LN($F$1:$J$1),LN(F4028:J4028),LN(Calculations!$B$3))),0)</f>
        <v>2.6045119741161495E-2</v>
      </c>
    </row>
    <row r="4029" spans="1:11" x14ac:dyDescent="0.35">
      <c r="A4029">
        <v>4026</v>
      </c>
      <c r="B4029" t="str">
        <f t="shared" si="62"/>
        <v>16-77</v>
      </c>
      <c r="C4029">
        <v>-76.897892737632006</v>
      </c>
      <c r="D4029">
        <v>16.086189744054</v>
      </c>
      <c r="E4029">
        <f>ASIN(SQRT((SIN(RADIANS(PARAMETERS!$D$8-D4029)/2)*SIN(RADIANS(PARAMETERS!$D$8-D4029)/2))+(COS(RADIANS(D4029))*COS(RADIANS(PARAMETERS!$D$8))*SIN(RADIANS(PARAMETERS!$D$9-C4029)/2)*SIN(RADIANS(PARAMETERS!$D$9-C4029)/2))))*2*3958.756</f>
        <v>1081.8065481466474</v>
      </c>
      <c r="F4029">
        <v>156.67686462402</v>
      </c>
      <c r="G4029">
        <v>185.95014953613</v>
      </c>
      <c r="H4029">
        <v>223.62899780273</v>
      </c>
      <c r="I4029">
        <v>257.1305847168</v>
      </c>
      <c r="J4029">
        <v>295.65588378906</v>
      </c>
      <c r="K4029" s="6">
        <f>IFERROR(EXP(TREND(LN($F$1:$J$1),LN(F4029:J4029),LN(Calculations!$B$3))),0)</f>
        <v>2.6080414439011011E-2</v>
      </c>
    </row>
    <row r="4030" spans="1:11" x14ac:dyDescent="0.35">
      <c r="A4030">
        <v>4027</v>
      </c>
      <c r="B4030" t="str">
        <f t="shared" si="62"/>
        <v>16-77</v>
      </c>
      <c r="C4030">
        <v>-77.169214072532995</v>
      </c>
      <c r="D4030">
        <v>16.086189744054</v>
      </c>
      <c r="E4030">
        <f>ASIN(SQRT((SIN(RADIANS(PARAMETERS!$D$8-D4030)/2)*SIN(RADIANS(PARAMETERS!$D$8-D4030)/2))+(COS(RADIANS(D4030))*COS(RADIANS(PARAMETERS!$D$8))*SIN(RADIANS(PARAMETERS!$D$9-C4030)/2)*SIN(RADIANS(PARAMETERS!$D$9-C4030)/2))))*2*3958.756</f>
        <v>1099.8189798237431</v>
      </c>
      <c r="F4030">
        <v>156.77526855469</v>
      </c>
      <c r="G4030">
        <v>186.02757263184</v>
      </c>
      <c r="H4030">
        <v>223.75247192383</v>
      </c>
      <c r="I4030">
        <v>257.29876708984</v>
      </c>
      <c r="J4030">
        <v>295.87927246094</v>
      </c>
      <c r="K4030" s="6">
        <f>IFERROR(EXP(TREND(LN($F$1:$J$1),LN(F4030:J4030),LN(Calculations!$B$3))),0)</f>
        <v>2.6142157908866578E-2</v>
      </c>
    </row>
    <row r="4031" spans="1:11" x14ac:dyDescent="0.35">
      <c r="A4031">
        <v>4028</v>
      </c>
      <c r="B4031" t="str">
        <f t="shared" si="62"/>
        <v>16-77.5</v>
      </c>
      <c r="C4031">
        <v>-77.440535407433998</v>
      </c>
      <c r="D4031">
        <v>16.086189744054</v>
      </c>
      <c r="E4031">
        <f>ASIN(SQRT((SIN(RADIANS(PARAMETERS!$D$8-D4031)/2)*SIN(RADIANS(PARAMETERS!$D$8-D4031)/2))+(COS(RADIANS(D4031))*COS(RADIANS(PARAMETERS!$D$8))*SIN(RADIANS(PARAMETERS!$D$9-C4031)/2)*SIN(RADIANS(PARAMETERS!$D$9-C4031)/2))))*2*3958.756</f>
        <v>1117.8314575854599</v>
      </c>
      <c r="F4031">
        <v>156.94207763672</v>
      </c>
      <c r="G4031">
        <v>186.14808654785</v>
      </c>
      <c r="H4031">
        <v>223.92065429688</v>
      </c>
      <c r="I4031">
        <v>257.51220703125</v>
      </c>
      <c r="J4031">
        <v>296.14752197266</v>
      </c>
      <c r="K4031" s="6">
        <f>IFERROR(EXP(TREND(LN($F$1:$J$1),LN(F4031:J4031),LN(Calculations!$B$3))),0)</f>
        <v>2.6252933424544159E-2</v>
      </c>
    </row>
    <row r="4032" spans="1:11" x14ac:dyDescent="0.35">
      <c r="A4032">
        <v>4029</v>
      </c>
      <c r="B4032" t="str">
        <f t="shared" si="62"/>
        <v>16-77.5</v>
      </c>
      <c r="C4032">
        <v>-77.711856742335002</v>
      </c>
      <c r="D4032">
        <v>16.086189744054</v>
      </c>
      <c r="E4032">
        <f>ASIN(SQRT((SIN(RADIANS(PARAMETERS!$D$8-D4032)/2)*SIN(RADIANS(PARAMETERS!$D$8-D4032)/2))+(COS(RADIANS(D4032))*COS(RADIANS(PARAMETERS!$D$8))*SIN(RADIANS(PARAMETERS!$D$9-C4032)/2)*SIN(RADIANS(PARAMETERS!$D$9-C4032)/2))))*2*3958.756</f>
        <v>1135.8439490021458</v>
      </c>
      <c r="F4032">
        <v>157.15484619141</v>
      </c>
      <c r="G4032">
        <v>186.29573059082</v>
      </c>
      <c r="H4032">
        <v>224.10949707031</v>
      </c>
      <c r="I4032">
        <v>257.73892211914</v>
      </c>
      <c r="J4032">
        <v>296.41903686523</v>
      </c>
      <c r="K4032" s="6">
        <f>IFERROR(EXP(TREND(LN($F$1:$J$1),LN(F4032:J4032),LN(Calculations!$B$3))),0)</f>
        <v>2.6398914558343277E-2</v>
      </c>
    </row>
    <row r="4033" spans="1:11" x14ac:dyDescent="0.35">
      <c r="A4033">
        <v>4030</v>
      </c>
      <c r="B4033" t="str">
        <f t="shared" si="62"/>
        <v>16-78</v>
      </c>
      <c r="C4033">
        <v>-77.983178077236005</v>
      </c>
      <c r="D4033">
        <v>16.086189744054</v>
      </c>
      <c r="E4033">
        <f>ASIN(SQRT((SIN(RADIANS(PARAMETERS!$D$8-D4033)/2)*SIN(RADIANS(PARAMETERS!$D$8-D4033)/2))+(COS(RADIANS(D4033))*COS(RADIANS(PARAMETERS!$D$8))*SIN(RADIANS(PARAMETERS!$D$9-C4033)/2)*SIN(RADIANS(PARAMETERS!$D$9-C4033)/2))))*2*3958.756</f>
        <v>1153.8564231464982</v>
      </c>
      <c r="F4033">
        <v>157.41151428223</v>
      </c>
      <c r="G4033">
        <v>186.47270202637</v>
      </c>
      <c r="H4033">
        <v>224.3292388916</v>
      </c>
      <c r="I4033">
        <v>257.99737548828</v>
      </c>
      <c r="J4033">
        <v>296.72262573242</v>
      </c>
      <c r="K4033" s="6">
        <f>IFERROR(EXP(TREND(LN($F$1:$J$1),LN(F4033:J4033),LN(Calculations!$B$3))),0)</f>
        <v>2.657775996865263E-2</v>
      </c>
    </row>
    <row r="4034" spans="1:11" x14ac:dyDescent="0.35">
      <c r="A4034">
        <v>4031</v>
      </c>
      <c r="B4034" t="str">
        <f t="shared" si="62"/>
        <v>16-78.5</v>
      </c>
      <c r="C4034">
        <v>-78.254499412136994</v>
      </c>
      <c r="D4034">
        <v>16.086189744054</v>
      </c>
      <c r="E4034">
        <f>ASIN(SQRT((SIN(RADIANS(PARAMETERS!$D$8-D4034)/2)*SIN(RADIANS(PARAMETERS!$D$8-D4034)/2))+(COS(RADIANS(D4034))*COS(RADIANS(PARAMETERS!$D$8))*SIN(RADIANS(PARAMETERS!$D$9-C4034)/2)*SIN(RADIANS(PARAMETERS!$D$9-C4034)/2))))*2*3958.756</f>
        <v>1171.868850476234</v>
      </c>
      <c r="F4034">
        <v>157.75476074219</v>
      </c>
      <c r="G4034">
        <v>186.72038269043</v>
      </c>
      <c r="H4034">
        <v>224.65328979492</v>
      </c>
      <c r="I4034">
        <v>258.39254760742</v>
      </c>
      <c r="J4034">
        <v>297.2028503418</v>
      </c>
      <c r="K4034" s="6">
        <f>IFERROR(EXP(TREND(LN($F$1:$J$1),LN(F4034:J4034),LN(Calculations!$B$3))),0)</f>
        <v>2.6815707511467193E-2</v>
      </c>
    </row>
    <row r="4035" spans="1:11" x14ac:dyDescent="0.35">
      <c r="A4035">
        <v>4032</v>
      </c>
      <c r="B4035" t="str">
        <f t="shared" si="62"/>
        <v>16-78.5</v>
      </c>
      <c r="C4035">
        <v>-78.525820747037997</v>
      </c>
      <c r="D4035">
        <v>16.086189744054</v>
      </c>
      <c r="E4035">
        <f>ASIN(SQRT((SIN(RADIANS(PARAMETERS!$D$8-D4035)/2)*SIN(RADIANS(PARAMETERS!$D$8-D4035)/2))+(COS(RADIANS(D4035))*COS(RADIANS(PARAMETERS!$D$8))*SIN(RADIANS(PARAMETERS!$D$9-C4035)/2)*SIN(RADIANS(PARAMETERS!$D$9-C4035)/2))))*2*3958.756</f>
        <v>1189.8812027273784</v>
      </c>
      <c r="F4035">
        <v>158.13217163086</v>
      </c>
      <c r="G4035">
        <v>186.99794006348</v>
      </c>
      <c r="H4035">
        <v>225.01530456543</v>
      </c>
      <c r="I4035">
        <v>258.83322143555</v>
      </c>
      <c r="J4035">
        <v>297.73742675781</v>
      </c>
      <c r="K4035" s="6">
        <f>IFERROR(EXP(TREND(LN($F$1:$J$1),LN(F4035:J4035),LN(Calculations!$B$3))),0)</f>
        <v>2.7080667953104754E-2</v>
      </c>
    </row>
    <row r="4036" spans="1:11" x14ac:dyDescent="0.35">
      <c r="A4036">
        <v>4033</v>
      </c>
      <c r="B4036" t="str">
        <f t="shared" si="62"/>
        <v>16-79</v>
      </c>
      <c r="C4036">
        <v>-78.797142081939</v>
      </c>
      <c r="D4036">
        <v>16.086189744054</v>
      </c>
      <c r="E4036">
        <f>ASIN(SQRT((SIN(RADIANS(PARAMETERS!$D$8-D4036)/2)*SIN(RADIANS(PARAMETERS!$D$8-D4036)/2))+(COS(RADIANS(D4036))*COS(RADIANS(PARAMETERS!$D$8))*SIN(RADIANS(PARAMETERS!$D$9-C4036)/2)*SIN(RADIANS(PARAMETERS!$D$9-C4036)/2))))*2*3958.756</f>
        <v>1207.8934528170537</v>
      </c>
      <c r="F4036">
        <v>158.53031921387</v>
      </c>
      <c r="G4036">
        <v>187.29595947266</v>
      </c>
      <c r="H4036">
        <v>225.40414428711</v>
      </c>
      <c r="I4036">
        <v>259.30667114258</v>
      </c>
      <c r="J4036">
        <v>298.31210327148</v>
      </c>
      <c r="K4036" s="6">
        <f>IFERROR(EXP(TREND(LN($F$1:$J$1),LN(F4036:J4036),LN(Calculations!$B$3))),0)</f>
        <v>2.7363435320258325E-2</v>
      </c>
    </row>
    <row r="4037" spans="1:11" x14ac:dyDescent="0.35">
      <c r="A4037">
        <v>4034</v>
      </c>
      <c r="B4037" t="str">
        <f t="shared" ref="B4037:B4100" si="63">MROUND(D4037,1)&amp;MROUND(C4037,-0.5)</f>
        <v>16-79</v>
      </c>
      <c r="C4037">
        <v>-79.068463416840004</v>
      </c>
      <c r="D4037">
        <v>16.086189744054</v>
      </c>
      <c r="E4037">
        <f>ASIN(SQRT((SIN(RADIANS(PARAMETERS!$D$8-D4037)/2)*SIN(RADIANS(PARAMETERS!$D$8-D4037)/2))+(COS(RADIANS(D4037))*COS(RADIANS(PARAMETERS!$D$8))*SIN(RADIANS(PARAMETERS!$D$9-C4037)/2)*SIN(RADIANS(PARAMETERS!$D$9-C4037)/2))))*2*3958.756</f>
        <v>1225.905574754808</v>
      </c>
      <c r="F4037">
        <v>158.98901367188</v>
      </c>
      <c r="G4037">
        <v>187.65400695801</v>
      </c>
      <c r="H4037">
        <v>225.88819885254</v>
      </c>
      <c r="I4037">
        <v>259.90979003906</v>
      </c>
      <c r="J4037">
        <v>299.05917358398</v>
      </c>
      <c r="K4037" s="6">
        <f>IFERROR(EXP(TREND(LN($F$1:$J$1),LN(F4037:J4037),LN(Calculations!$B$3))),0)</f>
        <v>2.7689110167038095E-2</v>
      </c>
    </row>
    <row r="4038" spans="1:11" x14ac:dyDescent="0.35">
      <c r="A4038">
        <v>4035</v>
      </c>
      <c r="B4038" t="str">
        <f t="shared" si="63"/>
        <v>16-79.5</v>
      </c>
      <c r="C4038">
        <v>-79.339784751741007</v>
      </c>
      <c r="D4038">
        <v>16.086189744054</v>
      </c>
      <c r="E4038">
        <f>ASIN(SQRT((SIN(RADIANS(PARAMETERS!$D$8-D4038)/2)*SIN(RADIANS(PARAMETERS!$D$8-D4038)/2))+(COS(RADIANS(D4038))*COS(RADIANS(PARAMETERS!$D$8))*SIN(RADIANS(PARAMETERS!$D$9-C4038)/2)*SIN(RADIANS(PARAMETERS!$D$9-C4038)/2))))*2*3958.756</f>
        <v>1243.9175435616082</v>
      </c>
      <c r="F4038">
        <v>159.46029663086</v>
      </c>
      <c r="G4038">
        <v>188.03565979004</v>
      </c>
      <c r="H4038">
        <v>226.41143798828</v>
      </c>
      <c r="I4038">
        <v>260.56744384766</v>
      </c>
      <c r="J4038">
        <v>299.87994384766</v>
      </c>
      <c r="K4038" s="6">
        <f>IFERROR(EXP(TREND(LN($F$1:$J$1),LN(F4038:J4038),LN(Calculations!$B$3))),0)</f>
        <v>2.8026413930729452E-2</v>
      </c>
    </row>
    <row r="4039" spans="1:11" x14ac:dyDescent="0.35">
      <c r="A4039">
        <v>4036</v>
      </c>
      <c r="B4039" t="str">
        <f t="shared" si="63"/>
        <v>16-79.5</v>
      </c>
      <c r="C4039">
        <v>-79.611106086641996</v>
      </c>
      <c r="D4039">
        <v>16.086189744054</v>
      </c>
      <c r="E4039">
        <f>ASIN(SQRT((SIN(RADIANS(PARAMETERS!$D$8-D4039)/2)*SIN(RADIANS(PARAMETERS!$D$8-D4039)/2))+(COS(RADIANS(D4039))*COS(RADIANS(PARAMETERS!$D$8))*SIN(RADIANS(PARAMETERS!$D$9-C4039)/2)*SIN(RADIANS(PARAMETERS!$D$9-C4039)/2))))*2*3958.756</f>
        <v>1261.929335195731</v>
      </c>
      <c r="F4039">
        <v>159.94148254395</v>
      </c>
      <c r="G4039">
        <v>188.44136047363</v>
      </c>
      <c r="H4039">
        <v>226.97874450684</v>
      </c>
      <c r="I4039">
        <v>261.28909301758</v>
      </c>
      <c r="J4039">
        <v>300.78967285156</v>
      </c>
      <c r="K4039" s="6">
        <f>IFERROR(EXP(TREND(LN($F$1:$J$1),LN(F4039:J4039),LN(Calculations!$B$3))),0)</f>
        <v>2.8372258508972695E-2</v>
      </c>
    </row>
    <row r="4040" spans="1:11" x14ac:dyDescent="0.35">
      <c r="A4040">
        <v>4037</v>
      </c>
      <c r="B4040" t="str">
        <f t="shared" si="63"/>
        <v>16-80</v>
      </c>
      <c r="C4040">
        <v>-79.882427421542999</v>
      </c>
      <c r="D4040">
        <v>16.086189744054</v>
      </c>
      <c r="E4040">
        <f>ASIN(SQRT((SIN(RADIANS(PARAMETERS!$D$8-D4040)/2)*SIN(RADIANS(PARAMETERS!$D$8-D4040)/2))+(COS(RADIANS(D4040))*COS(RADIANS(PARAMETERS!$D$8))*SIN(RADIANS(PARAMETERS!$D$9-C4040)/2)*SIN(RADIANS(PARAMETERS!$D$9-C4040)/2))))*2*3958.756</f>
        <v>1279.9409264848821</v>
      </c>
      <c r="F4040">
        <v>160.46673583984</v>
      </c>
      <c r="G4040">
        <v>188.90534973145</v>
      </c>
      <c r="H4040">
        <v>227.64726257324</v>
      </c>
      <c r="I4040">
        <v>262.15438842773</v>
      </c>
      <c r="J4040">
        <v>301.89627075195</v>
      </c>
      <c r="K4040" s="6">
        <f>IFERROR(EXP(TREND(LN($F$1:$J$1),LN(F4040:J4040),LN(Calculations!$B$3))),0)</f>
        <v>2.8748619943738337E-2</v>
      </c>
    </row>
    <row r="4041" spans="1:11" x14ac:dyDescent="0.35">
      <c r="A4041">
        <v>4038</v>
      </c>
      <c r="B4041" t="str">
        <f t="shared" si="63"/>
        <v>16-80</v>
      </c>
      <c r="C4041">
        <v>-80.153748756444003</v>
      </c>
      <c r="D4041">
        <v>16.086189744054</v>
      </c>
      <c r="E4041">
        <f>ASIN(SQRT((SIN(RADIANS(PARAMETERS!$D$8-D4041)/2)*SIN(RADIANS(PARAMETERS!$D$8-D4041)/2))+(COS(RADIANS(D4041))*COS(RADIANS(PARAMETERS!$D$8))*SIN(RADIANS(PARAMETERS!$D$9-C4041)/2)*SIN(RADIANS(PARAMETERS!$D$9-C4041)/2))))*2*3958.756</f>
        <v>1297.9522950639237</v>
      </c>
      <c r="F4041">
        <v>160.95726013184</v>
      </c>
      <c r="G4041">
        <v>189.36030578613</v>
      </c>
      <c r="H4041">
        <v>228.32583618164</v>
      </c>
      <c r="I4041">
        <v>263.04968261719</v>
      </c>
      <c r="J4041">
        <v>303.05868530273</v>
      </c>
      <c r="K4041" s="6">
        <f>IFERROR(EXP(TREND(LN($F$1:$J$1),LN(F4041:J4041),LN(Calculations!$B$3))),0)</f>
        <v>2.9096544949154299E-2</v>
      </c>
    </row>
    <row r="4042" spans="1:11" x14ac:dyDescent="0.35">
      <c r="A4042">
        <v>4039</v>
      </c>
      <c r="B4042" t="str">
        <f t="shared" si="63"/>
        <v>16-80.5</v>
      </c>
      <c r="C4042">
        <v>-80.425070091345006</v>
      </c>
      <c r="D4042">
        <v>16.086189744054</v>
      </c>
      <c r="E4042">
        <f>ASIN(SQRT((SIN(RADIANS(PARAMETERS!$D$8-D4042)/2)*SIN(RADIANS(PARAMETERS!$D$8-D4042)/2))+(COS(RADIANS(D4042))*COS(RADIANS(PARAMETERS!$D$8))*SIN(RADIANS(PARAMETERS!$D$9-C4042)/2)*SIN(RADIANS(PARAMETERS!$D$9-C4042)/2))))*2*3958.756</f>
        <v>1315.9634193176905</v>
      </c>
      <c r="F4042">
        <v>161.39149475098</v>
      </c>
      <c r="G4042">
        <v>189.78765869141</v>
      </c>
      <c r="H4042">
        <v>228.99247741699</v>
      </c>
      <c r="I4042">
        <v>263.9499206543</v>
      </c>
      <c r="J4042">
        <v>304.24856567383</v>
      </c>
      <c r="K4042" s="6">
        <f>IFERROR(EXP(TREND(LN($F$1:$J$1),LN(F4042:J4042),LN(Calculations!$B$3))),0)</f>
        <v>2.9397300876214304E-2</v>
      </c>
    </row>
    <row r="4043" spans="1:11" x14ac:dyDescent="0.35">
      <c r="A4043">
        <v>4040</v>
      </c>
      <c r="B4043" t="str">
        <f t="shared" si="63"/>
        <v>16-80.5</v>
      </c>
      <c r="C4043">
        <v>-80.696391426245995</v>
      </c>
      <c r="D4043">
        <v>16.086189744054</v>
      </c>
      <c r="E4043">
        <f>ASIN(SQRT((SIN(RADIANS(PARAMETERS!$D$8-D4043)/2)*SIN(RADIANS(PARAMETERS!$D$8-D4043)/2))+(COS(RADIANS(D4043))*COS(RADIANS(PARAMETERS!$D$8))*SIN(RADIANS(PARAMETERS!$D$9-C4043)/2)*SIN(RADIANS(PARAMETERS!$D$9-C4043)/2))))*2*3958.756</f>
        <v>1333.9742783283989</v>
      </c>
      <c r="F4043">
        <v>161.78657531738</v>
      </c>
      <c r="G4043">
        <v>190.20329284668</v>
      </c>
      <c r="H4043">
        <v>229.67221069336</v>
      </c>
      <c r="I4043">
        <v>264.88925170898</v>
      </c>
      <c r="J4043">
        <v>305.51129150391</v>
      </c>
      <c r="K4043" s="6">
        <f>IFERROR(EXP(TREND(LN($F$1:$J$1),LN(F4043:J4043),LN(Calculations!$B$3))),0)</f>
        <v>2.9661267308804265E-2</v>
      </c>
    </row>
    <row r="4044" spans="1:11" x14ac:dyDescent="0.35">
      <c r="A4044">
        <v>4041</v>
      </c>
      <c r="B4044" t="str">
        <f t="shared" si="63"/>
        <v>16-81</v>
      </c>
      <c r="C4044">
        <v>-80.967712761146998</v>
      </c>
      <c r="D4044">
        <v>16.086189744054</v>
      </c>
      <c r="E4044">
        <f>ASIN(SQRT((SIN(RADIANS(PARAMETERS!$D$8-D4044)/2)*SIN(RADIANS(PARAMETERS!$D$8-D4044)/2))+(COS(RADIANS(D4044))*COS(RADIANS(PARAMETERS!$D$8))*SIN(RADIANS(PARAMETERS!$D$9-C4044)/2)*SIN(RADIANS(PARAMETERS!$D$9-C4044)/2))))*2*3958.756</f>
        <v>1351.9848518272336</v>
      </c>
      <c r="F4044">
        <v>162.08905029297</v>
      </c>
      <c r="G4044">
        <v>190.56658935547</v>
      </c>
      <c r="H4044">
        <v>230.30630493164</v>
      </c>
      <c r="I4044">
        <v>265.79150390625</v>
      </c>
      <c r="J4044">
        <v>306.74948120117</v>
      </c>
      <c r="K4044" s="6">
        <f>IFERROR(EXP(TREND(LN($F$1:$J$1),LN(F4044:J4044),LN(Calculations!$B$3))),0)</f>
        <v>2.9849273866018079E-2</v>
      </c>
    </row>
    <row r="4045" spans="1:11" x14ac:dyDescent="0.35">
      <c r="A4045">
        <v>4042</v>
      </c>
      <c r="B4045" t="str">
        <f t="shared" si="63"/>
        <v>16-81</v>
      </c>
      <c r="C4045">
        <v>-81.239034096048002</v>
      </c>
      <c r="D4045">
        <v>16.086189744054</v>
      </c>
      <c r="E4045">
        <f>ASIN(SQRT((SIN(RADIANS(PARAMETERS!$D$8-D4045)/2)*SIN(RADIANS(PARAMETERS!$D$8-D4045)/2))+(COS(RADIANS(D4045))*COS(RADIANS(PARAMETERS!$D$8))*SIN(RADIANS(PARAMETERS!$D$9-C4045)/2)*SIN(RADIANS(PARAMETERS!$D$9-C4045)/2))))*2*3958.756</f>
        <v>1369.9951201497104</v>
      </c>
      <c r="F4045">
        <v>162.29705810547</v>
      </c>
      <c r="G4045">
        <v>190.87879943848</v>
      </c>
      <c r="H4045">
        <v>230.8960723877</v>
      </c>
      <c r="I4045">
        <v>266.65814208984</v>
      </c>
      <c r="J4045">
        <v>307.96487426758</v>
      </c>
      <c r="K4045" s="6">
        <f>IFERROR(EXP(TREND(LN($F$1:$J$1),LN(F4045:J4045),LN(Calculations!$B$3))),0)</f>
        <v>2.9959901585556697E-2</v>
      </c>
    </row>
    <row r="4046" spans="1:11" x14ac:dyDescent="0.35">
      <c r="A4046">
        <v>4043</v>
      </c>
      <c r="B4046" t="str">
        <f t="shared" si="63"/>
        <v>16-81.5</v>
      </c>
      <c r="C4046">
        <v>-81.510355430949005</v>
      </c>
      <c r="D4046">
        <v>16.086189744054</v>
      </c>
      <c r="E4046">
        <f>ASIN(SQRT((SIN(RADIANS(PARAMETERS!$D$8-D4046)/2)*SIN(RADIANS(PARAMETERS!$D$8-D4046)/2))+(COS(RADIANS(D4046))*COS(RADIANS(PARAMETERS!$D$8))*SIN(RADIANS(PARAMETERS!$D$9-C4046)/2)*SIN(RADIANS(PARAMETERS!$D$9-C4046)/2))))*2*3958.756</f>
        <v>1388.0050641944888</v>
      </c>
      <c r="F4046">
        <v>162.42265319824</v>
      </c>
      <c r="G4046">
        <v>191.15350341797</v>
      </c>
      <c r="H4046">
        <v>231.46086120605</v>
      </c>
      <c r="I4046">
        <v>267.51425170898</v>
      </c>
      <c r="J4046">
        <v>309.18978881836</v>
      </c>
      <c r="K4046" s="6">
        <f>IFERROR(EXP(TREND(LN($F$1:$J$1),LN(F4046:J4046),LN(Calculations!$B$3))),0)</f>
        <v>3.000248244277133E-2</v>
      </c>
    </row>
    <row r="4047" spans="1:11" x14ac:dyDescent="0.35">
      <c r="A4047">
        <v>4044</v>
      </c>
      <c r="B4047" t="str">
        <f t="shared" si="63"/>
        <v>16-82</v>
      </c>
      <c r="C4047">
        <v>-81.781676765849994</v>
      </c>
      <c r="D4047">
        <v>16.086189744054</v>
      </c>
      <c r="E4047">
        <f>ASIN(SQRT((SIN(RADIANS(PARAMETERS!$D$8-D4047)/2)*SIN(RADIANS(PARAMETERS!$D$8-D4047)/2))+(COS(RADIANS(D4047))*COS(RADIANS(PARAMETERS!$D$8))*SIN(RADIANS(PARAMETERS!$D$9-C4047)/2)*SIN(RADIANS(PARAMETERS!$D$9-C4047)/2))))*2*3958.756</f>
        <v>1406.0146653853201</v>
      </c>
      <c r="F4047">
        <v>162.22256469727</v>
      </c>
      <c r="G4047">
        <v>191.18518066406</v>
      </c>
      <c r="H4047">
        <v>231.69845581055</v>
      </c>
      <c r="I4047">
        <v>267.96337890625</v>
      </c>
      <c r="J4047">
        <v>309.9108581543</v>
      </c>
      <c r="K4047" s="6">
        <f>IFERROR(EXP(TREND(LN($F$1:$J$1),LN(F4047:J4047),LN(Calculations!$B$3))),0)</f>
        <v>2.9806248427721997E-2</v>
      </c>
    </row>
    <row r="4048" spans="1:11" x14ac:dyDescent="0.35">
      <c r="A4048">
        <v>4045</v>
      </c>
      <c r="B4048" t="str">
        <f t="shared" si="63"/>
        <v>16-82</v>
      </c>
      <c r="C4048">
        <v>-82.052998100750997</v>
      </c>
      <c r="D4048">
        <v>16.086189744054</v>
      </c>
      <c r="E4048">
        <f>ASIN(SQRT((SIN(RADIANS(PARAMETERS!$D$8-D4048)/2)*SIN(RADIANS(PARAMETERS!$D$8-D4048)/2))+(COS(RADIANS(D4048))*COS(RADIANS(PARAMETERS!$D$8))*SIN(RADIANS(PARAMETERS!$D$9-C4048)/2)*SIN(RADIANS(PARAMETERS!$D$9-C4048)/2))))*2*3958.756</f>
        <v>1424.0239056358471</v>
      </c>
      <c r="F4048">
        <v>161.67953491211</v>
      </c>
      <c r="G4048">
        <v>190.94218444824</v>
      </c>
      <c r="H4048">
        <v>231.5929107666</v>
      </c>
      <c r="I4048">
        <v>267.99142456055</v>
      </c>
      <c r="J4048">
        <v>310.11679077148</v>
      </c>
      <c r="K4048" s="6">
        <f>IFERROR(EXP(TREND(LN($F$1:$J$1),LN(F4048:J4048),LN(Calculations!$B$3))),0)</f>
        <v>2.9358147876584563E-2</v>
      </c>
    </row>
    <row r="4049" spans="1:11" x14ac:dyDescent="0.35">
      <c r="A4049">
        <v>4046</v>
      </c>
      <c r="B4049" t="str">
        <f t="shared" si="63"/>
        <v>16-82.5</v>
      </c>
      <c r="C4049">
        <v>-82.324319435652001</v>
      </c>
      <c r="D4049">
        <v>16.086189744054</v>
      </c>
      <c r="E4049">
        <f>ASIN(SQRT((SIN(RADIANS(PARAMETERS!$D$8-D4049)/2)*SIN(RADIANS(PARAMETERS!$D$8-D4049)/2))+(COS(RADIANS(D4049))*COS(RADIANS(PARAMETERS!$D$8))*SIN(RADIANS(PARAMETERS!$D$9-C4049)/2)*SIN(RADIANS(PARAMETERS!$D$9-C4049)/2))))*2*3958.756</f>
        <v>1442.0327673170093</v>
      </c>
      <c r="F4049">
        <v>160.83346557617</v>
      </c>
      <c r="G4049">
        <v>190.39688110352</v>
      </c>
      <c r="H4049">
        <v>231.20317077637</v>
      </c>
      <c r="I4049">
        <v>267.68304443359</v>
      </c>
      <c r="J4049">
        <v>309.92468261719</v>
      </c>
      <c r="K4049" s="6">
        <f>IFERROR(EXP(TREND(LN($F$1:$J$1),LN(F4049:J4049),LN(Calculations!$B$3))),0)</f>
        <v>2.8676469723169659E-2</v>
      </c>
    </row>
    <row r="4050" spans="1:11" x14ac:dyDescent="0.35">
      <c r="A4050">
        <v>4047</v>
      </c>
      <c r="B4050" t="str">
        <f t="shared" si="63"/>
        <v>16-82.5</v>
      </c>
      <c r="C4050">
        <v>-82.595640770553004</v>
      </c>
      <c r="D4050">
        <v>16.086189744054</v>
      </c>
      <c r="E4050">
        <f>ASIN(SQRT((SIN(RADIANS(PARAMETERS!$D$8-D4050)/2)*SIN(RADIANS(PARAMETERS!$D$8-D4050)/2))+(COS(RADIANS(D4050))*COS(RADIANS(PARAMETERS!$D$8))*SIN(RADIANS(PARAMETERS!$D$9-C4050)/2)*SIN(RADIANS(PARAMETERS!$D$9-C4050)/2))))*2*3958.756</f>
        <v>1460.0412332268343</v>
      </c>
      <c r="F4050">
        <v>159.79693603516</v>
      </c>
      <c r="G4050">
        <v>189.65782165527</v>
      </c>
      <c r="H4050">
        <v>230.62246704102</v>
      </c>
      <c r="I4050">
        <v>267.14520263672</v>
      </c>
      <c r="J4050">
        <v>309.45724487305</v>
      </c>
      <c r="K4050" s="6">
        <f>IFERROR(EXP(TREND(LN($F$1:$J$1),LN(F4050:J4050),LN(Calculations!$B$3))),0)</f>
        <v>2.786876845496717E-2</v>
      </c>
    </row>
    <row r="4051" spans="1:11" x14ac:dyDescent="0.35">
      <c r="A4051">
        <v>4048</v>
      </c>
      <c r="B4051" t="str">
        <f t="shared" si="63"/>
        <v>16-83</v>
      </c>
      <c r="C4051">
        <v>-82.866962105453993</v>
      </c>
      <c r="D4051">
        <v>16.086189744054</v>
      </c>
      <c r="E4051">
        <f>ASIN(SQRT((SIN(RADIANS(PARAMETERS!$D$8-D4051)/2)*SIN(RADIANS(PARAMETERS!$D$8-D4051)/2))+(COS(RADIANS(D4051))*COS(RADIANS(PARAMETERS!$D$8))*SIN(RADIANS(PARAMETERS!$D$9-C4051)/2)*SIN(RADIANS(PARAMETERS!$D$9-C4051)/2))))*2*3958.756</f>
        <v>1478.0492865624017</v>
      </c>
      <c r="F4051">
        <v>158.63075256348</v>
      </c>
      <c r="G4051">
        <v>188.79263305664</v>
      </c>
      <c r="H4051">
        <v>229.92297363281</v>
      </c>
      <c r="I4051">
        <v>266.47067260742</v>
      </c>
      <c r="J4051">
        <v>308.8327331543</v>
      </c>
      <c r="K4051" s="6">
        <f>IFERROR(EXP(TREND(LN($F$1:$J$1),LN(F4051:J4051),LN(Calculations!$B$3))),0)</f>
        <v>2.6992379621719124E-2</v>
      </c>
    </row>
    <row r="4052" spans="1:11" x14ac:dyDescent="0.35">
      <c r="A4052">
        <v>4049</v>
      </c>
      <c r="B4052" t="str">
        <f t="shared" si="63"/>
        <v>16-83</v>
      </c>
      <c r="C4052">
        <v>-83.138283440354996</v>
      </c>
      <c r="D4052">
        <v>16.086189744054</v>
      </c>
      <c r="E4052">
        <f>ASIN(SQRT((SIN(RADIANS(PARAMETERS!$D$8-D4052)/2)*SIN(RADIANS(PARAMETERS!$D$8-D4052)/2))+(COS(RADIANS(D4052))*COS(RADIANS(PARAMETERS!$D$8))*SIN(RADIANS(PARAMETERS!$D$9-C4052)/2)*SIN(RADIANS(PARAMETERS!$D$9-C4052)/2))))*2*3958.756</f>
        <v>1496.056910893808</v>
      </c>
      <c r="F4052">
        <v>157.36059570313</v>
      </c>
      <c r="G4052">
        <v>187.82740783691</v>
      </c>
      <c r="H4052">
        <v>229.13973999023</v>
      </c>
      <c r="I4052">
        <v>265.70709228516</v>
      </c>
      <c r="J4052">
        <v>308.11441040039</v>
      </c>
      <c r="K4052" s="6">
        <f>IFERROR(EXP(TREND(LN($F$1:$J$1),LN(F4052:J4052),LN(Calculations!$B$3))),0)</f>
        <v>2.6073011690146166E-2</v>
      </c>
    </row>
    <row r="4053" spans="1:11" x14ac:dyDescent="0.35">
      <c r="A4053">
        <v>4050</v>
      </c>
      <c r="B4053" t="str">
        <f t="shared" si="63"/>
        <v>16-83.5</v>
      </c>
      <c r="C4053">
        <v>-83.409604775255005</v>
      </c>
      <c r="D4053">
        <v>16.086189744054</v>
      </c>
      <c r="E4053">
        <f>ASIN(SQRT((SIN(RADIANS(PARAMETERS!$D$8-D4053)/2)*SIN(RADIANS(PARAMETERS!$D$8-D4053)/2))+(COS(RADIANS(D4053))*COS(RADIANS(PARAMETERS!$D$8))*SIN(RADIANS(PARAMETERS!$D$9-C4053)/2)*SIN(RADIANS(PARAMETERS!$D$9-C4053)/2))))*2*3958.756</f>
        <v>1514.0640901398833</v>
      </c>
      <c r="F4053">
        <v>155.90097045898</v>
      </c>
      <c r="G4053">
        <v>186.65257263184</v>
      </c>
      <c r="H4053">
        <v>228.1231842041</v>
      </c>
      <c r="I4053">
        <v>264.64627075195</v>
      </c>
      <c r="J4053">
        <v>307.02069091797</v>
      </c>
      <c r="K4053" s="6">
        <f>IFERROR(EXP(TREND(LN($F$1:$J$1),LN(F4053:J4053),LN(Calculations!$B$3))),0)</f>
        <v>2.5063918744133665E-2</v>
      </c>
    </row>
    <row r="4054" spans="1:11" x14ac:dyDescent="0.35">
      <c r="A4054">
        <v>4051</v>
      </c>
      <c r="B4054" t="str">
        <f t="shared" si="63"/>
        <v>16-83.5</v>
      </c>
      <c r="C4054">
        <v>-83.680926110155994</v>
      </c>
      <c r="D4054">
        <v>16.086189744054</v>
      </c>
      <c r="E4054">
        <f>ASIN(SQRT((SIN(RADIANS(PARAMETERS!$D$8-D4054)/2)*SIN(RADIANS(PARAMETERS!$D$8-D4054)/2))+(COS(RADIANS(D4054))*COS(RADIANS(PARAMETERS!$D$8))*SIN(RADIANS(PARAMETERS!$D$9-C4054)/2)*SIN(RADIANS(PARAMETERS!$D$9-C4054)/2))))*2*3958.756</f>
        <v>1532.070808545923</v>
      </c>
      <c r="F4054">
        <v>154.31187438965</v>
      </c>
      <c r="G4054">
        <v>185.3238067627</v>
      </c>
      <c r="H4054">
        <v>226.94374084473</v>
      </c>
      <c r="I4054">
        <v>263.3752746582</v>
      </c>
      <c r="J4054">
        <v>305.65869140625</v>
      </c>
      <c r="K4054" s="6">
        <f>IFERROR(EXP(TREND(LN($F$1:$J$1),LN(F4054:J4054),LN(Calculations!$B$3))),0)</f>
        <v>2.4014844665015394E-2</v>
      </c>
    </row>
    <row r="4055" spans="1:11" x14ac:dyDescent="0.35">
      <c r="A4055">
        <v>4052</v>
      </c>
      <c r="B4055" t="str">
        <f t="shared" si="63"/>
        <v>16-84</v>
      </c>
      <c r="C4055">
        <v>-83.952247445056997</v>
      </c>
      <c r="D4055">
        <v>16.086189744054</v>
      </c>
      <c r="E4055">
        <f>ASIN(SQRT((SIN(RADIANS(PARAMETERS!$D$8-D4055)/2)*SIN(RADIANS(PARAMETERS!$D$8-D4055)/2))+(COS(RADIANS(D4055))*COS(RADIANS(PARAMETERS!$D$8))*SIN(RADIANS(PARAMETERS!$D$9-C4055)/2)*SIN(RADIANS(PARAMETERS!$D$9-C4055)/2))))*2*3958.756</f>
        <v>1550.0770506623007</v>
      </c>
      <c r="F4055">
        <v>152.6326751709</v>
      </c>
      <c r="G4055">
        <v>183.88273620605</v>
      </c>
      <c r="H4055">
        <v>225.65357971191</v>
      </c>
      <c r="I4055">
        <v>261.96258544922</v>
      </c>
      <c r="J4055">
        <v>304.1171875</v>
      </c>
      <c r="K4055" s="6">
        <f>IFERROR(EXP(TREND(LN($F$1:$J$1),LN(F4055:J4055),LN(Calculations!$B$3))),0)</f>
        <v>2.2957293491303127E-2</v>
      </c>
    </row>
    <row r="4056" spans="1:11" x14ac:dyDescent="0.35">
      <c r="A4056">
        <v>4053</v>
      </c>
      <c r="B4056" t="str">
        <f t="shared" si="63"/>
        <v>16-84</v>
      </c>
      <c r="C4056">
        <v>-84.223568779958001</v>
      </c>
      <c r="D4056">
        <v>16.086189744054</v>
      </c>
      <c r="E4056">
        <f>ASIN(SQRT((SIN(RADIANS(PARAMETERS!$D$8-D4056)/2)*SIN(RADIANS(PARAMETERS!$D$8-D4056)/2))+(COS(RADIANS(D4056))*COS(RADIANS(PARAMETERS!$D$8))*SIN(RADIANS(PARAMETERS!$D$9-C4056)/2)*SIN(RADIANS(PARAMETERS!$D$9-C4056)/2))))*2*3958.756</f>
        <v>1568.0828013251507</v>
      </c>
      <c r="F4056">
        <v>150.80546569824</v>
      </c>
      <c r="G4056">
        <v>182.28765869141</v>
      </c>
      <c r="H4056">
        <v>224.18637084961</v>
      </c>
      <c r="I4056">
        <v>260.32455444336</v>
      </c>
      <c r="J4056">
        <v>302.29125976563</v>
      </c>
      <c r="K4056" s="6">
        <f>IFERROR(EXP(TREND(LN($F$1:$J$1),LN(F4056:J4056),LN(Calculations!$B$3))),0)</f>
        <v>2.186605541498075E-2</v>
      </c>
    </row>
    <row r="4057" spans="1:11" x14ac:dyDescent="0.35">
      <c r="A4057">
        <v>4054</v>
      </c>
      <c r="B4057" t="str">
        <f t="shared" si="63"/>
        <v>16-84.5</v>
      </c>
      <c r="C4057">
        <v>-84.494890114859004</v>
      </c>
      <c r="D4057">
        <v>16.086189744054</v>
      </c>
      <c r="E4057">
        <f>ASIN(SQRT((SIN(RADIANS(PARAMETERS!$D$8-D4057)/2)*SIN(RADIANS(PARAMETERS!$D$8-D4057)/2))+(COS(RADIANS(D4057))*COS(RADIANS(PARAMETERS!$D$8))*SIN(RADIANS(PARAMETERS!$D$9-C4057)/2)*SIN(RADIANS(PARAMETERS!$D$9-C4057)/2))))*2*3958.756</f>
        <v>1586.0880456380296</v>
      </c>
      <c r="F4057">
        <v>148.86744689941</v>
      </c>
      <c r="G4057">
        <v>180.56614685059</v>
      </c>
      <c r="H4057">
        <v>222.58772277832</v>
      </c>
      <c r="I4057">
        <v>258.521484375</v>
      </c>
      <c r="J4057">
        <v>300.25930786133</v>
      </c>
      <c r="K4057" s="6">
        <f>IFERROR(EXP(TREND(LN($F$1:$J$1),LN(F4057:J4057),LN(Calculations!$B$3))),0)</f>
        <v>2.0768165339428581E-2</v>
      </c>
    </row>
    <row r="4058" spans="1:11" x14ac:dyDescent="0.35">
      <c r="A4058">
        <v>4055</v>
      </c>
      <c r="B4058" t="str">
        <f t="shared" si="63"/>
        <v>16-85</v>
      </c>
      <c r="C4058">
        <v>-84.766211449759993</v>
      </c>
      <c r="D4058">
        <v>16.086189744054</v>
      </c>
      <c r="E4058">
        <f>ASIN(SQRT((SIN(RADIANS(PARAMETERS!$D$8-D4058)/2)*SIN(RADIANS(PARAMETERS!$D$8-D4058)/2))+(COS(RADIANS(D4058))*COS(RADIANS(PARAMETERS!$D$8))*SIN(RADIANS(PARAMETERS!$D$9-C4058)/2)*SIN(RADIANS(PARAMETERS!$D$9-C4058)/2))))*2*3958.756</f>
        <v>1604.0927689548428</v>
      </c>
      <c r="F4058">
        <v>146.83772277832</v>
      </c>
      <c r="G4058">
        <v>178.7361907959</v>
      </c>
      <c r="H4058">
        <v>220.87496948242</v>
      </c>
      <c r="I4058">
        <v>256.57574462891</v>
      </c>
      <c r="J4058">
        <v>298.05004882813</v>
      </c>
      <c r="K4058" s="6">
        <f>IFERROR(EXP(TREND(LN($F$1:$J$1),LN(F4058:J4058),LN(Calculations!$B$3))),0)</f>
        <v>1.9679589327781855E-2</v>
      </c>
    </row>
    <row r="4059" spans="1:11" x14ac:dyDescent="0.35">
      <c r="A4059">
        <v>4056</v>
      </c>
      <c r="B4059" t="str">
        <f t="shared" si="63"/>
        <v>16-85</v>
      </c>
      <c r="C4059">
        <v>-85.037532784660996</v>
      </c>
      <c r="D4059">
        <v>16.086189744054</v>
      </c>
      <c r="E4059">
        <f>ASIN(SQRT((SIN(RADIANS(PARAMETERS!$D$8-D4059)/2)*SIN(RADIANS(PARAMETERS!$D$8-D4059)/2))+(COS(RADIANS(D4059))*COS(RADIANS(PARAMETERS!$D$8))*SIN(RADIANS(PARAMETERS!$D$9-C4059)/2)*SIN(RADIANS(PARAMETERS!$D$9-C4059)/2))))*2*3958.756</f>
        <v>1622.096956863882</v>
      </c>
      <c r="F4059">
        <v>144.55227661133</v>
      </c>
      <c r="G4059">
        <v>176.57975769043</v>
      </c>
      <c r="H4059">
        <v>218.78747558594</v>
      </c>
      <c r="I4059">
        <v>254.13558959961</v>
      </c>
      <c r="J4059">
        <v>295.18374633789</v>
      </c>
      <c r="K4059" s="6">
        <f>IFERROR(EXP(TREND(LN($F$1:$J$1),LN(F4059:J4059),LN(Calculations!$B$3))),0)</f>
        <v>1.8517426828154278E-2</v>
      </c>
    </row>
    <row r="4060" spans="1:11" x14ac:dyDescent="0.35">
      <c r="A4060">
        <v>4057</v>
      </c>
      <c r="B4060" t="str">
        <f t="shared" si="63"/>
        <v>16-85.5</v>
      </c>
      <c r="C4060">
        <v>-85.308854119562</v>
      </c>
      <c r="D4060">
        <v>16.086189744054</v>
      </c>
      <c r="E4060">
        <f>ASIN(SQRT((SIN(RADIANS(PARAMETERS!$D$8-D4060)/2)*SIN(RADIANS(PARAMETERS!$D$8-D4060)/2))+(COS(RADIANS(D4060))*COS(RADIANS(PARAMETERS!$D$8))*SIN(RADIANS(PARAMETERS!$D$9-C4060)/2)*SIN(RADIANS(PARAMETERS!$D$9-C4060)/2))))*2*3958.756</f>
        <v>1640.1005951728785</v>
      </c>
      <c r="F4060">
        <v>142.24938964844</v>
      </c>
      <c r="G4060">
        <v>174.30516052246</v>
      </c>
      <c r="H4060">
        <v>216.60935974121</v>
      </c>
      <c r="I4060">
        <v>251.60758972168</v>
      </c>
      <c r="J4060">
        <v>292.19021606445</v>
      </c>
      <c r="K4060" s="6">
        <f>IFERROR(EXP(TREND(LN($F$1:$J$1),LN(F4060:J4060),LN(Calculations!$B$3))),0)</f>
        <v>1.7402094285624663E-2</v>
      </c>
    </row>
    <row r="4061" spans="1:11" x14ac:dyDescent="0.35">
      <c r="A4061">
        <v>4058</v>
      </c>
      <c r="B4061" t="str">
        <f t="shared" si="63"/>
        <v>16-85.5</v>
      </c>
      <c r="C4061">
        <v>-85.580175454463003</v>
      </c>
      <c r="D4061">
        <v>16.086189744054</v>
      </c>
      <c r="E4061">
        <f>ASIN(SQRT((SIN(RADIANS(PARAMETERS!$D$8-D4061)/2)*SIN(RADIANS(PARAMETERS!$D$8-D4061)/2))+(COS(RADIANS(D4061))*COS(RADIANS(PARAMETERS!$D$8))*SIN(RADIANS(PARAMETERS!$D$9-C4061)/2)*SIN(RADIANS(PARAMETERS!$D$9-C4061)/2))))*2*3958.756</f>
        <v>1658.1036698950049</v>
      </c>
      <c r="F4061">
        <v>140.01692199707</v>
      </c>
      <c r="G4061">
        <v>172.0171661377</v>
      </c>
      <c r="H4061">
        <v>214.42417907715</v>
      </c>
      <c r="I4061">
        <v>249.14212036133</v>
      </c>
      <c r="J4061">
        <v>289.26452636719</v>
      </c>
      <c r="K4061" s="6">
        <f>IFERROR(EXP(TREND(LN($F$1:$J$1),LN(F4061:J4061),LN(Calculations!$B$3))),0)</f>
        <v>1.6372346948266742E-2</v>
      </c>
    </row>
    <row r="4062" spans="1:11" x14ac:dyDescent="0.35">
      <c r="A4062">
        <v>4059</v>
      </c>
      <c r="B4062" t="str">
        <f t="shared" si="63"/>
        <v>16-86</v>
      </c>
      <c r="C4062">
        <v>-85.851496789364006</v>
      </c>
      <c r="D4062">
        <v>16.086189744054</v>
      </c>
      <c r="E4062">
        <f>ASIN(SQRT((SIN(RADIANS(PARAMETERS!$D$8-D4062)/2)*SIN(RADIANS(PARAMETERS!$D$8-D4062)/2))+(COS(RADIANS(D4062))*COS(RADIANS(PARAMETERS!$D$8))*SIN(RADIANS(PARAMETERS!$D$9-C4062)/2)*SIN(RADIANS(PARAMETERS!$D$9-C4062)/2))))*2*3958.756</f>
        <v>1676.1061672357469</v>
      </c>
      <c r="F4062">
        <v>138.27165222168</v>
      </c>
      <c r="G4062">
        <v>170.47204589844</v>
      </c>
      <c r="H4062">
        <v>212.9268951416</v>
      </c>
      <c r="I4062">
        <v>247.45304870605</v>
      </c>
      <c r="J4062">
        <v>287.31390380859</v>
      </c>
      <c r="K4062" s="6">
        <f>IFERROR(EXP(TREND(LN($F$1:$J$1),LN(F4062:J4062),LN(Calculations!$B$3))),0)</f>
        <v>1.5647210632301137E-2</v>
      </c>
    </row>
    <row r="4063" spans="1:11" x14ac:dyDescent="0.35">
      <c r="A4063">
        <v>4060</v>
      </c>
      <c r="B4063" t="str">
        <f t="shared" si="63"/>
        <v>16-86</v>
      </c>
      <c r="C4063">
        <v>-86.122818124264995</v>
      </c>
      <c r="D4063">
        <v>16.086189744054</v>
      </c>
      <c r="E4063">
        <f>ASIN(SQRT((SIN(RADIANS(PARAMETERS!$D$8-D4063)/2)*SIN(RADIANS(PARAMETERS!$D$8-D4063)/2))+(COS(RADIANS(D4063))*COS(RADIANS(PARAMETERS!$D$8))*SIN(RADIANS(PARAMETERS!$D$9-C4063)/2)*SIN(RADIANS(PARAMETERS!$D$9-C4063)/2))))*2*3958.756</f>
        <v>1694.1080735805876</v>
      </c>
      <c r="F4063">
        <v>136.94400024414</v>
      </c>
      <c r="G4063">
        <v>169.49487304688</v>
      </c>
      <c r="H4063">
        <v>211.98930358887</v>
      </c>
      <c r="I4063">
        <v>246.48748779297</v>
      </c>
      <c r="J4063">
        <v>286.30062866211</v>
      </c>
      <c r="K4063" s="6">
        <f>IFERROR(EXP(TREND(LN($F$1:$J$1),LN(F4063:J4063),LN(Calculations!$B$3))),0)</f>
        <v>1.5146161812812331E-2</v>
      </c>
    </row>
    <row r="4064" spans="1:11" x14ac:dyDescent="0.35">
      <c r="A4064">
        <v>4061</v>
      </c>
      <c r="B4064" t="str">
        <f t="shared" si="63"/>
        <v>16-86.5</v>
      </c>
      <c r="C4064">
        <v>-86.394139459165999</v>
      </c>
      <c r="D4064">
        <v>16.086189744054</v>
      </c>
      <c r="E4064">
        <f>ASIN(SQRT((SIN(RADIANS(PARAMETERS!$D$8-D4064)/2)*SIN(RADIANS(PARAMETERS!$D$8-D4064)/2))+(COS(RADIANS(D4064))*COS(RADIANS(PARAMETERS!$D$8))*SIN(RADIANS(PARAMETERS!$D$9-C4064)/2)*SIN(RADIANS(PARAMETERS!$D$9-C4064)/2))))*2*3958.756</f>
        <v>1712.1093754834355</v>
      </c>
      <c r="F4064">
        <v>135.94786071777</v>
      </c>
      <c r="G4064">
        <v>168.88621520996</v>
      </c>
      <c r="H4064">
        <v>211.49325561523</v>
      </c>
      <c r="I4064">
        <v>246.0984954834</v>
      </c>
      <c r="J4064">
        <v>286.05017089844</v>
      </c>
      <c r="K4064" s="6">
        <f>IFERROR(EXP(TREND(LN($F$1:$J$1),LN(F4064:J4064),LN(Calculations!$B$3))),0)</f>
        <v>1.4800764833705722E-2</v>
      </c>
    </row>
    <row r="4065" spans="1:11" x14ac:dyDescent="0.35">
      <c r="A4065">
        <v>4062</v>
      </c>
      <c r="B4065" t="str">
        <f t="shared" si="63"/>
        <v>16-86.5</v>
      </c>
      <c r="C4065">
        <v>-86.665460794067002</v>
      </c>
      <c r="D4065">
        <v>16.086189744054</v>
      </c>
      <c r="E4065">
        <f>ASIN(SQRT((SIN(RADIANS(PARAMETERS!$D$8-D4065)/2)*SIN(RADIANS(PARAMETERS!$D$8-D4065)/2))+(COS(RADIANS(D4065))*COS(RADIANS(PARAMETERS!$D$8))*SIN(RADIANS(PARAMETERS!$D$9-C4065)/2)*SIN(RADIANS(PARAMETERS!$D$9-C4065)/2))))*2*3958.756</f>
        <v>1730.1100596557428</v>
      </c>
      <c r="F4065">
        <v>134.0905456543</v>
      </c>
      <c r="G4065">
        <v>167.55630493164</v>
      </c>
      <c r="H4065">
        <v>210.01675415039</v>
      </c>
      <c r="I4065">
        <v>244.39767456055</v>
      </c>
      <c r="J4065">
        <v>284.09271240234</v>
      </c>
      <c r="K4065" s="6">
        <f>IFERROR(EXP(TREND(LN($F$1:$J$1),LN(F4065:J4065),LN(Calculations!$B$3))),0)</f>
        <v>1.4153797066765754E-2</v>
      </c>
    </row>
    <row r="4066" spans="1:11" x14ac:dyDescent="0.35">
      <c r="A4066">
        <v>4063</v>
      </c>
      <c r="B4066" t="str">
        <f t="shared" si="63"/>
        <v>16-87</v>
      </c>
      <c r="C4066">
        <v>-86.936782128968005</v>
      </c>
      <c r="D4066">
        <v>16.086189744054</v>
      </c>
      <c r="E4066">
        <f>ASIN(SQRT((SIN(RADIANS(PARAMETERS!$D$8-D4066)/2)*SIN(RADIANS(PARAMETERS!$D$8-D4066)/2))+(COS(RADIANS(D4066))*COS(RADIANS(PARAMETERS!$D$8))*SIN(RADIANS(PARAMETERS!$D$9-C4066)/2)*SIN(RADIANS(PARAMETERS!$D$9-C4066)/2))))*2*3958.756</f>
        <v>1748.1101129562744</v>
      </c>
      <c r="F4066">
        <v>131.55683898926</v>
      </c>
      <c r="G4066">
        <v>165.32026672363</v>
      </c>
      <c r="H4066">
        <v>207.75520324707</v>
      </c>
      <c r="I4066">
        <v>241.68768310547</v>
      </c>
      <c r="J4066">
        <v>280.84927368164</v>
      </c>
      <c r="K4066" s="6">
        <f>IFERROR(EXP(TREND(LN($F$1:$J$1),LN(F4066:J4066),LN(Calculations!$B$3))),0)</f>
        <v>1.3269689658831695E-2</v>
      </c>
    </row>
    <row r="4067" spans="1:11" x14ac:dyDescent="0.35">
      <c r="A4067">
        <v>4064</v>
      </c>
      <c r="B4067" t="str">
        <f t="shared" si="63"/>
        <v>16-87</v>
      </c>
      <c r="C4067">
        <v>-87.208103463868994</v>
      </c>
      <c r="D4067">
        <v>16.086189744054</v>
      </c>
      <c r="E4067">
        <f>ASIN(SQRT((SIN(RADIANS(PARAMETERS!$D$8-D4067)/2)*SIN(RADIANS(PARAMETERS!$D$8-D4067)/2))+(COS(RADIANS(D4067))*COS(RADIANS(PARAMETERS!$D$8))*SIN(RADIANS(PARAMETERS!$D$9-C4067)/2)*SIN(RADIANS(PARAMETERS!$D$9-C4067)/2))))*2*3958.756</f>
        <v>1766.1095223814668</v>
      </c>
      <c r="F4067">
        <v>128.51818847656</v>
      </c>
      <c r="G4067">
        <v>162.27886962891</v>
      </c>
      <c r="H4067">
        <v>204.88003540039</v>
      </c>
      <c r="I4067">
        <v>238.20135498047</v>
      </c>
      <c r="J4067">
        <v>276.63095092773</v>
      </c>
      <c r="K4067" s="6">
        <f>IFERROR(EXP(TREND(LN($F$1:$J$1),LN(F4067:J4067),LN(Calculations!$B$3))),0)</f>
        <v>1.2245111854207371E-2</v>
      </c>
    </row>
    <row r="4068" spans="1:11" x14ac:dyDescent="0.35">
      <c r="A4068">
        <v>4065</v>
      </c>
      <c r="B4068" t="str">
        <f t="shared" si="63"/>
        <v>16-87.5</v>
      </c>
      <c r="C4068">
        <v>-87.479424798769998</v>
      </c>
      <c r="D4068">
        <v>16.086189744054</v>
      </c>
      <c r="E4068">
        <f>ASIN(SQRT((SIN(RADIANS(PARAMETERS!$D$8-D4068)/2)*SIN(RADIANS(PARAMETERS!$D$8-D4068)/2))+(COS(RADIANS(D4068))*COS(RADIANS(PARAMETERS!$D$8))*SIN(RADIANS(PARAMETERS!$D$9-C4068)/2)*SIN(RADIANS(PARAMETERS!$D$9-C4068)/2))))*2*3958.756</f>
        <v>1784.1082750563487</v>
      </c>
      <c r="F4068">
        <v>125.4330368042</v>
      </c>
      <c r="G4068">
        <v>159.12411499023</v>
      </c>
      <c r="H4068">
        <v>201.93156433105</v>
      </c>
      <c r="I4068">
        <v>234.61828613281</v>
      </c>
      <c r="J4068">
        <v>272.28692626953</v>
      </c>
      <c r="K4068" s="6">
        <f>IFERROR(EXP(TREND(LN($F$1:$J$1),LN(F4068:J4068),LN(Calculations!$B$3))),0)</f>
        <v>1.1280817397623181E-2</v>
      </c>
    </row>
    <row r="4069" spans="1:11" x14ac:dyDescent="0.35">
      <c r="A4069">
        <v>4066</v>
      </c>
      <c r="B4069" t="str">
        <f t="shared" si="63"/>
        <v>16-88</v>
      </c>
      <c r="C4069">
        <v>-87.750746133671001</v>
      </c>
      <c r="D4069">
        <v>16.086189744054</v>
      </c>
      <c r="E4069">
        <f>ASIN(SQRT((SIN(RADIANS(PARAMETERS!$D$8-D4069)/2)*SIN(RADIANS(PARAMETERS!$D$8-D4069)/2))+(COS(RADIANS(D4069))*COS(RADIANS(PARAMETERS!$D$8))*SIN(RADIANS(PARAMETERS!$D$9-C4069)/2)*SIN(RADIANS(PARAMETERS!$D$9-C4069)/2))))*2*3958.756</f>
        <v>1802.1063582259651</v>
      </c>
      <c r="F4069">
        <v>122.37242889404</v>
      </c>
      <c r="G4069">
        <v>155.92347717285</v>
      </c>
      <c r="H4069">
        <v>198.98359680176</v>
      </c>
      <c r="I4069">
        <v>231.0347442627</v>
      </c>
      <c r="J4069">
        <v>267.94116210938</v>
      </c>
      <c r="K4069" s="6">
        <f>IFERROR(EXP(TREND(LN($F$1:$J$1),LN(F4069:J4069),LN(Calculations!$B$3))),0)</f>
        <v>1.0394815105313151E-2</v>
      </c>
    </row>
    <row r="4070" spans="1:11" x14ac:dyDescent="0.35">
      <c r="A4070">
        <v>4067</v>
      </c>
      <c r="B4070" t="str">
        <f t="shared" si="63"/>
        <v>16-88</v>
      </c>
      <c r="C4070">
        <v>-88.022067468572004</v>
      </c>
      <c r="D4070">
        <v>16.086189744054</v>
      </c>
      <c r="E4070">
        <f>ASIN(SQRT((SIN(RADIANS(PARAMETERS!$D$8-D4070)/2)*SIN(RADIANS(PARAMETERS!$D$8-D4070)/2))+(COS(RADIANS(D4070))*COS(RADIANS(PARAMETERS!$D$8))*SIN(RADIANS(PARAMETERS!$D$9-C4070)/2)*SIN(RADIANS(PARAMETERS!$D$9-C4070)/2))))*2*3958.756</f>
        <v>1820.1037592472924</v>
      </c>
      <c r="F4070">
        <v>119.37435913086</v>
      </c>
      <c r="G4070">
        <v>152.73876953125</v>
      </c>
      <c r="H4070">
        <v>196.07412719727</v>
      </c>
      <c r="I4070">
        <v>227.50288391113</v>
      </c>
      <c r="J4070">
        <v>263.6633605957</v>
      </c>
      <c r="K4070" s="6">
        <f>IFERROR(EXP(TREND(LN($F$1:$J$1),LN(F4070:J4070),LN(Calculations!$B$3))),0)</f>
        <v>9.5922326077004655E-3</v>
      </c>
    </row>
    <row r="4071" spans="1:11" x14ac:dyDescent="0.35">
      <c r="A4071">
        <v>4068</v>
      </c>
      <c r="B4071" t="str">
        <f t="shared" si="63"/>
        <v>16-88.5</v>
      </c>
      <c r="C4071">
        <v>-88.293388803472993</v>
      </c>
      <c r="D4071">
        <v>16.086189744054</v>
      </c>
      <c r="E4071">
        <f>ASIN(SQRT((SIN(RADIANS(PARAMETERS!$D$8-D4071)/2)*SIN(RADIANS(PARAMETERS!$D$8-D4071)/2))+(COS(RADIANS(D4071))*COS(RADIANS(PARAMETERS!$D$8))*SIN(RADIANS(PARAMETERS!$D$9-C4071)/2)*SIN(RADIANS(PARAMETERS!$D$9-C4071)/2))))*2*3958.756</f>
        <v>1838.1004655815927</v>
      </c>
      <c r="F4071">
        <v>116.49615478516</v>
      </c>
      <c r="G4071">
        <v>149.65927124023</v>
      </c>
      <c r="H4071">
        <v>193.26623535156</v>
      </c>
      <c r="I4071">
        <v>224.0940246582</v>
      </c>
      <c r="J4071">
        <v>259.53366088867</v>
      </c>
      <c r="K4071" s="6">
        <f>IFERROR(EXP(TREND(LN($F$1:$J$1),LN(F4071:J4071),LN(Calculations!$B$3))),0)</f>
        <v>8.880140502789409E-3</v>
      </c>
    </row>
    <row r="4072" spans="1:11" x14ac:dyDescent="0.35">
      <c r="A4072">
        <v>4069</v>
      </c>
      <c r="B4072" t="str">
        <f t="shared" si="63"/>
        <v>16-88.5</v>
      </c>
      <c r="C4072">
        <v>-88.564710138373997</v>
      </c>
      <c r="D4072">
        <v>16.086189744054</v>
      </c>
      <c r="E4072">
        <f>ASIN(SQRT((SIN(RADIANS(PARAMETERS!$D$8-D4072)/2)*SIN(RADIANS(PARAMETERS!$D$8-D4072)/2))+(COS(RADIANS(D4072))*COS(RADIANS(PARAMETERS!$D$8))*SIN(RADIANS(PARAMETERS!$D$9-C4072)/2)*SIN(RADIANS(PARAMETERS!$D$9-C4072)/2))))*2*3958.756</f>
        <v>1856.0964647871897</v>
      </c>
      <c r="F4072">
        <v>113.92231750488</v>
      </c>
      <c r="G4072">
        <v>146.94009399414</v>
      </c>
      <c r="H4072">
        <v>190.83125305176</v>
      </c>
      <c r="I4072">
        <v>221.14822387695</v>
      </c>
      <c r="J4072">
        <v>255.99057006836</v>
      </c>
      <c r="K4072" s="6">
        <f>IFERROR(EXP(TREND(LN($F$1:$J$1),LN(F4072:J4072),LN(Calculations!$B$3))),0)</f>
        <v>8.2967383174894771E-3</v>
      </c>
    </row>
    <row r="4073" spans="1:11" x14ac:dyDescent="0.35">
      <c r="A4073">
        <v>4070</v>
      </c>
      <c r="B4073" t="str">
        <f t="shared" si="63"/>
        <v>16-89</v>
      </c>
      <c r="C4073">
        <v>-88.836031473275</v>
      </c>
      <c r="D4073">
        <v>16.086189744054</v>
      </c>
      <c r="E4073">
        <f>ASIN(SQRT((SIN(RADIANS(PARAMETERS!$D$8-D4073)/2)*SIN(RADIANS(PARAMETERS!$D$8-D4073)/2))+(COS(RADIANS(D4073))*COS(RADIANS(PARAMETERS!$D$8))*SIN(RADIANS(PARAMETERS!$D$9-C4073)/2)*SIN(RADIANS(PARAMETERS!$D$9-C4073)/2))))*2*3958.756</f>
        <v>1874.0917445126245</v>
      </c>
      <c r="F4073">
        <v>111.6372756958</v>
      </c>
      <c r="G4073">
        <v>144.56105041504</v>
      </c>
      <c r="H4073">
        <v>188.75173950195</v>
      </c>
      <c r="I4073">
        <v>218.60552978516</v>
      </c>
      <c r="J4073">
        <v>252.95008850098</v>
      </c>
      <c r="K4073" s="6">
        <f>IFERROR(EXP(TREND(LN($F$1:$J$1),LN(F4073:J4073),LN(Calculations!$B$3))),0)</f>
        <v>7.819122109087466E-3</v>
      </c>
    </row>
    <row r="4074" spans="1:11" x14ac:dyDescent="0.35">
      <c r="A4074">
        <v>4071</v>
      </c>
      <c r="B4074" t="str">
        <f t="shared" si="63"/>
        <v>16-89</v>
      </c>
      <c r="C4074">
        <v>-89.107352808176003</v>
      </c>
      <c r="D4074">
        <v>16.086189744054</v>
      </c>
      <c r="E4074">
        <f>ASIN(SQRT((SIN(RADIANS(PARAMETERS!$D$8-D4074)/2)*SIN(RADIANS(PARAMETERS!$D$8-D4074)/2))+(COS(RADIANS(D4074))*COS(RADIANS(PARAMETERS!$D$8))*SIN(RADIANS(PARAMETERS!$D$9-C4074)/2)*SIN(RADIANS(PARAMETERS!$D$9-C4074)/2))))*2*3958.756</f>
        <v>1892.0862924901764</v>
      </c>
      <c r="F4074">
        <v>109.52838897705</v>
      </c>
      <c r="G4074">
        <v>142.36167907715</v>
      </c>
      <c r="H4074">
        <v>186.89311218262</v>
      </c>
      <c r="I4074">
        <v>216.2516784668</v>
      </c>
      <c r="J4074">
        <v>250.13766479492</v>
      </c>
      <c r="K4074" s="6">
        <f>IFERROR(EXP(TREND(LN($F$1:$J$1),LN(F4074:J4074),LN(Calculations!$B$3))),0)</f>
        <v>7.4061554790587876E-3</v>
      </c>
    </row>
    <row r="4075" spans="1:11" x14ac:dyDescent="0.35">
      <c r="A4075">
        <v>4072</v>
      </c>
      <c r="B4075" t="str">
        <f t="shared" si="63"/>
        <v>16-89.5</v>
      </c>
      <c r="C4075">
        <v>-89.378674143077006</v>
      </c>
      <c r="D4075">
        <v>16.086189744054</v>
      </c>
      <c r="E4075">
        <f>ASIN(SQRT((SIN(RADIANS(PARAMETERS!$D$8-D4075)/2)*SIN(RADIANS(PARAMETERS!$D$8-D4075)/2))+(COS(RADIANS(D4075))*COS(RADIANS(PARAMETERS!$D$8))*SIN(RADIANS(PARAMETERS!$D$9-C4075)/2)*SIN(RADIANS(PARAMETERS!$D$9-C4075)/2))))*2*3958.756</f>
        <v>1910.0800965297231</v>
      </c>
      <c r="F4075">
        <v>107.19866943359</v>
      </c>
      <c r="G4075">
        <v>139.69853210449</v>
      </c>
      <c r="H4075">
        <v>184.56976318359</v>
      </c>
      <c r="I4075">
        <v>213.42164611816</v>
      </c>
      <c r="J4075">
        <v>246.72732543945</v>
      </c>
      <c r="K4075" s="6">
        <f>IFERROR(EXP(TREND(LN($F$1:$J$1),LN(F4075:J4075),LN(Calculations!$B$3))),0)</f>
        <v>6.9548747022348326E-3</v>
      </c>
    </row>
    <row r="4076" spans="1:11" x14ac:dyDescent="0.35">
      <c r="A4076">
        <v>4073</v>
      </c>
      <c r="B4076" t="str">
        <f t="shared" si="63"/>
        <v>16-89.5</v>
      </c>
      <c r="C4076">
        <v>-89.649995477977996</v>
      </c>
      <c r="D4076">
        <v>16.086189744054</v>
      </c>
      <c r="E4076">
        <f>ASIN(SQRT((SIN(RADIANS(PARAMETERS!$D$8-D4076)/2)*SIN(RADIANS(PARAMETERS!$D$8-D4076)/2))+(COS(RADIANS(D4076))*COS(RADIANS(PARAMETERS!$D$8))*SIN(RADIANS(PARAMETERS!$D$9-C4076)/2)*SIN(RADIANS(PARAMETERS!$D$9-C4076)/2))))*2*3958.756</f>
        <v>1928.0731445129113</v>
      </c>
      <c r="F4076">
        <v>104.59030914307</v>
      </c>
      <c r="G4076">
        <v>136.60656738281</v>
      </c>
      <c r="H4076">
        <v>181.73948669434</v>
      </c>
      <c r="I4076">
        <v>209.96920776367</v>
      </c>
      <c r="J4076">
        <v>242.49577331543</v>
      </c>
      <c r="K4076" s="6">
        <f>IFERROR(EXP(TREND(LN($F$1:$J$1),LN(F4076:J4076),LN(Calculations!$B$3))),0)</f>
        <v>6.4658172650195554E-3</v>
      </c>
    </row>
    <row r="4077" spans="1:11" x14ac:dyDescent="0.35">
      <c r="A4077">
        <v>4074</v>
      </c>
      <c r="B4077" t="str">
        <f t="shared" si="63"/>
        <v>16-90</v>
      </c>
      <c r="C4077">
        <v>-89.921316812878999</v>
      </c>
      <c r="D4077">
        <v>16.086189744054</v>
      </c>
      <c r="E4077">
        <f>ASIN(SQRT((SIN(RADIANS(PARAMETERS!$D$8-D4077)/2)*SIN(RADIANS(PARAMETERS!$D$8-D4077)/2))+(COS(RADIANS(D4077))*COS(RADIANS(PARAMETERS!$D$8))*SIN(RADIANS(PARAMETERS!$D$9-C4077)/2)*SIN(RADIANS(PARAMETERS!$D$9-C4077)/2))))*2*3958.756</f>
        <v>1946.0654243876268</v>
      </c>
      <c r="F4077">
        <v>101.81399536133</v>
      </c>
      <c r="G4077">
        <v>133.32846069336</v>
      </c>
      <c r="H4077">
        <v>178.55206298828</v>
      </c>
      <c r="I4077">
        <v>206.07588195801</v>
      </c>
      <c r="J4077">
        <v>237.66940307617</v>
      </c>
      <c r="K4077" s="6">
        <f>IFERROR(EXP(TREND(LN($F$1:$J$1),LN(F4077:J4077),LN(Calculations!$B$3))),0)</f>
        <v>5.9731182564498279E-3</v>
      </c>
    </row>
    <row r="4078" spans="1:11" x14ac:dyDescent="0.35">
      <c r="A4078">
        <v>4075</v>
      </c>
      <c r="B4078" t="str">
        <f t="shared" si="63"/>
        <v>16-90</v>
      </c>
      <c r="C4078">
        <v>-90.192638147780002</v>
      </c>
      <c r="D4078">
        <v>16.086189744054</v>
      </c>
      <c r="E4078">
        <f>ASIN(SQRT((SIN(RADIANS(PARAMETERS!$D$8-D4078)/2)*SIN(RADIANS(PARAMETERS!$D$8-D4078)/2))+(COS(RADIANS(D4078))*COS(RADIANS(PARAMETERS!$D$8))*SIN(RADIANS(PARAMETERS!$D$9-C4078)/2)*SIN(RADIANS(PARAMETERS!$D$9-C4078)/2))))*2*3958.756</f>
        <v>1964.0569241627345</v>
      </c>
      <c r="F4078">
        <v>100.09686279297</v>
      </c>
      <c r="G4078">
        <v>131.00527954102</v>
      </c>
      <c r="H4078">
        <v>176.4754486084</v>
      </c>
      <c r="I4078">
        <v>203.6895904541</v>
      </c>
      <c r="J4078">
        <v>234.80218505859</v>
      </c>
      <c r="K4078" s="6">
        <f>IFERROR(EXP(TREND(LN($F$1:$J$1),LN(F4078:J4078),LN(Calculations!$B$3))),0)</f>
        <v>5.676484646779327E-3</v>
      </c>
    </row>
    <row r="4079" spans="1:11" x14ac:dyDescent="0.35">
      <c r="A4079">
        <v>4076</v>
      </c>
      <c r="B4079" t="str">
        <f t="shared" si="63"/>
        <v>16-90.5</v>
      </c>
      <c r="C4079">
        <v>-90.463959482681005</v>
      </c>
      <c r="D4079">
        <v>16.086189744054</v>
      </c>
      <c r="E4079">
        <f>ASIN(SQRT((SIN(RADIANS(PARAMETERS!$D$8-D4079)/2)*SIN(RADIANS(PARAMETERS!$D$8-D4079)/2))+(COS(RADIANS(D4079))*COS(RADIANS(PARAMETERS!$D$8))*SIN(RADIANS(PARAMETERS!$D$9-C4079)/2)*SIN(RADIANS(PARAMETERS!$D$9-C4079)/2))))*2*3958.756</f>
        <v>1982.0476319030763</v>
      </c>
      <c r="F4079">
        <v>99.40128326416</v>
      </c>
      <c r="G4079">
        <v>129.99920654297</v>
      </c>
      <c r="H4079">
        <v>175.57861328125</v>
      </c>
      <c r="I4079">
        <v>202.7971496582</v>
      </c>
      <c r="J4079">
        <v>233.8420715332</v>
      </c>
      <c r="K4079" s="6">
        <f>IFERROR(EXP(TREND(LN($F$1:$J$1),LN(F4079:J4079),LN(Calculations!$B$3))),0)</f>
        <v>5.5610262276879919E-3</v>
      </c>
    </row>
    <row r="4080" spans="1:11" x14ac:dyDescent="0.35">
      <c r="A4080">
        <v>4077</v>
      </c>
      <c r="B4080" t="str">
        <f t="shared" si="63"/>
        <v>16-90.5</v>
      </c>
      <c r="C4080">
        <v>-90.735280817581994</v>
      </c>
      <c r="D4080">
        <v>16.086189744054</v>
      </c>
      <c r="E4080">
        <f>ASIN(SQRT((SIN(RADIANS(PARAMETERS!$D$8-D4080)/2)*SIN(RADIANS(PARAMETERS!$D$8-D4080)/2))+(COS(RADIANS(D4080))*COS(RADIANS(PARAMETERS!$D$8))*SIN(RADIANS(PARAMETERS!$D$9-C4080)/2)*SIN(RADIANS(PARAMETERS!$D$9-C4080)/2))))*2*3958.756</f>
        <v>2000.0375357247119</v>
      </c>
      <c r="F4080">
        <v>99.64729309082</v>
      </c>
      <c r="G4080">
        <v>130.29830932617</v>
      </c>
      <c r="H4080">
        <v>175.83142089844</v>
      </c>
      <c r="I4080">
        <v>203.27391052246</v>
      </c>
      <c r="J4080">
        <v>234.58720397949</v>
      </c>
      <c r="K4080" s="6">
        <f>IFERROR(EXP(TREND(LN($F$1:$J$1),LN(F4080:J4080),LN(Calculations!$B$3))),0)</f>
        <v>5.6059871585747538E-3</v>
      </c>
    </row>
    <row r="4081" spans="1:11" x14ac:dyDescent="0.35">
      <c r="A4081">
        <v>4078</v>
      </c>
      <c r="B4081" t="str">
        <f t="shared" si="63"/>
        <v>16-50</v>
      </c>
      <c r="C4081">
        <v>-50.037080582435998</v>
      </c>
      <c r="D4081">
        <v>16.357511078955</v>
      </c>
      <c r="E4081">
        <f>ASIN(SQRT((SIN(RADIANS(PARAMETERS!$D$8-D4081)/2)*SIN(RADIANS(PARAMETERS!$D$8-D4081)/2))+(COS(RADIANS(D4081))*COS(RADIANS(PARAMETERS!$D$8))*SIN(RADIANS(PARAMETERS!$D$9-C4081)/2)*SIN(RADIANS(PARAMETERS!$D$9-C4081)/2))))*2*3958.756</f>
        <v>707.45303022709481</v>
      </c>
      <c r="F4081">
        <v>149.26141357422</v>
      </c>
      <c r="G4081">
        <v>180.35455322266</v>
      </c>
      <c r="H4081">
        <v>215.5220489502</v>
      </c>
      <c r="I4081">
        <v>246.61470031738</v>
      </c>
      <c r="J4081">
        <v>282.19476318359</v>
      </c>
      <c r="K4081" s="6">
        <f>IFERROR(EXP(TREND(LN($F$1:$J$1),LN(F4081:J4081),LN(Calculations!$B$3))),0)</f>
        <v>2.1524886423418932E-2</v>
      </c>
    </row>
    <row r="4082" spans="1:11" x14ac:dyDescent="0.35">
      <c r="A4082">
        <v>4079</v>
      </c>
      <c r="B4082" t="str">
        <f t="shared" si="63"/>
        <v>16-50.5</v>
      </c>
      <c r="C4082">
        <v>-50.308401917337001</v>
      </c>
      <c r="D4082">
        <v>16.357511078955</v>
      </c>
      <c r="E4082">
        <f>ASIN(SQRT((SIN(RADIANS(PARAMETERS!$D$8-D4082)/2)*SIN(RADIANS(PARAMETERS!$D$8-D4082)/2))+(COS(RADIANS(D4082))*COS(RADIANS(PARAMETERS!$D$8))*SIN(RADIANS(PARAMETERS!$D$9-C4082)/2)*SIN(RADIANS(PARAMETERS!$D$9-C4082)/2))))*2*3958.756</f>
        <v>689.50588158538972</v>
      </c>
      <c r="F4082">
        <v>149.48127746582</v>
      </c>
      <c r="G4082">
        <v>180.55918884277</v>
      </c>
      <c r="H4082">
        <v>215.92448425293</v>
      </c>
      <c r="I4082">
        <v>247.21185302734</v>
      </c>
      <c r="J4082">
        <v>283.0344543457</v>
      </c>
      <c r="K4082" s="6">
        <f>IFERROR(EXP(TREND(LN($F$1:$J$1),LN(F4082:J4082),LN(Calculations!$B$3))),0)</f>
        <v>2.1640712132164997E-2</v>
      </c>
    </row>
    <row r="4083" spans="1:11" x14ac:dyDescent="0.35">
      <c r="A4083">
        <v>4080</v>
      </c>
      <c r="B4083" t="str">
        <f t="shared" si="63"/>
        <v>16-50.5</v>
      </c>
      <c r="C4083">
        <v>-50.579723252237997</v>
      </c>
      <c r="D4083">
        <v>16.357511078955</v>
      </c>
      <c r="E4083">
        <f>ASIN(SQRT((SIN(RADIANS(PARAMETERS!$D$8-D4083)/2)*SIN(RADIANS(PARAMETERS!$D$8-D4083)/2))+(COS(RADIANS(D4083))*COS(RADIANS(PARAMETERS!$D$8))*SIN(RADIANS(PARAMETERS!$D$9-C4083)/2)*SIN(RADIANS(PARAMETERS!$D$9-C4083)/2))))*2*3958.756</f>
        <v>671.56256970859351</v>
      </c>
      <c r="F4083">
        <v>149.64106750488</v>
      </c>
      <c r="G4083">
        <v>180.72772216797</v>
      </c>
      <c r="H4083">
        <v>216.28060913086</v>
      </c>
      <c r="I4083">
        <v>247.75344848633</v>
      </c>
      <c r="J4083">
        <v>283.80780029297</v>
      </c>
      <c r="K4083" s="6">
        <f>IFERROR(EXP(TREND(LN($F$1:$J$1),LN(F4083:J4083),LN(Calculations!$B$3))),0)</f>
        <v>2.1722189080059649E-2</v>
      </c>
    </row>
    <row r="4084" spans="1:11" x14ac:dyDescent="0.35">
      <c r="A4084">
        <v>4081</v>
      </c>
      <c r="B4084" t="str">
        <f t="shared" si="63"/>
        <v>16-51</v>
      </c>
      <c r="C4084">
        <v>-50.851044587139</v>
      </c>
      <c r="D4084">
        <v>16.357511078955</v>
      </c>
      <c r="E4084">
        <f>ASIN(SQRT((SIN(RADIANS(PARAMETERS!$D$8-D4084)/2)*SIN(RADIANS(PARAMETERS!$D$8-D4084)/2))+(COS(RADIANS(D4084))*COS(RADIANS(PARAMETERS!$D$8))*SIN(RADIANS(PARAMETERS!$D$9-C4084)/2)*SIN(RADIANS(PARAMETERS!$D$9-C4084)/2))))*2*3958.756</f>
        <v>653.62344245277131</v>
      </c>
      <c r="F4084">
        <v>149.77613830566</v>
      </c>
      <c r="G4084">
        <v>180.88372802734</v>
      </c>
      <c r="H4084">
        <v>216.62477111816</v>
      </c>
      <c r="I4084">
        <v>248.2841796875</v>
      </c>
      <c r="J4084">
        <v>284.57214355469</v>
      </c>
      <c r="K4084" s="6">
        <f>IFERROR(EXP(TREND(LN($F$1:$J$1),LN(F4084:J4084),LN(Calculations!$B$3))),0)</f>
        <v>2.1789111449408802E-2</v>
      </c>
    </row>
    <row r="4085" spans="1:11" x14ac:dyDescent="0.35">
      <c r="A4085">
        <v>4082</v>
      </c>
      <c r="B4085" t="str">
        <f t="shared" si="63"/>
        <v>16-51</v>
      </c>
      <c r="C4085">
        <v>-51.122365922039997</v>
      </c>
      <c r="D4085">
        <v>16.357511078955</v>
      </c>
      <c r="E4085">
        <f>ASIN(SQRT((SIN(RADIANS(PARAMETERS!$D$8-D4085)/2)*SIN(RADIANS(PARAMETERS!$D$8-D4085)/2))+(COS(RADIANS(D4085))*COS(RADIANS(PARAMETERS!$D$8))*SIN(RADIANS(PARAMETERS!$D$9-C4085)/2)*SIN(RADIANS(PARAMETERS!$D$9-C4085)/2))))*2*3958.756</f>
        <v>635.68888596566558</v>
      </c>
      <c r="F4085">
        <v>149.92562866211</v>
      </c>
      <c r="G4085">
        <v>181.05322265625</v>
      </c>
      <c r="H4085">
        <v>216.99523925781</v>
      </c>
      <c r="I4085">
        <v>248.85415649414</v>
      </c>
      <c r="J4085">
        <v>285.39215087891</v>
      </c>
      <c r="K4085" s="6">
        <f>IFERROR(EXP(TREND(LN($F$1:$J$1),LN(F4085:J4085),LN(Calculations!$B$3))),0)</f>
        <v>2.1863319364935161E-2</v>
      </c>
    </row>
    <row r="4086" spans="1:11" x14ac:dyDescent="0.35">
      <c r="A4086">
        <v>4083</v>
      </c>
      <c r="B4086" t="str">
        <f t="shared" si="63"/>
        <v>16-51.5</v>
      </c>
      <c r="C4086">
        <v>-51.393687256941</v>
      </c>
      <c r="D4086">
        <v>16.357511078955</v>
      </c>
      <c r="E4086">
        <f>ASIN(SQRT((SIN(RADIANS(PARAMETERS!$D$8-D4086)/2)*SIN(RADIANS(PARAMETERS!$D$8-D4086)/2))+(COS(RADIANS(D4086))*COS(RADIANS(PARAMETERS!$D$8))*SIN(RADIANS(PARAMETERS!$D$9-C4086)/2)*SIN(RADIANS(PARAMETERS!$D$9-C4086)/2))))*2*3958.756</f>
        <v>617.75933022098229</v>
      </c>
      <c r="F4086">
        <v>150.04443359375</v>
      </c>
      <c r="G4086">
        <v>181.20095825195</v>
      </c>
      <c r="H4086">
        <v>217.33334350586</v>
      </c>
      <c r="I4086">
        <v>249.38177490234</v>
      </c>
      <c r="J4086">
        <v>286.15780639648</v>
      </c>
      <c r="K4086" s="6">
        <f>IFERROR(EXP(TREND(LN($F$1:$J$1),LN(F4086:J4086),LN(Calculations!$B$3))),0)</f>
        <v>2.1919972998467107E-2</v>
      </c>
    </row>
    <row r="4087" spans="1:11" x14ac:dyDescent="0.35">
      <c r="A4087">
        <v>4084</v>
      </c>
      <c r="B4087" t="str">
        <f t="shared" si="63"/>
        <v>16-51.5</v>
      </c>
      <c r="C4087">
        <v>-51.665008591842003</v>
      </c>
      <c r="D4087">
        <v>16.357511078955</v>
      </c>
      <c r="E4087">
        <f>ASIN(SQRT((SIN(RADIANS(PARAMETERS!$D$8-D4087)/2)*SIN(RADIANS(PARAMETERS!$D$8-D4087)/2))+(COS(RADIANS(D4087))*COS(RADIANS(PARAMETERS!$D$8))*SIN(RADIANS(PARAMETERS!$D$9-C4087)/2)*SIN(RADIANS(PARAMETERS!$D$9-C4087)/2))))*2*3958.756</f>
        <v>599.83525553773336</v>
      </c>
      <c r="F4087">
        <v>150.15692138672</v>
      </c>
      <c r="G4087">
        <v>181.34390258789</v>
      </c>
      <c r="H4087">
        <v>217.66763305664</v>
      </c>
      <c r="I4087">
        <v>249.90684509277</v>
      </c>
      <c r="J4087">
        <v>286.9228515625</v>
      </c>
      <c r="K4087" s="6">
        <f>IFERROR(EXP(TREND(LN($F$1:$J$1),LN(F4087:J4087),LN(Calculations!$B$3))),0)</f>
        <v>2.1972251993539804E-2</v>
      </c>
    </row>
    <row r="4088" spans="1:11" x14ac:dyDescent="0.35">
      <c r="A4088">
        <v>4085</v>
      </c>
      <c r="B4088" t="str">
        <f t="shared" si="63"/>
        <v>16-52</v>
      </c>
      <c r="C4088">
        <v>-51.936329926742999</v>
      </c>
      <c r="D4088">
        <v>16.357511078955</v>
      </c>
      <c r="E4088">
        <f>ASIN(SQRT((SIN(RADIANS(PARAMETERS!$D$8-D4088)/2)*SIN(RADIANS(PARAMETERS!$D$8-D4088)/2))+(COS(RADIANS(D4088))*COS(RADIANS(PARAMETERS!$D$8))*SIN(RADIANS(PARAMETERS!$D$9-C4088)/2)*SIN(RADIANS(PARAMETERS!$D$9-C4088)/2))))*2*3958.756</f>
        <v>581.9172002947704</v>
      </c>
      <c r="F4088">
        <v>150.28639221191</v>
      </c>
      <c r="G4088">
        <v>181.49887084961</v>
      </c>
      <c r="H4088">
        <v>218.02656555176</v>
      </c>
      <c r="I4088">
        <v>250.46937561035</v>
      </c>
      <c r="J4088">
        <v>287.74163818359</v>
      </c>
      <c r="K4088" s="6">
        <f>IFERROR(EXP(TREND(LN($F$1:$J$1),LN(F4088:J4088),LN(Calculations!$B$3))),0)</f>
        <v>2.2032675725077593E-2</v>
      </c>
    </row>
    <row r="4089" spans="1:11" x14ac:dyDescent="0.35">
      <c r="A4089">
        <v>4086</v>
      </c>
      <c r="B4089" t="str">
        <f t="shared" si="63"/>
        <v>16-52</v>
      </c>
      <c r="C4089">
        <v>-52.207651261644003</v>
      </c>
      <c r="D4089">
        <v>16.357511078955</v>
      </c>
      <c r="E4089">
        <f>ASIN(SQRT((SIN(RADIANS(PARAMETERS!$D$8-D4089)/2)*SIN(RADIANS(PARAMETERS!$D$8-D4089)/2))+(COS(RADIANS(D4089))*COS(RADIANS(PARAMETERS!$D$8))*SIN(RADIANS(PARAMETERS!$D$9-C4089)/2)*SIN(RADIANS(PARAMETERS!$D$9-C4089)/2))))*2*3958.756</f>
        <v>564.00577010332063</v>
      </c>
      <c r="F4089">
        <v>150.37506103516</v>
      </c>
      <c r="G4089">
        <v>181.61758422852</v>
      </c>
      <c r="H4089">
        <v>218.32678222656</v>
      </c>
      <c r="I4089">
        <v>250.95140075684</v>
      </c>
      <c r="J4089">
        <v>288.45306396484</v>
      </c>
      <c r="K4089" s="6">
        <f>IFERROR(EXP(TREND(LN($F$1:$J$1),LN(F4089:J4089),LN(Calculations!$B$3))),0)</f>
        <v>2.2069794074603237E-2</v>
      </c>
    </row>
    <row r="4090" spans="1:11" x14ac:dyDescent="0.35">
      <c r="A4090">
        <v>4087</v>
      </c>
      <c r="B4090" t="str">
        <f t="shared" si="63"/>
        <v>16-52.5</v>
      </c>
      <c r="C4090">
        <v>-52.478972596544999</v>
      </c>
      <c r="D4090">
        <v>16.357511078955</v>
      </c>
      <c r="E4090">
        <f>ASIN(SQRT((SIN(RADIANS(PARAMETERS!$D$8-D4090)/2)*SIN(RADIANS(PARAMETERS!$D$8-D4090)/2))+(COS(RADIANS(D4090))*COS(RADIANS(PARAMETERS!$D$8))*SIN(RADIANS(PARAMETERS!$D$9-C4090)/2)*SIN(RADIANS(PARAMETERS!$D$9-C4090)/2))))*2*3958.756</f>
        <v>546.1016487682748</v>
      </c>
      <c r="F4090">
        <v>150.45556640625</v>
      </c>
      <c r="G4090">
        <v>181.72177124023</v>
      </c>
      <c r="H4090">
        <v>218.60258483887</v>
      </c>
      <c r="I4090">
        <v>251.39938354492</v>
      </c>
      <c r="J4090">
        <v>289.11859130859</v>
      </c>
      <c r="K4090" s="6">
        <f>IFERROR(EXP(TREND(LN($F$1:$J$1),LN(F4090:J4090),LN(Calculations!$B$3))),0)</f>
        <v>2.2101452969286849E-2</v>
      </c>
    </row>
    <row r="4091" spans="1:11" x14ac:dyDescent="0.35">
      <c r="A4091">
        <v>4088</v>
      </c>
      <c r="B4091" t="str">
        <f t="shared" si="63"/>
        <v>16-53</v>
      </c>
      <c r="C4091">
        <v>-52.750293931446002</v>
      </c>
      <c r="D4091">
        <v>16.357511078955</v>
      </c>
      <c r="E4091">
        <f>ASIN(SQRT((SIN(RADIANS(PARAMETERS!$D$8-D4091)/2)*SIN(RADIANS(PARAMETERS!$D$8-D4091)/2))+(COS(RADIANS(D4091))*COS(RADIANS(PARAMETERS!$D$8))*SIN(RADIANS(PARAMETERS!$D$9-C4091)/2)*SIN(RADIANS(PARAMETERS!$D$9-C4091)/2))))*2*3958.756</f>
        <v>528.20561145721842</v>
      </c>
      <c r="F4091">
        <v>150.54936218262</v>
      </c>
      <c r="G4091">
        <v>181.82650756836</v>
      </c>
      <c r="H4091">
        <v>218.87748718262</v>
      </c>
      <c r="I4091">
        <v>251.84504699707</v>
      </c>
      <c r="J4091">
        <v>289.78009033203</v>
      </c>
      <c r="K4091" s="6">
        <f>IFERROR(EXP(TREND(LN($F$1:$J$1),LN(F4091:J4091),LN(Calculations!$B$3))),0)</f>
        <v>2.2139431782698751E-2</v>
      </c>
    </row>
    <row r="4092" spans="1:11" x14ac:dyDescent="0.35">
      <c r="A4092">
        <v>4089</v>
      </c>
      <c r="B4092" t="str">
        <f t="shared" si="63"/>
        <v>16-53</v>
      </c>
      <c r="C4092">
        <v>-53.021615266346998</v>
      </c>
      <c r="D4092">
        <v>16.357511078955</v>
      </c>
      <c r="E4092">
        <f>ASIN(SQRT((SIN(RADIANS(PARAMETERS!$D$8-D4092)/2)*SIN(RADIANS(PARAMETERS!$D$8-D4092)/2))+(COS(RADIANS(D4092))*COS(RADIANS(PARAMETERS!$D$8))*SIN(RADIANS(PARAMETERS!$D$9-C4092)/2)*SIN(RADIANS(PARAMETERS!$D$9-C4092)/2))))*2*3958.756</f>
        <v>510.31854061178888</v>
      </c>
      <c r="F4092">
        <v>150.59657287598</v>
      </c>
      <c r="G4092">
        <v>181.88812255859</v>
      </c>
      <c r="H4092">
        <v>219.08531188965</v>
      </c>
      <c r="I4092">
        <v>252.20043945313</v>
      </c>
      <c r="J4092">
        <v>290.32272338867</v>
      </c>
      <c r="K4092" s="6">
        <f>IFERROR(EXP(TREND(LN($F$1:$J$1),LN(F4092:J4092),LN(Calculations!$B$3))),0)</f>
        <v>2.2150466720489898E-2</v>
      </c>
    </row>
    <row r="4093" spans="1:11" x14ac:dyDescent="0.35">
      <c r="A4093">
        <v>4090</v>
      </c>
      <c r="B4093" t="str">
        <f t="shared" si="63"/>
        <v>16-53.5</v>
      </c>
      <c r="C4093">
        <v>-53.292936601248002</v>
      </c>
      <c r="D4093">
        <v>16.357511078955</v>
      </c>
      <c r="E4093">
        <f>ASIN(SQRT((SIN(RADIANS(PARAMETERS!$D$8-D4093)/2)*SIN(RADIANS(PARAMETERS!$D$8-D4093)/2))+(COS(RADIANS(D4093))*COS(RADIANS(PARAMETERS!$D$8))*SIN(RADIANS(PARAMETERS!$D$9-C4093)/2)*SIN(RADIANS(PARAMETERS!$D$9-C4093)/2))))*2*3958.756</f>
        <v>492.44144528843646</v>
      </c>
      <c r="F4093">
        <v>150.64416503906</v>
      </c>
      <c r="G4093">
        <v>181.94267272949</v>
      </c>
      <c r="H4093">
        <v>219.28489685059</v>
      </c>
      <c r="I4093">
        <v>252.54667663574</v>
      </c>
      <c r="J4093">
        <v>290.85522460938</v>
      </c>
      <c r="K4093" s="6">
        <f>IFERROR(EXP(TREND(LN($F$1:$J$1),LN(F4093:J4093),LN(Calculations!$B$3))),0)</f>
        <v>2.2160283933454681E-2</v>
      </c>
    </row>
    <row r="4094" spans="1:11" x14ac:dyDescent="0.35">
      <c r="A4094">
        <v>4091</v>
      </c>
      <c r="B4094" t="str">
        <f t="shared" si="63"/>
        <v>16-53.5</v>
      </c>
      <c r="C4094">
        <v>-53.564257936148998</v>
      </c>
      <c r="D4094">
        <v>16.357511078955</v>
      </c>
      <c r="E4094">
        <f>ASIN(SQRT((SIN(RADIANS(PARAMETERS!$D$8-D4094)/2)*SIN(RADIANS(PARAMETERS!$D$8-D4094)/2))+(COS(RADIANS(D4094))*COS(RADIANS(PARAMETERS!$D$8))*SIN(RADIANS(PARAMETERS!$D$9-C4094)/2)*SIN(RADIANS(PARAMETERS!$D$9-C4094)/2))))*2*3958.756</f>
        <v>474.57548481871868</v>
      </c>
      <c r="F4094">
        <v>150.7152557373</v>
      </c>
      <c r="G4094">
        <v>182.00816345215</v>
      </c>
      <c r="H4094">
        <v>219.50291442871</v>
      </c>
      <c r="I4094">
        <v>252.91876220703</v>
      </c>
      <c r="J4094">
        <v>291.42300415039</v>
      </c>
      <c r="K4094" s="6">
        <f>IFERROR(EXP(TREND(LN($F$1:$J$1),LN(F4094:J4094),LN(Calculations!$B$3))),0)</f>
        <v>2.2181894590496656E-2</v>
      </c>
    </row>
    <row r="4095" spans="1:11" x14ac:dyDescent="0.35">
      <c r="A4095">
        <v>4092</v>
      </c>
      <c r="B4095" t="str">
        <f t="shared" si="63"/>
        <v>16-54</v>
      </c>
      <c r="C4095">
        <v>-53.835579271050001</v>
      </c>
      <c r="D4095">
        <v>16.357511078955</v>
      </c>
      <c r="E4095">
        <f>ASIN(SQRT((SIN(RADIANS(PARAMETERS!$D$8-D4095)/2)*SIN(RADIANS(PARAMETERS!$D$8-D4095)/2))+(COS(RADIANS(D4095))*COS(RADIANS(PARAMETERS!$D$8))*SIN(RADIANS(PARAMETERS!$D$9-C4095)/2)*SIN(RADIANS(PARAMETERS!$D$9-C4095)/2))))*2*3958.756</f>
        <v>456.72199795196479</v>
      </c>
      <c r="F4095">
        <v>150.76460266113</v>
      </c>
      <c r="G4095">
        <v>182.05351257324</v>
      </c>
      <c r="H4095">
        <v>219.68637084961</v>
      </c>
      <c r="I4095">
        <v>253.24220275879</v>
      </c>
      <c r="J4095">
        <v>291.92459106445</v>
      </c>
      <c r="K4095" s="6">
        <f>IFERROR(EXP(TREND(LN($F$1:$J$1),LN(F4095:J4095),LN(Calculations!$B$3))),0)</f>
        <v>2.2191509974864587E-2</v>
      </c>
    </row>
    <row r="4096" spans="1:11" x14ac:dyDescent="0.35">
      <c r="A4096">
        <v>4093</v>
      </c>
      <c r="B4096" t="str">
        <f t="shared" si="63"/>
        <v>16-54</v>
      </c>
      <c r="C4096">
        <v>-54.106900605950997</v>
      </c>
      <c r="D4096">
        <v>16.357511078955</v>
      </c>
      <c r="E4096">
        <f>ASIN(SQRT((SIN(RADIANS(PARAMETERS!$D$8-D4096)/2)*SIN(RADIANS(PARAMETERS!$D$8-D4096)/2))+(COS(RADIANS(D4096))*COS(RADIANS(PARAMETERS!$D$8))*SIN(RADIANS(PARAMETERS!$D$9-C4096)/2)*SIN(RADIANS(PARAMETERS!$D$9-C4096)/2))))*2*3958.756</f>
        <v>438.88253901305347</v>
      </c>
      <c r="F4096">
        <v>150.83659362793</v>
      </c>
      <c r="G4096">
        <v>182.10890197754</v>
      </c>
      <c r="H4096">
        <v>219.87789916992</v>
      </c>
      <c r="I4096">
        <v>253.57157897949</v>
      </c>
      <c r="J4096">
        <v>292.42932128906</v>
      </c>
      <c r="K4096" s="6">
        <f>IFERROR(EXP(TREND(LN($F$1:$J$1),LN(F4096:J4096),LN(Calculations!$B$3))),0)</f>
        <v>2.2213816873055143E-2</v>
      </c>
    </row>
    <row r="4097" spans="1:11" x14ac:dyDescent="0.35">
      <c r="A4097">
        <v>4094</v>
      </c>
      <c r="B4097" t="str">
        <f t="shared" si="63"/>
        <v>16-54.5</v>
      </c>
      <c r="C4097">
        <v>-54.378221940852001</v>
      </c>
      <c r="D4097">
        <v>16.357511078955</v>
      </c>
      <c r="E4097">
        <f>ASIN(SQRT((SIN(RADIANS(PARAMETERS!$D$8-D4097)/2)*SIN(RADIANS(PARAMETERS!$D$8-D4097)/2))+(COS(RADIANS(D4097))*COS(RADIANS(PARAMETERS!$D$8))*SIN(RADIANS(PARAMETERS!$D$9-C4097)/2)*SIN(RADIANS(PARAMETERS!$D$9-C4097)/2))))*2*3958.756</f>
        <v>421.05892311484286</v>
      </c>
      <c r="F4097">
        <v>150.94654846191</v>
      </c>
      <c r="G4097">
        <v>182.18560791016</v>
      </c>
      <c r="H4097">
        <v>220.09266662598</v>
      </c>
      <c r="I4097">
        <v>253.92575073242</v>
      </c>
      <c r="J4097">
        <v>292.96051025391</v>
      </c>
      <c r="K4097" s="6">
        <f>IFERROR(EXP(TREND(LN($F$1:$J$1),LN(F4097:J4097),LN(Calculations!$B$3))),0)</f>
        <v>2.2257503666944702E-2</v>
      </c>
    </row>
    <row r="4098" spans="1:11" x14ac:dyDescent="0.35">
      <c r="A4098">
        <v>4095</v>
      </c>
      <c r="B4098" t="str">
        <f t="shared" si="63"/>
        <v>16-54.5</v>
      </c>
      <c r="C4098">
        <v>-54.649543275752997</v>
      </c>
      <c r="D4098">
        <v>16.357511078955</v>
      </c>
      <c r="E4098">
        <f>ASIN(SQRT((SIN(RADIANS(PARAMETERS!$D$8-D4098)/2)*SIN(RADIANS(PARAMETERS!$D$8-D4098)/2))+(COS(RADIANS(D4098))*COS(RADIANS(PARAMETERS!$D$8))*SIN(RADIANS(PARAMETERS!$D$9-C4098)/2)*SIN(RADIANS(PARAMETERS!$D$9-C4098)/2))))*2*3958.756</f>
        <v>403.25328316687023</v>
      </c>
      <c r="F4098">
        <v>151.05805969238</v>
      </c>
      <c r="G4098">
        <v>182.25802612305</v>
      </c>
      <c r="H4098">
        <v>220.28605651855</v>
      </c>
      <c r="I4098">
        <v>254.24128723145</v>
      </c>
      <c r="J4098">
        <v>293.43115234375</v>
      </c>
      <c r="K4098" s="6">
        <f>IFERROR(EXP(TREND(LN($F$1:$J$1),LN(F4098:J4098),LN(Calculations!$B$3))),0)</f>
        <v>2.230364763215343E-2</v>
      </c>
    </row>
    <row r="4099" spans="1:11" x14ac:dyDescent="0.35">
      <c r="A4099">
        <v>4096</v>
      </c>
      <c r="B4099" t="str">
        <f t="shared" si="63"/>
        <v>16-55</v>
      </c>
      <c r="C4099">
        <v>-54.920864610654</v>
      </c>
      <c r="D4099">
        <v>16.357511078955</v>
      </c>
      <c r="E4099">
        <f>ASIN(SQRT((SIN(RADIANS(PARAMETERS!$D$8-D4099)/2)*SIN(RADIANS(PARAMETERS!$D$8-D4099)/2))+(COS(RADIANS(D4099))*COS(RADIANS(PARAMETERS!$D$8))*SIN(RADIANS(PARAMETERS!$D$9-C4099)/2)*SIN(RADIANS(PARAMETERS!$D$9-C4099)/2))))*2*3958.756</f>
        <v>385.46814240576953</v>
      </c>
      <c r="F4099">
        <v>151.22074890137</v>
      </c>
      <c r="G4099">
        <v>182.3657989502</v>
      </c>
      <c r="H4099">
        <v>220.5231628418</v>
      </c>
      <c r="I4099">
        <v>254.6082611084</v>
      </c>
      <c r="J4099">
        <v>293.96240234375</v>
      </c>
      <c r="K4099" s="6">
        <f>IFERROR(EXP(TREND(LN($F$1:$J$1),LN(F4099:J4099),LN(Calculations!$B$3))),0)</f>
        <v>2.2379169969479057E-2</v>
      </c>
    </row>
    <row r="4100" spans="1:11" x14ac:dyDescent="0.35">
      <c r="A4100">
        <v>4097</v>
      </c>
      <c r="B4100" t="str">
        <f t="shared" si="63"/>
        <v>16-55</v>
      </c>
      <c r="C4100">
        <v>-55.192185945555003</v>
      </c>
      <c r="D4100">
        <v>16.357511078955</v>
      </c>
      <c r="E4100">
        <f>ASIN(SQRT((SIN(RADIANS(PARAMETERS!$D$8-D4100)/2)*SIN(RADIANS(PARAMETERS!$D$8-D4100)/2))+(COS(RADIANS(D4100))*COS(RADIANS(PARAMETERS!$D$8))*SIN(RADIANS(PARAMETERS!$D$9-C4100)/2)*SIN(RADIANS(PARAMETERS!$D$9-C4100)/2))))*2*3958.756</f>
        <v>367.70650756888847</v>
      </c>
      <c r="F4100">
        <v>151.44071960449</v>
      </c>
      <c r="G4100">
        <v>182.51486206055</v>
      </c>
      <c r="H4100">
        <v>220.81088256836</v>
      </c>
      <c r="I4100">
        <v>255.03439331055</v>
      </c>
      <c r="J4100">
        <v>294.56298828125</v>
      </c>
      <c r="K4100" s="6">
        <f>IFERROR(EXP(TREND(LN($F$1:$J$1),LN(F4100:J4100),LN(Calculations!$B$3))),0)</f>
        <v>2.248808725766159E-2</v>
      </c>
    </row>
    <row r="4101" spans="1:11" x14ac:dyDescent="0.35">
      <c r="A4101">
        <v>4098</v>
      </c>
      <c r="B4101" t="str">
        <f t="shared" ref="B4101:B4164" si="64">MROUND(D4101,1)&amp;MROUND(C4101,-0.5)</f>
        <v>16-55.5</v>
      </c>
      <c r="C4101">
        <v>-55.463507280456</v>
      </c>
      <c r="D4101">
        <v>16.357511078955</v>
      </c>
      <c r="E4101">
        <f>ASIN(SQRT((SIN(RADIANS(PARAMETERS!$D$8-D4101)/2)*SIN(RADIANS(PARAMETERS!$D$8-D4101)/2))+(COS(RADIANS(D4101))*COS(RADIANS(PARAMETERS!$D$8))*SIN(RADIANS(PARAMETERS!$D$9-C4101)/2)*SIN(RADIANS(PARAMETERS!$D$9-C4101)/2))))*2*3958.756</f>
        <v>349.97198983979609</v>
      </c>
      <c r="F4101">
        <v>151.64541625977</v>
      </c>
      <c r="G4101">
        <v>182.64422607422</v>
      </c>
      <c r="H4101">
        <v>221.03926086426</v>
      </c>
      <c r="I4101">
        <v>255.36106872559</v>
      </c>
      <c r="J4101">
        <v>295.01303100586</v>
      </c>
      <c r="K4101" s="6">
        <f>IFERROR(EXP(TREND(LN($F$1:$J$1),LN(F4101:J4101),LN(Calculations!$B$3))),0)</f>
        <v>2.2592654059204235E-2</v>
      </c>
    </row>
    <row r="4102" spans="1:11" x14ac:dyDescent="0.35">
      <c r="A4102">
        <v>4099</v>
      </c>
      <c r="B4102" t="str">
        <f t="shared" si="64"/>
        <v>16-55.5</v>
      </c>
      <c r="C4102">
        <v>-55.734828615357003</v>
      </c>
      <c r="D4102">
        <v>16.357511078955</v>
      </c>
      <c r="E4102">
        <f>ASIN(SQRT((SIN(RADIANS(PARAMETERS!$D$8-D4102)/2)*SIN(RADIANS(PARAMETERS!$D$8-D4102)/2))+(COS(RADIANS(D4102))*COS(RADIANS(PARAMETERS!$D$8))*SIN(RADIANS(PARAMETERS!$D$9-C4102)/2)*SIN(RADIANS(PARAMETERS!$D$9-C4102)/2))))*2*3958.756</f>
        <v>332.26896362177848</v>
      </c>
      <c r="F4102">
        <v>151.89971923828</v>
      </c>
      <c r="G4102">
        <v>182.80844116211</v>
      </c>
      <c r="H4102">
        <v>221.29928588867</v>
      </c>
      <c r="I4102">
        <v>255.71519470215</v>
      </c>
      <c r="J4102">
        <v>295.484375</v>
      </c>
      <c r="K4102" s="6">
        <f>IFERROR(EXP(TREND(LN($F$1:$J$1),LN(F4102:J4102),LN(Calculations!$B$3))),0)</f>
        <v>2.2728434608563598E-2</v>
      </c>
    </row>
    <row r="4103" spans="1:11" x14ac:dyDescent="0.35">
      <c r="A4103">
        <v>4100</v>
      </c>
      <c r="B4103" t="str">
        <f t="shared" si="64"/>
        <v>16-56</v>
      </c>
      <c r="C4103">
        <v>-56.006149950257999</v>
      </c>
      <c r="D4103">
        <v>16.357511078955</v>
      </c>
      <c r="E4103">
        <f>ASIN(SQRT((SIN(RADIANS(PARAMETERS!$D$8-D4103)/2)*SIN(RADIANS(PARAMETERS!$D$8-D4103)/2))+(COS(RADIANS(D4103))*COS(RADIANS(PARAMETERS!$D$8))*SIN(RADIANS(PARAMETERS!$D$9-C4103)/2)*SIN(RADIANS(PARAMETERS!$D$9-C4103)/2))))*2*3958.756</f>
        <v>314.60277753013349</v>
      </c>
      <c r="F4103">
        <v>152.21002197266</v>
      </c>
      <c r="G4103">
        <v>183.01440429688</v>
      </c>
      <c r="H4103">
        <v>221.60047912598</v>
      </c>
      <c r="I4103">
        <v>256.10885620117</v>
      </c>
      <c r="J4103">
        <v>295.99234008789</v>
      </c>
      <c r="K4103" s="6">
        <f>IFERROR(EXP(TREND(LN($F$1:$J$1),LN(F4103:J4103),LN(Calculations!$B$3))),0)</f>
        <v>2.2899964544064476E-2</v>
      </c>
    </row>
    <row r="4104" spans="1:11" x14ac:dyDescent="0.35">
      <c r="A4104">
        <v>4101</v>
      </c>
      <c r="B4104" t="str">
        <f t="shared" si="64"/>
        <v>16-56.5</v>
      </c>
      <c r="C4104">
        <v>-56.277471285159002</v>
      </c>
      <c r="D4104">
        <v>16.357511078955</v>
      </c>
      <c r="E4104">
        <f>ASIN(SQRT((SIN(RADIANS(PARAMETERS!$D$8-D4104)/2)*SIN(RADIANS(PARAMETERS!$D$8-D4104)/2))+(COS(RADIANS(D4104))*COS(RADIANS(PARAMETERS!$D$8))*SIN(RADIANS(PARAMETERS!$D$9-C4104)/2)*SIN(RADIANS(PARAMETERS!$D$9-C4104)/2))))*2*3958.756</f>
        <v>296.98003851803509</v>
      </c>
      <c r="F4104">
        <v>152.52059936523</v>
      </c>
      <c r="G4104">
        <v>183.21786499023</v>
      </c>
      <c r="H4104">
        <v>221.87387084961</v>
      </c>
      <c r="I4104">
        <v>256.44882202148</v>
      </c>
      <c r="J4104">
        <v>296.41326904297</v>
      </c>
      <c r="K4104" s="6">
        <f>IFERROR(EXP(TREND(LN($F$1:$J$1),LN(F4104:J4104),LN(Calculations!$B$3))),0)</f>
        <v>2.3076749729504232E-2</v>
      </c>
    </row>
    <row r="4105" spans="1:11" x14ac:dyDescent="0.35">
      <c r="A4105">
        <v>4102</v>
      </c>
      <c r="B4105" t="str">
        <f t="shared" si="64"/>
        <v>16-56.5</v>
      </c>
      <c r="C4105">
        <v>-56.548792620059999</v>
      </c>
      <c r="D4105">
        <v>16.357511078955</v>
      </c>
      <c r="E4105">
        <f>ASIN(SQRT((SIN(RADIANS(PARAMETERS!$D$8-D4105)/2)*SIN(RADIANS(PARAMETERS!$D$8-D4105)/2))+(COS(RADIANS(D4105))*COS(RADIANS(PARAMETERS!$D$8))*SIN(RADIANS(PARAMETERS!$D$9-C4105)/2)*SIN(RADIANS(PARAMETERS!$D$9-C4105)/2))))*2*3958.756</f>
        <v>279.40900004219418</v>
      </c>
      <c r="F4105">
        <v>152.90000915527</v>
      </c>
      <c r="G4105">
        <v>183.46905517578</v>
      </c>
      <c r="H4105">
        <v>222.19178771973</v>
      </c>
      <c r="I4105">
        <v>256.82864379883</v>
      </c>
      <c r="J4105">
        <v>296.86703491211</v>
      </c>
      <c r="K4105" s="6">
        <f>IFERROR(EXP(TREND(LN($F$1:$J$1),LN(F4105:J4105),LN(Calculations!$B$3))),0)</f>
        <v>2.329856577823396E-2</v>
      </c>
    </row>
    <row r="4106" spans="1:11" x14ac:dyDescent="0.35">
      <c r="A4106">
        <v>4103</v>
      </c>
      <c r="B4106" t="str">
        <f t="shared" si="64"/>
        <v>16-57</v>
      </c>
      <c r="C4106">
        <v>-56.820113954961002</v>
      </c>
      <c r="D4106">
        <v>16.357511078955</v>
      </c>
      <c r="E4106">
        <f>ASIN(SQRT((SIN(RADIANS(PARAMETERS!$D$8-D4106)/2)*SIN(RADIANS(PARAMETERS!$D$8-D4106)/2))+(COS(RADIANS(D4106))*COS(RADIANS(PARAMETERS!$D$8))*SIN(RADIANS(PARAMETERS!$D$9-C4106)/2)*SIN(RADIANS(PARAMETERS!$D$9-C4106)/2))))*2*3958.756</f>
        <v>261.90010076358863</v>
      </c>
      <c r="F4106">
        <v>153.35057067871</v>
      </c>
      <c r="G4106">
        <v>183.77131652832</v>
      </c>
      <c r="H4106">
        <v>222.55599975586</v>
      </c>
      <c r="I4106">
        <v>257.24847412109</v>
      </c>
      <c r="J4106">
        <v>297.35140991211</v>
      </c>
      <c r="K4106" s="6">
        <f>IFERROR(EXP(TREND(LN($F$1:$J$1),LN(F4106:J4106),LN(Calculations!$B$3))),0)</f>
        <v>2.3569020605469015E-2</v>
      </c>
    </row>
    <row r="4107" spans="1:11" x14ac:dyDescent="0.35">
      <c r="A4107">
        <v>4104</v>
      </c>
      <c r="B4107" t="str">
        <f t="shared" si="64"/>
        <v>16-57</v>
      </c>
      <c r="C4107">
        <v>-57.091435289861998</v>
      </c>
      <c r="D4107">
        <v>16.357511078955</v>
      </c>
      <c r="E4107">
        <f>ASIN(SQRT((SIN(RADIANS(PARAMETERS!$D$8-D4107)/2)*SIN(RADIANS(PARAMETERS!$D$8-D4107)/2))+(COS(RADIANS(D4107))*COS(RADIANS(PARAMETERS!$D$8))*SIN(RADIANS(PARAMETERS!$D$9-C4107)/2)*SIN(RADIANS(PARAMETERS!$D$9-C4107)/2))))*2*3958.756</f>
        <v>244.4667250870599</v>
      </c>
      <c r="F4107">
        <v>153.8390045166</v>
      </c>
      <c r="G4107">
        <v>184.09349060059</v>
      </c>
      <c r="H4107">
        <v>222.91563415527</v>
      </c>
      <c r="I4107">
        <v>257.63800048828</v>
      </c>
      <c r="J4107">
        <v>297.77185058594</v>
      </c>
      <c r="K4107" s="6">
        <f>IFERROR(EXP(TREND(LN($F$1:$J$1),LN(F4107:J4107),LN(Calculations!$B$3))),0)</f>
        <v>2.387076771372959E-2</v>
      </c>
    </row>
    <row r="4108" spans="1:11" x14ac:dyDescent="0.35">
      <c r="A4108">
        <v>4105</v>
      </c>
      <c r="B4108" t="str">
        <f t="shared" si="64"/>
        <v>16-57.5</v>
      </c>
      <c r="C4108">
        <v>-57.362756624763001</v>
      </c>
      <c r="D4108">
        <v>16.357511078955</v>
      </c>
      <c r="E4108">
        <f>ASIN(SQRT((SIN(RADIANS(PARAMETERS!$D$8-D4108)/2)*SIN(RADIANS(PARAMETERS!$D$8-D4108)/2))+(COS(RADIANS(D4108))*COS(RADIANS(PARAMETERS!$D$8))*SIN(RADIANS(PARAMETERS!$D$9-C4108)/2)*SIN(RADIANS(PARAMETERS!$D$9-C4108)/2))))*2*3958.756</f>
        <v>227.12629715588582</v>
      </c>
      <c r="F4108">
        <v>154.41850280762</v>
      </c>
      <c r="G4108">
        <v>184.47344970703</v>
      </c>
      <c r="H4108">
        <v>223.3304901123</v>
      </c>
      <c r="I4108">
        <v>258.07843017578</v>
      </c>
      <c r="J4108">
        <v>298.23629760742</v>
      </c>
      <c r="K4108" s="6">
        <f>IFERROR(EXP(TREND(LN($F$1:$J$1),LN(F4108:J4108),LN(Calculations!$B$3))),0)</f>
        <v>2.4235907212463791E-2</v>
      </c>
    </row>
    <row r="4109" spans="1:11" x14ac:dyDescent="0.35">
      <c r="A4109">
        <v>4106</v>
      </c>
      <c r="B4109" t="str">
        <f t="shared" si="64"/>
        <v>16-57.5</v>
      </c>
      <c r="C4109">
        <v>-57.634077959663998</v>
      </c>
      <c r="D4109">
        <v>16.357511078955</v>
      </c>
      <c r="E4109">
        <f>ASIN(SQRT((SIN(RADIANS(PARAMETERS!$D$8-D4109)/2)*SIN(RADIANS(PARAMETERS!$D$8-D4109)/2))+(COS(RADIANS(D4109))*COS(RADIANS(PARAMETERS!$D$8))*SIN(RADIANS(PARAMETERS!$D$9-C4109)/2)*SIN(RADIANS(PARAMETERS!$D$9-C4109)/2))))*2*3958.756</f>
        <v>209.90188685850177</v>
      </c>
      <c r="F4109">
        <v>155.08462524414</v>
      </c>
      <c r="G4109">
        <v>184.90788269043</v>
      </c>
      <c r="H4109">
        <v>223.79513549805</v>
      </c>
      <c r="I4109">
        <v>258.56228637695</v>
      </c>
      <c r="J4109">
        <v>298.73455810547</v>
      </c>
      <c r="K4109" s="6">
        <f>IFERROR(EXP(TREND(LN($F$1:$J$1),LN(F4109:J4109),LN(Calculations!$B$3))),0)</f>
        <v>2.4665206135995699E-2</v>
      </c>
    </row>
    <row r="4110" spans="1:11" x14ac:dyDescent="0.35">
      <c r="A4110">
        <v>4107</v>
      </c>
      <c r="B4110" t="str">
        <f t="shared" si="64"/>
        <v>16-58</v>
      </c>
      <c r="C4110">
        <v>-57.905399294565001</v>
      </c>
      <c r="D4110">
        <v>16.357511078955</v>
      </c>
      <c r="E4110">
        <f>ASIN(SQRT((SIN(RADIANS(PARAMETERS!$D$8-D4110)/2)*SIN(RADIANS(PARAMETERS!$D$8-D4110)/2))+(COS(RADIANS(D4110))*COS(RADIANS(PARAMETERS!$D$8))*SIN(RADIANS(PARAMETERS!$D$9-C4110)/2)*SIN(RADIANS(PARAMETERS!$D$9-C4110)/2))))*2*3958.756</f>
        <v>192.82462003023031</v>
      </c>
      <c r="F4110">
        <v>155.79934692383</v>
      </c>
      <c r="G4110">
        <v>185.36682128906</v>
      </c>
      <c r="H4110">
        <v>224.26550292969</v>
      </c>
      <c r="I4110">
        <v>259.03176879883</v>
      </c>
      <c r="J4110">
        <v>299.19195556641</v>
      </c>
      <c r="K4110" s="6">
        <f>IFERROR(EXP(TREND(LN($F$1:$J$1),LN(F4110:J4110),LN(Calculations!$B$3))),0)</f>
        <v>2.5139042834240708E-2</v>
      </c>
    </row>
    <row r="4111" spans="1:11" x14ac:dyDescent="0.35">
      <c r="A4111">
        <v>4108</v>
      </c>
      <c r="B4111" t="str">
        <f t="shared" si="64"/>
        <v>16-58</v>
      </c>
      <c r="C4111">
        <v>-58.176720629465002</v>
      </c>
      <c r="D4111">
        <v>16.357511078955</v>
      </c>
      <c r="E4111">
        <f>ASIN(SQRT((SIN(RADIANS(PARAMETERS!$D$8-D4111)/2)*SIN(RADIANS(PARAMETERS!$D$8-D4111)/2))+(COS(RADIANS(D4111))*COS(RADIANS(PARAMETERS!$D$8))*SIN(RADIANS(PARAMETERS!$D$9-C4111)/2)*SIN(RADIANS(PARAMETERS!$D$9-C4111)/2))))*2*3958.756</f>
        <v>175.93738200185589</v>
      </c>
      <c r="F4111">
        <v>156.6007232666</v>
      </c>
      <c r="G4111">
        <v>185.88040161133</v>
      </c>
      <c r="H4111">
        <v>224.79000854492</v>
      </c>
      <c r="I4111">
        <v>259.55325317383</v>
      </c>
      <c r="J4111">
        <v>299.69720458984</v>
      </c>
      <c r="K4111" s="6">
        <f>IFERROR(EXP(TREND(LN($F$1:$J$1),LN(F4111:J4111),LN(Calculations!$B$3))),0)</f>
        <v>2.5683548176303656E-2</v>
      </c>
    </row>
    <row r="4112" spans="1:11" x14ac:dyDescent="0.35">
      <c r="A4112">
        <v>4109</v>
      </c>
      <c r="B4112" t="str">
        <f t="shared" si="64"/>
        <v>16-58.5</v>
      </c>
      <c r="C4112">
        <v>-58.448041964365999</v>
      </c>
      <c r="D4112">
        <v>16.357511078955</v>
      </c>
      <c r="E4112">
        <f>ASIN(SQRT((SIN(RADIANS(PARAMETERS!$D$8-D4112)/2)*SIN(RADIANS(PARAMETERS!$D$8-D4112)/2))+(COS(RADIANS(D4112))*COS(RADIANS(PARAMETERS!$D$8))*SIN(RADIANS(PARAMETERS!$D$9-C4112)/2)*SIN(RADIANS(PARAMETERS!$D$9-C4112)/2))))*2*3958.756</f>
        <v>159.3006512057795</v>
      </c>
      <c r="F4112">
        <v>157.45796203613</v>
      </c>
      <c r="G4112">
        <v>186.43051147461</v>
      </c>
      <c r="H4112">
        <v>225.34230041504</v>
      </c>
      <c r="I4112">
        <v>260.09246826172</v>
      </c>
      <c r="J4112">
        <v>300.20623779297</v>
      </c>
      <c r="K4112" s="6">
        <f>IFERROR(EXP(TREND(LN($F$1:$J$1),LN(F4112:J4112),LN(Calculations!$B$3))),0)</f>
        <v>2.6284558524668485E-2</v>
      </c>
    </row>
    <row r="4113" spans="1:11" x14ac:dyDescent="0.35">
      <c r="A4113">
        <v>4110</v>
      </c>
      <c r="B4113" t="str">
        <f t="shared" si="64"/>
        <v>16-58.5</v>
      </c>
      <c r="C4113">
        <v>-58.719363299267002</v>
      </c>
      <c r="D4113">
        <v>16.357511078955</v>
      </c>
      <c r="E4113">
        <f>ASIN(SQRT((SIN(RADIANS(PARAMETERS!$D$8-D4113)/2)*SIN(RADIANS(PARAMETERS!$D$8-D4113)/2))+(COS(RADIANS(D4113))*COS(RADIANS(PARAMETERS!$D$8))*SIN(RADIANS(PARAMETERS!$D$9-C4113)/2)*SIN(RADIANS(PARAMETERS!$D$9-C4113)/2))))*2*3958.756</f>
        <v>143.00191866196843</v>
      </c>
      <c r="F4113">
        <v>158.31575012207</v>
      </c>
      <c r="G4113">
        <v>186.97308349609</v>
      </c>
      <c r="H4113">
        <v>225.86247253418</v>
      </c>
      <c r="I4113">
        <v>260.57437133789</v>
      </c>
      <c r="J4113">
        <v>300.6257019043</v>
      </c>
      <c r="K4113" s="6">
        <f>IFERROR(EXP(TREND(LN($F$1:$J$1),LN(F4113:J4113),LN(Calculations!$B$3))),0)</f>
        <v>2.6908479115750238E-2</v>
      </c>
    </row>
    <row r="4114" spans="1:11" x14ac:dyDescent="0.35">
      <c r="A4114">
        <v>4111</v>
      </c>
      <c r="B4114" t="str">
        <f t="shared" si="64"/>
        <v>16-59</v>
      </c>
      <c r="C4114">
        <v>-58.990684634167998</v>
      </c>
      <c r="D4114">
        <v>16.357511078955</v>
      </c>
      <c r="E4114">
        <f>ASIN(SQRT((SIN(RADIANS(PARAMETERS!$D$8-D4114)/2)*SIN(RADIANS(PARAMETERS!$D$8-D4114)/2))+(COS(RADIANS(D4114))*COS(RADIANS(PARAMETERS!$D$8))*SIN(RADIANS(PARAMETERS!$D$9-C4114)/2)*SIN(RADIANS(PARAMETERS!$D$9-C4114)/2))))*2*3958.756</f>
        <v>127.171240750642</v>
      </c>
      <c r="F4114">
        <v>159.24287414551</v>
      </c>
      <c r="G4114">
        <v>187.57255554199</v>
      </c>
      <c r="H4114">
        <v>226.46189880371</v>
      </c>
      <c r="I4114">
        <v>261.1569519043</v>
      </c>
      <c r="J4114">
        <v>301.17196655273</v>
      </c>
      <c r="K4114" s="6">
        <f>IFERROR(EXP(TREND(LN($F$1:$J$1),LN(F4114:J4114),LN(Calculations!$B$3))),0)</f>
        <v>2.7599252062694278E-2</v>
      </c>
    </row>
    <row r="4115" spans="1:11" x14ac:dyDescent="0.35">
      <c r="A4115">
        <v>4112</v>
      </c>
      <c r="B4115" t="str">
        <f t="shared" si="64"/>
        <v>16-59.5</v>
      </c>
      <c r="C4115">
        <v>-59.262005969069001</v>
      </c>
      <c r="D4115">
        <v>16.357511078955</v>
      </c>
      <c r="E4115">
        <f>ASIN(SQRT((SIN(RADIANS(PARAMETERS!$D$8-D4115)/2)*SIN(RADIANS(PARAMETERS!$D$8-D4115)/2))+(COS(RADIANS(D4115))*COS(RADIANS(PARAMETERS!$D$8))*SIN(RADIANS(PARAMETERS!$D$9-C4115)/2)*SIN(RADIANS(PARAMETERS!$D$9-C4115)/2))))*2*3958.756</f>
        <v>112.00728488850014</v>
      </c>
      <c r="F4115">
        <v>160.23773193359</v>
      </c>
      <c r="G4115">
        <v>188.24301147461</v>
      </c>
      <c r="H4115">
        <v>227.15687561035</v>
      </c>
      <c r="I4115">
        <v>261.85821533203</v>
      </c>
      <c r="J4115">
        <v>301.86483764648</v>
      </c>
      <c r="K4115" s="6">
        <f>IFERROR(EXP(TREND(LN($F$1:$J$1),LN(F4115:J4115),LN(Calculations!$B$3))),0)</f>
        <v>2.8363246126466554E-2</v>
      </c>
    </row>
    <row r="4116" spans="1:11" x14ac:dyDescent="0.35">
      <c r="A4116">
        <v>4113</v>
      </c>
      <c r="B4116" t="str">
        <f t="shared" si="64"/>
        <v>16-59.5</v>
      </c>
      <c r="C4116">
        <v>-59.533327303969998</v>
      </c>
      <c r="D4116">
        <v>16.357511078955</v>
      </c>
      <c r="E4116">
        <f>ASIN(SQRT((SIN(RADIANS(PARAMETERS!$D$8-D4116)/2)*SIN(RADIANS(PARAMETERS!$D$8-D4116)/2))+(COS(RADIANS(D4116))*COS(RADIANS(PARAMETERS!$D$8))*SIN(RADIANS(PARAMETERS!$D$9-C4116)/2)*SIN(RADIANS(PARAMETERS!$D$9-C4116)/2))))*2*3958.756</f>
        <v>97.820637000121749</v>
      </c>
      <c r="F4116">
        <v>161.30780029297</v>
      </c>
      <c r="G4116">
        <v>189.02108764648</v>
      </c>
      <c r="H4116">
        <v>227.99415588379</v>
      </c>
      <c r="I4116">
        <v>262.73422241211</v>
      </c>
      <c r="J4116">
        <v>302.77136230469</v>
      </c>
      <c r="K4116" s="6">
        <f>IFERROR(EXP(TREND(LN($F$1:$J$1),LN(F4116:J4116),LN(Calculations!$B$3))),0)</f>
        <v>2.9216363828712399E-2</v>
      </c>
    </row>
    <row r="4117" spans="1:11" x14ac:dyDescent="0.35">
      <c r="A4117">
        <v>4114</v>
      </c>
      <c r="B4117" t="str">
        <f t="shared" si="64"/>
        <v>16-60</v>
      </c>
      <c r="C4117">
        <v>-59.804648638871001</v>
      </c>
      <c r="D4117">
        <v>16.357511078955</v>
      </c>
      <c r="E4117">
        <f>ASIN(SQRT((SIN(RADIANS(PARAMETERS!$D$8-D4117)/2)*SIN(RADIANS(PARAMETERS!$D$8-D4117)/2))+(COS(RADIANS(D4117))*COS(RADIANS(PARAMETERS!$D$8))*SIN(RADIANS(PARAMETERS!$D$9-C4117)/2)*SIN(RADIANS(PARAMETERS!$D$9-C4117)/2))))*2*3958.756</f>
        <v>85.101497901752495</v>
      </c>
      <c r="F4117">
        <v>162.49963378906</v>
      </c>
      <c r="G4117">
        <v>189.95692443848</v>
      </c>
      <c r="H4117">
        <v>229.04971313477</v>
      </c>
      <c r="I4117">
        <v>263.88632202148</v>
      </c>
      <c r="J4117">
        <v>304.02450561523</v>
      </c>
      <c r="K4117" s="6">
        <f>IFERROR(EXP(TREND(LN($F$1:$J$1),LN(F4117:J4117),LN(Calculations!$B$3))),0)</f>
        <v>3.0198208679649015E-2</v>
      </c>
    </row>
    <row r="4118" spans="1:11" x14ac:dyDescent="0.35">
      <c r="A4118">
        <v>4115</v>
      </c>
      <c r="B4118" t="str">
        <f t="shared" si="64"/>
        <v>16-60</v>
      </c>
      <c r="C4118">
        <v>-60.075969973771997</v>
      </c>
      <c r="D4118">
        <v>16.357511078955</v>
      </c>
      <c r="E4118">
        <f>ASIN(SQRT((SIN(RADIANS(PARAMETERS!$D$8-D4118)/2)*SIN(RADIANS(PARAMETERS!$D$8-D4118)/2))+(COS(RADIANS(D4118))*COS(RADIANS(PARAMETERS!$D$8))*SIN(RADIANS(PARAMETERS!$D$9-C4118)/2)*SIN(RADIANS(PARAMETERS!$D$9-C4118)/2))))*2*3958.756</f>
        <v>74.604286381344508</v>
      </c>
      <c r="F4118">
        <v>163.70542907715</v>
      </c>
      <c r="G4118">
        <v>190.93046569824</v>
      </c>
      <c r="H4118">
        <v>230.16087341309</v>
      </c>
      <c r="I4118">
        <v>265.11141967773</v>
      </c>
      <c r="J4118">
        <v>305.37213134766</v>
      </c>
      <c r="K4118" s="6">
        <f>IFERROR(EXP(TREND(LN($F$1:$J$1),LN(F4118:J4118),LN(Calculations!$B$3))),0)</f>
        <v>3.1227122545103337E-2</v>
      </c>
    </row>
    <row r="4119" spans="1:11" x14ac:dyDescent="0.35">
      <c r="A4119">
        <v>4116</v>
      </c>
      <c r="B4119" t="str">
        <f t="shared" si="64"/>
        <v>16-60.5</v>
      </c>
      <c r="C4119">
        <v>-60.347291308673</v>
      </c>
      <c r="D4119">
        <v>16.357511078955</v>
      </c>
      <c r="E4119">
        <f>ASIN(SQRT((SIN(RADIANS(PARAMETERS!$D$8-D4119)/2)*SIN(RADIANS(PARAMETERS!$D$8-D4119)/2))+(COS(RADIANS(D4119))*COS(RADIANS(PARAMETERS!$D$8))*SIN(RADIANS(PARAMETERS!$D$9-C4119)/2)*SIN(RADIANS(PARAMETERS!$D$9-C4119)/2))))*2*3958.756</f>
        <v>67.375690319657025</v>
      </c>
      <c r="F4119">
        <v>164.76860046387</v>
      </c>
      <c r="G4119">
        <v>191.75486755371</v>
      </c>
      <c r="H4119">
        <v>231.07731628418</v>
      </c>
      <c r="I4119">
        <v>266.09921264648</v>
      </c>
      <c r="J4119">
        <v>306.4313659668</v>
      </c>
      <c r="K4119" s="6">
        <f>IFERROR(EXP(TREND(LN($F$1:$J$1),LN(F4119:J4119),LN(Calculations!$B$3))),0)</f>
        <v>3.216742651552696E-2</v>
      </c>
    </row>
    <row r="4120" spans="1:11" x14ac:dyDescent="0.35">
      <c r="A4120">
        <v>4117</v>
      </c>
      <c r="B4120" t="str">
        <f t="shared" si="64"/>
        <v>16-60.5</v>
      </c>
      <c r="C4120">
        <v>-60.618612643573996</v>
      </c>
      <c r="D4120">
        <v>16.357511078955</v>
      </c>
      <c r="E4120">
        <f>ASIN(SQRT((SIN(RADIANS(PARAMETERS!$D$8-D4120)/2)*SIN(RADIANS(PARAMETERS!$D$8-D4120)/2))+(COS(RADIANS(D4120))*COS(RADIANS(PARAMETERS!$D$8))*SIN(RADIANS(PARAMETERS!$D$9-C4120)/2)*SIN(RADIANS(PARAMETERS!$D$9-C4120)/2))))*2*3958.756</f>
        <v>64.523786075303946</v>
      </c>
      <c r="F4120">
        <v>165.71455383301</v>
      </c>
      <c r="G4120">
        <v>192.46476745605</v>
      </c>
      <c r="H4120">
        <v>231.85583496094</v>
      </c>
      <c r="I4120">
        <v>266.92834472656</v>
      </c>
      <c r="J4120">
        <v>307.30822753906</v>
      </c>
      <c r="K4120" s="6">
        <f>IFERROR(EXP(TREND(LN($F$1:$J$1),LN(F4120:J4120),LN(Calculations!$B$3))),0)</f>
        <v>3.3028423161068014E-2</v>
      </c>
    </row>
    <row r="4121" spans="1:11" x14ac:dyDescent="0.35">
      <c r="A4121">
        <v>4118</v>
      </c>
      <c r="B4121" t="str">
        <f t="shared" si="64"/>
        <v>16-61</v>
      </c>
      <c r="C4121">
        <v>-60.889933978475</v>
      </c>
      <c r="D4121">
        <v>16.357511078955</v>
      </c>
      <c r="E4121">
        <f>ASIN(SQRT((SIN(RADIANS(PARAMETERS!$D$8-D4121)/2)*SIN(RADIANS(PARAMETERS!$D$8-D4121)/2))+(COS(RADIANS(D4121))*COS(RADIANS(PARAMETERS!$D$8))*SIN(RADIANS(PARAMETERS!$D$9-C4121)/2)*SIN(RADIANS(PARAMETERS!$D$9-C4121)/2))))*2*3958.756</f>
        <v>66.613107938717505</v>
      </c>
      <c r="F4121">
        <v>166.5580291748</v>
      </c>
      <c r="G4121">
        <v>193.09275817871</v>
      </c>
      <c r="H4121">
        <v>232.53732299805</v>
      </c>
      <c r="I4121">
        <v>267.64730834961</v>
      </c>
      <c r="J4121">
        <v>308.06008911133</v>
      </c>
      <c r="K4121" s="6">
        <f>IFERROR(EXP(TREND(LN($F$1:$J$1),LN(F4121:J4121),LN(Calculations!$B$3))),0)</f>
        <v>3.381957678955571E-2</v>
      </c>
    </row>
    <row r="4122" spans="1:11" x14ac:dyDescent="0.35">
      <c r="A4122">
        <v>4119</v>
      </c>
      <c r="B4122" t="str">
        <f t="shared" si="64"/>
        <v>16-61</v>
      </c>
      <c r="C4122">
        <v>-61.161255313376003</v>
      </c>
      <c r="D4122">
        <v>16.357511078955</v>
      </c>
      <c r="E4122">
        <f>ASIN(SQRT((SIN(RADIANS(PARAMETERS!$D$8-D4122)/2)*SIN(RADIANS(PARAMETERS!$D$8-D4122)/2))+(COS(RADIANS(D4122))*COS(RADIANS(PARAMETERS!$D$8))*SIN(RADIANS(PARAMETERS!$D$9-C4122)/2)*SIN(RADIANS(PARAMETERS!$D$9-C4122)/2))))*2*3958.756</f>
        <v>73.22188692375822</v>
      </c>
      <c r="F4122">
        <v>167.33201599121</v>
      </c>
      <c r="G4122">
        <v>193.689453125</v>
      </c>
      <c r="H4122">
        <v>233.18716430664</v>
      </c>
      <c r="I4122">
        <v>268.33511352539</v>
      </c>
      <c r="J4122">
        <v>308.78234863281</v>
      </c>
      <c r="K4122" s="6">
        <f>IFERROR(EXP(TREND(LN($F$1:$J$1),LN(F4122:J4122),LN(Calculations!$B$3))),0)</f>
        <v>3.4568206594205314E-2</v>
      </c>
    </row>
    <row r="4123" spans="1:11" x14ac:dyDescent="0.35">
      <c r="A4123">
        <v>4120</v>
      </c>
      <c r="B4123" t="str">
        <f t="shared" si="64"/>
        <v>16-61.5</v>
      </c>
      <c r="C4123">
        <v>-61.432576648276999</v>
      </c>
      <c r="D4123">
        <v>16.357511078955</v>
      </c>
      <c r="E4123">
        <f>ASIN(SQRT((SIN(RADIANS(PARAMETERS!$D$8-D4123)/2)*SIN(RADIANS(PARAMETERS!$D$8-D4123)/2))+(COS(RADIANS(D4123))*COS(RADIANS(PARAMETERS!$D$8))*SIN(RADIANS(PARAMETERS!$D$9-C4123)/2)*SIN(RADIANS(PARAMETERS!$D$9-C4123)/2))))*2*3958.756</f>
        <v>83.281049116421087</v>
      </c>
      <c r="F4123">
        <v>168.06669616699</v>
      </c>
      <c r="G4123">
        <v>194.28712463379</v>
      </c>
      <c r="H4123">
        <v>233.85414123535</v>
      </c>
      <c r="I4123">
        <v>269.05670166016</v>
      </c>
      <c r="J4123">
        <v>309.55963134766</v>
      </c>
      <c r="K4123" s="6">
        <f>IFERROR(EXP(TREND(LN($F$1:$J$1),LN(F4123:J4123),LN(Calculations!$B$3))),0)</f>
        <v>3.5294662040616064E-2</v>
      </c>
    </row>
    <row r="4124" spans="1:11" x14ac:dyDescent="0.35">
      <c r="A4124">
        <v>4121</v>
      </c>
      <c r="B4124" t="str">
        <f t="shared" si="64"/>
        <v>16-61.5</v>
      </c>
      <c r="C4124">
        <v>-61.703897983178003</v>
      </c>
      <c r="D4124">
        <v>16.357511078955</v>
      </c>
      <c r="E4124">
        <f>ASIN(SQRT((SIN(RADIANS(PARAMETERS!$D$8-D4124)/2)*SIN(RADIANS(PARAMETERS!$D$8-D4124)/2))+(COS(RADIANS(D4124))*COS(RADIANS(PARAMETERS!$D$8))*SIN(RADIANS(PARAMETERS!$D$9-C4124)/2)*SIN(RADIANS(PARAMETERS!$D$9-C4124)/2))))*2*3958.756</f>
        <v>95.708770517404588</v>
      </c>
      <c r="F4124">
        <v>168.72705078125</v>
      </c>
      <c r="G4124">
        <v>194.85478210449</v>
      </c>
      <c r="H4124">
        <v>234.49795532227</v>
      </c>
      <c r="I4124">
        <v>269.76293945313</v>
      </c>
      <c r="J4124">
        <v>310.33239746094</v>
      </c>
      <c r="K4124" s="6">
        <f>IFERROR(EXP(TREND(LN($F$1:$J$1),LN(F4124:J4124),LN(Calculations!$B$3))),0)</f>
        <v>3.5963012610325557E-2</v>
      </c>
    </row>
    <row r="4125" spans="1:11" x14ac:dyDescent="0.35">
      <c r="A4125">
        <v>4122</v>
      </c>
      <c r="B4125" t="str">
        <f t="shared" si="64"/>
        <v>16-62</v>
      </c>
      <c r="C4125">
        <v>-61.975219318078999</v>
      </c>
      <c r="D4125">
        <v>16.357511078955</v>
      </c>
      <c r="E4125">
        <f>ASIN(SQRT((SIN(RADIANS(PARAMETERS!$D$8-D4125)/2)*SIN(RADIANS(PARAMETERS!$D$8-D4125)/2))+(COS(RADIANS(D4125))*COS(RADIANS(PARAMETERS!$D$8))*SIN(RADIANS(PARAMETERS!$D$9-C4125)/2)*SIN(RADIANS(PARAMETERS!$D$9-C4125)/2))))*2*3958.756</f>
        <v>109.70299822821522</v>
      </c>
      <c r="F4125">
        <v>169.30628967285</v>
      </c>
      <c r="G4125">
        <v>195.37768554688</v>
      </c>
      <c r="H4125">
        <v>235.09918212891</v>
      </c>
      <c r="I4125">
        <v>270.43005371094</v>
      </c>
      <c r="J4125">
        <v>311.07153320313</v>
      </c>
      <c r="K4125" s="6">
        <f>IFERROR(EXP(TREND(LN($F$1:$J$1),LN(F4125:J4125),LN(Calculations!$B$3))),0)</f>
        <v>3.6561011975718982E-2</v>
      </c>
    </row>
    <row r="4126" spans="1:11" x14ac:dyDescent="0.35">
      <c r="A4126">
        <v>4123</v>
      </c>
      <c r="B4126" t="str">
        <f t="shared" si="64"/>
        <v>16-62</v>
      </c>
      <c r="C4126">
        <v>-62.246540652980002</v>
      </c>
      <c r="D4126">
        <v>16.357511078955</v>
      </c>
      <c r="E4126">
        <f>ASIN(SQRT((SIN(RADIANS(PARAMETERS!$D$8-D4126)/2)*SIN(RADIANS(PARAMETERS!$D$8-D4126)/2))+(COS(RADIANS(D4126))*COS(RADIANS(PARAMETERS!$D$8))*SIN(RADIANS(PARAMETERS!$D$9-C4126)/2)*SIN(RADIANS(PARAMETERS!$D$9-C4126)/2))))*2*3958.756</f>
        <v>124.73758658373706</v>
      </c>
      <c r="F4126">
        <v>169.85577392578</v>
      </c>
      <c r="G4126">
        <v>195.9041595459</v>
      </c>
      <c r="H4126">
        <v>235.72663879395</v>
      </c>
      <c r="I4126">
        <v>271.14651489258</v>
      </c>
      <c r="J4126">
        <v>311.88946533203</v>
      </c>
      <c r="K4126" s="6">
        <f>IFERROR(EXP(TREND(LN($F$1:$J$1),LN(F4126:J4126),LN(Calculations!$B$3))),0)</f>
        <v>3.7130238106368695E-2</v>
      </c>
    </row>
    <row r="4127" spans="1:11" x14ac:dyDescent="0.35">
      <c r="A4127">
        <v>4124</v>
      </c>
      <c r="B4127" t="str">
        <f t="shared" si="64"/>
        <v>16-62.5</v>
      </c>
      <c r="C4127">
        <v>-62.517861987880998</v>
      </c>
      <c r="D4127">
        <v>16.357511078955</v>
      </c>
      <c r="E4127">
        <f>ASIN(SQRT((SIN(RADIANS(PARAMETERS!$D$8-D4127)/2)*SIN(RADIANS(PARAMETERS!$D$8-D4127)/2))+(COS(RADIANS(D4127))*COS(RADIANS(PARAMETERS!$D$8))*SIN(RADIANS(PARAMETERS!$D$9-C4127)/2)*SIN(RADIANS(PARAMETERS!$D$9-C4127)/2))))*2*3958.756</f>
        <v>140.4788805669175</v>
      </c>
      <c r="F4127">
        <v>170.39274597168</v>
      </c>
      <c r="G4127">
        <v>196.46054077148</v>
      </c>
      <c r="H4127">
        <v>236.41307067871</v>
      </c>
      <c r="I4127">
        <v>271.95086669922</v>
      </c>
      <c r="J4127">
        <v>312.83172607422</v>
      </c>
      <c r="K4127" s="6">
        <f>IFERROR(EXP(TREND(LN($F$1:$J$1),LN(F4127:J4127),LN(Calculations!$B$3))),0)</f>
        <v>3.7687692994675344E-2</v>
      </c>
    </row>
    <row r="4128" spans="1:11" x14ac:dyDescent="0.35">
      <c r="A4128">
        <v>4125</v>
      </c>
      <c r="B4128" t="str">
        <f t="shared" si="64"/>
        <v>16-63</v>
      </c>
      <c r="C4128">
        <v>-62.789183322782002</v>
      </c>
      <c r="D4128">
        <v>16.357511078955</v>
      </c>
      <c r="E4128">
        <f>ASIN(SQRT((SIN(RADIANS(PARAMETERS!$D$8-D4128)/2)*SIN(RADIANS(PARAMETERS!$D$8-D4128)/2))+(COS(RADIANS(D4128))*COS(RADIANS(PARAMETERS!$D$8))*SIN(RADIANS(PARAMETERS!$D$9-C4128)/2)*SIN(RADIANS(PARAMETERS!$D$9-C4128)/2))))*2*3958.756</f>
        <v>156.71404510676021</v>
      </c>
      <c r="F4128">
        <v>170.92608642578</v>
      </c>
      <c r="G4128">
        <v>197.05541992188</v>
      </c>
      <c r="H4128">
        <v>237.16906738281</v>
      </c>
      <c r="I4128">
        <v>272.85571289063</v>
      </c>
      <c r="J4128">
        <v>313.91342163086</v>
      </c>
      <c r="K4128" s="6">
        <f>IFERROR(EXP(TREND(LN($F$1:$J$1),LN(F4128:J4128),LN(Calculations!$B$3))),0)</f>
        <v>3.8240716727533999E-2</v>
      </c>
    </row>
    <row r="4129" spans="1:11" x14ac:dyDescent="0.35">
      <c r="A4129">
        <v>4126</v>
      </c>
      <c r="B4129" t="str">
        <f t="shared" si="64"/>
        <v>16-63</v>
      </c>
      <c r="C4129">
        <v>-63.060504657682998</v>
      </c>
      <c r="D4129">
        <v>16.357511078955</v>
      </c>
      <c r="E4129">
        <f>ASIN(SQRT((SIN(RADIANS(PARAMETERS!$D$8-D4129)/2)*SIN(RADIANS(PARAMETERS!$D$8-D4129)/2))+(COS(RADIANS(D4129))*COS(RADIANS(PARAMETERS!$D$8))*SIN(RADIANS(PARAMETERS!$D$9-C4129)/2)*SIN(RADIANS(PARAMETERS!$D$9-C4129)/2))))*2*3958.756</f>
        <v>173.30431481892421</v>
      </c>
      <c r="F4129">
        <v>171.44325256348</v>
      </c>
      <c r="G4129">
        <v>197.65649414063</v>
      </c>
      <c r="H4129">
        <v>237.95686340332</v>
      </c>
      <c r="I4129">
        <v>273.81875610352</v>
      </c>
      <c r="J4129">
        <v>315.08731079102</v>
      </c>
      <c r="K4129" s="6">
        <f>IFERROR(EXP(TREND(LN($F$1:$J$1),LN(F4129:J4129),LN(Calculations!$B$3))),0)</f>
        <v>3.8769096931037014E-2</v>
      </c>
    </row>
    <row r="4130" spans="1:11" x14ac:dyDescent="0.35">
      <c r="A4130">
        <v>4127</v>
      </c>
      <c r="B4130" t="str">
        <f t="shared" si="64"/>
        <v>16-63.5</v>
      </c>
      <c r="C4130">
        <v>-63.331825992584001</v>
      </c>
      <c r="D4130">
        <v>16.357511078955</v>
      </c>
      <c r="E4130">
        <f>ASIN(SQRT((SIN(RADIANS(PARAMETERS!$D$8-D4130)/2)*SIN(RADIANS(PARAMETERS!$D$8-D4130)/2))+(COS(RADIANS(D4130))*COS(RADIANS(PARAMETERS!$D$8))*SIN(RADIANS(PARAMETERS!$D$9-C4130)/2)*SIN(RADIANS(PARAMETERS!$D$9-C4130)/2))))*2*3958.756</f>
        <v>190.15674449380552</v>
      </c>
      <c r="F4130">
        <v>171.80003356934</v>
      </c>
      <c r="G4130">
        <v>198.07388305664</v>
      </c>
      <c r="H4130">
        <v>238.51232910156</v>
      </c>
      <c r="I4130">
        <v>274.5046081543</v>
      </c>
      <c r="J4130">
        <v>315.93072509766</v>
      </c>
      <c r="K4130" s="6">
        <f>IFERROR(EXP(TREND(LN($F$1:$J$1),LN(F4130:J4130),LN(Calculations!$B$3))),0)</f>
        <v>3.9130444313134449E-2</v>
      </c>
    </row>
    <row r="4131" spans="1:11" x14ac:dyDescent="0.35">
      <c r="A4131">
        <v>4128</v>
      </c>
      <c r="B4131" t="str">
        <f t="shared" si="64"/>
        <v>16-63.5</v>
      </c>
      <c r="C4131">
        <v>-63.603147327484997</v>
      </c>
      <c r="D4131">
        <v>16.357511078955</v>
      </c>
      <c r="E4131">
        <f>ASIN(SQRT((SIN(RADIANS(PARAMETERS!$D$8-D4131)/2)*SIN(RADIANS(PARAMETERS!$D$8-D4131)/2))+(COS(RADIANS(D4131))*COS(RADIANS(PARAMETERS!$D$8))*SIN(RADIANS(PARAMETERS!$D$9-C4131)/2)*SIN(RADIANS(PARAMETERS!$D$9-C4131)/2))))*2*3958.756</f>
        <v>207.20735375605216</v>
      </c>
      <c r="F4131">
        <v>171.9880065918</v>
      </c>
      <c r="G4131">
        <v>198.29428100586</v>
      </c>
      <c r="H4131">
        <v>238.81346130371</v>
      </c>
      <c r="I4131">
        <v>274.88244628906</v>
      </c>
      <c r="J4131">
        <v>316.40176391602</v>
      </c>
      <c r="K4131" s="6">
        <f>IFERROR(EXP(TREND(LN($F$1:$J$1),LN(F4131:J4131),LN(Calculations!$B$3))),0)</f>
        <v>3.931602821302032E-2</v>
      </c>
    </row>
    <row r="4132" spans="1:11" x14ac:dyDescent="0.35">
      <c r="A4132">
        <v>4129</v>
      </c>
      <c r="B4132" t="str">
        <f t="shared" si="64"/>
        <v>16-64</v>
      </c>
      <c r="C4132">
        <v>-63.874468662386001</v>
      </c>
      <c r="D4132">
        <v>16.357511078955</v>
      </c>
      <c r="E4132">
        <f>ASIN(SQRT((SIN(RADIANS(PARAMETERS!$D$8-D4132)/2)*SIN(RADIANS(PARAMETERS!$D$8-D4132)/2))+(COS(RADIANS(D4132))*COS(RADIANS(PARAMETERS!$D$8))*SIN(RADIANS(PARAMETERS!$D$9-C4132)/2)*SIN(RADIANS(PARAMETERS!$D$9-C4132)/2))))*2*3958.756</f>
        <v>224.41094904831391</v>
      </c>
      <c r="F4132">
        <v>172.16041564941</v>
      </c>
      <c r="G4132">
        <v>198.50917053223</v>
      </c>
      <c r="H4132">
        <v>239.12155151367</v>
      </c>
      <c r="I4132">
        <v>275.28009033203</v>
      </c>
      <c r="J4132">
        <v>316.90908813477</v>
      </c>
      <c r="K4132" s="6">
        <f>IFERROR(EXP(TREND(LN($F$1:$J$1),LN(F4132:J4132),LN(Calculations!$B$3))),0)</f>
        <v>3.9477226522508381E-2</v>
      </c>
    </row>
    <row r="4133" spans="1:11" x14ac:dyDescent="0.35">
      <c r="A4133">
        <v>4130</v>
      </c>
      <c r="B4133" t="str">
        <f t="shared" si="64"/>
        <v>16-64</v>
      </c>
      <c r="C4133">
        <v>-64.145789997286997</v>
      </c>
      <c r="D4133">
        <v>16.357511078955</v>
      </c>
      <c r="E4133">
        <f>ASIN(SQRT((SIN(RADIANS(PARAMETERS!$D$8-D4133)/2)*SIN(RADIANS(PARAMETERS!$D$8-D4133)/2))+(COS(RADIANS(D4133))*COS(RADIANS(PARAMETERS!$D$8))*SIN(RADIANS(PARAMETERS!$D$9-C4133)/2)*SIN(RADIANS(PARAMETERS!$D$9-C4133)/2))))*2*3958.756</f>
        <v>241.73484395415301</v>
      </c>
      <c r="F4133">
        <v>172.33833312988</v>
      </c>
      <c r="G4133">
        <v>198.74449157715</v>
      </c>
      <c r="H4133">
        <v>239.46699523926</v>
      </c>
      <c r="I4133">
        <v>275.73175048828</v>
      </c>
      <c r="J4133">
        <v>317.49124145508</v>
      </c>
      <c r="K4133" s="6">
        <f>IFERROR(EXP(TREND(LN($F$1:$J$1),LN(F4133:J4133),LN(Calculations!$B$3))),0)</f>
        <v>3.9638511126152597E-2</v>
      </c>
    </row>
    <row r="4134" spans="1:11" x14ac:dyDescent="0.35">
      <c r="A4134">
        <v>4131</v>
      </c>
      <c r="B4134" t="str">
        <f t="shared" si="64"/>
        <v>16-64.5</v>
      </c>
      <c r="C4134">
        <v>-64.417111332188</v>
      </c>
      <c r="D4134">
        <v>16.357511078955</v>
      </c>
      <c r="E4134">
        <f>ASIN(SQRT((SIN(RADIANS(PARAMETERS!$D$8-D4134)/2)*SIN(RADIANS(PARAMETERS!$D$8-D4134)/2))+(COS(RADIANS(D4134))*COS(RADIANS(PARAMETERS!$D$8))*SIN(RADIANS(PARAMETERS!$D$9-C4134)/2)*SIN(RADIANS(PARAMETERS!$D$9-C4134)/2))))*2*3958.756</f>
        <v>259.15488812212305</v>
      </c>
      <c r="F4134">
        <v>172.50492858887</v>
      </c>
      <c r="G4134">
        <v>198.97937011719</v>
      </c>
      <c r="H4134">
        <v>239.82206726074</v>
      </c>
      <c r="I4134">
        <v>276.20333862305</v>
      </c>
      <c r="J4134">
        <v>318.10641479492</v>
      </c>
      <c r="K4134" s="6">
        <f>IFERROR(EXP(TREND(LN($F$1:$J$1),LN(F4134:J4134),LN(Calculations!$B$3))),0)</f>
        <v>3.9782314741568812E-2</v>
      </c>
    </row>
    <row r="4135" spans="1:11" x14ac:dyDescent="0.35">
      <c r="A4135">
        <v>4132</v>
      </c>
      <c r="B4135" t="str">
        <f t="shared" si="64"/>
        <v>16-64.5</v>
      </c>
      <c r="C4135">
        <v>-64.688432667089003</v>
      </c>
      <c r="D4135">
        <v>16.357511078955</v>
      </c>
      <c r="E4135">
        <f>ASIN(SQRT((SIN(RADIANS(PARAMETERS!$D$8-D4135)/2)*SIN(RADIANS(PARAMETERS!$D$8-D4135)/2))+(COS(RADIANS(D4135))*COS(RADIANS(PARAMETERS!$D$8))*SIN(RADIANS(PARAMETERS!$D$9-C4135)/2)*SIN(RADIANS(PARAMETERS!$D$9-C4135)/2))))*2*3958.756</f>
        <v>276.65289285120542</v>
      </c>
      <c r="F4135">
        <v>172.62547302246</v>
      </c>
      <c r="G4135">
        <v>199.16961669922</v>
      </c>
      <c r="H4135">
        <v>240.13133239746</v>
      </c>
      <c r="I4135">
        <v>276.62911987305</v>
      </c>
      <c r="J4135">
        <v>318.67684936523</v>
      </c>
      <c r="K4135" s="6">
        <f>IFERROR(EXP(TREND(LN($F$1:$J$1),LN(F4135:J4135),LN(Calculations!$B$3))),0)</f>
        <v>3.9869957953197734E-2</v>
      </c>
    </row>
    <row r="4136" spans="1:11" x14ac:dyDescent="0.35">
      <c r="A4136">
        <v>4133</v>
      </c>
      <c r="B4136" t="str">
        <f t="shared" si="64"/>
        <v>16-65</v>
      </c>
      <c r="C4136">
        <v>-64.959754001990007</v>
      </c>
      <c r="D4136">
        <v>16.357511078955</v>
      </c>
      <c r="E4136">
        <f>ASIN(SQRT((SIN(RADIANS(PARAMETERS!$D$8-D4136)/2)*SIN(RADIANS(PARAMETERS!$D$8-D4136)/2))+(COS(RADIANS(D4136))*COS(RADIANS(PARAMETERS!$D$8))*SIN(RADIANS(PARAMETERS!$D$9-C4136)/2)*SIN(RADIANS(PARAMETERS!$D$9-C4136)/2))))*2*3958.756</f>
        <v>294.21492185145797</v>
      </c>
      <c r="F4136">
        <v>172.67736816406</v>
      </c>
      <c r="G4136">
        <v>199.28149414063</v>
      </c>
      <c r="H4136">
        <v>240.33741760254</v>
      </c>
      <c r="I4136">
        <v>276.92846679688</v>
      </c>
      <c r="J4136">
        <v>319.09295654297</v>
      </c>
      <c r="K4136" s="6">
        <f>IFERROR(EXP(TREND(LN($F$1:$J$1),LN(F4136:J4136),LN(Calculations!$B$3))),0)</f>
        <v>3.9886700662189502E-2</v>
      </c>
    </row>
    <row r="4137" spans="1:11" x14ac:dyDescent="0.35">
      <c r="A4137">
        <v>4134</v>
      </c>
      <c r="B4137" t="str">
        <f t="shared" si="64"/>
        <v>16-65</v>
      </c>
      <c r="C4137">
        <v>-65.231075336890996</v>
      </c>
      <c r="D4137">
        <v>16.357511078955</v>
      </c>
      <c r="E4137">
        <f>ASIN(SQRT((SIN(RADIANS(PARAMETERS!$D$8-D4137)/2)*SIN(RADIANS(PARAMETERS!$D$8-D4137)/2))+(COS(RADIANS(D4137))*COS(RADIANS(PARAMETERS!$D$8))*SIN(RADIANS(PARAMETERS!$D$9-C4137)/2)*SIN(RADIANS(PARAMETERS!$D$9-C4137)/2))))*2*3958.756</f>
        <v>311.83013082591231</v>
      </c>
      <c r="F4137">
        <v>172.6771697998</v>
      </c>
      <c r="G4137">
        <v>199.33036804199</v>
      </c>
      <c r="H4137">
        <v>240.45666503906</v>
      </c>
      <c r="I4137">
        <v>277.11834716797</v>
      </c>
      <c r="J4137">
        <v>319.37213134766</v>
      </c>
      <c r="K4137" s="6">
        <f>IFERROR(EXP(TREND(LN($F$1:$J$1),LN(F4137:J4137),LN(Calculations!$B$3))),0)</f>
        <v>3.9852225389172748E-2</v>
      </c>
    </row>
    <row r="4138" spans="1:11" x14ac:dyDescent="0.35">
      <c r="A4138">
        <v>4135</v>
      </c>
      <c r="B4138" t="str">
        <f t="shared" si="64"/>
        <v>16-65.5</v>
      </c>
      <c r="C4138">
        <v>-65.502396671791999</v>
      </c>
      <c r="D4138">
        <v>16.357511078955</v>
      </c>
      <c r="E4138">
        <f>ASIN(SQRT((SIN(RADIANS(PARAMETERS!$D$8-D4138)/2)*SIN(RADIANS(PARAMETERS!$D$8-D4138)/2))+(COS(RADIANS(D4138))*COS(RADIANS(PARAMETERS!$D$8))*SIN(RADIANS(PARAMETERS!$D$9-C4138)/2)*SIN(RADIANS(PARAMETERS!$D$9-C4138)/2))))*2*3958.756</f>
        <v>329.4899632400103</v>
      </c>
      <c r="F4138">
        <v>172.65321350098</v>
      </c>
      <c r="G4138">
        <v>199.34936523438</v>
      </c>
      <c r="H4138">
        <v>240.5355682373</v>
      </c>
      <c r="I4138">
        <v>277.25802612305</v>
      </c>
      <c r="J4138">
        <v>319.58923339844</v>
      </c>
      <c r="K4138" s="6">
        <f>IFERROR(EXP(TREND(LN($F$1:$J$1),LN(F4138:J4138),LN(Calculations!$B$3))),0)</f>
        <v>3.979387432332003E-2</v>
      </c>
    </row>
    <row r="4139" spans="1:11" x14ac:dyDescent="0.35">
      <c r="A4139">
        <v>4136</v>
      </c>
      <c r="B4139" t="str">
        <f t="shared" si="64"/>
        <v>16-66</v>
      </c>
      <c r="C4139">
        <v>-65.773718006693002</v>
      </c>
      <c r="D4139">
        <v>16.357511078955</v>
      </c>
      <c r="E4139">
        <f>ASIN(SQRT((SIN(RADIANS(PARAMETERS!$D$8-D4139)/2)*SIN(RADIANS(PARAMETERS!$D$8-D4139)/2))+(COS(RADIANS(D4139))*COS(RADIANS(PARAMETERS!$D$8))*SIN(RADIANS(PARAMETERS!$D$9-C4139)/2)*SIN(RADIANS(PARAMETERS!$D$9-C4139)/2))))*2*3958.756</f>
        <v>347.18758228492044</v>
      </c>
      <c r="F4139">
        <v>172.5796661377</v>
      </c>
      <c r="G4139">
        <v>199.30993652344</v>
      </c>
      <c r="H4139">
        <v>240.53698730469</v>
      </c>
      <c r="I4139">
        <v>277.30233764648</v>
      </c>
      <c r="J4139">
        <v>319.68951416016</v>
      </c>
      <c r="K4139" s="6">
        <f>IFERROR(EXP(TREND(LN($F$1:$J$1),LN(F4139:J4139),LN(Calculations!$B$3))),0)</f>
        <v>3.9685144488765214E-2</v>
      </c>
    </row>
    <row r="4140" spans="1:11" x14ac:dyDescent="0.35">
      <c r="A4140">
        <v>4137</v>
      </c>
      <c r="B4140" t="str">
        <f t="shared" si="64"/>
        <v>16-66</v>
      </c>
      <c r="C4140">
        <v>-66.045039341594006</v>
      </c>
      <c r="D4140">
        <v>16.357511078955</v>
      </c>
      <c r="E4140">
        <f>ASIN(SQRT((SIN(RADIANS(PARAMETERS!$D$8-D4140)/2)*SIN(RADIANS(PARAMETERS!$D$8-D4140)/2))+(COS(RADIANS(D4140))*COS(RADIANS(PARAMETERS!$D$8))*SIN(RADIANS(PARAMETERS!$D$9-C4140)/2)*SIN(RADIANS(PARAMETERS!$D$9-C4140)/2))))*2*3958.756</f>
        <v>364.91746263470208</v>
      </c>
      <c r="F4140">
        <v>172.42414855957</v>
      </c>
      <c r="G4140">
        <v>199.17373657227</v>
      </c>
      <c r="H4140">
        <v>240.41632080078</v>
      </c>
      <c r="I4140">
        <v>277.20135498047</v>
      </c>
      <c r="J4140">
        <v>319.61700439453</v>
      </c>
      <c r="K4140" s="6">
        <f>IFERROR(EXP(TREND(LN($F$1:$J$1),LN(F4140:J4140),LN(Calculations!$B$3))),0)</f>
        <v>3.948904100505881E-2</v>
      </c>
    </row>
    <row r="4141" spans="1:11" x14ac:dyDescent="0.35">
      <c r="A4141">
        <v>4138</v>
      </c>
      <c r="B4141" t="str">
        <f t="shared" si="64"/>
        <v>16-66.5</v>
      </c>
      <c r="C4141">
        <v>-66.316360676494995</v>
      </c>
      <c r="D4141">
        <v>16.357511078955</v>
      </c>
      <c r="E4141">
        <f>ASIN(SQRT((SIN(RADIANS(PARAMETERS!$D$8-D4141)/2)*SIN(RADIANS(PARAMETERS!$D$8-D4141)/2))+(COS(RADIANS(D4141))*COS(RADIANS(PARAMETERS!$D$8))*SIN(RADIANS(PARAMETERS!$D$9-C4141)/2)*SIN(RADIANS(PARAMETERS!$D$9-C4141)/2))))*2*3958.756</f>
        <v>382.67509233499862</v>
      </c>
      <c r="F4141">
        <v>172.16473388672</v>
      </c>
      <c r="G4141">
        <v>198.91511535645</v>
      </c>
      <c r="H4141">
        <v>240.14585876465</v>
      </c>
      <c r="I4141">
        <v>276.92578125</v>
      </c>
      <c r="J4141">
        <v>319.34100341797</v>
      </c>
      <c r="K4141" s="6">
        <f>IFERROR(EXP(TREND(LN($F$1:$J$1),LN(F4141:J4141),LN(Calculations!$B$3))),0)</f>
        <v>3.9180286922755714E-2</v>
      </c>
    </row>
    <row r="4142" spans="1:11" x14ac:dyDescent="0.35">
      <c r="A4142">
        <v>4139</v>
      </c>
      <c r="B4142" t="str">
        <f t="shared" si="64"/>
        <v>16-66.5</v>
      </c>
      <c r="C4142">
        <v>-66.587682011395998</v>
      </c>
      <c r="D4142">
        <v>16.357511078955</v>
      </c>
      <c r="E4142">
        <f>ASIN(SQRT((SIN(RADIANS(PARAMETERS!$D$8-D4142)/2)*SIN(RADIANS(PARAMETERS!$D$8-D4142)/2))+(COS(RADIANS(D4142))*COS(RADIANS(PARAMETERS!$D$8))*SIN(RADIANS(PARAMETERS!$D$9-C4142)/2)*SIN(RADIANS(PARAMETERS!$D$9-C4142)/2))))*2*3958.756</f>
        <v>400.45675190847697</v>
      </c>
      <c r="F4142">
        <v>171.74894714355</v>
      </c>
      <c r="G4142">
        <v>198.46415710449</v>
      </c>
      <c r="H4142">
        <v>239.61651611328</v>
      </c>
      <c r="I4142">
        <v>276.328125</v>
      </c>
      <c r="J4142">
        <v>318.66604614258</v>
      </c>
      <c r="K4142" s="6">
        <f>IFERROR(EXP(TREND(LN($F$1:$J$1),LN(F4142:J4142),LN(Calculations!$B$3))),0)</f>
        <v>3.8719332068661183E-2</v>
      </c>
    </row>
    <row r="4143" spans="1:11" x14ac:dyDescent="0.35">
      <c r="A4143">
        <v>4140</v>
      </c>
      <c r="B4143" t="str">
        <f t="shared" si="64"/>
        <v>16-67</v>
      </c>
      <c r="C4143">
        <v>-66.859003346296006</v>
      </c>
      <c r="D4143">
        <v>16.357511078955</v>
      </c>
      <c r="E4143">
        <f>ASIN(SQRT((SIN(RADIANS(PARAMETERS!$D$8-D4143)/2)*SIN(RADIANS(PARAMETERS!$D$8-D4143)/2))+(COS(RADIANS(D4143))*COS(RADIANS(PARAMETERS!$D$8))*SIN(RADIANS(PARAMETERS!$D$9-C4143)/2)*SIN(RADIANS(PARAMETERS!$D$9-C4143)/2))))*2*3958.756</f>
        <v>418.25934846357319</v>
      </c>
      <c r="F4143">
        <v>171.30654907227</v>
      </c>
      <c r="G4143">
        <v>197.98834228516</v>
      </c>
      <c r="H4143">
        <v>239.05987548828</v>
      </c>
      <c r="I4143">
        <v>275.70135498047</v>
      </c>
      <c r="J4143">
        <v>317.96038818359</v>
      </c>
      <c r="K4143" s="6">
        <f>IFERROR(EXP(TREND(LN($F$1:$J$1),LN(F4143:J4143),LN(Calculations!$B$3))),0)</f>
        <v>3.8233684713094157E-2</v>
      </c>
    </row>
    <row r="4144" spans="1:11" x14ac:dyDescent="0.35">
      <c r="A4144">
        <v>4141</v>
      </c>
      <c r="B4144" t="str">
        <f t="shared" si="64"/>
        <v>16-67</v>
      </c>
      <c r="C4144">
        <v>-67.130324681196996</v>
      </c>
      <c r="D4144">
        <v>16.357511078955</v>
      </c>
      <c r="E4144">
        <f>ASIN(SQRT((SIN(RADIANS(PARAMETERS!$D$8-D4144)/2)*SIN(RADIANS(PARAMETERS!$D$8-D4144)/2))+(COS(RADIANS(D4144))*COS(RADIANS(PARAMETERS!$D$8))*SIN(RADIANS(PARAMETERS!$D$9-C4144)/2)*SIN(RADIANS(PARAMETERS!$D$9-C4144)/2))))*2*3958.756</f>
        <v>436.08028956131125</v>
      </c>
      <c r="F4144">
        <v>170.93756103516</v>
      </c>
      <c r="G4144">
        <v>197.6159362793</v>
      </c>
      <c r="H4144">
        <v>238.65603637695</v>
      </c>
      <c r="I4144">
        <v>275.27548217773</v>
      </c>
      <c r="J4144">
        <v>317.51513671875</v>
      </c>
      <c r="K4144" s="6">
        <f>IFERROR(EXP(TREND(LN($F$1:$J$1),LN(F4144:J4144),LN(Calculations!$B$3))),0)</f>
        <v>3.7817165657871271E-2</v>
      </c>
    </row>
    <row r="4145" spans="1:11" x14ac:dyDescent="0.35">
      <c r="A4145">
        <v>4142</v>
      </c>
      <c r="B4145" t="str">
        <f t="shared" si="64"/>
        <v>16-67.5</v>
      </c>
      <c r="C4145">
        <v>-67.401646016097999</v>
      </c>
      <c r="D4145">
        <v>16.357511078955</v>
      </c>
      <c r="E4145">
        <f>ASIN(SQRT((SIN(RADIANS(PARAMETERS!$D$8-D4145)/2)*SIN(RADIANS(PARAMETERS!$D$8-D4145)/2))+(COS(RADIANS(D4145))*COS(RADIANS(PARAMETERS!$D$8))*SIN(RADIANS(PARAMETERS!$D$9-C4145)/2)*SIN(RADIANS(PARAMETERS!$D$9-C4145)/2))))*2*3958.756</f>
        <v>453.91738621082465</v>
      </c>
      <c r="F4145">
        <v>170.61499023438</v>
      </c>
      <c r="G4145">
        <v>197.30696105957</v>
      </c>
      <c r="H4145">
        <v>238.33430480957</v>
      </c>
      <c r="I4145">
        <v>274.94924926758</v>
      </c>
      <c r="J4145">
        <v>317.19055175781</v>
      </c>
      <c r="K4145" s="6">
        <f>IFERROR(EXP(TREND(LN($F$1:$J$1),LN(F4145:J4145),LN(Calculations!$B$3))),0)</f>
        <v>3.7452920600863443E-2</v>
      </c>
    </row>
    <row r="4146" spans="1:11" x14ac:dyDescent="0.35">
      <c r="A4146">
        <v>4143</v>
      </c>
      <c r="B4146" t="str">
        <f t="shared" si="64"/>
        <v>16-67.5</v>
      </c>
      <c r="C4146">
        <v>-67.672967350999002</v>
      </c>
      <c r="D4146">
        <v>16.357511078955</v>
      </c>
      <c r="E4146">
        <f>ASIN(SQRT((SIN(RADIANS(PARAMETERS!$D$8-D4146)/2)*SIN(RADIANS(PARAMETERS!$D$8-D4146)/2))+(COS(RADIANS(D4146))*COS(RADIANS(PARAMETERS!$D$8))*SIN(RADIANS(PARAMETERS!$D$9-C4146)/2)*SIN(RADIANS(PARAMETERS!$D$9-C4146)/2))))*2*3958.756</f>
        <v>471.76877747694942</v>
      </c>
      <c r="F4146">
        <v>170.30999755859</v>
      </c>
      <c r="G4146">
        <v>197.02444458008</v>
      </c>
      <c r="H4146">
        <v>238.04684448242</v>
      </c>
      <c r="I4146">
        <v>274.66455078125</v>
      </c>
      <c r="J4146">
        <v>316.91619873047</v>
      </c>
      <c r="K4146" s="6">
        <f>IFERROR(EXP(TREND(LN($F$1:$J$1),LN(F4146:J4146),LN(Calculations!$B$3))),0)</f>
        <v>3.7110793808294983E-2</v>
      </c>
    </row>
    <row r="4147" spans="1:11" x14ac:dyDescent="0.35">
      <c r="A4147">
        <v>4144</v>
      </c>
      <c r="B4147" t="str">
        <f t="shared" si="64"/>
        <v>16-68</v>
      </c>
      <c r="C4147">
        <v>-67.944288685900005</v>
      </c>
      <c r="D4147">
        <v>16.357511078955</v>
      </c>
      <c r="E4147">
        <f>ASIN(SQRT((SIN(RADIANS(PARAMETERS!$D$8-D4147)/2)*SIN(RADIANS(PARAMETERS!$D$8-D4147)/2))+(COS(RADIANS(D4147))*COS(RADIANS(PARAMETERS!$D$8))*SIN(RADIANS(PARAMETERS!$D$9-C4147)/2)*SIN(RADIANS(PARAMETERS!$D$9-C4147)/2))))*2*3958.756</f>
        <v>489.6328713088181</v>
      </c>
      <c r="F4147">
        <v>170.01002502441</v>
      </c>
      <c r="G4147">
        <v>196.75135803223</v>
      </c>
      <c r="H4147">
        <v>237.77426147461</v>
      </c>
      <c r="I4147">
        <v>274.4001159668</v>
      </c>
      <c r="J4147">
        <v>316.66885375977</v>
      </c>
      <c r="K4147" s="6">
        <f>IFERROR(EXP(TREND(LN($F$1:$J$1),LN(F4147:J4147),LN(Calculations!$B$3))),0)</f>
        <v>3.6775929134479114E-2</v>
      </c>
    </row>
    <row r="4148" spans="1:11" x14ac:dyDescent="0.35">
      <c r="A4148">
        <v>4145</v>
      </c>
      <c r="B4148" t="str">
        <f t="shared" si="64"/>
        <v>16-68</v>
      </c>
      <c r="C4148">
        <v>-68.215610020800995</v>
      </c>
      <c r="D4148">
        <v>16.357511078955</v>
      </c>
      <c r="E4148">
        <f>ASIN(SQRT((SIN(RADIANS(PARAMETERS!$D$8-D4148)/2)*SIN(RADIANS(PARAMETERS!$D$8-D4148)/2))+(COS(RADIANS(D4148))*COS(RADIANS(PARAMETERS!$D$8))*SIN(RADIANS(PARAMETERS!$D$9-C4148)/2)*SIN(RADIANS(PARAMETERS!$D$9-C4148)/2))))*2*3958.756</f>
        <v>507.50829767638993</v>
      </c>
      <c r="F4148">
        <v>169.66787719727</v>
      </c>
      <c r="G4148">
        <v>196.43450927734</v>
      </c>
      <c r="H4148">
        <v>237.44038391113</v>
      </c>
      <c r="I4148">
        <v>274.05764770508</v>
      </c>
      <c r="J4148">
        <v>316.32315063477</v>
      </c>
      <c r="K4148" s="6">
        <f>IFERROR(EXP(TREND(LN($F$1:$J$1),LN(F4148:J4148),LN(Calculations!$B$3))),0)</f>
        <v>3.6407139905871688E-2</v>
      </c>
    </row>
    <row r="4149" spans="1:11" x14ac:dyDescent="0.35">
      <c r="A4149">
        <v>4146</v>
      </c>
      <c r="B4149" t="str">
        <f t="shared" si="64"/>
        <v>16-68.5</v>
      </c>
      <c r="C4149">
        <v>-68.486931355701998</v>
      </c>
      <c r="D4149">
        <v>16.357511078955</v>
      </c>
      <c r="E4149">
        <f>ASIN(SQRT((SIN(RADIANS(PARAMETERS!$D$8-D4149)/2)*SIN(RADIANS(PARAMETERS!$D$8-D4149)/2))+(COS(RADIANS(D4149))*COS(RADIANS(PARAMETERS!$D$8))*SIN(RADIANS(PARAMETERS!$D$9-C4149)/2)*SIN(RADIANS(PARAMETERS!$D$9-C4149)/2))))*2*3958.756</f>
        <v>525.39387114001318</v>
      </c>
      <c r="F4149">
        <v>169.29983520508</v>
      </c>
      <c r="G4149">
        <v>196.10060119629</v>
      </c>
      <c r="H4149">
        <v>237.09243774414</v>
      </c>
      <c r="I4149">
        <v>273.70471191406</v>
      </c>
      <c r="J4149">
        <v>315.97198486328</v>
      </c>
      <c r="K4149" s="6">
        <f>IFERROR(EXP(TREND(LN($F$1:$J$1),LN(F4149:J4149),LN(Calculations!$B$3))),0)</f>
        <v>3.6014636566237969E-2</v>
      </c>
    </row>
    <row r="4150" spans="1:11" x14ac:dyDescent="0.35">
      <c r="A4150">
        <v>4147</v>
      </c>
      <c r="B4150" t="str">
        <f t="shared" si="64"/>
        <v>16-69</v>
      </c>
      <c r="C4150">
        <v>-68.758252690603001</v>
      </c>
      <c r="D4150">
        <v>16.357511078955</v>
      </c>
      <c r="E4150">
        <f>ASIN(SQRT((SIN(RADIANS(PARAMETERS!$D$8-D4150)/2)*SIN(RADIANS(PARAMETERS!$D$8-D4150)/2))+(COS(RADIANS(D4150))*COS(RADIANS(PARAMETERS!$D$8))*SIN(RADIANS(PARAMETERS!$D$9-C4150)/2)*SIN(RADIANS(PARAMETERS!$D$9-C4150)/2))))*2*3958.756</f>
        <v>543.28856071786754</v>
      </c>
      <c r="F4150">
        <v>168.91609191895</v>
      </c>
      <c r="G4150">
        <v>195.7639465332</v>
      </c>
      <c r="H4150">
        <v>236.75553894043</v>
      </c>
      <c r="I4150">
        <v>273.37716674805</v>
      </c>
      <c r="J4150">
        <v>315.66485595703</v>
      </c>
      <c r="K4150" s="6">
        <f>IFERROR(EXP(TREND(LN($F$1:$J$1),LN(F4150:J4150),LN(Calculations!$B$3))),0)</f>
        <v>3.5605661692449692E-2</v>
      </c>
    </row>
    <row r="4151" spans="1:11" x14ac:dyDescent="0.35">
      <c r="A4151">
        <v>4148</v>
      </c>
      <c r="B4151" t="str">
        <f t="shared" si="64"/>
        <v>16-69</v>
      </c>
      <c r="C4151">
        <v>-69.029574025504004</v>
      </c>
      <c r="D4151">
        <v>16.357511078955</v>
      </c>
      <c r="E4151">
        <f>ASIN(SQRT((SIN(RADIANS(PARAMETERS!$D$8-D4151)/2)*SIN(RADIANS(PARAMETERS!$D$8-D4151)/2))+(COS(RADIANS(D4151))*COS(RADIANS(PARAMETERS!$D$8))*SIN(RADIANS(PARAMETERS!$D$9-C4151)/2)*SIN(RADIANS(PARAMETERS!$D$9-C4151)/2))))*2*3958.756</f>
        <v>561.19146544922239</v>
      </c>
      <c r="F4151">
        <v>168.46369934082</v>
      </c>
      <c r="G4151">
        <v>195.35650634766</v>
      </c>
      <c r="H4151">
        <v>236.30743408203</v>
      </c>
      <c r="I4151">
        <v>272.89877319336</v>
      </c>
      <c r="J4151">
        <v>315.15759277344</v>
      </c>
      <c r="K4151" s="6">
        <f>IFERROR(EXP(TREND(LN($F$1:$J$1),LN(F4151:J4151),LN(Calculations!$B$3))),0)</f>
        <v>3.5149934096425271E-2</v>
      </c>
    </row>
    <row r="4152" spans="1:11" x14ac:dyDescent="0.35">
      <c r="A4152">
        <v>4149</v>
      </c>
      <c r="B4152" t="str">
        <f t="shared" si="64"/>
        <v>16-69.5</v>
      </c>
      <c r="C4152">
        <v>-69.300895360404994</v>
      </c>
      <c r="D4152">
        <v>16.357511078955</v>
      </c>
      <c r="E4152">
        <f>ASIN(SQRT((SIN(RADIANS(PARAMETERS!$D$8-D4152)/2)*SIN(RADIANS(PARAMETERS!$D$8-D4152)/2))+(COS(RADIANS(D4152))*COS(RADIANS(PARAMETERS!$D$8))*SIN(RADIANS(PARAMETERS!$D$9-C4152)/2)*SIN(RADIANS(PARAMETERS!$D$9-C4152)/2))))*2*3958.756</f>
        <v>579.10179443980144</v>
      </c>
      <c r="F4152">
        <v>167.9669342041</v>
      </c>
      <c r="G4152">
        <v>194.90441894531</v>
      </c>
      <c r="H4152">
        <v>235.78030395508</v>
      </c>
      <c r="I4152">
        <v>272.30731201172</v>
      </c>
      <c r="J4152">
        <v>314.49453735352</v>
      </c>
      <c r="K4152" s="6">
        <f>IFERROR(EXP(TREND(LN($F$1:$J$1),LN(F4152:J4152),LN(Calculations!$B$3))),0)</f>
        <v>3.4671740136222172E-2</v>
      </c>
    </row>
    <row r="4153" spans="1:11" x14ac:dyDescent="0.35">
      <c r="A4153">
        <v>4150</v>
      </c>
      <c r="B4153" t="str">
        <f t="shared" si="64"/>
        <v>16-69.5</v>
      </c>
      <c r="C4153">
        <v>-69.572216695305997</v>
      </c>
      <c r="D4153">
        <v>16.357511078955</v>
      </c>
      <c r="E4153">
        <f>ASIN(SQRT((SIN(RADIANS(PARAMETERS!$D$8-D4153)/2)*SIN(RADIANS(PARAMETERS!$D$8-D4153)/2))+(COS(RADIANS(D4153))*COS(RADIANS(PARAMETERS!$D$8))*SIN(RADIANS(PARAMETERS!$D$9-C4153)/2)*SIN(RADIANS(PARAMETERS!$D$9-C4153)/2))))*2*3958.756</f>
        <v>597.01885046148413</v>
      </c>
      <c r="F4153">
        <v>167.43864440918</v>
      </c>
      <c r="G4153">
        <v>194.41902160645</v>
      </c>
      <c r="H4153">
        <v>235.18841552734</v>
      </c>
      <c r="I4153">
        <v>271.61978149414</v>
      </c>
      <c r="J4153">
        <v>313.6960144043</v>
      </c>
      <c r="K4153" s="6">
        <f>IFERROR(EXP(TREND(LN($F$1:$J$1),LN(F4153:J4153),LN(Calculations!$B$3))),0)</f>
        <v>3.4182815582700039E-2</v>
      </c>
    </row>
    <row r="4154" spans="1:11" x14ac:dyDescent="0.35">
      <c r="A4154">
        <v>4151</v>
      </c>
      <c r="B4154" t="str">
        <f t="shared" si="64"/>
        <v>16-70</v>
      </c>
      <c r="C4154">
        <v>-69.843538030207</v>
      </c>
      <c r="D4154">
        <v>16.357511078955</v>
      </c>
      <c r="E4154">
        <f>ASIN(SQRT((SIN(RADIANS(PARAMETERS!$D$8-D4154)/2)*SIN(RADIANS(PARAMETERS!$D$8-D4154)/2))+(COS(RADIANS(D4154))*COS(RADIANS(PARAMETERS!$D$8))*SIN(RADIANS(PARAMETERS!$D$9-C4154)/2)*SIN(RADIANS(PARAMETERS!$D$9-C4154)/2))))*2*3958.756</f>
        <v>614.94201639109178</v>
      </c>
      <c r="F4154">
        <v>166.85440063477</v>
      </c>
      <c r="G4154">
        <v>193.86874389648</v>
      </c>
      <c r="H4154">
        <v>234.4787902832</v>
      </c>
      <c r="I4154">
        <v>270.76205444336</v>
      </c>
      <c r="J4154">
        <v>312.66162109375</v>
      </c>
      <c r="K4154" s="6">
        <f>IFERROR(EXP(TREND(LN($F$1:$J$1),LN(F4154:J4154),LN(Calculations!$B$3))),0)</f>
        <v>3.3666513004951992E-2</v>
      </c>
    </row>
    <row r="4155" spans="1:11" x14ac:dyDescent="0.35">
      <c r="A4155">
        <v>4152</v>
      </c>
      <c r="B4155" t="str">
        <f t="shared" si="64"/>
        <v>16-70</v>
      </c>
      <c r="C4155">
        <v>-70.114859365108003</v>
      </c>
      <c r="D4155">
        <v>16.357511078955</v>
      </c>
      <c r="E4155">
        <f>ASIN(SQRT((SIN(RADIANS(PARAMETERS!$D$8-D4155)/2)*SIN(RADIANS(PARAMETERS!$D$8-D4155)/2))+(COS(RADIANS(D4155))*COS(RADIANS(PARAMETERS!$D$8))*SIN(RADIANS(PARAMETERS!$D$9-C4155)/2)*SIN(RADIANS(PARAMETERS!$D$9-C4155)/2))))*2*3958.756</f>
        <v>632.87074393247872</v>
      </c>
      <c r="F4155">
        <v>166.26988220215</v>
      </c>
      <c r="G4155">
        <v>193.32342529297</v>
      </c>
      <c r="H4155">
        <v>233.76235961914</v>
      </c>
      <c r="I4155">
        <v>269.88543701172</v>
      </c>
      <c r="J4155">
        <v>311.59274291992</v>
      </c>
      <c r="K4155" s="6">
        <f>IFERROR(EXP(TREND(LN($F$1:$J$1),LN(F4155:J4155),LN(Calculations!$B$3))),0)</f>
        <v>3.316356414450615E-2</v>
      </c>
    </row>
    <row r="4156" spans="1:11" x14ac:dyDescent="0.35">
      <c r="A4156">
        <v>4153</v>
      </c>
      <c r="B4156" t="str">
        <f t="shared" si="64"/>
        <v>16-70.5</v>
      </c>
      <c r="C4156">
        <v>-70.386180700009007</v>
      </c>
      <c r="D4156">
        <v>16.357511078955</v>
      </c>
      <c r="E4156">
        <f>ASIN(SQRT((SIN(RADIANS(PARAMETERS!$D$8-D4156)/2)*SIN(RADIANS(PARAMETERS!$D$8-D4156)/2))+(COS(RADIANS(D4156))*COS(RADIANS(PARAMETERS!$D$8))*SIN(RADIANS(PARAMETERS!$D$9-C4156)/2)*SIN(RADIANS(PARAMETERS!$D$9-C4156)/2))))*2*3958.756</f>
        <v>650.80454418676607</v>
      </c>
      <c r="F4156">
        <v>165.70205688477</v>
      </c>
      <c r="G4156">
        <v>192.8000793457</v>
      </c>
      <c r="H4156">
        <v>233.0666809082</v>
      </c>
      <c r="I4156">
        <v>269.02777099609</v>
      </c>
      <c r="J4156">
        <v>310.54000854492</v>
      </c>
      <c r="K4156" s="6">
        <f>IFERROR(EXP(TREND(LN($F$1:$J$1),LN(F4156:J4156),LN(Calculations!$B$3))),0)</f>
        <v>3.2685354491720831E-2</v>
      </c>
    </row>
    <row r="4157" spans="1:11" x14ac:dyDescent="0.35">
      <c r="A4157">
        <v>4154</v>
      </c>
      <c r="B4157" t="str">
        <f t="shared" si="64"/>
        <v>16-70.5</v>
      </c>
      <c r="C4157">
        <v>-70.657502034909996</v>
      </c>
      <c r="D4157">
        <v>16.357511078955</v>
      </c>
      <c r="E4157">
        <f>ASIN(SQRT((SIN(RADIANS(PARAMETERS!$D$8-D4157)/2)*SIN(RADIANS(PARAMETERS!$D$8-D4157)/2))+(COS(RADIANS(D4157))*COS(RADIANS(PARAMETERS!$D$8))*SIN(RADIANS(PARAMETERS!$D$9-C4157)/2)*SIN(RADIANS(PARAMETERS!$D$9-C4157)/2))))*2*3958.756</f>
        <v>668.74297972760598</v>
      </c>
      <c r="F4157">
        <v>165.12528991699</v>
      </c>
      <c r="G4157">
        <v>192.25910949707</v>
      </c>
      <c r="H4157">
        <v>232.31161499023</v>
      </c>
      <c r="I4157">
        <v>268.06832885742</v>
      </c>
      <c r="J4157">
        <v>309.33160400391</v>
      </c>
      <c r="K4157" s="6">
        <f>IFERROR(EXP(TREND(LN($F$1:$J$1),LN(F4157:J4157),LN(Calculations!$B$3))),0)</f>
        <v>3.2220497608334023E-2</v>
      </c>
    </row>
    <row r="4158" spans="1:11" x14ac:dyDescent="0.35">
      <c r="A4158">
        <v>4155</v>
      </c>
      <c r="B4158" t="str">
        <f t="shared" si="64"/>
        <v>16-71</v>
      </c>
      <c r="C4158">
        <v>-70.928823369810999</v>
      </c>
      <c r="D4158">
        <v>16.357511078955</v>
      </c>
      <c r="E4158">
        <f>ASIN(SQRT((SIN(RADIANS(PARAMETERS!$D$8-D4158)/2)*SIN(RADIANS(PARAMETERS!$D$8-D4158)/2))+(COS(RADIANS(D4158))*COS(RADIANS(PARAMETERS!$D$8))*SIN(RADIANS(PARAMETERS!$D$9-C4158)/2)*SIN(RADIANS(PARAMETERS!$D$9-C4158)/2))))*2*3958.756</f>
        <v>686.68565790912044</v>
      </c>
      <c r="F4158">
        <v>164.57055664063</v>
      </c>
      <c r="G4158">
        <v>191.73919677734</v>
      </c>
      <c r="H4158">
        <v>231.56842041016</v>
      </c>
      <c r="I4158">
        <v>267.11093139648</v>
      </c>
      <c r="J4158">
        <v>308.11212158203</v>
      </c>
      <c r="K4158" s="6">
        <f>IFERROR(EXP(TREND(LN($F$1:$J$1),LN(F4158:J4158),LN(Calculations!$B$3))),0)</f>
        <v>3.17854311970453E-2</v>
      </c>
    </row>
    <row r="4159" spans="1:11" x14ac:dyDescent="0.35">
      <c r="A4159">
        <v>4156</v>
      </c>
      <c r="B4159" t="str">
        <f t="shared" si="64"/>
        <v>16-71</v>
      </c>
      <c r="C4159">
        <v>-71.200144704712002</v>
      </c>
      <c r="D4159">
        <v>16.357511078955</v>
      </c>
      <c r="E4159">
        <f>ASIN(SQRT((SIN(RADIANS(PARAMETERS!$D$8-D4159)/2)*SIN(RADIANS(PARAMETERS!$D$8-D4159)/2))+(COS(RADIANS(D4159))*COS(RADIANS(PARAMETERS!$D$8))*SIN(RADIANS(PARAMETERS!$D$9-C4159)/2)*SIN(RADIANS(PARAMETERS!$D$9-C4159)/2))))*2*3958.756</f>
        <v>704.63222518892724</v>
      </c>
      <c r="F4159">
        <v>164.04537963867</v>
      </c>
      <c r="G4159">
        <v>191.2435760498</v>
      </c>
      <c r="H4159">
        <v>230.84620666504</v>
      </c>
      <c r="I4159">
        <v>266.17050170898</v>
      </c>
      <c r="J4159">
        <v>306.9040222168</v>
      </c>
      <c r="K4159" s="6">
        <f>IFERROR(EXP(TREND(LN($F$1:$J$1),LN(F4159:J4159),LN(Calculations!$B$3))),0)</f>
        <v>3.1382465140209433E-2</v>
      </c>
    </row>
    <row r="4160" spans="1:11" x14ac:dyDescent="0.35">
      <c r="A4160">
        <v>4157</v>
      </c>
      <c r="B4160" t="str">
        <f t="shared" si="64"/>
        <v>16-71.5</v>
      </c>
      <c r="C4160">
        <v>-71.471466039613006</v>
      </c>
      <c r="D4160">
        <v>16.357511078955</v>
      </c>
      <c r="E4160">
        <f>ASIN(SQRT((SIN(RADIANS(PARAMETERS!$D$8-D4160)/2)*SIN(RADIANS(PARAMETERS!$D$8-D4160)/2))+(COS(RADIANS(D4160))*COS(RADIANS(PARAMETERS!$D$8))*SIN(RADIANS(PARAMETERS!$D$9-C4160)/2)*SIN(RADIANS(PARAMETERS!$D$9-C4160)/2))))*2*3958.756</f>
        <v>722.58236229141505</v>
      </c>
      <c r="F4160">
        <v>163.49461364746</v>
      </c>
      <c r="G4160">
        <v>190.72798156738</v>
      </c>
      <c r="H4160">
        <v>230.07717895508</v>
      </c>
      <c r="I4160">
        <v>265.15634155273</v>
      </c>
      <c r="J4160">
        <v>305.5881652832</v>
      </c>
      <c r="K4160" s="6">
        <f>IFERROR(EXP(TREND(LN($F$1:$J$1),LN(F4160:J4160),LN(Calculations!$B$3))),0)</f>
        <v>3.0970992720503875E-2</v>
      </c>
    </row>
    <row r="4161" spans="1:11" x14ac:dyDescent="0.35">
      <c r="A4161">
        <v>4158</v>
      </c>
      <c r="B4161" t="str">
        <f t="shared" si="64"/>
        <v>16-71.5</v>
      </c>
      <c r="C4161">
        <v>-71.742787374513995</v>
      </c>
      <c r="D4161">
        <v>16.357511078955</v>
      </c>
      <c r="E4161">
        <f>ASIN(SQRT((SIN(RADIANS(PARAMETERS!$D$8-D4161)/2)*SIN(RADIANS(PARAMETERS!$D$8-D4161)/2))+(COS(RADIANS(D4161))*COS(RADIANS(PARAMETERS!$D$8))*SIN(RADIANS(PARAMETERS!$D$9-C4161)/2)*SIN(RADIANS(PARAMETERS!$D$9-C4161)/2))))*2*3958.756</f>
        <v>740.53578006992848</v>
      </c>
      <c r="F4161">
        <v>162.97454833984</v>
      </c>
      <c r="G4161">
        <v>190.24533081055</v>
      </c>
      <c r="H4161">
        <v>229.33963012695</v>
      </c>
      <c r="I4161">
        <v>264.17129516602</v>
      </c>
      <c r="J4161">
        <v>304.29760742188</v>
      </c>
      <c r="K4161" s="6">
        <f>IFERROR(EXP(TREND(LN($F$1:$J$1),LN(F4161:J4161),LN(Calculations!$B$3))),0)</f>
        <v>3.0592774139842172E-2</v>
      </c>
    </row>
    <row r="4162" spans="1:11" x14ac:dyDescent="0.35">
      <c r="A4162">
        <v>4159</v>
      </c>
      <c r="B4162" t="str">
        <f t="shared" si="64"/>
        <v>16-72</v>
      </c>
      <c r="C4162">
        <v>-72.014108709414998</v>
      </c>
      <c r="D4162">
        <v>16.357511078955</v>
      </c>
      <c r="E4162">
        <f>ASIN(SQRT((SIN(RADIANS(PARAMETERS!$D$8-D4162)/2)*SIN(RADIANS(PARAMETERS!$D$8-D4162)/2))+(COS(RADIANS(D4162))*COS(RADIANS(PARAMETERS!$D$8))*SIN(RADIANS(PARAMETERS!$D$9-C4162)/2)*SIN(RADIANS(PARAMETERS!$D$9-C4162)/2))))*2*3958.756</f>
        <v>758.49221595302504</v>
      </c>
      <c r="F4162">
        <v>162.48675537109</v>
      </c>
      <c r="G4162">
        <v>189.79222106934</v>
      </c>
      <c r="H4162">
        <v>228.62939453125</v>
      </c>
      <c r="I4162">
        <v>263.21038818359</v>
      </c>
      <c r="J4162">
        <v>303.0263671875</v>
      </c>
      <c r="K4162" s="6">
        <f>IFERROR(EXP(TREND(LN($F$1:$J$1),LN(F4162:J4162),LN(Calculations!$B$3))),0)</f>
        <v>3.024730394835453E-2</v>
      </c>
    </row>
    <row r="4163" spans="1:11" x14ac:dyDescent="0.35">
      <c r="A4163">
        <v>4160</v>
      </c>
      <c r="B4163" t="str">
        <f t="shared" si="64"/>
        <v>16-72.5</v>
      </c>
      <c r="C4163">
        <v>-72.285430044316001</v>
      </c>
      <c r="D4163">
        <v>16.357511078955</v>
      </c>
      <c r="E4163">
        <f>ASIN(SQRT((SIN(RADIANS(PARAMETERS!$D$8-D4163)/2)*SIN(RADIANS(PARAMETERS!$D$8-D4163)/2))+(COS(RADIANS(D4163))*COS(RADIANS(PARAMETERS!$D$8))*SIN(RADIANS(PARAMETERS!$D$9-C4163)/2)*SIN(RADIANS(PARAMETERS!$D$9-C4163)/2))))*2*3958.756</f>
        <v>776.45143088097564</v>
      </c>
      <c r="F4163">
        <v>161.95541381836</v>
      </c>
      <c r="G4163">
        <v>189.31114196777</v>
      </c>
      <c r="H4163">
        <v>227.86103820801</v>
      </c>
      <c r="I4163">
        <v>262.16119384766</v>
      </c>
      <c r="J4163">
        <v>301.62884521484</v>
      </c>
      <c r="K4163" s="6">
        <f>IFERROR(EXP(TREND(LN($F$1:$J$1),LN(F4163:J4163),LN(Calculations!$B$3))),0)</f>
        <v>2.9879224088028164E-2</v>
      </c>
    </row>
    <row r="4164" spans="1:11" x14ac:dyDescent="0.35">
      <c r="A4164">
        <v>4161</v>
      </c>
      <c r="B4164" t="str">
        <f t="shared" si="64"/>
        <v>16-72.5</v>
      </c>
      <c r="C4164">
        <v>-72.556751379217005</v>
      </c>
      <c r="D4164">
        <v>16.357511078955</v>
      </c>
      <c r="E4164">
        <f>ASIN(SQRT((SIN(RADIANS(PARAMETERS!$D$8-D4164)/2)*SIN(RADIANS(PARAMETERS!$D$8-D4164)/2))+(COS(RADIANS(D4164))*COS(RADIANS(PARAMETERS!$D$8))*SIN(RADIANS(PARAMETERS!$D$9-C4164)/2)*SIN(RADIANS(PARAMETERS!$D$9-C4164)/2))))*2*3958.756</f>
        <v>794.41320665552325</v>
      </c>
      <c r="F4164">
        <v>161.44429016113</v>
      </c>
      <c r="G4164">
        <v>188.87031555176</v>
      </c>
      <c r="H4164">
        <v>227.15855407715</v>
      </c>
      <c r="I4164">
        <v>261.20324707031</v>
      </c>
      <c r="J4164">
        <v>300.35427856445</v>
      </c>
      <c r="K4164" s="6">
        <f>IFERROR(EXP(TREND(LN($F$1:$J$1),LN(F4164:J4164),LN(Calculations!$B$3))),0)</f>
        <v>2.9526899195055033E-2</v>
      </c>
    </row>
    <row r="4165" spans="1:11" x14ac:dyDescent="0.35">
      <c r="A4165">
        <v>4162</v>
      </c>
      <c r="B4165" t="str">
        <f t="shared" ref="B4165:B4228" si="65">MROUND(D4165,1)&amp;MROUND(C4165,-0.5)</f>
        <v>16-73</v>
      </c>
      <c r="C4165">
        <v>-72.828072714117994</v>
      </c>
      <c r="D4165">
        <v>16.357511078955</v>
      </c>
      <c r="E4165">
        <f>ASIN(SQRT((SIN(RADIANS(PARAMETERS!$D$8-D4165)/2)*SIN(RADIANS(PARAMETERS!$D$8-D4165)/2))+(COS(RADIANS(D4165))*COS(RADIANS(PARAMETERS!$D$8))*SIN(RADIANS(PARAMETERS!$D$9-C4165)/2)*SIN(RADIANS(PARAMETERS!$D$9-C4165)/2))))*2*3958.756</f>
        <v>812.37734363937341</v>
      </c>
      <c r="F4165">
        <v>160.96273803711</v>
      </c>
      <c r="G4165">
        <v>188.47048950195</v>
      </c>
      <c r="H4165">
        <v>226.52502441406</v>
      </c>
      <c r="I4165">
        <v>260.34188842773</v>
      </c>
      <c r="J4165">
        <v>299.21090698242</v>
      </c>
      <c r="K4165" s="6">
        <f>IFERROR(EXP(TREND(LN($F$1:$J$1),LN(F4165:J4165),LN(Calculations!$B$3))),0)</f>
        <v>2.9195706393116968E-2</v>
      </c>
    </row>
    <row r="4166" spans="1:11" x14ac:dyDescent="0.35">
      <c r="A4166">
        <v>4163</v>
      </c>
      <c r="B4166" t="str">
        <f t="shared" si="65"/>
        <v>16-73</v>
      </c>
      <c r="C4166">
        <v>-73.099394049018997</v>
      </c>
      <c r="D4166">
        <v>16.357511078955</v>
      </c>
      <c r="E4166">
        <f>ASIN(SQRT((SIN(RADIANS(PARAMETERS!$D$8-D4166)/2)*SIN(RADIANS(PARAMETERS!$D$8-D4166)/2))+(COS(RADIANS(D4166))*COS(RADIANS(PARAMETERS!$D$8))*SIN(RADIANS(PARAMETERS!$D$9-C4166)/2)*SIN(RADIANS(PARAMETERS!$D$9-C4166)/2))))*2*3958.756</f>
        <v>830.3436587528148</v>
      </c>
      <c r="F4166">
        <v>160.50563049316</v>
      </c>
      <c r="G4166">
        <v>188.10055541992</v>
      </c>
      <c r="H4166">
        <v>225.9415435791</v>
      </c>
      <c r="I4166">
        <v>259.55044555664</v>
      </c>
      <c r="J4166">
        <v>298.16226196289</v>
      </c>
      <c r="K4166" s="6">
        <f>IFERROR(EXP(TREND(LN($F$1:$J$1),LN(F4166:J4166),LN(Calculations!$B$3))),0)</f>
        <v>2.8882245290149832E-2</v>
      </c>
    </row>
    <row r="4167" spans="1:11" x14ac:dyDescent="0.35">
      <c r="A4167">
        <v>4164</v>
      </c>
      <c r="B4167" t="str">
        <f t="shared" si="65"/>
        <v>16-73.5</v>
      </c>
      <c r="C4167">
        <v>-73.37071538392</v>
      </c>
      <c r="D4167">
        <v>16.357511078955</v>
      </c>
      <c r="E4167">
        <f>ASIN(SQRT((SIN(RADIANS(PARAMETERS!$D$8-D4167)/2)*SIN(RADIANS(PARAMETERS!$D$8-D4167)/2))+(COS(RADIANS(D4167))*COS(RADIANS(PARAMETERS!$D$8))*SIN(RADIANS(PARAMETERS!$D$9-C4167)/2)*SIN(RADIANS(PARAMETERS!$D$9-C4167)/2))))*2*3958.756</f>
        <v>848.31198372368976</v>
      </c>
      <c r="F4167">
        <v>160.10833740234</v>
      </c>
      <c r="G4167">
        <v>187.79145812988</v>
      </c>
      <c r="H4167">
        <v>225.4595489502</v>
      </c>
      <c r="I4167">
        <v>258.90032958984</v>
      </c>
      <c r="J4167">
        <v>297.30453491211</v>
      </c>
      <c r="K4167" s="6">
        <f>IFERROR(EXP(TREND(LN($F$1:$J$1),LN(F4167:J4167),LN(Calculations!$B$3))),0)</f>
        <v>2.8609751016939425E-2</v>
      </c>
    </row>
    <row r="4168" spans="1:11" x14ac:dyDescent="0.35">
      <c r="A4168">
        <v>4165</v>
      </c>
      <c r="B4168" t="str">
        <f t="shared" si="65"/>
        <v>16-73.5</v>
      </c>
      <c r="C4168">
        <v>-73.642036718821004</v>
      </c>
      <c r="D4168">
        <v>16.357511078955</v>
      </c>
      <c r="E4168">
        <f>ASIN(SQRT((SIN(RADIANS(PARAMETERS!$D$8-D4168)/2)*SIN(RADIANS(PARAMETERS!$D$8-D4168)/2))+(COS(RADIANS(D4168))*COS(RADIANS(PARAMETERS!$D$8))*SIN(RADIANS(PARAMETERS!$D$9-C4168)/2)*SIN(RADIANS(PARAMETERS!$D$9-C4168)/2))))*2*3958.756</f>
        <v>866.28216355416623</v>
      </c>
      <c r="F4168">
        <v>159.76007080078</v>
      </c>
      <c r="G4168">
        <v>187.53002929688</v>
      </c>
      <c r="H4168">
        <v>225.05827331543</v>
      </c>
      <c r="I4168">
        <v>258.36340332031</v>
      </c>
      <c r="J4168">
        <v>296.60034179688</v>
      </c>
      <c r="K4168" s="6">
        <f>IFERROR(EXP(TREND(LN($F$1:$J$1),LN(F4168:J4168),LN(Calculations!$B$3))),0)</f>
        <v>2.8370292272519096E-2</v>
      </c>
    </row>
    <row r="4169" spans="1:11" x14ac:dyDescent="0.35">
      <c r="A4169">
        <v>4166</v>
      </c>
      <c r="B4169" t="str">
        <f t="shared" si="65"/>
        <v>16-74</v>
      </c>
      <c r="C4169">
        <v>-73.913358053722007</v>
      </c>
      <c r="D4169">
        <v>16.357511078955</v>
      </c>
      <c r="E4169">
        <f>ASIN(SQRT((SIN(RADIANS(PARAMETERS!$D$8-D4169)/2)*SIN(RADIANS(PARAMETERS!$D$8-D4169)/2))+(COS(RADIANS(D4169))*COS(RADIANS(PARAMETERS!$D$8))*SIN(RADIANS(PARAMETERS!$D$9-C4169)/2)*SIN(RADIANS(PARAMETERS!$D$9-C4169)/2))))*2*3958.756</f>
        <v>884.25405517363492</v>
      </c>
      <c r="F4169">
        <v>159.42265319824</v>
      </c>
      <c r="G4169">
        <v>187.28576660156</v>
      </c>
      <c r="H4169">
        <v>224.69256591797</v>
      </c>
      <c r="I4169">
        <v>257.88034057617</v>
      </c>
      <c r="J4169">
        <v>295.97290039063</v>
      </c>
      <c r="K4169" s="6">
        <f>IFERROR(EXP(TREND(LN($F$1:$J$1),LN(F4169:J4169),LN(Calculations!$B$3))),0)</f>
        <v>2.8136820539167724E-2</v>
      </c>
    </row>
    <row r="4170" spans="1:11" x14ac:dyDescent="0.35">
      <c r="A4170">
        <v>4167</v>
      </c>
      <c r="B4170" t="str">
        <f t="shared" si="65"/>
        <v>16-74</v>
      </c>
      <c r="C4170">
        <v>-74.184679388622996</v>
      </c>
      <c r="D4170">
        <v>16.357511078955</v>
      </c>
      <c r="E4170">
        <f>ASIN(SQRT((SIN(RADIANS(PARAMETERS!$D$8-D4170)/2)*SIN(RADIANS(PARAMETERS!$D$8-D4170)/2))+(COS(RADIANS(D4170))*COS(RADIANS(PARAMETERS!$D$8))*SIN(RADIANS(PARAMETERS!$D$9-C4170)/2)*SIN(RADIANS(PARAMETERS!$D$9-C4170)/2))))*2*3958.756</f>
        <v>902.22752625192697</v>
      </c>
      <c r="F4170">
        <v>159.13186645508</v>
      </c>
      <c r="G4170">
        <v>187.10012817383</v>
      </c>
      <c r="H4170">
        <v>224.44827270508</v>
      </c>
      <c r="I4170">
        <v>257.58123779297</v>
      </c>
      <c r="J4170">
        <v>295.6081237793</v>
      </c>
      <c r="K4170" s="6">
        <f>IFERROR(EXP(TREND(LN($F$1:$J$1),LN(F4170:J4170),LN(Calculations!$B$3))),0)</f>
        <v>2.7927212262700365E-2</v>
      </c>
    </row>
    <row r="4171" spans="1:11" x14ac:dyDescent="0.35">
      <c r="A4171">
        <v>4168</v>
      </c>
      <c r="B4171" t="str">
        <f t="shared" si="65"/>
        <v>16-74.5</v>
      </c>
      <c r="C4171">
        <v>-74.456000723523999</v>
      </c>
      <c r="D4171">
        <v>16.357511078955</v>
      </c>
      <c r="E4171">
        <f>ASIN(SQRT((SIN(RADIANS(PARAMETERS!$D$8-D4171)/2)*SIN(RADIANS(PARAMETERS!$D$8-D4171)/2))+(COS(RADIANS(D4171))*COS(RADIANS(PARAMETERS!$D$8))*SIN(RADIANS(PARAMETERS!$D$9-C4171)/2)*SIN(RADIANS(PARAMETERS!$D$9-C4171)/2))))*2*3958.756</f>
        <v>920.20245415105035</v>
      </c>
      <c r="F4171">
        <v>158.87351989746</v>
      </c>
      <c r="G4171">
        <v>186.95663452148</v>
      </c>
      <c r="H4171">
        <v>224.2950592041</v>
      </c>
      <c r="I4171">
        <v>257.42199707031</v>
      </c>
      <c r="J4171">
        <v>295.44464111328</v>
      </c>
      <c r="K4171" s="6">
        <f>IFERROR(EXP(TREND(LN($F$1:$J$1),LN(F4171:J4171),LN(Calculations!$B$3))),0)</f>
        <v>2.7733396482936459E-2</v>
      </c>
    </row>
    <row r="4172" spans="1:11" x14ac:dyDescent="0.35">
      <c r="A4172">
        <v>4169</v>
      </c>
      <c r="B4172" t="str">
        <f t="shared" si="65"/>
        <v>16-74.5</v>
      </c>
      <c r="C4172">
        <v>-74.727322058425003</v>
      </c>
      <c r="D4172">
        <v>16.357511078955</v>
      </c>
      <c r="E4172">
        <f>ASIN(SQRT((SIN(RADIANS(PARAMETERS!$D$8-D4172)/2)*SIN(RADIANS(PARAMETERS!$D$8-D4172)/2))+(COS(RADIANS(D4172))*COS(RADIANS(PARAMETERS!$D$8))*SIN(RADIANS(PARAMETERS!$D$9-C4172)/2)*SIN(RADIANS(PARAMETERS!$D$9-C4172)/2))))*2*3958.756</f>
        <v>938.1787249969459</v>
      </c>
      <c r="F4172">
        <v>158.61587524414</v>
      </c>
      <c r="G4172">
        <v>186.82313537598</v>
      </c>
      <c r="H4172">
        <v>224.17056274414</v>
      </c>
      <c r="I4172">
        <v>257.31030273438</v>
      </c>
      <c r="J4172">
        <v>295.35244750977</v>
      </c>
      <c r="K4172" s="6">
        <f>IFERROR(EXP(TREND(LN($F$1:$J$1),LN(F4172:J4172),LN(Calculations!$B$3))),0)</f>
        <v>2.7537964607609995E-2</v>
      </c>
    </row>
    <row r="4173" spans="1:11" x14ac:dyDescent="0.35">
      <c r="A4173">
        <v>4170</v>
      </c>
      <c r="B4173" t="str">
        <f t="shared" si="65"/>
        <v>16-75</v>
      </c>
      <c r="C4173">
        <v>-74.998643393324997</v>
      </c>
      <c r="D4173">
        <v>16.357511078955</v>
      </c>
      <c r="E4173">
        <f>ASIN(SQRT((SIN(RADIANS(PARAMETERS!$D$8-D4173)/2)*SIN(RADIANS(PARAMETERS!$D$8-D4173)/2))+(COS(RADIANS(D4173))*COS(RADIANS(PARAMETERS!$D$8))*SIN(RADIANS(PARAMETERS!$D$9-C4173)/2)*SIN(RADIANS(PARAMETERS!$D$9-C4173)/2))))*2*3958.756</f>
        <v>956.15623285549532</v>
      </c>
      <c r="F4173">
        <v>158.42527770996</v>
      </c>
      <c r="G4173">
        <v>186.74580383301</v>
      </c>
      <c r="H4173">
        <v>224.14566040039</v>
      </c>
      <c r="I4173">
        <v>257.34103393555</v>
      </c>
      <c r="J4173">
        <v>295.45608520508</v>
      </c>
      <c r="K4173" s="6">
        <f>IFERROR(EXP(TREND(LN($F$1:$J$1),LN(F4173:J4173),LN(Calculations!$B$3))),0)</f>
        <v>2.7385107797385851E-2</v>
      </c>
    </row>
    <row r="4174" spans="1:11" x14ac:dyDescent="0.35">
      <c r="A4174">
        <v>4171</v>
      </c>
      <c r="B4174" t="str">
        <f t="shared" si="65"/>
        <v>16-75.5</v>
      </c>
      <c r="C4174">
        <v>-75.269964728226</v>
      </c>
      <c r="D4174">
        <v>16.357511078955</v>
      </c>
      <c r="E4174">
        <f>ASIN(SQRT((SIN(RADIANS(PARAMETERS!$D$8-D4174)/2)*SIN(RADIANS(PARAMETERS!$D$8-D4174)/2))+(COS(RADIANS(D4174))*COS(RADIANS(PARAMETERS!$D$8))*SIN(RADIANS(PARAMETERS!$D$9-C4174)/2)*SIN(RADIANS(PARAMETERS!$D$9-C4174)/2))))*2*3958.756</f>
        <v>974.1348789997536</v>
      </c>
      <c r="F4174">
        <v>158.27543640137</v>
      </c>
      <c r="G4174">
        <v>186.70143127441</v>
      </c>
      <c r="H4174">
        <v>224.17738342285</v>
      </c>
      <c r="I4174">
        <v>257.45162963867</v>
      </c>
      <c r="J4174">
        <v>295.66864013672</v>
      </c>
      <c r="K4174" s="6">
        <f>IFERROR(EXP(TREND(LN($F$1:$J$1),LN(F4174:J4174),LN(Calculations!$B$3))),0)</f>
        <v>2.7258919700899976E-2</v>
      </c>
    </row>
    <row r="4175" spans="1:11" x14ac:dyDescent="0.35">
      <c r="A4175">
        <v>4172</v>
      </c>
      <c r="B4175" t="str">
        <f t="shared" si="65"/>
        <v>16-75.5</v>
      </c>
      <c r="C4175">
        <v>-75.541286063127004</v>
      </c>
      <c r="D4175">
        <v>16.357511078955</v>
      </c>
      <c r="E4175">
        <f>ASIN(SQRT((SIN(RADIANS(PARAMETERS!$D$8-D4175)/2)*SIN(RADIANS(PARAMETERS!$D$8-D4175)/2))+(COS(RADIANS(D4175))*COS(RADIANS(PARAMETERS!$D$8))*SIN(RADIANS(PARAMETERS!$D$9-C4175)/2)*SIN(RADIANS(PARAMETERS!$D$9-C4175)/2))))*2*3958.756</f>
        <v>992.11457125592858</v>
      </c>
      <c r="F4175">
        <v>158.1361541748</v>
      </c>
      <c r="G4175">
        <v>186.66087341309</v>
      </c>
      <c r="H4175">
        <v>224.20944213867</v>
      </c>
      <c r="I4175">
        <v>257.55892944336</v>
      </c>
      <c r="J4175">
        <v>295.87307739258</v>
      </c>
      <c r="K4175" s="6">
        <f>IFERROR(EXP(TREND(LN($F$1:$J$1),LN(F4175:J4175),LN(Calculations!$B$3))),0)</f>
        <v>2.7142224011325891E-2</v>
      </c>
    </row>
    <row r="4176" spans="1:11" x14ac:dyDescent="0.35">
      <c r="A4176">
        <v>4173</v>
      </c>
      <c r="B4176" t="str">
        <f t="shared" si="65"/>
        <v>16-76</v>
      </c>
      <c r="C4176">
        <v>-75.812607398028007</v>
      </c>
      <c r="D4176">
        <v>16.357511078955</v>
      </c>
      <c r="E4176">
        <f>ASIN(SQRT((SIN(RADIANS(PARAMETERS!$D$8-D4176)/2)*SIN(RADIANS(PARAMETERS!$D$8-D4176)/2))+(COS(RADIANS(D4176))*COS(RADIANS(PARAMETERS!$D$8))*SIN(RADIANS(PARAMETERS!$D$9-C4176)/2)*SIN(RADIANS(PARAMETERS!$D$9-C4176)/2))))*2*3958.756</f>
        <v>1010.095223419588</v>
      </c>
      <c r="F4176">
        <v>158.09962463379</v>
      </c>
      <c r="G4176">
        <v>186.68684387207</v>
      </c>
      <c r="H4176">
        <v>224.33459472656</v>
      </c>
      <c r="I4176">
        <v>257.78460693359</v>
      </c>
      <c r="J4176">
        <v>296.22671508789</v>
      </c>
      <c r="K4176" s="6">
        <f>IFERROR(EXP(TREND(LN($F$1:$J$1),LN(F4176:J4176),LN(Calculations!$B$3))),0)</f>
        <v>2.7095917187752713E-2</v>
      </c>
    </row>
    <row r="4177" spans="1:11" x14ac:dyDescent="0.35">
      <c r="A4177">
        <v>4174</v>
      </c>
      <c r="B4177" t="str">
        <f t="shared" si="65"/>
        <v>16-76</v>
      </c>
      <c r="C4177">
        <v>-76.083928732928996</v>
      </c>
      <c r="D4177">
        <v>16.357511078955</v>
      </c>
      <c r="E4177">
        <f>ASIN(SQRT((SIN(RADIANS(PARAMETERS!$D$8-D4177)/2)*SIN(RADIANS(PARAMETERS!$D$8-D4177)/2))+(COS(RADIANS(D4177))*COS(RADIANS(PARAMETERS!$D$8))*SIN(RADIANS(PARAMETERS!$D$9-C4177)/2)*SIN(RADIANS(PARAMETERS!$D$9-C4177)/2))))*2*3958.756</f>
        <v>1028.0767547326122</v>
      </c>
      <c r="F4177">
        <v>158.13618469238</v>
      </c>
      <c r="G4177">
        <v>186.75692749023</v>
      </c>
      <c r="H4177">
        <v>224.51315307617</v>
      </c>
      <c r="I4177">
        <v>258.07192993164</v>
      </c>
      <c r="J4177">
        <v>296.6513671875</v>
      </c>
      <c r="K4177" s="6">
        <f>IFERROR(EXP(TREND(LN($F$1:$J$1),LN(F4177:J4177),LN(Calculations!$B$3))),0)</f>
        <v>2.710143726865798E-2</v>
      </c>
    </row>
    <row r="4178" spans="1:11" x14ac:dyDescent="0.35">
      <c r="A4178">
        <v>4175</v>
      </c>
      <c r="B4178" t="str">
        <f t="shared" si="65"/>
        <v>16-76.5</v>
      </c>
      <c r="C4178">
        <v>-76.355250067829999</v>
      </c>
      <c r="D4178">
        <v>16.357511078955</v>
      </c>
      <c r="E4178">
        <f>ASIN(SQRT((SIN(RADIANS(PARAMETERS!$D$8-D4178)/2)*SIN(RADIANS(PARAMETERS!$D$8-D4178)/2))+(COS(RADIANS(D4178))*COS(RADIANS(PARAMETERS!$D$8))*SIN(RADIANS(PARAMETERS!$D$9-C4178)/2)*SIN(RADIANS(PARAMETERS!$D$9-C4178)/2))))*2*3958.756</f>
        <v>1046.0590894139709</v>
      </c>
      <c r="F4178">
        <v>158.20530700684</v>
      </c>
      <c r="G4178">
        <v>186.83850097656</v>
      </c>
      <c r="H4178">
        <v>224.6887512207</v>
      </c>
      <c r="I4178">
        <v>258.34112548828</v>
      </c>
      <c r="J4178">
        <v>297.03814697266</v>
      </c>
      <c r="K4178" s="6">
        <f>IFERROR(EXP(TREND(LN($F$1:$J$1),LN(F4178:J4178),LN(Calculations!$B$3))),0)</f>
        <v>2.7133678610096284E-2</v>
      </c>
    </row>
    <row r="4179" spans="1:11" x14ac:dyDescent="0.35">
      <c r="A4179">
        <v>4176</v>
      </c>
      <c r="B4179" t="str">
        <f t="shared" si="65"/>
        <v>16-76.5</v>
      </c>
      <c r="C4179">
        <v>-76.626571402731003</v>
      </c>
      <c r="D4179">
        <v>16.357511078955</v>
      </c>
      <c r="E4179">
        <f>ASIN(SQRT((SIN(RADIANS(PARAMETERS!$D$8-D4179)/2)*SIN(RADIANS(PARAMETERS!$D$8-D4179)/2))+(COS(RADIANS(D4179))*COS(RADIANS(PARAMETERS!$D$8))*SIN(RADIANS(PARAMETERS!$D$9-C4179)/2)*SIN(RADIANS(PARAMETERS!$D$9-C4179)/2))))*2*3958.756</f>
        <v>1064.0421562379142</v>
      </c>
      <c r="F4179">
        <v>158.3211517334</v>
      </c>
      <c r="G4179">
        <v>186.94593811035</v>
      </c>
      <c r="H4179">
        <v>224.88470458984</v>
      </c>
      <c r="I4179">
        <v>258.62432861328</v>
      </c>
      <c r="J4179">
        <v>297.43023681641</v>
      </c>
      <c r="K4179" s="6">
        <f>IFERROR(EXP(TREND(LN($F$1:$J$1),LN(F4179:J4179),LN(Calculations!$B$3))),0)</f>
        <v>2.720183103013642E-2</v>
      </c>
    </row>
    <row r="4180" spans="1:11" x14ac:dyDescent="0.35">
      <c r="A4180">
        <v>4177</v>
      </c>
      <c r="B4180" t="str">
        <f t="shared" si="65"/>
        <v>16-77</v>
      </c>
      <c r="C4180">
        <v>-76.897892737632006</v>
      </c>
      <c r="D4180">
        <v>16.357511078955</v>
      </c>
      <c r="E4180">
        <f>ASIN(SQRT((SIN(RADIANS(PARAMETERS!$D$8-D4180)/2)*SIN(RADIANS(PARAMETERS!$D$8-D4180)/2))+(COS(RADIANS(D4180))*COS(RADIANS(PARAMETERS!$D$8))*SIN(RADIANS(PARAMETERS!$D$9-C4180)/2)*SIN(RADIANS(PARAMETERS!$D$9-C4180)/2))))*2*3958.756</f>
        <v>1082.0258881540929</v>
      </c>
      <c r="F4180">
        <v>158.46315002441</v>
      </c>
      <c r="G4180">
        <v>187.06555175781</v>
      </c>
      <c r="H4180">
        <v>225.0802154541</v>
      </c>
      <c r="I4180">
        <v>258.89392089844</v>
      </c>
      <c r="J4180">
        <v>297.79156494141</v>
      </c>
      <c r="K4180" s="6">
        <f>IFERROR(EXP(TREND(LN($F$1:$J$1),LN(F4180:J4180),LN(Calculations!$B$3))),0)</f>
        <v>2.7292600382493728E-2</v>
      </c>
    </row>
    <row r="4181" spans="1:11" x14ac:dyDescent="0.35">
      <c r="A4181">
        <v>4178</v>
      </c>
      <c r="B4181" t="str">
        <f t="shared" si="65"/>
        <v>16-77</v>
      </c>
      <c r="C4181">
        <v>-77.169214072532995</v>
      </c>
      <c r="D4181">
        <v>16.357511078955</v>
      </c>
      <c r="E4181">
        <f>ASIN(SQRT((SIN(RADIANS(PARAMETERS!$D$8-D4181)/2)*SIN(RADIANS(PARAMETERS!$D$8-D4181)/2))+(COS(RADIANS(D4181))*COS(RADIANS(PARAMETERS!$D$8))*SIN(RADIANS(PARAMETERS!$D$9-C4181)/2)*SIN(RADIANS(PARAMETERS!$D$9-C4181)/2))))*2*3958.756</f>
        <v>1100.010221944812</v>
      </c>
      <c r="F4181">
        <v>158.62216186523</v>
      </c>
      <c r="G4181">
        <v>187.19151306152</v>
      </c>
      <c r="H4181">
        <v>225.26695251465</v>
      </c>
      <c r="I4181">
        <v>259.13916015625</v>
      </c>
      <c r="J4181">
        <v>298.10852050781</v>
      </c>
      <c r="K4181" s="6">
        <f>IFERROR(EXP(TREND(LN($F$1:$J$1),LN(F4181:J4181),LN(Calculations!$B$3))),0)</f>
        <v>2.7400082275621174E-2</v>
      </c>
    </row>
    <row r="4182" spans="1:11" x14ac:dyDescent="0.35">
      <c r="A4182">
        <v>4179</v>
      </c>
      <c r="B4182" t="str">
        <f t="shared" si="65"/>
        <v>16-77.5</v>
      </c>
      <c r="C4182">
        <v>-77.440535407433998</v>
      </c>
      <c r="D4182">
        <v>16.357511078955</v>
      </c>
      <c r="E4182">
        <f>ASIN(SQRT((SIN(RADIANS(PARAMETERS!$D$8-D4182)/2)*SIN(RADIANS(PARAMETERS!$D$8-D4182)/2))+(COS(RADIANS(D4182))*COS(RADIANS(PARAMETERS!$D$8))*SIN(RADIANS(PARAMETERS!$D$9-C4182)/2)*SIN(RADIANS(PARAMETERS!$D$9-C4182)/2))))*2*3958.756</f>
        <v>1117.9950979152627</v>
      </c>
      <c r="F4182">
        <v>158.84480285645</v>
      </c>
      <c r="G4182">
        <v>187.35969543457</v>
      </c>
      <c r="H4182">
        <v>225.49676513672</v>
      </c>
      <c r="I4182">
        <v>259.42724609375</v>
      </c>
      <c r="J4182">
        <v>298.46704101563</v>
      </c>
      <c r="K4182" s="6">
        <f>IFERROR(EXP(TREND(LN($F$1:$J$1),LN(F4182:J4182),LN(Calculations!$B$3))),0)</f>
        <v>2.755650983991835E-2</v>
      </c>
    </row>
    <row r="4183" spans="1:11" x14ac:dyDescent="0.35">
      <c r="A4183">
        <v>4180</v>
      </c>
      <c r="B4183" t="str">
        <f t="shared" si="65"/>
        <v>16-77.5</v>
      </c>
      <c r="C4183">
        <v>-77.711856742335002</v>
      </c>
      <c r="D4183">
        <v>16.357511078955</v>
      </c>
      <c r="E4183">
        <f>ASIN(SQRT((SIN(RADIANS(PARAMETERS!$D$8-D4183)/2)*SIN(RADIANS(PARAMETERS!$D$8-D4183)/2))+(COS(RADIANS(D4183))*COS(RADIANS(PARAMETERS!$D$8))*SIN(RADIANS(PARAMETERS!$D$9-C4183)/2)*SIN(RADIANS(PARAMETERS!$D$9-C4183)/2))))*2*3958.756</f>
        <v>1135.9804596130748</v>
      </c>
      <c r="F4183">
        <v>159.10816955566</v>
      </c>
      <c r="G4183">
        <v>187.55282592773</v>
      </c>
      <c r="H4183">
        <v>225.74266052246</v>
      </c>
      <c r="I4183">
        <v>259.72171020508</v>
      </c>
      <c r="J4183">
        <v>298.81896972656</v>
      </c>
      <c r="K4183" s="6">
        <f>IFERROR(EXP(TREND(LN($F$1:$J$1),LN(F4183:J4183),LN(Calculations!$B$3))),0)</f>
        <v>2.7747622045783644E-2</v>
      </c>
    </row>
    <row r="4184" spans="1:11" x14ac:dyDescent="0.35">
      <c r="A4184">
        <v>4181</v>
      </c>
      <c r="B4184" t="str">
        <f t="shared" si="65"/>
        <v>16-78</v>
      </c>
      <c r="C4184">
        <v>-77.983178077236005</v>
      </c>
      <c r="D4184">
        <v>16.357511078955</v>
      </c>
      <c r="E4184">
        <f>ASIN(SQRT((SIN(RADIANS(PARAMETERS!$D$8-D4184)/2)*SIN(RADIANS(PARAMETERS!$D$8-D4184)/2))+(COS(RADIANS(D4184))*COS(RADIANS(PARAMETERS!$D$8))*SIN(RADIANS(PARAMETERS!$D$9-C4184)/2)*SIN(RADIANS(PARAMETERS!$D$9-C4184)/2))))*2*3958.756</f>
        <v>1153.9662535740094</v>
      </c>
      <c r="F4184">
        <v>159.40979003906</v>
      </c>
      <c r="G4184">
        <v>187.77191162109</v>
      </c>
      <c r="H4184">
        <v>226.01191711426</v>
      </c>
      <c r="I4184">
        <v>260.0361328125</v>
      </c>
      <c r="J4184">
        <v>299.18594360352</v>
      </c>
      <c r="K4184" s="6">
        <f>IFERROR(EXP(TREND(LN($F$1:$J$1),LN(F4184:J4184),LN(Calculations!$B$3))),0)</f>
        <v>2.7970909375252356E-2</v>
      </c>
    </row>
    <row r="4185" spans="1:11" x14ac:dyDescent="0.35">
      <c r="A4185">
        <v>4182</v>
      </c>
      <c r="B4185" t="str">
        <f t="shared" si="65"/>
        <v>16-78.5</v>
      </c>
      <c r="C4185">
        <v>-78.254499412136994</v>
      </c>
      <c r="D4185">
        <v>16.357511078955</v>
      </c>
      <c r="E4185">
        <f>ASIN(SQRT((SIN(RADIANS(PARAMETERS!$D$8-D4185)/2)*SIN(RADIANS(PARAMETERS!$D$8-D4185)/2))+(COS(RADIANS(D4185))*COS(RADIANS(PARAMETERS!$D$8))*SIN(RADIANS(PARAMETERS!$D$9-C4185)/2)*SIN(RADIANS(PARAMETERS!$D$9-C4185)/2))))*2*3958.756</f>
        <v>1171.9524290909919</v>
      </c>
      <c r="F4185">
        <v>159.79064941406</v>
      </c>
      <c r="G4185">
        <v>188.05792236328</v>
      </c>
      <c r="H4185">
        <v>226.3765411377</v>
      </c>
      <c r="I4185">
        <v>260.47326660156</v>
      </c>
      <c r="J4185">
        <v>299.708984375</v>
      </c>
      <c r="K4185" s="6">
        <f>IFERROR(EXP(TREND(LN($F$1:$J$1),LN(F4185:J4185),LN(Calculations!$B$3))),0)</f>
        <v>2.82524534601898E-2</v>
      </c>
    </row>
    <row r="4186" spans="1:11" x14ac:dyDescent="0.35">
      <c r="A4186">
        <v>4183</v>
      </c>
      <c r="B4186" t="str">
        <f t="shared" si="65"/>
        <v>16-78.5</v>
      </c>
      <c r="C4186">
        <v>-78.525820747037997</v>
      </c>
      <c r="D4186">
        <v>16.357511078955</v>
      </c>
      <c r="E4186">
        <f>ASIN(SQRT((SIN(RADIANS(PARAMETERS!$D$8-D4186)/2)*SIN(RADIANS(PARAMETERS!$D$8-D4186)/2))+(COS(RADIANS(D4186))*COS(RADIANS(PARAMETERS!$D$8))*SIN(RADIANS(PARAMETERS!$D$9-C4186)/2)*SIN(RADIANS(PARAMETERS!$D$9-C4186)/2))))*2*3958.756</f>
        <v>1189.9389380040136</v>
      </c>
      <c r="F4186">
        <v>160.19889831543</v>
      </c>
      <c r="G4186">
        <v>188.36935424805</v>
      </c>
      <c r="H4186">
        <v>226.76849365234</v>
      </c>
      <c r="I4186">
        <v>260.93899536133</v>
      </c>
      <c r="J4186">
        <v>300.26177978516</v>
      </c>
      <c r="K4186" s="6">
        <f>IFERROR(EXP(TREND(LN($F$1:$J$1),LN(F4186:J4186),LN(Calculations!$B$3))),0)</f>
        <v>2.8559719871735185E-2</v>
      </c>
    </row>
    <row r="4187" spans="1:11" x14ac:dyDescent="0.35">
      <c r="A4187">
        <v>4184</v>
      </c>
      <c r="B4187" t="str">
        <f t="shared" si="65"/>
        <v>16-79</v>
      </c>
      <c r="C4187">
        <v>-78.797142081939</v>
      </c>
      <c r="D4187">
        <v>16.357511078955</v>
      </c>
      <c r="E4187">
        <f>ASIN(SQRT((SIN(RADIANS(PARAMETERS!$D$8-D4187)/2)*SIN(RADIANS(PARAMETERS!$D$8-D4187)/2))+(COS(RADIANS(D4187))*COS(RADIANS(PARAMETERS!$D$8))*SIN(RADIANS(PARAMETERS!$D$9-C4187)/2)*SIN(RADIANS(PARAMETERS!$D$9-C4187)/2))))*2*3958.756</f>
        <v>1207.9257345087381</v>
      </c>
      <c r="F4187">
        <v>160.62266540527</v>
      </c>
      <c r="G4187">
        <v>188.69737243652</v>
      </c>
      <c r="H4187">
        <v>227.17698669434</v>
      </c>
      <c r="I4187">
        <v>261.42077636719</v>
      </c>
      <c r="J4187">
        <v>300.82955932617</v>
      </c>
      <c r="K4187" s="6">
        <f>IFERROR(EXP(TREND(LN($F$1:$J$1),LN(F4187:J4187),LN(Calculations!$B$3))),0)</f>
        <v>2.8884342215806953E-2</v>
      </c>
    </row>
    <row r="4188" spans="1:11" x14ac:dyDescent="0.35">
      <c r="A4188">
        <v>4185</v>
      </c>
      <c r="B4188" t="str">
        <f t="shared" si="65"/>
        <v>16-79</v>
      </c>
      <c r="C4188">
        <v>-79.068463416840004</v>
      </c>
      <c r="D4188">
        <v>16.357511078955</v>
      </c>
      <c r="E4188">
        <f>ASIN(SQRT((SIN(RADIANS(PARAMETERS!$D$8-D4188)/2)*SIN(RADIANS(PARAMETERS!$D$8-D4188)/2))+(COS(RADIANS(D4188))*COS(RADIANS(PARAMETERS!$D$8))*SIN(RADIANS(PARAMETERS!$D$9-C4188)/2)*SIN(RADIANS(PARAMETERS!$D$9-C4188)/2))))*2*3958.756</f>
        <v>1225.9127749819002</v>
      </c>
      <c r="F4188">
        <v>161.10279846191</v>
      </c>
      <c r="G4188">
        <v>189.08354187012</v>
      </c>
      <c r="H4188">
        <v>227.67317199707</v>
      </c>
      <c r="I4188">
        <v>262.01895141602</v>
      </c>
      <c r="J4188">
        <v>301.54913330078</v>
      </c>
      <c r="K4188" s="6">
        <f>IFERROR(EXP(TREND(LN($F$1:$J$1),LN(F4188:J4188),LN(Calculations!$B$3))),0)</f>
        <v>2.925303758039767E-2</v>
      </c>
    </row>
    <row r="4189" spans="1:11" x14ac:dyDescent="0.35">
      <c r="A4189">
        <v>4186</v>
      </c>
      <c r="B4189" t="str">
        <f t="shared" si="65"/>
        <v>16-79.5</v>
      </c>
      <c r="C4189">
        <v>-79.339784751741007</v>
      </c>
      <c r="D4189">
        <v>16.357511078955</v>
      </c>
      <c r="E4189">
        <f>ASIN(SQRT((SIN(RADIANS(PARAMETERS!$D$8-D4189)/2)*SIN(RADIANS(PARAMETERS!$D$8-D4189)/2))+(COS(RADIANS(D4189))*COS(RADIANS(PARAMETERS!$D$8))*SIN(RADIANS(PARAMETERS!$D$9-C4189)/2)*SIN(RADIANS(PARAMETERS!$D$9-C4189)/2))))*2*3958.756</f>
        <v>1243.9000178217864</v>
      </c>
      <c r="F4189">
        <v>161.59294128418</v>
      </c>
      <c r="G4189">
        <v>189.4920501709</v>
      </c>
      <c r="H4189">
        <v>228.20317077637</v>
      </c>
      <c r="I4189">
        <v>262.66207885742</v>
      </c>
      <c r="J4189">
        <v>302.32748413086</v>
      </c>
      <c r="K4189" s="6">
        <f>IFERROR(EXP(TREND(LN($F$1:$J$1),LN(F4189:J4189),LN(Calculations!$B$3))),0)</f>
        <v>2.9633976880686114E-2</v>
      </c>
    </row>
    <row r="4190" spans="1:11" x14ac:dyDescent="0.35">
      <c r="A4190">
        <v>4187</v>
      </c>
      <c r="B4190" t="str">
        <f t="shared" si="65"/>
        <v>16-79.5</v>
      </c>
      <c r="C4190">
        <v>-79.611106086641996</v>
      </c>
      <c r="D4190">
        <v>16.357511078955</v>
      </c>
      <c r="E4190">
        <f>ASIN(SQRT((SIN(RADIANS(PARAMETERS!$D$8-D4190)/2)*SIN(RADIANS(PARAMETERS!$D$8-D4190)/2))+(COS(RADIANS(D4190))*COS(RADIANS(PARAMETERS!$D$8))*SIN(RADIANS(PARAMETERS!$D$9-C4190)/2)*SIN(RADIANS(PARAMETERS!$D$9-C4190)/2))))*2*3958.756</f>
        <v>1261.887423302315</v>
      </c>
      <c r="F4190">
        <v>162.09315490723</v>
      </c>
      <c r="G4190">
        <v>189.92578125</v>
      </c>
      <c r="H4190">
        <v>228.77786254883</v>
      </c>
      <c r="I4190">
        <v>263.36917114258</v>
      </c>
      <c r="J4190">
        <v>303.19387817383</v>
      </c>
      <c r="K4190" s="6">
        <f>IFERROR(EXP(TREND(LN($F$1:$J$1),LN(F4190:J4190),LN(Calculations!$B$3))),0)</f>
        <v>3.0024847473061559E-2</v>
      </c>
    </row>
    <row r="4191" spans="1:11" x14ac:dyDescent="0.35">
      <c r="A4191">
        <v>4188</v>
      </c>
      <c r="B4191" t="str">
        <f t="shared" si="65"/>
        <v>16-80</v>
      </c>
      <c r="C4191">
        <v>-79.882427421542999</v>
      </c>
      <c r="D4191">
        <v>16.357511078955</v>
      </c>
      <c r="E4191">
        <f>ASIN(SQRT((SIN(RADIANS(PARAMETERS!$D$8-D4191)/2)*SIN(RADIANS(PARAMETERS!$D$8-D4191)/2))+(COS(RADIANS(D4191))*COS(RADIANS(PARAMETERS!$D$8))*SIN(RADIANS(PARAMETERS!$D$9-C4191)/2)*SIN(RADIANS(PARAMETERS!$D$9-C4191)/2))))*2*3958.756</f>
        <v>1279.8749534393635</v>
      </c>
      <c r="F4191">
        <v>162.64031982422</v>
      </c>
      <c r="G4191">
        <v>190.42192077637</v>
      </c>
      <c r="H4191">
        <v>229.4609375</v>
      </c>
      <c r="I4191">
        <v>264.23004150391</v>
      </c>
      <c r="J4191">
        <v>304.27087402344</v>
      </c>
      <c r="K4191" s="6">
        <f>IFERROR(EXP(TREND(LN($F$1:$J$1),LN(F4191:J4191),LN(Calculations!$B$3))),0)</f>
        <v>3.0449410661733803E-2</v>
      </c>
    </row>
    <row r="4192" spans="1:11" x14ac:dyDescent="0.35">
      <c r="A4192">
        <v>4189</v>
      </c>
      <c r="B4192" t="str">
        <f t="shared" si="65"/>
        <v>16-80</v>
      </c>
      <c r="C4192">
        <v>-80.153748756444003</v>
      </c>
      <c r="D4192">
        <v>16.357511078955</v>
      </c>
      <c r="E4192">
        <f>ASIN(SQRT((SIN(RADIANS(PARAMETERS!$D$8-D4192)/2)*SIN(RADIANS(PARAMETERS!$D$8-D4192)/2))+(COS(RADIANS(D4192))*COS(RADIANS(PARAMETERS!$D$8))*SIN(RADIANS(PARAMETERS!$D$9-C4192)/2)*SIN(RADIANS(PARAMETERS!$D$9-C4192)/2))))*2*3958.756</f>
        <v>1297.8625718681651</v>
      </c>
      <c r="F4192">
        <v>163.15975952148</v>
      </c>
      <c r="G4192">
        <v>190.91288757324</v>
      </c>
      <c r="H4192">
        <v>230.1597442627</v>
      </c>
      <c r="I4192">
        <v>265.12829589844</v>
      </c>
      <c r="J4192">
        <v>305.41314697266</v>
      </c>
      <c r="K4192" s="6">
        <f>IFERROR(EXP(TREND(LN($F$1:$J$1),LN(F4192:J4192),LN(Calculations!$B$3))),0)</f>
        <v>3.0848860790884884E-2</v>
      </c>
    </row>
    <row r="4193" spans="1:11" x14ac:dyDescent="0.35">
      <c r="A4193">
        <v>4190</v>
      </c>
      <c r="B4193" t="str">
        <f t="shared" si="65"/>
        <v>16-80.5</v>
      </c>
      <c r="C4193">
        <v>-80.425070091345006</v>
      </c>
      <c r="D4193">
        <v>16.357511078955</v>
      </c>
      <c r="E4193">
        <f>ASIN(SQRT((SIN(RADIANS(PARAMETERS!$D$8-D4193)/2)*SIN(RADIANS(PARAMETERS!$D$8-D4193)/2))+(COS(RADIANS(D4193))*COS(RADIANS(PARAMETERS!$D$8))*SIN(RADIANS(PARAMETERS!$D$9-C4193)/2)*SIN(RADIANS(PARAMETERS!$D$9-C4193)/2))))*2*3958.756</f>
        <v>1315.8502437307166</v>
      </c>
      <c r="F4193">
        <v>163.63079833984</v>
      </c>
      <c r="G4193">
        <v>191.37971496582</v>
      </c>
      <c r="H4193">
        <v>230.84968566895</v>
      </c>
      <c r="I4193">
        <v>266.03402709961</v>
      </c>
      <c r="J4193">
        <v>306.58450317383</v>
      </c>
      <c r="K4193" s="6">
        <f>IFERROR(EXP(TREND(LN($F$1:$J$1),LN(F4193:J4193),LN(Calculations!$B$3))),0)</f>
        <v>3.1204739980912034E-2</v>
      </c>
    </row>
    <row r="4194" spans="1:11" x14ac:dyDescent="0.35">
      <c r="A4194">
        <v>4191</v>
      </c>
      <c r="B4194" t="str">
        <f t="shared" si="65"/>
        <v>16-80.5</v>
      </c>
      <c r="C4194">
        <v>-80.696391426245995</v>
      </c>
      <c r="D4194">
        <v>16.357511078955</v>
      </c>
      <c r="E4194">
        <f>ASIN(SQRT((SIN(RADIANS(PARAMETERS!$D$8-D4194)/2)*SIN(RADIANS(PARAMETERS!$D$8-D4194)/2))+(COS(RADIANS(D4194))*COS(RADIANS(PARAMETERS!$D$8))*SIN(RADIANS(PARAMETERS!$D$9-C4194)/2)*SIN(RADIANS(PARAMETERS!$D$9-C4194)/2))))*2*3958.756</f>
        <v>1333.837935572252</v>
      </c>
      <c r="F4194">
        <v>164.06942749023</v>
      </c>
      <c r="G4194">
        <v>191.8381652832</v>
      </c>
      <c r="H4194">
        <v>231.5541229248</v>
      </c>
      <c r="I4194">
        <v>266.97805786133</v>
      </c>
      <c r="J4194">
        <v>307.82507324219</v>
      </c>
      <c r="K4194" s="6">
        <f>IFERROR(EXP(TREND(LN($F$1:$J$1),LN(F4194:J4194),LN(Calculations!$B$3))),0)</f>
        <v>3.1527582842836126E-2</v>
      </c>
    </row>
    <row r="4195" spans="1:11" x14ac:dyDescent="0.35">
      <c r="A4195">
        <v>4192</v>
      </c>
      <c r="B4195" t="str">
        <f t="shared" si="65"/>
        <v>16-81</v>
      </c>
      <c r="C4195">
        <v>-80.967712761146998</v>
      </c>
      <c r="D4195">
        <v>16.357511078955</v>
      </c>
      <c r="E4195">
        <f>ASIN(SQRT((SIN(RADIANS(PARAMETERS!$D$8-D4195)/2)*SIN(RADIANS(PARAMETERS!$D$8-D4195)/2))+(COS(RADIANS(D4195))*COS(RADIANS(PARAMETERS!$D$8))*SIN(RADIANS(PARAMETERS!$D$9-C4195)/2)*SIN(RADIANS(PARAMETERS!$D$9-C4195)/2))))*2*3958.756</f>
        <v>1351.8256152459471</v>
      </c>
      <c r="F4195">
        <v>164.42463684082</v>
      </c>
      <c r="G4195">
        <v>192.24838256836</v>
      </c>
      <c r="H4195">
        <v>232.21675109863</v>
      </c>
      <c r="I4195">
        <v>267.88842773438</v>
      </c>
      <c r="J4195">
        <v>309.04370117188</v>
      </c>
      <c r="K4195" s="6">
        <f>IFERROR(EXP(TREND(LN($F$1:$J$1),LN(F4195:J4195),LN(Calculations!$B$3))),0)</f>
        <v>3.1777058749251276E-2</v>
      </c>
    </row>
    <row r="4196" spans="1:11" x14ac:dyDescent="0.35">
      <c r="A4196">
        <v>4193</v>
      </c>
      <c r="B4196" t="str">
        <f t="shared" si="65"/>
        <v>16-81</v>
      </c>
      <c r="C4196">
        <v>-81.239034096048002</v>
      </c>
      <c r="D4196">
        <v>16.357511078955</v>
      </c>
      <c r="E4196">
        <f>ASIN(SQRT((SIN(RADIANS(PARAMETERS!$D$8-D4196)/2)*SIN(RADIANS(PARAMETERS!$D$8-D4196)/2))+(COS(RADIANS(D4196))*COS(RADIANS(PARAMETERS!$D$8))*SIN(RADIANS(PARAMETERS!$D$9-C4196)/2)*SIN(RADIANS(PARAMETERS!$D$9-C4196)/2))))*2*3958.756</f>
        <v>1369.8132518250777</v>
      </c>
      <c r="F4196">
        <v>164.6944732666</v>
      </c>
      <c r="G4196">
        <v>192.61276245117</v>
      </c>
      <c r="H4196">
        <v>232.84201049805</v>
      </c>
      <c r="I4196">
        <v>268.77160644531</v>
      </c>
      <c r="J4196">
        <v>310.24969482422</v>
      </c>
      <c r="K4196" s="6">
        <f>IFERROR(EXP(TREND(LN($F$1:$J$1),LN(F4196:J4196),LN(Calculations!$B$3))),0)</f>
        <v>3.1950560147876193E-2</v>
      </c>
    </row>
    <row r="4197" spans="1:11" x14ac:dyDescent="0.35">
      <c r="A4197">
        <v>4194</v>
      </c>
      <c r="B4197" t="str">
        <f t="shared" si="65"/>
        <v>16-81.5</v>
      </c>
      <c r="C4197">
        <v>-81.510355430949005</v>
      </c>
      <c r="D4197">
        <v>16.357511078955</v>
      </c>
      <c r="E4197">
        <f>ASIN(SQRT((SIN(RADIANS(PARAMETERS!$D$8-D4197)/2)*SIN(RADIANS(PARAMETERS!$D$8-D4197)/2))+(COS(RADIANS(D4197))*COS(RADIANS(PARAMETERS!$D$8))*SIN(RADIANS(PARAMETERS!$D$9-C4197)/2)*SIN(RADIANS(PARAMETERS!$D$9-C4197)/2))))*2*3958.756</f>
        <v>1387.8008155219832</v>
      </c>
      <c r="F4197">
        <v>164.88983154297</v>
      </c>
      <c r="G4197">
        <v>192.94526672363</v>
      </c>
      <c r="H4197">
        <v>233.45054626465</v>
      </c>
      <c r="I4197">
        <v>269.65502929688</v>
      </c>
      <c r="J4197">
        <v>311.47894287109</v>
      </c>
      <c r="K4197" s="6">
        <f>IFERROR(EXP(TREND(LN($F$1:$J$1),LN(F4197:J4197),LN(Calculations!$B$3))),0)</f>
        <v>3.205616976841423E-2</v>
      </c>
    </row>
    <row r="4198" spans="1:11" x14ac:dyDescent="0.35">
      <c r="A4198">
        <v>4195</v>
      </c>
      <c r="B4198" t="str">
        <f t="shared" si="65"/>
        <v>16-82</v>
      </c>
      <c r="C4198">
        <v>-81.781676765849994</v>
      </c>
      <c r="D4198">
        <v>16.357511078955</v>
      </c>
      <c r="E4198">
        <f>ASIN(SQRT((SIN(RADIANS(PARAMETERS!$D$8-D4198)/2)*SIN(RADIANS(PARAMETERS!$D$8-D4198)/2))+(COS(RADIANS(D4198))*COS(RADIANS(PARAMETERS!$D$8))*SIN(RADIANS(PARAMETERS!$D$9-C4198)/2)*SIN(RADIANS(PARAMETERS!$D$9-C4198)/2))))*2*3958.756</f>
        <v>1405.7882776132094</v>
      </c>
      <c r="F4198">
        <v>164.80177307129</v>
      </c>
      <c r="G4198">
        <v>193.06512451172</v>
      </c>
      <c r="H4198">
        <v>233.77557373047</v>
      </c>
      <c r="I4198">
        <v>270.18801879883</v>
      </c>
      <c r="J4198">
        <v>312.27682495117</v>
      </c>
      <c r="K4198" s="6">
        <f>IFERROR(EXP(TREND(LN($F$1:$J$1),LN(F4198:J4198),LN(Calculations!$B$3))),0)</f>
        <v>3.1938400359271119E-2</v>
      </c>
    </row>
    <row r="4199" spans="1:11" x14ac:dyDescent="0.35">
      <c r="A4199">
        <v>4196</v>
      </c>
      <c r="B4199" t="str">
        <f t="shared" si="65"/>
        <v>16-82</v>
      </c>
      <c r="C4199">
        <v>-82.052998100750997</v>
      </c>
      <c r="D4199">
        <v>16.357511078955</v>
      </c>
      <c r="E4199">
        <f>ASIN(SQRT((SIN(RADIANS(PARAMETERS!$D$8-D4199)/2)*SIN(RADIANS(PARAMETERS!$D$8-D4199)/2))+(COS(RADIANS(D4199))*COS(RADIANS(PARAMETERS!$D$8))*SIN(RADIANS(PARAMETERS!$D$9-C4199)/2)*SIN(RADIANS(PARAMETERS!$D$9-C4199)/2))))*2*3958.756</f>
        <v>1423.7756103702914</v>
      </c>
      <c r="F4199">
        <v>164.419921875</v>
      </c>
      <c r="G4199">
        <v>192.96278381348</v>
      </c>
      <c r="H4199">
        <v>233.81324768066</v>
      </c>
      <c r="I4199">
        <v>270.37261962891</v>
      </c>
      <c r="J4199">
        <v>312.65322875977</v>
      </c>
      <c r="K4199" s="6">
        <f>IFERROR(EXP(TREND(LN($F$1:$J$1),LN(F4199:J4199),LN(Calculations!$B$3))),0)</f>
        <v>3.1589992048696391E-2</v>
      </c>
    </row>
    <row r="4200" spans="1:11" x14ac:dyDescent="0.35">
      <c r="A4200">
        <v>4197</v>
      </c>
      <c r="B4200" t="str">
        <f t="shared" si="65"/>
        <v>16-82.5</v>
      </c>
      <c r="C4200">
        <v>-82.324319435652001</v>
      </c>
      <c r="D4200">
        <v>16.357511078955</v>
      </c>
      <c r="E4200">
        <f>ASIN(SQRT((SIN(RADIANS(PARAMETERS!$D$8-D4200)/2)*SIN(RADIANS(PARAMETERS!$D$8-D4200)/2))+(COS(RADIANS(D4200))*COS(RADIANS(PARAMETERS!$D$8))*SIN(RADIANS(PARAMETERS!$D$9-C4200)/2)*SIN(RADIANS(PARAMETERS!$D$9-C4200)/2))))*2*3958.756</f>
        <v>1441.7627869956759</v>
      </c>
      <c r="F4200">
        <v>163.78082275391</v>
      </c>
      <c r="G4200">
        <v>192.62559509277</v>
      </c>
      <c r="H4200">
        <v>233.62344360352</v>
      </c>
      <c r="I4200">
        <v>270.29498291016</v>
      </c>
      <c r="J4200">
        <v>312.72732543945</v>
      </c>
      <c r="K4200" s="6">
        <f>IFERROR(EXP(TREND(LN($F$1:$J$1),LN(F4200:J4200),LN(Calculations!$B$3))),0)</f>
        <v>3.1026746262781124E-2</v>
      </c>
    </row>
    <row r="4201" spans="1:11" x14ac:dyDescent="0.35">
      <c r="A4201">
        <v>4198</v>
      </c>
      <c r="B4201" t="str">
        <f t="shared" si="65"/>
        <v>16-82.5</v>
      </c>
      <c r="C4201">
        <v>-82.595640770553004</v>
      </c>
      <c r="D4201">
        <v>16.357511078955</v>
      </c>
      <c r="E4201">
        <f>ASIN(SQRT((SIN(RADIANS(PARAMETERS!$D$8-D4201)/2)*SIN(RADIANS(PARAMETERS!$D$8-D4201)/2))+(COS(RADIANS(D4201))*COS(RADIANS(PARAMETERS!$D$8))*SIN(RADIANS(PARAMETERS!$D$9-C4201)/2)*SIN(RADIANS(PARAMETERS!$D$9-C4201)/2))))*2*3958.756</f>
        <v>1459.7497815633544</v>
      </c>
      <c r="F4201">
        <v>162.9665222168</v>
      </c>
      <c r="G4201">
        <v>192.11524963379</v>
      </c>
      <c r="H4201">
        <v>233.25956726074</v>
      </c>
      <c r="I4201">
        <v>270.01324462891</v>
      </c>
      <c r="J4201">
        <v>312.56228637695</v>
      </c>
      <c r="K4201" s="6">
        <f>IFERROR(EXP(TREND(LN($F$1:$J$1),LN(F4201:J4201),LN(Calculations!$B$3))),0)</f>
        <v>3.0330187802963759E-2</v>
      </c>
    </row>
    <row r="4202" spans="1:11" x14ac:dyDescent="0.35">
      <c r="A4202">
        <v>4199</v>
      </c>
      <c r="B4202" t="str">
        <f t="shared" si="65"/>
        <v>16-83</v>
      </c>
      <c r="C4202">
        <v>-82.866962105453993</v>
      </c>
      <c r="D4202">
        <v>16.357511078955</v>
      </c>
      <c r="E4202">
        <f>ASIN(SQRT((SIN(RADIANS(PARAMETERS!$D$8-D4202)/2)*SIN(RADIANS(PARAMETERS!$D$8-D4202)/2))+(COS(RADIANS(D4202))*COS(RADIANS(PARAMETERS!$D$8))*SIN(RADIANS(PARAMETERS!$D$9-C4202)/2)*SIN(RADIANS(PARAMETERS!$D$9-C4202)/2))))*2*3958.756</f>
        <v>1477.7365689637911</v>
      </c>
      <c r="F4202">
        <v>162.02914428711</v>
      </c>
      <c r="G4202">
        <v>191.48904418945</v>
      </c>
      <c r="H4202">
        <v>232.78419494629</v>
      </c>
      <c r="I4202">
        <v>269.60781860352</v>
      </c>
      <c r="J4202">
        <v>312.26040649414</v>
      </c>
      <c r="K4202" s="6">
        <f>IFERROR(EXP(TREND(LN($F$1:$J$1),LN(F4202:J4202),LN(Calculations!$B$3))),0)</f>
        <v>2.9552385358016759E-2</v>
      </c>
    </row>
    <row r="4203" spans="1:11" x14ac:dyDescent="0.35">
      <c r="A4203">
        <v>4200</v>
      </c>
      <c r="B4203" t="str">
        <f t="shared" si="65"/>
        <v>16-83</v>
      </c>
      <c r="C4203">
        <v>-83.138283440354996</v>
      </c>
      <c r="D4203">
        <v>16.357511078955</v>
      </c>
      <c r="E4203">
        <f>ASIN(SQRT((SIN(RADIANS(PARAMETERS!$D$8-D4203)/2)*SIN(RADIANS(PARAMETERS!$D$8-D4203)/2))+(COS(RADIANS(D4203))*COS(RADIANS(PARAMETERS!$D$8))*SIN(RADIANS(PARAMETERS!$D$9-C4203)/2)*SIN(RADIANS(PARAMETERS!$D$9-C4203)/2))))*2*3958.756</f>
        <v>1495.7231248527996</v>
      </c>
      <c r="F4203">
        <v>160.9930267334</v>
      </c>
      <c r="G4203">
        <v>190.77212524414</v>
      </c>
      <c r="H4203">
        <v>232.2315826416</v>
      </c>
      <c r="I4203">
        <v>269.12466430664</v>
      </c>
      <c r="J4203">
        <v>311.88232421875</v>
      </c>
      <c r="K4203" s="6">
        <f>IFERROR(EXP(TREND(LN($F$1:$J$1),LN(F4203:J4203),LN(Calculations!$B$3))),0)</f>
        <v>2.8718779182623611E-2</v>
      </c>
    </row>
    <row r="4204" spans="1:11" x14ac:dyDescent="0.35">
      <c r="A4204">
        <v>4201</v>
      </c>
      <c r="B4204" t="str">
        <f t="shared" si="65"/>
        <v>16-83.5</v>
      </c>
      <c r="C4204">
        <v>-83.409604775255005</v>
      </c>
      <c r="D4204">
        <v>16.357511078955</v>
      </c>
      <c r="E4204">
        <f>ASIN(SQRT((SIN(RADIANS(PARAMETERS!$D$8-D4204)/2)*SIN(RADIANS(PARAMETERS!$D$8-D4204)/2))+(COS(RADIANS(D4204))*COS(RADIANS(PARAMETERS!$D$8))*SIN(RADIANS(PARAMETERS!$D$9-C4204)/2)*SIN(RADIANS(PARAMETERS!$D$9-C4204)/2))))*2*3958.756</f>
        <v>1513.709425603952</v>
      </c>
      <c r="F4204">
        <v>159.78251647949</v>
      </c>
      <c r="G4204">
        <v>189.86907958984</v>
      </c>
      <c r="H4204">
        <v>231.45889282227</v>
      </c>
      <c r="I4204">
        <v>268.36236572266</v>
      </c>
      <c r="J4204">
        <v>311.15295410156</v>
      </c>
      <c r="K4204" s="6">
        <f>IFERROR(EXP(TREND(LN($F$1:$J$1),LN(F4204:J4204),LN(Calculations!$B$3))),0)</f>
        <v>2.7787896650426143E-2</v>
      </c>
    </row>
    <row r="4205" spans="1:11" x14ac:dyDescent="0.35">
      <c r="A4205">
        <v>4202</v>
      </c>
      <c r="B4205" t="str">
        <f t="shared" si="65"/>
        <v>16-83.5</v>
      </c>
      <c r="C4205">
        <v>-83.680926110155994</v>
      </c>
      <c r="D4205">
        <v>16.357511078955</v>
      </c>
      <c r="E4205">
        <f>ASIN(SQRT((SIN(RADIANS(PARAMETERS!$D$8-D4205)/2)*SIN(RADIANS(PARAMETERS!$D$8-D4205)/2))+(COS(RADIANS(D4205))*COS(RADIANS(PARAMETERS!$D$8))*SIN(RADIANS(PARAMETERS!$D$9-C4205)/2)*SIN(RADIANS(PARAMETERS!$D$9-C4205)/2))))*2*3958.756</f>
        <v>1531.6954482646468</v>
      </c>
      <c r="F4205">
        <v>158.4541015625</v>
      </c>
      <c r="G4205">
        <v>188.83544921875</v>
      </c>
      <c r="H4205">
        <v>230.53820800781</v>
      </c>
      <c r="I4205">
        <v>267.41052246094</v>
      </c>
      <c r="J4205">
        <v>310.18316650391</v>
      </c>
      <c r="K4205" s="6">
        <f>IFERROR(EXP(TREND(LN($F$1:$J$1),LN(F4205:J4205),LN(Calculations!$B$3))),0)</f>
        <v>2.6809370526905095E-2</v>
      </c>
    </row>
    <row r="4206" spans="1:11" x14ac:dyDescent="0.35">
      <c r="A4206">
        <v>4203</v>
      </c>
      <c r="B4206" t="str">
        <f t="shared" si="65"/>
        <v>16-84</v>
      </c>
      <c r="C4206">
        <v>-83.952247445056997</v>
      </c>
      <c r="D4206">
        <v>16.357511078955</v>
      </c>
      <c r="E4206">
        <f>ASIN(SQRT((SIN(RADIANS(PARAMETERS!$D$8-D4206)/2)*SIN(RADIANS(PARAMETERS!$D$8-D4206)/2))+(COS(RADIANS(D4206))*COS(RADIANS(PARAMETERS!$D$8))*SIN(RADIANS(PARAMETERS!$D$9-C4206)/2)*SIN(RADIANS(PARAMETERS!$D$9-C4206)/2))))*2*3958.756</f>
        <v>1549.681170514559</v>
      </c>
      <c r="F4206">
        <v>157.04425048828</v>
      </c>
      <c r="G4206">
        <v>187.71055603027</v>
      </c>
      <c r="H4206">
        <v>229.52235412598</v>
      </c>
      <c r="I4206">
        <v>266.33911132813</v>
      </c>
      <c r="J4206">
        <v>309.06423950195</v>
      </c>
      <c r="K4206" s="6">
        <f>IFERROR(EXP(TREND(LN($F$1:$J$1),LN(F4206:J4206),LN(Calculations!$B$3))),0)</f>
        <v>2.5813790226064795E-2</v>
      </c>
    </row>
    <row r="4207" spans="1:11" x14ac:dyDescent="0.35">
      <c r="A4207">
        <v>4204</v>
      </c>
      <c r="B4207" t="str">
        <f t="shared" si="65"/>
        <v>16-84</v>
      </c>
      <c r="C4207">
        <v>-84.223568779958001</v>
      </c>
      <c r="D4207">
        <v>16.357511078955</v>
      </c>
      <c r="E4207">
        <f>ASIN(SQRT((SIN(RADIANS(PARAMETERS!$D$8-D4207)/2)*SIN(RADIANS(PARAMETERS!$D$8-D4207)/2))+(COS(RADIANS(D4207))*COS(RADIANS(PARAMETERS!$D$8))*SIN(RADIANS(PARAMETERS!$D$9-C4207)/2)*SIN(RADIANS(PARAMETERS!$D$9-C4207)/2))))*2*3958.756</f>
        <v>1567.6665706275446</v>
      </c>
      <c r="F4207">
        <v>155.47694396973</v>
      </c>
      <c r="G4207">
        <v>186.42570495605</v>
      </c>
      <c r="H4207">
        <v>228.32139587402</v>
      </c>
      <c r="I4207">
        <v>265.03436279297</v>
      </c>
      <c r="J4207">
        <v>307.65316772461</v>
      </c>
      <c r="K4207" s="6">
        <f>IFERROR(EXP(TREND(LN($F$1:$J$1),LN(F4207:J4207),LN(Calculations!$B$3))),0)</f>
        <v>2.4758395777292622E-2</v>
      </c>
    </row>
    <row r="4208" spans="1:11" x14ac:dyDescent="0.35">
      <c r="A4208">
        <v>4205</v>
      </c>
      <c r="B4208" t="str">
        <f t="shared" si="65"/>
        <v>16-84.5</v>
      </c>
      <c r="C4208">
        <v>-84.494890114859004</v>
      </c>
      <c r="D4208">
        <v>16.357511078955</v>
      </c>
      <c r="E4208">
        <f>ASIN(SQRT((SIN(RADIANS(PARAMETERS!$D$8-D4208)/2)*SIN(RADIANS(PARAMETERS!$D$8-D4208)/2))+(COS(RADIANS(D4208))*COS(RADIANS(PARAMETERS!$D$8))*SIN(RADIANS(PARAMETERS!$D$9-C4208)/2)*SIN(RADIANS(PARAMETERS!$D$9-C4208)/2))))*2*3958.756</f>
        <v>1585.651627435803</v>
      </c>
      <c r="F4208">
        <v>153.78579711914</v>
      </c>
      <c r="G4208">
        <v>185.00476074219</v>
      </c>
      <c r="H4208">
        <v>226.97747802734</v>
      </c>
      <c r="I4208">
        <v>263.55133056641</v>
      </c>
      <c r="J4208">
        <v>306.02099609375</v>
      </c>
      <c r="K4208" s="6">
        <f>IFERROR(EXP(TREND(LN($F$1:$J$1),LN(F4208:J4208),LN(Calculations!$B$3))),0)</f>
        <v>2.3671348850562636E-2</v>
      </c>
    </row>
    <row r="4209" spans="1:11" x14ac:dyDescent="0.35">
      <c r="A4209">
        <v>4206</v>
      </c>
      <c r="B4209" t="str">
        <f t="shared" si="65"/>
        <v>16-85</v>
      </c>
      <c r="C4209">
        <v>-84.766211449759993</v>
      </c>
      <c r="D4209">
        <v>16.357511078955</v>
      </c>
      <c r="E4209">
        <f>ASIN(SQRT((SIN(RADIANS(PARAMETERS!$D$8-D4209)/2)*SIN(RADIANS(PARAMETERS!$D$8-D4209)/2))+(COS(RADIANS(D4209))*COS(RADIANS(PARAMETERS!$D$8))*SIN(RADIANS(PARAMETERS!$D$9-C4209)/2)*SIN(RADIANS(PARAMETERS!$D$9-C4209)/2))))*2*3958.756</f>
        <v>1603.6363202964769</v>
      </c>
      <c r="F4209">
        <v>151.98886108398</v>
      </c>
      <c r="G4209">
        <v>183.46432495117</v>
      </c>
      <c r="H4209">
        <v>225.50758361816</v>
      </c>
      <c r="I4209">
        <v>261.91204833984</v>
      </c>
      <c r="J4209">
        <v>304.1960144043</v>
      </c>
      <c r="K4209" s="6">
        <f>IFERROR(EXP(TREND(LN($F$1:$J$1),LN(F4209:J4209),LN(Calculations!$B$3))),0)</f>
        <v>2.2571095320668113E-2</v>
      </c>
    </row>
    <row r="4210" spans="1:11" x14ac:dyDescent="0.35">
      <c r="A4210">
        <v>4207</v>
      </c>
      <c r="B4210" t="str">
        <f t="shared" si="65"/>
        <v>16-85</v>
      </c>
      <c r="C4210">
        <v>-85.037532784660996</v>
      </c>
      <c r="D4210">
        <v>16.357511078955</v>
      </c>
      <c r="E4210">
        <f>ASIN(SQRT((SIN(RADIANS(PARAMETERS!$D$8-D4210)/2)*SIN(RADIANS(PARAMETERS!$D$8-D4210)/2))+(COS(RADIANS(D4210))*COS(RADIANS(PARAMETERS!$D$8))*SIN(RADIANS(PARAMETERS!$D$9-C4210)/2)*SIN(RADIANS(PARAMETERS!$D$9-C4210)/2))))*2*3958.756</f>
        <v>1621.6206290604475</v>
      </c>
      <c r="F4210">
        <v>149.93455505371</v>
      </c>
      <c r="G4210">
        <v>181.60641479492</v>
      </c>
      <c r="H4210">
        <v>223.68086242676</v>
      </c>
      <c r="I4210">
        <v>259.79403686523</v>
      </c>
      <c r="J4210">
        <v>301.74069213867</v>
      </c>
      <c r="K4210" s="6">
        <f>IFERROR(EXP(TREND(LN($F$1:$J$1),LN(F4210:J4210),LN(Calculations!$B$3))),0)</f>
        <v>2.1375008387026204E-2</v>
      </c>
    </row>
    <row r="4211" spans="1:11" x14ac:dyDescent="0.35">
      <c r="A4211">
        <v>4208</v>
      </c>
      <c r="B4211" t="str">
        <f t="shared" si="65"/>
        <v>16-85.5</v>
      </c>
      <c r="C4211">
        <v>-85.308854119562</v>
      </c>
      <c r="D4211">
        <v>16.357511078955</v>
      </c>
      <c r="E4211">
        <f>ASIN(SQRT((SIN(RADIANS(PARAMETERS!$D$8-D4211)/2)*SIN(RADIANS(PARAMETERS!$D$8-D4211)/2))+(COS(RADIANS(D4211))*COS(RADIANS(PARAMETERS!$D$8))*SIN(RADIANS(PARAMETERS!$D$9-C4211)/2)*SIN(RADIANS(PARAMETERS!$D$9-C4211)/2))))*2*3958.756</f>
        <v>1639.6045340431451</v>
      </c>
      <c r="F4211">
        <v>147.82559204102</v>
      </c>
      <c r="G4211">
        <v>179.61085510254</v>
      </c>
      <c r="H4211">
        <v>221.74822998047</v>
      </c>
      <c r="I4211">
        <v>257.55490112305</v>
      </c>
      <c r="J4211">
        <v>299.12316894531</v>
      </c>
      <c r="K4211" s="6">
        <f>IFERROR(EXP(TREND(LN($F$1:$J$1),LN(F4211:J4211),LN(Calculations!$B$3))),0)</f>
        <v>2.0200801678437345E-2</v>
      </c>
    </row>
    <row r="4212" spans="1:11" x14ac:dyDescent="0.35">
      <c r="A4212">
        <v>4209</v>
      </c>
      <c r="B4212" t="str">
        <f t="shared" si="65"/>
        <v>16-85.5</v>
      </c>
      <c r="C4212">
        <v>-85.580175454463003</v>
      </c>
      <c r="D4212">
        <v>16.357511078955</v>
      </c>
      <c r="E4212">
        <f>ASIN(SQRT((SIN(RADIANS(PARAMETERS!$D$8-D4212)/2)*SIN(RADIANS(PARAMETERS!$D$8-D4212)/2))+(COS(RADIANS(D4212))*COS(RADIANS(PARAMETERS!$D$8))*SIN(RADIANS(PARAMETERS!$D$9-C4212)/2)*SIN(RADIANS(PARAMETERS!$D$9-C4212)/2))))*2*3958.756</f>
        <v>1657.5880159972392</v>
      </c>
      <c r="F4212">
        <v>145.73318481445</v>
      </c>
      <c r="G4212">
        <v>177.55732727051</v>
      </c>
      <c r="H4212">
        <v>219.77665710449</v>
      </c>
      <c r="I4212">
        <v>255.32821655273</v>
      </c>
      <c r="J4212">
        <v>296.51760864258</v>
      </c>
      <c r="K4212" s="6">
        <f>IFERROR(EXP(TREND(LN($F$1:$J$1),LN(F4212:J4212),LN(Calculations!$B$3))),0)</f>
        <v>1.9086525773854373E-2</v>
      </c>
    </row>
    <row r="4213" spans="1:11" x14ac:dyDescent="0.35">
      <c r="A4213">
        <v>4210</v>
      </c>
      <c r="B4213" t="str">
        <f t="shared" si="65"/>
        <v>16-86</v>
      </c>
      <c r="C4213">
        <v>-85.851496789364006</v>
      </c>
      <c r="D4213">
        <v>16.357511078955</v>
      </c>
      <c r="E4213">
        <f>ASIN(SQRT((SIN(RADIANS(PARAMETERS!$D$8-D4213)/2)*SIN(RADIANS(PARAMETERS!$D$8-D4213)/2))+(COS(RADIANS(D4213))*COS(RADIANS(PARAMETERS!$D$8))*SIN(RADIANS(PARAMETERS!$D$9-C4213)/2)*SIN(RADIANS(PARAMETERS!$D$9-C4213)/2))))*2*3958.756</f>
        <v>1675.571056087048</v>
      </c>
      <c r="F4213">
        <v>144.03616333008</v>
      </c>
      <c r="G4213">
        <v>176.14566040039</v>
      </c>
      <c r="H4213">
        <v>218.39358520508</v>
      </c>
      <c r="I4213">
        <v>253.76257324219</v>
      </c>
      <c r="J4213">
        <v>294.74703979492</v>
      </c>
      <c r="K4213" s="6">
        <f>IFERROR(EXP(TREND(LN($F$1:$J$1),LN(F4213:J4213),LN(Calculations!$B$3))),0)</f>
        <v>1.8270264858626924E-2</v>
      </c>
    </row>
    <row r="4214" spans="1:11" x14ac:dyDescent="0.35">
      <c r="A4214">
        <v>4211</v>
      </c>
      <c r="B4214" t="str">
        <f t="shared" si="65"/>
        <v>16-86</v>
      </c>
      <c r="C4214">
        <v>-86.122818124264995</v>
      </c>
      <c r="D4214">
        <v>16.357511078955</v>
      </c>
      <c r="E4214">
        <f>ASIN(SQRT((SIN(RADIANS(PARAMETERS!$D$8-D4214)/2)*SIN(RADIANS(PARAMETERS!$D$8-D4214)/2))+(COS(RADIANS(D4214))*COS(RADIANS(PARAMETERS!$D$8))*SIN(RADIANS(PARAMETERS!$D$9-C4214)/2)*SIN(RADIANS(PARAMETERS!$D$9-C4214)/2))))*2*3958.756</f>
        <v>1693.5536358645561</v>
      </c>
      <c r="F4214">
        <v>142.69731140137</v>
      </c>
      <c r="G4214">
        <v>175.24555969238</v>
      </c>
      <c r="H4214">
        <v>217.50602722168</v>
      </c>
      <c r="I4214">
        <v>252.85275268555</v>
      </c>
      <c r="J4214">
        <v>293.83233642578</v>
      </c>
      <c r="K4214" s="6">
        <f>IFERROR(EXP(TREND(LN($F$1:$J$1),LN(F4214:J4214),LN(Calculations!$B$3))),0)</f>
        <v>1.7681624777963128E-2</v>
      </c>
    </row>
    <row r="4215" spans="1:11" x14ac:dyDescent="0.35">
      <c r="A4215">
        <v>4212</v>
      </c>
      <c r="B4215" t="str">
        <f t="shared" si="65"/>
        <v>16-86.5</v>
      </c>
      <c r="C4215">
        <v>-86.394139459165999</v>
      </c>
      <c r="D4215">
        <v>16.357511078955</v>
      </c>
      <c r="E4215">
        <f>ASIN(SQRT((SIN(RADIANS(PARAMETERS!$D$8-D4215)/2)*SIN(RADIANS(PARAMETERS!$D$8-D4215)/2))+(COS(RADIANS(D4215))*COS(RADIANS(PARAMETERS!$D$8))*SIN(RADIANS(PARAMETERS!$D$9-C4215)/2)*SIN(RADIANS(PARAMETERS!$D$9-C4215)/2))))*2*3958.756</f>
        <v>1711.5357372469105</v>
      </c>
      <c r="F4215">
        <v>141.63627624512</v>
      </c>
      <c r="G4215">
        <v>174.66346740723</v>
      </c>
      <c r="H4215">
        <v>216.99644470215</v>
      </c>
      <c r="I4215">
        <v>252.45671081543</v>
      </c>
      <c r="J4215">
        <v>293.60443115234</v>
      </c>
      <c r="K4215" s="6">
        <f>IFERROR(EXP(TREND(LN($F$1:$J$1),LN(F4215:J4215),LN(Calculations!$B$3))),0)</f>
        <v>1.7246645663537299E-2</v>
      </c>
    </row>
    <row r="4216" spans="1:11" x14ac:dyDescent="0.35">
      <c r="A4216">
        <v>4213</v>
      </c>
      <c r="B4216" t="str">
        <f t="shared" si="65"/>
        <v>16-86.5</v>
      </c>
      <c r="C4216">
        <v>-86.665460794067002</v>
      </c>
      <c r="D4216">
        <v>16.357511078955</v>
      </c>
      <c r="E4216">
        <f>ASIN(SQRT((SIN(RADIANS(PARAMETERS!$D$8-D4216)/2)*SIN(RADIANS(PARAMETERS!$D$8-D4216)/2))+(COS(RADIANS(D4216))*COS(RADIANS(PARAMETERS!$D$8))*SIN(RADIANS(PARAMETERS!$D$9-C4216)/2)*SIN(RADIANS(PARAMETERS!$D$9-C4216)/2))))*2*3958.756</f>
        <v>1729.517342495285</v>
      </c>
      <c r="F4216">
        <v>139.64111328125</v>
      </c>
      <c r="G4216">
        <v>173.29013061523</v>
      </c>
      <c r="H4216">
        <v>215.41307067871</v>
      </c>
      <c r="I4216">
        <v>250.64898681641</v>
      </c>
      <c r="J4216">
        <v>291.54238891602</v>
      </c>
      <c r="K4216" s="6">
        <f>IFERROR(EXP(TREND(LN($F$1:$J$1),LN(F4216:J4216),LN(Calculations!$B$3))),0)</f>
        <v>1.6436754160273126E-2</v>
      </c>
    </row>
    <row r="4217" spans="1:11" x14ac:dyDescent="0.35">
      <c r="A4217">
        <v>4214</v>
      </c>
      <c r="B4217" t="str">
        <f t="shared" si="65"/>
        <v>16-87</v>
      </c>
      <c r="C4217">
        <v>-86.936782128968005</v>
      </c>
      <c r="D4217">
        <v>16.357511078955</v>
      </c>
      <c r="E4217">
        <f>ASIN(SQRT((SIN(RADIANS(PARAMETERS!$D$8-D4217)/2)*SIN(RADIANS(PARAMETERS!$D$8-D4217)/2))+(COS(RADIANS(D4217))*COS(RADIANS(PARAMETERS!$D$8))*SIN(RADIANS(PARAMETERS!$D$9-C4217)/2)*SIN(RADIANS(PARAMETERS!$D$9-C4217)/2))))*2*3958.756</f>
        <v>1747.4984341950317</v>
      </c>
      <c r="F4217">
        <v>136.88902282715</v>
      </c>
      <c r="G4217">
        <v>170.92427062988</v>
      </c>
      <c r="H4217">
        <v>212.9596862793</v>
      </c>
      <c r="I4217">
        <v>247.72430419922</v>
      </c>
      <c r="J4217">
        <v>288.05883789063</v>
      </c>
      <c r="K4217" s="6">
        <f>IFERROR(EXP(TREND(LN($F$1:$J$1),LN(F4217:J4217),LN(Calculations!$B$3))),0)</f>
        <v>1.5326051853204703E-2</v>
      </c>
    </row>
    <row r="4218" spans="1:11" x14ac:dyDescent="0.35">
      <c r="A4218">
        <v>4215</v>
      </c>
      <c r="B4218" t="str">
        <f t="shared" si="65"/>
        <v>16-87</v>
      </c>
      <c r="C4218">
        <v>-87.208103463868994</v>
      </c>
      <c r="D4218">
        <v>16.357511078955</v>
      </c>
      <c r="E4218">
        <f>ASIN(SQRT((SIN(RADIANS(PARAMETERS!$D$8-D4218)/2)*SIN(RADIANS(PARAMETERS!$D$8-D4218)/2))+(COS(RADIANS(D4218))*COS(RADIANS(PARAMETERS!$D$8))*SIN(RADIANS(PARAMETERS!$D$9-C4218)/2)*SIN(RADIANS(PARAMETERS!$D$9-C4218)/2))))*2*3958.756</f>
        <v>1765.4789952370036</v>
      </c>
      <c r="F4218">
        <v>133.55755615234</v>
      </c>
      <c r="G4218">
        <v>167.65357971191</v>
      </c>
      <c r="H4218">
        <v>209.81311035156</v>
      </c>
      <c r="I4218">
        <v>243.92320251465</v>
      </c>
      <c r="J4218">
        <v>283.47543334961</v>
      </c>
      <c r="K4218" s="6">
        <f>IFERROR(EXP(TREND(LN($F$1:$J$1),LN(F4218:J4218),LN(Calculations!$B$3))),0)</f>
        <v>1.403552582021269E-2</v>
      </c>
    </row>
    <row r="4219" spans="1:11" x14ac:dyDescent="0.35">
      <c r="A4219">
        <v>4216</v>
      </c>
      <c r="B4219" t="str">
        <f t="shared" si="65"/>
        <v>16-87.5</v>
      </c>
      <c r="C4219">
        <v>-87.479424798769998</v>
      </c>
      <c r="D4219">
        <v>16.357511078955</v>
      </c>
      <c r="E4219">
        <f>ASIN(SQRT((SIN(RADIANS(PARAMETERS!$D$8-D4219)/2)*SIN(RADIANS(PARAMETERS!$D$8-D4219)/2))+(COS(RADIANS(D4219))*COS(RADIANS(PARAMETERS!$D$8))*SIN(RADIANS(PARAMETERS!$D$9-C4219)/2)*SIN(RADIANS(PARAMETERS!$D$9-C4219)/2))))*2*3958.756</f>
        <v>1783.4590087999898</v>
      </c>
      <c r="F4219">
        <v>130.1372833252</v>
      </c>
      <c r="G4219">
        <v>164.20872497559</v>
      </c>
      <c r="H4219">
        <v>206.5502166748</v>
      </c>
      <c r="I4219">
        <v>239.97389221191</v>
      </c>
      <c r="J4219">
        <v>278.70474243164</v>
      </c>
      <c r="K4219" s="6">
        <f>IFERROR(EXP(TREND(LN($F$1:$J$1),LN(F4219:J4219),LN(Calculations!$B$3))),0)</f>
        <v>1.2815780735978504E-2</v>
      </c>
    </row>
    <row r="4220" spans="1:11" x14ac:dyDescent="0.35">
      <c r="A4220">
        <v>4217</v>
      </c>
      <c r="B4220" t="str">
        <f t="shared" si="65"/>
        <v>16-88</v>
      </c>
      <c r="C4220">
        <v>-87.750746133671001</v>
      </c>
      <c r="D4220">
        <v>16.357511078955</v>
      </c>
      <c r="E4220">
        <f>ASIN(SQRT((SIN(RADIANS(PARAMETERS!$D$8-D4220)/2)*SIN(RADIANS(PARAMETERS!$D$8-D4220)/2))+(COS(RADIANS(D4220))*COS(RADIANS(PARAMETERS!$D$8))*SIN(RADIANS(PARAMETERS!$D$9-C4220)/2)*SIN(RADIANS(PARAMETERS!$D$9-C4220)/2))))*2*3958.756</f>
        <v>1801.4384583341584</v>
      </c>
      <c r="F4220">
        <v>126.71686553955</v>
      </c>
      <c r="G4220">
        <v>160.68322753906</v>
      </c>
      <c r="H4220">
        <v>203.26776123047</v>
      </c>
      <c r="I4220">
        <v>236.00135803223</v>
      </c>
      <c r="J4220">
        <v>273.9065246582</v>
      </c>
      <c r="K4220" s="6">
        <f>IFERROR(EXP(TREND(LN($F$1:$J$1),LN(F4220:J4220),LN(Calculations!$B$3))),0)</f>
        <v>1.1696260167922707E-2</v>
      </c>
    </row>
    <row r="4221" spans="1:11" x14ac:dyDescent="0.35">
      <c r="A4221">
        <v>4218</v>
      </c>
      <c r="B4221" t="str">
        <f t="shared" si="65"/>
        <v>16-88</v>
      </c>
      <c r="C4221">
        <v>-88.022067468572004</v>
      </c>
      <c r="D4221">
        <v>16.357511078955</v>
      </c>
      <c r="E4221">
        <f>ASIN(SQRT((SIN(RADIANS(PARAMETERS!$D$8-D4221)/2)*SIN(RADIANS(PARAMETERS!$D$8-D4221)/2))+(COS(RADIANS(D4221))*COS(RADIANS(PARAMETERS!$D$8))*SIN(RADIANS(PARAMETERS!$D$9-C4221)/2)*SIN(RADIANS(PARAMETERS!$D$9-C4221)/2))))*2*3958.756</f>
        <v>1819.4173275454639</v>
      </c>
      <c r="F4221">
        <v>123.33428192139</v>
      </c>
      <c r="G4221">
        <v>157.13882446289</v>
      </c>
      <c r="H4221">
        <v>200.00219726563</v>
      </c>
      <c r="I4221">
        <v>232.0549621582</v>
      </c>
      <c r="J4221">
        <v>269.14608764648</v>
      </c>
      <c r="K4221" s="6">
        <f>IFERROR(EXP(TREND(LN($F$1:$J$1),LN(F4221:J4221),LN(Calculations!$B$3))),0)</f>
        <v>1.0682555810353368E-2</v>
      </c>
    </row>
    <row r="4222" spans="1:11" x14ac:dyDescent="0.35">
      <c r="A4222">
        <v>4219</v>
      </c>
      <c r="B4222" t="str">
        <f t="shared" si="65"/>
        <v>16-88.5</v>
      </c>
      <c r="C4222">
        <v>-88.293388803472993</v>
      </c>
      <c r="D4222">
        <v>16.357511078955</v>
      </c>
      <c r="E4222">
        <f>ASIN(SQRT((SIN(RADIANS(PARAMETERS!$D$8-D4222)/2)*SIN(RADIANS(PARAMETERS!$D$8-D4222)/2))+(COS(RADIANS(D4222))*COS(RADIANS(PARAMETERS!$D$8))*SIN(RADIANS(PARAMETERS!$D$9-C4222)/2)*SIN(RADIANS(PARAMETERS!$D$9-C4222)/2))))*2*3958.756</f>
        <v>1837.395600380934</v>
      </c>
      <c r="F4222">
        <v>120.05042266846</v>
      </c>
      <c r="G4222">
        <v>153.67007446289</v>
      </c>
      <c r="H4222">
        <v>196.81880187988</v>
      </c>
      <c r="I4222">
        <v>228.20809936523</v>
      </c>
      <c r="J4222">
        <v>264.50543212891</v>
      </c>
      <c r="K4222" s="6">
        <f>IFERROR(EXP(TREND(LN($F$1:$J$1),LN(F4222:J4222),LN(Calculations!$B$3))),0)</f>
        <v>9.782777722435302E-3</v>
      </c>
    </row>
    <row r="4223" spans="1:11" x14ac:dyDescent="0.35">
      <c r="A4223">
        <v>4220</v>
      </c>
      <c r="B4223" t="str">
        <f t="shared" si="65"/>
        <v>16-88.5</v>
      </c>
      <c r="C4223">
        <v>-88.564710138373997</v>
      </c>
      <c r="D4223">
        <v>16.357511078955</v>
      </c>
      <c r="E4223">
        <f>ASIN(SQRT((SIN(RADIANS(PARAMETERS!$D$8-D4223)/2)*SIN(RADIANS(PARAMETERS!$D$8-D4223)/2))+(COS(RADIANS(D4223))*COS(RADIANS(PARAMETERS!$D$8))*SIN(RADIANS(PARAMETERS!$D$9-C4223)/2)*SIN(RADIANS(PARAMETERS!$D$9-C4223)/2))))*2*3958.756</f>
        <v>1855.3732610147893</v>
      </c>
      <c r="F4223">
        <v>117.03746795654</v>
      </c>
      <c r="G4223">
        <v>150.51014709473</v>
      </c>
      <c r="H4223">
        <v>193.95872497559</v>
      </c>
      <c r="I4223">
        <v>224.77635192871</v>
      </c>
      <c r="J4223">
        <v>260.39248657227</v>
      </c>
      <c r="K4223" s="6">
        <f>IFERROR(EXP(TREND(LN($F$1:$J$1),LN(F4223:J4223),LN(Calculations!$B$3))),0)</f>
        <v>9.0320426596513115E-3</v>
      </c>
    </row>
    <row r="4224" spans="1:11" x14ac:dyDescent="0.35">
      <c r="A4224">
        <v>4221</v>
      </c>
      <c r="B4224" t="str">
        <f t="shared" si="65"/>
        <v>16-89</v>
      </c>
      <c r="C4224">
        <v>-88.836031473275</v>
      </c>
      <c r="D4224">
        <v>16.357511078955</v>
      </c>
      <c r="E4224">
        <f>ASIN(SQRT((SIN(RADIANS(PARAMETERS!$D$8-D4224)/2)*SIN(RADIANS(PARAMETERS!$D$8-D4224)/2))+(COS(RADIANS(D4224))*COS(RADIANS(PARAMETERS!$D$8))*SIN(RADIANS(PARAMETERS!$D$9-C4224)/2)*SIN(RADIANS(PARAMETERS!$D$9-C4224)/2))))*2*3958.756</f>
        <v>1873.3502938353206</v>
      </c>
      <c r="F4224">
        <v>114.27895355225</v>
      </c>
      <c r="G4224">
        <v>147.63795471191</v>
      </c>
      <c r="H4224">
        <v>191.39973449707</v>
      </c>
      <c r="I4224">
        <v>221.70040893555</v>
      </c>
      <c r="J4224">
        <v>256.72372436523</v>
      </c>
      <c r="K4224" s="6">
        <f>IFERROR(EXP(TREND(LN($F$1:$J$1),LN(F4224:J4224),LN(Calculations!$B$3))),0)</f>
        <v>8.4030209926815192E-3</v>
      </c>
    </row>
    <row r="4225" spans="1:11" x14ac:dyDescent="0.35">
      <c r="A4225">
        <v>4222</v>
      </c>
      <c r="B4225" t="str">
        <f t="shared" si="65"/>
        <v>16-89</v>
      </c>
      <c r="C4225">
        <v>-89.107352808176003</v>
      </c>
      <c r="D4225">
        <v>16.357511078955</v>
      </c>
      <c r="E4225">
        <f>ASIN(SQRT((SIN(RADIANS(PARAMETERS!$D$8-D4225)/2)*SIN(RADIANS(PARAMETERS!$D$8-D4225)/2))+(COS(RADIANS(D4225))*COS(RADIANS(PARAMETERS!$D$8))*SIN(RADIANS(PARAMETERS!$D$9-C4225)/2)*SIN(RADIANS(PARAMETERS!$D$9-C4225)/2))))*2*3958.756</f>
        <v>1891.3266834324966</v>
      </c>
      <c r="F4225">
        <v>111.66513824463</v>
      </c>
      <c r="G4225">
        <v>144.88790893555</v>
      </c>
      <c r="H4225">
        <v>189.0071105957</v>
      </c>
      <c r="I4225">
        <v>218.76013183594</v>
      </c>
      <c r="J4225">
        <v>253.2154083252</v>
      </c>
      <c r="K4225" s="6">
        <f>IFERROR(EXP(TREND(LN($F$1:$J$1),LN(F4225:J4225),LN(Calculations!$B$3))),0)</f>
        <v>7.8495478959897599E-3</v>
      </c>
    </row>
    <row r="4226" spans="1:11" x14ac:dyDescent="0.35">
      <c r="A4226">
        <v>4223</v>
      </c>
      <c r="B4226" t="str">
        <f t="shared" si="65"/>
        <v>16-89.5</v>
      </c>
      <c r="C4226">
        <v>-89.378674143077006</v>
      </c>
      <c r="D4226">
        <v>16.357511078955</v>
      </c>
      <c r="E4226">
        <f>ASIN(SQRT((SIN(RADIANS(PARAMETERS!$D$8-D4226)/2)*SIN(RADIANS(PARAMETERS!$D$8-D4226)/2))+(COS(RADIANS(D4226))*COS(RADIANS(PARAMETERS!$D$8))*SIN(RADIANS(PARAMETERS!$D$9-C4226)/2)*SIN(RADIANS(PARAMETERS!$D$9-C4226)/2))))*2*3958.756</f>
        <v>1909.3024145862382</v>
      </c>
      <c r="F4226">
        <v>108.83856201172</v>
      </c>
      <c r="G4226">
        <v>141.65599060059</v>
      </c>
      <c r="H4226">
        <v>186.16256713867</v>
      </c>
      <c r="I4226">
        <v>215.35618591309</v>
      </c>
      <c r="J4226">
        <v>249.12710571289</v>
      </c>
      <c r="K4226" s="6">
        <f>IFERROR(EXP(TREND(LN($F$1:$J$1),LN(F4226:J4226),LN(Calculations!$B$3))),0)</f>
        <v>7.2713889603154792E-3</v>
      </c>
    </row>
    <row r="4227" spans="1:11" x14ac:dyDescent="0.35">
      <c r="A4227">
        <v>4224</v>
      </c>
      <c r="B4227" t="str">
        <f t="shared" si="65"/>
        <v>16-89.5</v>
      </c>
      <c r="C4227">
        <v>-89.649995477977996</v>
      </c>
      <c r="D4227">
        <v>16.357511078955</v>
      </c>
      <c r="E4227">
        <f>ASIN(SQRT((SIN(RADIANS(PARAMETERS!$D$8-D4227)/2)*SIN(RADIANS(PARAMETERS!$D$8-D4227)/2))+(COS(RADIANS(D4227))*COS(RADIANS(PARAMETERS!$D$8))*SIN(RADIANS(PARAMETERS!$D$9-C4227)/2)*SIN(RADIANS(PARAMETERS!$D$9-C4227)/2))))*2*3958.756</f>
        <v>1927.2774722553193</v>
      </c>
      <c r="F4227">
        <v>105.749168396</v>
      </c>
      <c r="G4227">
        <v>137.99310302734</v>
      </c>
      <c r="H4227">
        <v>182.8388671875</v>
      </c>
      <c r="I4227">
        <v>211.35540771484</v>
      </c>
      <c r="J4227">
        <v>244.25028991699</v>
      </c>
      <c r="K4227" s="6">
        <f>IFERROR(EXP(TREND(LN($F$1:$J$1),LN(F4227:J4227),LN(Calculations!$B$3))),0)</f>
        <v>6.6720994214680964E-3</v>
      </c>
    </row>
    <row r="4228" spans="1:11" x14ac:dyDescent="0.35">
      <c r="A4228">
        <v>4225</v>
      </c>
      <c r="B4228" t="str">
        <f t="shared" si="65"/>
        <v>16-90</v>
      </c>
      <c r="C4228">
        <v>-89.921316812878999</v>
      </c>
      <c r="D4228">
        <v>16.357511078955</v>
      </c>
      <c r="E4228">
        <f>ASIN(SQRT((SIN(RADIANS(PARAMETERS!$D$8-D4228)/2)*SIN(RADIANS(PARAMETERS!$D$8-D4228)/2))+(COS(RADIANS(D4228))*COS(RADIANS(PARAMETERS!$D$8))*SIN(RADIANS(PARAMETERS!$D$9-C4228)/2)*SIN(RADIANS(PARAMETERS!$D$9-C4228)/2))))*2*3958.756</f>
        <v>1945.2518415668537</v>
      </c>
      <c r="F4228">
        <v>102.50466156006</v>
      </c>
      <c r="G4228">
        <v>134.13938903809</v>
      </c>
      <c r="H4228">
        <v>179.18862915039</v>
      </c>
      <c r="I4228">
        <v>206.93644714355</v>
      </c>
      <c r="J4228">
        <v>238.8060760498</v>
      </c>
      <c r="K4228" s="6">
        <f>IFERROR(EXP(TREND(LN($F$1:$J$1),LN(F4228:J4228),LN(Calculations!$B$3))),0)</f>
        <v>6.0863446989225549E-3</v>
      </c>
    </row>
    <row r="4229" spans="1:11" x14ac:dyDescent="0.35">
      <c r="A4229">
        <v>4226</v>
      </c>
      <c r="B4229" t="str">
        <f t="shared" ref="B4229:B4292" si="66">MROUND(D4229,1)&amp;MROUND(C4229,-0.5)</f>
        <v>16-90</v>
      </c>
      <c r="C4229">
        <v>-90.192638147780002</v>
      </c>
      <c r="D4229">
        <v>16.357511078955</v>
      </c>
      <c r="E4229">
        <f>ASIN(SQRT((SIN(RADIANS(PARAMETERS!$D$8-D4229)/2)*SIN(RADIANS(PARAMETERS!$D$8-D4229)/2))+(COS(RADIANS(D4229))*COS(RADIANS(PARAMETERS!$D$8))*SIN(RADIANS(PARAMETERS!$D$9-C4229)/2)*SIN(RADIANS(PARAMETERS!$D$9-C4229)/2))))*2*3958.756</f>
        <v>1963.2255078063313</v>
      </c>
      <c r="F4229">
        <v>100.34776306152</v>
      </c>
      <c r="G4229">
        <v>131.26026916504</v>
      </c>
      <c r="H4229">
        <v>176.70526123047</v>
      </c>
      <c r="I4229">
        <v>204.07940673828</v>
      </c>
      <c r="J4229">
        <v>235.39393615723</v>
      </c>
      <c r="K4229" s="6">
        <f>IFERROR(EXP(TREND(LN($F$1:$J$1),LN(F4229:J4229),LN(Calculations!$B$3))),0)</f>
        <v>5.7173006036635521E-3</v>
      </c>
    </row>
    <row r="4230" spans="1:11" x14ac:dyDescent="0.35">
      <c r="A4230">
        <v>4227</v>
      </c>
      <c r="B4230" t="str">
        <f t="shared" si="66"/>
        <v>16-90.5</v>
      </c>
      <c r="C4230">
        <v>-90.463959482681005</v>
      </c>
      <c r="D4230">
        <v>16.357511078955</v>
      </c>
      <c r="E4230">
        <f>ASIN(SQRT((SIN(RADIANS(PARAMETERS!$D$8-D4230)/2)*SIN(RADIANS(PARAMETERS!$D$8-D4230)/2))+(COS(RADIANS(D4230))*COS(RADIANS(PARAMETERS!$D$8))*SIN(RADIANS(PARAMETERS!$D$9-C4230)/2)*SIN(RADIANS(PARAMETERS!$D$9-C4230)/2))))*2*3958.756</f>
        <v>1981.1984564081633</v>
      </c>
      <c r="F4230">
        <v>99.235298156737997</v>
      </c>
      <c r="G4230">
        <v>129.73243713379</v>
      </c>
      <c r="H4230">
        <v>175.43829345703</v>
      </c>
      <c r="I4230">
        <v>202.76635742188</v>
      </c>
      <c r="J4230">
        <v>233.95588684082</v>
      </c>
      <c r="K4230" s="6">
        <f>IFERROR(EXP(TREND(LN($F$1:$J$1),LN(F4230:J4230),LN(Calculations!$B$3))),0)</f>
        <v>5.5415455170987424E-3</v>
      </c>
    </row>
    <row r="4231" spans="1:11" x14ac:dyDescent="0.35">
      <c r="A4231">
        <v>4228</v>
      </c>
      <c r="B4231" t="str">
        <f t="shared" si="66"/>
        <v>16-90.5</v>
      </c>
      <c r="C4231">
        <v>-90.735280817581994</v>
      </c>
      <c r="D4231">
        <v>16.357511078955</v>
      </c>
      <c r="E4231">
        <f>ASIN(SQRT((SIN(RADIANS(PARAMETERS!$D$8-D4231)/2)*SIN(RADIANS(PARAMETERS!$D$8-D4231)/2))+(COS(RADIANS(D4231))*COS(RADIANS(PARAMETERS!$D$8))*SIN(RADIANS(PARAMETERS!$D$9-C4231)/2)*SIN(RADIANS(PARAMETERS!$D$9-C4231)/2))))*2*3958.756</f>
        <v>1999.1706729467141</v>
      </c>
      <c r="F4231">
        <v>99.077293395995994</v>
      </c>
      <c r="G4231">
        <v>129.55171203613</v>
      </c>
      <c r="H4231">
        <v>175.34657287598</v>
      </c>
      <c r="I4231">
        <v>202.85708618164</v>
      </c>
      <c r="J4231">
        <v>234.26875305176</v>
      </c>
      <c r="K4231" s="6">
        <f>IFERROR(EXP(TREND(LN($F$1:$J$1),LN(F4231:J4231),LN(Calculations!$B$3))),0)</f>
        <v>5.5307786944586296E-3</v>
      </c>
    </row>
    <row r="4232" spans="1:11" x14ac:dyDescent="0.35">
      <c r="A4232">
        <v>4229</v>
      </c>
      <c r="B4232" t="str">
        <f t="shared" si="66"/>
        <v>17-50</v>
      </c>
      <c r="C4232">
        <v>-50.037080582435998</v>
      </c>
      <c r="D4232">
        <v>16.628832413855001</v>
      </c>
      <c r="E4232">
        <f>ASIN(SQRT((SIN(RADIANS(PARAMETERS!$D$8-D4232)/2)*SIN(RADIANS(PARAMETERS!$D$8-D4232)/2))+(COS(RADIANS(D4232))*COS(RADIANS(PARAMETERS!$D$8))*SIN(RADIANS(PARAMETERS!$D$9-C4232)/2)*SIN(RADIANS(PARAMETERS!$D$9-C4232)/2))))*2*3958.756</f>
        <v>708.92681763704479</v>
      </c>
      <c r="F4232">
        <v>150.25888061523</v>
      </c>
      <c r="G4232">
        <v>181.03385925293</v>
      </c>
      <c r="H4232">
        <v>216.25350952148</v>
      </c>
      <c r="I4232">
        <v>247.38226318359</v>
      </c>
      <c r="J4232">
        <v>282.99371337891</v>
      </c>
      <c r="K4232" s="6">
        <f>IFERROR(EXP(TREND(LN($F$1:$J$1),LN(F4232:J4232),LN(Calculations!$B$3))),0)</f>
        <v>2.2135156390231319E-2</v>
      </c>
    </row>
    <row r="4233" spans="1:11" x14ac:dyDescent="0.35">
      <c r="A4233">
        <v>4230</v>
      </c>
      <c r="B4233" t="str">
        <f t="shared" si="66"/>
        <v>17-50.5</v>
      </c>
      <c r="C4233">
        <v>-50.308401917337001</v>
      </c>
      <c r="D4233">
        <v>16.628832413855001</v>
      </c>
      <c r="E4233">
        <f>ASIN(SQRT((SIN(RADIANS(PARAMETERS!$D$8-D4233)/2)*SIN(RADIANS(PARAMETERS!$D$8-D4233)/2))+(COS(RADIANS(D4233))*COS(RADIANS(PARAMETERS!$D$8))*SIN(RADIANS(PARAMETERS!$D$9-C4233)/2)*SIN(RADIANS(PARAMETERS!$D$9-C4233)/2))))*2*3958.756</f>
        <v>691.04295800419709</v>
      </c>
      <c r="F4233">
        <v>150.54594421387</v>
      </c>
      <c r="G4233">
        <v>181.27641296387</v>
      </c>
      <c r="H4233">
        <v>216.69775390625</v>
      </c>
      <c r="I4233">
        <v>248.02415466309</v>
      </c>
      <c r="J4233">
        <v>283.88098144531</v>
      </c>
      <c r="K4233" s="6">
        <f>IFERROR(EXP(TREND(LN($F$1:$J$1),LN(F4233:J4233),LN(Calculations!$B$3))),0)</f>
        <v>2.2292412681921288E-2</v>
      </c>
    </row>
    <row r="4234" spans="1:11" x14ac:dyDescent="0.35">
      <c r="A4234">
        <v>4231</v>
      </c>
      <c r="B4234" t="str">
        <f t="shared" si="66"/>
        <v>17-50.5</v>
      </c>
      <c r="C4234">
        <v>-50.579723252237997</v>
      </c>
      <c r="D4234">
        <v>16.628832413855001</v>
      </c>
      <c r="E4234">
        <f>ASIN(SQRT((SIN(RADIANS(PARAMETERS!$D$8-D4234)/2)*SIN(RADIANS(PARAMETERS!$D$8-D4234)/2))+(COS(RADIANS(D4234))*COS(RADIANS(PARAMETERS!$D$8))*SIN(RADIANS(PARAMETERS!$D$9-C4234)/2)*SIN(RADIANS(PARAMETERS!$D$9-C4234)/2))))*2*3958.756</f>
        <v>673.16562323062863</v>
      </c>
      <c r="F4234">
        <v>150.77095031738</v>
      </c>
      <c r="G4234">
        <v>181.4820098877</v>
      </c>
      <c r="H4234">
        <v>217.09577941895</v>
      </c>
      <c r="I4234">
        <v>248.61158752441</v>
      </c>
      <c r="J4234">
        <v>284.70431518555</v>
      </c>
      <c r="K4234" s="6">
        <f>IFERROR(EXP(TREND(LN($F$1:$J$1),LN(F4234:J4234),LN(Calculations!$B$3))),0)</f>
        <v>2.2413065773982173E-2</v>
      </c>
    </row>
    <row r="4235" spans="1:11" x14ac:dyDescent="0.35">
      <c r="A4235">
        <v>4232</v>
      </c>
      <c r="B4235" t="str">
        <f t="shared" si="66"/>
        <v>17-51</v>
      </c>
      <c r="C4235">
        <v>-50.851044587139</v>
      </c>
      <c r="D4235">
        <v>16.628832413855001</v>
      </c>
      <c r="E4235">
        <f>ASIN(SQRT((SIN(RADIANS(PARAMETERS!$D$8-D4235)/2)*SIN(RADIANS(PARAMETERS!$D$8-D4235)/2))+(COS(RADIANS(D4235))*COS(RADIANS(PARAMETERS!$D$8))*SIN(RADIANS(PARAMETERS!$D$9-C4235)/2)*SIN(RADIANS(PARAMETERS!$D$9-C4235)/2))))*2*3958.756</f>
        <v>655.29537961878043</v>
      </c>
      <c r="F4235">
        <v>150.96905517578</v>
      </c>
      <c r="G4235">
        <v>181.67378234863</v>
      </c>
      <c r="H4235">
        <v>217.4807434082</v>
      </c>
      <c r="I4235">
        <v>249.18727111816</v>
      </c>
      <c r="J4235">
        <v>285.51803588867</v>
      </c>
      <c r="K4235" s="6">
        <f>IFERROR(EXP(TREND(LN($F$1:$J$1),LN(F4235:J4235),LN(Calculations!$B$3))),0)</f>
        <v>2.251728724218793E-2</v>
      </c>
    </row>
    <row r="4236" spans="1:11" x14ac:dyDescent="0.35">
      <c r="A4236">
        <v>4233</v>
      </c>
      <c r="B4236" t="str">
        <f t="shared" si="66"/>
        <v>17-51</v>
      </c>
      <c r="C4236">
        <v>-51.122365922039997</v>
      </c>
      <c r="D4236">
        <v>16.628832413855001</v>
      </c>
      <c r="E4236">
        <f>ASIN(SQRT((SIN(RADIANS(PARAMETERS!$D$8-D4236)/2)*SIN(RADIANS(PARAMETERS!$D$8-D4236)/2))+(COS(RADIANS(D4236))*COS(RADIANS(PARAMETERS!$D$8))*SIN(RADIANS(PARAMETERS!$D$9-C4236)/2)*SIN(RADIANS(PARAMETERS!$D$9-C4236)/2))))*2*3958.756</f>
        <v>637.43285584376736</v>
      </c>
      <c r="F4236">
        <v>151.17953491211</v>
      </c>
      <c r="G4236">
        <v>181.87760925293</v>
      </c>
      <c r="H4236">
        <v>217.89042663574</v>
      </c>
      <c r="I4236">
        <v>249.80049133301</v>
      </c>
      <c r="J4236">
        <v>286.38562011719</v>
      </c>
      <c r="K4236" s="6">
        <f>IFERROR(EXP(TREND(LN($F$1:$J$1),LN(F4236:J4236),LN(Calculations!$B$3))),0)</f>
        <v>2.2627632699818986E-2</v>
      </c>
    </row>
    <row r="4237" spans="1:11" x14ac:dyDescent="0.35">
      <c r="A4237">
        <v>4234</v>
      </c>
      <c r="B4237" t="str">
        <f t="shared" si="66"/>
        <v>17-51.5</v>
      </c>
      <c r="C4237">
        <v>-51.393687256941</v>
      </c>
      <c r="D4237">
        <v>16.628832413855001</v>
      </c>
      <c r="E4237">
        <f>ASIN(SQRT((SIN(RADIANS(PARAMETERS!$D$8-D4237)/2)*SIN(RADIANS(PARAMETERS!$D$8-D4237)/2))+(COS(RADIANS(D4237))*COS(RADIANS(PARAMETERS!$D$8))*SIN(RADIANS(PARAMETERS!$D$9-C4237)/2)*SIN(RADIANS(PARAMETERS!$D$9-C4237)/2))))*2*3958.756</f>
        <v>619.57875187488423</v>
      </c>
      <c r="F4237">
        <v>151.35336303711</v>
      </c>
      <c r="G4237">
        <v>182.05630493164</v>
      </c>
      <c r="H4237">
        <v>218.26510620117</v>
      </c>
      <c r="I4237">
        <v>250.36952209473</v>
      </c>
      <c r="J4237">
        <v>287.19808959961</v>
      </c>
      <c r="K4237" s="6">
        <f>IFERROR(EXP(TREND(LN($F$1:$J$1),LN(F4237:J4237),LN(Calculations!$B$3))),0)</f>
        <v>2.2716097127821779E-2</v>
      </c>
    </row>
    <row r="4238" spans="1:11" x14ac:dyDescent="0.35">
      <c r="A4238">
        <v>4235</v>
      </c>
      <c r="B4238" t="str">
        <f t="shared" si="66"/>
        <v>17-51.5</v>
      </c>
      <c r="C4238">
        <v>-51.665008591842003</v>
      </c>
      <c r="D4238">
        <v>16.628832413855001</v>
      </c>
      <c r="E4238">
        <f>ASIN(SQRT((SIN(RADIANS(PARAMETERS!$D$8-D4238)/2)*SIN(RADIANS(PARAMETERS!$D$8-D4238)/2))+(COS(RADIANS(D4238))*COS(RADIANS(PARAMETERS!$D$8))*SIN(RADIANS(PARAMETERS!$D$9-C4238)/2)*SIN(RADIANS(PARAMETERS!$D$9-C4238)/2))))*2*3958.756</f>
        <v>601.73384946522549</v>
      </c>
      <c r="F4238">
        <v>151.5161895752</v>
      </c>
      <c r="G4238">
        <v>182.22802734375</v>
      </c>
      <c r="H4238">
        <v>218.63542175293</v>
      </c>
      <c r="I4238">
        <v>250.9372253418</v>
      </c>
      <c r="J4238">
        <v>288.01345825195</v>
      </c>
      <c r="K4238" s="6">
        <f>IFERROR(EXP(TREND(LN($F$1:$J$1),LN(F4238:J4238),LN(Calculations!$B$3))),0)</f>
        <v>2.2796883641174531E-2</v>
      </c>
    </row>
    <row r="4239" spans="1:11" x14ac:dyDescent="0.35">
      <c r="A4239">
        <v>4236</v>
      </c>
      <c r="B4239" t="str">
        <f t="shared" si="66"/>
        <v>17-52</v>
      </c>
      <c r="C4239">
        <v>-51.936329926742999</v>
      </c>
      <c r="D4239">
        <v>16.628832413855001</v>
      </c>
      <c r="E4239">
        <f>ASIN(SQRT((SIN(RADIANS(PARAMETERS!$D$8-D4239)/2)*SIN(RADIANS(PARAMETERS!$D$8-D4239)/2))+(COS(RADIANS(D4239))*COS(RADIANS(PARAMETERS!$D$8))*SIN(RADIANS(PARAMETERS!$D$9-C4239)/2)*SIN(RADIANS(PARAMETERS!$D$9-C4239)/2))))*2*3958.756</f>
        <v>583.89902453887521</v>
      </c>
      <c r="F4239">
        <v>151.6926574707</v>
      </c>
      <c r="G4239">
        <v>182.41082763672</v>
      </c>
      <c r="H4239">
        <v>219.03146362305</v>
      </c>
      <c r="I4239">
        <v>251.54550170898</v>
      </c>
      <c r="J4239">
        <v>288.88836669922</v>
      </c>
      <c r="K4239" s="6">
        <f>IFERROR(EXP(TREND(LN($F$1:$J$1),LN(F4239:J4239),LN(Calculations!$B$3))),0)</f>
        <v>2.288371693238701E-2</v>
      </c>
    </row>
    <row r="4240" spans="1:11" x14ac:dyDescent="0.35">
      <c r="A4240">
        <v>4237</v>
      </c>
      <c r="B4240" t="str">
        <f t="shared" si="66"/>
        <v>17-52</v>
      </c>
      <c r="C4240">
        <v>-52.207651261644003</v>
      </c>
      <c r="D4240">
        <v>16.628832413855001</v>
      </c>
      <c r="E4240">
        <f>ASIN(SQRT((SIN(RADIANS(PARAMETERS!$D$8-D4240)/2)*SIN(RADIANS(PARAMETERS!$D$8-D4240)/2))+(COS(RADIANS(D4240))*COS(RADIANS(PARAMETERS!$D$8))*SIN(RADIANS(PARAMETERS!$D$9-C4240)/2)*SIN(RADIANS(PARAMETERS!$D$9-C4240)/2))))*2*3958.756</f>
        <v>566.0752618862374</v>
      </c>
      <c r="F4240">
        <v>151.82327270508</v>
      </c>
      <c r="G4240">
        <v>182.55561828613</v>
      </c>
      <c r="H4240">
        <v>219.36814880371</v>
      </c>
      <c r="I4240">
        <v>252.07383728027</v>
      </c>
      <c r="J4240">
        <v>289.65802001953</v>
      </c>
      <c r="K4240" s="6">
        <f>IFERROR(EXP(TREND(LN($F$1:$J$1),LN(F4240:J4240),LN(Calculations!$B$3))),0)</f>
        <v>2.2943483581903377E-2</v>
      </c>
    </row>
    <row r="4241" spans="1:11" x14ac:dyDescent="0.35">
      <c r="A4241">
        <v>4238</v>
      </c>
      <c r="B4241" t="str">
        <f t="shared" si="66"/>
        <v>17-52.5</v>
      </c>
      <c r="C4241">
        <v>-52.478972596544999</v>
      </c>
      <c r="D4241">
        <v>16.628832413855001</v>
      </c>
      <c r="E4241">
        <f>ASIN(SQRT((SIN(RADIANS(PARAMETERS!$D$8-D4241)/2)*SIN(RADIANS(PARAMETERS!$D$8-D4241)/2))+(COS(RADIANS(D4241))*COS(RADIANS(PARAMETERS!$D$8))*SIN(RADIANS(PARAMETERS!$D$9-C4241)/2)*SIN(RADIANS(PARAMETERS!$D$9-C4241)/2))))*2*3958.756</f>
        <v>548.26367268215347</v>
      </c>
      <c r="F4241">
        <v>151.94158935547</v>
      </c>
      <c r="G4241">
        <v>182.68510437012</v>
      </c>
      <c r="H4241">
        <v>219.68121337891</v>
      </c>
      <c r="I4241">
        <v>252.57051086426</v>
      </c>
      <c r="J4241">
        <v>290.38616943359</v>
      </c>
      <c r="K4241" s="6">
        <f>IFERROR(EXP(TREND(LN($F$1:$J$1),LN(F4241:J4241),LN(Calculations!$B$3))),0)</f>
        <v>2.2995198642434093E-2</v>
      </c>
    </row>
    <row r="4242" spans="1:11" x14ac:dyDescent="0.35">
      <c r="A4242">
        <v>4239</v>
      </c>
      <c r="B4242" t="str">
        <f t="shared" si="66"/>
        <v>17-53</v>
      </c>
      <c r="C4242">
        <v>-52.750293931446002</v>
      </c>
      <c r="D4242">
        <v>16.628832413855001</v>
      </c>
      <c r="E4242">
        <f>ASIN(SQRT((SIN(RADIANS(PARAMETERS!$D$8-D4242)/2)*SIN(RADIANS(PARAMETERS!$D$8-D4242)/2))+(COS(RADIANS(D4242))*COS(RADIANS(PARAMETERS!$D$8))*SIN(RADIANS(PARAMETERS!$D$9-C4242)/2)*SIN(RADIANS(PARAMETERS!$D$9-C4242)/2))))*2*3958.756</f>
        <v>530.46551547597676</v>
      </c>
      <c r="F4242">
        <v>152.06953430176</v>
      </c>
      <c r="G4242">
        <v>182.81498718262</v>
      </c>
      <c r="H4242">
        <v>219.99501037598</v>
      </c>
      <c r="I4242">
        <v>253.068359375</v>
      </c>
      <c r="J4242">
        <v>291.11614990234</v>
      </c>
      <c r="K4242" s="6">
        <f>IFERROR(EXP(TREND(LN($F$1:$J$1),LN(F4242:J4242),LN(Calculations!$B$3))),0)</f>
        <v>2.3051367341674053E-2</v>
      </c>
    </row>
    <row r="4243" spans="1:11" x14ac:dyDescent="0.35">
      <c r="A4243">
        <v>4240</v>
      </c>
      <c r="B4243" t="str">
        <f t="shared" si="66"/>
        <v>17-53</v>
      </c>
      <c r="C4243">
        <v>-53.021615266346998</v>
      </c>
      <c r="D4243">
        <v>16.628832413855001</v>
      </c>
      <c r="E4243">
        <f>ASIN(SQRT((SIN(RADIANS(PARAMETERS!$D$8-D4243)/2)*SIN(RADIANS(PARAMETERS!$D$8-D4243)/2))+(COS(RADIANS(D4243))*COS(RADIANS(PARAMETERS!$D$8))*SIN(RADIANS(PARAMETERS!$D$9-C4243)/2)*SIN(RADIANS(PARAMETERS!$D$9-C4243)/2))))*2*3958.756</f>
        <v>512.68222147792233</v>
      </c>
      <c r="F4243">
        <v>152.14636230469</v>
      </c>
      <c r="G4243">
        <v>182.90098571777</v>
      </c>
      <c r="H4243">
        <v>220.24215698242</v>
      </c>
      <c r="I4243">
        <v>253.47758483887</v>
      </c>
      <c r="J4243">
        <v>291.73049926758</v>
      </c>
      <c r="K4243" s="6">
        <f>IFERROR(EXP(TREND(LN($F$1:$J$1),LN(F4243:J4243),LN(Calculations!$B$3))),0)</f>
        <v>2.3077119008007709E-2</v>
      </c>
    </row>
    <row r="4244" spans="1:11" x14ac:dyDescent="0.35">
      <c r="A4244">
        <v>4241</v>
      </c>
      <c r="B4244" t="str">
        <f t="shared" si="66"/>
        <v>17-53.5</v>
      </c>
      <c r="C4244">
        <v>-53.292936601248002</v>
      </c>
      <c r="D4244">
        <v>16.628832413855001</v>
      </c>
      <c r="E4244">
        <f>ASIN(SQRT((SIN(RADIANS(PARAMETERS!$D$8-D4244)/2)*SIN(RADIANS(PARAMETERS!$D$8-D4244)/2))+(COS(RADIANS(D4244))*COS(RADIANS(PARAMETERS!$D$8))*SIN(RADIANS(PARAMETERS!$D$9-C4244)/2)*SIN(RADIANS(PARAMETERS!$D$9-C4244)/2))))*2*3958.756</f>
        <v>494.91542519564229</v>
      </c>
      <c r="F4244">
        <v>152.22015380859</v>
      </c>
      <c r="G4244">
        <v>182.97912597656</v>
      </c>
      <c r="H4244">
        <v>220.47943115234</v>
      </c>
      <c r="I4244">
        <v>253.87515258789</v>
      </c>
      <c r="J4244">
        <v>292.33117675781</v>
      </c>
      <c r="K4244" s="6">
        <f>IFERROR(EXP(TREND(LN($F$1:$J$1),LN(F4244:J4244),LN(Calculations!$B$3))),0)</f>
        <v>2.309990686258909E-2</v>
      </c>
    </row>
    <row r="4245" spans="1:11" x14ac:dyDescent="0.35">
      <c r="A4245">
        <v>4242</v>
      </c>
      <c r="B4245" t="str">
        <f t="shared" si="66"/>
        <v>17-53.5</v>
      </c>
      <c r="C4245">
        <v>-53.564257936148998</v>
      </c>
      <c r="D4245">
        <v>16.628832413855001</v>
      </c>
      <c r="E4245">
        <f>ASIN(SQRT((SIN(RADIANS(PARAMETERS!$D$8-D4245)/2)*SIN(RADIANS(PARAMETERS!$D$8-D4245)/2))+(COS(RADIANS(D4245))*COS(RADIANS(PARAMETERS!$D$8))*SIN(RADIANS(PARAMETERS!$D$9-C4245)/2)*SIN(RADIANS(PARAMETERS!$D$9-C4245)/2))))*2*3958.756</f>
        <v>477.1670017786077</v>
      </c>
      <c r="F4245">
        <v>152.31446838379</v>
      </c>
      <c r="G4245">
        <v>183.06741333008</v>
      </c>
      <c r="H4245">
        <v>220.73281860352</v>
      </c>
      <c r="I4245">
        <v>254.29473876953</v>
      </c>
      <c r="J4245">
        <v>292.96133422852</v>
      </c>
      <c r="K4245" s="6">
        <f>IFERROR(EXP(TREND(LN($F$1:$J$1),LN(F4245:J4245),LN(Calculations!$B$3))),0)</f>
        <v>2.3133566029473168E-2</v>
      </c>
    </row>
    <row r="4246" spans="1:11" x14ac:dyDescent="0.35">
      <c r="A4246">
        <v>4243</v>
      </c>
      <c r="B4246" t="str">
        <f t="shared" si="66"/>
        <v>17-54</v>
      </c>
      <c r="C4246">
        <v>-53.835579271050001</v>
      </c>
      <c r="D4246">
        <v>16.628832413855001</v>
      </c>
      <c r="E4246">
        <f>ASIN(SQRT((SIN(RADIANS(PARAMETERS!$D$8-D4246)/2)*SIN(RADIANS(PARAMETERS!$D$8-D4246)/2))+(COS(RADIANS(D4246))*COS(RADIANS(PARAMETERS!$D$8))*SIN(RADIANS(PARAMETERS!$D$9-C4246)/2)*SIN(RADIANS(PARAMETERS!$D$9-C4246)/2))))*2*3958.756</f>
        <v>459.43911283247974</v>
      </c>
      <c r="F4246">
        <v>152.38095092773</v>
      </c>
      <c r="G4246">
        <v>183.13208007813</v>
      </c>
      <c r="H4246">
        <v>220.94723510742</v>
      </c>
      <c r="I4246">
        <v>254.66047668457</v>
      </c>
      <c r="J4246">
        <v>293.51922607422</v>
      </c>
      <c r="K4246" s="6">
        <f>IFERROR(EXP(TREND(LN($F$1:$J$1),LN(F4246:J4246),LN(Calculations!$B$3))),0)</f>
        <v>2.3151346677575027E-2</v>
      </c>
    </row>
    <row r="4247" spans="1:11" x14ac:dyDescent="0.35">
      <c r="A4247">
        <v>4244</v>
      </c>
      <c r="B4247" t="str">
        <f t="shared" si="66"/>
        <v>17-54</v>
      </c>
      <c r="C4247">
        <v>-54.106900605950997</v>
      </c>
      <c r="D4247">
        <v>16.628832413855001</v>
      </c>
      <c r="E4247">
        <f>ASIN(SQRT((SIN(RADIANS(PARAMETERS!$D$8-D4247)/2)*SIN(RADIANS(PARAMETERS!$D$8-D4247)/2))+(COS(RADIANS(D4247))*COS(RADIANS(PARAMETERS!$D$8))*SIN(RADIANS(PARAMETERS!$D$9-C4247)/2)*SIN(RADIANS(PARAMETERS!$D$9-C4247)/2))))*2*3958.756</f>
        <v>441.73426300975638</v>
      </c>
      <c r="F4247">
        <v>152.4644317627</v>
      </c>
      <c r="G4247">
        <v>183.20344543457</v>
      </c>
      <c r="H4247">
        <v>221.16563415527</v>
      </c>
      <c r="I4247">
        <v>255.02737426758</v>
      </c>
      <c r="J4247">
        <v>294.07461547852</v>
      </c>
      <c r="K4247" s="6">
        <f>IFERROR(EXP(TREND(LN($F$1:$J$1),LN(F4247:J4247),LN(Calculations!$B$3))),0)</f>
        <v>2.3179165809621132E-2</v>
      </c>
    </row>
    <row r="4248" spans="1:11" x14ac:dyDescent="0.35">
      <c r="A4248">
        <v>4245</v>
      </c>
      <c r="B4248" t="str">
        <f t="shared" si="66"/>
        <v>17-54.5</v>
      </c>
      <c r="C4248">
        <v>-54.378221940852001</v>
      </c>
      <c r="D4248">
        <v>16.628832413855001</v>
      </c>
      <c r="E4248">
        <f>ASIN(SQRT((SIN(RADIANS(PARAMETERS!$D$8-D4248)/2)*SIN(RADIANS(PARAMETERS!$D$8-D4248)/2))+(COS(RADIANS(D4248))*COS(RADIANS(PARAMETERS!$D$8))*SIN(RADIANS(PARAMETERS!$D$9-C4248)/2)*SIN(RADIANS(PARAMETERS!$D$9-C4248)/2))))*2*3958.756</f>
        <v>424.05537042126173</v>
      </c>
      <c r="F4248">
        <v>152.58088684082</v>
      </c>
      <c r="G4248">
        <v>183.29307556152</v>
      </c>
      <c r="H4248">
        <v>221.40316772461</v>
      </c>
      <c r="I4248">
        <v>255.41397094727</v>
      </c>
      <c r="J4248">
        <v>294.65023803711</v>
      </c>
      <c r="K4248" s="6">
        <f>IFERROR(EXP(TREND(LN($F$1:$J$1),LN(F4248:J4248),LN(Calculations!$B$3))),0)</f>
        <v>2.3226503723828423E-2</v>
      </c>
    </row>
    <row r="4249" spans="1:11" x14ac:dyDescent="0.35">
      <c r="A4249">
        <v>4246</v>
      </c>
      <c r="B4249" t="str">
        <f t="shared" si="66"/>
        <v>17-54.5</v>
      </c>
      <c r="C4249">
        <v>-54.649543275752997</v>
      </c>
      <c r="D4249">
        <v>16.628832413855001</v>
      </c>
      <c r="E4249">
        <f>ASIN(SQRT((SIN(RADIANS(PARAMETERS!$D$8-D4249)/2)*SIN(RADIANS(PARAMETERS!$D$8-D4249)/2))+(COS(RADIANS(D4249))*COS(RADIANS(PARAMETERS!$D$8))*SIN(RADIANS(PARAMETERS!$D$9-C4249)/2)*SIN(RADIANS(PARAMETERS!$D$9-C4249)/2))))*2*3958.756</f>
        <v>406.40585492476254</v>
      </c>
      <c r="F4249">
        <v>152.6953125</v>
      </c>
      <c r="G4249">
        <v>183.37658691406</v>
      </c>
      <c r="H4249">
        <v>221.61764526367</v>
      </c>
      <c r="I4249">
        <v>255.76043701172</v>
      </c>
      <c r="J4249">
        <v>295.16418457031</v>
      </c>
      <c r="K4249" s="6">
        <f>IFERROR(EXP(TREND(LN($F$1:$J$1),LN(F4249:J4249),LN(Calculations!$B$3))),0)</f>
        <v>2.3274589190902702E-2</v>
      </c>
    </row>
    <row r="4250" spans="1:11" x14ac:dyDescent="0.35">
      <c r="A4250">
        <v>4247</v>
      </c>
      <c r="B4250" t="str">
        <f t="shared" si="66"/>
        <v>17-55</v>
      </c>
      <c r="C4250">
        <v>-54.920864610654</v>
      </c>
      <c r="D4250">
        <v>16.628832413855001</v>
      </c>
      <c r="E4250">
        <f>ASIN(SQRT((SIN(RADIANS(PARAMETERS!$D$8-D4250)/2)*SIN(RADIANS(PARAMETERS!$D$8-D4250)/2))+(COS(RADIANS(D4250))*COS(RADIANS(PARAMETERS!$D$8))*SIN(RADIANS(PARAMETERS!$D$9-C4250)/2)*SIN(RADIANS(PARAMETERS!$D$9-C4250)/2))))*2*3958.756</f>
        <v>388.78974974750372</v>
      </c>
      <c r="F4250">
        <v>152.86161804199</v>
      </c>
      <c r="G4250">
        <v>183.49589538574</v>
      </c>
      <c r="H4250">
        <v>221.87571716309</v>
      </c>
      <c r="I4250">
        <v>256.15768432617</v>
      </c>
      <c r="J4250">
        <v>295.73736572266</v>
      </c>
      <c r="K4250" s="6">
        <f>IFERROR(EXP(TREND(LN($F$1:$J$1),LN(F4250:J4250),LN(Calculations!$B$3))),0)</f>
        <v>2.3353850989293181E-2</v>
      </c>
    </row>
    <row r="4251" spans="1:11" x14ac:dyDescent="0.35">
      <c r="A4251">
        <v>4248</v>
      </c>
      <c r="B4251" t="str">
        <f t="shared" si="66"/>
        <v>17-55</v>
      </c>
      <c r="C4251">
        <v>-55.192185945555003</v>
      </c>
      <c r="D4251">
        <v>16.628832413855001</v>
      </c>
      <c r="E4251">
        <f>ASIN(SQRT((SIN(RADIANS(PARAMETERS!$D$8-D4251)/2)*SIN(RADIANS(PARAMETERS!$D$8-D4251)/2))+(COS(RADIANS(D4251))*COS(RADIANS(PARAMETERS!$D$8))*SIN(RADIANS(PARAMETERS!$D$9-C4251)/2)*SIN(RADIANS(PARAMETERS!$D$9-C4251)/2))))*2*3958.756</f>
        <v>371.21184385935402</v>
      </c>
      <c r="F4251">
        <v>153.08699035645</v>
      </c>
      <c r="G4251">
        <v>183.65753173828</v>
      </c>
      <c r="H4251">
        <v>222.18511962891</v>
      </c>
      <c r="I4251">
        <v>256.61450195313</v>
      </c>
      <c r="J4251">
        <v>296.37985229492</v>
      </c>
      <c r="K4251" s="6">
        <f>IFERROR(EXP(TREND(LN($F$1:$J$1),LN(F4251:J4251),LN(Calculations!$B$3))),0)</f>
        <v>2.3469073338778193E-2</v>
      </c>
    </row>
    <row r="4252" spans="1:11" x14ac:dyDescent="0.35">
      <c r="A4252">
        <v>4249</v>
      </c>
      <c r="B4252" t="str">
        <f t="shared" si="66"/>
        <v>17-55.5</v>
      </c>
      <c r="C4252">
        <v>-55.463507280456</v>
      </c>
      <c r="D4252">
        <v>16.628832413855001</v>
      </c>
      <c r="E4252">
        <f>ASIN(SQRT((SIN(RADIANS(PARAMETERS!$D$8-D4252)/2)*SIN(RADIANS(PARAMETERS!$D$8-D4252)/2))+(COS(RADIANS(D4252))*COS(RADIANS(PARAMETERS!$D$8))*SIN(RADIANS(PARAMETERS!$D$9-C4252)/2)*SIN(RADIANS(PARAMETERS!$D$9-C4252)/2))))*2*3958.756</f>
        <v>353.67786528700918</v>
      </c>
      <c r="F4252">
        <v>153.29864501953</v>
      </c>
      <c r="G4252">
        <v>183.80084228516</v>
      </c>
      <c r="H4252">
        <v>222.43919372559</v>
      </c>
      <c r="I4252">
        <v>256.97854614258</v>
      </c>
      <c r="J4252">
        <v>296.88186645508</v>
      </c>
      <c r="K4252" s="6">
        <f>IFERROR(EXP(TREND(LN($F$1:$J$1),LN(F4252:J4252),LN(Calculations!$B$3))),0)</f>
        <v>2.3581013583428959E-2</v>
      </c>
    </row>
    <row r="4253" spans="1:11" x14ac:dyDescent="0.35">
      <c r="A4253">
        <v>4250</v>
      </c>
      <c r="B4253" t="str">
        <f t="shared" si="66"/>
        <v>17-55.5</v>
      </c>
      <c r="C4253">
        <v>-55.734828615357003</v>
      </c>
      <c r="D4253">
        <v>16.628832413855001</v>
      </c>
      <c r="E4253">
        <f>ASIN(SQRT((SIN(RADIANS(PARAMETERS!$D$8-D4253)/2)*SIN(RADIANS(PARAMETERS!$D$8-D4253)/2))+(COS(RADIANS(D4253))*COS(RADIANS(PARAMETERS!$D$8))*SIN(RADIANS(PARAMETERS!$D$9-C4253)/2)*SIN(RADIANS(PARAMETERS!$D$9-C4253)/2))))*2*3958.756</f>
        <v>336.19471953229595</v>
      </c>
      <c r="F4253">
        <v>153.56231689453</v>
      </c>
      <c r="G4253">
        <v>183.98045349121</v>
      </c>
      <c r="H4253">
        <v>222.7297668457</v>
      </c>
      <c r="I4253">
        <v>257.37835693359</v>
      </c>
      <c r="J4253">
        <v>297.41799926758</v>
      </c>
      <c r="K4253" s="6">
        <f>IFERROR(EXP(TREND(LN($F$1:$J$1),LN(F4253:J4253),LN(Calculations!$B$3))),0)</f>
        <v>2.3726497509040937E-2</v>
      </c>
    </row>
    <row r="4254" spans="1:11" x14ac:dyDescent="0.35">
      <c r="A4254">
        <v>4251</v>
      </c>
      <c r="B4254" t="str">
        <f t="shared" si="66"/>
        <v>17-56</v>
      </c>
      <c r="C4254">
        <v>-56.006149950257999</v>
      </c>
      <c r="D4254">
        <v>16.628832413855001</v>
      </c>
      <c r="E4254">
        <f>ASIN(SQRT((SIN(RADIANS(PARAMETERS!$D$8-D4254)/2)*SIN(RADIANS(PARAMETERS!$D$8-D4254)/2))+(COS(RADIANS(D4254))*COS(RADIANS(PARAMETERS!$D$8))*SIN(RADIANS(PARAMETERS!$D$9-C4254)/2)*SIN(RADIANS(PARAMETERS!$D$9-C4254)/2))))*2*3958.756</f>
        <v>318.77080301789016</v>
      </c>
      <c r="F4254">
        <v>153.88236999512</v>
      </c>
      <c r="G4254">
        <v>184.20153808594</v>
      </c>
      <c r="H4254">
        <v>223.06448364258</v>
      </c>
      <c r="I4254">
        <v>257.82403564453</v>
      </c>
      <c r="J4254">
        <v>298.00131225586</v>
      </c>
      <c r="K4254" s="6">
        <f>IFERROR(EXP(TREND(LN($F$1:$J$1),LN(F4254:J4254),LN(Calculations!$B$3))),0)</f>
        <v>2.3908852494770094E-2</v>
      </c>
    </row>
    <row r="4255" spans="1:11" x14ac:dyDescent="0.35">
      <c r="A4255">
        <v>4252</v>
      </c>
      <c r="B4255" t="str">
        <f t="shared" si="66"/>
        <v>17-56.5</v>
      </c>
      <c r="C4255">
        <v>-56.277471285159002</v>
      </c>
      <c r="D4255">
        <v>16.628832413855001</v>
      </c>
      <c r="E4255">
        <f>ASIN(SQRT((SIN(RADIANS(PARAMETERS!$D$8-D4255)/2)*SIN(RADIANS(PARAMETERS!$D$8-D4255)/2))+(COS(RADIANS(D4255))*COS(RADIANS(PARAMETERS!$D$8))*SIN(RADIANS(PARAMETERS!$D$9-C4255)/2)*SIN(RADIANS(PARAMETERS!$D$9-C4255)/2))))*2*3958.756</f>
        <v>301.41641994388834</v>
      </c>
      <c r="F4255">
        <v>154.1983795166</v>
      </c>
      <c r="G4255">
        <v>184.41607666016</v>
      </c>
      <c r="H4255">
        <v>223.36822509766</v>
      </c>
      <c r="I4255">
        <v>258.21380615234</v>
      </c>
      <c r="J4255">
        <v>298.49688720703</v>
      </c>
      <c r="K4255" s="6">
        <f>IFERROR(EXP(TREND(LN($F$1:$J$1),LN(F4255:J4255),LN(Calculations!$B$3))),0)</f>
        <v>2.4093870968532587E-2</v>
      </c>
    </row>
    <row r="4256" spans="1:11" x14ac:dyDescent="0.35">
      <c r="A4256">
        <v>4253</v>
      </c>
      <c r="B4256" t="str">
        <f t="shared" si="66"/>
        <v>17-56.5</v>
      </c>
      <c r="C4256">
        <v>-56.548792620059999</v>
      </c>
      <c r="D4256">
        <v>16.628832413855001</v>
      </c>
      <c r="E4256">
        <f>ASIN(SQRT((SIN(RADIANS(PARAMETERS!$D$8-D4256)/2)*SIN(RADIANS(PARAMETERS!$D$8-D4256)/2))+(COS(RADIANS(D4256))*COS(RADIANS(PARAMETERS!$D$8))*SIN(RADIANS(PARAMETERS!$D$9-C4256)/2)*SIN(RADIANS(PARAMETERS!$D$9-C4256)/2))))*2*3958.756</f>
        <v>284.14434352809002</v>
      </c>
      <c r="F4256">
        <v>154.57765197754</v>
      </c>
      <c r="G4256">
        <v>184.67434692383</v>
      </c>
      <c r="H4256">
        <v>223.71383666992</v>
      </c>
      <c r="I4256">
        <v>258.64236450195</v>
      </c>
      <c r="J4256">
        <v>299.02612304688</v>
      </c>
      <c r="K4256" s="6">
        <f>IFERROR(EXP(TREND(LN($F$1:$J$1),LN(F4256:J4256),LN(Calculations!$B$3))),0)</f>
        <v>2.4321972923787162E-2</v>
      </c>
    </row>
    <row r="4257" spans="1:11" x14ac:dyDescent="0.35">
      <c r="A4257">
        <v>4254</v>
      </c>
      <c r="B4257" t="str">
        <f t="shared" si="66"/>
        <v>17-57</v>
      </c>
      <c r="C4257">
        <v>-56.820113954961002</v>
      </c>
      <c r="D4257">
        <v>16.628832413855001</v>
      </c>
      <c r="E4257">
        <f>ASIN(SQRT((SIN(RADIANS(PARAMETERS!$D$8-D4257)/2)*SIN(RADIANS(PARAMETERS!$D$8-D4257)/2))+(COS(RADIANS(D4257))*COS(RADIANS(PARAMETERS!$D$8))*SIN(RADIANS(PARAMETERS!$D$9-C4257)/2)*SIN(RADIANS(PARAMETERS!$D$9-C4257)/2))))*2*3958.756</f>
        <v>266.97058158520377</v>
      </c>
      <c r="F4257">
        <v>155.01968383789</v>
      </c>
      <c r="G4257">
        <v>184.97854614258</v>
      </c>
      <c r="H4257">
        <v>224.10140991211</v>
      </c>
      <c r="I4257">
        <v>259.10751342773</v>
      </c>
      <c r="J4257">
        <v>299.58404541016</v>
      </c>
      <c r="K4257" s="6">
        <f>IFERROR(EXP(TREND(LN($F$1:$J$1),LN(F4257:J4257),LN(Calculations!$B$3))),0)</f>
        <v>2.4595169885260639E-2</v>
      </c>
    </row>
    <row r="4258" spans="1:11" x14ac:dyDescent="0.35">
      <c r="A4258">
        <v>4255</v>
      </c>
      <c r="B4258" t="str">
        <f t="shared" si="66"/>
        <v>17-57</v>
      </c>
      <c r="C4258">
        <v>-57.091435289861998</v>
      </c>
      <c r="D4258">
        <v>16.628832413855001</v>
      </c>
      <c r="E4258">
        <f>ASIN(SQRT((SIN(RADIANS(PARAMETERS!$D$8-D4258)/2)*SIN(RADIANS(PARAMETERS!$D$8-D4258)/2))+(COS(RADIANS(D4258))*COS(RADIANS(PARAMETERS!$D$8))*SIN(RADIANS(PARAMETERS!$D$9-C4258)/2)*SIN(RADIANS(PARAMETERS!$D$9-C4258)/2))))*2*3958.756</f>
        <v>249.91543539089511</v>
      </c>
      <c r="F4258">
        <v>155.49211120605</v>
      </c>
      <c r="G4258">
        <v>185.29597473145</v>
      </c>
      <c r="H4258">
        <v>224.47583007813</v>
      </c>
      <c r="I4258">
        <v>259.53198242188</v>
      </c>
      <c r="J4258">
        <v>300.06549072266</v>
      </c>
      <c r="K4258" s="6">
        <f>IFERROR(EXP(TREND(LN($F$1:$J$1),LN(F4258:J4258),LN(Calculations!$B$3))),0)</f>
        <v>2.4896129294832422E-2</v>
      </c>
    </row>
    <row r="4259" spans="1:11" x14ac:dyDescent="0.35">
      <c r="A4259">
        <v>4256</v>
      </c>
      <c r="B4259" t="str">
        <f t="shared" si="66"/>
        <v>17-57.5</v>
      </c>
      <c r="C4259">
        <v>-57.362756624763001</v>
      </c>
      <c r="D4259">
        <v>16.628832413855001</v>
      </c>
      <c r="E4259">
        <f>ASIN(SQRT((SIN(RADIANS(PARAMETERS!$D$8-D4259)/2)*SIN(RADIANS(PARAMETERS!$D$8-D4259)/2))+(COS(RADIANS(D4259))*COS(RADIANS(PARAMETERS!$D$8))*SIN(RADIANS(PARAMETERS!$D$9-C4259)/2)*SIN(RADIANS(PARAMETERS!$D$9-C4259)/2))))*2*3958.756</f>
        <v>233.0049855742871</v>
      </c>
      <c r="F4259">
        <v>156.0502166748</v>
      </c>
      <c r="G4259">
        <v>185.66784667969</v>
      </c>
      <c r="H4259">
        <v>224.90016174316</v>
      </c>
      <c r="I4259">
        <v>260.00015258789</v>
      </c>
      <c r="J4259">
        <v>300.58135986328</v>
      </c>
      <c r="K4259" s="6">
        <f>IFERROR(EXP(TREND(LN($F$1:$J$1),LN(F4259:J4259),LN(Calculations!$B$3))),0)</f>
        <v>2.5259537293439997E-2</v>
      </c>
    </row>
    <row r="4260" spans="1:11" x14ac:dyDescent="0.35">
      <c r="A4260">
        <v>4257</v>
      </c>
      <c r="B4260" t="str">
        <f t="shared" si="66"/>
        <v>17-57.5</v>
      </c>
      <c r="C4260">
        <v>-57.634077959663998</v>
      </c>
      <c r="D4260">
        <v>16.628832413855001</v>
      </c>
      <c r="E4260">
        <f>ASIN(SQRT((SIN(RADIANS(PARAMETERS!$D$8-D4260)/2)*SIN(RADIANS(PARAMETERS!$D$8-D4260)/2))+(COS(RADIANS(D4260))*COS(RADIANS(PARAMETERS!$D$8))*SIN(RADIANS(PARAMETERS!$D$9-C4260)/2)*SIN(RADIANS(PARAMETERS!$D$9-C4260)/2))))*2*3958.756</f>
        <v>216.27320865803478</v>
      </c>
      <c r="F4260">
        <v>156.68907165527</v>
      </c>
      <c r="G4260">
        <v>186.09124755859</v>
      </c>
      <c r="H4260">
        <v>225.36962890625</v>
      </c>
      <c r="I4260">
        <v>260.50540161133</v>
      </c>
      <c r="J4260">
        <v>301.12261962891</v>
      </c>
      <c r="K4260" s="6">
        <f>IFERROR(EXP(TREND(LN($F$1:$J$1),LN(F4260:J4260),LN(Calculations!$B$3))),0)</f>
        <v>2.5685647434284281E-2</v>
      </c>
    </row>
    <row r="4261" spans="1:11" x14ac:dyDescent="0.35">
      <c r="A4261">
        <v>4258</v>
      </c>
      <c r="B4261" t="str">
        <f t="shared" si="66"/>
        <v>17-58</v>
      </c>
      <c r="C4261">
        <v>-57.905399294565001</v>
      </c>
      <c r="D4261">
        <v>16.628832413855001</v>
      </c>
      <c r="E4261">
        <f>ASIN(SQRT((SIN(RADIANS(PARAMETERS!$D$8-D4261)/2)*SIN(RADIANS(PARAMETERS!$D$8-D4261)/2))+(COS(RADIANS(D4261))*COS(RADIANS(PARAMETERS!$D$8))*SIN(RADIANS(PARAMETERS!$D$9-C4261)/2)*SIN(RADIANS(PARAMETERS!$D$9-C4261)/2))))*2*3958.756</f>
        <v>199.76503737596889</v>
      </c>
      <c r="F4261">
        <v>157.37194824219</v>
      </c>
      <c r="G4261">
        <v>186.53646850586</v>
      </c>
      <c r="H4261">
        <v>225.83985900879</v>
      </c>
      <c r="I4261">
        <v>260.98907470703</v>
      </c>
      <c r="J4261">
        <v>301.61291503906</v>
      </c>
      <c r="K4261" s="6">
        <f>IFERROR(EXP(TREND(LN($F$1:$J$1),LN(F4261:J4261),LN(Calculations!$B$3))),0)</f>
        <v>2.6154795861481547E-2</v>
      </c>
    </row>
    <row r="4262" spans="1:11" x14ac:dyDescent="0.35">
      <c r="A4262">
        <v>4259</v>
      </c>
      <c r="B4262" t="str">
        <f t="shared" si="66"/>
        <v>17-58</v>
      </c>
      <c r="C4262">
        <v>-58.176720629465002</v>
      </c>
      <c r="D4262">
        <v>16.628832413855001</v>
      </c>
      <c r="E4262">
        <f>ASIN(SQRT((SIN(RADIANS(PARAMETERS!$D$8-D4262)/2)*SIN(RADIANS(PARAMETERS!$D$8-D4262)/2))+(COS(RADIANS(D4262))*COS(RADIANS(PARAMETERS!$D$8))*SIN(RADIANS(PARAMETERS!$D$9-C4262)/2)*SIN(RADIANS(PARAMETERS!$D$9-C4262)/2))))*2*3958.756</f>
        <v>183.54084880775352</v>
      </c>
      <c r="F4262">
        <v>158.13539123535</v>
      </c>
      <c r="G4262">
        <v>187.03327941895</v>
      </c>
      <c r="H4262">
        <v>226.35794067383</v>
      </c>
      <c r="I4262">
        <v>261.51522827148</v>
      </c>
      <c r="J4262">
        <v>302.13748168945</v>
      </c>
      <c r="K4262" s="6">
        <f>IFERROR(EXP(TREND(LN($F$1:$J$1),LN(F4262:J4262),LN(Calculations!$B$3))),0)</f>
        <v>2.6692803374111666E-2</v>
      </c>
    </row>
    <row r="4263" spans="1:11" x14ac:dyDescent="0.35">
      <c r="A4263">
        <v>4260</v>
      </c>
      <c r="B4263" t="str">
        <f t="shared" si="66"/>
        <v>17-58.5</v>
      </c>
      <c r="C4263">
        <v>-58.448041964365999</v>
      </c>
      <c r="D4263">
        <v>16.628832413855001</v>
      </c>
      <c r="E4263">
        <f>ASIN(SQRT((SIN(RADIANS(PARAMETERS!$D$8-D4263)/2)*SIN(RADIANS(PARAMETERS!$D$8-D4263)/2))+(COS(RADIANS(D4263))*COS(RADIANS(PARAMETERS!$D$8))*SIN(RADIANS(PARAMETERS!$D$9-C4263)/2)*SIN(RADIANS(PARAMETERS!$D$9-C4263)/2))))*2*3958.756</f>
        <v>167.68312525242973</v>
      </c>
      <c r="F4263">
        <v>158.94918823242</v>
      </c>
      <c r="G4263">
        <v>187.56387329102</v>
      </c>
      <c r="H4263">
        <v>226.89775085449</v>
      </c>
      <c r="I4263">
        <v>262.04974365234</v>
      </c>
      <c r="J4263">
        <v>302.65225219727</v>
      </c>
      <c r="K4263" s="6">
        <f>IFERROR(EXP(TREND(LN($F$1:$J$1),LN(F4263:J4263),LN(Calculations!$B$3))),0)</f>
        <v>2.7285075342473084E-2</v>
      </c>
    </row>
    <row r="4264" spans="1:11" x14ac:dyDescent="0.35">
      <c r="A4264">
        <v>4261</v>
      </c>
      <c r="B4264" t="str">
        <f t="shared" si="66"/>
        <v>17-58.5</v>
      </c>
      <c r="C4264">
        <v>-58.719363299267002</v>
      </c>
      <c r="D4264">
        <v>16.628832413855001</v>
      </c>
      <c r="E4264">
        <f>ASIN(SQRT((SIN(RADIANS(PARAMETERS!$D$8-D4264)/2)*SIN(RADIANS(PARAMETERS!$D$8-D4264)/2))+(COS(RADIANS(D4264))*COS(RADIANS(PARAMETERS!$D$8))*SIN(RADIANS(PARAMETERS!$D$9-C4264)/2)*SIN(RADIANS(PARAMETERS!$D$9-C4264)/2))))*2*3958.756</f>
        <v>152.30640704406289</v>
      </c>
      <c r="F4264">
        <v>159.76049804688</v>
      </c>
      <c r="G4264">
        <v>188.08430480957</v>
      </c>
      <c r="H4264">
        <v>227.39836120605</v>
      </c>
      <c r="I4264">
        <v>262.51531982422</v>
      </c>
      <c r="J4264">
        <v>303.06011962891</v>
      </c>
      <c r="K4264" s="6">
        <f>IFERROR(EXP(TREND(LN($F$1:$J$1),LN(F4264:J4264),LN(Calculations!$B$3))),0)</f>
        <v>2.7898571772393632E-2</v>
      </c>
    </row>
    <row r="4265" spans="1:11" x14ac:dyDescent="0.35">
      <c r="A4265">
        <v>4262</v>
      </c>
      <c r="B4265" t="str">
        <f t="shared" si="66"/>
        <v>17-59</v>
      </c>
      <c r="C4265">
        <v>-58.990684634167998</v>
      </c>
      <c r="D4265">
        <v>16.628832413855001</v>
      </c>
      <c r="E4265">
        <f>ASIN(SQRT((SIN(RADIANS(PARAMETERS!$D$8-D4265)/2)*SIN(RADIANS(PARAMETERS!$D$8-D4265)/2))+(COS(RADIANS(D4265))*COS(RADIANS(PARAMETERS!$D$8))*SIN(RADIANS(PARAMETERS!$D$9-C4265)/2)*SIN(RADIANS(PARAMETERS!$D$9-C4265)/2))))*2*3958.756</f>
        <v>137.57210834489078</v>
      </c>
      <c r="F4265">
        <v>160.63819885254</v>
      </c>
      <c r="G4265">
        <v>188.6593170166</v>
      </c>
      <c r="H4265">
        <v>227.9690246582</v>
      </c>
      <c r="I4265">
        <v>263.06536865234</v>
      </c>
      <c r="J4265">
        <v>303.5696105957</v>
      </c>
      <c r="K4265" s="6">
        <f>IFERROR(EXP(TREND(LN($F$1:$J$1),LN(F4265:J4265),LN(Calculations!$B$3))),0)</f>
        <v>2.8578799092560673E-2</v>
      </c>
    </row>
    <row r="4266" spans="1:11" x14ac:dyDescent="0.35">
      <c r="A4266">
        <v>4263</v>
      </c>
      <c r="B4266" t="str">
        <f t="shared" si="66"/>
        <v>17-59.5</v>
      </c>
      <c r="C4266">
        <v>-59.262005969069001</v>
      </c>
      <c r="D4266">
        <v>16.628832413855001</v>
      </c>
      <c r="E4266">
        <f>ASIN(SQRT((SIN(RADIANS(PARAMETERS!$D$8-D4266)/2)*SIN(RADIANS(PARAMETERS!$D$8-D4266)/2))+(COS(RADIANS(D4266))*COS(RADIANS(PARAMETERS!$D$8))*SIN(RADIANS(PARAMETERS!$D$9-C4266)/2)*SIN(RADIANS(PARAMETERS!$D$9-C4266)/2))))*2*3958.756</f>
        <v>123.71001536979792</v>
      </c>
      <c r="F4266">
        <v>161.58190917969</v>
      </c>
      <c r="G4266">
        <v>189.30448913574</v>
      </c>
      <c r="H4266">
        <v>228.62889099121</v>
      </c>
      <c r="I4266">
        <v>263.72213745117</v>
      </c>
      <c r="J4266">
        <v>304.20648193359</v>
      </c>
      <c r="K4266" s="6">
        <f>IFERROR(EXP(TREND(LN($F$1:$J$1),LN(F4266:J4266),LN(Calculations!$B$3))),0)</f>
        <v>2.9332924726940386E-2</v>
      </c>
    </row>
    <row r="4267" spans="1:11" x14ac:dyDescent="0.35">
      <c r="A4267">
        <v>4264</v>
      </c>
      <c r="B4267" t="str">
        <f t="shared" si="66"/>
        <v>17-59.5</v>
      </c>
      <c r="C4267">
        <v>-59.533327303969998</v>
      </c>
      <c r="D4267">
        <v>16.628832413855001</v>
      </c>
      <c r="E4267">
        <f>ASIN(SQRT((SIN(RADIANS(PARAMETERS!$D$8-D4267)/2)*SIN(RADIANS(PARAMETERS!$D$8-D4267)/2))+(COS(RADIANS(D4267))*COS(RADIANS(PARAMETERS!$D$8))*SIN(RADIANS(PARAMETERS!$D$9-C4267)/2)*SIN(RADIANS(PARAMETERS!$D$9-C4267)/2))))*2*3958.756</f>
        <v>111.0472716707398</v>
      </c>
      <c r="F4267">
        <v>162.60191345215</v>
      </c>
      <c r="G4267">
        <v>190.05862426758</v>
      </c>
      <c r="H4267">
        <v>229.42929077148</v>
      </c>
      <c r="I4267">
        <v>264.54864501953</v>
      </c>
      <c r="J4267">
        <v>305.04779052734</v>
      </c>
      <c r="K4267" s="6">
        <f>IFERROR(EXP(TREND(LN($F$1:$J$1),LN(F4267:J4267),LN(Calculations!$B$3))),0)</f>
        <v>3.0178624430925442E-2</v>
      </c>
    </row>
    <row r="4268" spans="1:11" x14ac:dyDescent="0.35">
      <c r="A4268">
        <v>4265</v>
      </c>
      <c r="B4268" t="str">
        <f t="shared" si="66"/>
        <v>17-60</v>
      </c>
      <c r="C4268">
        <v>-59.804648638871001</v>
      </c>
      <c r="D4268">
        <v>16.628832413855001</v>
      </c>
      <c r="E4268">
        <f>ASIN(SQRT((SIN(RADIANS(PARAMETERS!$D$8-D4268)/2)*SIN(RADIANS(PARAMETERS!$D$8-D4268)/2))+(COS(RADIANS(D4268))*COS(RADIANS(PARAMETERS!$D$8))*SIN(RADIANS(PARAMETERS!$D$9-C4268)/2)*SIN(RADIANS(PARAMETERS!$D$9-C4268)/2))))*2*3958.756</f>
        <v>100.04037187875548</v>
      </c>
      <c r="F4268">
        <v>163.74935913086</v>
      </c>
      <c r="G4268">
        <v>190.97621154785</v>
      </c>
      <c r="H4268">
        <v>230.45329284668</v>
      </c>
      <c r="I4268">
        <v>265.65600585938</v>
      </c>
      <c r="J4268">
        <v>306.23968505859</v>
      </c>
      <c r="K4268" s="6">
        <f>IFERROR(EXP(TREND(LN($F$1:$J$1),LN(F4268:J4268),LN(Calculations!$B$3))),0)</f>
        <v>3.115943912448365E-2</v>
      </c>
    </row>
    <row r="4269" spans="1:11" x14ac:dyDescent="0.35">
      <c r="A4269">
        <v>4266</v>
      </c>
      <c r="B4269" t="str">
        <f t="shared" si="66"/>
        <v>17-60</v>
      </c>
      <c r="C4269">
        <v>-60.075969973771997</v>
      </c>
      <c r="D4269">
        <v>16.628832413855001</v>
      </c>
      <c r="E4269">
        <f>ASIN(SQRT((SIN(RADIANS(PARAMETERS!$D$8-D4269)/2)*SIN(RADIANS(PARAMETERS!$D$8-D4269)/2))+(COS(RADIANS(D4269))*COS(RADIANS(PARAMETERS!$D$8))*SIN(RADIANS(PARAMETERS!$D$9-C4269)/2)*SIN(RADIANS(PARAMETERS!$D$9-C4269)/2))))*2*3958.756</f>
        <v>91.290252796733895</v>
      </c>
      <c r="F4269">
        <v>164.91749572754</v>
      </c>
      <c r="G4269">
        <v>191.93643188477</v>
      </c>
      <c r="H4269">
        <v>231.53659057617</v>
      </c>
      <c r="I4269">
        <v>266.83865356445</v>
      </c>
      <c r="J4269">
        <v>307.5263671875</v>
      </c>
      <c r="K4269" s="6">
        <f>IFERROR(EXP(TREND(LN($F$1:$J$1),LN(F4269:J4269),LN(Calculations!$B$3))),0)</f>
        <v>3.2193256640982673E-2</v>
      </c>
    </row>
    <row r="4270" spans="1:11" x14ac:dyDescent="0.35">
      <c r="A4270">
        <v>4267</v>
      </c>
      <c r="B4270" t="str">
        <f t="shared" si="66"/>
        <v>17-60.5</v>
      </c>
      <c r="C4270">
        <v>-60.347291308673</v>
      </c>
      <c r="D4270">
        <v>16.628832413855001</v>
      </c>
      <c r="E4270">
        <f>ASIN(SQRT((SIN(RADIANS(PARAMETERS!$D$8-D4270)/2)*SIN(RADIANS(PARAMETERS!$D$8-D4270)/2))+(COS(RADIANS(D4270))*COS(RADIANS(PARAMETERS!$D$8))*SIN(RADIANS(PARAMETERS!$D$9-C4270)/2)*SIN(RADIANS(PARAMETERS!$D$9-C4270)/2))))*2*3958.756</f>
        <v>85.49270236652842</v>
      </c>
      <c r="F4270">
        <v>165.9508972168</v>
      </c>
      <c r="G4270">
        <v>192.75080871582</v>
      </c>
      <c r="H4270">
        <v>232.42607116699</v>
      </c>
      <c r="I4270">
        <v>267.78225708008</v>
      </c>
      <c r="J4270">
        <v>308.51956176758</v>
      </c>
      <c r="K4270" s="6">
        <f>IFERROR(EXP(TREND(LN($F$1:$J$1),LN(F4270:J4270),LN(Calculations!$B$3))),0)</f>
        <v>3.3143322223009079E-2</v>
      </c>
    </row>
    <row r="4271" spans="1:11" x14ac:dyDescent="0.35">
      <c r="A4271">
        <v>4268</v>
      </c>
      <c r="B4271" t="str">
        <f t="shared" si="66"/>
        <v>17-60.5</v>
      </c>
      <c r="C4271">
        <v>-60.618612643573996</v>
      </c>
      <c r="D4271">
        <v>16.628832413855001</v>
      </c>
      <c r="E4271">
        <f>ASIN(SQRT((SIN(RADIANS(PARAMETERS!$D$8-D4271)/2)*SIN(RADIANS(PARAMETERS!$D$8-D4271)/2))+(COS(RADIANS(D4271))*COS(RADIANS(PARAMETERS!$D$8))*SIN(RADIANS(PARAMETERS!$D$9-C4271)/2)*SIN(RADIANS(PARAMETERS!$D$9-C4271)/2))))*2*3958.756</f>
        <v>83.266760862504981</v>
      </c>
      <c r="F4271">
        <v>166.87292480469</v>
      </c>
      <c r="G4271">
        <v>193.45567321777</v>
      </c>
      <c r="H4271">
        <v>233.18299865723</v>
      </c>
      <c r="I4271">
        <v>268.57293701172</v>
      </c>
      <c r="J4271">
        <v>309.33636474609</v>
      </c>
      <c r="K4271" s="6">
        <f>IFERROR(EXP(TREND(LN($F$1:$J$1),LN(F4271:J4271),LN(Calculations!$B$3))),0)</f>
        <v>3.4017351816746456E-2</v>
      </c>
    </row>
    <row r="4272" spans="1:11" x14ac:dyDescent="0.35">
      <c r="A4272">
        <v>4269</v>
      </c>
      <c r="B4272" t="str">
        <f t="shared" si="66"/>
        <v>17-61</v>
      </c>
      <c r="C4272">
        <v>-60.889933978475</v>
      </c>
      <c r="D4272">
        <v>16.628832413855001</v>
      </c>
      <c r="E4272">
        <f>ASIN(SQRT((SIN(RADIANS(PARAMETERS!$D$8-D4272)/2)*SIN(RADIANS(PARAMETERS!$D$8-D4272)/2))+(COS(RADIANS(D4272))*COS(RADIANS(PARAMETERS!$D$8))*SIN(RADIANS(PARAMETERS!$D$9-C4272)/2)*SIN(RADIANS(PARAMETERS!$D$9-C4272)/2))))*2*3958.756</f>
        <v>84.893844403984872</v>
      </c>
      <c r="F4272">
        <v>167.69798278809</v>
      </c>
      <c r="G4272">
        <v>194.08206176758</v>
      </c>
      <c r="H4272">
        <v>233.84637451172</v>
      </c>
      <c r="I4272">
        <v>269.2568359375</v>
      </c>
      <c r="J4272">
        <v>310.03143310547</v>
      </c>
      <c r="K4272" s="6">
        <f>IFERROR(EXP(TREND(LN($F$1:$J$1),LN(F4272:J4272),LN(Calculations!$B$3))),0)</f>
        <v>3.4824938925949962E-2</v>
      </c>
    </row>
    <row r="4273" spans="1:11" x14ac:dyDescent="0.35">
      <c r="A4273">
        <v>4270</v>
      </c>
      <c r="B4273" t="str">
        <f t="shared" si="66"/>
        <v>17-61</v>
      </c>
      <c r="C4273">
        <v>-61.161255313376003</v>
      </c>
      <c r="D4273">
        <v>16.628832413855001</v>
      </c>
      <c r="E4273">
        <f>ASIN(SQRT((SIN(RADIANS(PARAMETERS!$D$8-D4273)/2)*SIN(RADIANS(PARAMETERS!$D$8-D4273)/2))+(COS(RADIANS(D4273))*COS(RADIANS(PARAMETERS!$D$8))*SIN(RADIANS(PARAMETERS!$D$9-C4273)/2)*SIN(RADIANS(PARAMETERS!$D$9-C4273)/2))))*2*3958.756</f>
        <v>90.165601809353461</v>
      </c>
      <c r="F4273">
        <v>168.45854187012</v>
      </c>
      <c r="G4273">
        <v>194.67901611328</v>
      </c>
      <c r="H4273">
        <v>234.47970581055</v>
      </c>
      <c r="I4273">
        <v>269.91094970703</v>
      </c>
      <c r="J4273">
        <v>310.69784545898</v>
      </c>
      <c r="K4273" s="6">
        <f>IFERROR(EXP(TREND(LN($F$1:$J$1),LN(F4273:J4273),LN(Calculations!$B$3))),0)</f>
        <v>3.5593547955429163E-2</v>
      </c>
    </row>
    <row r="4274" spans="1:11" x14ac:dyDescent="0.35">
      <c r="A4274">
        <v>4271</v>
      </c>
      <c r="B4274" t="str">
        <f t="shared" si="66"/>
        <v>17-61.5</v>
      </c>
      <c r="C4274">
        <v>-61.432576648276999</v>
      </c>
      <c r="D4274">
        <v>16.628832413855001</v>
      </c>
      <c r="E4274">
        <f>ASIN(SQRT((SIN(RADIANS(PARAMETERS!$D$8-D4274)/2)*SIN(RADIANS(PARAMETERS!$D$8-D4274)/2))+(COS(RADIANS(D4274))*COS(RADIANS(PARAMETERS!$D$8))*SIN(RADIANS(PARAMETERS!$D$9-C4274)/2)*SIN(RADIANS(PARAMETERS!$D$9-C4274)/2))))*2*3958.756</f>
        <v>98.498551678055179</v>
      </c>
      <c r="F4274">
        <v>169.18237304688</v>
      </c>
      <c r="G4274">
        <v>195.27838134766</v>
      </c>
      <c r="H4274">
        <v>235.13203430176</v>
      </c>
      <c r="I4274">
        <v>270.60104370117</v>
      </c>
      <c r="J4274">
        <v>311.42199707031</v>
      </c>
      <c r="K4274" s="6">
        <f>IFERROR(EXP(TREND(LN($F$1:$J$1),LN(F4274:J4274),LN(Calculations!$B$3))),0)</f>
        <v>3.6341654450060774E-2</v>
      </c>
    </row>
    <row r="4275" spans="1:11" x14ac:dyDescent="0.35">
      <c r="A4275">
        <v>4272</v>
      </c>
      <c r="B4275" t="str">
        <f t="shared" si="66"/>
        <v>17-61.5</v>
      </c>
      <c r="C4275">
        <v>-61.703897983178003</v>
      </c>
      <c r="D4275">
        <v>16.628832413855001</v>
      </c>
      <c r="E4275">
        <f>ASIN(SQRT((SIN(RADIANS(PARAMETERS!$D$8-D4275)/2)*SIN(RADIANS(PARAMETERS!$D$8-D4275)/2))+(COS(RADIANS(D4275))*COS(RADIANS(PARAMETERS!$D$8))*SIN(RADIANS(PARAMETERS!$D$9-C4275)/2)*SIN(RADIANS(PARAMETERS!$D$9-C4275)/2))))*2*3958.756</f>
        <v>109.19408834269561</v>
      </c>
      <c r="F4275">
        <v>169.83630371094</v>
      </c>
      <c r="G4275">
        <v>195.84953308105</v>
      </c>
      <c r="H4275">
        <v>235.76361083984</v>
      </c>
      <c r="I4275">
        <v>271.27883911133</v>
      </c>
      <c r="J4275">
        <v>312.14541625977</v>
      </c>
      <c r="K4275" s="6">
        <f>IFERROR(EXP(TREND(LN($F$1:$J$1),LN(F4275:J4275),LN(Calculations!$B$3))),0)</f>
        <v>3.7034062640891707E-2</v>
      </c>
    </row>
    <row r="4276" spans="1:11" x14ac:dyDescent="0.35">
      <c r="A4276">
        <v>4273</v>
      </c>
      <c r="B4276" t="str">
        <f t="shared" si="66"/>
        <v>17-62</v>
      </c>
      <c r="C4276">
        <v>-61.975219318078999</v>
      </c>
      <c r="D4276">
        <v>16.628832413855001</v>
      </c>
      <c r="E4276">
        <f>ASIN(SQRT((SIN(RADIANS(PARAMETERS!$D$8-D4276)/2)*SIN(RADIANS(PARAMETERS!$D$8-D4276)/2))+(COS(RADIANS(D4276))*COS(RADIANS(PARAMETERS!$D$8))*SIN(RADIANS(PARAMETERS!$D$9-C4276)/2)*SIN(RADIANS(PARAMETERS!$D$9-C4276)/2))))*2*3958.756</f>
        <v>121.63052532393581</v>
      </c>
      <c r="F4276">
        <v>170.41416931152</v>
      </c>
      <c r="G4276">
        <v>196.37828063965</v>
      </c>
      <c r="H4276">
        <v>236.35665893555</v>
      </c>
      <c r="I4276">
        <v>271.92318725586</v>
      </c>
      <c r="J4276">
        <v>312.84295654297</v>
      </c>
      <c r="K4276" s="6">
        <f>IFERROR(EXP(TREND(LN($F$1:$J$1),LN(F4276:J4276),LN(Calculations!$B$3))),0)</f>
        <v>3.7658428126952671E-2</v>
      </c>
    </row>
    <row r="4277" spans="1:11" x14ac:dyDescent="0.35">
      <c r="A4277">
        <v>4274</v>
      </c>
      <c r="B4277" t="str">
        <f t="shared" si="66"/>
        <v>17-62</v>
      </c>
      <c r="C4277">
        <v>-62.246540652980002</v>
      </c>
      <c r="D4277">
        <v>16.628832413855001</v>
      </c>
      <c r="E4277">
        <f>ASIN(SQRT((SIN(RADIANS(PARAMETERS!$D$8-D4277)/2)*SIN(RADIANS(PARAMETERS!$D$8-D4277)/2))+(COS(RADIANS(D4277))*COS(RADIANS(PARAMETERS!$D$8))*SIN(RADIANS(PARAMETERS!$D$9-C4277)/2)*SIN(RADIANS(PARAMETERS!$D$9-C4277)/2))))*2*3958.756</f>
        <v>135.3287370034484</v>
      </c>
      <c r="F4277">
        <v>170.96376037598</v>
      </c>
      <c r="G4277">
        <v>196.91273498535</v>
      </c>
      <c r="H4277">
        <v>236.98081970215</v>
      </c>
      <c r="I4277">
        <v>272.62457275391</v>
      </c>
      <c r="J4277">
        <v>313.63052368164</v>
      </c>
      <c r="K4277" s="6">
        <f>IFERROR(EXP(TREND(LN($F$1:$J$1),LN(F4277:J4277),LN(Calculations!$B$3))),0)</f>
        <v>3.8253312130113216E-2</v>
      </c>
    </row>
    <row r="4278" spans="1:11" x14ac:dyDescent="0.35">
      <c r="A4278">
        <v>4275</v>
      </c>
      <c r="B4278" t="str">
        <f t="shared" si="66"/>
        <v>17-62.5</v>
      </c>
      <c r="C4278">
        <v>-62.517861987880998</v>
      </c>
      <c r="D4278">
        <v>16.628832413855001</v>
      </c>
      <c r="E4278">
        <f>ASIN(SQRT((SIN(RADIANS(PARAMETERS!$D$8-D4278)/2)*SIN(RADIANS(PARAMETERS!$D$8-D4278)/2))+(COS(RADIANS(D4278))*COS(RADIANS(PARAMETERS!$D$8))*SIN(RADIANS(PARAMETERS!$D$9-C4278)/2)*SIN(RADIANS(PARAMETERS!$D$9-C4278)/2))))*2*3958.756</f>
        <v>149.94328932924509</v>
      </c>
      <c r="F4278">
        <v>171.50846862793</v>
      </c>
      <c r="G4278">
        <v>197.48623657227</v>
      </c>
      <c r="H4278">
        <v>237.67944335938</v>
      </c>
      <c r="I4278">
        <v>273.43557739258</v>
      </c>
      <c r="J4278">
        <v>314.57189941406</v>
      </c>
      <c r="K4278" s="6">
        <f>IFERROR(EXP(TREND(LN($F$1:$J$1),LN(F4278:J4278),LN(Calculations!$B$3))),0)</f>
        <v>3.8841239921750551E-2</v>
      </c>
    </row>
    <row r="4279" spans="1:11" x14ac:dyDescent="0.35">
      <c r="A4279">
        <v>4276</v>
      </c>
      <c r="B4279" t="str">
        <f t="shared" si="66"/>
        <v>17-63</v>
      </c>
      <c r="C4279">
        <v>-62.789183322782002</v>
      </c>
      <c r="D4279">
        <v>16.628832413855001</v>
      </c>
      <c r="E4279">
        <f>ASIN(SQRT((SIN(RADIANS(PARAMETERS!$D$8-D4279)/2)*SIN(RADIANS(PARAMETERS!$D$8-D4279)/2))+(COS(RADIANS(D4279))*COS(RADIANS(PARAMETERS!$D$8))*SIN(RADIANS(PARAMETERS!$D$9-C4279)/2)*SIN(RADIANS(PARAMETERS!$D$9-C4279)/2))))*2*3958.756</f>
        <v>165.23119084482437</v>
      </c>
      <c r="F4279">
        <v>172.06254577637</v>
      </c>
      <c r="G4279">
        <v>198.11372375488</v>
      </c>
      <c r="H4279">
        <v>238.47152709961</v>
      </c>
      <c r="I4279">
        <v>274.37921142578</v>
      </c>
      <c r="J4279">
        <v>315.6950378418</v>
      </c>
      <c r="K4279" s="6">
        <f>IFERROR(EXP(TREND(LN($F$1:$J$1),LN(F4279:J4279),LN(Calculations!$B$3))),0)</f>
        <v>3.9435198338943357E-2</v>
      </c>
    </row>
    <row r="4280" spans="1:11" x14ac:dyDescent="0.35">
      <c r="A4280">
        <v>4277</v>
      </c>
      <c r="B4280" t="str">
        <f t="shared" si="66"/>
        <v>17-63</v>
      </c>
      <c r="C4280">
        <v>-63.060504657682998</v>
      </c>
      <c r="D4280">
        <v>16.628832413855001</v>
      </c>
      <c r="E4280">
        <f>ASIN(SQRT((SIN(RADIANS(PARAMETERS!$D$8-D4280)/2)*SIN(RADIANS(PARAMETERS!$D$8-D4280)/2))+(COS(RADIANS(D4280))*COS(RADIANS(PARAMETERS!$D$8))*SIN(RADIANS(PARAMETERS!$D$9-C4280)/2)*SIN(RADIANS(PARAMETERS!$D$9-C4280)/2))))*2*3958.756</f>
        <v>181.02189938352615</v>
      </c>
      <c r="F4280">
        <v>172.61248779297</v>
      </c>
      <c r="G4280">
        <v>198.76281738281</v>
      </c>
      <c r="H4280">
        <v>239.31726074219</v>
      </c>
      <c r="I4280">
        <v>275.40905761719</v>
      </c>
      <c r="J4280">
        <v>316.9460144043</v>
      </c>
      <c r="K4280" s="6">
        <f>IFERROR(EXP(TREND(LN($F$1:$J$1),LN(F4280:J4280),LN(Calculations!$B$3))),0)</f>
        <v>4.0015243224824797E-2</v>
      </c>
    </row>
    <row r="4281" spans="1:11" x14ac:dyDescent="0.35">
      <c r="A4281">
        <v>4278</v>
      </c>
      <c r="B4281" t="str">
        <f t="shared" si="66"/>
        <v>17-63.5</v>
      </c>
      <c r="C4281">
        <v>-63.331825992584001</v>
      </c>
      <c r="D4281">
        <v>16.628832413855001</v>
      </c>
      <c r="E4281">
        <f>ASIN(SQRT((SIN(RADIANS(PARAMETERS!$D$8-D4281)/2)*SIN(RADIANS(PARAMETERS!$D$8-D4281)/2))+(COS(RADIANS(D4281))*COS(RADIANS(PARAMETERS!$D$8))*SIN(RADIANS(PARAMETERS!$D$9-C4281)/2)*SIN(RADIANS(PARAMETERS!$D$9-C4281)/2))))*2*3958.756</f>
        <v>197.19463873590291</v>
      </c>
      <c r="F4281">
        <v>173.00077819824</v>
      </c>
      <c r="G4281">
        <v>199.22476196289</v>
      </c>
      <c r="H4281">
        <v>239.9260559082</v>
      </c>
      <c r="I4281">
        <v>276.15603637695</v>
      </c>
      <c r="J4281">
        <v>317.85958862305</v>
      </c>
      <c r="K4281" s="6">
        <f>IFERROR(EXP(TREND(LN($F$1:$J$1),LN(F4281:J4281),LN(Calculations!$B$3))),0)</f>
        <v>4.0423074824151597E-2</v>
      </c>
    </row>
    <row r="4282" spans="1:11" x14ac:dyDescent="0.35">
      <c r="A4282">
        <v>4279</v>
      </c>
      <c r="B4282" t="str">
        <f t="shared" si="66"/>
        <v>17-63.5</v>
      </c>
      <c r="C4282">
        <v>-63.603147327484997</v>
      </c>
      <c r="D4282">
        <v>16.628832413855001</v>
      </c>
      <c r="E4282">
        <f>ASIN(SQRT((SIN(RADIANS(PARAMETERS!$D$8-D4282)/2)*SIN(RADIANS(PARAMETERS!$D$8-D4282)/2))+(COS(RADIANS(D4282))*COS(RADIANS(PARAMETERS!$D$8))*SIN(RADIANS(PARAMETERS!$D$9-C4282)/2)*SIN(RADIANS(PARAMETERS!$D$9-C4282)/2))))*2*3958.756</f>
        <v>213.66265099619713</v>
      </c>
      <c r="F4282">
        <v>173.21026611328</v>
      </c>
      <c r="G4282">
        <v>199.47500610352</v>
      </c>
      <c r="H4282">
        <v>240.26066589355</v>
      </c>
      <c r="I4282">
        <v>276.57034301758</v>
      </c>
      <c r="J4282">
        <v>318.37017822266</v>
      </c>
      <c r="K4282" s="6">
        <f>IFERROR(EXP(TREND(LN($F$1:$J$1),LN(F4282:J4282),LN(Calculations!$B$3))),0)</f>
        <v>4.0640587693254994E-2</v>
      </c>
    </row>
    <row r="4283" spans="1:11" x14ac:dyDescent="0.35">
      <c r="A4283">
        <v>4280</v>
      </c>
      <c r="B4283" t="str">
        <f t="shared" si="66"/>
        <v>17-64</v>
      </c>
      <c r="C4283">
        <v>-63.874468662386001</v>
      </c>
      <c r="D4283">
        <v>16.628832413855001</v>
      </c>
      <c r="E4283">
        <f>ASIN(SQRT((SIN(RADIANS(PARAMETERS!$D$8-D4283)/2)*SIN(RADIANS(PARAMETERS!$D$8-D4283)/2))+(COS(RADIANS(D4283))*COS(RADIANS(PARAMETERS!$D$8))*SIN(RADIANS(PARAMETERS!$D$9-C4283)/2)*SIN(RADIANS(PARAMETERS!$D$9-C4283)/2))))*2*3958.756</f>
        <v>230.36259490252283</v>
      </c>
      <c r="F4283">
        <v>173.39500427246</v>
      </c>
      <c r="G4283">
        <v>199.70799255371</v>
      </c>
      <c r="H4283">
        <v>240.58743286133</v>
      </c>
      <c r="I4283">
        <v>276.98678588867</v>
      </c>
      <c r="J4283">
        <v>318.89605712891</v>
      </c>
      <c r="K4283" s="6">
        <f>IFERROR(EXP(TREND(LN($F$1:$J$1),LN(F4283:J4283),LN(Calculations!$B$3))),0)</f>
        <v>4.0822403625977999E-2</v>
      </c>
    </row>
    <row r="4284" spans="1:11" x14ac:dyDescent="0.35">
      <c r="A4284">
        <v>4281</v>
      </c>
      <c r="B4284" t="str">
        <f t="shared" si="66"/>
        <v>17-64</v>
      </c>
      <c r="C4284">
        <v>-64.145789997286997</v>
      </c>
      <c r="D4284">
        <v>16.628832413855001</v>
      </c>
      <c r="E4284">
        <f>ASIN(SQRT((SIN(RADIANS(PARAMETERS!$D$8-D4284)/2)*SIN(RADIANS(PARAMETERS!$D$8-D4284)/2))+(COS(RADIANS(D4284))*COS(RADIANS(PARAMETERS!$D$8))*SIN(RADIANS(PARAMETERS!$D$9-C4284)/2)*SIN(RADIANS(PARAMETERS!$D$9-C4284)/2))))*2*3958.756</f>
        <v>247.2474528704472</v>
      </c>
      <c r="F4284">
        <v>173.58360290527</v>
      </c>
      <c r="G4284">
        <v>199.95793151855</v>
      </c>
      <c r="H4284">
        <v>240.9490814209</v>
      </c>
      <c r="I4284">
        <v>277.45590209961</v>
      </c>
      <c r="J4284">
        <v>319.49694824219</v>
      </c>
      <c r="K4284" s="6">
        <f>IFERROR(EXP(TREND(LN($F$1:$J$1),LN(F4284:J4284),LN(Calculations!$B$3))),0)</f>
        <v>4.1000347753570088E-2</v>
      </c>
    </row>
    <row r="4285" spans="1:11" x14ac:dyDescent="0.35">
      <c r="A4285">
        <v>4282</v>
      </c>
      <c r="B4285" t="str">
        <f t="shared" si="66"/>
        <v>17-64.5</v>
      </c>
      <c r="C4285">
        <v>-64.417111332188</v>
      </c>
      <c r="D4285">
        <v>16.628832413855001</v>
      </c>
      <c r="E4285">
        <f>ASIN(SQRT((SIN(RADIANS(PARAMETERS!$D$8-D4285)/2)*SIN(RADIANS(PARAMETERS!$D$8-D4285)/2))+(COS(RADIANS(D4285))*COS(RADIANS(PARAMETERS!$D$8))*SIN(RADIANS(PARAMETERS!$D$9-C4285)/2)*SIN(RADIANS(PARAMETERS!$D$9-C4285)/2))))*2*3958.756</f>
        <v>264.28175889445305</v>
      </c>
      <c r="F4285">
        <v>173.76356506348</v>
      </c>
      <c r="G4285">
        <v>200.20960998535</v>
      </c>
      <c r="H4285">
        <v>241.3258972168</v>
      </c>
      <c r="I4285">
        <v>277.95385742188</v>
      </c>
      <c r="J4285">
        <v>320.14410400391</v>
      </c>
      <c r="K4285" s="6">
        <f>IFERROR(EXP(TREND(LN($F$1:$J$1),LN(F4285:J4285),LN(Calculations!$B$3))),0)</f>
        <v>4.1160608701758285E-2</v>
      </c>
    </row>
    <row r="4286" spans="1:11" x14ac:dyDescent="0.35">
      <c r="A4286">
        <v>4283</v>
      </c>
      <c r="B4286" t="str">
        <f t="shared" si="66"/>
        <v>17-64.5</v>
      </c>
      <c r="C4286">
        <v>-64.688432667089003</v>
      </c>
      <c r="D4286">
        <v>16.628832413855001</v>
      </c>
      <c r="E4286">
        <f>ASIN(SQRT((SIN(RADIANS(PARAMETERS!$D$8-D4286)/2)*SIN(RADIANS(PARAMETERS!$D$8-D4286)/2))+(COS(RADIANS(D4286))*COS(RADIANS(PARAMETERS!$D$8))*SIN(RADIANS(PARAMETERS!$D$9-C4286)/2)*SIN(RADIANS(PARAMETERS!$D$9-C4286)/2))))*2*3958.756</f>
        <v>281.43835134263423</v>
      </c>
      <c r="F4286">
        <v>173.90007019043</v>
      </c>
      <c r="G4286">
        <v>200.42004394531</v>
      </c>
      <c r="H4286">
        <v>241.66403198242</v>
      </c>
      <c r="I4286">
        <v>278.41687011719</v>
      </c>
      <c r="J4286">
        <v>320.76202392578</v>
      </c>
      <c r="K4286" s="6">
        <f>IFERROR(EXP(TREND(LN($F$1:$J$1),LN(F4286:J4286),LN(Calculations!$B$3))),0)</f>
        <v>4.1263544985088003E-2</v>
      </c>
    </row>
    <row r="4287" spans="1:11" x14ac:dyDescent="0.35">
      <c r="A4287">
        <v>4284</v>
      </c>
      <c r="B4287" t="str">
        <f t="shared" si="66"/>
        <v>17-65</v>
      </c>
      <c r="C4287">
        <v>-64.959754001990007</v>
      </c>
      <c r="D4287">
        <v>16.628832413855001</v>
      </c>
      <c r="E4287">
        <f>ASIN(SQRT((SIN(RADIANS(PARAMETERS!$D$8-D4287)/2)*SIN(RADIANS(PARAMETERS!$D$8-D4287)/2))+(COS(RADIANS(D4287))*COS(RADIANS(PARAMETERS!$D$8))*SIN(RADIANS(PARAMETERS!$D$9-C4287)/2)*SIN(RADIANS(PARAMETERS!$D$9-C4287)/2))))*2*3958.756</f>
        <v>298.69613234319439</v>
      </c>
      <c r="F4287">
        <v>173.96913146973</v>
      </c>
      <c r="G4287">
        <v>200.55157470703</v>
      </c>
      <c r="H4287">
        <v>241.89944458008</v>
      </c>
      <c r="I4287">
        <v>278.75494384766</v>
      </c>
      <c r="J4287">
        <v>321.228515625</v>
      </c>
      <c r="K4287" s="6">
        <f>IFERROR(EXP(TREND(LN($F$1:$J$1),LN(F4287:J4287),LN(Calculations!$B$3))),0)</f>
        <v>4.1293863272801538E-2</v>
      </c>
    </row>
    <row r="4288" spans="1:11" x14ac:dyDescent="0.35">
      <c r="A4288">
        <v>4285</v>
      </c>
      <c r="B4288" t="str">
        <f t="shared" si="66"/>
        <v>17-65</v>
      </c>
      <c r="C4288">
        <v>-65.231075336890996</v>
      </c>
      <c r="D4288">
        <v>16.628832413855001</v>
      </c>
      <c r="E4288">
        <f>ASIN(SQRT((SIN(RADIANS(PARAMETERS!$D$8-D4288)/2)*SIN(RADIANS(PARAMETERS!$D$8-D4288)/2))+(COS(RADIANS(D4288))*COS(RADIANS(PARAMETERS!$D$8))*SIN(RADIANS(PARAMETERS!$D$9-C4288)/2)*SIN(RADIANS(PARAMETERS!$D$9-C4288)/2))))*2*3958.756</f>
        <v>316.03849850517486</v>
      </c>
      <c r="F4288">
        <v>173.98457336426</v>
      </c>
      <c r="G4288">
        <v>200.6167755127</v>
      </c>
      <c r="H4288">
        <v>242.04379272461</v>
      </c>
      <c r="I4288">
        <v>278.97848510742</v>
      </c>
      <c r="J4288">
        <v>321.55191040039</v>
      </c>
      <c r="K4288" s="6">
        <f>IFERROR(EXP(TREND(LN($F$1:$J$1),LN(F4288:J4288),LN(Calculations!$B$3))),0)</f>
        <v>4.1269873713449E-2</v>
      </c>
    </row>
    <row r="4289" spans="1:11" x14ac:dyDescent="0.35">
      <c r="A4289">
        <v>4286</v>
      </c>
      <c r="B4289" t="str">
        <f t="shared" si="66"/>
        <v>17-65.5</v>
      </c>
      <c r="C4289">
        <v>-65.502396671791999</v>
      </c>
      <c r="D4289">
        <v>16.628832413855001</v>
      </c>
      <c r="E4289">
        <f>ASIN(SQRT((SIN(RADIANS(PARAMETERS!$D$8-D4289)/2)*SIN(RADIANS(PARAMETERS!$D$8-D4289)/2))+(COS(RADIANS(D4289))*COS(RADIANS(PARAMETERS!$D$8))*SIN(RADIANS(PARAMETERS!$D$9-C4289)/2)*SIN(RADIANS(PARAMETERS!$D$9-C4289)/2))))*2*3958.756</f>
        <v>333.45222523167342</v>
      </c>
      <c r="F4289">
        <v>173.97277832031</v>
      </c>
      <c r="G4289">
        <v>200.64790344238</v>
      </c>
      <c r="H4289">
        <v>242.14176940918</v>
      </c>
      <c r="I4289">
        <v>279.14404296875</v>
      </c>
      <c r="J4289">
        <v>321.80334472656</v>
      </c>
      <c r="K4289" s="6">
        <f>IFERROR(EXP(TREND(LN($F$1:$J$1),LN(F4289:J4289),LN(Calculations!$B$3))),0)</f>
        <v>4.1218106385008321E-2</v>
      </c>
    </row>
    <row r="4290" spans="1:11" x14ac:dyDescent="0.35">
      <c r="A4290">
        <v>4287</v>
      </c>
      <c r="B4290" t="str">
        <f t="shared" si="66"/>
        <v>17-66</v>
      </c>
      <c r="C4290">
        <v>-65.773718006693002</v>
      </c>
      <c r="D4290">
        <v>16.628832413855001</v>
      </c>
      <c r="E4290">
        <f>ASIN(SQRT((SIN(RADIANS(PARAMETERS!$D$8-D4290)/2)*SIN(RADIANS(PARAMETERS!$D$8-D4290)/2))+(COS(RADIANS(D4290))*COS(RADIANS(PARAMETERS!$D$8))*SIN(RADIANS(PARAMETERS!$D$9-C4290)/2)*SIN(RADIANS(PARAMETERS!$D$9-C4290)/2))))*2*3958.756</f>
        <v>350.92666186040276</v>
      </c>
      <c r="F4290">
        <v>173.90902709961</v>
      </c>
      <c r="G4290">
        <v>200.6169128418</v>
      </c>
      <c r="H4290">
        <v>242.15849304199</v>
      </c>
      <c r="I4290">
        <v>279.21047973633</v>
      </c>
      <c r="J4290">
        <v>321.93423461914</v>
      </c>
      <c r="K4290" s="6">
        <f>IFERROR(EXP(TREND(LN($F$1:$J$1),LN(F4290:J4290),LN(Calculations!$B$3))),0)</f>
        <v>4.1111225055202795E-2</v>
      </c>
    </row>
    <row r="4291" spans="1:11" x14ac:dyDescent="0.35">
      <c r="A4291">
        <v>4288</v>
      </c>
      <c r="B4291" t="str">
        <f t="shared" si="66"/>
        <v>17-66</v>
      </c>
      <c r="C4291">
        <v>-66.045039341594006</v>
      </c>
      <c r="D4291">
        <v>16.628832413855001</v>
      </c>
      <c r="E4291">
        <f>ASIN(SQRT((SIN(RADIANS(PARAMETERS!$D$8-D4291)/2)*SIN(RADIANS(PARAMETERS!$D$8-D4291)/2))+(COS(RADIANS(D4291))*COS(RADIANS(PARAMETERS!$D$8))*SIN(RADIANS(PARAMETERS!$D$9-C4291)/2)*SIN(RADIANS(PARAMETERS!$D$9-C4291)/2))))*2*3958.756</f>
        <v>368.45314288021279</v>
      </c>
      <c r="F4291">
        <v>173.75476074219</v>
      </c>
      <c r="G4291">
        <v>200.47827148438</v>
      </c>
      <c r="H4291">
        <v>242.03913879395</v>
      </c>
      <c r="I4291">
        <v>279.11474609375</v>
      </c>
      <c r="J4291">
        <v>321.87216186523</v>
      </c>
      <c r="K4291" s="6">
        <f>IFERROR(EXP(TREND(LN($F$1:$J$1),LN(F4291:J4291),LN(Calculations!$B$3))),0)</f>
        <v>4.0905201712072285E-2</v>
      </c>
    </row>
    <row r="4292" spans="1:11" x14ac:dyDescent="0.35">
      <c r="A4292">
        <v>4289</v>
      </c>
      <c r="B4292" t="str">
        <f t="shared" si="66"/>
        <v>17-66.5</v>
      </c>
      <c r="C4292">
        <v>-66.316360676494995</v>
      </c>
      <c r="D4292">
        <v>16.628832413855001</v>
      </c>
      <c r="E4292">
        <f>ASIN(SQRT((SIN(RADIANS(PARAMETERS!$D$8-D4292)/2)*SIN(RADIANS(PARAMETERS!$D$8-D4292)/2))+(COS(RADIANS(D4292))*COS(RADIANS(PARAMETERS!$D$8))*SIN(RADIANS(PARAMETERS!$D$9-C4292)/2)*SIN(RADIANS(PARAMETERS!$D$9-C4292)/2))))*2*3958.756</f>
        <v>386.02455149217644</v>
      </c>
      <c r="F4292">
        <v>173.48236083984</v>
      </c>
      <c r="G4292">
        <v>200.19993591309</v>
      </c>
      <c r="H4292">
        <v>241.74676513672</v>
      </c>
      <c r="I4292">
        <v>278.81558227539</v>
      </c>
      <c r="J4292">
        <v>321.57086181641</v>
      </c>
      <c r="K4292" s="6">
        <f>IFERROR(EXP(TREND(LN($F$1:$J$1),LN(F4292:J4292),LN(Calculations!$B$3))),0)</f>
        <v>4.0568881021660411E-2</v>
      </c>
    </row>
    <row r="4293" spans="1:11" x14ac:dyDescent="0.35">
      <c r="A4293">
        <v>4290</v>
      </c>
      <c r="B4293" t="str">
        <f t="shared" ref="B4293:B4356" si="67">MROUND(D4293,1)&amp;MROUND(C4293,-0.5)</f>
        <v>17-66.5</v>
      </c>
      <c r="C4293">
        <v>-66.587682011395998</v>
      </c>
      <c r="D4293">
        <v>16.628832413855001</v>
      </c>
      <c r="E4293">
        <f>ASIN(SQRT((SIN(RADIANS(PARAMETERS!$D$8-D4293)/2)*SIN(RADIANS(PARAMETERS!$D$8-D4293)/2))+(COS(RADIANS(D4293))*COS(RADIANS(PARAMETERS!$D$8))*SIN(RADIANS(PARAMETERS!$D$9-C4293)/2)*SIN(RADIANS(PARAMETERS!$D$9-C4293)/2))))*2*3958.756</f>
        <v>403.63499205568451</v>
      </c>
      <c r="F4293">
        <v>173.02296447754</v>
      </c>
      <c r="G4293">
        <v>199.6869354248</v>
      </c>
      <c r="H4293">
        <v>241.13522338867</v>
      </c>
      <c r="I4293">
        <v>278.11669921875</v>
      </c>
      <c r="J4293">
        <v>320.77178955078</v>
      </c>
      <c r="K4293" s="6">
        <f>IFERROR(EXP(TREND(LN($F$1:$J$1),LN(F4293:J4293),LN(Calculations!$B$3))),0)</f>
        <v>4.0048060660070994E-2</v>
      </c>
    </row>
    <row r="4294" spans="1:11" x14ac:dyDescent="0.35">
      <c r="A4294">
        <v>4291</v>
      </c>
      <c r="B4294" t="str">
        <f t="shared" si="67"/>
        <v>17-67</v>
      </c>
      <c r="C4294">
        <v>-66.859003346296006</v>
      </c>
      <c r="D4294">
        <v>16.628832413855001</v>
      </c>
      <c r="E4294">
        <f>ASIN(SQRT((SIN(RADIANS(PARAMETERS!$D$8-D4294)/2)*SIN(RADIANS(PARAMETERS!$D$8-D4294)/2))+(COS(RADIANS(D4294))*COS(RADIANS(PARAMETERS!$D$8))*SIN(RADIANS(PARAMETERS!$D$9-C4294)/2)*SIN(RADIANS(PARAMETERS!$D$9-C4294)/2))))*2*3958.756</f>
        <v>421.27954137692967</v>
      </c>
      <c r="F4294">
        <v>172.51538085938</v>
      </c>
      <c r="G4294">
        <v>199.11911010742</v>
      </c>
      <c r="H4294">
        <v>240.45306396484</v>
      </c>
      <c r="I4294">
        <v>277.33255004883</v>
      </c>
      <c r="J4294">
        <v>319.86993408203</v>
      </c>
      <c r="K4294" s="6">
        <f>IFERROR(EXP(TREND(LN($F$1:$J$1),LN(F4294:J4294),LN(Calculations!$B$3))),0)</f>
        <v>3.9482628092420209E-2</v>
      </c>
    </row>
    <row r="4295" spans="1:11" x14ac:dyDescent="0.35">
      <c r="A4295">
        <v>4292</v>
      </c>
      <c r="B4295" t="str">
        <f t="shared" si="67"/>
        <v>17-67</v>
      </c>
      <c r="C4295">
        <v>-67.130324681196996</v>
      </c>
      <c r="D4295">
        <v>16.628832413855001</v>
      </c>
      <c r="E4295">
        <f>ASIN(SQRT((SIN(RADIANS(PARAMETERS!$D$8-D4295)/2)*SIN(RADIANS(PARAMETERS!$D$8-D4295)/2))+(COS(RADIANS(D4295))*COS(RADIANS(PARAMETERS!$D$8))*SIN(RADIANS(PARAMETERS!$D$9-C4295)/2)*SIN(RADIANS(PARAMETERS!$D$9-C4295)/2))))*2*3958.756</f>
        <v>438.95405779527482</v>
      </c>
      <c r="F4295">
        <v>172.05310058594</v>
      </c>
      <c r="G4295">
        <v>198.63832092285</v>
      </c>
      <c r="H4295">
        <v>239.89953613281</v>
      </c>
      <c r="I4295">
        <v>276.71755981445</v>
      </c>
      <c r="J4295">
        <v>319.18746948242</v>
      </c>
      <c r="K4295" s="6">
        <f>IFERROR(EXP(TREND(LN($F$1:$J$1),LN(F4295:J4295),LN(Calculations!$B$3))),0)</f>
        <v>3.8964084899939258E-2</v>
      </c>
    </row>
    <row r="4296" spans="1:11" x14ac:dyDescent="0.35">
      <c r="A4296">
        <v>4293</v>
      </c>
      <c r="B4296" t="str">
        <f t="shared" si="67"/>
        <v>17-67.5</v>
      </c>
      <c r="C4296">
        <v>-67.401646016097999</v>
      </c>
      <c r="D4296">
        <v>16.628832413855001</v>
      </c>
      <c r="E4296">
        <f>ASIN(SQRT((SIN(RADIANS(PARAMETERS!$D$8-D4296)/2)*SIN(RADIANS(PARAMETERS!$D$8-D4296)/2))+(COS(RADIANS(D4296))*COS(RADIANS(PARAMETERS!$D$8))*SIN(RADIANS(PARAMETERS!$D$9-C4296)/2)*SIN(RADIANS(PARAMETERS!$D$9-C4296)/2))))*2*3958.756</f>
        <v>456.65503313534333</v>
      </c>
      <c r="F4296">
        <v>171.63902282715</v>
      </c>
      <c r="G4296">
        <v>198.22895812988</v>
      </c>
      <c r="H4296">
        <v>239.4405670166</v>
      </c>
      <c r="I4296">
        <v>276.21899414063</v>
      </c>
      <c r="J4296">
        <v>318.64794921875</v>
      </c>
      <c r="K4296" s="6">
        <f>IFERROR(EXP(TREND(LN($F$1:$J$1),LN(F4296:J4296),LN(Calculations!$B$3))),0)</f>
        <v>3.8501726659379336E-2</v>
      </c>
    </row>
    <row r="4297" spans="1:11" x14ac:dyDescent="0.35">
      <c r="A4297">
        <v>4294</v>
      </c>
      <c r="B4297" t="str">
        <f t="shared" si="67"/>
        <v>17-67.5</v>
      </c>
      <c r="C4297">
        <v>-67.672967350999002</v>
      </c>
      <c r="D4297">
        <v>16.628832413855001</v>
      </c>
      <c r="E4297">
        <f>ASIN(SQRT((SIN(RADIANS(PARAMETERS!$D$8-D4297)/2)*SIN(RADIANS(PARAMETERS!$D$8-D4297)/2))+(COS(RADIANS(D4297))*COS(RADIANS(PARAMETERS!$D$8))*SIN(RADIANS(PARAMETERS!$D$9-C4297)/2)*SIN(RADIANS(PARAMETERS!$D$9-C4297)/2))))*2*3958.756</f>
        <v>474.37947680289375</v>
      </c>
      <c r="F4297">
        <v>171.24391174316</v>
      </c>
      <c r="G4297">
        <v>197.85005187988</v>
      </c>
      <c r="H4297">
        <v>239.02253723145</v>
      </c>
      <c r="I4297">
        <v>275.77133178711</v>
      </c>
      <c r="J4297">
        <v>318.17135620117</v>
      </c>
      <c r="K4297" s="6">
        <f>IFERROR(EXP(TREND(LN($F$1:$J$1),LN(F4297:J4297),LN(Calculations!$B$3))),0)</f>
        <v>3.8064132208294389E-2</v>
      </c>
    </row>
    <row r="4298" spans="1:11" x14ac:dyDescent="0.35">
      <c r="A4298">
        <v>4295</v>
      </c>
      <c r="B4298" t="str">
        <f t="shared" si="67"/>
        <v>17-68</v>
      </c>
      <c r="C4298">
        <v>-67.944288685900005</v>
      </c>
      <c r="D4298">
        <v>16.628832413855001</v>
      </c>
      <c r="E4298">
        <f>ASIN(SQRT((SIN(RADIANS(PARAMETERS!$D$8-D4298)/2)*SIN(RADIANS(PARAMETERS!$D$8-D4298)/2))+(COS(RADIANS(D4298))*COS(RADIANS(PARAMETERS!$D$8))*SIN(RADIANS(PARAMETERS!$D$9-C4298)/2)*SIN(RADIANS(PARAMETERS!$D$9-C4298)/2))))*2*3958.756</f>
        <v>492.12482423283899</v>
      </c>
      <c r="F4298">
        <v>170.85206604004</v>
      </c>
      <c r="G4298">
        <v>197.47998046875</v>
      </c>
      <c r="H4298">
        <v>238.61935424805</v>
      </c>
      <c r="I4298">
        <v>275.3444519043</v>
      </c>
      <c r="J4298">
        <v>317.72299194336</v>
      </c>
      <c r="K4298" s="6">
        <f>IFERROR(EXP(TREND(LN($F$1:$J$1),LN(F4298:J4298),LN(Calculations!$B$3))),0)</f>
        <v>3.7633344750927895E-2</v>
      </c>
    </row>
    <row r="4299" spans="1:11" x14ac:dyDescent="0.35">
      <c r="A4299">
        <v>4296</v>
      </c>
      <c r="B4299" t="str">
        <f t="shared" si="67"/>
        <v>17-68</v>
      </c>
      <c r="C4299">
        <v>-68.215610020800995</v>
      </c>
      <c r="D4299">
        <v>16.628832413855001</v>
      </c>
      <c r="E4299">
        <f>ASIN(SQRT((SIN(RADIANS(PARAMETERS!$D$8-D4299)/2)*SIN(RADIANS(PARAMETERS!$D$8-D4299)/2))+(COS(RADIANS(D4299))*COS(RADIANS(PARAMETERS!$D$8))*SIN(RADIANS(PARAMETERS!$D$9-C4299)/2)*SIN(RADIANS(PARAMETERS!$D$9-C4299)/2))))*2*3958.756</f>
        <v>509.8888639673329</v>
      </c>
      <c r="F4299">
        <v>170.4165802002</v>
      </c>
      <c r="G4299">
        <v>197.06411743164</v>
      </c>
      <c r="H4299">
        <v>238.15104675293</v>
      </c>
      <c r="I4299">
        <v>274.83395385742</v>
      </c>
      <c r="J4299">
        <v>317.16839599609</v>
      </c>
      <c r="K4299" s="6">
        <f>IFERROR(EXP(TREND(LN($F$1:$J$1),LN(F4299:J4299),LN(Calculations!$B$3))),0)</f>
        <v>3.7168879565259605E-2</v>
      </c>
    </row>
    <row r="4300" spans="1:11" x14ac:dyDescent="0.35">
      <c r="A4300">
        <v>4297</v>
      </c>
      <c r="B4300" t="str">
        <f t="shared" si="67"/>
        <v>17-68.5</v>
      </c>
      <c r="C4300">
        <v>-68.486931355701998</v>
      </c>
      <c r="D4300">
        <v>16.628832413855001</v>
      </c>
      <c r="E4300">
        <f>ASIN(SQRT((SIN(RADIANS(PARAMETERS!$D$8-D4300)/2)*SIN(RADIANS(PARAMETERS!$D$8-D4300)/2))+(COS(RADIANS(D4300))*COS(RADIANS(PARAMETERS!$D$8))*SIN(RADIANS(PARAMETERS!$D$9-C4300)/2)*SIN(RADIANS(PARAMETERS!$D$9-C4300)/2))))*2*3958.756</f>
        <v>527.66967911684287</v>
      </c>
      <c r="F4300">
        <v>169.95568847656</v>
      </c>
      <c r="G4300">
        <v>196.63296508789</v>
      </c>
      <c r="H4300">
        <v>237.67150878906</v>
      </c>
      <c r="I4300">
        <v>274.31680297852</v>
      </c>
      <c r="J4300">
        <v>316.61352539063</v>
      </c>
      <c r="K4300" s="6">
        <f>IFERROR(EXP(TREND(LN($F$1:$J$1),LN(F4300:J4300),LN(Calculations!$B$3))),0)</f>
        <v>3.6682074511882823E-2</v>
      </c>
    </row>
    <row r="4301" spans="1:11" x14ac:dyDescent="0.35">
      <c r="A4301">
        <v>4298</v>
      </c>
      <c r="B4301" t="str">
        <f t="shared" si="67"/>
        <v>17-69</v>
      </c>
      <c r="C4301">
        <v>-68.758252690603001</v>
      </c>
      <c r="D4301">
        <v>16.628832413855001</v>
      </c>
      <c r="E4301">
        <f>ASIN(SQRT((SIN(RADIANS(PARAMETERS!$D$8-D4301)/2)*SIN(RADIANS(PARAMETERS!$D$8-D4301)/2))+(COS(RADIANS(D4301))*COS(RADIANS(PARAMETERS!$D$8))*SIN(RADIANS(PARAMETERS!$D$9-C4301)/2)*SIN(RADIANS(PARAMETERS!$D$9-C4301)/2))))*2*3958.756</f>
        <v>545.46560002116178</v>
      </c>
      <c r="F4301">
        <v>169.48083496094</v>
      </c>
      <c r="G4301">
        <v>196.20260620117</v>
      </c>
      <c r="H4301">
        <v>237.20922851563</v>
      </c>
      <c r="I4301">
        <v>273.83392333984</v>
      </c>
      <c r="J4301">
        <v>316.11474609375</v>
      </c>
      <c r="K4301" s="6">
        <f>IFERROR(EXP(TREND(LN($F$1:$J$1),LN(F4301:J4301),LN(Calculations!$B$3))),0)</f>
        <v>3.6180989645073623E-2</v>
      </c>
    </row>
    <row r="4302" spans="1:11" x14ac:dyDescent="0.35">
      <c r="A4302">
        <v>4299</v>
      </c>
      <c r="B4302" t="str">
        <f t="shared" si="67"/>
        <v>17-69</v>
      </c>
      <c r="C4302">
        <v>-69.029574025504004</v>
      </c>
      <c r="D4302">
        <v>16.628832413855001</v>
      </c>
      <c r="E4302">
        <f>ASIN(SQRT((SIN(RADIANS(PARAMETERS!$D$8-D4302)/2)*SIN(RADIANS(PARAMETERS!$D$8-D4302)/2))+(COS(RADIANS(D4302))*COS(RADIANS(PARAMETERS!$D$8))*SIN(RADIANS(PARAMETERS!$D$9-C4302)/2)*SIN(RADIANS(PARAMETERS!$D$9-C4302)/2))))*2*3958.756</f>
        <v>563.27516570263208</v>
      </c>
      <c r="F4302">
        <v>168.92417907715</v>
      </c>
      <c r="G4302">
        <v>195.69496154785</v>
      </c>
      <c r="H4302">
        <v>236.6298828125</v>
      </c>
      <c r="I4302">
        <v>273.19522094727</v>
      </c>
      <c r="J4302">
        <v>315.41223144531</v>
      </c>
      <c r="K4302" s="6">
        <f>IFERROR(EXP(TREND(LN($F$1:$J$1),LN(F4302:J4302),LN(Calculations!$B$3))),0)</f>
        <v>3.5621940187263619E-2</v>
      </c>
    </row>
    <row r="4303" spans="1:11" x14ac:dyDescent="0.35">
      <c r="A4303">
        <v>4300</v>
      </c>
      <c r="B4303" t="str">
        <f t="shared" si="67"/>
        <v>17-69.5</v>
      </c>
      <c r="C4303">
        <v>-69.300895360404994</v>
      </c>
      <c r="D4303">
        <v>16.628832413855001</v>
      </c>
      <c r="E4303">
        <f>ASIN(SQRT((SIN(RADIANS(PARAMETERS!$D$8-D4303)/2)*SIN(RADIANS(PARAMETERS!$D$8-D4303)/2))+(COS(RADIANS(D4303))*COS(RADIANS(PARAMETERS!$D$8))*SIN(RADIANS(PARAMETERS!$D$9-C4303)/2)*SIN(RADIANS(PARAMETERS!$D$9-C4303)/2))))*2*3958.756</f>
        <v>581.09709227426674</v>
      </c>
      <c r="F4303">
        <v>168.3094329834</v>
      </c>
      <c r="G4303">
        <v>195.13502502441</v>
      </c>
      <c r="H4303">
        <v>235.96241760254</v>
      </c>
      <c r="I4303">
        <v>272.43307495117</v>
      </c>
      <c r="J4303">
        <v>314.54214477539</v>
      </c>
      <c r="K4303" s="6">
        <f>IFERROR(EXP(TREND(LN($F$1:$J$1),LN(F4303:J4303),LN(Calculations!$B$3))),0)</f>
        <v>3.5030713788764753E-2</v>
      </c>
    </row>
    <row r="4304" spans="1:11" x14ac:dyDescent="0.35">
      <c r="A4304">
        <v>4301</v>
      </c>
      <c r="B4304" t="str">
        <f t="shared" si="67"/>
        <v>17-69.5</v>
      </c>
      <c r="C4304">
        <v>-69.572216695305997</v>
      </c>
      <c r="D4304">
        <v>16.628832413855001</v>
      </c>
      <c r="E4304">
        <f>ASIN(SQRT((SIN(RADIANS(PARAMETERS!$D$8-D4304)/2)*SIN(RADIANS(PARAMETERS!$D$8-D4304)/2))+(COS(RADIANS(D4304))*COS(RADIANS(PARAMETERS!$D$8))*SIN(RADIANS(PARAMETERS!$D$9-C4304)/2)*SIN(RADIANS(PARAMETERS!$D$9-C4304)/2))))*2*3958.756</f>
        <v>598.93024688914022</v>
      </c>
      <c r="F4304">
        <v>167.65000915527</v>
      </c>
      <c r="G4304">
        <v>194.53358459473</v>
      </c>
      <c r="H4304">
        <v>235.21963500977</v>
      </c>
      <c r="I4304">
        <v>271.56204223633</v>
      </c>
      <c r="J4304">
        <v>313.52111816406</v>
      </c>
      <c r="K4304" s="6">
        <f>IFERROR(EXP(TREND(LN($F$1:$J$1),LN(F4304:J4304),LN(Calculations!$B$3))),0)</f>
        <v>3.4420512875831047E-2</v>
      </c>
    </row>
    <row r="4305" spans="1:11" x14ac:dyDescent="0.35">
      <c r="A4305">
        <v>4302</v>
      </c>
      <c r="B4305" t="str">
        <f t="shared" si="67"/>
        <v>17-70</v>
      </c>
      <c r="C4305">
        <v>-69.843538030207</v>
      </c>
      <c r="D4305">
        <v>16.628832413855001</v>
      </c>
      <c r="E4305">
        <f>ASIN(SQRT((SIN(RADIANS(PARAMETERS!$D$8-D4305)/2)*SIN(RADIANS(PARAMETERS!$D$8-D4305)/2))+(COS(RADIANS(D4305))*COS(RADIANS(PARAMETERS!$D$8))*SIN(RADIANS(PARAMETERS!$D$9-C4305)/2)*SIN(RADIANS(PARAMETERS!$D$9-C4305)/2))))*2*3958.756</f>
        <v>616.7736261348424</v>
      </c>
      <c r="F4305">
        <v>166.94149780273</v>
      </c>
      <c r="G4305">
        <v>193.8733215332</v>
      </c>
      <c r="H4305">
        <v>234.36930847168</v>
      </c>
      <c r="I4305">
        <v>270.53515625</v>
      </c>
      <c r="J4305">
        <v>312.28359985352</v>
      </c>
      <c r="K4305" s="6">
        <f>IFERROR(EXP(TREND(LN($F$1:$J$1),LN(F4305:J4305),LN(Calculations!$B$3))),0)</f>
        <v>3.3790712135736131E-2</v>
      </c>
    </row>
    <row r="4306" spans="1:11" x14ac:dyDescent="0.35">
      <c r="A4306">
        <v>4303</v>
      </c>
      <c r="B4306" t="str">
        <f t="shared" si="67"/>
        <v>17-70</v>
      </c>
      <c r="C4306">
        <v>-70.114859365108003</v>
      </c>
      <c r="D4306">
        <v>16.628832413855001</v>
      </c>
      <c r="E4306">
        <f>ASIN(SQRT((SIN(RADIANS(PARAMETERS!$D$8-D4306)/2)*SIN(RADIANS(PARAMETERS!$D$8-D4306)/2))+(COS(RADIANS(D4306))*COS(RADIANS(PARAMETERS!$D$8))*SIN(RADIANS(PARAMETERS!$D$9-C4306)/2)*SIN(RADIANS(PARAMETERS!$D$9-C4306)/2))))*2*3958.756</f>
        <v>634.6263380166464</v>
      </c>
      <c r="F4306">
        <v>166.25660705566</v>
      </c>
      <c r="G4306">
        <v>193.24887084961</v>
      </c>
      <c r="H4306">
        <v>233.55911254883</v>
      </c>
      <c r="I4306">
        <v>269.55197143555</v>
      </c>
      <c r="J4306">
        <v>311.09362792969</v>
      </c>
      <c r="K4306" s="6">
        <f>IFERROR(EXP(TREND(LN($F$1:$J$1),LN(F4306:J4306),LN(Calculations!$B$3))),0)</f>
        <v>3.3195869695099765E-2</v>
      </c>
    </row>
    <row r="4307" spans="1:11" x14ac:dyDescent="0.35">
      <c r="A4307">
        <v>4304</v>
      </c>
      <c r="B4307" t="str">
        <f t="shared" si="67"/>
        <v>17-70.5</v>
      </c>
      <c r="C4307">
        <v>-70.386180700009007</v>
      </c>
      <c r="D4307">
        <v>16.628832413855001</v>
      </c>
      <c r="E4307">
        <f>ASIN(SQRT((SIN(RADIANS(PARAMETERS!$D$8-D4307)/2)*SIN(RADIANS(PARAMETERS!$D$8-D4307)/2))+(COS(RADIANS(D4307))*COS(RADIANS(PARAMETERS!$D$8))*SIN(RADIANS(PARAMETERS!$D$9-C4307)/2)*SIN(RADIANS(PARAMETERS!$D$9-C4307)/2))))*2*3958.756</f>
        <v>652.48758685566952</v>
      </c>
      <c r="F4307">
        <v>165.61801147461</v>
      </c>
      <c r="G4307">
        <v>192.68383789063</v>
      </c>
      <c r="H4307">
        <v>232.82600402832</v>
      </c>
      <c r="I4307">
        <v>268.66241455078</v>
      </c>
      <c r="J4307">
        <v>310.01718139648</v>
      </c>
      <c r="K4307" s="6">
        <f>IFERROR(EXP(TREND(LN($F$1:$J$1),LN(F4307:J4307),LN(Calculations!$B$3))),0)</f>
        <v>3.2651470619360495E-2</v>
      </c>
    </row>
    <row r="4308" spans="1:11" x14ac:dyDescent="0.35">
      <c r="A4308">
        <v>4305</v>
      </c>
      <c r="B4308" t="str">
        <f t="shared" si="67"/>
        <v>17-70.5</v>
      </c>
      <c r="C4308">
        <v>-70.657502034909996</v>
      </c>
      <c r="D4308">
        <v>16.628832413855001</v>
      </c>
      <c r="E4308">
        <f>ASIN(SQRT((SIN(RADIANS(PARAMETERS!$D$8-D4308)/2)*SIN(RADIANS(PARAMETERS!$D$8-D4308)/2))+(COS(RADIANS(D4308))*COS(RADIANS(PARAMETERS!$D$8))*SIN(RADIANS(PARAMETERS!$D$9-C4308)/2)*SIN(RADIANS(PARAMETERS!$D$9-C4308)/2))))*2*3958.756</f>
        <v>670.35666056848015</v>
      </c>
      <c r="F4308">
        <v>165.03924560547</v>
      </c>
      <c r="G4308">
        <v>192.1519317627</v>
      </c>
      <c r="H4308">
        <v>232.10394287109</v>
      </c>
      <c r="I4308">
        <v>267.76037597656</v>
      </c>
      <c r="J4308">
        <v>308.89727783203</v>
      </c>
      <c r="K4308" s="6">
        <f>IFERROR(EXP(TREND(LN($F$1:$J$1),LN(F4308:J4308),LN(Calculations!$B$3))),0)</f>
        <v>3.2176039384263722E-2</v>
      </c>
    </row>
    <row r="4309" spans="1:11" x14ac:dyDescent="0.35">
      <c r="A4309">
        <v>4306</v>
      </c>
      <c r="B4309" t="str">
        <f t="shared" si="67"/>
        <v>17-71</v>
      </c>
      <c r="C4309">
        <v>-70.928823369810999</v>
      </c>
      <c r="D4309">
        <v>16.628832413855001</v>
      </c>
      <c r="E4309">
        <f>ASIN(SQRT((SIN(RADIANS(PARAMETERS!$D$8-D4309)/2)*SIN(RADIANS(PARAMETERS!$D$8-D4309)/2))+(COS(RADIANS(D4309))*COS(RADIANS(PARAMETERS!$D$8))*SIN(RADIANS(PARAMETERS!$D$9-C4309)/2)*SIN(RADIANS(PARAMETERS!$D$9-C4309)/2))))*2*3958.756</f>
        <v>688.23291990292819</v>
      </c>
      <c r="F4309">
        <v>164.52401733398</v>
      </c>
      <c r="G4309">
        <v>191.66773986816</v>
      </c>
      <c r="H4309">
        <v>231.42791748047</v>
      </c>
      <c r="I4309">
        <v>266.90145874023</v>
      </c>
      <c r="J4309">
        <v>307.8157043457</v>
      </c>
      <c r="K4309" s="6">
        <f>IFERROR(EXP(TREND(LN($F$1:$J$1),LN(F4309:J4309),LN(Calculations!$B$3))),0)</f>
        <v>3.1763955226114755E-2</v>
      </c>
    </row>
    <row r="4310" spans="1:11" x14ac:dyDescent="0.35">
      <c r="A4310">
        <v>4307</v>
      </c>
      <c r="B4310" t="str">
        <f t="shared" si="67"/>
        <v>17-71</v>
      </c>
      <c r="C4310">
        <v>-71.200144704712002</v>
      </c>
      <c r="D4310">
        <v>16.628832413855001</v>
      </c>
      <c r="E4310">
        <f>ASIN(SQRT((SIN(RADIANS(PARAMETERS!$D$8-D4310)/2)*SIN(RADIANS(PARAMETERS!$D$8-D4310)/2))+(COS(RADIANS(D4310))*COS(RADIANS(PARAMETERS!$D$8))*SIN(RADIANS(PARAMETERS!$D$9-C4310)/2)*SIN(RADIANS(PARAMETERS!$D$9-C4310)/2))))*2*3958.756</f>
        <v>706.11578928924462</v>
      </c>
      <c r="F4310">
        <v>164.07124328613</v>
      </c>
      <c r="G4310">
        <v>191.22773742676</v>
      </c>
      <c r="H4310">
        <v>230.79710388184</v>
      </c>
      <c r="I4310">
        <v>266.08764648438</v>
      </c>
      <c r="J4310">
        <v>306.77813720703</v>
      </c>
      <c r="K4310" s="6">
        <f>IFERROR(EXP(TREND(LN($F$1:$J$1),LN(F4310:J4310),LN(Calculations!$B$3))),0)</f>
        <v>3.1410155375855321E-2</v>
      </c>
    </row>
    <row r="4311" spans="1:11" x14ac:dyDescent="0.35">
      <c r="A4311">
        <v>4308</v>
      </c>
      <c r="B4311" t="str">
        <f t="shared" si="67"/>
        <v>17-71.5</v>
      </c>
      <c r="C4311">
        <v>-71.471466039613006</v>
      </c>
      <c r="D4311">
        <v>16.628832413855001</v>
      </c>
      <c r="E4311">
        <f>ASIN(SQRT((SIN(RADIANS(PARAMETERS!$D$8-D4311)/2)*SIN(RADIANS(PARAMETERS!$D$8-D4311)/2))+(COS(RADIANS(D4311))*COS(RADIANS(PARAMETERS!$D$8))*SIN(RADIANS(PARAMETERS!$D$9-C4311)/2)*SIN(RADIANS(PARAMETERS!$D$9-C4311)/2))))*2*3958.756</f>
        <v>724.00474903151007</v>
      </c>
      <c r="F4311">
        <v>163.59106445313</v>
      </c>
      <c r="G4311">
        <v>190.76452636719</v>
      </c>
      <c r="H4311">
        <v>230.11161804199</v>
      </c>
      <c r="I4311">
        <v>265.18756103516</v>
      </c>
      <c r="J4311">
        <v>305.61437988281</v>
      </c>
      <c r="K4311" s="6">
        <f>IFERROR(EXP(TREND(LN($F$1:$J$1),LN(F4311:J4311),LN(Calculations!$B$3))),0)</f>
        <v>3.1047192189859126E-2</v>
      </c>
    </row>
    <row r="4312" spans="1:11" x14ac:dyDescent="0.35">
      <c r="A4312">
        <v>4309</v>
      </c>
      <c r="B4312" t="str">
        <f t="shared" si="67"/>
        <v>17-71.5</v>
      </c>
      <c r="C4312">
        <v>-71.742787374513995</v>
      </c>
      <c r="D4312">
        <v>16.628832413855001</v>
      </c>
      <c r="E4312">
        <f>ASIN(SQRT((SIN(RADIANS(PARAMETERS!$D$8-D4312)/2)*SIN(RADIANS(PARAMETERS!$D$8-D4312)/2))+(COS(RADIANS(D4312))*COS(RADIANS(PARAMETERS!$D$8))*SIN(RADIANS(PARAMETERS!$D$9-C4312)/2)*SIN(RADIANS(PARAMETERS!$D$9-C4312)/2))))*2*3958.756</f>
        <v>741.89932861658315</v>
      </c>
      <c r="F4312">
        <v>163.14091491699</v>
      </c>
      <c r="G4312">
        <v>190.33276367188</v>
      </c>
      <c r="H4312">
        <v>229.45404052734</v>
      </c>
      <c r="I4312">
        <v>264.31091308594</v>
      </c>
      <c r="J4312">
        <v>304.4674987793</v>
      </c>
      <c r="K4312" s="6">
        <f>IFERROR(EXP(TREND(LN($F$1:$J$1),LN(F4312:J4312),LN(Calculations!$B$3))),0)</f>
        <v>3.0717075085320452E-2</v>
      </c>
    </row>
    <row r="4313" spans="1:11" x14ac:dyDescent="0.35">
      <c r="A4313">
        <v>4310</v>
      </c>
      <c r="B4313" t="str">
        <f t="shared" si="67"/>
        <v>17-72</v>
      </c>
      <c r="C4313">
        <v>-72.014108709414998</v>
      </c>
      <c r="D4313">
        <v>16.628832413855001</v>
      </c>
      <c r="E4313">
        <f>ASIN(SQRT((SIN(RADIANS(PARAMETERS!$D$8-D4313)/2)*SIN(RADIANS(PARAMETERS!$D$8-D4313)/2))+(COS(RADIANS(D4313))*COS(RADIANS(PARAMETERS!$D$8))*SIN(RADIANS(PARAMETERS!$D$9-C4313)/2)*SIN(RADIANS(PARAMETERS!$D$9-C4313)/2))))*2*3958.756</f>
        <v>759.79910095884588</v>
      </c>
      <c r="F4313">
        <v>162.71655273438</v>
      </c>
      <c r="G4313">
        <v>189.92539978027</v>
      </c>
      <c r="H4313">
        <v>228.81533813477</v>
      </c>
      <c r="I4313">
        <v>263.44674682617</v>
      </c>
      <c r="J4313">
        <v>303.32427978516</v>
      </c>
      <c r="K4313" s="6">
        <f>IFERROR(EXP(TREND(LN($F$1:$J$1),LN(F4313:J4313),LN(Calculations!$B$3))),0)</f>
        <v>3.0414982836792098E-2</v>
      </c>
    </row>
    <row r="4314" spans="1:11" x14ac:dyDescent="0.35">
      <c r="A4314">
        <v>4311</v>
      </c>
      <c r="B4314" t="str">
        <f t="shared" si="67"/>
        <v>17-72.5</v>
      </c>
      <c r="C4314">
        <v>-72.285430044316001</v>
      </c>
      <c r="D4314">
        <v>16.628832413855001</v>
      </c>
      <c r="E4314">
        <f>ASIN(SQRT((SIN(RADIANS(PARAMETERS!$D$8-D4314)/2)*SIN(RADIANS(PARAMETERS!$D$8-D4314)/2))+(COS(RADIANS(D4314))*COS(RADIANS(PARAMETERS!$D$8))*SIN(RADIANS(PARAMETERS!$D$9-C4314)/2)*SIN(RADIANS(PARAMETERS!$D$9-C4314)/2))))*2*3958.756</f>
        <v>777.70367743198085</v>
      </c>
      <c r="F4314">
        <v>162.20837402344</v>
      </c>
      <c r="G4314">
        <v>189.46276855469</v>
      </c>
      <c r="H4314">
        <v>228.08041381836</v>
      </c>
      <c r="I4314">
        <v>262.44589233398</v>
      </c>
      <c r="J4314">
        <v>301.99371337891</v>
      </c>
      <c r="K4314" s="6">
        <f>IFERROR(EXP(TREND(LN($F$1:$J$1),LN(F4314:J4314),LN(Calculations!$B$3))),0)</f>
        <v>3.0060054343005394E-2</v>
      </c>
    </row>
    <row r="4315" spans="1:11" x14ac:dyDescent="0.35">
      <c r="A4315">
        <v>4312</v>
      </c>
      <c r="B4315" t="str">
        <f t="shared" si="67"/>
        <v>17-72.5</v>
      </c>
      <c r="C4315">
        <v>-72.556751379217005</v>
      </c>
      <c r="D4315">
        <v>16.628832413855001</v>
      </c>
      <c r="E4315">
        <f>ASIN(SQRT((SIN(RADIANS(PARAMETERS!$D$8-D4315)/2)*SIN(RADIANS(PARAMETERS!$D$8-D4315)/2))+(COS(RADIANS(D4315))*COS(RADIANS(PARAMETERS!$D$8))*SIN(RADIANS(PARAMETERS!$D$9-C4315)/2)*SIN(RADIANS(PARAMETERS!$D$9-C4315)/2))))*2*3958.756</f>
        <v>795.61270356537773</v>
      </c>
      <c r="F4315">
        <v>161.69789123535</v>
      </c>
      <c r="G4315">
        <v>189.02389526367</v>
      </c>
      <c r="H4315">
        <v>227.38676452637</v>
      </c>
      <c r="I4315">
        <v>261.50381469727</v>
      </c>
      <c r="J4315">
        <v>300.744140625</v>
      </c>
      <c r="K4315" s="6">
        <f>IFERROR(EXP(TREND(LN($F$1:$J$1),LN(F4315:J4315),LN(Calculations!$B$3))),0)</f>
        <v>2.9704722401283919E-2</v>
      </c>
    </row>
    <row r="4316" spans="1:11" x14ac:dyDescent="0.35">
      <c r="A4316">
        <v>4313</v>
      </c>
      <c r="B4316" t="str">
        <f t="shared" si="67"/>
        <v>17-73</v>
      </c>
      <c r="C4316">
        <v>-72.828072714117994</v>
      </c>
      <c r="D4316">
        <v>16.628832413855001</v>
      </c>
      <c r="E4316">
        <f>ASIN(SQRT((SIN(RADIANS(PARAMETERS!$D$8-D4316)/2)*SIN(RADIANS(PARAMETERS!$D$8-D4316)/2))+(COS(RADIANS(D4316))*COS(RADIANS(PARAMETERS!$D$8))*SIN(RADIANS(PARAMETERS!$D$9-C4316)/2)*SIN(RADIANS(PARAMETERS!$D$9-C4316)/2))))*2*3958.756</f>
        <v>813.52585530395913</v>
      </c>
      <c r="F4316">
        <v>161.21180725098</v>
      </c>
      <c r="G4316">
        <v>188.6213684082</v>
      </c>
      <c r="H4316">
        <v>226.75401306152</v>
      </c>
      <c r="I4316">
        <v>260.64697265625</v>
      </c>
      <c r="J4316">
        <v>299.61022949219</v>
      </c>
      <c r="K4316" s="6">
        <f>IFERROR(EXP(TREND(LN($F$1:$J$1),LN(F4316:J4316),LN(Calculations!$B$3))),0)</f>
        <v>2.9367334908617017E-2</v>
      </c>
    </row>
    <row r="4317" spans="1:11" x14ac:dyDescent="0.35">
      <c r="A4317">
        <v>4314</v>
      </c>
      <c r="B4317" t="str">
        <f t="shared" si="67"/>
        <v>17-73</v>
      </c>
      <c r="C4317">
        <v>-73.099394049018997</v>
      </c>
      <c r="D4317">
        <v>16.628832413855001</v>
      </c>
      <c r="E4317">
        <f>ASIN(SQRT((SIN(RADIANS(PARAMETERS!$D$8-D4317)/2)*SIN(RADIANS(PARAMETERS!$D$8-D4317)/2))+(COS(RADIANS(D4317))*COS(RADIANS(PARAMETERS!$D$8))*SIN(RADIANS(PARAMETERS!$D$9-C4317)/2)*SIN(RADIANS(PARAMETERS!$D$9-C4317)/2))))*2*3958.756</f>
        <v>831.44283574743451</v>
      </c>
      <c r="F4317">
        <v>160.80302429199</v>
      </c>
      <c r="G4317">
        <v>188.28439331055</v>
      </c>
      <c r="H4317">
        <v>226.21780395508</v>
      </c>
      <c r="I4317">
        <v>259.91659545898</v>
      </c>
      <c r="J4317">
        <v>298.63952636719</v>
      </c>
      <c r="K4317" s="6">
        <f>IFERROR(EXP(TREND(LN($F$1:$J$1),LN(F4317:J4317),LN(Calculations!$B$3))),0)</f>
        <v>2.9087462949293919E-2</v>
      </c>
    </row>
    <row r="4318" spans="1:11" x14ac:dyDescent="0.35">
      <c r="A4318">
        <v>4315</v>
      </c>
      <c r="B4318" t="str">
        <f t="shared" si="67"/>
        <v>17-73.5</v>
      </c>
      <c r="C4318">
        <v>-73.37071538392</v>
      </c>
      <c r="D4318">
        <v>16.628832413855001</v>
      </c>
      <c r="E4318">
        <f>ASIN(SQRT((SIN(RADIANS(PARAMETERS!$D$8-D4318)/2)*SIN(RADIANS(PARAMETERS!$D$8-D4318)/2))+(COS(RADIANS(D4318))*COS(RADIANS(PARAMETERS!$D$8))*SIN(RADIANS(PARAMETERS!$D$9-C4318)/2)*SIN(RADIANS(PARAMETERS!$D$9-C4318)/2))))*2*3958.756</f>
        <v>849.36337229894218</v>
      </c>
      <c r="F4318">
        <v>160.48915100098</v>
      </c>
      <c r="G4318">
        <v>188.0294342041</v>
      </c>
      <c r="H4318">
        <v>225.80822753906</v>
      </c>
      <c r="I4318">
        <v>259.35607910156</v>
      </c>
      <c r="J4318">
        <v>297.89208984375</v>
      </c>
      <c r="K4318" s="6">
        <f>IFERROR(EXP(TREND(LN($F$1:$J$1),LN(F4318:J4318),LN(Calculations!$B$3))),0)</f>
        <v>2.8875013547425835E-2</v>
      </c>
    </row>
    <row r="4319" spans="1:11" x14ac:dyDescent="0.35">
      <c r="A4319">
        <v>4316</v>
      </c>
      <c r="B4319" t="str">
        <f t="shared" si="67"/>
        <v>17-73.5</v>
      </c>
      <c r="C4319">
        <v>-73.642036718821004</v>
      </c>
      <c r="D4319">
        <v>16.628832413855001</v>
      </c>
      <c r="E4319">
        <f>ASIN(SQRT((SIN(RADIANS(PARAMETERS!$D$8-D4319)/2)*SIN(RADIANS(PARAMETERS!$D$8-D4319)/2))+(COS(RADIANS(D4319))*COS(RADIANS(PARAMETERS!$D$8))*SIN(RADIANS(PARAMETERS!$D$9-C4319)/2)*SIN(RADIANS(PARAMETERS!$D$9-C4319)/2))))*2*3958.756</f>
        <v>867.28721416449173</v>
      </c>
      <c r="F4319">
        <v>160.25080871582</v>
      </c>
      <c r="G4319">
        <v>187.83686828613</v>
      </c>
      <c r="H4319">
        <v>225.49555969238</v>
      </c>
      <c r="I4319">
        <v>258.92602539063</v>
      </c>
      <c r="J4319">
        <v>297.31640625</v>
      </c>
      <c r="K4319" s="6">
        <f>IFERROR(EXP(TREND(LN($F$1:$J$1),LN(F4319:J4319),LN(Calculations!$B$3))),0)</f>
        <v>2.871541005872183E-2</v>
      </c>
    </row>
    <row r="4320" spans="1:11" x14ac:dyDescent="0.35">
      <c r="A4320">
        <v>4317</v>
      </c>
      <c r="B4320" t="str">
        <f t="shared" si="67"/>
        <v>17-74</v>
      </c>
      <c r="C4320">
        <v>-73.913358053722007</v>
      </c>
      <c r="D4320">
        <v>16.628832413855001</v>
      </c>
      <c r="E4320">
        <f>ASIN(SQRT((SIN(RADIANS(PARAMETERS!$D$8-D4320)/2)*SIN(RADIANS(PARAMETERS!$D$8-D4320)/2))+(COS(RADIANS(D4320))*COS(RADIANS(PARAMETERS!$D$8))*SIN(RADIANS(PARAMETERS!$D$9-C4320)/2)*SIN(RADIANS(PARAMETERS!$D$9-C4320)/2))))*2*3958.756</f>
        <v>885.21413015396547</v>
      </c>
      <c r="F4320">
        <v>160.01937866211</v>
      </c>
      <c r="G4320">
        <v>187.65657043457</v>
      </c>
      <c r="H4320">
        <v>225.2078704834</v>
      </c>
      <c r="I4320">
        <v>258.5334777832</v>
      </c>
      <c r="J4320">
        <v>296.7939453125</v>
      </c>
      <c r="K4320" s="6">
        <f>IFERROR(EXP(TREND(LN($F$1:$J$1),LN(F4320:J4320),LN(Calculations!$B$3))),0)</f>
        <v>2.8559224894645557E-2</v>
      </c>
    </row>
    <row r="4321" spans="1:11" x14ac:dyDescent="0.35">
      <c r="A4321">
        <v>4318</v>
      </c>
      <c r="B4321" t="str">
        <f t="shared" si="67"/>
        <v>17-74</v>
      </c>
      <c r="C4321">
        <v>-74.184679388622996</v>
      </c>
      <c r="D4321">
        <v>16.628832413855001</v>
      </c>
      <c r="E4321">
        <f>ASIN(SQRT((SIN(RADIANS(PARAMETERS!$D$8-D4321)/2)*SIN(RADIANS(PARAMETERS!$D$8-D4321)/2))+(COS(RADIANS(D4321))*COS(RADIANS(PARAMETERS!$D$8))*SIN(RADIANS(PARAMETERS!$D$9-C4321)/2)*SIN(RADIANS(PARAMETERS!$D$9-C4321)/2))))*2*3958.756</f>
        <v>903.14390674217543</v>
      </c>
      <c r="F4321">
        <v>159.80813598633</v>
      </c>
      <c r="G4321">
        <v>187.51626586914</v>
      </c>
      <c r="H4321">
        <v>225.01614379883</v>
      </c>
      <c r="I4321">
        <v>258.29302978516</v>
      </c>
      <c r="J4321">
        <v>296.4944152832</v>
      </c>
      <c r="K4321" s="6">
        <f>IFERROR(EXP(TREND(LN($F$1:$J$1),LN(F4321:J4321),LN(Calculations!$B$3))),0)</f>
        <v>2.8406626464771392E-2</v>
      </c>
    </row>
    <row r="4322" spans="1:11" x14ac:dyDescent="0.35">
      <c r="A4322">
        <v>4319</v>
      </c>
      <c r="B4322" t="str">
        <f t="shared" si="67"/>
        <v>17-74.5</v>
      </c>
      <c r="C4322">
        <v>-74.456000723523999</v>
      </c>
      <c r="D4322">
        <v>16.628832413855001</v>
      </c>
      <c r="E4322">
        <f>ASIN(SQRT((SIN(RADIANS(PARAMETERS!$D$8-D4322)/2)*SIN(RADIANS(PARAMETERS!$D$8-D4322)/2))+(COS(RADIANS(D4322))*COS(RADIANS(PARAMETERS!$D$8))*SIN(RADIANS(PARAMETERS!$D$9-C4322)/2)*SIN(RADIANS(PARAMETERS!$D$9-C4322)/2))))*2*3958.756</f>
        <v>921.07634635486193</v>
      </c>
      <c r="F4322">
        <v>159.60118103027</v>
      </c>
      <c r="G4322">
        <v>187.39938354492</v>
      </c>
      <c r="H4322">
        <v>224.8903503418</v>
      </c>
      <c r="I4322">
        <v>258.16119384766</v>
      </c>
      <c r="J4322">
        <v>296.35757446289</v>
      </c>
      <c r="K4322" s="6">
        <f>IFERROR(EXP(TREND(LN($F$1:$J$1),LN(F4322:J4322),LN(Calculations!$B$3))),0)</f>
        <v>2.824850942994005E-2</v>
      </c>
    </row>
    <row r="4323" spans="1:11" x14ac:dyDescent="0.35">
      <c r="A4323">
        <v>4320</v>
      </c>
      <c r="B4323" t="str">
        <f t="shared" si="67"/>
        <v>17-74.5</v>
      </c>
      <c r="C4323">
        <v>-74.727322058425003</v>
      </c>
      <c r="D4323">
        <v>16.628832413855001</v>
      </c>
      <c r="E4323">
        <f>ASIN(SQRT((SIN(RADIANS(PARAMETERS!$D$8-D4323)/2)*SIN(RADIANS(PARAMETERS!$D$8-D4323)/2))+(COS(RADIANS(D4323))*COS(RADIANS(PARAMETERS!$D$8))*SIN(RADIANS(PARAMETERS!$D$9-C4323)/2)*SIN(RADIANS(PARAMETERS!$D$9-C4323)/2))))*2*3958.756</f>
        <v>939.01126584981114</v>
      </c>
      <c r="F4323">
        <v>159.36888122559</v>
      </c>
      <c r="G4323">
        <v>187.27639770508</v>
      </c>
      <c r="H4323">
        <v>224.77258300781</v>
      </c>
      <c r="I4323">
        <v>258.05191040039</v>
      </c>
      <c r="J4323">
        <v>296.26184082031</v>
      </c>
      <c r="K4323" s="6">
        <f>IFERROR(EXP(TREND(LN($F$1:$J$1),LN(F4323:J4323),LN(Calculations!$B$3))),0)</f>
        <v>2.8069125224412843E-2</v>
      </c>
    </row>
    <row r="4324" spans="1:11" x14ac:dyDescent="0.35">
      <c r="A4324">
        <v>4321</v>
      </c>
      <c r="B4324" t="str">
        <f t="shared" si="67"/>
        <v>17-75</v>
      </c>
      <c r="C4324">
        <v>-74.998643393324997</v>
      </c>
      <c r="D4324">
        <v>16.628832413855001</v>
      </c>
      <c r="E4324">
        <f>ASIN(SQRT((SIN(RADIANS(PARAMETERS!$D$8-D4324)/2)*SIN(RADIANS(PARAMETERS!$D$8-D4324)/2))+(COS(RADIANS(D4324))*COS(RADIANS(PARAMETERS!$D$8))*SIN(RADIANS(PARAMETERS!$D$9-C4324)/2)*SIN(RADIANS(PARAMETERS!$D$9-C4324)/2))))*2*3958.756</f>
        <v>956.94849516764941</v>
      </c>
      <c r="F4324">
        <v>159.21214294434</v>
      </c>
      <c r="G4324">
        <v>187.21667480469</v>
      </c>
      <c r="H4324">
        <v>224.76571655273</v>
      </c>
      <c r="I4324">
        <v>258.10049438477</v>
      </c>
      <c r="J4324">
        <v>296.38256835938</v>
      </c>
      <c r="K4324" s="6">
        <f>IFERROR(EXP(TREND(LN($F$1:$J$1),LN(F4324:J4324),LN(Calculations!$B$3))),0)</f>
        <v>2.7938020182040682E-2</v>
      </c>
    </row>
    <row r="4325" spans="1:11" x14ac:dyDescent="0.35">
      <c r="A4325">
        <v>4322</v>
      </c>
      <c r="B4325" t="str">
        <f t="shared" si="67"/>
        <v>17-75.5</v>
      </c>
      <c r="C4325">
        <v>-75.269964728226</v>
      </c>
      <c r="D4325">
        <v>16.628832413855001</v>
      </c>
      <c r="E4325">
        <f>ASIN(SQRT((SIN(RADIANS(PARAMETERS!$D$8-D4325)/2)*SIN(RADIANS(PARAMETERS!$D$8-D4325)/2))+(COS(RADIANS(D4325))*COS(RADIANS(PARAMETERS!$D$8))*SIN(RADIANS(PARAMETERS!$D$9-C4325)/2)*SIN(RADIANS(PARAMETERS!$D$9-C4325)/2))))*2*3958.756</f>
        <v>974.88787613101761</v>
      </c>
      <c r="F4325">
        <v>159.10386657715</v>
      </c>
      <c r="G4325">
        <v>187.19625854492</v>
      </c>
      <c r="H4325">
        <v>224.82585144043</v>
      </c>
      <c r="I4325">
        <v>258.24331665039</v>
      </c>
      <c r="J4325">
        <v>296.63153076172</v>
      </c>
      <c r="K4325" s="6">
        <f>IFERROR(EXP(TREND(LN($F$1:$J$1),LN(F4325:J4325),LN(Calculations!$B$3))),0)</f>
        <v>2.7838541427578238E-2</v>
      </c>
    </row>
    <row r="4326" spans="1:11" x14ac:dyDescent="0.35">
      <c r="A4326">
        <v>4323</v>
      </c>
      <c r="B4326" t="str">
        <f t="shared" si="67"/>
        <v>17-75.5</v>
      </c>
      <c r="C4326">
        <v>-75.541286063127004</v>
      </c>
      <c r="D4326">
        <v>16.628832413855001</v>
      </c>
      <c r="E4326">
        <f>ASIN(SQRT((SIN(RADIANS(PARAMETERS!$D$8-D4326)/2)*SIN(RADIANS(PARAMETERS!$D$8-D4326)/2))+(COS(RADIANS(D4326))*COS(RADIANS(PARAMETERS!$D$8))*SIN(RADIANS(PARAMETERS!$D$9-C4326)/2)*SIN(RADIANS(PARAMETERS!$D$9-C4326)/2))))*2*3958.756</f>
        <v>992.82926137254151</v>
      </c>
      <c r="F4326">
        <v>159.01930236816</v>
      </c>
      <c r="G4326">
        <v>187.1893157959</v>
      </c>
      <c r="H4326">
        <v>224.90144348145</v>
      </c>
      <c r="I4326">
        <v>258.40325927734</v>
      </c>
      <c r="J4326">
        <v>296.89938354492</v>
      </c>
      <c r="K4326" s="6">
        <f>IFERROR(EXP(TREND(LN($F$1:$J$1),LN(F4326:J4326),LN(Calculations!$B$3))),0)</f>
        <v>2.7757159368292803E-2</v>
      </c>
    </row>
    <row r="4327" spans="1:11" x14ac:dyDescent="0.35">
      <c r="A4327">
        <v>4324</v>
      </c>
      <c r="B4327" t="str">
        <f t="shared" si="67"/>
        <v>17-76</v>
      </c>
      <c r="C4327">
        <v>-75.812607398028007</v>
      </c>
      <c r="D4327">
        <v>16.628832413855001</v>
      </c>
      <c r="E4327">
        <f>ASIN(SQRT((SIN(RADIANS(PARAMETERS!$D$8-D4327)/2)*SIN(RADIANS(PARAMETERS!$D$8-D4327)/2))+(COS(RADIANS(D4327))*COS(RADIANS(PARAMETERS!$D$8))*SIN(RADIANS(PARAMETERS!$D$9-C4327)/2)*SIN(RADIANS(PARAMETERS!$D$9-C4327)/2))))*2*3958.756</f>
        <v>1010.7725133769618</v>
      </c>
      <c r="F4327">
        <v>159.08438110352</v>
      </c>
      <c r="G4327">
        <v>187.28076171875</v>
      </c>
      <c r="H4327">
        <v>225.1150970459</v>
      </c>
      <c r="I4327">
        <v>258.73904418945</v>
      </c>
      <c r="J4327">
        <v>297.38919067383</v>
      </c>
      <c r="K4327" s="6">
        <f>IFERROR(EXP(TREND(LN($F$1:$J$1),LN(F4327:J4327),LN(Calculations!$B$3))),0)</f>
        <v>2.7779630097058375E-2</v>
      </c>
    </row>
    <row r="4328" spans="1:11" x14ac:dyDescent="0.35">
      <c r="A4328">
        <v>4325</v>
      </c>
      <c r="B4328" t="str">
        <f t="shared" si="67"/>
        <v>17-76</v>
      </c>
      <c r="C4328">
        <v>-76.083928732928996</v>
      </c>
      <c r="D4328">
        <v>16.628832413855001</v>
      </c>
      <c r="E4328">
        <f>ASIN(SQRT((SIN(RADIANS(PARAMETERS!$D$8-D4328)/2)*SIN(RADIANS(PARAMETERS!$D$8-D4328)/2))+(COS(RADIANS(D4328))*COS(RADIANS(PARAMETERS!$D$8))*SIN(RADIANS(PARAMETERS!$D$9-C4328)/2)*SIN(RADIANS(PARAMETERS!$D$9-C4328)/2))))*2*3958.756</f>
        <v>1028.7175036226613</v>
      </c>
      <c r="F4328">
        <v>159.26559448242</v>
      </c>
      <c r="G4328">
        <v>187.44581604004</v>
      </c>
      <c r="H4328">
        <v>225.42236328125</v>
      </c>
      <c r="I4328">
        <v>259.18688964844</v>
      </c>
      <c r="J4328">
        <v>298.0126953125</v>
      </c>
      <c r="K4328" s="6">
        <f>IFERROR(EXP(TREND(LN($F$1:$J$1),LN(F4328:J4328),LN(Calculations!$B$3))),0)</f>
        <v>2.7885248129303621E-2</v>
      </c>
    </row>
    <row r="4329" spans="1:11" x14ac:dyDescent="0.35">
      <c r="A4329">
        <v>4326</v>
      </c>
      <c r="B4329" t="str">
        <f t="shared" si="67"/>
        <v>17-76.5</v>
      </c>
      <c r="C4329">
        <v>-76.355250067829999</v>
      </c>
      <c r="D4329">
        <v>16.628832413855001</v>
      </c>
      <c r="E4329">
        <f>ASIN(SQRT((SIN(RADIANS(PARAMETERS!$D$8-D4329)/2)*SIN(RADIANS(PARAMETERS!$D$8-D4329)/2))+(COS(RADIANS(D4329))*COS(RADIANS(PARAMETERS!$D$8))*SIN(RADIANS(PARAMETERS!$D$9-C4329)/2)*SIN(RADIANS(PARAMETERS!$D$9-C4329)/2))))*2*3958.756</f>
        <v>1046.6641118111081</v>
      </c>
      <c r="F4329">
        <v>159.5012512207</v>
      </c>
      <c r="G4329">
        <v>187.63859558105</v>
      </c>
      <c r="H4329">
        <v>225.74697875977</v>
      </c>
      <c r="I4329">
        <v>259.64059448242</v>
      </c>
      <c r="J4329">
        <v>298.62670898438</v>
      </c>
      <c r="K4329" s="6">
        <f>IFERROR(EXP(TREND(LN($F$1:$J$1),LN(F4329:J4329),LN(Calculations!$B$3))),0)</f>
        <v>2.8034958041958349E-2</v>
      </c>
    </row>
    <row r="4330" spans="1:11" x14ac:dyDescent="0.35">
      <c r="A4330">
        <v>4327</v>
      </c>
      <c r="B4330" t="str">
        <f t="shared" si="67"/>
        <v>17-76.5</v>
      </c>
      <c r="C4330">
        <v>-76.626571402731003</v>
      </c>
      <c r="D4330">
        <v>16.628832413855001</v>
      </c>
      <c r="E4330">
        <f>ASIN(SQRT((SIN(RADIANS(PARAMETERS!$D$8-D4330)/2)*SIN(RADIANS(PARAMETERS!$D$8-D4330)/2))+(COS(RADIANS(D4330))*COS(RADIANS(PARAMETERS!$D$8))*SIN(RADIANS(PARAMETERS!$D$9-C4330)/2)*SIN(RADIANS(PARAMETERS!$D$9-C4330)/2))))*2*3958.756</f>
        <v>1064.6122251738284</v>
      </c>
      <c r="F4330">
        <v>159.74606323242</v>
      </c>
      <c r="G4330">
        <v>187.83349609375</v>
      </c>
      <c r="H4330">
        <v>226.05839538574</v>
      </c>
      <c r="I4330">
        <v>260.06549072266</v>
      </c>
      <c r="J4330">
        <v>299.19186401367</v>
      </c>
      <c r="K4330" s="6">
        <f>IFERROR(EXP(TREND(LN($F$1:$J$1),LN(F4330:J4330),LN(Calculations!$B$3))),0)</f>
        <v>2.8196399682002438E-2</v>
      </c>
    </row>
    <row r="4331" spans="1:11" x14ac:dyDescent="0.35">
      <c r="A4331">
        <v>4328</v>
      </c>
      <c r="B4331" t="str">
        <f t="shared" si="67"/>
        <v>17-77</v>
      </c>
      <c r="C4331">
        <v>-76.897892737632006</v>
      </c>
      <c r="D4331">
        <v>16.628832413855001</v>
      </c>
      <c r="E4331">
        <f>ASIN(SQRT((SIN(RADIANS(PARAMETERS!$D$8-D4331)/2)*SIN(RADIANS(PARAMETERS!$D$8-D4331)/2))+(COS(RADIANS(D4331))*COS(RADIANS(PARAMETERS!$D$8))*SIN(RADIANS(PARAMETERS!$D$9-C4331)/2)*SIN(RADIANS(PARAMETERS!$D$9-C4331)/2))))*2*3958.756</f>
        <v>1082.5617378479894</v>
      </c>
      <c r="F4331">
        <v>159.97761535645</v>
      </c>
      <c r="G4331">
        <v>188.01670837402</v>
      </c>
      <c r="H4331">
        <v>226.33636474609</v>
      </c>
      <c r="I4331">
        <v>260.43508911133</v>
      </c>
      <c r="J4331">
        <v>299.67419433594</v>
      </c>
      <c r="K4331" s="6">
        <f>IFERROR(EXP(TREND(LN($F$1:$J$1),LN(F4331:J4331),LN(Calculations!$B$3))),0)</f>
        <v>2.8354631349489168E-2</v>
      </c>
    </row>
    <row r="4332" spans="1:11" x14ac:dyDescent="0.35">
      <c r="A4332">
        <v>4329</v>
      </c>
      <c r="B4332" t="str">
        <f t="shared" si="67"/>
        <v>17-77</v>
      </c>
      <c r="C4332">
        <v>-77.169214072532995</v>
      </c>
      <c r="D4332">
        <v>16.628832413855001</v>
      </c>
      <c r="E4332">
        <f>ASIN(SQRT((SIN(RADIANS(PARAMETERS!$D$8-D4332)/2)*SIN(RADIANS(PARAMETERS!$D$8-D4332)/2))+(COS(RADIANS(D4332))*COS(RADIANS(PARAMETERS!$D$8))*SIN(RADIANS(PARAMETERS!$D$9-C4332)/2)*SIN(RADIANS(PARAMETERS!$D$9-C4332)/2))))*2*3958.756</f>
        <v>1100.5125503127827</v>
      </c>
      <c r="F4332">
        <v>160.19541931152</v>
      </c>
      <c r="G4332">
        <v>188.18876647949</v>
      </c>
      <c r="H4332">
        <v>226.58213806152</v>
      </c>
      <c r="I4332">
        <v>260.75137329102</v>
      </c>
      <c r="J4332">
        <v>300.07650756836</v>
      </c>
      <c r="K4332" s="6">
        <f>IFERROR(EXP(TREND(LN($F$1:$J$1),LN(F4332:J4332),LN(Calculations!$B$3))),0)</f>
        <v>2.8509388664991028E-2</v>
      </c>
    </row>
    <row r="4333" spans="1:11" x14ac:dyDescent="0.35">
      <c r="A4333">
        <v>4330</v>
      </c>
      <c r="B4333" t="str">
        <f t="shared" si="67"/>
        <v>17-77.5</v>
      </c>
      <c r="C4333">
        <v>-77.440535407433998</v>
      </c>
      <c r="D4333">
        <v>16.628832413855001</v>
      </c>
      <c r="E4333">
        <f>ASIN(SQRT((SIN(RADIANS(PARAMETERS!$D$8-D4333)/2)*SIN(RADIANS(PARAMETERS!$D$8-D4333)/2))+(COS(RADIANS(D4333))*COS(RADIANS(PARAMETERS!$D$8))*SIN(RADIANS(PARAMETERS!$D$9-C4333)/2)*SIN(RADIANS(PARAMETERS!$D$9-C4333)/2))))*2*3958.756</f>
        <v>1118.4645688798398</v>
      </c>
      <c r="F4333">
        <v>160.47389221191</v>
      </c>
      <c r="G4333">
        <v>188.40452575684</v>
      </c>
      <c r="H4333">
        <v>226.8738861084</v>
      </c>
      <c r="I4333">
        <v>261.11480712891</v>
      </c>
      <c r="J4333">
        <v>300.52645874023</v>
      </c>
      <c r="K4333" s="6">
        <f>IFERROR(EXP(TREND(LN($F$1:$J$1),LN(F4333:J4333),LN(Calculations!$B$3))),0)</f>
        <v>2.8713585833449889E-2</v>
      </c>
    </row>
    <row r="4334" spans="1:11" x14ac:dyDescent="0.35">
      <c r="A4334">
        <v>4331</v>
      </c>
      <c r="B4334" t="str">
        <f t="shared" si="67"/>
        <v>17-77.5</v>
      </c>
      <c r="C4334">
        <v>-77.711856742335002</v>
      </c>
      <c r="D4334">
        <v>16.628832413855001</v>
      </c>
      <c r="E4334">
        <f>ASIN(SQRT((SIN(RADIANS(PARAMETERS!$D$8-D4334)/2)*SIN(RADIANS(PARAMETERS!$D$8-D4334)/2))+(COS(RADIANS(D4334))*COS(RADIANS(PARAMETERS!$D$8))*SIN(RADIANS(PARAMETERS!$D$9-C4334)/2)*SIN(RADIANS(PARAMETERS!$D$9-C4334)/2))))*2*3958.756</f>
        <v>1136.4177052317077</v>
      </c>
      <c r="F4334">
        <v>160.78884887695</v>
      </c>
      <c r="G4334">
        <v>188.6446685791</v>
      </c>
      <c r="H4334">
        <v>227.18046569824</v>
      </c>
      <c r="I4334">
        <v>261.4826965332</v>
      </c>
      <c r="J4334">
        <v>300.9670715332</v>
      </c>
      <c r="K4334" s="6">
        <f>IFERROR(EXP(TREND(LN($F$1:$J$1),LN(F4334:J4334),LN(Calculations!$B$3))),0)</f>
        <v>2.8952114366795522E-2</v>
      </c>
    </row>
    <row r="4335" spans="1:11" x14ac:dyDescent="0.35">
      <c r="A4335">
        <v>4332</v>
      </c>
      <c r="B4335" t="str">
        <f t="shared" si="67"/>
        <v>17-78</v>
      </c>
      <c r="C4335">
        <v>-77.983178077236005</v>
      </c>
      <c r="D4335">
        <v>16.628832413855001</v>
      </c>
      <c r="E4335">
        <f>ASIN(SQRT((SIN(RADIANS(PARAMETERS!$D$8-D4335)/2)*SIN(RADIANS(PARAMETERS!$D$8-D4335)/2))+(COS(RADIANS(D4335))*COS(RADIANS(PARAMETERS!$D$8))*SIN(RADIANS(PARAMETERS!$D$9-C4335)/2)*SIN(RADIANS(PARAMETERS!$D$9-C4335)/2))))*2*3958.756</f>
        <v>1154.3718760032098</v>
      </c>
      <c r="F4335">
        <v>161.13714599609</v>
      </c>
      <c r="G4335">
        <v>188.90844726563</v>
      </c>
      <c r="H4335">
        <v>227.50514221191</v>
      </c>
      <c r="I4335">
        <v>261.86236572266</v>
      </c>
      <c r="J4335">
        <v>301.41088867188</v>
      </c>
      <c r="K4335" s="6">
        <f>IFERROR(EXP(TREND(LN($F$1:$J$1),LN(F4335:J4335),LN(Calculations!$B$3))),0)</f>
        <v>2.9222239153146302E-2</v>
      </c>
    </row>
    <row r="4336" spans="1:11" x14ac:dyDescent="0.35">
      <c r="A4336">
        <v>4333</v>
      </c>
      <c r="B4336" t="str">
        <f t="shared" si="67"/>
        <v>17-78.5</v>
      </c>
      <c r="C4336">
        <v>-78.254499412136994</v>
      </c>
      <c r="D4336">
        <v>16.628832413855001</v>
      </c>
      <c r="E4336">
        <f>ASIN(SQRT((SIN(RADIANS(PARAMETERS!$D$8-D4336)/2)*SIN(RADIANS(PARAMETERS!$D$8-D4336)/2))+(COS(RADIANS(D4336))*COS(RADIANS(PARAMETERS!$D$8))*SIN(RADIANS(PARAMETERS!$D$9-C4336)/2)*SIN(RADIANS(PARAMETERS!$D$9-C4336)/2))))*2*3958.756</f>
        <v>1172.3270024010917</v>
      </c>
      <c r="F4336">
        <v>161.55894470215</v>
      </c>
      <c r="G4336">
        <v>189.23687744141</v>
      </c>
      <c r="H4336">
        <v>227.9192199707</v>
      </c>
      <c r="I4336">
        <v>262.35507202148</v>
      </c>
      <c r="J4336">
        <v>301.99645996094</v>
      </c>
      <c r="K4336" s="6">
        <f>IFERROR(EXP(TREND(LN($F$1:$J$1),LN(F4336:J4336),LN(Calculations!$B$3))),0)</f>
        <v>2.9550361564756499E-2</v>
      </c>
    </row>
    <row r="4337" spans="1:11" x14ac:dyDescent="0.35">
      <c r="A4337">
        <v>4334</v>
      </c>
      <c r="B4337" t="str">
        <f t="shared" si="67"/>
        <v>17-78.5</v>
      </c>
      <c r="C4337">
        <v>-78.525820747037997</v>
      </c>
      <c r="D4337">
        <v>16.628832413855001</v>
      </c>
      <c r="E4337">
        <f>ASIN(SQRT((SIN(RADIANS(PARAMETERS!$D$8-D4337)/2)*SIN(RADIANS(PARAMETERS!$D$8-D4337)/2))+(COS(RADIANS(D4337))*COS(RADIANS(PARAMETERS!$D$8))*SIN(RADIANS(PARAMETERS!$D$9-C4337)/2)*SIN(RADIANS(PARAMETERS!$D$9-C4337)/2))))*2*3958.756</f>
        <v>1190.2830098579493</v>
      </c>
      <c r="F4337">
        <v>162.00300598145</v>
      </c>
      <c r="G4337">
        <v>189.58758544922</v>
      </c>
      <c r="H4337">
        <v>228.35256958008</v>
      </c>
      <c r="I4337">
        <v>262.86340332031</v>
      </c>
      <c r="J4337">
        <v>302.5924987793</v>
      </c>
      <c r="K4337" s="6">
        <f>IFERROR(EXP(TREND(LN($F$1:$J$1),LN(F4337:J4337),LN(Calculations!$B$3))),0)</f>
        <v>2.9903828591169315E-2</v>
      </c>
    </row>
    <row r="4338" spans="1:11" x14ac:dyDescent="0.35">
      <c r="A4338">
        <v>4335</v>
      </c>
      <c r="B4338" t="str">
        <f t="shared" si="67"/>
        <v>17-79</v>
      </c>
      <c r="C4338">
        <v>-78.797142081939</v>
      </c>
      <c r="D4338">
        <v>16.628832413855001</v>
      </c>
      <c r="E4338">
        <f>ASIN(SQRT((SIN(RADIANS(PARAMETERS!$D$8-D4338)/2)*SIN(RADIANS(PARAMETERS!$D$8-D4338)/2))+(COS(RADIANS(D4338))*COS(RADIANS(PARAMETERS!$D$8))*SIN(RADIANS(PARAMETERS!$D$9-C4338)/2)*SIN(RADIANS(PARAMETERS!$D$9-C4338)/2))))*2*3958.756</f>
        <v>1208.2398277168697</v>
      </c>
      <c r="F4338">
        <v>162.45793151855</v>
      </c>
      <c r="G4338">
        <v>189.95147705078</v>
      </c>
      <c r="H4338">
        <v>228.79319763184</v>
      </c>
      <c r="I4338">
        <v>263.37261962891</v>
      </c>
      <c r="J4338">
        <v>303.18096923828</v>
      </c>
      <c r="K4338" s="6">
        <f>IFERROR(EXP(TREND(LN($F$1:$J$1),LN(F4338:J4338),LN(Calculations!$B$3))),0)</f>
        <v>3.0274624250376688E-2</v>
      </c>
    </row>
    <row r="4339" spans="1:11" x14ac:dyDescent="0.35">
      <c r="A4339">
        <v>4336</v>
      </c>
      <c r="B4339" t="str">
        <f t="shared" si="67"/>
        <v>17-79</v>
      </c>
      <c r="C4339">
        <v>-79.068463416840004</v>
      </c>
      <c r="D4339">
        <v>16.628832413855001</v>
      </c>
      <c r="E4339">
        <f>ASIN(SQRT((SIN(RADIANS(PARAMETERS!$D$8-D4339)/2)*SIN(RADIANS(PARAMETERS!$D$8-D4339)/2))+(COS(RADIANS(D4339))*COS(RADIANS(PARAMETERS!$D$8))*SIN(RADIANS(PARAMETERS!$D$9-C4339)/2)*SIN(RADIANS(PARAMETERS!$D$9-C4339)/2))))*2*3958.756</f>
        <v>1226.1973889436683</v>
      </c>
      <c r="F4339">
        <v>162.96388244629</v>
      </c>
      <c r="G4339">
        <v>190.37069702148</v>
      </c>
      <c r="H4339">
        <v>229.31294250488</v>
      </c>
      <c r="I4339">
        <v>263.98379516602</v>
      </c>
      <c r="J4339">
        <v>303.89935302734</v>
      </c>
      <c r="K4339" s="6">
        <f>IFERROR(EXP(TREND(LN($F$1:$J$1),LN(F4339:J4339),LN(Calculations!$B$3))),0)</f>
        <v>3.0689815334142983E-2</v>
      </c>
    </row>
    <row r="4340" spans="1:11" x14ac:dyDescent="0.35">
      <c r="A4340">
        <v>4337</v>
      </c>
      <c r="B4340" t="str">
        <f t="shared" si="67"/>
        <v>17-79.5</v>
      </c>
      <c r="C4340">
        <v>-79.339784751741007</v>
      </c>
      <c r="D4340">
        <v>16.628832413855001</v>
      </c>
      <c r="E4340">
        <f>ASIN(SQRT((SIN(RADIANS(PARAMETERS!$D$8-D4340)/2)*SIN(RADIANS(PARAMETERS!$D$8-D4340)/2))+(COS(RADIANS(D4340))*COS(RADIANS(PARAMETERS!$D$8))*SIN(RADIANS(PARAMETERS!$D$9-C4340)/2)*SIN(RADIANS(PARAMETERS!$D$9-C4340)/2))))*2*3958.756</f>
        <v>1244.1556298639348</v>
      </c>
      <c r="F4340">
        <v>163.47592163086</v>
      </c>
      <c r="G4340">
        <v>190.80969238281</v>
      </c>
      <c r="H4340">
        <v>229.85864257813</v>
      </c>
      <c r="I4340">
        <v>264.62677001953</v>
      </c>
      <c r="J4340">
        <v>304.6565246582</v>
      </c>
      <c r="K4340" s="6">
        <f>IFERROR(EXP(TREND(LN($F$1:$J$1),LN(F4340:J4340),LN(Calculations!$B$3))),0)</f>
        <v>3.1117372528863908E-2</v>
      </c>
    </row>
    <row r="4341" spans="1:11" x14ac:dyDescent="0.35">
      <c r="A4341">
        <v>4338</v>
      </c>
      <c r="B4341" t="str">
        <f t="shared" si="67"/>
        <v>17-79.5</v>
      </c>
      <c r="C4341">
        <v>-79.611106086641996</v>
      </c>
      <c r="D4341">
        <v>16.628832413855001</v>
      </c>
      <c r="E4341">
        <f>ASIN(SQRT((SIN(RADIANS(PARAMETERS!$D$8-D4341)/2)*SIN(RADIANS(PARAMETERS!$D$8-D4341)/2))+(COS(RADIANS(D4341))*COS(RADIANS(PARAMETERS!$D$8))*SIN(RADIANS(PARAMETERS!$D$9-C4341)/2)*SIN(RADIANS(PARAMETERS!$D$9-C4341)/2))))*2*3958.756</f>
        <v>1262.1144899224248</v>
      </c>
      <c r="F4341">
        <v>163.99609375</v>
      </c>
      <c r="G4341">
        <v>191.27328491211</v>
      </c>
      <c r="H4341">
        <v>230.44563293457</v>
      </c>
      <c r="I4341">
        <v>265.32739257813</v>
      </c>
      <c r="J4341">
        <v>305.49176025391</v>
      </c>
      <c r="K4341" s="6">
        <f>IFERROR(EXP(TREND(LN($F$1:$J$1),LN(F4341:J4341),LN(Calculations!$B$3))),0)</f>
        <v>3.1555519385295085E-2</v>
      </c>
    </row>
    <row r="4342" spans="1:11" x14ac:dyDescent="0.35">
      <c r="A4342">
        <v>4339</v>
      </c>
      <c r="B4342" t="str">
        <f t="shared" si="67"/>
        <v>17-80</v>
      </c>
      <c r="C4342">
        <v>-79.882427421542999</v>
      </c>
      <c r="D4342">
        <v>16.628832413855001</v>
      </c>
      <c r="E4342">
        <f>ASIN(SQRT((SIN(RADIANS(PARAMETERS!$D$8-D4342)/2)*SIN(RADIANS(PARAMETERS!$D$8-D4342)/2))+(COS(RADIANS(D4342))*COS(RADIANS(PARAMETERS!$D$8))*SIN(RADIANS(PARAMETERS!$D$9-C4342)/2)*SIN(RADIANS(PARAMETERS!$D$9-C4342)/2))))*2*3958.756</f>
        <v>1280.0739114626263</v>
      </c>
      <c r="F4342">
        <v>164.56442260742</v>
      </c>
      <c r="G4342">
        <v>191.80104064941</v>
      </c>
      <c r="H4342">
        <v>231.14286804199</v>
      </c>
      <c r="I4342">
        <v>266.18371582031</v>
      </c>
      <c r="J4342">
        <v>306.53945922852</v>
      </c>
      <c r="K4342" s="6">
        <f>IFERROR(EXP(TREND(LN($F$1:$J$1),LN(F4342:J4342),LN(Calculations!$B$3))),0)</f>
        <v>3.2030075851989546E-2</v>
      </c>
    </row>
    <row r="4343" spans="1:11" x14ac:dyDescent="0.35">
      <c r="A4343">
        <v>4340</v>
      </c>
      <c r="B4343" t="str">
        <f t="shared" si="67"/>
        <v>17-80</v>
      </c>
      <c r="C4343">
        <v>-80.153748756444003</v>
      </c>
      <c r="D4343">
        <v>16.628832413855001</v>
      </c>
      <c r="E4343">
        <f>ASIN(SQRT((SIN(RADIANS(PARAMETERS!$D$8-D4343)/2)*SIN(RADIANS(PARAMETERS!$D$8-D4343)/2))+(COS(RADIANS(D4343))*COS(RADIANS(PARAMETERS!$D$8))*SIN(RADIANS(PARAMETERS!$D$9-C4343)/2)*SIN(RADIANS(PARAMETERS!$D$9-C4343)/2))))*2*3958.756</f>
        <v>1298.0338395245303</v>
      </c>
      <c r="F4343">
        <v>165.11042785645</v>
      </c>
      <c r="G4343">
        <v>192.32525634766</v>
      </c>
      <c r="H4343">
        <v>231.85641479492</v>
      </c>
      <c r="I4343">
        <v>267.07678222656</v>
      </c>
      <c r="J4343">
        <v>307.65017700195</v>
      </c>
      <c r="K4343" s="6">
        <f>IFERROR(EXP(TREND(LN($F$1:$J$1),LN(F4343:J4343),LN(Calculations!$B$3))),0)</f>
        <v>3.2483272170151387E-2</v>
      </c>
    </row>
    <row r="4344" spans="1:11" x14ac:dyDescent="0.35">
      <c r="A4344">
        <v>4341</v>
      </c>
      <c r="B4344" t="str">
        <f t="shared" si="67"/>
        <v>17-80.5</v>
      </c>
      <c r="C4344">
        <v>-80.425070091345006</v>
      </c>
      <c r="D4344">
        <v>16.628832413855001</v>
      </c>
      <c r="E4344">
        <f>ASIN(SQRT((SIN(RADIANS(PARAMETERS!$D$8-D4344)/2)*SIN(RADIANS(PARAMETERS!$D$8-D4344)/2))+(COS(RADIANS(D4344))*COS(RADIANS(PARAMETERS!$D$8))*SIN(RADIANS(PARAMETERS!$D$9-C4344)/2)*SIN(RADIANS(PARAMETERS!$D$9-C4344)/2))))*2*3958.756</f>
        <v>1315.9942216588975</v>
      </c>
      <c r="F4344">
        <v>165.61451721191</v>
      </c>
      <c r="G4344">
        <v>192.82699584961</v>
      </c>
      <c r="H4344">
        <v>232.56045532227</v>
      </c>
      <c r="I4344">
        <v>267.97427368164</v>
      </c>
      <c r="J4344">
        <v>308.78369140625</v>
      </c>
      <c r="K4344" s="6">
        <f>IFERROR(EXP(TREND(LN($F$1:$J$1),LN(F4344:J4344),LN(Calculations!$B$3))),0)</f>
        <v>3.2897171719851327E-2</v>
      </c>
    </row>
    <row r="4345" spans="1:11" x14ac:dyDescent="0.35">
      <c r="A4345">
        <v>4342</v>
      </c>
      <c r="B4345" t="str">
        <f t="shared" si="67"/>
        <v>17-80.5</v>
      </c>
      <c r="C4345">
        <v>-80.696391426245995</v>
      </c>
      <c r="D4345">
        <v>16.628832413855001</v>
      </c>
      <c r="E4345">
        <f>ASIN(SQRT((SIN(RADIANS(PARAMETERS!$D$8-D4345)/2)*SIN(RADIANS(PARAMETERS!$D$8-D4345)/2))+(COS(RADIANS(D4345))*COS(RADIANS(PARAMETERS!$D$8))*SIN(RADIANS(PARAMETERS!$D$9-C4345)/2)*SIN(RADIANS(PARAMETERS!$D$9-C4345)/2))))*2*3958.756</f>
        <v>1333.9550077564525</v>
      </c>
      <c r="F4345">
        <v>166.09181213379</v>
      </c>
      <c r="G4345">
        <v>193.32235717773</v>
      </c>
      <c r="H4345">
        <v>233.27809143066</v>
      </c>
      <c r="I4345">
        <v>268.90606689453</v>
      </c>
      <c r="J4345">
        <v>309.97839355469</v>
      </c>
      <c r="K4345" s="6">
        <f>IFERROR(EXP(TREND(LN($F$1:$J$1),LN(F4345:J4345),LN(Calculations!$B$3))),0)</f>
        <v>3.3282442298401271E-2</v>
      </c>
    </row>
    <row r="4346" spans="1:11" x14ac:dyDescent="0.35">
      <c r="A4346">
        <v>4343</v>
      </c>
      <c r="B4346" t="str">
        <f t="shared" si="67"/>
        <v>17-81</v>
      </c>
      <c r="C4346">
        <v>-80.967712761146998</v>
      </c>
      <c r="D4346">
        <v>16.628832413855001</v>
      </c>
      <c r="E4346">
        <f>ASIN(SQRT((SIN(RADIANS(PARAMETERS!$D$8-D4346)/2)*SIN(RADIANS(PARAMETERS!$D$8-D4346)/2))+(COS(RADIANS(D4346))*COS(RADIANS(PARAMETERS!$D$8))*SIN(RADIANS(PARAMETERS!$D$9-C4346)/2)*SIN(RADIANS(PARAMETERS!$D$9-C4346)/2))))*2*3958.756</f>
        <v>1351.9161498906362</v>
      </c>
      <c r="F4346">
        <v>166.49430847168</v>
      </c>
      <c r="G4346">
        <v>193.7724609375</v>
      </c>
      <c r="H4346">
        <v>233.95562744141</v>
      </c>
      <c r="I4346">
        <v>269.8044128418</v>
      </c>
      <c r="J4346">
        <v>311.14935302734</v>
      </c>
      <c r="K4346" s="6">
        <f>IFERROR(EXP(TREND(LN($F$1:$J$1),LN(F4346:J4346),LN(Calculations!$B$3))),0)</f>
        <v>3.3598357360488246E-2</v>
      </c>
    </row>
    <row r="4347" spans="1:11" x14ac:dyDescent="0.35">
      <c r="A4347">
        <v>4344</v>
      </c>
      <c r="B4347" t="str">
        <f t="shared" si="67"/>
        <v>17-81</v>
      </c>
      <c r="C4347">
        <v>-81.239034096048002</v>
      </c>
      <c r="D4347">
        <v>16.628832413855001</v>
      </c>
      <c r="E4347">
        <f>ASIN(SQRT((SIN(RADIANS(PARAMETERS!$D$8-D4347)/2)*SIN(RADIANS(PARAMETERS!$D$8-D4347)/2))+(COS(RADIANS(D4347))*COS(RADIANS(PARAMETERS!$D$8))*SIN(RADIANS(PARAMETERS!$D$9-C4347)/2)*SIN(RADIANS(PARAMETERS!$D$9-C4347)/2))))*2*3958.756</f>
        <v>1369.8776021726594</v>
      </c>
      <c r="F4347">
        <v>166.82089233398</v>
      </c>
      <c r="G4347">
        <v>194.18180847168</v>
      </c>
      <c r="H4347">
        <v>234.60205078125</v>
      </c>
      <c r="I4347">
        <v>270.68292236328</v>
      </c>
      <c r="J4347">
        <v>312.31610107422</v>
      </c>
      <c r="K4347" s="6">
        <f>IFERROR(EXP(TREND(LN($F$1:$J$1),LN(F4347:J4347),LN(Calculations!$B$3))),0)</f>
        <v>3.3841622667907599E-2</v>
      </c>
    </row>
    <row r="4348" spans="1:11" x14ac:dyDescent="0.35">
      <c r="A4348">
        <v>4345</v>
      </c>
      <c r="B4348" t="str">
        <f t="shared" si="67"/>
        <v>17-81.5</v>
      </c>
      <c r="C4348">
        <v>-81.510355430949005</v>
      </c>
      <c r="D4348">
        <v>16.628832413855001</v>
      </c>
      <c r="E4348">
        <f>ASIN(SQRT((SIN(RADIANS(PARAMETERS!$D$8-D4348)/2)*SIN(RADIANS(PARAMETERS!$D$8-D4348)/2))+(COS(RADIANS(D4348))*COS(RADIANS(PARAMETERS!$D$8))*SIN(RADIANS(PARAMETERS!$D$9-C4348)/2)*SIN(RADIANS(PARAMETERS!$D$9-C4348)/2))))*2*3958.756</f>
        <v>1387.8393206177627</v>
      </c>
      <c r="F4348">
        <v>167.08204650879</v>
      </c>
      <c r="G4348">
        <v>194.56561279297</v>
      </c>
      <c r="H4348">
        <v>235.24092102051</v>
      </c>
      <c r="I4348">
        <v>271.57339477539</v>
      </c>
      <c r="J4348">
        <v>313.52096557617</v>
      </c>
      <c r="K4348" s="6">
        <f>IFERROR(EXP(TREND(LN($F$1:$J$1),LN(F4348:J4348),LN(Calculations!$B$3))),0)</f>
        <v>3.4019301538391583E-2</v>
      </c>
    </row>
    <row r="4349" spans="1:11" x14ac:dyDescent="0.35">
      <c r="A4349">
        <v>4346</v>
      </c>
      <c r="B4349" t="str">
        <f t="shared" si="67"/>
        <v>17-82</v>
      </c>
      <c r="C4349">
        <v>-81.781676765849994</v>
      </c>
      <c r="D4349">
        <v>16.628832413855001</v>
      </c>
      <c r="E4349">
        <f>ASIN(SQRT((SIN(RADIANS(PARAMETERS!$D$8-D4349)/2)*SIN(RADIANS(PARAMETERS!$D$8-D4349)/2))+(COS(RADIANS(D4349))*COS(RADIANS(PARAMETERS!$D$8))*SIN(RADIANS(PARAMETERS!$D$9-C4349)/2)*SIN(RADIANS(PARAMETERS!$D$9-C4349)/2))))*2*3958.756</f>
        <v>1405.801263021676</v>
      </c>
      <c r="F4349">
        <v>167.1036529541</v>
      </c>
      <c r="G4349">
        <v>194.76826477051</v>
      </c>
      <c r="H4349">
        <v>235.64183044434</v>
      </c>
      <c r="I4349">
        <v>272.17263793945</v>
      </c>
      <c r="J4349">
        <v>314.37051391602</v>
      </c>
      <c r="K4349" s="6">
        <f>IFERROR(EXP(TREND(LN($F$1:$J$1),LN(F4349:J4349),LN(Calculations!$B$3))),0)</f>
        <v>3.3994692997808863E-2</v>
      </c>
    </row>
    <row r="4350" spans="1:11" x14ac:dyDescent="0.35">
      <c r="A4350">
        <v>4347</v>
      </c>
      <c r="B4350" t="str">
        <f t="shared" si="67"/>
        <v>17-82</v>
      </c>
      <c r="C4350">
        <v>-82.052998100750997</v>
      </c>
      <c r="D4350">
        <v>16.628832413855001</v>
      </c>
      <c r="E4350">
        <f>ASIN(SQRT((SIN(RADIANS(PARAMETERS!$D$8-D4350)/2)*SIN(RADIANS(PARAMETERS!$D$8-D4350)/2))+(COS(RADIANS(D4350))*COS(RADIANS(PARAMETERS!$D$8))*SIN(RADIANS(PARAMETERS!$D$9-C4350)/2)*SIN(RADIANS(PARAMETERS!$D$9-C4350)/2))))*2*3958.756</f>
        <v>1423.7633888463788</v>
      </c>
      <c r="F4350">
        <v>166.88236999512</v>
      </c>
      <c r="G4350">
        <v>194.78851318359</v>
      </c>
      <c r="H4350">
        <v>235.81329345703</v>
      </c>
      <c r="I4350">
        <v>272.49917602539</v>
      </c>
      <c r="J4350">
        <v>314.89617919922</v>
      </c>
      <c r="K4350" s="6">
        <f>IFERROR(EXP(TREND(LN($F$1:$J$1),LN(F4350:J4350),LN(Calculations!$B$3))),0)</f>
        <v>3.3762583699379262E-2</v>
      </c>
    </row>
    <row r="4351" spans="1:11" x14ac:dyDescent="0.35">
      <c r="A4351">
        <v>4348</v>
      </c>
      <c r="B4351" t="str">
        <f t="shared" si="67"/>
        <v>17-82.5</v>
      </c>
      <c r="C4351">
        <v>-82.324319435652001</v>
      </c>
      <c r="D4351">
        <v>16.628832413855001</v>
      </c>
      <c r="E4351">
        <f>ASIN(SQRT((SIN(RADIANS(PARAMETERS!$D$8-D4351)/2)*SIN(RADIANS(PARAMETERS!$D$8-D4351)/2))+(COS(RADIANS(D4351))*COS(RADIANS(PARAMETERS!$D$8))*SIN(RADIANS(PARAMETERS!$D$9-C4351)/2)*SIN(RADIANS(PARAMETERS!$D$9-C4351)/2))))*2*3958.756</f>
        <v>1441.7256591143471</v>
      </c>
      <c r="F4351">
        <v>166.45135498047</v>
      </c>
      <c r="G4351">
        <v>194.64410400391</v>
      </c>
      <c r="H4351">
        <v>235.8159942627</v>
      </c>
      <c r="I4351">
        <v>272.6403503418</v>
      </c>
      <c r="J4351">
        <v>315.21887207031</v>
      </c>
      <c r="K4351" s="6">
        <f>IFERROR(EXP(TREND(LN($F$1:$J$1),LN(F4351:J4351),LN(Calculations!$B$3))),0)</f>
        <v>3.3343371232960425E-2</v>
      </c>
    </row>
    <row r="4352" spans="1:11" x14ac:dyDescent="0.35">
      <c r="A4352">
        <v>4349</v>
      </c>
      <c r="B4352" t="str">
        <f t="shared" si="67"/>
        <v>17-82.5</v>
      </c>
      <c r="C4352">
        <v>-82.595640770553004</v>
      </c>
      <c r="D4352">
        <v>16.628832413855001</v>
      </c>
      <c r="E4352">
        <f>ASIN(SQRT((SIN(RADIANS(PARAMETERS!$D$8-D4352)/2)*SIN(RADIANS(PARAMETERS!$D$8-D4352)/2))+(COS(RADIANS(D4352))*COS(RADIANS(PARAMETERS!$D$8))*SIN(RADIANS(PARAMETERS!$D$9-C4352)/2)*SIN(RADIANS(PARAMETERS!$D$9-C4352)/2))))*2*3958.756</f>
        <v>1459.6880363105727</v>
      </c>
      <c r="F4352">
        <v>165.85984802246</v>
      </c>
      <c r="G4352">
        <v>194.34603881836</v>
      </c>
      <c r="H4352">
        <v>235.65956115723</v>
      </c>
      <c r="I4352">
        <v>272.59942626953</v>
      </c>
      <c r="J4352">
        <v>315.33334350586</v>
      </c>
      <c r="K4352" s="6">
        <f>IFERROR(EXP(TREND(LN($F$1:$J$1),LN(F4352:J4352),LN(Calculations!$B$3))),0)</f>
        <v>3.2786094309234452E-2</v>
      </c>
    </row>
    <row r="4353" spans="1:11" x14ac:dyDescent="0.35">
      <c r="A4353">
        <v>4350</v>
      </c>
      <c r="B4353" t="str">
        <f t="shared" si="67"/>
        <v>17-83</v>
      </c>
      <c r="C4353">
        <v>-82.866962105453993</v>
      </c>
      <c r="D4353">
        <v>16.628832413855001</v>
      </c>
      <c r="E4353">
        <f>ASIN(SQRT((SIN(RADIANS(PARAMETERS!$D$8-D4353)/2)*SIN(RADIANS(PARAMETERS!$D$8-D4353)/2))+(COS(RADIANS(D4353))*COS(RADIANS(PARAMETERS!$D$8))*SIN(RADIANS(PARAMETERS!$D$9-C4353)/2)*SIN(RADIANS(PARAMETERS!$D$9-C4353)/2))))*2*3958.756</f>
        <v>1477.6504842916768</v>
      </c>
      <c r="F4353">
        <v>165.1512298584</v>
      </c>
      <c r="G4353">
        <v>193.94088745117</v>
      </c>
      <c r="H4353">
        <v>235.39723205566</v>
      </c>
      <c r="I4353">
        <v>272.44494628906</v>
      </c>
      <c r="J4353">
        <v>315.32693481445</v>
      </c>
      <c r="K4353" s="6">
        <f>IFERROR(EXP(TREND(LN($F$1:$J$1),LN(F4353:J4353),LN(Calculations!$B$3))),0)</f>
        <v>3.2135711679988521E-2</v>
      </c>
    </row>
    <row r="4354" spans="1:11" x14ac:dyDescent="0.35">
      <c r="A4354">
        <v>4351</v>
      </c>
      <c r="B4354" t="str">
        <f t="shared" si="67"/>
        <v>17-83</v>
      </c>
      <c r="C4354">
        <v>-83.138283440354996</v>
      </c>
      <c r="D4354">
        <v>16.628832413855001</v>
      </c>
      <c r="E4354">
        <f>ASIN(SQRT((SIN(RADIANS(PARAMETERS!$D$8-D4354)/2)*SIN(RADIANS(PARAMETERS!$D$8-D4354)/2))+(COS(RADIANS(D4354))*COS(RADIANS(PARAMETERS!$D$8))*SIN(RADIANS(PARAMETERS!$D$9-C4354)/2)*SIN(RADIANS(PARAMETERS!$D$9-C4354)/2))))*2*3958.756</f>
        <v>1495.6129682015412</v>
      </c>
      <c r="F4354">
        <v>164.34875488281</v>
      </c>
      <c r="G4354">
        <v>193.45301818848</v>
      </c>
      <c r="H4354">
        <v>235.06309509277</v>
      </c>
      <c r="I4354">
        <v>272.2223815918</v>
      </c>
      <c r="J4354">
        <v>315.25942993164</v>
      </c>
      <c r="K4354" s="6">
        <f>IFERROR(EXP(TREND(LN($F$1:$J$1),LN(F4354:J4354),LN(Calculations!$B$3))),0)</f>
        <v>3.1416915475487847E-2</v>
      </c>
    </row>
    <row r="4355" spans="1:11" x14ac:dyDescent="0.35">
      <c r="A4355">
        <v>4352</v>
      </c>
      <c r="B4355" t="str">
        <f t="shared" si="67"/>
        <v>17-83.5</v>
      </c>
      <c r="C4355">
        <v>-83.409604775255005</v>
      </c>
      <c r="D4355">
        <v>16.628832413855001</v>
      </c>
      <c r="E4355">
        <f>ASIN(SQRT((SIN(RADIANS(PARAMETERS!$D$8-D4355)/2)*SIN(RADIANS(PARAMETERS!$D$8-D4355)/2))+(COS(RADIANS(D4355))*COS(RADIANS(PARAMETERS!$D$8))*SIN(RADIANS(PARAMETERS!$D$9-C4355)/2)*SIN(RADIANS(PARAMETERS!$D$9-C4355)/2))))*2*3958.756</f>
        <v>1513.5754543928279</v>
      </c>
      <c r="F4355">
        <v>163.38394165039</v>
      </c>
      <c r="G4355">
        <v>192.7977142334</v>
      </c>
      <c r="H4355">
        <v>234.52047729492</v>
      </c>
      <c r="I4355">
        <v>271.73785400391</v>
      </c>
      <c r="J4355">
        <v>314.86480712891</v>
      </c>
      <c r="K4355" s="6">
        <f>IFERROR(EXP(TREND(LN($F$1:$J$1),LN(F4355:J4355),LN(Calculations!$B$3))),0)</f>
        <v>3.0592345925760996E-2</v>
      </c>
    </row>
    <row r="4356" spans="1:11" x14ac:dyDescent="0.35">
      <c r="A4356">
        <v>4353</v>
      </c>
      <c r="B4356" t="str">
        <f t="shared" si="67"/>
        <v>17-83.5</v>
      </c>
      <c r="C4356">
        <v>-83.680926110155994</v>
      </c>
      <c r="D4356">
        <v>16.628832413855001</v>
      </c>
      <c r="E4356">
        <f>ASIN(SQRT((SIN(RADIANS(PARAMETERS!$D$8-D4356)/2)*SIN(RADIANS(PARAMETERS!$D$8-D4356)/2))+(COS(RADIANS(D4356))*COS(RADIANS(PARAMETERS!$D$8))*SIN(RADIANS(PARAMETERS!$D$9-C4356)/2)*SIN(RADIANS(PARAMETERS!$D$9-C4356)/2))))*2*3958.756</f>
        <v>1531.5379103543166</v>
      </c>
      <c r="F4356">
        <v>162.30976867676</v>
      </c>
      <c r="G4356">
        <v>192.03030395508</v>
      </c>
      <c r="H4356">
        <v>233.84300231934</v>
      </c>
      <c r="I4356">
        <v>271.08358764648</v>
      </c>
      <c r="J4356">
        <v>314.25805664063</v>
      </c>
      <c r="K4356" s="6">
        <f>IFERROR(EXP(TREND(LN($F$1:$J$1),LN(F4356:J4356),LN(Calculations!$B$3))),0)</f>
        <v>2.9711042065994328E-2</v>
      </c>
    </row>
    <row r="4357" spans="1:11" x14ac:dyDescent="0.35">
      <c r="A4357">
        <v>4354</v>
      </c>
      <c r="B4357" t="str">
        <f t="shared" ref="B4357:B4420" si="68">MROUND(D4357,1)&amp;MROUND(C4357,-0.5)</f>
        <v>17-84</v>
      </c>
      <c r="C4357">
        <v>-83.952247445056997</v>
      </c>
      <c r="D4357">
        <v>16.628832413855001</v>
      </c>
      <c r="E4357">
        <f>ASIN(SQRT((SIN(RADIANS(PARAMETERS!$D$8-D4357)/2)*SIN(RADIANS(PARAMETERS!$D$8-D4357)/2))+(COS(RADIANS(D4357))*COS(RADIANS(PARAMETERS!$D$8))*SIN(RADIANS(PARAMETERS!$D$9-C4357)/2)*SIN(RADIANS(PARAMETERS!$D$9-C4357)/2))))*2*3958.756</f>
        <v>1549.5003046426195</v>
      </c>
      <c r="F4357">
        <v>161.16023254395</v>
      </c>
      <c r="G4357">
        <v>191.18835449219</v>
      </c>
      <c r="H4357">
        <v>233.08380126953</v>
      </c>
      <c r="I4357">
        <v>270.33038330078</v>
      </c>
      <c r="J4357">
        <v>313.53182983398</v>
      </c>
      <c r="K4357" s="6">
        <f>IFERROR(EXP(TREND(LN($F$1:$J$1),LN(F4357:J4357),LN(Calculations!$B$3))),0)</f>
        <v>2.8802751101188358E-2</v>
      </c>
    </row>
    <row r="4358" spans="1:11" x14ac:dyDescent="0.35">
      <c r="A4358">
        <v>4355</v>
      </c>
      <c r="B4358" t="str">
        <f t="shared" si="68"/>
        <v>17-84</v>
      </c>
      <c r="C4358">
        <v>-84.223568779958001</v>
      </c>
      <c r="D4358">
        <v>16.628832413855001</v>
      </c>
      <c r="E4358">
        <f>ASIN(SQRT((SIN(RADIANS(PARAMETERS!$D$8-D4358)/2)*SIN(RADIANS(PARAMETERS!$D$8-D4358)/2))+(COS(RADIANS(D4358))*COS(RADIANS(PARAMETERS!$D$8))*SIN(RADIANS(PARAMETERS!$D$9-C4358)/2)*SIN(RADIANS(PARAMETERS!$D$9-C4358)/2))))*2*3958.756</f>
        <v>1567.462606819176</v>
      </c>
      <c r="F4358">
        <v>159.8489074707</v>
      </c>
      <c r="G4358">
        <v>190.1879119873</v>
      </c>
      <c r="H4358">
        <v>232.13870239258</v>
      </c>
      <c r="I4358">
        <v>269.3459777832</v>
      </c>
      <c r="J4358">
        <v>312.51962280273</v>
      </c>
      <c r="K4358" s="6">
        <f>IFERROR(EXP(TREND(LN($F$1:$J$1),LN(F4358:J4358),LN(Calculations!$B$3))),0)</f>
        <v>2.7810745901188965E-2</v>
      </c>
    </row>
    <row r="4359" spans="1:11" x14ac:dyDescent="0.35">
      <c r="A4359">
        <v>4356</v>
      </c>
      <c r="B4359" t="str">
        <f t="shared" si="68"/>
        <v>17-84.5</v>
      </c>
      <c r="C4359">
        <v>-84.494890114859004</v>
      </c>
      <c r="D4359">
        <v>16.628832413855001</v>
      </c>
      <c r="E4359">
        <f>ASIN(SQRT((SIN(RADIANS(PARAMETERS!$D$8-D4359)/2)*SIN(RADIANS(PARAMETERS!$D$8-D4359)/2))+(COS(RADIANS(D4359))*COS(RADIANS(PARAMETERS!$D$8))*SIN(RADIANS(PARAMETERS!$D$9-C4359)/2)*SIN(RADIANS(PARAMETERS!$D$9-C4359)/2))))*2*3958.756</f>
        <v>1585.4247873911934</v>
      </c>
      <c r="F4359">
        <v>158.40609741211</v>
      </c>
      <c r="G4359">
        <v>189.04995727539</v>
      </c>
      <c r="H4359">
        <v>231.04679870605</v>
      </c>
      <c r="I4359">
        <v>268.18087768555</v>
      </c>
      <c r="J4359">
        <v>311.28582763672</v>
      </c>
      <c r="K4359" s="6">
        <f>IFERROR(EXP(TREND(LN($F$1:$J$1),LN(F4359:J4359),LN(Calculations!$B$3))),0)</f>
        <v>2.6763381982528343E-2</v>
      </c>
    </row>
    <row r="4360" spans="1:11" x14ac:dyDescent="0.35">
      <c r="A4360">
        <v>4357</v>
      </c>
      <c r="B4360" t="str">
        <f t="shared" si="68"/>
        <v>17-85</v>
      </c>
      <c r="C4360">
        <v>-84.766211449759993</v>
      </c>
      <c r="D4360">
        <v>16.628832413855001</v>
      </c>
      <c r="E4360">
        <f>ASIN(SQRT((SIN(RADIANS(PARAMETERS!$D$8-D4360)/2)*SIN(RADIANS(PARAMETERS!$D$8-D4360)/2))+(COS(RADIANS(D4360))*COS(RADIANS(PARAMETERS!$D$8))*SIN(RADIANS(PARAMETERS!$D$9-C4360)/2)*SIN(RADIANS(PARAMETERS!$D$9-C4360)/2))))*2*3958.756</f>
        <v>1603.3868177565762</v>
      </c>
      <c r="F4360">
        <v>156.8487701416</v>
      </c>
      <c r="G4360">
        <v>187.78987121582</v>
      </c>
      <c r="H4360">
        <v>229.82498168945</v>
      </c>
      <c r="I4360">
        <v>266.85687255859</v>
      </c>
      <c r="J4360">
        <v>309.85842895508</v>
      </c>
      <c r="K4360" s="6">
        <f>IFERROR(EXP(TREND(LN($F$1:$J$1),LN(F4360:J4360),LN(Calculations!$B$3))),0)</f>
        <v>2.5680688732550128E-2</v>
      </c>
    </row>
    <row r="4361" spans="1:11" x14ac:dyDescent="0.35">
      <c r="A4361">
        <v>4358</v>
      </c>
      <c r="B4361" t="str">
        <f t="shared" si="68"/>
        <v>17-85</v>
      </c>
      <c r="C4361">
        <v>-85.037532784660996</v>
      </c>
      <c r="D4361">
        <v>16.628832413855001</v>
      </c>
      <c r="E4361">
        <f>ASIN(SQRT((SIN(RADIANS(PARAMETERS!$D$8-D4361)/2)*SIN(RADIANS(PARAMETERS!$D$8-D4361)/2))+(COS(RADIANS(D4361))*COS(RADIANS(PARAMETERS!$D$8))*SIN(RADIANS(PARAMETERS!$D$9-C4361)/2)*SIN(RADIANS(PARAMETERS!$D$9-C4361)/2))))*2*3958.756</f>
        <v>1621.3486701524887</v>
      </c>
      <c r="F4361">
        <v>155.03898620605</v>
      </c>
      <c r="G4361">
        <v>186.23178100586</v>
      </c>
      <c r="H4361">
        <v>228.26159667969</v>
      </c>
      <c r="I4361">
        <v>265.07986450195</v>
      </c>
      <c r="J4361">
        <v>307.83987426758</v>
      </c>
      <c r="K4361" s="6">
        <f>IFERROR(EXP(TREND(LN($F$1:$J$1),LN(F4361:J4361),LN(Calculations!$B$3))),0)</f>
        <v>2.4481578009020181E-2</v>
      </c>
    </row>
    <row r="4362" spans="1:11" x14ac:dyDescent="0.35">
      <c r="A4362">
        <v>4359</v>
      </c>
      <c r="B4362" t="str">
        <f t="shared" si="68"/>
        <v>17-85.5</v>
      </c>
      <c r="C4362">
        <v>-85.308854119562</v>
      </c>
      <c r="D4362">
        <v>16.628832413855001</v>
      </c>
      <c r="E4362">
        <f>ASIN(SQRT((SIN(RADIANS(PARAMETERS!$D$8-D4362)/2)*SIN(RADIANS(PARAMETERS!$D$8-D4362)/2))+(COS(RADIANS(D4362))*COS(RADIANS(PARAMETERS!$D$8))*SIN(RADIANS(PARAMETERS!$D$9-C4362)/2)*SIN(RADIANS(PARAMETERS!$D$9-C4362)/2))))*2*3958.756</f>
        <v>1639.3103176072568</v>
      </c>
      <c r="F4362">
        <v>153.14332580566</v>
      </c>
      <c r="G4362">
        <v>184.52647399902</v>
      </c>
      <c r="H4362">
        <v>226.58645629883</v>
      </c>
      <c r="I4362">
        <v>263.1569519043</v>
      </c>
      <c r="J4362">
        <v>305.63360595703</v>
      </c>
      <c r="K4362" s="6">
        <f>IFERROR(EXP(TREND(LN($F$1:$J$1),LN(F4362:J4362),LN(Calculations!$B$3))),0)</f>
        <v>2.3276670228049374E-2</v>
      </c>
    </row>
    <row r="4363" spans="1:11" x14ac:dyDescent="0.35">
      <c r="A4363">
        <v>4360</v>
      </c>
      <c r="B4363" t="str">
        <f t="shared" si="68"/>
        <v>17-85.5</v>
      </c>
      <c r="C4363">
        <v>-85.580175454463003</v>
      </c>
      <c r="D4363">
        <v>16.628832413855001</v>
      </c>
      <c r="E4363">
        <f>ASIN(SQRT((SIN(RADIANS(PARAMETERS!$D$8-D4363)/2)*SIN(RADIANS(PARAMETERS!$D$8-D4363)/2))+(COS(RADIANS(D4363))*COS(RADIANS(PARAMETERS!$D$8))*SIN(RADIANS(PARAMETERS!$D$9-C4363)/2)*SIN(RADIANS(PARAMETERS!$D$9-C4363)/2))))*2*3958.756</f>
        <v>1657.2717338953721</v>
      </c>
      <c r="F4363">
        <v>151.22044372559</v>
      </c>
      <c r="G4363">
        <v>182.73893737793</v>
      </c>
      <c r="H4363">
        <v>224.85069274902</v>
      </c>
      <c r="I4363">
        <v>261.2004699707</v>
      </c>
      <c r="J4363">
        <v>303.38739013672</v>
      </c>
      <c r="K4363" s="6">
        <f>IFERROR(EXP(TREND(LN($F$1:$J$1),LN(F4363:J4363),LN(Calculations!$B$3))),0)</f>
        <v>2.2103947432446945E-2</v>
      </c>
    </row>
    <row r="4364" spans="1:11" x14ac:dyDescent="0.35">
      <c r="A4364">
        <v>4361</v>
      </c>
      <c r="B4364" t="str">
        <f t="shared" si="68"/>
        <v>17-86</v>
      </c>
      <c r="C4364">
        <v>-85.851496789364006</v>
      </c>
      <c r="D4364">
        <v>16.628832413855001</v>
      </c>
      <c r="E4364">
        <f>ASIN(SQRT((SIN(RADIANS(PARAMETERS!$D$8-D4364)/2)*SIN(RADIANS(PARAMETERS!$D$8-D4364)/2))+(COS(RADIANS(D4364))*COS(RADIANS(PARAMETERS!$D$8))*SIN(RADIANS(PARAMETERS!$D$9-C4364)/2)*SIN(RADIANS(PARAMETERS!$D$9-C4364)/2))))*2*3958.756</f>
        <v>1675.2328934953521</v>
      </c>
      <c r="F4364">
        <v>149.55615234375</v>
      </c>
      <c r="G4364">
        <v>181.43562316895</v>
      </c>
      <c r="H4364">
        <v>223.5147857666</v>
      </c>
      <c r="I4364">
        <v>259.71517944336</v>
      </c>
      <c r="J4364">
        <v>301.7395324707</v>
      </c>
      <c r="K4364" s="6">
        <f>IFERROR(EXP(TREND(LN($F$1:$J$1),LN(F4364:J4364),LN(Calculations!$B$3))),0)</f>
        <v>2.1180195419005524E-2</v>
      </c>
    </row>
    <row r="4365" spans="1:11" x14ac:dyDescent="0.35">
      <c r="A4365">
        <v>4362</v>
      </c>
      <c r="B4365" t="str">
        <f t="shared" si="68"/>
        <v>17-86</v>
      </c>
      <c r="C4365">
        <v>-86.122818124264995</v>
      </c>
      <c r="D4365">
        <v>16.628832413855001</v>
      </c>
      <c r="E4365">
        <f>ASIN(SQRT((SIN(RADIANS(PARAMETERS!$D$8-D4365)/2)*SIN(RADIANS(PARAMETERS!$D$8-D4365)/2))+(COS(RADIANS(D4365))*COS(RADIANS(PARAMETERS!$D$8))*SIN(RADIANS(PARAMETERS!$D$9-C4365)/2)*SIN(RADIANS(PARAMETERS!$D$9-C4365)/2))))*2*3958.756</f>
        <v>1693.1937715502527</v>
      </c>
      <c r="F4365">
        <v>148.14701843262</v>
      </c>
      <c r="G4365">
        <v>180.53358459473</v>
      </c>
      <c r="H4365">
        <v>222.56706237793</v>
      </c>
      <c r="I4365">
        <v>258.75100708008</v>
      </c>
      <c r="J4365">
        <v>300.77954101563</v>
      </c>
      <c r="K4365" s="6">
        <f>IFERROR(EXP(TREND(LN($F$1:$J$1),LN(F4365:J4365),LN(Calculations!$B$3))),0)</f>
        <v>2.0456954375930484E-2</v>
      </c>
    </row>
    <row r="4366" spans="1:11" x14ac:dyDescent="0.35">
      <c r="A4366">
        <v>4363</v>
      </c>
      <c r="B4366" t="str">
        <f t="shared" si="68"/>
        <v>17-86.5</v>
      </c>
      <c r="C4366">
        <v>-86.394139459165999</v>
      </c>
      <c r="D4366">
        <v>16.628832413855001</v>
      </c>
      <c r="E4366">
        <f>ASIN(SQRT((SIN(RADIANS(PARAMETERS!$D$8-D4366)/2)*SIN(RADIANS(PARAMETERS!$D$8-D4366)/2))+(COS(RADIANS(D4366))*COS(RADIANS(PARAMETERS!$D$8))*SIN(RADIANS(PARAMETERS!$D$9-C4366)/2)*SIN(RADIANS(PARAMETERS!$D$9-C4366)/2))))*2*3958.756</f>
        <v>1711.1543438306392</v>
      </c>
      <c r="F4366">
        <v>146.92681884766</v>
      </c>
      <c r="G4366">
        <v>179.8543548584</v>
      </c>
      <c r="H4366">
        <v>221.90589904785</v>
      </c>
      <c r="I4366">
        <v>258.18569946289</v>
      </c>
      <c r="J4366">
        <v>300.36282348633</v>
      </c>
      <c r="K4366" s="6">
        <f>IFERROR(EXP(TREND(LN($F$1:$J$1),LN(F4366:J4366),LN(Calculations!$B$3))),0)</f>
        <v>1.9862248911888907E-2</v>
      </c>
    </row>
    <row r="4367" spans="1:11" x14ac:dyDescent="0.35">
      <c r="A4367">
        <v>4364</v>
      </c>
      <c r="B4367" t="str">
        <f t="shared" si="68"/>
        <v>17-86.5</v>
      </c>
      <c r="C4367">
        <v>-86.665460794067002</v>
      </c>
      <c r="D4367">
        <v>16.628832413855001</v>
      </c>
      <c r="E4367">
        <f>ASIN(SQRT((SIN(RADIANS(PARAMETERS!$D$8-D4367)/2)*SIN(RADIANS(PARAMETERS!$D$8-D4367)/2))+(COS(RADIANS(D4367))*COS(RADIANS(PARAMETERS!$D$8))*SIN(RADIANS(PARAMETERS!$D$9-C4367)/2)*SIN(RADIANS(PARAMETERS!$D$9-C4367)/2))))*2*3958.756</f>
        <v>1729.1145866998215</v>
      </c>
      <c r="F4367">
        <v>144.74510192871</v>
      </c>
      <c r="G4367">
        <v>178.37316894531</v>
      </c>
      <c r="H4367">
        <v>220.15185546875</v>
      </c>
      <c r="I4367">
        <v>256.18585205078</v>
      </c>
      <c r="J4367">
        <v>298.08471679688</v>
      </c>
      <c r="K4367" s="6">
        <f>IFERROR(EXP(TREND(LN($F$1:$J$1),LN(F4367:J4367),LN(Calculations!$B$3))),0)</f>
        <v>1.8838835960087882E-2</v>
      </c>
    </row>
    <row r="4368" spans="1:11" x14ac:dyDescent="0.35">
      <c r="A4368">
        <v>4365</v>
      </c>
      <c r="B4368" t="str">
        <f t="shared" si="68"/>
        <v>17-87</v>
      </c>
      <c r="C4368">
        <v>-86.936782128968005</v>
      </c>
      <c r="D4368">
        <v>16.628832413855001</v>
      </c>
      <c r="E4368">
        <f>ASIN(SQRT((SIN(RADIANS(PARAMETERS!$D$8-D4368)/2)*SIN(RADIANS(PARAMETERS!$D$8-D4368)/2))+(COS(RADIANS(D4368))*COS(RADIANS(PARAMETERS!$D$8))*SIN(RADIANS(PARAMETERS!$D$9-C4368)/2)*SIN(RADIANS(PARAMETERS!$D$9-C4368)/2))))*2*3958.756</f>
        <v>1747.0744770812182</v>
      </c>
      <c r="F4368">
        <v>141.77153015137</v>
      </c>
      <c r="G4368">
        <v>175.87254333496</v>
      </c>
      <c r="H4368">
        <v>217.49838256836</v>
      </c>
      <c r="I4368">
        <v>253.03309631348</v>
      </c>
      <c r="J4368">
        <v>294.34118652344</v>
      </c>
      <c r="K4368" s="6">
        <f>IFERROR(EXP(TREND(LN($F$1:$J$1),LN(F4368:J4368),LN(Calculations!$B$3))),0)</f>
        <v>1.7468190844494282E-2</v>
      </c>
    </row>
    <row r="4369" spans="1:11" x14ac:dyDescent="0.35">
      <c r="A4369">
        <v>4366</v>
      </c>
      <c r="B4369" t="str">
        <f t="shared" si="68"/>
        <v>17-87</v>
      </c>
      <c r="C4369">
        <v>-87.208103463868994</v>
      </c>
      <c r="D4369">
        <v>16.628832413855001</v>
      </c>
      <c r="E4369">
        <f>ASIN(SQRT((SIN(RADIANS(PARAMETERS!$D$8-D4369)/2)*SIN(RADIANS(PARAMETERS!$D$8-D4369)/2))+(COS(RADIANS(D4369))*COS(RADIANS(PARAMETERS!$D$8))*SIN(RADIANS(PARAMETERS!$D$9-C4369)/2)*SIN(RADIANS(PARAMETERS!$D$9-C4369)/2))))*2*3958.756</f>
        <v>1765.0339924276655</v>
      </c>
      <c r="F4369">
        <v>138.18266296387</v>
      </c>
      <c r="G4369">
        <v>172.42346191406</v>
      </c>
      <c r="H4369">
        <v>214.11834716797</v>
      </c>
      <c r="I4369">
        <v>248.96287536621</v>
      </c>
      <c r="J4369">
        <v>289.4475402832</v>
      </c>
      <c r="K4369" s="6">
        <f>IFERROR(EXP(TREND(LN($F$1:$J$1),LN(F4369:J4369),LN(Calculations!$B$3))),0)</f>
        <v>1.5892289813304893E-2</v>
      </c>
    </row>
    <row r="4370" spans="1:11" x14ac:dyDescent="0.35">
      <c r="A4370">
        <v>4367</v>
      </c>
      <c r="B4370" t="str">
        <f t="shared" si="68"/>
        <v>17-87.5</v>
      </c>
      <c r="C4370">
        <v>-87.479424798769998</v>
      </c>
      <c r="D4370">
        <v>16.628832413855001</v>
      </c>
      <c r="E4370">
        <f>ASIN(SQRT((SIN(RADIANS(PARAMETERS!$D$8-D4370)/2)*SIN(RADIANS(PARAMETERS!$D$8-D4370)/2))+(COS(RADIANS(D4370))*COS(RADIANS(PARAMETERS!$D$8))*SIN(RADIANS(PARAMETERS!$D$9-C4370)/2)*SIN(RADIANS(PARAMETERS!$D$9-C4370)/2))))*2*3958.756</f>
        <v>1782.9931106925676</v>
      </c>
      <c r="F4370">
        <v>134.47087097168</v>
      </c>
      <c r="G4370">
        <v>168.75141906738</v>
      </c>
      <c r="H4370">
        <v>210.58805847168</v>
      </c>
      <c r="I4370">
        <v>244.70283508301</v>
      </c>
      <c r="J4370">
        <v>284.31576538086</v>
      </c>
      <c r="K4370" s="6">
        <f>IFERROR(EXP(TREND(LN($F$1:$J$1),LN(F4370:J4370),LN(Calculations!$B$3))),0)</f>
        <v>1.4400586061943452E-2</v>
      </c>
    </row>
    <row r="4371" spans="1:11" x14ac:dyDescent="0.35">
      <c r="A4371">
        <v>4368</v>
      </c>
      <c r="B4371" t="str">
        <f t="shared" si="68"/>
        <v>17-88</v>
      </c>
      <c r="C4371">
        <v>-87.750746133671001</v>
      </c>
      <c r="D4371">
        <v>16.628832413855001</v>
      </c>
      <c r="E4371">
        <f>ASIN(SQRT((SIN(RADIANS(PARAMETERS!$D$8-D4371)/2)*SIN(RADIANS(PARAMETERS!$D$8-D4371)/2))+(COS(RADIANS(D4371))*COS(RADIANS(PARAMETERS!$D$8))*SIN(RADIANS(PARAMETERS!$D$9-C4371)/2)*SIN(RADIANS(PARAMETERS!$D$9-C4371)/2))))*2*3958.756</f>
        <v>1800.9518103027237</v>
      </c>
      <c r="F4371">
        <v>130.73439025879</v>
      </c>
      <c r="G4371">
        <v>164.962890625</v>
      </c>
      <c r="H4371">
        <v>207.01567077637</v>
      </c>
      <c r="I4371">
        <v>240.392578125</v>
      </c>
      <c r="J4371">
        <v>279.12417602539</v>
      </c>
      <c r="K4371" s="6">
        <f>IFERROR(EXP(TREND(LN($F$1:$J$1),LN(F4371:J4371),LN(Calculations!$B$3))),0)</f>
        <v>1.3032374387538168E-2</v>
      </c>
    </row>
    <row r="4372" spans="1:11" x14ac:dyDescent="0.35">
      <c r="A4372">
        <v>4369</v>
      </c>
      <c r="B4372" t="str">
        <f t="shared" si="68"/>
        <v>17-88</v>
      </c>
      <c r="C4372">
        <v>-88.022067468572004</v>
      </c>
      <c r="D4372">
        <v>16.628832413855001</v>
      </c>
      <c r="E4372">
        <f>ASIN(SQRT((SIN(RADIANS(PARAMETERS!$D$8-D4372)/2)*SIN(RADIANS(PARAMETERS!$D$8-D4372)/2))+(COS(RADIANS(D4372))*COS(RADIANS(PARAMETERS!$D$8))*SIN(RADIANS(PARAMETERS!$D$9-C4372)/2)*SIN(RADIANS(PARAMETERS!$D$9-C4372)/2))))*2*3958.756</f>
        <v>1818.9100701327502</v>
      </c>
      <c r="F4372">
        <v>127.01082611084</v>
      </c>
      <c r="G4372">
        <v>161.11868286133</v>
      </c>
      <c r="H4372">
        <v>203.43490600586</v>
      </c>
      <c r="I4372">
        <v>236.07752990723</v>
      </c>
      <c r="J4372">
        <v>273.93255615234</v>
      </c>
      <c r="K4372" s="6">
        <f>IFERROR(EXP(TREND(LN($F$1:$J$1),LN(F4372:J4372),LN(Calculations!$B$3))),0)</f>
        <v>1.1794010606910606E-2</v>
      </c>
    </row>
    <row r="4373" spans="1:11" x14ac:dyDescent="0.35">
      <c r="A4373">
        <v>4370</v>
      </c>
      <c r="B4373" t="str">
        <f t="shared" si="68"/>
        <v>17-88.5</v>
      </c>
      <c r="C4373">
        <v>-88.293388803472993</v>
      </c>
      <c r="D4373">
        <v>16.628832413855001</v>
      </c>
      <c r="E4373">
        <f>ASIN(SQRT((SIN(RADIANS(PARAMETERS!$D$8-D4373)/2)*SIN(RADIANS(PARAMETERS!$D$8-D4373)/2))+(COS(RADIANS(D4373))*COS(RADIANS(PARAMETERS!$D$8))*SIN(RADIANS(PARAMETERS!$D$9-C4373)/2)*SIN(RADIANS(PARAMETERS!$D$9-C4373)/2))))*2*3958.756</f>
        <v>1836.8678694809614</v>
      </c>
      <c r="F4373">
        <v>123.36327362061</v>
      </c>
      <c r="G4373">
        <v>157.31602478027</v>
      </c>
      <c r="H4373">
        <v>199.9104309082</v>
      </c>
      <c r="I4373">
        <v>231.82955932617</v>
      </c>
      <c r="J4373">
        <v>268.82034301758</v>
      </c>
      <c r="K4373" s="6">
        <f>IFERROR(EXP(TREND(LN($F$1:$J$1),LN(F4373:J4373),LN(Calculations!$B$3))),0)</f>
        <v>1.0694612713215996E-2</v>
      </c>
    </row>
    <row r="4374" spans="1:11" x14ac:dyDescent="0.35">
      <c r="A4374">
        <v>4371</v>
      </c>
      <c r="B4374" t="str">
        <f t="shared" si="68"/>
        <v>17-88.5</v>
      </c>
      <c r="C4374">
        <v>-88.564710138373997</v>
      </c>
      <c r="D4374">
        <v>16.628832413855001</v>
      </c>
      <c r="E4374">
        <f>ASIN(SQRT((SIN(RADIANS(PARAMETERS!$D$8-D4374)/2)*SIN(RADIANS(PARAMETERS!$D$8-D4374)/2))+(COS(RADIANS(D4374))*COS(RADIANS(PARAMETERS!$D$8))*SIN(RADIANS(PARAMETERS!$D$9-C4374)/2)*SIN(RADIANS(PARAMETERS!$D$9-C4374)/2))))*2*3958.756</f>
        <v>1854.8251880466303</v>
      </c>
      <c r="F4374">
        <v>119.95038604736</v>
      </c>
      <c r="G4374">
        <v>153.76477050781</v>
      </c>
      <c r="H4374">
        <v>196.6644744873</v>
      </c>
      <c r="I4374">
        <v>227.9407043457</v>
      </c>
      <c r="J4374">
        <v>264.16613769531</v>
      </c>
      <c r="K4374" s="6">
        <f>IFERROR(EXP(TREND(LN($F$1:$J$1),LN(F4374:J4374),LN(Calculations!$B$3))),0)</f>
        <v>9.7657694446905835E-3</v>
      </c>
    </row>
    <row r="4375" spans="1:11" x14ac:dyDescent="0.35">
      <c r="A4375">
        <v>4372</v>
      </c>
      <c r="B4375" t="str">
        <f t="shared" si="68"/>
        <v>17-89</v>
      </c>
      <c r="C4375">
        <v>-88.836031473275</v>
      </c>
      <c r="D4375">
        <v>16.628832413855001</v>
      </c>
      <c r="E4375">
        <f>ASIN(SQRT((SIN(RADIANS(PARAMETERS!$D$8-D4375)/2)*SIN(RADIANS(PARAMETERS!$D$8-D4375)/2))+(COS(RADIANS(D4375))*COS(RADIANS(PARAMETERS!$D$8))*SIN(RADIANS(PARAMETERS!$D$9-C4375)/2)*SIN(RADIANS(PARAMETERS!$D$9-C4375)/2))))*2*3958.756</f>
        <v>1872.7820059085191</v>
      </c>
      <c r="F4375">
        <v>116.75514984131</v>
      </c>
      <c r="G4375">
        <v>150.44387817383</v>
      </c>
      <c r="H4375">
        <v>193.65721130371</v>
      </c>
      <c r="I4375">
        <v>224.35229492188</v>
      </c>
      <c r="J4375">
        <v>259.88735961914</v>
      </c>
      <c r="K4375" s="6">
        <f>IFERROR(EXP(TREND(LN($F$1:$J$1),LN(F4375:J4375),LN(Calculations!$B$3))),0)</f>
        <v>8.9758360958107578E-3</v>
      </c>
    </row>
    <row r="4376" spans="1:11" x14ac:dyDescent="0.35">
      <c r="A4376">
        <v>4373</v>
      </c>
      <c r="B4376" t="str">
        <f t="shared" si="68"/>
        <v>17-89</v>
      </c>
      <c r="C4376">
        <v>-89.107352808176003</v>
      </c>
      <c r="D4376">
        <v>16.628832413855001</v>
      </c>
      <c r="E4376">
        <f>ASIN(SQRT((SIN(RADIANS(PARAMETERS!$D$8-D4376)/2)*SIN(RADIANS(PARAMETERS!$D$8-D4376)/2))+(COS(RADIANS(D4376))*COS(RADIANS(PARAMETERS!$D$8))*SIN(RADIANS(PARAMETERS!$D$9-C4376)/2)*SIN(RADIANS(PARAMETERS!$D$9-C4376)/2))))*2*3958.756</f>
        <v>1890.7383035046057</v>
      </c>
      <c r="F4376">
        <v>113.66728973389</v>
      </c>
      <c r="G4376">
        <v>147.1879119873</v>
      </c>
      <c r="H4376">
        <v>190.75379943848</v>
      </c>
      <c r="I4376">
        <v>220.84310913086</v>
      </c>
      <c r="J4376">
        <v>255.69648742676</v>
      </c>
      <c r="K4376" s="6">
        <f>IFERROR(EXP(TREND(LN($F$1:$J$1),LN(F4376:J4376),LN(Calculations!$B$3))),0)</f>
        <v>8.2740660841611018E-3</v>
      </c>
    </row>
    <row r="4377" spans="1:11" x14ac:dyDescent="0.35">
      <c r="A4377">
        <v>4374</v>
      </c>
      <c r="B4377" t="str">
        <f t="shared" si="68"/>
        <v>17-89.5</v>
      </c>
      <c r="C4377">
        <v>-89.378674143077006</v>
      </c>
      <c r="D4377">
        <v>16.628832413855001</v>
      </c>
      <c r="E4377">
        <f>ASIN(SQRT((SIN(RADIANS(PARAMETERS!$D$8-D4377)/2)*SIN(RADIANS(PARAMETERS!$D$8-D4377)/2))+(COS(RADIANS(D4377))*COS(RADIANS(PARAMETERS!$D$8))*SIN(RADIANS(PARAMETERS!$D$9-C4377)/2)*SIN(RADIANS(PARAMETERS!$D$9-C4377)/2))))*2*3958.756</f>
        <v>1908.6940616129293</v>
      </c>
      <c r="F4377">
        <v>110.42314147949</v>
      </c>
      <c r="G4377">
        <v>143.49327087402</v>
      </c>
      <c r="H4377">
        <v>187.5020904541</v>
      </c>
      <c r="I4377">
        <v>216.95693969727</v>
      </c>
      <c r="J4377">
        <v>251.03735351563</v>
      </c>
      <c r="K4377" s="6">
        <f>IFERROR(EXP(TREND(LN($F$1:$J$1),LN(F4377:J4377),LN(Calculations!$B$3))),0)</f>
        <v>7.5765966029072984E-3</v>
      </c>
    </row>
    <row r="4378" spans="1:11" x14ac:dyDescent="0.35">
      <c r="A4378">
        <v>4375</v>
      </c>
      <c r="B4378" t="str">
        <f t="shared" si="68"/>
        <v>17-89.5</v>
      </c>
      <c r="C4378">
        <v>-89.649995477977996</v>
      </c>
      <c r="D4378">
        <v>16.628832413855001</v>
      </c>
      <c r="E4378">
        <f>ASIN(SQRT((SIN(RADIANS(PARAMETERS!$D$8-D4378)/2)*SIN(RADIANS(PARAMETERS!$D$8-D4378)/2))+(COS(RADIANS(D4378))*COS(RADIANS(PARAMETERS!$D$8))*SIN(RADIANS(PARAMETERS!$D$9-C4378)/2)*SIN(RADIANS(PARAMETERS!$D$9-C4378)/2))))*2*3958.756</f>
        <v>1926.649261333469</v>
      </c>
      <c r="F4378">
        <v>106.98113250732</v>
      </c>
      <c r="G4378">
        <v>139.42811584473</v>
      </c>
      <c r="H4378">
        <v>183.84852600098</v>
      </c>
      <c r="I4378">
        <v>212.57409667969</v>
      </c>
      <c r="J4378">
        <v>245.71780395508</v>
      </c>
      <c r="K4378" s="6">
        <f>IFERROR(EXP(TREND(LN($F$1:$J$1),LN(F4378:J4378),LN(Calculations!$B$3))),0)</f>
        <v>6.8856545650424492E-3</v>
      </c>
    </row>
    <row r="4379" spans="1:11" x14ac:dyDescent="0.35">
      <c r="A4379">
        <v>4376</v>
      </c>
      <c r="B4379" t="str">
        <f t="shared" si="68"/>
        <v>17-90</v>
      </c>
      <c r="C4379">
        <v>-89.921316812878999</v>
      </c>
      <c r="D4379">
        <v>16.628832413855001</v>
      </c>
      <c r="E4379">
        <f>ASIN(SQRT((SIN(RADIANS(PARAMETERS!$D$8-D4379)/2)*SIN(RADIANS(PARAMETERS!$D$8-D4379)/2))+(COS(RADIANS(D4379))*COS(RADIANS(PARAMETERS!$D$8))*SIN(RADIANS(PARAMETERS!$D$9-C4379)/2)*SIN(RADIANS(PARAMETERS!$D$9-C4379)/2))))*2*3958.756</f>
        <v>1944.6038840710039</v>
      </c>
      <c r="F4379">
        <v>103.44344329834</v>
      </c>
      <c r="G4379">
        <v>135.23040771484</v>
      </c>
      <c r="H4379">
        <v>179.94172668457</v>
      </c>
      <c r="I4379">
        <v>207.86688232422</v>
      </c>
      <c r="J4379">
        <v>239.94979858398</v>
      </c>
      <c r="K4379" s="6">
        <f>IFERROR(EXP(TREND(LN($F$1:$J$1),LN(F4379:J4379),LN(Calculations!$B$3))),0)</f>
        <v>6.2325642764293789E-3</v>
      </c>
    </row>
    <row r="4380" spans="1:11" x14ac:dyDescent="0.35">
      <c r="A4380">
        <v>4377</v>
      </c>
      <c r="B4380" t="str">
        <f t="shared" si="68"/>
        <v>17-90</v>
      </c>
      <c r="C4380">
        <v>-90.192638147780002</v>
      </c>
      <c r="D4380">
        <v>16.628832413855001</v>
      </c>
      <c r="E4380">
        <f>ASIN(SQRT((SIN(RADIANS(PARAMETERS!$D$8-D4380)/2)*SIN(RADIANS(PARAMETERS!$D$8-D4380)/2))+(COS(RADIANS(D4380))*COS(RADIANS(PARAMETERS!$D$8))*SIN(RADIANS(PARAMETERS!$D$9-C4380)/2)*SIN(RADIANS(PARAMETERS!$D$9-C4380)/2))))*2*3958.756</f>
        <v>1962.5579115188771</v>
      </c>
      <c r="F4380">
        <v>100.98854064941</v>
      </c>
      <c r="G4380">
        <v>131.97625732422</v>
      </c>
      <c r="H4380">
        <v>177.19906616211</v>
      </c>
      <c r="I4380">
        <v>204.71913146973</v>
      </c>
      <c r="J4380">
        <v>236.21185302734</v>
      </c>
      <c r="K4380" s="6">
        <f>IFERROR(EXP(TREND(LN($F$1:$J$1),LN(F4380:J4380),LN(Calculations!$B$3))),0)</f>
        <v>5.808938484201249E-3</v>
      </c>
    </row>
    <row r="4381" spans="1:11" x14ac:dyDescent="0.35">
      <c r="A4381">
        <v>4378</v>
      </c>
      <c r="B4381" t="str">
        <f t="shared" si="68"/>
        <v>17-90.5</v>
      </c>
      <c r="C4381">
        <v>-90.463959482681005</v>
      </c>
      <c r="D4381">
        <v>16.628832413855001</v>
      </c>
      <c r="E4381">
        <f>ASIN(SQRT((SIN(RADIANS(PARAMETERS!$D$8-D4381)/2)*SIN(RADIANS(PARAMETERS!$D$8-D4381)/2))+(COS(RADIANS(D4381))*COS(RADIANS(PARAMETERS!$D$8))*SIN(RADIANS(PARAMETERS!$D$9-C4381)/2)*SIN(RADIANS(PARAMETERS!$D$9-C4381)/2))))*2*3958.756</f>
        <v>1980.5113256436182</v>
      </c>
      <c r="F4381">
        <v>99.567123413085994</v>
      </c>
      <c r="G4381">
        <v>130.04821777344</v>
      </c>
      <c r="H4381">
        <v>175.66482543945</v>
      </c>
      <c r="I4381">
        <v>203.1063079834</v>
      </c>
      <c r="J4381">
        <v>234.43778991699</v>
      </c>
      <c r="K4381" s="6">
        <f>IFERROR(EXP(TREND(LN($F$1:$J$1),LN(F4381:J4381),LN(Calculations!$B$3))),0)</f>
        <v>5.5855009479413367E-3</v>
      </c>
    </row>
    <row r="4382" spans="1:11" x14ac:dyDescent="0.35">
      <c r="A4382">
        <v>4379</v>
      </c>
      <c r="B4382" t="str">
        <f t="shared" si="68"/>
        <v>17-90.5</v>
      </c>
      <c r="C4382">
        <v>-90.735280817581994</v>
      </c>
      <c r="D4382">
        <v>16.628832413855001</v>
      </c>
      <c r="E4382">
        <f>ASIN(SQRT((SIN(RADIANS(PARAMETERS!$D$8-D4382)/2)*SIN(RADIANS(PARAMETERS!$D$8-D4382)/2))+(COS(RADIANS(D4382))*COS(RADIANS(PARAMETERS!$D$8))*SIN(RADIANS(PARAMETERS!$D$9-C4382)/2)*SIN(RADIANS(PARAMETERS!$D$9-C4382)/2))))*2*3958.756</f>
        <v>1998.4641086703623</v>
      </c>
      <c r="F4382">
        <v>99.078392028809006</v>
      </c>
      <c r="G4382">
        <v>129.45620727539</v>
      </c>
      <c r="H4382">
        <v>175.2857208252</v>
      </c>
      <c r="I4382">
        <v>202.87190246582</v>
      </c>
      <c r="J4382">
        <v>234.3829498291</v>
      </c>
      <c r="K4382" s="6">
        <f>IFERROR(EXP(TREND(LN($F$1:$J$1),LN(F4382:J4382),LN(Calculations!$B$3))),0)</f>
        <v>5.528144840541053E-3</v>
      </c>
    </row>
    <row r="4383" spans="1:11" x14ac:dyDescent="0.35">
      <c r="A4383">
        <v>4380</v>
      </c>
      <c r="B4383" t="str">
        <f t="shared" si="68"/>
        <v>17-50</v>
      </c>
      <c r="C4383">
        <v>-50.037080582435998</v>
      </c>
      <c r="D4383">
        <v>16.900153748756001</v>
      </c>
      <c r="E4383">
        <f>ASIN(SQRT((SIN(RADIANS(PARAMETERS!$D$8-D4383)/2)*SIN(RADIANS(PARAMETERS!$D$8-D4383)/2))+(COS(RADIANS(D4383))*COS(RADIANS(PARAMETERS!$D$8))*SIN(RADIANS(PARAMETERS!$D$9-C4383)/2)*SIN(RADIANS(PARAMETERS!$D$9-C4383)/2))))*2*3958.756</f>
        <v>710.88682032450595</v>
      </c>
      <c r="F4383">
        <v>151.04243469238</v>
      </c>
      <c r="G4383">
        <v>181.57055664063</v>
      </c>
      <c r="H4383">
        <v>216.83993530273</v>
      </c>
      <c r="I4383">
        <v>248.00584411621</v>
      </c>
      <c r="J4383">
        <v>283.65310668945</v>
      </c>
      <c r="K4383" s="6">
        <f>IFERROR(EXP(TREND(LN($F$1:$J$1),LN(F4383:J4383),LN(Calculations!$B$3))),0)</f>
        <v>2.2627598019388545E-2</v>
      </c>
    </row>
    <row r="4384" spans="1:11" x14ac:dyDescent="0.35">
      <c r="A4384">
        <v>4381</v>
      </c>
      <c r="B4384" t="str">
        <f t="shared" si="68"/>
        <v>17-50.5</v>
      </c>
      <c r="C4384">
        <v>-50.308401917337001</v>
      </c>
      <c r="D4384">
        <v>16.900153748756001</v>
      </c>
      <c r="E4384">
        <f>ASIN(SQRT((SIN(RADIANS(PARAMETERS!$D$8-D4384)/2)*SIN(RADIANS(PARAMETERS!$D$8-D4384)/2))+(COS(RADIANS(D4384))*COS(RADIANS(PARAMETERS!$D$8))*SIN(RADIANS(PARAMETERS!$D$9-C4384)/2)*SIN(RADIANS(PARAMETERS!$D$9-C4384)/2))))*2*3958.756</f>
        <v>693.07874899091348</v>
      </c>
      <c r="F4384">
        <v>151.40017700195</v>
      </c>
      <c r="G4384">
        <v>181.85140991211</v>
      </c>
      <c r="H4384">
        <v>217.32421875</v>
      </c>
      <c r="I4384">
        <v>248.68858337402</v>
      </c>
      <c r="J4384">
        <v>284.58139038086</v>
      </c>
      <c r="K4384" s="6">
        <f>IFERROR(EXP(TREND(LN($F$1:$J$1),LN(F4384:J4384),LN(Calculations!$B$3))),0)</f>
        <v>2.283029512217993E-2</v>
      </c>
    </row>
    <row r="4385" spans="1:11" x14ac:dyDescent="0.35">
      <c r="A4385">
        <v>4382</v>
      </c>
      <c r="B4385" t="str">
        <f t="shared" si="68"/>
        <v>17-50.5</v>
      </c>
      <c r="C4385">
        <v>-50.579723252237997</v>
      </c>
      <c r="D4385">
        <v>16.900153748756001</v>
      </c>
      <c r="E4385">
        <f>ASIN(SQRT((SIN(RADIANS(PARAMETERS!$D$8-D4385)/2)*SIN(RADIANS(PARAMETERS!$D$8-D4385)/2))+(COS(RADIANS(D4385))*COS(RADIANS(PARAMETERS!$D$8))*SIN(RADIANS(PARAMETERS!$D$9-C4385)/2)*SIN(RADIANS(PARAMETERS!$D$9-C4385)/2))))*2*3958.756</f>
        <v>675.28051121758142</v>
      </c>
      <c r="F4385">
        <v>151.69602966309</v>
      </c>
      <c r="G4385">
        <v>182.09619140625</v>
      </c>
      <c r="H4385">
        <v>217.76493835449</v>
      </c>
      <c r="I4385">
        <v>249.32124328613</v>
      </c>
      <c r="J4385">
        <v>285.45227050781</v>
      </c>
      <c r="K4385" s="6">
        <f>IFERROR(EXP(TREND(LN($F$1:$J$1),LN(F4385:J4385),LN(Calculations!$B$3))),0)</f>
        <v>2.2995758987679589E-2</v>
      </c>
    </row>
    <row r="4386" spans="1:11" x14ac:dyDescent="0.35">
      <c r="A4386">
        <v>4383</v>
      </c>
      <c r="B4386" t="str">
        <f t="shared" si="68"/>
        <v>17-51</v>
      </c>
      <c r="C4386">
        <v>-50.851044587139</v>
      </c>
      <c r="D4386">
        <v>16.900153748756001</v>
      </c>
      <c r="E4386">
        <f>ASIN(SQRT((SIN(RADIANS(PARAMETERS!$D$8-D4386)/2)*SIN(RADIANS(PARAMETERS!$D$8-D4386)/2))+(COS(RADIANS(D4386))*COS(RADIANS(PARAMETERS!$D$8))*SIN(RADIANS(PARAMETERS!$D$9-C4386)/2)*SIN(RADIANS(PARAMETERS!$D$9-C4386)/2))))*2*3958.756</f>
        <v>657.49293824707627</v>
      </c>
      <c r="F4386">
        <v>151.96476745605</v>
      </c>
      <c r="G4386">
        <v>182.32719421387</v>
      </c>
      <c r="H4386">
        <v>218.19296264648</v>
      </c>
      <c r="I4386">
        <v>249.94285583496</v>
      </c>
      <c r="J4386">
        <v>286.31466674805</v>
      </c>
      <c r="K4386" s="6">
        <f>IFERROR(EXP(TREND(LN($F$1:$J$1),LN(F4386:J4386),LN(Calculations!$B$3))),0)</f>
        <v>2.3144348593897367E-2</v>
      </c>
    </row>
    <row r="4387" spans="1:11" x14ac:dyDescent="0.35">
      <c r="A4387">
        <v>4384</v>
      </c>
      <c r="B4387" t="str">
        <f t="shared" si="68"/>
        <v>17-51</v>
      </c>
      <c r="C4387">
        <v>-51.122365922039997</v>
      </c>
      <c r="D4387">
        <v>16.900153748756001</v>
      </c>
      <c r="E4387">
        <f>ASIN(SQRT((SIN(RADIANS(PARAMETERS!$D$8-D4387)/2)*SIN(RADIANS(PARAMETERS!$D$8-D4387)/2))+(COS(RADIANS(D4387))*COS(RADIANS(PARAMETERS!$D$8))*SIN(RADIANS(PARAMETERS!$D$9-C4387)/2)*SIN(RADIANS(PARAMETERS!$D$9-C4387)/2))))*2*3958.756</f>
        <v>639.71695234956189</v>
      </c>
      <c r="F4387">
        <v>152.24549865723</v>
      </c>
      <c r="G4387">
        <v>182.5699005127</v>
      </c>
      <c r="H4387">
        <v>218.64488220215</v>
      </c>
      <c r="I4387">
        <v>250.60066223145</v>
      </c>
      <c r="J4387">
        <v>287.22891235352</v>
      </c>
      <c r="K4387" s="6">
        <f>IFERROR(EXP(TREND(LN($F$1:$J$1),LN(F4387:J4387),LN(Calculations!$B$3))),0)</f>
        <v>2.3299126930079819E-2</v>
      </c>
    </row>
    <row r="4388" spans="1:11" x14ac:dyDescent="0.35">
      <c r="A4388">
        <v>4385</v>
      </c>
      <c r="B4388" t="str">
        <f t="shared" si="68"/>
        <v>17-51.5</v>
      </c>
      <c r="C4388">
        <v>-51.393687256941</v>
      </c>
      <c r="D4388">
        <v>16.900153748756001</v>
      </c>
      <c r="E4388">
        <f>ASIN(SQRT((SIN(RADIANS(PARAMETERS!$D$8-D4388)/2)*SIN(RADIANS(PARAMETERS!$D$8-D4388)/2))+(COS(RADIANS(D4388))*COS(RADIANS(PARAMETERS!$D$8))*SIN(RADIANS(PARAMETERS!$D$9-C4388)/2)*SIN(RADIANS(PARAMETERS!$D$9-C4388)/2))))*2*3958.756</f>
        <v>621.95357967591508</v>
      </c>
      <c r="F4388">
        <v>152.48458862305</v>
      </c>
      <c r="G4388">
        <v>182.78482055664</v>
      </c>
      <c r="H4388">
        <v>219.0588684082</v>
      </c>
      <c r="I4388">
        <v>251.21115112305</v>
      </c>
      <c r="J4388">
        <v>288.08477783203</v>
      </c>
      <c r="K4388" s="6">
        <f>IFERROR(EXP(TREND(LN($F$1:$J$1),LN(F4388:J4388),LN(Calculations!$B$3))),0)</f>
        <v>2.3428477658641297E-2</v>
      </c>
    </row>
    <row r="4389" spans="1:11" x14ac:dyDescent="0.35">
      <c r="A4389">
        <v>4386</v>
      </c>
      <c r="B4389" t="str">
        <f t="shared" si="68"/>
        <v>17-51.5</v>
      </c>
      <c r="C4389">
        <v>-51.665008591842003</v>
      </c>
      <c r="D4389">
        <v>16.900153748756001</v>
      </c>
      <c r="E4389">
        <f>ASIN(SQRT((SIN(RADIANS(PARAMETERS!$D$8-D4389)/2)*SIN(RADIANS(PARAMETERS!$D$8-D4389)/2))+(COS(RADIANS(D4389))*COS(RADIANS(PARAMETERS!$D$8))*SIN(RADIANS(PARAMETERS!$D$9-C4389)/2)*SIN(RADIANS(PARAMETERS!$D$9-C4389)/2))))*2*3958.756</f>
        <v>604.20396533450753</v>
      </c>
      <c r="F4389">
        <v>152.70791625977</v>
      </c>
      <c r="G4389">
        <v>182.99072265625</v>
      </c>
      <c r="H4389">
        <v>219.46754455566</v>
      </c>
      <c r="I4389">
        <v>251.82055664063</v>
      </c>
      <c r="J4389">
        <v>288.94528198242</v>
      </c>
      <c r="K4389" s="6">
        <f>IFERROR(EXP(TREND(LN($F$1:$J$1),LN(F4389:J4389),LN(Calculations!$B$3))),0)</f>
        <v>2.3546812077895229E-2</v>
      </c>
    </row>
    <row r="4390" spans="1:11" x14ac:dyDescent="0.35">
      <c r="A4390">
        <v>4387</v>
      </c>
      <c r="B4390" t="str">
        <f t="shared" si="68"/>
        <v>17-52</v>
      </c>
      <c r="C4390">
        <v>-51.936329926742999</v>
      </c>
      <c r="D4390">
        <v>16.900153748756001</v>
      </c>
      <c r="E4390">
        <f>ASIN(SQRT((SIN(RADIANS(PARAMETERS!$D$8-D4390)/2)*SIN(RADIANS(PARAMETERS!$D$8-D4390)/2))+(COS(RADIANS(D4390))*COS(RADIANS(PARAMETERS!$D$8))*SIN(RADIANS(PARAMETERS!$D$9-C4390)/2)*SIN(RADIANS(PARAMETERS!$D$9-C4390)/2))))*2*3958.756</f>
        <v>586.46939114994825</v>
      </c>
      <c r="F4390">
        <v>152.94102478027</v>
      </c>
      <c r="G4390">
        <v>183.20660400391</v>
      </c>
      <c r="H4390">
        <v>219.90277099609</v>
      </c>
      <c r="I4390">
        <v>252.47331237793</v>
      </c>
      <c r="J4390">
        <v>289.87063598633</v>
      </c>
      <c r="K4390" s="6">
        <f>IFERROR(EXP(TREND(LN($F$1:$J$1),LN(F4390:J4390),LN(Calculations!$B$3))),0)</f>
        <v>2.3668646208566534E-2</v>
      </c>
    </row>
    <row r="4391" spans="1:11" x14ac:dyDescent="0.35">
      <c r="A4391">
        <v>4388</v>
      </c>
      <c r="B4391" t="str">
        <f t="shared" si="68"/>
        <v>17-52</v>
      </c>
      <c r="C4391">
        <v>-52.207651261644003</v>
      </c>
      <c r="D4391">
        <v>16.900153748756001</v>
      </c>
      <c r="E4391">
        <f>ASIN(SQRT((SIN(RADIANS(PARAMETERS!$D$8-D4391)/2)*SIN(RADIANS(PARAMETERS!$D$8-D4391)/2))+(COS(RADIANS(D4391))*COS(RADIANS(PARAMETERS!$D$8))*SIN(RADIANS(PARAMETERS!$D$9-C4391)/2)*SIN(RADIANS(PARAMETERS!$D$9-C4391)/2))))*2*3958.756</f>
        <v>568.75129667229805</v>
      </c>
      <c r="F4391">
        <v>153.12208557129</v>
      </c>
      <c r="G4391">
        <v>183.38233947754</v>
      </c>
      <c r="H4391">
        <v>220.27806091309</v>
      </c>
      <c r="I4391">
        <v>253.04722595215</v>
      </c>
      <c r="J4391">
        <v>290.69396972656</v>
      </c>
      <c r="K4391" s="6">
        <f>IFERROR(EXP(TREND(LN($F$1:$J$1),LN(F4391:J4391),LN(Calculations!$B$3))),0)</f>
        <v>2.3758718626787717E-2</v>
      </c>
    </row>
    <row r="4392" spans="1:11" x14ac:dyDescent="0.35">
      <c r="A4392">
        <v>4389</v>
      </c>
      <c r="B4392" t="str">
        <f t="shared" si="68"/>
        <v>17-52.5</v>
      </c>
      <c r="C4392">
        <v>-52.478972596544999</v>
      </c>
      <c r="D4392">
        <v>16.900153748756001</v>
      </c>
      <c r="E4392">
        <f>ASIN(SQRT((SIN(RADIANS(PARAMETERS!$D$8-D4392)/2)*SIN(RADIANS(PARAMETERS!$D$8-D4392)/2))+(COS(RADIANS(D4392))*COS(RADIANS(PARAMETERS!$D$8))*SIN(RADIANS(PARAMETERS!$D$9-C4392)/2)*SIN(RADIANS(PARAMETERS!$D$9-C4392)/2))))*2*3958.756</f>
        <v>551.05130414587313</v>
      </c>
      <c r="F4392">
        <v>153.28698730469</v>
      </c>
      <c r="G4392">
        <v>183.54273986816</v>
      </c>
      <c r="H4392">
        <v>220.63272094727</v>
      </c>
      <c r="I4392">
        <v>253.59550476074</v>
      </c>
      <c r="J4392">
        <v>291.48580932617</v>
      </c>
      <c r="K4392" s="6">
        <f>IFERROR(EXP(TREND(LN($F$1:$J$1),LN(F4392:J4392),LN(Calculations!$B$3))),0)</f>
        <v>2.3837914072850463E-2</v>
      </c>
    </row>
    <row r="4393" spans="1:11" x14ac:dyDescent="0.35">
      <c r="A4393">
        <v>4390</v>
      </c>
      <c r="B4393" t="str">
        <f t="shared" si="68"/>
        <v>17-53</v>
      </c>
      <c r="C4393">
        <v>-52.750293931446002</v>
      </c>
      <c r="D4393">
        <v>16.900153748756001</v>
      </c>
      <c r="E4393">
        <f>ASIN(SQRT((SIN(RADIANS(PARAMETERS!$D$8-D4393)/2)*SIN(RADIANS(PARAMETERS!$D$8-D4393)/2))+(COS(RADIANS(D4393))*COS(RADIANS(PARAMETERS!$D$8))*SIN(RADIANS(PARAMETERS!$D$9-C4393)/2)*SIN(RADIANS(PARAMETERS!$D$9-C4393)/2))))*2*3958.756</f>
        <v>533.37124832727739</v>
      </c>
      <c r="F4393">
        <v>153.45883178711</v>
      </c>
      <c r="G4393">
        <v>183.70472717285</v>
      </c>
      <c r="H4393">
        <v>220.99305725098</v>
      </c>
      <c r="I4393">
        <v>254.15370178223</v>
      </c>
      <c r="J4393">
        <v>292.29293823242</v>
      </c>
      <c r="K4393" s="6">
        <f>IFERROR(EXP(TREND(LN($F$1:$J$1),LN(F4393:J4393),LN(Calculations!$B$3))),0)</f>
        <v>2.3919835741011287E-2</v>
      </c>
    </row>
    <row r="4394" spans="1:11" x14ac:dyDescent="0.35">
      <c r="A4394">
        <v>4391</v>
      </c>
      <c r="B4394" t="str">
        <f t="shared" si="68"/>
        <v>17-53</v>
      </c>
      <c r="C4394">
        <v>-53.021615266346998</v>
      </c>
      <c r="D4394">
        <v>16.900153748756001</v>
      </c>
      <c r="E4394">
        <f>ASIN(SQRT((SIN(RADIANS(PARAMETERS!$D$8-D4394)/2)*SIN(RADIANS(PARAMETERS!$D$8-D4394)/2))+(COS(RADIANS(D4394))*COS(RADIANS(PARAMETERS!$D$8))*SIN(RADIANS(PARAMETERS!$D$9-C4394)/2)*SIN(RADIANS(PARAMETERS!$D$9-C4394)/2))))*2*3958.756</f>
        <v>515.71321227560543</v>
      </c>
      <c r="F4394">
        <v>153.57595825195</v>
      </c>
      <c r="G4394">
        <v>183.82281494141</v>
      </c>
      <c r="H4394">
        <v>221.28848266602</v>
      </c>
      <c r="I4394">
        <v>254.62677001953</v>
      </c>
      <c r="J4394">
        <v>292.99017333984</v>
      </c>
      <c r="K4394" s="6">
        <f>IFERROR(EXP(TREND(LN($F$1:$J$1),LN(F4394:J4394),LN(Calculations!$B$3))),0)</f>
        <v>2.3968163731436905E-2</v>
      </c>
    </row>
    <row r="4395" spans="1:11" x14ac:dyDescent="0.35">
      <c r="A4395">
        <v>4392</v>
      </c>
      <c r="B4395" t="str">
        <f t="shared" si="68"/>
        <v>17-53.5</v>
      </c>
      <c r="C4395">
        <v>-53.292936601248002</v>
      </c>
      <c r="D4395">
        <v>16.900153748756001</v>
      </c>
      <c r="E4395">
        <f>ASIN(SQRT((SIN(RADIANS(PARAMETERS!$D$8-D4395)/2)*SIN(RADIANS(PARAMETERS!$D$8-D4395)/2))+(COS(RADIANS(D4395))*COS(RADIANS(PARAMETERS!$D$8))*SIN(RADIANS(PARAMETERS!$D$9-C4395)/2)*SIN(RADIANS(PARAMETERS!$D$9-C4395)/2))))*2*3958.756</f>
        <v>498.07957054123449</v>
      </c>
      <c r="F4395">
        <v>153.68743896484</v>
      </c>
      <c r="G4395">
        <v>183.93269348145</v>
      </c>
      <c r="H4395">
        <v>221.57328796387</v>
      </c>
      <c r="I4395">
        <v>255.0870513916</v>
      </c>
      <c r="J4395">
        <v>293.6721496582</v>
      </c>
      <c r="K4395" s="6">
        <f>IFERROR(EXP(TREND(LN($F$1:$J$1),LN(F4395:J4395),LN(Calculations!$B$3))),0)</f>
        <v>2.4012048380288198E-2</v>
      </c>
    </row>
    <row r="4396" spans="1:11" x14ac:dyDescent="0.35">
      <c r="A4396">
        <v>4393</v>
      </c>
      <c r="B4396" t="str">
        <f t="shared" si="68"/>
        <v>17-53.5</v>
      </c>
      <c r="C4396">
        <v>-53.564257936148998</v>
      </c>
      <c r="D4396">
        <v>16.900153748756001</v>
      </c>
      <c r="E4396">
        <f>ASIN(SQRT((SIN(RADIANS(PARAMETERS!$D$8-D4396)/2)*SIN(RADIANS(PARAMETERS!$D$8-D4396)/2))+(COS(RADIANS(D4396))*COS(RADIANS(PARAMETERS!$D$8))*SIN(RADIANS(PARAMETERS!$D$9-C4396)/2)*SIN(RADIANS(PARAMETERS!$D$9-C4396)/2))))*2*3958.756</f>
        <v>480.47304157726313</v>
      </c>
      <c r="F4396">
        <v>153.81695556641</v>
      </c>
      <c r="G4396">
        <v>184.05210876465</v>
      </c>
      <c r="H4396">
        <v>221.87255859375</v>
      </c>
      <c r="I4396">
        <v>255.56669616699</v>
      </c>
      <c r="J4396">
        <v>294.37966918945</v>
      </c>
      <c r="K4396" s="6">
        <f>IFERROR(EXP(TREND(LN($F$1:$J$1),LN(F4396:J4396),LN(Calculations!$B$3))),0)</f>
        <v>2.4065953458134878E-2</v>
      </c>
    </row>
    <row r="4397" spans="1:11" x14ac:dyDescent="0.35">
      <c r="A4397">
        <v>4394</v>
      </c>
      <c r="B4397" t="str">
        <f t="shared" si="68"/>
        <v>17-54</v>
      </c>
      <c r="C4397">
        <v>-53.835579271050001</v>
      </c>
      <c r="D4397">
        <v>16.900153748756001</v>
      </c>
      <c r="E4397">
        <f>ASIN(SQRT((SIN(RADIANS(PARAMETERS!$D$8-D4397)/2)*SIN(RADIANS(PARAMETERS!$D$8-D4397)/2))+(COS(RADIANS(D4397))*COS(RADIANS(PARAMETERS!$D$8))*SIN(RADIANS(PARAMETERS!$D$9-C4397)/2)*SIN(RADIANS(PARAMETERS!$D$9-C4397)/2))))*2*3958.756</f>
        <v>462.89675172238663</v>
      </c>
      <c r="F4397">
        <v>153.91273498535</v>
      </c>
      <c r="G4397">
        <v>184.14433288574</v>
      </c>
      <c r="H4397">
        <v>222.12831115723</v>
      </c>
      <c r="I4397">
        <v>255.98701477051</v>
      </c>
      <c r="J4397">
        <v>295.00842285156</v>
      </c>
      <c r="K4397" s="6">
        <f>IFERROR(EXP(TREND(LN($F$1:$J$1),LN(F4397:J4397),LN(Calculations!$B$3))),0)</f>
        <v>2.4099890788495806E-2</v>
      </c>
    </row>
    <row r="4398" spans="1:11" x14ac:dyDescent="0.35">
      <c r="A4398">
        <v>4395</v>
      </c>
      <c r="B4398" t="str">
        <f t="shared" si="68"/>
        <v>17-54</v>
      </c>
      <c r="C4398">
        <v>-54.106900605950997</v>
      </c>
      <c r="D4398">
        <v>16.900153748756001</v>
      </c>
      <c r="E4398">
        <f>ASIN(SQRT((SIN(RADIANS(PARAMETERS!$D$8-D4398)/2)*SIN(RADIANS(PARAMETERS!$D$8-D4398)/2))+(COS(RADIANS(D4398))*COS(RADIANS(PARAMETERS!$D$8))*SIN(RADIANS(PARAMETERS!$D$9-C4398)/2)*SIN(RADIANS(PARAMETERS!$D$9-C4398)/2))))*2*3958.756</f>
        <v>445.35431380187435</v>
      </c>
      <c r="F4398">
        <v>154.01947021484</v>
      </c>
      <c r="G4398">
        <v>184.23997497559</v>
      </c>
      <c r="H4398">
        <v>222.38442993164</v>
      </c>
      <c r="I4398">
        <v>256.40463256836</v>
      </c>
      <c r="J4398">
        <v>295.63055419922</v>
      </c>
      <c r="K4398" s="6">
        <f>IFERROR(EXP(TREND(LN($F$1:$J$1),LN(F4398:J4398),LN(Calculations!$B$3))),0)</f>
        <v>2.4140619989401233E-2</v>
      </c>
    </row>
    <row r="4399" spans="1:11" x14ac:dyDescent="0.35">
      <c r="A4399">
        <v>4396</v>
      </c>
      <c r="B4399" t="str">
        <f t="shared" si="68"/>
        <v>17-54.5</v>
      </c>
      <c r="C4399">
        <v>-54.378221940852001</v>
      </c>
      <c r="D4399">
        <v>16.900153748756001</v>
      </c>
      <c r="E4399">
        <f>ASIN(SQRT((SIN(RADIANS(PARAMETERS!$D$8-D4399)/2)*SIN(RADIANS(PARAMETERS!$D$8-D4399)/2))+(COS(RADIANS(D4399))*COS(RADIANS(PARAMETERS!$D$8))*SIN(RADIANS(PARAMETERS!$D$9-C4399)/2)*SIN(RADIANS(PARAMETERS!$D$9-C4399)/2))))*2*3958.756</f>
        <v>427.8499243286891</v>
      </c>
      <c r="F4399">
        <v>154.15351867676</v>
      </c>
      <c r="G4399">
        <v>184.35076904297</v>
      </c>
      <c r="H4399">
        <v>222.65602111816</v>
      </c>
      <c r="I4399">
        <v>256.83782958984</v>
      </c>
      <c r="J4399">
        <v>296.26831054688</v>
      </c>
      <c r="K4399" s="6">
        <f>IFERROR(EXP(TREND(LN($F$1:$J$1),LN(F4399:J4399),LN(Calculations!$B$3))),0)</f>
        <v>2.4198294399480843E-2</v>
      </c>
    </row>
    <row r="4400" spans="1:11" x14ac:dyDescent="0.35">
      <c r="A4400">
        <v>4397</v>
      </c>
      <c r="B4400" t="str">
        <f t="shared" si="68"/>
        <v>17-54.5</v>
      </c>
      <c r="C4400">
        <v>-54.649543275752997</v>
      </c>
      <c r="D4400">
        <v>16.900153748756001</v>
      </c>
      <c r="E4400">
        <f>ASIN(SQRT((SIN(RADIANS(PARAMETERS!$D$8-D4400)/2)*SIN(RADIANS(PARAMETERS!$D$8-D4400)/2))+(COS(RADIANS(D4400))*COS(RADIANS(PARAMETERS!$D$8))*SIN(RADIANS(PARAMETERS!$D$9-C4400)/2)*SIN(RADIANS(PARAMETERS!$D$9-C4400)/2))))*2*3958.756</f>
        <v>410.38848455093233</v>
      </c>
      <c r="F4400">
        <v>154.27973937988</v>
      </c>
      <c r="G4400">
        <v>184.4524230957</v>
      </c>
      <c r="H4400">
        <v>222.90187072754</v>
      </c>
      <c r="I4400">
        <v>257.22869873047</v>
      </c>
      <c r="J4400">
        <v>296.84286499023</v>
      </c>
      <c r="K4400" s="6">
        <f>IFERROR(EXP(TREND(LN($F$1:$J$1),LN(F4400:J4400),LN(Calculations!$B$3))),0)</f>
        <v>2.4253369194627641E-2</v>
      </c>
    </row>
    <row r="4401" spans="1:11" x14ac:dyDescent="0.35">
      <c r="A4401">
        <v>4398</v>
      </c>
      <c r="B4401" t="str">
        <f t="shared" si="68"/>
        <v>17-55</v>
      </c>
      <c r="C4401">
        <v>-54.920864610654</v>
      </c>
      <c r="D4401">
        <v>16.900153748756001</v>
      </c>
      <c r="E4401">
        <f>ASIN(SQRT((SIN(RADIANS(PARAMETERS!$D$8-D4401)/2)*SIN(RADIANS(PARAMETERS!$D$8-D4401)/2))+(COS(RADIANS(D4401))*COS(RADIANS(PARAMETERS!$D$8))*SIN(RADIANS(PARAMETERS!$D$9-C4401)/2)*SIN(RADIANS(PARAMETERS!$D$9-C4401)/2))))*2*3958.756</f>
        <v>392.97575231459922</v>
      </c>
      <c r="F4401">
        <v>154.45703125</v>
      </c>
      <c r="G4401">
        <v>184.58941650391</v>
      </c>
      <c r="H4401">
        <v>223.19082641602</v>
      </c>
      <c r="I4401">
        <v>257.66983032227</v>
      </c>
      <c r="J4401">
        <v>297.47613525391</v>
      </c>
      <c r="K4401" s="6">
        <f>IFERROR(EXP(TREND(LN($F$1:$J$1),LN(F4401:J4401),LN(Calculations!$B$3))),0)</f>
        <v>2.434041257042158E-2</v>
      </c>
    </row>
    <row r="4402" spans="1:11" x14ac:dyDescent="0.35">
      <c r="A4402">
        <v>4399</v>
      </c>
      <c r="B4402" t="str">
        <f t="shared" si="68"/>
        <v>17-55</v>
      </c>
      <c r="C4402">
        <v>-55.192185945555003</v>
      </c>
      <c r="D4402">
        <v>16.900153748756001</v>
      </c>
      <c r="E4402">
        <f>ASIN(SQRT((SIN(RADIANS(PARAMETERS!$D$8-D4402)/2)*SIN(RADIANS(PARAMETERS!$D$8-D4402)/2))+(COS(RADIANS(D4402))*COS(RADIANS(PARAMETERS!$D$8))*SIN(RADIANS(PARAMETERS!$D$9-C4402)/2)*SIN(RADIANS(PARAMETERS!$D$9-C4402)/2))))*2*3958.756</f>
        <v>375.618534079011</v>
      </c>
      <c r="F4402">
        <v>154.69393920898</v>
      </c>
      <c r="G4402">
        <v>184.76898193359</v>
      </c>
      <c r="H4402">
        <v>223.53128051758</v>
      </c>
      <c r="I4402">
        <v>258.17068481445</v>
      </c>
      <c r="J4402">
        <v>298.17883300781</v>
      </c>
      <c r="K4402" s="6">
        <f>IFERROR(EXP(TREND(LN($F$1:$J$1),LN(F4402:J4402),LN(Calculations!$B$3))),0)</f>
        <v>2.4465242196050615E-2</v>
      </c>
    </row>
    <row r="4403" spans="1:11" x14ac:dyDescent="0.35">
      <c r="A4403">
        <v>4400</v>
      </c>
      <c r="B4403" t="str">
        <f t="shared" si="68"/>
        <v>17-55.5</v>
      </c>
      <c r="C4403">
        <v>-55.463507280456</v>
      </c>
      <c r="D4403">
        <v>16.900153748756001</v>
      </c>
      <c r="E4403">
        <f>ASIN(SQRT((SIN(RADIANS(PARAMETERS!$D$8-D4403)/2)*SIN(RADIANS(PARAMETERS!$D$8-D4403)/2))+(COS(RADIANS(D4403))*COS(RADIANS(PARAMETERS!$D$8))*SIN(RADIANS(PARAMETERS!$D$9-C4403)/2)*SIN(RADIANS(PARAMETERS!$D$9-C4403)/2))))*2*3958.756</f>
        <v>358.32492970664572</v>
      </c>
      <c r="F4403">
        <v>154.91833496094</v>
      </c>
      <c r="G4403">
        <v>184.93086242676</v>
      </c>
      <c r="H4403">
        <v>223.81898498535</v>
      </c>
      <c r="I4403">
        <v>258.5832824707</v>
      </c>
      <c r="J4403">
        <v>298.74816894531</v>
      </c>
      <c r="K4403" s="6">
        <f>IFERROR(EXP(TREND(LN($F$1:$J$1),LN(F4403:J4403),LN(Calculations!$B$3))),0)</f>
        <v>2.4587654953733166E-2</v>
      </c>
    </row>
    <row r="4404" spans="1:11" x14ac:dyDescent="0.35">
      <c r="A4404">
        <v>4401</v>
      </c>
      <c r="B4404" t="str">
        <f t="shared" si="68"/>
        <v>17-55.5</v>
      </c>
      <c r="C4404">
        <v>-55.734828615357003</v>
      </c>
      <c r="D4404">
        <v>16.900153748756001</v>
      </c>
      <c r="E4404">
        <f>ASIN(SQRT((SIN(RADIANS(PARAMETERS!$D$8-D4404)/2)*SIN(RADIANS(PARAMETERS!$D$8-D4404)/2))+(COS(RADIANS(D4404))*COS(RADIANS(PARAMETERS!$D$8))*SIN(RADIANS(PARAMETERS!$D$9-C4404)/2)*SIN(RADIANS(PARAMETERS!$D$9-C4404)/2))))*2*3958.756</f>
        <v>341.10464724389772</v>
      </c>
      <c r="F4404">
        <v>155.19775390625</v>
      </c>
      <c r="G4404">
        <v>185.13049316406</v>
      </c>
      <c r="H4404">
        <v>224.14685058594</v>
      </c>
      <c r="I4404">
        <v>259.03759765625</v>
      </c>
      <c r="J4404">
        <v>299.36041259766</v>
      </c>
      <c r="K4404" s="6">
        <f>IFERROR(EXP(TREND(LN($F$1:$J$1),LN(F4404:J4404),LN(Calculations!$B$3))),0)</f>
        <v>2.4746495014803863E-2</v>
      </c>
    </row>
    <row r="4405" spans="1:11" x14ac:dyDescent="0.35">
      <c r="A4405">
        <v>4402</v>
      </c>
      <c r="B4405" t="str">
        <f t="shared" si="68"/>
        <v>17-56</v>
      </c>
      <c r="C4405">
        <v>-56.006149950257999</v>
      </c>
      <c r="D4405">
        <v>16.900153748756001</v>
      </c>
      <c r="E4405">
        <f>ASIN(SQRT((SIN(RADIANS(PARAMETERS!$D$8-D4405)/2)*SIN(RADIANS(PARAMETERS!$D$8-D4405)/2))+(COS(RADIANS(D4405))*COS(RADIANS(PARAMETERS!$D$8))*SIN(RADIANS(PARAMETERS!$D$9-C4405)/2)*SIN(RADIANS(PARAMETERS!$D$9-C4405)/2))))*2*3958.756</f>
        <v>323.96941139260537</v>
      </c>
      <c r="F4405">
        <v>155.53251647949</v>
      </c>
      <c r="G4405">
        <v>185.37191772461</v>
      </c>
      <c r="H4405">
        <v>224.52119445801</v>
      </c>
      <c r="I4405">
        <v>259.54211425781</v>
      </c>
      <c r="J4405">
        <v>300.02679443359</v>
      </c>
      <c r="K4405" s="6">
        <f>IFERROR(EXP(TREND(LN($F$1:$J$1),LN(F4405:J4405),LN(Calculations!$B$3))),0)</f>
        <v>2.4942919735566921E-2</v>
      </c>
    </row>
    <row r="4406" spans="1:11" x14ac:dyDescent="0.35">
      <c r="A4406">
        <v>4403</v>
      </c>
      <c r="B4406" t="str">
        <f t="shared" si="68"/>
        <v>17-56.5</v>
      </c>
      <c r="C4406">
        <v>-56.277471285159002</v>
      </c>
      <c r="D4406">
        <v>16.900153748756001</v>
      </c>
      <c r="E4406">
        <f>ASIN(SQRT((SIN(RADIANS(PARAMETERS!$D$8-D4406)/2)*SIN(RADIANS(PARAMETERS!$D$8-D4406)/2))+(COS(RADIANS(D4406))*COS(RADIANS(PARAMETERS!$D$8))*SIN(RADIANS(PARAMETERS!$D$9-C4406)/2)*SIN(RADIANS(PARAMETERS!$D$9-C4406)/2))))*2*3958.756</f>
        <v>306.93349859442139</v>
      </c>
      <c r="F4406">
        <v>155.85852050781</v>
      </c>
      <c r="G4406">
        <v>185.60279846191</v>
      </c>
      <c r="H4406">
        <v>224.86032104492</v>
      </c>
      <c r="I4406">
        <v>259.98638916016</v>
      </c>
      <c r="J4406">
        <v>300.60098266602</v>
      </c>
      <c r="K4406" s="6">
        <f>IFERROR(EXP(TREND(LN($F$1:$J$1),LN(F4406:J4406),LN(Calculations!$B$3))),0)</f>
        <v>2.5139232529424727E-2</v>
      </c>
    </row>
    <row r="4407" spans="1:11" x14ac:dyDescent="0.35">
      <c r="A4407">
        <v>4404</v>
      </c>
      <c r="B4407" t="str">
        <f t="shared" si="68"/>
        <v>17-56.5</v>
      </c>
      <c r="C4407">
        <v>-56.548792620059999</v>
      </c>
      <c r="D4407">
        <v>16.900153748756001</v>
      </c>
      <c r="E4407">
        <f>ASIN(SQRT((SIN(RADIANS(PARAMETERS!$D$8-D4407)/2)*SIN(RADIANS(PARAMETERS!$D$8-D4407)/2))+(COS(RADIANS(D4407))*COS(RADIANS(PARAMETERS!$D$8))*SIN(RADIANS(PARAMETERS!$D$9-C4407)/2)*SIN(RADIANS(PARAMETERS!$D$9-C4407)/2))))*2*3958.756</f>
        <v>290.01444486213205</v>
      </c>
      <c r="F4407">
        <v>156.24227905273</v>
      </c>
      <c r="G4407">
        <v>185.87434387207</v>
      </c>
      <c r="H4407">
        <v>225.23992919922</v>
      </c>
      <c r="I4407">
        <v>260.46981811523</v>
      </c>
      <c r="J4407">
        <v>301.21170043945</v>
      </c>
      <c r="K4407" s="6">
        <f>IFERROR(EXP(TREND(LN($F$1:$J$1),LN(F4407:J4407),LN(Calculations!$B$3))),0)</f>
        <v>2.537652167842136E-2</v>
      </c>
    </row>
    <row r="4408" spans="1:11" x14ac:dyDescent="0.35">
      <c r="A4408">
        <v>4405</v>
      </c>
      <c r="B4408" t="str">
        <f t="shared" si="68"/>
        <v>17-57</v>
      </c>
      <c r="C4408">
        <v>-56.820113954961002</v>
      </c>
      <c r="D4408">
        <v>16.900153748756001</v>
      </c>
      <c r="E4408">
        <f>ASIN(SQRT((SIN(RADIANS(PARAMETERS!$D$8-D4408)/2)*SIN(RADIANS(PARAMETERS!$D$8-D4408)/2))+(COS(RADIANS(D4408))*COS(RADIANS(PARAMETERS!$D$8))*SIN(RADIANS(PARAMETERS!$D$9-C4408)/2)*SIN(RADIANS(PARAMETERS!$D$9-C4408)/2))))*2*3958.756</f>
        <v>273.23399152289289</v>
      </c>
      <c r="F4408">
        <v>156.68142700195</v>
      </c>
      <c r="G4408">
        <v>186.18780517578</v>
      </c>
      <c r="H4408">
        <v>225.65881347656</v>
      </c>
      <c r="I4408">
        <v>260.98870849609</v>
      </c>
      <c r="J4408">
        <v>301.85192871094</v>
      </c>
      <c r="K4408" s="6">
        <f>IFERROR(EXP(TREND(LN($F$1:$J$1),LN(F4408:J4408),LN(Calculations!$B$3))),0)</f>
        <v>2.5655607772944788E-2</v>
      </c>
    </row>
    <row r="4409" spans="1:11" x14ac:dyDescent="0.35">
      <c r="A4409">
        <v>4406</v>
      </c>
      <c r="B4409" t="str">
        <f t="shared" si="68"/>
        <v>17-57</v>
      </c>
      <c r="C4409">
        <v>-57.091435289861998</v>
      </c>
      <c r="D4409">
        <v>16.900153748756001</v>
      </c>
      <c r="E4409">
        <f>ASIN(SQRT((SIN(RADIANS(PARAMETERS!$D$8-D4409)/2)*SIN(RADIANS(PARAMETERS!$D$8-D4409)/2))+(COS(RADIANS(D4409))*COS(RADIANS(PARAMETERS!$D$8))*SIN(RADIANS(PARAMETERS!$D$9-C4409)/2)*SIN(RADIANS(PARAMETERS!$D$9-C4409)/2))))*2*3958.756</f>
        <v>256.61936152006376</v>
      </c>
      <c r="F4409">
        <v>157.14279174805</v>
      </c>
      <c r="G4409">
        <v>186.50802612305</v>
      </c>
      <c r="H4409">
        <v>226.05688476563</v>
      </c>
      <c r="I4409">
        <v>261.45819091797</v>
      </c>
      <c r="J4409">
        <v>302.40579223633</v>
      </c>
      <c r="K4409" s="6">
        <f>IFERROR(EXP(TREND(LN($F$1:$J$1),LN(F4409:J4409),LN(Calculations!$B$3))),0)</f>
        <v>2.5958189119613645E-2</v>
      </c>
    </row>
    <row r="4410" spans="1:11" x14ac:dyDescent="0.35">
      <c r="A4410">
        <v>4407</v>
      </c>
      <c r="B4410" t="str">
        <f t="shared" si="68"/>
        <v>17-57.5</v>
      </c>
      <c r="C4410">
        <v>-57.362756624763001</v>
      </c>
      <c r="D4410">
        <v>16.900153748756001</v>
      </c>
      <c r="E4410">
        <f>ASIN(SQRT((SIN(RADIANS(PARAMETERS!$D$8-D4410)/2)*SIN(RADIANS(PARAMETERS!$D$8-D4410)/2))+(COS(RADIANS(D4410))*COS(RADIANS(PARAMETERS!$D$8))*SIN(RADIANS(PARAMETERS!$D$9-C4410)/2)*SIN(RADIANS(PARAMETERS!$D$9-C4410)/2))))*2*3958.756</f>
        <v>240.20499850838846</v>
      </c>
      <c r="F4410">
        <v>157.68377685547</v>
      </c>
      <c r="G4410">
        <v>186.87956237793</v>
      </c>
      <c r="H4410">
        <v>226.50105285645</v>
      </c>
      <c r="I4410">
        <v>261.96694946289</v>
      </c>
      <c r="J4410">
        <v>302.98886108398</v>
      </c>
      <c r="K4410" s="6">
        <f>IFERROR(EXP(TREND(LN($F$1:$J$1),LN(F4410:J4410),LN(Calculations!$B$3))),0)</f>
        <v>2.6321571745004373E-2</v>
      </c>
    </row>
    <row r="4411" spans="1:11" x14ac:dyDescent="0.35">
      <c r="A4411">
        <v>4408</v>
      </c>
      <c r="B4411" t="str">
        <f t="shared" si="68"/>
        <v>17-57.5</v>
      </c>
      <c r="C4411">
        <v>-57.634077959663998</v>
      </c>
      <c r="D4411">
        <v>16.900153748756001</v>
      </c>
      <c r="E4411">
        <f>ASIN(SQRT((SIN(RADIANS(PARAMETERS!$D$8-D4411)/2)*SIN(RADIANS(PARAMETERS!$D$8-D4411)/2))+(COS(RADIANS(D4411))*COS(RADIANS(PARAMETERS!$D$8))*SIN(RADIANS(PARAMETERS!$D$9-C4411)/2)*SIN(RADIANS(PARAMETERS!$D$9-C4411)/2))))*2*3958.756</f>
        <v>224.03495737190687</v>
      </c>
      <c r="F4411">
        <v>158.29853820801</v>
      </c>
      <c r="G4411">
        <v>187.29948425293</v>
      </c>
      <c r="H4411">
        <v>226.98649597168</v>
      </c>
      <c r="I4411">
        <v>262.50823974609</v>
      </c>
      <c r="J4411">
        <v>303.5920715332</v>
      </c>
      <c r="K4411" s="6">
        <f>IFERROR(EXP(TREND(LN($F$1:$J$1),LN(F4411:J4411),LN(Calculations!$B$3))),0)</f>
        <v>2.6745151917791386E-2</v>
      </c>
    </row>
    <row r="4412" spans="1:11" x14ac:dyDescent="0.35">
      <c r="A4412">
        <v>4409</v>
      </c>
      <c r="B4412" t="str">
        <f t="shared" si="68"/>
        <v>17-58</v>
      </c>
      <c r="C4412">
        <v>-57.905399294565001</v>
      </c>
      <c r="D4412">
        <v>16.900153748756001</v>
      </c>
      <c r="E4412">
        <f>ASIN(SQRT((SIN(RADIANS(PARAMETERS!$D$8-D4412)/2)*SIN(RADIANS(PARAMETERS!$D$8-D4412)/2))+(COS(RADIANS(D4412))*COS(RADIANS(PARAMETERS!$D$8))*SIN(RADIANS(PARAMETERS!$D$9-C4412)/2)*SIN(RADIANS(PARAMETERS!$D$9-C4412)/2))))*2*3958.756</f>
        <v>208.16621296586112</v>
      </c>
      <c r="F4412">
        <v>158.95069885254</v>
      </c>
      <c r="G4412">
        <v>187.73741149902</v>
      </c>
      <c r="H4412">
        <v>227.46696472168</v>
      </c>
      <c r="I4412">
        <v>263.02035522461</v>
      </c>
      <c r="J4412">
        <v>304.13436889648</v>
      </c>
      <c r="K4412" s="6">
        <f>IFERROR(EXP(TREND(LN($F$1:$J$1),LN(F4412:J4412),LN(Calculations!$B$3))),0)</f>
        <v>2.72086681817609E-2</v>
      </c>
    </row>
    <row r="4413" spans="1:11" x14ac:dyDescent="0.35">
      <c r="A4413">
        <v>4410</v>
      </c>
      <c r="B4413" t="str">
        <f t="shared" si="68"/>
        <v>17-58</v>
      </c>
      <c r="C4413">
        <v>-58.176720629465002</v>
      </c>
      <c r="D4413">
        <v>16.900153748756001</v>
      </c>
      <c r="E4413">
        <f>ASIN(SQRT((SIN(RADIANS(PARAMETERS!$D$8-D4413)/2)*SIN(RADIANS(PARAMETERS!$D$8-D4413)/2))+(COS(RADIANS(D4413))*COS(RADIANS(PARAMETERS!$D$8))*SIN(RADIANS(PARAMETERS!$D$9-C4413)/2)*SIN(RADIANS(PARAMETERS!$D$9-C4413)/2))))*2*3958.756</f>
        <v>192.67325587659383</v>
      </c>
      <c r="F4413">
        <v>159.6766204834</v>
      </c>
      <c r="G4413">
        <v>188.22357177734</v>
      </c>
      <c r="H4413">
        <v>227.98899841309</v>
      </c>
      <c r="I4413">
        <v>263.56579589844</v>
      </c>
      <c r="J4413">
        <v>304.69818115234</v>
      </c>
      <c r="K4413" s="6">
        <f>IFERROR(EXP(TREND(LN($F$1:$J$1),LN(F4413:J4413),LN(Calculations!$B$3))),0)</f>
        <v>2.7738492655057043E-2</v>
      </c>
    </row>
    <row r="4414" spans="1:11" x14ac:dyDescent="0.35">
      <c r="A4414">
        <v>4411</v>
      </c>
      <c r="B4414" t="str">
        <f t="shared" si="68"/>
        <v>17-58.5</v>
      </c>
      <c r="C4414">
        <v>-58.448041964365999</v>
      </c>
      <c r="D4414">
        <v>16.900153748756001</v>
      </c>
      <c r="E4414">
        <f>ASIN(SQRT((SIN(RADIANS(PARAMETERS!$D$8-D4414)/2)*SIN(RADIANS(PARAMETERS!$D$8-D4414)/2))+(COS(RADIANS(D4414))*COS(RADIANS(PARAMETERS!$D$8))*SIN(RADIANS(PARAMETERS!$D$9-C4414)/2)*SIN(RADIANS(PARAMETERS!$D$9-C4414)/2))))*2*3958.756</f>
        <v>177.65445915258346</v>
      </c>
      <c r="F4414">
        <v>160.44650268555</v>
      </c>
      <c r="G4414">
        <v>188.74038696289</v>
      </c>
      <c r="H4414">
        <v>228.52645874023</v>
      </c>
      <c r="I4414">
        <v>264.11004638672</v>
      </c>
      <c r="J4414">
        <v>305.23858642578</v>
      </c>
      <c r="K4414" s="6">
        <f>IFERROR(EXP(TREND(LN($F$1:$J$1),LN(F4414:J4414),LN(Calculations!$B$3))),0)</f>
        <v>2.8319533239026543E-2</v>
      </c>
    </row>
    <row r="4415" spans="1:11" x14ac:dyDescent="0.35">
      <c r="A4415">
        <v>4412</v>
      </c>
      <c r="B4415" t="str">
        <f t="shared" si="68"/>
        <v>17-58.5</v>
      </c>
      <c r="C4415">
        <v>-58.719363299267002</v>
      </c>
      <c r="D4415">
        <v>16.900153748756001</v>
      </c>
      <c r="E4415">
        <f>ASIN(SQRT((SIN(RADIANS(PARAMETERS!$D$8-D4415)/2)*SIN(RADIANS(PARAMETERS!$D$8-D4415)/2))+(COS(RADIANS(D4415))*COS(RADIANS(PARAMETERS!$D$8))*SIN(RADIANS(PARAMETERS!$D$9-C4415)/2)*SIN(RADIANS(PARAMETERS!$D$9-C4415)/2))))*2*3958.756</f>
        <v>163.24077883493706</v>
      </c>
      <c r="F4415">
        <v>161.20951843262</v>
      </c>
      <c r="G4415">
        <v>189.24346923828</v>
      </c>
      <c r="H4415">
        <v>229.01643371582</v>
      </c>
      <c r="I4415">
        <v>264.57238769531</v>
      </c>
      <c r="J4415">
        <v>305.65310668945</v>
      </c>
      <c r="K4415" s="6">
        <f>IFERROR(EXP(TREND(LN($F$1:$J$1),LN(F4415:J4415),LN(Calculations!$B$3))),0)</f>
        <v>2.8919091181521556E-2</v>
      </c>
    </row>
    <row r="4416" spans="1:11" x14ac:dyDescent="0.35">
      <c r="A4416">
        <v>4413</v>
      </c>
      <c r="B4416" t="str">
        <f t="shared" si="68"/>
        <v>17-59</v>
      </c>
      <c r="C4416">
        <v>-58.990684634167998</v>
      </c>
      <c r="D4416">
        <v>16.900153748756001</v>
      </c>
      <c r="E4416">
        <f>ASIN(SQRT((SIN(RADIANS(PARAMETERS!$D$8-D4416)/2)*SIN(RADIANS(PARAMETERS!$D$8-D4416)/2))+(COS(RADIANS(D4416))*COS(RADIANS(PARAMETERS!$D$8))*SIN(RADIANS(PARAMETERS!$D$9-C4416)/2)*SIN(RADIANS(PARAMETERS!$D$9-C4416)/2))))*2*3958.756</f>
        <v>149.60724290110537</v>
      </c>
      <c r="F4416">
        <v>162.03349304199</v>
      </c>
      <c r="G4416">
        <v>189.79765319824</v>
      </c>
      <c r="H4416">
        <v>229.56675720215</v>
      </c>
      <c r="I4416">
        <v>265.10314941406</v>
      </c>
      <c r="J4416">
        <v>306.14517211914</v>
      </c>
      <c r="K4416" s="6">
        <f>IFERROR(EXP(TREND(LN($F$1:$J$1),LN(F4416:J4416),LN(Calculations!$B$3))),0)</f>
        <v>2.9583167044454368E-2</v>
      </c>
    </row>
    <row r="4417" spans="1:11" x14ac:dyDescent="0.35">
      <c r="A4417">
        <v>4414</v>
      </c>
      <c r="B4417" t="str">
        <f t="shared" si="68"/>
        <v>17-59.5</v>
      </c>
      <c r="C4417">
        <v>-59.262005969069001</v>
      </c>
      <c r="D4417">
        <v>16.900153748756001</v>
      </c>
      <c r="E4417">
        <f>ASIN(SQRT((SIN(RADIANS(PARAMETERS!$D$8-D4417)/2)*SIN(RADIANS(PARAMETERS!$D$8-D4417)/2))+(COS(RADIANS(D4417))*COS(RADIANS(PARAMETERS!$D$8))*SIN(RADIANS(PARAMETERS!$D$9-C4417)/2)*SIN(RADIANS(PARAMETERS!$D$9-C4417)/2))))*2*3958.756</f>
        <v>136.98700680941519</v>
      </c>
      <c r="F4417">
        <v>162.91865539551</v>
      </c>
      <c r="G4417">
        <v>190.41931152344</v>
      </c>
      <c r="H4417">
        <v>230.1981048584</v>
      </c>
      <c r="I4417">
        <v>265.72692871094</v>
      </c>
      <c r="J4417">
        <v>306.7438659668</v>
      </c>
      <c r="K4417" s="6">
        <f>IFERROR(EXP(TREND(LN($F$1:$J$1),LN(F4417:J4417),LN(Calculations!$B$3))),0)</f>
        <v>3.0319105568568674E-2</v>
      </c>
    </row>
    <row r="4418" spans="1:11" x14ac:dyDescent="0.35">
      <c r="A4418">
        <v>4415</v>
      </c>
      <c r="B4418" t="str">
        <f t="shared" si="68"/>
        <v>17-59.5</v>
      </c>
      <c r="C4418">
        <v>-59.533327303969998</v>
      </c>
      <c r="D4418">
        <v>16.900153748756001</v>
      </c>
      <c r="E4418">
        <f>ASIN(SQRT((SIN(RADIANS(PARAMETERS!$D$8-D4418)/2)*SIN(RADIANS(PARAMETERS!$D$8-D4418)/2))+(COS(RADIANS(D4418))*COS(RADIANS(PARAMETERS!$D$8))*SIN(RADIANS(PARAMETERS!$D$9-C4418)/2)*SIN(RADIANS(PARAMETERS!$D$9-C4418)/2))))*2*3958.756</f>
        <v>125.6857067499317</v>
      </c>
      <c r="F4418">
        <v>163.88031005859</v>
      </c>
      <c r="G4418">
        <v>191.14840698242</v>
      </c>
      <c r="H4418">
        <v>230.96429443359</v>
      </c>
      <c r="I4418">
        <v>266.5104675293</v>
      </c>
      <c r="J4418">
        <v>307.53161621094</v>
      </c>
      <c r="K4418" s="6">
        <f>IFERROR(EXP(TREND(LN($F$1:$J$1),LN(F4418:J4418),LN(Calculations!$B$3))),0)</f>
        <v>3.1147680910471903E-2</v>
      </c>
    </row>
    <row r="4419" spans="1:11" x14ac:dyDescent="0.35">
      <c r="A4419">
        <v>4416</v>
      </c>
      <c r="B4419" t="str">
        <f t="shared" si="68"/>
        <v>17-60</v>
      </c>
      <c r="C4419">
        <v>-59.804648638871001</v>
      </c>
      <c r="D4419">
        <v>16.900153748756001</v>
      </c>
      <c r="E4419">
        <f>ASIN(SQRT((SIN(RADIANS(PARAMETERS!$D$8-D4419)/2)*SIN(RADIANS(PARAMETERS!$D$8-D4419)/2))+(COS(RADIANS(D4419))*COS(RADIANS(PARAMETERS!$D$8))*SIN(RADIANS(PARAMETERS!$D$9-C4419)/2)*SIN(RADIANS(PARAMETERS!$D$9-C4419)/2))))*2*3958.756</f>
        <v>116.08920203367862</v>
      </c>
      <c r="F4419">
        <v>164.9730682373</v>
      </c>
      <c r="G4419">
        <v>192.04437255859</v>
      </c>
      <c r="H4419">
        <v>231.95600891113</v>
      </c>
      <c r="I4419">
        <v>267.57516479492</v>
      </c>
      <c r="J4419">
        <v>308.66799926758</v>
      </c>
      <c r="K4419" s="6">
        <f>IFERROR(EXP(TREND(LN($F$1:$J$1),LN(F4419:J4419),LN(Calculations!$B$3))),0)</f>
        <v>3.2115705656594155E-2</v>
      </c>
    </row>
    <row r="4420" spans="1:11" x14ac:dyDescent="0.35">
      <c r="A4420">
        <v>4417</v>
      </c>
      <c r="B4420" t="str">
        <f t="shared" si="68"/>
        <v>17-60</v>
      </c>
      <c r="C4420">
        <v>-60.075969973771997</v>
      </c>
      <c r="D4420">
        <v>16.900153748756001</v>
      </c>
      <c r="E4420">
        <f>ASIN(SQRT((SIN(RADIANS(PARAMETERS!$D$8-D4420)/2)*SIN(RADIANS(PARAMETERS!$D$8-D4420)/2))+(COS(RADIANS(D4420))*COS(RADIANS(PARAMETERS!$D$8))*SIN(RADIANS(PARAMETERS!$D$9-C4420)/2)*SIN(RADIANS(PARAMETERS!$D$9-C4420)/2))))*2*3958.756</f>
        <v>108.65018136389729</v>
      </c>
      <c r="F4420">
        <v>166.09114074707</v>
      </c>
      <c r="G4420">
        <v>192.98579406738</v>
      </c>
      <c r="H4420">
        <v>233.00770568848</v>
      </c>
      <c r="I4420">
        <v>268.71356201172</v>
      </c>
      <c r="J4420">
        <v>309.89462280273</v>
      </c>
      <c r="K4420" s="6">
        <f>IFERROR(EXP(TREND(LN($F$1:$J$1),LN(F4420:J4420),LN(Calculations!$B$3))),0)</f>
        <v>3.3140453587369181E-2</v>
      </c>
    </row>
    <row r="4421" spans="1:11" x14ac:dyDescent="0.35">
      <c r="A4421">
        <v>4418</v>
      </c>
      <c r="B4421" t="str">
        <f t="shared" ref="B4421:B4484" si="69">MROUND(D4421,1)&amp;MROUND(C4421,-0.5)</f>
        <v>17-60.5</v>
      </c>
      <c r="C4421">
        <v>-60.347291308673</v>
      </c>
      <c r="D4421">
        <v>16.900153748756001</v>
      </c>
      <c r="E4421">
        <f>ASIN(SQRT((SIN(RADIANS(PARAMETERS!$D$8-D4421)/2)*SIN(RADIANS(PARAMETERS!$D$8-D4421)/2))+(COS(RADIANS(D4421))*COS(RADIANS(PARAMETERS!$D$8))*SIN(RADIANS(PARAMETERS!$D$9-C4421)/2)*SIN(RADIANS(PARAMETERS!$D$9-C4421)/2))))*2*3958.756</f>
        <v>103.8334099982943</v>
      </c>
      <c r="F4421">
        <v>167.08009338379</v>
      </c>
      <c r="G4421">
        <v>193.78302001953</v>
      </c>
      <c r="H4421">
        <v>233.86434936523</v>
      </c>
      <c r="I4421">
        <v>269.6086730957</v>
      </c>
      <c r="J4421">
        <v>310.81951904297</v>
      </c>
      <c r="K4421" s="6">
        <f>IFERROR(EXP(TREND(LN($F$1:$J$1),LN(F4421:J4421),LN(Calculations!$B$3))),0)</f>
        <v>3.4084121639632647E-2</v>
      </c>
    </row>
    <row r="4422" spans="1:11" x14ac:dyDescent="0.35">
      <c r="A4422">
        <v>4419</v>
      </c>
      <c r="B4422" t="str">
        <f t="shared" si="69"/>
        <v>17-60.5</v>
      </c>
      <c r="C4422">
        <v>-60.618612643573996</v>
      </c>
      <c r="D4422">
        <v>16.900153748756001</v>
      </c>
      <c r="E4422">
        <f>ASIN(SQRT((SIN(RADIANS(PARAMETERS!$D$8-D4422)/2)*SIN(RADIANS(PARAMETERS!$D$8-D4422)/2))+(COS(RADIANS(D4422))*COS(RADIANS(PARAMETERS!$D$8))*SIN(RADIANS(PARAMETERS!$D$9-C4422)/2)*SIN(RADIANS(PARAMETERS!$D$9-C4422)/2))))*2*3958.756</f>
        <v>102.0110286786848</v>
      </c>
      <c r="F4422">
        <v>167.96308898926</v>
      </c>
      <c r="G4422">
        <v>194.47525024414</v>
      </c>
      <c r="H4422">
        <v>234.59294128418</v>
      </c>
      <c r="I4422">
        <v>270.3551940918</v>
      </c>
      <c r="J4422">
        <v>311.57214355469</v>
      </c>
      <c r="K4422" s="6">
        <f>IFERROR(EXP(TREND(LN($F$1:$J$1),LN(F4422:J4422),LN(Calculations!$B$3))),0)</f>
        <v>3.4954333058795993E-2</v>
      </c>
    </row>
    <row r="4423" spans="1:11" x14ac:dyDescent="0.35">
      <c r="A4423">
        <v>4420</v>
      </c>
      <c r="B4423" t="str">
        <f t="shared" si="69"/>
        <v>17-61</v>
      </c>
      <c r="C4423">
        <v>-60.889933978475</v>
      </c>
      <c r="D4423">
        <v>16.900153748756001</v>
      </c>
      <c r="E4423">
        <f>ASIN(SQRT((SIN(RADIANS(PARAMETERS!$D$8-D4423)/2)*SIN(RADIANS(PARAMETERS!$D$8-D4423)/2))+(COS(RADIANS(D4423))*COS(RADIANS(PARAMETERS!$D$8))*SIN(RADIANS(PARAMETERS!$D$9-C4423)/2)*SIN(RADIANS(PARAMETERS!$D$9-C4423)/2))))*2*3958.756</f>
        <v>103.3415762556961</v>
      </c>
      <c r="F4423">
        <v>168.75422668457</v>
      </c>
      <c r="G4423">
        <v>195.0919342041</v>
      </c>
      <c r="H4423">
        <v>235.23048400879</v>
      </c>
      <c r="I4423">
        <v>270.99697875977</v>
      </c>
      <c r="J4423">
        <v>312.20440673828</v>
      </c>
      <c r="K4423" s="6">
        <f>IFERROR(EXP(TREND(LN($F$1:$J$1),LN(F4423:J4423),LN(Calculations!$B$3))),0)</f>
        <v>3.5760880404173516E-2</v>
      </c>
    </row>
    <row r="4424" spans="1:11" x14ac:dyDescent="0.35">
      <c r="A4424">
        <v>4421</v>
      </c>
      <c r="B4424" t="str">
        <f t="shared" si="69"/>
        <v>17-61</v>
      </c>
      <c r="C4424">
        <v>-61.161255313376003</v>
      </c>
      <c r="D4424">
        <v>16.900153748756001</v>
      </c>
      <c r="E4424">
        <f>ASIN(SQRT((SIN(RADIANS(PARAMETERS!$D$8-D4424)/2)*SIN(RADIANS(PARAMETERS!$D$8-D4424)/2))+(COS(RADIANS(D4424))*COS(RADIANS(PARAMETERS!$D$8))*SIN(RADIANS(PARAMETERS!$D$9-C4424)/2)*SIN(RADIANS(PARAMETERS!$D$9-C4424)/2))))*2*3958.756</f>
        <v>107.7082670447369</v>
      </c>
      <c r="F4424">
        <v>169.4854888916</v>
      </c>
      <c r="G4424">
        <v>195.68029785156</v>
      </c>
      <c r="H4424">
        <v>235.83842468262</v>
      </c>
      <c r="I4424">
        <v>271.60864257813</v>
      </c>
      <c r="J4424">
        <v>312.80657958984</v>
      </c>
      <c r="K4424" s="6">
        <f>IFERROR(EXP(TREND(LN($F$1:$J$1),LN(F4424:J4424),LN(Calculations!$B$3))),0)</f>
        <v>3.6531361875615308E-2</v>
      </c>
    </row>
    <row r="4425" spans="1:11" x14ac:dyDescent="0.35">
      <c r="A4425">
        <v>4422</v>
      </c>
      <c r="B4425" t="str">
        <f t="shared" si="69"/>
        <v>17-61.5</v>
      </c>
      <c r="C4425">
        <v>-61.432576648276999</v>
      </c>
      <c r="D4425">
        <v>16.900153748756001</v>
      </c>
      <c r="E4425">
        <f>ASIN(SQRT((SIN(RADIANS(PARAMETERS!$D$8-D4425)/2)*SIN(RADIANS(PARAMETERS!$D$8-D4425)/2))+(COS(RADIANS(D4425))*COS(RADIANS(PARAMETERS!$D$8))*SIN(RADIANS(PARAMETERS!$D$9-C4425)/2)*SIN(RADIANS(PARAMETERS!$D$9-C4425)/2))))*2*3958.756</f>
        <v>114.76504951694754</v>
      </c>
      <c r="F4425">
        <v>170.18301391602</v>
      </c>
      <c r="G4425">
        <v>196.27281188965</v>
      </c>
      <c r="H4425">
        <v>236.4674987793</v>
      </c>
      <c r="I4425">
        <v>272.2587890625</v>
      </c>
      <c r="J4425">
        <v>313.46957397461</v>
      </c>
      <c r="K4425" s="6">
        <f>IFERROR(EXP(TREND(LN($F$1:$J$1),LN(F4425:J4425),LN(Calculations!$B$3))),0)</f>
        <v>3.7282907892585176E-2</v>
      </c>
    </row>
    <row r="4426" spans="1:11" x14ac:dyDescent="0.35">
      <c r="A4426">
        <v>4423</v>
      </c>
      <c r="B4426" t="str">
        <f t="shared" si="69"/>
        <v>17-61.5</v>
      </c>
      <c r="C4426">
        <v>-61.703897983178003</v>
      </c>
      <c r="D4426">
        <v>16.900153748756001</v>
      </c>
      <c r="E4426">
        <f>ASIN(SQRT((SIN(RADIANS(PARAMETERS!$D$8-D4426)/2)*SIN(RADIANS(PARAMETERS!$D$8-D4426)/2))+(COS(RADIANS(D4426))*COS(RADIANS(PARAMETERS!$D$8))*SIN(RADIANS(PARAMETERS!$D$9-C4426)/2)*SIN(RADIANS(PARAMETERS!$D$9-C4426)/2))))*2*3958.756</f>
        <v>124.0536821574122</v>
      </c>
      <c r="F4426">
        <v>170.81520080566</v>
      </c>
      <c r="G4426">
        <v>196.83856201172</v>
      </c>
      <c r="H4426">
        <v>237.07748413086</v>
      </c>
      <c r="I4426">
        <v>272.89849853516</v>
      </c>
      <c r="J4426">
        <v>314.1337890625</v>
      </c>
      <c r="K4426" s="6">
        <f>IFERROR(EXP(TREND(LN($F$1:$J$1),LN(F4426:J4426),LN(Calculations!$B$3))),0)</f>
        <v>3.7981247359400949E-2</v>
      </c>
    </row>
    <row r="4427" spans="1:11" x14ac:dyDescent="0.35">
      <c r="A4427">
        <v>4424</v>
      </c>
      <c r="B4427" t="str">
        <f t="shared" si="69"/>
        <v>17-62</v>
      </c>
      <c r="C4427">
        <v>-61.975219318078999</v>
      </c>
      <c r="D4427">
        <v>16.900153748756001</v>
      </c>
      <c r="E4427">
        <f>ASIN(SQRT((SIN(RADIANS(PARAMETERS!$D$8-D4427)/2)*SIN(RADIANS(PARAMETERS!$D$8-D4427)/2))+(COS(RADIANS(D4427))*COS(RADIANS(PARAMETERS!$D$8))*SIN(RADIANS(PARAMETERS!$D$9-C4427)/2)*SIN(RADIANS(PARAMETERS!$D$9-C4427)/2))))*2*3958.756</f>
        <v>135.11463774310266</v>
      </c>
      <c r="F4427">
        <v>171.37631225586</v>
      </c>
      <c r="G4427">
        <v>197.3635559082</v>
      </c>
      <c r="H4427">
        <v>237.65153503418</v>
      </c>
      <c r="I4427">
        <v>273.50830078125</v>
      </c>
      <c r="J4427">
        <v>314.77682495117</v>
      </c>
      <c r="K4427" s="6">
        <f>IFERROR(EXP(TREND(LN($F$1:$J$1),LN(F4427:J4427),LN(Calculations!$B$3))),0)</f>
        <v>3.8613993472664393E-2</v>
      </c>
    </row>
    <row r="4428" spans="1:11" x14ac:dyDescent="0.35">
      <c r="A4428">
        <v>4425</v>
      </c>
      <c r="B4428" t="str">
        <f t="shared" si="69"/>
        <v>17-62</v>
      </c>
      <c r="C4428">
        <v>-62.246540652980002</v>
      </c>
      <c r="D4428">
        <v>16.900153748756001</v>
      </c>
      <c r="E4428">
        <f>ASIN(SQRT((SIN(RADIANS(PARAMETERS!$D$8-D4428)/2)*SIN(RADIANS(PARAMETERS!$D$8-D4428)/2))+(COS(RADIANS(D4428))*COS(RADIANS(PARAMETERS!$D$8))*SIN(RADIANS(PARAMETERS!$D$9-C4428)/2)*SIN(RADIANS(PARAMETERS!$D$9-C4428)/2))))*2*3958.756</f>
        <v>147.54985406390276</v>
      </c>
      <c r="F4428">
        <v>171.91094970703</v>
      </c>
      <c r="G4428">
        <v>197.89631652832</v>
      </c>
      <c r="H4428">
        <v>238.26138305664</v>
      </c>
      <c r="I4428">
        <v>274.18243408203</v>
      </c>
      <c r="J4428">
        <v>315.52053833008</v>
      </c>
      <c r="K4428" s="6">
        <f>IFERROR(EXP(TREND(LN($F$1:$J$1),LN(F4428:J4428),LN(Calculations!$B$3))),0)</f>
        <v>3.9216579454156422E-2</v>
      </c>
    </row>
    <row r="4429" spans="1:11" x14ac:dyDescent="0.35">
      <c r="A4429">
        <v>4426</v>
      </c>
      <c r="B4429" t="str">
        <f t="shared" si="69"/>
        <v>17-62.5</v>
      </c>
      <c r="C4429">
        <v>-62.517861987880998</v>
      </c>
      <c r="D4429">
        <v>16.900153748756001</v>
      </c>
      <c r="E4429">
        <f>ASIN(SQRT((SIN(RADIANS(PARAMETERS!$D$8-D4429)/2)*SIN(RADIANS(PARAMETERS!$D$8-D4429)/2))+(COS(RADIANS(D4429))*COS(RADIANS(PARAMETERS!$D$8))*SIN(RADIANS(PARAMETERS!$D$9-C4429)/2)*SIN(RADIANS(PARAMETERS!$D$9-C4429)/2))))*2*3958.756</f>
        <v>161.04127499296843</v>
      </c>
      <c r="F4429">
        <v>172.44311523438</v>
      </c>
      <c r="G4429">
        <v>198.46952819824</v>
      </c>
      <c r="H4429">
        <v>238.95002746582</v>
      </c>
      <c r="I4429">
        <v>274.97351074219</v>
      </c>
      <c r="J4429">
        <v>316.42919921875</v>
      </c>
      <c r="K4429" s="6">
        <f>IFERROR(EXP(TREND(LN($F$1:$J$1),LN(F4429:J4429),LN(Calculations!$B$3))),0)</f>
        <v>3.981182676083115E-2</v>
      </c>
    </row>
    <row r="4430" spans="1:11" x14ac:dyDescent="0.35">
      <c r="A4430">
        <v>4427</v>
      </c>
      <c r="B4430" t="str">
        <f t="shared" si="69"/>
        <v>17-63</v>
      </c>
      <c r="C4430">
        <v>-62.789183322782002</v>
      </c>
      <c r="D4430">
        <v>16.900153748756001</v>
      </c>
      <c r="E4430">
        <f>ASIN(SQRT((SIN(RADIANS(PARAMETERS!$D$8-D4430)/2)*SIN(RADIANS(PARAMETERS!$D$8-D4430)/2))+(COS(RADIANS(D4430))*COS(RADIANS(PARAMETERS!$D$8))*SIN(RADIANS(PARAMETERS!$D$9-C4430)/2)*SIN(RADIANS(PARAMETERS!$D$9-C4430)/2))))*2*3958.756</f>
        <v>175.34524956414188</v>
      </c>
      <c r="F4430">
        <v>172.98725891113</v>
      </c>
      <c r="G4430">
        <v>199.09788513184</v>
      </c>
      <c r="H4430">
        <v>239.73616027832</v>
      </c>
      <c r="I4430">
        <v>275.90414428711</v>
      </c>
      <c r="J4430">
        <v>317.53021240234</v>
      </c>
      <c r="K4430" s="6">
        <f>IFERROR(EXP(TREND(LN($F$1:$J$1),LN(F4430:J4430),LN(Calculations!$B$3))),0)</f>
        <v>4.0413032207297618E-2</v>
      </c>
    </row>
    <row r="4431" spans="1:11" x14ac:dyDescent="0.35">
      <c r="A4431">
        <v>4428</v>
      </c>
      <c r="B4431" t="str">
        <f t="shared" si="69"/>
        <v>17-63</v>
      </c>
      <c r="C4431">
        <v>-63.060504657682998</v>
      </c>
      <c r="D4431">
        <v>16.900153748756001</v>
      </c>
      <c r="E4431">
        <f>ASIN(SQRT((SIN(RADIANS(PARAMETERS!$D$8-D4431)/2)*SIN(RADIANS(PARAMETERS!$D$8-D4431)/2))+(COS(RADIANS(D4431))*COS(RADIANS(PARAMETERS!$D$8))*SIN(RADIANS(PARAMETERS!$D$9-C4431)/2)*SIN(RADIANS(PARAMETERS!$D$9-C4431)/2))))*2*3958.756</f>
        <v>190.27859560881419</v>
      </c>
      <c r="F4431">
        <v>173.52865600586</v>
      </c>
      <c r="G4431">
        <v>199.74932861328</v>
      </c>
      <c r="H4431">
        <v>240.57943725586</v>
      </c>
      <c r="I4431">
        <v>276.92657470703</v>
      </c>
      <c r="J4431">
        <v>318.76736450195</v>
      </c>
      <c r="K4431" s="6">
        <f>IFERROR(EXP(TREND(LN($F$1:$J$1),LN(F4431:J4431),LN(Calculations!$B$3))),0)</f>
        <v>4.0999527955097134E-2</v>
      </c>
    </row>
    <row r="4432" spans="1:11" x14ac:dyDescent="0.35">
      <c r="A4432">
        <v>4429</v>
      </c>
      <c r="B4432" t="str">
        <f t="shared" si="69"/>
        <v>17-63.5</v>
      </c>
      <c r="C4432">
        <v>-63.331825992584001</v>
      </c>
      <c r="D4432">
        <v>16.900153748756001</v>
      </c>
      <c r="E4432">
        <f>ASIN(SQRT((SIN(RADIANS(PARAMETERS!$D$8-D4432)/2)*SIN(RADIANS(PARAMETERS!$D$8-D4432)/2))+(COS(RADIANS(D4432))*COS(RADIANS(PARAMETERS!$D$8))*SIN(RADIANS(PARAMETERS!$D$9-C4432)/2)*SIN(RADIANS(PARAMETERS!$D$9-C4432)/2))))*2*3958.756</f>
        <v>205.70426578309164</v>
      </c>
      <c r="F4432">
        <v>173.91087341309</v>
      </c>
      <c r="G4432">
        <v>200.21412658691</v>
      </c>
      <c r="H4432">
        <v>241.1872253418</v>
      </c>
      <c r="I4432">
        <v>277.66851806641</v>
      </c>
      <c r="J4432">
        <v>319.67068481445</v>
      </c>
      <c r="K4432" s="6">
        <f>IFERROR(EXP(TREND(LN($F$1:$J$1),LN(F4432:J4432),LN(Calculations!$B$3))),0)</f>
        <v>4.1412472178130086E-2</v>
      </c>
    </row>
    <row r="4433" spans="1:11" x14ac:dyDescent="0.35">
      <c r="A4433">
        <v>4430</v>
      </c>
      <c r="B4433" t="str">
        <f t="shared" si="69"/>
        <v>17-63.5</v>
      </c>
      <c r="C4433">
        <v>-63.603147327484997</v>
      </c>
      <c r="D4433">
        <v>16.900153748756001</v>
      </c>
      <c r="E4433">
        <f>ASIN(SQRT((SIN(RADIANS(PARAMETERS!$D$8-D4433)/2)*SIN(RADIANS(PARAMETERS!$D$8-D4433)/2))+(COS(RADIANS(D4433))*COS(RADIANS(PARAMETERS!$D$8))*SIN(RADIANS(PARAMETERS!$D$9-C4433)/2)*SIN(RADIANS(PARAMETERS!$D$9-C4433)/2))))*2*3958.756</f>
        <v>221.51940989942608</v>
      </c>
      <c r="F4433">
        <v>174.11767578125</v>
      </c>
      <c r="G4433">
        <v>200.46873474121</v>
      </c>
      <c r="H4433">
        <v>241.52352905273</v>
      </c>
      <c r="I4433">
        <v>278.08166503906</v>
      </c>
      <c r="J4433">
        <v>320.17642211914</v>
      </c>
      <c r="K4433" s="6">
        <f>IFERROR(EXP(TREND(LN($F$1:$J$1),LN(F4433:J4433),LN(Calculations!$B$3))),0)</f>
        <v>4.1634676502226929E-2</v>
      </c>
    </row>
    <row r="4434" spans="1:11" x14ac:dyDescent="0.35">
      <c r="A4434">
        <v>4431</v>
      </c>
      <c r="B4434" t="str">
        <f t="shared" si="69"/>
        <v>17-64</v>
      </c>
      <c r="C4434">
        <v>-63.874468662386001</v>
      </c>
      <c r="D4434">
        <v>16.900153748756001</v>
      </c>
      <c r="E4434">
        <f>ASIN(SQRT((SIN(RADIANS(PARAMETERS!$D$8-D4434)/2)*SIN(RADIANS(PARAMETERS!$D$8-D4434)/2))+(COS(RADIANS(D4434))*COS(RADIANS(PARAMETERS!$D$8))*SIN(RADIANS(PARAMETERS!$D$9-C4434)/2)*SIN(RADIANS(PARAMETERS!$D$9-C4434)/2))))*2*3958.756</f>
        <v>237.64625852963266</v>
      </c>
      <c r="F4434">
        <v>174.30317687988</v>
      </c>
      <c r="G4434">
        <v>200.70999145508</v>
      </c>
      <c r="H4434">
        <v>241.85870361328</v>
      </c>
      <c r="I4434">
        <v>278.50646972656</v>
      </c>
      <c r="J4434">
        <v>320.71044921875</v>
      </c>
      <c r="K4434" s="6">
        <f>IFERROR(EXP(TREND(LN($F$1:$J$1),LN(F4434:J4434),LN(Calculations!$B$3))),0)</f>
        <v>4.1822624281325015E-2</v>
      </c>
    </row>
    <row r="4435" spans="1:11" x14ac:dyDescent="0.35">
      <c r="A4435">
        <v>4432</v>
      </c>
      <c r="B4435" t="str">
        <f t="shared" si="69"/>
        <v>17-64</v>
      </c>
      <c r="C4435">
        <v>-64.145789997286997</v>
      </c>
      <c r="D4435">
        <v>16.900153748756001</v>
      </c>
      <c r="E4435">
        <f>ASIN(SQRT((SIN(RADIANS(PARAMETERS!$D$8-D4435)/2)*SIN(RADIANS(PARAMETERS!$D$8-D4435)/2))+(COS(RADIANS(D4435))*COS(RADIANS(PARAMETERS!$D$8))*SIN(RADIANS(PARAMETERS!$D$9-C4435)/2)*SIN(RADIANS(PARAMETERS!$D$9-C4435)/2))))*2*3958.756</f>
        <v>254.02542740257377</v>
      </c>
      <c r="F4435">
        <v>174.49645996094</v>
      </c>
      <c r="G4435">
        <v>200.97090148926</v>
      </c>
      <c r="H4435">
        <v>242.23426818848</v>
      </c>
      <c r="I4435">
        <v>278.99230957031</v>
      </c>
      <c r="J4435">
        <v>321.33145141602</v>
      </c>
      <c r="K4435" s="6">
        <f>IFERROR(EXP(TREND(LN($F$1:$J$1),LN(F4435:J4435),LN(Calculations!$B$3))),0)</f>
        <v>4.2008661827952189E-2</v>
      </c>
    </row>
    <row r="4436" spans="1:11" x14ac:dyDescent="0.35">
      <c r="A4436">
        <v>4433</v>
      </c>
      <c r="B4436" t="str">
        <f t="shared" si="69"/>
        <v>17-64.5</v>
      </c>
      <c r="C4436">
        <v>-64.417111332188</v>
      </c>
      <c r="D4436">
        <v>16.900153748756001</v>
      </c>
      <c r="E4436">
        <f>ASIN(SQRT((SIN(RADIANS(PARAMETERS!$D$8-D4436)/2)*SIN(RADIANS(PARAMETERS!$D$8-D4436)/2))+(COS(RADIANS(D4436))*COS(RADIANS(PARAMETERS!$D$8))*SIN(RADIANS(PARAMETERS!$D$9-C4436)/2)*SIN(RADIANS(PARAMETERS!$D$9-C4436)/2))))*2*3958.756</f>
        <v>270.61107823803695</v>
      </c>
      <c r="F4436">
        <v>174.68556213379</v>
      </c>
      <c r="G4436">
        <v>201.23677062988</v>
      </c>
      <c r="H4436">
        <v>242.63136291504</v>
      </c>
      <c r="I4436">
        <v>279.51647949219</v>
      </c>
      <c r="J4436">
        <v>322.01214599609</v>
      </c>
      <c r="K4436" s="6">
        <f>IFERROR(EXP(TREND(LN($F$1:$J$1),LN(F4436:J4436),LN(Calculations!$B$3))),0)</f>
        <v>4.2179206481388065E-2</v>
      </c>
    </row>
    <row r="4437" spans="1:11" x14ac:dyDescent="0.35">
      <c r="A4437">
        <v>4434</v>
      </c>
      <c r="B4437" t="str">
        <f t="shared" si="69"/>
        <v>17-64.5</v>
      </c>
      <c r="C4437">
        <v>-64.688432667089003</v>
      </c>
      <c r="D4437">
        <v>16.900153748756001</v>
      </c>
      <c r="E4437">
        <f>ASIN(SQRT((SIN(RADIANS(PARAMETERS!$D$8-D4437)/2)*SIN(RADIANS(PARAMETERS!$D$8-D4437)/2))+(COS(RADIANS(D4437))*COS(RADIANS(PARAMETERS!$D$8))*SIN(RADIANS(PARAMETERS!$D$9-C4437)/2)*SIN(RADIANS(PARAMETERS!$D$9-C4437)/2))))*2*3958.756</f>
        <v>287.36743506537948</v>
      </c>
      <c r="F4437">
        <v>174.83569335938</v>
      </c>
      <c r="G4437">
        <v>201.46635437012</v>
      </c>
      <c r="H4437">
        <v>242.9984588623</v>
      </c>
      <c r="I4437">
        <v>280.01809692383</v>
      </c>
      <c r="J4437">
        <v>322.68072509766</v>
      </c>
      <c r="K4437" s="6">
        <f>IFERROR(EXP(TREND(LN($F$1:$J$1),LN(F4437:J4437),LN(Calculations!$B$3))),0)</f>
        <v>4.2294092925198715E-2</v>
      </c>
    </row>
    <row r="4438" spans="1:11" x14ac:dyDescent="0.35">
      <c r="A4438">
        <v>4435</v>
      </c>
      <c r="B4438" t="str">
        <f t="shared" si="69"/>
        <v>17-65</v>
      </c>
      <c r="C4438">
        <v>-64.959754001990007</v>
      </c>
      <c r="D4438">
        <v>16.900153748756001</v>
      </c>
      <c r="E4438">
        <f>ASIN(SQRT((SIN(RADIANS(PARAMETERS!$D$8-D4438)/2)*SIN(RADIANS(PARAMETERS!$D$8-D4438)/2))+(COS(RADIANS(D4438))*COS(RADIANS(PARAMETERS!$D$8))*SIN(RADIANS(PARAMETERS!$D$9-C4438)/2)*SIN(RADIANS(PARAMETERS!$D$9-C4438)/2))))*2*3958.756</f>
        <v>304.26626940060083</v>
      </c>
      <c r="F4438">
        <v>174.92124938965</v>
      </c>
      <c r="G4438">
        <v>201.61721801758</v>
      </c>
      <c r="H4438">
        <v>243.26376342773</v>
      </c>
      <c r="I4438">
        <v>280.39642333984</v>
      </c>
      <c r="J4438">
        <v>323.20037841797</v>
      </c>
      <c r="K4438" s="6">
        <f>IFERROR(EXP(TREND(LN($F$1:$J$1),LN(F4438:J4438),LN(Calculations!$B$3))),0)</f>
        <v>4.2337330317215295E-2</v>
      </c>
    </row>
    <row r="4439" spans="1:11" x14ac:dyDescent="0.35">
      <c r="A4439">
        <v>4436</v>
      </c>
      <c r="B4439" t="str">
        <f t="shared" si="69"/>
        <v>17-65</v>
      </c>
      <c r="C4439">
        <v>-65.231075336890996</v>
      </c>
      <c r="D4439">
        <v>16.900153748756001</v>
      </c>
      <c r="E4439">
        <f>ASIN(SQRT((SIN(RADIANS(PARAMETERS!$D$8-D4439)/2)*SIN(RADIANS(PARAMETERS!$D$8-D4439)/2))+(COS(RADIANS(D4439))*COS(RADIANS(PARAMETERS!$D$8))*SIN(RADIANS(PARAMETERS!$D$9-C4439)/2)*SIN(RADIANS(PARAMETERS!$D$9-C4439)/2))))*2*3958.756</f>
        <v>321.28507298444572</v>
      </c>
      <c r="F4439">
        <v>174.95356750488</v>
      </c>
      <c r="G4439">
        <v>201.69947814941</v>
      </c>
      <c r="H4439">
        <v>243.43476867676</v>
      </c>
      <c r="I4439">
        <v>280.65606689453</v>
      </c>
      <c r="J4439">
        <v>323.57165527344</v>
      </c>
      <c r="K4439" s="6">
        <f>IFERROR(EXP(TREND(LN($F$1:$J$1),LN(F4439:J4439),LN(Calculations!$B$3))),0)</f>
        <v>4.232573103223819E-2</v>
      </c>
    </row>
    <row r="4440" spans="1:11" x14ac:dyDescent="0.35">
      <c r="A4440">
        <v>4437</v>
      </c>
      <c r="B4440" t="str">
        <f t="shared" si="69"/>
        <v>17-65.5</v>
      </c>
      <c r="C4440">
        <v>-65.502396671791999</v>
      </c>
      <c r="D4440">
        <v>16.900153748756001</v>
      </c>
      <c r="E4440">
        <f>ASIN(SQRT((SIN(RADIANS(PARAMETERS!$D$8-D4440)/2)*SIN(RADIANS(PARAMETERS!$D$8-D4440)/2))+(COS(RADIANS(D4440))*COS(RADIANS(PARAMETERS!$D$8))*SIN(RADIANS(PARAMETERS!$D$9-C4440)/2)*SIN(RADIANS(PARAMETERS!$D$9-C4440)/2))))*2*3958.756</f>
        <v>338.4057187228214</v>
      </c>
      <c r="F4440">
        <v>174.95745849609</v>
      </c>
      <c r="G4440">
        <v>201.74514770508</v>
      </c>
      <c r="H4440">
        <v>243.55554199219</v>
      </c>
      <c r="I4440">
        <v>280.85247802734</v>
      </c>
      <c r="J4440">
        <v>323.86401367188</v>
      </c>
      <c r="K4440" s="6">
        <f>IFERROR(EXP(TREND(LN($F$1:$J$1),LN(F4440:J4440),LN(Calculations!$B$3))),0)</f>
        <v>4.2284987529631633E-2</v>
      </c>
    </row>
    <row r="4441" spans="1:11" x14ac:dyDescent="0.35">
      <c r="A4441">
        <v>4438</v>
      </c>
      <c r="B4441" t="str">
        <f t="shared" si="69"/>
        <v>17-66</v>
      </c>
      <c r="C4441">
        <v>-65.773718006693002</v>
      </c>
      <c r="D4441">
        <v>16.900153748756001</v>
      </c>
      <c r="E4441">
        <f>ASIN(SQRT((SIN(RADIANS(PARAMETERS!$D$8-D4441)/2)*SIN(RADIANS(PARAMETERS!$D$8-D4441)/2))+(COS(RADIANS(D4441))*COS(RADIANS(PARAMETERS!$D$8))*SIN(RADIANS(PARAMETERS!$D$9-C4441)/2)*SIN(RADIANS(PARAMETERS!$D$9-C4441)/2))))*2*3958.756</f>
        <v>355.61346997643733</v>
      </c>
      <c r="F4441">
        <v>174.90818786621</v>
      </c>
      <c r="G4441">
        <v>201.72567749023</v>
      </c>
      <c r="H4441">
        <v>243.59161376953</v>
      </c>
      <c r="I4441">
        <v>280.94607543945</v>
      </c>
      <c r="J4441">
        <v>324.03186035156</v>
      </c>
      <c r="K4441" s="6">
        <f>IFERROR(EXP(TREND(LN($F$1:$J$1),LN(F4441:J4441),LN(Calculations!$B$3))),0)</f>
        <v>4.2186181665316465E-2</v>
      </c>
    </row>
    <row r="4442" spans="1:11" x14ac:dyDescent="0.35">
      <c r="A4442">
        <v>4439</v>
      </c>
      <c r="B4442" t="str">
        <f t="shared" si="69"/>
        <v>17-66</v>
      </c>
      <c r="C4442">
        <v>-66.045039341594006</v>
      </c>
      <c r="D4442">
        <v>16.900153748756001</v>
      </c>
      <c r="E4442">
        <f>ASIN(SQRT((SIN(RADIANS(PARAMETERS!$D$8-D4442)/2)*SIN(RADIANS(PARAMETERS!$D$8-D4442)/2))+(COS(RADIANS(D4442))*COS(RADIANS(PARAMETERS!$D$8))*SIN(RADIANS(PARAMETERS!$D$9-C4442)/2)*SIN(RADIANS(PARAMETERS!$D$9-C4442)/2))))*2*3958.756</f>
        <v>372.89624024197019</v>
      </c>
      <c r="F4442">
        <v>174.76640319824</v>
      </c>
      <c r="G4442">
        <v>201.59576416016</v>
      </c>
      <c r="H4442">
        <v>243.48843383789</v>
      </c>
      <c r="I4442">
        <v>280.87393188477</v>
      </c>
      <c r="J4442">
        <v>324.00274658203</v>
      </c>
      <c r="K4442" s="6">
        <f>IFERROR(EXP(TREND(LN($F$1:$J$1),LN(F4442:J4442),LN(Calculations!$B$3))),0)</f>
        <v>4.1983850323430459E-2</v>
      </c>
    </row>
    <row r="4443" spans="1:11" x14ac:dyDescent="0.35">
      <c r="A4443">
        <v>4440</v>
      </c>
      <c r="B4443" t="str">
        <f t="shared" si="69"/>
        <v>17-66.5</v>
      </c>
      <c r="C4443">
        <v>-66.316360676494995</v>
      </c>
      <c r="D4443">
        <v>16.900153748756001</v>
      </c>
      <c r="E4443">
        <f>ASIN(SQRT((SIN(RADIANS(PARAMETERS!$D$8-D4443)/2)*SIN(RADIANS(PARAMETERS!$D$8-D4443)/2))+(COS(RADIANS(D4443))*COS(RADIANS(PARAMETERS!$D$8))*SIN(RADIANS(PARAMETERS!$D$9-C4443)/2)*SIN(RADIANS(PARAMETERS!$D$9-C4443)/2))))*2*3958.756</f>
        <v>390.24403438085926</v>
      </c>
      <c r="F4443">
        <v>174.50398254395</v>
      </c>
      <c r="G4443">
        <v>201.32389831543</v>
      </c>
      <c r="H4443">
        <v>243.20924377441</v>
      </c>
      <c r="I4443">
        <v>280.5947265625</v>
      </c>
      <c r="J4443">
        <v>323.73007202148</v>
      </c>
      <c r="K4443" s="6">
        <f>IFERROR(EXP(TREND(LN($F$1:$J$1),LN(F4443:J4443),LN(Calculations!$B$3))),0)</f>
        <v>4.1646132562704406E-2</v>
      </c>
    </row>
    <row r="4444" spans="1:11" x14ac:dyDescent="0.35">
      <c r="A4444">
        <v>4441</v>
      </c>
      <c r="B4444" t="str">
        <f t="shared" si="69"/>
        <v>17-66.5</v>
      </c>
      <c r="C4444">
        <v>-66.587682011395998</v>
      </c>
      <c r="D4444">
        <v>16.900153748756001</v>
      </c>
      <c r="E4444">
        <f>ASIN(SQRT((SIN(RADIANS(PARAMETERS!$D$8-D4444)/2)*SIN(RADIANS(PARAMETERS!$D$8-D4444)/2))+(COS(RADIANS(D4444))*COS(RADIANS(PARAMETERS!$D$8))*SIN(RADIANS(PARAMETERS!$D$9-C4444)/2)*SIN(RADIANS(PARAMETERS!$D$9-C4444)/2))))*2*3958.756</f>
        <v>407.64852271270001</v>
      </c>
      <c r="F4444">
        <v>174.02912902832</v>
      </c>
      <c r="G4444">
        <v>200.78062438965</v>
      </c>
      <c r="H4444">
        <v>242.55786132813</v>
      </c>
      <c r="I4444">
        <v>279.84707641602</v>
      </c>
      <c r="J4444">
        <v>322.87145996094</v>
      </c>
      <c r="K4444" s="6">
        <f>IFERROR(EXP(TREND(LN($F$1:$J$1),LN(F4444:J4444),LN(Calculations!$B$3))),0)</f>
        <v>4.1097129915335963E-2</v>
      </c>
    </row>
    <row r="4445" spans="1:11" x14ac:dyDescent="0.35">
      <c r="A4445">
        <v>4442</v>
      </c>
      <c r="B4445" t="str">
        <f t="shared" si="69"/>
        <v>17-67</v>
      </c>
      <c r="C4445">
        <v>-66.859003346296006</v>
      </c>
      <c r="D4445">
        <v>16.900153748756001</v>
      </c>
      <c r="E4445">
        <f>ASIN(SQRT((SIN(RADIANS(PARAMETERS!$D$8-D4445)/2)*SIN(RADIANS(PARAMETERS!$D$8-D4445)/2))+(COS(RADIANS(D4445))*COS(RADIANS(PARAMETERS!$D$8))*SIN(RADIANS(PARAMETERS!$D$9-C4445)/2)*SIN(RADIANS(PARAMETERS!$D$9-C4445)/2))))*2*3958.756</f>
        <v>425.10271327780595</v>
      </c>
      <c r="F4445">
        <v>173.46702575684</v>
      </c>
      <c r="G4445">
        <v>200.13815307617</v>
      </c>
      <c r="H4445">
        <v>241.77272033691</v>
      </c>
      <c r="I4445">
        <v>278.9328918457</v>
      </c>
      <c r="J4445">
        <v>321.806640625</v>
      </c>
      <c r="K4445" s="6">
        <f>IFERROR(EXP(TREND(LN($F$1:$J$1),LN(F4445:J4445),LN(Calculations!$B$3))),0)</f>
        <v>4.0466160995740491E-2</v>
      </c>
    </row>
    <row r="4446" spans="1:11" x14ac:dyDescent="0.35">
      <c r="A4446">
        <v>4443</v>
      </c>
      <c r="B4446" t="str">
        <f t="shared" si="69"/>
        <v>17-67</v>
      </c>
      <c r="C4446">
        <v>-67.130324681196996</v>
      </c>
      <c r="D4446">
        <v>16.900153748756001</v>
      </c>
      <c r="E4446">
        <f>ASIN(SQRT((SIN(RADIANS(PARAMETERS!$D$8-D4446)/2)*SIN(RADIANS(PARAMETERS!$D$8-D4446)/2))+(COS(RADIANS(D4446))*COS(RADIANS(PARAMETERS!$D$8))*SIN(RADIANS(PARAMETERS!$D$9-C4446)/2)*SIN(RADIANS(PARAMETERS!$D$9-C4446)/2))))*2*3958.756</f>
        <v>442.6006973280023</v>
      </c>
      <c r="F4446">
        <v>172.88819885254</v>
      </c>
      <c r="G4446">
        <v>199.53961181641</v>
      </c>
      <c r="H4446">
        <v>241.05577087402</v>
      </c>
      <c r="I4446">
        <v>278.11090087891</v>
      </c>
      <c r="J4446">
        <v>320.86401367188</v>
      </c>
      <c r="K4446" s="6">
        <f>IFERROR(EXP(TREND(LN($F$1:$J$1),LN(F4446:J4446),LN(Calculations!$B$3))),0)</f>
        <v>3.9826161482129897E-2</v>
      </c>
    </row>
    <row r="4447" spans="1:11" x14ac:dyDescent="0.35">
      <c r="A4447">
        <v>4444</v>
      </c>
      <c r="B4447" t="str">
        <f t="shared" si="69"/>
        <v>17-67.5</v>
      </c>
      <c r="C4447">
        <v>-67.401646016097999</v>
      </c>
      <c r="D4447">
        <v>16.900153748756001</v>
      </c>
      <c r="E4447">
        <f>ASIN(SQRT((SIN(RADIANS(PARAMETERS!$D$8-D4447)/2)*SIN(RADIANS(PARAMETERS!$D$8-D4447)/2))+(COS(RADIANS(D4447))*COS(RADIANS(PARAMETERS!$D$8))*SIN(RADIANS(PARAMETERS!$D$9-C4447)/2)*SIN(RADIANS(PARAMETERS!$D$9-C4447)/2))))*2*3958.756</f>
        <v>460.13744995230144</v>
      </c>
      <c r="F4447">
        <v>172.34495544434</v>
      </c>
      <c r="G4447">
        <v>199.00303649902</v>
      </c>
      <c r="H4447">
        <v>240.42141723633</v>
      </c>
      <c r="I4447">
        <v>277.39105224609</v>
      </c>
      <c r="J4447">
        <v>320.04730224609</v>
      </c>
      <c r="K4447" s="6">
        <f>IFERROR(EXP(TREND(LN($F$1:$J$1),LN(F4447:J4447),LN(Calculations!$B$3))),0)</f>
        <v>3.9232923603490968E-2</v>
      </c>
    </row>
    <row r="4448" spans="1:11" x14ac:dyDescent="0.35">
      <c r="A4448">
        <v>4445</v>
      </c>
      <c r="B4448" t="str">
        <f t="shared" si="69"/>
        <v>17-67.5</v>
      </c>
      <c r="C4448">
        <v>-67.672967350999002</v>
      </c>
      <c r="D4448">
        <v>16.900153748756001</v>
      </c>
      <c r="E4448">
        <f>ASIN(SQRT((SIN(RADIANS(PARAMETERS!$D$8-D4448)/2)*SIN(RADIANS(PARAMETERS!$D$8-D4448)/2))+(COS(RADIANS(D4448))*COS(RADIANS(PARAMETERS!$D$8))*SIN(RADIANS(PARAMETERS!$D$9-C4448)/2)*SIN(RADIANS(PARAMETERS!$D$9-C4448)/2))))*2*3958.756</f>
        <v>477.708672593909</v>
      </c>
      <c r="F4448">
        <v>171.81677246094</v>
      </c>
      <c r="G4448">
        <v>198.49443054199</v>
      </c>
      <c r="H4448">
        <v>239.82559204102</v>
      </c>
      <c r="I4448">
        <v>276.71978759766</v>
      </c>
      <c r="J4448">
        <v>319.29144287109</v>
      </c>
      <c r="K4448" s="6">
        <f>IFERROR(EXP(TREND(LN($F$1:$J$1),LN(F4448:J4448),LN(Calculations!$B$3))),0)</f>
        <v>3.8662991059902604E-2</v>
      </c>
    </row>
    <row r="4449" spans="1:11" x14ac:dyDescent="0.35">
      <c r="A4449">
        <v>4446</v>
      </c>
      <c r="B4449" t="str">
        <f t="shared" si="69"/>
        <v>17-68</v>
      </c>
      <c r="C4449">
        <v>-67.944288685900005</v>
      </c>
      <c r="D4449">
        <v>16.900153748756001</v>
      </c>
      <c r="E4449">
        <f>ASIN(SQRT((SIN(RADIANS(PARAMETERS!$D$8-D4449)/2)*SIN(RADIANS(PARAMETERS!$D$8-D4449)/2))+(COS(RADIANS(D4449))*COS(RADIANS(PARAMETERS!$D$8))*SIN(RADIANS(PARAMETERS!$D$9-C4449)/2)*SIN(RADIANS(PARAMETERS!$D$9-C4449)/2))))*2*3958.756</f>
        <v>495.31066767312808</v>
      </c>
      <c r="F4449">
        <v>171.28872680664</v>
      </c>
      <c r="G4449">
        <v>197.9927520752</v>
      </c>
      <c r="H4449">
        <v>239.24285888672</v>
      </c>
      <c r="I4449">
        <v>276.06777954102</v>
      </c>
      <c r="J4449">
        <v>318.56259155273</v>
      </c>
      <c r="K4449" s="6">
        <f>IFERROR(EXP(TREND(LN($F$1:$J$1),LN(F4449:J4449),LN(Calculations!$B$3))),0)</f>
        <v>3.8099091131724917E-2</v>
      </c>
    </row>
    <row r="4450" spans="1:11" x14ac:dyDescent="0.35">
      <c r="A4450">
        <v>4447</v>
      </c>
      <c r="B4450" t="str">
        <f t="shared" si="69"/>
        <v>17-68</v>
      </c>
      <c r="C4450">
        <v>-68.215610020800995</v>
      </c>
      <c r="D4450">
        <v>16.900153748756001</v>
      </c>
      <c r="E4450">
        <f>ASIN(SQRT((SIN(RADIANS(PARAMETERS!$D$8-D4450)/2)*SIN(RADIANS(PARAMETERS!$D$8-D4450)/2))+(COS(RADIANS(D4450))*COS(RADIANS(PARAMETERS!$D$8))*SIN(RADIANS(PARAMETERS!$D$9-C4450)/2)*SIN(RADIANS(PARAMETERS!$D$9-C4450)/2))))*2*3958.756</f>
        <v>512.94023802384254</v>
      </c>
      <c r="F4450">
        <v>170.71519470215</v>
      </c>
      <c r="G4450">
        <v>197.44250488281</v>
      </c>
      <c r="H4450">
        <v>238.59016418457</v>
      </c>
      <c r="I4450">
        <v>275.32522583008</v>
      </c>
      <c r="J4450">
        <v>317.71795654297</v>
      </c>
      <c r="K4450" s="6">
        <f>IFERROR(EXP(TREND(LN($F$1:$J$1),LN(F4450:J4450),LN(Calculations!$B$3))),0)</f>
        <v>3.7502901158378503E-2</v>
      </c>
    </row>
    <row r="4451" spans="1:11" x14ac:dyDescent="0.35">
      <c r="A4451">
        <v>4448</v>
      </c>
      <c r="B4451" t="str">
        <f t="shared" si="69"/>
        <v>17-68.5</v>
      </c>
      <c r="C4451">
        <v>-68.486931355701998</v>
      </c>
      <c r="D4451">
        <v>16.900153748756001</v>
      </c>
      <c r="E4451">
        <f>ASIN(SQRT((SIN(RADIANS(PARAMETERS!$D$8-D4451)/2)*SIN(RADIANS(PARAMETERS!$D$8-D4451)/2))+(COS(RADIANS(D4451))*COS(RADIANS(PARAMETERS!$D$8))*SIN(RADIANS(PARAMETERS!$D$9-C4451)/2)*SIN(RADIANS(PARAMETERS!$D$9-C4451)/2))))*2*3958.756</f>
        <v>530.59460566096129</v>
      </c>
      <c r="F4451">
        <v>170.11680603027</v>
      </c>
      <c r="G4451">
        <v>196.87887573242</v>
      </c>
      <c r="H4451">
        <v>237.9295501709</v>
      </c>
      <c r="I4451">
        <v>274.58081054688</v>
      </c>
      <c r="J4451">
        <v>316.87957763672</v>
      </c>
      <c r="K4451" s="6">
        <f>IFERROR(EXP(TREND(LN($F$1:$J$1),LN(F4451:J4451),LN(Calculations!$B$3))),0)</f>
        <v>3.6887193114409966E-2</v>
      </c>
    </row>
    <row r="4452" spans="1:11" x14ac:dyDescent="0.35">
      <c r="A4452">
        <v>4449</v>
      </c>
      <c r="B4452" t="str">
        <f t="shared" si="69"/>
        <v>17-69</v>
      </c>
      <c r="C4452">
        <v>-68.758252690603001</v>
      </c>
      <c r="D4452">
        <v>16.900153748756001</v>
      </c>
      <c r="E4452">
        <f>ASIN(SQRT((SIN(RADIANS(PARAMETERS!$D$8-D4452)/2)*SIN(RADIANS(PARAMETERS!$D$8-D4452)/2))+(COS(RADIANS(D4452))*COS(RADIANS(PARAMETERS!$D$8))*SIN(RADIANS(PARAMETERS!$D$9-C4452)/2)*SIN(RADIANS(PARAMETERS!$D$9-C4452)/2))))*2*3958.756</f>
        <v>548.27134572265527</v>
      </c>
      <c r="F4452">
        <v>169.50646972656</v>
      </c>
      <c r="G4452">
        <v>196.32012939453</v>
      </c>
      <c r="H4452">
        <v>237.29393005371</v>
      </c>
      <c r="I4452">
        <v>273.88195800781</v>
      </c>
      <c r="J4452">
        <v>316.11312866211</v>
      </c>
      <c r="K4452" s="6">
        <f>IFERROR(EXP(TREND(LN($F$1:$J$1),LN(F4452:J4452),LN(Calculations!$B$3))),0)</f>
        <v>3.6260875803392142E-2</v>
      </c>
    </row>
    <row r="4453" spans="1:11" x14ac:dyDescent="0.35">
      <c r="A4453">
        <v>4450</v>
      </c>
      <c r="B4453" t="str">
        <f t="shared" si="69"/>
        <v>17-69</v>
      </c>
      <c r="C4453">
        <v>-69.029574025504004</v>
      </c>
      <c r="D4453">
        <v>16.900153748756001</v>
      </c>
      <c r="E4453">
        <f>ASIN(SQRT((SIN(RADIANS(PARAMETERS!$D$8-D4453)/2)*SIN(RADIANS(PARAMETERS!$D$8-D4453)/2))+(COS(RADIANS(D4453))*COS(RADIANS(PARAMETERS!$D$8))*SIN(RADIANS(PARAMETERS!$D$9-C4453)/2)*SIN(RADIANS(PARAMETERS!$D$9-C4453)/2))))*2*3958.756</f>
        <v>565.96833241144066</v>
      </c>
      <c r="F4453">
        <v>168.79783630371</v>
      </c>
      <c r="G4453">
        <v>195.6752166748</v>
      </c>
      <c r="H4453">
        <v>236.53294372559</v>
      </c>
      <c r="I4453">
        <v>273.01983642578</v>
      </c>
      <c r="J4453">
        <v>315.13687133789</v>
      </c>
      <c r="K4453" s="6">
        <f>IFERROR(EXP(TREND(LN($F$1:$J$1),LN(F4453:J4453),LN(Calculations!$B$3))),0)</f>
        <v>3.5563810441248282E-2</v>
      </c>
    </row>
    <row r="4454" spans="1:11" x14ac:dyDescent="0.35">
      <c r="A4454">
        <v>4451</v>
      </c>
      <c r="B4454" t="str">
        <f t="shared" si="69"/>
        <v>17-69.5</v>
      </c>
      <c r="C4454">
        <v>-69.300895360404994</v>
      </c>
      <c r="D4454">
        <v>16.900153748756001</v>
      </c>
      <c r="E4454">
        <f>ASIN(SQRT((SIN(RADIANS(PARAMETERS!$D$8-D4454)/2)*SIN(RADIANS(PARAMETERS!$D$8-D4454)/2))+(COS(RADIANS(D4454))*COS(RADIANS(PARAMETERS!$D$8))*SIN(RADIANS(PARAMETERS!$D$9-C4454)/2)*SIN(RADIANS(PARAMETERS!$D$9-C4454)/2))))*2*3958.756</f>
        <v>583.68369448847648</v>
      </c>
      <c r="F4454">
        <v>168.01504516602</v>
      </c>
      <c r="G4454">
        <v>194.96867370605</v>
      </c>
      <c r="H4454">
        <v>235.67372131348</v>
      </c>
      <c r="I4454">
        <v>272.02368164063</v>
      </c>
      <c r="J4454">
        <v>313.98205566406</v>
      </c>
      <c r="K4454" s="6">
        <f>IFERROR(EXP(TREND(LN($F$1:$J$1),LN(F4454:J4454),LN(Calculations!$B$3))),0)</f>
        <v>3.4823973858200366E-2</v>
      </c>
    </row>
    <row r="4455" spans="1:11" x14ac:dyDescent="0.35">
      <c r="A4455">
        <v>4452</v>
      </c>
      <c r="B4455" t="str">
        <f t="shared" si="69"/>
        <v>17-69.5</v>
      </c>
      <c r="C4455">
        <v>-69.572216695305997</v>
      </c>
      <c r="D4455">
        <v>16.900153748756001</v>
      </c>
      <c r="E4455">
        <f>ASIN(SQRT((SIN(RADIANS(PARAMETERS!$D$8-D4455)/2)*SIN(RADIANS(PARAMETERS!$D$8-D4455)/2))+(COS(RADIANS(D4455))*COS(RADIANS(PARAMETERS!$D$8))*SIN(RADIANS(PARAMETERS!$D$9-C4455)/2)*SIN(RADIANS(PARAMETERS!$D$9-C4455)/2))))*2*3958.756</f>
        <v>601.41577842398783</v>
      </c>
      <c r="F4455">
        <v>167.1725769043</v>
      </c>
      <c r="G4455">
        <v>194.21102905273</v>
      </c>
      <c r="H4455">
        <v>234.72828674316</v>
      </c>
      <c r="I4455">
        <v>270.90664672852</v>
      </c>
      <c r="J4455">
        <v>312.6630859375</v>
      </c>
      <c r="K4455" s="6">
        <f>IFERROR(EXP(TREND(LN($F$1:$J$1),LN(F4455:J4455),LN(Calculations!$B$3))),0)</f>
        <v>3.4056565292546498E-2</v>
      </c>
    </row>
    <row r="4456" spans="1:11" x14ac:dyDescent="0.35">
      <c r="A4456">
        <v>4453</v>
      </c>
      <c r="B4456" t="str">
        <f t="shared" si="69"/>
        <v>17-70</v>
      </c>
      <c r="C4456">
        <v>-69.843538030207</v>
      </c>
      <c r="D4456">
        <v>16.900153748756001</v>
      </c>
      <c r="E4456">
        <f>ASIN(SQRT((SIN(RADIANS(PARAMETERS!$D$8-D4456)/2)*SIN(RADIANS(PARAMETERS!$D$8-D4456)/2))+(COS(RADIANS(D4456))*COS(RADIANS(PARAMETERS!$D$8))*SIN(RADIANS(PARAMETERS!$D$9-C4456)/2)*SIN(RADIANS(PARAMETERS!$D$9-C4456)/2))))*2*3958.756</f>
        <v>619.16311772183838</v>
      </c>
      <c r="F4456">
        <v>166.29197692871</v>
      </c>
      <c r="G4456">
        <v>193.4034576416</v>
      </c>
      <c r="H4456">
        <v>233.68830871582</v>
      </c>
      <c r="I4456">
        <v>269.65072631836</v>
      </c>
      <c r="J4456">
        <v>311.14944458008</v>
      </c>
      <c r="K4456" s="6">
        <f>IFERROR(EXP(TREND(LN($F$1:$J$1),LN(F4456:J4456),LN(Calculations!$B$3))),0)</f>
        <v>3.3283313925009779E-2</v>
      </c>
    </row>
    <row r="4457" spans="1:11" x14ac:dyDescent="0.35">
      <c r="A4457">
        <v>4454</v>
      </c>
      <c r="B4457" t="str">
        <f t="shared" si="69"/>
        <v>17-70</v>
      </c>
      <c r="C4457">
        <v>-70.114859365108003</v>
      </c>
      <c r="D4457">
        <v>16.900153748756001</v>
      </c>
      <c r="E4457">
        <f>ASIN(SQRT((SIN(RADIANS(PARAMETERS!$D$8-D4457)/2)*SIN(RADIANS(PARAMETERS!$D$8-D4457)/2))+(COS(RADIANS(D4457))*COS(RADIANS(PARAMETERS!$D$8))*SIN(RADIANS(PARAMETERS!$D$9-C4457)/2)*SIN(RADIANS(PARAMETERS!$D$9-C4457)/2))))*2*3958.756</f>
        <v>636.92440725281608</v>
      </c>
      <c r="F4457">
        <v>165.46955871582</v>
      </c>
      <c r="G4457">
        <v>192.67471313477</v>
      </c>
      <c r="H4457">
        <v>232.75100708008</v>
      </c>
      <c r="I4457">
        <v>268.51989746094</v>
      </c>
      <c r="J4457">
        <v>309.78799438477</v>
      </c>
      <c r="K4457" s="6">
        <f>IFERROR(EXP(TREND(LN($F$1:$J$1),LN(F4457:J4457),LN(Calculations!$B$3))),0)</f>
        <v>3.2577467522729851E-2</v>
      </c>
    </row>
    <row r="4458" spans="1:11" x14ac:dyDescent="0.35">
      <c r="A4458">
        <v>4455</v>
      </c>
      <c r="B4458" t="str">
        <f t="shared" si="69"/>
        <v>17-70.5</v>
      </c>
      <c r="C4458">
        <v>-70.386180700009007</v>
      </c>
      <c r="D4458">
        <v>16.900153748756001</v>
      </c>
      <c r="E4458">
        <f>ASIN(SQRT((SIN(RADIANS(PARAMETERS!$D$8-D4458)/2)*SIN(RADIANS(PARAMETERS!$D$8-D4458)/2))+(COS(RADIANS(D4458))*COS(RADIANS(PARAMETERS!$D$8))*SIN(RADIANS(PARAMETERS!$D$9-C4458)/2)*SIN(RADIANS(PARAMETERS!$D$9-C4458)/2))))*2*3958.756</f>
        <v>654.69848167418002</v>
      </c>
      <c r="F4458">
        <v>164.74269104004</v>
      </c>
      <c r="G4458">
        <v>192.05746459961</v>
      </c>
      <c r="H4458">
        <v>231.96601867676</v>
      </c>
      <c r="I4458">
        <v>267.58026123047</v>
      </c>
      <c r="J4458">
        <v>308.6650390625</v>
      </c>
      <c r="K4458" s="6">
        <f>IFERROR(EXP(TREND(LN($F$1:$J$1),LN(F4458:J4458),LN(Calculations!$B$3))),0)</f>
        <v>3.1964144951606134E-2</v>
      </c>
    </row>
    <row r="4459" spans="1:11" x14ac:dyDescent="0.35">
      <c r="A4459">
        <v>4456</v>
      </c>
      <c r="B4459" t="str">
        <f t="shared" si="69"/>
        <v>17-70.5</v>
      </c>
      <c r="C4459">
        <v>-70.657502034909996</v>
      </c>
      <c r="D4459">
        <v>16.900153748756001</v>
      </c>
      <c r="E4459">
        <f>ASIN(SQRT((SIN(RADIANS(PARAMETERS!$D$8-D4459)/2)*SIN(RADIANS(PARAMETERS!$D$8-D4459)/2))+(COS(RADIANS(D4459))*COS(RADIANS(PARAMETERS!$D$8))*SIN(RADIANS(PARAMETERS!$D$9-C4459)/2)*SIN(RADIANS(PARAMETERS!$D$9-C4459)/2))))*2*3958.756</f>
        <v>672.48429720091815</v>
      </c>
      <c r="F4459">
        <v>164.18232727051</v>
      </c>
      <c r="G4459">
        <v>191.54829406738</v>
      </c>
      <c r="H4459">
        <v>231.29595947266</v>
      </c>
      <c r="I4459">
        <v>266.75961303711</v>
      </c>
      <c r="J4459">
        <v>307.66369628906</v>
      </c>
      <c r="K4459" s="6">
        <f>IFERROR(EXP(TREND(LN($F$1:$J$1),LN(F4459:J4459),LN(Calculations!$B$3))),0)</f>
        <v>3.1502138461360921E-2</v>
      </c>
    </row>
    <row r="4460" spans="1:11" x14ac:dyDescent="0.35">
      <c r="A4460">
        <v>4457</v>
      </c>
      <c r="B4460" t="str">
        <f t="shared" si="69"/>
        <v>17-71</v>
      </c>
      <c r="C4460">
        <v>-70.928823369810999</v>
      </c>
      <c r="D4460">
        <v>16.900153748756001</v>
      </c>
      <c r="E4460">
        <f>ASIN(SQRT((SIN(RADIANS(PARAMETERS!$D$8-D4460)/2)*SIN(RADIANS(PARAMETERS!$D$8-D4460)/2))+(COS(RADIANS(D4460))*COS(RADIANS(PARAMETERS!$D$8))*SIN(RADIANS(PARAMETERS!$D$9-C4460)/2)*SIN(RADIANS(PARAMETERS!$D$9-C4460)/2))))*2*3958.756</f>
        <v>690.28091614033883</v>
      </c>
      <c r="F4460">
        <v>163.74684143066</v>
      </c>
      <c r="G4460">
        <v>191.12881469727</v>
      </c>
      <c r="H4460">
        <v>230.72840881348</v>
      </c>
      <c r="I4460">
        <v>266.05224609375</v>
      </c>
      <c r="J4460">
        <v>306.78744506836</v>
      </c>
      <c r="K4460" s="6">
        <f>IFERROR(EXP(TREND(LN($F$1:$J$1),LN(F4460:J4460),LN(Calculations!$B$3))),0)</f>
        <v>3.1149546491323392E-2</v>
      </c>
    </row>
    <row r="4461" spans="1:11" x14ac:dyDescent="0.35">
      <c r="A4461">
        <v>4458</v>
      </c>
      <c r="B4461" t="str">
        <f t="shared" si="69"/>
        <v>17-71</v>
      </c>
      <c r="C4461">
        <v>-71.200144704712002</v>
      </c>
      <c r="D4461">
        <v>16.900153748756001</v>
      </c>
      <c r="E4461">
        <f>ASIN(SQRT((SIN(RADIANS(PARAMETERS!$D$8-D4461)/2)*SIN(RADIANS(PARAMETERS!$D$8-D4461)/2))+(COS(RADIANS(D4461))*COS(RADIANS(PARAMETERS!$D$8))*SIN(RADIANS(PARAMETERS!$D$9-C4461)/2)*SIN(RADIANS(PARAMETERS!$D$9-C4461)/2))))*2*3958.756</f>
        <v>708.08749371606223</v>
      </c>
      <c r="F4461">
        <v>163.42095947266</v>
      </c>
      <c r="G4461">
        <v>190.78596496582</v>
      </c>
      <c r="H4461">
        <v>230.24870300293</v>
      </c>
      <c r="I4461">
        <v>265.44229125977</v>
      </c>
      <c r="J4461">
        <v>306.01922607422</v>
      </c>
      <c r="K4461" s="6">
        <f>IFERROR(EXP(TREND(LN($F$1:$J$1),LN(F4461:J4461),LN(Calculations!$B$3))),0)</f>
        <v>3.0889982564395693E-2</v>
      </c>
    </row>
    <row r="4462" spans="1:11" x14ac:dyDescent="0.35">
      <c r="A4462">
        <v>4459</v>
      </c>
      <c r="B4462" t="str">
        <f t="shared" si="69"/>
        <v>17-71.5</v>
      </c>
      <c r="C4462">
        <v>-71.471466039613006</v>
      </c>
      <c r="D4462">
        <v>16.900153748756001</v>
      </c>
      <c r="E4462">
        <f>ASIN(SQRT((SIN(RADIANS(PARAMETERS!$D$8-D4462)/2)*SIN(RADIANS(PARAMETERS!$D$8-D4462)/2))+(COS(RADIANS(D4462))*COS(RADIANS(PARAMETERS!$D$8))*SIN(RADIANS(PARAMETERS!$D$9-C4462)/2)*SIN(RADIANS(PARAMETERS!$D$9-C4462)/2))))*2*3958.756</f>
        <v>725.90326679765531</v>
      </c>
      <c r="F4462">
        <v>163.06753540039</v>
      </c>
      <c r="G4462">
        <v>190.41593933105</v>
      </c>
      <c r="H4462">
        <v>229.70555114746</v>
      </c>
      <c r="I4462">
        <v>264.73248291016</v>
      </c>
      <c r="J4462">
        <v>305.10501098633</v>
      </c>
      <c r="K4462" s="6">
        <f>IFERROR(EXP(TREND(LN($F$1:$J$1),LN(F4462:J4462),LN(Calculations!$B$3))),0)</f>
        <v>3.0621016511315241E-2</v>
      </c>
    </row>
    <row r="4463" spans="1:11" x14ac:dyDescent="0.35">
      <c r="A4463">
        <v>4460</v>
      </c>
      <c r="B4463" t="str">
        <f t="shared" si="69"/>
        <v>17-71.5</v>
      </c>
      <c r="C4463">
        <v>-71.742787374513995</v>
      </c>
      <c r="D4463">
        <v>16.900153748756001</v>
      </c>
      <c r="E4463">
        <f>ASIN(SQRT((SIN(RADIANS(PARAMETERS!$D$8-D4463)/2)*SIN(RADIANS(PARAMETERS!$D$8-D4463)/2))+(COS(RADIANS(D4463))*COS(RADIANS(PARAMETERS!$D$8))*SIN(RADIANS(PARAMETERS!$D$9-C4463)/2)*SIN(RADIANS(PARAMETERS!$D$9-C4463)/2))))*2*3958.756</f>
        <v>743.72754422353967</v>
      </c>
      <c r="F4463">
        <v>162.74124145508</v>
      </c>
      <c r="G4463">
        <v>190.07469177246</v>
      </c>
      <c r="H4463">
        <v>229.18525695801</v>
      </c>
      <c r="I4463">
        <v>264.03860473633</v>
      </c>
      <c r="J4463">
        <v>304.19720458984</v>
      </c>
      <c r="K4463" s="6">
        <f>IFERROR(EXP(TREND(LN($F$1:$J$1),LN(F4463:J4463),LN(Calculations!$B$3))),0)</f>
        <v>3.0381858777765853E-2</v>
      </c>
    </row>
    <row r="4464" spans="1:11" x14ac:dyDescent="0.35">
      <c r="A4464">
        <v>4461</v>
      </c>
      <c r="B4464" t="str">
        <f t="shared" si="69"/>
        <v>17-72</v>
      </c>
      <c r="C4464">
        <v>-72.014108709414998</v>
      </c>
      <c r="D4464">
        <v>16.900153748756001</v>
      </c>
      <c r="E4464">
        <f>ASIN(SQRT((SIN(RADIANS(PARAMETERS!$D$8-D4464)/2)*SIN(RADIANS(PARAMETERS!$D$8-D4464)/2))+(COS(RADIANS(D4464))*COS(RADIANS(PARAMETERS!$D$8))*SIN(RADIANS(PARAMETERS!$D$9-C4464)/2)*SIN(RADIANS(PARAMETERS!$D$9-C4464)/2))))*2*3958.756</f>
        <v>761.55969846170706</v>
      </c>
      <c r="F4464">
        <v>162.42930603027</v>
      </c>
      <c r="G4464">
        <v>189.7495880127</v>
      </c>
      <c r="H4464">
        <v>228.67095947266</v>
      </c>
      <c r="I4464">
        <v>263.33984375</v>
      </c>
      <c r="J4464">
        <v>303.27001953125</v>
      </c>
      <c r="K4464" s="6">
        <f>IFERROR(EXP(TREND(LN($F$1:$J$1),LN(F4464:J4464),LN(Calculations!$B$3))),0)</f>
        <v>3.016171456240227E-2</v>
      </c>
    </row>
    <row r="4465" spans="1:11" x14ac:dyDescent="0.35">
      <c r="A4465">
        <v>4462</v>
      </c>
      <c r="B4465" t="str">
        <f t="shared" si="69"/>
        <v>17-72.5</v>
      </c>
      <c r="C4465">
        <v>-72.285430044316001</v>
      </c>
      <c r="D4465">
        <v>16.900153748756001</v>
      </c>
      <c r="E4465">
        <f>ASIN(SQRT((SIN(RADIANS(PARAMETERS!$D$8-D4465)/2)*SIN(RADIANS(PARAMETERS!$D$8-D4465)/2))+(COS(RADIANS(D4465))*COS(RADIANS(PARAMETERS!$D$8))*SIN(RADIANS(PARAMETERS!$D$9-C4465)/2)*SIN(RADIANS(PARAMETERS!$D$9-C4465)/2))))*2*3958.756</f>
        <v>779.39915839829598</v>
      </c>
      <c r="F4465">
        <v>161.97489929199</v>
      </c>
      <c r="G4465">
        <v>189.32859802246</v>
      </c>
      <c r="H4465">
        <v>228.00315856934</v>
      </c>
      <c r="I4465">
        <v>262.43106079102</v>
      </c>
      <c r="J4465">
        <v>302.06256103516</v>
      </c>
      <c r="K4465" s="6">
        <f>IFERROR(EXP(TREND(LN($F$1:$J$1),LN(F4465:J4465),LN(Calculations!$B$3))),0)</f>
        <v>2.9845542987857854E-2</v>
      </c>
    </row>
    <row r="4466" spans="1:11" x14ac:dyDescent="0.35">
      <c r="A4466">
        <v>4463</v>
      </c>
      <c r="B4466" t="str">
        <f t="shared" si="69"/>
        <v>17-72.5</v>
      </c>
      <c r="C4466">
        <v>-72.556751379217005</v>
      </c>
      <c r="D4466">
        <v>16.900153748756001</v>
      </c>
      <c r="E4466">
        <f>ASIN(SQRT((SIN(RADIANS(PARAMETERS!$D$8-D4466)/2)*SIN(RADIANS(PARAMETERS!$D$8-D4466)/2))+(COS(RADIANS(D4466))*COS(RADIANS(PARAMETERS!$D$8))*SIN(RADIANS(PARAMETERS!$D$9-C4466)/2)*SIN(RADIANS(PARAMETERS!$D$9-C4466)/2))))*2*3958.756</f>
        <v>797.24540308077337</v>
      </c>
      <c r="F4466">
        <v>161.48234558105</v>
      </c>
      <c r="G4466">
        <v>188.90464782715</v>
      </c>
      <c r="H4466">
        <v>227.33735656738</v>
      </c>
      <c r="I4466">
        <v>261.52966308594</v>
      </c>
      <c r="J4466">
        <v>300.86972045898</v>
      </c>
      <c r="K4466" s="6">
        <f>IFERROR(EXP(TREND(LN($F$1:$J$1),LN(F4466:J4466),LN(Calculations!$B$3))),0)</f>
        <v>2.9503116477131178E-2</v>
      </c>
    </row>
    <row r="4467" spans="1:11" x14ac:dyDescent="0.35">
      <c r="A4467">
        <v>4464</v>
      </c>
      <c r="B4467" t="str">
        <f t="shared" si="69"/>
        <v>17-73</v>
      </c>
      <c r="C4467">
        <v>-72.828072714117994</v>
      </c>
      <c r="D4467">
        <v>16.900153748756001</v>
      </c>
      <c r="E4467">
        <f>ASIN(SQRT((SIN(RADIANS(PARAMETERS!$D$8-D4467)/2)*SIN(RADIANS(PARAMETERS!$D$8-D4467)/2))+(COS(RADIANS(D4467))*COS(RADIANS(PARAMETERS!$D$8))*SIN(RADIANS(PARAMETERS!$D$9-C4467)/2)*SIN(RADIANS(PARAMETERS!$D$9-C4467)/2))))*2*3958.756</f>
        <v>815.09795627207041</v>
      </c>
      <c r="F4467">
        <v>161.00262451172</v>
      </c>
      <c r="G4467">
        <v>188.50715637207</v>
      </c>
      <c r="H4467">
        <v>226.7160949707</v>
      </c>
      <c r="I4467">
        <v>260.69079589844</v>
      </c>
      <c r="J4467">
        <v>299.76202392578</v>
      </c>
      <c r="K4467" s="6">
        <f>IFERROR(EXP(TREND(LN($F$1:$J$1),LN(F4467:J4467),LN(Calculations!$B$3))),0)</f>
        <v>2.9170894194804616E-2</v>
      </c>
    </row>
    <row r="4468" spans="1:11" x14ac:dyDescent="0.35">
      <c r="A4468">
        <v>4465</v>
      </c>
      <c r="B4468" t="str">
        <f t="shared" si="69"/>
        <v>17-73</v>
      </c>
      <c r="C4468">
        <v>-73.099394049018997</v>
      </c>
      <c r="D4468">
        <v>16.900153748756001</v>
      </c>
      <c r="E4468">
        <f>ASIN(SQRT((SIN(RADIANS(PARAMETERS!$D$8-D4468)/2)*SIN(RADIANS(PARAMETERS!$D$8-D4468)/2))+(COS(RADIANS(D4468))*COS(RADIANS(PARAMETERS!$D$8))*SIN(RADIANS(PARAMETERS!$D$9-C4468)/2)*SIN(RADIANS(PARAMETERS!$D$9-C4468)/2))))*2*3958.756</f>
        <v>832.9563816961238</v>
      </c>
      <c r="F4468">
        <v>160.66891479492</v>
      </c>
      <c r="G4468">
        <v>188.22360229492</v>
      </c>
      <c r="H4468">
        <v>226.25268554688</v>
      </c>
      <c r="I4468">
        <v>260.05154418945</v>
      </c>
      <c r="J4468">
        <v>298.90463256836</v>
      </c>
      <c r="K4468" s="6">
        <f>IFERROR(EXP(TREND(LN($F$1:$J$1),LN(F4468:J4468),LN(Calculations!$B$3))),0)</f>
        <v>2.894797790269819E-2</v>
      </c>
    </row>
    <row r="4469" spans="1:11" x14ac:dyDescent="0.35">
      <c r="A4469">
        <v>4466</v>
      </c>
      <c r="B4469" t="str">
        <f t="shared" si="69"/>
        <v>17-73.5</v>
      </c>
      <c r="C4469">
        <v>-73.37071538392</v>
      </c>
      <c r="D4469">
        <v>16.900153748756001</v>
      </c>
      <c r="E4469">
        <f>ASIN(SQRT((SIN(RADIANS(PARAMETERS!$D$8-D4469)/2)*SIN(RADIANS(PARAMETERS!$D$8-D4469)/2))+(COS(RADIANS(D4469))*COS(RADIANS(PARAMETERS!$D$8))*SIN(RADIANS(PARAMETERS!$D$9-C4469)/2)*SIN(RADIANS(PARAMETERS!$D$9-C4469)/2))))*2*3958.756</f>
        <v>850.82027887490392</v>
      </c>
      <c r="F4469">
        <v>160.47686767578</v>
      </c>
      <c r="G4469">
        <v>188.05183410645</v>
      </c>
      <c r="H4469">
        <v>225.95324707031</v>
      </c>
      <c r="I4469">
        <v>259.62640380859</v>
      </c>
      <c r="J4469">
        <v>298.32287597656</v>
      </c>
      <c r="K4469" s="6">
        <f>IFERROR(EXP(TREND(LN($F$1:$J$1),LN(F4469:J4469),LN(Calculations!$B$3))),0)</f>
        <v>2.8826652250964362E-2</v>
      </c>
    </row>
    <row r="4470" spans="1:11" x14ac:dyDescent="0.35">
      <c r="A4470">
        <v>4467</v>
      </c>
      <c r="B4470" t="str">
        <f t="shared" si="69"/>
        <v>17-73.5</v>
      </c>
      <c r="C4470">
        <v>-73.642036718821004</v>
      </c>
      <c r="D4470">
        <v>16.900153748756001</v>
      </c>
      <c r="E4470">
        <f>ASIN(SQRT((SIN(RADIANS(PARAMETERS!$D$8-D4470)/2)*SIN(RADIANS(PARAMETERS!$D$8-D4470)/2))+(COS(RADIANS(D4470))*COS(RADIANS(PARAMETERS!$D$8))*SIN(RADIANS(PARAMETERS!$D$9-C4470)/2)*SIN(RADIANS(PARAMETERS!$D$9-C4470)/2))))*2*3958.756</f>
        <v>868.68927947314239</v>
      </c>
      <c r="F4470">
        <v>160.39532470703</v>
      </c>
      <c r="G4470">
        <v>187.96272277832</v>
      </c>
      <c r="H4470">
        <v>225.77516174316</v>
      </c>
      <c r="I4470">
        <v>259.35986328125</v>
      </c>
      <c r="J4470">
        <v>297.94525146484</v>
      </c>
      <c r="K4470" s="6">
        <f>IFERROR(EXP(TREND(LN($F$1:$J$1),LN(F4470:J4470),LN(Calculations!$B$3))),0)</f>
        <v>2.8783709922970958E-2</v>
      </c>
    </row>
    <row r="4471" spans="1:11" x14ac:dyDescent="0.35">
      <c r="A4471">
        <v>4468</v>
      </c>
      <c r="B4471" t="str">
        <f t="shared" si="69"/>
        <v>17-74</v>
      </c>
      <c r="C4471">
        <v>-73.913358053722007</v>
      </c>
      <c r="D4471">
        <v>16.900153748756001</v>
      </c>
      <c r="E4471">
        <f>ASIN(SQRT((SIN(RADIANS(PARAMETERS!$D$8-D4471)/2)*SIN(RADIANS(PARAMETERS!$D$8-D4471)/2))+(COS(RADIANS(D4471))*COS(RADIANS(PARAMETERS!$D$8))*SIN(RADIANS(PARAMETERS!$D$9-C4471)/2)*SIN(RADIANS(PARAMETERS!$D$9-C4471)/2))))*2*3958.756</f>
        <v>886.56304408019457</v>
      </c>
      <c r="F4471">
        <v>160.31101989746</v>
      </c>
      <c r="G4471">
        <v>187.8765411377</v>
      </c>
      <c r="H4471">
        <v>225.60562133789</v>
      </c>
      <c r="I4471">
        <v>259.107421875</v>
      </c>
      <c r="J4471">
        <v>297.58865356445</v>
      </c>
      <c r="K4471" s="6">
        <f>IFERROR(EXP(TREND(LN($F$1:$J$1),LN(F4471:J4471),LN(Calculations!$B$3))),0)</f>
        <v>2.8737738362696014E-2</v>
      </c>
    </row>
    <row r="4472" spans="1:11" x14ac:dyDescent="0.35">
      <c r="A4472">
        <v>4469</v>
      </c>
      <c r="B4472" t="str">
        <f t="shared" si="69"/>
        <v>17-74</v>
      </c>
      <c r="C4472">
        <v>-74.184679388622996</v>
      </c>
      <c r="D4472">
        <v>16.900153748756001</v>
      </c>
      <c r="E4472">
        <f>ASIN(SQRT((SIN(RADIANS(PARAMETERS!$D$8-D4472)/2)*SIN(RADIANS(PARAMETERS!$D$8-D4472)/2))+(COS(RADIANS(D4472))*COS(RADIANS(PARAMETERS!$D$8))*SIN(RADIANS(PARAMETERS!$D$9-C4472)/2)*SIN(RADIANS(PARAMETERS!$D$9-C4472)/2))))*2*3958.756</f>
        <v>904.44125936943954</v>
      </c>
      <c r="F4472">
        <v>160.2029876709</v>
      </c>
      <c r="G4472">
        <v>187.79737854004</v>
      </c>
      <c r="H4472">
        <v>225.48541259766</v>
      </c>
      <c r="I4472">
        <v>258.94735717773</v>
      </c>
      <c r="J4472">
        <v>297.37936401367</v>
      </c>
      <c r="K4472" s="6">
        <f>IFERROR(EXP(TREND(LN($F$1:$J$1),LN(F4472:J4472),LN(Calculations!$B$3))),0)</f>
        <v>2.8662873221964334E-2</v>
      </c>
    </row>
    <row r="4473" spans="1:11" x14ac:dyDescent="0.35">
      <c r="A4473">
        <v>4470</v>
      </c>
      <c r="B4473" t="str">
        <f t="shared" si="69"/>
        <v>17-74.5</v>
      </c>
      <c r="C4473">
        <v>-74.456000723523999</v>
      </c>
      <c r="D4473">
        <v>16.900153748756001</v>
      </c>
      <c r="E4473">
        <f>ASIN(SQRT((SIN(RADIANS(PARAMETERS!$D$8-D4473)/2)*SIN(RADIANS(PARAMETERS!$D$8-D4473)/2))+(COS(RADIANS(D4473))*COS(RADIANS(PARAMETERS!$D$8))*SIN(RADIANS(PARAMETERS!$D$9-C4473)/2)*SIN(RADIANS(PARAMETERS!$D$9-C4473)/2))))*2*3958.756</f>
        <v>922.3236355846991</v>
      </c>
      <c r="F4473">
        <v>160.05181884766</v>
      </c>
      <c r="G4473">
        <v>187.7078704834</v>
      </c>
      <c r="H4473">
        <v>225.38362121582</v>
      </c>
      <c r="I4473">
        <v>258.83520507813</v>
      </c>
      <c r="J4473">
        <v>297.25588989258</v>
      </c>
      <c r="K4473" s="6">
        <f>IFERROR(EXP(TREND(LN($F$1:$J$1),LN(F4473:J4473),LN(Calculations!$B$3))),0)</f>
        <v>2.8547563631149488E-2</v>
      </c>
    </row>
    <row r="4474" spans="1:11" x14ac:dyDescent="0.35">
      <c r="A4474">
        <v>4471</v>
      </c>
      <c r="B4474" t="str">
        <f t="shared" si="69"/>
        <v>17-74.5</v>
      </c>
      <c r="C4474">
        <v>-74.727322058425003</v>
      </c>
      <c r="D4474">
        <v>16.900153748756001</v>
      </c>
      <c r="E4474">
        <f>ASIN(SQRT((SIN(RADIANS(PARAMETERS!$D$8-D4474)/2)*SIN(RADIANS(PARAMETERS!$D$8-D4474)/2))+(COS(RADIANS(D4474))*COS(RADIANS(PARAMETERS!$D$8))*SIN(RADIANS(PARAMETERS!$D$9-C4474)/2)*SIN(RADIANS(PARAMETERS!$D$9-C4474)/2))))*2*3958.756</f>
        <v>940.20990431069424</v>
      </c>
      <c r="F4474">
        <v>159.83274841309</v>
      </c>
      <c r="G4474">
        <v>187.58180236816</v>
      </c>
      <c r="H4474">
        <v>225.2474822998</v>
      </c>
      <c r="I4474">
        <v>258.69174194336</v>
      </c>
      <c r="J4474">
        <v>297.10556030273</v>
      </c>
      <c r="K4474" s="6">
        <f>IFERROR(EXP(TREND(LN($F$1:$J$1),LN(F4474:J4474),LN(Calculations!$B$3))),0)</f>
        <v>2.8379602056893119E-2</v>
      </c>
    </row>
    <row r="4475" spans="1:11" x14ac:dyDescent="0.35">
      <c r="A4475">
        <v>4472</v>
      </c>
      <c r="B4475" t="str">
        <f t="shared" si="69"/>
        <v>17-75</v>
      </c>
      <c r="C4475">
        <v>-74.998643393324997</v>
      </c>
      <c r="D4475">
        <v>16.900153748756001</v>
      </c>
      <c r="E4475">
        <f>ASIN(SQRT((SIN(RADIANS(PARAMETERS!$D$8-D4475)/2)*SIN(RADIANS(PARAMETERS!$D$8-D4475)/2))+(COS(RADIANS(D4475))*COS(RADIANS(PARAMETERS!$D$8))*SIN(RADIANS(PARAMETERS!$D$9-C4475)/2)*SIN(RADIANS(PARAMETERS!$D$9-C4475)/2))))*2*3958.756</f>
        <v>958.0998164908417</v>
      </c>
      <c r="F4475">
        <v>159.69416809082</v>
      </c>
      <c r="G4475">
        <v>187.52507019043</v>
      </c>
      <c r="H4475">
        <v>225.23139953613</v>
      </c>
      <c r="I4475">
        <v>258.71832275391</v>
      </c>
      <c r="J4475">
        <v>297.18771362305</v>
      </c>
      <c r="K4475" s="6">
        <f>IFERROR(EXP(TREND(LN($F$1:$J$1),LN(F4475:J4475),LN(Calculations!$B$3))),0)</f>
        <v>2.8263415104648047E-2</v>
      </c>
    </row>
    <row r="4476" spans="1:11" x14ac:dyDescent="0.35">
      <c r="A4476">
        <v>4473</v>
      </c>
      <c r="B4476" t="str">
        <f t="shared" si="69"/>
        <v>17-75.5</v>
      </c>
      <c r="C4476">
        <v>-75.269964728226</v>
      </c>
      <c r="D4476">
        <v>16.900153748756001</v>
      </c>
      <c r="E4476">
        <f>ASIN(SQRT((SIN(RADIANS(PARAMETERS!$D$8-D4476)/2)*SIN(RADIANS(PARAMETERS!$D$8-D4476)/2))+(COS(RADIANS(D4476))*COS(RADIANS(PARAMETERS!$D$8))*SIN(RADIANS(PARAMETERS!$D$9-C4476)/2)*SIN(RADIANS(PARAMETERS!$D$9-C4476)/2))))*2*3958.756</f>
        <v>975.99314066141665</v>
      </c>
      <c r="F4476">
        <v>159.61236572266</v>
      </c>
      <c r="G4476">
        <v>187.51390075684</v>
      </c>
      <c r="H4476">
        <v>225.29177856445</v>
      </c>
      <c r="I4476">
        <v>258.85180664063</v>
      </c>
      <c r="J4476">
        <v>297.41461181641</v>
      </c>
      <c r="K4476" s="6">
        <f>IFERROR(EXP(TREND(LN($F$1:$J$1),LN(F4476:J4476),LN(Calculations!$B$3))),0)</f>
        <v>2.8184437311203639E-2</v>
      </c>
    </row>
    <row r="4477" spans="1:11" x14ac:dyDescent="0.35">
      <c r="A4477">
        <v>4474</v>
      </c>
      <c r="B4477" t="str">
        <f t="shared" si="69"/>
        <v>17-75.5</v>
      </c>
      <c r="C4477">
        <v>-75.541286063127004</v>
      </c>
      <c r="D4477">
        <v>16.900153748756001</v>
      </c>
      <c r="E4477">
        <f>ASIN(SQRT((SIN(RADIANS(PARAMETERS!$D$8-D4477)/2)*SIN(RADIANS(PARAMETERS!$D$8-D4477)/2))+(COS(RADIANS(D4477))*COS(RADIANS(PARAMETERS!$D$8))*SIN(RADIANS(PARAMETERS!$D$9-C4477)/2)*SIN(RADIANS(PARAMETERS!$D$9-C4477)/2))))*2*3958.756</f>
        <v>993.88966137417265</v>
      </c>
      <c r="F4477">
        <v>159.57261657715</v>
      </c>
      <c r="G4477">
        <v>187.52886962891</v>
      </c>
      <c r="H4477">
        <v>225.38626098633</v>
      </c>
      <c r="I4477">
        <v>259.02679443359</v>
      </c>
      <c r="J4477">
        <v>297.69195556641</v>
      </c>
      <c r="K4477" s="6">
        <f>IFERROR(EXP(TREND(LN($F$1:$J$1),LN(F4477:J4477),LN(Calculations!$B$3))),0)</f>
        <v>2.8136087546457828E-2</v>
      </c>
    </row>
    <row r="4478" spans="1:11" x14ac:dyDescent="0.35">
      <c r="A4478">
        <v>4475</v>
      </c>
      <c r="B4478" t="str">
        <f t="shared" si="69"/>
        <v>17-76</v>
      </c>
      <c r="C4478">
        <v>-75.812607398028007</v>
      </c>
      <c r="D4478">
        <v>16.900153748756001</v>
      </c>
      <c r="E4478">
        <f>ASIN(SQRT((SIN(RADIANS(PARAMETERS!$D$8-D4478)/2)*SIN(RADIANS(PARAMETERS!$D$8-D4478)/2))+(COS(RADIANS(D4478))*COS(RADIANS(PARAMETERS!$D$8))*SIN(RADIANS(PARAMETERS!$D$9-C4478)/2)*SIN(RADIANS(PARAMETERS!$D$9-C4478)/2))))*2*3958.756</f>
        <v>1011.789177785598</v>
      </c>
      <c r="F4478">
        <v>159.74786376953</v>
      </c>
      <c r="G4478">
        <v>187.68719482422</v>
      </c>
      <c r="H4478">
        <v>225.681640625</v>
      </c>
      <c r="I4478">
        <v>259.45770263672</v>
      </c>
      <c r="J4478">
        <v>298.29235839844</v>
      </c>
      <c r="K4478" s="6">
        <f>IFERROR(EXP(TREND(LN($F$1:$J$1),LN(F4478:J4478),LN(Calculations!$B$3))),0)</f>
        <v>2.8238509389487222E-2</v>
      </c>
    </row>
    <row r="4479" spans="1:11" x14ac:dyDescent="0.35">
      <c r="A4479">
        <v>4476</v>
      </c>
      <c r="B4479" t="str">
        <f t="shared" si="69"/>
        <v>17-76</v>
      </c>
      <c r="C4479">
        <v>-76.083928732928996</v>
      </c>
      <c r="D4479">
        <v>16.900153748756001</v>
      </c>
      <c r="E4479">
        <f>ASIN(SQRT((SIN(RADIANS(PARAMETERS!$D$8-D4479)/2)*SIN(RADIANS(PARAMETERS!$D$8-D4479)/2))+(COS(RADIANS(D4479))*COS(RADIANS(PARAMETERS!$D$8))*SIN(RADIANS(PARAMETERS!$D$9-C4479)/2)*SIN(RADIANS(PARAMETERS!$D$9-C4479)/2))))*2*3958.756</f>
        <v>1029.691502391827</v>
      </c>
      <c r="F4479">
        <v>160.09761047363</v>
      </c>
      <c r="G4479">
        <v>187.9617767334</v>
      </c>
      <c r="H4479">
        <v>226.12940979004</v>
      </c>
      <c r="I4479">
        <v>260.07464599609</v>
      </c>
      <c r="J4479">
        <v>299.11901855469</v>
      </c>
      <c r="K4479" s="6">
        <f>IFERROR(EXP(TREND(LN($F$1:$J$1),LN(F4479:J4479),LN(Calculations!$B$3))),0)</f>
        <v>2.8467466698447158E-2</v>
      </c>
    </row>
    <row r="4480" spans="1:11" x14ac:dyDescent="0.35">
      <c r="A4480">
        <v>4477</v>
      </c>
      <c r="B4480" t="str">
        <f t="shared" si="69"/>
        <v>17-76.5</v>
      </c>
      <c r="C4480">
        <v>-76.355250067829999</v>
      </c>
      <c r="D4480">
        <v>16.900153748756001</v>
      </c>
      <c r="E4480">
        <f>ASIN(SQRT((SIN(RADIANS(PARAMETERS!$D$8-D4480)/2)*SIN(RADIANS(PARAMETERS!$D$8-D4480)/2))+(COS(RADIANS(D4480))*COS(RADIANS(PARAMETERS!$D$8))*SIN(RADIANS(PARAMETERS!$D$9-C4480)/2)*SIN(RADIANS(PARAMETERS!$D$9-C4480)/2))))*2*3958.756</f>
        <v>1047.596459892321</v>
      </c>
      <c r="F4480">
        <v>160.53373718262</v>
      </c>
      <c r="G4480">
        <v>188.28915405273</v>
      </c>
      <c r="H4480">
        <v>226.62843322754</v>
      </c>
      <c r="I4480">
        <v>260.73974609375</v>
      </c>
      <c r="J4480">
        <v>299.98846435547</v>
      </c>
      <c r="K4480" s="6">
        <f>IFERROR(EXP(TREND(LN($F$1:$J$1),LN(F4480:J4480),LN(Calculations!$B$3))),0)</f>
        <v>2.8766187768298875E-2</v>
      </c>
    </row>
    <row r="4481" spans="1:11" x14ac:dyDescent="0.35">
      <c r="A4481">
        <v>4478</v>
      </c>
      <c r="B4481" t="str">
        <f t="shared" si="69"/>
        <v>17-76.5</v>
      </c>
      <c r="C4481">
        <v>-76.626571402731003</v>
      </c>
      <c r="D4481">
        <v>16.900153748756001</v>
      </c>
      <c r="E4481">
        <f>ASIN(SQRT((SIN(RADIANS(PARAMETERS!$D$8-D4481)/2)*SIN(RADIANS(PARAMETERS!$D$8-D4481)/2))+(COS(RADIANS(D4481))*COS(RADIANS(PARAMETERS!$D$8))*SIN(RADIANS(PARAMETERS!$D$9-C4481)/2)*SIN(RADIANS(PARAMETERS!$D$9-C4481)/2))))*2*3958.756</f>
        <v>1065.5038861672583</v>
      </c>
      <c r="F4481">
        <v>160.92910766602</v>
      </c>
      <c r="G4481">
        <v>188.58592224121</v>
      </c>
      <c r="H4481">
        <v>227.07136535645</v>
      </c>
      <c r="I4481">
        <v>261.32360839844</v>
      </c>
      <c r="J4481">
        <v>300.74536132813</v>
      </c>
      <c r="K4481" s="6">
        <f>IFERROR(EXP(TREND(LN($F$1:$J$1),LN(F4481:J4481),LN(Calculations!$B$3))),0)</f>
        <v>2.9042069648778465E-2</v>
      </c>
    </row>
    <row r="4482" spans="1:11" x14ac:dyDescent="0.35">
      <c r="A4482">
        <v>4479</v>
      </c>
      <c r="B4482" t="str">
        <f t="shared" si="69"/>
        <v>17-77</v>
      </c>
      <c r="C4482">
        <v>-76.897892737632006</v>
      </c>
      <c r="D4482">
        <v>16.900153748756001</v>
      </c>
      <c r="E4482">
        <f>ASIN(SQRT((SIN(RADIANS(PARAMETERS!$D$8-D4482)/2)*SIN(RADIANS(PARAMETERS!$D$8-D4482)/2))+(COS(RADIANS(D4482))*COS(RADIANS(PARAMETERS!$D$8))*SIN(RADIANS(PARAMETERS!$D$9-C4482)/2)*SIN(RADIANS(PARAMETERS!$D$9-C4482)/2))))*2*3958.756</f>
        <v>1083.4136273556098</v>
      </c>
      <c r="F4482">
        <v>161.25749206543</v>
      </c>
      <c r="G4482">
        <v>188.83743286133</v>
      </c>
      <c r="H4482">
        <v>227.43640136719</v>
      </c>
      <c r="I4482">
        <v>261.79763793945</v>
      </c>
      <c r="J4482">
        <v>301.35269165039</v>
      </c>
      <c r="K4482" s="6">
        <f>IFERROR(EXP(TREND(LN($F$1:$J$1),LN(F4482:J4482),LN(Calculations!$B$3))),0)</f>
        <v>2.9276877464479354E-2</v>
      </c>
    </row>
    <row r="4483" spans="1:11" x14ac:dyDescent="0.35">
      <c r="A4483">
        <v>4480</v>
      </c>
      <c r="B4483" t="str">
        <f t="shared" si="69"/>
        <v>17-77</v>
      </c>
      <c r="C4483">
        <v>-77.169214072532995</v>
      </c>
      <c r="D4483">
        <v>16.900153748756001</v>
      </c>
      <c r="E4483">
        <f>ASIN(SQRT((SIN(RADIANS(PARAMETERS!$D$8-D4483)/2)*SIN(RADIANS(PARAMETERS!$D$8-D4483)/2))+(COS(RADIANS(D4483))*COS(RADIANS(PARAMETERS!$D$8))*SIN(RADIANS(PARAMETERS!$D$9-C4483)/2)*SIN(RADIANS(PARAMETERS!$D$9-C4483)/2))))*2*3958.756</f>
        <v>1101.3255390225324</v>
      </c>
      <c r="F4483">
        <v>161.52990722656</v>
      </c>
      <c r="G4483">
        <v>189.05326843262</v>
      </c>
      <c r="H4483">
        <v>227.73704528809</v>
      </c>
      <c r="I4483">
        <v>262.17895507813</v>
      </c>
      <c r="J4483">
        <v>301.83206176758</v>
      </c>
      <c r="K4483" s="6">
        <f>IFERROR(EXP(TREND(LN($F$1:$J$1),LN(F4483:J4483),LN(Calculations!$B$3))),0)</f>
        <v>2.9478354135202122E-2</v>
      </c>
    </row>
    <row r="4484" spans="1:11" x14ac:dyDescent="0.35">
      <c r="A4484">
        <v>4481</v>
      </c>
      <c r="B4484" t="str">
        <f t="shared" si="69"/>
        <v>17-77.5</v>
      </c>
      <c r="C4484">
        <v>-77.440535407433998</v>
      </c>
      <c r="D4484">
        <v>16.900153748756001</v>
      </c>
      <c r="E4484">
        <f>ASIN(SQRT((SIN(RADIANS(PARAMETERS!$D$8-D4484)/2)*SIN(RADIANS(PARAMETERS!$D$8-D4484)/2))+(COS(RADIANS(D4484))*COS(RADIANS(PARAMETERS!$D$8))*SIN(RADIANS(PARAMETERS!$D$9-C4484)/2)*SIN(RADIANS(PARAMETERS!$D$9-C4484)/2))))*2*3958.756</f>
        <v>1119.239485406174</v>
      </c>
      <c r="F4484">
        <v>161.86235046387</v>
      </c>
      <c r="G4484">
        <v>189.31698608398</v>
      </c>
      <c r="H4484">
        <v>228.09144592285</v>
      </c>
      <c r="I4484">
        <v>262.61880493164</v>
      </c>
      <c r="J4484">
        <v>302.37496948242</v>
      </c>
      <c r="K4484" s="6">
        <f>IFERROR(EXP(TREND(LN($F$1:$J$1),LN(F4484:J4484),LN(Calculations!$B$3))),0)</f>
        <v>2.973077324448014E-2</v>
      </c>
    </row>
    <row r="4485" spans="1:11" x14ac:dyDescent="0.35">
      <c r="A4485">
        <v>4482</v>
      </c>
      <c r="B4485" t="str">
        <f t="shared" ref="B4485:B4548" si="70">MROUND(D4485,1)&amp;MROUND(C4485,-0.5)</f>
        <v>17-77.5</v>
      </c>
      <c r="C4485">
        <v>-77.711856742335002</v>
      </c>
      <c r="D4485">
        <v>16.900153748756001</v>
      </c>
      <c r="E4485">
        <f>ASIN(SQRT((SIN(RADIANS(PARAMETERS!$D$8-D4485)/2)*SIN(RADIANS(PARAMETERS!$D$8-D4485)/2))+(COS(RADIANS(D4485))*COS(RADIANS(PARAMETERS!$D$8))*SIN(RADIANS(PARAMETERS!$D$9-C4485)/2)*SIN(RADIANS(PARAMETERS!$D$9-C4485)/2))))*2*3958.756</f>
        <v>1137.1553387351896</v>
      </c>
      <c r="F4485">
        <v>162.22843933105</v>
      </c>
      <c r="G4485">
        <v>189.6063079834</v>
      </c>
      <c r="H4485">
        <v>228.46301269531</v>
      </c>
      <c r="I4485">
        <v>263.06652832031</v>
      </c>
      <c r="J4485">
        <v>302.91329956055</v>
      </c>
      <c r="K4485" s="6">
        <f>IFERROR(EXP(TREND(LN($F$1:$J$1),LN(F4485:J4485),LN(Calculations!$B$3))),0)</f>
        <v>3.0017589455138639E-2</v>
      </c>
    </row>
    <row r="4486" spans="1:11" x14ac:dyDescent="0.35">
      <c r="A4486">
        <v>4483</v>
      </c>
      <c r="B4486" t="str">
        <f t="shared" si="70"/>
        <v>17-78</v>
      </c>
      <c r="C4486">
        <v>-77.983178077236005</v>
      </c>
      <c r="D4486">
        <v>16.900153748756001</v>
      </c>
      <c r="E4486">
        <f>ASIN(SQRT((SIN(RADIANS(PARAMETERS!$D$8-D4486)/2)*SIN(RADIANS(PARAMETERS!$D$8-D4486)/2))+(COS(RADIANS(D4486))*COS(RADIANS(PARAMETERS!$D$8))*SIN(RADIANS(PARAMETERS!$D$9-C4486)/2)*SIN(RADIANS(PARAMETERS!$D$9-C4486)/2))))*2*3958.756</f>
        <v>1155.0729786093723</v>
      </c>
      <c r="F4486">
        <v>162.62371826172</v>
      </c>
      <c r="G4486">
        <v>189.91806030273</v>
      </c>
      <c r="H4486">
        <v>228.8500213623</v>
      </c>
      <c r="I4486">
        <v>263.52194213867</v>
      </c>
      <c r="J4486">
        <v>303.44888305664</v>
      </c>
      <c r="K4486" s="6">
        <f>IFERROR(EXP(TREND(LN($F$1:$J$1),LN(F4486:J4486),LN(Calculations!$B$3))),0)</f>
        <v>3.0335446290612012E-2</v>
      </c>
    </row>
    <row r="4487" spans="1:11" x14ac:dyDescent="0.35">
      <c r="A4487">
        <v>4484</v>
      </c>
      <c r="B4487" t="str">
        <f t="shared" si="70"/>
        <v>17-78.5</v>
      </c>
      <c r="C4487">
        <v>-78.254499412136994</v>
      </c>
      <c r="D4487">
        <v>16.900153748756001</v>
      </c>
      <c r="E4487">
        <f>ASIN(SQRT((SIN(RADIANS(PARAMETERS!$D$8-D4487)/2)*SIN(RADIANS(PARAMETERS!$D$8-D4487)/2))+(COS(RADIANS(D4487))*COS(RADIANS(PARAMETERS!$D$8))*SIN(RADIANS(PARAMETERS!$D$9-C4487)/2)*SIN(RADIANS(PARAMETERS!$D$9-C4487)/2))))*2*3958.756</f>
        <v>1172.9922914366878</v>
      </c>
      <c r="F4487">
        <v>163.08807373047</v>
      </c>
      <c r="G4487">
        <v>190.29386901855</v>
      </c>
      <c r="H4487">
        <v>229.32417297363</v>
      </c>
      <c r="I4487">
        <v>264.08648681641</v>
      </c>
      <c r="J4487">
        <v>304.12023925781</v>
      </c>
      <c r="K4487" s="6">
        <f>IFERROR(EXP(TREND(LN($F$1:$J$1),LN(F4487:J4487),LN(Calculations!$B$3))),0)</f>
        <v>3.0711248717334546E-2</v>
      </c>
    </row>
    <row r="4488" spans="1:11" x14ac:dyDescent="0.35">
      <c r="A4488">
        <v>4485</v>
      </c>
      <c r="B4488" t="str">
        <f t="shared" si="70"/>
        <v>17-78.5</v>
      </c>
      <c r="C4488">
        <v>-78.525820747037997</v>
      </c>
      <c r="D4488">
        <v>16.900153748756001</v>
      </c>
      <c r="E4488">
        <f>ASIN(SQRT((SIN(RADIANS(PARAMETERS!$D$8-D4488)/2)*SIN(RADIANS(PARAMETERS!$D$8-D4488)/2))+(COS(RADIANS(D4488))*COS(RADIANS(PARAMETERS!$D$8))*SIN(RADIANS(PARAMETERS!$D$9-C4488)/2)*SIN(RADIANS(PARAMETERS!$D$9-C4488)/2))))*2*3958.756</f>
        <v>1190.9131699208313</v>
      </c>
      <c r="F4488">
        <v>163.57124328613</v>
      </c>
      <c r="G4488">
        <v>190.69036865234</v>
      </c>
      <c r="H4488">
        <v>229.81286621094</v>
      </c>
      <c r="I4488">
        <v>264.65872192383</v>
      </c>
      <c r="J4488">
        <v>304.79016113281</v>
      </c>
      <c r="K4488" s="6">
        <f>IFERROR(EXP(TREND(LN($F$1:$J$1),LN(F4488:J4488),LN(Calculations!$B$3))),0)</f>
        <v>3.111276120851459E-2</v>
      </c>
    </row>
    <row r="4489" spans="1:11" x14ac:dyDescent="0.35">
      <c r="A4489">
        <v>4486</v>
      </c>
      <c r="B4489" t="str">
        <f t="shared" si="70"/>
        <v>17-79</v>
      </c>
      <c r="C4489">
        <v>-78.797142081939</v>
      </c>
      <c r="D4489">
        <v>16.900153748756001</v>
      </c>
      <c r="E4489">
        <f>ASIN(SQRT((SIN(RADIANS(PARAMETERS!$D$8-D4489)/2)*SIN(RADIANS(PARAMETERS!$D$8-D4489)/2))+(COS(RADIANS(D4489))*COS(RADIANS(PARAMETERS!$D$8))*SIN(RADIANS(PARAMETERS!$D$9-C4489)/2)*SIN(RADIANS(PARAMETERS!$D$9-C4489)/2))))*2*3958.756</f>
        <v>1208.8355125940757</v>
      </c>
      <c r="F4489">
        <v>164.06144714355</v>
      </c>
      <c r="G4489">
        <v>191.09741210938</v>
      </c>
      <c r="H4489">
        <v>230.30174255371</v>
      </c>
      <c r="I4489">
        <v>265.22030639648</v>
      </c>
      <c r="J4489">
        <v>305.4352722168</v>
      </c>
      <c r="K4489" s="6">
        <f>IFERROR(EXP(TREND(LN($F$1:$J$1),LN(F4489:J4489),LN(Calculations!$B$3))),0)</f>
        <v>3.1531818428427637E-2</v>
      </c>
    </row>
    <row r="4490" spans="1:11" x14ac:dyDescent="0.35">
      <c r="A4490">
        <v>4487</v>
      </c>
      <c r="B4490" t="str">
        <f t="shared" si="70"/>
        <v>17-79</v>
      </c>
      <c r="C4490">
        <v>-79.068463416840004</v>
      </c>
      <c r="D4490">
        <v>16.900153748756001</v>
      </c>
      <c r="E4490">
        <f>ASIN(SQRT((SIN(RADIANS(PARAMETERS!$D$8-D4490)/2)*SIN(RADIANS(PARAMETERS!$D$8-D4490)/2))+(COS(RADIANS(D4490))*COS(RADIANS(PARAMETERS!$D$8))*SIN(RADIANS(PARAMETERS!$D$9-C4490)/2)*SIN(RADIANS(PARAMETERS!$D$9-C4490)/2))))*2*3958.756</f>
        <v>1226.7592233908481</v>
      </c>
      <c r="F4490">
        <v>164.59622192383</v>
      </c>
      <c r="G4490">
        <v>191.55657958984</v>
      </c>
      <c r="H4490">
        <v>230.86169433594</v>
      </c>
      <c r="I4490">
        <v>265.87094116211</v>
      </c>
      <c r="J4490">
        <v>306.19125366211</v>
      </c>
      <c r="K4490" s="6">
        <f>IFERROR(EXP(TREND(LN($F$1:$J$1),LN(F4490:J4490),LN(Calculations!$B$3))),0)</f>
        <v>3.1994205909525411E-2</v>
      </c>
    </row>
    <row r="4491" spans="1:11" x14ac:dyDescent="0.35">
      <c r="A4491">
        <v>4488</v>
      </c>
      <c r="B4491" t="str">
        <f t="shared" si="70"/>
        <v>17-79.5</v>
      </c>
      <c r="C4491">
        <v>-79.339784751741007</v>
      </c>
      <c r="D4491">
        <v>16.900153748756001</v>
      </c>
      <c r="E4491">
        <f>ASIN(SQRT((SIN(RADIANS(PARAMETERS!$D$8-D4491)/2)*SIN(RADIANS(PARAMETERS!$D$8-D4491)/2))+(COS(RADIANS(D4491))*COS(RADIANS(PARAMETERS!$D$8))*SIN(RADIANS(PARAMETERS!$D$9-C4491)/2)*SIN(RADIANS(PARAMETERS!$D$9-C4491)/2))))*2*3958.756</f>
        <v>1244.684211257925</v>
      </c>
      <c r="F4491">
        <v>165.13150024414</v>
      </c>
      <c r="G4491">
        <v>192.03164672852</v>
      </c>
      <c r="H4491">
        <v>231.4379119873</v>
      </c>
      <c r="I4491">
        <v>266.5378112793</v>
      </c>
      <c r="J4491">
        <v>306.96307373047</v>
      </c>
      <c r="K4491" s="6">
        <f>IFERROR(EXP(TREND(LN($F$1:$J$1),LN(F4491:J4491),LN(Calculations!$B$3))),0)</f>
        <v>3.2467878634052059E-2</v>
      </c>
    </row>
    <row r="4492" spans="1:11" x14ac:dyDescent="0.35">
      <c r="A4492">
        <v>4489</v>
      </c>
      <c r="B4492" t="str">
        <f t="shared" si="70"/>
        <v>17-79.5</v>
      </c>
      <c r="C4492">
        <v>-79.611106086641996</v>
      </c>
      <c r="D4492">
        <v>16.900153748756001</v>
      </c>
      <c r="E4492">
        <f>ASIN(SQRT((SIN(RADIANS(PARAMETERS!$D$8-D4492)/2)*SIN(RADIANS(PARAMETERS!$D$8-D4492)/2))+(COS(RADIANS(D4492))*COS(RADIANS(PARAMETERS!$D$8))*SIN(RADIANS(PARAMETERS!$D$9-C4492)/2)*SIN(RADIANS(PARAMETERS!$D$9-C4492)/2))))*2*3958.756</f>
        <v>1262.6103897976445</v>
      </c>
      <c r="F4492">
        <v>165.67265319824</v>
      </c>
      <c r="G4492">
        <v>192.52864074707</v>
      </c>
      <c r="H4492">
        <v>232.04782104492</v>
      </c>
      <c r="I4492">
        <v>267.24975585938</v>
      </c>
      <c r="J4492">
        <v>307.79406738281</v>
      </c>
      <c r="K4492" s="6">
        <f>IFERROR(EXP(TREND(LN($F$1:$J$1),LN(F4492:J4492),LN(Calculations!$B$3))),0)</f>
        <v>3.2953069215896684E-2</v>
      </c>
    </row>
    <row r="4493" spans="1:11" x14ac:dyDescent="0.35">
      <c r="A4493">
        <v>4490</v>
      </c>
      <c r="B4493" t="str">
        <f t="shared" si="70"/>
        <v>17-80</v>
      </c>
      <c r="C4493">
        <v>-79.882427421542999</v>
      </c>
      <c r="D4493">
        <v>16.900153748756001</v>
      </c>
      <c r="E4493">
        <f>ASIN(SQRT((SIN(RADIANS(PARAMETERS!$D$8-D4493)/2)*SIN(RADIANS(PARAMETERS!$D$8-D4493)/2))+(COS(RADIANS(D4493))*COS(RADIANS(PARAMETERS!$D$8))*SIN(RADIANS(PARAMETERS!$D$9-C4493)/2)*SIN(RADIANS(PARAMETERS!$D$9-C4493)/2))))*2*3958.756</f>
        <v>1280.5376769409227</v>
      </c>
      <c r="F4493">
        <v>166.26145935059</v>
      </c>
      <c r="G4493">
        <v>193.08918762207</v>
      </c>
      <c r="H4493">
        <v>232.7643737793</v>
      </c>
      <c r="I4493">
        <v>268.11080932617</v>
      </c>
      <c r="J4493">
        <v>308.82699584961</v>
      </c>
      <c r="K4493" s="6">
        <f>IFERROR(EXP(TREND(LN($F$1:$J$1),LN(F4493:J4493),LN(Calculations!$B$3))),0)</f>
        <v>3.3477015080558663E-2</v>
      </c>
    </row>
    <row r="4494" spans="1:11" x14ac:dyDescent="0.35">
      <c r="A4494">
        <v>4491</v>
      </c>
      <c r="B4494" t="str">
        <f t="shared" si="70"/>
        <v>17-80</v>
      </c>
      <c r="C4494">
        <v>-80.153748756444003</v>
      </c>
      <c r="D4494">
        <v>16.900153748756001</v>
      </c>
      <c r="E4494">
        <f>ASIN(SQRT((SIN(RADIANS(PARAMETERS!$D$8-D4494)/2)*SIN(RADIANS(PARAMETERS!$D$8-D4494)/2))+(COS(RADIANS(D4494))*COS(RADIANS(PARAMETERS!$D$8))*SIN(RADIANS(PARAMETERS!$D$9-C4494)/2)*SIN(RADIANS(PARAMETERS!$D$9-C4494)/2))))*2*3958.756</f>
        <v>1298.4659946471991</v>
      </c>
      <c r="F4494">
        <v>166.83122253418</v>
      </c>
      <c r="G4494">
        <v>193.64501953125</v>
      </c>
      <c r="H4494">
        <v>233.49169921875</v>
      </c>
      <c r="I4494">
        <v>268.99853515625</v>
      </c>
      <c r="J4494">
        <v>309.90713500977</v>
      </c>
      <c r="K4494" s="6">
        <f>IFERROR(EXP(TREND(LN($F$1:$J$1),LN(F4494:J4494),LN(Calculations!$B$3))),0)</f>
        <v>3.3983467654774904E-2</v>
      </c>
    </row>
    <row r="4495" spans="1:11" x14ac:dyDescent="0.35">
      <c r="A4495">
        <v>4492</v>
      </c>
      <c r="B4495" t="str">
        <f t="shared" si="70"/>
        <v>17-80.5</v>
      </c>
      <c r="C4495">
        <v>-80.425070091345006</v>
      </c>
      <c r="D4495">
        <v>16.900153748756001</v>
      </c>
      <c r="E4495">
        <f>ASIN(SQRT((SIN(RADIANS(PARAMETERS!$D$8-D4495)/2)*SIN(RADIANS(PARAMETERS!$D$8-D4495)/2))+(COS(RADIANS(D4495))*COS(RADIANS(PARAMETERS!$D$8))*SIN(RADIANS(PARAMETERS!$D$9-C4495)/2)*SIN(RADIANS(PARAMETERS!$D$9-C4495)/2))))*2*3958.756</f>
        <v>1316.3952686287721</v>
      </c>
      <c r="F4495">
        <v>167.36376953125</v>
      </c>
      <c r="G4495">
        <v>194.17784118652</v>
      </c>
      <c r="H4495">
        <v>234.20448303223</v>
      </c>
      <c r="I4495">
        <v>269.88101196289</v>
      </c>
      <c r="J4495">
        <v>310.99447631836</v>
      </c>
      <c r="K4495" s="6">
        <f>IFERROR(EXP(TREND(LN($F$1:$J$1),LN(F4495:J4495),LN(Calculations!$B$3))),0)</f>
        <v>3.4455288680214399E-2</v>
      </c>
    </row>
    <row r="4496" spans="1:11" x14ac:dyDescent="0.35">
      <c r="A4496">
        <v>4493</v>
      </c>
      <c r="B4496" t="str">
        <f t="shared" si="70"/>
        <v>17-80.5</v>
      </c>
      <c r="C4496">
        <v>-80.696391426245995</v>
      </c>
      <c r="D4496">
        <v>16.900153748756001</v>
      </c>
      <c r="E4496">
        <f>ASIN(SQRT((SIN(RADIANS(PARAMETERS!$D$8-D4496)/2)*SIN(RADIANS(PARAMETERS!$D$8-D4496)/2))+(COS(RADIANS(D4496))*COS(RADIANS(PARAMETERS!$D$8))*SIN(RADIANS(PARAMETERS!$D$9-C4496)/2)*SIN(RADIANS(PARAMETERS!$D$9-C4496)/2))))*2*3958.756</f>
        <v>1334.3254280972351</v>
      </c>
      <c r="F4496">
        <v>167.87376403809</v>
      </c>
      <c r="G4496">
        <v>194.70487976074</v>
      </c>
      <c r="H4496">
        <v>234.92770385742</v>
      </c>
      <c r="I4496">
        <v>270.79077148438</v>
      </c>
      <c r="J4496">
        <v>312.13088989258</v>
      </c>
      <c r="K4496" s="6">
        <f>IFERROR(EXP(TREND(LN($F$1:$J$1),LN(F4496:J4496),LN(Calculations!$B$3))),0)</f>
        <v>3.4903158485517595E-2</v>
      </c>
    </row>
    <row r="4497" spans="1:11" x14ac:dyDescent="0.35">
      <c r="A4497">
        <v>4494</v>
      </c>
      <c r="B4497" t="str">
        <f t="shared" si="70"/>
        <v>17-81</v>
      </c>
      <c r="C4497">
        <v>-80.967712761146998</v>
      </c>
      <c r="D4497">
        <v>16.900153748756001</v>
      </c>
      <c r="E4497">
        <f>ASIN(SQRT((SIN(RADIANS(PARAMETERS!$D$8-D4497)/2)*SIN(RADIANS(PARAMETERS!$D$8-D4497)/2))+(COS(RADIANS(D4497))*COS(RADIANS(PARAMETERS!$D$8))*SIN(RADIANS(PARAMETERS!$D$9-C4497)/2)*SIN(RADIANS(PARAMETERS!$D$9-C4497)/2))))*2*3958.756</f>
        <v>1352.2564055299758</v>
      </c>
      <c r="F4497">
        <v>168.31706237793</v>
      </c>
      <c r="G4497">
        <v>195.18852233887</v>
      </c>
      <c r="H4497">
        <v>235.61039733887</v>
      </c>
      <c r="I4497">
        <v>271.66424560547</v>
      </c>
      <c r="J4497">
        <v>313.2375793457</v>
      </c>
      <c r="K4497" s="6">
        <f>IFERROR(EXP(TREND(LN($F$1:$J$1),LN(F4497:J4497),LN(Calculations!$B$3))),0)</f>
        <v>3.5287141462675094E-2</v>
      </c>
    </row>
    <row r="4498" spans="1:11" x14ac:dyDescent="0.35">
      <c r="A4498">
        <v>4495</v>
      </c>
      <c r="B4498" t="str">
        <f t="shared" si="70"/>
        <v>17-81</v>
      </c>
      <c r="C4498">
        <v>-81.239034096048002</v>
      </c>
      <c r="D4498">
        <v>16.900153748756001</v>
      </c>
      <c r="E4498">
        <f>ASIN(SQRT((SIN(RADIANS(PARAMETERS!$D$8-D4498)/2)*SIN(RADIANS(PARAMETERS!$D$8-D4498)/2))+(COS(RADIANS(D4498))*COS(RADIANS(PARAMETERS!$D$8))*SIN(RADIANS(PARAMETERS!$D$9-C4498)/2)*SIN(RADIANS(PARAMETERS!$D$9-C4498)/2))))*2*3958.756</f>
        <v>1370.1881364549045</v>
      </c>
      <c r="F4498">
        <v>168.69467163086</v>
      </c>
      <c r="G4498">
        <v>195.63647460938</v>
      </c>
      <c r="H4498">
        <v>236.26789855957</v>
      </c>
      <c r="I4498">
        <v>272.5244140625</v>
      </c>
      <c r="J4498">
        <v>314.34725952148</v>
      </c>
      <c r="K4498" s="6">
        <f>IFERROR(EXP(TREND(LN($F$1:$J$1),LN(F4498:J4498),LN(Calculations!$B$3))),0)</f>
        <v>3.5604230254244612E-2</v>
      </c>
    </row>
    <row r="4499" spans="1:11" x14ac:dyDescent="0.35">
      <c r="A4499">
        <v>4496</v>
      </c>
      <c r="B4499" t="str">
        <f t="shared" si="70"/>
        <v>17-81.5</v>
      </c>
      <c r="C4499">
        <v>-81.510355430949005</v>
      </c>
      <c r="D4499">
        <v>16.900153748756001</v>
      </c>
      <c r="E4499">
        <f>ASIN(SQRT((SIN(RADIANS(PARAMETERS!$D$8-D4499)/2)*SIN(RADIANS(PARAMETERS!$D$8-D4499)/2))+(COS(RADIANS(D4499))*COS(RADIANS(PARAMETERS!$D$8))*SIN(RADIANS(PARAMETERS!$D$9-C4499)/2)*SIN(RADIANS(PARAMETERS!$D$9-C4499)/2))))*2*3958.756</f>
        <v>1388.1205592517815</v>
      </c>
      <c r="F4499">
        <v>169.01765441895</v>
      </c>
      <c r="G4499">
        <v>196.06646728516</v>
      </c>
      <c r="H4499">
        <v>236.92851257324</v>
      </c>
      <c r="I4499">
        <v>273.41012573242</v>
      </c>
      <c r="J4499">
        <v>315.51208496094</v>
      </c>
      <c r="K4499" s="6">
        <f>IFERROR(EXP(TREND(LN($F$1:$J$1),LN(F4499:J4499),LN(Calculations!$B$3))),0)</f>
        <v>3.586107500761071E-2</v>
      </c>
    </row>
    <row r="4500" spans="1:11" x14ac:dyDescent="0.35">
      <c r="A4500">
        <v>4497</v>
      </c>
      <c r="B4500" t="str">
        <f t="shared" si="70"/>
        <v>17-82</v>
      </c>
      <c r="C4500">
        <v>-81.781676765849994</v>
      </c>
      <c r="D4500">
        <v>16.900153748756001</v>
      </c>
      <c r="E4500">
        <f>ASIN(SQRT((SIN(RADIANS(PARAMETERS!$D$8-D4500)/2)*SIN(RADIANS(PARAMETERS!$D$8-D4500)/2))+(COS(RADIANS(D4500))*COS(RADIANS(PARAMETERS!$D$8))*SIN(RADIANS(PARAMETERS!$D$9-C4500)/2)*SIN(RADIANS(PARAMETERS!$D$9-C4500)/2))))*2*3958.756</f>
        <v>1406.05361496866</v>
      </c>
      <c r="F4500">
        <v>169.14643859863</v>
      </c>
      <c r="G4500">
        <v>196.34704589844</v>
      </c>
      <c r="H4500">
        <v>237.39663696289</v>
      </c>
      <c r="I4500">
        <v>274.06332397461</v>
      </c>
      <c r="J4500">
        <v>316.39654541016</v>
      </c>
      <c r="K4500" s="6">
        <f>IFERROR(EXP(TREND(LN($F$1:$J$1),LN(F4500:J4500),LN(Calculations!$B$3))),0)</f>
        <v>3.5942964325169718E-2</v>
      </c>
    </row>
    <row r="4501" spans="1:11" x14ac:dyDescent="0.35">
      <c r="A4501">
        <v>4498</v>
      </c>
      <c r="B4501" t="str">
        <f t="shared" si="70"/>
        <v>17-82</v>
      </c>
      <c r="C4501">
        <v>-82.052998100750997</v>
      </c>
      <c r="D4501">
        <v>16.900153748756001</v>
      </c>
      <c r="E4501">
        <f>ASIN(SQRT((SIN(RADIANS(PARAMETERS!$D$8-D4501)/2)*SIN(RADIANS(PARAMETERS!$D$8-D4501)/2))+(COS(RADIANS(D4501))*COS(RADIANS(PARAMETERS!$D$8))*SIN(RADIANS(PARAMETERS!$D$9-C4501)/2)*SIN(RADIANS(PARAMETERS!$D$9-C4501)/2))))*2*3958.756</f>
        <v>1423.987247152123</v>
      </c>
      <c r="F4501">
        <v>169.08432006836</v>
      </c>
      <c r="G4501">
        <v>196.48506164551</v>
      </c>
      <c r="H4501">
        <v>237.69297790527</v>
      </c>
      <c r="I4501">
        <v>274.51870727539</v>
      </c>
      <c r="J4501">
        <v>317.05328369141</v>
      </c>
      <c r="K4501" s="6">
        <f>IFERROR(EXP(TREND(LN($F$1:$J$1),LN(F4501:J4501),LN(Calculations!$B$3))),0)</f>
        <v>3.5847130124152048E-2</v>
      </c>
    </row>
    <row r="4502" spans="1:11" x14ac:dyDescent="0.35">
      <c r="A4502">
        <v>4499</v>
      </c>
      <c r="B4502" t="str">
        <f t="shared" si="70"/>
        <v>17-82.5</v>
      </c>
      <c r="C4502">
        <v>-82.324319435652001</v>
      </c>
      <c r="D4502">
        <v>16.900153748756001</v>
      </c>
      <c r="E4502">
        <f>ASIN(SQRT((SIN(RADIANS(PARAMETERS!$D$8-D4502)/2)*SIN(RADIANS(PARAMETERS!$D$8-D4502)/2))+(COS(RADIANS(D4502))*COS(RADIANS(PARAMETERS!$D$8))*SIN(RADIANS(PARAMETERS!$D$9-C4502)/2)*SIN(RADIANS(PARAMETERS!$D$9-C4502)/2))))*2*3958.756</f>
        <v>1441.9214016901115</v>
      </c>
      <c r="F4502">
        <v>168.86093139648</v>
      </c>
      <c r="G4502">
        <v>196.5150604248</v>
      </c>
      <c r="H4502">
        <v>237.87925720215</v>
      </c>
      <c r="I4502">
        <v>274.86511230469</v>
      </c>
      <c r="J4502">
        <v>317.60513305664</v>
      </c>
      <c r="K4502" s="6">
        <f>IFERROR(EXP(TREND(LN($F$1:$J$1),LN(F4502:J4502),LN(Calculations!$B$3))),0)</f>
        <v>3.5594822794632171E-2</v>
      </c>
    </row>
    <row r="4503" spans="1:11" x14ac:dyDescent="0.35">
      <c r="A4503">
        <v>4500</v>
      </c>
      <c r="B4503" t="str">
        <f t="shared" si="70"/>
        <v>17-82.5</v>
      </c>
      <c r="C4503">
        <v>-82.595640770553004</v>
      </c>
      <c r="D4503">
        <v>16.900153748756001</v>
      </c>
      <c r="E4503">
        <f>ASIN(SQRT((SIN(RADIANS(PARAMETERS!$D$8-D4503)/2)*SIN(RADIANS(PARAMETERS!$D$8-D4503)/2))+(COS(RADIANS(D4503))*COS(RADIANS(PARAMETERS!$D$8))*SIN(RADIANS(PARAMETERS!$D$9-C4503)/2)*SIN(RADIANS(PARAMETERS!$D$9-C4503)/2))))*2*3958.756</f>
        <v>1459.8560266662769</v>
      </c>
      <c r="F4503">
        <v>168.49038696289</v>
      </c>
      <c r="G4503">
        <v>196.40858459473</v>
      </c>
      <c r="H4503">
        <v>237.91697692871</v>
      </c>
      <c r="I4503">
        <v>275.04431152344</v>
      </c>
      <c r="J4503">
        <v>317.96905517578</v>
      </c>
      <c r="K4503" s="6">
        <f>IFERROR(EXP(TREND(LN($F$1:$J$1),LN(F4503:J4503),LN(Calculations!$B$3))),0)</f>
        <v>3.5202842631702411E-2</v>
      </c>
    </row>
    <row r="4504" spans="1:11" x14ac:dyDescent="0.35">
      <c r="A4504">
        <v>4501</v>
      </c>
      <c r="B4504" t="str">
        <f t="shared" si="70"/>
        <v>17-83</v>
      </c>
      <c r="C4504">
        <v>-82.866962105453993</v>
      </c>
      <c r="D4504">
        <v>16.900153748756001</v>
      </c>
      <c r="E4504">
        <f>ASIN(SQRT((SIN(RADIANS(PARAMETERS!$D$8-D4504)/2)*SIN(RADIANS(PARAMETERS!$D$8-D4504)/2))+(COS(RADIANS(D4504))*COS(RADIANS(PARAMETERS!$D$8))*SIN(RADIANS(PARAMETERS!$D$9-C4504)/2)*SIN(RADIANS(PARAMETERS!$D$9-C4504)/2))))*2*3958.756</f>
        <v>1477.7910722248705</v>
      </c>
      <c r="F4504">
        <v>168.00755310059</v>
      </c>
      <c r="G4504">
        <v>196.20146179199</v>
      </c>
      <c r="H4504">
        <v>237.85145568848</v>
      </c>
      <c r="I4504">
        <v>275.11514282227</v>
      </c>
      <c r="J4504">
        <v>318.22055053711</v>
      </c>
      <c r="K4504" s="6">
        <f>IFERROR(EXP(TREND(LN($F$1:$J$1),LN(F4504:J4504),LN(Calculations!$B$3))),0)</f>
        <v>3.4707152788786673E-2</v>
      </c>
    </row>
    <row r="4505" spans="1:11" x14ac:dyDescent="0.35">
      <c r="A4505">
        <v>4502</v>
      </c>
      <c r="B4505" t="str">
        <f t="shared" si="70"/>
        <v>17-83</v>
      </c>
      <c r="C4505">
        <v>-83.138283440354996</v>
      </c>
      <c r="D4505">
        <v>16.900153748756001</v>
      </c>
      <c r="E4505">
        <f>ASIN(SQRT((SIN(RADIANS(PARAMETERS!$D$8-D4505)/2)*SIN(RADIANS(PARAMETERS!$D$8-D4505)/2))+(COS(RADIANS(D4505))*COS(RADIANS(PARAMETERS!$D$8))*SIN(RADIANS(PARAMETERS!$D$9-C4505)/2)*SIN(RADIANS(PARAMETERS!$D$9-C4505)/2))))*2*3958.756</f>
        <v>1495.7264904453027</v>
      </c>
      <c r="F4505">
        <v>167.43493652344</v>
      </c>
      <c r="G4505">
        <v>195.91780090332</v>
      </c>
      <c r="H4505">
        <v>237.71781921387</v>
      </c>
      <c r="I4505">
        <v>275.12460327148</v>
      </c>
      <c r="J4505">
        <v>318.42153930664</v>
      </c>
      <c r="K4505" s="6">
        <f>IFERROR(EXP(TREND(LN($F$1:$J$1),LN(F4505:J4505),LN(Calculations!$B$3))),0)</f>
        <v>3.4131141375941913E-2</v>
      </c>
    </row>
    <row r="4506" spans="1:11" x14ac:dyDescent="0.35">
      <c r="A4506">
        <v>4503</v>
      </c>
      <c r="B4506" t="str">
        <f t="shared" si="70"/>
        <v>17-83.5</v>
      </c>
      <c r="C4506">
        <v>-83.409604775255005</v>
      </c>
      <c r="D4506">
        <v>16.900153748756001</v>
      </c>
      <c r="E4506">
        <f>ASIN(SQRT((SIN(RADIANS(PARAMETERS!$D$8-D4506)/2)*SIN(RADIANS(PARAMETERS!$D$8-D4506)/2))+(COS(RADIANS(D4506))*COS(RADIANS(PARAMETERS!$D$8))*SIN(RADIANS(PARAMETERS!$D$9-C4506)/2)*SIN(RADIANS(PARAMETERS!$D$9-C4506)/2))))*2*3958.756</f>
        <v>1513.6622352254865</v>
      </c>
      <c r="F4506">
        <v>166.70829772949</v>
      </c>
      <c r="G4506">
        <v>195.47929382324</v>
      </c>
      <c r="H4506">
        <v>237.38470458984</v>
      </c>
      <c r="I4506">
        <v>274.88705444336</v>
      </c>
      <c r="J4506">
        <v>318.31793212891</v>
      </c>
      <c r="K4506" s="6">
        <f>IFERROR(EXP(TREND(LN($F$1:$J$1),LN(F4506:J4506),LN(Calculations!$B$3))),0)</f>
        <v>3.3438722990855582E-2</v>
      </c>
    </row>
    <row r="4507" spans="1:11" x14ac:dyDescent="0.35">
      <c r="A4507">
        <v>4504</v>
      </c>
      <c r="B4507" t="str">
        <f t="shared" si="70"/>
        <v>17-83.5</v>
      </c>
      <c r="C4507">
        <v>-83.680926110155994</v>
      </c>
      <c r="D4507">
        <v>16.900153748756001</v>
      </c>
      <c r="E4507">
        <f>ASIN(SQRT((SIN(RADIANS(PARAMETERS!$D$8-D4507)/2)*SIN(RADIANS(PARAMETERS!$D$8-D4507)/2))+(COS(RADIANS(D4507))*COS(RADIANS(PARAMETERS!$D$8))*SIN(RADIANS(PARAMETERS!$D$9-C4507)/2)*SIN(RADIANS(PARAMETERS!$D$9-C4507)/2))))*2*3958.756</f>
        <v>1531.5982621736614</v>
      </c>
      <c r="F4507">
        <v>165.87731933594</v>
      </c>
      <c r="G4507">
        <v>194.94134521484</v>
      </c>
      <c r="H4507">
        <v>236.92781066895</v>
      </c>
      <c r="I4507">
        <v>274.49819946289</v>
      </c>
      <c r="J4507">
        <v>318.02993774414</v>
      </c>
      <c r="K4507" s="6">
        <f>IFERROR(EXP(TREND(LN($F$1:$J$1),LN(F4507:J4507),LN(Calculations!$B$3))),0)</f>
        <v>3.2677943667214035E-2</v>
      </c>
    </row>
    <row r="4508" spans="1:11" x14ac:dyDescent="0.35">
      <c r="A4508">
        <v>4505</v>
      </c>
      <c r="B4508" t="str">
        <f t="shared" si="70"/>
        <v>17-84</v>
      </c>
      <c r="C4508">
        <v>-83.952247445056997</v>
      </c>
      <c r="D4508">
        <v>16.900153748756001</v>
      </c>
      <c r="E4508">
        <f>ASIN(SQRT((SIN(RADIANS(PARAMETERS!$D$8-D4508)/2)*SIN(RADIANS(PARAMETERS!$D$8-D4508)/2))+(COS(RADIANS(D4508))*COS(RADIANS(PARAMETERS!$D$8))*SIN(RADIANS(PARAMETERS!$D$9-C4508)/2)*SIN(RADIANS(PARAMETERS!$D$9-C4508)/2))))*2*3958.756</f>
        <v>1549.5345285070357</v>
      </c>
      <c r="F4508">
        <v>164.97401428223</v>
      </c>
      <c r="G4508">
        <v>194.34031677246</v>
      </c>
      <c r="H4508">
        <v>236.40051269531</v>
      </c>
      <c r="I4508">
        <v>274.02920532227</v>
      </c>
      <c r="J4508">
        <v>317.65097045898</v>
      </c>
      <c r="K4508" s="6">
        <f>IFERROR(EXP(TREND(LN($F$1:$J$1),LN(F4508:J4508),LN(Calculations!$B$3))),0)</f>
        <v>3.1877949544336745E-2</v>
      </c>
    </row>
    <row r="4509" spans="1:11" x14ac:dyDescent="0.35">
      <c r="A4509">
        <v>4506</v>
      </c>
      <c r="B4509" t="str">
        <f t="shared" si="70"/>
        <v>17-84</v>
      </c>
      <c r="C4509">
        <v>-84.223568779958001</v>
      </c>
      <c r="D4509">
        <v>16.900153748756001</v>
      </c>
      <c r="E4509">
        <f>ASIN(SQRT((SIN(RADIANS(PARAMETERS!$D$8-D4509)/2)*SIN(RADIANS(PARAMETERS!$D$8-D4509)/2))+(COS(RADIANS(D4509))*COS(RADIANS(PARAMETERS!$D$8))*SIN(RADIANS(PARAMETERS!$D$9-C4509)/2)*SIN(RADIANS(PARAMETERS!$D$9-C4509)/2))))*2*3958.756</f>
        <v>1567.470992957969</v>
      </c>
      <c r="F4509">
        <v>163.90873718262</v>
      </c>
      <c r="G4509">
        <v>193.5877532959</v>
      </c>
      <c r="H4509">
        <v>235.69207763672</v>
      </c>
      <c r="I4509">
        <v>273.33935546875</v>
      </c>
      <c r="J4509">
        <v>317.00347900391</v>
      </c>
      <c r="K4509" s="6">
        <f>IFERROR(EXP(TREND(LN($F$1:$J$1),LN(F4509:J4509),LN(Calculations!$B$3))),0)</f>
        <v>3.097339064270014E-2</v>
      </c>
    </row>
    <row r="4510" spans="1:11" x14ac:dyDescent="0.35">
      <c r="A4510">
        <v>4507</v>
      </c>
      <c r="B4510" t="str">
        <f t="shared" si="70"/>
        <v>17-84.5</v>
      </c>
      <c r="C4510">
        <v>-84.494890114859004</v>
      </c>
      <c r="D4510">
        <v>16.900153748756001</v>
      </c>
      <c r="E4510">
        <f>ASIN(SQRT((SIN(RADIANS(PARAMETERS!$D$8-D4510)/2)*SIN(RADIANS(PARAMETERS!$D$8-D4510)/2))+(COS(RADIANS(D4510))*COS(RADIANS(PARAMETERS!$D$8))*SIN(RADIANS(PARAMETERS!$D$9-C4510)/2)*SIN(RADIANS(PARAMETERS!$D$9-C4510)/2))))*2*3958.756</f>
        <v>1585.4076156861688</v>
      </c>
      <c r="F4510">
        <v>162.70826721191</v>
      </c>
      <c r="G4510">
        <v>192.70240783691</v>
      </c>
      <c r="H4510">
        <v>234.83885192871</v>
      </c>
      <c r="I4510">
        <v>272.4748840332</v>
      </c>
      <c r="J4510">
        <v>316.14581298828</v>
      </c>
      <c r="K4510" s="6">
        <f>IFERROR(EXP(TREND(LN($F$1:$J$1),LN(F4510:J4510),LN(Calculations!$B$3))),0)</f>
        <v>2.9991739315972855E-2</v>
      </c>
    </row>
    <row r="4511" spans="1:11" x14ac:dyDescent="0.35">
      <c r="A4511">
        <v>4508</v>
      </c>
      <c r="B4511" t="str">
        <f t="shared" si="70"/>
        <v>17-85</v>
      </c>
      <c r="C4511">
        <v>-84.766211449759993</v>
      </c>
      <c r="D4511">
        <v>16.900153748756001</v>
      </c>
      <c r="E4511">
        <f>ASIN(SQRT((SIN(RADIANS(PARAMETERS!$D$8-D4511)/2)*SIN(RADIANS(PARAMETERS!$D$8-D4511)/2))+(COS(RADIANS(D4511))*COS(RADIANS(PARAMETERS!$D$8))*SIN(RADIANS(PARAMETERS!$D$9-C4511)/2)*SIN(RADIANS(PARAMETERS!$D$9-C4511)/2))))*2*3958.756</f>
        <v>1603.3443581967992</v>
      </c>
      <c r="F4511">
        <v>161.38844299316</v>
      </c>
      <c r="G4511">
        <v>191.69859313965</v>
      </c>
      <c r="H4511">
        <v>233.85746765137</v>
      </c>
      <c r="I4511">
        <v>271.45706176758</v>
      </c>
      <c r="J4511">
        <v>315.10513305664</v>
      </c>
      <c r="K4511" s="6">
        <f>IFERROR(EXP(TREND(LN($F$1:$J$1),LN(F4511:J4511),LN(Calculations!$B$3))),0)</f>
        <v>2.895381430038662E-2</v>
      </c>
    </row>
    <row r="4512" spans="1:11" x14ac:dyDescent="0.35">
      <c r="A4512">
        <v>4509</v>
      </c>
      <c r="B4512" t="str">
        <f t="shared" si="70"/>
        <v>17-85</v>
      </c>
      <c r="C4512">
        <v>-85.037532784660996</v>
      </c>
      <c r="D4512">
        <v>16.900153748756001</v>
      </c>
      <c r="E4512">
        <f>ASIN(SQRT((SIN(RADIANS(PARAMETERS!$D$8-D4512)/2)*SIN(RADIANS(PARAMETERS!$D$8-D4512)/2))+(COS(RADIANS(D4512))*COS(RADIANS(PARAMETERS!$D$8))*SIN(RADIANS(PARAMETERS!$D$9-C4512)/2)*SIN(RADIANS(PARAMETERS!$D$9-C4512)/2))))*2*3958.756</f>
        <v>1621.2811832639838</v>
      </c>
      <c r="F4512">
        <v>159.82739257813</v>
      </c>
      <c r="G4512">
        <v>190.42631530762</v>
      </c>
      <c r="H4512">
        <v>232.55609130859</v>
      </c>
      <c r="I4512">
        <v>270.01986694336</v>
      </c>
      <c r="J4512">
        <v>313.52221679688</v>
      </c>
      <c r="K4512" s="6">
        <f>IFERROR(EXP(TREND(LN($F$1:$J$1),LN(F4512:J4512),LN(Calculations!$B$3))),0)</f>
        <v>2.778410815313001E-2</v>
      </c>
    </row>
    <row r="4513" spans="1:11" x14ac:dyDescent="0.35">
      <c r="A4513">
        <v>4510</v>
      </c>
      <c r="B4513" t="str">
        <f t="shared" si="70"/>
        <v>17-85.5</v>
      </c>
      <c r="C4513">
        <v>-85.308854119562</v>
      </c>
      <c r="D4513">
        <v>16.900153748756001</v>
      </c>
      <c r="E4513">
        <f>ASIN(SQRT((SIN(RADIANS(PARAMETERS!$D$8-D4513)/2)*SIN(RADIANS(PARAMETERS!$D$8-D4513)/2))+(COS(RADIANS(D4513))*COS(RADIANS(PARAMETERS!$D$8))*SIN(RADIANS(PARAMETERS!$D$9-C4513)/2)*SIN(RADIANS(PARAMETERS!$D$9-C4513)/2))))*2*3958.756</f>
        <v>1639.2180548592835</v>
      </c>
      <c r="F4513">
        <v>158.15579223633</v>
      </c>
      <c r="G4513">
        <v>189.00804138184</v>
      </c>
      <c r="H4513">
        <v>231.12718200684</v>
      </c>
      <c r="I4513">
        <v>268.42181396484</v>
      </c>
      <c r="J4513">
        <v>311.73797607422</v>
      </c>
      <c r="K4513" s="6">
        <f>IFERROR(EXP(TREND(LN($F$1:$J$1),LN(F4513:J4513),LN(Calculations!$B$3))),0)</f>
        <v>2.6579280012481686E-2</v>
      </c>
    </row>
    <row r="4514" spans="1:11" x14ac:dyDescent="0.35">
      <c r="A4514">
        <v>4511</v>
      </c>
      <c r="B4514" t="str">
        <f t="shared" si="70"/>
        <v>17-85.5</v>
      </c>
      <c r="C4514">
        <v>-85.580175454463003</v>
      </c>
      <c r="D4514">
        <v>16.900153748756001</v>
      </c>
      <c r="E4514">
        <f>ASIN(SQRT((SIN(RADIANS(PARAMETERS!$D$8-D4514)/2)*SIN(RADIANS(PARAMETERS!$D$8-D4514)/2))+(COS(RADIANS(D4514))*COS(RADIANS(PARAMETERS!$D$8))*SIN(RADIANS(PARAMETERS!$D$9-C4514)/2)*SIN(RADIANS(PARAMETERS!$D$9-C4514)/2))))*2*3958.756</f>
        <v>1657.1549380847887</v>
      </c>
      <c r="F4514">
        <v>156.41734313965</v>
      </c>
      <c r="G4514">
        <v>187.49060058594</v>
      </c>
      <c r="H4514">
        <v>229.6262512207</v>
      </c>
      <c r="I4514">
        <v>266.75057983398</v>
      </c>
      <c r="J4514">
        <v>309.86904907227</v>
      </c>
      <c r="K4514" s="6">
        <f>IFERROR(EXP(TREND(LN($F$1:$J$1),LN(F4514:J4514),LN(Calculations!$B$3))),0)</f>
        <v>2.5374605776017002E-2</v>
      </c>
    </row>
    <row r="4515" spans="1:11" x14ac:dyDescent="0.35">
      <c r="A4515">
        <v>4512</v>
      </c>
      <c r="B4515" t="str">
        <f t="shared" si="70"/>
        <v>17-86</v>
      </c>
      <c r="C4515">
        <v>-85.851496789364006</v>
      </c>
      <c r="D4515">
        <v>16.900153748756001</v>
      </c>
      <c r="E4515">
        <f>ASIN(SQRT((SIN(RADIANS(PARAMETERS!$D$8-D4515)/2)*SIN(RADIANS(PARAMETERS!$D$8-D4515)/2))+(COS(RADIANS(D4515))*COS(RADIANS(PARAMETERS!$D$8))*SIN(RADIANS(PARAMETERS!$D$9-C4515)/2)*SIN(RADIANS(PARAMETERS!$D$9-C4515)/2))))*2*3958.756</f>
        <v>1675.0917991104654</v>
      </c>
      <c r="F4515">
        <v>154.75242614746</v>
      </c>
      <c r="G4515">
        <v>186.23896789551</v>
      </c>
      <c r="H4515">
        <v>228.28018188477</v>
      </c>
      <c r="I4515">
        <v>265.26974487305</v>
      </c>
      <c r="J4515">
        <v>308.24502563477</v>
      </c>
      <c r="K4515" s="6">
        <f>IFERROR(EXP(TREND(LN($F$1:$J$1),LN(F4515:J4515),LN(Calculations!$B$3))),0)</f>
        <v>2.4315482932367089E-2</v>
      </c>
    </row>
    <row r="4516" spans="1:11" x14ac:dyDescent="0.35">
      <c r="A4516">
        <v>4513</v>
      </c>
      <c r="B4516" t="str">
        <f t="shared" si="70"/>
        <v>17-86</v>
      </c>
      <c r="C4516">
        <v>-86.122818124264995</v>
      </c>
      <c r="D4516">
        <v>16.900153748756001</v>
      </c>
      <c r="E4516">
        <f>ASIN(SQRT((SIN(RADIANS(PARAMETERS!$D$8-D4516)/2)*SIN(RADIANS(PARAMETERS!$D$8-D4516)/2))+(COS(RADIANS(D4516))*COS(RADIANS(PARAMETERS!$D$8))*SIN(RADIANS(PARAMETERS!$D$9-C4516)/2)*SIN(RADIANS(PARAMETERS!$D$9-C4516)/2))))*2*3958.756</f>
        <v>1693.0286051154515</v>
      </c>
      <c r="F4516">
        <v>153.1796875</v>
      </c>
      <c r="G4516">
        <v>185.19450378418</v>
      </c>
      <c r="H4516">
        <v>227.14515686035</v>
      </c>
      <c r="I4516">
        <v>264.08419799805</v>
      </c>
      <c r="J4516">
        <v>307.02346801758</v>
      </c>
      <c r="K4516" s="6">
        <f>IFERROR(EXP(TREND(LN($F$1:$J$1),LN(F4516:J4516),LN(Calculations!$B$3))),0)</f>
        <v>2.3375059863539306E-2</v>
      </c>
    </row>
    <row r="4517" spans="1:11" x14ac:dyDescent="0.35">
      <c r="A4517">
        <v>4514</v>
      </c>
      <c r="B4517" t="str">
        <f t="shared" si="70"/>
        <v>17-86.5</v>
      </c>
      <c r="C4517">
        <v>-86.394139459165999</v>
      </c>
      <c r="D4517">
        <v>16.900153748756001</v>
      </c>
      <c r="E4517">
        <f>ASIN(SQRT((SIN(RADIANS(PARAMETERS!$D$8-D4517)/2)*SIN(RADIANS(PARAMETERS!$D$8-D4517)/2))+(COS(RADIANS(D4517))*COS(RADIANS(PARAMETERS!$D$8))*SIN(RADIANS(PARAMETERS!$D$9-C4517)/2)*SIN(RADIANS(PARAMETERS!$D$9-C4517)/2))))*2*3958.756</f>
        <v>1710.9653242330055</v>
      </c>
      <c r="F4517">
        <v>151.65396118164</v>
      </c>
      <c r="G4517">
        <v>184.22434997559</v>
      </c>
      <c r="H4517">
        <v>226.14602661133</v>
      </c>
      <c r="I4517">
        <v>263.10473632813</v>
      </c>
      <c r="J4517">
        <v>306.10037231445</v>
      </c>
      <c r="K4517" s="6">
        <f>IFERROR(EXP(TREND(LN($F$1:$J$1),LN(F4517:J4517),LN(Calculations!$B$3))),0)</f>
        <v>2.2500300158493438E-2</v>
      </c>
    </row>
    <row r="4518" spans="1:11" x14ac:dyDescent="0.35">
      <c r="A4518">
        <v>4515</v>
      </c>
      <c r="B4518" t="str">
        <f t="shared" si="70"/>
        <v>17-86.5</v>
      </c>
      <c r="C4518">
        <v>-86.665460794067002</v>
      </c>
      <c r="D4518">
        <v>16.900153748756001</v>
      </c>
      <c r="E4518">
        <f>ASIN(SQRT((SIN(RADIANS(PARAMETERS!$D$8-D4518)/2)*SIN(RADIANS(PARAMETERS!$D$8-D4518)/2))+(COS(RADIANS(D4518))*COS(RADIANS(PARAMETERS!$D$8))*SIN(RADIANS(PARAMETERS!$D$9-C4518)/2)*SIN(RADIANS(PARAMETERS!$D$9-C4518)/2))))*2*3958.756</f>
        <v>1728.9019254988459</v>
      </c>
      <c r="F4518">
        <v>149.20756530762</v>
      </c>
      <c r="G4518">
        <v>182.51725769043</v>
      </c>
      <c r="H4518">
        <v>224.1178894043</v>
      </c>
      <c r="I4518">
        <v>260.77838134766</v>
      </c>
      <c r="J4518">
        <v>303.43341064453</v>
      </c>
      <c r="K4518" s="6">
        <f>IFERROR(EXP(TREND(LN($F$1:$J$1),LN(F4518:J4518),LN(Calculations!$B$3))),0)</f>
        <v>2.1190152017918285E-2</v>
      </c>
    </row>
    <row r="4519" spans="1:11" x14ac:dyDescent="0.35">
      <c r="A4519">
        <v>4516</v>
      </c>
      <c r="B4519" t="str">
        <f t="shared" si="70"/>
        <v>17-87</v>
      </c>
      <c r="C4519">
        <v>-86.936782128968005</v>
      </c>
      <c r="D4519">
        <v>16.900153748756001</v>
      </c>
      <c r="E4519">
        <f>ASIN(SQRT((SIN(RADIANS(PARAMETERS!$D$8-D4519)/2)*SIN(RADIANS(PARAMETERS!$D$8-D4519)/2))+(COS(RADIANS(D4519))*COS(RADIANS(PARAMETERS!$D$8))*SIN(RADIANS(PARAMETERS!$D$9-C4519)/2)*SIN(RADIANS(PARAMETERS!$D$9-C4519)/2))))*2*3958.756</f>
        <v>1746.8383788026404</v>
      </c>
      <c r="F4519">
        <v>145.9981842041</v>
      </c>
      <c r="G4519">
        <v>179.85575866699</v>
      </c>
      <c r="H4519">
        <v>221.23876953125</v>
      </c>
      <c r="I4519">
        <v>257.3642578125</v>
      </c>
      <c r="J4519">
        <v>299.38717651367</v>
      </c>
      <c r="K4519" s="6">
        <f>IFERROR(EXP(TREND(LN($F$1:$J$1),LN(F4519:J4519),LN(Calculations!$B$3))),0)</f>
        <v>1.9530308030770525E-2</v>
      </c>
    </row>
    <row r="4520" spans="1:11" x14ac:dyDescent="0.35">
      <c r="A4520">
        <v>4517</v>
      </c>
      <c r="B4520" t="str">
        <f t="shared" si="70"/>
        <v>17-87</v>
      </c>
      <c r="C4520">
        <v>-87.208103463868994</v>
      </c>
      <c r="D4520">
        <v>16.900153748756001</v>
      </c>
      <c r="E4520">
        <f>ASIN(SQRT((SIN(RADIANS(PARAMETERS!$D$8-D4520)/2)*SIN(RADIANS(PARAMETERS!$D$8-D4520)/2))+(COS(RADIANS(D4520))*COS(RADIANS(PARAMETERS!$D$8))*SIN(RADIANS(PARAMETERS!$D$9-C4520)/2)*SIN(RADIANS(PARAMETERS!$D$9-C4520)/2))))*2*3958.756</f>
        <v>1764.7746548424177</v>
      </c>
      <c r="F4520">
        <v>142.18771362305</v>
      </c>
      <c r="G4520">
        <v>176.27944946289</v>
      </c>
      <c r="H4520">
        <v>217.66119384766</v>
      </c>
      <c r="I4520">
        <v>253.07043457031</v>
      </c>
      <c r="J4520">
        <v>294.24053955078</v>
      </c>
      <c r="K4520" s="6">
        <f>IFERROR(EXP(TREND(LN($F$1:$J$1),LN(F4520:J4520),LN(Calculations!$B$3))),0)</f>
        <v>1.7669895105837247E-2</v>
      </c>
    </row>
    <row r="4521" spans="1:11" x14ac:dyDescent="0.35">
      <c r="A4521">
        <v>4518</v>
      </c>
      <c r="B4521" t="str">
        <f t="shared" si="70"/>
        <v>17-87.5</v>
      </c>
      <c r="C4521">
        <v>-87.479424798769998</v>
      </c>
      <c r="D4521">
        <v>16.900153748756001</v>
      </c>
      <c r="E4521">
        <f>ASIN(SQRT((SIN(RADIANS(PARAMETERS!$D$8-D4521)/2)*SIN(RADIANS(PARAMETERS!$D$8-D4521)/2))+(COS(RADIANS(D4521))*COS(RADIANS(PARAMETERS!$D$8))*SIN(RADIANS(PARAMETERS!$D$9-C4521)/2)*SIN(RADIANS(PARAMETERS!$D$9-C4521)/2))))*2*3958.756</f>
        <v>1782.7107250817012</v>
      </c>
      <c r="F4521">
        <v>138.22528076172</v>
      </c>
      <c r="G4521">
        <v>172.43849182129</v>
      </c>
      <c r="H4521">
        <v>213.90322875977</v>
      </c>
      <c r="I4521">
        <v>248.54791259766</v>
      </c>
      <c r="J4521">
        <v>288.80615234375</v>
      </c>
      <c r="K4521" s="6">
        <f>IFERROR(EXP(TREND(LN($F$1:$J$1),LN(F4521:J4521),LN(Calculations!$B$3))),0)</f>
        <v>1.5907696400378906E-2</v>
      </c>
    </row>
    <row r="4522" spans="1:11" x14ac:dyDescent="0.35">
      <c r="A4522">
        <v>4519</v>
      </c>
      <c r="B4522" t="str">
        <f t="shared" si="70"/>
        <v>17-88</v>
      </c>
      <c r="C4522">
        <v>-87.750746133671001</v>
      </c>
      <c r="D4522">
        <v>16.900153748756001</v>
      </c>
      <c r="E4522">
        <f>ASIN(SQRT((SIN(RADIANS(PARAMETERS!$D$8-D4522)/2)*SIN(RADIANS(PARAMETERS!$D$8-D4522)/2))+(COS(RADIANS(D4522))*COS(RADIANS(PARAMETERS!$D$8))*SIN(RADIANS(PARAMETERS!$D$9-C4522)/2)*SIN(RADIANS(PARAMETERS!$D$9-C4522)/2))))*2*3958.756</f>
        <v>1800.6465617091606</v>
      </c>
      <c r="F4522">
        <v>134.2115020752</v>
      </c>
      <c r="G4522">
        <v>168.44110107422</v>
      </c>
      <c r="H4522">
        <v>210.0757598877</v>
      </c>
      <c r="I4522">
        <v>243.94017028809</v>
      </c>
      <c r="J4522">
        <v>283.26763916016</v>
      </c>
      <c r="K4522" s="6">
        <f>IFERROR(EXP(TREND(LN($F$1:$J$1),LN(F4522:J4522),LN(Calculations!$B$3))),0)</f>
        <v>1.4290520609561326E-2</v>
      </c>
    </row>
    <row r="4523" spans="1:11" x14ac:dyDescent="0.35">
      <c r="A4523">
        <v>4520</v>
      </c>
      <c r="B4523" t="str">
        <f t="shared" si="70"/>
        <v>17-88</v>
      </c>
      <c r="C4523">
        <v>-88.022067468572004</v>
      </c>
      <c r="D4523">
        <v>16.900153748756001</v>
      </c>
      <c r="E4523">
        <f>ASIN(SQRT((SIN(RADIANS(PARAMETERS!$D$8-D4523)/2)*SIN(RADIANS(PARAMETERS!$D$8-D4523)/2))+(COS(RADIANS(D4523))*COS(RADIANS(PARAMETERS!$D$8))*SIN(RADIANS(PARAMETERS!$D$9-C4523)/2)*SIN(RADIANS(PARAMETERS!$D$9-C4523)/2))))*2*3958.756</f>
        <v>1818.582137600632</v>
      </c>
      <c r="F4523">
        <v>130.18414306641</v>
      </c>
      <c r="G4523">
        <v>164.34757995605</v>
      </c>
      <c r="H4523">
        <v>206.20997619629</v>
      </c>
      <c r="I4523">
        <v>239.28929138184</v>
      </c>
      <c r="J4523">
        <v>277.68048095703</v>
      </c>
      <c r="K4523" s="6">
        <f>IFERROR(EXP(TREND(LN($F$1:$J$1),LN(F4523:J4523),LN(Calculations!$B$3))),0)</f>
        <v>1.2826482814725719E-2</v>
      </c>
    </row>
    <row r="4524" spans="1:11" x14ac:dyDescent="0.35">
      <c r="A4524">
        <v>4521</v>
      </c>
      <c r="B4524" t="str">
        <f t="shared" si="70"/>
        <v>17-88.5</v>
      </c>
      <c r="C4524">
        <v>-88.293388803472993</v>
      </c>
      <c r="D4524">
        <v>16.900153748756001</v>
      </c>
      <c r="E4524">
        <f>ASIN(SQRT((SIN(RADIANS(PARAMETERS!$D$8-D4524)/2)*SIN(RADIANS(PARAMETERS!$D$8-D4524)/2))+(COS(RADIANS(D4524))*COS(RADIANS(PARAMETERS!$D$8))*SIN(RADIANS(PARAMETERS!$D$9-C4524)/2)*SIN(RADIANS(PARAMETERS!$D$9-C4524)/2))))*2*3958.756</f>
        <v>1836.5174262833177</v>
      </c>
      <c r="F4524">
        <v>126.20946502686</v>
      </c>
      <c r="G4524">
        <v>160.25875854492</v>
      </c>
      <c r="H4524">
        <v>202.37014770508</v>
      </c>
      <c r="I4524">
        <v>234.66653442383</v>
      </c>
      <c r="J4524">
        <v>272.12310791016</v>
      </c>
      <c r="K4524" s="6">
        <f>IFERROR(EXP(TREND(LN($F$1:$J$1),LN(F4524:J4524),LN(Calculations!$B$3))),0)</f>
        <v>1.152662953003248E-2</v>
      </c>
    </row>
    <row r="4525" spans="1:11" x14ac:dyDescent="0.35">
      <c r="A4525">
        <v>4522</v>
      </c>
      <c r="B4525" t="str">
        <f t="shared" si="70"/>
        <v>17-88.5</v>
      </c>
      <c r="C4525">
        <v>-88.564710138373997</v>
      </c>
      <c r="D4525">
        <v>16.900153748756001</v>
      </c>
      <c r="E4525">
        <f>ASIN(SQRT((SIN(RADIANS(PARAMETERS!$D$8-D4525)/2)*SIN(RADIANS(PARAMETERS!$D$8-D4525)/2))+(COS(RADIANS(D4525))*COS(RADIANS(PARAMETERS!$D$8))*SIN(RADIANS(PARAMETERS!$D$9-C4525)/2)*SIN(RADIANS(PARAMETERS!$D$9-C4525)/2))))*2*3958.756</f>
        <v>1854.452401902045</v>
      </c>
      <c r="F4525">
        <v>122.43061828613</v>
      </c>
      <c r="G4525">
        <v>156.35830688477</v>
      </c>
      <c r="H4525">
        <v>198.75955200195</v>
      </c>
      <c r="I4525">
        <v>230.34022521973</v>
      </c>
      <c r="J4525">
        <v>266.94482421875</v>
      </c>
      <c r="K4525" s="6">
        <f>IFERROR(EXP(TREND(LN($F$1:$J$1),LN(F4525:J4525),LN(Calculations!$B$3))),0)</f>
        <v>1.0417850094492705E-2</v>
      </c>
    </row>
    <row r="4526" spans="1:11" x14ac:dyDescent="0.35">
      <c r="A4526">
        <v>4523</v>
      </c>
      <c r="B4526" t="str">
        <f t="shared" si="70"/>
        <v>17-89</v>
      </c>
      <c r="C4526">
        <v>-88.836031473275</v>
      </c>
      <c r="D4526">
        <v>16.900153748756001</v>
      </c>
      <c r="E4526">
        <f>ASIN(SQRT((SIN(RADIANS(PARAMETERS!$D$8-D4526)/2)*SIN(RADIANS(PARAMETERS!$D$8-D4526)/2))+(COS(RADIANS(D4526))*COS(RADIANS(PARAMETERS!$D$8))*SIN(RADIANS(PARAMETERS!$D$9-C4526)/2)*SIN(RADIANS(PARAMETERS!$D$9-C4526)/2))))*2*3958.756</f>
        <v>1872.3870391874163</v>
      </c>
      <c r="F4526">
        <v>118.83153533936</v>
      </c>
      <c r="G4526">
        <v>152.62759399414</v>
      </c>
      <c r="H4526">
        <v>195.33979797363</v>
      </c>
      <c r="I4526">
        <v>226.2540435791</v>
      </c>
      <c r="J4526">
        <v>262.06643676758</v>
      </c>
      <c r="K4526" s="6">
        <f>IFERROR(EXP(TREND(LN($F$1:$J$1),LN(F4526:J4526),LN(Calculations!$B$3))),0)</f>
        <v>9.4658980679048696E-3</v>
      </c>
    </row>
    <row r="4527" spans="1:11" x14ac:dyDescent="0.35">
      <c r="A4527">
        <v>4524</v>
      </c>
      <c r="B4527" t="str">
        <f t="shared" si="70"/>
        <v>17-89</v>
      </c>
      <c r="C4527">
        <v>-89.107352808176003</v>
      </c>
      <c r="D4527">
        <v>16.900153748756001</v>
      </c>
      <c r="E4527">
        <f>ASIN(SQRT((SIN(RADIANS(PARAMETERS!$D$8-D4527)/2)*SIN(RADIANS(PARAMETERS!$D$8-D4527)/2))+(COS(RADIANS(D4527))*COS(RADIANS(PARAMETERS!$D$8))*SIN(RADIANS(PARAMETERS!$D$9-C4527)/2)*SIN(RADIANS(PARAMETERS!$D$9-C4527)/2))))*2*3958.756</f>
        <v>1890.3213134257524</v>
      </c>
      <c r="F4527">
        <v>115.30725097656</v>
      </c>
      <c r="G4527">
        <v>148.9102935791</v>
      </c>
      <c r="H4527">
        <v>191.95942687988</v>
      </c>
      <c r="I4527">
        <v>222.19381713867</v>
      </c>
      <c r="J4527">
        <v>257.20733642578</v>
      </c>
      <c r="K4527" s="6">
        <f>IFERROR(EXP(TREND(LN($F$1:$J$1),LN(F4527:J4527),LN(Calculations!$B$3))),0)</f>
        <v>8.6170866186087262E-3</v>
      </c>
    </row>
    <row r="4528" spans="1:11" x14ac:dyDescent="0.35">
      <c r="A4528">
        <v>4525</v>
      </c>
      <c r="B4528" t="str">
        <f t="shared" si="70"/>
        <v>17-89.5</v>
      </c>
      <c r="C4528">
        <v>-89.378674143077006</v>
      </c>
      <c r="D4528">
        <v>16.900153748756001</v>
      </c>
      <c r="E4528">
        <f>ASIN(SQRT((SIN(RADIANS(PARAMETERS!$D$8-D4528)/2)*SIN(RADIANS(PARAMETERS!$D$8-D4528)/2))+(COS(RADIANS(D4528))*COS(RADIANS(PARAMETERS!$D$8))*SIN(RADIANS(PARAMETERS!$D$9-C4528)/2)*SIN(RADIANS(PARAMETERS!$D$9-C4528)/2))))*2*3958.756</f>
        <v>1908.2552004306956</v>
      </c>
      <c r="F4528">
        <v>111.73852539063</v>
      </c>
      <c r="G4528">
        <v>144.88255310059</v>
      </c>
      <c r="H4528">
        <v>188.39639282227</v>
      </c>
      <c r="I4528">
        <v>217.94010925293</v>
      </c>
      <c r="J4528">
        <v>252.11436462402</v>
      </c>
      <c r="K4528" s="6">
        <f>IFERROR(EXP(TREND(LN($F$1:$J$1),LN(F4528:J4528),LN(Calculations!$B$3))),0)</f>
        <v>7.8192053568581048E-3</v>
      </c>
    </row>
    <row r="4529" spans="1:11" x14ac:dyDescent="0.35">
      <c r="A4529">
        <v>4526</v>
      </c>
      <c r="B4529" t="str">
        <f t="shared" si="70"/>
        <v>17-89.5</v>
      </c>
      <c r="C4529">
        <v>-89.649995477977996</v>
      </c>
      <c r="D4529">
        <v>16.900153748756001</v>
      </c>
      <c r="E4529">
        <f>ASIN(SQRT((SIN(RADIANS(PARAMETERS!$D$8-D4529)/2)*SIN(RADIANS(PARAMETERS!$D$8-D4529)/2))+(COS(RADIANS(D4529))*COS(RADIANS(PARAMETERS!$D$8))*SIN(RADIANS(PARAMETERS!$D$9-C4529)/2)*SIN(RADIANS(PARAMETERS!$D$9-C4529)/2))))*2*3958.756</f>
        <v>1926.1886765163645</v>
      </c>
      <c r="F4529">
        <v>108.104347229</v>
      </c>
      <c r="G4529">
        <v>140.63946533203</v>
      </c>
      <c r="H4529">
        <v>184.58726501465</v>
      </c>
      <c r="I4529">
        <v>213.39135742188</v>
      </c>
      <c r="J4529">
        <v>246.61917114258</v>
      </c>
      <c r="K4529" s="6">
        <f>IFERROR(EXP(TREND(LN($F$1:$J$1),LN(F4529:J4529),LN(Calculations!$B$3))),0)</f>
        <v>7.069797795270151E-3</v>
      </c>
    </row>
    <row r="4530" spans="1:11" x14ac:dyDescent="0.35">
      <c r="A4530">
        <v>4527</v>
      </c>
      <c r="B4530" t="str">
        <f t="shared" si="70"/>
        <v>17-90</v>
      </c>
      <c r="C4530">
        <v>-89.921316812878999</v>
      </c>
      <c r="D4530">
        <v>16.900153748756001</v>
      </c>
      <c r="E4530">
        <f>ASIN(SQRT((SIN(RADIANS(PARAMETERS!$D$8-D4530)/2)*SIN(RADIANS(PARAMETERS!$D$8-D4530)/2))+(COS(RADIANS(D4530))*COS(RADIANS(PARAMETERS!$D$8))*SIN(RADIANS(PARAMETERS!$D$9-C4530)/2)*SIN(RADIANS(PARAMETERS!$D$9-C4530)/2))))*2*3958.756</f>
        <v>1944.1217184719699</v>
      </c>
      <c r="F4530">
        <v>104.49752044678</v>
      </c>
      <c r="G4530">
        <v>136.39202880859</v>
      </c>
      <c r="H4530">
        <v>180.67137145996</v>
      </c>
      <c r="I4530">
        <v>208.70831298828</v>
      </c>
      <c r="J4530">
        <v>240.91967773438</v>
      </c>
      <c r="K4530" s="6">
        <f>IFERROR(EXP(TREND(LN($F$1:$J$1),LN(F4530:J4530),LN(Calculations!$B$3))),0)</f>
        <v>6.389960091196193E-3</v>
      </c>
    </row>
    <row r="4531" spans="1:11" x14ac:dyDescent="0.35">
      <c r="A4531">
        <v>4528</v>
      </c>
      <c r="B4531" t="str">
        <f t="shared" si="70"/>
        <v>17-90</v>
      </c>
      <c r="C4531">
        <v>-90.192638147780002</v>
      </c>
      <c r="D4531">
        <v>16.900153748756001</v>
      </c>
      <c r="E4531">
        <f>ASIN(SQRT((SIN(RADIANS(PARAMETERS!$D$8-D4531)/2)*SIN(RADIANS(PARAMETERS!$D$8-D4531)/2))+(COS(RADIANS(D4531))*COS(RADIANS(PARAMETERS!$D$8))*SIN(RADIANS(PARAMETERS!$D$9-C4531)/2)*SIN(RADIANS(PARAMETERS!$D$9-C4531)/2))))*2*3958.756</f>
        <v>1962.0543035377859</v>
      </c>
      <c r="F4531">
        <v>101.91187286377</v>
      </c>
      <c r="G4531">
        <v>132.99977111816</v>
      </c>
      <c r="H4531">
        <v>177.84866333008</v>
      </c>
      <c r="I4531">
        <v>205.4914855957</v>
      </c>
      <c r="J4531">
        <v>237.12915039063</v>
      </c>
      <c r="K4531" s="6">
        <f>IFERROR(EXP(TREND(LN($F$1:$J$1),LN(F4531:J4531),LN(Calculations!$B$3))),0)</f>
        <v>5.93702258059164E-3</v>
      </c>
    </row>
    <row r="4532" spans="1:11" x14ac:dyDescent="0.35">
      <c r="A4532">
        <v>4529</v>
      </c>
      <c r="B4532" t="str">
        <f t="shared" si="70"/>
        <v>17-90.5</v>
      </c>
      <c r="C4532">
        <v>-90.463959482681005</v>
      </c>
      <c r="D4532">
        <v>16.900153748756001</v>
      </c>
      <c r="E4532">
        <f>ASIN(SQRT((SIN(RADIANS(PARAMETERS!$D$8-D4532)/2)*SIN(RADIANS(PARAMETERS!$D$8-D4532)/2))+(COS(RADIANS(D4532))*COS(RADIANS(PARAMETERS!$D$8))*SIN(RADIANS(PARAMETERS!$D$9-C4532)/2)*SIN(RADIANS(PARAMETERS!$D$9-C4532)/2))))*2*3958.756</f>
        <v>1979.9864093823955</v>
      </c>
      <c r="F4532">
        <v>100.2964630127</v>
      </c>
      <c r="G4532">
        <v>130.82234191895</v>
      </c>
      <c r="H4532">
        <v>176.16011047363</v>
      </c>
      <c r="I4532">
        <v>203.71322631836</v>
      </c>
      <c r="J4532">
        <v>235.17880249023</v>
      </c>
      <c r="K4532" s="6">
        <f>IFERROR(EXP(TREND(LN($F$1:$J$1),LN(F4532:J4532),LN(Calculations!$B$3))),0)</f>
        <v>5.6801028415449832E-3</v>
      </c>
    </row>
    <row r="4533" spans="1:11" x14ac:dyDescent="0.35">
      <c r="A4533">
        <v>4530</v>
      </c>
      <c r="B4533" t="str">
        <f t="shared" si="70"/>
        <v>17-90.5</v>
      </c>
      <c r="C4533">
        <v>-90.735280817581994</v>
      </c>
      <c r="D4533">
        <v>16.900153748756001</v>
      </c>
      <c r="E4533">
        <f>ASIN(SQRT((SIN(RADIANS(PARAMETERS!$D$8-D4533)/2)*SIN(RADIANS(PARAMETERS!$D$8-D4533)/2))+(COS(RADIANS(D4533))*COS(RADIANS(PARAMETERS!$D$8))*SIN(RADIANS(PARAMETERS!$D$9-C4533)/2)*SIN(RADIANS(PARAMETERS!$D$9-C4533)/2))))*2*3958.756</f>
        <v>1997.9180140811345</v>
      </c>
      <c r="F4533">
        <v>99.546455383300994</v>
      </c>
      <c r="G4533">
        <v>129.89059448242</v>
      </c>
      <c r="H4533">
        <v>175.54751586914</v>
      </c>
      <c r="I4533">
        <v>203.21101379395</v>
      </c>
      <c r="J4533">
        <v>234.8168182373</v>
      </c>
      <c r="K4533" s="6">
        <f>IFERROR(EXP(TREND(LN($F$1:$J$1),LN(F4533:J4533),LN(Calculations!$B$3))),0)</f>
        <v>5.583152921008575E-3</v>
      </c>
    </row>
    <row r="4534" spans="1:11" x14ac:dyDescent="0.35">
      <c r="A4534">
        <v>4531</v>
      </c>
      <c r="B4534" t="str">
        <f t="shared" si="70"/>
        <v>17-50</v>
      </c>
      <c r="C4534">
        <v>-50.037080582435998</v>
      </c>
      <c r="D4534">
        <v>17.171475083657</v>
      </c>
      <c r="E4534">
        <f>ASIN(SQRT((SIN(RADIANS(PARAMETERS!$D$8-D4534)/2)*SIN(RADIANS(PARAMETERS!$D$8-D4534)/2))+(COS(RADIANS(D4534))*COS(RADIANS(PARAMETERS!$D$8))*SIN(RADIANS(PARAMETERS!$D$9-C4534)/2)*SIN(RADIANS(PARAMETERS!$D$9-C4534)/2))))*2*3958.756</f>
        <v>713.32903003042509</v>
      </c>
      <c r="F4534">
        <v>151.42721557617</v>
      </c>
      <c r="G4534">
        <v>181.85011291504</v>
      </c>
      <c r="H4534">
        <v>217.10752868652</v>
      </c>
      <c r="I4534">
        <v>248.2547454834</v>
      </c>
      <c r="J4534">
        <v>283.87258911133</v>
      </c>
      <c r="K4534" s="6">
        <f>IFERROR(EXP(TREND(LN($F$1:$J$1),LN(F4534:J4534),LN(Calculations!$B$3))),0)</f>
        <v>2.2884522165700309E-2</v>
      </c>
    </row>
    <row r="4535" spans="1:11" x14ac:dyDescent="0.35">
      <c r="A4535">
        <v>4532</v>
      </c>
      <c r="B4535" t="str">
        <f t="shared" si="70"/>
        <v>17-50.5</v>
      </c>
      <c r="C4535">
        <v>-50.308401917337001</v>
      </c>
      <c r="D4535">
        <v>17.171475083657</v>
      </c>
      <c r="E4535">
        <f>ASIN(SQRT((SIN(RADIANS(PARAMETERS!$D$8-D4535)/2)*SIN(RADIANS(PARAMETERS!$D$8-D4535)/2))+(COS(RADIANS(D4535))*COS(RADIANS(PARAMETERS!$D$8))*SIN(RADIANS(PARAMETERS!$D$9-C4535)/2)*SIN(RADIANS(PARAMETERS!$D$9-C4535)/2))))*2*3958.756</f>
        <v>695.60887553040334</v>
      </c>
      <c r="F4535">
        <v>151.85604858398</v>
      </c>
      <c r="G4535">
        <v>182.16865539551</v>
      </c>
      <c r="H4535">
        <v>217.63185119629</v>
      </c>
      <c r="I4535">
        <v>248.97891235352</v>
      </c>
      <c r="J4535">
        <v>284.84320068359</v>
      </c>
      <c r="K4535" s="6">
        <f>IFERROR(EXP(TREND(LN($F$1:$J$1),LN(F4535:J4535),LN(Calculations!$B$3))),0)</f>
        <v>2.3133086372747993E-2</v>
      </c>
    </row>
    <row r="4536" spans="1:11" x14ac:dyDescent="0.35">
      <c r="A4536">
        <v>4533</v>
      </c>
      <c r="B4536" t="str">
        <f t="shared" si="70"/>
        <v>17-50.5</v>
      </c>
      <c r="C4536">
        <v>-50.579723252237997</v>
      </c>
      <c r="D4536">
        <v>17.171475083657</v>
      </c>
      <c r="E4536">
        <f>ASIN(SQRT((SIN(RADIANS(PARAMETERS!$D$8-D4536)/2)*SIN(RADIANS(PARAMETERS!$D$8-D4536)/2))+(COS(RADIANS(D4536))*COS(RADIANS(PARAMETERS!$D$8))*SIN(RADIANS(PARAMETERS!$D$9-C4536)/2)*SIN(RADIANS(PARAMETERS!$D$9-C4536)/2))))*2*3958.756</f>
        <v>677.90244293386002</v>
      </c>
      <c r="F4536">
        <v>152.22352600098</v>
      </c>
      <c r="G4536">
        <v>182.45262145996</v>
      </c>
      <c r="H4536">
        <v>218.1163482666</v>
      </c>
      <c r="I4536">
        <v>249.65896606445</v>
      </c>
      <c r="J4536">
        <v>285.76513671875</v>
      </c>
      <c r="K4536" s="6">
        <f>IFERROR(EXP(TREND(LN($F$1:$J$1),LN(F4536:J4536),LN(Calculations!$B$3))),0)</f>
        <v>2.3344572537235642E-2</v>
      </c>
    </row>
    <row r="4537" spans="1:11" x14ac:dyDescent="0.35">
      <c r="A4537">
        <v>4534</v>
      </c>
      <c r="B4537" t="str">
        <f t="shared" si="70"/>
        <v>17-51</v>
      </c>
      <c r="C4537">
        <v>-50.851044587139</v>
      </c>
      <c r="D4537">
        <v>17.171475083657</v>
      </c>
      <c r="E4537">
        <f>ASIN(SQRT((SIN(RADIANS(PARAMETERS!$D$8-D4537)/2)*SIN(RADIANS(PARAMETERS!$D$8-D4537)/2))+(COS(RADIANS(D4537))*COS(RADIANS(PARAMETERS!$D$8))*SIN(RADIANS(PARAMETERS!$D$9-C4537)/2)*SIN(RADIANS(PARAMETERS!$D$9-C4537)/2))))*2*3958.756</f>
        <v>660.21086929816681</v>
      </c>
      <c r="F4537">
        <v>152.56378173828</v>
      </c>
      <c r="G4537">
        <v>182.72315979004</v>
      </c>
      <c r="H4537">
        <v>218.58891296387</v>
      </c>
      <c r="I4537">
        <v>250.3291015625</v>
      </c>
      <c r="J4537">
        <v>286.68017578125</v>
      </c>
      <c r="K4537" s="6">
        <f>IFERROR(EXP(TREND(LN($F$1:$J$1),LN(F4537:J4537),LN(Calculations!$B$3))),0)</f>
        <v>2.3539230951816269E-2</v>
      </c>
    </row>
    <row r="4538" spans="1:11" x14ac:dyDescent="0.35">
      <c r="A4538">
        <v>4535</v>
      </c>
      <c r="B4538" t="str">
        <f t="shared" si="70"/>
        <v>17-51</v>
      </c>
      <c r="C4538">
        <v>-51.122365922039997</v>
      </c>
      <c r="D4538">
        <v>17.171475083657</v>
      </c>
      <c r="E4538">
        <f>ASIN(SQRT((SIN(RADIANS(PARAMETERS!$D$8-D4538)/2)*SIN(RADIANS(PARAMETERS!$D$8-D4538)/2))+(COS(RADIANS(D4538))*COS(RADIANS(PARAMETERS!$D$8))*SIN(RADIANS(PARAMETERS!$D$9-C4538)/2)*SIN(RADIANS(PARAMETERS!$D$9-C4538)/2))))*2*3958.756</f>
        <v>642.53541500398501</v>
      </c>
      <c r="F4538">
        <v>152.91578674316</v>
      </c>
      <c r="G4538">
        <v>183.00514221191</v>
      </c>
      <c r="H4538">
        <v>219.08395385742</v>
      </c>
      <c r="I4538">
        <v>251.03283691406</v>
      </c>
      <c r="J4538">
        <v>287.64300537109</v>
      </c>
      <c r="K4538" s="6">
        <f>IFERROR(EXP(TREND(LN($F$1:$J$1),LN(F4538:J4538),LN(Calculations!$B$3))),0)</f>
        <v>2.3740547762993346E-2</v>
      </c>
    </row>
    <row r="4539" spans="1:11" x14ac:dyDescent="0.35">
      <c r="A4539">
        <v>4536</v>
      </c>
      <c r="B4539" t="str">
        <f t="shared" si="70"/>
        <v>17-51.5</v>
      </c>
      <c r="C4539">
        <v>-51.393687256941</v>
      </c>
      <c r="D4539">
        <v>17.171475083657</v>
      </c>
      <c r="E4539">
        <f>ASIN(SQRT((SIN(RADIANS(PARAMETERS!$D$8-D4539)/2)*SIN(RADIANS(PARAMETERS!$D$8-D4539)/2))+(COS(RADIANS(D4539))*COS(RADIANS(PARAMETERS!$D$8))*SIN(RADIANS(PARAMETERS!$D$9-C4539)/2)*SIN(RADIANS(PARAMETERS!$D$9-C4539)/2))))*2*3958.756</f>
        <v>624.87748090135506</v>
      </c>
      <c r="F4539">
        <v>153.22261047363</v>
      </c>
      <c r="G4539">
        <v>183.25733947754</v>
      </c>
      <c r="H4539">
        <v>219.53765869141</v>
      </c>
      <c r="I4539">
        <v>251.68450927734</v>
      </c>
      <c r="J4539">
        <v>288.54095458984</v>
      </c>
      <c r="K4539" s="6">
        <f>IFERROR(EXP(TREND(LN($F$1:$J$1),LN(F4539:J4539),LN(Calculations!$B$3))),0)</f>
        <v>2.391429077528881E-2</v>
      </c>
    </row>
    <row r="4540" spans="1:11" x14ac:dyDescent="0.35">
      <c r="A4540">
        <v>4537</v>
      </c>
      <c r="B4540" t="str">
        <f t="shared" si="70"/>
        <v>17-51.5</v>
      </c>
      <c r="C4540">
        <v>-51.665008591842003</v>
      </c>
      <c r="D4540">
        <v>17.171475083657</v>
      </c>
      <c r="E4540">
        <f>ASIN(SQRT((SIN(RADIANS(PARAMETERS!$D$8-D4540)/2)*SIN(RADIANS(PARAMETERS!$D$8-D4540)/2))+(COS(RADIANS(D4540))*COS(RADIANS(PARAMETERS!$D$8))*SIN(RADIANS(PARAMETERS!$D$9-C4540)/2)*SIN(RADIANS(PARAMETERS!$D$9-C4540)/2))))*2*3958.756</f>
        <v>607.23862836598255</v>
      </c>
      <c r="F4540">
        <v>153.50981140137</v>
      </c>
      <c r="G4540">
        <v>183.49838256836</v>
      </c>
      <c r="H4540">
        <v>219.98303222656</v>
      </c>
      <c r="I4540">
        <v>252.33120727539</v>
      </c>
      <c r="J4540">
        <v>289.43865966797</v>
      </c>
      <c r="K4540" s="6">
        <f>IFERROR(EXP(TREND(LN($F$1:$J$1),LN(F4540:J4540),LN(Calculations!$B$3))),0)</f>
        <v>2.4074643479253498E-2</v>
      </c>
    </row>
    <row r="4541" spans="1:11" x14ac:dyDescent="0.35">
      <c r="A4541">
        <v>4538</v>
      </c>
      <c r="B4541" t="str">
        <f t="shared" si="70"/>
        <v>17-52</v>
      </c>
      <c r="C4541">
        <v>-51.936329926742999</v>
      </c>
      <c r="D4541">
        <v>17.171475083657</v>
      </c>
      <c r="E4541">
        <f>ASIN(SQRT((SIN(RADIANS(PARAMETERS!$D$8-D4541)/2)*SIN(RADIANS(PARAMETERS!$D$8-D4541)/2))+(COS(RADIANS(D4541))*COS(RADIANS(PARAMETERS!$D$8))*SIN(RADIANS(PARAMETERS!$D$9-C4541)/2)*SIN(RADIANS(PARAMETERS!$D$9-C4541)/2))))*2*3958.756</f>
        <v>589.62060285163193</v>
      </c>
      <c r="F4541">
        <v>153.80331420898</v>
      </c>
      <c r="G4541">
        <v>183.74769592285</v>
      </c>
      <c r="H4541">
        <v>220.45288085938</v>
      </c>
      <c r="I4541">
        <v>253.01885986328</v>
      </c>
      <c r="J4541">
        <v>290.39837646484</v>
      </c>
      <c r="K4541" s="6">
        <f>IFERROR(EXP(TREND(LN($F$1:$J$1),LN(F4541:J4541),LN(Calculations!$B$3))),0)</f>
        <v>2.4236482453629141E-2</v>
      </c>
    </row>
    <row r="4542" spans="1:11" x14ac:dyDescent="0.35">
      <c r="A4542">
        <v>4539</v>
      </c>
      <c r="B4542" t="str">
        <f t="shared" si="70"/>
        <v>17-52</v>
      </c>
      <c r="C4542">
        <v>-52.207651261644003</v>
      </c>
      <c r="D4542">
        <v>17.171475083657</v>
      </c>
      <c r="E4542">
        <f>ASIN(SQRT((SIN(RADIANS(PARAMETERS!$D$8-D4542)/2)*SIN(RADIANS(PARAMETERS!$D$8-D4542)/2))+(COS(RADIANS(D4542))*COS(RADIANS(PARAMETERS!$D$8))*SIN(RADIANS(PARAMETERS!$D$9-C4542)/2)*SIN(RADIANS(PARAMETERS!$D$9-C4542)/2))))*2*3958.756</f>
        <v>572.02536166146228</v>
      </c>
      <c r="F4542">
        <v>154.0397644043</v>
      </c>
      <c r="G4542">
        <v>183.95527648926</v>
      </c>
      <c r="H4542">
        <v>220.86285400391</v>
      </c>
      <c r="I4542">
        <v>253.62936401367</v>
      </c>
      <c r="J4542">
        <v>291.26000976563</v>
      </c>
      <c r="K4542" s="6">
        <f>IFERROR(EXP(TREND(LN($F$1:$J$1),LN(F4542:J4542),LN(Calculations!$B$3))),0)</f>
        <v>2.4362645512017583E-2</v>
      </c>
    </row>
    <row r="4543" spans="1:11" x14ac:dyDescent="0.35">
      <c r="A4543">
        <v>4540</v>
      </c>
      <c r="B4543" t="str">
        <f t="shared" si="70"/>
        <v>17-52.5</v>
      </c>
      <c r="C4543">
        <v>-52.478972596544999</v>
      </c>
      <c r="D4543">
        <v>17.171475083657</v>
      </c>
      <c r="E4543">
        <f>ASIN(SQRT((SIN(RADIANS(PARAMETERS!$D$8-D4543)/2)*SIN(RADIANS(PARAMETERS!$D$8-D4543)/2))+(COS(RADIANS(D4543))*COS(RADIANS(PARAMETERS!$D$8))*SIN(RADIANS(PARAMETERS!$D$9-C4543)/2)*SIN(RADIANS(PARAMETERS!$D$9-C4543)/2))))*2*3958.756</f>
        <v>554.45510683456791</v>
      </c>
      <c r="F4543">
        <v>154.25761413574</v>
      </c>
      <c r="G4543">
        <v>184.14804077148</v>
      </c>
      <c r="H4543">
        <v>221.25538635254</v>
      </c>
      <c r="I4543">
        <v>254.22023010254</v>
      </c>
      <c r="J4543">
        <v>292.09957885742</v>
      </c>
      <c r="K4543" s="6">
        <f>IFERROR(EXP(TREND(LN($F$1:$J$1),LN(F4543:J4543),LN(Calculations!$B$3))),0)</f>
        <v>2.4475941685220048E-2</v>
      </c>
    </row>
    <row r="4544" spans="1:11" x14ac:dyDescent="0.35">
      <c r="A4544">
        <v>4541</v>
      </c>
      <c r="B4544" t="str">
        <f t="shared" si="70"/>
        <v>17-53</v>
      </c>
      <c r="C4544">
        <v>-52.750293931446002</v>
      </c>
      <c r="D4544">
        <v>17.171475083657</v>
      </c>
      <c r="E4544">
        <f>ASIN(SQRT((SIN(RADIANS(PARAMETERS!$D$8-D4544)/2)*SIN(RADIANS(PARAMETERS!$D$8-D4544)/2))+(COS(RADIANS(D4544))*COS(RADIANS(PARAMETERS!$D$8))*SIN(RADIANS(PARAMETERS!$D$9-C4544)/2)*SIN(RADIANS(PARAMETERS!$D$9-C4544)/2))))*2*3958.756</f>
        <v>536.91232426481417</v>
      </c>
      <c r="F4544">
        <v>154.48136901855</v>
      </c>
      <c r="G4544">
        <v>184.34405517578</v>
      </c>
      <c r="H4544">
        <v>221.6584777832</v>
      </c>
      <c r="I4544">
        <v>254.82905578613</v>
      </c>
      <c r="J4544">
        <v>292.96655273438</v>
      </c>
      <c r="K4544" s="6">
        <f>IFERROR(EXP(TREND(LN($F$1:$J$1),LN(F4544:J4544),LN(Calculations!$B$3))),0)</f>
        <v>2.4591139118148607E-2</v>
      </c>
    </row>
    <row r="4545" spans="1:11" x14ac:dyDescent="0.35">
      <c r="A4545">
        <v>4542</v>
      </c>
      <c r="B4545" t="str">
        <f t="shared" si="70"/>
        <v>17-53</v>
      </c>
      <c r="C4545">
        <v>-53.021615266346998</v>
      </c>
      <c r="D4545">
        <v>17.171475083657</v>
      </c>
      <c r="E4545">
        <f>ASIN(SQRT((SIN(RADIANS(PARAMETERS!$D$8-D4545)/2)*SIN(RADIANS(PARAMETERS!$D$8-D4545)/2))+(COS(RADIANS(D4545))*COS(RADIANS(PARAMETERS!$D$8))*SIN(RADIANS(PARAMETERS!$D$9-C4545)/2)*SIN(RADIANS(PARAMETERS!$D$9-C4545)/2))))*2*3958.756</f>
        <v>519.39983045194333</v>
      </c>
      <c r="F4545">
        <v>154.64924621582</v>
      </c>
      <c r="G4545">
        <v>184.49783325195</v>
      </c>
      <c r="H4545">
        <v>222.00088500977</v>
      </c>
      <c r="I4545">
        <v>255.35958862305</v>
      </c>
      <c r="J4545">
        <v>293.73370361328</v>
      </c>
      <c r="K4545" s="6">
        <f>IFERROR(EXP(TREND(LN($F$1:$J$1),LN(F4545:J4545),LN(Calculations!$B$3))),0)</f>
        <v>2.4671071528727322E-2</v>
      </c>
    </row>
    <row r="4546" spans="1:11" x14ac:dyDescent="0.35">
      <c r="A4546">
        <v>4543</v>
      </c>
      <c r="B4546" t="str">
        <f t="shared" si="70"/>
        <v>17-53.5</v>
      </c>
      <c r="C4546">
        <v>-53.292936601248002</v>
      </c>
      <c r="D4546">
        <v>17.171475083657</v>
      </c>
      <c r="E4546">
        <f>ASIN(SQRT((SIN(RADIANS(PARAMETERS!$D$8-D4546)/2)*SIN(RADIANS(PARAMETERS!$D$8-D4546)/2))+(COS(RADIANS(D4546))*COS(RADIANS(PARAMETERS!$D$8))*SIN(RADIANS(PARAMETERS!$D$9-C4546)/2)*SIN(RADIANS(PARAMETERS!$D$9-C4546)/2))))*2*3958.756</f>
        <v>501.92082864926419</v>
      </c>
      <c r="F4546">
        <v>154.8101348877</v>
      </c>
      <c r="G4546">
        <v>184.64399719238</v>
      </c>
      <c r="H4546">
        <v>222.33403015137</v>
      </c>
      <c r="I4546">
        <v>255.87940979004</v>
      </c>
      <c r="J4546">
        <v>294.48858642578</v>
      </c>
      <c r="K4546" s="6">
        <f>IFERROR(EXP(TREND(LN($F$1:$J$1),LN(F4546:J4546),LN(Calculations!$B$3))),0)</f>
        <v>2.4745656474541682E-2</v>
      </c>
    </row>
    <row r="4547" spans="1:11" x14ac:dyDescent="0.35">
      <c r="A4547">
        <v>4544</v>
      </c>
      <c r="B4547" t="str">
        <f t="shared" si="70"/>
        <v>17-53.5</v>
      </c>
      <c r="C4547">
        <v>-53.564257936148998</v>
      </c>
      <c r="D4547">
        <v>17.171475083657</v>
      </c>
      <c r="E4547">
        <f>ASIN(SQRT((SIN(RADIANS(PARAMETERS!$D$8-D4547)/2)*SIN(RADIANS(PARAMETERS!$D$8-D4547)/2))+(COS(RADIANS(D4547))*COS(RADIANS(PARAMETERS!$D$8))*SIN(RADIANS(PARAMETERS!$D$9-C4547)/2)*SIN(RADIANS(PARAMETERS!$D$9-C4547)/2))))*2*3958.756</f>
        <v>484.4789766444581</v>
      </c>
      <c r="F4547">
        <v>154.98706054688</v>
      </c>
      <c r="G4547">
        <v>184.79943847656</v>
      </c>
      <c r="H4547">
        <v>222.68135070801</v>
      </c>
      <c r="I4547">
        <v>256.41830444336</v>
      </c>
      <c r="J4547">
        <v>295.26876831055</v>
      </c>
      <c r="K4547" s="6">
        <f>IFERROR(EXP(TREND(LN($F$1:$J$1),LN(F4547:J4547),LN(Calculations!$B$3))),0)</f>
        <v>2.4829397074159657E-2</v>
      </c>
    </row>
    <row r="4548" spans="1:11" x14ac:dyDescent="0.35">
      <c r="A4548">
        <v>4545</v>
      </c>
      <c r="B4548" t="str">
        <f t="shared" si="70"/>
        <v>17-54</v>
      </c>
      <c r="C4548">
        <v>-53.835579271050001</v>
      </c>
      <c r="D4548">
        <v>17.171475083657</v>
      </c>
      <c r="E4548">
        <f>ASIN(SQRT((SIN(RADIANS(PARAMETERS!$D$8-D4548)/2)*SIN(RADIANS(PARAMETERS!$D$8-D4548)/2))+(COS(RADIANS(D4548))*COS(RADIANS(PARAMETERS!$D$8))*SIN(RADIANS(PARAMETERS!$D$9-C4548)/2)*SIN(RADIANS(PARAMETERS!$D$9-C4548)/2))))*2*3958.756</f>
        <v>467.07846902567729</v>
      </c>
      <c r="F4548">
        <v>155.12474060059</v>
      </c>
      <c r="G4548">
        <v>184.92486572266</v>
      </c>
      <c r="H4548">
        <v>222.98237609863</v>
      </c>
      <c r="I4548">
        <v>256.89526367188</v>
      </c>
      <c r="J4548">
        <v>295.96780395508</v>
      </c>
      <c r="K4548" s="6">
        <f>IFERROR(EXP(TREND(LN($F$1:$J$1),LN(F4548:J4548),LN(Calculations!$B$3))),0)</f>
        <v>2.4889049395771943E-2</v>
      </c>
    </row>
    <row r="4549" spans="1:11" x14ac:dyDescent="0.35">
      <c r="A4549">
        <v>4546</v>
      </c>
      <c r="B4549" t="str">
        <f t="shared" ref="B4549:B4612" si="71">MROUND(D4549,1)&amp;MROUND(C4549,-0.5)</f>
        <v>17-54</v>
      </c>
      <c r="C4549">
        <v>-54.106900605950997</v>
      </c>
      <c r="D4549">
        <v>17.171475083657</v>
      </c>
      <c r="E4549">
        <f>ASIN(SQRT((SIN(RADIANS(PARAMETERS!$D$8-D4549)/2)*SIN(RADIANS(PARAMETERS!$D$8-D4549)/2))+(COS(RADIANS(D4549))*COS(RADIANS(PARAMETERS!$D$8))*SIN(RADIANS(PARAMETERS!$D$9-C4549)/2)*SIN(RADIANS(PARAMETERS!$D$9-C4549)/2))))*2*3958.756</f>
        <v>449.72413759286394</v>
      </c>
      <c r="F4549">
        <v>155.26823425293</v>
      </c>
      <c r="G4549">
        <v>185.05114746094</v>
      </c>
      <c r="H4549">
        <v>223.28128051758</v>
      </c>
      <c r="I4549">
        <v>257.36715698242</v>
      </c>
      <c r="J4549">
        <v>296.65814208984</v>
      </c>
      <c r="K4549" s="6">
        <f>IFERROR(EXP(TREND(LN($F$1:$J$1),LN(F4549:J4549),LN(Calculations!$B$3))),0)</f>
        <v>2.4952429306207842E-2</v>
      </c>
    </row>
    <row r="4550" spans="1:11" x14ac:dyDescent="0.35">
      <c r="A4550">
        <v>4547</v>
      </c>
      <c r="B4550" t="str">
        <f t="shared" si="71"/>
        <v>17-54.5</v>
      </c>
      <c r="C4550">
        <v>-54.378221940852001</v>
      </c>
      <c r="D4550">
        <v>17.171475083657</v>
      </c>
      <c r="E4550">
        <f>ASIN(SQRT((SIN(RADIANS(PARAMETERS!$D$8-D4550)/2)*SIN(RADIANS(PARAMETERS!$D$8-D4550)/2))+(COS(RADIANS(D4550))*COS(RADIANS(PARAMETERS!$D$8))*SIN(RADIANS(PARAMETERS!$D$9-C4550)/2)*SIN(RADIANS(PARAMETERS!$D$9-C4550)/2))))*2*3958.756</f>
        <v>432.42157464053469</v>
      </c>
      <c r="F4550">
        <v>155.43428039551</v>
      </c>
      <c r="G4550">
        <v>185.19017028809</v>
      </c>
      <c r="H4550">
        <v>223.59310913086</v>
      </c>
      <c r="I4550">
        <v>257.85202026367</v>
      </c>
      <c r="J4550">
        <v>297.36145019531</v>
      </c>
      <c r="K4550" s="6">
        <f>IFERROR(EXP(TREND(LN($F$1:$J$1),LN(F4550:J4550),LN(Calculations!$B$3))),0)</f>
        <v>2.5030350769597538E-2</v>
      </c>
    </row>
    <row r="4551" spans="1:11" x14ac:dyDescent="0.35">
      <c r="A4551">
        <v>4548</v>
      </c>
      <c r="B4551" t="str">
        <f t="shared" si="71"/>
        <v>17-54.5</v>
      </c>
      <c r="C4551">
        <v>-54.649543275752997</v>
      </c>
      <c r="D4551">
        <v>17.171475083657</v>
      </c>
      <c r="E4551">
        <f>ASIN(SQRT((SIN(RADIANS(PARAMETERS!$D$8-D4551)/2)*SIN(RADIANS(PARAMETERS!$D$8-D4551)/2))+(COS(RADIANS(D4551))*COS(RADIANS(PARAMETERS!$D$8))*SIN(RADIANS(PARAMETERS!$D$9-C4551)/2)*SIN(RADIANS(PARAMETERS!$D$9-C4551)/2))))*2*3958.756</f>
        <v>415.17728525489423</v>
      </c>
      <c r="F4551">
        <v>155.58659362793</v>
      </c>
      <c r="G4551">
        <v>185.31726074219</v>
      </c>
      <c r="H4551">
        <v>223.87770080566</v>
      </c>
      <c r="I4551">
        <v>258.29452514648</v>
      </c>
      <c r="J4551">
        <v>298.00344848633</v>
      </c>
      <c r="K4551" s="6">
        <f>IFERROR(EXP(TREND(LN($F$1:$J$1),LN(F4551:J4551),LN(Calculations!$B$3))),0)</f>
        <v>2.5101740947488741E-2</v>
      </c>
    </row>
    <row r="4552" spans="1:11" x14ac:dyDescent="0.35">
      <c r="A4552">
        <v>4549</v>
      </c>
      <c r="B4552" t="str">
        <f t="shared" si="71"/>
        <v>17-55</v>
      </c>
      <c r="C4552">
        <v>-54.920864610654</v>
      </c>
      <c r="D4552">
        <v>17.171475083657</v>
      </c>
      <c r="E4552">
        <f>ASIN(SQRT((SIN(RADIANS(PARAMETERS!$D$8-D4552)/2)*SIN(RADIANS(PARAMETERS!$D$8-D4552)/2))+(COS(RADIANS(D4552))*COS(RADIANS(PARAMETERS!$D$8))*SIN(RADIANS(PARAMETERS!$D$9-C4552)/2)*SIN(RADIANS(PARAMETERS!$D$9-C4552)/2))))*2*3958.756</f>
        <v>397.9988766615059</v>
      </c>
      <c r="F4552">
        <v>155.78784179688</v>
      </c>
      <c r="G4552">
        <v>185.47882080078</v>
      </c>
      <c r="H4552">
        <v>224.20561218262</v>
      </c>
      <c r="I4552">
        <v>258.78863525391</v>
      </c>
      <c r="J4552">
        <v>298.70703125</v>
      </c>
      <c r="K4552" s="6">
        <f>IFERROR(EXP(TREND(LN($F$1:$J$1),LN(F4552:J4552),LN(Calculations!$B$3))),0)</f>
        <v>2.5204648102291307E-2</v>
      </c>
    </row>
    <row r="4553" spans="1:11" x14ac:dyDescent="0.35">
      <c r="A4553">
        <v>4550</v>
      </c>
      <c r="B4553" t="str">
        <f t="shared" si="71"/>
        <v>17-55</v>
      </c>
      <c r="C4553">
        <v>-55.192185945555003</v>
      </c>
      <c r="D4553">
        <v>17.171475083657</v>
      </c>
      <c r="E4553">
        <f>ASIN(SQRT((SIN(RADIANS(PARAMETERS!$D$8-D4553)/2)*SIN(RADIANS(PARAMETERS!$D$8-D4553)/2))+(COS(RADIANS(D4553))*COS(RADIANS(PARAMETERS!$D$8))*SIN(RADIANS(PARAMETERS!$D$9-C4553)/2)*SIN(RADIANS(PARAMETERS!$D$9-C4553)/2))))*2*3958.756</f>
        <v>380.89529520535865</v>
      </c>
      <c r="F4553">
        <v>156.04772949219</v>
      </c>
      <c r="G4553">
        <v>185.68258666992</v>
      </c>
      <c r="H4553">
        <v>224.58576965332</v>
      </c>
      <c r="I4553">
        <v>259.34436035156</v>
      </c>
      <c r="J4553">
        <v>299.48345947266</v>
      </c>
      <c r="K4553" s="6">
        <f>IFERROR(EXP(TREND(LN($F$1:$J$1),LN(F4553:J4553),LN(Calculations!$B$3))),0)</f>
        <v>2.5345840427487849E-2</v>
      </c>
    </row>
    <row r="4554" spans="1:11" x14ac:dyDescent="0.35">
      <c r="A4554">
        <v>4551</v>
      </c>
      <c r="B4554" t="str">
        <f t="shared" si="71"/>
        <v>17-55.5</v>
      </c>
      <c r="C4554">
        <v>-55.463507280456</v>
      </c>
      <c r="D4554">
        <v>17.171475083657</v>
      </c>
      <c r="E4554">
        <f>ASIN(SQRT((SIN(RADIANS(PARAMETERS!$D$8-D4554)/2)*SIN(RADIANS(PARAMETERS!$D$8-D4554)/2))+(COS(RADIANS(D4554))*COS(RADIANS(PARAMETERS!$D$8))*SIN(RADIANS(PARAMETERS!$D$9-C4554)/2)*SIN(RADIANS(PARAMETERS!$D$9-C4554)/2))))*2*3958.756</f>
        <v>363.87712498598114</v>
      </c>
      <c r="F4554">
        <v>156.29560852051</v>
      </c>
      <c r="G4554">
        <v>185.86975097656</v>
      </c>
      <c r="H4554">
        <v>224.91778564453</v>
      </c>
      <c r="I4554">
        <v>259.82006835938</v>
      </c>
      <c r="J4554">
        <v>300.13946533203</v>
      </c>
      <c r="K4554" s="6">
        <f>IFERROR(EXP(TREND(LN($F$1:$J$1),LN(F4554:J4554),LN(Calculations!$B$3))),0)</f>
        <v>2.5484752826411321E-2</v>
      </c>
    </row>
    <row r="4555" spans="1:11" x14ac:dyDescent="0.35">
      <c r="A4555">
        <v>4552</v>
      </c>
      <c r="B4555" t="str">
        <f t="shared" si="71"/>
        <v>17-55.5</v>
      </c>
      <c r="C4555">
        <v>-55.734828615357003</v>
      </c>
      <c r="D4555">
        <v>17.171475083657</v>
      </c>
      <c r="E4555">
        <f>ASIN(SQRT((SIN(RADIANS(PARAMETERS!$D$8-D4555)/2)*SIN(RADIANS(PARAMETERS!$D$8-D4555)/2))+(COS(RADIANS(D4555))*COS(RADIANS(PARAMETERS!$D$8))*SIN(RADIANS(PARAMETERS!$D$9-C4555)/2)*SIN(RADIANS(PARAMETERS!$D$9-C4555)/2))))*2*3958.756</f>
        <v>346.95696684265766</v>
      </c>
      <c r="F4555">
        <v>156.6003112793</v>
      </c>
      <c r="G4555">
        <v>186.09545898438</v>
      </c>
      <c r="H4555">
        <v>225.29251098633</v>
      </c>
      <c r="I4555">
        <v>260.341796875</v>
      </c>
      <c r="J4555">
        <v>300.84487915039</v>
      </c>
      <c r="K4555" s="6">
        <f>IFERROR(EXP(TREND(LN($F$1:$J$1),LN(F4555:J4555),LN(Calculations!$B$3))),0)</f>
        <v>2.5662243961411396E-2</v>
      </c>
    </row>
    <row r="4556" spans="1:11" x14ac:dyDescent="0.35">
      <c r="A4556">
        <v>4553</v>
      </c>
      <c r="B4556" t="str">
        <f t="shared" si="71"/>
        <v>17-56</v>
      </c>
      <c r="C4556">
        <v>-56.006149950257999</v>
      </c>
      <c r="D4556">
        <v>17.171475083657</v>
      </c>
      <c r="E4556">
        <f>ASIN(SQRT((SIN(RADIANS(PARAMETERS!$D$8-D4556)/2)*SIN(RADIANS(PARAMETERS!$D$8-D4556)/2))+(COS(RADIANS(D4556))*COS(RADIANS(PARAMETERS!$D$8))*SIN(RADIANS(PARAMETERS!$D$9-C4556)/2)*SIN(RADIANS(PARAMETERS!$D$9-C4556)/2))))*2*3958.756</f>
        <v>330.1499227507195</v>
      </c>
      <c r="F4556">
        <v>156.9587097168</v>
      </c>
      <c r="G4556">
        <v>186.3628692627</v>
      </c>
      <c r="H4556">
        <v>225.71482849121</v>
      </c>
      <c r="I4556">
        <v>260.91616821289</v>
      </c>
      <c r="J4556">
        <v>301.60855102539</v>
      </c>
      <c r="K4556" s="6">
        <f>IFERROR(EXP(TREND(LN($F$1:$J$1),LN(F4556:J4556),LN(Calculations!$B$3))),0)</f>
        <v>2.5877551497585829E-2</v>
      </c>
    </row>
    <row r="4557" spans="1:11" x14ac:dyDescent="0.35">
      <c r="A4557">
        <v>4554</v>
      </c>
      <c r="B4557" t="str">
        <f t="shared" si="71"/>
        <v>17-56.5</v>
      </c>
      <c r="C4557">
        <v>-56.277471285159002</v>
      </c>
      <c r="D4557">
        <v>17.171475083657</v>
      </c>
      <c r="E4557">
        <f>ASIN(SQRT((SIN(RADIANS(PARAMETERS!$D$8-D4557)/2)*SIN(RADIANS(PARAMETERS!$D$8-D4557)/2))+(COS(RADIANS(D4557))*COS(RADIANS(PARAMETERS!$D$8))*SIN(RADIANS(PARAMETERS!$D$9-C4557)/2)*SIN(RADIANS(PARAMETERS!$D$9-C4557)/2))))*2*3958.756</f>
        <v>313.47421937507312</v>
      </c>
      <c r="F4557">
        <v>157.30381774902</v>
      </c>
      <c r="G4557">
        <v>186.6164855957</v>
      </c>
      <c r="H4557">
        <v>226.09831237793</v>
      </c>
      <c r="I4557">
        <v>261.42636108398</v>
      </c>
      <c r="J4557">
        <v>302.27575683594</v>
      </c>
      <c r="K4557" s="6">
        <f>IFERROR(EXP(TREND(LN($F$1:$J$1),LN(F4557:J4557),LN(Calculations!$B$3))),0)</f>
        <v>2.6090047325214843E-2</v>
      </c>
    </row>
    <row r="4558" spans="1:11" x14ac:dyDescent="0.35">
      <c r="A4558">
        <v>4555</v>
      </c>
      <c r="B4558" t="str">
        <f t="shared" si="71"/>
        <v>17-56.5</v>
      </c>
      <c r="C4558">
        <v>-56.548792620059999</v>
      </c>
      <c r="D4558">
        <v>17.171475083657</v>
      </c>
      <c r="E4558">
        <f>ASIN(SQRT((SIN(RADIANS(PARAMETERS!$D$8-D4558)/2)*SIN(RADIANS(PARAMETERS!$D$8-D4558)/2))+(COS(RADIANS(D4558))*COS(RADIANS(PARAMETERS!$D$8))*SIN(RADIANS(PARAMETERS!$D$9-C4558)/2)*SIN(RADIANS(PARAMETERS!$D$9-C4558)/2))))*2*3958.756</f>
        <v>296.95201635625983</v>
      </c>
      <c r="F4558">
        <v>157.70065307617</v>
      </c>
      <c r="G4558">
        <v>186.90724182129</v>
      </c>
      <c r="H4558">
        <v>226.51907348633</v>
      </c>
      <c r="I4558">
        <v>261.9729309082</v>
      </c>
      <c r="J4558">
        <v>302.97741699219</v>
      </c>
      <c r="K4558" s="6">
        <f>IFERROR(EXP(TREND(LN($F$1:$J$1),LN(F4558:J4558),LN(Calculations!$B$3))),0)</f>
        <v>2.6340914413890963E-2</v>
      </c>
    </row>
    <row r="4559" spans="1:11" x14ac:dyDescent="0.35">
      <c r="A4559">
        <v>4556</v>
      </c>
      <c r="B4559" t="str">
        <f t="shared" si="71"/>
        <v>17-57</v>
      </c>
      <c r="C4559">
        <v>-56.820113954961002</v>
      </c>
      <c r="D4559">
        <v>17.171475083657</v>
      </c>
      <c r="E4559">
        <f>ASIN(SQRT((SIN(RADIANS(PARAMETERS!$D$8-D4559)/2)*SIN(RADIANS(PARAMETERS!$D$8-D4559)/2))+(COS(RADIANS(D4559))*COS(RADIANS(PARAMETERS!$D$8))*SIN(RADIANS(PARAMETERS!$D$9-C4559)/2)*SIN(RADIANS(PARAMETERS!$D$9-C4559)/2))))*2*3958.756</f>
        <v>280.61046090819616</v>
      </c>
      <c r="F4559">
        <v>158.14486694336</v>
      </c>
      <c r="G4559">
        <v>187.23547363281</v>
      </c>
      <c r="H4559">
        <v>226.97497558594</v>
      </c>
      <c r="I4559">
        <v>262.55123901367</v>
      </c>
      <c r="J4559">
        <v>303.70547485352</v>
      </c>
      <c r="K4559" s="6">
        <f>IFERROR(EXP(TREND(LN($F$1:$J$1),LN(F4559:J4559),LN(Calculations!$B$3))),0)</f>
        <v>2.6629597292150326E-2</v>
      </c>
    </row>
    <row r="4560" spans="1:11" x14ac:dyDescent="0.35">
      <c r="A4560">
        <v>4557</v>
      </c>
      <c r="B4560" t="str">
        <f t="shared" si="71"/>
        <v>17-57</v>
      </c>
      <c r="C4560">
        <v>-57.091435289861998</v>
      </c>
      <c r="D4560">
        <v>17.171475083657</v>
      </c>
      <c r="E4560">
        <f>ASIN(SQRT((SIN(RADIANS(PARAMETERS!$D$8-D4560)/2)*SIN(RADIANS(PARAMETERS!$D$8-D4560)/2))+(COS(RADIANS(D4560))*COS(RADIANS(PARAMETERS!$D$8))*SIN(RADIANS(PARAMETERS!$D$9-C4560)/2)*SIN(RADIANS(PARAMETERS!$D$9-C4560)/2))))*2*3958.756</f>
        <v>264.48307163860011</v>
      </c>
      <c r="F4560">
        <v>158.60101318359</v>
      </c>
      <c r="G4560">
        <v>187.56336975098</v>
      </c>
      <c r="H4560">
        <v>227.40264892578</v>
      </c>
      <c r="I4560">
        <v>263.07263183594</v>
      </c>
      <c r="J4560">
        <v>304.33966064453</v>
      </c>
      <c r="K4560" s="6">
        <f>IFERROR(EXP(TREND(LN($F$1:$J$1),LN(F4560:J4560),LN(Calculations!$B$3))),0)</f>
        <v>2.6935515157474353E-2</v>
      </c>
    </row>
    <row r="4561" spans="1:11" x14ac:dyDescent="0.35">
      <c r="A4561">
        <v>4558</v>
      </c>
      <c r="B4561" t="str">
        <f t="shared" si="71"/>
        <v>17-57.5</v>
      </c>
      <c r="C4561">
        <v>-57.362756624763001</v>
      </c>
      <c r="D4561">
        <v>17.171475083657</v>
      </c>
      <c r="E4561">
        <f>ASIN(SQRT((SIN(RADIANS(PARAMETERS!$D$8-D4561)/2)*SIN(RADIANS(PARAMETERS!$D$8-D4561)/2))+(COS(RADIANS(D4561))*COS(RADIANS(PARAMETERS!$D$8))*SIN(RADIANS(PARAMETERS!$D$9-C4561)/2)*SIN(RADIANS(PARAMETERS!$D$9-C4561)/2))))*2*3958.756</f>
        <v>248.61156211162037</v>
      </c>
      <c r="F4561">
        <v>159.1284942627</v>
      </c>
      <c r="G4561">
        <v>187.93826293945</v>
      </c>
      <c r="H4561">
        <v>227.87216186523</v>
      </c>
      <c r="I4561">
        <v>263.62915039063</v>
      </c>
      <c r="J4561">
        <v>304.99923706055</v>
      </c>
      <c r="K4561" s="6">
        <f>IFERROR(EXP(TREND(LN($F$1:$J$1),LN(F4561:J4561),LN(Calculations!$B$3))),0)</f>
        <v>2.7298417339771203E-2</v>
      </c>
    </row>
    <row r="4562" spans="1:11" x14ac:dyDescent="0.35">
      <c r="A4562">
        <v>4559</v>
      </c>
      <c r="B4562" t="str">
        <f t="shared" si="71"/>
        <v>17-57.5</v>
      </c>
      <c r="C4562">
        <v>-57.634077959663998</v>
      </c>
      <c r="D4562">
        <v>17.171475083657</v>
      </c>
      <c r="E4562">
        <f>ASIN(SQRT((SIN(RADIANS(PARAMETERS!$D$8-D4562)/2)*SIN(RADIANS(PARAMETERS!$D$8-D4562)/2))+(COS(RADIANS(D4562))*COS(RADIANS(PARAMETERS!$D$8))*SIN(RADIANS(PARAMETERS!$D$9-C4562)/2)*SIN(RADIANS(PARAMETERS!$D$9-C4562)/2))))*2*3958.756</f>
        <v>233.04824839209536</v>
      </c>
      <c r="F4562">
        <v>159.72044372559</v>
      </c>
      <c r="G4562">
        <v>188.35704040527</v>
      </c>
      <c r="H4562">
        <v>228.37817382813</v>
      </c>
      <c r="I4562">
        <v>264.21334838867</v>
      </c>
      <c r="J4562">
        <v>305.67401123047</v>
      </c>
      <c r="K4562" s="6">
        <f>IFERROR(EXP(TREND(LN($F$1:$J$1),LN(F4562:J4562),LN(Calculations!$B$3))),0)</f>
        <v>2.7716704110780432E-2</v>
      </c>
    </row>
    <row r="4563" spans="1:11" x14ac:dyDescent="0.35">
      <c r="A4563">
        <v>4560</v>
      </c>
      <c r="B4563" t="str">
        <f t="shared" si="71"/>
        <v>17-58</v>
      </c>
      <c r="C4563">
        <v>-57.905399294565001</v>
      </c>
      <c r="D4563">
        <v>17.171475083657</v>
      </c>
      <c r="E4563">
        <f>ASIN(SQRT((SIN(RADIANS(PARAMETERS!$D$8-D4563)/2)*SIN(RADIANS(PARAMETERS!$D$8-D4563)/2))+(COS(RADIANS(D4563))*COS(RADIANS(PARAMETERS!$D$8))*SIN(RADIANS(PARAMETERS!$D$9-C4563)/2)*SIN(RADIANS(PARAMETERS!$D$9-C4563)/2))))*2*3958.756</f>
        <v>217.85922113734546</v>
      </c>
      <c r="F4563">
        <v>160.34080505371</v>
      </c>
      <c r="G4563">
        <v>188.78813171387</v>
      </c>
      <c r="H4563">
        <v>228.87155151367</v>
      </c>
      <c r="I4563">
        <v>264.75881958008</v>
      </c>
      <c r="J4563">
        <v>306.2760925293</v>
      </c>
      <c r="K4563" s="6">
        <f>IFERROR(EXP(TREND(LN($F$1:$J$1),LN(F4563:J4563),LN(Calculations!$B$3))),0)</f>
        <v>2.8169546253802687E-2</v>
      </c>
    </row>
    <row r="4564" spans="1:11" x14ac:dyDescent="0.35">
      <c r="A4564">
        <v>4561</v>
      </c>
      <c r="B4564" t="str">
        <f t="shared" si="71"/>
        <v>17-58</v>
      </c>
      <c r="C4564">
        <v>-58.176720629465002</v>
      </c>
      <c r="D4564">
        <v>17.171475083657</v>
      </c>
      <c r="E4564">
        <f>ASIN(SQRT((SIN(RADIANS(PARAMETERS!$D$8-D4564)/2)*SIN(RADIANS(PARAMETERS!$D$8-D4564)/2))+(COS(RADIANS(D4564))*COS(RADIANS(PARAMETERS!$D$8))*SIN(RADIANS(PARAMETERS!$D$9-C4564)/2)*SIN(RADIANS(PARAMETERS!$D$9-C4564)/2))))*2*3958.756</f>
        <v>203.12848987132614</v>
      </c>
      <c r="F4564">
        <v>161.02632141113</v>
      </c>
      <c r="G4564">
        <v>189.26254272461</v>
      </c>
      <c r="H4564">
        <v>229.39819335938</v>
      </c>
      <c r="I4564">
        <v>265.32595825195</v>
      </c>
      <c r="J4564">
        <v>306.88388061523</v>
      </c>
      <c r="K4564" s="6">
        <f>IFERROR(EXP(TREND(LN($F$1:$J$1),LN(F4564:J4564),LN(Calculations!$B$3))),0)</f>
        <v>2.8684339074393116E-2</v>
      </c>
    </row>
    <row r="4565" spans="1:11" x14ac:dyDescent="0.35">
      <c r="A4565">
        <v>4562</v>
      </c>
      <c r="B4565" t="str">
        <f t="shared" si="71"/>
        <v>17-58.5</v>
      </c>
      <c r="C4565">
        <v>-58.448041964365999</v>
      </c>
      <c r="D4565">
        <v>17.171475083657</v>
      </c>
      <c r="E4565">
        <f>ASIN(SQRT((SIN(RADIANS(PARAMETERS!$D$8-D4565)/2)*SIN(RADIANS(PARAMETERS!$D$8-D4565)/2))+(COS(RADIANS(D4565))*COS(RADIANS(PARAMETERS!$D$8))*SIN(RADIANS(PARAMETERS!$D$9-C4565)/2)*SIN(RADIANS(PARAMETERS!$D$9-C4565)/2))))*2*3958.756</f>
        <v>188.96329414382404</v>
      </c>
      <c r="F4565">
        <v>161.74774169922</v>
      </c>
      <c r="G4565">
        <v>189.7632598877</v>
      </c>
      <c r="H4565">
        <v>229.93270874023</v>
      </c>
      <c r="I4565">
        <v>265.88125610352</v>
      </c>
      <c r="J4565">
        <v>307.45370483398</v>
      </c>
      <c r="K4565" s="6">
        <f>IFERROR(EXP(TREND(LN($F$1:$J$1),LN(F4565:J4565),LN(Calculations!$B$3))),0)</f>
        <v>2.9245454763631603E-2</v>
      </c>
    </row>
    <row r="4566" spans="1:11" x14ac:dyDescent="0.35">
      <c r="A4566">
        <v>4563</v>
      </c>
      <c r="B4566" t="str">
        <f t="shared" si="71"/>
        <v>17-58.5</v>
      </c>
      <c r="C4566">
        <v>-58.719363299267002</v>
      </c>
      <c r="D4566">
        <v>17.171475083657</v>
      </c>
      <c r="E4566">
        <f>ASIN(SQRT((SIN(RADIANS(PARAMETERS!$D$8-D4566)/2)*SIN(RADIANS(PARAMETERS!$D$8-D4566)/2))+(COS(RADIANS(D4566))*COS(RADIANS(PARAMETERS!$D$8))*SIN(RADIANS(PARAMETERS!$D$9-C4566)/2)*SIN(RADIANS(PARAMETERS!$D$9-C4566)/2))))*2*3958.756</f>
        <v>175.50065374048987</v>
      </c>
      <c r="F4566">
        <v>162.45668029785</v>
      </c>
      <c r="G4566">
        <v>190.24641418457</v>
      </c>
      <c r="H4566">
        <v>230.41236877441</v>
      </c>
      <c r="I4566">
        <v>266.34368896484</v>
      </c>
      <c r="J4566">
        <v>307.88217163086</v>
      </c>
      <c r="K4566" s="6">
        <f>IFERROR(EXP(TREND(LN($F$1:$J$1),LN(F4566:J4566),LN(Calculations!$B$3))),0)</f>
        <v>2.9820806232677868E-2</v>
      </c>
    </row>
    <row r="4567" spans="1:11" x14ac:dyDescent="0.35">
      <c r="A4567">
        <v>4564</v>
      </c>
      <c r="B4567" t="str">
        <f t="shared" si="71"/>
        <v>17-59</v>
      </c>
      <c r="C4567">
        <v>-58.990684634167998</v>
      </c>
      <c r="D4567">
        <v>17.171475083657</v>
      </c>
      <c r="E4567">
        <f>ASIN(SQRT((SIN(RADIANS(PARAMETERS!$D$8-D4567)/2)*SIN(RADIANS(PARAMETERS!$D$8-D4567)/2))+(COS(RADIANS(D4567))*COS(RADIANS(PARAMETERS!$D$8))*SIN(RADIANS(PARAMETERS!$D$9-C4567)/2)*SIN(RADIANS(PARAMETERS!$D$9-C4567)/2))))*2*3958.756</f>
        <v>162.91485770231563</v>
      </c>
      <c r="F4567">
        <v>163.21899414063</v>
      </c>
      <c r="G4567">
        <v>190.77590942383</v>
      </c>
      <c r="H4567">
        <v>230.94183349609</v>
      </c>
      <c r="I4567">
        <v>266.85824584961</v>
      </c>
      <c r="J4567">
        <v>308.36459350586</v>
      </c>
      <c r="K4567" s="6">
        <f>IFERROR(EXP(TREND(LN($F$1:$J$1),LN(F4567:J4567),LN(Calculations!$B$3))),0)</f>
        <v>3.0456036056603759E-2</v>
      </c>
    </row>
    <row r="4568" spans="1:11" x14ac:dyDescent="0.35">
      <c r="A4568">
        <v>4565</v>
      </c>
      <c r="B4568" t="str">
        <f t="shared" si="71"/>
        <v>17-59.5</v>
      </c>
      <c r="C4568">
        <v>-59.262005969069001</v>
      </c>
      <c r="D4568">
        <v>17.171475083657</v>
      </c>
      <c r="E4568">
        <f>ASIN(SQRT((SIN(RADIANS(PARAMETERS!$D$8-D4568)/2)*SIN(RADIANS(PARAMETERS!$D$8-D4568)/2))+(COS(RADIANS(D4568))*COS(RADIANS(PARAMETERS!$D$8))*SIN(RADIANS(PARAMETERS!$D$9-C4568)/2)*SIN(RADIANS(PARAMETERS!$D$9-C4568)/2))))*2*3958.756</f>
        <v>151.42472800826872</v>
      </c>
      <c r="F4568">
        <v>164.03552246094</v>
      </c>
      <c r="G4568">
        <v>191.36877441406</v>
      </c>
      <c r="H4568">
        <v>231.54296875</v>
      </c>
      <c r="I4568">
        <v>267.45114135742</v>
      </c>
      <c r="J4568">
        <v>308.93222045898</v>
      </c>
      <c r="K4568" s="6">
        <f>IFERROR(EXP(TREND(LN($F$1:$J$1),LN(F4568:J4568),LN(Calculations!$B$3))),0)</f>
        <v>3.1158514600125014E-2</v>
      </c>
    </row>
    <row r="4569" spans="1:11" x14ac:dyDescent="0.35">
      <c r="A4569">
        <v>4566</v>
      </c>
      <c r="B4569" t="str">
        <f t="shared" si="71"/>
        <v>17-59.5</v>
      </c>
      <c r="C4569">
        <v>-59.533327303969998</v>
      </c>
      <c r="D4569">
        <v>17.171475083657</v>
      </c>
      <c r="E4569">
        <f>ASIN(SQRT((SIN(RADIANS(PARAMETERS!$D$8-D4569)/2)*SIN(RADIANS(PARAMETERS!$D$8-D4569)/2))+(COS(RADIANS(D4569))*COS(RADIANS(PARAMETERS!$D$8))*SIN(RADIANS(PARAMETERS!$D$9-C4569)/2)*SIN(RADIANS(PARAMETERS!$D$9-C4569)/2))))*2*3958.756</f>
        <v>141.29783445990722</v>
      </c>
      <c r="F4569">
        <v>164.92654418945</v>
      </c>
      <c r="G4569">
        <v>192.06602478027</v>
      </c>
      <c r="H4569">
        <v>232.27127075195</v>
      </c>
      <c r="I4569">
        <v>268.19149780273</v>
      </c>
      <c r="J4569">
        <v>309.67077636719</v>
      </c>
      <c r="K4569" s="6">
        <f>IFERROR(EXP(TREND(LN($F$1:$J$1),LN(F4569:J4569),LN(Calculations!$B$3))),0)</f>
        <v>3.195212246736482E-2</v>
      </c>
    </row>
    <row r="4570" spans="1:11" x14ac:dyDescent="0.35">
      <c r="A4570">
        <v>4567</v>
      </c>
      <c r="B4570" t="str">
        <f t="shared" si="71"/>
        <v>17-60</v>
      </c>
      <c r="C4570">
        <v>-59.804648638871001</v>
      </c>
      <c r="D4570">
        <v>17.171475083657</v>
      </c>
      <c r="E4570">
        <f>ASIN(SQRT((SIN(RADIANS(PARAMETERS!$D$8-D4570)/2)*SIN(RADIANS(PARAMETERS!$D$8-D4570)/2))+(COS(RADIANS(D4570))*COS(RADIANS(PARAMETERS!$D$8))*SIN(RADIANS(PARAMETERS!$D$9-C4570)/2)*SIN(RADIANS(PARAMETERS!$D$9-C4570)/2))))*2*3958.756</f>
        <v>132.8463225330122</v>
      </c>
      <c r="F4570">
        <v>165.94891357422</v>
      </c>
      <c r="G4570">
        <v>192.93081665039</v>
      </c>
      <c r="H4570">
        <v>233.22331237793</v>
      </c>
      <c r="I4570">
        <v>269.20867919922</v>
      </c>
      <c r="J4570">
        <v>310.75036621094</v>
      </c>
      <c r="K4570" s="6">
        <f>IFERROR(EXP(TREND(LN($F$1:$J$1),LN(F4570:J4570),LN(Calculations!$B$3))),0)</f>
        <v>3.2885574657224498E-2</v>
      </c>
    </row>
    <row r="4571" spans="1:11" x14ac:dyDescent="0.35">
      <c r="A4571">
        <v>4568</v>
      </c>
      <c r="B4571" t="str">
        <f t="shared" si="71"/>
        <v>17-60</v>
      </c>
      <c r="C4571">
        <v>-60.075969973771997</v>
      </c>
      <c r="D4571">
        <v>17.171475083657</v>
      </c>
      <c r="E4571">
        <f>ASIN(SQRT((SIN(RADIANS(PARAMETERS!$D$8-D4571)/2)*SIN(RADIANS(PARAMETERS!$D$8-D4571)/2))+(COS(RADIANS(D4571))*COS(RADIANS(PARAMETERS!$D$8))*SIN(RADIANS(PARAMETERS!$D$9-C4571)/2)*SIN(RADIANS(PARAMETERS!$D$9-C4571)/2))))*2*3958.756</f>
        <v>126.40670278406972</v>
      </c>
      <c r="F4571">
        <v>166.99841308594</v>
      </c>
      <c r="G4571">
        <v>193.84194946289</v>
      </c>
      <c r="H4571">
        <v>234.23397827148</v>
      </c>
      <c r="I4571">
        <v>270.29583740234</v>
      </c>
      <c r="J4571">
        <v>311.91342163086</v>
      </c>
      <c r="K4571" s="6">
        <f>IFERROR(EXP(TREND(LN($F$1:$J$1),LN(F4571:J4571),LN(Calculations!$B$3))),0)</f>
        <v>3.3875840519254269E-2</v>
      </c>
    </row>
    <row r="4572" spans="1:11" x14ac:dyDescent="0.35">
      <c r="A4572">
        <v>4569</v>
      </c>
      <c r="B4572" t="str">
        <f t="shared" si="71"/>
        <v>17-60.5</v>
      </c>
      <c r="C4572">
        <v>-60.347291308673</v>
      </c>
      <c r="D4572">
        <v>17.171475083657</v>
      </c>
      <c r="E4572">
        <f>ASIN(SQRT((SIN(RADIANS(PARAMETERS!$D$8-D4572)/2)*SIN(RADIANS(PARAMETERS!$D$8-D4572)/2))+(COS(RADIANS(D4572))*COS(RADIANS(PARAMETERS!$D$8))*SIN(RADIANS(PARAMETERS!$D$9-C4572)/2)*SIN(RADIANS(PARAMETERS!$D$9-C4572)/2))))*2*3958.756</f>
        <v>122.29721283563308</v>
      </c>
      <c r="F4572">
        <v>167.92304992676</v>
      </c>
      <c r="G4572">
        <v>194.61026000977</v>
      </c>
      <c r="H4572">
        <v>235.04864501953</v>
      </c>
      <c r="I4572">
        <v>271.1364440918</v>
      </c>
      <c r="J4572">
        <v>312.76837158203</v>
      </c>
      <c r="K4572" s="6">
        <f>IFERROR(EXP(TREND(LN($F$1:$J$1),LN(F4572:J4572),LN(Calculations!$B$3))),0)</f>
        <v>3.4785706302077661E-2</v>
      </c>
    </row>
    <row r="4573" spans="1:11" x14ac:dyDescent="0.35">
      <c r="A4573">
        <v>4570</v>
      </c>
      <c r="B4573" t="str">
        <f t="shared" si="71"/>
        <v>17-60.5</v>
      </c>
      <c r="C4573">
        <v>-60.618612643573996</v>
      </c>
      <c r="D4573">
        <v>17.171475083657</v>
      </c>
      <c r="E4573">
        <f>ASIN(SQRT((SIN(RADIANS(PARAMETERS!$D$8-D4573)/2)*SIN(RADIANS(PARAMETERS!$D$8-D4573)/2))+(COS(RADIANS(D4573))*COS(RADIANS(PARAMETERS!$D$8))*SIN(RADIANS(PARAMETERS!$D$9-C4573)/2)*SIN(RADIANS(PARAMETERS!$D$9-C4573)/2))))*2*3958.756</f>
        <v>120.75598739660737</v>
      </c>
      <c r="F4573">
        <v>168.74981689453</v>
      </c>
      <c r="G4573">
        <v>195.27822875977</v>
      </c>
      <c r="H4573">
        <v>235.73873901367</v>
      </c>
      <c r="I4573">
        <v>271.83050537109</v>
      </c>
      <c r="J4573">
        <v>313.45123291016</v>
      </c>
      <c r="K4573" s="6">
        <f>IFERROR(EXP(TREND(LN($F$1:$J$1),LN(F4573:J4573),LN(Calculations!$B$3))),0)</f>
        <v>3.5626938060569886E-2</v>
      </c>
    </row>
    <row r="4574" spans="1:11" x14ac:dyDescent="0.35">
      <c r="A4574">
        <v>4571</v>
      </c>
      <c r="B4574" t="str">
        <f t="shared" si="71"/>
        <v>17-61</v>
      </c>
      <c r="C4574">
        <v>-60.889933978475</v>
      </c>
      <c r="D4574">
        <v>17.171475083657</v>
      </c>
      <c r="E4574">
        <f>ASIN(SQRT((SIN(RADIANS(PARAMETERS!$D$8-D4574)/2)*SIN(RADIANS(PARAMETERS!$D$8-D4574)/2))+(COS(RADIANS(D4574))*COS(RADIANS(PARAMETERS!$D$8))*SIN(RADIANS(PARAMETERS!$D$9-C4574)/2)*SIN(RADIANS(PARAMETERS!$D$9-C4574)/2))))*2*3958.756</f>
        <v>121.88049821382587</v>
      </c>
      <c r="F4574">
        <v>169.49301147461</v>
      </c>
      <c r="G4574">
        <v>195.87423706055</v>
      </c>
      <c r="H4574">
        <v>236.34019470215</v>
      </c>
      <c r="I4574">
        <v>272.42095947266</v>
      </c>
      <c r="J4574">
        <v>314.01306152344</v>
      </c>
      <c r="K4574" s="6">
        <f>IFERROR(EXP(TREND(LN($F$1:$J$1),LN(F4574:J4574),LN(Calculations!$B$3))),0)</f>
        <v>3.6410171319627226E-2</v>
      </c>
    </row>
    <row r="4575" spans="1:11" x14ac:dyDescent="0.35">
      <c r="A4575">
        <v>4572</v>
      </c>
      <c r="B4575" t="str">
        <f t="shared" si="71"/>
        <v>17-61</v>
      </c>
      <c r="C4575">
        <v>-61.161255313376003</v>
      </c>
      <c r="D4575">
        <v>17.171475083657</v>
      </c>
      <c r="E4575">
        <f>ASIN(SQRT((SIN(RADIANS(PARAMETERS!$D$8-D4575)/2)*SIN(RADIANS(PARAMETERS!$D$8-D4575)/2))+(COS(RADIANS(D4575))*COS(RADIANS(PARAMETERS!$D$8))*SIN(RADIANS(PARAMETERS!$D$9-C4575)/2)*SIN(RADIANS(PARAMETERS!$D$9-C4575)/2))))*2*3958.756</f>
        <v>125.59916338687053</v>
      </c>
      <c r="F4575">
        <v>170.18406677246</v>
      </c>
      <c r="G4575">
        <v>196.44453430176</v>
      </c>
      <c r="H4575">
        <v>236.91371154785</v>
      </c>
      <c r="I4575">
        <v>272.98193359375</v>
      </c>
      <c r="J4575">
        <v>314.54415893555</v>
      </c>
      <c r="K4575" s="6">
        <f>IFERROR(EXP(TREND(LN($F$1:$J$1),LN(F4575:J4575),LN(Calculations!$B$3))),0)</f>
        <v>3.7163139246462779E-2</v>
      </c>
    </row>
    <row r="4576" spans="1:11" x14ac:dyDescent="0.35">
      <c r="A4576">
        <v>4573</v>
      </c>
      <c r="B4576" t="str">
        <f t="shared" si="71"/>
        <v>17-61.5</v>
      </c>
      <c r="C4576">
        <v>-61.432576648276999</v>
      </c>
      <c r="D4576">
        <v>17.171475083657</v>
      </c>
      <c r="E4576">
        <f>ASIN(SQRT((SIN(RADIANS(PARAMETERS!$D$8-D4576)/2)*SIN(RADIANS(PARAMETERS!$D$8-D4576)/2))+(COS(RADIANS(D4576))*COS(RADIANS(PARAMETERS!$D$8))*SIN(RADIANS(PARAMETERS!$D$9-C4576)/2)*SIN(RADIANS(PARAMETERS!$D$9-C4576)/2))))*2*3958.756</f>
        <v>131.69240244634898</v>
      </c>
      <c r="F4576">
        <v>170.84841918945</v>
      </c>
      <c r="G4576">
        <v>197.02253723145</v>
      </c>
      <c r="H4576">
        <v>237.5125579834</v>
      </c>
      <c r="I4576">
        <v>273.58615112305</v>
      </c>
      <c r="J4576">
        <v>315.14129638672</v>
      </c>
      <c r="K4576" s="6">
        <f>IFERROR(EXP(TREND(LN($F$1:$J$1),LN(F4576:J4576),LN(Calculations!$B$3))),0)</f>
        <v>3.7902435560483089E-2</v>
      </c>
    </row>
    <row r="4577" spans="1:11" x14ac:dyDescent="0.35">
      <c r="A4577">
        <v>4574</v>
      </c>
      <c r="B4577" t="str">
        <f t="shared" si="71"/>
        <v>17-61.5</v>
      </c>
      <c r="C4577">
        <v>-61.703897983178003</v>
      </c>
      <c r="D4577">
        <v>17.171475083657</v>
      </c>
      <c r="E4577">
        <f>ASIN(SQRT((SIN(RADIANS(PARAMETERS!$D$8-D4577)/2)*SIN(RADIANS(PARAMETERS!$D$8-D4577)/2))+(COS(RADIANS(D4577))*COS(RADIANS(PARAMETERS!$D$8))*SIN(RADIANS(PARAMETERS!$D$9-C4577)/2)*SIN(RADIANS(PARAMETERS!$D$9-C4577)/2))))*2*3958.756</f>
        <v>139.85017029221066</v>
      </c>
      <c r="F4577">
        <v>171.45492553711</v>
      </c>
      <c r="G4577">
        <v>197.57690429688</v>
      </c>
      <c r="H4577">
        <v>238.0959777832</v>
      </c>
      <c r="I4577">
        <v>274.18399047852</v>
      </c>
      <c r="J4577">
        <v>315.74426269531</v>
      </c>
      <c r="K4577" s="6">
        <f>IFERROR(EXP(TREND(LN($F$1:$J$1),LN(F4577:J4577),LN(Calculations!$B$3))),0)</f>
        <v>3.8594204911544645E-2</v>
      </c>
    </row>
    <row r="4578" spans="1:11" x14ac:dyDescent="0.35">
      <c r="A4578">
        <v>4575</v>
      </c>
      <c r="B4578" t="str">
        <f t="shared" si="71"/>
        <v>17-62</v>
      </c>
      <c r="C4578">
        <v>-61.975219318078999</v>
      </c>
      <c r="D4578">
        <v>17.171475083657</v>
      </c>
      <c r="E4578">
        <f>ASIN(SQRT((SIN(RADIANS(PARAMETERS!$D$8-D4578)/2)*SIN(RADIANS(PARAMETERS!$D$8-D4578)/2))+(COS(RADIANS(D4578))*COS(RADIANS(PARAMETERS!$D$8))*SIN(RADIANS(PARAMETERS!$D$9-C4578)/2)*SIN(RADIANS(PARAMETERS!$D$9-C4578)/2))))*2*3958.756</f>
        <v>149.7353990725596</v>
      </c>
      <c r="F4578">
        <v>171.99700927734</v>
      </c>
      <c r="G4578">
        <v>198.09327697754</v>
      </c>
      <c r="H4578">
        <v>238.64726257324</v>
      </c>
      <c r="I4578">
        <v>274.75671386719</v>
      </c>
      <c r="J4578">
        <v>316.33206176758</v>
      </c>
      <c r="K4578" s="6">
        <f>IFERROR(EXP(TREND(LN($F$1:$J$1),LN(F4578:J4578),LN(Calculations!$B$3))),0)</f>
        <v>3.9225173188592984E-2</v>
      </c>
    </row>
    <row r="4579" spans="1:11" x14ac:dyDescent="0.35">
      <c r="A4579">
        <v>4576</v>
      </c>
      <c r="B4579" t="str">
        <f t="shared" si="71"/>
        <v>17-62</v>
      </c>
      <c r="C4579">
        <v>-62.246540652980002</v>
      </c>
      <c r="D4579">
        <v>17.171475083657</v>
      </c>
      <c r="E4579">
        <f>ASIN(SQRT((SIN(RADIANS(PARAMETERS!$D$8-D4579)/2)*SIN(RADIANS(PARAMETERS!$D$8-D4579)/2))+(COS(RADIANS(D4579))*COS(RADIANS(PARAMETERS!$D$8))*SIN(RADIANS(PARAMETERS!$D$9-C4579)/2)*SIN(RADIANS(PARAMETERS!$D$9-C4579)/2))))*2*3958.756</f>
        <v>161.030253733911</v>
      </c>
      <c r="F4579">
        <v>172.5166015625</v>
      </c>
      <c r="G4579">
        <v>198.61976623535</v>
      </c>
      <c r="H4579">
        <v>239.23823547363</v>
      </c>
      <c r="I4579">
        <v>275.39920043945</v>
      </c>
      <c r="J4579">
        <v>317.02786254883</v>
      </c>
      <c r="K4579" s="6">
        <f>IFERROR(EXP(TREND(LN($F$1:$J$1),LN(F4579:J4579),LN(Calculations!$B$3))),0)</f>
        <v>3.9828425383235701E-2</v>
      </c>
    </row>
    <row r="4580" spans="1:11" x14ac:dyDescent="0.35">
      <c r="A4580">
        <v>4577</v>
      </c>
      <c r="B4580" t="str">
        <f t="shared" si="71"/>
        <v>17-62.5</v>
      </c>
      <c r="C4580">
        <v>-62.517861987880998</v>
      </c>
      <c r="D4580">
        <v>17.171475083657</v>
      </c>
      <c r="E4580">
        <f>ASIN(SQRT((SIN(RADIANS(PARAMETERS!$D$8-D4580)/2)*SIN(RADIANS(PARAMETERS!$D$8-D4580)/2))+(COS(RADIANS(D4580))*COS(RADIANS(PARAMETERS!$D$8))*SIN(RADIANS(PARAMETERS!$D$9-C4580)/2)*SIN(RADIANS(PARAMETERS!$D$9-C4580)/2))))*2*3958.756</f>
        <v>173.4595704311993</v>
      </c>
      <c r="F4580">
        <v>173.03813171387</v>
      </c>
      <c r="G4580">
        <v>199.1888885498</v>
      </c>
      <c r="H4580">
        <v>239.91235351563</v>
      </c>
      <c r="I4580">
        <v>276.16513061523</v>
      </c>
      <c r="J4580">
        <v>317.89779663086</v>
      </c>
      <c r="K4580" s="6">
        <f>IFERROR(EXP(TREND(LN($F$1:$J$1),LN(F4580:J4580),LN(Calculations!$B$3))),0)</f>
        <v>4.0426927715291425E-2</v>
      </c>
    </row>
    <row r="4581" spans="1:11" x14ac:dyDescent="0.35">
      <c r="A4581">
        <v>4578</v>
      </c>
      <c r="B4581" t="str">
        <f t="shared" si="71"/>
        <v>17-63</v>
      </c>
      <c r="C4581">
        <v>-62.789183322782002</v>
      </c>
      <c r="D4581">
        <v>17.171475083657</v>
      </c>
      <c r="E4581">
        <f>ASIN(SQRT((SIN(RADIANS(PARAMETERS!$D$8-D4581)/2)*SIN(RADIANS(PARAMETERS!$D$8-D4581)/2))+(COS(RADIANS(D4581))*COS(RADIANS(PARAMETERS!$D$8))*SIN(RADIANS(PARAMETERS!$D$9-C4581)/2)*SIN(RADIANS(PARAMETERS!$D$9-C4581)/2))))*2*3958.756</f>
        <v>186.79700815833991</v>
      </c>
      <c r="F4581">
        <v>173.57568359375</v>
      </c>
      <c r="G4581">
        <v>199.81547546387</v>
      </c>
      <c r="H4581">
        <v>240.68896484375</v>
      </c>
      <c r="I4581">
        <v>277.07830810547</v>
      </c>
      <c r="J4581">
        <v>318.97125244141</v>
      </c>
      <c r="K4581" s="6">
        <f>IFERROR(EXP(TREND(LN($F$1:$J$1),LN(F4581:J4581),LN(Calculations!$B$3))),0)</f>
        <v>4.1033455228346609E-2</v>
      </c>
    </row>
    <row r="4582" spans="1:11" x14ac:dyDescent="0.35">
      <c r="A4582">
        <v>4579</v>
      </c>
      <c r="B4582" t="str">
        <f t="shared" si="71"/>
        <v>17-63</v>
      </c>
      <c r="C4582">
        <v>-63.060504657682998</v>
      </c>
      <c r="D4582">
        <v>17.171475083657</v>
      </c>
      <c r="E4582">
        <f>ASIN(SQRT((SIN(RADIANS(PARAMETERS!$D$8-D4582)/2)*SIN(RADIANS(PARAMETERS!$D$8-D4582)/2))+(COS(RADIANS(D4582))*COS(RADIANS(PARAMETERS!$D$8))*SIN(RADIANS(PARAMETERS!$D$9-C4582)/2)*SIN(RADIANS(PARAMETERS!$D$9-C4582)/2))))*2*3958.756</f>
        <v>200.86172649878768</v>
      </c>
      <c r="F4582">
        <v>174.1134185791</v>
      </c>
      <c r="G4582">
        <v>200.4674987793</v>
      </c>
      <c r="H4582">
        <v>241.52757263184</v>
      </c>
      <c r="I4582">
        <v>278.09066772461</v>
      </c>
      <c r="J4582">
        <v>320.19131469727</v>
      </c>
      <c r="K4582" s="6">
        <f>IFERROR(EXP(TREND(LN($F$1:$J$1),LN(F4582:J4582),LN(Calculations!$B$3))),0)</f>
        <v>4.1626370060146918E-2</v>
      </c>
    </row>
    <row r="4583" spans="1:11" x14ac:dyDescent="0.35">
      <c r="A4583">
        <v>4580</v>
      </c>
      <c r="B4583" t="str">
        <f t="shared" si="71"/>
        <v>17-63.5</v>
      </c>
      <c r="C4583">
        <v>-63.331825992584001</v>
      </c>
      <c r="D4583">
        <v>17.171475083657</v>
      </c>
      <c r="E4583">
        <f>ASIN(SQRT((SIN(RADIANS(PARAMETERS!$D$8-D4583)/2)*SIN(RADIANS(PARAMETERS!$D$8-D4583)/2))+(COS(RADIANS(D4583))*COS(RADIANS(PARAMETERS!$D$8))*SIN(RADIANS(PARAMETERS!$D$9-C4583)/2)*SIN(RADIANS(PARAMETERS!$D$9-C4583)/2))))*2*3958.756</f>
        <v>215.51135858680635</v>
      </c>
      <c r="F4583">
        <v>174.49591064453</v>
      </c>
      <c r="G4583">
        <v>200.93492126465</v>
      </c>
      <c r="H4583">
        <v>242.1343536377</v>
      </c>
      <c r="I4583">
        <v>278.82781982422</v>
      </c>
      <c r="J4583">
        <v>321.08489990234</v>
      </c>
      <c r="K4583" s="6">
        <f>IFERROR(EXP(TREND(LN($F$1:$J$1),LN(F4583:J4583),LN(Calculations!$B$3))),0)</f>
        <v>4.204723935263989E-2</v>
      </c>
    </row>
    <row r="4584" spans="1:11" x14ac:dyDescent="0.35">
      <c r="A4584">
        <v>4581</v>
      </c>
      <c r="B4584" t="str">
        <f t="shared" si="71"/>
        <v>17-63.5</v>
      </c>
      <c r="C4584">
        <v>-63.603147327484997</v>
      </c>
      <c r="D4584">
        <v>17.171475083657</v>
      </c>
      <c r="E4584">
        <f>ASIN(SQRT((SIN(RADIANS(PARAMETERS!$D$8-D4584)/2)*SIN(RADIANS(PARAMETERS!$D$8-D4584)/2))+(COS(RADIANS(D4584))*COS(RADIANS(PARAMETERS!$D$8))*SIN(RADIANS(PARAMETERS!$D$9-C4584)/2)*SIN(RADIANS(PARAMETERS!$D$9-C4584)/2))))*2*3958.756</f>
        <v>230.63444884520496</v>
      </c>
      <c r="F4584">
        <v>174.70724487305</v>
      </c>
      <c r="G4584">
        <v>201.19459533691</v>
      </c>
      <c r="H4584">
        <v>242.47351074219</v>
      </c>
      <c r="I4584">
        <v>279.24136352539</v>
      </c>
      <c r="J4584">
        <v>321.58782958984</v>
      </c>
      <c r="K4584" s="6">
        <f>IFERROR(EXP(TREND(LN($F$1:$J$1),LN(F4584:J4584),LN(Calculations!$B$3))),0)</f>
        <v>4.2279461785016452E-2</v>
      </c>
    </row>
    <row r="4585" spans="1:11" x14ac:dyDescent="0.35">
      <c r="A4585">
        <v>4582</v>
      </c>
      <c r="B4585" t="str">
        <f t="shared" si="71"/>
        <v>17-64</v>
      </c>
      <c r="C4585">
        <v>-63.874468662386001</v>
      </c>
      <c r="D4585">
        <v>17.171475083657</v>
      </c>
      <c r="E4585">
        <f>ASIN(SQRT((SIN(RADIANS(PARAMETERS!$D$8-D4585)/2)*SIN(RADIANS(PARAMETERS!$D$8-D4585)/2))+(COS(RADIANS(D4585))*COS(RADIANS(PARAMETERS!$D$8))*SIN(RADIANS(PARAMETERS!$D$9-C4585)/2)*SIN(RADIANS(PARAMETERS!$D$9-C4585)/2))))*2*3958.756</f>
        <v>246.14372058022934</v>
      </c>
      <c r="F4585">
        <v>174.90113830566</v>
      </c>
      <c r="G4585">
        <v>201.44429016113</v>
      </c>
      <c r="H4585">
        <v>242.81666564941</v>
      </c>
      <c r="I4585">
        <v>279.67349243164</v>
      </c>
      <c r="J4585">
        <v>322.12817382813</v>
      </c>
      <c r="K4585" s="6">
        <f>IFERROR(EXP(TREND(LN($F$1:$J$1),LN(F4585:J4585),LN(Calculations!$B$3))),0)</f>
        <v>4.2480358784355528E-2</v>
      </c>
    </row>
    <row r="4586" spans="1:11" x14ac:dyDescent="0.35">
      <c r="A4586">
        <v>4583</v>
      </c>
      <c r="B4586" t="str">
        <f t="shared" si="71"/>
        <v>17-64</v>
      </c>
      <c r="C4586">
        <v>-64.145789997286997</v>
      </c>
      <c r="D4586">
        <v>17.171475083657</v>
      </c>
      <c r="E4586">
        <f>ASIN(SQRT((SIN(RADIANS(PARAMETERS!$D$8-D4586)/2)*SIN(RADIANS(PARAMETERS!$D$8-D4586)/2))+(COS(RADIANS(D4586))*COS(RADIANS(PARAMETERS!$D$8))*SIN(RADIANS(PARAMETERS!$D$9-C4586)/2)*SIN(RADIANS(PARAMETERS!$D$9-C4586)/2))))*2*3958.756</f>
        <v>261.97056926151691</v>
      </c>
      <c r="F4586">
        <v>175.10430908203</v>
      </c>
      <c r="G4586">
        <v>201.71641540527</v>
      </c>
      <c r="H4586">
        <v>243.20552062988</v>
      </c>
      <c r="I4586">
        <v>280.17449951172</v>
      </c>
      <c r="J4586">
        <v>322.76651000977</v>
      </c>
      <c r="K4586" s="6">
        <f>IFERROR(EXP(TREND(LN($F$1:$J$1),LN(F4586:J4586),LN(Calculations!$B$3))),0)</f>
        <v>4.2679513457393951E-2</v>
      </c>
    </row>
    <row r="4587" spans="1:11" x14ac:dyDescent="0.35">
      <c r="A4587">
        <v>4584</v>
      </c>
      <c r="B4587" t="str">
        <f t="shared" si="71"/>
        <v>17-64.5</v>
      </c>
      <c r="C4587">
        <v>-64.417111332188</v>
      </c>
      <c r="D4587">
        <v>17.171475083657</v>
      </c>
      <c r="E4587">
        <f>ASIN(SQRT((SIN(RADIANS(PARAMETERS!$D$8-D4587)/2)*SIN(RADIANS(PARAMETERS!$D$8-D4587)/2))+(COS(RADIANS(D4587))*COS(RADIANS(PARAMETERS!$D$8))*SIN(RADIANS(PARAMETERS!$D$9-C4587)/2)*SIN(RADIANS(PARAMETERS!$D$9-C4587)/2))))*2*3958.756</f>
        <v>278.06074641736552</v>
      </c>
      <c r="F4587">
        <v>175.30487060547</v>
      </c>
      <c r="G4587">
        <v>201.99659729004</v>
      </c>
      <c r="H4587">
        <v>243.62174987793</v>
      </c>
      <c r="I4587">
        <v>280.72241210938</v>
      </c>
      <c r="J4587">
        <v>323.47659301758</v>
      </c>
      <c r="K4587" s="6">
        <f>IFERROR(EXP(TREND(LN($F$1:$J$1),LN(F4587:J4587),LN(Calculations!$B$3))),0)</f>
        <v>4.2863184424860694E-2</v>
      </c>
    </row>
    <row r="4588" spans="1:11" x14ac:dyDescent="0.35">
      <c r="A4588">
        <v>4585</v>
      </c>
      <c r="B4588" t="str">
        <f t="shared" si="71"/>
        <v>17-64.5</v>
      </c>
      <c r="C4588">
        <v>-64.688432667089003</v>
      </c>
      <c r="D4588">
        <v>17.171475083657</v>
      </c>
      <c r="E4588">
        <f>ASIN(SQRT((SIN(RADIANS(PARAMETERS!$D$8-D4588)/2)*SIN(RADIANS(PARAMETERS!$D$8-D4588)/2))+(COS(RADIANS(D4588))*COS(RADIANS(PARAMETERS!$D$8))*SIN(RADIANS(PARAMETERS!$D$9-C4588)/2)*SIN(RADIANS(PARAMETERS!$D$9-C4588)/2))))*2*3958.756</f>
        <v>294.37104887891849</v>
      </c>
      <c r="F4588">
        <v>175.4688873291</v>
      </c>
      <c r="G4588">
        <v>202.24450683594</v>
      </c>
      <c r="H4588">
        <v>244.01473999023</v>
      </c>
      <c r="I4588">
        <v>281.25726318359</v>
      </c>
      <c r="J4588">
        <v>324.18746948242</v>
      </c>
      <c r="K4588" s="6">
        <f>IFERROR(EXP(TREND(LN($F$1:$J$1),LN(F4588:J4588),LN(Calculations!$B$3))),0)</f>
        <v>4.2991903646616141E-2</v>
      </c>
    </row>
    <row r="4589" spans="1:11" x14ac:dyDescent="0.35">
      <c r="A4589">
        <v>4586</v>
      </c>
      <c r="B4589" t="str">
        <f t="shared" si="71"/>
        <v>17-65</v>
      </c>
      <c r="C4589">
        <v>-64.959754001990007</v>
      </c>
      <c r="D4589">
        <v>17.171475083657</v>
      </c>
      <c r="E4589">
        <f>ASIN(SQRT((SIN(RADIANS(PARAMETERS!$D$8-D4589)/2)*SIN(RADIANS(PARAMETERS!$D$8-D4589)/2))+(COS(RADIANS(D4589))*COS(RADIANS(PARAMETERS!$D$8))*SIN(RADIANS(PARAMETERS!$D$9-C4589)/2)*SIN(RADIANS(PARAMETERS!$D$9-C4589)/2))))*2*3958.756</f>
        <v>310.86680393441196</v>
      </c>
      <c r="F4589">
        <v>175.56852722168</v>
      </c>
      <c r="G4589">
        <v>202.41474914551</v>
      </c>
      <c r="H4589">
        <v>244.30854797363</v>
      </c>
      <c r="I4589">
        <v>281.67303466797</v>
      </c>
      <c r="J4589">
        <v>324.7555847168</v>
      </c>
      <c r="K4589" s="6">
        <f>IFERROR(EXP(TREND(LN($F$1:$J$1),LN(F4589:J4589),LN(Calculations!$B$3))),0)</f>
        <v>4.3047514866405102E-2</v>
      </c>
    </row>
    <row r="4590" spans="1:11" x14ac:dyDescent="0.35">
      <c r="A4590">
        <v>4587</v>
      </c>
      <c r="B4590" t="str">
        <f t="shared" si="71"/>
        <v>17-65</v>
      </c>
      <c r="C4590">
        <v>-65.231075336890996</v>
      </c>
      <c r="D4590">
        <v>17.171475083657</v>
      </c>
      <c r="E4590">
        <f>ASIN(SQRT((SIN(RADIANS(PARAMETERS!$D$8-D4590)/2)*SIN(RADIANS(PARAMETERS!$D$8-D4590)/2))+(COS(RADIANS(D4590))*COS(RADIANS(PARAMETERS!$D$8))*SIN(RADIANS(PARAMETERS!$D$9-C4590)/2)*SIN(RADIANS(PARAMETERS!$D$9-C4590)/2))))*2*3958.756</f>
        <v>327.51996447105768</v>
      </c>
      <c r="F4590">
        <v>175.61424255371</v>
      </c>
      <c r="G4590">
        <v>202.51599121094</v>
      </c>
      <c r="H4590">
        <v>244.50817871094</v>
      </c>
      <c r="I4590">
        <v>281.97067260742</v>
      </c>
      <c r="J4590">
        <v>325.17660522461</v>
      </c>
      <c r="K4590" s="6">
        <f>IFERROR(EXP(TREND(LN($F$1:$J$1),LN(F4590:J4590),LN(Calculations!$B$3))),0)</f>
        <v>4.3046587804673769E-2</v>
      </c>
    </row>
    <row r="4591" spans="1:11" x14ac:dyDescent="0.35">
      <c r="A4591">
        <v>4588</v>
      </c>
      <c r="B4591" t="str">
        <f t="shared" si="71"/>
        <v>17-65.5</v>
      </c>
      <c r="C4591">
        <v>-65.502396671791999</v>
      </c>
      <c r="D4591">
        <v>17.171475083657</v>
      </c>
      <c r="E4591">
        <f>ASIN(SQRT((SIN(RADIANS(PARAMETERS!$D$8-D4591)/2)*SIN(RADIANS(PARAMETERS!$D$8-D4591)/2))+(COS(RADIANS(D4591))*COS(RADIANS(PARAMETERS!$D$8))*SIN(RADIANS(PARAMETERS!$D$9-C4591)/2)*SIN(RADIANS(PARAMETERS!$D$9-C4591)/2))))*2*3958.756</f>
        <v>344.30766416045134</v>
      </c>
      <c r="F4591">
        <v>175.63107299805</v>
      </c>
      <c r="G4591">
        <v>202.58003234863</v>
      </c>
      <c r="H4591">
        <v>244.65670776367</v>
      </c>
      <c r="I4591">
        <v>282.20407104492</v>
      </c>
      <c r="J4591">
        <v>325.51736450195</v>
      </c>
      <c r="K4591" s="6">
        <f>IFERROR(EXP(TREND(LN($F$1:$J$1),LN(F4591:J4591),LN(Calculations!$B$3))),0)</f>
        <v>4.3015764683543935E-2</v>
      </c>
    </row>
    <row r="4592" spans="1:11" x14ac:dyDescent="0.35">
      <c r="A4592">
        <v>4589</v>
      </c>
      <c r="B4592" t="str">
        <f t="shared" si="71"/>
        <v>17-66</v>
      </c>
      <c r="C4592">
        <v>-65.773718006693002</v>
      </c>
      <c r="D4592">
        <v>17.171475083657</v>
      </c>
      <c r="E4592">
        <f>ASIN(SQRT((SIN(RADIANS(PARAMETERS!$D$8-D4592)/2)*SIN(RADIANS(PARAMETERS!$D$8-D4592)/2))+(COS(RADIANS(D4592))*COS(RADIANS(PARAMETERS!$D$8))*SIN(RADIANS(PARAMETERS!$D$9-C4592)/2)*SIN(RADIANS(PARAMETERS!$D$9-C4592)/2))))*2*3958.756</f>
        <v>361.211117239673</v>
      </c>
      <c r="F4592">
        <v>175.5922088623</v>
      </c>
      <c r="G4592">
        <v>202.57585144043</v>
      </c>
      <c r="H4592">
        <v>244.71656799316</v>
      </c>
      <c r="I4592">
        <v>282.32977294922</v>
      </c>
      <c r="J4592">
        <v>325.72772216797</v>
      </c>
      <c r="K4592" s="6">
        <f>IFERROR(EXP(TREND(LN($F$1:$J$1),LN(F4592:J4592),LN(Calculations!$B$3))),0)</f>
        <v>4.2923466998210064E-2</v>
      </c>
    </row>
    <row r="4593" spans="1:11" x14ac:dyDescent="0.35">
      <c r="A4593">
        <v>4590</v>
      </c>
      <c r="B4593" t="str">
        <f t="shared" si="71"/>
        <v>17-66</v>
      </c>
      <c r="C4593">
        <v>-66.045039341594006</v>
      </c>
      <c r="D4593">
        <v>17.171475083657</v>
      </c>
      <c r="E4593">
        <f>ASIN(SQRT((SIN(RADIANS(PARAMETERS!$D$8-D4593)/2)*SIN(RADIANS(PARAMETERS!$D$8-D4593)/2))+(COS(RADIANS(D4593))*COS(RADIANS(PARAMETERS!$D$8))*SIN(RADIANS(PARAMETERS!$D$9-C4593)/2)*SIN(RADIANS(PARAMETERS!$D$9-C4593)/2))))*2*3958.756</f>
        <v>378.21477606979028</v>
      </c>
      <c r="F4593">
        <v>175.45796203613</v>
      </c>
      <c r="G4593">
        <v>202.45727539063</v>
      </c>
      <c r="H4593">
        <v>244.63136291504</v>
      </c>
      <c r="I4593">
        <v>282.28216552734</v>
      </c>
      <c r="J4593">
        <v>325.73132324219</v>
      </c>
      <c r="K4593" s="6">
        <f>IFERROR(EXP(TREND(LN($F$1:$J$1),LN(F4593:J4593),LN(Calculations!$B$3))),0)</f>
        <v>4.2723830502991174E-2</v>
      </c>
    </row>
    <row r="4594" spans="1:11" x14ac:dyDescent="0.35">
      <c r="A4594">
        <v>4591</v>
      </c>
      <c r="B4594" t="str">
        <f t="shared" si="71"/>
        <v>17-66.5</v>
      </c>
      <c r="C4594">
        <v>-66.316360676494995</v>
      </c>
      <c r="D4594">
        <v>17.171475083657</v>
      </c>
      <c r="E4594">
        <f>ASIN(SQRT((SIN(RADIANS(PARAMETERS!$D$8-D4594)/2)*SIN(RADIANS(PARAMETERS!$D$8-D4594)/2))+(COS(RADIANS(D4594))*COS(RADIANS(PARAMETERS!$D$8))*SIN(RADIANS(PARAMETERS!$D$9-C4594)/2)*SIN(RADIANS(PARAMETERS!$D$9-C4594)/2))))*2*3958.756</f>
        <v>395.30568192228782</v>
      </c>
      <c r="F4594">
        <v>175.20056152344</v>
      </c>
      <c r="G4594">
        <v>202.1927947998</v>
      </c>
      <c r="H4594">
        <v>244.3636932373</v>
      </c>
      <c r="I4594">
        <v>282.01858520508</v>
      </c>
      <c r="J4594">
        <v>325.47940063477</v>
      </c>
      <c r="K4594" s="6">
        <f>IFERROR(EXP(TREND(LN($F$1:$J$1),LN(F4594:J4594),LN(Calculations!$B$3))),0)</f>
        <v>4.2385474750037858E-2</v>
      </c>
    </row>
    <row r="4595" spans="1:11" x14ac:dyDescent="0.35">
      <c r="A4595">
        <v>4592</v>
      </c>
      <c r="B4595" t="str">
        <f t="shared" si="71"/>
        <v>17-66.5</v>
      </c>
      <c r="C4595">
        <v>-66.587682011395998</v>
      </c>
      <c r="D4595">
        <v>17.171475083657</v>
      </c>
      <c r="E4595">
        <f>ASIN(SQRT((SIN(RADIANS(PARAMETERS!$D$8-D4595)/2)*SIN(RADIANS(PARAMETERS!$D$8-D4595)/2))+(COS(RADIANS(D4595))*COS(RADIANS(PARAMETERS!$D$8))*SIN(RADIANS(PARAMETERS!$D$9-C4595)/2)*SIN(RADIANS(PARAMETERS!$D$9-C4595)/2))))*2*3958.756</f>
        <v>412.47296120835102</v>
      </c>
      <c r="F4595">
        <v>174.71382141113</v>
      </c>
      <c r="G4595">
        <v>201.63264465332</v>
      </c>
      <c r="H4595">
        <v>243.6887512207</v>
      </c>
      <c r="I4595">
        <v>281.24096679688</v>
      </c>
      <c r="J4595">
        <v>324.58303833008</v>
      </c>
      <c r="K4595" s="6">
        <f>IFERROR(EXP(TREND(LN($F$1:$J$1),LN(F4595:J4595),LN(Calculations!$B$3))),0)</f>
        <v>4.1818032375585748E-2</v>
      </c>
    </row>
    <row r="4596" spans="1:11" x14ac:dyDescent="0.35">
      <c r="A4596">
        <v>4593</v>
      </c>
      <c r="B4596" t="str">
        <f t="shared" si="71"/>
        <v>17-67</v>
      </c>
      <c r="C4596">
        <v>-66.859003346296006</v>
      </c>
      <c r="D4596">
        <v>17.171475083657</v>
      </c>
      <c r="E4596">
        <f>ASIN(SQRT((SIN(RADIANS(PARAMETERS!$D$8-D4596)/2)*SIN(RADIANS(PARAMETERS!$D$8-D4596)/2))+(COS(RADIANS(D4596))*COS(RADIANS(PARAMETERS!$D$8))*SIN(RADIANS(PARAMETERS!$D$9-C4596)/2)*SIN(RADIANS(PARAMETERS!$D$9-C4596)/2))))*2*3958.756</f>
        <v>429.70743177792679</v>
      </c>
      <c r="F4596">
        <v>174.11978149414</v>
      </c>
      <c r="G4596">
        <v>200.94410705566</v>
      </c>
      <c r="H4596">
        <v>242.83879089355</v>
      </c>
      <c r="I4596">
        <v>280.24401855469</v>
      </c>
      <c r="J4596">
        <v>323.41345214844</v>
      </c>
      <c r="K4596" s="6">
        <f>IFERROR(EXP(TREND(LN($F$1:$J$1),LN(F4596:J4596),LN(Calculations!$B$3))),0)</f>
        <v>4.114841809874599E-2</v>
      </c>
    </row>
    <row r="4597" spans="1:11" x14ac:dyDescent="0.35">
      <c r="A4597">
        <v>4594</v>
      </c>
      <c r="B4597" t="str">
        <f t="shared" si="71"/>
        <v>17-67</v>
      </c>
      <c r="C4597">
        <v>-67.130324681196996</v>
      </c>
      <c r="D4597">
        <v>17.171475083657</v>
      </c>
      <c r="E4597">
        <f>ASIN(SQRT((SIN(RADIANS(PARAMETERS!$D$8-D4597)/2)*SIN(RADIANS(PARAMETERS!$D$8-D4597)/2))+(COS(RADIANS(D4597))*COS(RADIANS(PARAMETERS!$D$8))*SIN(RADIANS(PARAMETERS!$D$9-C4597)/2)*SIN(RADIANS(PARAMETERS!$D$9-C4597)/2))))*2*3958.756</f>
        <v>447.00129303521487</v>
      </c>
      <c r="F4597">
        <v>173.47702026367</v>
      </c>
      <c r="G4597">
        <v>200.27070617676</v>
      </c>
      <c r="H4597">
        <v>242.01708984375</v>
      </c>
      <c r="I4597">
        <v>279.28860473633</v>
      </c>
      <c r="J4597">
        <v>322.3024597168</v>
      </c>
      <c r="K4597" s="6">
        <f>IFERROR(EXP(TREND(LN($F$1:$J$1),LN(F4597:J4597),LN(Calculations!$B$3))),0)</f>
        <v>4.0439239780699E-2</v>
      </c>
    </row>
    <row r="4598" spans="1:11" x14ac:dyDescent="0.35">
      <c r="A4598">
        <v>4595</v>
      </c>
      <c r="B4598" t="str">
        <f t="shared" si="71"/>
        <v>17-67.5</v>
      </c>
      <c r="C4598">
        <v>-67.401646016097999</v>
      </c>
      <c r="D4598">
        <v>17.171475083657</v>
      </c>
      <c r="E4598">
        <f>ASIN(SQRT((SIN(RADIANS(PARAMETERS!$D$8-D4598)/2)*SIN(RADIANS(PARAMETERS!$D$8-D4598)/2))+(COS(RADIANS(D4598))*COS(RADIANS(PARAMETERS!$D$8))*SIN(RADIANS(PARAMETERS!$D$9-C4598)/2)*SIN(RADIANS(PARAMETERS!$D$9-C4598)/2))))*2*3958.756</f>
        <v>464.34788030014141</v>
      </c>
      <c r="F4598">
        <v>172.85903930664</v>
      </c>
      <c r="G4598">
        <v>199.65144348145</v>
      </c>
      <c r="H4598">
        <v>241.26850891113</v>
      </c>
      <c r="I4598">
        <v>278.42443847656</v>
      </c>
      <c r="J4598">
        <v>321.3046875</v>
      </c>
      <c r="K4598" s="6">
        <f>IFERROR(EXP(TREND(LN($F$1:$J$1),LN(F4598:J4598),LN(Calculations!$B$3))),0)</f>
        <v>3.9767398887958431E-2</v>
      </c>
    </row>
    <row r="4599" spans="1:11" x14ac:dyDescent="0.35">
      <c r="A4599">
        <v>4596</v>
      </c>
      <c r="B4599" t="str">
        <f t="shared" si="71"/>
        <v>17-67.5</v>
      </c>
      <c r="C4599">
        <v>-67.672967350999002</v>
      </c>
      <c r="D4599">
        <v>17.171475083657</v>
      </c>
      <c r="E4599">
        <f>ASIN(SQRT((SIN(RADIANS(PARAMETERS!$D$8-D4599)/2)*SIN(RADIANS(PARAMETERS!$D$8-D4599)/2))+(COS(RADIANS(D4599))*COS(RADIANS(PARAMETERS!$D$8))*SIN(RADIANS(PARAMETERS!$D$9-C4599)/2)*SIN(RADIANS(PARAMETERS!$D$9-C4599)/2))))*2*3958.756</f>
        <v>481.74146875179872</v>
      </c>
      <c r="F4599">
        <v>172.25175476074</v>
      </c>
      <c r="G4599">
        <v>199.05642700195</v>
      </c>
      <c r="H4599">
        <v>240.55397033691</v>
      </c>
      <c r="I4599">
        <v>277.60366821289</v>
      </c>
      <c r="J4599">
        <v>320.36178588867</v>
      </c>
      <c r="K4599" s="6">
        <f>IFERROR(EXP(TREND(LN($F$1:$J$1),LN(F4599:J4599),LN(Calculations!$B$3))),0)</f>
        <v>3.9116055435885373E-2</v>
      </c>
    </row>
    <row r="4600" spans="1:11" x14ac:dyDescent="0.35">
      <c r="A4600">
        <v>4597</v>
      </c>
      <c r="B4600" t="str">
        <f t="shared" si="71"/>
        <v>17-68</v>
      </c>
      <c r="C4600">
        <v>-67.944288685900005</v>
      </c>
      <c r="D4600">
        <v>17.171475083657</v>
      </c>
      <c r="E4600">
        <f>ASIN(SQRT((SIN(RADIANS(PARAMETERS!$D$8-D4600)/2)*SIN(RADIANS(PARAMETERS!$D$8-D4600)/2))+(COS(RADIANS(D4600))*COS(RADIANS(PARAMETERS!$D$8))*SIN(RADIANS(PARAMETERS!$D$9-C4600)/2)*SIN(RADIANS(PARAMETERS!$D$9-C4600)/2))))*2*3958.756</f>
        <v>499.17711589697922</v>
      </c>
      <c r="F4600">
        <v>171.64122009277</v>
      </c>
      <c r="G4600">
        <v>198.46514892578</v>
      </c>
      <c r="H4600">
        <v>239.84832763672</v>
      </c>
      <c r="I4600">
        <v>276.79702758789</v>
      </c>
      <c r="J4600">
        <v>319.43963623047</v>
      </c>
      <c r="K4600" s="6">
        <f>IFERROR(EXP(TREND(LN($F$1:$J$1),LN(F4600:J4600),LN(Calculations!$B$3))),0)</f>
        <v>3.8469144453768908E-2</v>
      </c>
    </row>
    <row r="4601" spans="1:11" x14ac:dyDescent="0.35">
      <c r="A4601">
        <v>4598</v>
      </c>
      <c r="B4601" t="str">
        <f t="shared" si="71"/>
        <v>17-68</v>
      </c>
      <c r="C4601">
        <v>-68.215610020800995</v>
      </c>
      <c r="D4601">
        <v>17.171475083657</v>
      </c>
      <c r="E4601">
        <f>ASIN(SQRT((SIN(RADIANS(PARAMETERS!$D$8-D4601)/2)*SIN(RADIANS(PARAMETERS!$D$8-D4601)/2))+(COS(RADIANS(D4601))*COS(RADIANS(PARAMETERS!$D$8))*SIN(RADIANS(PARAMETERS!$D$9-C4601)/2)*SIN(RADIANS(PARAMETERS!$D$9-C4601)/2))))*2*3958.756</f>
        <v>516.65053417635329</v>
      </c>
      <c r="F4601">
        <v>170.96354675293</v>
      </c>
      <c r="G4601">
        <v>197.80894470215</v>
      </c>
      <c r="H4601">
        <v>239.04940795898</v>
      </c>
      <c r="I4601">
        <v>275.86978149414</v>
      </c>
      <c r="J4601">
        <v>318.36346435547</v>
      </c>
      <c r="K4601" s="6">
        <f>IFERROR(EXP(TREND(LN($F$1:$J$1),LN(F4601:J4601),LN(Calculations!$B$3))),0)</f>
        <v>3.7772731668816673E-2</v>
      </c>
    </row>
    <row r="4602" spans="1:11" x14ac:dyDescent="0.35">
      <c r="A4602">
        <v>4599</v>
      </c>
      <c r="B4602" t="str">
        <f t="shared" si="71"/>
        <v>17-68.5</v>
      </c>
      <c r="C4602">
        <v>-68.486931355701998</v>
      </c>
      <c r="D4602">
        <v>17.171475083657</v>
      </c>
      <c r="E4602">
        <f>ASIN(SQRT((SIN(RADIANS(PARAMETERS!$D$8-D4602)/2)*SIN(RADIANS(PARAMETERS!$D$8-D4602)/2))+(COS(RADIANS(D4602))*COS(RADIANS(PARAMETERS!$D$8))*SIN(RADIANS(PARAMETERS!$D$9-C4602)/2)*SIN(RADIANS(PARAMETERS!$D$9-C4602)/2))))*2*3958.756</f>
        <v>534.15798730323149</v>
      </c>
      <c r="F4602">
        <v>170.24043273926</v>
      </c>
      <c r="G4602">
        <v>197.12492370605</v>
      </c>
      <c r="H4602">
        <v>238.22267150879</v>
      </c>
      <c r="I4602">
        <v>274.91558837891</v>
      </c>
      <c r="J4602">
        <v>317.26211547852</v>
      </c>
      <c r="K4602" s="6">
        <f>IFERROR(EXP(TREND(LN($F$1:$J$1),LN(F4602:J4602),LN(Calculations!$B$3))),0)</f>
        <v>3.7041058290368828E-2</v>
      </c>
    </row>
    <row r="4603" spans="1:11" x14ac:dyDescent="0.35">
      <c r="A4603">
        <v>4600</v>
      </c>
      <c r="B4603" t="str">
        <f t="shared" si="71"/>
        <v>17-69</v>
      </c>
      <c r="C4603">
        <v>-68.758252690603001</v>
      </c>
      <c r="D4603">
        <v>17.171475083657</v>
      </c>
      <c r="E4603">
        <f>ASIN(SQRT((SIN(RADIANS(PARAMETERS!$D$8-D4603)/2)*SIN(RADIANS(PARAMETERS!$D$8-D4603)/2))+(COS(RADIANS(D4603))*COS(RADIANS(PARAMETERS!$D$8))*SIN(RADIANS(PARAMETERS!$D$9-C4603)/2)*SIN(RADIANS(PARAMETERS!$D$9-C4603)/2))))*2*3958.756</f>
        <v>551.69620541196412</v>
      </c>
      <c r="F4603">
        <v>169.48675537109</v>
      </c>
      <c r="G4603">
        <v>196.43333435059</v>
      </c>
      <c r="H4603">
        <v>237.40473937988</v>
      </c>
      <c r="I4603">
        <v>273.9873046875</v>
      </c>
      <c r="J4603">
        <v>316.20895385742</v>
      </c>
      <c r="K4603" s="6">
        <f>IFERROR(EXP(TREND(LN($F$1:$J$1),LN(F4603:J4603),LN(Calculations!$B$3))),0)</f>
        <v>3.628528205246255E-2</v>
      </c>
    </row>
    <row r="4604" spans="1:11" x14ac:dyDescent="0.35">
      <c r="A4604">
        <v>4601</v>
      </c>
      <c r="B4604" t="str">
        <f t="shared" si="71"/>
        <v>17-69</v>
      </c>
      <c r="C4604">
        <v>-69.029574025504004</v>
      </c>
      <c r="D4604">
        <v>17.171475083657</v>
      </c>
      <c r="E4604">
        <f>ASIN(SQRT((SIN(RADIANS(PARAMETERS!$D$8-D4604)/2)*SIN(RADIANS(PARAMETERS!$D$8-D4604)/2))+(COS(RADIANS(D4604))*COS(RADIANS(PARAMETERS!$D$8))*SIN(RADIANS(PARAMETERS!$D$9-C4604)/2)*SIN(RADIANS(PARAMETERS!$D$9-C4604)/2))))*2*3958.756</f>
        <v>569.26231520762542</v>
      </c>
      <c r="F4604">
        <v>168.62564086914</v>
      </c>
      <c r="G4604">
        <v>195.65097045898</v>
      </c>
      <c r="H4604">
        <v>236.45890808105</v>
      </c>
      <c r="I4604">
        <v>272.89553833008</v>
      </c>
      <c r="J4604">
        <v>314.94879150391</v>
      </c>
      <c r="K4604" s="6">
        <f>IFERROR(EXP(TREND(LN($F$1:$J$1),LN(F4604:J4604),LN(Calculations!$B$3))),0)</f>
        <v>3.545298914829223E-2</v>
      </c>
    </row>
    <row r="4605" spans="1:11" x14ac:dyDescent="0.35">
      <c r="A4605">
        <v>4602</v>
      </c>
      <c r="B4605" t="str">
        <f t="shared" si="71"/>
        <v>17-69.5</v>
      </c>
      <c r="C4605">
        <v>-69.300895360404994</v>
      </c>
      <c r="D4605">
        <v>17.171475083657</v>
      </c>
      <c r="E4605">
        <f>ASIN(SQRT((SIN(RADIANS(PARAMETERS!$D$8-D4605)/2)*SIN(RADIANS(PARAMETERS!$D$8-D4605)/2))+(COS(RADIANS(D4605))*COS(RADIANS(PARAMETERS!$D$8))*SIN(RADIANS(PARAMETERS!$D$9-C4605)/2)*SIN(RADIANS(PARAMETERS!$D$9-C4605)/2))))*2*3958.756</f>
        <v>586.85378215202138</v>
      </c>
      <c r="F4605">
        <v>167.68374633789</v>
      </c>
      <c r="G4605">
        <v>194.80490112305</v>
      </c>
      <c r="H4605">
        <v>235.41584777832</v>
      </c>
      <c r="I4605">
        <v>271.67395019531</v>
      </c>
      <c r="J4605">
        <v>313.51843261719</v>
      </c>
      <c r="K4605" s="6">
        <f>IFERROR(EXP(TREND(LN($F$1:$J$1),LN(F4605:J4605),LN(Calculations!$B$3))),0)</f>
        <v>3.4575458814835126E-2</v>
      </c>
    </row>
    <row r="4606" spans="1:11" x14ac:dyDescent="0.35">
      <c r="A4606">
        <v>4603</v>
      </c>
      <c r="B4606" t="str">
        <f t="shared" si="71"/>
        <v>17-69.5</v>
      </c>
      <c r="C4606">
        <v>-69.572216695305997</v>
      </c>
      <c r="D4606">
        <v>17.171475083657</v>
      </c>
      <c r="E4606">
        <f>ASIN(SQRT((SIN(RADIANS(PARAMETERS!$D$8-D4606)/2)*SIN(RADIANS(PARAMETERS!$D$8-D4606)/2))+(COS(RADIANS(D4606))*COS(RADIANS(PARAMETERS!$D$8))*SIN(RADIANS(PARAMETERS!$D$9-C4606)/2)*SIN(RADIANS(PARAMETERS!$D$9-C4606)/2))))*2*3958.756</f>
        <v>604.46836236331717</v>
      </c>
      <c r="F4606">
        <v>166.67628479004</v>
      </c>
      <c r="G4606">
        <v>193.90605163574</v>
      </c>
      <c r="H4606">
        <v>234.28805541992</v>
      </c>
      <c r="I4606">
        <v>270.33624267578</v>
      </c>
      <c r="J4606">
        <v>311.93304443359</v>
      </c>
      <c r="K4606" s="6">
        <f>IFERROR(EXP(TREND(LN($F$1:$J$1),LN(F4606:J4606),LN(Calculations!$B$3))),0)</f>
        <v>3.3669321559038089E-2</v>
      </c>
    </row>
    <row r="4607" spans="1:11" x14ac:dyDescent="0.35">
      <c r="A4607">
        <v>4604</v>
      </c>
      <c r="B4607" t="str">
        <f t="shared" si="71"/>
        <v>17-70</v>
      </c>
      <c r="C4607">
        <v>-69.843538030207</v>
      </c>
      <c r="D4607">
        <v>17.171475083657</v>
      </c>
      <c r="E4607">
        <f>ASIN(SQRT((SIN(RADIANS(PARAMETERS!$D$8-D4607)/2)*SIN(RADIANS(PARAMETERS!$D$8-D4607)/2))+(COS(RADIANS(D4607))*COS(RADIANS(PARAMETERS!$D$8))*SIN(RADIANS(PARAMETERS!$D$9-C4607)/2)*SIN(RADIANS(PARAMETERS!$D$9-C4607)/2))))*2*3958.756</f>
        <v>622.10406239866268</v>
      </c>
      <c r="F4607">
        <v>165.62658691406</v>
      </c>
      <c r="G4607">
        <v>192.95622253418</v>
      </c>
      <c r="H4607">
        <v>233.06637573242</v>
      </c>
      <c r="I4607">
        <v>268.86209106445</v>
      </c>
      <c r="J4607">
        <v>310.15765380859</v>
      </c>
      <c r="K4607" s="6">
        <f>IFERROR(EXP(TREND(LN($F$1:$J$1),LN(F4607:J4607),LN(Calculations!$B$3))),0)</f>
        <v>3.2758902077324452E-2</v>
      </c>
    </row>
    <row r="4608" spans="1:11" x14ac:dyDescent="0.35">
      <c r="A4608">
        <v>4605</v>
      </c>
      <c r="B4608" t="str">
        <f t="shared" si="71"/>
        <v>17-70</v>
      </c>
      <c r="C4608">
        <v>-70.114859365108003</v>
      </c>
      <c r="D4608">
        <v>17.171475083657</v>
      </c>
      <c r="E4608">
        <f>ASIN(SQRT((SIN(RADIANS(PARAMETERS!$D$8-D4608)/2)*SIN(RADIANS(PARAMETERS!$D$8-D4608)/2))+(COS(RADIANS(D4608))*COS(RADIANS(PARAMETERS!$D$8))*SIN(RADIANS(PARAMETERS!$D$9-C4608)/2)*SIN(RADIANS(PARAMETERS!$D$9-C4608)/2))))*2*3958.756</f>
        <v>639.75910546859222</v>
      </c>
      <c r="F4608">
        <v>164.64547729492</v>
      </c>
      <c r="G4608">
        <v>192.10412597656</v>
      </c>
      <c r="H4608">
        <v>231.97584533691</v>
      </c>
      <c r="I4608">
        <v>267.55078125</v>
      </c>
      <c r="J4608">
        <v>308.58377075195</v>
      </c>
      <c r="K4608" s="6">
        <f>IFERROR(EXP(TREND(LN($F$1:$J$1),LN(F4608:J4608),LN(Calculations!$B$3))),0)</f>
        <v>3.1929357751473236E-2</v>
      </c>
    </row>
    <row r="4609" spans="1:11" x14ac:dyDescent="0.35">
      <c r="A4609">
        <v>4606</v>
      </c>
      <c r="B4609" t="str">
        <f t="shared" si="71"/>
        <v>17-70.5</v>
      </c>
      <c r="C4609">
        <v>-70.386180700009007</v>
      </c>
      <c r="D4609">
        <v>17.171475083657</v>
      </c>
      <c r="E4609">
        <f>ASIN(SQRT((SIN(RADIANS(PARAMETERS!$D$8-D4609)/2)*SIN(RADIANS(PARAMETERS!$D$8-D4609)/2))+(COS(RADIANS(D4609))*COS(RADIANS(PARAMETERS!$D$8))*SIN(RADIANS(PARAMETERS!$D$9-C4609)/2)*SIN(RADIANS(PARAMETERS!$D$9-C4609)/2))))*2*3958.756</f>
        <v>657.43190292616043</v>
      </c>
      <c r="F4609">
        <v>163.77632141113</v>
      </c>
      <c r="G4609">
        <v>191.38948059082</v>
      </c>
      <c r="H4609">
        <v>231.07537841797</v>
      </c>
      <c r="I4609">
        <v>266.47982788086</v>
      </c>
      <c r="J4609">
        <v>307.3115234375</v>
      </c>
      <c r="K4609" s="6">
        <f>IFERROR(EXP(TREND(LN($F$1:$J$1),LN(F4609:J4609),LN(Calculations!$B$3))),0)</f>
        <v>3.1209739122967439E-2</v>
      </c>
    </row>
    <row r="4610" spans="1:11" x14ac:dyDescent="0.35">
      <c r="A4610">
        <v>4607</v>
      </c>
      <c r="B4610" t="str">
        <f t="shared" si="71"/>
        <v>17-70.5</v>
      </c>
      <c r="C4610">
        <v>-70.657502034909996</v>
      </c>
      <c r="D4610">
        <v>17.171475083657</v>
      </c>
      <c r="E4610">
        <f>ASIN(SQRT((SIN(RADIANS(PARAMETERS!$D$8-D4610)/2)*SIN(RADIANS(PARAMETERS!$D$8-D4610)/2))+(COS(RADIANS(D4610))*COS(RADIANS(PARAMETERS!$D$8))*SIN(RADIANS(PARAMETERS!$D$9-C4610)/2)*SIN(RADIANS(PARAMETERS!$D$9-C4610)/2))))*2*3958.756</f>
        <v>675.12103010332839</v>
      </c>
      <c r="F4610">
        <v>163.16088867188</v>
      </c>
      <c r="G4610">
        <v>190.85208129883</v>
      </c>
      <c r="H4610">
        <v>230.38589477539</v>
      </c>
      <c r="I4610">
        <v>265.64956665039</v>
      </c>
      <c r="J4610">
        <v>306.31384277344</v>
      </c>
      <c r="K4610" s="6">
        <f>IFERROR(EXP(TREND(LN($F$1:$J$1),LN(F4610:J4610),LN(Calculations!$B$3))),0)</f>
        <v>3.0708185382675831E-2</v>
      </c>
    </row>
    <row r="4611" spans="1:11" x14ac:dyDescent="0.35">
      <c r="A4611">
        <v>4608</v>
      </c>
      <c r="B4611" t="str">
        <f t="shared" si="71"/>
        <v>17-71</v>
      </c>
      <c r="C4611">
        <v>-70.928823369810999</v>
      </c>
      <c r="D4611">
        <v>17.171475083657</v>
      </c>
      <c r="E4611">
        <f>ASIN(SQRT((SIN(RADIANS(PARAMETERS!$D$8-D4611)/2)*SIN(RADIANS(PARAMETERS!$D$8-D4611)/2))+(COS(RADIANS(D4611))*COS(RADIANS(PARAMETERS!$D$8))*SIN(RADIANS(PARAMETERS!$D$9-C4611)/2)*SIN(RADIANS(PARAMETERS!$D$9-C4611)/2))))*2*3958.756</f>
        <v>692.82520574716966</v>
      </c>
      <c r="F4611">
        <v>162.74038696289</v>
      </c>
      <c r="G4611">
        <v>190.45336914063</v>
      </c>
      <c r="H4611">
        <v>229.86587524414</v>
      </c>
      <c r="I4611">
        <v>265.01663208008</v>
      </c>
      <c r="J4611">
        <v>305.54611206055</v>
      </c>
      <c r="K4611" s="6">
        <f>IFERROR(EXP(TREND(LN($F$1:$J$1),LN(F4611:J4611),LN(Calculations!$B$3))),0)</f>
        <v>3.0367180871019715E-2</v>
      </c>
    </row>
    <row r="4612" spans="1:11" x14ac:dyDescent="0.35">
      <c r="A4612">
        <v>4609</v>
      </c>
      <c r="B4612" t="str">
        <f t="shared" si="71"/>
        <v>17-71</v>
      </c>
      <c r="C4612">
        <v>-71.200144704712002</v>
      </c>
      <c r="D4612">
        <v>17.171475083657</v>
      </c>
      <c r="E4612">
        <f>ASIN(SQRT((SIN(RADIANS(PARAMETERS!$D$8-D4612)/2)*SIN(RADIANS(PARAMETERS!$D$8-D4612)/2))+(COS(RADIANS(D4612))*COS(RADIANS(PARAMETERS!$D$8))*SIN(RADIANS(PARAMETERS!$D$9-C4612)/2)*SIN(RADIANS(PARAMETERS!$D$9-C4612)/2))))*2*3958.756</f>
        <v>710.54327445050637</v>
      </c>
      <c r="F4612">
        <v>162.49078369141</v>
      </c>
      <c r="G4612">
        <v>190.17227172852</v>
      </c>
      <c r="H4612">
        <v>229.48916625977</v>
      </c>
      <c r="I4612">
        <v>264.55044555664</v>
      </c>
      <c r="J4612">
        <v>304.97259521484</v>
      </c>
      <c r="K4612" s="6">
        <f>IFERROR(EXP(TREND(LN($F$1:$J$1),LN(F4612:J4612),LN(Calculations!$B$3))),0)</f>
        <v>3.0162602463158061E-2</v>
      </c>
    </row>
    <row r="4613" spans="1:11" x14ac:dyDescent="0.35">
      <c r="A4613">
        <v>4610</v>
      </c>
      <c r="B4613" t="str">
        <f t="shared" ref="B4613:B4676" si="72">MROUND(D4613,1)&amp;MROUND(C4613,-0.5)</f>
        <v>17-71.5</v>
      </c>
      <c r="C4613">
        <v>-71.471466039613006</v>
      </c>
      <c r="D4613">
        <v>17.171475083657</v>
      </c>
      <c r="E4613">
        <f>ASIN(SQRT((SIN(RADIANS(PARAMETERS!$D$8-D4613)/2)*SIN(RADIANS(PARAMETERS!$D$8-D4613)/2))+(COS(RADIANS(D4613))*COS(RADIANS(PARAMETERS!$D$8))*SIN(RADIANS(PARAMETERS!$D$9-C4613)/2)*SIN(RADIANS(PARAMETERS!$D$9-C4613)/2))))*2*3958.756</f>
        <v>728.27419158427153</v>
      </c>
      <c r="F4613">
        <v>162.21267700195</v>
      </c>
      <c r="G4613">
        <v>189.86157226563</v>
      </c>
      <c r="H4613">
        <v>229.04328918457</v>
      </c>
      <c r="I4613">
        <v>263.97528076172</v>
      </c>
      <c r="J4613">
        <v>304.23965454102</v>
      </c>
      <c r="K4613" s="6">
        <f>IFERROR(EXP(TREND(LN($F$1:$J$1),LN(F4613:J4613),LN(Calculations!$B$3))),0)</f>
        <v>2.9948085860045669E-2</v>
      </c>
    </row>
    <row r="4614" spans="1:11" x14ac:dyDescent="0.35">
      <c r="A4614">
        <v>4611</v>
      </c>
      <c r="B4614" t="str">
        <f t="shared" si="72"/>
        <v>17-71.5</v>
      </c>
      <c r="C4614">
        <v>-71.742787374513995</v>
      </c>
      <c r="D4614">
        <v>17.171475083657</v>
      </c>
      <c r="E4614">
        <f>ASIN(SQRT((SIN(RADIANS(PARAMETERS!$D$8-D4614)/2)*SIN(RADIANS(PARAMETERS!$D$8-D4614)/2))+(COS(RADIANS(D4614))*COS(RADIANS(PARAMETERS!$D$8))*SIN(RADIANS(PARAMETERS!$D$9-C4614)/2)*SIN(RADIANS(PARAMETERS!$D$9-C4614)/2))))*2*3958.756</f>
        <v>746.01701032866447</v>
      </c>
      <c r="F4614">
        <v>161.97947692871</v>
      </c>
      <c r="G4614">
        <v>189.59103393555</v>
      </c>
      <c r="H4614">
        <v>228.63465881348</v>
      </c>
      <c r="I4614">
        <v>263.43319702148</v>
      </c>
      <c r="J4614">
        <v>303.53356933594</v>
      </c>
      <c r="K4614" s="6">
        <f>IFERROR(EXP(TREND(LN($F$1:$J$1),LN(F4614:J4614),LN(Calculations!$B$3))),0)</f>
        <v>2.9775735718168484E-2</v>
      </c>
    </row>
    <row r="4615" spans="1:11" x14ac:dyDescent="0.35">
      <c r="A4615">
        <v>4612</v>
      </c>
      <c r="B4615" t="str">
        <f t="shared" si="72"/>
        <v>17-72</v>
      </c>
      <c r="C4615">
        <v>-72.014108709414998</v>
      </c>
      <c r="D4615">
        <v>17.171475083657</v>
      </c>
      <c r="E4615">
        <f>ASIN(SQRT((SIN(RADIANS(PARAMETERS!$D$8-D4615)/2)*SIN(RADIANS(PARAMETERS!$D$8-D4615)/2))+(COS(RADIANS(D4615))*COS(RADIANS(PARAMETERS!$D$8))*SIN(RADIANS(PARAMETERS!$D$9-C4615)/2)*SIN(RADIANS(PARAMETERS!$D$9-C4615)/2))))*2*3958.756</f>
        <v>763.77087047214707</v>
      </c>
      <c r="F4615">
        <v>161.77432250977</v>
      </c>
      <c r="G4615">
        <v>189.34555053711</v>
      </c>
      <c r="H4615">
        <v>228.24290466309</v>
      </c>
      <c r="I4615">
        <v>262.89883422852</v>
      </c>
      <c r="J4615">
        <v>302.82260131836</v>
      </c>
      <c r="K4615" s="6">
        <f>IFERROR(EXP(TREND(LN($F$1:$J$1),LN(F4615:J4615),LN(Calculations!$B$3))),0)</f>
        <v>2.9632083393935454E-2</v>
      </c>
    </row>
    <row r="4616" spans="1:11" x14ac:dyDescent="0.35">
      <c r="A4616">
        <v>4613</v>
      </c>
      <c r="B4616" t="str">
        <f t="shared" si="72"/>
        <v>17-72.5</v>
      </c>
      <c r="C4616">
        <v>-72.285430044316001</v>
      </c>
      <c r="D4616">
        <v>17.171475083657</v>
      </c>
      <c r="E4616">
        <f>ASIN(SQRT((SIN(RADIANS(PARAMETERS!$D$8-D4616)/2)*SIN(RADIANS(PARAMETERS!$D$8-D4616)/2))+(COS(RADIANS(D4616))*COS(RADIANS(PARAMETERS!$D$8))*SIN(RADIANS(PARAMETERS!$D$9-C4616)/2)*SIN(RADIANS(PARAMETERS!$D$9-C4616)/2))))*2*3958.756</f>
        <v>781.53498870521162</v>
      </c>
      <c r="F4616">
        <v>161.40811157227</v>
      </c>
      <c r="G4616">
        <v>188.99174499512</v>
      </c>
      <c r="H4616">
        <v>227.67950439453</v>
      </c>
      <c r="I4616">
        <v>262.13070678711</v>
      </c>
      <c r="J4616">
        <v>301.80078125</v>
      </c>
      <c r="K4616" s="6">
        <f>IFERROR(EXP(TREND(LN($F$1:$J$1),LN(F4616:J4616),LN(Calculations!$B$3))),0)</f>
        <v>2.9380266232992228E-2</v>
      </c>
    </row>
    <row r="4617" spans="1:11" x14ac:dyDescent="0.35">
      <c r="A4617">
        <v>4614</v>
      </c>
      <c r="B4617" t="str">
        <f t="shared" si="72"/>
        <v>17-72.5</v>
      </c>
      <c r="C4617">
        <v>-72.556751379217005</v>
      </c>
      <c r="D4617">
        <v>17.171475083657</v>
      </c>
      <c r="E4617">
        <f>ASIN(SQRT((SIN(RADIANS(PARAMETERS!$D$8-D4617)/2)*SIN(RADIANS(PARAMETERS!$D$8-D4617)/2))+(COS(RADIANS(D4617))*COS(RADIANS(PARAMETERS!$D$8))*SIN(RADIANS(PARAMETERS!$D$9-C4617)/2)*SIN(RADIANS(PARAMETERS!$D$9-C4617)/2))))*2*3958.756</f>
        <v>799.3086501827305</v>
      </c>
      <c r="F4617">
        <v>160.97749328613</v>
      </c>
      <c r="G4617">
        <v>188.615234375</v>
      </c>
      <c r="H4617">
        <v>227.08770751953</v>
      </c>
      <c r="I4617">
        <v>261.32919311523</v>
      </c>
      <c r="J4617">
        <v>300.73980712891</v>
      </c>
      <c r="K4617" s="6">
        <f>IFERROR(EXP(TREND(LN($F$1:$J$1),LN(F4617:J4617),LN(Calculations!$B$3))),0)</f>
        <v>2.9084248282037369E-2</v>
      </c>
    </row>
    <row r="4618" spans="1:11" x14ac:dyDescent="0.35">
      <c r="A4618">
        <v>4615</v>
      </c>
      <c r="B4618" t="str">
        <f t="shared" si="72"/>
        <v>17-73</v>
      </c>
      <c r="C4618">
        <v>-72.828072714117994</v>
      </c>
      <c r="D4618">
        <v>17.171475083657</v>
      </c>
      <c r="E4618">
        <f>ASIN(SQRT((SIN(RADIANS(PARAMETERS!$D$8-D4618)/2)*SIN(RADIANS(PARAMETERS!$D$8-D4618)/2))+(COS(RADIANS(D4618))*COS(RADIANS(PARAMETERS!$D$8))*SIN(RADIANS(PARAMETERS!$D$9-C4618)/2)*SIN(RADIANS(PARAMETERS!$D$9-C4618)/2))))*2*3958.756</f>
        <v>817.09120116671409</v>
      </c>
      <c r="F4618">
        <v>160.54837036133</v>
      </c>
      <c r="G4618">
        <v>188.25553894043</v>
      </c>
      <c r="H4618">
        <v>226.52345275879</v>
      </c>
      <c r="I4618">
        <v>260.56594848633</v>
      </c>
      <c r="J4618">
        <v>299.73059082031</v>
      </c>
      <c r="K4618" s="6">
        <f>IFERROR(EXP(TREND(LN($F$1:$J$1),LN(F4618:J4618),LN(Calculations!$B$3))),0)</f>
        <v>2.8791008395798793E-2</v>
      </c>
    </row>
    <row r="4619" spans="1:11" x14ac:dyDescent="0.35">
      <c r="A4619">
        <v>4616</v>
      </c>
      <c r="B4619" t="str">
        <f t="shared" si="72"/>
        <v>17-73</v>
      </c>
      <c r="C4619">
        <v>-73.099394049018997</v>
      </c>
      <c r="D4619">
        <v>17.171475083657</v>
      </c>
      <c r="E4619">
        <f>ASIN(SQRT((SIN(RADIANS(PARAMETERS!$D$8-D4619)/2)*SIN(RADIANS(PARAMETERS!$D$8-D4619)/2))+(COS(RADIANS(D4619))*COS(RADIANS(PARAMETERS!$D$8))*SIN(RADIANS(PARAMETERS!$D$9-C4619)/2)*SIN(RADIANS(PARAMETERS!$D$9-C4619)/2))))*2*3958.756</f>
        <v>834.88204259236977</v>
      </c>
      <c r="F4619">
        <v>160.30856323242</v>
      </c>
      <c r="G4619">
        <v>188.0383605957</v>
      </c>
      <c r="H4619">
        <v>226.15093994141</v>
      </c>
      <c r="I4619">
        <v>260.04080200195</v>
      </c>
      <c r="J4619">
        <v>299.01547241211</v>
      </c>
      <c r="K4619" s="6">
        <f>IFERROR(EXP(TREND(LN($F$1:$J$1),LN(F4619:J4619),LN(Calculations!$B$3))),0)</f>
        <v>2.8638274471874309E-2</v>
      </c>
    </row>
    <row r="4620" spans="1:11" x14ac:dyDescent="0.35">
      <c r="A4620">
        <v>4617</v>
      </c>
      <c r="B4620" t="str">
        <f t="shared" si="72"/>
        <v>17-73.5</v>
      </c>
      <c r="C4620">
        <v>-73.37071538392</v>
      </c>
      <c r="D4620">
        <v>17.171475083657</v>
      </c>
      <c r="E4620">
        <f>ASIN(SQRT((SIN(RADIANS(PARAMETERS!$D$8-D4620)/2)*SIN(RADIANS(PARAMETERS!$D$8-D4620)/2))+(COS(RADIANS(D4620))*COS(RADIANS(PARAMETERS!$D$8))*SIN(RADIANS(PARAMETERS!$D$9-C4620)/2)*SIN(RADIANS(PARAMETERS!$D$9-C4620)/2))))*2*3958.756</f>
        <v>852.68062442576525</v>
      </c>
      <c r="F4620">
        <v>160.25366210938</v>
      </c>
      <c r="G4620">
        <v>187.96102905273</v>
      </c>
      <c r="H4620">
        <v>225.97734069824</v>
      </c>
      <c r="I4620">
        <v>259.77102661133</v>
      </c>
      <c r="J4620">
        <v>298.62457275391</v>
      </c>
      <c r="K4620" s="6">
        <f>IFERROR(EXP(TREND(LN($F$1:$J$1),LN(F4620:J4620),LN(Calculations!$B$3))),0)</f>
        <v>2.8617970888165905E-2</v>
      </c>
    </row>
    <row r="4621" spans="1:11" x14ac:dyDescent="0.35">
      <c r="A4621">
        <v>4618</v>
      </c>
      <c r="B4621" t="str">
        <f t="shared" si="72"/>
        <v>17-73.5</v>
      </c>
      <c r="C4621">
        <v>-73.642036718821004</v>
      </c>
      <c r="D4621">
        <v>17.171475083657</v>
      </c>
      <c r="E4621">
        <f>ASIN(SQRT((SIN(RADIANS(PARAMETERS!$D$8-D4621)/2)*SIN(RADIANS(PARAMETERS!$D$8-D4621)/2))+(COS(RADIANS(D4621))*COS(RADIANS(PARAMETERS!$D$8))*SIN(RADIANS(PARAMETERS!$D$9-C4621)/2)*SIN(RADIANS(PARAMETERS!$D$9-C4621)/2))))*2*3958.756</f>
        <v>870.48644070235036</v>
      </c>
      <c r="F4621">
        <v>160.3438873291</v>
      </c>
      <c r="G4621">
        <v>187.98817443848</v>
      </c>
      <c r="H4621">
        <v>225.9520111084</v>
      </c>
      <c r="I4621">
        <v>259.69137573242</v>
      </c>
      <c r="J4621">
        <v>298.47470092773</v>
      </c>
      <c r="K4621" s="6">
        <f>IFERROR(EXP(TREND(LN($F$1:$J$1),LN(F4621:J4621),LN(Calculations!$B$3))),0)</f>
        <v>2.8701398321187375E-2</v>
      </c>
    </row>
    <row r="4622" spans="1:11" x14ac:dyDescent="0.35">
      <c r="A4622">
        <v>4619</v>
      </c>
      <c r="B4622" t="str">
        <f t="shared" si="72"/>
        <v>17-74</v>
      </c>
      <c r="C4622">
        <v>-73.913358053722007</v>
      </c>
      <c r="D4622">
        <v>17.171475083657</v>
      </c>
      <c r="E4622">
        <f>ASIN(SQRT((SIN(RADIANS(PARAMETERS!$D$8-D4622)/2)*SIN(RADIANS(PARAMETERS!$D$8-D4622)/2))+(COS(RADIANS(D4622))*COS(RADIANS(PARAMETERS!$D$8))*SIN(RADIANS(PARAMETERS!$D$9-C4622)/2)*SIN(RADIANS(PARAMETERS!$D$9-C4622)/2))))*2*3958.756</f>
        <v>888.29902515283163</v>
      </c>
      <c r="F4622">
        <v>160.43374633789</v>
      </c>
      <c r="G4622">
        <v>188.01858520508</v>
      </c>
      <c r="H4622">
        <v>225.93299865723</v>
      </c>
      <c r="I4622">
        <v>259.62094116211</v>
      </c>
      <c r="J4622">
        <v>298.33770751953</v>
      </c>
      <c r="K4622" s="6">
        <f>IFERROR(EXP(TREND(LN($F$1:$J$1),LN(F4622:J4622),LN(Calculations!$B$3))),0)</f>
        <v>2.8784903135502349E-2</v>
      </c>
    </row>
    <row r="4623" spans="1:11" x14ac:dyDescent="0.35">
      <c r="A4623">
        <v>4620</v>
      </c>
      <c r="B4623" t="str">
        <f t="shared" si="72"/>
        <v>17-74</v>
      </c>
      <c r="C4623">
        <v>-74.184679388622996</v>
      </c>
      <c r="D4623">
        <v>17.171475083657</v>
      </c>
      <c r="E4623">
        <f>ASIN(SQRT((SIN(RADIANS(PARAMETERS!$D$8-D4623)/2)*SIN(RADIANS(PARAMETERS!$D$8-D4623)/2))+(COS(RADIANS(D4623))*COS(RADIANS(PARAMETERS!$D$8))*SIN(RADIANS(PARAMETERS!$D$9-C4623)/2)*SIN(RADIANS(PARAMETERS!$D$9-C4623)/2))))*2*3958.756</f>
        <v>906.11794733723525</v>
      </c>
      <c r="F4623">
        <v>160.44360351563</v>
      </c>
      <c r="G4623">
        <v>188.01286315918</v>
      </c>
      <c r="H4623">
        <v>225.9019317627</v>
      </c>
      <c r="I4623">
        <v>259.56402587891</v>
      </c>
      <c r="J4623">
        <v>298.24774169922</v>
      </c>
      <c r="K4623" s="6">
        <f>IFERROR(EXP(TREND(LN($F$1:$J$1),LN(F4623:J4623),LN(Calculations!$B$3))),0)</f>
        <v>2.8799097184250593E-2</v>
      </c>
    </row>
    <row r="4624" spans="1:11" x14ac:dyDescent="0.35">
      <c r="A4624">
        <v>4621</v>
      </c>
      <c r="B4624" t="str">
        <f t="shared" si="72"/>
        <v>17-74.5</v>
      </c>
      <c r="C4624">
        <v>-74.456000723523999</v>
      </c>
      <c r="D4624">
        <v>17.171475083657</v>
      </c>
      <c r="E4624">
        <f>ASIN(SQRT((SIN(RADIANS(PARAMETERS!$D$8-D4624)/2)*SIN(RADIANS(PARAMETERS!$D$8-D4624)/2))+(COS(RADIANS(D4624))*COS(RADIANS(PARAMETERS!$D$8))*SIN(RADIANS(PARAMETERS!$D$9-C4624)/2)*SIN(RADIANS(PARAMETERS!$D$9-C4624)/2))))*2*3958.756</f>
        <v>923.94280921989093</v>
      </c>
      <c r="F4624">
        <v>160.35038757324</v>
      </c>
      <c r="G4624">
        <v>187.95300292969</v>
      </c>
      <c r="H4624">
        <v>225.82690429688</v>
      </c>
      <c r="I4624">
        <v>259.47482299805</v>
      </c>
      <c r="J4624">
        <v>298.14147949219</v>
      </c>
      <c r="K4624" s="6">
        <f>IFERROR(EXP(TREND(LN($F$1:$J$1),LN(F4624:J4624),LN(Calculations!$B$3))),0)</f>
        <v>2.8729454677331324E-2</v>
      </c>
    </row>
    <row r="4625" spans="1:11" x14ac:dyDescent="0.35">
      <c r="A4625">
        <v>4622</v>
      </c>
      <c r="B4625" t="str">
        <f t="shared" si="72"/>
        <v>17-74.5</v>
      </c>
      <c r="C4625">
        <v>-74.727322058425003</v>
      </c>
      <c r="D4625">
        <v>17.171475083657</v>
      </c>
      <c r="E4625">
        <f>ASIN(SQRT((SIN(RADIANS(PARAMETERS!$D$8-D4625)/2)*SIN(RADIANS(PARAMETERS!$D$8-D4625)/2))+(COS(RADIANS(D4625))*COS(RADIANS(PARAMETERS!$D$8))*SIN(RADIANS(PARAMETERS!$D$9-C4625)/2)*SIN(RADIANS(PARAMETERS!$D$9-C4625)/2))))*2*3958.756</f>
        <v>941.77324212800738</v>
      </c>
      <c r="F4625">
        <v>160.13282775879</v>
      </c>
      <c r="G4625">
        <v>187.81745910645</v>
      </c>
      <c r="H4625">
        <v>225.66213989258</v>
      </c>
      <c r="I4625">
        <v>259.283203125</v>
      </c>
      <c r="J4625">
        <v>297.91802978516</v>
      </c>
      <c r="K4625" s="6">
        <f>IFERROR(EXP(TREND(LN($F$1:$J$1),LN(F4625:J4625),LN(Calculations!$B$3))),0)</f>
        <v>2.8566394526476354E-2</v>
      </c>
    </row>
    <row r="4626" spans="1:11" x14ac:dyDescent="0.35">
      <c r="A4626">
        <v>4623</v>
      </c>
      <c r="B4626" t="str">
        <f t="shared" si="72"/>
        <v>17-75</v>
      </c>
      <c r="C4626">
        <v>-74.998643393324997</v>
      </c>
      <c r="D4626">
        <v>17.171475083657</v>
      </c>
      <c r="E4626">
        <f>ASIN(SQRT((SIN(RADIANS(PARAMETERS!$D$8-D4626)/2)*SIN(RADIANS(PARAMETERS!$D$8-D4626)/2))+(COS(RADIANS(D4626))*COS(RADIANS(PARAMETERS!$D$8))*SIN(RADIANS(PARAMETERS!$D$9-C4626)/2)*SIN(RADIANS(PARAMETERS!$D$9-C4626)/2))))*2*3958.756</f>
        <v>959.60890404478471</v>
      </c>
      <c r="F4626">
        <v>160.00177001953</v>
      </c>
      <c r="G4626">
        <v>187.7557220459</v>
      </c>
      <c r="H4626">
        <v>225.62351989746</v>
      </c>
      <c r="I4626">
        <v>259.26931762695</v>
      </c>
      <c r="J4626">
        <v>297.93664550781</v>
      </c>
      <c r="K4626" s="6">
        <f>IFERROR(EXP(TREND(LN($F$1:$J$1),LN(F4626:J4626),LN(Calculations!$B$3))),0)</f>
        <v>2.84593443307617E-2</v>
      </c>
    </row>
    <row r="4627" spans="1:11" x14ac:dyDescent="0.35">
      <c r="A4627">
        <v>4624</v>
      </c>
      <c r="B4627" t="str">
        <f t="shared" si="72"/>
        <v>17-75.5</v>
      </c>
      <c r="C4627">
        <v>-75.269964728226</v>
      </c>
      <c r="D4627">
        <v>17.171475083657</v>
      </c>
      <c r="E4627">
        <f>ASIN(SQRT((SIN(RADIANS(PARAMETERS!$D$8-D4627)/2)*SIN(RADIANS(PARAMETERS!$D$8-D4627)/2))+(COS(RADIANS(D4627))*COS(RADIANS(PARAMETERS!$D$8))*SIN(RADIANS(PARAMETERS!$D$9-C4627)/2)*SIN(RADIANS(PARAMETERS!$D$9-C4627)/2))))*2*3958.756</f>
        <v>977.44947719544803</v>
      </c>
      <c r="F4627">
        <v>159.93495178223</v>
      </c>
      <c r="G4627">
        <v>187.74464416504</v>
      </c>
      <c r="H4627">
        <v>225.66847229004</v>
      </c>
      <c r="I4627">
        <v>259.37130737305</v>
      </c>
      <c r="J4627">
        <v>298.11141967773</v>
      </c>
      <c r="K4627" s="6">
        <f>IFERROR(EXP(TREND(LN($F$1:$J$1),LN(F4627:J4627),LN(Calculations!$B$3))),0)</f>
        <v>2.8394696398094745E-2</v>
      </c>
    </row>
    <row r="4628" spans="1:11" x14ac:dyDescent="0.35">
      <c r="A4628">
        <v>4625</v>
      </c>
      <c r="B4628" t="str">
        <f t="shared" si="72"/>
        <v>17-75.5</v>
      </c>
      <c r="C4628">
        <v>-75.541286063127004</v>
      </c>
      <c r="D4628">
        <v>17.171475083657</v>
      </c>
      <c r="E4628">
        <f>ASIN(SQRT((SIN(RADIANS(PARAMETERS!$D$8-D4628)/2)*SIN(RADIANS(PARAMETERS!$D$8-D4628)/2))+(COS(RADIANS(D4628))*COS(RADIANS(PARAMETERS!$D$8))*SIN(RADIANS(PARAMETERS!$D$9-C4628)/2)*SIN(RADIANS(PARAMETERS!$D$9-C4628)/2))))*2*3958.756</f>
        <v>995.29466588910486</v>
      </c>
      <c r="F4628">
        <v>159.92555236816</v>
      </c>
      <c r="G4628">
        <v>187.76985168457</v>
      </c>
      <c r="H4628">
        <v>225.7615814209</v>
      </c>
      <c r="I4628">
        <v>259.53265380859</v>
      </c>
      <c r="J4628">
        <v>298.35906982422</v>
      </c>
      <c r="K4628" s="6">
        <f>IFERROR(EXP(TREND(LN($F$1:$J$1),LN(F4628:J4628),LN(Calculations!$B$3))),0)</f>
        <v>2.8371521544934213E-2</v>
      </c>
    </row>
    <row r="4629" spans="1:11" x14ac:dyDescent="0.35">
      <c r="A4629">
        <v>4626</v>
      </c>
      <c r="B4629" t="str">
        <f t="shared" si="72"/>
        <v>17-76</v>
      </c>
      <c r="C4629">
        <v>-75.812607398028007</v>
      </c>
      <c r="D4629">
        <v>17.171475083657</v>
      </c>
      <c r="E4629">
        <f>ASIN(SQRT((SIN(RADIANS(PARAMETERS!$D$8-D4629)/2)*SIN(RADIANS(PARAMETERS!$D$8-D4629)/2))+(COS(RADIANS(D4629))*COS(RADIANS(PARAMETERS!$D$8))*SIN(RADIANS(PARAMETERS!$D$9-C4629)/2)*SIN(RADIANS(PARAMETERS!$D$9-C4629)/2))))*2*3958.756</f>
        <v>1013.144194586626</v>
      </c>
      <c r="F4629">
        <v>160.17762756348</v>
      </c>
      <c r="G4629">
        <v>187.96937561035</v>
      </c>
      <c r="H4629">
        <v>226.09765625</v>
      </c>
      <c r="I4629">
        <v>260.00259399414</v>
      </c>
      <c r="J4629">
        <v>298.99533081055</v>
      </c>
      <c r="K4629" s="6">
        <f>IFERROR(EXP(TREND(LN($F$1:$J$1),LN(F4629:J4629),LN(Calculations!$B$3))),0)</f>
        <v>2.8533225693832084E-2</v>
      </c>
    </row>
    <row r="4630" spans="1:11" x14ac:dyDescent="0.35">
      <c r="A4630">
        <v>4627</v>
      </c>
      <c r="B4630" t="str">
        <f t="shared" si="72"/>
        <v>17-76</v>
      </c>
      <c r="C4630">
        <v>-76.083928732928996</v>
      </c>
      <c r="D4630">
        <v>17.171475083657</v>
      </c>
      <c r="E4630">
        <f>ASIN(SQRT((SIN(RADIANS(PARAMETERS!$D$8-D4630)/2)*SIN(RADIANS(PARAMETERS!$D$8-D4630)/2))+(COS(RADIANS(D4630))*COS(RADIANS(PARAMETERS!$D$8))*SIN(RADIANS(PARAMETERS!$D$9-C4630)/2)*SIN(RADIANS(PARAMETERS!$D$9-C4630)/2))))*2*3958.756</f>
        <v>1030.9978061666591</v>
      </c>
      <c r="F4630">
        <v>160.64796447754</v>
      </c>
      <c r="G4630">
        <v>188.31509399414</v>
      </c>
      <c r="H4630">
        <v>226.62710571289</v>
      </c>
      <c r="I4630">
        <v>260.71008300781</v>
      </c>
      <c r="J4630">
        <v>299.92218017578</v>
      </c>
      <c r="K4630" s="6">
        <f>IFERROR(EXP(TREND(LN($F$1:$J$1),LN(F4630:J4630),LN(Calculations!$B$3))),0)</f>
        <v>2.8854685563278672E-2</v>
      </c>
    </row>
    <row r="4631" spans="1:11" x14ac:dyDescent="0.35">
      <c r="A4631">
        <v>4628</v>
      </c>
      <c r="B4631" t="str">
        <f t="shared" si="72"/>
        <v>17-76.5</v>
      </c>
      <c r="C4631">
        <v>-76.355250067829999</v>
      </c>
      <c r="D4631">
        <v>17.171475083657</v>
      </c>
      <c r="E4631">
        <f>ASIN(SQRT((SIN(RADIANS(PARAMETERS!$D$8-D4631)/2)*SIN(RADIANS(PARAMETERS!$D$8-D4631)/2))+(COS(RADIANS(D4631))*COS(RADIANS(PARAMETERS!$D$8))*SIN(RADIANS(PARAMETERS!$D$9-C4631)/2)*SIN(RADIANS(PARAMETERS!$D$9-C4631)/2))))*2*3958.756</f>
        <v>1048.8552603668795</v>
      </c>
      <c r="F4631">
        <v>161.23017883301</v>
      </c>
      <c r="G4631">
        <v>188.73284912109</v>
      </c>
      <c r="H4631">
        <v>227.23515319824</v>
      </c>
      <c r="I4631">
        <v>261.50079345703</v>
      </c>
      <c r="J4631">
        <v>300.93637084961</v>
      </c>
      <c r="K4631" s="6">
        <f>IFERROR(EXP(TREND(LN($F$1:$J$1),LN(F4631:J4631),LN(Calculations!$B$3))),0)</f>
        <v>2.9266907954028011E-2</v>
      </c>
    </row>
    <row r="4632" spans="1:11" x14ac:dyDescent="0.35">
      <c r="A4632">
        <v>4629</v>
      </c>
      <c r="B4632" t="str">
        <f t="shared" si="72"/>
        <v>17-76.5</v>
      </c>
      <c r="C4632">
        <v>-76.626571402731003</v>
      </c>
      <c r="D4632">
        <v>17.171475083657</v>
      </c>
      <c r="E4632">
        <f>ASIN(SQRT((SIN(RADIANS(PARAMETERS!$D$8-D4632)/2)*SIN(RADIANS(PARAMETERS!$D$8-D4632)/2))+(COS(RADIANS(D4632))*COS(RADIANS(PARAMETERS!$D$8))*SIN(RADIANS(PARAMETERS!$D$9-C4632)/2)*SIN(RADIANS(PARAMETERS!$D$9-C4632)/2))))*2*3958.756</f>
        <v>1066.7163323801497</v>
      </c>
      <c r="F4632">
        <v>161.73976135254</v>
      </c>
      <c r="G4632">
        <v>189.10145568848</v>
      </c>
      <c r="H4632">
        <v>227.76429748535</v>
      </c>
      <c r="I4632">
        <v>262.18368530273</v>
      </c>
      <c r="J4632">
        <v>301.8069152832</v>
      </c>
      <c r="K4632" s="6">
        <f>IFERROR(EXP(TREND(LN($F$1:$J$1),LN(F4632:J4632),LN(Calculations!$B$3))),0)</f>
        <v>2.9634178525300918E-2</v>
      </c>
    </row>
    <row r="4633" spans="1:11" x14ac:dyDescent="0.35">
      <c r="A4633">
        <v>4630</v>
      </c>
      <c r="B4633" t="str">
        <f t="shared" si="72"/>
        <v>17-77</v>
      </c>
      <c r="C4633">
        <v>-76.897892737632006</v>
      </c>
      <c r="D4633">
        <v>17.171475083657</v>
      </c>
      <c r="E4633">
        <f>ASIN(SQRT((SIN(RADIANS(PARAMETERS!$D$8-D4633)/2)*SIN(RADIANS(PARAMETERS!$D$8-D4633)/2))+(COS(RADIANS(D4633))*COS(RADIANS(PARAMETERS!$D$8))*SIN(RADIANS(PARAMETERS!$D$9-C4633)/2)*SIN(RADIANS(PARAMETERS!$D$9-C4633)/2))))*2*3958.756</f>
        <v>1084.580811588002</v>
      </c>
      <c r="F4633">
        <v>162.14808654785</v>
      </c>
      <c r="G4633">
        <v>189.40539550781</v>
      </c>
      <c r="H4633">
        <v>228.19137573242</v>
      </c>
      <c r="I4633">
        <v>262.72811889648</v>
      </c>
      <c r="J4633">
        <v>302.49417114258</v>
      </c>
      <c r="K4633" s="6">
        <f>IFERROR(EXP(TREND(LN($F$1:$J$1),LN(F4633:J4633),LN(Calculations!$B$3))),0)</f>
        <v>2.9935529221804345E-2</v>
      </c>
    </row>
    <row r="4634" spans="1:11" x14ac:dyDescent="0.35">
      <c r="A4634">
        <v>4631</v>
      </c>
      <c r="B4634" t="str">
        <f t="shared" si="72"/>
        <v>17-77</v>
      </c>
      <c r="C4634">
        <v>-77.169214072532995</v>
      </c>
      <c r="D4634">
        <v>17.171475083657</v>
      </c>
      <c r="E4634">
        <f>ASIN(SQRT((SIN(RADIANS(PARAMETERS!$D$8-D4634)/2)*SIN(RADIANS(PARAMETERS!$D$8-D4634)/2))+(COS(RADIANS(D4634))*COS(RADIANS(PARAMETERS!$D$8))*SIN(RADIANS(PARAMETERS!$D$9-C4634)/2)*SIN(RADIANS(PARAMETERS!$D$9-C4634)/2))))*2*3958.756</f>
        <v>1102.4485004160433</v>
      </c>
      <c r="F4634">
        <v>162.47434997559</v>
      </c>
      <c r="G4634">
        <v>189.66007995605</v>
      </c>
      <c r="H4634">
        <v>228.53750610352</v>
      </c>
      <c r="I4634">
        <v>263.16061401367</v>
      </c>
      <c r="J4634">
        <v>303.03106689453</v>
      </c>
      <c r="K4634" s="6">
        <f>IFERROR(EXP(TREND(LN($F$1:$J$1),LN(F4634:J4634),LN(Calculations!$B$3))),0)</f>
        <v>3.0184311992604764E-2</v>
      </c>
    </row>
    <row r="4635" spans="1:11" x14ac:dyDescent="0.35">
      <c r="A4635">
        <v>4632</v>
      </c>
      <c r="B4635" t="str">
        <f t="shared" si="72"/>
        <v>17-77.5</v>
      </c>
      <c r="C4635">
        <v>-77.440535407433998</v>
      </c>
      <c r="D4635">
        <v>17.171475083657</v>
      </c>
      <c r="E4635">
        <f>ASIN(SQRT((SIN(RADIANS(PARAMETERS!$D$8-D4635)/2)*SIN(RADIANS(PARAMETERS!$D$8-D4635)/2))+(COS(RADIANS(D4635))*COS(RADIANS(PARAMETERS!$D$8))*SIN(RADIANS(PARAMETERS!$D$9-C4635)/2)*SIN(RADIANS(PARAMETERS!$D$9-C4635)/2))))*2*3958.756</f>
        <v>1120.3192132978627</v>
      </c>
      <c r="F4635">
        <v>162.86235046387</v>
      </c>
      <c r="G4635">
        <v>189.96856689453</v>
      </c>
      <c r="H4635">
        <v>228.94758605957</v>
      </c>
      <c r="I4635">
        <v>263.66607666016</v>
      </c>
      <c r="J4635">
        <v>303.65121459961</v>
      </c>
      <c r="K4635" s="6">
        <f>IFERROR(EXP(TREND(LN($F$1:$J$1),LN(F4635:J4635),LN(Calculations!$B$3))),0)</f>
        <v>3.0486908014299496E-2</v>
      </c>
    </row>
    <row r="4636" spans="1:11" x14ac:dyDescent="0.35">
      <c r="A4636">
        <v>4633</v>
      </c>
      <c r="B4636" t="str">
        <f t="shared" si="72"/>
        <v>17-77.5</v>
      </c>
      <c r="C4636">
        <v>-77.711856742335002</v>
      </c>
      <c r="D4636">
        <v>17.171475083657</v>
      </c>
      <c r="E4636">
        <f>ASIN(SQRT((SIN(RADIANS(PARAMETERS!$D$8-D4636)/2)*SIN(RADIANS(PARAMETERS!$D$8-D4636)/2))+(COS(RADIANS(D4636))*COS(RADIANS(PARAMETERS!$D$8))*SIN(RADIANS(PARAMETERS!$D$9-C4636)/2)*SIN(RADIANS(PARAMETERS!$D$9-C4636)/2))))*2*3958.756</f>
        <v>1138.1927757356398</v>
      </c>
      <c r="F4636">
        <v>163.28318786621</v>
      </c>
      <c r="G4636">
        <v>190.30554199219</v>
      </c>
      <c r="H4636">
        <v>229.37983703613</v>
      </c>
      <c r="I4636">
        <v>264.18649291992</v>
      </c>
      <c r="J4636">
        <v>304.27645874023</v>
      </c>
      <c r="K4636" s="6">
        <f>IFERROR(EXP(TREND(LN($F$1:$J$1),LN(F4636:J4636),LN(Calculations!$B$3))),0)</f>
        <v>3.0825078670670865E-2</v>
      </c>
    </row>
    <row r="4637" spans="1:11" x14ac:dyDescent="0.35">
      <c r="A4637">
        <v>4634</v>
      </c>
      <c r="B4637" t="str">
        <f t="shared" si="72"/>
        <v>17-78</v>
      </c>
      <c r="C4637">
        <v>-77.983178077236005</v>
      </c>
      <c r="D4637">
        <v>17.171475083657</v>
      </c>
      <c r="E4637">
        <f>ASIN(SQRT((SIN(RADIANS(PARAMETERS!$D$8-D4637)/2)*SIN(RADIANS(PARAMETERS!$D$8-D4637)/2))+(COS(RADIANS(D4637))*COS(RADIANS(PARAMETERS!$D$8))*SIN(RADIANS(PARAMETERS!$D$9-C4637)/2)*SIN(RADIANS(PARAMETERS!$D$9-C4637)/2))))*2*3958.756</f>
        <v>1156.069023447129</v>
      </c>
      <c r="F4637">
        <v>163.72994995117</v>
      </c>
      <c r="G4637">
        <v>190.66502380371</v>
      </c>
      <c r="H4637">
        <v>229.82749938965</v>
      </c>
      <c r="I4637">
        <v>264.71447753906</v>
      </c>
      <c r="J4637">
        <v>304.89874267578</v>
      </c>
      <c r="K4637" s="6">
        <f>IFERROR(EXP(TREND(LN($F$1:$J$1),LN(F4637:J4637),LN(Calculations!$B$3))),0)</f>
        <v>3.1193930002419847E-2</v>
      </c>
    </row>
    <row r="4638" spans="1:11" x14ac:dyDescent="0.35">
      <c r="A4638">
        <v>4635</v>
      </c>
      <c r="B4638" t="str">
        <f t="shared" si="72"/>
        <v>17-78.5</v>
      </c>
      <c r="C4638">
        <v>-78.254499412136994</v>
      </c>
      <c r="D4638">
        <v>17.171475083657</v>
      </c>
      <c r="E4638">
        <f>ASIN(SQRT((SIN(RADIANS(PARAMETERS!$D$8-D4638)/2)*SIN(RADIANS(PARAMETERS!$D$8-D4638)/2))+(COS(RADIANS(D4638))*COS(RADIANS(PARAMETERS!$D$8))*SIN(RADIANS(PARAMETERS!$D$9-C4638)/2)*SIN(RADIANS(PARAMETERS!$D$9-C4638)/2))))*2*3958.756</f>
        <v>1173.9478015899006</v>
      </c>
      <c r="F4638">
        <v>164.24104309082</v>
      </c>
      <c r="G4638">
        <v>191.08831787109</v>
      </c>
      <c r="H4638">
        <v>230.36164855957</v>
      </c>
      <c r="I4638">
        <v>265.35052490234</v>
      </c>
      <c r="J4638">
        <v>305.65521240234</v>
      </c>
      <c r="K4638" s="6">
        <f>IFERROR(EXP(TREND(LN($F$1:$J$1),LN(F4638:J4638),LN(Calculations!$B$3))),0)</f>
        <v>3.1619754227750159E-2</v>
      </c>
    </row>
    <row r="4639" spans="1:11" x14ac:dyDescent="0.35">
      <c r="A4639">
        <v>4636</v>
      </c>
      <c r="B4639" t="str">
        <f t="shared" si="72"/>
        <v>17-78.5</v>
      </c>
      <c r="C4639">
        <v>-78.525820747037997</v>
      </c>
      <c r="D4639">
        <v>17.171475083657</v>
      </c>
      <c r="E4639">
        <f>ASIN(SQRT((SIN(RADIANS(PARAMETERS!$D$8-D4639)/2)*SIN(RADIANS(PARAMETERS!$D$8-D4639)/2))+(COS(RADIANS(D4639))*COS(RADIANS(PARAMETERS!$D$8))*SIN(RADIANS(PARAMETERS!$D$9-C4639)/2)*SIN(RADIANS(PARAMETERS!$D$9-C4639)/2))))*2*3958.756</f>
        <v>1191.8289640548312</v>
      </c>
      <c r="F4639">
        <v>164.76824951172</v>
      </c>
      <c r="G4639">
        <v>191.53242492676</v>
      </c>
      <c r="H4639">
        <v>230.90968322754</v>
      </c>
      <c r="I4639">
        <v>265.99279785156</v>
      </c>
      <c r="J4639">
        <v>306.40774536133</v>
      </c>
      <c r="K4639" s="6">
        <f>IFERROR(EXP(TREND(LN($F$1:$J$1),LN(F4639:J4639),LN(Calculations!$B$3))),0)</f>
        <v>3.2071579106509963E-2</v>
      </c>
    </row>
    <row r="4640" spans="1:11" x14ac:dyDescent="0.35">
      <c r="A4640">
        <v>4637</v>
      </c>
      <c r="B4640" t="str">
        <f t="shared" si="72"/>
        <v>17-79</v>
      </c>
      <c r="C4640">
        <v>-78.797142081939</v>
      </c>
      <c r="D4640">
        <v>17.171475083657</v>
      </c>
      <c r="E4640">
        <f>ASIN(SQRT((SIN(RADIANS(PARAMETERS!$D$8-D4640)/2)*SIN(RADIANS(PARAMETERS!$D$8-D4640)/2))+(COS(RADIANS(D4640))*COS(RADIANS(PARAMETERS!$D$8))*SIN(RADIANS(PARAMETERS!$D$9-C4640)/2)*SIN(RADIANS(PARAMETERS!$D$9-C4640)/2))))*2*3958.756</f>
        <v>1209.7123728217271</v>
      </c>
      <c r="F4640">
        <v>165.29978942871</v>
      </c>
      <c r="G4640">
        <v>191.98664855957</v>
      </c>
      <c r="H4640">
        <v>231.45603942871</v>
      </c>
      <c r="I4640">
        <v>266.62109375</v>
      </c>
      <c r="J4640">
        <v>307.13027954102</v>
      </c>
      <c r="K4640" s="6">
        <f>IFERROR(EXP(TREND(LN($F$1:$J$1),LN(F4640:J4640),LN(Calculations!$B$3))),0)</f>
        <v>3.2541255555561671E-2</v>
      </c>
    </row>
    <row r="4641" spans="1:11" x14ac:dyDescent="0.35">
      <c r="A4641">
        <v>4638</v>
      </c>
      <c r="B4641" t="str">
        <f t="shared" si="72"/>
        <v>17-79</v>
      </c>
      <c r="C4641">
        <v>-79.068463416840004</v>
      </c>
      <c r="D4641">
        <v>17.171475083657</v>
      </c>
      <c r="E4641">
        <f>ASIN(SQRT((SIN(RADIANS(PARAMETERS!$D$8-D4641)/2)*SIN(RADIANS(PARAMETERS!$D$8-D4641)/2))+(COS(RADIANS(D4641))*COS(RADIANS(PARAMETERS!$D$8))*SIN(RADIANS(PARAMETERS!$D$9-C4641)/2)*SIN(RADIANS(PARAMETERS!$D$9-C4641)/2))))*2*3958.756</f>
        <v>1227.5978973708395</v>
      </c>
      <c r="F4641">
        <v>165.8694152832</v>
      </c>
      <c r="G4641">
        <v>192.49118041992</v>
      </c>
      <c r="H4641">
        <v>232.06959533691</v>
      </c>
      <c r="I4641">
        <v>267.33255004883</v>
      </c>
      <c r="J4641">
        <v>307.95529174805</v>
      </c>
      <c r="K4641" s="6">
        <f>IFERROR(EXP(TREND(LN($F$1:$J$1),LN(F4641:J4641),LN(Calculations!$B$3))),0)</f>
        <v>3.3052030975361815E-2</v>
      </c>
    </row>
    <row r="4642" spans="1:11" x14ac:dyDescent="0.35">
      <c r="A4642">
        <v>4639</v>
      </c>
      <c r="B4642" t="str">
        <f t="shared" si="72"/>
        <v>17-79.5</v>
      </c>
      <c r="C4642">
        <v>-79.339784751741007</v>
      </c>
      <c r="D4642">
        <v>17.171475083657</v>
      </c>
      <c r="E4642">
        <f>ASIN(SQRT((SIN(RADIANS(PARAMETERS!$D$8-D4642)/2)*SIN(RADIANS(PARAMETERS!$D$8-D4642)/2))+(COS(RADIANS(D4642))*COS(RADIANS(PARAMETERS!$D$8))*SIN(RADIANS(PARAMETERS!$D$9-C4642)/2)*SIN(RADIANS(PARAMETERS!$D$9-C4642)/2))))*2*3958.756</f>
        <v>1245.4854141446829</v>
      </c>
      <c r="F4642">
        <v>166.43316650391</v>
      </c>
      <c r="G4642">
        <v>193.00817871094</v>
      </c>
      <c r="H4642">
        <v>232.6919708252</v>
      </c>
      <c r="I4642">
        <v>268.04876708984</v>
      </c>
      <c r="J4642">
        <v>308.7795715332</v>
      </c>
      <c r="K4642" s="6">
        <f>IFERROR(EXP(TREND(LN($F$1:$J$1),LN(F4642:J4642),LN(Calculations!$B$3))),0)</f>
        <v>3.3571685156685273E-2</v>
      </c>
    </row>
    <row r="4643" spans="1:11" x14ac:dyDescent="0.35">
      <c r="A4643">
        <v>4640</v>
      </c>
      <c r="B4643" t="str">
        <f t="shared" si="72"/>
        <v>17-79.5</v>
      </c>
      <c r="C4643">
        <v>-79.611106086641996</v>
      </c>
      <c r="D4643">
        <v>17.171475083657</v>
      </c>
      <c r="E4643">
        <f>ASIN(SQRT((SIN(RADIANS(PARAMETERS!$D$8-D4643)/2)*SIN(RADIANS(PARAMETERS!$D$8-D4643)/2))+(COS(RADIANS(D4643))*COS(RADIANS(PARAMETERS!$D$8))*SIN(RADIANS(PARAMETERS!$D$9-C4643)/2)*SIN(RADIANS(PARAMETERS!$D$9-C4643)/2))))*2*3958.756</f>
        <v>1263.3748060552271</v>
      </c>
      <c r="F4643">
        <v>166.9972076416</v>
      </c>
      <c r="G4643">
        <v>193.54347229004</v>
      </c>
      <c r="H4643">
        <v>233.33911132813</v>
      </c>
      <c r="I4643">
        <v>268.79583740234</v>
      </c>
      <c r="J4643">
        <v>309.64208984375</v>
      </c>
      <c r="K4643" s="6">
        <f>IFERROR(EXP(TREND(LN($F$1:$J$1),LN(F4643:J4643),LN(Calculations!$B$3))),0)</f>
        <v>3.4101371092593591E-2</v>
      </c>
    </row>
    <row r="4644" spans="1:11" x14ac:dyDescent="0.35">
      <c r="A4644">
        <v>4641</v>
      </c>
      <c r="B4644" t="str">
        <f t="shared" si="72"/>
        <v>17-80</v>
      </c>
      <c r="C4644">
        <v>-79.882427421542999</v>
      </c>
      <c r="D4644">
        <v>17.171475083657</v>
      </c>
      <c r="E4644">
        <f>ASIN(SQRT((SIN(RADIANS(PARAMETERS!$D$8-D4644)/2)*SIN(RADIANS(PARAMETERS!$D$8-D4644)/2))+(COS(RADIANS(D4644))*COS(RADIANS(PARAMETERS!$D$8))*SIN(RADIANS(PARAMETERS!$D$9-C4644)/2)*SIN(RADIANS(PARAMETERS!$D$9-C4644)/2))))*2*3958.756</f>
        <v>1281.2659620320769</v>
      </c>
      <c r="F4644">
        <v>167.6051940918</v>
      </c>
      <c r="G4644">
        <v>194.13948059082</v>
      </c>
      <c r="H4644">
        <v>234.08450317383</v>
      </c>
      <c r="I4644">
        <v>269.67797851563</v>
      </c>
      <c r="J4644">
        <v>310.68539428711</v>
      </c>
      <c r="K4644" s="6">
        <f>IFERROR(EXP(TREND(LN($F$1:$J$1),LN(F4644:J4644),LN(Calculations!$B$3))),0)</f>
        <v>3.4670477422255853E-2</v>
      </c>
    </row>
    <row r="4645" spans="1:11" x14ac:dyDescent="0.35">
      <c r="A4645">
        <v>4642</v>
      </c>
      <c r="B4645" t="str">
        <f t="shared" si="72"/>
        <v>17-80</v>
      </c>
      <c r="C4645">
        <v>-80.153748756444003</v>
      </c>
      <c r="D4645">
        <v>17.171475083657</v>
      </c>
      <c r="E4645">
        <f>ASIN(SQRT((SIN(RADIANS(PARAMETERS!$D$8-D4645)/2)*SIN(RADIANS(PARAMETERS!$D$8-D4645)/2))+(COS(RADIANS(D4645))*COS(RADIANS(PARAMETERS!$D$8))*SIN(RADIANS(PARAMETERS!$D$9-C4645)/2)*SIN(RADIANS(PARAMETERS!$D$9-C4645)/2))))*2*3958.756</f>
        <v>1299.1587766077018</v>
      </c>
      <c r="F4645">
        <v>168.19577026367</v>
      </c>
      <c r="G4645">
        <v>194.72825622559</v>
      </c>
      <c r="H4645">
        <v>234.83258056641</v>
      </c>
      <c r="I4645">
        <v>270.57315063477</v>
      </c>
      <c r="J4645">
        <v>311.75509643555</v>
      </c>
      <c r="K4645" s="6">
        <f>IFERROR(EXP(TREND(LN($F$1:$J$1),LN(F4645:J4645),LN(Calculations!$B$3))),0)</f>
        <v>3.5225628580499158E-2</v>
      </c>
    </row>
    <row r="4646" spans="1:11" x14ac:dyDescent="0.35">
      <c r="A4646">
        <v>4643</v>
      </c>
      <c r="B4646" t="str">
        <f t="shared" si="72"/>
        <v>17-80.5</v>
      </c>
      <c r="C4646">
        <v>-80.425070091345006</v>
      </c>
      <c r="D4646">
        <v>17.171475083657</v>
      </c>
      <c r="E4646">
        <f>ASIN(SQRT((SIN(RADIANS(PARAMETERS!$D$8-D4646)/2)*SIN(RADIANS(PARAMETERS!$D$8-D4646)/2))+(COS(RADIANS(D4646))*COS(RADIANS(PARAMETERS!$D$8))*SIN(RADIANS(PARAMETERS!$D$9-C4646)/2)*SIN(RADIANS(PARAMETERS!$D$9-C4646)/2))))*2*3958.756</f>
        <v>1317.0531495362425</v>
      </c>
      <c r="F4646">
        <v>168.7523651123</v>
      </c>
      <c r="G4646">
        <v>195.2925567627</v>
      </c>
      <c r="H4646">
        <v>235.55966186523</v>
      </c>
      <c r="I4646">
        <v>271.4514465332</v>
      </c>
      <c r="J4646">
        <v>312.81387329102</v>
      </c>
      <c r="K4646" s="6">
        <f>IFERROR(EXP(TREND(LN($F$1:$J$1),LN(F4646:J4646),LN(Calculations!$B$3))),0)</f>
        <v>3.5750717442134573E-2</v>
      </c>
    </row>
    <row r="4647" spans="1:11" x14ac:dyDescent="0.35">
      <c r="A4647">
        <v>4644</v>
      </c>
      <c r="B4647" t="str">
        <f t="shared" si="72"/>
        <v>17-80.5</v>
      </c>
      <c r="C4647">
        <v>-80.696391426245995</v>
      </c>
      <c r="D4647">
        <v>17.171475083657</v>
      </c>
      <c r="E4647">
        <f>ASIN(SQRT((SIN(RADIANS(PARAMETERS!$D$8-D4647)/2)*SIN(RADIANS(PARAMETERS!$D$8-D4647)/2))+(COS(RADIANS(D4647))*COS(RADIANS(PARAMETERS!$D$8))*SIN(RADIANS(PARAMETERS!$D$9-C4647)/2)*SIN(RADIANS(PARAMETERS!$D$9-C4647)/2))))*2*3958.756</f>
        <v>1334.9489854427609</v>
      </c>
      <c r="F4647">
        <v>169.28955078125</v>
      </c>
      <c r="G4647">
        <v>195.85066223145</v>
      </c>
      <c r="H4647">
        <v>236.2924041748</v>
      </c>
      <c r="I4647">
        <v>272.34780883789</v>
      </c>
      <c r="J4647">
        <v>313.90673828125</v>
      </c>
      <c r="K4647" s="6">
        <f>IFERROR(EXP(TREND(LN($F$1:$J$1),LN(F4647:J4647),LN(Calculations!$B$3))),0)</f>
        <v>3.6256702263313463E-2</v>
      </c>
    </row>
    <row r="4648" spans="1:11" x14ac:dyDescent="0.35">
      <c r="A4648">
        <v>4645</v>
      </c>
      <c r="B4648" t="str">
        <f t="shared" si="72"/>
        <v>17-81</v>
      </c>
      <c r="C4648">
        <v>-80.967712761146998</v>
      </c>
      <c r="D4648">
        <v>17.171475083657</v>
      </c>
      <c r="E4648">
        <f>ASIN(SQRT((SIN(RADIANS(PARAMETERS!$D$8-D4648)/2)*SIN(RADIANS(PARAMETERS!$D$8-D4648)/2))+(COS(RADIANS(D4648))*COS(RADIANS(PARAMETERS!$D$8))*SIN(RADIANS(PARAMETERS!$D$9-C4648)/2)*SIN(RADIANS(PARAMETERS!$D$9-C4648)/2))))*2*3958.756</f>
        <v>1352.8461935001371</v>
      </c>
      <c r="F4648">
        <v>169.76844787598</v>
      </c>
      <c r="G4648">
        <v>196.36730957031</v>
      </c>
      <c r="H4648">
        <v>236.98434448242</v>
      </c>
      <c r="I4648">
        <v>273.20523071289</v>
      </c>
      <c r="J4648">
        <v>314.96411132813</v>
      </c>
      <c r="K4648" s="6">
        <f>IFERROR(EXP(TREND(LN($F$1:$J$1),LN(F4648:J4648),LN(Calculations!$B$3))),0)</f>
        <v>3.6706093398019973E-2</v>
      </c>
    </row>
    <row r="4649" spans="1:11" x14ac:dyDescent="0.35">
      <c r="A4649">
        <v>4646</v>
      </c>
      <c r="B4649" t="str">
        <f t="shared" si="72"/>
        <v>17-81</v>
      </c>
      <c r="C4649">
        <v>-81.239034096048002</v>
      </c>
      <c r="D4649">
        <v>17.171475083657</v>
      </c>
      <c r="E4649">
        <f>ASIN(SQRT((SIN(RADIANS(PARAMETERS!$D$8-D4649)/2)*SIN(RADIANS(PARAMETERS!$D$8-D4649)/2))+(COS(RADIANS(D4649))*COS(RADIANS(PARAMETERS!$D$8))*SIN(RADIANS(PARAMETERS!$D$9-C4649)/2)*SIN(RADIANS(PARAMETERS!$D$9-C4649)/2))))*2*3958.756</f>
        <v>1370.744687131099</v>
      </c>
      <c r="F4649">
        <v>170.19314575195</v>
      </c>
      <c r="G4649">
        <v>196.85403442383</v>
      </c>
      <c r="H4649">
        <v>237.65769958496</v>
      </c>
      <c r="I4649">
        <v>274.056640625</v>
      </c>
      <c r="J4649">
        <v>316.03247070313</v>
      </c>
      <c r="K4649" s="6">
        <f>IFERROR(EXP(TREND(LN($F$1:$J$1),LN(F4649:J4649),LN(Calculations!$B$3))),0)</f>
        <v>3.7097282051999157E-2</v>
      </c>
    </row>
    <row r="4650" spans="1:11" x14ac:dyDescent="0.35">
      <c r="A4650">
        <v>4647</v>
      </c>
      <c r="B4650" t="str">
        <f t="shared" si="72"/>
        <v>17-81.5</v>
      </c>
      <c r="C4650">
        <v>-81.510355430949005</v>
      </c>
      <c r="D4650">
        <v>17.171475083657</v>
      </c>
      <c r="E4650">
        <f>ASIN(SQRT((SIN(RADIANS(PARAMETERS!$D$8-D4650)/2)*SIN(RADIANS(PARAMETERS!$D$8-D4650)/2))+(COS(RADIANS(D4650))*COS(RADIANS(PARAMETERS!$D$8))*SIN(RADIANS(PARAMETERS!$D$9-C4650)/2)*SIN(RADIANS(PARAMETERS!$D$9-C4650)/2))))*2*3958.756</f>
        <v>1388.644383733149</v>
      </c>
      <c r="F4650">
        <v>170.5758972168</v>
      </c>
      <c r="G4650">
        <v>197.33126831055</v>
      </c>
      <c r="H4650">
        <v>238.34548950195</v>
      </c>
      <c r="I4650">
        <v>274.9475402832</v>
      </c>
      <c r="J4650">
        <v>317.17294311523</v>
      </c>
      <c r="K4650" s="6">
        <f>IFERROR(EXP(TREND(LN($F$1:$J$1),LN(F4650:J4650),LN(Calculations!$B$3))),0)</f>
        <v>3.743727100261568E-2</v>
      </c>
    </row>
    <row r="4651" spans="1:11" x14ac:dyDescent="0.35">
      <c r="A4651">
        <v>4648</v>
      </c>
      <c r="B4651" t="str">
        <f t="shared" si="72"/>
        <v>17-82</v>
      </c>
      <c r="C4651">
        <v>-81.781676765849994</v>
      </c>
      <c r="D4651">
        <v>17.171475083657</v>
      </c>
      <c r="E4651">
        <f>ASIN(SQRT((SIN(RADIANS(PARAMETERS!$D$8-D4651)/2)*SIN(RADIANS(PARAMETERS!$D$8-D4651)/2))+(COS(RADIANS(D4651))*COS(RADIANS(PARAMETERS!$D$8))*SIN(RADIANS(PARAMETERS!$D$9-C4651)/2)*SIN(RADIANS(PARAMETERS!$D$9-C4651)/2))))*2*3958.756</f>
        <v>1406.5452044243502</v>
      </c>
      <c r="F4651">
        <v>170.81153869629</v>
      </c>
      <c r="G4651">
        <v>197.69122314453</v>
      </c>
      <c r="H4651">
        <v>238.88612365723</v>
      </c>
      <c r="I4651">
        <v>275.66394042969</v>
      </c>
      <c r="J4651">
        <v>318.1067199707</v>
      </c>
      <c r="K4651" s="6">
        <f>IFERROR(EXP(TREND(LN($F$1:$J$1),LN(F4651:J4651),LN(Calculations!$B$3))),0)</f>
        <v>3.7636525687382995E-2</v>
      </c>
    </row>
    <row r="4652" spans="1:11" x14ac:dyDescent="0.35">
      <c r="A4652">
        <v>4649</v>
      </c>
      <c r="B4652" t="str">
        <f t="shared" si="72"/>
        <v>17-82</v>
      </c>
      <c r="C4652">
        <v>-82.052998100750997</v>
      </c>
      <c r="D4652">
        <v>17.171475083657</v>
      </c>
      <c r="E4652">
        <f>ASIN(SQRT((SIN(RADIANS(PARAMETERS!$D$8-D4652)/2)*SIN(RADIANS(PARAMETERS!$D$8-D4652)/2))+(COS(RADIANS(D4652))*COS(RADIANS(PARAMETERS!$D$8))*SIN(RADIANS(PARAMETERS!$D$9-C4652)/2)*SIN(RADIANS(PARAMETERS!$D$9-C4652)/2))))*2*3958.756</f>
        <v>1424.4470738081557</v>
      </c>
      <c r="F4652">
        <v>170.9087677002</v>
      </c>
      <c r="G4652">
        <v>197.9471282959</v>
      </c>
      <c r="H4652">
        <v>239.30928039551</v>
      </c>
      <c r="I4652">
        <v>276.25198364258</v>
      </c>
      <c r="J4652">
        <v>318.90072631836</v>
      </c>
      <c r="K4652" s="6">
        <f>IFERROR(EXP(TREND(LN($F$1:$J$1),LN(F4652:J4652),LN(Calculations!$B$3))),0)</f>
        <v>3.7695117869230702E-2</v>
      </c>
    </row>
    <row r="4653" spans="1:11" x14ac:dyDescent="0.35">
      <c r="A4653">
        <v>4650</v>
      </c>
      <c r="B4653" t="str">
        <f t="shared" si="72"/>
        <v>17-82.5</v>
      </c>
      <c r="C4653">
        <v>-82.324319435652001</v>
      </c>
      <c r="D4653">
        <v>17.171475083657</v>
      </c>
      <c r="E4653">
        <f>ASIN(SQRT((SIN(RADIANS(PARAMETERS!$D$8-D4653)/2)*SIN(RADIANS(PARAMETERS!$D$8-D4653)/2))+(COS(RADIANS(D4653))*COS(RADIANS(PARAMETERS!$D$8))*SIN(RADIANS(PARAMETERS!$D$9-C4653)/2)*SIN(RADIANS(PARAMETERS!$D$9-C4653)/2))))*2*3958.756</f>
        <v>1442.3499197556266</v>
      </c>
      <c r="F4653">
        <v>170.8929901123</v>
      </c>
      <c r="G4653">
        <v>198.13327026367</v>
      </c>
      <c r="H4653">
        <v>239.67547607422</v>
      </c>
      <c r="I4653">
        <v>276.79833984375</v>
      </c>
      <c r="J4653">
        <v>319.6745300293</v>
      </c>
      <c r="K4653" s="6">
        <f>IFERROR(EXP(TREND(LN($F$1:$J$1),LN(F4653:J4653),LN(Calculations!$B$3))),0)</f>
        <v>3.7629032946617492E-2</v>
      </c>
    </row>
    <row r="4654" spans="1:11" x14ac:dyDescent="0.35">
      <c r="A4654">
        <v>4651</v>
      </c>
      <c r="B4654" t="str">
        <f t="shared" si="72"/>
        <v>17-82.5</v>
      </c>
      <c r="C4654">
        <v>-82.595640770553004</v>
      </c>
      <c r="D4654">
        <v>17.171475083657</v>
      </c>
      <c r="E4654">
        <f>ASIN(SQRT((SIN(RADIANS(PARAMETERS!$D$8-D4654)/2)*SIN(RADIANS(PARAMETERS!$D$8-D4654)/2))+(COS(RADIANS(D4654))*COS(RADIANS(PARAMETERS!$D$8))*SIN(RADIANS(PARAMETERS!$D$9-C4654)/2)*SIN(RADIANS(PARAMETERS!$D$9-C4654)/2))))*2*3958.756</f>
        <v>1460.2536732035749</v>
      </c>
      <c r="F4654">
        <v>170.74291992188</v>
      </c>
      <c r="G4654">
        <v>198.19841003418</v>
      </c>
      <c r="H4654">
        <v>239.90145874023</v>
      </c>
      <c r="I4654">
        <v>277.18823242188</v>
      </c>
      <c r="J4654">
        <v>320.27398681641</v>
      </c>
      <c r="K4654" s="6">
        <f>IFERROR(EXP(TREND(LN($F$1:$J$1),LN(F4654:J4654),LN(Calculations!$B$3))),0)</f>
        <v>3.7426298191152105E-2</v>
      </c>
    </row>
    <row r="4655" spans="1:11" x14ac:dyDescent="0.35">
      <c r="A4655">
        <v>4652</v>
      </c>
      <c r="B4655" t="str">
        <f t="shared" si="72"/>
        <v>17-83</v>
      </c>
      <c r="C4655">
        <v>-82.866962105453993</v>
      </c>
      <c r="D4655">
        <v>17.171475083657</v>
      </c>
      <c r="E4655">
        <f>ASIN(SQRT((SIN(RADIANS(PARAMETERS!$D$8-D4655)/2)*SIN(RADIANS(PARAMETERS!$D$8-D4655)/2))+(COS(RADIANS(D4655))*COS(RADIANS(PARAMETERS!$D$8))*SIN(RADIANS(PARAMETERS!$D$9-C4655)/2)*SIN(RADIANS(PARAMETERS!$D$9-C4655)/2))))*2*3958.756</f>
        <v>1478.1582679672715</v>
      </c>
      <c r="F4655">
        <v>170.4854888916</v>
      </c>
      <c r="G4655">
        <v>198.16906738281</v>
      </c>
      <c r="H4655">
        <v>240.0272064209</v>
      </c>
      <c r="I4655">
        <v>277.47479248047</v>
      </c>
      <c r="J4655">
        <v>320.76858520508</v>
      </c>
      <c r="K4655" s="6">
        <f>IFERROR(EXP(TREND(LN($F$1:$J$1),LN(F4655:J4655),LN(Calculations!$B$3))),0)</f>
        <v>3.71124206478941E-2</v>
      </c>
    </row>
    <row r="4656" spans="1:11" x14ac:dyDescent="0.35">
      <c r="A4656">
        <v>4653</v>
      </c>
      <c r="B4656" t="str">
        <f t="shared" si="72"/>
        <v>17-83</v>
      </c>
      <c r="C4656">
        <v>-83.138283440354996</v>
      </c>
      <c r="D4656">
        <v>17.171475083657</v>
      </c>
      <c r="E4656">
        <f>ASIN(SQRT((SIN(RADIANS(PARAMETERS!$D$8-D4656)/2)*SIN(RADIANS(PARAMETERS!$D$8-D4656)/2))+(COS(RADIANS(D4656))*COS(RADIANS(PARAMETERS!$D$8))*SIN(RADIANS(PARAMETERS!$D$9-C4656)/2)*SIN(RADIANS(PARAMETERS!$D$9-C4656)/2))))*2*3958.756</f>
        <v>1496.0636405665198</v>
      </c>
      <c r="F4656">
        <v>170.14289855957</v>
      </c>
      <c r="G4656">
        <v>198.06962585449</v>
      </c>
      <c r="H4656">
        <v>240.09014892578</v>
      </c>
      <c r="I4656">
        <v>277.7082824707</v>
      </c>
      <c r="J4656">
        <v>321.22473144531</v>
      </c>
      <c r="K4656" s="6">
        <f>IFERROR(EXP(TREND(LN($F$1:$J$1),LN(F4656:J4656),LN(Calculations!$B$3))),0)</f>
        <v>3.6709068909902706E-2</v>
      </c>
    </row>
    <row r="4657" spans="1:11" x14ac:dyDescent="0.35">
      <c r="A4657">
        <v>4654</v>
      </c>
      <c r="B4657" t="str">
        <f t="shared" si="72"/>
        <v>17-83.5</v>
      </c>
      <c r="C4657">
        <v>-83.409604775255005</v>
      </c>
      <c r="D4657">
        <v>17.171475083657</v>
      </c>
      <c r="E4657">
        <f>ASIN(SQRT((SIN(RADIANS(PARAMETERS!$D$8-D4657)/2)*SIN(RADIANS(PARAMETERS!$D$8-D4657)/2))+(COS(RADIANS(D4657))*COS(RADIANS(PARAMETERS!$D$8))*SIN(RADIANS(PARAMETERS!$D$9-C4657)/2)*SIN(RADIANS(PARAMETERS!$D$9-C4657)/2))))*2*3958.756</f>
        <v>1513.9697300639132</v>
      </c>
      <c r="F4657">
        <v>169.65010070801</v>
      </c>
      <c r="G4657">
        <v>197.82023620605</v>
      </c>
      <c r="H4657">
        <v>239.95803833008</v>
      </c>
      <c r="I4657">
        <v>277.70455932617</v>
      </c>
      <c r="J4657">
        <v>321.39303588867</v>
      </c>
      <c r="K4657" s="6">
        <f>IFERROR(EXP(TREND(LN($F$1:$J$1),LN(F4657:J4657),LN(Calculations!$B$3))),0)</f>
        <v>3.6175551783008915E-2</v>
      </c>
    </row>
    <row r="4658" spans="1:11" x14ac:dyDescent="0.35">
      <c r="A4658">
        <v>4655</v>
      </c>
      <c r="B4658" t="str">
        <f t="shared" si="72"/>
        <v>17-83.5</v>
      </c>
      <c r="C4658">
        <v>-83.680926110155994</v>
      </c>
      <c r="D4658">
        <v>17.171475083657</v>
      </c>
      <c r="E4658">
        <f>ASIN(SQRT((SIN(RADIANS(PARAMETERS!$D$8-D4658)/2)*SIN(RADIANS(PARAMETERS!$D$8-D4658)/2))+(COS(RADIANS(D4658))*COS(RADIANS(PARAMETERS!$D$8))*SIN(RADIANS(PARAMETERS!$D$9-C4658)/2)*SIN(RADIANS(PARAMETERS!$D$9-C4658)/2))))*2*3958.756</f>
        <v>1531.8764779146884</v>
      </c>
      <c r="F4658">
        <v>169.05326843262</v>
      </c>
      <c r="G4658">
        <v>197.47508239746</v>
      </c>
      <c r="H4658">
        <v>239.7054901123</v>
      </c>
      <c r="I4658">
        <v>277.55780029297</v>
      </c>
      <c r="J4658">
        <v>321.3916015625</v>
      </c>
      <c r="K4658" s="6">
        <f>IFERROR(EXP(TREND(LN($F$1:$J$1),LN(F4658:J4658),LN(Calculations!$B$3))),0)</f>
        <v>3.5558592246517085E-2</v>
      </c>
    </row>
    <row r="4659" spans="1:11" x14ac:dyDescent="0.35">
      <c r="A4659">
        <v>4656</v>
      </c>
      <c r="B4659" t="str">
        <f t="shared" si="72"/>
        <v>17-84</v>
      </c>
      <c r="C4659">
        <v>-83.952247445056997</v>
      </c>
      <c r="D4659">
        <v>17.171475083657</v>
      </c>
      <c r="E4659">
        <f>ASIN(SQRT((SIN(RADIANS(PARAMETERS!$D$8-D4659)/2)*SIN(RADIANS(PARAMETERS!$D$8-D4659)/2))+(COS(RADIANS(D4659))*COS(RADIANS(PARAMETERS!$D$8))*SIN(RADIANS(PARAMETERS!$D$9-C4659)/2)*SIN(RADIANS(PARAMETERS!$D$9-C4659)/2))))*2*3958.756</f>
        <v>1549.7838278262852</v>
      </c>
      <c r="F4659">
        <v>168.38272094727</v>
      </c>
      <c r="G4659">
        <v>197.0693359375</v>
      </c>
      <c r="H4659">
        <v>239.38494873047</v>
      </c>
      <c r="I4659">
        <v>277.33734130859</v>
      </c>
      <c r="J4659">
        <v>321.31085205078</v>
      </c>
      <c r="K4659" s="6">
        <f>IFERROR(EXP(TREND(LN($F$1:$J$1),LN(F4659:J4659),LN(Calculations!$B$3))),0)</f>
        <v>3.4887040586711729E-2</v>
      </c>
    </row>
    <row r="4660" spans="1:11" x14ac:dyDescent="0.35">
      <c r="A4660">
        <v>4657</v>
      </c>
      <c r="B4660" t="str">
        <f t="shared" si="72"/>
        <v>17-84</v>
      </c>
      <c r="C4660">
        <v>-84.223568779958001</v>
      </c>
      <c r="D4660">
        <v>17.171475083657</v>
      </c>
      <c r="E4660">
        <f>ASIN(SQRT((SIN(RADIANS(PARAMETERS!$D$8-D4660)/2)*SIN(RADIANS(PARAMETERS!$D$8-D4660)/2))+(COS(RADIANS(D4660))*COS(RADIANS(PARAMETERS!$D$8))*SIN(RADIANS(PARAMETERS!$D$9-C4660)/2)*SIN(RADIANS(PARAMETERS!$D$9-C4660)/2))))*2*3958.756</f>
        <v>1567.6917256280774</v>
      </c>
      <c r="F4660">
        <v>167.55448913574</v>
      </c>
      <c r="G4660">
        <v>196.52465820313</v>
      </c>
      <c r="H4660">
        <v>238.89245605469</v>
      </c>
      <c r="I4660">
        <v>276.91220092773</v>
      </c>
      <c r="J4660">
        <v>320.98678588867</v>
      </c>
      <c r="K4660" s="6">
        <f>IFERROR(EXP(TREND(LN($F$1:$J$1),LN(F4660:J4660),LN(Calculations!$B$3))),0)</f>
        <v>3.4095550437631024E-2</v>
      </c>
    </row>
    <row r="4661" spans="1:11" x14ac:dyDescent="0.35">
      <c r="A4661">
        <v>4658</v>
      </c>
      <c r="B4661" t="str">
        <f t="shared" si="72"/>
        <v>17-84.5</v>
      </c>
      <c r="C4661">
        <v>-84.494890114859004</v>
      </c>
      <c r="D4661">
        <v>17.171475083657</v>
      </c>
      <c r="E4661">
        <f>ASIN(SQRT((SIN(RADIANS(PARAMETERS!$D$8-D4661)/2)*SIN(RADIANS(PARAMETERS!$D$8-D4661)/2))+(COS(RADIANS(D4661))*COS(RADIANS(PARAMETERS!$D$8))*SIN(RADIANS(PARAMETERS!$D$9-C4661)/2)*SIN(RADIANS(PARAMETERS!$D$9-C4661)/2))))*2*3958.756</f>
        <v>1585.6001191495704</v>
      </c>
      <c r="F4661">
        <v>166.59085083008</v>
      </c>
      <c r="G4661">
        <v>195.85719299316</v>
      </c>
      <c r="H4661">
        <v>238.26049804688</v>
      </c>
      <c r="I4661">
        <v>276.32293701172</v>
      </c>
      <c r="J4661">
        <v>320.46978759766</v>
      </c>
      <c r="K4661" s="6">
        <f>IFERROR(EXP(TREND(LN($F$1:$J$1),LN(F4661:J4661),LN(Calculations!$B$3))),0)</f>
        <v>3.3208888166414957E-2</v>
      </c>
    </row>
    <row r="4662" spans="1:11" x14ac:dyDescent="0.35">
      <c r="A4662">
        <v>4659</v>
      </c>
      <c r="B4662" t="str">
        <f t="shared" si="72"/>
        <v>17-85</v>
      </c>
      <c r="C4662">
        <v>-84.766211449759993</v>
      </c>
      <c r="D4662">
        <v>17.171475083657</v>
      </c>
      <c r="E4662">
        <f>ASIN(SQRT((SIN(RADIANS(PARAMETERS!$D$8-D4662)/2)*SIN(RADIANS(PARAMETERS!$D$8-D4662)/2))+(COS(RADIANS(D4662))*COS(RADIANS(PARAMETERS!$D$8))*SIN(RADIANS(PARAMETERS!$D$9-C4662)/2)*SIN(RADIANS(PARAMETERS!$D$9-C4662)/2))))*2*3958.756</f>
        <v>1603.5089581067593</v>
      </c>
      <c r="F4662">
        <v>165.50564575195</v>
      </c>
      <c r="G4662">
        <v>195.07919311523</v>
      </c>
      <c r="H4662">
        <v>237.50422668457</v>
      </c>
      <c r="I4662">
        <v>275.58868408203</v>
      </c>
      <c r="J4662">
        <v>319.7839050293</v>
      </c>
      <c r="K4662" s="6">
        <f>IFERROR(EXP(TREND(LN($F$1:$J$1),LN(F4662:J4662),LN(Calculations!$B$3))),0)</f>
        <v>3.2246991730840779E-2</v>
      </c>
    </row>
    <row r="4663" spans="1:11" x14ac:dyDescent="0.35">
      <c r="A4663">
        <v>4660</v>
      </c>
      <c r="B4663" t="str">
        <f t="shared" si="72"/>
        <v>17-85</v>
      </c>
      <c r="C4663">
        <v>-85.037532784660996</v>
      </c>
      <c r="D4663">
        <v>17.171475083657</v>
      </c>
      <c r="E4663">
        <f>ASIN(SQRT((SIN(RADIANS(PARAMETERS!$D$8-D4663)/2)*SIN(RADIANS(PARAMETERS!$D$8-D4663)/2))+(COS(RADIANS(D4663))*COS(RADIANS(PARAMETERS!$D$8))*SIN(RADIANS(PARAMETERS!$D$9-C4663)/2)*SIN(RADIANS(PARAMETERS!$D$9-C4663)/2))))*2*3958.756</f>
        <v>1621.418193995964</v>
      </c>
      <c r="F4663">
        <v>164.19766235352</v>
      </c>
      <c r="G4663">
        <v>194.07412719727</v>
      </c>
      <c r="H4663">
        <v>236.45826721191</v>
      </c>
      <c r="I4663">
        <v>274.47988891602</v>
      </c>
      <c r="J4663">
        <v>318.61898803711</v>
      </c>
      <c r="K4663" s="6">
        <f>IFERROR(EXP(TREND(LN($F$1:$J$1),LN(F4663:J4663),LN(Calculations!$B$3))),0)</f>
        <v>3.1146882511022132E-2</v>
      </c>
    </row>
    <row r="4664" spans="1:11" x14ac:dyDescent="0.35">
      <c r="A4664">
        <v>4661</v>
      </c>
      <c r="B4664" t="str">
        <f t="shared" si="72"/>
        <v>17-85.5</v>
      </c>
      <c r="C4664">
        <v>-85.308854119562</v>
      </c>
      <c r="D4664">
        <v>17.171475083657</v>
      </c>
      <c r="E4664">
        <f>ASIN(SQRT((SIN(RADIANS(PARAMETERS!$D$8-D4664)/2)*SIN(RADIANS(PARAMETERS!$D$8-D4664)/2))+(COS(RADIANS(D4664))*COS(RADIANS(PARAMETERS!$D$8))*SIN(RADIANS(PARAMETERS!$D$9-C4664)/2)*SIN(RADIANS(PARAMETERS!$D$9-C4664)/2))))*2*3958.756</f>
        <v>1639.3277799945629</v>
      </c>
      <c r="F4664">
        <v>162.76193237305</v>
      </c>
      <c r="G4664">
        <v>192.93650817871</v>
      </c>
      <c r="H4664">
        <v>235.27894592285</v>
      </c>
      <c r="I4664">
        <v>273.20739746094</v>
      </c>
      <c r="J4664">
        <v>317.25390625</v>
      </c>
      <c r="K4664" s="6">
        <f>IFERROR(EXP(TREND(LN($F$1:$J$1),LN(F4664:J4664),LN(Calculations!$B$3))),0)</f>
        <v>2.9984941584262122E-2</v>
      </c>
    </row>
    <row r="4665" spans="1:11" x14ac:dyDescent="0.35">
      <c r="A4665">
        <v>4662</v>
      </c>
      <c r="B4665" t="str">
        <f t="shared" si="72"/>
        <v>17-85.5</v>
      </c>
      <c r="C4665">
        <v>-85.580175454463003</v>
      </c>
      <c r="D4665">
        <v>17.171475083657</v>
      </c>
      <c r="E4665">
        <f>ASIN(SQRT((SIN(RADIANS(PARAMETERS!$D$8-D4665)/2)*SIN(RADIANS(PARAMETERS!$D$8-D4665)/2))+(COS(RADIANS(D4665))*COS(RADIANS(PARAMETERS!$D$8))*SIN(RADIANS(PARAMETERS!$D$9-C4665)/2)*SIN(RADIANS(PARAMETERS!$D$9-C4665)/2))))*2*3958.756</f>
        <v>1657.2376708681177</v>
      </c>
      <c r="F4665">
        <v>161.2255859375</v>
      </c>
      <c r="G4665">
        <v>191.69291687012</v>
      </c>
      <c r="H4665">
        <v>234.01121520996</v>
      </c>
      <c r="I4665">
        <v>271.83343505859</v>
      </c>
      <c r="J4665">
        <v>315.77267456055</v>
      </c>
      <c r="K4665" s="6">
        <f>IFERROR(EXP(TREND(LN($F$1:$J$1),LN(F4665:J4665),LN(Calculations!$B$3))),0)</f>
        <v>2.8787826357312554E-2</v>
      </c>
    </row>
    <row r="4666" spans="1:11" x14ac:dyDescent="0.35">
      <c r="A4666">
        <v>4663</v>
      </c>
      <c r="B4666" t="str">
        <f t="shared" si="72"/>
        <v>17-86</v>
      </c>
      <c r="C4666">
        <v>-85.851496789364006</v>
      </c>
      <c r="D4666">
        <v>17.171475083657</v>
      </c>
      <c r="E4666">
        <f>ASIN(SQRT((SIN(RADIANS(PARAMETERS!$D$8-D4666)/2)*SIN(RADIANS(PARAMETERS!$D$8-D4666)/2))+(COS(RADIANS(D4666))*COS(RADIANS(PARAMETERS!$D$8))*SIN(RADIANS(PARAMETERS!$D$9-C4666)/2)*SIN(RADIANS(PARAMETERS!$D$9-C4666)/2))))*2*3958.756</f>
        <v>1675.1478228834112</v>
      </c>
      <c r="F4666">
        <v>159.53540039063</v>
      </c>
      <c r="G4666">
        <v>190.4398651123</v>
      </c>
      <c r="H4666">
        <v>232.60989379883</v>
      </c>
      <c r="I4666">
        <v>270.29458618164</v>
      </c>
      <c r="J4666">
        <v>314.08837890625</v>
      </c>
      <c r="K4666" s="6">
        <f>IFERROR(EXP(TREND(LN($F$1:$J$1),LN(F4666:J4666),LN(Calculations!$B$3))),0)</f>
        <v>2.7568248985924276E-2</v>
      </c>
    </row>
    <row r="4667" spans="1:11" x14ac:dyDescent="0.35">
      <c r="A4667">
        <v>4664</v>
      </c>
      <c r="B4667" t="str">
        <f t="shared" si="72"/>
        <v>17-86</v>
      </c>
      <c r="C4667">
        <v>-86.122818124264995</v>
      </c>
      <c r="D4667">
        <v>17.171475083657</v>
      </c>
      <c r="E4667">
        <f>ASIN(SQRT((SIN(RADIANS(PARAMETERS!$D$8-D4667)/2)*SIN(RADIANS(PARAMETERS!$D$8-D4667)/2))+(COS(RADIANS(D4667))*COS(RADIANS(PARAMETERS!$D$8))*SIN(RADIANS(PARAMETERS!$D$9-C4667)/2)*SIN(RADIANS(PARAMETERS!$D$9-C4667)/2))))*2*3958.756</f>
        <v>1693.0581937269474</v>
      </c>
      <c r="F4667">
        <v>157.71475219727</v>
      </c>
      <c r="G4667">
        <v>189.16178894043</v>
      </c>
      <c r="H4667">
        <v>231.17323303223</v>
      </c>
      <c r="I4667">
        <v>268.73300170898</v>
      </c>
      <c r="J4667">
        <v>312.39962768555</v>
      </c>
      <c r="K4667" s="6">
        <f>IFERROR(EXP(TREND(LN($F$1:$J$1),LN(F4667:J4667),LN(Calculations!$B$3))),0)</f>
        <v>2.6326845477679082E-2</v>
      </c>
    </row>
    <row r="4668" spans="1:11" x14ac:dyDescent="0.35">
      <c r="A4668">
        <v>4665</v>
      </c>
      <c r="B4668" t="str">
        <f t="shared" si="72"/>
        <v>17-86.5</v>
      </c>
      <c r="C4668">
        <v>-86.394139459165999</v>
      </c>
      <c r="D4668">
        <v>17.171475083657</v>
      </c>
      <c r="E4668">
        <f>ASIN(SQRT((SIN(RADIANS(PARAMETERS!$D$8-D4668)/2)*SIN(RADIANS(PARAMETERS!$D$8-D4668)/2))+(COS(RADIANS(D4668))*COS(RADIANS(PARAMETERS!$D$8))*SIN(RADIANS(PARAMETERS!$D$9-C4668)/2)*SIN(RADIANS(PARAMETERS!$D$9-C4668)/2))))*2*3958.756</f>
        <v>1710.9687424285398</v>
      </c>
      <c r="F4668">
        <v>155.73846435547</v>
      </c>
      <c r="G4668">
        <v>187.80374145508</v>
      </c>
      <c r="H4668">
        <v>229.65689086914</v>
      </c>
      <c r="I4668">
        <v>267.09588623047</v>
      </c>
      <c r="J4668">
        <v>310.64450073242</v>
      </c>
      <c r="K4668" s="6">
        <f>IFERROR(EXP(TREND(LN($F$1:$J$1),LN(F4668:J4668),LN(Calculations!$B$3))),0)</f>
        <v>2.5050394448313827E-2</v>
      </c>
    </row>
    <row r="4669" spans="1:11" x14ac:dyDescent="0.35">
      <c r="A4669">
        <v>4666</v>
      </c>
      <c r="B4669" t="str">
        <f t="shared" si="72"/>
        <v>17-86.5</v>
      </c>
      <c r="C4669">
        <v>-86.665460794067002</v>
      </c>
      <c r="D4669">
        <v>17.171475083657</v>
      </c>
      <c r="E4669">
        <f>ASIN(SQRT((SIN(RADIANS(PARAMETERS!$D$8-D4669)/2)*SIN(RADIANS(PARAMETERS!$D$8-D4669)/2))+(COS(RADIANS(D4669))*COS(RADIANS(PARAMETERS!$D$8))*SIN(RADIANS(PARAMETERS!$D$9-C4669)/2)*SIN(RADIANS(PARAMETERS!$D$9-C4669)/2))))*2*3958.756</f>
        <v>1728.8794292895898</v>
      </c>
      <c r="F4669">
        <v>152.95414733887</v>
      </c>
      <c r="G4669">
        <v>185.79393005371</v>
      </c>
      <c r="H4669">
        <v>227.25190734863</v>
      </c>
      <c r="I4669">
        <v>264.30401611328</v>
      </c>
      <c r="J4669">
        <v>307.4040222168</v>
      </c>
      <c r="K4669" s="6">
        <f>IFERROR(EXP(TREND(LN($F$1:$J$1),LN(F4669:J4669),LN(Calculations!$B$3))),0)</f>
        <v>2.3383047193725685E-2</v>
      </c>
    </row>
    <row r="4670" spans="1:11" x14ac:dyDescent="0.35">
      <c r="A4670">
        <v>4667</v>
      </c>
      <c r="B4670" t="str">
        <f t="shared" si="72"/>
        <v>17-87</v>
      </c>
      <c r="C4670">
        <v>-86.936782128968005</v>
      </c>
      <c r="D4670">
        <v>17.171475083657</v>
      </c>
      <c r="E4670">
        <f>ASIN(SQRT((SIN(RADIANS(PARAMETERS!$D$8-D4670)/2)*SIN(RADIANS(PARAMETERS!$D$8-D4670)/2))+(COS(RADIANS(D4670))*COS(RADIANS(PARAMETERS!$D$8))*SIN(RADIANS(PARAMETERS!$D$9-C4670)/2)*SIN(RADIANS(PARAMETERS!$D$9-C4670)/2))))*2*3958.756</f>
        <v>1746.7902158157488</v>
      </c>
      <c r="F4670">
        <v>149.49870300293</v>
      </c>
      <c r="G4670">
        <v>182.94633483887</v>
      </c>
      <c r="H4670">
        <v>224.1206817627</v>
      </c>
      <c r="I4670">
        <v>260.5901184082</v>
      </c>
      <c r="J4670">
        <v>303.00143432617</v>
      </c>
      <c r="K4670" s="6">
        <f>IFERROR(EXP(TREND(LN($F$1:$J$1),LN(F4670:J4670),LN(Calculations!$B$3))),0)</f>
        <v>2.1412717786006799E-2</v>
      </c>
    </row>
    <row r="4671" spans="1:11" x14ac:dyDescent="0.35">
      <c r="A4671">
        <v>4668</v>
      </c>
      <c r="B4671" t="str">
        <f t="shared" si="72"/>
        <v>17-87</v>
      </c>
      <c r="C4671">
        <v>-87.208103463868994</v>
      </c>
      <c r="D4671">
        <v>17.171475083657</v>
      </c>
      <c r="E4671">
        <f>ASIN(SQRT((SIN(RADIANS(PARAMETERS!$D$8-D4671)/2)*SIN(RADIANS(PARAMETERS!$D$8-D4671)/2))+(COS(RADIANS(D4671))*COS(RADIANS(PARAMETERS!$D$8))*SIN(RADIANS(PARAMETERS!$D$9-C4671)/2)*SIN(RADIANS(PARAMETERS!$D$9-C4671)/2))))*2*3958.756</f>
        <v>1764.7010646536328</v>
      </c>
      <c r="F4671">
        <v>145.50230407715</v>
      </c>
      <c r="G4671">
        <v>179.29449462891</v>
      </c>
      <c r="H4671">
        <v>220.38067626953</v>
      </c>
      <c r="I4671">
        <v>256.11419677734</v>
      </c>
      <c r="J4671">
        <v>297.65087890625</v>
      </c>
      <c r="K4671" s="6">
        <f>IFERROR(EXP(TREND(LN($F$1:$J$1),LN(F4671:J4671),LN(Calculations!$B$3))),0)</f>
        <v>1.9283739785314769E-2</v>
      </c>
    </row>
    <row r="4672" spans="1:11" x14ac:dyDescent="0.35">
      <c r="A4672">
        <v>4669</v>
      </c>
      <c r="B4672" t="str">
        <f t="shared" si="72"/>
        <v>17-87.5</v>
      </c>
      <c r="C4672">
        <v>-87.479424798769998</v>
      </c>
      <c r="D4672">
        <v>17.171475083657</v>
      </c>
      <c r="E4672">
        <f>ASIN(SQRT((SIN(RADIANS(PARAMETERS!$D$8-D4672)/2)*SIN(RADIANS(PARAMETERS!$D$8-D4672)/2))+(COS(RADIANS(D4672))*COS(RADIANS(PARAMETERS!$D$8))*SIN(RADIANS(PARAMETERS!$D$9-C4672)/2)*SIN(RADIANS(PARAMETERS!$D$9-C4672)/2))))*2*3958.756</f>
        <v>1782.6119395313219</v>
      </c>
      <c r="F4672">
        <v>141.33076477051</v>
      </c>
      <c r="G4672">
        <v>175.34538269043</v>
      </c>
      <c r="H4672">
        <v>216.43801879883</v>
      </c>
      <c r="I4672">
        <v>251.38018798828</v>
      </c>
      <c r="J4672">
        <v>291.9743347168</v>
      </c>
      <c r="K4672" s="6">
        <f>IFERROR(EXP(TREND(LN($F$1:$J$1),LN(F4672:J4672),LN(Calculations!$B$3))),0)</f>
        <v>1.7267121743184264E-2</v>
      </c>
    </row>
    <row r="4673" spans="1:11" x14ac:dyDescent="0.35">
      <c r="A4673">
        <v>4670</v>
      </c>
      <c r="B4673" t="str">
        <f t="shared" si="72"/>
        <v>17-88</v>
      </c>
      <c r="C4673">
        <v>-87.750746133671001</v>
      </c>
      <c r="D4673">
        <v>17.171475083657</v>
      </c>
      <c r="E4673">
        <f>ASIN(SQRT((SIN(RADIANS(PARAMETERS!$D$8-D4673)/2)*SIN(RADIANS(PARAMETERS!$D$8-D4673)/2))+(COS(RADIANS(D4673))*COS(RADIANS(PARAMETERS!$D$8))*SIN(RADIANS(PARAMETERS!$D$9-C4673)/2)*SIN(RADIANS(PARAMETERS!$D$9-C4673)/2))))*2*3958.756</f>
        <v>1800.5228052023567</v>
      </c>
      <c r="F4673">
        <v>137.0792388916</v>
      </c>
      <c r="G4673">
        <v>171.19619750977</v>
      </c>
      <c r="H4673">
        <v>212.39495849609</v>
      </c>
      <c r="I4673">
        <v>246.51957702637</v>
      </c>
      <c r="J4673">
        <v>286.13931274414</v>
      </c>
      <c r="K4673" s="6">
        <f>IFERROR(EXP(TREND(LN($F$1:$J$1),LN(F4673:J4673),LN(Calculations!$B$3))),0)</f>
        <v>1.5413312100091404E-2</v>
      </c>
    </row>
    <row r="4674" spans="1:11" x14ac:dyDescent="0.35">
      <c r="A4674">
        <v>4671</v>
      </c>
      <c r="B4674" t="str">
        <f t="shared" si="72"/>
        <v>17-88</v>
      </c>
      <c r="C4674">
        <v>-88.022067468572004</v>
      </c>
      <c r="D4674">
        <v>17.171475083657</v>
      </c>
      <c r="E4674">
        <f>ASIN(SQRT((SIN(RADIANS(PARAMETERS!$D$8-D4674)/2)*SIN(RADIANS(PARAMETERS!$D$8-D4674)/2))+(COS(RADIANS(D4674))*COS(RADIANS(PARAMETERS!$D$8))*SIN(RADIANS(PARAMETERS!$D$9-C4674)/2)*SIN(RADIANS(PARAMETERS!$D$9-C4674)/2))))*2*3958.756</f>
        <v>1818.433627393023</v>
      </c>
      <c r="F4674">
        <v>132.78680419922</v>
      </c>
      <c r="G4674">
        <v>166.90907287598</v>
      </c>
      <c r="H4674">
        <v>208.28245544434</v>
      </c>
      <c r="I4674">
        <v>241.57469177246</v>
      </c>
      <c r="J4674">
        <v>280.20199584961</v>
      </c>
      <c r="K4674" s="6">
        <f>IFERROR(EXP(TREND(LN($F$1:$J$1),LN(F4674:J4674),LN(Calculations!$B$3))),0)</f>
        <v>1.3733853765500391E-2</v>
      </c>
    </row>
    <row r="4675" spans="1:11" x14ac:dyDescent="0.35">
      <c r="A4675">
        <v>4672</v>
      </c>
      <c r="B4675" t="str">
        <f t="shared" si="72"/>
        <v>17-88.5</v>
      </c>
      <c r="C4675">
        <v>-88.293388803472993</v>
      </c>
      <c r="D4675">
        <v>17.171475083657</v>
      </c>
      <c r="E4675">
        <f>ASIN(SQRT((SIN(RADIANS(PARAMETERS!$D$8-D4675)/2)*SIN(RADIANS(PARAMETERS!$D$8-D4675)/2))+(COS(RADIANS(D4675))*COS(RADIANS(PARAMETERS!$D$8))*SIN(RADIANS(PARAMETERS!$D$9-C4675)/2)*SIN(RADIANS(PARAMETERS!$D$9-C4675)/2))))*2*3958.756</f>
        <v>1836.3443727526746</v>
      </c>
      <c r="F4675">
        <v>128.52751159668</v>
      </c>
      <c r="G4675">
        <v>162.59599304199</v>
      </c>
      <c r="H4675">
        <v>204.17224121094</v>
      </c>
      <c r="I4675">
        <v>236.62814331055</v>
      </c>
      <c r="J4675">
        <v>274.25732421875</v>
      </c>
      <c r="K4675" s="6">
        <f>IFERROR(EXP(TREND(LN($F$1:$J$1),LN(F4675:J4675),LN(Calculations!$B$3))),0)</f>
        <v>1.2244437841487502E-2</v>
      </c>
    </row>
    <row r="4676" spans="1:11" x14ac:dyDescent="0.35">
      <c r="A4676">
        <v>4673</v>
      </c>
      <c r="B4676" t="str">
        <f t="shared" si="72"/>
        <v>17-88.5</v>
      </c>
      <c r="C4676">
        <v>-88.564710138373997</v>
      </c>
      <c r="D4676">
        <v>17.171475083657</v>
      </c>
      <c r="E4676">
        <f>ASIN(SQRT((SIN(RADIANS(PARAMETERS!$D$8-D4676)/2)*SIN(RADIANS(PARAMETERS!$D$8-D4676)/2))+(COS(RADIANS(D4676))*COS(RADIANS(PARAMETERS!$D$8))*SIN(RADIANS(PARAMETERS!$D$9-C4676)/2)*SIN(RADIANS(PARAMETERS!$D$9-C4676)/2))))*2*3958.756</f>
        <v>1854.2550088069061</v>
      </c>
      <c r="F4676">
        <v>124.4232711792</v>
      </c>
      <c r="G4676">
        <v>158.40466308594</v>
      </c>
      <c r="H4676">
        <v>200.23902893066</v>
      </c>
      <c r="I4676">
        <v>231.91107177734</v>
      </c>
      <c r="J4676">
        <v>268.60665893555</v>
      </c>
      <c r="K4676" s="6">
        <f>IFERROR(EXP(TREND(LN($F$1:$J$1),LN(F4676:J4676),LN(Calculations!$B$3))),0)</f>
        <v>1.0964139017947062E-2</v>
      </c>
    </row>
    <row r="4677" spans="1:11" x14ac:dyDescent="0.35">
      <c r="A4677">
        <v>4674</v>
      </c>
      <c r="B4677" t="str">
        <f t="shared" ref="B4677:B4740" si="73">MROUND(D4677,1)&amp;MROUND(C4677,-0.5)</f>
        <v>17-89</v>
      </c>
      <c r="C4677">
        <v>-88.836031473275</v>
      </c>
      <c r="D4677">
        <v>17.171475083657</v>
      </c>
      <c r="E4677">
        <f>ASIN(SQRT((SIN(RADIANS(PARAMETERS!$D$8-D4677)/2)*SIN(RADIANS(PARAMETERS!$D$8-D4677)/2))+(COS(RADIANS(D4677))*COS(RADIANS(PARAMETERS!$D$8))*SIN(RADIANS(PARAMETERS!$D$9-C4677)/2)*SIN(RADIANS(PARAMETERS!$D$9-C4677)/2))))*2*3958.756</f>
        <v>1872.1655039133698</v>
      </c>
      <c r="F4677">
        <v>120.46276855469</v>
      </c>
      <c r="G4677">
        <v>154.32434082031</v>
      </c>
      <c r="H4677">
        <v>196.44923400879</v>
      </c>
      <c r="I4677">
        <v>227.37442016602</v>
      </c>
      <c r="J4677">
        <v>263.1813659668</v>
      </c>
      <c r="K4677" s="6">
        <f>IFERROR(EXP(TREND(LN($F$1:$J$1),LN(F4677:J4677),LN(Calculations!$B$3))),0)</f>
        <v>9.8584137988432137E-3</v>
      </c>
    </row>
    <row r="4678" spans="1:11" x14ac:dyDescent="0.35">
      <c r="A4678">
        <v>4675</v>
      </c>
      <c r="B4678" t="str">
        <f t="shared" si="73"/>
        <v>17-89</v>
      </c>
      <c r="C4678">
        <v>-89.107352808176003</v>
      </c>
      <c r="D4678">
        <v>17.171475083657</v>
      </c>
      <c r="E4678">
        <f>ASIN(SQRT((SIN(RADIANS(PARAMETERS!$D$8-D4678)/2)*SIN(RADIANS(PARAMETERS!$D$8-D4678)/2))+(COS(RADIANS(D4678))*COS(RADIANS(PARAMETERS!$D$8))*SIN(RADIANS(PARAMETERS!$D$9-C4678)/2)*SIN(RADIANS(PARAMETERS!$D$9-C4678)/2))))*2*3958.756</f>
        <v>1890.0758272200762</v>
      </c>
      <c r="F4678">
        <v>116.56050872803</v>
      </c>
      <c r="G4678">
        <v>150.2289276123</v>
      </c>
      <c r="H4678">
        <v>192.66583251953</v>
      </c>
      <c r="I4678">
        <v>222.83406066895</v>
      </c>
      <c r="J4678">
        <v>257.73861694336</v>
      </c>
      <c r="K4678" s="6">
        <f>IFERROR(EXP(TREND(LN($F$1:$J$1),LN(F4678:J4678),LN(Calculations!$B$3))),0)</f>
        <v>8.8758204682032726E-3</v>
      </c>
    </row>
    <row r="4679" spans="1:11" x14ac:dyDescent="0.35">
      <c r="A4679">
        <v>4676</v>
      </c>
      <c r="B4679" t="str">
        <f t="shared" si="73"/>
        <v>17-89.5</v>
      </c>
      <c r="C4679">
        <v>-89.378674143077006</v>
      </c>
      <c r="D4679">
        <v>17.171475083657</v>
      </c>
      <c r="E4679">
        <f>ASIN(SQRT((SIN(RADIANS(PARAMETERS!$D$8-D4679)/2)*SIN(RADIANS(PARAMETERS!$D$8-D4679)/2))+(COS(RADIANS(D4679))*COS(RADIANS(PARAMETERS!$D$8))*SIN(RADIANS(PARAMETERS!$D$9-C4679)/2)*SIN(RADIANS(PARAMETERS!$D$9-C4679)/2))))*2*3958.756</f>
        <v>1907.9859486260088</v>
      </c>
      <c r="F4679">
        <v>112.7886428833</v>
      </c>
      <c r="G4679">
        <v>146.05541992188</v>
      </c>
      <c r="H4679">
        <v>188.93304443359</v>
      </c>
      <c r="I4679">
        <v>218.3892364502</v>
      </c>
      <c r="J4679">
        <v>252.43063354492</v>
      </c>
      <c r="K4679" s="6">
        <f>IFERROR(EXP(TREND(LN($F$1:$J$1),LN(F4679:J4679),LN(Calculations!$B$3))),0)</f>
        <v>8.0094135045398803E-3</v>
      </c>
    </row>
    <row r="4680" spans="1:11" x14ac:dyDescent="0.35">
      <c r="A4680">
        <v>4677</v>
      </c>
      <c r="B4680" t="str">
        <f t="shared" si="73"/>
        <v>17-89.5</v>
      </c>
      <c r="C4680">
        <v>-89.649995477977996</v>
      </c>
      <c r="D4680">
        <v>17.171475083657</v>
      </c>
      <c r="E4680">
        <f>ASIN(SQRT((SIN(RADIANS(PARAMETERS!$D$8-D4680)/2)*SIN(RADIANS(PARAMETERS!$D$8-D4680)/2))+(COS(RADIANS(D4680))*COS(RADIANS(PARAMETERS!$D$8))*SIN(RADIANS(PARAMETERS!$D$9-C4680)/2)*SIN(RADIANS(PARAMETERS!$D$9-C4680)/2))))*2*3958.756</f>
        <v>1925.8958387438961</v>
      </c>
      <c r="F4680">
        <v>109.15357971191</v>
      </c>
      <c r="G4680">
        <v>141.87469482422</v>
      </c>
      <c r="H4680">
        <v>185.18766784668</v>
      </c>
      <c r="I4680">
        <v>213.95349121094</v>
      </c>
      <c r="J4680">
        <v>247.11231994629</v>
      </c>
      <c r="K4680" s="6">
        <f>IFERROR(EXP(TREND(LN($F$1:$J$1),LN(F4680:J4680),LN(Calculations!$B$3))),0)</f>
        <v>7.2439707398904351E-3</v>
      </c>
    </row>
    <row r="4681" spans="1:11" x14ac:dyDescent="0.35">
      <c r="A4681">
        <v>4678</v>
      </c>
      <c r="B4681" t="str">
        <f t="shared" si="73"/>
        <v>17-90</v>
      </c>
      <c r="C4681">
        <v>-89.921316812878999</v>
      </c>
      <c r="D4681">
        <v>17.171475083657</v>
      </c>
      <c r="E4681">
        <f>ASIN(SQRT((SIN(RADIANS(PARAMETERS!$D$8-D4681)/2)*SIN(RADIANS(PARAMETERS!$D$8-D4681)/2))+(COS(RADIANS(D4681))*COS(RADIANS(PARAMETERS!$D$8))*SIN(RADIANS(PARAMETERS!$D$9-C4681)/2)*SIN(RADIANS(PARAMETERS!$D$9-C4681)/2))))*2*3958.756</f>
        <v>1943.8054688650184</v>
      </c>
      <c r="F4681">
        <v>105.7219543457</v>
      </c>
      <c r="G4681">
        <v>137.81163024902</v>
      </c>
      <c r="H4681">
        <v>181.53294372559</v>
      </c>
      <c r="I4681">
        <v>209.64363098145</v>
      </c>
      <c r="J4681">
        <v>241.92933654785</v>
      </c>
      <c r="K4681" s="6">
        <f>IFERROR(EXP(TREND(LN($F$1:$J$1),LN(F4681:J4681),LN(Calculations!$B$3))),0)</f>
        <v>6.5807992981162409E-3</v>
      </c>
    </row>
    <row r="4682" spans="1:11" x14ac:dyDescent="0.35">
      <c r="A4682">
        <v>4679</v>
      </c>
      <c r="B4682" t="str">
        <f t="shared" si="73"/>
        <v>17-90</v>
      </c>
      <c r="C4682">
        <v>-90.192638147780002</v>
      </c>
      <c r="D4682">
        <v>17.171475083657</v>
      </c>
      <c r="E4682">
        <f>ASIN(SQRT((SIN(RADIANS(PARAMETERS!$D$8-D4682)/2)*SIN(RADIANS(PARAMETERS!$D$8-D4682)/2))+(COS(RADIANS(D4682))*COS(RADIANS(PARAMETERS!$D$8))*SIN(RADIANS(PARAMETERS!$D$9-C4682)/2)*SIN(RADIANS(PARAMETERS!$D$9-C4682)/2))))*2*3958.756</f>
        <v>1961.7148109258981</v>
      </c>
      <c r="F4682">
        <v>103.17115783691</v>
      </c>
      <c r="G4682">
        <v>134.48442077637</v>
      </c>
      <c r="H4682">
        <v>178.81080627441</v>
      </c>
      <c r="I4682">
        <v>206.58448791504</v>
      </c>
      <c r="J4682">
        <v>238.36990356445</v>
      </c>
      <c r="K4682" s="6">
        <f>IFERROR(EXP(TREND(LN($F$1:$J$1),LN(F4682:J4682),LN(Calculations!$B$3))),0)</f>
        <v>6.1233321381748964E-3</v>
      </c>
    </row>
    <row r="4683" spans="1:11" x14ac:dyDescent="0.35">
      <c r="A4683">
        <v>4680</v>
      </c>
      <c r="B4683" t="str">
        <f t="shared" si="73"/>
        <v>17-90.5</v>
      </c>
      <c r="C4683">
        <v>-90.463959482681005</v>
      </c>
      <c r="D4683">
        <v>17.171475083657</v>
      </c>
      <c r="E4683">
        <f>ASIN(SQRT((SIN(RADIANS(PARAMETERS!$D$8-D4683)/2)*SIN(RADIANS(PARAMETERS!$D$8-D4683)/2))+(COS(RADIANS(D4683))*COS(RADIANS(PARAMETERS!$D$8))*SIN(RADIANS(PARAMETERS!$D$9-C4683)/2)*SIN(RADIANS(PARAMETERS!$D$9-C4683)/2))))*2*3958.756</f>
        <v>1979.6238374767718</v>
      </c>
      <c r="F4683">
        <v>101.46717834473</v>
      </c>
      <c r="G4683">
        <v>132.21401977539</v>
      </c>
      <c r="H4683">
        <v>177.07188415527</v>
      </c>
      <c r="I4683">
        <v>204.76509094238</v>
      </c>
      <c r="J4683">
        <v>236.39189147949</v>
      </c>
      <c r="K4683" s="6">
        <f>IFERROR(EXP(TREND(LN($F$1:$J$1),LN(F4683:J4683),LN(Calculations!$B$3))),0)</f>
        <v>5.8457405397260177E-3</v>
      </c>
    </row>
    <row r="4684" spans="1:11" x14ac:dyDescent="0.35">
      <c r="A4684">
        <v>4681</v>
      </c>
      <c r="B4684" t="str">
        <f t="shared" si="73"/>
        <v>17-90.5</v>
      </c>
      <c r="C4684">
        <v>-90.735280817581994</v>
      </c>
      <c r="D4684">
        <v>17.171475083657</v>
      </c>
      <c r="E4684">
        <f>ASIN(SQRT((SIN(RADIANS(PARAMETERS!$D$8-D4684)/2)*SIN(RADIANS(PARAMETERS!$D$8-D4684)/2))+(COS(RADIANS(D4684))*COS(RADIANS(PARAMETERS!$D$8))*SIN(RADIANS(PARAMETERS!$D$9-C4684)/2)*SIN(RADIANS(PARAMETERS!$D$9-C4684)/2))))*2*3958.756</f>
        <v>1997.5325216517235</v>
      </c>
      <c r="F4684">
        <v>100.52746582031</v>
      </c>
      <c r="G4684">
        <v>131.02258300781</v>
      </c>
      <c r="H4684">
        <v>176.28092956543</v>
      </c>
      <c r="I4684">
        <v>204.05540466309</v>
      </c>
      <c r="J4684">
        <v>235.78857421875</v>
      </c>
      <c r="K4684" s="6">
        <f>IFERROR(EXP(TREND(LN($F$1:$J$1),LN(F4684:J4684),LN(Calculations!$B$3))),0)</f>
        <v>5.7152376655177708E-3</v>
      </c>
    </row>
    <row r="4685" spans="1:11" x14ac:dyDescent="0.35">
      <c r="A4685">
        <v>4682</v>
      </c>
      <c r="B4685" t="str">
        <f t="shared" si="73"/>
        <v>17-50</v>
      </c>
      <c r="C4685">
        <v>-50.037080582435998</v>
      </c>
      <c r="D4685">
        <v>17.442796418558</v>
      </c>
      <c r="E4685">
        <f>ASIN(SQRT((SIN(RADIANS(PARAMETERS!$D$8-D4685)/2)*SIN(RADIANS(PARAMETERS!$D$8-D4685)/2))+(COS(RADIANS(D4685))*COS(RADIANS(PARAMETERS!$D$8))*SIN(RADIANS(PARAMETERS!$D$9-C4685)/2)*SIN(RADIANS(PARAMETERS!$D$9-C4685)/2))))*2*3958.756</f>
        <v>716.24851372942908</v>
      </c>
      <c r="F4685">
        <v>151.61103820801</v>
      </c>
      <c r="G4685">
        <v>182.01452636719</v>
      </c>
      <c r="H4685">
        <v>217.25148010254</v>
      </c>
      <c r="I4685">
        <v>248.37420654297</v>
      </c>
      <c r="J4685">
        <v>283.95767211914</v>
      </c>
      <c r="K4685" s="6">
        <f>IFERROR(EXP(TREND(LN($F$1:$J$1),LN(F4685:J4685),LN(Calculations!$B$3))),0)</f>
        <v>2.301847303160896E-2</v>
      </c>
    </row>
    <row r="4686" spans="1:11" x14ac:dyDescent="0.35">
      <c r="A4686">
        <v>4683</v>
      </c>
      <c r="B4686" t="str">
        <f t="shared" si="73"/>
        <v>17-50.5</v>
      </c>
      <c r="C4686">
        <v>-50.308401917337001</v>
      </c>
      <c r="D4686">
        <v>17.442796418558</v>
      </c>
      <c r="E4686">
        <f>ASIN(SQRT((SIN(RADIANS(PARAMETERS!$D$8-D4686)/2)*SIN(RADIANS(PARAMETERS!$D$8-D4686)/2))+(COS(RADIANS(D4686))*COS(RADIANS(PARAMETERS!$D$8))*SIN(RADIANS(PARAMETERS!$D$9-C4686)/2)*SIN(RADIANS(PARAMETERS!$D$9-C4686)/2))))*2*3958.756</f>
        <v>698.62796638232885</v>
      </c>
      <c r="F4686">
        <v>152.11373901367</v>
      </c>
      <c r="G4686">
        <v>182.37229919434</v>
      </c>
      <c r="H4686">
        <v>217.81950378418</v>
      </c>
      <c r="I4686">
        <v>249.14559936523</v>
      </c>
      <c r="J4686">
        <v>284.97912597656</v>
      </c>
      <c r="K4686" s="6">
        <f>IFERROR(EXP(TREND(LN($F$1:$J$1),LN(F4686:J4686),LN(Calculations!$B$3))),0)</f>
        <v>2.3314217560833569E-2</v>
      </c>
    </row>
    <row r="4687" spans="1:11" x14ac:dyDescent="0.35">
      <c r="A4687">
        <v>4684</v>
      </c>
      <c r="B4687" t="str">
        <f t="shared" si="73"/>
        <v>17-50.5</v>
      </c>
      <c r="C4687">
        <v>-50.579723252237997</v>
      </c>
      <c r="D4687">
        <v>17.442796418558</v>
      </c>
      <c r="E4687">
        <f>ASIN(SQRT((SIN(RADIANS(PARAMETERS!$D$8-D4687)/2)*SIN(RADIANS(PARAMETERS!$D$8-D4687)/2))+(COS(RADIANS(D4687))*COS(RADIANS(PARAMETERS!$D$8))*SIN(RADIANS(PARAMETERS!$D$9-C4687)/2)*SIN(RADIANS(PARAMETERS!$D$9-C4687)/2))))*2*3958.756</f>
        <v>681.02556163897987</v>
      </c>
      <c r="F4687">
        <v>152.5548248291</v>
      </c>
      <c r="G4687">
        <v>182.69630432129</v>
      </c>
      <c r="H4687">
        <v>218.35005187988</v>
      </c>
      <c r="I4687">
        <v>249.87672424316</v>
      </c>
      <c r="J4687">
        <v>285.95761108398</v>
      </c>
      <c r="K4687" s="6">
        <f>IFERROR(EXP(TREND(LN($F$1:$J$1),LN(F4687:J4687),LN(Calculations!$B$3))),0)</f>
        <v>2.3573045309404364E-2</v>
      </c>
    </row>
    <row r="4688" spans="1:11" x14ac:dyDescent="0.35">
      <c r="A4688">
        <v>4685</v>
      </c>
      <c r="B4688" t="str">
        <f t="shared" si="73"/>
        <v>17-51</v>
      </c>
      <c r="C4688">
        <v>-50.851044587139</v>
      </c>
      <c r="D4688">
        <v>17.442796418558</v>
      </c>
      <c r="E4688">
        <f>ASIN(SQRT((SIN(RADIANS(PARAMETERS!$D$8-D4688)/2)*SIN(RADIANS(PARAMETERS!$D$8-D4688)/2))+(COS(RADIANS(D4688))*COS(RADIANS(PARAMETERS!$D$8))*SIN(RADIANS(PARAMETERS!$D$9-C4688)/2)*SIN(RADIANS(PARAMETERS!$D$9-C4688)/2))))*2*3958.756</f>
        <v>663.44277692261721</v>
      </c>
      <c r="F4688">
        <v>152.96771240234</v>
      </c>
      <c r="G4688">
        <v>183.0066986084</v>
      </c>
      <c r="H4688">
        <v>218.8685760498</v>
      </c>
      <c r="I4688">
        <v>250.5979309082</v>
      </c>
      <c r="J4688">
        <v>286.92929077148</v>
      </c>
      <c r="K4688" s="6">
        <f>IFERROR(EXP(TREND(LN($F$1:$J$1),LN(F4688:J4688),LN(Calculations!$B$3))),0)</f>
        <v>2.3814887877146113E-2</v>
      </c>
    </row>
    <row r="4689" spans="1:11" x14ac:dyDescent="0.35">
      <c r="A4689">
        <v>4686</v>
      </c>
      <c r="B4689" t="str">
        <f t="shared" si="73"/>
        <v>17-51</v>
      </c>
      <c r="C4689">
        <v>-51.122365922039997</v>
      </c>
      <c r="D4689">
        <v>17.442796418558</v>
      </c>
      <c r="E4689">
        <f>ASIN(SQRT((SIN(RADIANS(PARAMETERS!$D$8-D4689)/2)*SIN(RADIANS(PARAMETERS!$D$8-D4689)/2))+(COS(RADIANS(D4689))*COS(RADIANS(PARAMETERS!$D$8))*SIN(RADIANS(PARAMETERS!$D$9-C4689)/2)*SIN(RADIANS(PARAMETERS!$D$9-C4689)/2))))*2*3958.756</f>
        <v>645.88124789775225</v>
      </c>
      <c r="F4689">
        <v>153.39164733887</v>
      </c>
      <c r="G4689">
        <v>183.32810974121</v>
      </c>
      <c r="H4689">
        <v>219.40812683105</v>
      </c>
      <c r="I4689">
        <v>251.35026550293</v>
      </c>
      <c r="J4689">
        <v>287.94494628906</v>
      </c>
      <c r="K4689" s="6">
        <f>IFERROR(EXP(TREND(LN($F$1:$J$1),LN(F4689:J4689),LN(Calculations!$B$3))),0)</f>
        <v>2.4063757209778908E-2</v>
      </c>
    </row>
    <row r="4690" spans="1:11" x14ac:dyDescent="0.35">
      <c r="A4690">
        <v>4687</v>
      </c>
      <c r="B4690" t="str">
        <f t="shared" si="73"/>
        <v>17-51.5</v>
      </c>
      <c r="C4690">
        <v>-51.393687256941</v>
      </c>
      <c r="D4690">
        <v>17.442796418558</v>
      </c>
      <c r="E4690">
        <f>ASIN(SQRT((SIN(RADIANS(PARAMETERS!$D$8-D4690)/2)*SIN(RADIANS(PARAMETERS!$D$8-D4690)/2))+(COS(RADIANS(D4690))*COS(RADIANS(PARAMETERS!$D$8))*SIN(RADIANS(PARAMETERS!$D$9-C4690)/2)*SIN(RADIANS(PARAMETERS!$D$9-C4690)/2))))*2*3958.756</f>
        <v>628.34279007832731</v>
      </c>
      <c r="F4690">
        <v>153.76689147949</v>
      </c>
      <c r="G4690">
        <v>183.61743164063</v>
      </c>
      <c r="H4690">
        <v>219.90170288086</v>
      </c>
      <c r="I4690">
        <v>252.04359436035</v>
      </c>
      <c r="J4690">
        <v>288.88592529297</v>
      </c>
      <c r="K4690" s="6">
        <f>IFERROR(EXP(TREND(LN($F$1:$J$1),LN(F4690:J4690),LN(Calculations!$B$3))),0)</f>
        <v>2.4283333044163594E-2</v>
      </c>
    </row>
    <row r="4691" spans="1:11" x14ac:dyDescent="0.35">
      <c r="A4691">
        <v>4688</v>
      </c>
      <c r="B4691" t="str">
        <f t="shared" si="73"/>
        <v>17-51.5</v>
      </c>
      <c r="C4691">
        <v>-51.665008591842003</v>
      </c>
      <c r="D4691">
        <v>17.442796418558</v>
      </c>
      <c r="E4691">
        <f>ASIN(SQRT((SIN(RADIANS(PARAMETERS!$D$8-D4691)/2)*SIN(RADIANS(PARAMETERS!$D$8-D4691)/2))+(COS(RADIANS(D4691))*COS(RADIANS(PARAMETERS!$D$8))*SIN(RADIANS(PARAMETERS!$D$9-C4691)/2)*SIN(RADIANS(PARAMETERS!$D$9-C4691)/2))))*2*3958.756</f>
        <v>610.82942402200604</v>
      </c>
      <c r="F4691">
        <v>154.11976623535</v>
      </c>
      <c r="G4691">
        <v>183.89376831055</v>
      </c>
      <c r="H4691">
        <v>220.3833770752</v>
      </c>
      <c r="I4691">
        <v>252.72659301758</v>
      </c>
      <c r="J4691">
        <v>289.81909179688</v>
      </c>
      <c r="K4691" s="6">
        <f>IFERROR(EXP(TREND(LN($F$1:$J$1),LN(F4691:J4691),LN(Calculations!$B$3))),0)</f>
        <v>2.4488206625357393E-2</v>
      </c>
    </row>
    <row r="4692" spans="1:11" x14ac:dyDescent="0.35">
      <c r="A4692">
        <v>4689</v>
      </c>
      <c r="B4692" t="str">
        <f t="shared" si="73"/>
        <v>17-52</v>
      </c>
      <c r="C4692">
        <v>-51.936329926742999</v>
      </c>
      <c r="D4692">
        <v>17.442796418558</v>
      </c>
      <c r="E4692">
        <f>ASIN(SQRT((SIN(RADIANS(PARAMETERS!$D$8-D4692)/2)*SIN(RADIANS(PARAMETERS!$D$8-D4692)/2))+(COS(RADIANS(D4692))*COS(RADIANS(PARAMETERS!$D$8))*SIN(RADIANS(PARAMETERS!$D$9-C4692)/2)*SIN(RADIANS(PARAMETERS!$D$9-C4692)/2))))*2*3958.756</f>
        <v>593.34340481281924</v>
      </c>
      <c r="F4692">
        <v>154.47731018066</v>
      </c>
      <c r="G4692">
        <v>184.17735290527</v>
      </c>
      <c r="H4692">
        <v>220.88737487793</v>
      </c>
      <c r="I4692">
        <v>253.44728088379</v>
      </c>
      <c r="J4692">
        <v>290.80953979492</v>
      </c>
      <c r="K4692" s="6">
        <f>IFERROR(EXP(TREND(LN($F$1:$J$1),LN(F4692:J4692),LN(Calculations!$B$3))),0)</f>
        <v>2.469400021157557E-2</v>
      </c>
    </row>
    <row r="4693" spans="1:11" x14ac:dyDescent="0.35">
      <c r="A4693">
        <v>4690</v>
      </c>
      <c r="B4693" t="str">
        <f t="shared" si="73"/>
        <v>17-52</v>
      </c>
      <c r="C4693">
        <v>-52.207651261644003</v>
      </c>
      <c r="D4693">
        <v>17.442796418558</v>
      </c>
      <c r="E4693">
        <f>ASIN(SQRT((SIN(RADIANS(PARAMETERS!$D$8-D4693)/2)*SIN(RADIANS(PARAMETERS!$D$8-D4693)/2))+(COS(RADIANS(D4693))*COS(RADIANS(PARAMETERS!$D$8))*SIN(RADIANS(PARAMETERS!$D$9-C4693)/2)*SIN(RADIANS(PARAMETERS!$D$9-C4693)/2))))*2*3958.756</f>
        <v>575.88725669296741</v>
      </c>
      <c r="F4693">
        <v>154.77442932129</v>
      </c>
      <c r="G4693">
        <v>184.41851806641</v>
      </c>
      <c r="H4693">
        <v>221.33212280273</v>
      </c>
      <c r="I4693">
        <v>254.09283447266</v>
      </c>
      <c r="J4693">
        <v>291.70571899414</v>
      </c>
      <c r="K4693" s="6">
        <f>IFERROR(EXP(TREND(LN($F$1:$J$1),LN(F4693:J4693),LN(Calculations!$B$3))),0)</f>
        <v>2.4861476834417078E-2</v>
      </c>
    </row>
    <row r="4694" spans="1:11" x14ac:dyDescent="0.35">
      <c r="A4694">
        <v>4691</v>
      </c>
      <c r="B4694" t="str">
        <f t="shared" si="73"/>
        <v>17-52.5</v>
      </c>
      <c r="C4694">
        <v>-52.478972596544999</v>
      </c>
      <c r="D4694">
        <v>17.442796418558</v>
      </c>
      <c r="E4694">
        <f>ASIN(SQRT((SIN(RADIANS(PARAMETERS!$D$8-D4694)/2)*SIN(RADIANS(PARAMETERS!$D$8-D4694)/2))+(COS(RADIANS(D4694))*COS(RADIANS(PARAMETERS!$D$8))*SIN(RADIANS(PARAMETERS!$D$9-C4694)/2)*SIN(RADIANS(PARAMETERS!$D$9-C4694)/2))))*2*3958.756</f>
        <v>558.46381390365775</v>
      </c>
      <c r="F4694">
        <v>155.05181884766</v>
      </c>
      <c r="G4694">
        <v>184.6459197998</v>
      </c>
      <c r="H4694">
        <v>221.76264953613</v>
      </c>
      <c r="I4694">
        <v>254.72412109375</v>
      </c>
      <c r="J4694">
        <v>292.587890625</v>
      </c>
      <c r="K4694" s="6">
        <f>IFERROR(EXP(TREND(LN($F$1:$J$1),LN(F4694:J4694),LN(Calculations!$B$3))),0)</f>
        <v>2.5015114545196036E-2</v>
      </c>
    </row>
    <row r="4695" spans="1:11" x14ac:dyDescent="0.35">
      <c r="A4695">
        <v>4692</v>
      </c>
      <c r="B4695" t="str">
        <f t="shared" si="73"/>
        <v>17-53</v>
      </c>
      <c r="C4695">
        <v>-52.750293931446002</v>
      </c>
      <c r="D4695">
        <v>17.442796418558</v>
      </c>
      <c r="E4695">
        <f>ASIN(SQRT((SIN(RADIANS(PARAMETERS!$D$8-D4695)/2)*SIN(RADIANS(PARAMETERS!$D$8-D4695)/2))+(COS(RADIANS(D4695))*COS(RADIANS(PARAMETERS!$D$8))*SIN(RADIANS(PARAMETERS!$D$9-C4695)/2)*SIN(RADIANS(PARAMETERS!$D$9-C4695)/2))))*2*3958.756</f>
        <v>541.07626904591359</v>
      </c>
      <c r="F4695">
        <v>155.33522033691</v>
      </c>
      <c r="G4695">
        <v>184.87858581543</v>
      </c>
      <c r="H4695">
        <v>222.20846557617</v>
      </c>
      <c r="I4695">
        <v>255.38081359863</v>
      </c>
      <c r="J4695">
        <v>293.50836181641</v>
      </c>
      <c r="K4695" s="6">
        <f>IFERROR(EXP(TREND(LN($F$1:$J$1),LN(F4695:J4695),LN(Calculations!$B$3))),0)</f>
        <v>2.5170640807731993E-2</v>
      </c>
    </row>
    <row r="4696" spans="1:11" x14ac:dyDescent="0.35">
      <c r="A4696">
        <v>4693</v>
      </c>
      <c r="B4696" t="str">
        <f t="shared" si="73"/>
        <v>17-53</v>
      </c>
      <c r="C4696">
        <v>-53.021615266346998</v>
      </c>
      <c r="D4696">
        <v>17.442796418558</v>
      </c>
      <c r="E4696">
        <f>ASIN(SQRT((SIN(RADIANS(PARAMETERS!$D$8-D4696)/2)*SIN(RADIANS(PARAMETERS!$D$8-D4696)/2))+(COS(RADIANS(D4696))*COS(RADIANS(PARAMETERS!$D$8))*SIN(RADIANS(PARAMETERS!$D$9-C4696)/2)*SIN(RADIANS(PARAMETERS!$D$9-C4696)/2))))*2*3958.756</f>
        <v>523.72823059048369</v>
      </c>
      <c r="F4696">
        <v>155.56275939941</v>
      </c>
      <c r="G4696">
        <v>185.07133483887</v>
      </c>
      <c r="H4696">
        <v>222.59878540039</v>
      </c>
      <c r="I4696">
        <v>255.9672088623</v>
      </c>
      <c r="J4696">
        <v>294.34060668945</v>
      </c>
      <c r="K4696" s="6">
        <f>IFERROR(EXP(TREND(LN($F$1:$J$1),LN(F4696:J4696),LN(Calculations!$B$3))),0)</f>
        <v>2.5290065102511011E-2</v>
      </c>
    </row>
    <row r="4697" spans="1:11" x14ac:dyDescent="0.35">
      <c r="A4697">
        <v>4694</v>
      </c>
      <c r="B4697" t="str">
        <f t="shared" si="73"/>
        <v>17-53.5</v>
      </c>
      <c r="C4697">
        <v>-53.292936601248002</v>
      </c>
      <c r="D4697">
        <v>17.442796418558</v>
      </c>
      <c r="E4697">
        <f>ASIN(SQRT((SIN(RADIANS(PARAMETERS!$D$8-D4697)/2)*SIN(RADIANS(PARAMETERS!$D$8-D4697)/2))+(COS(RADIANS(D4697))*COS(RADIANS(PARAMETERS!$D$8))*SIN(RADIANS(PARAMETERS!$D$9-C4697)/2)*SIN(RADIANS(PARAMETERS!$D$9-C4697)/2))))*2*3958.756</f>
        <v>506.42379157098298</v>
      </c>
      <c r="F4697">
        <v>155.78251647949</v>
      </c>
      <c r="G4697">
        <v>185.25761413574</v>
      </c>
      <c r="H4697">
        <v>222.98249816895</v>
      </c>
      <c r="I4697">
        <v>256.54711914063</v>
      </c>
      <c r="J4697">
        <v>295.1667175293</v>
      </c>
      <c r="K4697" s="6">
        <f>IFERROR(EXP(TREND(LN($F$1:$J$1),LN(F4697:J4697),LN(Calculations!$B$3))),0)</f>
        <v>2.5403489253815928E-2</v>
      </c>
    </row>
    <row r="4698" spans="1:11" x14ac:dyDescent="0.35">
      <c r="A4698">
        <v>4695</v>
      </c>
      <c r="B4698" t="str">
        <f t="shared" si="73"/>
        <v>17-53.5</v>
      </c>
      <c r="C4698">
        <v>-53.564257936148998</v>
      </c>
      <c r="D4698">
        <v>17.442796418558</v>
      </c>
      <c r="E4698">
        <f>ASIN(SQRT((SIN(RADIANS(PARAMETERS!$D$8-D4698)/2)*SIN(RADIANS(PARAMETERS!$D$8-D4698)/2))+(COS(RADIANS(D4698))*COS(RADIANS(PARAMETERS!$D$8))*SIN(RADIANS(PARAMETERS!$D$9-C4698)/2)*SIN(RADIANS(PARAMETERS!$D$9-C4698)/2))))*2*3958.756</f>
        <v>489.16761201249295</v>
      </c>
      <c r="F4698">
        <v>156.0164642334</v>
      </c>
      <c r="G4698">
        <v>185.45321655273</v>
      </c>
      <c r="H4698">
        <v>223.3812713623</v>
      </c>
      <c r="I4698">
        <v>257.14788818359</v>
      </c>
      <c r="J4698">
        <v>296.02102661133</v>
      </c>
      <c r="K4698" s="6">
        <f>IFERROR(EXP(TREND(LN($F$1:$J$1),LN(F4698:J4698),LN(Calculations!$B$3))),0)</f>
        <v>2.5525106620525428E-2</v>
      </c>
    </row>
    <row r="4699" spans="1:11" x14ac:dyDescent="0.35">
      <c r="A4699">
        <v>4696</v>
      </c>
      <c r="B4699" t="str">
        <f t="shared" si="73"/>
        <v>17-54</v>
      </c>
      <c r="C4699">
        <v>-53.835579271050001</v>
      </c>
      <c r="D4699">
        <v>17.442796418558</v>
      </c>
      <c r="E4699">
        <f>ASIN(SQRT((SIN(RADIANS(PARAMETERS!$D$8-D4699)/2)*SIN(RADIANS(PARAMETERS!$D$8-D4699)/2))+(COS(RADIANS(D4699))*COS(RADIANS(PARAMETERS!$D$8))*SIN(RADIANS(PARAMETERS!$D$9-C4699)/2)*SIN(RADIANS(PARAMETERS!$D$9-C4699)/2))))*2*3958.756</f>
        <v>471.96501831348212</v>
      </c>
      <c r="F4699">
        <v>156.20529174805</v>
      </c>
      <c r="G4699">
        <v>185.61558532715</v>
      </c>
      <c r="H4699">
        <v>223.72970581055</v>
      </c>
      <c r="I4699">
        <v>257.68185424805</v>
      </c>
      <c r="J4699">
        <v>296.78848266602</v>
      </c>
      <c r="K4699" s="6">
        <f>IFERROR(EXP(TREND(LN($F$1:$J$1),LN(F4699:J4699),LN(Calculations!$B$3))),0)</f>
        <v>2.5618318768626417E-2</v>
      </c>
    </row>
    <row r="4700" spans="1:11" x14ac:dyDescent="0.35">
      <c r="A4700">
        <v>4697</v>
      </c>
      <c r="B4700" t="str">
        <f t="shared" si="73"/>
        <v>17-54</v>
      </c>
      <c r="C4700">
        <v>-54.106900605950997</v>
      </c>
      <c r="D4700">
        <v>17.442796418558</v>
      </c>
      <c r="E4700">
        <f>ASIN(SQRT((SIN(RADIANS(PARAMETERS!$D$8-D4700)/2)*SIN(RADIANS(PARAMETERS!$D$8-D4700)/2))+(COS(RADIANS(D4700))*COS(RADIANS(PARAMETERS!$D$8))*SIN(RADIANS(PARAMETERS!$D$9-C4700)/2)*SIN(RADIANS(PARAMETERS!$D$9-C4700)/2))))*2*3958.756</f>
        <v>454.8221236580473</v>
      </c>
      <c r="F4700">
        <v>156.39520263672</v>
      </c>
      <c r="G4700">
        <v>185.77641296387</v>
      </c>
      <c r="H4700">
        <v>224.07327270508</v>
      </c>
      <c r="I4700">
        <v>258.20779418945</v>
      </c>
      <c r="J4700">
        <v>297.54397583008</v>
      </c>
      <c r="K4700" s="6">
        <f>IFERROR(EXP(TREND(LN($F$1:$J$1),LN(F4700:J4700),LN(Calculations!$B$3))),0)</f>
        <v>2.5712347061928657E-2</v>
      </c>
    </row>
    <row r="4701" spans="1:11" x14ac:dyDescent="0.35">
      <c r="A4701">
        <v>4698</v>
      </c>
      <c r="B4701" t="str">
        <f t="shared" si="73"/>
        <v>17-54.5</v>
      </c>
      <c r="C4701">
        <v>-54.378221940852001</v>
      </c>
      <c r="D4701">
        <v>17.442796418558</v>
      </c>
      <c r="E4701">
        <f>ASIN(SQRT((SIN(RADIANS(PARAMETERS!$D$8-D4701)/2)*SIN(RADIANS(PARAMETERS!$D$8-D4701)/2))+(COS(RADIANS(D4701))*COS(RADIANS(PARAMETERS!$D$8))*SIN(RADIANS(PARAMETERS!$D$9-C4701)/2)*SIN(RADIANS(PARAMETERS!$D$9-C4701)/2))))*2*3958.756</f>
        <v>437.74597464883954</v>
      </c>
      <c r="F4701">
        <v>156.60336303711</v>
      </c>
      <c r="G4701">
        <v>185.94781494141</v>
      </c>
      <c r="H4701">
        <v>224.42744445801</v>
      </c>
      <c r="I4701">
        <v>258.74426269531</v>
      </c>
      <c r="J4701">
        <v>298.30987548828</v>
      </c>
      <c r="K4701" s="6">
        <f>IFERROR(EXP(TREND(LN($F$1:$J$1),LN(F4701:J4701),LN(Calculations!$B$3))),0)</f>
        <v>2.5818617496001024E-2</v>
      </c>
    </row>
    <row r="4702" spans="1:11" x14ac:dyDescent="0.35">
      <c r="A4702">
        <v>4699</v>
      </c>
      <c r="B4702" t="str">
        <f t="shared" si="73"/>
        <v>17-54.5</v>
      </c>
      <c r="C4702">
        <v>-54.649543275752997</v>
      </c>
      <c r="D4702">
        <v>17.442796418558</v>
      </c>
      <c r="E4702">
        <f>ASIN(SQRT((SIN(RADIANS(PARAMETERS!$D$8-D4702)/2)*SIN(RADIANS(PARAMETERS!$D$8-D4702)/2))+(COS(RADIANS(D4702))*COS(RADIANS(PARAMETERS!$D$8))*SIN(RADIANS(PARAMETERS!$D$9-C4702)/2)*SIN(RADIANS(PARAMETERS!$D$9-C4702)/2))))*2*3958.756</f>
        <v>420.74473079938866</v>
      </c>
      <c r="F4702">
        <v>156.79211425781</v>
      </c>
      <c r="G4702">
        <v>186.10473632813</v>
      </c>
      <c r="H4702">
        <v>224.7532043457</v>
      </c>
      <c r="I4702">
        <v>259.23864746094</v>
      </c>
      <c r="J4702">
        <v>299.01678466797</v>
      </c>
      <c r="K4702" s="6">
        <f>IFERROR(EXP(TREND(LN($F$1:$J$1),LN(F4702:J4702),LN(Calculations!$B$3))),0)</f>
        <v>2.5914281201370338E-2</v>
      </c>
    </row>
    <row r="4703" spans="1:11" x14ac:dyDescent="0.35">
      <c r="A4703">
        <v>4700</v>
      </c>
      <c r="B4703" t="str">
        <f t="shared" si="73"/>
        <v>17-55</v>
      </c>
      <c r="C4703">
        <v>-54.920864610654</v>
      </c>
      <c r="D4703">
        <v>17.442796418558</v>
      </c>
      <c r="E4703">
        <f>ASIN(SQRT((SIN(RADIANS(PARAMETERS!$D$8-D4703)/2)*SIN(RADIANS(PARAMETERS!$D$8-D4703)/2))+(COS(RADIANS(D4703))*COS(RADIANS(PARAMETERS!$D$8))*SIN(RADIANS(PARAMETERS!$D$9-C4703)/2)*SIN(RADIANS(PARAMETERS!$D$9-C4703)/2))))*2*3958.756</f>
        <v>403.82788541434456</v>
      </c>
      <c r="F4703">
        <v>157.02740478516</v>
      </c>
      <c r="G4703">
        <v>186.29560852051</v>
      </c>
      <c r="H4703">
        <v>225.12406921387</v>
      </c>
      <c r="I4703">
        <v>259.78884887695</v>
      </c>
      <c r="J4703">
        <v>299.79254150391</v>
      </c>
      <c r="K4703" s="6">
        <f>IFERROR(EXP(TREND(LN($F$1:$J$1),LN(F4703:J4703),LN(Calculations!$B$3))),0)</f>
        <v>2.6040453331141179E-2</v>
      </c>
    </row>
    <row r="4704" spans="1:11" x14ac:dyDescent="0.35">
      <c r="A4704">
        <v>4701</v>
      </c>
      <c r="B4704" t="str">
        <f t="shared" si="73"/>
        <v>17-55</v>
      </c>
      <c r="C4704">
        <v>-55.192185945555003</v>
      </c>
      <c r="D4704">
        <v>17.442796418558</v>
      </c>
      <c r="E4704">
        <f>ASIN(SQRT((SIN(RADIANS(PARAMETERS!$D$8-D4704)/2)*SIN(RADIANS(PARAMETERS!$D$8-D4704)/2))+(COS(RADIANS(D4704))*COS(RADIANS(PARAMETERS!$D$8))*SIN(RADIANS(PARAMETERS!$D$9-C4704)/2)*SIN(RADIANS(PARAMETERS!$D$9-C4704)/2))))*2*3958.756</f>
        <v>387.00653885740411</v>
      </c>
      <c r="F4704">
        <v>157.31991577148</v>
      </c>
      <c r="G4704">
        <v>186.5287322998</v>
      </c>
      <c r="H4704">
        <v>225.54977416992</v>
      </c>
      <c r="I4704">
        <v>260.40585327148</v>
      </c>
      <c r="J4704">
        <v>300.64974975586</v>
      </c>
      <c r="K4704" s="6">
        <f>IFERROR(EXP(TREND(LN($F$1:$J$1),LN(F4704:J4704),LN(Calculations!$B$3))),0)</f>
        <v>2.6204771198102803E-2</v>
      </c>
    </row>
    <row r="4705" spans="1:11" x14ac:dyDescent="0.35">
      <c r="A4705">
        <v>4702</v>
      </c>
      <c r="B4705" t="str">
        <f t="shared" si="73"/>
        <v>17-55.5</v>
      </c>
      <c r="C4705">
        <v>-55.463507280456</v>
      </c>
      <c r="D4705">
        <v>17.442796418558</v>
      </c>
      <c r="E4705">
        <f>ASIN(SQRT((SIN(RADIANS(PARAMETERS!$D$8-D4705)/2)*SIN(RADIANS(PARAMETERS!$D$8-D4705)/2))+(COS(RADIANS(D4705))*COS(RADIANS(PARAMETERS!$D$8))*SIN(RADIANS(PARAMETERS!$D$9-C4705)/2)*SIN(RADIANS(PARAMETERS!$D$9-C4705)/2))))*2*3958.756</f>
        <v>370.29373844050787</v>
      </c>
      <c r="F4705">
        <v>157.5997467041</v>
      </c>
      <c r="G4705">
        <v>186.74607849121</v>
      </c>
      <c r="H4705">
        <v>225.93244934082</v>
      </c>
      <c r="I4705">
        <v>260.95239257813</v>
      </c>
      <c r="J4705">
        <v>301.4016418457</v>
      </c>
      <c r="K4705" s="6">
        <f>IFERROR(EXP(TREND(LN($F$1:$J$1),LN(F4705:J4705),LN(Calculations!$B$3))),0)</f>
        <v>2.6365936582660138E-2</v>
      </c>
    </row>
    <row r="4706" spans="1:11" x14ac:dyDescent="0.35">
      <c r="A4706">
        <v>4703</v>
      </c>
      <c r="B4706" t="str">
        <f t="shared" si="73"/>
        <v>17-55.5</v>
      </c>
      <c r="C4706">
        <v>-55.734828615357003</v>
      </c>
      <c r="D4706">
        <v>17.442796418558</v>
      </c>
      <c r="E4706">
        <f>ASIN(SQRT((SIN(RADIANS(PARAMETERS!$D$8-D4706)/2)*SIN(RADIANS(PARAMETERS!$D$8-D4706)/2))+(COS(RADIANS(D4706))*COS(RADIANS(PARAMETERS!$D$8))*SIN(RADIANS(PARAMETERS!$D$9-C4706)/2)*SIN(RADIANS(PARAMETERS!$D$9-C4706)/2))))*2*3958.756</f>
        <v>353.70490339410168</v>
      </c>
      <c r="F4706">
        <v>157.935546875</v>
      </c>
      <c r="G4706">
        <v>187.00247192383</v>
      </c>
      <c r="H4706">
        <v>226.36010742188</v>
      </c>
      <c r="I4706">
        <v>261.54898071289</v>
      </c>
      <c r="J4706">
        <v>302.20938110352</v>
      </c>
      <c r="K4706" s="6">
        <f>IFERROR(EXP(TREND(LN($F$1:$J$1),LN(F4706:J4706),LN(Calculations!$B$3))),0)</f>
        <v>2.6566299063852373E-2</v>
      </c>
    </row>
    <row r="4707" spans="1:11" x14ac:dyDescent="0.35">
      <c r="A4707">
        <v>4704</v>
      </c>
      <c r="B4707" t="str">
        <f t="shared" si="73"/>
        <v>17-56</v>
      </c>
      <c r="C4707">
        <v>-56.006149950257999</v>
      </c>
      <c r="D4707">
        <v>17.442796418558</v>
      </c>
      <c r="E4707">
        <f>ASIN(SQRT((SIN(RADIANS(PARAMETERS!$D$8-D4707)/2)*SIN(RADIANS(PARAMETERS!$D$8-D4707)/2))+(COS(RADIANS(D4707))*COS(RADIANS(PARAMETERS!$D$8))*SIN(RADIANS(PARAMETERS!$D$9-C4707)/2)*SIN(RADIANS(PARAMETERS!$D$9-C4707)/2))))*2*3958.756</f>
        <v>337.25835887680694</v>
      </c>
      <c r="F4707">
        <v>158.32250976563</v>
      </c>
      <c r="G4707">
        <v>187.3003692627</v>
      </c>
      <c r="H4707">
        <v>226.83605957031</v>
      </c>
      <c r="I4707">
        <v>262.19989013672</v>
      </c>
      <c r="J4707">
        <v>303.07821655273</v>
      </c>
      <c r="K4707" s="6">
        <f>IFERROR(EXP(TREND(LN($F$1:$J$1),LN(F4707:J4707),LN(Calculations!$B$3))),0)</f>
        <v>2.6804176793107613E-2</v>
      </c>
    </row>
    <row r="4708" spans="1:11" x14ac:dyDescent="0.35">
      <c r="A4708">
        <v>4705</v>
      </c>
      <c r="B4708" t="str">
        <f t="shared" si="73"/>
        <v>17-56.5</v>
      </c>
      <c r="C4708">
        <v>-56.277471285159002</v>
      </c>
      <c r="D4708">
        <v>17.442796418558</v>
      </c>
      <c r="E4708">
        <f>ASIN(SQRT((SIN(RADIANS(PARAMETERS!$D$8-D4708)/2)*SIN(RADIANS(PARAMETERS!$D$8-D4708)/2))+(COS(RADIANS(D4708))*COS(RADIANS(PARAMETERS!$D$8))*SIN(RADIANS(PARAMETERS!$D$9-C4708)/2)*SIN(RADIANS(PARAMETERS!$D$9-C4708)/2))))*2*3958.756</f>
        <v>320.97601007105874</v>
      </c>
      <c r="F4708">
        <v>158.69227600098</v>
      </c>
      <c r="G4708">
        <v>187.58174133301</v>
      </c>
      <c r="H4708">
        <v>227.26918029785</v>
      </c>
      <c r="I4708">
        <v>262.78137207031</v>
      </c>
      <c r="J4708">
        <v>303.84387207031</v>
      </c>
      <c r="K4708" s="6">
        <f>IFERROR(EXP(TREND(LN($F$1:$J$1),LN(F4708:J4708),LN(Calculations!$B$3))),0)</f>
        <v>2.7037099868746049E-2</v>
      </c>
    </row>
    <row r="4709" spans="1:11" x14ac:dyDescent="0.35">
      <c r="A4709">
        <v>4706</v>
      </c>
      <c r="B4709" t="str">
        <f t="shared" si="73"/>
        <v>17-56.5</v>
      </c>
      <c r="C4709">
        <v>-56.548792620059999</v>
      </c>
      <c r="D4709">
        <v>17.442796418558</v>
      </c>
      <c r="E4709">
        <f>ASIN(SQRT((SIN(RADIANS(PARAMETERS!$D$8-D4709)/2)*SIN(RADIANS(PARAMETERS!$D$8-D4709)/2))+(COS(RADIANS(D4709))*COS(RADIANS(PARAMETERS!$D$8))*SIN(RADIANS(PARAMETERS!$D$9-C4709)/2)*SIN(RADIANS(PARAMETERS!$D$9-C4709)/2))))*2*3958.756</f>
        <v>304.88419639529536</v>
      </c>
      <c r="F4709">
        <v>159.10845947266</v>
      </c>
      <c r="G4709">
        <v>187.8970489502</v>
      </c>
      <c r="H4709">
        <v>227.7352142334</v>
      </c>
      <c r="I4709">
        <v>263.39376831055</v>
      </c>
      <c r="J4709">
        <v>304.63711547852</v>
      </c>
      <c r="K4709" s="6">
        <f>IFERROR(EXP(TREND(LN($F$1:$J$1),LN(F4709:J4709),LN(Calculations!$B$3))),0)</f>
        <v>2.7306454681035316E-2</v>
      </c>
    </row>
    <row r="4710" spans="1:11" x14ac:dyDescent="0.35">
      <c r="A4710">
        <v>4707</v>
      </c>
      <c r="B4710" t="str">
        <f t="shared" si="73"/>
        <v>17-57</v>
      </c>
      <c r="C4710">
        <v>-56.820113954961002</v>
      </c>
      <c r="D4710">
        <v>17.442796418558</v>
      </c>
      <c r="E4710">
        <f>ASIN(SQRT((SIN(RADIANS(PARAMETERS!$D$8-D4710)/2)*SIN(RADIANS(PARAMETERS!$D$8-D4710)/2))+(COS(RADIANS(D4710))*COS(RADIANS(PARAMETERS!$D$8))*SIN(RADIANS(PARAMETERS!$D$9-C4710)/2)*SIN(RADIANS(PARAMETERS!$D$9-C4710)/2))))*2*3958.756</f>
        <v>289.01477691233299</v>
      </c>
      <c r="F4710">
        <v>159.56483459473</v>
      </c>
      <c r="G4710">
        <v>188.24578857422</v>
      </c>
      <c r="H4710">
        <v>228.23133850098</v>
      </c>
      <c r="I4710">
        <v>264.03198242188</v>
      </c>
      <c r="J4710">
        <v>305.44982910156</v>
      </c>
      <c r="K4710" s="6">
        <f>IFERROR(EXP(TREND(LN($F$1:$J$1),LN(F4710:J4710),LN(Calculations!$B$3))),0)</f>
        <v>2.7610265643944181E-2</v>
      </c>
    </row>
    <row r="4711" spans="1:11" x14ac:dyDescent="0.35">
      <c r="A4711">
        <v>4708</v>
      </c>
      <c r="B4711" t="str">
        <f t="shared" si="73"/>
        <v>17-57</v>
      </c>
      <c r="C4711">
        <v>-57.091435289861998</v>
      </c>
      <c r="D4711">
        <v>17.442796418558</v>
      </c>
      <c r="E4711">
        <f>ASIN(SQRT((SIN(RADIANS(PARAMETERS!$D$8-D4711)/2)*SIN(RADIANS(PARAMETERS!$D$8-D4711)/2))+(COS(RADIANS(D4711))*COS(RADIANS(PARAMETERS!$D$8))*SIN(RADIANS(PARAMETERS!$D$9-C4711)/2)*SIN(RADIANS(PARAMETERS!$D$9-C4711)/2))))*2*3958.756</f>
        <v>273.40651087433912</v>
      </c>
      <c r="F4711">
        <v>160.02268981934</v>
      </c>
      <c r="G4711">
        <v>188.58711242676</v>
      </c>
      <c r="H4711">
        <v>228.69148254395</v>
      </c>
      <c r="I4711">
        <v>264.60494995117</v>
      </c>
      <c r="J4711">
        <v>306.15985107422</v>
      </c>
      <c r="K4711" s="6">
        <f>IFERROR(EXP(TREND(LN($F$1:$J$1),LN(F4711:J4711),LN(Calculations!$B$3))),0)</f>
        <v>2.7924701078457591E-2</v>
      </c>
    </row>
    <row r="4712" spans="1:11" x14ac:dyDescent="0.35">
      <c r="A4712">
        <v>4709</v>
      </c>
      <c r="B4712" t="str">
        <f t="shared" si="73"/>
        <v>17-57.5</v>
      </c>
      <c r="C4712">
        <v>-57.362756624763001</v>
      </c>
      <c r="D4712">
        <v>17.442796418558</v>
      </c>
      <c r="E4712">
        <f>ASIN(SQRT((SIN(RADIANS(PARAMETERS!$D$8-D4712)/2)*SIN(RADIANS(PARAMETERS!$D$8-D4712)/2))+(COS(RADIANS(D4712))*COS(RADIANS(PARAMETERS!$D$8))*SIN(RADIANS(PARAMETERS!$D$9-C4712)/2)*SIN(RADIANS(PARAMETERS!$D$9-C4712)/2))))*2*3958.756</f>
        <v>258.10681073774396</v>
      </c>
      <c r="F4712">
        <v>160.54373168945</v>
      </c>
      <c r="G4712">
        <v>188.97161865234</v>
      </c>
      <c r="H4712">
        <v>229.19094848633</v>
      </c>
      <c r="I4712">
        <v>265.21203613281</v>
      </c>
      <c r="J4712">
        <v>306.89617919922</v>
      </c>
      <c r="K4712" s="6">
        <f>IFERROR(EXP(TREND(LN($F$1:$J$1),LN(F4712:J4712),LN(Calculations!$B$3))),0)</f>
        <v>2.8291861206282652E-2</v>
      </c>
    </row>
    <row r="4713" spans="1:11" x14ac:dyDescent="0.35">
      <c r="A4713">
        <v>4710</v>
      </c>
      <c r="B4713" t="str">
        <f t="shared" si="73"/>
        <v>17-57.5</v>
      </c>
      <c r="C4713">
        <v>-57.634077959663998</v>
      </c>
      <c r="D4713">
        <v>17.442796418558</v>
      </c>
      <c r="E4713">
        <f>ASIN(SQRT((SIN(RADIANS(PARAMETERS!$D$8-D4713)/2)*SIN(RADIANS(PARAMETERS!$D$8-D4713)/2))+(COS(RADIANS(D4713))*COS(RADIANS(PARAMETERS!$D$8))*SIN(RADIANS(PARAMETERS!$D$9-C4713)/2)*SIN(RADIANS(PARAMETERS!$D$9-C4713)/2))))*2*3958.756</f>
        <v>243.17395539441594</v>
      </c>
      <c r="F4713">
        <v>161.11987304688</v>
      </c>
      <c r="G4713">
        <v>189.39573669434</v>
      </c>
      <c r="H4713">
        <v>229.72358703613</v>
      </c>
      <c r="I4713">
        <v>265.84454345703</v>
      </c>
      <c r="J4713">
        <v>307.64697265625</v>
      </c>
      <c r="K4713" s="6">
        <f>IFERROR(EXP(TREND(LN($F$1:$J$1),LN(F4713:J4713),LN(Calculations!$B$3))),0)</f>
        <v>2.8708983836134069E-2</v>
      </c>
    </row>
    <row r="4714" spans="1:11" x14ac:dyDescent="0.35">
      <c r="A4714">
        <v>4711</v>
      </c>
      <c r="B4714" t="str">
        <f t="shared" si="73"/>
        <v>17-58</v>
      </c>
      <c r="C4714">
        <v>-57.905399294565001</v>
      </c>
      <c r="D4714">
        <v>17.442796418558</v>
      </c>
      <c r="E4714">
        <f>ASIN(SQRT((SIN(RADIANS(PARAMETERS!$D$8-D4714)/2)*SIN(RADIANS(PARAMETERS!$D$8-D4714)/2))+(COS(RADIANS(D4714))*COS(RADIANS(PARAMETERS!$D$8))*SIN(RADIANS(PARAMETERS!$D$9-C4714)/2)*SIN(RADIANS(PARAMETERS!$D$9-C4714)/2))))*2*3958.756</f>
        <v>228.67985076868456</v>
      </c>
      <c r="F4714">
        <v>161.71440124512</v>
      </c>
      <c r="G4714">
        <v>189.8257598877</v>
      </c>
      <c r="H4714">
        <v>230.23588562012</v>
      </c>
      <c r="I4714">
        <v>266.42947387695</v>
      </c>
      <c r="J4714">
        <v>308.31497192383</v>
      </c>
      <c r="K4714" s="6">
        <f>IFERROR(EXP(TREND(LN($F$1:$J$1),LN(F4714:J4714),LN(Calculations!$B$3))),0)</f>
        <v>2.9154092074763462E-2</v>
      </c>
    </row>
    <row r="4715" spans="1:11" x14ac:dyDescent="0.35">
      <c r="A4715">
        <v>4712</v>
      </c>
      <c r="B4715" t="str">
        <f t="shared" si="73"/>
        <v>17-58</v>
      </c>
      <c r="C4715">
        <v>-58.176720629465002</v>
      </c>
      <c r="D4715">
        <v>17.442796418558</v>
      </c>
      <c r="E4715">
        <f>ASIN(SQRT((SIN(RADIANS(PARAMETERS!$D$8-D4715)/2)*SIN(RADIANS(PARAMETERS!$D$8-D4715)/2))+(COS(RADIANS(D4715))*COS(RADIANS(PARAMETERS!$D$8))*SIN(RADIANS(PARAMETERS!$D$9-C4715)/2)*SIN(RADIANS(PARAMETERS!$D$9-C4715)/2))))*2*3958.756</f>
        <v>214.71339674202656</v>
      </c>
      <c r="F4715">
        <v>162.36445617676</v>
      </c>
      <c r="G4715">
        <v>190.29335021973</v>
      </c>
      <c r="H4715">
        <v>230.77301025391</v>
      </c>
      <c r="I4715">
        <v>267.02508544922</v>
      </c>
      <c r="J4715">
        <v>308.97442626953</v>
      </c>
      <c r="K4715" s="6">
        <f>IFERROR(EXP(TREND(LN($F$1:$J$1),LN(F4715:J4715),LN(Calculations!$B$3))),0)</f>
        <v>2.9655689374354408E-2</v>
      </c>
    </row>
    <row r="4716" spans="1:11" x14ac:dyDescent="0.35">
      <c r="A4716">
        <v>4713</v>
      </c>
      <c r="B4716" t="str">
        <f t="shared" si="73"/>
        <v>17-58.5</v>
      </c>
      <c r="C4716">
        <v>-58.448041964365999</v>
      </c>
      <c r="D4716">
        <v>17.442796418558</v>
      </c>
      <c r="E4716">
        <f>ASIN(SQRT((SIN(RADIANS(PARAMETERS!$D$8-D4716)/2)*SIN(RADIANS(PARAMETERS!$D$8-D4716)/2))+(COS(RADIANS(D4716))*COS(RADIANS(PARAMETERS!$D$8))*SIN(RADIANS(PARAMETERS!$D$9-C4716)/2)*SIN(RADIANS(PARAMETERS!$D$9-C4716)/2))))*2*3958.756</f>
        <v>201.38443209779547</v>
      </c>
      <c r="F4716">
        <v>163.041015625</v>
      </c>
      <c r="G4716">
        <v>190.78205871582</v>
      </c>
      <c r="H4716">
        <v>231.31037902832</v>
      </c>
      <c r="I4716">
        <v>267.59878540039</v>
      </c>
      <c r="J4716">
        <v>309.58294677734</v>
      </c>
      <c r="K4716" s="6">
        <f>IFERROR(EXP(TREND(LN($F$1:$J$1),LN(F4716:J4716),LN(Calculations!$B$3))),0)</f>
        <v>3.0197386332737063E-2</v>
      </c>
    </row>
    <row r="4717" spans="1:11" x14ac:dyDescent="0.35">
      <c r="A4717">
        <v>4714</v>
      </c>
      <c r="B4717" t="str">
        <f t="shared" si="73"/>
        <v>17-58.5</v>
      </c>
      <c r="C4717">
        <v>-58.719363299267002</v>
      </c>
      <c r="D4717">
        <v>17.442796418558</v>
      </c>
      <c r="E4717">
        <f>ASIN(SQRT((SIN(RADIANS(PARAMETERS!$D$8-D4717)/2)*SIN(RADIANS(PARAMETERS!$D$8-D4717)/2))+(COS(RADIANS(D4717))*COS(RADIANS(PARAMETERS!$D$8))*SIN(RADIANS(PARAMETERS!$D$9-C4717)/2)*SIN(RADIANS(PARAMETERS!$D$9-C4717)/2))))*2*3958.756</f>
        <v>188.82802855200364</v>
      </c>
      <c r="F4717">
        <v>163.69770812988</v>
      </c>
      <c r="G4717">
        <v>191.24856567383</v>
      </c>
      <c r="H4717">
        <v>231.78547668457</v>
      </c>
      <c r="I4717">
        <v>268.06958007813</v>
      </c>
      <c r="J4717">
        <v>310.03677368164</v>
      </c>
      <c r="K4717" s="6">
        <f>IFERROR(EXP(TREND(LN($F$1:$J$1),LN(F4717:J4717),LN(Calculations!$B$3))),0)</f>
        <v>3.0747396101150022E-2</v>
      </c>
    </row>
    <row r="4718" spans="1:11" x14ac:dyDescent="0.35">
      <c r="A4718">
        <v>4715</v>
      </c>
      <c r="B4718" t="str">
        <f t="shared" si="73"/>
        <v>17-59</v>
      </c>
      <c r="C4718">
        <v>-58.990684634167998</v>
      </c>
      <c r="D4718">
        <v>17.442796418558</v>
      </c>
      <c r="E4718">
        <f>ASIN(SQRT((SIN(RADIANS(PARAMETERS!$D$8-D4718)/2)*SIN(RADIANS(PARAMETERS!$D$8-D4718)/2))+(COS(RADIANS(D4718))*COS(RADIANS(PARAMETERS!$D$8))*SIN(RADIANS(PARAMETERS!$D$9-C4718)/2)*SIN(RADIANS(PARAMETERS!$D$9-C4718)/2))))*2*3958.756</f>
        <v>177.20851043442266</v>
      </c>
      <c r="F4718">
        <v>164.39903259277</v>
      </c>
      <c r="G4718">
        <v>191.75646972656</v>
      </c>
      <c r="H4718">
        <v>232.30120849609</v>
      </c>
      <c r="I4718">
        <v>268.57904052734</v>
      </c>
      <c r="J4718">
        <v>310.52572631836</v>
      </c>
      <c r="K4718" s="6">
        <f>IFERROR(EXP(TREND(LN($F$1:$J$1),LN(F4718:J4718),LN(Calculations!$B$3))),0)</f>
        <v>3.135126774314443E-2</v>
      </c>
    </row>
    <row r="4719" spans="1:11" x14ac:dyDescent="0.35">
      <c r="A4719">
        <v>4716</v>
      </c>
      <c r="B4719" t="str">
        <f t="shared" si="73"/>
        <v>17-59.5</v>
      </c>
      <c r="C4719">
        <v>-59.262005969069001</v>
      </c>
      <c r="D4719">
        <v>17.442796418558</v>
      </c>
      <c r="E4719">
        <f>ASIN(SQRT((SIN(RADIANS(PARAMETERS!$D$8-D4719)/2)*SIN(RADIANS(PARAMETERS!$D$8-D4719)/2))+(COS(RADIANS(D4719))*COS(RADIANS(PARAMETERS!$D$8))*SIN(RADIANS(PARAMETERS!$D$9-C4719)/2)*SIN(RADIANS(PARAMETERS!$D$9-C4719)/2))))*2*3958.756</f>
        <v>166.72190180876936</v>
      </c>
      <c r="F4719">
        <v>165.14254760742</v>
      </c>
      <c r="G4719">
        <v>192.31951904297</v>
      </c>
      <c r="H4719">
        <v>232.87495422363</v>
      </c>
      <c r="I4719">
        <v>269.14788818359</v>
      </c>
      <c r="J4719">
        <v>311.07437133789</v>
      </c>
      <c r="K4719" s="6">
        <f>IFERROR(EXP(TREND(LN($F$1:$J$1),LN(F4719:J4719),LN(Calculations!$B$3))),0)</f>
        <v>3.2013135414982616E-2</v>
      </c>
    </row>
    <row r="4720" spans="1:11" x14ac:dyDescent="0.35">
      <c r="A4720">
        <v>4717</v>
      </c>
      <c r="B4720" t="str">
        <f t="shared" si="73"/>
        <v>17-59.5</v>
      </c>
      <c r="C4720">
        <v>-59.533327303969998</v>
      </c>
      <c r="D4720">
        <v>17.442796418558</v>
      </c>
      <c r="E4720">
        <f>ASIN(SQRT((SIN(RADIANS(PARAMETERS!$D$8-D4720)/2)*SIN(RADIANS(PARAMETERS!$D$8-D4720)/2))+(COS(RADIANS(D4720))*COS(RADIANS(PARAMETERS!$D$8))*SIN(RADIANS(PARAMETERS!$D$9-C4720)/2)*SIN(RADIANS(PARAMETERS!$D$9-C4720)/2))))*2*3958.756</f>
        <v>157.59454293331328</v>
      </c>
      <c r="F4720">
        <v>165.94537353516</v>
      </c>
      <c r="G4720">
        <v>192.97152709961</v>
      </c>
      <c r="H4720">
        <v>233.55276489258</v>
      </c>
      <c r="I4720">
        <v>269.83361816406</v>
      </c>
      <c r="J4720">
        <v>311.75411987305</v>
      </c>
      <c r="K4720" s="6">
        <f>IFERROR(EXP(TREND(LN($F$1:$J$1),LN(F4720:J4720),LN(Calculations!$B$3))),0)</f>
        <v>3.2753004566227956E-2</v>
      </c>
    </row>
    <row r="4721" spans="1:11" x14ac:dyDescent="0.35">
      <c r="A4721">
        <v>4718</v>
      </c>
      <c r="B4721" t="str">
        <f t="shared" si="73"/>
        <v>17-60</v>
      </c>
      <c r="C4721">
        <v>-59.804648638871001</v>
      </c>
      <c r="D4721">
        <v>17.442796418558</v>
      </c>
      <c r="E4721">
        <f>ASIN(SQRT((SIN(RADIANS(PARAMETERS!$D$8-D4721)/2)*SIN(RADIANS(PARAMETERS!$D$8-D4721)/2))+(COS(RADIANS(D4721))*COS(RADIANS(PARAMETERS!$D$8))*SIN(RADIANS(PARAMETERS!$D$9-C4721)/2)*SIN(RADIANS(PARAMETERS!$D$9-C4721)/2))))*2*3958.756</f>
        <v>150.07466057232216</v>
      </c>
      <c r="F4721">
        <v>166.87101745605</v>
      </c>
      <c r="G4721">
        <v>193.77867126465</v>
      </c>
      <c r="H4721">
        <v>234.43669128418</v>
      </c>
      <c r="I4721">
        <v>270.77365112305</v>
      </c>
      <c r="J4721">
        <v>312.74633789063</v>
      </c>
      <c r="K4721" s="6">
        <f>IFERROR(EXP(TREND(LN($F$1:$J$1),LN(F4721:J4721),LN(Calculations!$B$3))),0)</f>
        <v>3.3623256779302162E-2</v>
      </c>
    </row>
    <row r="4722" spans="1:11" x14ac:dyDescent="0.35">
      <c r="A4722">
        <v>4719</v>
      </c>
      <c r="B4722" t="str">
        <f t="shared" si="73"/>
        <v>17-60</v>
      </c>
      <c r="C4722">
        <v>-60.075969973771997</v>
      </c>
      <c r="D4722">
        <v>17.442796418558</v>
      </c>
      <c r="E4722">
        <f>ASIN(SQRT((SIN(RADIANS(PARAMETERS!$D$8-D4722)/2)*SIN(RADIANS(PARAMETERS!$D$8-D4722)/2))+(COS(RADIANS(D4722))*COS(RADIANS(PARAMETERS!$D$8))*SIN(RADIANS(PARAMETERS!$D$9-C4722)/2)*SIN(RADIANS(PARAMETERS!$D$9-C4722)/2))))*2*3958.756</f>
        <v>144.41360063526128</v>
      </c>
      <c r="F4722">
        <v>167.82388305664</v>
      </c>
      <c r="G4722">
        <v>194.62905883789</v>
      </c>
      <c r="H4722">
        <v>235.37379455566</v>
      </c>
      <c r="I4722">
        <v>271.77587890625</v>
      </c>
      <c r="J4722">
        <v>313.81134033203</v>
      </c>
      <c r="K4722" s="6">
        <f>IFERROR(EXP(TREND(LN($F$1:$J$1),LN(F4722:J4722),LN(Calculations!$B$3))),0)</f>
        <v>3.4546584555557487E-2</v>
      </c>
    </row>
    <row r="4723" spans="1:11" x14ac:dyDescent="0.35">
      <c r="A4723">
        <v>4720</v>
      </c>
      <c r="B4723" t="str">
        <f t="shared" si="73"/>
        <v>17-60.5</v>
      </c>
      <c r="C4723">
        <v>-60.347291308673</v>
      </c>
      <c r="D4723">
        <v>17.442796418558</v>
      </c>
      <c r="E4723">
        <f>ASIN(SQRT((SIN(RADIANS(PARAMETERS!$D$8-D4723)/2)*SIN(RADIANS(PARAMETERS!$D$8-D4723)/2))+(COS(RADIANS(D4723))*COS(RADIANS(PARAMETERS!$D$8))*SIN(RADIANS(PARAMETERS!$D$9-C4723)/2)*SIN(RADIANS(PARAMETERS!$D$9-C4723)/2))))*2*3958.756</f>
        <v>140.83570521638711</v>
      </c>
      <c r="F4723">
        <v>168.66535949707</v>
      </c>
      <c r="G4723">
        <v>195.34860229492</v>
      </c>
      <c r="H4723">
        <v>236.12855529785</v>
      </c>
      <c r="I4723">
        <v>272.54647827148</v>
      </c>
      <c r="J4723">
        <v>314.58459472656</v>
      </c>
      <c r="K4723" s="6">
        <f>IFERROR(EXP(TREND(LN($F$1:$J$1),LN(F4723:J4723),LN(Calculations!$B$3))),0)</f>
        <v>3.5397297388102121E-2</v>
      </c>
    </row>
    <row r="4724" spans="1:11" x14ac:dyDescent="0.35">
      <c r="A4724">
        <v>4721</v>
      </c>
      <c r="B4724" t="str">
        <f t="shared" si="73"/>
        <v>17-60.5</v>
      </c>
      <c r="C4724">
        <v>-60.618612643573996</v>
      </c>
      <c r="D4724">
        <v>17.442796418558</v>
      </c>
      <c r="E4724">
        <f>ASIN(SQRT((SIN(RADIANS(PARAMETERS!$D$8-D4724)/2)*SIN(RADIANS(PARAMETERS!$D$8-D4724)/2))+(COS(RADIANS(D4724))*COS(RADIANS(PARAMETERS!$D$8))*SIN(RADIANS(PARAMETERS!$D$9-C4724)/2)*SIN(RADIANS(PARAMETERS!$D$9-C4724)/2))))*2*3958.756</f>
        <v>139.50135850474297</v>
      </c>
      <c r="F4724">
        <v>169.42604064941</v>
      </c>
      <c r="G4724">
        <v>195.98356628418</v>
      </c>
      <c r="H4724">
        <v>236.7762298584</v>
      </c>
      <c r="I4724">
        <v>273.189453125</v>
      </c>
      <c r="J4724">
        <v>315.20608520508</v>
      </c>
      <c r="K4724" s="6">
        <f>IFERROR(EXP(TREND(LN($F$1:$J$1),LN(F4724:J4724),LN(Calculations!$B$3))),0)</f>
        <v>3.6192468669531339E-2</v>
      </c>
    </row>
    <row r="4725" spans="1:11" x14ac:dyDescent="0.35">
      <c r="A4725">
        <v>4722</v>
      </c>
      <c r="B4725" t="str">
        <f t="shared" si="73"/>
        <v>17-61</v>
      </c>
      <c r="C4725">
        <v>-60.889933978475</v>
      </c>
      <c r="D4725">
        <v>17.442796418558</v>
      </c>
      <c r="E4725">
        <f>ASIN(SQRT((SIN(RADIANS(PARAMETERS!$D$8-D4725)/2)*SIN(RADIANS(PARAMETERS!$D$8-D4725)/2))+(COS(RADIANS(D4725))*COS(RADIANS(PARAMETERS!$D$8))*SIN(RADIANS(PARAMETERS!$D$9-C4725)/2)*SIN(RADIANS(PARAMETERS!$D$9-C4725)/2))))*2*3958.756</f>
        <v>140.4745108650028</v>
      </c>
      <c r="F4725">
        <v>170.11613464355</v>
      </c>
      <c r="G4725">
        <v>196.55595397949</v>
      </c>
      <c r="H4725">
        <v>237.34451293945</v>
      </c>
      <c r="I4725">
        <v>273.73760986328</v>
      </c>
      <c r="J4725">
        <v>315.71450805664</v>
      </c>
      <c r="K4725" s="6">
        <f>IFERROR(EXP(TREND(LN($F$1:$J$1),LN(F4725:J4725),LN(Calculations!$B$3))),0)</f>
        <v>3.6940102023230191E-2</v>
      </c>
    </row>
    <row r="4726" spans="1:11" x14ac:dyDescent="0.35">
      <c r="A4726">
        <v>4723</v>
      </c>
      <c r="B4726" t="str">
        <f t="shared" si="73"/>
        <v>17-61</v>
      </c>
      <c r="C4726">
        <v>-61.161255313376003</v>
      </c>
      <c r="D4726">
        <v>17.442796418558</v>
      </c>
      <c r="E4726">
        <f>ASIN(SQRT((SIN(RADIANS(PARAMETERS!$D$8-D4726)/2)*SIN(RADIANS(PARAMETERS!$D$8-D4726)/2))+(COS(RADIANS(D4726))*COS(RADIANS(PARAMETERS!$D$8))*SIN(RADIANS(PARAMETERS!$D$9-C4726)/2)*SIN(RADIANS(PARAMETERS!$D$9-C4726)/2))))*2*3958.756</f>
        <v>143.70829102326078</v>
      </c>
      <c r="F4726">
        <v>170.76138305664</v>
      </c>
      <c r="G4726">
        <v>197.10446166992</v>
      </c>
      <c r="H4726">
        <v>237.88461303711</v>
      </c>
      <c r="I4726">
        <v>274.25381469727</v>
      </c>
      <c r="J4726">
        <v>316.1867980957</v>
      </c>
      <c r="K4726" s="6">
        <f>IFERROR(EXP(TREND(LN($F$1:$J$1),LN(F4726:J4726),LN(Calculations!$B$3))),0)</f>
        <v>3.7663200703824722E-2</v>
      </c>
    </row>
    <row r="4727" spans="1:11" x14ac:dyDescent="0.35">
      <c r="A4727">
        <v>4724</v>
      </c>
      <c r="B4727" t="str">
        <f t="shared" si="73"/>
        <v>17-61.5</v>
      </c>
      <c r="C4727">
        <v>-61.432576648276999</v>
      </c>
      <c r="D4727">
        <v>17.442796418558</v>
      </c>
      <c r="E4727">
        <f>ASIN(SQRT((SIN(RADIANS(PARAMETERS!$D$8-D4727)/2)*SIN(RADIANS(PARAMETERS!$D$8-D4727)/2))+(COS(RADIANS(D4727))*COS(RADIANS(PARAMETERS!$D$8))*SIN(RADIANS(PARAMETERS!$D$9-C4727)/2)*SIN(RADIANS(PARAMETERS!$D$9-C4727)/2))))*2*3958.756</f>
        <v>149.05563220699531</v>
      </c>
      <c r="F4727">
        <v>171.38752746582</v>
      </c>
      <c r="G4727">
        <v>197.66477966309</v>
      </c>
      <c r="H4727">
        <v>238.45422363281</v>
      </c>
      <c r="I4727">
        <v>274.81741333008</v>
      </c>
      <c r="J4727">
        <v>316.72912597656</v>
      </c>
      <c r="K4727" s="6">
        <f>IFERROR(EXP(TREND(LN($F$1:$J$1),LN(F4727:J4727),LN(Calculations!$B$3))),0)</f>
        <v>3.8378651964432742E-2</v>
      </c>
    </row>
    <row r="4728" spans="1:11" x14ac:dyDescent="0.35">
      <c r="A4728">
        <v>4725</v>
      </c>
      <c r="B4728" t="str">
        <f t="shared" si="73"/>
        <v>17-61.5</v>
      </c>
      <c r="C4728">
        <v>-61.703897983178003</v>
      </c>
      <c r="D4728">
        <v>17.442796418558</v>
      </c>
      <c r="E4728">
        <f>ASIN(SQRT((SIN(RADIANS(PARAMETERS!$D$8-D4728)/2)*SIN(RADIANS(PARAMETERS!$D$8-D4728)/2))+(COS(RADIANS(D4728))*COS(RADIANS(PARAMETERS!$D$8))*SIN(RADIANS(PARAMETERS!$D$9-C4728)/2)*SIN(RADIANS(PARAMETERS!$D$9-C4728)/2))))*2*3958.756</f>
        <v>156.29974773762476</v>
      </c>
      <c r="F4728">
        <v>171.96365356445</v>
      </c>
      <c r="G4728">
        <v>198.20471191406</v>
      </c>
      <c r="H4728">
        <v>239.01150512695</v>
      </c>
      <c r="I4728">
        <v>275.37750244141</v>
      </c>
      <c r="J4728">
        <v>317.27975463867</v>
      </c>
      <c r="K4728" s="6">
        <f>IFERROR(EXP(TREND(LN($F$1:$J$1),LN(F4728:J4728),LN(Calculations!$B$3))),0)</f>
        <v>3.9053011187560396E-2</v>
      </c>
    </row>
    <row r="4729" spans="1:11" x14ac:dyDescent="0.35">
      <c r="A4729">
        <v>4726</v>
      </c>
      <c r="B4729" t="str">
        <f t="shared" si="73"/>
        <v>17-62</v>
      </c>
      <c r="C4729">
        <v>-61.975219318078999</v>
      </c>
      <c r="D4729">
        <v>17.442796418558</v>
      </c>
      <c r="E4729">
        <f>ASIN(SQRT((SIN(RADIANS(PARAMETERS!$D$8-D4729)/2)*SIN(RADIANS(PARAMETERS!$D$8-D4729)/2))+(COS(RADIANS(D4729))*COS(RADIANS(PARAMETERS!$D$8))*SIN(RADIANS(PARAMETERS!$D$9-C4729)/2)*SIN(RADIANS(PARAMETERS!$D$9-C4729)/2))))*2*3958.756</f>
        <v>165.19127666710466</v>
      </c>
      <c r="F4729">
        <v>172.48239135742</v>
      </c>
      <c r="G4729">
        <v>198.7092590332</v>
      </c>
      <c r="H4729">
        <v>239.53927612305</v>
      </c>
      <c r="I4729">
        <v>275.9150390625</v>
      </c>
      <c r="J4729">
        <v>317.81759643555</v>
      </c>
      <c r="K4729" s="6">
        <f>IFERROR(EXP(TREND(LN($F$1:$J$1),LN(F4729:J4729),LN(Calculations!$B$3))),0)</f>
        <v>3.9672475112924994E-2</v>
      </c>
    </row>
    <row r="4730" spans="1:11" x14ac:dyDescent="0.35">
      <c r="A4730">
        <v>4727</v>
      </c>
      <c r="B4730" t="str">
        <f t="shared" si="73"/>
        <v>17-62</v>
      </c>
      <c r="C4730">
        <v>-62.246540652980002</v>
      </c>
      <c r="D4730">
        <v>17.442796418558</v>
      </c>
      <c r="E4730">
        <f>ASIN(SQRT((SIN(RADIANS(PARAMETERS!$D$8-D4730)/2)*SIN(RADIANS(PARAMETERS!$D$8-D4730)/2))+(COS(RADIANS(D4730))*COS(RADIANS(PARAMETERS!$D$8))*SIN(RADIANS(PARAMETERS!$D$9-C4730)/2)*SIN(RADIANS(PARAMETERS!$D$9-C4730)/2))))*2*3958.756</f>
        <v>175.47996065292239</v>
      </c>
      <c r="F4730">
        <v>172.98362731934</v>
      </c>
      <c r="G4730">
        <v>199.22633361816</v>
      </c>
      <c r="H4730">
        <v>240.10969543457</v>
      </c>
      <c r="I4730">
        <v>276.52575683594</v>
      </c>
      <c r="J4730">
        <v>318.46743774414</v>
      </c>
      <c r="K4730" s="6">
        <f>IFERROR(EXP(TREND(LN($F$1:$J$1),LN(F4730:J4730),LN(Calculations!$B$3))),0)</f>
        <v>4.0268377636741348E-2</v>
      </c>
    </row>
    <row r="4731" spans="1:11" x14ac:dyDescent="0.35">
      <c r="A4731">
        <v>4728</v>
      </c>
      <c r="B4731" t="str">
        <f t="shared" si="73"/>
        <v>17-62.5</v>
      </c>
      <c r="C4731">
        <v>-62.517861987880998</v>
      </c>
      <c r="D4731">
        <v>17.442796418558</v>
      </c>
      <c r="E4731">
        <f>ASIN(SQRT((SIN(RADIANS(PARAMETERS!$D$8-D4731)/2)*SIN(RADIANS(PARAMETERS!$D$8-D4731)/2))+(COS(RADIANS(D4731))*COS(RADIANS(PARAMETERS!$D$8))*SIN(RADIANS(PARAMETERS!$D$9-C4731)/2)*SIN(RADIANS(PARAMETERS!$D$9-C4731)/2))))*2*3958.756</f>
        <v>186.93523198827464</v>
      </c>
      <c r="F4731">
        <v>173.49223327637</v>
      </c>
      <c r="G4731">
        <v>199.7883605957</v>
      </c>
      <c r="H4731">
        <v>240.76667785645</v>
      </c>
      <c r="I4731">
        <v>277.26440429688</v>
      </c>
      <c r="J4731">
        <v>319.29721069336</v>
      </c>
      <c r="K4731" s="6">
        <f>IFERROR(EXP(TREND(LN($F$1:$J$1),LN(F4731:J4731),LN(Calculations!$B$3))),0)</f>
        <v>4.0863956597030585E-2</v>
      </c>
    </row>
    <row r="4732" spans="1:11" x14ac:dyDescent="0.35">
      <c r="A4732">
        <v>4729</v>
      </c>
      <c r="B4732" t="str">
        <f t="shared" si="73"/>
        <v>17-63</v>
      </c>
      <c r="C4732">
        <v>-62.789183322782002</v>
      </c>
      <c r="D4732">
        <v>17.442796418558</v>
      </c>
      <c r="E4732">
        <f>ASIN(SQRT((SIN(RADIANS(PARAMETERS!$D$8-D4732)/2)*SIN(RADIANS(PARAMETERS!$D$8-D4732)/2))+(COS(RADIANS(D4732))*COS(RADIANS(PARAMETERS!$D$8))*SIN(RADIANS(PARAMETERS!$D$9-C4732)/2)*SIN(RADIANS(PARAMETERS!$D$9-C4732)/2))))*2*3958.756</f>
        <v>199.35607222289781</v>
      </c>
      <c r="F4732">
        <v>174.02769470215</v>
      </c>
      <c r="G4732">
        <v>200.4141998291</v>
      </c>
      <c r="H4732">
        <v>241.53562927246</v>
      </c>
      <c r="I4732">
        <v>278.16284179688</v>
      </c>
      <c r="J4732">
        <v>320.34674072266</v>
      </c>
      <c r="K4732" s="6">
        <f>IFERROR(EXP(TREND(LN($F$1:$J$1),LN(F4732:J4732),LN(Calculations!$B$3))),0)</f>
        <v>4.1477145546714944E-2</v>
      </c>
    </row>
    <row r="4733" spans="1:11" x14ac:dyDescent="0.35">
      <c r="A4733">
        <v>4730</v>
      </c>
      <c r="B4733" t="str">
        <f t="shared" si="73"/>
        <v>17-63</v>
      </c>
      <c r="C4733">
        <v>-63.060504657682998</v>
      </c>
      <c r="D4733">
        <v>17.442796418558</v>
      </c>
      <c r="E4733">
        <f>ASIN(SQRT((SIN(RADIANS(PARAMETERS!$D$8-D4733)/2)*SIN(RADIANS(PARAMETERS!$D$8-D4733)/2))+(COS(RADIANS(D4733))*COS(RADIANS(PARAMETERS!$D$8))*SIN(RADIANS(PARAMETERS!$D$9-C4733)/2)*SIN(RADIANS(PARAMETERS!$D$9-C4733)/2))))*2*3958.756</f>
        <v>212.57327134655011</v>
      </c>
      <c r="F4733">
        <v>174.57936096191</v>
      </c>
      <c r="G4733">
        <v>201.07998657227</v>
      </c>
      <c r="H4733">
        <v>242.3871307373</v>
      </c>
      <c r="I4733">
        <v>279.18673706055</v>
      </c>
      <c r="J4733">
        <v>321.57626342773</v>
      </c>
      <c r="K4733" s="6">
        <f>IFERROR(EXP(TREND(LN($F$1:$J$1),LN(F4733:J4733),LN(Calculations!$B$3))),0)</f>
        <v>4.2092150819063708E-2</v>
      </c>
    </row>
    <row r="4734" spans="1:11" x14ac:dyDescent="0.35">
      <c r="A4734">
        <v>4731</v>
      </c>
      <c r="B4734" t="str">
        <f t="shared" si="73"/>
        <v>17-63.5</v>
      </c>
      <c r="C4734">
        <v>-63.331825992584001</v>
      </c>
      <c r="D4734">
        <v>17.442796418558</v>
      </c>
      <c r="E4734">
        <f>ASIN(SQRT((SIN(RADIANS(PARAMETERS!$D$8-D4734)/2)*SIN(RADIANS(PARAMETERS!$D$8-D4734)/2))+(COS(RADIANS(D4734))*COS(RADIANS(PARAMETERS!$D$8))*SIN(RADIANS(PARAMETERS!$D$9-C4734)/2)*SIN(RADIANS(PARAMETERS!$D$9-C4734)/2))))*2*3958.756</f>
        <v>226.44740592727729</v>
      </c>
      <c r="F4734">
        <v>174.98667907715</v>
      </c>
      <c r="G4734">
        <v>201.57518005371</v>
      </c>
      <c r="H4734">
        <v>243.02601623535</v>
      </c>
      <c r="I4734">
        <v>279.95962524414</v>
      </c>
      <c r="J4734">
        <v>322.50958251953</v>
      </c>
      <c r="K4734" s="6">
        <f>IFERROR(EXP(TREND(LN($F$1:$J$1),LN(F4734:J4734),LN(Calculations!$B$3))),0)</f>
        <v>4.2545825094496136E-2</v>
      </c>
    </row>
    <row r="4735" spans="1:11" x14ac:dyDescent="0.35">
      <c r="A4735">
        <v>4732</v>
      </c>
      <c r="B4735" t="str">
        <f t="shared" si="73"/>
        <v>17-63.5</v>
      </c>
      <c r="C4735">
        <v>-63.603147327484997</v>
      </c>
      <c r="D4735">
        <v>17.442796418558</v>
      </c>
      <c r="E4735">
        <f>ASIN(SQRT((SIN(RADIANS(PARAMETERS!$D$8-D4735)/2)*SIN(RADIANS(PARAMETERS!$D$8-D4735)/2))+(COS(RADIANS(D4735))*COS(RADIANS(PARAMETERS!$D$8))*SIN(RADIANS(PARAMETERS!$D$9-C4735)/2)*SIN(RADIANS(PARAMETERS!$D$9-C4735)/2))))*2*3958.756</f>
        <v>240.86495898168579</v>
      </c>
      <c r="F4735">
        <v>175.22668457031</v>
      </c>
      <c r="G4735">
        <v>201.86782836914</v>
      </c>
      <c r="H4735">
        <v>243.40478515625</v>
      </c>
      <c r="I4735">
        <v>280.41870117188</v>
      </c>
      <c r="J4735">
        <v>323.06475830078</v>
      </c>
      <c r="K4735" s="6">
        <f>IFERROR(EXP(TREND(LN($F$1:$J$1),LN(F4735:J4735),LN(Calculations!$B$3))),0)</f>
        <v>4.2813788216985373E-2</v>
      </c>
    </row>
    <row r="4736" spans="1:11" x14ac:dyDescent="0.35">
      <c r="A4736">
        <v>4733</v>
      </c>
      <c r="B4736" t="str">
        <f t="shared" si="73"/>
        <v>17-64</v>
      </c>
      <c r="C4736">
        <v>-63.874468662386001</v>
      </c>
      <c r="D4736">
        <v>17.442796418558</v>
      </c>
      <c r="E4736">
        <f>ASIN(SQRT((SIN(RADIANS(PARAMETERS!$D$8-D4736)/2)*SIN(RADIANS(PARAMETERS!$D$8-D4736)/2))+(COS(RADIANS(D4736))*COS(RADIANS(PARAMETERS!$D$8))*SIN(RADIANS(PARAMETERS!$D$9-C4736)/2)*SIN(RADIANS(PARAMETERS!$D$9-C4736)/2))))*2*3958.756</f>
        <v>255.73401420460715</v>
      </c>
      <c r="F4736">
        <v>175.44174194336</v>
      </c>
      <c r="G4736">
        <v>202.14196777344</v>
      </c>
      <c r="H4736">
        <v>243.77757263184</v>
      </c>
      <c r="I4736">
        <v>280.88510131836</v>
      </c>
      <c r="J4736">
        <v>323.64474487305</v>
      </c>
      <c r="K4736" s="6">
        <f>IFERROR(EXP(TREND(LN($F$1:$J$1),LN(F4736:J4736),LN(Calculations!$B$3))),0)</f>
        <v>4.3041030620677753E-2</v>
      </c>
    </row>
    <row r="4737" spans="1:11" x14ac:dyDescent="0.35">
      <c r="A4737">
        <v>4734</v>
      </c>
      <c r="B4737" t="str">
        <f t="shared" si="73"/>
        <v>17-64</v>
      </c>
      <c r="C4737">
        <v>-64.145789997286997</v>
      </c>
      <c r="D4737">
        <v>17.442796418558</v>
      </c>
      <c r="E4737">
        <f>ASIN(SQRT((SIN(RADIANS(PARAMETERS!$D$8-D4737)/2)*SIN(RADIANS(PARAMETERS!$D$8-D4737)/2))+(COS(RADIANS(D4737))*COS(RADIANS(PARAMETERS!$D$8))*SIN(RADIANS(PARAMETERS!$D$9-C4737)/2)*SIN(RADIANS(PARAMETERS!$D$9-C4737)/2))))*2*3958.756</f>
        <v>270.98023367395535</v>
      </c>
      <c r="F4737">
        <v>175.65777587891</v>
      </c>
      <c r="G4737">
        <v>202.42924499512</v>
      </c>
      <c r="H4737">
        <v>244.18530273438</v>
      </c>
      <c r="I4737">
        <v>281.40841674805</v>
      </c>
      <c r="J4737">
        <v>324.30953979492</v>
      </c>
      <c r="K4737" s="6">
        <f>IFERROR(EXP(TREND(LN($F$1:$J$1),LN(F4737:J4737),LN(Calculations!$B$3))),0)</f>
        <v>4.325609074373548E-2</v>
      </c>
    </row>
    <row r="4738" spans="1:11" x14ac:dyDescent="0.35">
      <c r="A4738">
        <v>4735</v>
      </c>
      <c r="B4738" t="str">
        <f t="shared" si="73"/>
        <v>17-64.5</v>
      </c>
      <c r="C4738">
        <v>-64.417111332188</v>
      </c>
      <c r="D4738">
        <v>17.442796418558</v>
      </c>
      <c r="E4738">
        <f>ASIN(SQRT((SIN(RADIANS(PARAMETERS!$D$8-D4738)/2)*SIN(RADIANS(PARAMETERS!$D$8-D4738)/2))+(COS(RADIANS(D4738))*COS(RADIANS(PARAMETERS!$D$8))*SIN(RADIANS(PARAMETERS!$D$9-C4738)/2)*SIN(RADIANS(PARAMETERS!$D$9-C4738)/2))))*2*3958.756</f>
        <v>286.54339476707293</v>
      </c>
      <c r="F4738">
        <v>175.8673248291</v>
      </c>
      <c r="G4738">
        <v>202.72080993652</v>
      </c>
      <c r="H4738">
        <v>244.61695861816</v>
      </c>
      <c r="I4738">
        <v>281.97564697266</v>
      </c>
      <c r="J4738">
        <v>325.04373168945</v>
      </c>
      <c r="K4738" s="6">
        <f>IFERROR(EXP(TREND(LN($F$1:$J$1),LN(F4738:J4738),LN(Calculations!$B$3))),0)</f>
        <v>4.3449929947490369E-2</v>
      </c>
    </row>
    <row r="4739" spans="1:11" x14ac:dyDescent="0.35">
      <c r="A4739">
        <v>4736</v>
      </c>
      <c r="B4739" t="str">
        <f t="shared" si="73"/>
        <v>17-64.5</v>
      </c>
      <c r="C4739">
        <v>-64.688432667089003</v>
      </c>
      <c r="D4739">
        <v>17.442796418558</v>
      </c>
      <c r="E4739">
        <f>ASIN(SQRT((SIN(RADIANS(PARAMETERS!$D$8-D4739)/2)*SIN(RADIANS(PARAMETERS!$D$8-D4739)/2))+(COS(RADIANS(D4739))*COS(RADIANS(PARAMETERS!$D$8))*SIN(RADIANS(PARAMETERS!$D$9-C4739)/2)*SIN(RADIANS(PARAMETERS!$D$9-C4739)/2))))*2*3958.756</f>
        <v>302.37453685682175</v>
      </c>
      <c r="F4739">
        <v>176.04287719727</v>
      </c>
      <c r="G4739">
        <v>202.98413085938</v>
      </c>
      <c r="H4739">
        <v>245.03205871582</v>
      </c>
      <c r="I4739">
        <v>282.53915405273</v>
      </c>
      <c r="J4739">
        <v>325.79141235352</v>
      </c>
      <c r="K4739" s="6">
        <f>IFERROR(EXP(TREND(LN($F$1:$J$1),LN(F4739:J4739),LN(Calculations!$B$3))),0)</f>
        <v>4.3589891142538598E-2</v>
      </c>
    </row>
    <row r="4740" spans="1:11" x14ac:dyDescent="0.35">
      <c r="A4740">
        <v>4737</v>
      </c>
      <c r="B4740" t="str">
        <f t="shared" si="73"/>
        <v>17-65</v>
      </c>
      <c r="C4740">
        <v>-64.959754001990007</v>
      </c>
      <c r="D4740">
        <v>17.442796418558</v>
      </c>
      <c r="E4740">
        <f>ASIN(SQRT((SIN(RADIANS(PARAMETERS!$D$8-D4740)/2)*SIN(RADIANS(PARAMETERS!$D$8-D4740)/2))+(COS(RADIANS(D4740))*COS(RADIANS(PARAMETERS!$D$8))*SIN(RADIANS(PARAMETERS!$D$9-C4740)/2)*SIN(RADIANS(PARAMETERS!$D$9-C4740)/2))))*2*3958.756</f>
        <v>318.43366754901353</v>
      </c>
      <c r="F4740">
        <v>176.15431213379</v>
      </c>
      <c r="G4740">
        <v>203.1710357666</v>
      </c>
      <c r="H4740">
        <v>245.35093688965</v>
      </c>
      <c r="I4740">
        <v>282.98825073242</v>
      </c>
      <c r="J4740">
        <v>326.40316772461</v>
      </c>
      <c r="K4740" s="6">
        <f>IFERROR(EXP(TREND(LN($F$1:$J$1),LN(F4740:J4740),LN(Calculations!$B$3))),0)</f>
        <v>4.3655451917282186E-2</v>
      </c>
    </row>
    <row r="4741" spans="1:11" x14ac:dyDescent="0.35">
      <c r="A4741">
        <v>4738</v>
      </c>
      <c r="B4741" t="str">
        <f t="shared" ref="B4741:B4804" si="74">MROUND(D4741,1)&amp;MROUND(C4741,-0.5)</f>
        <v>17-65</v>
      </c>
      <c r="C4741">
        <v>-65.231075336890996</v>
      </c>
      <c r="D4741">
        <v>17.442796418558</v>
      </c>
      <c r="E4741">
        <f>ASIN(SQRT((SIN(RADIANS(PARAMETERS!$D$8-D4741)/2)*SIN(RADIANS(PARAMETERS!$D$8-D4741)/2))+(COS(RADIANS(D4741))*COS(RADIANS(PARAMETERS!$D$8))*SIN(RADIANS(PARAMETERS!$D$9-C4741)/2)*SIN(RADIANS(PARAMETERS!$D$9-C4741)/2))))*2*3958.756</f>
        <v>334.6879433239622</v>
      </c>
      <c r="F4741">
        <v>176.21160888672</v>
      </c>
      <c r="G4741">
        <v>203.28938293457</v>
      </c>
      <c r="H4741">
        <v>245.57733154297</v>
      </c>
      <c r="I4741">
        <v>283.32223510742</v>
      </c>
      <c r="J4741">
        <v>326.87240600586</v>
      </c>
      <c r="K4741" s="6">
        <f>IFERROR(EXP(TREND(LN($F$1:$J$1),LN(F4741:J4741),LN(Calculations!$B$3))),0)</f>
        <v>4.3662989265033245E-2</v>
      </c>
    </row>
    <row r="4742" spans="1:11" x14ac:dyDescent="0.35">
      <c r="A4742">
        <v>4739</v>
      </c>
      <c r="B4742" t="str">
        <f t="shared" si="74"/>
        <v>17-65.5</v>
      </c>
      <c r="C4742">
        <v>-65.502396671791999</v>
      </c>
      <c r="D4742">
        <v>17.442796418558</v>
      </c>
      <c r="E4742">
        <f>ASIN(SQRT((SIN(RADIANS(PARAMETERS!$D$8-D4742)/2)*SIN(RADIANS(PARAMETERS!$D$8-D4742)/2))+(COS(RADIANS(D4742))*COS(RADIANS(PARAMETERS!$D$8))*SIN(RADIANS(PARAMETERS!$D$9-C4742)/2)*SIN(RADIANS(PARAMETERS!$D$9-C4742)/2))))*2*3958.756</f>
        <v>351.11023590385093</v>
      </c>
      <c r="F4742">
        <v>176.24012756348</v>
      </c>
      <c r="G4742">
        <v>203.37121582031</v>
      </c>
      <c r="H4742">
        <v>245.75433349609</v>
      </c>
      <c r="I4742">
        <v>283.59463500977</v>
      </c>
      <c r="J4742">
        <v>327.26544189453</v>
      </c>
      <c r="K4742" s="6">
        <f>IFERROR(EXP(TREND(LN($F$1:$J$1),LN(F4742:J4742),LN(Calculations!$B$3))),0)</f>
        <v>4.3639926441974008E-2</v>
      </c>
    </row>
    <row r="4743" spans="1:11" x14ac:dyDescent="0.35">
      <c r="A4743">
        <v>4740</v>
      </c>
      <c r="B4743" t="str">
        <f t="shared" si="74"/>
        <v>17-66</v>
      </c>
      <c r="C4743">
        <v>-65.773718006693002</v>
      </c>
      <c r="D4743">
        <v>17.442796418558</v>
      </c>
      <c r="E4743">
        <f>ASIN(SQRT((SIN(RADIANS(PARAMETERS!$D$8-D4743)/2)*SIN(RADIANS(PARAMETERS!$D$8-D4743)/2))+(COS(RADIANS(D4743))*COS(RADIANS(PARAMETERS!$D$8))*SIN(RADIANS(PARAMETERS!$D$9-C4743)/2)*SIN(RADIANS(PARAMETERS!$D$9-C4743)/2))))*2*3958.756</f>
        <v>367.67800504218968</v>
      </c>
      <c r="F4743">
        <v>176.21055603027</v>
      </c>
      <c r="G4743">
        <v>203.38150024414</v>
      </c>
      <c r="H4743">
        <v>245.83773803711</v>
      </c>
      <c r="I4743">
        <v>283.75289916992</v>
      </c>
      <c r="J4743">
        <v>327.51962280273</v>
      </c>
      <c r="K4743" s="6">
        <f>IFERROR(EXP(TREND(LN($F$1:$J$1),LN(F4743:J4743),LN(Calculations!$B$3))),0)</f>
        <v>4.3552743710113175E-2</v>
      </c>
    </row>
    <row r="4744" spans="1:11" x14ac:dyDescent="0.35">
      <c r="A4744">
        <v>4741</v>
      </c>
      <c r="B4744" t="str">
        <f t="shared" si="74"/>
        <v>17-66</v>
      </c>
      <c r="C4744">
        <v>-66.045039341594006</v>
      </c>
      <c r="D4744">
        <v>17.442796418558</v>
      </c>
      <c r="E4744">
        <f>ASIN(SQRT((SIN(RADIANS(PARAMETERS!$D$8-D4744)/2)*SIN(RADIANS(PARAMETERS!$D$8-D4744)/2))+(COS(RADIANS(D4744))*COS(RADIANS(PARAMETERS!$D$8))*SIN(RADIANS(PARAMETERS!$D$9-C4744)/2)*SIN(RADIANS(PARAMETERS!$D$9-C4744)/2))))*2*3958.756</f>
        <v>384.37241167032448</v>
      </c>
      <c r="F4744">
        <v>176.0827331543</v>
      </c>
      <c r="G4744">
        <v>203.27272033691</v>
      </c>
      <c r="H4744">
        <v>245.76826477051</v>
      </c>
      <c r="I4744">
        <v>283.72689819336</v>
      </c>
      <c r="J4744">
        <v>327.55224609375</v>
      </c>
      <c r="K4744" s="6">
        <f>IFERROR(EXP(TREND(LN($F$1:$J$1),LN(F4744:J4744),LN(Calculations!$B$3))),0)</f>
        <v>4.3355551635675858E-2</v>
      </c>
    </row>
    <row r="4745" spans="1:11" x14ac:dyDescent="0.35">
      <c r="A4745">
        <v>4742</v>
      </c>
      <c r="B4745" t="str">
        <f t="shared" si="74"/>
        <v>17-66.5</v>
      </c>
      <c r="C4745">
        <v>-66.316360676494995</v>
      </c>
      <c r="D4745">
        <v>17.442796418558</v>
      </c>
      <c r="E4745">
        <f>ASIN(SQRT((SIN(RADIANS(PARAMETERS!$D$8-D4745)/2)*SIN(RADIANS(PARAMETERS!$D$8-D4745)/2))+(COS(RADIANS(D4745))*COS(RADIANS(PARAMETERS!$D$8))*SIN(RADIANS(PARAMETERS!$D$9-C4745)/2)*SIN(RADIANS(PARAMETERS!$D$9-C4745)/2))))*2*3958.756</f>
        <v>401.17761840379791</v>
      </c>
      <c r="F4745">
        <v>175.82920837402</v>
      </c>
      <c r="G4745">
        <v>203.01335144043</v>
      </c>
      <c r="H4745">
        <v>245.50791931152</v>
      </c>
      <c r="I4745">
        <v>283.47283935547</v>
      </c>
      <c r="J4745">
        <v>327.31262207031</v>
      </c>
      <c r="K4745" s="6">
        <f>IFERROR(EXP(TREND(LN($F$1:$J$1),LN(F4745:J4745),LN(Calculations!$B$3))),0)</f>
        <v>4.3017449142598654E-2</v>
      </c>
    </row>
    <row r="4746" spans="1:11" x14ac:dyDescent="0.35">
      <c r="A4746">
        <v>4743</v>
      </c>
      <c r="B4746" t="str">
        <f t="shared" si="74"/>
        <v>17-66.5</v>
      </c>
      <c r="C4746">
        <v>-66.587682011395998</v>
      </c>
      <c r="D4746">
        <v>17.442796418558</v>
      </c>
      <c r="E4746">
        <f>ASIN(SQRT((SIN(RADIANS(PARAMETERS!$D$8-D4746)/2)*SIN(RADIANS(PARAMETERS!$D$8-D4746)/2))+(COS(RADIANS(D4746))*COS(RADIANS(PARAMETERS!$D$8))*SIN(RADIANS(PARAMETERS!$D$9-C4746)/2)*SIN(RADIANS(PARAMETERS!$D$9-C4746)/2))))*2*3958.756</f>
        <v>418.08023577887604</v>
      </c>
      <c r="F4746">
        <v>175.33721923828</v>
      </c>
      <c r="G4746">
        <v>202.44586181641</v>
      </c>
      <c r="H4746">
        <v>244.82205200195</v>
      </c>
      <c r="I4746">
        <v>282.68087768555</v>
      </c>
      <c r="J4746">
        <v>326.3977355957</v>
      </c>
      <c r="K4746" s="6">
        <f>IFERROR(EXP(TREND(LN($F$1:$J$1),LN(F4746:J4746),LN(Calculations!$B$3))),0)</f>
        <v>4.2440384216380217E-2</v>
      </c>
    </row>
    <row r="4747" spans="1:11" x14ac:dyDescent="0.35">
      <c r="A4747">
        <v>4744</v>
      </c>
      <c r="B4747" t="str">
        <f t="shared" si="74"/>
        <v>17-67</v>
      </c>
      <c r="C4747">
        <v>-66.859003346296006</v>
      </c>
      <c r="D4747">
        <v>17.442796418558</v>
      </c>
      <c r="E4747">
        <f>ASIN(SQRT((SIN(RADIANS(PARAMETERS!$D$8-D4747)/2)*SIN(RADIANS(PARAMETERS!$D$8-D4747)/2))+(COS(RADIANS(D4747))*COS(RADIANS(PARAMETERS!$D$8))*SIN(RADIANS(PARAMETERS!$D$9-C4747)/2)*SIN(RADIANS(PARAMETERS!$D$9-C4747)/2))))*2*3958.756</f>
        <v>435.06888189311547</v>
      </c>
      <c r="F4747">
        <v>174.72705078125</v>
      </c>
      <c r="G4747">
        <v>201.73583984375</v>
      </c>
      <c r="H4747">
        <v>243.94158935547</v>
      </c>
      <c r="I4747">
        <v>281.64474487305</v>
      </c>
      <c r="J4747">
        <v>325.17840576172</v>
      </c>
      <c r="K4747" s="6">
        <f>IFERROR(EXP(TREND(LN($F$1:$J$1),LN(F4747:J4747),LN(Calculations!$B$3))),0)</f>
        <v>4.1749618758885311E-2</v>
      </c>
    </row>
    <row r="4748" spans="1:11" x14ac:dyDescent="0.35">
      <c r="A4748">
        <v>4745</v>
      </c>
      <c r="B4748" t="str">
        <f t="shared" si="74"/>
        <v>17-67</v>
      </c>
      <c r="C4748">
        <v>-67.130324681196996</v>
      </c>
      <c r="D4748">
        <v>17.442796418558</v>
      </c>
      <c r="E4748">
        <f>ASIN(SQRT((SIN(RADIANS(PARAMETERS!$D$8-D4748)/2)*SIN(RADIANS(PARAMETERS!$D$8-D4748)/2))+(COS(RADIANS(D4748))*COS(RADIANS(PARAMETERS!$D$8))*SIN(RADIANS(PARAMETERS!$D$9-C4748)/2)*SIN(RADIANS(PARAMETERS!$D$9-C4748)/2))))*2*3958.756</f>
        <v>452.13383049166231</v>
      </c>
      <c r="F4748">
        <v>174.05722045898</v>
      </c>
      <c r="G4748">
        <v>201.02717590332</v>
      </c>
      <c r="H4748">
        <v>243.07084655762</v>
      </c>
      <c r="I4748">
        <v>280.62713623047</v>
      </c>
      <c r="J4748">
        <v>323.98913574219</v>
      </c>
      <c r="K4748" s="6">
        <f>IFERROR(EXP(TREND(LN($F$1:$J$1),LN(F4748:J4748),LN(Calculations!$B$3))),0)</f>
        <v>4.1007634378912597E-2</v>
      </c>
    </row>
    <row r="4749" spans="1:11" x14ac:dyDescent="0.35">
      <c r="A4749">
        <v>4746</v>
      </c>
      <c r="B4749" t="str">
        <f t="shared" si="74"/>
        <v>17-67.5</v>
      </c>
      <c r="C4749">
        <v>-67.401646016097999</v>
      </c>
      <c r="D4749">
        <v>17.442796418558</v>
      </c>
      <c r="E4749">
        <f>ASIN(SQRT((SIN(RADIANS(PARAMETERS!$D$8-D4749)/2)*SIN(RADIANS(PARAMETERS!$D$8-D4749)/2))+(COS(RADIANS(D4749))*COS(RADIANS(PARAMETERS!$D$8))*SIN(RADIANS(PARAMETERS!$D$9-C4749)/2)*SIN(RADIANS(PARAMETERS!$D$9-C4749)/2))))*2*3958.756</f>
        <v>469.26672826646808</v>
      </c>
      <c r="F4749">
        <v>173.40788269043</v>
      </c>
      <c r="G4749">
        <v>200.36703491211</v>
      </c>
      <c r="H4749">
        <v>242.26614379883</v>
      </c>
      <c r="I4749">
        <v>279.69232177734</v>
      </c>
      <c r="J4749">
        <v>322.90301513672</v>
      </c>
      <c r="K4749" s="6">
        <f>IFERROR(EXP(TREND(LN($F$1:$J$1),LN(F4749:J4749),LN(Calculations!$B$3))),0)</f>
        <v>4.0298935509720892E-2</v>
      </c>
    </row>
    <row r="4750" spans="1:11" x14ac:dyDescent="0.35">
      <c r="A4750">
        <v>4747</v>
      </c>
      <c r="B4750" t="str">
        <f t="shared" si="74"/>
        <v>17-67.5</v>
      </c>
      <c r="C4750">
        <v>-67.672967350999002</v>
      </c>
      <c r="D4750">
        <v>17.442796418558</v>
      </c>
      <c r="E4750">
        <f>ASIN(SQRT((SIN(RADIANS(PARAMETERS!$D$8-D4750)/2)*SIN(RADIANS(PARAMETERS!$D$8-D4750)/2))+(COS(RADIANS(D4750))*COS(RADIANS(PARAMETERS!$D$8))*SIN(RADIANS(PARAMETERS!$D$9-C4750)/2)*SIN(RADIANS(PARAMETERS!$D$9-C4750)/2))))*2*3958.756</f>
        <v>486.46036654417873</v>
      </c>
      <c r="F4750">
        <v>172.76817321777</v>
      </c>
      <c r="G4750">
        <v>199.72769165039</v>
      </c>
      <c r="H4750">
        <v>241.49110412598</v>
      </c>
      <c r="I4750">
        <v>278.79565429688</v>
      </c>
      <c r="J4750">
        <v>321.86547851563</v>
      </c>
      <c r="K4750" s="6">
        <f>IFERROR(EXP(TREND(LN($F$1:$J$1),LN(F4750:J4750),LN(Calculations!$B$3))),0)</f>
        <v>3.960995833787307E-2</v>
      </c>
    </row>
    <row r="4751" spans="1:11" x14ac:dyDescent="0.35">
      <c r="A4751">
        <v>4748</v>
      </c>
      <c r="B4751" t="str">
        <f t="shared" si="74"/>
        <v>17-68</v>
      </c>
      <c r="C4751">
        <v>-67.944288685900005</v>
      </c>
      <c r="D4751">
        <v>17.442796418558</v>
      </c>
      <c r="E4751">
        <f>ASIN(SQRT((SIN(RADIANS(PARAMETERS!$D$8-D4751)/2)*SIN(RADIANS(PARAMETERS!$D$8-D4751)/2))+(COS(RADIANS(D4751))*COS(RADIANS(PARAMETERS!$D$8))*SIN(RADIANS(PARAMETERS!$D$9-C4751)/2)*SIN(RADIANS(PARAMETERS!$D$9-C4751)/2))))*2*3958.756</f>
        <v>503.70849590957351</v>
      </c>
      <c r="F4751">
        <v>172.12409973145</v>
      </c>
      <c r="G4751">
        <v>199.08944702148</v>
      </c>
      <c r="H4751">
        <v>240.72166442871</v>
      </c>
      <c r="I4751">
        <v>277.90914916992</v>
      </c>
      <c r="J4751">
        <v>320.84396362305</v>
      </c>
      <c r="K4751" s="6">
        <f>IFERROR(EXP(TREND(LN($F$1:$J$1),LN(F4751:J4751),LN(Calculations!$B$3))),0)</f>
        <v>3.8924651567934218E-2</v>
      </c>
    </row>
    <row r="4752" spans="1:11" x14ac:dyDescent="0.35">
      <c r="A4752">
        <v>4749</v>
      </c>
      <c r="B4752" t="str">
        <f t="shared" si="74"/>
        <v>17-68</v>
      </c>
      <c r="C4752">
        <v>-68.215610020800995</v>
      </c>
      <c r="D4752">
        <v>17.442796418558</v>
      </c>
      <c r="E4752">
        <f>ASIN(SQRT((SIN(RADIANS(PARAMETERS!$D$8-D4752)/2)*SIN(RADIANS(PARAMETERS!$D$8-D4752)/2))+(COS(RADIANS(D4752))*COS(RADIANS(PARAMETERS!$D$8))*SIN(RADIANS(PARAMETERS!$D$9-C4752)/2)*SIN(RADIANS(PARAMETERS!$D$9-C4752)/2))))*2*3958.756</f>
        <v>521.00567489061291</v>
      </c>
      <c r="F4752">
        <v>171.37895202637</v>
      </c>
      <c r="G4752">
        <v>198.35542297363</v>
      </c>
      <c r="H4752">
        <v>239.81550598145</v>
      </c>
      <c r="I4752">
        <v>276.84661865234</v>
      </c>
      <c r="J4752">
        <v>319.59820556641</v>
      </c>
      <c r="K4752" s="6">
        <f>IFERROR(EXP(TREND(LN($F$1:$J$1),LN(F4752:J4752),LN(Calculations!$B$3))),0)</f>
        <v>3.8159800400397681E-2</v>
      </c>
    </row>
    <row r="4753" spans="1:11" x14ac:dyDescent="0.35">
      <c r="A4753">
        <v>4750</v>
      </c>
      <c r="B4753" t="str">
        <f t="shared" si="74"/>
        <v>17-68.5</v>
      </c>
      <c r="C4753">
        <v>-68.486931355701998</v>
      </c>
      <c r="D4753">
        <v>17.442796418558</v>
      </c>
      <c r="E4753">
        <f>ASIN(SQRT((SIN(RADIANS(PARAMETERS!$D$8-D4753)/2)*SIN(RADIANS(PARAMETERS!$D$8-D4753)/2))+(COS(RADIANS(D4753))*COS(RADIANS(PARAMETERS!$D$8))*SIN(RADIANS(PARAMETERS!$D$9-C4753)/2)*SIN(RADIANS(PARAMETERS!$D$9-C4753)/2))))*2*3958.756</f>
        <v>538.34714580171908</v>
      </c>
      <c r="F4753">
        <v>170.54385375977</v>
      </c>
      <c r="G4753">
        <v>197.56298828125</v>
      </c>
      <c r="H4753">
        <v>238.83895874023</v>
      </c>
      <c r="I4753">
        <v>275.70306396484</v>
      </c>
      <c r="J4753">
        <v>318.25930786133</v>
      </c>
      <c r="K4753" s="6">
        <f>IFERROR(EXP(TREND(LN($F$1:$J$1),LN(F4753:J4753),LN(Calculations!$B$3))),0)</f>
        <v>3.7322219671988496E-2</v>
      </c>
    </row>
    <row r="4754" spans="1:11" x14ac:dyDescent="0.35">
      <c r="A4754">
        <v>4751</v>
      </c>
      <c r="B4754" t="str">
        <f t="shared" si="74"/>
        <v>17-69</v>
      </c>
      <c r="C4754">
        <v>-68.758252690603001</v>
      </c>
      <c r="D4754">
        <v>17.442796418558</v>
      </c>
      <c r="E4754">
        <f>ASIN(SQRT((SIN(RADIANS(PARAMETERS!$D$8-D4754)/2)*SIN(RADIANS(PARAMETERS!$D$8-D4754)/2))+(COS(RADIANS(D4754))*COS(RADIANS(PARAMETERS!$D$8))*SIN(RADIANS(PARAMETERS!$D$9-C4754)/2)*SIN(RADIANS(PARAMETERS!$D$9-C4754)/2))))*2*3958.756</f>
        <v>555.72873235185023</v>
      </c>
      <c r="F4754">
        <v>169.63734436035</v>
      </c>
      <c r="G4754">
        <v>196.73449707031</v>
      </c>
      <c r="H4754">
        <v>237.83233642578</v>
      </c>
      <c r="I4754">
        <v>274.53674316406</v>
      </c>
      <c r="J4754">
        <v>316.90798950195</v>
      </c>
      <c r="K4754" s="6">
        <f>IFERROR(EXP(TREND(LN($F$1:$J$1),LN(F4754:J4754),LN(Calculations!$B$3))),0)</f>
        <v>3.6428069164611658E-2</v>
      </c>
    </row>
    <row r="4755" spans="1:11" x14ac:dyDescent="0.35">
      <c r="A4755">
        <v>4752</v>
      </c>
      <c r="B4755" t="str">
        <f t="shared" si="74"/>
        <v>17-69</v>
      </c>
      <c r="C4755">
        <v>-69.029574025504004</v>
      </c>
      <c r="D4755">
        <v>17.442796418558</v>
      </c>
      <c r="E4755">
        <f>ASIN(SQRT((SIN(RADIANS(PARAMETERS!$D$8-D4755)/2)*SIN(RADIANS(PARAMETERS!$D$8-D4755)/2))+(COS(RADIANS(D4755))*COS(RADIANS(PARAMETERS!$D$8))*SIN(RADIANS(PARAMETERS!$D$9-C4755)/2)*SIN(RADIANS(PARAMETERS!$D$9-C4755)/2))))*2*3958.756</f>
        <v>573.14675478405138</v>
      </c>
      <c r="F4755">
        <v>168.62074279785</v>
      </c>
      <c r="G4755">
        <v>195.8143157959</v>
      </c>
      <c r="H4755">
        <v>236.69874572754</v>
      </c>
      <c r="I4755">
        <v>273.20977783203</v>
      </c>
      <c r="J4755">
        <v>315.35498046875</v>
      </c>
      <c r="K4755" s="6">
        <f>IFERROR(EXP(TREND(LN($F$1:$J$1),LN(F4755:J4755),LN(Calculations!$B$3))),0)</f>
        <v>3.5458837527100724E-2</v>
      </c>
    </row>
    <row r="4756" spans="1:11" x14ac:dyDescent="0.35">
      <c r="A4756">
        <v>4753</v>
      </c>
      <c r="B4756" t="str">
        <f t="shared" si="74"/>
        <v>17-69.5</v>
      </c>
      <c r="C4756">
        <v>-69.300895360404994</v>
      </c>
      <c r="D4756">
        <v>17.442796418558</v>
      </c>
      <c r="E4756">
        <f>ASIN(SQRT((SIN(RADIANS(PARAMETERS!$D$8-D4756)/2)*SIN(RADIANS(PARAMETERS!$D$8-D4756)/2))+(COS(RADIANS(D4756))*COS(RADIANS(PARAMETERS!$D$8))*SIN(RADIANS(PARAMETERS!$D$9-C4756)/2)*SIN(RADIANS(PARAMETERS!$D$9-C4756)/2))))*2*3958.756</f>
        <v>590.59795920775389</v>
      </c>
      <c r="F4756">
        <v>167.52493286133</v>
      </c>
      <c r="G4756">
        <v>194.83445739746</v>
      </c>
      <c r="H4756">
        <v>235.47724914551</v>
      </c>
      <c r="I4756">
        <v>271.76754760742</v>
      </c>
      <c r="J4756">
        <v>313.65313720703</v>
      </c>
      <c r="K4756" s="6">
        <f>IFERROR(EXP(TREND(LN($F$1:$J$1),LN(F4756:J4756),LN(Calculations!$B$3))),0)</f>
        <v>3.4449472828633795E-2</v>
      </c>
    </row>
    <row r="4757" spans="1:11" x14ac:dyDescent="0.35">
      <c r="A4757">
        <v>4754</v>
      </c>
      <c r="B4757" t="str">
        <f t="shared" si="74"/>
        <v>17-69.5</v>
      </c>
      <c r="C4757">
        <v>-69.572216695305997</v>
      </c>
      <c r="D4757">
        <v>17.442796418558</v>
      </c>
      <c r="E4757">
        <f>ASIN(SQRT((SIN(RADIANS(PARAMETERS!$D$8-D4757)/2)*SIN(RADIANS(PARAMETERS!$D$8-D4757)/2))+(COS(RADIANS(D4757))*COS(RADIANS(PARAMETERS!$D$8))*SIN(RADIANS(PARAMETERS!$D$9-C4757)/2)*SIN(RADIANS(PARAMETERS!$D$9-C4757)/2))))*2*3958.756</f>
        <v>608.07945847779376</v>
      </c>
      <c r="F4757">
        <v>166.36561584473</v>
      </c>
      <c r="G4757">
        <v>193.80676269531</v>
      </c>
      <c r="H4757">
        <v>234.1823425293</v>
      </c>
      <c r="I4757">
        <v>270.22702026367</v>
      </c>
      <c r="J4757">
        <v>311.82205200195</v>
      </c>
      <c r="K4757" s="6">
        <f>IFERROR(EXP(TREND(LN($F$1:$J$1),LN(F4757:J4757),LN(Calculations!$B$3))),0)</f>
        <v>3.3417206597590551E-2</v>
      </c>
    </row>
    <row r="4758" spans="1:11" x14ac:dyDescent="0.35">
      <c r="A4758">
        <v>4755</v>
      </c>
      <c r="B4758" t="str">
        <f t="shared" si="74"/>
        <v>17-70</v>
      </c>
      <c r="C4758">
        <v>-69.843538030207</v>
      </c>
      <c r="D4758">
        <v>17.442796418558</v>
      </c>
      <c r="E4758">
        <f>ASIN(SQRT((SIN(RADIANS(PARAMETERS!$D$8-D4758)/2)*SIN(RADIANS(PARAMETERS!$D$8-D4758)/2))+(COS(RADIANS(D4758))*COS(RADIANS(PARAMETERS!$D$8))*SIN(RADIANS(PARAMETERS!$D$9-C4758)/2)*SIN(RADIANS(PARAMETERS!$D$9-C4758)/2))))*2*3958.756</f>
        <v>625.58868251283309</v>
      </c>
      <c r="F4758">
        <v>165.14500427246</v>
      </c>
      <c r="G4758">
        <v>192.71650695801</v>
      </c>
      <c r="H4758">
        <v>232.78076171875</v>
      </c>
      <c r="I4758">
        <v>268.53628540039</v>
      </c>
      <c r="J4758">
        <v>309.78637695313</v>
      </c>
      <c r="K4758" s="6">
        <f>IFERROR(EXP(TREND(LN($F$1:$J$1),LN(F4758:J4758),LN(Calculations!$B$3))),0)</f>
        <v>3.2370430549131524E-2</v>
      </c>
    </row>
    <row r="4759" spans="1:11" x14ac:dyDescent="0.35">
      <c r="A4759">
        <v>4756</v>
      </c>
      <c r="B4759" t="str">
        <f t="shared" si="74"/>
        <v>17-70</v>
      </c>
      <c r="C4759">
        <v>-70.114859365108003</v>
      </c>
      <c r="D4759">
        <v>17.442796418558</v>
      </c>
      <c r="E4759">
        <f>ASIN(SQRT((SIN(RADIANS(PARAMETERS!$D$8-D4759)/2)*SIN(RADIANS(PARAMETERS!$D$8-D4759)/2))+(COS(RADIANS(D4759))*COS(RADIANS(PARAMETERS!$D$8))*SIN(RADIANS(PARAMETERS!$D$9-C4759)/2)*SIN(RADIANS(PARAMETERS!$D$9-C4759)/2))))*2*3958.756</f>
        <v>643.12333636676919</v>
      </c>
      <c r="F4759">
        <v>163.98097229004</v>
      </c>
      <c r="G4759">
        <v>191.71990966797</v>
      </c>
      <c r="H4759">
        <v>231.50657653809</v>
      </c>
      <c r="I4759">
        <v>267.00518798828</v>
      </c>
      <c r="J4759">
        <v>307.94976806641</v>
      </c>
      <c r="K4759" s="6">
        <f>IFERROR(EXP(TREND(LN($F$1:$J$1),LN(F4759:J4759),LN(Calculations!$B$3))),0)</f>
        <v>3.1401101640512047E-2</v>
      </c>
    </row>
    <row r="4760" spans="1:11" x14ac:dyDescent="0.35">
      <c r="A4760">
        <v>4757</v>
      </c>
      <c r="B4760" t="str">
        <f t="shared" si="74"/>
        <v>17-70.5</v>
      </c>
      <c r="C4760">
        <v>-70.386180700009007</v>
      </c>
      <c r="D4760">
        <v>17.442796418558</v>
      </c>
      <c r="E4760">
        <f>ASIN(SQRT((SIN(RADIANS(PARAMETERS!$D$8-D4760)/2)*SIN(RADIANS(PARAMETERS!$D$8-D4760)/2))+(COS(RADIANS(D4760))*COS(RADIANS(PARAMETERS!$D$8))*SIN(RADIANS(PARAMETERS!$D$9-C4760)/2)*SIN(RADIANS(PARAMETERS!$D$9-C4760)/2))))*2*3958.756</f>
        <v>660.68136469705189</v>
      </c>
      <c r="F4760">
        <v>162.92347717285</v>
      </c>
      <c r="G4760">
        <v>190.86172485352</v>
      </c>
      <c r="H4760">
        <v>230.4249420166</v>
      </c>
      <c r="I4760">
        <v>265.7184753418</v>
      </c>
      <c r="J4760">
        <v>306.42080688477</v>
      </c>
      <c r="K4760" s="6">
        <f>IFERROR(EXP(TREND(LN($F$1:$J$1),LN(F4760:J4760),LN(Calculations!$B$3))),0)</f>
        <v>3.0543229118592429E-2</v>
      </c>
    </row>
    <row r="4761" spans="1:11" x14ac:dyDescent="0.35">
      <c r="A4761">
        <v>4758</v>
      </c>
      <c r="B4761" t="str">
        <f t="shared" si="74"/>
        <v>17-70.5</v>
      </c>
      <c r="C4761">
        <v>-70.657502034909996</v>
      </c>
      <c r="D4761">
        <v>17.442796418558</v>
      </c>
      <c r="E4761">
        <f>ASIN(SQRT((SIN(RADIANS(PARAMETERS!$D$8-D4761)/2)*SIN(RADIANS(PARAMETERS!$D$8-D4761)/2))+(COS(RADIANS(D4761))*COS(RADIANS(PARAMETERS!$D$8))*SIN(RADIANS(PARAMETERS!$D$9-C4761)/2)*SIN(RADIANS(PARAMETERS!$D$9-C4761)/2))))*2*3958.756</f>
        <v>678.2609215343673</v>
      </c>
      <c r="F4761">
        <v>162.19659423828</v>
      </c>
      <c r="G4761">
        <v>190.24403381348</v>
      </c>
      <c r="H4761">
        <v>229.64181518555</v>
      </c>
      <c r="I4761">
        <v>264.78305053711</v>
      </c>
      <c r="J4761">
        <v>305.30502319336</v>
      </c>
      <c r="K4761" s="6">
        <f>IFERROR(EXP(TREND(LN($F$1:$J$1),LN(F4761:J4761),LN(Calculations!$B$3))),0)</f>
        <v>2.996224575198999E-2</v>
      </c>
    </row>
    <row r="4762" spans="1:11" x14ac:dyDescent="0.35">
      <c r="A4762">
        <v>4759</v>
      </c>
      <c r="B4762" t="str">
        <f t="shared" si="74"/>
        <v>17-71</v>
      </c>
      <c r="C4762">
        <v>-70.928823369810999</v>
      </c>
      <c r="D4762">
        <v>17.442796418558</v>
      </c>
      <c r="E4762">
        <f>ASIN(SQRT((SIN(RADIANS(PARAMETERS!$D$8-D4762)/2)*SIN(RADIANS(PARAMETERS!$D$8-D4762)/2))+(COS(RADIANS(D4762))*COS(RADIANS(PARAMETERS!$D$8))*SIN(RADIANS(PARAMETERS!$D$9-C4762)/2)*SIN(RADIANS(PARAMETERS!$D$9-C4762)/2))))*2*3958.756</f>
        <v>695.86034446454244</v>
      </c>
      <c r="F4762">
        <v>161.73985290527</v>
      </c>
      <c r="G4762">
        <v>189.8211517334</v>
      </c>
      <c r="H4762">
        <v>229.10610961914</v>
      </c>
      <c r="I4762">
        <v>264.14379882813</v>
      </c>
      <c r="J4762">
        <v>304.54354858398</v>
      </c>
      <c r="K4762" s="6">
        <f>IFERROR(EXP(TREND(LN($F$1:$J$1),LN(F4762:J4762),LN(Calculations!$B$3))),0)</f>
        <v>2.9595419504800567E-2</v>
      </c>
    </row>
    <row r="4763" spans="1:11" x14ac:dyDescent="0.35">
      <c r="A4763">
        <v>4760</v>
      </c>
      <c r="B4763" t="str">
        <f t="shared" si="74"/>
        <v>17-71</v>
      </c>
      <c r="C4763">
        <v>-71.200144704712002</v>
      </c>
      <c r="D4763">
        <v>17.442796418558</v>
      </c>
      <c r="E4763">
        <f>ASIN(SQRT((SIN(RADIANS(PARAMETERS!$D$8-D4763)/2)*SIN(RADIANS(PARAMETERS!$D$8-D4763)/2))+(COS(RADIANS(D4763))*COS(RADIANS(PARAMETERS!$D$8))*SIN(RADIANS(PARAMETERS!$D$9-C4763)/2)*SIN(RADIANS(PARAMETERS!$D$9-C4763)/2))))*2*3958.756</f>
        <v>713.4781324978137</v>
      </c>
      <c r="F4763">
        <v>161.52258300781</v>
      </c>
      <c r="G4763">
        <v>189.56550598145</v>
      </c>
      <c r="H4763">
        <v>228.78273010254</v>
      </c>
      <c r="I4763">
        <v>263.75888061523</v>
      </c>
      <c r="J4763">
        <v>304.08670043945</v>
      </c>
      <c r="K4763" s="6">
        <f>IFERROR(EXP(TREND(LN($F$1:$J$1),LN(F4763:J4763),LN(Calculations!$B$3))),0)</f>
        <v>2.9411845907456491E-2</v>
      </c>
    </row>
    <row r="4764" spans="1:11" x14ac:dyDescent="0.35">
      <c r="A4764">
        <v>4761</v>
      </c>
      <c r="B4764" t="str">
        <f t="shared" si="74"/>
        <v>17-71.5</v>
      </c>
      <c r="C4764">
        <v>-71.471466039613006</v>
      </c>
      <c r="D4764">
        <v>17.442796418558</v>
      </c>
      <c r="E4764">
        <f>ASIN(SQRT((SIN(RADIANS(PARAMETERS!$D$8-D4764)/2)*SIN(RADIANS(PARAMETERS!$D$8-D4764)/2))+(COS(RADIANS(D4764))*COS(RADIANS(PARAMETERS!$D$8))*SIN(RADIANS(PARAMETERS!$D$9-C4764)/2)*SIN(RADIANS(PARAMETERS!$D$9-C4764)/2))))*2*3958.756</f>
        <v>731.11292703198012</v>
      </c>
      <c r="F4764">
        <v>161.27456665039</v>
      </c>
      <c r="G4764">
        <v>189.27796936035</v>
      </c>
      <c r="H4764">
        <v>228.3851776123</v>
      </c>
      <c r="I4764">
        <v>263.25729370117</v>
      </c>
      <c r="J4764">
        <v>303.45928955078</v>
      </c>
      <c r="K4764" s="6">
        <f>IFERROR(EXP(TREND(LN($F$1:$J$1),LN(F4764:J4764),LN(Calculations!$B$3))),0)</f>
        <v>2.9217005961340838E-2</v>
      </c>
    </row>
    <row r="4765" spans="1:11" x14ac:dyDescent="0.35">
      <c r="A4765">
        <v>4762</v>
      </c>
      <c r="B4765" t="str">
        <f t="shared" si="74"/>
        <v>17-71.5</v>
      </c>
      <c r="C4765">
        <v>-71.742787374513995</v>
      </c>
      <c r="D4765">
        <v>17.442796418558</v>
      </c>
      <c r="E4765">
        <f>ASIN(SQRT((SIN(RADIANS(PARAMETERS!$D$8-D4765)/2)*SIN(RADIANS(PARAMETERS!$D$8-D4765)/2))+(COS(RADIANS(D4765))*COS(RADIANS(PARAMETERS!$D$8))*SIN(RADIANS(PARAMETERS!$D$9-C4765)/2)*SIN(RADIANS(PARAMETERS!$D$9-C4765)/2))))*2*3958.756</f>
        <v>748.76349542144919</v>
      </c>
      <c r="F4765">
        <v>161.1018371582</v>
      </c>
      <c r="G4765">
        <v>189.05711364746</v>
      </c>
      <c r="H4765">
        <v>228.06101989746</v>
      </c>
      <c r="I4765">
        <v>262.83407592773</v>
      </c>
      <c r="J4765">
        <v>302.91506958008</v>
      </c>
      <c r="K4765" s="6">
        <f>IFERROR(EXP(TREND(LN($F$1:$J$1),LN(F4765:J4765),LN(Calculations!$B$3))),0)</f>
        <v>2.9085846930280948E-2</v>
      </c>
    </row>
    <row r="4766" spans="1:11" x14ac:dyDescent="0.35">
      <c r="A4766">
        <v>4763</v>
      </c>
      <c r="B4766" t="str">
        <f t="shared" si="74"/>
        <v>17-72</v>
      </c>
      <c r="C4766">
        <v>-72.014108709414998</v>
      </c>
      <c r="D4766">
        <v>17.442796418558</v>
      </c>
      <c r="E4766">
        <f>ASIN(SQRT((SIN(RADIANS(PARAMETERS!$D$8-D4766)/2)*SIN(RADIANS(PARAMETERS!$D$8-D4766)/2))+(COS(RADIANS(D4766))*COS(RADIANS(PARAMETERS!$D$8))*SIN(RADIANS(PARAMETERS!$D$9-C4766)/2)*SIN(RADIANS(PARAMETERS!$D$9-C4766)/2))))*2*3958.756</f>
        <v>766.42871674930052</v>
      </c>
      <c r="F4766">
        <v>160.99784851074</v>
      </c>
      <c r="G4766">
        <v>188.88873291016</v>
      </c>
      <c r="H4766">
        <v>227.79080200195</v>
      </c>
      <c r="I4766">
        <v>262.46475219727</v>
      </c>
      <c r="J4766">
        <v>302.42330932617</v>
      </c>
      <c r="K4766" s="6">
        <f>IFERROR(EXP(TREND(LN($F$1:$J$1),LN(F4766:J4766),LN(Calculations!$B$3))),0)</f>
        <v>2.9011745154623469E-2</v>
      </c>
    </row>
    <row r="4767" spans="1:11" x14ac:dyDescent="0.35">
      <c r="A4767">
        <v>4764</v>
      </c>
      <c r="B4767" t="str">
        <f t="shared" si="74"/>
        <v>17-72.5</v>
      </c>
      <c r="C4767">
        <v>-72.285430044316001</v>
      </c>
      <c r="D4767">
        <v>17.442796418558</v>
      </c>
      <c r="E4767">
        <f>ASIN(SQRT((SIN(RADIANS(PARAMETERS!$D$8-D4767)/2)*SIN(RADIANS(PARAMETERS!$D$8-D4767)/2))+(COS(RADIANS(D4767))*COS(RADIANS(PARAMETERS!$D$8))*SIN(RADIANS(PARAMETERS!$D$9-C4767)/2)*SIN(RADIANS(PARAMETERS!$D$9-C4767)/2))))*2*3958.756</f>
        <v>784.10756946843117</v>
      </c>
      <c r="F4767">
        <v>160.75614929199</v>
      </c>
      <c r="G4767">
        <v>188.62826538086</v>
      </c>
      <c r="H4767">
        <v>227.36999511719</v>
      </c>
      <c r="I4767">
        <v>261.88720703125</v>
      </c>
      <c r="J4767">
        <v>301.65130615234</v>
      </c>
      <c r="K4767" s="6">
        <f>IFERROR(EXP(TREND(LN($F$1:$J$1),LN(F4767:J4767),LN(Calculations!$B$3))),0)</f>
        <v>2.8848414691363955E-2</v>
      </c>
    </row>
    <row r="4768" spans="1:11" x14ac:dyDescent="0.35">
      <c r="A4768">
        <v>4765</v>
      </c>
      <c r="B4768" t="str">
        <f t="shared" si="74"/>
        <v>17-72.5</v>
      </c>
      <c r="C4768">
        <v>-72.556751379217005</v>
      </c>
      <c r="D4768">
        <v>17.442796418558</v>
      </c>
      <c r="E4768">
        <f>ASIN(SQRT((SIN(RADIANS(PARAMETERS!$D$8-D4768)/2)*SIN(RADIANS(PARAMETERS!$D$8-D4768)/2))+(COS(RADIANS(D4768))*COS(RADIANS(PARAMETERS!$D$8))*SIN(RADIANS(PARAMETERS!$D$9-C4768)/2)*SIN(RADIANS(PARAMETERS!$D$9-C4768)/2))))*2*3958.756</f>
        <v>801.79912063394397</v>
      </c>
      <c r="F4768">
        <v>160.43577575684</v>
      </c>
      <c r="G4768">
        <v>188.33407592773</v>
      </c>
      <c r="H4768">
        <v>226.90277099609</v>
      </c>
      <c r="I4768">
        <v>261.25128173828</v>
      </c>
      <c r="J4768">
        <v>300.80657958984</v>
      </c>
      <c r="K4768" s="6">
        <f>IFERROR(EXP(TREND(LN($F$1:$J$1),LN(F4768:J4768),LN(Calculations!$B$3))),0)</f>
        <v>2.8632023558368469E-2</v>
      </c>
    </row>
    <row r="4769" spans="1:11" x14ac:dyDescent="0.35">
      <c r="A4769">
        <v>4766</v>
      </c>
      <c r="B4769" t="str">
        <f t="shared" si="74"/>
        <v>17-73</v>
      </c>
      <c r="C4769">
        <v>-72.828072714117994</v>
      </c>
      <c r="D4769">
        <v>17.442796418558</v>
      </c>
      <c r="E4769">
        <f>ASIN(SQRT((SIN(RADIANS(PARAMETERS!$D$8-D4769)/2)*SIN(RADIANS(PARAMETERS!$D$8-D4769)/2))+(COS(RADIANS(D4769))*COS(RADIANS(PARAMETERS!$D$8))*SIN(RADIANS(PARAMETERS!$D$9-C4769)/2)*SIN(RADIANS(PARAMETERS!$D$9-C4769)/2))))*2*3958.756</f>
        <v>819.50251649473103</v>
      </c>
      <c r="F4769">
        <v>160.1078338623</v>
      </c>
      <c r="G4769">
        <v>188.048828125</v>
      </c>
      <c r="H4769">
        <v>226.4485168457</v>
      </c>
      <c r="I4769">
        <v>260.63235473633</v>
      </c>
      <c r="J4769">
        <v>299.98397827148</v>
      </c>
      <c r="K4769" s="6">
        <f>IFERROR(EXP(TREND(LN($F$1:$J$1),LN(F4769:J4769),LN(Calculations!$B$3))),0)</f>
        <v>2.8412546997077456E-2</v>
      </c>
    </row>
    <row r="4770" spans="1:11" x14ac:dyDescent="0.35">
      <c r="A4770">
        <v>4767</v>
      </c>
      <c r="B4770" t="str">
        <f t="shared" si="74"/>
        <v>17-73</v>
      </c>
      <c r="C4770">
        <v>-73.099394049018997</v>
      </c>
      <c r="D4770">
        <v>17.442796418558</v>
      </c>
      <c r="E4770">
        <f>ASIN(SQRT((SIN(RADIANS(PARAMETERS!$D$8-D4770)/2)*SIN(RADIANS(PARAMETERS!$D$8-D4770)/2))+(COS(RADIANS(D4770))*COS(RADIANS(PARAMETERS!$D$8))*SIN(RADIANS(PARAMETERS!$D$9-C4770)/2)*SIN(RADIANS(PARAMETERS!$D$9-C4770)/2))))*2*3958.756</f>
        <v>837.21697424977572</v>
      </c>
      <c r="F4770">
        <v>159.98553466797</v>
      </c>
      <c r="G4770">
        <v>187.91473388672</v>
      </c>
      <c r="H4770">
        <v>226.19212341309</v>
      </c>
      <c r="I4770">
        <v>260.25491333008</v>
      </c>
      <c r="J4770">
        <v>299.45501708984</v>
      </c>
      <c r="K4770" s="6">
        <f>IFERROR(EXP(TREND(LN($F$1:$J$1),LN(F4770:J4770),LN(Calculations!$B$3))),0)</f>
        <v>2.8344266874525546E-2</v>
      </c>
    </row>
    <row r="4771" spans="1:11" x14ac:dyDescent="0.35">
      <c r="A4771">
        <v>4768</v>
      </c>
      <c r="B4771" t="str">
        <f t="shared" si="74"/>
        <v>17-73.5</v>
      </c>
      <c r="C4771">
        <v>-73.37071538392</v>
      </c>
      <c r="D4771">
        <v>17.442796418558</v>
      </c>
      <c r="E4771">
        <f>ASIN(SQRT((SIN(RADIANS(PARAMETERS!$D$8-D4771)/2)*SIN(RADIANS(PARAMETERS!$D$8-D4771)/2))+(COS(RADIANS(D4771))*COS(RADIANS(PARAMETERS!$D$8))*SIN(RADIANS(PARAMETERS!$D$9-C4771)/2)*SIN(RADIANS(PARAMETERS!$D$9-C4771)/2))))*2*3958.756</f>
        <v>854.94177480559881</v>
      </c>
      <c r="F4771">
        <v>160.08638000488</v>
      </c>
      <c r="G4771">
        <v>187.94570922852</v>
      </c>
      <c r="H4771">
        <v>226.16519165039</v>
      </c>
      <c r="I4771">
        <v>260.16812133789</v>
      </c>
      <c r="J4771">
        <v>299.29104614258</v>
      </c>
      <c r="K4771" s="6">
        <f>IFERROR(EXP(TREND(LN($F$1:$J$1),LN(F4771:J4771),LN(Calculations!$B$3))),0)</f>
        <v>2.8435410380748358E-2</v>
      </c>
    </row>
    <row r="4772" spans="1:11" x14ac:dyDescent="0.35">
      <c r="A4772">
        <v>4769</v>
      </c>
      <c r="B4772" t="str">
        <f t="shared" si="74"/>
        <v>17-73.5</v>
      </c>
      <c r="C4772">
        <v>-73.642036718821004</v>
      </c>
      <c r="D4772">
        <v>17.442796418558</v>
      </c>
      <c r="E4772">
        <f>ASIN(SQRT((SIN(RADIANS(PARAMETERS!$D$8-D4772)/2)*SIN(RADIANS(PARAMETERS!$D$8-D4772)/2))+(COS(RADIANS(D4772))*COS(RADIANS(PARAMETERS!$D$8))*SIN(RADIANS(PARAMETERS!$D$9-C4772)/2)*SIN(RADIANS(PARAMETERS!$D$9-C4772)/2))))*2*3958.756</f>
        <v>872.67625639682899</v>
      </c>
      <c r="F4772">
        <v>160.36543273926</v>
      </c>
      <c r="G4772">
        <v>188.10330200195</v>
      </c>
      <c r="H4772">
        <v>226.31329345703</v>
      </c>
      <c r="I4772">
        <v>260.30230712891</v>
      </c>
      <c r="J4772">
        <v>299.40374755859</v>
      </c>
      <c r="K4772" s="6">
        <f>IFERROR(EXP(TREND(LN($F$1:$J$1),LN(F4772:J4772),LN(Calculations!$B$3))),0)</f>
        <v>2.8655197219680156E-2</v>
      </c>
    </row>
    <row r="4773" spans="1:11" x14ac:dyDescent="0.35">
      <c r="A4773">
        <v>4770</v>
      </c>
      <c r="B4773" t="str">
        <f t="shared" si="74"/>
        <v>17-74</v>
      </c>
      <c r="C4773">
        <v>-73.913358053722007</v>
      </c>
      <c r="D4773">
        <v>17.442796418558</v>
      </c>
      <c r="E4773">
        <f>ASIN(SQRT((SIN(RADIANS(PARAMETERS!$D$8-D4773)/2)*SIN(RADIANS(PARAMETERS!$D$8-D4773)/2))+(COS(RADIANS(D4773))*COS(RADIANS(PARAMETERS!$D$8))*SIN(RADIANS(PARAMETERS!$D$9-C4773)/2)*SIN(RADIANS(PARAMETERS!$D$9-C4773)/2))))*2*3958.756</f>
        <v>890.41980895303391</v>
      </c>
      <c r="F4773">
        <v>160.65724182129</v>
      </c>
      <c r="G4773">
        <v>188.27293395996</v>
      </c>
      <c r="H4773">
        <v>226.47647094727</v>
      </c>
      <c r="I4773">
        <v>260.45422363281</v>
      </c>
      <c r="J4773">
        <v>299.53720092773</v>
      </c>
      <c r="K4773" s="6">
        <f>IFERROR(EXP(TREND(LN($F$1:$J$1),LN(F4773:J4773),LN(Calculations!$B$3))),0)</f>
        <v>2.8887437616074655E-2</v>
      </c>
    </row>
    <row r="4774" spans="1:11" x14ac:dyDescent="0.35">
      <c r="A4774">
        <v>4771</v>
      </c>
      <c r="B4774" t="str">
        <f t="shared" si="74"/>
        <v>17-74</v>
      </c>
      <c r="C4774">
        <v>-74.184679388622996</v>
      </c>
      <c r="D4774">
        <v>17.442796418558</v>
      </c>
      <c r="E4774">
        <f>ASIN(SQRT((SIN(RADIANS(PARAMETERS!$D$8-D4774)/2)*SIN(RADIANS(PARAMETERS!$D$8-D4774)/2))+(COS(RADIANS(D4774))*COS(RADIANS(PARAMETERS!$D$8))*SIN(RADIANS(PARAMETERS!$D$9-C4774)/2)*SIN(RADIANS(PARAMETERS!$D$9-C4774)/2))))*2*3958.756</f>
        <v>908.17186911257056</v>
      </c>
      <c r="F4774">
        <v>160.80039978027</v>
      </c>
      <c r="G4774">
        <v>188.35279846191</v>
      </c>
      <c r="H4774">
        <v>226.55075073242</v>
      </c>
      <c r="I4774">
        <v>260.52056884766</v>
      </c>
      <c r="J4774">
        <v>299.59143066406</v>
      </c>
      <c r="K4774" s="6">
        <f>IFERROR(EXP(TREND(LN($F$1:$J$1),LN(F4774:J4774),LN(Calculations!$B$3))),0)</f>
        <v>2.9002204138607289E-2</v>
      </c>
    </row>
    <row r="4775" spans="1:11" x14ac:dyDescent="0.35">
      <c r="A4775">
        <v>4772</v>
      </c>
      <c r="B4775" t="str">
        <f t="shared" si="74"/>
        <v>17-74.5</v>
      </c>
      <c r="C4775">
        <v>-74.456000723523999</v>
      </c>
      <c r="D4775">
        <v>17.442796418558</v>
      </c>
      <c r="E4775">
        <f>ASIN(SQRT((SIN(RADIANS(PARAMETERS!$D$8-D4775)/2)*SIN(RADIANS(PARAMETERS!$D$8-D4775)/2))+(COS(RADIANS(D4775))*COS(RADIANS(PARAMETERS!$D$8))*SIN(RADIANS(PARAMETERS!$D$9-C4775)/2)*SIN(RADIANS(PARAMETERS!$D$9-C4775)/2))))*2*3958.756</f>
        <v>925.93191579892209</v>
      </c>
      <c r="F4775">
        <v>160.76745605469</v>
      </c>
      <c r="G4775">
        <v>188.32412719727</v>
      </c>
      <c r="H4775">
        <v>226.50280761719</v>
      </c>
      <c r="I4775">
        <v>260.45336914063</v>
      </c>
      <c r="J4775">
        <v>299.49987792969</v>
      </c>
      <c r="K4775" s="6">
        <f>IFERROR(EXP(TREND(LN($F$1:$J$1),LN(F4775:J4775),LN(Calculations!$B$3))),0)</f>
        <v>2.8980816364750233E-2</v>
      </c>
    </row>
    <row r="4776" spans="1:11" x14ac:dyDescent="0.35">
      <c r="A4776">
        <v>4773</v>
      </c>
      <c r="B4776" t="str">
        <f t="shared" si="74"/>
        <v>17-74.5</v>
      </c>
      <c r="C4776">
        <v>-74.727322058425003</v>
      </c>
      <c r="D4776">
        <v>17.442796418558</v>
      </c>
      <c r="E4776">
        <f>ASIN(SQRT((SIN(RADIANS(PARAMETERS!$D$8-D4776)/2)*SIN(RADIANS(PARAMETERS!$D$8-D4776)/2))+(COS(RADIANS(D4776))*COS(RADIANS(PARAMETERS!$D$8))*SIN(RADIANS(PARAMETERS!$D$9-C4776)/2)*SIN(RADIANS(PARAMETERS!$D$9-C4776)/2))))*2*3958.756</f>
        <v>943.69946628728087</v>
      </c>
      <c r="F4776">
        <v>160.54234313965</v>
      </c>
      <c r="G4776">
        <v>188.17112731934</v>
      </c>
      <c r="H4776">
        <v>226.29522705078</v>
      </c>
      <c r="I4776">
        <v>260.19326782227</v>
      </c>
      <c r="J4776">
        <v>299.17523193359</v>
      </c>
      <c r="K4776" s="6">
        <f>IFERROR(EXP(TREND(LN($F$1:$J$1),LN(F4776:J4776),LN(Calculations!$B$3))),0)</f>
        <v>2.8817188854727678E-2</v>
      </c>
    </row>
    <row r="4777" spans="1:11" x14ac:dyDescent="0.35">
      <c r="A4777">
        <v>4774</v>
      </c>
      <c r="B4777" t="str">
        <f t="shared" si="74"/>
        <v>17-75</v>
      </c>
      <c r="C4777">
        <v>-74.998643393324997</v>
      </c>
      <c r="D4777">
        <v>17.442796418558</v>
      </c>
      <c r="E4777">
        <f>ASIN(SQRT((SIN(RADIANS(PARAMETERS!$D$8-D4777)/2)*SIN(RADIANS(PARAMETERS!$D$8-D4777)/2))+(COS(RADIANS(D4777))*COS(RADIANS(PARAMETERS!$D$8))*SIN(RADIANS(PARAMETERS!$D$9-C4777)/2)*SIN(RADIANS(PARAMETERS!$D$9-C4777)/2))))*2*3958.756</f>
        <v>961.47407269944756</v>
      </c>
      <c r="F4777">
        <v>160.40803527832</v>
      </c>
      <c r="G4777">
        <v>188.09544372559</v>
      </c>
      <c r="H4777">
        <v>226.21821594238</v>
      </c>
      <c r="I4777">
        <v>260.11614990234</v>
      </c>
      <c r="J4777">
        <v>299.09902954102</v>
      </c>
      <c r="K4777" s="6">
        <f>IFERROR(EXP(TREND(LN($F$1:$J$1),LN(F4777:J4777),LN(Calculations!$B$3))),0)</f>
        <v>2.8712783347395059E-2</v>
      </c>
    </row>
    <row r="4778" spans="1:11" x14ac:dyDescent="0.35">
      <c r="A4778">
        <v>4775</v>
      </c>
      <c r="B4778" t="str">
        <f t="shared" si="74"/>
        <v>17-75.5</v>
      </c>
      <c r="C4778">
        <v>-75.269964728226</v>
      </c>
      <c r="D4778">
        <v>17.442796418558</v>
      </c>
      <c r="E4778">
        <f>ASIN(SQRT((SIN(RADIANS(PARAMETERS!$D$8-D4778)/2)*SIN(RADIANS(PARAMETERS!$D$8-D4778)/2))+(COS(RADIANS(D4778))*COS(RADIANS(PARAMETERS!$D$8))*SIN(RADIANS(PARAMETERS!$D$9-C4778)/2)*SIN(RADIANS(PARAMETERS!$D$9-C4778)/2))))*2*3958.756</f>
        <v>979.25531887427098</v>
      </c>
      <c r="F4778">
        <v>160.34452819824</v>
      </c>
      <c r="G4778">
        <v>188.07444763184</v>
      </c>
      <c r="H4778">
        <v>226.22966003418</v>
      </c>
      <c r="I4778">
        <v>260.16064453125</v>
      </c>
      <c r="J4778">
        <v>299.18557739258</v>
      </c>
      <c r="K4778" s="6">
        <f>IFERROR(EXP(TREND(LN($F$1:$J$1),LN(F4778:J4778),LN(Calculations!$B$3))),0)</f>
        <v>2.8655621719402707E-2</v>
      </c>
    </row>
    <row r="4779" spans="1:11" x14ac:dyDescent="0.35">
      <c r="A4779">
        <v>4776</v>
      </c>
      <c r="B4779" t="str">
        <f t="shared" si="74"/>
        <v>17-75.5</v>
      </c>
      <c r="C4779">
        <v>-75.541286063127004</v>
      </c>
      <c r="D4779">
        <v>17.442796418558</v>
      </c>
      <c r="E4779">
        <f>ASIN(SQRT((SIN(RADIANS(PARAMETERS!$D$8-D4779)/2)*SIN(RADIANS(PARAMETERS!$D$8-D4779)/2))+(COS(RADIANS(D4779))*COS(RADIANS(PARAMETERS!$D$8))*SIN(RADIANS(PARAMETERS!$D$9-C4779)/2)*SIN(RADIANS(PARAMETERS!$D$9-C4779)/2))))*2*3958.756</f>
        <v>997.04281756683736</v>
      </c>
      <c r="F4779">
        <v>160.34962463379</v>
      </c>
      <c r="G4779">
        <v>188.09632873535</v>
      </c>
      <c r="H4779">
        <v>226.29722595215</v>
      </c>
      <c r="I4779">
        <v>260.27365112305</v>
      </c>
      <c r="J4779">
        <v>299.35562133789</v>
      </c>
      <c r="K4779" s="6">
        <f>IFERROR(EXP(TREND(LN($F$1:$J$1),LN(F4779:J4779),LN(Calculations!$B$3))),0)</f>
        <v>2.8648318050109561E-2</v>
      </c>
    </row>
    <row r="4780" spans="1:11" x14ac:dyDescent="0.35">
      <c r="A4780">
        <v>4777</v>
      </c>
      <c r="B4780" t="str">
        <f t="shared" si="74"/>
        <v>17-76</v>
      </c>
      <c r="C4780">
        <v>-75.812607398028007</v>
      </c>
      <c r="D4780">
        <v>17.442796418558</v>
      </c>
      <c r="E4780">
        <f>ASIN(SQRT((SIN(RADIANS(PARAMETERS!$D$8-D4780)/2)*SIN(RADIANS(PARAMETERS!$D$8-D4780)/2))+(COS(RADIANS(D4780))*COS(RADIANS(PARAMETERS!$D$8))*SIN(RADIANS(PARAMETERS!$D$9-C4780)/2)*SIN(RADIANS(PARAMETERS!$D$9-C4780)/2))))*2*3958.756</f>
        <v>1014.8362079381865</v>
      </c>
      <c r="F4780">
        <v>160.64219665527</v>
      </c>
      <c r="G4780">
        <v>188.3092956543</v>
      </c>
      <c r="H4780">
        <v>226.63003540039</v>
      </c>
      <c r="I4780">
        <v>260.72274780273</v>
      </c>
      <c r="J4780">
        <v>299.94808959961</v>
      </c>
      <c r="K4780" s="6">
        <f>IFERROR(EXP(TREND(LN($F$1:$J$1),LN(F4780:J4780),LN(Calculations!$B$3))),0)</f>
        <v>2.8845869736613058E-2</v>
      </c>
    </row>
    <row r="4781" spans="1:11" x14ac:dyDescent="0.35">
      <c r="A4781">
        <v>4778</v>
      </c>
      <c r="B4781" t="str">
        <f t="shared" si="74"/>
        <v>17-76</v>
      </c>
      <c r="C4781">
        <v>-76.083928732928996</v>
      </c>
      <c r="D4781">
        <v>17.442796418558</v>
      </c>
      <c r="E4781">
        <f>ASIN(SQRT((SIN(RADIANS(PARAMETERS!$D$8-D4781)/2)*SIN(RADIANS(PARAMETERS!$D$8-D4781)/2))+(COS(RADIANS(D4781))*COS(RADIANS(PARAMETERS!$D$8))*SIN(RADIANS(PARAMETERS!$D$9-C4781)/2)*SIN(RADIANS(PARAMETERS!$D$9-C4781)/2))))*2*3958.756</f>
        <v>1032.6351533003192</v>
      </c>
      <c r="F4781">
        <v>161.17820739746</v>
      </c>
      <c r="G4781">
        <v>188.68504333496</v>
      </c>
      <c r="H4781">
        <v>227.17875671387</v>
      </c>
      <c r="I4781">
        <v>261.43762207031</v>
      </c>
      <c r="J4781">
        <v>300.86633300781</v>
      </c>
      <c r="K4781" s="6">
        <f>IFERROR(EXP(TREND(LN($F$1:$J$1),LN(F4781:J4781),LN(Calculations!$B$3))),0)</f>
        <v>2.9223362298288591E-2</v>
      </c>
    </row>
    <row r="4782" spans="1:11" x14ac:dyDescent="0.35">
      <c r="A4782">
        <v>4779</v>
      </c>
      <c r="B4782" t="str">
        <f t="shared" si="74"/>
        <v>17-76.5</v>
      </c>
      <c r="C4782">
        <v>-76.355250067829999</v>
      </c>
      <c r="D4782">
        <v>17.442796418558</v>
      </c>
      <c r="E4782">
        <f>ASIN(SQRT((SIN(RADIANS(PARAMETERS!$D$8-D4782)/2)*SIN(RADIANS(PARAMETERS!$D$8-D4782)/2))+(COS(RADIANS(D4782))*COS(RADIANS(PARAMETERS!$D$8))*SIN(RADIANS(PARAMETERS!$D$9-C4782)/2)*SIN(RADIANS(PARAMETERS!$D$9-C4782)/2))))*2*3958.756</f>
        <v>1050.4393390871685</v>
      </c>
      <c r="F4782">
        <v>161.8427734375</v>
      </c>
      <c r="G4782">
        <v>189.14526367188</v>
      </c>
      <c r="H4782">
        <v>227.82437133789</v>
      </c>
      <c r="I4782">
        <v>262.25970458984</v>
      </c>
      <c r="J4782">
        <v>301.90286254883</v>
      </c>
      <c r="K4782" s="6">
        <f>IFERROR(EXP(TREND(LN($F$1:$J$1),LN(F4782:J4782),LN(Calculations!$B$3))),0)</f>
        <v>2.9706057078461134E-2</v>
      </c>
    </row>
    <row r="4783" spans="1:11" x14ac:dyDescent="0.35">
      <c r="A4783">
        <v>4780</v>
      </c>
      <c r="B4783" t="str">
        <f t="shared" si="74"/>
        <v>17-76.5</v>
      </c>
      <c r="C4783">
        <v>-76.626571402731003</v>
      </c>
      <c r="D4783">
        <v>17.442796418558</v>
      </c>
      <c r="E4783">
        <f>ASIN(SQRT((SIN(RADIANS(PARAMETERS!$D$8-D4783)/2)*SIN(RADIANS(PARAMETERS!$D$8-D4783)/2))+(COS(RADIANS(D4783))*COS(RADIANS(PARAMETERS!$D$8))*SIN(RADIANS(PARAMETERS!$D$9-C4783)/2)*SIN(RADIANS(PARAMETERS!$D$9-C4783)/2))))*2*3958.756</f>
        <v>1068.2484710256178</v>
      </c>
      <c r="F4783">
        <v>162.42289733887</v>
      </c>
      <c r="G4783">
        <v>189.55270385742</v>
      </c>
      <c r="H4783">
        <v>228.38929748535</v>
      </c>
      <c r="I4783">
        <v>262.97412109375</v>
      </c>
      <c r="J4783">
        <v>302.7985534668</v>
      </c>
      <c r="K4783" s="6">
        <f>IFERROR(EXP(TREND(LN($F$1:$J$1),LN(F4783:J4783),LN(Calculations!$B$3))),0)</f>
        <v>3.0135774355364263E-2</v>
      </c>
    </row>
    <row r="4784" spans="1:11" x14ac:dyDescent="0.35">
      <c r="A4784">
        <v>4781</v>
      </c>
      <c r="B4784" t="str">
        <f t="shared" si="74"/>
        <v>17-77</v>
      </c>
      <c r="C4784">
        <v>-76.897892737632006</v>
      </c>
      <c r="D4784">
        <v>17.442796418558</v>
      </c>
      <c r="E4784">
        <f>ASIN(SQRT((SIN(RADIANS(PARAMETERS!$D$8-D4784)/2)*SIN(RADIANS(PARAMETERS!$D$8-D4784)/2))+(COS(RADIANS(D4784))*COS(RADIANS(PARAMETERS!$D$8))*SIN(RADIANS(PARAMETERS!$D$9-C4784)/2)*SIN(RADIANS(PARAMETERS!$D$9-C4784)/2))))*2*3958.756</f>
        <v>1086.0622734840254</v>
      </c>
      <c r="F4784">
        <v>162.88789367676</v>
      </c>
      <c r="G4784">
        <v>189.89056396484</v>
      </c>
      <c r="H4784">
        <v>228.84846496582</v>
      </c>
      <c r="I4784">
        <v>263.54779052734</v>
      </c>
      <c r="J4784">
        <v>303.51052856445</v>
      </c>
      <c r="K4784" s="6">
        <f>IFERROR(EXP(TREND(LN($F$1:$J$1),LN(F4784:J4784),LN(Calculations!$B$3))),0)</f>
        <v>3.0489118461177203E-2</v>
      </c>
    </row>
    <row r="4785" spans="1:11" x14ac:dyDescent="0.35">
      <c r="A4785">
        <v>4782</v>
      </c>
      <c r="B4785" t="str">
        <f t="shared" si="74"/>
        <v>17-77</v>
      </c>
      <c r="C4785">
        <v>-77.169214072532995</v>
      </c>
      <c r="D4785">
        <v>17.442796418558</v>
      </c>
      <c r="E4785">
        <f>ASIN(SQRT((SIN(RADIANS(PARAMETERS!$D$8-D4785)/2)*SIN(RADIANS(PARAMETERS!$D$8-D4785)/2))+(COS(RADIANS(D4785))*COS(RADIANS(PARAMETERS!$D$8))*SIN(RADIANS(PARAMETERS!$D$9-C4785)/2)*SIN(RADIANS(PARAMETERS!$D$9-C4785)/2))))*2*3958.756</f>
        <v>1103.8804879785553</v>
      </c>
      <c r="F4785">
        <v>163.26048278809</v>
      </c>
      <c r="G4785">
        <v>190.17643737793</v>
      </c>
      <c r="H4785">
        <v>229.22560119629</v>
      </c>
      <c r="I4785">
        <v>264.01022338867</v>
      </c>
      <c r="J4785">
        <v>304.07516479492</v>
      </c>
      <c r="K4785" s="6">
        <f>IFERROR(EXP(TREND(LN($F$1:$J$1),LN(F4785:J4785),LN(Calculations!$B$3))),0)</f>
        <v>3.0781786263734002E-2</v>
      </c>
    </row>
    <row r="4786" spans="1:11" x14ac:dyDescent="0.35">
      <c r="A4786">
        <v>4783</v>
      </c>
      <c r="B4786" t="str">
        <f t="shared" si="74"/>
        <v>17-77.5</v>
      </c>
      <c r="C4786">
        <v>-77.440535407433998</v>
      </c>
      <c r="D4786">
        <v>17.442796418558</v>
      </c>
      <c r="E4786">
        <f>ASIN(SQRT((SIN(RADIANS(PARAMETERS!$D$8-D4786)/2)*SIN(RADIANS(PARAMETERS!$D$8-D4786)/2))+(COS(RADIANS(D4786))*COS(RADIANS(PARAMETERS!$D$8))*SIN(RADIANS(PARAMETERS!$D$9-C4786)/2)*SIN(RADIANS(PARAMETERS!$D$9-C4786)/2))))*2*3958.756</f>
        <v>1121.7028718200709</v>
      </c>
      <c r="F4786">
        <v>163.69836425781</v>
      </c>
      <c r="G4786">
        <v>190.52366638184</v>
      </c>
      <c r="H4786">
        <v>229.67980957031</v>
      </c>
      <c r="I4786">
        <v>264.56420898438</v>
      </c>
      <c r="J4786">
        <v>304.74850463867</v>
      </c>
      <c r="K4786" s="6">
        <f>IFERROR(EXP(TREND(LN($F$1:$J$1),LN(F4786:J4786),LN(Calculations!$B$3))),0)</f>
        <v>3.1132190740245133E-2</v>
      </c>
    </row>
    <row r="4787" spans="1:11" x14ac:dyDescent="0.35">
      <c r="A4787">
        <v>4784</v>
      </c>
      <c r="B4787" t="str">
        <f t="shared" si="74"/>
        <v>17-77.5</v>
      </c>
      <c r="C4787">
        <v>-77.711856742335002</v>
      </c>
      <c r="D4787">
        <v>17.442796418558</v>
      </c>
      <c r="E4787">
        <f>ASIN(SQRT((SIN(RADIANS(PARAMETERS!$D$8-D4787)/2)*SIN(RADIANS(PARAMETERS!$D$8-D4787)/2))+(COS(RADIANS(D4787))*COS(RADIANS(PARAMETERS!$D$8))*SIN(RADIANS(PARAMETERS!$D$9-C4787)/2)*SIN(RADIANS(PARAMETERS!$D$9-C4787)/2))))*2*3958.756</f>
        <v>1139.5291968864422</v>
      </c>
      <c r="F4787">
        <v>164.17018127441</v>
      </c>
      <c r="G4787">
        <v>190.90385437012</v>
      </c>
      <c r="H4787">
        <v>230.16369628906</v>
      </c>
      <c r="I4787">
        <v>265.14367675781</v>
      </c>
      <c r="J4787">
        <v>305.44119262695</v>
      </c>
      <c r="K4787" s="6">
        <f>IFERROR(EXP(TREND(LN($F$1:$J$1),LN(F4787:J4787),LN(Calculations!$B$3))),0)</f>
        <v>3.1520605712475232E-2</v>
      </c>
    </row>
    <row r="4788" spans="1:11" x14ac:dyDescent="0.35">
      <c r="A4788">
        <v>4785</v>
      </c>
      <c r="B4788" t="str">
        <f t="shared" si="74"/>
        <v>17-78</v>
      </c>
      <c r="C4788">
        <v>-77.983178077236005</v>
      </c>
      <c r="D4788">
        <v>17.442796418558</v>
      </c>
      <c r="E4788">
        <f>ASIN(SQRT((SIN(RADIANS(PARAMETERS!$D$8-D4788)/2)*SIN(RADIANS(PARAMETERS!$D$8-D4788)/2))+(COS(RADIANS(D4788))*COS(RADIANS(PARAMETERS!$D$8))*SIN(RADIANS(PARAMETERS!$D$9-C4788)/2)*SIN(RADIANS(PARAMETERS!$D$9-C4788)/2))))*2*3958.756</f>
        <v>1157.3592485069746</v>
      </c>
      <c r="F4788">
        <v>164.66618347168</v>
      </c>
      <c r="G4788">
        <v>191.30784606934</v>
      </c>
      <c r="H4788">
        <v>230.66497802734</v>
      </c>
      <c r="I4788">
        <v>265.73330688477</v>
      </c>
      <c r="J4788">
        <v>306.13436889648</v>
      </c>
      <c r="K4788" s="6">
        <f>IFERROR(EXP(TREND(LN($F$1:$J$1),LN(F4788:J4788),LN(Calculations!$B$3))),0)</f>
        <v>3.1940338664081781E-2</v>
      </c>
    </row>
    <row r="4789" spans="1:11" x14ac:dyDescent="0.35">
      <c r="A4789">
        <v>4786</v>
      </c>
      <c r="B4789" t="str">
        <f t="shared" si="74"/>
        <v>17-78.5</v>
      </c>
      <c r="C4789">
        <v>-78.254499412136994</v>
      </c>
      <c r="D4789">
        <v>17.442796418558</v>
      </c>
      <c r="E4789">
        <f>ASIN(SQRT((SIN(RADIANS(PARAMETERS!$D$8-D4789)/2)*SIN(RADIANS(PARAMETERS!$D$8-D4789)/2))+(COS(RADIANS(D4789))*COS(RADIANS(PARAMETERS!$D$8))*SIN(RADIANS(PARAMETERS!$D$9-C4789)/2)*SIN(RADIANS(PARAMETERS!$D$9-C4789)/2))))*2*3958.756</f>
        <v>1175.1928244472201</v>
      </c>
      <c r="F4789">
        <v>165.22241210938</v>
      </c>
      <c r="G4789">
        <v>191.77633666992</v>
      </c>
      <c r="H4789">
        <v>231.25379943848</v>
      </c>
      <c r="I4789">
        <v>266.43246459961</v>
      </c>
      <c r="J4789">
        <v>306.96368408203</v>
      </c>
      <c r="K4789" s="6">
        <f>IFERROR(EXP(TREND(LN($F$1:$J$1),LN(F4789:J4789),LN(Calculations!$B$3))),0)</f>
        <v>3.2416264564683925E-2</v>
      </c>
    </row>
    <row r="4790" spans="1:11" x14ac:dyDescent="0.35">
      <c r="A4790">
        <v>4787</v>
      </c>
      <c r="B4790" t="str">
        <f t="shared" si="74"/>
        <v>17-78.5</v>
      </c>
      <c r="C4790">
        <v>-78.525820747037997</v>
      </c>
      <c r="D4790">
        <v>17.442796418558</v>
      </c>
      <c r="E4790">
        <f>ASIN(SQRT((SIN(RADIANS(PARAMETERS!$D$8-D4790)/2)*SIN(RADIANS(PARAMETERS!$D$8-D4790)/2))+(COS(RADIANS(D4790))*COS(RADIANS(PARAMETERS!$D$8))*SIN(RADIANS(PARAMETERS!$D$9-C4790)/2)*SIN(RADIANS(PARAMETERS!$D$9-C4790)/2))))*2*3958.756</f>
        <v>1193.0297339838316</v>
      </c>
      <c r="F4790">
        <v>165.79251098633</v>
      </c>
      <c r="G4790">
        <v>192.2668762207</v>
      </c>
      <c r="H4790">
        <v>231.85841369629</v>
      </c>
      <c r="I4790">
        <v>267.14044189453</v>
      </c>
      <c r="J4790">
        <v>307.79241943359</v>
      </c>
      <c r="K4790" s="6">
        <f>IFERROR(EXP(TREND(LN($F$1:$J$1),LN(F4790:J4790),LN(Calculations!$B$3))),0)</f>
        <v>3.2918424968692642E-2</v>
      </c>
    </row>
    <row r="4791" spans="1:11" x14ac:dyDescent="0.35">
      <c r="A4791">
        <v>4788</v>
      </c>
      <c r="B4791" t="str">
        <f t="shared" si="74"/>
        <v>17-79</v>
      </c>
      <c r="C4791">
        <v>-78.797142081939</v>
      </c>
      <c r="D4791">
        <v>17.442796418558</v>
      </c>
      <c r="E4791">
        <f>ASIN(SQRT((SIN(RADIANS(PARAMETERS!$D$8-D4791)/2)*SIN(RADIANS(PARAMETERS!$D$8-D4791)/2))+(COS(RADIANS(D4791))*COS(RADIANS(PARAMETERS!$D$8))*SIN(RADIANS(PARAMETERS!$D$9-C4791)/2)*SIN(RADIANS(PARAMETERS!$D$9-C4791)/2))))*2*3958.756</f>
        <v>1210.8697970602959</v>
      </c>
      <c r="F4791">
        <v>166.36462402344</v>
      </c>
      <c r="G4791">
        <v>192.76870727539</v>
      </c>
      <c r="H4791">
        <v>232.4634552002</v>
      </c>
      <c r="I4791">
        <v>267.83743286133</v>
      </c>
      <c r="J4791">
        <v>308.59533691406</v>
      </c>
      <c r="K4791" s="6">
        <f>IFERROR(EXP(TREND(LN($F$1:$J$1),LN(F4791:J4791),LN(Calculations!$B$3))),0)</f>
        <v>3.3438316506088354E-2</v>
      </c>
    </row>
    <row r="4792" spans="1:11" x14ac:dyDescent="0.35">
      <c r="A4792">
        <v>4789</v>
      </c>
      <c r="B4792" t="str">
        <f t="shared" si="74"/>
        <v>17-79</v>
      </c>
      <c r="C4792">
        <v>-79.068463416840004</v>
      </c>
      <c r="D4792">
        <v>17.442796418558</v>
      </c>
      <c r="E4792">
        <f>ASIN(SQRT((SIN(RADIANS(PARAMETERS!$D$8-D4792)/2)*SIN(RADIANS(PARAMETERS!$D$8-D4792)/2))+(COS(RADIANS(D4792))*COS(RADIANS(PARAMETERS!$D$8))*SIN(RADIANS(PARAMETERS!$D$9-C4792)/2)*SIN(RADIANS(PARAMETERS!$D$9-C4792)/2))))*2*3958.756</f>
        <v>1228.7128435154511</v>
      </c>
      <c r="F4792">
        <v>166.96900939941</v>
      </c>
      <c r="G4792">
        <v>193.32118225098</v>
      </c>
      <c r="H4792">
        <v>233.13723754883</v>
      </c>
      <c r="I4792">
        <v>268.62033081055</v>
      </c>
      <c r="J4792">
        <v>309.50506591797</v>
      </c>
      <c r="K4792" s="6">
        <f>IFERROR(EXP(TREND(LN($F$1:$J$1),LN(F4792:J4792),LN(Calculations!$B$3))),0)</f>
        <v>3.3996296722932209E-2</v>
      </c>
    </row>
    <row r="4793" spans="1:11" x14ac:dyDescent="0.35">
      <c r="A4793">
        <v>4790</v>
      </c>
      <c r="B4793" t="str">
        <f t="shared" si="74"/>
        <v>17-79.5</v>
      </c>
      <c r="C4793">
        <v>-79.339784751741007</v>
      </c>
      <c r="D4793">
        <v>17.442796418558</v>
      </c>
      <c r="E4793">
        <f>ASIN(SQRT((SIN(RADIANS(PARAMETERS!$D$8-D4793)/2)*SIN(RADIANS(PARAMETERS!$D$8-D4793)/2))+(COS(RADIANS(D4793))*COS(RADIANS(PARAMETERS!$D$8))*SIN(RADIANS(PARAMETERS!$D$9-C4793)/2)*SIN(RADIANS(PARAMETERS!$D$9-C4793)/2))))*2*3958.756</f>
        <v>1246.5587123775872</v>
      </c>
      <c r="F4793">
        <v>167.56120300293</v>
      </c>
      <c r="G4793">
        <v>193.88380432129</v>
      </c>
      <c r="H4793">
        <v>233.81552124023</v>
      </c>
      <c r="I4793">
        <v>269.40176391602</v>
      </c>
      <c r="J4793">
        <v>310.40536499023</v>
      </c>
      <c r="K4793" s="6">
        <f>IFERROR(EXP(TREND(LN($F$1:$J$1),LN(F4793:J4793),LN(Calculations!$B$3))),0)</f>
        <v>3.4559856677355741E-2</v>
      </c>
    </row>
    <row r="4794" spans="1:11" x14ac:dyDescent="0.35">
      <c r="A4794">
        <v>4791</v>
      </c>
      <c r="B4794" t="str">
        <f t="shared" si="74"/>
        <v>17-79.5</v>
      </c>
      <c r="C4794">
        <v>-79.611106086641996</v>
      </c>
      <c r="D4794">
        <v>17.442796418558</v>
      </c>
      <c r="E4794">
        <f>ASIN(SQRT((SIN(RADIANS(PARAMETERS!$D$8-D4794)/2)*SIN(RADIANS(PARAMETERS!$D$8-D4794)/2))+(COS(RADIANS(D4794))*COS(RADIANS(PARAMETERS!$D$8))*SIN(RADIANS(PARAMETERS!$D$9-C4794)/2)*SIN(RADIANS(PARAMETERS!$D$9-C4794)/2))))*2*3958.756</f>
        <v>1264.4072512177233</v>
      </c>
      <c r="F4794">
        <v>168.14721679688</v>
      </c>
      <c r="G4794">
        <v>194.46089172363</v>
      </c>
      <c r="H4794">
        <v>234.51042175293</v>
      </c>
      <c r="I4794">
        <v>270.20159912109</v>
      </c>
      <c r="J4794">
        <v>311.32604980469</v>
      </c>
      <c r="K4794" s="6">
        <f>IFERROR(EXP(TREND(LN($F$1:$J$1),LN(F4794:J4794),LN(Calculations!$B$3))),0)</f>
        <v>3.5130565896204689E-2</v>
      </c>
    </row>
    <row r="4795" spans="1:11" x14ac:dyDescent="0.35">
      <c r="A4795">
        <v>4792</v>
      </c>
      <c r="B4795" t="str">
        <f t="shared" si="74"/>
        <v>17-80</v>
      </c>
      <c r="C4795">
        <v>-79.882427421542999</v>
      </c>
      <c r="D4795">
        <v>17.442796418558</v>
      </c>
      <c r="E4795">
        <f>ASIN(SQRT((SIN(RADIANS(PARAMETERS!$D$8-D4795)/2)*SIN(RADIANS(PARAMETERS!$D$8-D4795)/2))+(COS(RADIANS(D4795))*COS(RADIANS(PARAMETERS!$D$8))*SIN(RADIANS(PARAMETERS!$D$9-C4795)/2)*SIN(RADIANS(PARAMETERS!$D$9-C4795)/2))))*2*3958.756</f>
        <v>1282.2583155563914</v>
      </c>
      <c r="F4795">
        <v>168.77116394043</v>
      </c>
      <c r="G4795">
        <v>195.09484863281</v>
      </c>
      <c r="H4795">
        <v>235.29457092285</v>
      </c>
      <c r="I4795">
        <v>271.12225341797</v>
      </c>
      <c r="J4795">
        <v>312.40673828125</v>
      </c>
      <c r="K4795" s="6">
        <f>IFERROR(EXP(TREND(LN($F$1:$J$1),LN(F4795:J4795),LN(Calculations!$B$3))),0)</f>
        <v>3.5738921561157606E-2</v>
      </c>
    </row>
    <row r="4796" spans="1:11" x14ac:dyDescent="0.35">
      <c r="A4796">
        <v>4793</v>
      </c>
      <c r="B4796" t="str">
        <f t="shared" si="74"/>
        <v>17-80</v>
      </c>
      <c r="C4796">
        <v>-80.153748756444003</v>
      </c>
      <c r="D4796">
        <v>17.442796418558</v>
      </c>
      <c r="E4796">
        <f>ASIN(SQRT((SIN(RADIANS(PARAMETERS!$D$8-D4796)/2)*SIN(RADIANS(PARAMETERS!$D$8-D4796)/2))+(COS(RADIANS(D4796))*COS(RADIANS(PARAMETERS!$D$8))*SIN(RADIANS(PARAMETERS!$D$9-C4796)/2)*SIN(RADIANS(PARAMETERS!$D$9-C4796)/2))))*2*3958.756</f>
        <v>1300.1117683188133</v>
      </c>
      <c r="F4796">
        <v>169.37768554688</v>
      </c>
      <c r="G4796">
        <v>195.7181854248</v>
      </c>
      <c r="H4796">
        <v>236.0726776123</v>
      </c>
      <c r="I4796">
        <v>272.04190063477</v>
      </c>
      <c r="J4796">
        <v>313.49304199219</v>
      </c>
      <c r="K4796" s="6">
        <f>IFERROR(EXP(TREND(LN($F$1:$J$1),LN(F4796:J4796),LN(Calculations!$B$3))),0)</f>
        <v>3.6335423366157006E-2</v>
      </c>
    </row>
    <row r="4797" spans="1:11" x14ac:dyDescent="0.35">
      <c r="A4797">
        <v>4794</v>
      </c>
      <c r="B4797" t="str">
        <f t="shared" si="74"/>
        <v>17-80.5</v>
      </c>
      <c r="C4797">
        <v>-80.425070091345006</v>
      </c>
      <c r="D4797">
        <v>17.442796418558</v>
      </c>
      <c r="E4797">
        <f>ASIN(SQRT((SIN(RADIANS(PARAMETERS!$D$8-D4797)/2)*SIN(RADIANS(PARAMETERS!$D$8-D4797)/2))+(COS(RADIANS(D4797))*COS(RADIANS(PARAMETERS!$D$8))*SIN(RADIANS(PARAMETERS!$D$9-C4797)/2)*SIN(RADIANS(PARAMETERS!$D$9-C4797)/2))))*2*3958.756</f>
        <v>1317.9674793339664</v>
      </c>
      <c r="F4797">
        <v>169.95249938965</v>
      </c>
      <c r="G4797">
        <v>196.31520080566</v>
      </c>
      <c r="H4797">
        <v>236.82322692871</v>
      </c>
      <c r="I4797">
        <v>272.93338012695</v>
      </c>
      <c r="J4797">
        <v>314.5510559082</v>
      </c>
      <c r="K4797" s="6">
        <f>IFERROR(EXP(TREND(LN($F$1:$J$1),LN(F4797:J4797),LN(Calculations!$B$3))),0)</f>
        <v>3.6905787185202515E-2</v>
      </c>
    </row>
    <row r="4798" spans="1:11" x14ac:dyDescent="0.35">
      <c r="A4798">
        <v>4795</v>
      </c>
      <c r="B4798" t="str">
        <f t="shared" si="74"/>
        <v>17-80.5</v>
      </c>
      <c r="C4798">
        <v>-80.696391426245995</v>
      </c>
      <c r="D4798">
        <v>17.442796418558</v>
      </c>
      <c r="E4798">
        <f>ASIN(SQRT((SIN(RADIANS(PARAMETERS!$D$8-D4798)/2)*SIN(RADIANS(PARAMETERS!$D$8-D4798)/2))+(COS(RADIANS(D4798))*COS(RADIANS(PARAMETERS!$D$8))*SIN(RADIANS(PARAMETERS!$D$9-C4798)/2)*SIN(RADIANS(PARAMETERS!$D$9-C4798)/2))))*2*3958.756</f>
        <v>1335.8253248734545</v>
      </c>
      <c r="F4798">
        <v>170.51075744629</v>
      </c>
      <c r="G4798">
        <v>196.90565490723</v>
      </c>
      <c r="H4798">
        <v>237.57521057129</v>
      </c>
      <c r="I4798">
        <v>273.83471679688</v>
      </c>
      <c r="J4798">
        <v>315.62979125977</v>
      </c>
      <c r="K4798" s="6">
        <f>IFERROR(EXP(TREND(LN($F$1:$J$1),LN(F4798:J4798),LN(Calculations!$B$3))),0)</f>
        <v>3.7461856531372219E-2</v>
      </c>
    </row>
    <row r="4799" spans="1:11" x14ac:dyDescent="0.35">
      <c r="A4799">
        <v>4796</v>
      </c>
      <c r="B4799" t="str">
        <f t="shared" si="74"/>
        <v>17-81</v>
      </c>
      <c r="C4799">
        <v>-80.967712761146998</v>
      </c>
      <c r="D4799">
        <v>17.442796418558</v>
      </c>
      <c r="E4799">
        <f>ASIN(SQRT((SIN(RADIANS(PARAMETERS!$D$8-D4799)/2)*SIN(RADIANS(PARAMETERS!$D$8-D4799)/2))+(COS(RADIANS(D4799))*COS(RADIANS(PARAMETERS!$D$8))*SIN(RADIANS(PARAMETERS!$D$9-C4799)/2)*SIN(RADIANS(PARAMETERS!$D$9-C4799)/2))))*2*3958.756</f>
        <v>1353.6851872265659</v>
      </c>
      <c r="F4799">
        <v>171.01823425293</v>
      </c>
      <c r="G4799">
        <v>197.4556427002</v>
      </c>
      <c r="H4799">
        <v>238.28454589844</v>
      </c>
      <c r="I4799">
        <v>274.69226074219</v>
      </c>
      <c r="J4799">
        <v>316.66439819336</v>
      </c>
      <c r="K4799" s="6">
        <f>IFERROR(EXP(TREND(LN($F$1:$J$1),LN(F4799:J4799),LN(Calculations!$B$3))),0)</f>
        <v>3.7968910877477599E-2</v>
      </c>
    </row>
    <row r="4800" spans="1:11" x14ac:dyDescent="0.35">
      <c r="A4800">
        <v>4797</v>
      </c>
      <c r="B4800" t="str">
        <f t="shared" si="74"/>
        <v>17-81</v>
      </c>
      <c r="C4800">
        <v>-81.239034096048002</v>
      </c>
      <c r="D4800">
        <v>17.442796418558</v>
      </c>
      <c r="E4800">
        <f>ASIN(SQRT((SIN(RADIANS(PARAMETERS!$D$8-D4800)/2)*SIN(RADIANS(PARAMETERS!$D$8-D4800)/2))+(COS(RADIANS(D4800))*COS(RADIANS(PARAMETERS!$D$8))*SIN(RADIANS(PARAMETERS!$D$9-C4800)/2)*SIN(RADIANS(PARAMETERS!$D$9-C4800)/2))))*2*3958.756</f>
        <v>1371.5469543082336</v>
      </c>
      <c r="F4800">
        <v>171.48199462891</v>
      </c>
      <c r="G4800">
        <v>197.98042297363</v>
      </c>
      <c r="H4800">
        <v>238.98013305664</v>
      </c>
      <c r="I4800">
        <v>275.54867553711</v>
      </c>
      <c r="J4800">
        <v>317.71469116211</v>
      </c>
      <c r="K4800" s="6">
        <f>IFERROR(EXP(TREND(LN($F$1:$J$1),LN(F4800:J4800),LN(Calculations!$B$3))),0)</f>
        <v>3.8426896075032635E-2</v>
      </c>
    </row>
    <row r="4801" spans="1:11" x14ac:dyDescent="0.35">
      <c r="A4801">
        <v>4798</v>
      </c>
      <c r="B4801" t="str">
        <f t="shared" si="74"/>
        <v>17-81.5</v>
      </c>
      <c r="C4801">
        <v>-81.510355430949005</v>
      </c>
      <c r="D4801">
        <v>17.442796418558</v>
      </c>
      <c r="E4801">
        <f>ASIN(SQRT((SIN(RADIANS(PARAMETERS!$D$8-D4801)/2)*SIN(RADIANS(PARAMETERS!$D$8-D4801)/2))+(COS(RADIANS(D4801))*COS(RADIANS(PARAMETERS!$D$8))*SIN(RADIANS(PARAMETERS!$D$9-C4801)/2)*SIN(RADIANS(PARAMETERS!$D$9-C4801)/2))))*2*3958.756</f>
        <v>1389.4105192969896</v>
      </c>
      <c r="F4801">
        <v>171.91578674316</v>
      </c>
      <c r="G4801">
        <v>198.50350952148</v>
      </c>
      <c r="H4801">
        <v>239.70027160645</v>
      </c>
      <c r="I4801">
        <v>276.45672607422</v>
      </c>
      <c r="J4801">
        <v>318.85168457031</v>
      </c>
      <c r="K4801" s="6">
        <f>IFERROR(EXP(TREND(LN($F$1:$J$1),LN(F4801:J4801),LN(Calculations!$B$3))),0)</f>
        <v>3.8843593514262136E-2</v>
      </c>
    </row>
    <row r="4802" spans="1:11" x14ac:dyDescent="0.35">
      <c r="A4802">
        <v>4799</v>
      </c>
      <c r="B4802" t="str">
        <f t="shared" si="74"/>
        <v>17-82</v>
      </c>
      <c r="C4802">
        <v>-81.781676765849994</v>
      </c>
      <c r="D4802">
        <v>17.442796418558</v>
      </c>
      <c r="E4802">
        <f>ASIN(SQRT((SIN(RADIANS(PARAMETERS!$D$8-D4802)/2)*SIN(RADIANS(PARAMETERS!$D$8-D4802)/2))+(COS(RADIANS(D4802))*COS(RADIANS(PARAMETERS!$D$8))*SIN(RADIANS(PARAMETERS!$D$9-C4802)/2)*SIN(RADIANS(PARAMETERS!$D$9-C4802)/2))))*2*3958.756</f>
        <v>1407.2757803002603</v>
      </c>
      <c r="F4802">
        <v>172.24029541016</v>
      </c>
      <c r="G4802">
        <v>198.93354797363</v>
      </c>
      <c r="H4802">
        <v>240.30696105957</v>
      </c>
      <c r="I4802">
        <v>277.23309326172</v>
      </c>
      <c r="J4802">
        <v>319.83590698242</v>
      </c>
      <c r="K4802" s="6">
        <f>IFERROR(EXP(TREND(LN($F$1:$J$1),LN(F4802:J4802),LN(Calculations!$B$3))),0)</f>
        <v>3.9149778333229419E-2</v>
      </c>
    </row>
    <row r="4803" spans="1:11" x14ac:dyDescent="0.35">
      <c r="A4803">
        <v>4800</v>
      </c>
      <c r="B4803" t="str">
        <f t="shared" si="74"/>
        <v>17-82</v>
      </c>
      <c r="C4803">
        <v>-82.052998100750997</v>
      </c>
      <c r="D4803">
        <v>17.442796418558</v>
      </c>
      <c r="E4803">
        <f>ASIN(SQRT((SIN(RADIANS(PARAMETERS!$D$8-D4803)/2)*SIN(RADIANS(PARAMETERS!$D$8-D4803)/2))+(COS(RADIANS(D4803))*COS(RADIANS(PARAMETERS!$D$8))*SIN(RADIANS(PARAMETERS!$D$9-C4803)/2)*SIN(RADIANS(PARAMETERS!$D$9-C4803)/2))))*2*3958.756</f>
        <v>1425.1426400446294</v>
      </c>
      <c r="F4803">
        <v>172.46788024902</v>
      </c>
      <c r="G4803">
        <v>199.28782653809</v>
      </c>
      <c r="H4803">
        <v>240.8352355957</v>
      </c>
      <c r="I4803">
        <v>277.93045043945</v>
      </c>
      <c r="J4803">
        <v>320.74224853516</v>
      </c>
      <c r="K4803" s="6">
        <f>IFERROR(EXP(TREND(LN($F$1:$J$1),LN(F4803:J4803),LN(Calculations!$B$3))),0)</f>
        <v>3.9348046579048744E-2</v>
      </c>
    </row>
    <row r="4804" spans="1:11" x14ac:dyDescent="0.35">
      <c r="A4804">
        <v>4801</v>
      </c>
      <c r="B4804" t="str">
        <f t="shared" si="74"/>
        <v>17-82.5</v>
      </c>
      <c r="C4804">
        <v>-82.324319435652001</v>
      </c>
      <c r="D4804">
        <v>17.442796418558</v>
      </c>
      <c r="E4804">
        <f>ASIN(SQRT((SIN(RADIANS(PARAMETERS!$D$8-D4804)/2)*SIN(RADIANS(PARAMETERS!$D$8-D4804)/2))+(COS(RADIANS(D4804))*COS(RADIANS(PARAMETERS!$D$8))*SIN(RADIANS(PARAMETERS!$D$9-C4804)/2)*SIN(RADIANS(PARAMETERS!$D$9-C4804)/2))))*2*3958.756</f>
        <v>1443.0110055889245</v>
      </c>
      <c r="F4804">
        <v>172.62071228027</v>
      </c>
      <c r="G4804">
        <v>199.60014343262</v>
      </c>
      <c r="H4804">
        <v>241.34407043457</v>
      </c>
      <c r="I4804">
        <v>278.63284301758</v>
      </c>
      <c r="J4804">
        <v>321.68615722656</v>
      </c>
      <c r="K4804" s="6">
        <f>IFERROR(EXP(TREND(LN($F$1:$J$1),LN(F4804:J4804),LN(Calculations!$B$3))),0)</f>
        <v>3.9450742225784423E-2</v>
      </c>
    </row>
    <row r="4805" spans="1:11" x14ac:dyDescent="0.35">
      <c r="A4805">
        <v>4802</v>
      </c>
      <c r="B4805" t="str">
        <f t="shared" ref="B4805:B4868" si="75">MROUND(D4805,1)&amp;MROUND(C4805,-0.5)</f>
        <v>17-82.5</v>
      </c>
      <c r="C4805">
        <v>-82.595640770553004</v>
      </c>
      <c r="D4805">
        <v>17.442796418558</v>
      </c>
      <c r="E4805">
        <f>ASIN(SQRT((SIN(RADIANS(PARAMETERS!$D$8-D4805)/2)*SIN(RADIANS(PARAMETERS!$D$8-D4805)/2))+(COS(RADIANS(D4805))*COS(RADIANS(PARAMETERS!$D$8))*SIN(RADIANS(PARAMETERS!$D$9-C4805)/2)*SIN(RADIANS(PARAMETERS!$D$9-C4805)/2))))*2*3958.756</f>
        <v>1460.8807880581919</v>
      </c>
      <c r="F4805">
        <v>172.65092468262</v>
      </c>
      <c r="G4805">
        <v>199.79536437988</v>
      </c>
      <c r="H4805">
        <v>241.71737670898</v>
      </c>
      <c r="I4805">
        <v>279.18411254883</v>
      </c>
      <c r="J4805">
        <v>322.4619140625</v>
      </c>
      <c r="K4805" s="6">
        <f>IFERROR(EXP(TREND(LN($F$1:$J$1),LN(F4805:J4805),LN(Calculations!$B$3))),0)</f>
        <v>3.9419439063427104E-2</v>
      </c>
    </row>
    <row r="4806" spans="1:11" x14ac:dyDescent="0.35">
      <c r="A4806">
        <v>4803</v>
      </c>
      <c r="B4806" t="str">
        <f t="shared" si="75"/>
        <v>17-83</v>
      </c>
      <c r="C4806">
        <v>-82.866962105453993</v>
      </c>
      <c r="D4806">
        <v>17.442796418558</v>
      </c>
      <c r="E4806">
        <f>ASIN(SQRT((SIN(RADIANS(PARAMETERS!$D$8-D4806)/2)*SIN(RADIANS(PARAMETERS!$D$8-D4806)/2))+(COS(RADIANS(D4806))*COS(RADIANS(PARAMETERS!$D$8))*SIN(RADIANS(PARAMETERS!$D$9-C4806)/2)*SIN(RADIANS(PARAMETERS!$D$9-C4806)/2))))*2*3958.756</f>
        <v>1478.7519023968068</v>
      </c>
      <c r="F4806">
        <v>172.57954406738</v>
      </c>
      <c r="G4806">
        <v>199.89801025391</v>
      </c>
      <c r="H4806">
        <v>241.9945526123</v>
      </c>
      <c r="I4806">
        <v>279.63833618164</v>
      </c>
      <c r="J4806">
        <v>323.14178466797</v>
      </c>
      <c r="K4806" s="6">
        <f>IFERROR(EXP(TREND(LN($F$1:$J$1),LN(F4806:J4806),LN(Calculations!$B$3))),0)</f>
        <v>3.9271901321856199E-2</v>
      </c>
    </row>
    <row r="4807" spans="1:11" x14ac:dyDescent="0.35">
      <c r="A4807">
        <v>4804</v>
      </c>
      <c r="B4807" t="str">
        <f t="shared" si="75"/>
        <v>17-83</v>
      </c>
      <c r="C4807">
        <v>-83.138283440354996</v>
      </c>
      <c r="D4807">
        <v>17.442796418558</v>
      </c>
      <c r="E4807">
        <f>ASIN(SQRT((SIN(RADIANS(PARAMETERS!$D$8-D4807)/2)*SIN(RADIANS(PARAMETERS!$D$8-D4807)/2))+(COS(RADIANS(D4807))*COS(RADIANS(PARAMETERS!$D$8))*SIN(RADIANS(PARAMETERS!$D$9-C4807)/2)*SIN(RADIANS(PARAMETERS!$D$9-C4807)/2))))*2*3958.756</f>
        <v>1496.6242671391367</v>
      </c>
      <c r="F4807">
        <v>172.42863464355</v>
      </c>
      <c r="G4807">
        <v>199.93428039551</v>
      </c>
      <c r="H4807">
        <v>242.21667480469</v>
      </c>
      <c r="I4807">
        <v>280.05120849609</v>
      </c>
      <c r="J4807">
        <v>323.79983520508</v>
      </c>
      <c r="K4807" s="6">
        <f>IFERROR(EXP(TREND(LN($F$1:$J$1),LN(F4807:J4807),LN(Calculations!$B$3))),0)</f>
        <v>3.9028188748418374E-2</v>
      </c>
    </row>
    <row r="4808" spans="1:11" x14ac:dyDescent="0.35">
      <c r="A4808">
        <v>4805</v>
      </c>
      <c r="B4808" t="str">
        <f t="shared" si="75"/>
        <v>17-83.5</v>
      </c>
      <c r="C4808">
        <v>-83.409604775255005</v>
      </c>
      <c r="D4808">
        <v>17.442796418558</v>
      </c>
      <c r="E4808">
        <f>ASIN(SQRT((SIN(RADIANS(PARAMETERS!$D$8-D4808)/2)*SIN(RADIANS(PARAMETERS!$D$8-D4808)/2))+(COS(RADIANS(D4808))*COS(RADIANS(PARAMETERS!$D$8))*SIN(RADIANS(PARAMETERS!$D$9-C4808)/2)*SIN(RADIANS(PARAMETERS!$D$9-C4808)/2))))*2*3958.756</f>
        <v>1514.4978041962404</v>
      </c>
      <c r="F4808">
        <v>172.13124084473</v>
      </c>
      <c r="G4808">
        <v>199.81922912598</v>
      </c>
      <c r="H4808">
        <v>242.24598693848</v>
      </c>
      <c r="I4808">
        <v>280.23291015625</v>
      </c>
      <c r="J4808">
        <v>324.18106079102</v>
      </c>
      <c r="K4808" s="6">
        <f>IFERROR(EXP(TREND(LN($F$1:$J$1),LN(F4808:J4808),LN(Calculations!$B$3))),0)</f>
        <v>3.8642301004976579E-2</v>
      </c>
    </row>
    <row r="4809" spans="1:11" x14ac:dyDescent="0.35">
      <c r="A4809">
        <v>4806</v>
      </c>
      <c r="B4809" t="str">
        <f t="shared" si="75"/>
        <v>17-83.5</v>
      </c>
      <c r="C4809">
        <v>-83.680926110155994</v>
      </c>
      <c r="D4809">
        <v>17.442796418558</v>
      </c>
      <c r="E4809">
        <f>ASIN(SQRT((SIN(RADIANS(PARAMETERS!$D$8-D4809)/2)*SIN(RADIANS(PARAMETERS!$D$8-D4809)/2))+(COS(RADIANS(D4809))*COS(RADIANS(PARAMETERS!$D$8))*SIN(RADIANS(PARAMETERS!$D$9-C4809)/2)*SIN(RADIANS(PARAMETERS!$D$9-C4809)/2))))*2*3958.756</f>
        <v>1532.3724386577114</v>
      </c>
      <c r="F4809">
        <v>171.73011779785</v>
      </c>
      <c r="G4809">
        <v>199.60606384277</v>
      </c>
      <c r="H4809">
        <v>242.15545654297</v>
      </c>
      <c r="I4809">
        <v>280.27520751953</v>
      </c>
      <c r="J4809">
        <v>324.40020751953</v>
      </c>
      <c r="K4809" s="6">
        <f>IFERROR(EXP(TREND(LN($F$1:$J$1),LN(F4809:J4809),LN(Calculations!$B$3))),0)</f>
        <v>3.8159338601486882E-2</v>
      </c>
    </row>
    <row r="4810" spans="1:11" x14ac:dyDescent="0.35">
      <c r="A4810">
        <v>4807</v>
      </c>
      <c r="B4810" t="str">
        <f t="shared" si="75"/>
        <v>17-84</v>
      </c>
      <c r="C4810">
        <v>-83.952247445056997</v>
      </c>
      <c r="D4810">
        <v>17.442796418558</v>
      </c>
      <c r="E4810">
        <f>ASIN(SQRT((SIN(RADIANS(PARAMETERS!$D$8-D4810)/2)*SIN(RADIANS(PARAMETERS!$D$8-D4810)/2))+(COS(RADIANS(D4810))*COS(RADIANS(PARAMETERS!$D$8))*SIN(RADIANS(PARAMETERS!$D$9-C4810)/2)*SIN(RADIANS(PARAMETERS!$D$9-C4810)/2))))*2*3958.756</f>
        <v>1550.2480986064818</v>
      </c>
      <c r="F4810">
        <v>171.25392150879</v>
      </c>
      <c r="G4810">
        <v>199.32975769043</v>
      </c>
      <c r="H4810">
        <v>241.99658203125</v>
      </c>
      <c r="I4810">
        <v>280.24578857422</v>
      </c>
      <c r="J4810">
        <v>324.54498291016</v>
      </c>
      <c r="K4810" s="6">
        <f>IFERROR(EXP(TREND(LN($F$1:$J$1),LN(F4810:J4810),LN(Calculations!$B$3))),0)</f>
        <v>3.7607818921700009E-2</v>
      </c>
    </row>
    <row r="4811" spans="1:11" x14ac:dyDescent="0.35">
      <c r="A4811">
        <v>4808</v>
      </c>
      <c r="B4811" t="str">
        <f t="shared" si="75"/>
        <v>17-84</v>
      </c>
      <c r="C4811">
        <v>-84.223568779958001</v>
      </c>
      <c r="D4811">
        <v>17.442796418558</v>
      </c>
      <c r="E4811">
        <f>ASIN(SQRT((SIN(RADIANS(PARAMETERS!$D$8-D4811)/2)*SIN(RADIANS(PARAMETERS!$D$8-D4811)/2))+(COS(RADIANS(D4811))*COS(RADIANS(PARAMETERS!$D$8))*SIN(RADIANS(PARAMETERS!$D$9-C4811)/2)*SIN(RADIANS(PARAMETERS!$D$9-C4811)/2))))*2*3958.756</f>
        <v>1568.1247149468225</v>
      </c>
      <c r="F4811">
        <v>170.62553405762</v>
      </c>
      <c r="G4811">
        <v>198.91879272461</v>
      </c>
      <c r="H4811">
        <v>241.67282104492</v>
      </c>
      <c r="I4811">
        <v>280.02429199219</v>
      </c>
      <c r="J4811">
        <v>324.46615600586</v>
      </c>
      <c r="K4811" s="6">
        <f>IFERROR(EXP(TREND(LN($F$1:$J$1),LN(F4811:J4811),LN(Calculations!$B$3))),0)</f>
        <v>3.6923272604589559E-2</v>
      </c>
    </row>
    <row r="4812" spans="1:11" x14ac:dyDescent="0.35">
      <c r="A4812">
        <v>4809</v>
      </c>
      <c r="B4812" t="str">
        <f t="shared" si="75"/>
        <v>17-84.5</v>
      </c>
      <c r="C4812">
        <v>-84.494890114859004</v>
      </c>
      <c r="D4812">
        <v>17.442796418558</v>
      </c>
      <c r="E4812">
        <f>ASIN(SQRT((SIN(RADIANS(PARAMETERS!$D$8-D4812)/2)*SIN(RADIANS(PARAMETERS!$D$8-D4812)/2))+(COS(RADIANS(D4812))*COS(RADIANS(PARAMETERS!$D$8))*SIN(RADIANS(PARAMETERS!$D$9-C4812)/2)*SIN(RADIANS(PARAMETERS!$D$9-C4812)/2))))*2*3958.756</f>
        <v>1586.0022212435715</v>
      </c>
      <c r="F4812">
        <v>169.86331176758</v>
      </c>
      <c r="G4812">
        <v>198.39616394043</v>
      </c>
      <c r="H4812">
        <v>241.21463012695</v>
      </c>
      <c r="I4812">
        <v>279.64828491211</v>
      </c>
      <c r="J4812">
        <v>324.20999145508</v>
      </c>
      <c r="K4812" s="6">
        <f>IFERROR(EXP(TREND(LN($F$1:$J$1),LN(F4812:J4812),LN(Calculations!$B$3))),0)</f>
        <v>3.613102617261154E-2</v>
      </c>
    </row>
    <row r="4813" spans="1:11" x14ac:dyDescent="0.35">
      <c r="A4813">
        <v>4810</v>
      </c>
      <c r="B4813" t="str">
        <f t="shared" si="75"/>
        <v>17-85</v>
      </c>
      <c r="C4813">
        <v>-84.766211449759993</v>
      </c>
      <c r="D4813">
        <v>17.442796418558</v>
      </c>
      <c r="E4813">
        <f>ASIN(SQRT((SIN(RADIANS(PARAMETERS!$D$8-D4813)/2)*SIN(RADIANS(PARAMETERS!$D$8-D4813)/2))+(COS(RADIANS(D4813))*COS(RADIANS(PARAMETERS!$D$8))*SIN(RADIANS(PARAMETERS!$D$9-C4813)/2)*SIN(RADIANS(PARAMETERS!$D$9-C4813)/2))))*2*3958.756</f>
        <v>1603.8805535720987</v>
      </c>
      <c r="F4813">
        <v>168.97917175293</v>
      </c>
      <c r="G4813">
        <v>197.77227783203</v>
      </c>
      <c r="H4813">
        <v>240.63600158691</v>
      </c>
      <c r="I4813">
        <v>279.13531494141</v>
      </c>
      <c r="J4813">
        <v>323.79833984375</v>
      </c>
      <c r="K4813" s="6">
        <f>IFERROR(EXP(TREND(LN($F$1:$J$1),LN(F4813:J4813),LN(Calculations!$B$3))),0)</f>
        <v>3.5249340024506373E-2</v>
      </c>
    </row>
    <row r="4814" spans="1:11" x14ac:dyDescent="0.35">
      <c r="A4814">
        <v>4811</v>
      </c>
      <c r="B4814" t="str">
        <f t="shared" si="75"/>
        <v>17-85</v>
      </c>
      <c r="C4814">
        <v>-85.037532784660996</v>
      </c>
      <c r="D4814">
        <v>17.442796418558</v>
      </c>
      <c r="E4814">
        <f>ASIN(SQRT((SIN(RADIANS(PARAMETERS!$D$8-D4814)/2)*SIN(RADIANS(PARAMETERS!$D$8-D4814)/2))+(COS(RADIANS(D4814))*COS(RADIANS(PARAMETERS!$D$8))*SIN(RADIANS(PARAMETERS!$D$9-C4814)/2)*SIN(RADIANS(PARAMETERS!$D$9-C4814)/2))))*2*3958.756</f>
        <v>1621.7596503781081</v>
      </c>
      <c r="F4814">
        <v>167.88856506348</v>
      </c>
      <c r="G4814">
        <v>196.95849609375</v>
      </c>
      <c r="H4814">
        <v>239.79296875</v>
      </c>
      <c r="I4814">
        <v>278.2864074707</v>
      </c>
      <c r="J4814">
        <v>322.9631652832</v>
      </c>
      <c r="K4814" s="6">
        <f>IFERROR(EXP(TREND(LN($F$1:$J$1),LN(F4814:J4814),LN(Calculations!$B$3))),0)</f>
        <v>3.4227585991297993E-2</v>
      </c>
    </row>
    <row r="4815" spans="1:11" x14ac:dyDescent="0.35">
      <c r="A4815">
        <v>4812</v>
      </c>
      <c r="B4815" t="str">
        <f t="shared" si="75"/>
        <v>17-85.5</v>
      </c>
      <c r="C4815">
        <v>-85.308854119562</v>
      </c>
      <c r="D4815">
        <v>17.442796418558</v>
      </c>
      <c r="E4815">
        <f>ASIN(SQRT((SIN(RADIANS(PARAMETERS!$D$8-D4815)/2)*SIN(RADIANS(PARAMETERS!$D$8-D4815)/2))+(COS(RADIANS(D4815))*COS(RADIANS(PARAMETERS!$D$8))*SIN(RADIANS(PARAMETERS!$D$9-C4815)/2)*SIN(RADIANS(PARAMETERS!$D$9-C4815)/2))))*2*3958.756</f>
        <v>1639.6394523465403</v>
      </c>
      <c r="F4815">
        <v>166.66014099121</v>
      </c>
      <c r="G4815">
        <v>196.02983093262</v>
      </c>
      <c r="H4815">
        <v>238.81634521484</v>
      </c>
      <c r="I4815">
        <v>277.2785949707</v>
      </c>
      <c r="J4815">
        <v>321.93920898438</v>
      </c>
      <c r="K4815" s="6">
        <f>IFERROR(EXP(TREND(LN($F$1:$J$1),LN(F4815:J4815),LN(Calculations!$B$3))),0)</f>
        <v>3.3123797294338307E-2</v>
      </c>
    </row>
    <row r="4816" spans="1:11" x14ac:dyDescent="0.35">
      <c r="A4816">
        <v>4813</v>
      </c>
      <c r="B4816" t="str">
        <f t="shared" si="75"/>
        <v>17-85.5</v>
      </c>
      <c r="C4816">
        <v>-85.580175454463003</v>
      </c>
      <c r="D4816">
        <v>17.442796418558</v>
      </c>
      <c r="E4816">
        <f>ASIN(SQRT((SIN(RADIANS(PARAMETERS!$D$8-D4816)/2)*SIN(RADIANS(PARAMETERS!$D$8-D4816)/2))+(COS(RADIANS(D4816))*COS(RADIANS(PARAMETERS!$D$8))*SIN(RADIANS(PARAMETERS!$D$9-C4816)/2)*SIN(RADIANS(PARAMETERS!$D$9-C4816)/2))))*2*3958.756</f>
        <v>1657.5199022788927</v>
      </c>
      <c r="F4816">
        <v>165.30804443359</v>
      </c>
      <c r="G4816">
        <v>194.99725341797</v>
      </c>
      <c r="H4816">
        <v>237.73620605469</v>
      </c>
      <c r="I4816">
        <v>276.15447998047</v>
      </c>
      <c r="J4816">
        <v>320.78494262695</v>
      </c>
      <c r="K4816" s="6">
        <f>IFERROR(EXP(TREND(LN($F$1:$J$1),LN(F4816:J4816),LN(Calculations!$B$3))),0)</f>
        <v>3.195467351828038E-2</v>
      </c>
    </row>
    <row r="4817" spans="1:11" x14ac:dyDescent="0.35">
      <c r="A4817">
        <v>4814</v>
      </c>
      <c r="B4817" t="str">
        <f t="shared" si="75"/>
        <v>17-86</v>
      </c>
      <c r="C4817">
        <v>-85.851496789364006</v>
      </c>
      <c r="D4817">
        <v>17.442796418558</v>
      </c>
      <c r="E4817">
        <f>ASIN(SQRT((SIN(RADIANS(PARAMETERS!$D$8-D4817)/2)*SIN(RADIANS(PARAMETERS!$D$8-D4817)/2))+(COS(RADIANS(D4817))*COS(RADIANS(PARAMETERS!$D$8))*SIN(RADIANS(PARAMETERS!$D$9-C4817)/2)*SIN(RADIANS(PARAMETERS!$D$9-C4817)/2))))*2*3958.756</f>
        <v>1675.400944978328</v>
      </c>
      <c r="F4817">
        <v>163.61569213867</v>
      </c>
      <c r="G4817">
        <v>193.7244720459</v>
      </c>
      <c r="H4817">
        <v>236.29173278809</v>
      </c>
      <c r="I4817">
        <v>274.57052612305</v>
      </c>
      <c r="J4817">
        <v>319.05404663086</v>
      </c>
      <c r="K4817" s="6">
        <f>IFERROR(EXP(TREND(LN($F$1:$J$1),LN(F4817:J4817),LN(Calculations!$B$3))),0)</f>
        <v>3.0593973806287127E-2</v>
      </c>
    </row>
    <row r="4818" spans="1:11" x14ac:dyDescent="0.35">
      <c r="A4818">
        <v>4815</v>
      </c>
      <c r="B4818" t="str">
        <f t="shared" si="75"/>
        <v>17-86</v>
      </c>
      <c r="C4818">
        <v>-86.122818124264995</v>
      </c>
      <c r="D4818">
        <v>17.442796418558</v>
      </c>
      <c r="E4818">
        <f>ASIN(SQRT((SIN(RADIANS(PARAMETERS!$D$8-D4818)/2)*SIN(RADIANS(PARAMETERS!$D$8-D4818)/2))+(COS(RADIANS(D4818))*COS(RADIANS(PARAMETERS!$D$8))*SIN(RADIANS(PARAMETERS!$D$9-C4818)/2)*SIN(RADIANS(PARAMETERS!$D$9-C4818)/2))))*2*3958.756</f>
        <v>1693.2825271420024</v>
      </c>
      <c r="F4818">
        <v>161.60293579102</v>
      </c>
      <c r="G4818">
        <v>192.26312255859</v>
      </c>
      <c r="H4818">
        <v>234.6072845459</v>
      </c>
      <c r="I4818">
        <v>272.69921875</v>
      </c>
      <c r="J4818">
        <v>316.97967529297</v>
      </c>
      <c r="K4818" s="6">
        <f>IFERROR(EXP(TREND(LN($F$1:$J$1),LN(F4818:J4818),LN(Calculations!$B$3))),0)</f>
        <v>2.9074023326995661E-2</v>
      </c>
    </row>
    <row r="4819" spans="1:11" x14ac:dyDescent="0.35">
      <c r="A4819">
        <v>4816</v>
      </c>
      <c r="B4819" t="str">
        <f t="shared" si="75"/>
        <v>17-86.5</v>
      </c>
      <c r="C4819">
        <v>-86.394139459165999</v>
      </c>
      <c r="D4819">
        <v>17.442796418558</v>
      </c>
      <c r="E4819">
        <f>ASIN(SQRT((SIN(RADIANS(PARAMETERS!$D$8-D4819)/2)*SIN(RADIANS(PARAMETERS!$D$8-D4819)/2))+(COS(RADIANS(D4819))*COS(RADIANS(PARAMETERS!$D$8))*SIN(RADIANS(PARAMETERS!$D$9-C4819)/2)*SIN(RADIANS(PARAMETERS!$D$9-C4819)/2))))*2*3958.756</f>
        <v>1711.1645972600875</v>
      </c>
      <c r="F4819">
        <v>159.26795959473</v>
      </c>
      <c r="G4819">
        <v>190.59893798828</v>
      </c>
      <c r="H4819">
        <v>232.66621398926</v>
      </c>
      <c r="I4819">
        <v>270.52215576172</v>
      </c>
      <c r="J4819">
        <v>314.54183959961</v>
      </c>
      <c r="K4819" s="6">
        <f>IFERROR(EXP(TREND(LN($F$1:$J$1),LN(F4819:J4819),LN(Calculations!$B$3))),0)</f>
        <v>2.7420993488958018E-2</v>
      </c>
    </row>
    <row r="4820" spans="1:11" x14ac:dyDescent="0.35">
      <c r="A4820">
        <v>4817</v>
      </c>
      <c r="B4820" t="str">
        <f t="shared" si="75"/>
        <v>17-86.5</v>
      </c>
      <c r="C4820">
        <v>-86.665460794067002</v>
      </c>
      <c r="D4820">
        <v>17.442796418558</v>
      </c>
      <c r="E4820">
        <f>ASIN(SQRT((SIN(RADIANS(PARAMETERS!$D$8-D4820)/2)*SIN(RADIANS(PARAMETERS!$D$8-D4820)/2))+(COS(RADIANS(D4820))*COS(RADIANS(PARAMETERS!$D$8))*SIN(RADIANS(PARAMETERS!$D$9-C4820)/2)*SIN(RADIANS(PARAMETERS!$D$9-C4820)/2))))*2*3958.756</f>
        <v>1729.0471055209962</v>
      </c>
      <c r="F4820">
        <v>156.21920776367</v>
      </c>
      <c r="G4820">
        <v>188.35813903809</v>
      </c>
      <c r="H4820">
        <v>229.95344543457</v>
      </c>
      <c r="I4820">
        <v>267.34939575195</v>
      </c>
      <c r="J4820">
        <v>310.83139038086</v>
      </c>
      <c r="K4820" s="6">
        <f>IFERROR(EXP(TREND(LN($F$1:$J$1),LN(F4820:J4820),LN(Calculations!$B$3))),0)</f>
        <v>2.5425664280121878E-2</v>
      </c>
    </row>
    <row r="4821" spans="1:11" x14ac:dyDescent="0.35">
      <c r="A4821">
        <v>4818</v>
      </c>
      <c r="B4821" t="str">
        <f t="shared" si="75"/>
        <v>17-87</v>
      </c>
      <c r="C4821">
        <v>-86.936782128968005</v>
      </c>
      <c r="D4821">
        <v>17.442796418558</v>
      </c>
      <c r="E4821">
        <f>ASIN(SQRT((SIN(RADIANS(PARAMETERS!$D$8-D4821)/2)*SIN(RADIANS(PARAMETERS!$D$8-D4821)/2))+(COS(RADIANS(D4821))*COS(RADIANS(PARAMETERS!$D$8))*SIN(RADIANS(PARAMETERS!$D$9-C4821)/2)*SIN(RADIANS(PARAMETERS!$D$9-C4821)/2))))*2*3958.756</f>
        <v>1746.9300037223836</v>
      </c>
      <c r="F4821">
        <v>152.57943725586</v>
      </c>
      <c r="G4821">
        <v>185.39263916016</v>
      </c>
      <c r="H4821">
        <v>226.62498474121</v>
      </c>
      <c r="I4821">
        <v>263.40139770508</v>
      </c>
      <c r="J4821">
        <v>306.15118408203</v>
      </c>
      <c r="K4821" s="6">
        <f>IFERROR(EXP(TREND(LN($F$1:$J$1),LN(F4821:J4821),LN(Calculations!$B$3))),0)</f>
        <v>2.3177841818691758E-2</v>
      </c>
    </row>
    <row r="4822" spans="1:11" x14ac:dyDescent="0.35">
      <c r="A4822">
        <v>4819</v>
      </c>
      <c r="B4822" t="str">
        <f t="shared" si="75"/>
        <v>17-87</v>
      </c>
      <c r="C4822">
        <v>-87.208103463868994</v>
      </c>
      <c r="D4822">
        <v>17.442796418558</v>
      </c>
      <c r="E4822">
        <f>ASIN(SQRT((SIN(RADIANS(PARAMETERS!$D$8-D4822)/2)*SIN(RADIANS(PARAMETERS!$D$8-D4822)/2))+(COS(RADIANS(D4822))*COS(RADIANS(PARAMETERS!$D$8))*SIN(RADIANS(PARAMETERS!$D$9-C4822)/2)*SIN(RADIANS(PARAMETERS!$D$9-C4822)/2))))*2*3958.756</f>
        <v>1764.8132451875051</v>
      </c>
      <c r="F4822">
        <v>148.45397949219</v>
      </c>
      <c r="G4822">
        <v>181.73193359375</v>
      </c>
      <c r="H4822">
        <v>222.77203369141</v>
      </c>
      <c r="I4822">
        <v>258.80270385742</v>
      </c>
      <c r="J4822">
        <v>300.6676940918</v>
      </c>
      <c r="K4822" s="6">
        <f>IFERROR(EXP(TREND(LN($F$1:$J$1),LN(F4822:J4822),LN(Calculations!$B$3))),0)</f>
        <v>2.0814230312676391E-2</v>
      </c>
    </row>
    <row r="4823" spans="1:11" x14ac:dyDescent="0.35">
      <c r="A4823">
        <v>4820</v>
      </c>
      <c r="B4823" t="str">
        <f t="shared" si="75"/>
        <v>17-87.5</v>
      </c>
      <c r="C4823">
        <v>-87.479424798769998</v>
      </c>
      <c r="D4823">
        <v>17.442796418558</v>
      </c>
      <c r="E4823">
        <f>ASIN(SQRT((SIN(RADIANS(PARAMETERS!$D$8-D4823)/2)*SIN(RADIANS(PARAMETERS!$D$8-D4823)/2))+(COS(RADIANS(D4823))*COS(RADIANS(PARAMETERS!$D$8))*SIN(RADIANS(PARAMETERS!$D$9-C4823)/2)*SIN(RADIANS(PARAMETERS!$D$9-C4823)/2))))*2*3958.756</f>
        <v>1782.696784686565</v>
      </c>
      <c r="F4823">
        <v>144.13919067383</v>
      </c>
      <c r="G4823">
        <v>177.76208496094</v>
      </c>
      <c r="H4823">
        <v>218.70693969727</v>
      </c>
      <c r="I4823">
        <v>253.93406677246</v>
      </c>
      <c r="J4823">
        <v>294.84353637695</v>
      </c>
      <c r="K4823" s="6">
        <f>IFERROR(EXP(TREND(LN($F$1:$J$1),LN(F4823:J4823),LN(Calculations!$B$3))),0)</f>
        <v>1.8575891061607858E-2</v>
      </c>
    </row>
    <row r="4824" spans="1:11" x14ac:dyDescent="0.35">
      <c r="A4824">
        <v>4821</v>
      </c>
      <c r="B4824" t="str">
        <f t="shared" si="75"/>
        <v>17-88</v>
      </c>
      <c r="C4824">
        <v>-87.750746133671001</v>
      </c>
      <c r="D4824">
        <v>17.442796418558</v>
      </c>
      <c r="E4824">
        <f>ASIN(SQRT((SIN(RADIANS(PARAMETERS!$D$8-D4824)/2)*SIN(RADIANS(PARAMETERS!$D$8-D4824)/2))+(COS(RADIANS(D4824))*COS(RADIANS(PARAMETERS!$D$8))*SIN(RADIANS(PARAMETERS!$D$9-C4824)/2)*SIN(RADIANS(PARAMETERS!$D$9-C4824)/2))))*2*3958.756</f>
        <v>1800.5805783626943</v>
      </c>
      <c r="F4824">
        <v>139.72375488281</v>
      </c>
      <c r="G4824">
        <v>173.56948852539</v>
      </c>
      <c r="H4824">
        <v>214.52320861816</v>
      </c>
      <c r="I4824">
        <v>248.91470336914</v>
      </c>
      <c r="J4824">
        <v>288.82943725586</v>
      </c>
      <c r="K4824" s="6">
        <f>IFERROR(EXP(TREND(LN($F$1:$J$1),LN(F4824:J4824),LN(Calculations!$B$3))),0)</f>
        <v>1.6515623135802963E-2</v>
      </c>
    </row>
    <row r="4825" spans="1:11" x14ac:dyDescent="0.35">
      <c r="A4825">
        <v>4822</v>
      </c>
      <c r="B4825" t="str">
        <f t="shared" si="75"/>
        <v>17-88</v>
      </c>
      <c r="C4825">
        <v>-88.022067468572004</v>
      </c>
      <c r="D4825">
        <v>17.442796418558</v>
      </c>
      <c r="E4825">
        <f>ASIN(SQRT((SIN(RADIANS(PARAMETERS!$D$8-D4825)/2)*SIN(RADIANS(PARAMETERS!$D$8-D4825)/2))+(COS(RADIANS(D4825))*COS(RADIANS(PARAMETERS!$D$8))*SIN(RADIANS(PARAMETERS!$D$9-C4825)/2)*SIN(RADIANS(PARAMETERS!$D$9-C4825)/2))))*2*3958.756</f>
        <v>1818.4645836622624</v>
      </c>
      <c r="F4825">
        <v>135.2465057373</v>
      </c>
      <c r="G4825">
        <v>169.20697021484</v>
      </c>
      <c r="H4825">
        <v>210.24957275391</v>
      </c>
      <c r="I4825">
        <v>243.78436279297</v>
      </c>
      <c r="J4825">
        <v>282.67874145508</v>
      </c>
      <c r="K4825" s="6">
        <f>IFERROR(EXP(TREND(LN($F$1:$J$1),LN(F4825:J4825),LN(Calculations!$B$3))),0)</f>
        <v>1.4646810578201662E-2</v>
      </c>
    </row>
    <row r="4826" spans="1:11" x14ac:dyDescent="0.35">
      <c r="A4826">
        <v>4823</v>
      </c>
      <c r="B4826" t="str">
        <f t="shared" si="75"/>
        <v>17-88.5</v>
      </c>
      <c r="C4826">
        <v>-88.293388803472993</v>
      </c>
      <c r="D4826">
        <v>17.442796418558</v>
      </c>
      <c r="E4826">
        <f>ASIN(SQRT((SIN(RADIANS(PARAMETERS!$D$8-D4826)/2)*SIN(RADIANS(PARAMETERS!$D$8-D4826)/2))+(COS(RADIANS(D4826))*COS(RADIANS(PARAMETERS!$D$8))*SIN(RADIANS(PARAMETERS!$D$9-C4826)/2)*SIN(RADIANS(PARAMETERS!$D$9-C4826)/2))))*2*3958.756</f>
        <v>1836.3487592692134</v>
      </c>
      <c r="F4826">
        <v>130.78273010254</v>
      </c>
      <c r="G4826">
        <v>164.78787231445</v>
      </c>
      <c r="H4826">
        <v>205.95599365234</v>
      </c>
      <c r="I4826">
        <v>238.6241607666</v>
      </c>
      <c r="J4826">
        <v>276.48510742188</v>
      </c>
      <c r="K4826" s="6">
        <f>IFERROR(EXP(TREND(LN($F$1:$J$1),LN(F4826:J4826),LN(Calculations!$B$3))),0)</f>
        <v>1.2988238188416421E-2</v>
      </c>
    </row>
    <row r="4827" spans="1:11" x14ac:dyDescent="0.35">
      <c r="A4827">
        <v>4824</v>
      </c>
      <c r="B4827" t="str">
        <f t="shared" si="75"/>
        <v>17-88.5</v>
      </c>
      <c r="C4827">
        <v>-88.564710138373997</v>
      </c>
      <c r="D4827">
        <v>17.442796418558</v>
      </c>
      <c r="E4827">
        <f>ASIN(SQRT((SIN(RADIANS(PARAMETERS!$D$8-D4827)/2)*SIN(RADIANS(PARAMETERS!$D$8-D4827)/2))+(COS(RADIANS(D4827))*COS(RADIANS(PARAMETERS!$D$8))*SIN(RADIANS(PARAMETERS!$D$9-C4827)/2)*SIN(RADIANS(PARAMETERS!$D$9-C4827)/2))))*2*3958.756</f>
        <v>1854.2330650431593</v>
      </c>
      <c r="F4827">
        <v>126.43636322021</v>
      </c>
      <c r="G4827">
        <v>160.42848205566</v>
      </c>
      <c r="H4827">
        <v>201.7921295166</v>
      </c>
      <c r="I4827">
        <v>233.6314239502</v>
      </c>
      <c r="J4827">
        <v>270.50531005859</v>
      </c>
      <c r="K4827" s="6">
        <f>IFERROR(EXP(TREND(LN($F$1:$J$1),LN(F4827:J4827),LN(Calculations!$B$3))),0)</f>
        <v>1.1552820494893418E-2</v>
      </c>
    </row>
    <row r="4828" spans="1:11" x14ac:dyDescent="0.35">
      <c r="A4828">
        <v>4825</v>
      </c>
      <c r="B4828" t="str">
        <f t="shared" si="75"/>
        <v>17-89</v>
      </c>
      <c r="C4828">
        <v>-88.836031473275</v>
      </c>
      <c r="D4828">
        <v>17.442796418558</v>
      </c>
      <c r="E4828">
        <f>ASIN(SQRT((SIN(RADIANS(PARAMETERS!$D$8-D4828)/2)*SIN(RADIANS(PARAMETERS!$D$8-D4828)/2))+(COS(RADIANS(D4828))*COS(RADIANS(PARAMETERS!$D$8))*SIN(RADIANS(PARAMETERS!$D$9-C4828)/2)*SIN(RADIANS(PARAMETERS!$D$9-C4828)/2))))*2*3958.756</f>
        <v>1872.1174619609806</v>
      </c>
      <c r="F4828">
        <v>122.20316314697</v>
      </c>
      <c r="G4828">
        <v>156.12898254395</v>
      </c>
      <c r="H4828">
        <v>197.73175048828</v>
      </c>
      <c r="I4828">
        <v>228.76721191406</v>
      </c>
      <c r="J4828">
        <v>264.68423461914</v>
      </c>
      <c r="K4828" s="6">
        <f>IFERROR(EXP(TREND(LN($F$1:$J$1),LN(F4828:J4828),LN(Calculations!$B$3))),0)</f>
        <v>1.0307884285389335E-2</v>
      </c>
    </row>
    <row r="4829" spans="1:11" x14ac:dyDescent="0.35">
      <c r="A4829">
        <v>4826</v>
      </c>
      <c r="B4829" t="str">
        <f t="shared" si="75"/>
        <v>17-89</v>
      </c>
      <c r="C4829">
        <v>-89.107352808176003</v>
      </c>
      <c r="D4829">
        <v>17.442796418558</v>
      </c>
      <c r="E4829">
        <f>ASIN(SQRT((SIN(RADIANS(PARAMETERS!$D$8-D4829)/2)*SIN(RADIANS(PARAMETERS!$D$8-D4829)/2))+(COS(RADIANS(D4829))*COS(RADIANS(PARAMETERS!$D$8))*SIN(RADIANS(PARAMETERS!$D$9-C4829)/2)*SIN(RADIANS(PARAMETERS!$D$9-C4829)/2))))*2*3958.756</f>
        <v>1890.0019120617026</v>
      </c>
      <c r="F4829">
        <v>118.02558135986</v>
      </c>
      <c r="G4829">
        <v>151.80584716797</v>
      </c>
      <c r="H4829">
        <v>193.67161560059</v>
      </c>
      <c r="I4829">
        <v>223.89064025879</v>
      </c>
      <c r="J4829">
        <v>258.83401489258</v>
      </c>
      <c r="K4829" s="6">
        <f>IFERROR(EXP(TREND(LN($F$1:$J$1),LN(F4829:J4829),LN(Calculations!$B$3))),0)</f>
        <v>9.207908046741306E-3</v>
      </c>
    </row>
    <row r="4830" spans="1:11" x14ac:dyDescent="0.35">
      <c r="A4830">
        <v>4827</v>
      </c>
      <c r="B4830" t="str">
        <f t="shared" si="75"/>
        <v>17-89.5</v>
      </c>
      <c r="C4830">
        <v>-89.378674143077006</v>
      </c>
      <c r="D4830">
        <v>17.442796418558</v>
      </c>
      <c r="E4830">
        <f>ASIN(SQRT((SIN(RADIANS(PARAMETERS!$D$8-D4830)/2)*SIN(RADIANS(PARAMETERS!$D$8-D4830)/2))+(COS(RADIANS(D4830))*COS(RADIANS(PARAMETERS!$D$8))*SIN(RADIANS(PARAMETERS!$D$9-C4830)/2)*SIN(RADIANS(PARAMETERS!$D$9-C4830)/2))))*2*3958.756</f>
        <v>1907.8863783944339</v>
      </c>
      <c r="F4830">
        <v>114.13716125488</v>
      </c>
      <c r="G4830">
        <v>147.62329101563</v>
      </c>
      <c r="H4830">
        <v>189.86643981934</v>
      </c>
      <c r="I4830">
        <v>219.37365722656</v>
      </c>
      <c r="J4830">
        <v>253.45590209961</v>
      </c>
      <c r="K4830" s="6">
        <f>IFERROR(EXP(TREND(LN($F$1:$J$1),LN(F4830:J4830),LN(Calculations!$B$3))),0)</f>
        <v>8.2857941430593968E-3</v>
      </c>
    </row>
    <row r="4831" spans="1:11" x14ac:dyDescent="0.35">
      <c r="A4831">
        <v>4828</v>
      </c>
      <c r="B4831" t="str">
        <f t="shared" si="75"/>
        <v>17-89.5</v>
      </c>
      <c r="C4831">
        <v>-89.649995477977996</v>
      </c>
      <c r="D4831">
        <v>17.442796418558</v>
      </c>
      <c r="E4831">
        <f>ASIN(SQRT((SIN(RADIANS(PARAMETERS!$D$8-D4831)/2)*SIN(RADIANS(PARAMETERS!$D$8-D4831)/2))+(COS(RADIANS(D4831))*COS(RADIANS(PARAMETERS!$D$8))*SIN(RADIANS(PARAMETERS!$D$9-C4831)/2)*SIN(RADIANS(PARAMETERS!$D$9-C4831)/2))))*2*3958.756</f>
        <v>1925.7708249691657</v>
      </c>
      <c r="F4831">
        <v>110.56638336182</v>
      </c>
      <c r="G4831">
        <v>143.59722900391</v>
      </c>
      <c r="H4831">
        <v>186.25051879883</v>
      </c>
      <c r="I4831">
        <v>215.12799072266</v>
      </c>
      <c r="J4831">
        <v>248.40475463867</v>
      </c>
      <c r="K4831" s="6">
        <f>IFERROR(EXP(TREND(LN($F$1:$J$1),LN(F4831:J4831),LN(Calculations!$B$3))),0)</f>
        <v>7.510954520911225E-3</v>
      </c>
    </row>
    <row r="4832" spans="1:11" x14ac:dyDescent="0.35">
      <c r="A4832">
        <v>4829</v>
      </c>
      <c r="B4832" t="str">
        <f t="shared" si="75"/>
        <v>17-90</v>
      </c>
      <c r="C4832">
        <v>-89.921316812878999</v>
      </c>
      <c r="D4832">
        <v>17.442796418558</v>
      </c>
      <c r="E4832">
        <f>ASIN(SQRT((SIN(RADIANS(PARAMETERS!$D$8-D4832)/2)*SIN(RADIANS(PARAMETERS!$D$8-D4832)/2))+(COS(RADIANS(D4832))*COS(RADIANS(PARAMETERS!$D$8))*SIN(RADIANS(PARAMETERS!$D$9-C4832)/2)*SIN(RADIANS(PARAMETERS!$D$9-C4832)/2))))*2*3958.756</f>
        <v>1943.6552167102543</v>
      </c>
      <c r="F4832">
        <v>107.33827972412</v>
      </c>
      <c r="G4832">
        <v>139.78079223633</v>
      </c>
      <c r="H4832">
        <v>182.87608337402</v>
      </c>
      <c r="I4832">
        <v>211.2048034668</v>
      </c>
      <c r="J4832">
        <v>243.74313354492</v>
      </c>
      <c r="K4832" s="6">
        <f>IFERROR(EXP(TREND(LN($F$1:$J$1),LN(F4832:J4832),LN(Calculations!$B$3))),0)</f>
        <v>6.8643642825436009E-3</v>
      </c>
    </row>
    <row r="4833" spans="1:11" x14ac:dyDescent="0.35">
      <c r="A4833">
        <v>4830</v>
      </c>
      <c r="B4833" t="str">
        <f t="shared" si="75"/>
        <v>17-90</v>
      </c>
      <c r="C4833">
        <v>-90.192638147780002</v>
      </c>
      <c r="D4833">
        <v>17.442796418558</v>
      </c>
      <c r="E4833">
        <f>ASIN(SQRT((SIN(RADIANS(PARAMETERS!$D$8-D4833)/2)*SIN(RADIANS(PARAMETERS!$D$8-D4833)/2))+(COS(RADIANS(D4833))*COS(RADIANS(PARAMETERS!$D$8))*SIN(RADIANS(PARAMETERS!$D$9-C4833)/2)*SIN(RADIANS(PARAMETERS!$D$9-C4833)/2))))*2*3958.756</f>
        <v>1961.5395194124053</v>
      </c>
      <c r="F4833">
        <v>104.86814880371</v>
      </c>
      <c r="G4833">
        <v>136.59124755859</v>
      </c>
      <c r="H4833">
        <v>180.28903198242</v>
      </c>
      <c r="I4833">
        <v>208.33723449707</v>
      </c>
      <c r="J4833">
        <v>240.44677734375</v>
      </c>
      <c r="K4833" s="6">
        <f>IFERROR(EXP(TREND(LN($F$1:$J$1),LN(F4833:J4833),LN(Calculations!$B$3))),0)</f>
        <v>6.4042181147902231E-3</v>
      </c>
    </row>
    <row r="4834" spans="1:11" x14ac:dyDescent="0.35">
      <c r="A4834">
        <v>4831</v>
      </c>
      <c r="B4834" t="str">
        <f t="shared" si="75"/>
        <v>17-90.5</v>
      </c>
      <c r="C4834">
        <v>-90.463959482681005</v>
      </c>
      <c r="D4834">
        <v>17.442796418558</v>
      </c>
      <c r="E4834">
        <f>ASIN(SQRT((SIN(RADIANS(PARAMETERS!$D$8-D4834)/2)*SIN(RADIANS(PARAMETERS!$D$8-D4834)/2))+(COS(RADIANS(D4834))*COS(RADIANS(PARAMETERS!$D$8))*SIN(RADIANS(PARAMETERS!$D$9-C4834)/2)*SIN(RADIANS(PARAMETERS!$D$9-C4834)/2))))*2*3958.756</f>
        <v>1979.4236996990087</v>
      </c>
      <c r="F4834">
        <v>103.13427734375</v>
      </c>
      <c r="G4834">
        <v>134.30982971191</v>
      </c>
      <c r="H4834">
        <v>178.54678344727</v>
      </c>
      <c r="I4834">
        <v>206.52641296387</v>
      </c>
      <c r="J4834">
        <v>238.49311828613</v>
      </c>
      <c r="K4834" s="6">
        <f>IFERROR(EXP(TREND(LN($F$1:$J$1),LN(F4834:J4834),LN(Calculations!$B$3))),0)</f>
        <v>6.1093847234794871E-3</v>
      </c>
    </row>
    <row r="4835" spans="1:11" x14ac:dyDescent="0.35">
      <c r="A4835">
        <v>4832</v>
      </c>
      <c r="B4835" t="str">
        <f t="shared" si="75"/>
        <v>17-90.5</v>
      </c>
      <c r="C4835">
        <v>-90.735280817581994</v>
      </c>
      <c r="D4835">
        <v>17.442796418558</v>
      </c>
      <c r="E4835">
        <f>ASIN(SQRT((SIN(RADIANS(PARAMETERS!$D$8-D4835)/2)*SIN(RADIANS(PARAMETERS!$D$8-D4835)/2))+(COS(RADIANS(D4835))*COS(RADIANS(PARAMETERS!$D$8))*SIN(RADIANS(PARAMETERS!$D$9-C4835)/2)*SIN(RADIANS(PARAMETERS!$D$9-C4835)/2))))*2*3958.756</f>
        <v>1997.3077249826833</v>
      </c>
      <c r="F4835">
        <v>102.07173919678</v>
      </c>
      <c r="G4835">
        <v>132.95195007324</v>
      </c>
      <c r="H4835">
        <v>177.63290405273</v>
      </c>
      <c r="I4835">
        <v>205.66886901855</v>
      </c>
      <c r="J4835">
        <v>237.71220397949</v>
      </c>
      <c r="K4835" s="6">
        <f>IFERROR(EXP(TREND(LN($F$1:$J$1),LN(F4835:J4835),LN(Calculations!$B$3))),0)</f>
        <v>5.9504884805973339E-3</v>
      </c>
    </row>
    <row r="4836" spans="1:11" x14ac:dyDescent="0.35">
      <c r="A4836">
        <v>4833</v>
      </c>
      <c r="B4836" t="str">
        <f t="shared" si="75"/>
        <v>18-50</v>
      </c>
      <c r="C4836">
        <v>-50.037080582435998</v>
      </c>
      <c r="D4836">
        <v>17.714117753459</v>
      </c>
      <c r="E4836">
        <f>ASIN(SQRT((SIN(RADIANS(PARAMETERS!$D$8-D4836)/2)*SIN(RADIANS(PARAMETERS!$D$8-D4836)/2))+(COS(RADIANS(D4836))*COS(RADIANS(PARAMETERS!$D$8))*SIN(RADIANS(PARAMETERS!$D$9-C4836)/2)*SIN(RADIANS(PARAMETERS!$D$9-C4836)/2))))*2*3958.756</f>
        <v>719.63946217531941</v>
      </c>
      <c r="F4836">
        <v>151.60559082031</v>
      </c>
      <c r="G4836">
        <v>182.07347106934</v>
      </c>
      <c r="H4836">
        <v>217.28802490234</v>
      </c>
      <c r="I4836">
        <v>248.38671875</v>
      </c>
      <c r="J4836">
        <v>283.93850708008</v>
      </c>
      <c r="K4836" s="6">
        <f>IFERROR(EXP(TREND(LN($F$1:$J$1),LN(F4836:J4836),LN(Calculations!$B$3))),0)</f>
        <v>2.3033549335610068E-2</v>
      </c>
    </row>
    <row r="4837" spans="1:11" x14ac:dyDescent="0.35">
      <c r="A4837">
        <v>4834</v>
      </c>
      <c r="B4837" t="str">
        <f t="shared" si="75"/>
        <v>18-50.5</v>
      </c>
      <c r="C4837">
        <v>-50.308401917337001</v>
      </c>
      <c r="D4837">
        <v>17.714117753459</v>
      </c>
      <c r="E4837">
        <f>ASIN(SQRT((SIN(RADIANS(PARAMETERS!$D$8-D4837)/2)*SIN(RADIANS(PARAMETERS!$D$8-D4837)/2))+(COS(RADIANS(D4837))*COS(RADIANS(PARAMETERS!$D$8))*SIN(RADIANS(PARAMETERS!$D$9-C4837)/2)*SIN(RADIANS(PARAMETERS!$D$9-C4837)/2))))*2*3958.756</f>
        <v>702.12971353145588</v>
      </c>
      <c r="F4837">
        <v>152.18533325195</v>
      </c>
      <c r="G4837">
        <v>182.47193908691</v>
      </c>
      <c r="H4837">
        <v>217.9017791748</v>
      </c>
      <c r="I4837">
        <v>249.20793151855</v>
      </c>
      <c r="J4837">
        <v>285.01406860352</v>
      </c>
      <c r="K4837" s="6">
        <f>IFERROR(EXP(TREND(LN($F$1:$J$1),LN(F4837:J4837),LN(Calculations!$B$3))),0)</f>
        <v>2.3377486637297332E-2</v>
      </c>
    </row>
    <row r="4838" spans="1:11" x14ac:dyDescent="0.35">
      <c r="A4838">
        <v>4835</v>
      </c>
      <c r="B4838" t="str">
        <f t="shared" si="75"/>
        <v>18-50.5</v>
      </c>
      <c r="C4838">
        <v>-50.579723252237997</v>
      </c>
      <c r="D4838">
        <v>17.714117753459</v>
      </c>
      <c r="E4838">
        <f>ASIN(SQRT((SIN(RADIANS(PARAMETERS!$D$8-D4838)/2)*SIN(RADIANS(PARAMETERS!$D$8-D4838)/2))+(COS(RADIANS(D4838))*COS(RADIANS(PARAMETERS!$D$8))*SIN(RADIANS(PARAMETERS!$D$9-C4838)/2)*SIN(RADIANS(PARAMETERS!$D$9-C4838)/2))))*2*3958.756</f>
        <v>684.64300807824611</v>
      </c>
      <c r="F4838">
        <v>152.70199584961</v>
      </c>
      <c r="G4838">
        <v>182.83639526367</v>
      </c>
      <c r="H4838">
        <v>218.47830200195</v>
      </c>
      <c r="I4838">
        <v>249.98959350586</v>
      </c>
      <c r="J4838">
        <v>286.04800415039</v>
      </c>
      <c r="K4838" s="6">
        <f>IFERROR(EXP(TREND(LN($F$1:$J$1),LN(F4838:J4838),LN(Calculations!$B$3))),0)</f>
        <v>2.3684484746432949E-2</v>
      </c>
    </row>
    <row r="4839" spans="1:11" x14ac:dyDescent="0.35">
      <c r="A4839">
        <v>4836</v>
      </c>
      <c r="B4839" t="str">
        <f t="shared" si="75"/>
        <v>18-51</v>
      </c>
      <c r="C4839">
        <v>-50.851044587139</v>
      </c>
      <c r="D4839">
        <v>17.714117753459</v>
      </c>
      <c r="E4839">
        <f>ASIN(SQRT((SIN(RADIANS(PARAMETERS!$D$8-D4839)/2)*SIN(RADIANS(PARAMETERS!$D$8-D4839)/2))+(COS(RADIANS(D4839))*COS(RADIANS(PARAMETERS!$D$8))*SIN(RADIANS(PARAMETERS!$D$9-C4839)/2)*SIN(RADIANS(PARAMETERS!$D$9-C4839)/2))))*2*3958.756</f>
        <v>667.18119134343965</v>
      </c>
      <c r="F4839">
        <v>153.18832397461</v>
      </c>
      <c r="G4839">
        <v>183.18627929688</v>
      </c>
      <c r="H4839">
        <v>219.04170227051</v>
      </c>
      <c r="I4839">
        <v>250.76011657715</v>
      </c>
      <c r="J4839">
        <v>287.07376098633</v>
      </c>
      <c r="K4839" s="6">
        <f>IFERROR(EXP(TREND(LN($F$1:$J$1),LN(F4839:J4839),LN(Calculations!$B$3))),0)</f>
        <v>2.3973938826066275E-2</v>
      </c>
    </row>
    <row r="4840" spans="1:11" x14ac:dyDescent="0.35">
      <c r="A4840">
        <v>4837</v>
      </c>
      <c r="B4840" t="str">
        <f t="shared" si="75"/>
        <v>18-51</v>
      </c>
      <c r="C4840">
        <v>-51.122365922039997</v>
      </c>
      <c r="D4840">
        <v>17.714117753459</v>
      </c>
      <c r="E4840">
        <f>ASIN(SQRT((SIN(RADIANS(PARAMETERS!$D$8-D4840)/2)*SIN(RADIANS(PARAMETERS!$D$8-D4840)/2))+(COS(RADIANS(D4840))*COS(RADIANS(PARAMETERS!$D$8))*SIN(RADIANS(PARAMETERS!$D$9-C4840)/2)*SIN(RADIANS(PARAMETERS!$D$9-C4840)/2))))*2*3958.756</f>
        <v>649.74630357932142</v>
      </c>
      <c r="F4840">
        <v>153.68409729004</v>
      </c>
      <c r="G4840">
        <v>183.54643249512</v>
      </c>
      <c r="H4840">
        <v>219.62489318848</v>
      </c>
      <c r="I4840">
        <v>251.56004333496</v>
      </c>
      <c r="J4840">
        <v>288.14114379883</v>
      </c>
      <c r="K4840" s="6">
        <f>IFERROR(EXP(TREND(LN($F$1:$J$1),LN(F4840:J4840),LN(Calculations!$B$3))),0)</f>
        <v>2.4270325864141507E-2</v>
      </c>
    </row>
    <row r="4841" spans="1:11" x14ac:dyDescent="0.35">
      <c r="A4841">
        <v>4838</v>
      </c>
      <c r="B4841" t="str">
        <f t="shared" si="75"/>
        <v>18-51.5</v>
      </c>
      <c r="C4841">
        <v>-51.393687256941</v>
      </c>
      <c r="D4841">
        <v>17.714117753459</v>
      </c>
      <c r="E4841">
        <f>ASIN(SQRT((SIN(RADIANS(PARAMETERS!$D$8-D4841)/2)*SIN(RADIANS(PARAMETERS!$D$8-D4841)/2))+(COS(RADIANS(D4841))*COS(RADIANS(PARAMETERS!$D$8))*SIN(RADIANS(PARAMETERS!$D$9-C4841)/2)*SIN(RADIANS(PARAMETERS!$D$9-C4841)/2))))*2*3958.756</f>
        <v>632.3406058118843</v>
      </c>
      <c r="F4841">
        <v>154.12745666504</v>
      </c>
      <c r="G4841">
        <v>183.87182617188</v>
      </c>
      <c r="H4841">
        <v>220.15669250488</v>
      </c>
      <c r="I4841">
        <v>252.29280090332</v>
      </c>
      <c r="J4841">
        <v>289.12228393555</v>
      </c>
      <c r="K4841" s="6">
        <f>IFERROR(EXP(TREND(LN($F$1:$J$1),LN(F4841:J4841),LN(Calculations!$B$3))),0)</f>
        <v>2.4535922508393291E-2</v>
      </c>
    </row>
    <row r="4842" spans="1:11" x14ac:dyDescent="0.35">
      <c r="A4842">
        <v>4839</v>
      </c>
      <c r="B4842" t="str">
        <f t="shared" si="75"/>
        <v>18-51.5</v>
      </c>
      <c r="C4842">
        <v>-51.665008591842003</v>
      </c>
      <c r="D4842">
        <v>17.714117753459</v>
      </c>
      <c r="E4842">
        <f>ASIN(SQRT((SIN(RADIANS(PARAMETERS!$D$8-D4842)/2)*SIN(RADIANS(PARAMETERS!$D$8-D4842)/2))+(COS(RADIANS(D4842))*COS(RADIANS(PARAMETERS!$D$8))*SIN(RADIANS(PARAMETERS!$D$9-C4842)/2)*SIN(RADIANS(PARAMETERS!$D$9-C4842)/2))))*2*3958.756</f>
        <v>614.96661010293553</v>
      </c>
      <c r="F4842">
        <v>154.54689025879</v>
      </c>
      <c r="G4842">
        <v>184.18296813965</v>
      </c>
      <c r="H4842">
        <v>220.67350769043</v>
      </c>
      <c r="I4842">
        <v>253.0103302002</v>
      </c>
      <c r="J4842">
        <v>290.08831787109</v>
      </c>
      <c r="K4842" s="6">
        <f>IFERROR(EXP(TREND(LN($F$1:$J$1),LN(F4842:J4842),LN(Calculations!$B$3))),0)</f>
        <v>2.4786565620440869E-2</v>
      </c>
    </row>
    <row r="4843" spans="1:11" x14ac:dyDescent="0.35">
      <c r="A4843">
        <v>4840</v>
      </c>
      <c r="B4843" t="str">
        <f t="shared" si="75"/>
        <v>18-52</v>
      </c>
      <c r="C4843">
        <v>-51.936329926742999</v>
      </c>
      <c r="D4843">
        <v>17.714117753459</v>
      </c>
      <c r="E4843">
        <f>ASIN(SQRT((SIN(RADIANS(PARAMETERS!$D$8-D4843)/2)*SIN(RADIANS(PARAMETERS!$D$8-D4843)/2))+(COS(RADIANS(D4843))*COS(RADIANS(PARAMETERS!$D$8))*SIN(RADIANS(PARAMETERS!$D$9-C4843)/2)*SIN(RADIANS(PARAMETERS!$D$9-C4843)/2))))*2*3958.756</f>
        <v>597.62711482383008</v>
      </c>
      <c r="F4843">
        <v>154.97135925293</v>
      </c>
      <c r="G4843">
        <v>184.50149536133</v>
      </c>
      <c r="H4843">
        <v>221.21186828613</v>
      </c>
      <c r="I4843">
        <v>253.76377868652</v>
      </c>
      <c r="J4843">
        <v>291.10861206055</v>
      </c>
      <c r="K4843" s="6">
        <f>IFERROR(EXP(TREND(LN($F$1:$J$1),LN(F4843:J4843),LN(Calculations!$B$3))),0)</f>
        <v>2.5039109126699283E-2</v>
      </c>
    </row>
    <row r="4844" spans="1:11" x14ac:dyDescent="0.35">
      <c r="A4844">
        <v>4841</v>
      </c>
      <c r="B4844" t="str">
        <f t="shared" si="75"/>
        <v>18-52</v>
      </c>
      <c r="C4844">
        <v>-52.207651261644003</v>
      </c>
      <c r="D4844">
        <v>17.714117753459</v>
      </c>
      <c r="E4844">
        <f>ASIN(SQRT((SIN(RADIANS(PARAMETERS!$D$8-D4844)/2)*SIN(RADIANS(PARAMETERS!$D$8-D4844)/2))+(COS(RADIANS(D4844))*COS(RADIANS(PARAMETERS!$D$8))*SIN(RADIANS(PARAMETERS!$D$9-C4844)/2)*SIN(RADIANS(PARAMETERS!$D$9-C4844)/2))))*2*3958.756</f>
        <v>580.32524591270067</v>
      </c>
      <c r="F4844">
        <v>155.33369445801</v>
      </c>
      <c r="G4844">
        <v>184.77786254883</v>
      </c>
      <c r="H4844">
        <v>221.69264221191</v>
      </c>
      <c r="I4844">
        <v>254.44520568848</v>
      </c>
      <c r="J4844">
        <v>292.03955078125</v>
      </c>
      <c r="K4844" s="6">
        <f>IFERROR(EXP(TREND(LN($F$1:$J$1),LN(F4844:J4844),LN(Calculations!$B$3))),0)</f>
        <v>2.525208157496377E-2</v>
      </c>
    </row>
    <row r="4845" spans="1:11" x14ac:dyDescent="0.35">
      <c r="A4845">
        <v>4842</v>
      </c>
      <c r="B4845" t="str">
        <f t="shared" si="75"/>
        <v>18-52.5</v>
      </c>
      <c r="C4845">
        <v>-52.478972596544999</v>
      </c>
      <c r="D4845">
        <v>17.714117753459</v>
      </c>
      <c r="E4845">
        <f>ASIN(SQRT((SIN(RADIANS(PARAMETERS!$D$8-D4845)/2)*SIN(RADIANS(PARAMETERS!$D$8-D4845)/2))+(COS(RADIANS(D4845))*COS(RADIANS(PARAMETERS!$D$8))*SIN(RADIANS(PARAMETERS!$D$9-C4845)/2)*SIN(RADIANS(PARAMETERS!$D$9-C4845)/2))))*2*3958.756</f>
        <v>563.0645053022148</v>
      </c>
      <c r="F4845">
        <v>155.67617797852</v>
      </c>
      <c r="G4845">
        <v>185.04187011719</v>
      </c>
      <c r="H4845">
        <v>222.16246032715</v>
      </c>
      <c r="I4845">
        <v>255.11743164063</v>
      </c>
      <c r="J4845">
        <v>292.96389770508</v>
      </c>
      <c r="K4845" s="6">
        <f>IFERROR(EXP(TREND(LN($F$1:$J$1),LN(F4845:J4845),LN(Calculations!$B$3))),0)</f>
        <v>2.5451137888601854E-2</v>
      </c>
    </row>
    <row r="4846" spans="1:11" x14ac:dyDescent="0.35">
      <c r="A4846">
        <v>4843</v>
      </c>
      <c r="B4846" t="str">
        <f t="shared" si="75"/>
        <v>18-53</v>
      </c>
      <c r="C4846">
        <v>-52.750293931446002</v>
      </c>
      <c r="D4846">
        <v>17.714117753459</v>
      </c>
      <c r="E4846">
        <f>ASIN(SQRT((SIN(RADIANS(PARAMETERS!$D$8-D4846)/2)*SIN(RADIANS(PARAMETERS!$D$8-D4846)/2))+(COS(RADIANS(D4846))*COS(RADIANS(PARAMETERS!$D$8))*SIN(RADIANS(PARAMETERS!$D$9-C4846)/2)*SIN(RADIANS(PARAMETERS!$D$9-C4846)/2))))*2*3958.756</f>
        <v>545.84882797314424</v>
      </c>
      <c r="F4846">
        <v>156.02543640137</v>
      </c>
      <c r="G4846">
        <v>185.31330871582</v>
      </c>
      <c r="H4846">
        <v>222.65202331543</v>
      </c>
      <c r="I4846">
        <v>255.82183837891</v>
      </c>
      <c r="J4846">
        <v>293.93615722656</v>
      </c>
      <c r="K4846" s="6">
        <f>IFERROR(EXP(TREND(LN($F$1:$J$1),LN(F4846:J4846),LN(Calculations!$B$3))),0)</f>
        <v>2.5652709350425847E-2</v>
      </c>
    </row>
    <row r="4847" spans="1:11" x14ac:dyDescent="0.35">
      <c r="A4847">
        <v>4844</v>
      </c>
      <c r="B4847" t="str">
        <f t="shared" si="75"/>
        <v>18-53</v>
      </c>
      <c r="C4847">
        <v>-53.021615266346998</v>
      </c>
      <c r="D4847">
        <v>17.714117753459</v>
      </c>
      <c r="E4847">
        <f>ASIN(SQRT((SIN(RADIANS(PARAMETERS!$D$8-D4847)/2)*SIN(RADIANS(PARAMETERS!$D$8-D4847)/2))+(COS(RADIANS(D4847))*COS(RADIANS(PARAMETERS!$D$8))*SIN(RADIANS(PARAMETERS!$D$9-C4847)/2)*SIN(RADIANS(PARAMETERS!$D$9-C4847)/2))))*2*3958.756</f>
        <v>528.68264942475923</v>
      </c>
      <c r="F4847">
        <v>156.31953430176</v>
      </c>
      <c r="G4847">
        <v>185.54747009277</v>
      </c>
      <c r="H4847">
        <v>223.09172058105</v>
      </c>
      <c r="I4847">
        <v>256.46459960938</v>
      </c>
      <c r="J4847">
        <v>294.83258056641</v>
      </c>
      <c r="K4847" s="6">
        <f>IFERROR(EXP(TREND(LN($F$1:$J$1),LN(F4847:J4847),LN(Calculations!$B$3))),0)</f>
        <v>2.5817985121786884E-2</v>
      </c>
    </row>
    <row r="4848" spans="1:11" x14ac:dyDescent="0.35">
      <c r="A4848">
        <v>4845</v>
      </c>
      <c r="B4848" t="str">
        <f t="shared" si="75"/>
        <v>18-53.5</v>
      </c>
      <c r="C4848">
        <v>-53.292936601248002</v>
      </c>
      <c r="D4848">
        <v>17.714117753459</v>
      </c>
      <c r="E4848">
        <f>ASIN(SQRT((SIN(RADIANS(PARAMETERS!$D$8-D4848)/2)*SIN(RADIANS(PARAMETERS!$D$8-D4848)/2))+(COS(RADIANS(D4848))*COS(RADIANS(PARAMETERS!$D$8))*SIN(RADIANS(PARAMETERS!$D$9-C4848)/2)*SIN(RADIANS(PARAMETERS!$D$9-C4848)/2))))*2*3958.756</f>
        <v>511.570985774441</v>
      </c>
      <c r="F4848">
        <v>156.60546875</v>
      </c>
      <c r="G4848">
        <v>185.77653503418</v>
      </c>
      <c r="H4848">
        <v>223.52807617188</v>
      </c>
      <c r="I4848">
        <v>257.10601806641</v>
      </c>
      <c r="J4848">
        <v>295.73046875</v>
      </c>
      <c r="K4848" s="6">
        <f>IFERROR(EXP(TREND(LN($F$1:$J$1),LN(F4848:J4848),LN(Calculations!$B$3))),0)</f>
        <v>2.597688952457624E-2</v>
      </c>
    </row>
    <row r="4849" spans="1:11" x14ac:dyDescent="0.35">
      <c r="A4849">
        <v>4846</v>
      </c>
      <c r="B4849" t="str">
        <f t="shared" si="75"/>
        <v>18-53.5</v>
      </c>
      <c r="C4849">
        <v>-53.564257936148998</v>
      </c>
      <c r="D4849">
        <v>17.714117753459</v>
      </c>
      <c r="E4849">
        <f>ASIN(SQRT((SIN(RADIANS(PARAMETERS!$D$8-D4849)/2)*SIN(RADIANS(PARAMETERS!$D$8-D4849)/2))+(COS(RADIANS(D4849))*COS(RADIANS(PARAMETERS!$D$8))*SIN(RADIANS(PARAMETERS!$D$9-C4849)/2)*SIN(RADIANS(PARAMETERS!$D$9-C4849)/2))))*2*3958.756</f>
        <v>494.51952922957395</v>
      </c>
      <c r="F4849">
        <v>156.90394592285</v>
      </c>
      <c r="G4849">
        <v>186.01513671875</v>
      </c>
      <c r="H4849">
        <v>223.98095703125</v>
      </c>
      <c r="I4849">
        <v>257.77099609375</v>
      </c>
      <c r="J4849">
        <v>296.66094970703</v>
      </c>
      <c r="K4849" s="6">
        <f>IFERROR(EXP(TREND(LN($F$1:$J$1),LN(F4849:J4849),LN(Calculations!$B$3))),0)</f>
        <v>2.6143077571540389E-2</v>
      </c>
    </row>
    <row r="4850" spans="1:11" x14ac:dyDescent="0.35">
      <c r="A4850">
        <v>4847</v>
      </c>
      <c r="B4850" t="str">
        <f t="shared" si="75"/>
        <v>18-54</v>
      </c>
      <c r="C4850">
        <v>-53.835579271050001</v>
      </c>
      <c r="D4850">
        <v>17.714117753459</v>
      </c>
      <c r="E4850">
        <f>ASIN(SQRT((SIN(RADIANS(PARAMETERS!$D$8-D4850)/2)*SIN(RADIANS(PARAMETERS!$D$8-D4850)/2))+(COS(RADIANS(D4850))*COS(RADIANS(PARAMETERS!$D$8))*SIN(RADIANS(PARAMETERS!$D$9-C4850)/2)*SIN(RADIANS(PARAMETERS!$D$9-C4850)/2))))*2*3958.756</f>
        <v>477.53476234470747</v>
      </c>
      <c r="F4850">
        <v>157.15138244629</v>
      </c>
      <c r="G4850">
        <v>186.21691894531</v>
      </c>
      <c r="H4850">
        <v>224.37785339355</v>
      </c>
      <c r="I4850">
        <v>258.3616027832</v>
      </c>
      <c r="J4850">
        <v>297.49447631836</v>
      </c>
      <c r="K4850" s="6">
        <f>IFERROR(EXP(TREND(LN($F$1:$J$1),LN(F4850:J4850),LN(Calculations!$B$3))),0)</f>
        <v>2.6276748825498103E-2</v>
      </c>
    </row>
    <row r="4851" spans="1:11" x14ac:dyDescent="0.35">
      <c r="A4851">
        <v>4848</v>
      </c>
      <c r="B4851" t="str">
        <f t="shared" si="75"/>
        <v>18-54</v>
      </c>
      <c r="C4851">
        <v>-54.106900605950997</v>
      </c>
      <c r="D4851">
        <v>17.714117753459</v>
      </c>
      <c r="E4851">
        <f>ASIN(SQRT((SIN(RADIANS(PARAMETERS!$D$8-D4851)/2)*SIN(RADIANS(PARAMETERS!$D$8-D4851)/2))+(COS(RADIANS(D4851))*COS(RADIANS(PARAMETERS!$D$8))*SIN(RADIANS(PARAMETERS!$D$9-C4851)/2)*SIN(RADIANS(PARAMETERS!$D$9-C4851)/2))))*2*3958.756</f>
        <v>460.62409532466563</v>
      </c>
      <c r="F4851">
        <v>157.39585876465</v>
      </c>
      <c r="G4851">
        <v>186.41499328613</v>
      </c>
      <c r="H4851">
        <v>224.76679992676</v>
      </c>
      <c r="I4851">
        <v>258.94018554688</v>
      </c>
      <c r="J4851">
        <v>298.31100463867</v>
      </c>
      <c r="K4851" s="6">
        <f>IFERROR(EXP(TREND(LN($F$1:$J$1),LN(F4851:J4851),LN(Calculations!$B$3))),0)</f>
        <v>2.6408837723515214E-2</v>
      </c>
    </row>
    <row r="4852" spans="1:11" x14ac:dyDescent="0.35">
      <c r="A4852">
        <v>4849</v>
      </c>
      <c r="B4852" t="str">
        <f t="shared" si="75"/>
        <v>18-54.5</v>
      </c>
      <c r="C4852">
        <v>-54.378221940852001</v>
      </c>
      <c r="D4852">
        <v>17.714117753459</v>
      </c>
      <c r="E4852">
        <f>ASIN(SQRT((SIN(RADIANS(PARAMETERS!$D$8-D4852)/2)*SIN(RADIANS(PARAMETERS!$D$8-D4852)/2))+(COS(RADIANS(D4852))*COS(RADIANS(PARAMETERS!$D$8))*SIN(RADIANS(PARAMETERS!$D$9-C4852)/2)*SIN(RADIANS(PARAMETERS!$D$9-C4852)/2))))*2*3958.756</f>
        <v>443.79603170826812</v>
      </c>
      <c r="F4852">
        <v>157.6549987793</v>
      </c>
      <c r="G4852">
        <v>186.62178039551</v>
      </c>
      <c r="H4852">
        <v>225.16398620605</v>
      </c>
      <c r="I4852">
        <v>259.52642822266</v>
      </c>
      <c r="J4852">
        <v>299.13455200195</v>
      </c>
      <c r="K4852" s="6">
        <f>IFERROR(EXP(TREND(LN($F$1:$J$1),LN(F4852:J4852),LN(Calculations!$B$3))),0)</f>
        <v>2.6551313230493704E-2</v>
      </c>
    </row>
    <row r="4853" spans="1:11" x14ac:dyDescent="0.35">
      <c r="A4853">
        <v>4850</v>
      </c>
      <c r="B4853" t="str">
        <f t="shared" si="75"/>
        <v>18-54.5</v>
      </c>
      <c r="C4853">
        <v>-54.649543275752997</v>
      </c>
      <c r="D4853">
        <v>17.714117753459</v>
      </c>
      <c r="E4853">
        <f>ASIN(SQRT((SIN(RADIANS(PARAMETERS!$D$8-D4853)/2)*SIN(RADIANS(PARAMETERS!$D$8-D4853)/2))+(COS(RADIANS(D4853))*COS(RADIANS(PARAMETERS!$D$8))*SIN(RADIANS(PARAMETERS!$D$9-C4853)/2)*SIN(RADIANS(PARAMETERS!$D$9-C4853)/2))))*2*3958.756</f>
        <v>427.06036912867677</v>
      </c>
      <c r="F4853">
        <v>157.88975524902</v>
      </c>
      <c r="G4853">
        <v>186.81192016602</v>
      </c>
      <c r="H4853">
        <v>225.53167724609</v>
      </c>
      <c r="I4853">
        <v>260.07077026367</v>
      </c>
      <c r="J4853">
        <v>299.90078735352</v>
      </c>
      <c r="K4853" s="6">
        <f>IFERROR(EXP(TREND(LN($F$1:$J$1),LN(F4853:J4853),LN(Calculations!$B$3))),0)</f>
        <v>2.6679451211481811E-2</v>
      </c>
    </row>
    <row r="4854" spans="1:11" x14ac:dyDescent="0.35">
      <c r="A4854">
        <v>4851</v>
      </c>
      <c r="B4854" t="str">
        <f t="shared" si="75"/>
        <v>18-55</v>
      </c>
      <c r="C4854">
        <v>-54.920864610654</v>
      </c>
      <c r="D4854">
        <v>17.714117753459</v>
      </c>
      <c r="E4854">
        <f>ASIN(SQRT((SIN(RADIANS(PARAMETERS!$D$8-D4854)/2)*SIN(RADIANS(PARAMETERS!$D$8-D4854)/2))+(COS(RADIANS(D4854))*COS(RADIANS(PARAMETERS!$D$8))*SIN(RADIANS(PARAMETERS!$D$9-C4854)/2)*SIN(RADIANS(PARAMETERS!$D$9-C4854)/2))))*2*3958.756</f>
        <v>410.42844356994942</v>
      </c>
      <c r="F4854">
        <v>158.16870117188</v>
      </c>
      <c r="G4854">
        <v>187.03596496582</v>
      </c>
      <c r="H4854">
        <v>225.9475402832</v>
      </c>
      <c r="I4854">
        <v>260.67712402344</v>
      </c>
      <c r="J4854">
        <v>300.74621582031</v>
      </c>
      <c r="K4854" s="6">
        <f>IFERROR(EXP(TREND(LN($F$1:$J$1),LN(F4854:J4854),LN(Calculations!$B$3))),0)</f>
        <v>2.683679896814371E-2</v>
      </c>
    </row>
    <row r="4855" spans="1:11" x14ac:dyDescent="0.35">
      <c r="A4855">
        <v>4852</v>
      </c>
      <c r="B4855" t="str">
        <f t="shared" si="75"/>
        <v>18-55</v>
      </c>
      <c r="C4855">
        <v>-55.192185945555003</v>
      </c>
      <c r="D4855">
        <v>17.714117753459</v>
      </c>
      <c r="E4855">
        <f>ASIN(SQRT((SIN(RADIANS(PARAMETERS!$D$8-D4855)/2)*SIN(RADIANS(PARAMETERS!$D$8-D4855)/2))+(COS(RADIANS(D4855))*COS(RADIANS(PARAMETERS!$D$8))*SIN(RADIANS(PARAMETERS!$D$9-C4855)/2)*SIN(RADIANS(PARAMETERS!$D$9-C4855)/2))))*2*3958.756</f>
        <v>393.9134277147657</v>
      </c>
      <c r="F4855">
        <v>158.5015411377</v>
      </c>
      <c r="G4855">
        <v>187.30279541016</v>
      </c>
      <c r="H4855">
        <v>226.42247009277</v>
      </c>
      <c r="I4855">
        <v>261.35827636719</v>
      </c>
      <c r="J4855">
        <v>301.68588256836</v>
      </c>
      <c r="K4855" s="6">
        <f>IFERROR(EXP(TREND(LN($F$1:$J$1),LN(F4855:J4855),LN(Calculations!$B$3))),0)</f>
        <v>2.7030697202088109E-2</v>
      </c>
    </row>
    <row r="4856" spans="1:11" x14ac:dyDescent="0.35">
      <c r="A4856">
        <v>4853</v>
      </c>
      <c r="B4856" t="str">
        <f t="shared" si="75"/>
        <v>18-55.5</v>
      </c>
      <c r="C4856">
        <v>-55.463507280456</v>
      </c>
      <c r="D4856">
        <v>17.714117753459</v>
      </c>
      <c r="E4856">
        <f>ASIN(SQRT((SIN(RADIANS(PARAMETERS!$D$8-D4856)/2)*SIN(RADIANS(PARAMETERS!$D$8-D4856)/2))+(COS(RADIANS(D4856))*COS(RADIANS(PARAMETERS!$D$8))*SIN(RADIANS(PARAMETERS!$D$9-C4856)/2)*SIN(RADIANS(PARAMETERS!$D$9-C4856)/2))))*2*3958.756</f>
        <v>377.53069670671363</v>
      </c>
      <c r="F4856">
        <v>158.81851196289</v>
      </c>
      <c r="G4856">
        <v>187.55435180664</v>
      </c>
      <c r="H4856">
        <v>226.85949707031</v>
      </c>
      <c r="I4856">
        <v>261.97885131836</v>
      </c>
      <c r="J4856">
        <v>302.53622436523</v>
      </c>
      <c r="K4856" s="6">
        <f>IFERROR(EXP(TREND(LN($F$1:$J$1),LN(F4856:J4856),LN(Calculations!$B$3))),0)</f>
        <v>2.7218773135693569E-2</v>
      </c>
    </row>
    <row r="4857" spans="1:11" x14ac:dyDescent="0.35">
      <c r="A4857">
        <v>4854</v>
      </c>
      <c r="B4857" t="str">
        <f t="shared" si="75"/>
        <v>18-55.5</v>
      </c>
      <c r="C4857">
        <v>-55.734828615357003</v>
      </c>
      <c r="D4857">
        <v>17.714117753459</v>
      </c>
      <c r="E4857">
        <f>ASIN(SQRT((SIN(RADIANS(PARAMETERS!$D$8-D4857)/2)*SIN(RADIANS(PARAMETERS!$D$8-D4857)/2))+(COS(RADIANS(D4857))*COS(RADIANS(PARAMETERS!$D$8))*SIN(RADIANS(PARAMETERS!$D$9-C4857)/2)*SIN(RADIANS(PARAMETERS!$D$9-C4857)/2))))*2*3958.756</f>
        <v>361.29827803588762</v>
      </c>
      <c r="F4857">
        <v>159.18942260742</v>
      </c>
      <c r="G4857">
        <v>187.84541320801</v>
      </c>
      <c r="H4857">
        <v>227.34396362305</v>
      </c>
      <c r="I4857">
        <v>262.65399169922</v>
      </c>
      <c r="J4857">
        <v>303.44955444336</v>
      </c>
      <c r="K4857" s="6">
        <f>IFERROR(EXP(TREND(LN($F$1:$J$1),LN(F4857:J4857),LN(Calculations!$B$3))),0)</f>
        <v>2.7445795003640763E-2</v>
      </c>
    </row>
    <row r="4858" spans="1:11" x14ac:dyDescent="0.35">
      <c r="A4858">
        <v>4855</v>
      </c>
      <c r="B4858" t="str">
        <f t="shared" si="75"/>
        <v>18-56</v>
      </c>
      <c r="C4858">
        <v>-56.006149950257999</v>
      </c>
      <c r="D4858">
        <v>17.714117753459</v>
      </c>
      <c r="E4858">
        <f>ASIN(SQRT((SIN(RADIANS(PARAMETERS!$D$8-D4858)/2)*SIN(RADIANS(PARAMETERS!$D$8-D4858)/2))+(COS(RADIANS(D4858))*COS(RADIANS(PARAMETERS!$D$8))*SIN(RADIANS(PARAMETERS!$D$9-C4858)/2)*SIN(RADIANS(PARAMETERS!$D$9-C4858)/2))))*2*3958.756</f>
        <v>345.23740638195841</v>
      </c>
      <c r="F4858">
        <v>159.60864257813</v>
      </c>
      <c r="G4858">
        <v>188.17788696289</v>
      </c>
      <c r="H4858">
        <v>227.87753295898</v>
      </c>
      <c r="I4858">
        <v>263.38519287109</v>
      </c>
      <c r="J4858">
        <v>304.42697143555</v>
      </c>
      <c r="K4858" s="6">
        <f>IFERROR(EXP(TREND(LN($F$1:$J$1),LN(F4858:J4858),LN(Calculations!$B$3))),0)</f>
        <v>2.7709720366105639E-2</v>
      </c>
    </row>
    <row r="4859" spans="1:11" x14ac:dyDescent="0.35">
      <c r="A4859">
        <v>4856</v>
      </c>
      <c r="B4859" t="str">
        <f t="shared" si="75"/>
        <v>18-56.5</v>
      </c>
      <c r="C4859">
        <v>-56.277471285159002</v>
      </c>
      <c r="D4859">
        <v>17.714117753459</v>
      </c>
      <c r="E4859">
        <f>ASIN(SQRT((SIN(RADIANS(PARAMETERS!$D$8-D4859)/2)*SIN(RADIANS(PARAMETERS!$D$8-D4859)/2))+(COS(RADIANS(D4859))*COS(RADIANS(PARAMETERS!$D$8))*SIN(RADIANS(PARAMETERS!$D$9-C4859)/2)*SIN(RADIANS(PARAMETERS!$D$9-C4859)/2))))*2*3958.756</f>
        <v>329.37320912740927</v>
      </c>
      <c r="F4859">
        <v>160.00714111328</v>
      </c>
      <c r="G4859">
        <v>188.49153137207</v>
      </c>
      <c r="H4859">
        <v>228.36427307129</v>
      </c>
      <c r="I4859">
        <v>264.04125976563</v>
      </c>
      <c r="J4859">
        <v>305.29336547852</v>
      </c>
      <c r="K4859" s="6">
        <f>IFERROR(EXP(TREND(LN($F$1:$J$1),LN(F4859:J4859),LN(Calculations!$B$3))),0)</f>
        <v>2.7966943468567089E-2</v>
      </c>
    </row>
    <row r="4860" spans="1:11" x14ac:dyDescent="0.35">
      <c r="A4860">
        <v>4857</v>
      </c>
      <c r="B4860" t="str">
        <f t="shared" si="75"/>
        <v>18-56.5</v>
      </c>
      <c r="C4860">
        <v>-56.548792620059999</v>
      </c>
      <c r="D4860">
        <v>17.714117753459</v>
      </c>
      <c r="E4860">
        <f>ASIN(SQRT((SIN(RADIANS(PARAMETERS!$D$8-D4860)/2)*SIN(RADIANS(PARAMETERS!$D$8-D4860)/2))+(COS(RADIANS(D4860))*COS(RADIANS(PARAMETERS!$D$8))*SIN(RADIANS(PARAMETERS!$D$9-C4860)/2)*SIN(RADIANS(PARAMETERS!$D$9-C4860)/2))))*2*3958.756</f>
        <v>313.73555372951381</v>
      </c>
      <c r="F4860">
        <v>160.44717407227</v>
      </c>
      <c r="G4860">
        <v>188.83624267578</v>
      </c>
      <c r="H4860">
        <v>228.87889099121</v>
      </c>
      <c r="I4860">
        <v>264.72113037109</v>
      </c>
      <c r="J4860">
        <v>306.17758178711</v>
      </c>
      <c r="K4860" s="6">
        <f>IFERROR(EXP(TREND(LN($F$1:$J$1),LN(F4860:J4860),LN(Calculations!$B$3))),0)</f>
        <v>2.8259140359445357E-2</v>
      </c>
    </row>
    <row r="4861" spans="1:11" x14ac:dyDescent="0.35">
      <c r="A4861">
        <v>4858</v>
      </c>
      <c r="B4861" t="str">
        <f t="shared" si="75"/>
        <v>18-57</v>
      </c>
      <c r="C4861">
        <v>-56.820113954961002</v>
      </c>
      <c r="D4861">
        <v>17.714117753459</v>
      </c>
      <c r="E4861">
        <f>ASIN(SQRT((SIN(RADIANS(PARAMETERS!$D$8-D4861)/2)*SIN(RADIANS(PARAMETERS!$D$8-D4861)/2))+(COS(RADIANS(D4861))*COS(RADIANS(PARAMETERS!$D$8))*SIN(RADIANS(PARAMETERS!$D$9-C4861)/2)*SIN(RADIANS(PARAMETERS!$D$9-C4861)/2))))*2*3958.756</f>
        <v>298.36009370038306</v>
      </c>
      <c r="F4861">
        <v>160.92074584961</v>
      </c>
      <c r="G4861">
        <v>189.21072387695</v>
      </c>
      <c r="H4861">
        <v>229.41801452637</v>
      </c>
      <c r="I4861">
        <v>265.41931152344</v>
      </c>
      <c r="J4861">
        <v>307.07144165039</v>
      </c>
      <c r="K4861" s="6">
        <f>IFERROR(EXP(TREND(LN($F$1:$J$1),LN(F4861:J4861),LN(Calculations!$B$3))),0)</f>
        <v>2.858294331816091E-2</v>
      </c>
    </row>
    <row r="4862" spans="1:11" x14ac:dyDescent="0.35">
      <c r="A4862">
        <v>4859</v>
      </c>
      <c r="B4862" t="str">
        <f t="shared" si="75"/>
        <v>18-57</v>
      </c>
      <c r="C4862">
        <v>-57.091435289861998</v>
      </c>
      <c r="D4862">
        <v>17.714117753459</v>
      </c>
      <c r="E4862">
        <f>ASIN(SQRT((SIN(RADIANS(PARAMETERS!$D$8-D4862)/2)*SIN(RADIANS(PARAMETERS!$D$8-D4862)/2))+(COS(RADIANS(D4862))*COS(RADIANS(PARAMETERS!$D$8))*SIN(RADIANS(PARAMETERS!$D$9-C4862)/2)*SIN(RADIANS(PARAMETERS!$D$9-C4862)/2))))*2*3958.756</f>
        <v>283.28955437826909</v>
      </c>
      <c r="F4862">
        <v>161.38572692871</v>
      </c>
      <c r="G4862">
        <v>189.57112121582</v>
      </c>
      <c r="H4862">
        <v>229.91319274902</v>
      </c>
      <c r="I4862">
        <v>266.04318237305</v>
      </c>
      <c r="J4862">
        <v>307.8522644043</v>
      </c>
      <c r="K4862" s="6">
        <f>IFERROR(EXP(TREND(LN($F$1:$J$1),LN(F4862:J4862),LN(Calculations!$B$3))),0)</f>
        <v>2.8910883823359764E-2</v>
      </c>
    </row>
    <row r="4863" spans="1:11" x14ac:dyDescent="0.35">
      <c r="A4863">
        <v>4860</v>
      </c>
      <c r="B4863" t="str">
        <f t="shared" si="75"/>
        <v>18-57.5</v>
      </c>
      <c r="C4863">
        <v>-57.362756624763001</v>
      </c>
      <c r="D4863">
        <v>17.714117753459</v>
      </c>
      <c r="E4863">
        <f>ASIN(SQRT((SIN(RADIANS(PARAMETERS!$D$8-D4863)/2)*SIN(RADIANS(PARAMETERS!$D$8-D4863)/2))+(COS(RADIANS(D4863))*COS(RADIANS(PARAMETERS!$D$8))*SIN(RADIANS(PARAMETERS!$D$9-C4863)/2)*SIN(RADIANS(PARAMETERS!$D$9-C4863)/2))))*2*3958.756</f>
        <v>268.57530046852338</v>
      </c>
      <c r="F4863">
        <v>161.90618896484</v>
      </c>
      <c r="G4863">
        <v>189.97166442871</v>
      </c>
      <c r="H4863">
        <v>230.44702148438</v>
      </c>
      <c r="I4863">
        <v>266.70300292969</v>
      </c>
      <c r="J4863">
        <v>308.66448974609</v>
      </c>
      <c r="K4863" s="6">
        <f>IFERROR(EXP(TREND(LN($F$1:$J$1),LN(F4863:J4863),LN(Calculations!$B$3))),0)</f>
        <v>2.9287050149692448E-2</v>
      </c>
    </row>
    <row r="4864" spans="1:11" x14ac:dyDescent="0.35">
      <c r="A4864">
        <v>4861</v>
      </c>
      <c r="B4864" t="str">
        <f t="shared" si="75"/>
        <v>18-57.5</v>
      </c>
      <c r="C4864">
        <v>-57.634077959663998</v>
      </c>
      <c r="D4864">
        <v>17.714117753459</v>
      </c>
      <c r="E4864">
        <f>ASIN(SQRT((SIN(RADIANS(PARAMETERS!$D$8-D4864)/2)*SIN(RADIANS(PARAMETERS!$D$8-D4864)/2))+(COS(RADIANS(D4864))*COS(RADIANS(PARAMETERS!$D$8))*SIN(RADIANS(PARAMETERS!$D$9-C4864)/2)*SIN(RADIANS(PARAMETERS!$D$9-C4864)/2))))*2*3958.756</f>
        <v>254.27921968074352</v>
      </c>
      <c r="F4864">
        <v>162.47239685059</v>
      </c>
      <c r="G4864">
        <v>190.40798950195</v>
      </c>
      <c r="H4864">
        <v>231.01225280762</v>
      </c>
      <c r="I4864">
        <v>267.388671875</v>
      </c>
      <c r="J4864">
        <v>309.49459838867</v>
      </c>
      <c r="K4864" s="6">
        <f>IFERROR(EXP(TREND(LN($F$1:$J$1),LN(F4864:J4864),LN(Calculations!$B$3))),0)</f>
        <v>2.9707110715567427E-2</v>
      </c>
    </row>
    <row r="4865" spans="1:11" x14ac:dyDescent="0.35">
      <c r="A4865">
        <v>4862</v>
      </c>
      <c r="B4865" t="str">
        <f t="shared" si="75"/>
        <v>18-58</v>
      </c>
      <c r="C4865">
        <v>-57.905399294565001</v>
      </c>
      <c r="D4865">
        <v>17.714117753459</v>
      </c>
      <c r="E4865">
        <f>ASIN(SQRT((SIN(RADIANS(PARAMETERS!$D$8-D4865)/2)*SIN(RADIANS(PARAMETERS!$D$8-D4865)/2))+(COS(RADIANS(D4865))*COS(RADIANS(PARAMETERS!$D$8))*SIN(RADIANS(PARAMETERS!$D$9-C4865)/2)*SIN(RADIANS(PARAMETERS!$D$9-C4865)/2))))*2*3958.756</f>
        <v>240.47593205639751</v>
      </c>
      <c r="F4865">
        <v>163.04583740234</v>
      </c>
      <c r="G4865">
        <v>190.84306335449</v>
      </c>
      <c r="H4865">
        <v>231.54951477051</v>
      </c>
      <c r="I4865">
        <v>268.01889038086</v>
      </c>
      <c r="J4865">
        <v>310.23382568359</v>
      </c>
      <c r="K4865" s="6">
        <f>IFERROR(EXP(TREND(LN($F$1:$J$1),LN(F4865:J4865),LN(Calculations!$B$3))),0)</f>
        <v>3.0147083442480422E-2</v>
      </c>
    </row>
    <row r="4866" spans="1:11" x14ac:dyDescent="0.35">
      <c r="A4866">
        <v>4863</v>
      </c>
      <c r="B4866" t="str">
        <f t="shared" si="75"/>
        <v>18-58</v>
      </c>
      <c r="C4866">
        <v>-58.176720629465002</v>
      </c>
      <c r="D4866">
        <v>17.714117753459</v>
      </c>
      <c r="E4866">
        <f>ASIN(SQRT((SIN(RADIANS(PARAMETERS!$D$8-D4866)/2)*SIN(RADIANS(PARAMETERS!$D$8-D4866)/2))+(COS(RADIANS(D4866))*COS(RADIANS(PARAMETERS!$D$8))*SIN(RADIANS(PARAMETERS!$D$9-C4866)/2)*SIN(RADIANS(PARAMETERS!$D$9-C4866)/2))))*2*3958.756</f>
        <v>227.25527828769177</v>
      </c>
      <c r="F4866">
        <v>163.66386413574</v>
      </c>
      <c r="G4866">
        <v>191.30914306641</v>
      </c>
      <c r="H4866">
        <v>232.10313415527</v>
      </c>
      <c r="I4866">
        <v>268.64953613281</v>
      </c>
      <c r="J4866">
        <v>310.95223999023</v>
      </c>
      <c r="K4866" s="6">
        <f>IFERROR(EXP(TREND(LN($F$1:$J$1),LN(F4866:J4866),LN(Calculations!$B$3))),0)</f>
        <v>3.0636535468610511E-2</v>
      </c>
    </row>
    <row r="4867" spans="1:11" x14ac:dyDescent="0.35">
      <c r="A4867">
        <v>4864</v>
      </c>
      <c r="B4867" t="str">
        <f t="shared" si="75"/>
        <v>18-58.5</v>
      </c>
      <c r="C4867">
        <v>-58.448041964365999</v>
      </c>
      <c r="D4867">
        <v>17.714117753459</v>
      </c>
      <c r="E4867">
        <f>ASIN(SQRT((SIN(RADIANS(PARAMETERS!$D$8-D4867)/2)*SIN(RADIANS(PARAMETERS!$D$8-D4867)/2))+(COS(RADIANS(D4867))*COS(RADIANS(PARAMETERS!$D$8))*SIN(RADIANS(PARAMETERS!$D$9-C4867)/2)*SIN(RADIANS(PARAMETERS!$D$9-C4867)/2))))*2*3958.756</f>
        <v>214.72493029533854</v>
      </c>
      <c r="F4867">
        <v>164.29742431641</v>
      </c>
      <c r="G4867">
        <v>191.79022216797</v>
      </c>
      <c r="H4867">
        <v>232.64912414551</v>
      </c>
      <c r="I4867">
        <v>269.24877929688</v>
      </c>
      <c r="J4867">
        <v>311.60824584961</v>
      </c>
      <c r="K4867" s="6">
        <f>IFERROR(EXP(TREND(LN($F$1:$J$1),LN(F4867:J4867),LN(Calculations!$B$3))),0)</f>
        <v>3.1158105947266469E-2</v>
      </c>
    </row>
    <row r="4868" spans="1:11" x14ac:dyDescent="0.35">
      <c r="A4868">
        <v>4865</v>
      </c>
      <c r="B4868" t="str">
        <f t="shared" si="75"/>
        <v>18-58.5</v>
      </c>
      <c r="C4868">
        <v>-58.719363299267002</v>
      </c>
      <c r="D4868">
        <v>17.714117753459</v>
      </c>
      <c r="E4868">
        <f>ASIN(SQRT((SIN(RADIANS(PARAMETERS!$D$8-D4868)/2)*SIN(RADIANS(PARAMETERS!$D$8-D4868)/2))+(COS(RADIANS(D4868))*COS(RADIANS(PARAMETERS!$D$8))*SIN(RADIANS(PARAMETERS!$D$9-C4868)/2)*SIN(RADIANS(PARAMETERS!$D$9-C4868)/2))))*2*3958.756</f>
        <v>203.0127743635642</v>
      </c>
      <c r="F4868">
        <v>164.90344238281</v>
      </c>
      <c r="G4868">
        <v>192.24346923828</v>
      </c>
      <c r="H4868">
        <v>233.12538146973</v>
      </c>
      <c r="I4868">
        <v>269.73590087891</v>
      </c>
      <c r="J4868">
        <v>312.09823608398</v>
      </c>
      <c r="K4868" s="6">
        <f>IFERROR(EXP(TREND(LN($F$1:$J$1),LN(F4868:J4868),LN(Calculations!$B$3))),0)</f>
        <v>3.1681094368102944E-2</v>
      </c>
    </row>
    <row r="4869" spans="1:11" x14ac:dyDescent="0.35">
      <c r="A4869">
        <v>4866</v>
      </c>
      <c r="B4869" t="str">
        <f t="shared" ref="B4869:B4932" si="76">MROUND(D4869,1)&amp;MROUND(C4869,-0.5)</f>
        <v>18-59</v>
      </c>
      <c r="C4869">
        <v>-58.990684634167998</v>
      </c>
      <c r="D4869">
        <v>17.714117753459</v>
      </c>
      <c r="E4869">
        <f>ASIN(SQRT((SIN(RADIANS(PARAMETERS!$D$8-D4869)/2)*SIN(RADIANS(PARAMETERS!$D$8-D4869)/2))+(COS(RADIANS(D4869))*COS(RADIANS(PARAMETERS!$D$8))*SIN(RADIANS(PARAMETERS!$D$9-C4869)/2)*SIN(RADIANS(PARAMETERS!$D$9-C4869)/2))))*2*3958.756</f>
        <v>192.26841403812534</v>
      </c>
      <c r="F4869">
        <v>165.54574584961</v>
      </c>
      <c r="G4869">
        <v>192.73316955566</v>
      </c>
      <c r="H4869">
        <v>233.63459777832</v>
      </c>
      <c r="I4869">
        <v>270.25140380859</v>
      </c>
      <c r="J4869">
        <v>312.60980224609</v>
      </c>
      <c r="K4869" s="6">
        <f>IFERROR(EXP(TREND(LN($F$1:$J$1),LN(F4869:J4869),LN(Calculations!$B$3))),0)</f>
        <v>3.225137520963188E-2</v>
      </c>
    </row>
    <row r="4870" spans="1:11" x14ac:dyDescent="0.35">
      <c r="A4870">
        <v>4867</v>
      </c>
      <c r="B4870" t="str">
        <f t="shared" si="76"/>
        <v>18-59.5</v>
      </c>
      <c r="C4870">
        <v>-59.262005969069001</v>
      </c>
      <c r="D4870">
        <v>17.714117753459</v>
      </c>
      <c r="E4870">
        <f>ASIN(SQRT((SIN(RADIANS(PARAMETERS!$D$8-D4870)/2)*SIN(RADIANS(PARAMETERS!$D$8-D4870)/2))+(COS(RADIANS(D4870))*COS(RADIANS(PARAMETERS!$D$8))*SIN(RADIANS(PARAMETERS!$D$9-C4870)/2)*SIN(RADIANS(PARAMETERS!$D$9-C4870)/2))))*2*3958.756</f>
        <v>182.66272988767165</v>
      </c>
      <c r="F4870">
        <v>166.21228027344</v>
      </c>
      <c r="G4870">
        <v>193.26499938965</v>
      </c>
      <c r="H4870">
        <v>234.18312072754</v>
      </c>
      <c r="I4870">
        <v>270.80206298828</v>
      </c>
      <c r="J4870">
        <v>313.15008544922</v>
      </c>
      <c r="K4870" s="6">
        <f>IFERROR(EXP(TREND(LN($F$1:$J$1),LN(F4870:J4870),LN(Calculations!$B$3))),0)</f>
        <v>3.2864758386504406E-2</v>
      </c>
    </row>
    <row r="4871" spans="1:11" x14ac:dyDescent="0.35">
      <c r="A4871">
        <v>4868</v>
      </c>
      <c r="B4871" t="str">
        <f t="shared" si="76"/>
        <v>18-59.5</v>
      </c>
      <c r="C4871">
        <v>-59.533327303969998</v>
      </c>
      <c r="D4871">
        <v>17.714117753459</v>
      </c>
      <c r="E4871">
        <f>ASIN(SQRT((SIN(RADIANS(PARAMETERS!$D$8-D4871)/2)*SIN(RADIANS(PARAMETERS!$D$8-D4871)/2))+(COS(RADIANS(D4871))*COS(RADIANS(PARAMETERS!$D$8))*SIN(RADIANS(PARAMETERS!$D$9-C4871)/2)*SIN(RADIANS(PARAMETERS!$D$9-C4871)/2))))*2*3958.756</f>
        <v>174.38400926985528</v>
      </c>
      <c r="F4871">
        <v>166.91609191895</v>
      </c>
      <c r="G4871">
        <v>193.85583496094</v>
      </c>
      <c r="H4871">
        <v>234.79400634766</v>
      </c>
      <c r="I4871">
        <v>271.41677856445</v>
      </c>
      <c r="J4871">
        <v>313.75509643555</v>
      </c>
      <c r="K4871" s="6">
        <f>IFERROR(EXP(TREND(LN($F$1:$J$1),LN(F4871:J4871),LN(Calculations!$B$3))),0)</f>
        <v>3.3535063329339622E-2</v>
      </c>
    </row>
    <row r="4872" spans="1:11" x14ac:dyDescent="0.35">
      <c r="A4872">
        <v>4869</v>
      </c>
      <c r="B4872" t="str">
        <f t="shared" si="76"/>
        <v>18-60</v>
      </c>
      <c r="C4872">
        <v>-59.804648638871001</v>
      </c>
      <c r="D4872">
        <v>17.714117753459</v>
      </c>
      <c r="E4872">
        <f>ASIN(SQRT((SIN(RADIANS(PARAMETERS!$D$8-D4872)/2)*SIN(RADIANS(PARAMETERS!$D$8-D4872)/2))+(COS(RADIANS(D4872))*COS(RADIANS(PARAMETERS!$D$8))*SIN(RADIANS(PARAMETERS!$D$9-C4872)/2)*SIN(RADIANS(PARAMETERS!$D$9-C4872)/2))))*2*3958.756</f>
        <v>167.6289886299931</v>
      </c>
      <c r="F4872">
        <v>167.72128295898</v>
      </c>
      <c r="G4872">
        <v>194.57429504395</v>
      </c>
      <c r="H4872">
        <v>235.57441711426</v>
      </c>
      <c r="I4872">
        <v>272.24057006836</v>
      </c>
      <c r="J4872">
        <v>314.61703491211</v>
      </c>
      <c r="K4872" s="6">
        <f>IFERROR(EXP(TREND(LN($F$1:$J$1),LN(F4872:J4872),LN(Calculations!$B$3))),0)</f>
        <v>3.4313535024630845E-2</v>
      </c>
    </row>
    <row r="4873" spans="1:11" x14ac:dyDescent="0.35">
      <c r="A4873">
        <v>4870</v>
      </c>
      <c r="B4873" t="str">
        <f t="shared" si="76"/>
        <v>18-60</v>
      </c>
      <c r="C4873">
        <v>-60.075969973771997</v>
      </c>
      <c r="D4873">
        <v>17.714117753459</v>
      </c>
      <c r="E4873">
        <f>ASIN(SQRT((SIN(RADIANS(PARAMETERS!$D$8-D4873)/2)*SIN(RADIANS(PARAMETERS!$D$8-D4873)/2))+(COS(RADIANS(D4873))*COS(RADIANS(PARAMETERS!$D$8))*SIN(RADIANS(PARAMETERS!$D$9-C4873)/2)*SIN(RADIANS(PARAMETERS!$D$9-C4873)/2))))*2*3958.756</f>
        <v>162.58770718256235</v>
      </c>
      <c r="F4873">
        <v>168.54977416992</v>
      </c>
      <c r="G4873">
        <v>195.32887268066</v>
      </c>
      <c r="H4873">
        <v>236.39808654785</v>
      </c>
      <c r="I4873">
        <v>273.11401367188</v>
      </c>
      <c r="J4873">
        <v>315.53594970703</v>
      </c>
      <c r="K4873" s="6">
        <f>IFERROR(EXP(TREND(LN($F$1:$J$1),LN(F4873:J4873),LN(Calculations!$B$3))),0)</f>
        <v>3.5136415538223449E-2</v>
      </c>
    </row>
    <row r="4874" spans="1:11" x14ac:dyDescent="0.35">
      <c r="A4874">
        <v>4871</v>
      </c>
      <c r="B4874" t="str">
        <f t="shared" si="76"/>
        <v>18-60.5</v>
      </c>
      <c r="C4874">
        <v>-60.347291308673</v>
      </c>
      <c r="D4874">
        <v>17.714117753459</v>
      </c>
      <c r="E4874">
        <f>ASIN(SQRT((SIN(RADIANS(PARAMETERS!$D$8-D4874)/2)*SIN(RADIANS(PARAMETERS!$D$8-D4874)/2))+(COS(RADIANS(D4874))*COS(RADIANS(PARAMETERS!$D$8))*SIN(RADIANS(PARAMETERS!$D$9-C4874)/2)*SIN(RADIANS(PARAMETERS!$D$9-C4874)/2))))*2*3958.756</f>
        <v>159.42283343506725</v>
      </c>
      <c r="F4874">
        <v>169.29078674316</v>
      </c>
      <c r="G4874">
        <v>195.97839355469</v>
      </c>
      <c r="H4874">
        <v>237.07191467285</v>
      </c>
      <c r="I4874">
        <v>273.79455566406</v>
      </c>
      <c r="J4874">
        <v>316.20919799805</v>
      </c>
      <c r="K4874" s="6">
        <f>IFERROR(EXP(TREND(LN($F$1:$J$1),LN(F4874:J4874),LN(Calculations!$B$3))),0)</f>
        <v>3.5903521117300066E-2</v>
      </c>
    </row>
    <row r="4875" spans="1:11" x14ac:dyDescent="0.35">
      <c r="A4875">
        <v>4872</v>
      </c>
      <c r="B4875" t="str">
        <f t="shared" si="76"/>
        <v>18-60.5</v>
      </c>
      <c r="C4875">
        <v>-60.618612643573996</v>
      </c>
      <c r="D4875">
        <v>17.714117753459</v>
      </c>
      <c r="E4875">
        <f>ASIN(SQRT((SIN(RADIANS(PARAMETERS!$D$8-D4875)/2)*SIN(RADIANS(PARAMETERS!$D$8-D4875)/2))+(COS(RADIANS(D4875))*COS(RADIANS(PARAMETERS!$D$8))*SIN(RADIANS(PARAMETERS!$D$9-C4875)/2)*SIN(RADIANS(PARAMETERS!$D$9-C4875)/2))))*2*3958.756</f>
        <v>158.24699545235396</v>
      </c>
      <c r="F4875">
        <v>169.978515625</v>
      </c>
      <c r="G4875">
        <v>196.57269287109</v>
      </c>
      <c r="H4875">
        <v>237.6743927002</v>
      </c>
      <c r="I4875">
        <v>274.38885498047</v>
      </c>
      <c r="J4875">
        <v>316.77856445313</v>
      </c>
      <c r="K4875" s="6">
        <f>IFERROR(EXP(TREND(LN($F$1:$J$1),LN(F4875:J4875),LN(Calculations!$B$3))),0)</f>
        <v>3.663802400789555E-2</v>
      </c>
    </row>
    <row r="4876" spans="1:11" x14ac:dyDescent="0.35">
      <c r="A4876">
        <v>4873</v>
      </c>
      <c r="B4876" t="str">
        <f t="shared" si="76"/>
        <v>18-61</v>
      </c>
      <c r="C4876">
        <v>-60.889933978475</v>
      </c>
      <c r="D4876">
        <v>17.714117753459</v>
      </c>
      <c r="E4876">
        <f>ASIN(SQRT((SIN(RADIANS(PARAMETERS!$D$8-D4876)/2)*SIN(RADIANS(PARAMETERS!$D$8-D4876)/2))+(COS(RADIANS(D4876))*COS(RADIANS(PARAMETERS!$D$8))*SIN(RADIANS(PARAMETERS!$D$9-C4876)/2)*SIN(RADIANS(PARAMETERS!$D$9-C4876)/2))))*2*3958.756</f>
        <v>159.10430055856312</v>
      </c>
      <c r="F4876">
        <v>170.61413574219</v>
      </c>
      <c r="G4876">
        <v>197.12088012695</v>
      </c>
      <c r="H4876">
        <v>238.21560668945</v>
      </c>
      <c r="I4876">
        <v>274.90771484375</v>
      </c>
      <c r="J4876">
        <v>317.25546264648</v>
      </c>
      <c r="K4876" s="6">
        <f>IFERROR(EXP(TREND(LN($F$1:$J$1),LN(F4876:J4876),LN(Calculations!$B$3))),0)</f>
        <v>3.7341063943636649E-2</v>
      </c>
    </row>
    <row r="4877" spans="1:11" x14ac:dyDescent="0.35">
      <c r="A4877">
        <v>4874</v>
      </c>
      <c r="B4877" t="str">
        <f t="shared" si="76"/>
        <v>18-61</v>
      </c>
      <c r="C4877">
        <v>-61.161255313376003</v>
      </c>
      <c r="D4877">
        <v>17.714117753459</v>
      </c>
      <c r="E4877">
        <f>ASIN(SQRT((SIN(RADIANS(PARAMETERS!$D$8-D4877)/2)*SIN(RADIANS(PARAMETERS!$D$8-D4877)/2))+(COS(RADIANS(D4877))*COS(RADIANS(PARAMETERS!$D$8))*SIN(RADIANS(PARAMETERS!$D$9-C4877)/2)*SIN(RADIANS(PARAMETERS!$D$9-C4877)/2))))*2*3958.756</f>
        <v>161.96246473664442</v>
      </c>
      <c r="F4877">
        <v>171.21153259277</v>
      </c>
      <c r="G4877">
        <v>197.64608764648</v>
      </c>
      <c r="H4877">
        <v>238.72622680664</v>
      </c>
      <c r="I4877">
        <v>275.38876342773</v>
      </c>
      <c r="J4877">
        <v>317.68588256836</v>
      </c>
      <c r="K4877" s="6">
        <f>IFERROR(EXP(TREND(LN($F$1:$J$1),LN(F4877:J4877),LN(Calculations!$B$3))),0)</f>
        <v>3.8025137688774212E-2</v>
      </c>
    </row>
    <row r="4878" spans="1:11" x14ac:dyDescent="0.35">
      <c r="A4878">
        <v>4875</v>
      </c>
      <c r="B4878" t="str">
        <f t="shared" si="76"/>
        <v>18-61.5</v>
      </c>
      <c r="C4878">
        <v>-61.432576648276999</v>
      </c>
      <c r="D4878">
        <v>17.714117753459</v>
      </c>
      <c r="E4878">
        <f>ASIN(SQRT((SIN(RADIANS(PARAMETERS!$D$8-D4878)/2)*SIN(RADIANS(PARAMETERS!$D$8-D4878)/2))+(COS(RADIANS(D4878))*COS(RADIANS(PARAMETERS!$D$8))*SIN(RADIANS(PARAMETERS!$D$9-C4878)/2)*SIN(RADIANS(PARAMETERS!$D$9-C4878)/2))))*2*3958.756</f>
        <v>166.71860867056208</v>
      </c>
      <c r="F4878">
        <v>171.79808044434</v>
      </c>
      <c r="G4878">
        <v>198.18762207031</v>
      </c>
      <c r="H4878">
        <v>239.27029418945</v>
      </c>
      <c r="I4878">
        <v>275.92044067383</v>
      </c>
      <c r="J4878">
        <v>318.18853759766</v>
      </c>
      <c r="K4878" s="6">
        <f>IFERROR(EXP(TREND(LN($F$1:$J$1),LN(F4878:J4878),LN(Calculations!$B$3))),0)</f>
        <v>3.8708600361458068E-2</v>
      </c>
    </row>
    <row r="4879" spans="1:11" x14ac:dyDescent="0.35">
      <c r="A4879">
        <v>4876</v>
      </c>
      <c r="B4879" t="str">
        <f t="shared" si="76"/>
        <v>18-61.5</v>
      </c>
      <c r="C4879">
        <v>-61.703897983178003</v>
      </c>
      <c r="D4879">
        <v>17.714117753459</v>
      </c>
      <c r="E4879">
        <f>ASIN(SQRT((SIN(RADIANS(PARAMETERS!$D$8-D4879)/2)*SIN(RADIANS(PARAMETERS!$D$8-D4879)/2))+(COS(RADIANS(D4879))*COS(RADIANS(PARAMETERS!$D$8))*SIN(RADIANS(PARAMETERS!$D$9-C4879)/2)*SIN(RADIANS(PARAMETERS!$D$9-C4879)/2))))*2*3958.756</f>
        <v>173.21645153889563</v>
      </c>
      <c r="F4879">
        <v>172.3427734375</v>
      </c>
      <c r="G4879">
        <v>198.71202087402</v>
      </c>
      <c r="H4879">
        <v>239.80432128906</v>
      </c>
      <c r="I4879">
        <v>276.44976806641</v>
      </c>
      <c r="J4879">
        <v>318.69918823242</v>
      </c>
      <c r="K4879" s="6">
        <f>IFERROR(EXP(TREND(LN($F$1:$J$1),LN(F4879:J4879),LN(Calculations!$B$3))),0)</f>
        <v>3.9358326238298477E-2</v>
      </c>
    </row>
    <row r="4880" spans="1:11" x14ac:dyDescent="0.35">
      <c r="A4880">
        <v>4877</v>
      </c>
      <c r="B4880" t="str">
        <f t="shared" si="76"/>
        <v>18-62</v>
      </c>
      <c r="C4880">
        <v>-61.975219318078999</v>
      </c>
      <c r="D4880">
        <v>17.714117753459</v>
      </c>
      <c r="E4880">
        <f>ASIN(SQRT((SIN(RADIANS(PARAMETERS!$D$8-D4880)/2)*SIN(RADIANS(PARAMETERS!$D$8-D4880)/2))+(COS(RADIANS(D4880))*COS(RADIANS(PARAMETERS!$D$8))*SIN(RADIANS(PARAMETERS!$D$9-C4880)/2)*SIN(RADIANS(PARAMETERS!$D$9-C4880)/2))))*2*3958.756</f>
        <v>181.26877770928576</v>
      </c>
      <c r="F4880">
        <v>172.83740234375</v>
      </c>
      <c r="G4880">
        <v>199.20321655273</v>
      </c>
      <c r="H4880">
        <v>240.30993652344</v>
      </c>
      <c r="I4880">
        <v>276.95645141602</v>
      </c>
      <c r="J4880">
        <v>319.19525146484</v>
      </c>
      <c r="K4880" s="6">
        <f>IFERROR(EXP(TREND(LN($F$1:$J$1),LN(F4880:J4880),LN(Calculations!$B$3))),0)</f>
        <v>3.9960132756093211E-2</v>
      </c>
    </row>
    <row r="4881" spans="1:11" x14ac:dyDescent="0.35">
      <c r="A4881">
        <v>4878</v>
      </c>
      <c r="B4881" t="str">
        <f t="shared" si="76"/>
        <v>18-62</v>
      </c>
      <c r="C4881">
        <v>-62.246540652980002</v>
      </c>
      <c r="D4881">
        <v>17.714117753459</v>
      </c>
      <c r="E4881">
        <f>ASIN(SQRT((SIN(RADIANS(PARAMETERS!$D$8-D4881)/2)*SIN(RADIANS(PARAMETERS!$D$8-D4881)/2))+(COS(RADIANS(D4881))*COS(RADIANS(PARAMETERS!$D$8))*SIN(RADIANS(PARAMETERS!$D$9-C4881)/2)*SIN(RADIANS(PARAMETERS!$D$9-C4881)/2))))*2*3958.756</f>
        <v>190.67873854326572</v>
      </c>
      <c r="F4881">
        <v>173.32041931152</v>
      </c>
      <c r="G4881">
        <v>199.70932006836</v>
      </c>
      <c r="H4881">
        <v>240.8599395752</v>
      </c>
      <c r="I4881">
        <v>277.53729248047</v>
      </c>
      <c r="J4881">
        <v>319.80334472656</v>
      </c>
      <c r="K4881" s="6">
        <f>IFERROR(EXP(TREND(LN($F$1:$J$1),LN(F4881:J4881),LN(Calculations!$B$3))),0)</f>
        <v>4.0544334630948364E-2</v>
      </c>
    </row>
    <row r="4882" spans="1:11" x14ac:dyDescent="0.35">
      <c r="A4882">
        <v>4879</v>
      </c>
      <c r="B4882" t="str">
        <f t="shared" si="76"/>
        <v>18-62.5</v>
      </c>
      <c r="C4882">
        <v>-62.517861987880998</v>
      </c>
      <c r="D4882">
        <v>17.714117753459</v>
      </c>
      <c r="E4882">
        <f>ASIN(SQRT((SIN(RADIANS(PARAMETERS!$D$8-D4882)/2)*SIN(RADIANS(PARAMETERS!$D$8-D4882)/2))+(COS(RADIANS(D4882))*COS(RADIANS(PARAMETERS!$D$8))*SIN(RADIANS(PARAMETERS!$D$9-C4882)/2)*SIN(RADIANS(PARAMETERS!$D$9-C4882)/2))))*2*3958.756</f>
        <v>201.25597475690586</v>
      </c>
      <c r="F4882">
        <v>173.81721496582</v>
      </c>
      <c r="G4882">
        <v>200.2626953125</v>
      </c>
      <c r="H4882">
        <v>241.49887084961</v>
      </c>
      <c r="I4882">
        <v>278.24844360352</v>
      </c>
      <c r="J4882">
        <v>320.59362792969</v>
      </c>
      <c r="K4882" s="6">
        <f>IFERROR(EXP(TREND(LN($F$1:$J$1),LN(F4882:J4882),LN(Calculations!$B$3))),0)</f>
        <v>4.1134482964106808E-2</v>
      </c>
    </row>
    <row r="4883" spans="1:11" x14ac:dyDescent="0.35">
      <c r="A4883">
        <v>4880</v>
      </c>
      <c r="B4883" t="str">
        <f t="shared" si="76"/>
        <v>18-63</v>
      </c>
      <c r="C4883">
        <v>-62.789183322782002</v>
      </c>
      <c r="D4883">
        <v>17.714117753459</v>
      </c>
      <c r="E4883">
        <f>ASIN(SQRT((SIN(RADIANS(PARAMETERS!$D$8-D4883)/2)*SIN(RADIANS(PARAMETERS!$D$8-D4883)/2))+(COS(RADIANS(D4883))*COS(RADIANS(PARAMETERS!$D$8))*SIN(RADIANS(PARAMETERS!$D$9-C4883)/2)*SIN(RADIANS(PARAMETERS!$D$9-C4883)/2))))*2*3958.756</f>
        <v>212.82650289018977</v>
      </c>
      <c r="F4883">
        <v>174.35795593262</v>
      </c>
      <c r="G4883">
        <v>200.89097595215</v>
      </c>
      <c r="H4883">
        <v>242.26483154297</v>
      </c>
      <c r="I4883">
        <v>279.13815307617</v>
      </c>
      <c r="J4883">
        <v>321.62692260742</v>
      </c>
      <c r="K4883" s="6">
        <f>IFERROR(EXP(TREND(LN($F$1:$J$1),LN(F4883:J4883),LN(Calculations!$B$3))),0)</f>
        <v>4.1758953404356557E-2</v>
      </c>
    </row>
    <row r="4884" spans="1:11" x14ac:dyDescent="0.35">
      <c r="A4884">
        <v>4881</v>
      </c>
      <c r="B4884" t="str">
        <f t="shared" si="76"/>
        <v>18-63</v>
      </c>
      <c r="C4884">
        <v>-63.060504657682998</v>
      </c>
      <c r="D4884">
        <v>17.714117753459</v>
      </c>
      <c r="E4884">
        <f>ASIN(SQRT((SIN(RADIANS(PARAMETERS!$D$8-D4884)/2)*SIN(RADIANS(PARAMETERS!$D$8-D4884)/2))+(COS(RADIANS(D4884))*COS(RADIANS(PARAMETERS!$D$8))*SIN(RADIANS(PARAMETERS!$D$9-C4884)/2)*SIN(RADIANS(PARAMETERS!$D$9-C4884)/2))))*2*3958.756</f>
        <v>225.23727812133339</v>
      </c>
      <c r="F4884">
        <v>174.93759155273</v>
      </c>
      <c r="G4884">
        <v>201.58821105957</v>
      </c>
      <c r="H4884">
        <v>243.15295410156</v>
      </c>
      <c r="I4884">
        <v>280.20303344727</v>
      </c>
      <c r="J4884">
        <v>322.90222167969</v>
      </c>
      <c r="K4884" s="6">
        <f>IFERROR(EXP(TREND(LN($F$1:$J$1),LN(F4884:J4884),LN(Calculations!$B$3))),0)</f>
        <v>4.2409085171132316E-2</v>
      </c>
    </row>
    <row r="4885" spans="1:11" x14ac:dyDescent="0.35">
      <c r="A4885">
        <v>4882</v>
      </c>
      <c r="B4885" t="str">
        <f t="shared" si="76"/>
        <v>18-63.5</v>
      </c>
      <c r="C4885">
        <v>-63.331825992584001</v>
      </c>
      <c r="D4885">
        <v>17.714117753459</v>
      </c>
      <c r="E4885">
        <f>ASIN(SQRT((SIN(RADIANS(PARAMETERS!$D$8-D4885)/2)*SIN(RADIANS(PARAMETERS!$D$8-D4885)/2))+(COS(RADIANS(D4885))*COS(RADIANS(PARAMETERS!$D$8))*SIN(RADIANS(PARAMETERS!$D$9-C4885)/2)*SIN(RADIANS(PARAMETERS!$D$9-C4885)/2))))*2*3958.756</f>
        <v>238.35706579796908</v>
      </c>
      <c r="F4885">
        <v>175.39530944824</v>
      </c>
      <c r="G4885">
        <v>202.1432800293</v>
      </c>
      <c r="H4885">
        <v>243.86689758301</v>
      </c>
      <c r="I4885">
        <v>281.06478881836</v>
      </c>
      <c r="J4885">
        <v>323.94061279297</v>
      </c>
      <c r="K4885" s="6">
        <f>IFERROR(EXP(TREND(LN($F$1:$J$1),LN(F4885:J4885),LN(Calculations!$B$3))),0)</f>
        <v>4.2922003409541734E-2</v>
      </c>
    </row>
    <row r="4886" spans="1:11" x14ac:dyDescent="0.35">
      <c r="A4886">
        <v>4883</v>
      </c>
      <c r="B4886" t="str">
        <f t="shared" si="76"/>
        <v>18-63.5</v>
      </c>
      <c r="C4886">
        <v>-63.603147327484997</v>
      </c>
      <c r="D4886">
        <v>17.714117753459</v>
      </c>
      <c r="E4886">
        <f>ASIN(SQRT((SIN(RADIANS(PARAMETERS!$D$8-D4886)/2)*SIN(RADIANS(PARAMETERS!$D$8-D4886)/2))+(COS(RADIANS(D4886))*COS(RADIANS(PARAMETERS!$D$8))*SIN(RADIANS(PARAMETERS!$D$9-C4886)/2)*SIN(RADIANS(PARAMETERS!$D$9-C4886)/2))))*2*3958.756</f>
        <v>252.07516201282127</v>
      </c>
      <c r="F4886">
        <v>175.69184875488</v>
      </c>
      <c r="G4886">
        <v>202.50408935547</v>
      </c>
      <c r="H4886">
        <v>244.33261108398</v>
      </c>
      <c r="I4886">
        <v>281.62814331055</v>
      </c>
      <c r="J4886">
        <v>324.62060546875</v>
      </c>
      <c r="K4886" s="6">
        <f>IFERROR(EXP(TREND(LN($F$1:$J$1),LN(F4886:J4886),LN(Calculations!$B$3))),0)</f>
        <v>4.3255294989943252E-2</v>
      </c>
    </row>
    <row r="4887" spans="1:11" x14ac:dyDescent="0.35">
      <c r="A4887">
        <v>4884</v>
      </c>
      <c r="B4887" t="str">
        <f t="shared" si="76"/>
        <v>18-64</v>
      </c>
      <c r="C4887">
        <v>-63.874468662386001</v>
      </c>
      <c r="D4887">
        <v>17.714117753459</v>
      </c>
      <c r="E4887">
        <f>ASIN(SQRT((SIN(RADIANS(PARAMETERS!$D$8-D4887)/2)*SIN(RADIANS(PARAMETERS!$D$8-D4887)/2))+(COS(RADIANS(D4887))*COS(RADIANS(PARAMETERS!$D$8))*SIN(RADIANS(PARAMETERS!$D$9-C4887)/2)*SIN(RADIANS(PARAMETERS!$D$9-C4887)/2))))*2*3958.756</f>
        <v>266.29909618358283</v>
      </c>
      <c r="F4887">
        <v>175.94387817383</v>
      </c>
      <c r="G4887">
        <v>202.82316589355</v>
      </c>
      <c r="H4887">
        <v>244.76330566406</v>
      </c>
      <c r="I4887">
        <v>282.16452026367</v>
      </c>
      <c r="J4887">
        <v>325.28497314453</v>
      </c>
      <c r="K4887" s="6">
        <f>IFERROR(EXP(TREND(LN($F$1:$J$1),LN(F4887:J4887),LN(Calculations!$B$3))),0)</f>
        <v>4.3525159696913666E-2</v>
      </c>
    </row>
    <row r="4888" spans="1:11" x14ac:dyDescent="0.35">
      <c r="A4888">
        <v>4885</v>
      </c>
      <c r="B4888" t="str">
        <f t="shared" si="76"/>
        <v>18-64</v>
      </c>
      <c r="C4888">
        <v>-64.145789997286997</v>
      </c>
      <c r="D4888">
        <v>17.714117753459</v>
      </c>
      <c r="E4888">
        <f>ASIN(SQRT((SIN(RADIANS(PARAMETERS!$D$8-D4888)/2)*SIN(RADIANS(PARAMETERS!$D$8-D4888)/2))+(COS(RADIANS(D4888))*COS(RADIANS(PARAMETERS!$D$8))*SIN(RADIANS(PARAMETERS!$D$9-C4888)/2)*SIN(RADIANS(PARAMETERS!$D$9-C4888)/2))))*2*3958.756</f>
        <v>280.95202671529569</v>
      </c>
      <c r="F4888">
        <v>176.17674255371</v>
      </c>
      <c r="G4888">
        <v>203.1311340332</v>
      </c>
      <c r="H4888">
        <v>245.19807434082</v>
      </c>
      <c r="I4888">
        <v>282.72085571289</v>
      </c>
      <c r="J4888">
        <v>325.98992919922</v>
      </c>
      <c r="K4888" s="6">
        <f>IFERROR(EXP(TREND(LN($F$1:$J$1),LN(F4888:J4888),LN(Calculations!$B$3))),0)</f>
        <v>4.3759679881545312E-2</v>
      </c>
    </row>
    <row r="4889" spans="1:11" x14ac:dyDescent="0.35">
      <c r="A4889">
        <v>4886</v>
      </c>
      <c r="B4889" t="str">
        <f t="shared" si="76"/>
        <v>18-64.5</v>
      </c>
      <c r="C4889">
        <v>-64.417111332188</v>
      </c>
      <c r="D4889">
        <v>17.714117753459</v>
      </c>
      <c r="E4889">
        <f>ASIN(SQRT((SIN(RADIANS(PARAMETERS!$D$8-D4889)/2)*SIN(RADIANS(PARAMETERS!$D$8-D4889)/2))+(COS(RADIANS(D4889))*COS(RADIANS(PARAMETERS!$D$8))*SIN(RADIANS(PARAMETERS!$D$9-C4889)/2)*SIN(RADIANS(PARAMETERS!$D$9-C4889)/2))))*2*3958.756</f>
        <v>295.97021929367236</v>
      </c>
      <c r="F4889">
        <v>176.39265441895</v>
      </c>
      <c r="G4889">
        <v>203.43112182617</v>
      </c>
      <c r="H4889">
        <v>245.64170837402</v>
      </c>
      <c r="I4889">
        <v>283.30355834961</v>
      </c>
      <c r="J4889">
        <v>326.74392700195</v>
      </c>
      <c r="K4889" s="6">
        <f>IFERROR(EXP(TREND(LN($F$1:$J$1),LN(F4889:J4889),LN(Calculations!$B$3))),0)</f>
        <v>4.3960230187097556E-2</v>
      </c>
    </row>
    <row r="4890" spans="1:11" x14ac:dyDescent="0.35">
      <c r="A4890">
        <v>4887</v>
      </c>
      <c r="B4890" t="str">
        <f t="shared" si="76"/>
        <v>18-64.5</v>
      </c>
      <c r="C4890">
        <v>-64.688432667089003</v>
      </c>
      <c r="D4890">
        <v>17.714117753459</v>
      </c>
      <c r="E4890">
        <f>ASIN(SQRT((SIN(RADIANS(PARAMETERS!$D$8-D4890)/2)*SIN(RADIANS(PARAMETERS!$D$8-D4890)/2))+(COS(RADIANS(D4890))*COS(RADIANS(PARAMETERS!$D$8))*SIN(RADIANS(PARAMETERS!$D$9-C4890)/2)*SIN(RADIANS(PARAMETERS!$D$9-C4890)/2))))*2*3958.756</f>
        <v>311.30078857483886</v>
      </c>
      <c r="F4890">
        <v>176.57710266113</v>
      </c>
      <c r="G4890">
        <v>203.70695495605</v>
      </c>
      <c r="H4890">
        <v>246.07562255859</v>
      </c>
      <c r="I4890">
        <v>283.89208984375</v>
      </c>
      <c r="J4890">
        <v>327.52438354492</v>
      </c>
      <c r="K4890" s="6">
        <f>IFERROR(EXP(TREND(LN($F$1:$J$1),LN(F4890:J4890),LN(Calculations!$B$3))),0)</f>
        <v>4.4108087605211052E-2</v>
      </c>
    </row>
    <row r="4891" spans="1:11" x14ac:dyDescent="0.35">
      <c r="A4891">
        <v>4888</v>
      </c>
      <c r="B4891" t="str">
        <f t="shared" si="76"/>
        <v>18-65</v>
      </c>
      <c r="C4891">
        <v>-64.959754001990007</v>
      </c>
      <c r="D4891">
        <v>17.714117753459</v>
      </c>
      <c r="E4891">
        <f>ASIN(SQRT((SIN(RADIANS(PARAMETERS!$D$8-D4891)/2)*SIN(RADIANS(PARAMETERS!$D$8-D4891)/2))+(COS(RADIANS(D4891))*COS(RADIANS(PARAMETERS!$D$8))*SIN(RADIANS(PARAMETERS!$D$9-C4891)/2)*SIN(RADIANS(PARAMETERS!$D$9-C4891)/2))))*2*3958.756</f>
        <v>326.89976302428482</v>
      </c>
      <c r="F4891">
        <v>176.69775390625</v>
      </c>
      <c r="G4891">
        <v>203.90762329102</v>
      </c>
      <c r="H4891">
        <v>246.41627502441</v>
      </c>
      <c r="I4891">
        <v>284.37088012695</v>
      </c>
      <c r="J4891">
        <v>328.17584228516</v>
      </c>
      <c r="K4891" s="6">
        <f>IFERROR(EXP(TREND(LN($F$1:$J$1),LN(F4891:J4891),LN(Calculations!$B$3))),0)</f>
        <v>4.4180428337001122E-2</v>
      </c>
    </row>
    <row r="4892" spans="1:11" x14ac:dyDescent="0.35">
      <c r="A4892">
        <v>4889</v>
      </c>
      <c r="B4892" t="str">
        <f t="shared" si="76"/>
        <v>18-65</v>
      </c>
      <c r="C4892">
        <v>-65.231075336890996</v>
      </c>
      <c r="D4892">
        <v>17.714117753459</v>
      </c>
      <c r="E4892">
        <f>ASIN(SQRT((SIN(RADIANS(PARAMETERS!$D$8-D4892)/2)*SIN(RADIANS(PARAMETERS!$D$8-D4892)/2))+(COS(RADIANS(D4892))*COS(RADIANS(PARAMETERS!$D$8))*SIN(RADIANS(PARAMETERS!$D$9-C4892)/2)*SIN(RADIANS(PARAMETERS!$D$9-C4892)/2))))*2*3958.756</f>
        <v>342.73046959813377</v>
      </c>
      <c r="F4892">
        <v>176.76435852051</v>
      </c>
      <c r="G4892">
        <v>204.04083251953</v>
      </c>
      <c r="H4892">
        <v>246.66732788086</v>
      </c>
      <c r="I4892">
        <v>284.73928833008</v>
      </c>
      <c r="J4892">
        <v>328.69180297852</v>
      </c>
      <c r="K4892" s="6">
        <f>IFERROR(EXP(TREND(LN($F$1:$J$1),LN(F4892:J4892),LN(Calculations!$B$3))),0)</f>
        <v>4.4193423245177658E-2</v>
      </c>
    </row>
    <row r="4893" spans="1:11" x14ac:dyDescent="0.35">
      <c r="A4893">
        <v>4890</v>
      </c>
      <c r="B4893" t="str">
        <f t="shared" si="76"/>
        <v>18-65.5</v>
      </c>
      <c r="C4893">
        <v>-65.502396671791999</v>
      </c>
      <c r="D4893">
        <v>17.714117753459</v>
      </c>
      <c r="E4893">
        <f>ASIN(SQRT((SIN(RADIANS(PARAMETERS!$D$8-D4893)/2)*SIN(RADIANS(PARAMETERS!$D$8-D4893)/2))+(COS(RADIANS(D4893))*COS(RADIANS(PARAMETERS!$D$8))*SIN(RADIANS(PARAMETERS!$D$9-C4893)/2)*SIN(RADIANS(PARAMETERS!$D$9-C4893)/2))))*2*3958.756</f>
        <v>358.76220640590441</v>
      </c>
      <c r="F4893">
        <v>176.8028717041</v>
      </c>
      <c r="G4893">
        <v>204.13938903809</v>
      </c>
      <c r="H4893">
        <v>246.87297058105</v>
      </c>
      <c r="I4893">
        <v>285.05224609375</v>
      </c>
      <c r="J4893">
        <v>329.14041137695</v>
      </c>
      <c r="K4893" s="6">
        <f>IFERROR(EXP(TREND(LN($F$1:$J$1),LN(F4893:J4893),LN(Calculations!$B$3))),0)</f>
        <v>4.41752063902877E-2</v>
      </c>
    </row>
    <row r="4894" spans="1:11" x14ac:dyDescent="0.35">
      <c r="A4894">
        <v>4891</v>
      </c>
      <c r="B4894" t="str">
        <f t="shared" si="76"/>
        <v>18-66</v>
      </c>
      <c r="C4894">
        <v>-65.773718006693002</v>
      </c>
      <c r="D4894">
        <v>17.714117753459</v>
      </c>
      <c r="E4894">
        <f>ASIN(SQRT((SIN(RADIANS(PARAMETERS!$D$8-D4894)/2)*SIN(RADIANS(PARAMETERS!$D$8-D4894)/2))+(COS(RADIANS(D4894))*COS(RADIANS(PARAMETERS!$D$8))*SIN(RADIANS(PARAMETERS!$D$9-C4894)/2)*SIN(RADIANS(PARAMETERS!$D$9-C4894)/2))))*2*3958.756</f>
        <v>374.96916185323823</v>
      </c>
      <c r="F4894">
        <v>176.78114318848</v>
      </c>
      <c r="G4894">
        <v>204.16311645508</v>
      </c>
      <c r="H4894">
        <v>246.97979736328</v>
      </c>
      <c r="I4894">
        <v>285.24389648438</v>
      </c>
      <c r="J4894">
        <v>329.44064331055</v>
      </c>
      <c r="K4894" s="6">
        <f>IFERROR(EXP(TREND(LN($F$1:$J$1),LN(F4894:J4894),LN(Calculations!$B$3))),0)</f>
        <v>4.4090937123516707E-2</v>
      </c>
    </row>
    <row r="4895" spans="1:11" x14ac:dyDescent="0.35">
      <c r="A4895">
        <v>4892</v>
      </c>
      <c r="B4895" t="str">
        <f t="shared" si="76"/>
        <v>18-66</v>
      </c>
      <c r="C4895">
        <v>-66.045039341594006</v>
      </c>
      <c r="D4895">
        <v>17.714117753459</v>
      </c>
      <c r="E4895">
        <f>ASIN(SQRT((SIN(RADIANS(PARAMETERS!$D$8-D4895)/2)*SIN(RADIANS(PARAMETERS!$D$8-D4895)/2))+(COS(RADIANS(D4895))*COS(RADIANS(PARAMETERS!$D$8))*SIN(RADIANS(PARAMETERS!$D$9-C4895)/2)*SIN(RADIANS(PARAMETERS!$D$9-C4895)/2))))*2*3958.756</f>
        <v>391.32953862602608</v>
      </c>
      <c r="F4895">
        <v>176.65841674805</v>
      </c>
      <c r="G4895">
        <v>204.06275939941</v>
      </c>
      <c r="H4895">
        <v>246.92465209961</v>
      </c>
      <c r="I4895">
        <v>285.23818969727</v>
      </c>
      <c r="J4895">
        <v>329.50106811523</v>
      </c>
      <c r="K4895" s="6">
        <f>IFERROR(EXP(TREND(LN($F$1:$J$1),LN(F4895:J4895),LN(Calculations!$B$3))),0)</f>
        <v>4.3895090126622988E-2</v>
      </c>
    </row>
    <row r="4896" spans="1:11" x14ac:dyDescent="0.35">
      <c r="A4896">
        <v>4893</v>
      </c>
      <c r="B4896" t="str">
        <f t="shared" si="76"/>
        <v>18-66.5</v>
      </c>
      <c r="C4896">
        <v>-66.316360676494995</v>
      </c>
      <c r="D4896">
        <v>17.714117753459</v>
      </c>
      <c r="E4896">
        <f>ASIN(SQRT((SIN(RADIANS(PARAMETERS!$D$8-D4896)/2)*SIN(RADIANS(PARAMETERS!$D$8-D4896)/2))+(COS(RADIANS(D4896))*COS(RADIANS(PARAMETERS!$D$8))*SIN(RADIANS(PARAMETERS!$D$9-C4896)/2)*SIN(RADIANS(PARAMETERS!$D$9-C4896)/2))))*2*3958.756</f>
        <v>407.82484495020236</v>
      </c>
      <c r="F4896">
        <v>176.40753173828</v>
      </c>
      <c r="G4896">
        <v>203.80673217773</v>
      </c>
      <c r="H4896">
        <v>246.66891479492</v>
      </c>
      <c r="I4896">
        <v>284.99002075195</v>
      </c>
      <c r="J4896">
        <v>329.26901245117</v>
      </c>
      <c r="K4896" s="6">
        <f>IFERROR(EXP(TREND(LN($F$1:$J$1),LN(F4896:J4896),LN(Calculations!$B$3))),0)</f>
        <v>4.3557309784811302E-2</v>
      </c>
    </row>
    <row r="4897" spans="1:11" x14ac:dyDescent="0.35">
      <c r="A4897">
        <v>4894</v>
      </c>
      <c r="B4897" t="str">
        <f t="shared" si="76"/>
        <v>18-66.5</v>
      </c>
      <c r="C4897">
        <v>-66.587682011395998</v>
      </c>
      <c r="D4897">
        <v>17.714117753459</v>
      </c>
      <c r="E4897">
        <f>ASIN(SQRT((SIN(RADIANS(PARAMETERS!$D$8-D4897)/2)*SIN(RADIANS(PARAMETERS!$D$8-D4897)/2))+(COS(RADIANS(D4897))*COS(RADIANS(PARAMETERS!$D$8))*SIN(RADIANS(PARAMETERS!$D$9-C4897)/2)*SIN(RADIANS(PARAMETERS!$D$9-C4897)/2))))*2*3958.756</f>
        <v>424.43932104991518</v>
      </c>
      <c r="F4897">
        <v>175.91673278809</v>
      </c>
      <c r="G4897">
        <v>203.240234375</v>
      </c>
      <c r="H4897">
        <v>245.98376464844</v>
      </c>
      <c r="I4897">
        <v>284.19854736328</v>
      </c>
      <c r="J4897">
        <v>328.35437011719</v>
      </c>
      <c r="K4897" s="6">
        <f>IFERROR(EXP(TREND(LN($F$1:$J$1),LN(F4897:J4897),LN(Calculations!$B$3))),0)</f>
        <v>4.2978639838083192E-2</v>
      </c>
    </row>
    <row r="4898" spans="1:11" x14ac:dyDescent="0.35">
      <c r="A4898">
        <v>4895</v>
      </c>
      <c r="B4898" t="str">
        <f t="shared" si="76"/>
        <v>18-67</v>
      </c>
      <c r="C4898">
        <v>-66.859003346296006</v>
      </c>
      <c r="D4898">
        <v>17.714117753459</v>
      </c>
      <c r="E4898">
        <f>ASIN(SQRT((SIN(RADIANS(PARAMETERS!$D$8-D4898)/2)*SIN(RADIANS(PARAMETERS!$D$8-D4898)/2))+(COS(RADIANS(D4898))*COS(RADIANS(PARAMETERS!$D$8))*SIN(RADIANS(PARAMETERS!$D$9-C4898)/2)*SIN(RADIANS(PARAMETERS!$D$9-C4898)/2))))*2*3958.756</f>
        <v>441.1594742626578</v>
      </c>
      <c r="F4898">
        <v>175.30688476563</v>
      </c>
      <c r="G4898">
        <v>202.53038024902</v>
      </c>
      <c r="H4898">
        <v>245.10325622559</v>
      </c>
      <c r="I4898">
        <v>283.16223144531</v>
      </c>
      <c r="J4898">
        <v>327.134765625</v>
      </c>
      <c r="K4898" s="6">
        <f>IFERROR(EXP(TREND(LN($F$1:$J$1),LN(F4898:J4898),LN(Calculations!$B$3))),0)</f>
        <v>4.2284526200526557E-2</v>
      </c>
    </row>
    <row r="4899" spans="1:11" x14ac:dyDescent="0.35">
      <c r="A4899">
        <v>4896</v>
      </c>
      <c r="B4899" t="str">
        <f t="shared" si="76"/>
        <v>18-67</v>
      </c>
      <c r="C4899">
        <v>-67.130324681196996</v>
      </c>
      <c r="D4899">
        <v>17.714117753459</v>
      </c>
      <c r="E4899">
        <f>ASIN(SQRT((SIN(RADIANS(PARAMETERS!$D$8-D4899)/2)*SIN(RADIANS(PARAMETERS!$D$8-D4899)/2))+(COS(RADIANS(D4899))*COS(RADIANS(PARAMETERS!$D$8))*SIN(RADIANS(PARAMETERS!$D$9-C4899)/2)*SIN(RADIANS(PARAMETERS!$D$9-C4899)/2))))*2*3958.756</f>
        <v>457.97370125944701</v>
      </c>
      <c r="F4899">
        <v>174.63671875</v>
      </c>
      <c r="G4899">
        <v>201.82167053223</v>
      </c>
      <c r="H4899">
        <v>244.23309326172</v>
      </c>
      <c r="I4899">
        <v>282.14593505859</v>
      </c>
      <c r="J4899">
        <v>325.94781494141</v>
      </c>
      <c r="K4899" s="6">
        <f>IFERROR(EXP(TREND(LN($F$1:$J$1),LN(F4899:J4899),LN(Calculations!$B$3))),0)</f>
        <v>4.1537249545161609E-2</v>
      </c>
    </row>
    <row r="4900" spans="1:11" x14ac:dyDescent="0.35">
      <c r="A4900">
        <v>4897</v>
      </c>
      <c r="B4900" t="str">
        <f t="shared" si="76"/>
        <v>18-67.5</v>
      </c>
      <c r="C4900">
        <v>-67.401646016097999</v>
      </c>
      <c r="D4900">
        <v>17.714117753459</v>
      </c>
      <c r="E4900">
        <f>ASIN(SQRT((SIN(RADIANS(PARAMETERS!$D$8-D4900)/2)*SIN(RADIANS(PARAMETERS!$D$8-D4900)/2))+(COS(RADIANS(D4900))*COS(RADIANS(PARAMETERS!$D$8))*SIN(RADIANS(PARAMETERS!$D$9-C4900)/2)*SIN(RADIANS(PARAMETERS!$D$9-C4900)/2))))*2*3958.756</f>
        <v>474.8719800625546</v>
      </c>
      <c r="F4900">
        <v>173.98445129395</v>
      </c>
      <c r="G4900">
        <v>201.15808105469</v>
      </c>
      <c r="H4900">
        <v>243.42419433594</v>
      </c>
      <c r="I4900">
        <v>281.20626831055</v>
      </c>
      <c r="J4900">
        <v>324.85620117188</v>
      </c>
      <c r="K4900" s="6">
        <f>IFERROR(EXP(TREND(LN($F$1:$J$1),LN(F4900:J4900),LN(Calculations!$B$3))),0)</f>
        <v>4.0820842980865926E-2</v>
      </c>
    </row>
    <row r="4901" spans="1:11" x14ac:dyDescent="0.35">
      <c r="A4901">
        <v>4898</v>
      </c>
      <c r="B4901" t="str">
        <f t="shared" si="76"/>
        <v>18-67.5</v>
      </c>
      <c r="C4901">
        <v>-67.672967350999002</v>
      </c>
      <c r="D4901">
        <v>17.714117753459</v>
      </c>
      <c r="E4901">
        <f>ASIN(SQRT((SIN(RADIANS(PARAMETERS!$D$8-D4901)/2)*SIN(RADIANS(PARAMETERS!$D$8-D4901)/2))+(COS(RADIANS(D4901))*COS(RADIANS(PARAMETERS!$D$8))*SIN(RADIANS(PARAMETERS!$D$9-C4901)/2)*SIN(RADIANS(PARAMETERS!$D$9-C4901)/2))))*2*3958.756</f>
        <v>491.845618052612</v>
      </c>
      <c r="F4901">
        <v>173.33950805664</v>
      </c>
      <c r="G4901">
        <v>200.51252746582</v>
      </c>
      <c r="H4901">
        <v>242.64141845703</v>
      </c>
      <c r="I4901">
        <v>280.30053710938</v>
      </c>
      <c r="J4901">
        <v>323.80801391602</v>
      </c>
      <c r="K4901" s="6">
        <f>IFERROR(EXP(TREND(LN($F$1:$J$1),LN(F4901:J4901),LN(Calculations!$B$3))),0)</f>
        <v>4.0121825021420296E-2</v>
      </c>
    </row>
    <row r="4902" spans="1:11" x14ac:dyDescent="0.35">
      <c r="A4902">
        <v>4899</v>
      </c>
      <c r="B4902" t="str">
        <f t="shared" si="76"/>
        <v>18-68</v>
      </c>
      <c r="C4902">
        <v>-67.944288685900005</v>
      </c>
      <c r="D4902">
        <v>17.714117753459</v>
      </c>
      <c r="E4902">
        <f>ASIN(SQRT((SIN(RADIANS(PARAMETERS!$D$8-D4902)/2)*SIN(RADIANS(PARAMETERS!$D$8-D4902)/2))+(COS(RADIANS(D4902))*COS(RADIANS(PARAMETERS!$D$8))*SIN(RADIANS(PARAMETERS!$D$9-C4902)/2)*SIN(RADIANS(PARAMETERS!$D$9-C4902)/2))))*2*3958.756</f>
        <v>508.88704497976352</v>
      </c>
      <c r="F4902">
        <v>172.68856811523</v>
      </c>
      <c r="G4902">
        <v>199.86645507813</v>
      </c>
      <c r="H4902">
        <v>241.86268615723</v>
      </c>
      <c r="I4902">
        <v>279.40350341797</v>
      </c>
      <c r="J4902">
        <v>322.77459716797</v>
      </c>
      <c r="K4902" s="6">
        <f>IFERROR(EXP(TREND(LN($F$1:$J$1),LN(F4902:J4902),LN(Calculations!$B$3))),0)</f>
        <v>3.9424539382047541E-2</v>
      </c>
    </row>
    <row r="4903" spans="1:11" x14ac:dyDescent="0.35">
      <c r="A4903">
        <v>4900</v>
      </c>
      <c r="B4903" t="str">
        <f t="shared" si="76"/>
        <v>18-68</v>
      </c>
      <c r="C4903">
        <v>-68.215610020800995</v>
      </c>
      <c r="D4903">
        <v>17.714117753459</v>
      </c>
      <c r="E4903">
        <f>ASIN(SQRT((SIN(RADIANS(PARAMETERS!$D$8-D4903)/2)*SIN(RADIANS(PARAMETERS!$D$8-D4903)/2))+(COS(RADIANS(D4903))*COS(RADIANS(PARAMETERS!$D$8))*SIN(RADIANS(PARAMETERS!$D$9-C4903)/2)*SIN(RADIANS(PARAMETERS!$D$9-C4903)/2))))*2*3958.756</f>
        <v>525.98964225014299</v>
      </c>
      <c r="F4903">
        <v>171.90489196777</v>
      </c>
      <c r="G4903">
        <v>199.08224487305</v>
      </c>
      <c r="H4903">
        <v>240.88803100586</v>
      </c>
      <c r="I4903">
        <v>278.25494384766</v>
      </c>
      <c r="J4903">
        <v>321.42144775391</v>
      </c>
      <c r="K4903" s="6">
        <f>IFERROR(EXP(TREND(LN($F$1:$J$1),LN(F4903:J4903),LN(Calculations!$B$3))),0)</f>
        <v>3.8617760303387712E-2</v>
      </c>
    </row>
    <row r="4904" spans="1:11" x14ac:dyDescent="0.35">
      <c r="A4904">
        <v>4901</v>
      </c>
      <c r="B4904" t="str">
        <f t="shared" si="76"/>
        <v>18-68.5</v>
      </c>
      <c r="C4904">
        <v>-68.486931355701998</v>
      </c>
      <c r="D4904">
        <v>17.714117753459</v>
      </c>
      <c r="E4904">
        <f>ASIN(SQRT((SIN(RADIANS(PARAMETERS!$D$8-D4904)/2)*SIN(RADIANS(PARAMETERS!$D$8-D4904)/2))+(COS(RADIANS(D4904))*COS(RADIANS(PARAMETERS!$D$8))*SIN(RADIANS(PARAMETERS!$D$9-C4904)/2)*SIN(RADIANS(PARAMETERS!$D$9-C4904)/2))))*2*3958.756</f>
        <v>543.14760154685507</v>
      </c>
      <c r="F4904">
        <v>170.97547912598</v>
      </c>
      <c r="G4904">
        <v>198.19636535645</v>
      </c>
      <c r="H4904">
        <v>239.78280639648</v>
      </c>
      <c r="I4904">
        <v>276.94906616211</v>
      </c>
      <c r="J4904">
        <v>319.87911987305</v>
      </c>
      <c r="K4904" s="6">
        <f>IFERROR(EXP(TREND(LN($F$1:$J$1),LN(F4904:J4904),LN(Calculations!$B$3))),0)</f>
        <v>3.7689352504855056E-2</v>
      </c>
    </row>
    <row r="4905" spans="1:11" x14ac:dyDescent="0.35">
      <c r="A4905">
        <v>4902</v>
      </c>
      <c r="B4905" t="str">
        <f t="shared" si="76"/>
        <v>18-69</v>
      </c>
      <c r="C4905">
        <v>-68.758252690603001</v>
      </c>
      <c r="D4905">
        <v>17.714117753459</v>
      </c>
      <c r="E4905">
        <f>ASIN(SQRT((SIN(RADIANS(PARAMETERS!$D$8-D4905)/2)*SIN(RADIANS(PARAMETERS!$D$8-D4905)/2))+(COS(RADIANS(D4905))*COS(RADIANS(PARAMETERS!$D$8))*SIN(RADIANS(PARAMETERS!$D$9-C4905)/2)*SIN(RADIANS(PARAMETERS!$D$9-C4905)/2))))*2*3958.756</f>
        <v>560.35580725759735</v>
      </c>
      <c r="F4905">
        <v>169.91598510742</v>
      </c>
      <c r="G4905">
        <v>197.23359680176</v>
      </c>
      <c r="H4905">
        <v>238.59121704102</v>
      </c>
      <c r="I4905">
        <v>275.54937744141</v>
      </c>
      <c r="J4905">
        <v>318.23547363281</v>
      </c>
      <c r="K4905" s="6">
        <f>IFERROR(EXP(TREND(LN($F$1:$J$1),LN(F4905:J4905),LN(Calculations!$B$3))),0)</f>
        <v>3.6656343841349762E-2</v>
      </c>
    </row>
    <row r="4906" spans="1:11" x14ac:dyDescent="0.35">
      <c r="A4906">
        <v>4903</v>
      </c>
      <c r="B4906" t="str">
        <f t="shared" si="76"/>
        <v>18-69</v>
      </c>
      <c r="C4906">
        <v>-69.029574025504004</v>
      </c>
      <c r="D4906">
        <v>17.714117753459</v>
      </c>
      <c r="E4906">
        <f>ASIN(SQRT((SIN(RADIANS(PARAMETERS!$D$8-D4906)/2)*SIN(RADIANS(PARAMETERS!$D$8-D4906)/2))+(COS(RADIANS(D4906))*COS(RADIANS(PARAMETERS!$D$8))*SIN(RADIANS(PARAMETERS!$D$9-C4906)/2)*SIN(RADIANS(PARAMETERS!$D$9-C4906)/2))))*2*3958.756</f>
        <v>577.60973829587692</v>
      </c>
      <c r="F4906">
        <v>168.74911499023</v>
      </c>
      <c r="G4906">
        <v>196.18095397949</v>
      </c>
      <c r="H4906">
        <v>237.27542114258</v>
      </c>
      <c r="I4906">
        <v>273.99273681641</v>
      </c>
      <c r="J4906">
        <v>316.39501953125</v>
      </c>
      <c r="K4906" s="6">
        <f>IFERROR(EXP(TREND(LN($F$1:$J$1),LN(F4906:J4906),LN(Calculations!$B$3))),0)</f>
        <v>3.5555861602208999E-2</v>
      </c>
    </row>
    <row r="4907" spans="1:11" x14ac:dyDescent="0.35">
      <c r="A4907">
        <v>4904</v>
      </c>
      <c r="B4907" t="str">
        <f t="shared" si="76"/>
        <v>18-69.5</v>
      </c>
      <c r="C4907">
        <v>-69.300895360404994</v>
      </c>
      <c r="D4907">
        <v>17.714117753459</v>
      </c>
      <c r="E4907">
        <f>ASIN(SQRT((SIN(RADIANS(PARAMETERS!$D$8-D4907)/2)*SIN(RADIANS(PARAMETERS!$D$8-D4907)/2))+(COS(RADIANS(D4907))*COS(RADIANS(PARAMETERS!$D$8))*SIN(RADIANS(PARAMETERS!$D$9-C4907)/2)*SIN(RADIANS(PARAMETERS!$D$9-C4907)/2))))*2*3958.756</f>
        <v>594.9053857824714</v>
      </c>
      <c r="F4907">
        <v>167.51126098633</v>
      </c>
      <c r="G4907">
        <v>195.07727050781</v>
      </c>
      <c r="H4907">
        <v>235.88664245605</v>
      </c>
      <c r="I4907">
        <v>272.34201049805</v>
      </c>
      <c r="J4907">
        <v>314.43453979492</v>
      </c>
      <c r="K4907" s="6">
        <f>IFERROR(EXP(TREND(LN($F$1:$J$1),LN(F4907:J4907),LN(Calculations!$B$3))),0)</f>
        <v>3.4426531504861378E-2</v>
      </c>
    </row>
    <row r="4908" spans="1:11" x14ac:dyDescent="0.35">
      <c r="A4908">
        <v>4905</v>
      </c>
      <c r="B4908" t="str">
        <f t="shared" si="76"/>
        <v>18-69.5</v>
      </c>
      <c r="C4908">
        <v>-69.572216695305997</v>
      </c>
      <c r="D4908">
        <v>17.714117753459</v>
      </c>
      <c r="E4908">
        <f>ASIN(SQRT((SIN(RADIANS(PARAMETERS!$D$8-D4908)/2)*SIN(RADIANS(PARAMETERS!$D$8-D4908)/2))+(COS(RADIANS(D4908))*COS(RADIANS(PARAMETERS!$D$8))*SIN(RADIANS(PARAMETERS!$D$9-C4908)/2)*SIN(RADIANS(PARAMETERS!$D$9-C4908)/2))))*2*3958.756</f>
        <v>612.23918374890184</v>
      </c>
      <c r="F4908">
        <v>166.21862792969</v>
      </c>
      <c r="G4908">
        <v>193.9356842041</v>
      </c>
      <c r="H4908">
        <v>234.44258117676</v>
      </c>
      <c r="I4908">
        <v>270.61920166016</v>
      </c>
      <c r="J4908">
        <v>312.38128662109</v>
      </c>
      <c r="K4908" s="6">
        <f>IFERROR(EXP(TREND(LN($F$1:$J$1),LN(F4908:J4908),LN(Calculations!$B$3))),0)</f>
        <v>3.3285401715686162E-2</v>
      </c>
    </row>
    <row r="4909" spans="1:11" x14ac:dyDescent="0.35">
      <c r="A4909">
        <v>4906</v>
      </c>
      <c r="B4909" t="str">
        <f t="shared" si="76"/>
        <v>18-70</v>
      </c>
      <c r="C4909">
        <v>-69.843538030207</v>
      </c>
      <c r="D4909">
        <v>17.714117753459</v>
      </c>
      <c r="E4909">
        <f>ASIN(SQRT((SIN(RADIANS(PARAMETERS!$D$8-D4909)/2)*SIN(RADIANS(PARAMETERS!$D$8-D4909)/2))+(COS(RADIANS(D4909))*COS(RADIANS(PARAMETERS!$D$8))*SIN(RADIANS(PARAMETERS!$D$9-C4909)/2)*SIN(RADIANS(PARAMETERS!$D$9-C4909)/2))))*2*3958.756</f>
        <v>629.60795057502094</v>
      </c>
      <c r="F4909">
        <v>164.83345031738</v>
      </c>
      <c r="G4909">
        <v>192.7116394043</v>
      </c>
      <c r="H4909">
        <v>232.86811828613</v>
      </c>
      <c r="I4909">
        <v>268.71914672852</v>
      </c>
      <c r="J4909">
        <v>310.09268188477</v>
      </c>
      <c r="K4909" s="6">
        <f>IFERROR(EXP(TREND(LN($F$1:$J$1),LN(F4909:J4909),LN(Calculations!$B$3))),0)</f>
        <v>3.2109898191814694E-2</v>
      </c>
    </row>
    <row r="4910" spans="1:11" x14ac:dyDescent="0.35">
      <c r="A4910">
        <v>4907</v>
      </c>
      <c r="B4910" t="str">
        <f t="shared" si="76"/>
        <v>18-70</v>
      </c>
      <c r="C4910">
        <v>-70.114859365108003</v>
      </c>
      <c r="D4910">
        <v>17.714117753459</v>
      </c>
      <c r="E4910">
        <f>ASIN(SQRT((SIN(RADIANS(PARAMETERS!$D$8-D4910)/2)*SIN(RADIANS(PARAMETERS!$D$8-D4910)/2))+(COS(RADIANS(D4910))*COS(RADIANS(PARAMETERS!$D$8))*SIN(RADIANS(PARAMETERS!$D$9-C4910)/2)*SIN(RADIANS(PARAMETERS!$D$9-C4910)/2))))*2*3958.756</f>
        <v>647.00883930972145</v>
      </c>
      <c r="F4910">
        <v>163.47369384766</v>
      </c>
      <c r="G4910">
        <v>191.55810546875</v>
      </c>
      <c r="H4910">
        <v>231.39077758789</v>
      </c>
      <c r="I4910">
        <v>266.94174194336</v>
      </c>
      <c r="J4910">
        <v>307.95812988281</v>
      </c>
      <c r="K4910" s="6">
        <f>IFERROR(EXP(TREND(LN($F$1:$J$1),LN(F4910:J4910),LN(Calculations!$B$3))),0)</f>
        <v>3.099421806952158E-2</v>
      </c>
    </row>
    <row r="4911" spans="1:11" x14ac:dyDescent="0.35">
      <c r="A4911">
        <v>4908</v>
      </c>
      <c r="B4911" t="str">
        <f t="shared" si="76"/>
        <v>18-70.5</v>
      </c>
      <c r="C4911">
        <v>-70.386180700009007</v>
      </c>
      <c r="D4911">
        <v>17.714117753459</v>
      </c>
      <c r="E4911">
        <f>ASIN(SQRT((SIN(RADIANS(PARAMETERS!$D$8-D4911)/2)*SIN(RADIANS(PARAMETERS!$D$8-D4911)/2))+(COS(RADIANS(D4911))*COS(RADIANS(PARAMETERS!$D$8))*SIN(RADIANS(PARAMETERS!$D$9-C4911)/2)*SIN(RADIANS(PARAMETERS!$D$9-C4911)/2))))*2*3958.756</f>
        <v>664.43929537156714</v>
      </c>
      <c r="F4911">
        <v>162.19548034668</v>
      </c>
      <c r="G4911">
        <v>190.52290344238</v>
      </c>
      <c r="H4911">
        <v>230.07891845703</v>
      </c>
      <c r="I4911">
        <v>265.37512207031</v>
      </c>
      <c r="J4911">
        <v>306.08969116211</v>
      </c>
      <c r="K4911" s="6">
        <f>IFERROR(EXP(TREND(LN($F$1:$J$1),LN(F4911:J4911),LN(Calculations!$B$3))),0)</f>
        <v>2.997801387743948E-2</v>
      </c>
    </row>
    <row r="4912" spans="1:11" x14ac:dyDescent="0.35">
      <c r="A4912">
        <v>4909</v>
      </c>
      <c r="B4912" t="str">
        <f t="shared" si="76"/>
        <v>18-70.5</v>
      </c>
      <c r="C4912">
        <v>-70.657502034909996</v>
      </c>
      <c r="D4912">
        <v>17.714117753459</v>
      </c>
      <c r="E4912">
        <f>ASIN(SQRT((SIN(RADIANS(PARAMETERS!$D$8-D4912)/2)*SIN(RADIANS(PARAMETERS!$D$8-D4912)/2))+(COS(RADIANS(D4912))*COS(RADIANS(PARAMETERS!$D$8))*SIN(RADIANS(PARAMETERS!$D$9-C4912)/2)*SIN(RADIANS(PARAMETERS!$D$9-C4912)/2))))*2*3958.756</f>
        <v>681.89702040401392</v>
      </c>
      <c r="F4912">
        <v>161.32131958008</v>
      </c>
      <c r="G4912">
        <v>189.78367614746</v>
      </c>
      <c r="H4912">
        <v>229.14219665527</v>
      </c>
      <c r="I4912">
        <v>264.25637817383</v>
      </c>
      <c r="J4912">
        <v>304.75521850586</v>
      </c>
      <c r="K4912" s="6">
        <f>IFERROR(EXP(TREND(LN($F$1:$J$1),LN(F4912:J4912),LN(Calculations!$B$3))),0)</f>
        <v>2.9294250789642158E-2</v>
      </c>
    </row>
    <row r="4913" spans="1:11" x14ac:dyDescent="0.35">
      <c r="A4913">
        <v>4910</v>
      </c>
      <c r="B4913" t="str">
        <f t="shared" si="76"/>
        <v>18-71</v>
      </c>
      <c r="C4913">
        <v>-70.928823369810999</v>
      </c>
      <c r="D4913">
        <v>17.714117753459</v>
      </c>
      <c r="E4913">
        <f>ASIN(SQRT((SIN(RADIANS(PARAMETERS!$D$8-D4913)/2)*SIN(RADIANS(PARAMETERS!$D$8-D4913)/2))+(COS(RADIANS(D4913))*COS(RADIANS(PARAMETERS!$D$8))*SIN(RADIANS(PARAMETERS!$D$9-C4913)/2)*SIN(RADIANS(PARAMETERS!$D$9-C4913)/2))))*2*3958.756</f>
        <v>699.37994128257617</v>
      </c>
      <c r="F4913">
        <v>160.79820251465</v>
      </c>
      <c r="G4913">
        <v>189.29908752441</v>
      </c>
      <c r="H4913">
        <v>228.53715515137</v>
      </c>
      <c r="I4913">
        <v>263.54153442383</v>
      </c>
      <c r="J4913">
        <v>303.91143798828</v>
      </c>
      <c r="K4913" s="6">
        <f>IFERROR(EXP(TREND(LN($F$1:$J$1),LN(F4913:J4913),LN(Calculations!$B$3))),0)</f>
        <v>2.888048364084456E-2</v>
      </c>
    </row>
    <row r="4914" spans="1:11" x14ac:dyDescent="0.35">
      <c r="A4914">
        <v>4911</v>
      </c>
      <c r="B4914" t="str">
        <f t="shared" si="76"/>
        <v>18-71</v>
      </c>
      <c r="C4914">
        <v>-71.200144704712002</v>
      </c>
      <c r="D4914">
        <v>17.714117753459</v>
      </c>
      <c r="E4914">
        <f>ASIN(SQRT((SIN(RADIANS(PARAMETERS!$D$8-D4914)/2)*SIN(RADIANS(PARAMETERS!$D$8-D4914)/2))+(COS(RADIANS(D4914))*COS(RADIANS(PARAMETERS!$D$8))*SIN(RADIANS(PARAMETERS!$D$9-C4914)/2)*SIN(RADIANS(PARAMETERS!$D$9-C4914)/2))))*2*3958.756</f>
        <v>716.88618345040936</v>
      </c>
      <c r="F4914">
        <v>160.58847045898</v>
      </c>
      <c r="G4914">
        <v>189.0366973877</v>
      </c>
      <c r="H4914">
        <v>228.22222900391</v>
      </c>
      <c r="I4914">
        <v>263.18087768555</v>
      </c>
      <c r="J4914">
        <v>303.49938964844</v>
      </c>
      <c r="K4914" s="6">
        <f>IFERROR(EXP(TREND(LN($F$1:$J$1),LN(F4914:J4914),LN(Calculations!$B$3))),0)</f>
        <v>2.8698342592781912E-2</v>
      </c>
    </row>
    <row r="4915" spans="1:11" x14ac:dyDescent="0.35">
      <c r="A4915">
        <v>4912</v>
      </c>
      <c r="B4915" t="str">
        <f t="shared" si="76"/>
        <v>18-71.5</v>
      </c>
      <c r="C4915">
        <v>-71.471466039613006</v>
      </c>
      <c r="D4915">
        <v>17.714117753459</v>
      </c>
      <c r="E4915">
        <f>ASIN(SQRT((SIN(RADIANS(PARAMETERS!$D$8-D4915)/2)*SIN(RADIANS(PARAMETERS!$D$8-D4915)/2))+(COS(RADIANS(D4915))*COS(RADIANS(PARAMETERS!$D$8))*SIN(RADIANS(PARAMETERS!$D$9-C4915)/2)*SIN(RADIANS(PARAMETERS!$D$9-C4915)/2))))*2*3958.756</f>
        <v>734.41404790341369</v>
      </c>
      <c r="F4915">
        <v>160.34753417969</v>
      </c>
      <c r="G4915">
        <v>188.73973083496</v>
      </c>
      <c r="H4915">
        <v>227.82817077637</v>
      </c>
      <c r="I4915">
        <v>262.6962890625</v>
      </c>
      <c r="J4915">
        <v>302.90655517578</v>
      </c>
      <c r="K4915" s="6">
        <f>IFERROR(EXP(TREND(LN($F$1:$J$1),LN(F4915:J4915),LN(Calculations!$B$3))),0)</f>
        <v>2.8504572006761077E-2</v>
      </c>
    </row>
    <row r="4916" spans="1:11" x14ac:dyDescent="0.35">
      <c r="A4916">
        <v>4913</v>
      </c>
      <c r="B4916" t="str">
        <f t="shared" si="76"/>
        <v>18-71.5</v>
      </c>
      <c r="C4916">
        <v>-71.742787374513995</v>
      </c>
      <c r="D4916">
        <v>17.714117753459</v>
      </c>
      <c r="E4916">
        <f>ASIN(SQRT((SIN(RADIANS(PARAMETERS!$D$8-D4916)/2)*SIN(RADIANS(PARAMETERS!$D$8-D4916)/2))+(COS(RADIANS(D4916))*COS(RADIANS(PARAMETERS!$D$8))*SIN(RADIANS(PARAMETERS!$D$9-C4916)/2)*SIN(RADIANS(PARAMETERS!$D$9-C4916)/2))))*2*3958.756</f>
        <v>751.96199126309455</v>
      </c>
      <c r="F4916">
        <v>160.21087646484</v>
      </c>
      <c r="G4916">
        <v>188.54806518555</v>
      </c>
      <c r="H4916">
        <v>227.56126403809</v>
      </c>
      <c r="I4916">
        <v>262.3583984375</v>
      </c>
      <c r="J4916">
        <v>302.48309326172</v>
      </c>
      <c r="K4916" s="6">
        <f>IFERROR(EXP(TREND(LN($F$1:$J$1),LN(F4916:J4916),LN(Calculations!$B$3))),0)</f>
        <v>2.8395536974517927E-2</v>
      </c>
    </row>
    <row r="4917" spans="1:11" x14ac:dyDescent="0.35">
      <c r="A4917">
        <v>4914</v>
      </c>
      <c r="B4917" t="str">
        <f t="shared" si="76"/>
        <v>18-72</v>
      </c>
      <c r="C4917">
        <v>-72.014108709414998</v>
      </c>
      <c r="D4917">
        <v>17.714117753459</v>
      </c>
      <c r="E4917">
        <f>ASIN(SQRT((SIN(RADIANS(PARAMETERS!$D$8-D4917)/2)*SIN(RADIANS(PARAMETERS!$D$8-D4917)/2))+(COS(RADIANS(D4917))*COS(RADIANS(PARAMETERS!$D$8))*SIN(RADIANS(PARAMETERS!$D$9-C4917)/2)*SIN(RADIANS(PARAMETERS!$D$9-C4917)/2))))*2*3958.756</f>
        <v>769.52860847071224</v>
      </c>
      <c r="F4917">
        <v>160.19761657715</v>
      </c>
      <c r="G4917">
        <v>188.45079040527</v>
      </c>
      <c r="H4917">
        <v>227.40621948242</v>
      </c>
      <c r="I4917">
        <v>262.14767456055</v>
      </c>
      <c r="J4917">
        <v>302.20404052734</v>
      </c>
      <c r="K4917" s="6">
        <f>IFERROR(EXP(TREND(LN($F$1:$J$1),LN(F4917:J4917),LN(Calculations!$B$3))),0)</f>
        <v>2.8380732622040432E-2</v>
      </c>
    </row>
    <row r="4918" spans="1:11" x14ac:dyDescent="0.35">
      <c r="A4918">
        <v>4915</v>
      </c>
      <c r="B4918" t="str">
        <f t="shared" si="76"/>
        <v>18-72.5</v>
      </c>
      <c r="C4918">
        <v>-72.285430044316001</v>
      </c>
      <c r="D4918">
        <v>17.714117753459</v>
      </c>
      <c r="E4918">
        <f>ASIN(SQRT((SIN(RADIANS(PARAMETERS!$D$8-D4918)/2)*SIN(RADIANS(PARAMETERS!$D$8-D4918)/2))+(COS(RADIANS(D4918))*COS(RADIANS(PARAMETERS!$D$8))*SIN(RADIANS(PARAMETERS!$D$9-C4918)/2)*SIN(RADIANS(PARAMETERS!$D$9-C4918)/2))))*2*3958.756</f>
        <v>787.11261771397437</v>
      </c>
      <c r="F4918">
        <v>160.10279846191</v>
      </c>
      <c r="G4918">
        <v>188.29948425293</v>
      </c>
      <c r="H4918">
        <v>227.15106201172</v>
      </c>
      <c r="I4918">
        <v>261.79080200195</v>
      </c>
      <c r="J4918">
        <v>301.72088623047</v>
      </c>
      <c r="K4918" s="6">
        <f>IFERROR(EXP(TREND(LN($F$1:$J$1),LN(F4918:J4918),LN(Calculations!$B$3))),0)</f>
        <v>2.8318229953301535E-2</v>
      </c>
    </row>
    <row r="4919" spans="1:11" x14ac:dyDescent="0.35">
      <c r="A4919">
        <v>4916</v>
      </c>
      <c r="B4919" t="str">
        <f t="shared" si="76"/>
        <v>18-72.5</v>
      </c>
      <c r="C4919">
        <v>-72.556751379217005</v>
      </c>
      <c r="D4919">
        <v>17.714117753459</v>
      </c>
      <c r="E4919">
        <f>ASIN(SQRT((SIN(RADIANS(PARAMETERS!$D$8-D4919)/2)*SIN(RADIANS(PARAMETERS!$D$8-D4919)/2))+(COS(RADIANS(D4919))*COS(RADIANS(PARAMETERS!$D$8))*SIN(RADIANS(PARAMETERS!$D$9-C4919)/2)*SIN(RADIANS(PARAMETERS!$D$9-C4919)/2))))*2*3958.756</f>
        <v>804.71284726124213</v>
      </c>
      <c r="F4919">
        <v>159.9243927002</v>
      </c>
      <c r="G4919">
        <v>188.11003112793</v>
      </c>
      <c r="H4919">
        <v>226.84111022949</v>
      </c>
      <c r="I4919">
        <v>261.36325073242</v>
      </c>
      <c r="J4919">
        <v>301.14776611328</v>
      </c>
      <c r="K4919" s="6">
        <f>IFERROR(EXP(TREND(LN($F$1:$J$1),LN(F4919:J4919),LN(Calculations!$B$3))),0)</f>
        <v>2.8200706998722787E-2</v>
      </c>
    </row>
    <row r="4920" spans="1:11" x14ac:dyDescent="0.35">
      <c r="A4920">
        <v>4917</v>
      </c>
      <c r="B4920" t="str">
        <f t="shared" si="76"/>
        <v>18-73</v>
      </c>
      <c r="C4920">
        <v>-72.828072714117994</v>
      </c>
      <c r="D4920">
        <v>17.714117753459</v>
      </c>
      <c r="E4920">
        <f>ASIN(SQRT((SIN(RADIANS(PARAMETERS!$D$8-D4920)/2)*SIN(RADIANS(PARAMETERS!$D$8-D4920)/2))+(COS(RADIANS(D4920))*COS(RADIANS(PARAMETERS!$D$8))*SIN(RADIANS(PARAMETERS!$D$9-C4920)/2)*SIN(RADIANS(PARAMETERS!$D$9-C4920)/2))))*2*3958.756</f>
        <v>822.32822393051754</v>
      </c>
      <c r="F4920">
        <v>159.73182678223</v>
      </c>
      <c r="G4920">
        <v>187.92332458496</v>
      </c>
      <c r="H4920">
        <v>226.53216552734</v>
      </c>
      <c r="I4920">
        <v>260.93508911133</v>
      </c>
      <c r="J4920">
        <v>300.5719909668</v>
      </c>
      <c r="K4920" s="6">
        <f>IFERROR(EXP(TREND(LN($F$1:$J$1),LN(F4920:J4920),LN(Calculations!$B$3))),0)</f>
        <v>2.8076060214433787E-2</v>
      </c>
    </row>
    <row r="4921" spans="1:11" x14ac:dyDescent="0.35">
      <c r="A4921">
        <v>4918</v>
      </c>
      <c r="B4921" t="str">
        <f t="shared" si="76"/>
        <v>18-73</v>
      </c>
      <c r="C4921">
        <v>-73.099394049018997</v>
      </c>
      <c r="D4921">
        <v>17.714117753459</v>
      </c>
      <c r="E4921">
        <f>ASIN(SQRT((SIN(RADIANS(PARAMETERS!$D$8-D4921)/2)*SIN(RADIANS(PARAMETERS!$D$8-D4921)/2))+(COS(RADIANS(D4921))*COS(RADIANS(PARAMETERS!$D$8))*SIN(RADIANS(PARAMETERS!$D$9-C4921)/2)*SIN(RADIANS(PARAMETERS!$D$9-C4921)/2))))*2*3958.756</f>
        <v>839.95776296366978</v>
      </c>
      <c r="F4921">
        <v>159.74194335938</v>
      </c>
      <c r="G4921">
        <v>187.88264465332</v>
      </c>
      <c r="H4921">
        <v>226.40840148926</v>
      </c>
      <c r="I4921">
        <v>260.72799682617</v>
      </c>
      <c r="J4921">
        <v>300.259765625</v>
      </c>
      <c r="K4921" s="6">
        <f>IFERROR(EXP(TREND(LN($F$1:$J$1),LN(F4921:J4921),LN(Calculations!$B$3))),0)</f>
        <v>2.8099488465310924E-2</v>
      </c>
    </row>
    <row r="4922" spans="1:11" x14ac:dyDescent="0.35">
      <c r="A4922">
        <v>4919</v>
      </c>
      <c r="B4922" t="str">
        <f t="shared" si="76"/>
        <v>18-73.5</v>
      </c>
      <c r="C4922">
        <v>-73.37071538392</v>
      </c>
      <c r="D4922">
        <v>17.714117753459</v>
      </c>
      <c r="E4922">
        <f>ASIN(SQRT((SIN(RADIANS(PARAMETERS!$D$8-D4922)/2)*SIN(RADIANS(PARAMETERS!$D$8-D4922)/2))+(COS(RADIANS(D4922))*COS(RADIANS(PARAMETERS!$D$8))*SIN(RADIANS(PARAMETERS!$D$9-C4922)/2)*SIN(RADIANS(PARAMETERS!$D$9-C4922)/2))))*2*3958.756</f>
        <v>857.60055911205143</v>
      </c>
      <c r="F4922">
        <v>160.01257324219</v>
      </c>
      <c r="G4922">
        <v>188.03186035156</v>
      </c>
      <c r="H4922">
        <v>226.54350280762</v>
      </c>
      <c r="I4922">
        <v>260.8450012207</v>
      </c>
      <c r="J4922">
        <v>300.35040283203</v>
      </c>
      <c r="K4922" s="6">
        <f>IFERROR(EXP(TREND(LN($F$1:$J$1),LN(F4922:J4922),LN(Calculations!$B$3))),0)</f>
        <v>2.8308755856105757E-2</v>
      </c>
    </row>
    <row r="4923" spans="1:11" x14ac:dyDescent="0.35">
      <c r="A4923">
        <v>4920</v>
      </c>
      <c r="B4923" t="str">
        <f t="shared" si="76"/>
        <v>18-73.5</v>
      </c>
      <c r="C4923">
        <v>-73.642036718821004</v>
      </c>
      <c r="D4923">
        <v>17.714117753459</v>
      </c>
      <c r="E4923">
        <f>ASIN(SQRT((SIN(RADIANS(PARAMETERS!$D$8-D4923)/2)*SIN(RADIANS(PARAMETERS!$D$8-D4923)/2))+(COS(RADIANS(D4923))*COS(RADIANS(PARAMETERS!$D$8))*SIN(RADIANS(PARAMETERS!$D$9-C4923)/2)*SIN(RADIANS(PARAMETERS!$D$9-C4923)/2))))*2*3958.756</f>
        <v>875.25577876934346</v>
      </c>
      <c r="F4923">
        <v>160.49417114258</v>
      </c>
      <c r="G4923">
        <v>188.33033752441</v>
      </c>
      <c r="H4923">
        <v>226.88041687012</v>
      </c>
      <c r="I4923">
        <v>261.21328735352</v>
      </c>
      <c r="J4923">
        <v>300.75201416016</v>
      </c>
      <c r="K4923" s="6">
        <f>IFERROR(EXP(TREND(LN($F$1:$J$1),LN(F4923:J4923),LN(Calculations!$B$3))),0)</f>
        <v>2.867223442420673E-2</v>
      </c>
    </row>
    <row r="4924" spans="1:11" x14ac:dyDescent="0.35">
      <c r="A4924">
        <v>4921</v>
      </c>
      <c r="B4924" t="str">
        <f t="shared" si="76"/>
        <v>18-74</v>
      </c>
      <c r="C4924">
        <v>-73.913358053722007</v>
      </c>
      <c r="D4924">
        <v>17.714117753459</v>
      </c>
      <c r="E4924">
        <f>ASIN(SQRT((SIN(RADIANS(PARAMETERS!$D$8-D4924)/2)*SIN(RADIANS(PARAMETERS!$D$8-D4924)/2))+(COS(RADIANS(D4924))*COS(RADIANS(PARAMETERS!$D$8))*SIN(RADIANS(PARAMETERS!$D$9-C4924)/2)*SIN(RADIANS(PARAMETERS!$D$9-C4924)/2))))*2*3958.756</f>
        <v>892.92265301213467</v>
      </c>
      <c r="F4924">
        <v>161.00422668457</v>
      </c>
      <c r="G4924">
        <v>188.65228271484</v>
      </c>
      <c r="H4924">
        <v>227.24377441406</v>
      </c>
      <c r="I4924">
        <v>261.61026000977</v>
      </c>
      <c r="J4924">
        <v>301.18441772461</v>
      </c>
      <c r="K4924" s="6">
        <f>IFERROR(EXP(TREND(LN($F$1:$J$1),LN(F4924:J4924),LN(Calculations!$B$3))),0)</f>
        <v>2.9064179372162931E-2</v>
      </c>
    </row>
    <row r="4925" spans="1:11" x14ac:dyDescent="0.35">
      <c r="A4925">
        <v>4922</v>
      </c>
      <c r="B4925" t="str">
        <f t="shared" si="76"/>
        <v>18-74</v>
      </c>
      <c r="C4925">
        <v>-74.184679388622996</v>
      </c>
      <c r="D4925">
        <v>17.714117753459</v>
      </c>
      <c r="E4925">
        <f>ASIN(SQRT((SIN(RADIANS(PARAMETERS!$D$8-D4925)/2)*SIN(RADIANS(PARAMETERS!$D$8-D4925)/2))+(COS(RADIANS(D4925))*COS(RADIANS(PARAMETERS!$D$8))*SIN(RADIANS(PARAMETERS!$D$9-C4925)/2)*SIN(RADIANS(PARAMETERS!$D$9-C4925)/2))))*2*3958.756</f>
        <v>910.60047142939948</v>
      </c>
      <c r="F4925">
        <v>161.28341674805</v>
      </c>
      <c r="G4925">
        <v>188.82012939453</v>
      </c>
      <c r="H4925">
        <v>227.4253692627</v>
      </c>
      <c r="I4925">
        <v>261.80142211914</v>
      </c>
      <c r="J4925">
        <v>301.38388061523</v>
      </c>
      <c r="K4925" s="6">
        <f>IFERROR(EXP(TREND(LN($F$1:$J$1),LN(F4925:J4925),LN(Calculations!$B$3))),0)</f>
        <v>2.9282190026946684E-2</v>
      </c>
    </row>
    <row r="4926" spans="1:11" x14ac:dyDescent="0.35">
      <c r="A4926">
        <v>4923</v>
      </c>
      <c r="B4926" t="str">
        <f t="shared" si="76"/>
        <v>18-74.5</v>
      </c>
      <c r="C4926">
        <v>-74.456000723523999</v>
      </c>
      <c r="D4926">
        <v>17.714117753459</v>
      </c>
      <c r="E4926">
        <f>ASIN(SQRT((SIN(RADIANS(PARAMETERS!$D$8-D4926)/2)*SIN(RADIANS(PARAMETERS!$D$8-D4926)/2))+(COS(RADIANS(D4926))*COS(RADIANS(PARAMETERS!$D$8))*SIN(RADIANS(PARAMETERS!$D$9-C4926)/2)*SIN(RADIANS(PARAMETERS!$D$9-C4926)/2))))*2*3958.756</f>
        <v>928.28857663933525</v>
      </c>
      <c r="F4926">
        <v>161.30146789551</v>
      </c>
      <c r="G4926">
        <v>188.81558227539</v>
      </c>
      <c r="H4926">
        <v>227.39213562012</v>
      </c>
      <c r="I4926">
        <v>261.73864746094</v>
      </c>
      <c r="J4926">
        <v>301.28308105469</v>
      </c>
      <c r="K4926" s="6">
        <f>IFERROR(EXP(TREND(LN($F$1:$J$1),LN(F4926:J4926),LN(Calculations!$B$3))),0)</f>
        <v>2.9303577368760783E-2</v>
      </c>
    </row>
    <row r="4927" spans="1:11" x14ac:dyDescent="0.35">
      <c r="A4927">
        <v>4924</v>
      </c>
      <c r="B4927" t="str">
        <f t="shared" si="76"/>
        <v>18-74.5</v>
      </c>
      <c r="C4927">
        <v>-74.727322058425003</v>
      </c>
      <c r="D4927">
        <v>17.714117753459</v>
      </c>
      <c r="E4927">
        <f>ASIN(SQRT((SIN(RADIANS(PARAMETERS!$D$8-D4927)/2)*SIN(RADIANS(PARAMETERS!$D$8-D4927)/2))+(COS(RADIANS(D4927))*COS(RADIANS(PARAMETERS!$D$8))*SIN(RADIANS(PARAMETERS!$D$9-C4927)/2)*SIN(RADIANS(PARAMETERS!$D$9-C4927)/2))))*2*3958.756</f>
        <v>945.9863594065489</v>
      </c>
      <c r="F4927">
        <v>161.05531311035</v>
      </c>
      <c r="G4927">
        <v>188.63215637207</v>
      </c>
      <c r="H4927">
        <v>227.12017822266</v>
      </c>
      <c r="I4927">
        <v>261.38003540039</v>
      </c>
      <c r="J4927">
        <v>300.81671142578</v>
      </c>
      <c r="K4927" s="6">
        <f>IFERROR(EXP(TREND(LN($F$1:$J$1),LN(F4927:J4927),LN(Calculations!$B$3))),0)</f>
        <v>2.9130636337557032E-2</v>
      </c>
    </row>
    <row r="4928" spans="1:11" x14ac:dyDescent="0.35">
      <c r="A4928">
        <v>4925</v>
      </c>
      <c r="B4928" t="str">
        <f t="shared" si="76"/>
        <v>18-75</v>
      </c>
      <c r="C4928">
        <v>-74.998643393324997</v>
      </c>
      <c r="D4928">
        <v>17.714117753459</v>
      </c>
      <c r="E4928">
        <f>ASIN(SQRT((SIN(RADIANS(PARAMETERS!$D$8-D4928)/2)*SIN(RADIANS(PARAMETERS!$D$8-D4928)/2))+(COS(RADIANS(D4928))*COS(RADIANS(PARAMETERS!$D$8))*SIN(RADIANS(PARAMETERS!$D$9-C4928)/2)*SIN(RADIANS(PARAMETERS!$D$9-C4928)/2))))*2*3958.756</f>
        <v>963.69325428480192</v>
      </c>
      <c r="F4928">
        <v>160.90295410156</v>
      </c>
      <c r="G4928">
        <v>188.52938842773</v>
      </c>
      <c r="H4928">
        <v>226.98286437988</v>
      </c>
      <c r="I4928">
        <v>261.20922851563</v>
      </c>
      <c r="J4928">
        <v>300.60443115234</v>
      </c>
      <c r="K4928" s="6">
        <f>IFERROR(EXP(TREND(LN($F$1:$J$1),LN(F4928:J4928),LN(Calculations!$B$3))),0)</f>
        <v>2.9019389696088194E-2</v>
      </c>
    </row>
    <row r="4929" spans="1:11" x14ac:dyDescent="0.35">
      <c r="A4929">
        <v>4926</v>
      </c>
      <c r="B4929" t="str">
        <f t="shared" si="76"/>
        <v>18-75.5</v>
      </c>
      <c r="C4929">
        <v>-75.269964728226</v>
      </c>
      <c r="D4929">
        <v>17.714117753459</v>
      </c>
      <c r="E4929">
        <f>ASIN(SQRT((SIN(RADIANS(PARAMETERS!$D$8-D4929)/2)*SIN(RADIANS(PARAMETERS!$D$8-D4929)/2))+(COS(RADIANS(D4929))*COS(RADIANS(PARAMETERS!$D$8))*SIN(RADIANS(PARAMETERS!$D$9-C4929)/2)*SIN(RADIANS(PARAMETERS!$D$9-C4929)/2))))*2*3958.756</f>
        <v>981.40873572132136</v>
      </c>
      <c r="F4929">
        <v>160.82713317871</v>
      </c>
      <c r="G4929">
        <v>188.4850769043</v>
      </c>
      <c r="H4929">
        <v>226.93804931641</v>
      </c>
      <c r="I4929">
        <v>261.16412353516</v>
      </c>
      <c r="J4929">
        <v>300.55911254883</v>
      </c>
      <c r="K4929" s="6">
        <f>IFERROR(EXP(TREND(LN($F$1:$J$1),LN(F4929:J4929),LN(Calculations!$B$3))),0)</f>
        <v>2.8959989281697924E-2</v>
      </c>
    </row>
    <row r="4930" spans="1:11" x14ac:dyDescent="0.35">
      <c r="A4930">
        <v>4927</v>
      </c>
      <c r="B4930" t="str">
        <f t="shared" si="76"/>
        <v>18-75.5</v>
      </c>
      <c r="C4930">
        <v>-75.541286063127004</v>
      </c>
      <c r="D4930">
        <v>17.714117753459</v>
      </c>
      <c r="E4930">
        <f>ASIN(SQRT((SIN(RADIANS(PARAMETERS!$D$8-D4930)/2)*SIN(RADIANS(PARAMETERS!$D$8-D4930)/2))+(COS(RADIANS(D4930))*COS(RADIANS(PARAMETERS!$D$8))*SIN(RADIANS(PARAMETERS!$D$9-C4930)/2)*SIN(RADIANS(PARAMETERS!$D$9-C4930)/2))))*2*3958.756</f>
        <v>999.13231456611516</v>
      </c>
      <c r="F4930">
        <v>160.82908630371</v>
      </c>
      <c r="G4930">
        <v>188.48854064941</v>
      </c>
      <c r="H4930">
        <v>226.95391845703</v>
      </c>
      <c r="I4930">
        <v>261.1916809082</v>
      </c>
      <c r="J4930">
        <v>300.60055541992</v>
      </c>
      <c r="K4930" s="6">
        <f>IFERROR(EXP(TREND(LN($F$1:$J$1),LN(F4930:J4930),LN(Calculations!$B$3))),0)</f>
        <v>2.8957905989686526E-2</v>
      </c>
    </row>
    <row r="4931" spans="1:11" x14ac:dyDescent="0.35">
      <c r="A4931">
        <v>4928</v>
      </c>
      <c r="B4931" t="str">
        <f t="shared" si="76"/>
        <v>18-76</v>
      </c>
      <c r="C4931">
        <v>-75.812607398028007</v>
      </c>
      <c r="D4931">
        <v>17.714117753459</v>
      </c>
      <c r="E4931">
        <f>ASIN(SQRT((SIN(RADIANS(PARAMETERS!$D$8-D4931)/2)*SIN(RADIANS(PARAMETERS!$D$8-D4931)/2))+(COS(RADIANS(D4931))*COS(RADIANS(PARAMETERS!$D$8))*SIN(RADIANS(PARAMETERS!$D$9-C4931)/2)*SIN(RADIANS(PARAMETERS!$D$9-C4931)/2))))*2*3958.756</f>
        <v>1016.8635349394875</v>
      </c>
      <c r="F4931">
        <v>161.1304473877</v>
      </c>
      <c r="G4931">
        <v>188.69061279297</v>
      </c>
      <c r="H4931">
        <v>227.24485778809</v>
      </c>
      <c r="I4931">
        <v>261.56729125977</v>
      </c>
      <c r="J4931">
        <v>301.07907104492</v>
      </c>
      <c r="K4931" s="6">
        <f>IFERROR(EXP(TREND(LN($F$1:$J$1),LN(F4931:J4931),LN(Calculations!$B$3))),0)</f>
        <v>2.9170691724901873E-2</v>
      </c>
    </row>
    <row r="4932" spans="1:11" x14ac:dyDescent="0.35">
      <c r="A4932">
        <v>4929</v>
      </c>
      <c r="B4932" t="str">
        <f t="shared" si="76"/>
        <v>18-76</v>
      </c>
      <c r="C4932">
        <v>-76.083928732928996</v>
      </c>
      <c r="D4932">
        <v>17.714117753459</v>
      </c>
      <c r="E4932">
        <f>ASIN(SQRT((SIN(RADIANS(PARAMETERS!$D$8-D4932)/2)*SIN(RADIANS(PARAMETERS!$D$8-D4932)/2))+(COS(RADIANS(D4932))*COS(RADIANS(PARAMETERS!$D$8))*SIN(RADIANS(PARAMETERS!$D$9-C4932)/2)*SIN(RADIANS(PARAMETERS!$D$9-C4932)/2))))*2*3958.756</f>
        <v>1034.6019714150325</v>
      </c>
      <c r="F4932">
        <v>161.68658447266</v>
      </c>
      <c r="G4932">
        <v>189.0626373291</v>
      </c>
      <c r="H4932">
        <v>227.76181030273</v>
      </c>
      <c r="I4932">
        <v>262.22155761719</v>
      </c>
      <c r="J4932">
        <v>301.89959716797</v>
      </c>
      <c r="K4932" s="6">
        <f>IFERROR(EXP(TREND(LN($F$1:$J$1),LN(F4932:J4932),LN(Calculations!$B$3))),0)</f>
        <v>2.957341154220846E-2</v>
      </c>
    </row>
    <row r="4933" spans="1:11" x14ac:dyDescent="0.35">
      <c r="A4933">
        <v>4930</v>
      </c>
      <c r="B4933" t="str">
        <f t="shared" ref="B4933:B4996" si="77">MROUND(D4933,1)&amp;MROUND(C4933,-0.5)</f>
        <v>18-76.5</v>
      </c>
      <c r="C4933">
        <v>-76.355250067829999</v>
      </c>
      <c r="D4933">
        <v>17.714117753459</v>
      </c>
      <c r="E4933">
        <f>ASIN(SQRT((SIN(RADIANS(PARAMETERS!$D$8-D4933)/2)*SIN(RADIANS(PARAMETERS!$D$8-D4933)/2))+(COS(RADIANS(D4933))*COS(RADIANS(PARAMETERS!$D$8))*SIN(RADIANS(PARAMETERS!$D$9-C4933)/2)*SIN(RADIANS(PARAMETERS!$D$9-C4933)/2))))*2*3958.756</f>
        <v>1052.347226482191</v>
      </c>
      <c r="F4933">
        <v>162.3784942627</v>
      </c>
      <c r="G4933">
        <v>189.52607727051</v>
      </c>
      <c r="H4933">
        <v>228.38688659668</v>
      </c>
      <c r="I4933">
        <v>262.99844360352</v>
      </c>
      <c r="J4933">
        <v>302.85903930664</v>
      </c>
      <c r="K4933" s="6">
        <f>IFERROR(EXP(TREND(LN($F$1:$J$1),LN(F4933:J4933),LN(Calculations!$B$3))),0)</f>
        <v>3.0088379556234234E-2</v>
      </c>
    </row>
    <row r="4934" spans="1:11" x14ac:dyDescent="0.35">
      <c r="A4934">
        <v>4931</v>
      </c>
      <c r="B4934" t="str">
        <f t="shared" si="77"/>
        <v>18-76.5</v>
      </c>
      <c r="C4934">
        <v>-76.626571402731003</v>
      </c>
      <c r="D4934">
        <v>17.714117753459</v>
      </c>
      <c r="E4934">
        <f>ASIN(SQRT((SIN(RADIANS(PARAMETERS!$D$8-D4934)/2)*SIN(RADIANS(PARAMETERS!$D$8-D4934)/2))+(COS(RADIANS(D4934))*COS(RADIANS(PARAMETERS!$D$8))*SIN(RADIANS(PARAMETERS!$D$9-C4934)/2)*SIN(RADIANS(PARAMETERS!$D$9-C4934)/2))))*2*3958.756</f>
        <v>1070.0989282566673</v>
      </c>
      <c r="F4934">
        <v>162.98756408691</v>
      </c>
      <c r="G4934">
        <v>189.94297790527</v>
      </c>
      <c r="H4934">
        <v>228.94361877441</v>
      </c>
      <c r="I4934">
        <v>263.68615722656</v>
      </c>
      <c r="J4934">
        <v>303.70391845703</v>
      </c>
      <c r="K4934" s="6">
        <f>IFERROR(EXP(TREND(LN($F$1:$J$1),LN(F4934:J4934),LN(Calculations!$B$3))),0)</f>
        <v>3.055150941213183E-2</v>
      </c>
    </row>
    <row r="4935" spans="1:11" x14ac:dyDescent="0.35">
      <c r="A4935">
        <v>4932</v>
      </c>
      <c r="B4935" t="str">
        <f t="shared" si="77"/>
        <v>18-77</v>
      </c>
      <c r="C4935">
        <v>-76.897892737632006</v>
      </c>
      <c r="D4935">
        <v>17.714117753459</v>
      </c>
      <c r="E4935">
        <f>ASIN(SQRT((SIN(RADIANS(PARAMETERS!$D$8-D4935)/2)*SIN(RADIANS(PARAMETERS!$D$8-D4935)/2))+(COS(RADIANS(D4935))*COS(RADIANS(PARAMETERS!$D$8))*SIN(RADIANS(PARAMETERS!$D$9-C4935)/2)*SIN(RADIANS(PARAMETERS!$D$9-C4935)/2))))*2*3958.756</f>
        <v>1087.856728411075</v>
      </c>
      <c r="F4935">
        <v>163.48086547852</v>
      </c>
      <c r="G4935">
        <v>190.29475402832</v>
      </c>
      <c r="H4935">
        <v>229.40426635742</v>
      </c>
      <c r="I4935">
        <v>264.24807739258</v>
      </c>
      <c r="J4935">
        <v>304.38665771484</v>
      </c>
      <c r="K4935" s="6">
        <f>IFERROR(EXP(TREND(LN($F$1:$J$1),LN(F4935:J4935),LN(Calculations!$B$3))),0)</f>
        <v>3.0937192021752057E-2</v>
      </c>
    </row>
    <row r="4936" spans="1:11" x14ac:dyDescent="0.35">
      <c r="A4936">
        <v>4933</v>
      </c>
      <c r="B4936" t="str">
        <f t="shared" si="77"/>
        <v>18-77</v>
      </c>
      <c r="C4936">
        <v>-77.169214072532995</v>
      </c>
      <c r="D4936">
        <v>17.714117753459</v>
      </c>
      <c r="E4936">
        <f>ASIN(SQRT((SIN(RADIANS(PARAMETERS!$D$8-D4936)/2)*SIN(RADIANS(PARAMETERS!$D$8-D4936)/2))+(COS(RADIANS(D4936))*COS(RADIANS(PARAMETERS!$D$8))*SIN(RADIANS(PARAMETERS!$D$9-C4936)/2)*SIN(RADIANS(PARAMETERS!$D$9-C4936)/2))))*2*3958.756</f>
        <v>1105.6203003016151</v>
      </c>
      <c r="F4936">
        <v>163.88276672363</v>
      </c>
      <c r="G4936">
        <v>190.59967041016</v>
      </c>
      <c r="H4936">
        <v>229.79307556152</v>
      </c>
      <c r="I4936">
        <v>264.71395874023</v>
      </c>
      <c r="J4936">
        <v>304.9436340332</v>
      </c>
      <c r="K4936" s="6">
        <f>IFERROR(EXP(TREND(LN($F$1:$J$1),LN(F4936:J4936),LN(Calculations!$B$3))),0)</f>
        <v>3.1262319628499062E-2</v>
      </c>
    </row>
    <row r="4937" spans="1:11" x14ac:dyDescent="0.35">
      <c r="A4937">
        <v>4934</v>
      </c>
      <c r="B4937" t="str">
        <f t="shared" si="77"/>
        <v>18-77.5</v>
      </c>
      <c r="C4937">
        <v>-77.440535407433998</v>
      </c>
      <c r="D4937">
        <v>17.714117753459</v>
      </c>
      <c r="E4937">
        <f>ASIN(SQRT((SIN(RADIANS(PARAMETERS!$D$8-D4937)/2)*SIN(RADIANS(PARAMETERS!$D$8-D4937)/2))+(COS(RADIANS(D4937))*COS(RADIANS(PARAMETERS!$D$8))*SIN(RADIANS(PARAMETERS!$D$9-C4937)/2)*SIN(RADIANS(PARAMETERS!$D$9-C4937)/2))))*2*3958.756</f>
        <v>1123.389337269577</v>
      </c>
      <c r="F4937">
        <v>164.36059570313</v>
      </c>
      <c r="G4937">
        <v>190.9786529541</v>
      </c>
      <c r="H4937">
        <v>230.27972412109</v>
      </c>
      <c r="I4937">
        <v>265.3000793457</v>
      </c>
      <c r="J4937">
        <v>305.64785766602</v>
      </c>
      <c r="K4937" s="6">
        <f>IFERROR(EXP(TREND(LN($F$1:$J$1),LN(F4937:J4937),LN(Calculations!$B$3))),0)</f>
        <v>3.1654093110160667E-2</v>
      </c>
    </row>
    <row r="4938" spans="1:11" x14ac:dyDescent="0.35">
      <c r="A4938">
        <v>4935</v>
      </c>
      <c r="B4938" t="str">
        <f t="shared" si="77"/>
        <v>18-77.5</v>
      </c>
      <c r="C4938">
        <v>-77.711856742335002</v>
      </c>
      <c r="D4938">
        <v>17.714117753459</v>
      </c>
      <c r="E4938">
        <f>ASIN(SQRT((SIN(RADIANS(PARAMETERS!$D$8-D4938)/2)*SIN(RADIANS(PARAMETERS!$D$8-D4938)/2))+(COS(RADIANS(D4938))*COS(RADIANS(PARAMETERS!$D$8))*SIN(RADIANS(PARAMETERS!$D$9-C4938)/2)*SIN(RADIANS(PARAMETERS!$D$9-C4938)/2))))*2*3958.756</f>
        <v>1141.1635510990011</v>
      </c>
      <c r="F4938">
        <v>164.88046264648</v>
      </c>
      <c r="G4938">
        <v>191.40007019043</v>
      </c>
      <c r="H4938">
        <v>230.81083679199</v>
      </c>
      <c r="I4938">
        <v>265.93167114258</v>
      </c>
      <c r="J4938">
        <v>306.39791870117</v>
      </c>
      <c r="K4938" s="6">
        <f>IFERROR(EXP(TREND(LN($F$1:$J$1),LN(F4938:J4938),LN(Calculations!$B$3))),0)</f>
        <v>3.2091463157830298E-2</v>
      </c>
    </row>
    <row r="4939" spans="1:11" x14ac:dyDescent="0.35">
      <c r="A4939">
        <v>4936</v>
      </c>
      <c r="B4939" t="str">
        <f t="shared" si="77"/>
        <v>18-78</v>
      </c>
      <c r="C4939">
        <v>-77.983178077236005</v>
      </c>
      <c r="D4939">
        <v>17.714117753459</v>
      </c>
      <c r="E4939">
        <f>ASIN(SQRT((SIN(RADIANS(PARAMETERS!$D$8-D4939)/2)*SIN(RADIANS(PARAMETERS!$D$8-D4939)/2))+(COS(RADIANS(D4939))*COS(RADIANS(PARAMETERS!$D$8))*SIN(RADIANS(PARAMETERS!$D$9-C4939)/2)*SIN(RADIANS(PARAMETERS!$D$9-C4939)/2))))*2*3958.756</f>
        <v>1158.9426706141019</v>
      </c>
      <c r="F4939">
        <v>165.427734375</v>
      </c>
      <c r="G4939">
        <v>191.85000610352</v>
      </c>
      <c r="H4939">
        <v>231.36611938477</v>
      </c>
      <c r="I4939">
        <v>266.58227539063</v>
      </c>
      <c r="J4939">
        <v>307.15979003906</v>
      </c>
      <c r="K4939" s="6">
        <f>IFERROR(EXP(TREND(LN($F$1:$J$1),LN(F4939:J4939),LN(Calculations!$B$3))),0)</f>
        <v>3.2564587516978841E-2</v>
      </c>
    </row>
    <row r="4940" spans="1:11" x14ac:dyDescent="0.35">
      <c r="A4940">
        <v>4937</v>
      </c>
      <c r="B4940" t="str">
        <f t="shared" si="77"/>
        <v>18-78.5</v>
      </c>
      <c r="C4940">
        <v>-78.254499412136994</v>
      </c>
      <c r="D4940">
        <v>17.714117753459</v>
      </c>
      <c r="E4940">
        <f>ASIN(SQRT((SIN(RADIANS(PARAMETERS!$D$8-D4940)/2)*SIN(RADIANS(PARAMETERS!$D$8-D4940)/2))+(COS(RADIANS(D4940))*COS(RADIANS(PARAMETERS!$D$8))*SIN(RADIANS(PARAMETERS!$D$9-C4940)/2)*SIN(RADIANS(PARAMETERS!$D$9-C4940)/2))))*2*3958.756</f>
        <v>1176.7264404019518</v>
      </c>
      <c r="F4940">
        <v>166.03141784668</v>
      </c>
      <c r="G4940">
        <v>192.36543273926</v>
      </c>
      <c r="H4940">
        <v>232.0104675293</v>
      </c>
      <c r="I4940">
        <v>267.34442138672</v>
      </c>
      <c r="J4940">
        <v>308.06048583984</v>
      </c>
      <c r="K4940" s="6">
        <f>IFERROR(EXP(TREND(LN($F$1:$J$1),LN(F4940:J4940),LN(Calculations!$B$3))),0)</f>
        <v>3.3093288900370298E-2</v>
      </c>
    </row>
    <row r="4941" spans="1:11" x14ac:dyDescent="0.35">
      <c r="A4941">
        <v>4938</v>
      </c>
      <c r="B4941" t="str">
        <f t="shared" si="77"/>
        <v>18-78.5</v>
      </c>
      <c r="C4941">
        <v>-78.525820747037997</v>
      </c>
      <c r="D4941">
        <v>17.714117753459</v>
      </c>
      <c r="E4941">
        <f>ASIN(SQRT((SIN(RADIANS(PARAMETERS!$D$8-D4941)/2)*SIN(RADIANS(PARAMETERS!$D$8-D4941)/2))+(COS(RADIANS(D4941))*COS(RADIANS(PARAMETERS!$D$8))*SIN(RADIANS(PARAMETERS!$D$9-C4941)/2)*SIN(RADIANS(PARAMETERS!$D$9-C4941)/2))))*2*3958.756</f>
        <v>1194.5146196476292</v>
      </c>
      <c r="F4941">
        <v>166.64654541016</v>
      </c>
      <c r="G4941">
        <v>192.90463256836</v>
      </c>
      <c r="H4941">
        <v>232.67373657227</v>
      </c>
      <c r="I4941">
        <v>268.11993408203</v>
      </c>
      <c r="J4941">
        <v>308.96694946289</v>
      </c>
      <c r="K4941" s="6">
        <f>IFERROR(EXP(TREND(LN($F$1:$J$1),LN(F4941:J4941),LN(Calculations!$B$3))),0)</f>
        <v>3.3648105680208082E-2</v>
      </c>
    </row>
    <row r="4942" spans="1:11" x14ac:dyDescent="0.35">
      <c r="A4942">
        <v>4939</v>
      </c>
      <c r="B4942" t="str">
        <f t="shared" si="77"/>
        <v>18-79</v>
      </c>
      <c r="C4942">
        <v>-78.797142081939</v>
      </c>
      <c r="D4942">
        <v>17.714117753459</v>
      </c>
      <c r="E4942">
        <f>ASIN(SQRT((SIN(RADIANS(PARAMETERS!$D$8-D4942)/2)*SIN(RADIANS(PARAMETERS!$D$8-D4942)/2))+(COS(RADIANS(D4942))*COS(RADIANS(PARAMETERS!$D$8))*SIN(RADIANS(PARAMETERS!$D$9-C4942)/2)*SIN(RADIANS(PARAMETERS!$D$9-C4942)/2))))*2*3958.756</f>
        <v>1212.3069810704867</v>
      </c>
      <c r="F4942">
        <v>167.2607421875</v>
      </c>
      <c r="G4942">
        <v>193.45710754395</v>
      </c>
      <c r="H4942">
        <v>233.34214782715</v>
      </c>
      <c r="I4942">
        <v>268.8918762207</v>
      </c>
      <c r="J4942">
        <v>309.85845947266</v>
      </c>
      <c r="K4942" s="6">
        <f>IFERROR(EXP(TREND(LN($F$1:$J$1),LN(F4942:J4942),LN(Calculations!$B$3))),0)</f>
        <v>3.4219345809617122E-2</v>
      </c>
    </row>
    <row r="4943" spans="1:11" x14ac:dyDescent="0.35">
      <c r="A4943">
        <v>4940</v>
      </c>
      <c r="B4943" t="str">
        <f t="shared" si="77"/>
        <v>18-79</v>
      </c>
      <c r="C4943">
        <v>-79.068463416840004</v>
      </c>
      <c r="D4943">
        <v>17.714117753459</v>
      </c>
      <c r="E4943">
        <f>ASIN(SQRT((SIN(RADIANS(PARAMETERS!$D$8-D4943)/2)*SIN(RADIANS(PARAMETERS!$D$8-D4943)/2))+(COS(RADIANS(D4943))*COS(RADIANS(PARAMETERS!$D$8))*SIN(RADIANS(PARAMETERS!$D$9-C4943)/2)*SIN(RADIANS(PARAMETERS!$D$9-C4943)/2))))*2*3958.756</f>
        <v>1230.1033099514973</v>
      </c>
      <c r="F4943">
        <v>167.90032958984</v>
      </c>
      <c r="G4943">
        <v>194.06170654297</v>
      </c>
      <c r="H4943">
        <v>234.08467102051</v>
      </c>
      <c r="I4943">
        <v>269.75912475586</v>
      </c>
      <c r="J4943">
        <v>310.87121582031</v>
      </c>
      <c r="K4943" s="6">
        <f>IFERROR(EXP(TREND(LN($F$1:$J$1),LN(F4943:J4943),LN(Calculations!$B$3))),0)</f>
        <v>3.4823386282115364E-2</v>
      </c>
    </row>
    <row r="4944" spans="1:11" x14ac:dyDescent="0.35">
      <c r="A4944">
        <v>4941</v>
      </c>
      <c r="B4944" t="str">
        <f t="shared" si="77"/>
        <v>18-79.5</v>
      </c>
      <c r="C4944">
        <v>-79.339784751741007</v>
      </c>
      <c r="D4944">
        <v>17.714117753459</v>
      </c>
      <c r="E4944">
        <f>ASIN(SQRT((SIN(RADIANS(PARAMETERS!$D$8-D4944)/2)*SIN(RADIANS(PARAMETERS!$D$8-D4944)/2))+(COS(RADIANS(D4944))*COS(RADIANS(PARAMETERS!$D$8))*SIN(RADIANS(PARAMETERS!$D$9-C4944)/2)*SIN(RADIANS(PARAMETERS!$D$9-C4944)/2))))*2*3958.756</f>
        <v>1247.9034032427335</v>
      </c>
      <c r="F4944">
        <v>168.51988220215</v>
      </c>
      <c r="G4944">
        <v>194.6741027832</v>
      </c>
      <c r="H4944">
        <v>234.82888793945</v>
      </c>
      <c r="I4944">
        <v>270.62161254883</v>
      </c>
      <c r="J4944">
        <v>311.87078857422</v>
      </c>
      <c r="K4944" s="6">
        <f>IFERROR(EXP(TREND(LN($F$1:$J$1),LN(F4944:J4944),LN(Calculations!$B$3))),0)</f>
        <v>3.5427379375930532E-2</v>
      </c>
    </row>
    <row r="4945" spans="1:11" x14ac:dyDescent="0.35">
      <c r="A4945">
        <v>4942</v>
      </c>
      <c r="B4945" t="str">
        <f t="shared" si="77"/>
        <v>18-79.5</v>
      </c>
      <c r="C4945">
        <v>-79.611106086641996</v>
      </c>
      <c r="D4945">
        <v>17.714117753459</v>
      </c>
      <c r="E4945">
        <f>ASIN(SQRT((SIN(RADIANS(PARAMETERS!$D$8-D4945)/2)*SIN(RADIANS(PARAMETERS!$D$8-D4945)/2))+(COS(RADIANS(D4945))*COS(RADIANS(PARAMETERS!$D$8))*SIN(RADIANS(PARAMETERS!$D$9-C4945)/2)*SIN(RADIANS(PARAMETERS!$D$9-C4945)/2))))*2*3958.756</f>
        <v>1265.7070687510343</v>
      </c>
      <c r="F4945">
        <v>169.12509155273</v>
      </c>
      <c r="G4945">
        <v>195.29647827148</v>
      </c>
      <c r="H4945">
        <v>235.58154296875</v>
      </c>
      <c r="I4945">
        <v>271.49072265625</v>
      </c>
      <c r="J4945">
        <v>312.87442016602</v>
      </c>
      <c r="K4945" s="6">
        <f>IFERROR(EXP(TREND(LN($F$1:$J$1),LN(F4945:J4945),LN(Calculations!$B$3))),0)</f>
        <v>3.6033423658633539E-2</v>
      </c>
    </row>
    <row r="4946" spans="1:11" x14ac:dyDescent="0.35">
      <c r="A4946">
        <v>4943</v>
      </c>
      <c r="B4946" t="str">
        <f t="shared" si="77"/>
        <v>18-80</v>
      </c>
      <c r="C4946">
        <v>-79.882427421542999</v>
      </c>
      <c r="D4946">
        <v>17.714117753459</v>
      </c>
      <c r="E4946">
        <f>ASIN(SQRT((SIN(RADIANS(PARAMETERS!$D$8-D4946)/2)*SIN(RADIANS(PARAMETERS!$D$8-D4946)/2))+(COS(RADIANS(D4946))*COS(RADIANS(PARAMETERS!$D$8))*SIN(RADIANS(PARAMETERS!$D$9-C4946)/2)*SIN(RADIANS(PARAMETERS!$D$9-C4946)/2))))*2*3958.756</f>
        <v>1283.5141243887747</v>
      </c>
      <c r="F4946">
        <v>169.76196289063</v>
      </c>
      <c r="G4946">
        <v>195.97128295898</v>
      </c>
      <c r="H4946">
        <v>236.41450500488</v>
      </c>
      <c r="I4946">
        <v>272.46728515625</v>
      </c>
      <c r="J4946">
        <v>314.01907348633</v>
      </c>
      <c r="K4946" s="6">
        <f>IFERROR(EXP(TREND(LN($F$1:$J$1),LN(F4946:J4946),LN(Calculations!$B$3))),0)</f>
        <v>3.6674130813470485E-2</v>
      </c>
    </row>
    <row r="4947" spans="1:11" x14ac:dyDescent="0.35">
      <c r="A4947">
        <v>4944</v>
      </c>
      <c r="B4947" t="str">
        <f t="shared" si="77"/>
        <v>18-80</v>
      </c>
      <c r="C4947">
        <v>-80.153748756444003</v>
      </c>
      <c r="D4947">
        <v>17.714117753459</v>
      </c>
      <c r="E4947">
        <f>ASIN(SQRT((SIN(RADIANS(PARAMETERS!$D$8-D4947)/2)*SIN(RADIANS(PARAMETERS!$D$8-D4947)/2))+(COS(RADIANS(D4947))*COS(RADIANS(PARAMETERS!$D$8))*SIN(RADIANS(PARAMETERS!$D$9-C4947)/2)*SIN(RADIANS(PARAMETERS!$D$9-C4947)/2))))*2*3958.756</f>
        <v>1301.3243974854076</v>
      </c>
      <c r="F4947">
        <v>170.37979125977</v>
      </c>
      <c r="G4947">
        <v>196.6311340332</v>
      </c>
      <c r="H4947">
        <v>237.23194885254</v>
      </c>
      <c r="I4947">
        <v>273.42813110352</v>
      </c>
      <c r="J4947">
        <v>315.14819335938</v>
      </c>
      <c r="K4947" s="6">
        <f>IFERROR(EXP(TREND(LN($F$1:$J$1),LN(F4947:J4947),LN(Calculations!$B$3))),0)</f>
        <v>3.7303425634881329E-2</v>
      </c>
    </row>
    <row r="4948" spans="1:11" x14ac:dyDescent="0.35">
      <c r="A4948">
        <v>4945</v>
      </c>
      <c r="B4948" t="str">
        <f t="shared" si="77"/>
        <v>18-80.5</v>
      </c>
      <c r="C4948">
        <v>-80.425070091345006</v>
      </c>
      <c r="D4948">
        <v>17.714117753459</v>
      </c>
      <c r="E4948">
        <f>ASIN(SQRT((SIN(RADIANS(PARAMETERS!$D$8-D4948)/2)*SIN(RADIANS(PARAMETERS!$D$8-D4948)/2))+(COS(RADIANS(D4948))*COS(RADIANS(PARAMETERS!$D$8))*SIN(RADIANS(PARAMETERS!$D$9-C4948)/2)*SIN(RADIANS(PARAMETERS!$D$9-C4948)/2))))*2*3958.756</f>
        <v>1319.1377241541261</v>
      </c>
      <c r="F4948">
        <v>170.96719360352</v>
      </c>
      <c r="G4948">
        <v>197.26234436035</v>
      </c>
      <c r="H4948">
        <v>238.01512145996</v>
      </c>
      <c r="I4948">
        <v>274.34973144531</v>
      </c>
      <c r="J4948">
        <v>316.23226928711</v>
      </c>
      <c r="K4948" s="6">
        <f>IFERROR(EXP(TREND(LN($F$1:$J$1),LN(F4948:J4948),LN(Calculations!$B$3))),0)</f>
        <v>3.790951983157341E-2</v>
      </c>
    </row>
    <row r="4949" spans="1:11" x14ac:dyDescent="0.35">
      <c r="A4949">
        <v>4946</v>
      </c>
      <c r="B4949" t="str">
        <f t="shared" si="77"/>
        <v>18-80.5</v>
      </c>
      <c r="C4949">
        <v>-80.696391426245995</v>
      </c>
      <c r="D4949">
        <v>17.714117753459</v>
      </c>
      <c r="E4949">
        <f>ASIN(SQRT((SIN(RADIANS(PARAMETERS!$D$8-D4949)/2)*SIN(RADIANS(PARAMETERS!$D$8-D4949)/2))+(COS(RADIANS(D4949))*COS(RADIANS(PARAMETERS!$D$8))*SIN(RADIANS(PARAMETERS!$D$9-C4949)/2)*SIN(RADIANS(PARAMETERS!$D$9-C4949)/2))))*2*3958.756</f>
        <v>1336.9539487085774</v>
      </c>
      <c r="F4949">
        <v>171.54057312012</v>
      </c>
      <c r="G4949">
        <v>197.88682556152</v>
      </c>
      <c r="H4949">
        <v>238.7963104248</v>
      </c>
      <c r="I4949">
        <v>275.27438354492</v>
      </c>
      <c r="J4949">
        <v>317.32608032227</v>
      </c>
      <c r="K4949" s="6">
        <f>IFERROR(EXP(TREND(LN($F$1:$J$1),LN(F4949:J4949),LN(Calculations!$B$3))),0)</f>
        <v>3.8505690804893307E-2</v>
      </c>
    </row>
    <row r="4950" spans="1:11" x14ac:dyDescent="0.35">
      <c r="A4950">
        <v>4947</v>
      </c>
      <c r="B4950" t="str">
        <f t="shared" si="77"/>
        <v>18-81</v>
      </c>
      <c r="C4950">
        <v>-80.967712761146998</v>
      </c>
      <c r="D4950">
        <v>17.714117753459</v>
      </c>
      <c r="E4950">
        <f>ASIN(SQRT((SIN(RADIANS(PARAMETERS!$D$8-D4950)/2)*SIN(RADIANS(PARAMETERS!$D$8-D4950)/2))+(COS(RADIANS(D4950))*COS(RADIANS(PARAMETERS!$D$8))*SIN(RADIANS(PARAMETERS!$D$9-C4950)/2)*SIN(RADIANS(PARAMETERS!$D$9-C4950)/2))))*2*3958.756</f>
        <v>1354.7729231250939</v>
      </c>
      <c r="F4950">
        <v>172.06945800781</v>
      </c>
      <c r="G4950">
        <v>198.47074890137</v>
      </c>
      <c r="H4950">
        <v>239.53144836426</v>
      </c>
      <c r="I4950">
        <v>276.14849853516</v>
      </c>
      <c r="J4950">
        <v>318.36459350586</v>
      </c>
      <c r="K4950" s="6">
        <f>IFERROR(EXP(TREND(LN($F$1:$J$1),LN(F4950:J4950),LN(Calculations!$B$3))),0)</f>
        <v>3.9059959275984976E-2</v>
      </c>
    </row>
    <row r="4951" spans="1:11" x14ac:dyDescent="0.35">
      <c r="A4951">
        <v>4948</v>
      </c>
      <c r="B4951" t="str">
        <f t="shared" si="77"/>
        <v>18-81</v>
      </c>
      <c r="C4951">
        <v>-81.239034096048002</v>
      </c>
      <c r="D4951">
        <v>17.714117753459</v>
      </c>
      <c r="E4951">
        <f>ASIN(SQRT((SIN(RADIANS(PARAMETERS!$D$8-D4951)/2)*SIN(RADIANS(PARAMETERS!$D$8-D4951)/2))+(COS(RADIANS(D4951))*COS(RADIANS(PARAMETERS!$D$8))*SIN(RADIANS(PARAMETERS!$D$9-C4951)/2)*SIN(RADIANS(PARAMETERS!$D$9-C4951)/2))))*2*3958.756</f>
        <v>1372.5945065463463</v>
      </c>
      <c r="F4951">
        <v>172.56355285645</v>
      </c>
      <c r="G4951">
        <v>199.03283691406</v>
      </c>
      <c r="H4951">
        <v>240.25559997559</v>
      </c>
      <c r="I4951">
        <v>277.02346801758</v>
      </c>
      <c r="J4951">
        <v>319.41973876953</v>
      </c>
      <c r="K4951" s="6">
        <f>IFERROR(EXP(TREND(LN($F$1:$J$1),LN(F4951:J4951),LN(Calculations!$B$3))),0)</f>
        <v>3.9573845382299883E-2</v>
      </c>
    </row>
    <row r="4952" spans="1:11" x14ac:dyDescent="0.35">
      <c r="A4952">
        <v>4949</v>
      </c>
      <c r="B4952" t="str">
        <f t="shared" si="77"/>
        <v>18-81.5</v>
      </c>
      <c r="C4952">
        <v>-81.510355430949005</v>
      </c>
      <c r="D4952">
        <v>17.714117753459</v>
      </c>
      <c r="E4952">
        <f>ASIN(SQRT((SIN(RADIANS(PARAMETERS!$D$8-D4952)/2)*SIN(RADIANS(PARAMETERS!$D$8-D4952)/2))+(COS(RADIANS(D4952))*COS(RADIANS(PARAMETERS!$D$8))*SIN(RADIANS(PARAMETERS!$D$9-C4952)/2)*SIN(RADIANS(PARAMETERS!$D$9-C4952)/2))))*2*3958.756</f>
        <v>1390.418564822774</v>
      </c>
      <c r="F4952">
        <v>173.03840637207</v>
      </c>
      <c r="G4952">
        <v>199.59996032715</v>
      </c>
      <c r="H4952">
        <v>241.01254272461</v>
      </c>
      <c r="I4952">
        <v>277.9596862793</v>
      </c>
      <c r="J4952">
        <v>320.57269287109</v>
      </c>
      <c r="K4952" s="6">
        <f>IFERROR(EXP(TREND(LN($F$1:$J$1),LN(F4952:J4952),LN(Calculations!$B$3))),0)</f>
        <v>4.0056384126292484E-2</v>
      </c>
    </row>
    <row r="4953" spans="1:11" x14ac:dyDescent="0.35">
      <c r="A4953">
        <v>4950</v>
      </c>
      <c r="B4953" t="str">
        <f t="shared" si="77"/>
        <v>18-82</v>
      </c>
      <c r="C4953">
        <v>-81.781676765849994</v>
      </c>
      <c r="D4953">
        <v>17.714117753459</v>
      </c>
      <c r="E4953">
        <f>ASIN(SQRT((SIN(RADIANS(PARAMETERS!$D$8-D4953)/2)*SIN(RADIANS(PARAMETERS!$D$8-D4953)/2))+(COS(RADIANS(D4953))*COS(RADIANS(PARAMETERS!$D$8))*SIN(RADIANS(PARAMETERS!$D$9-C4953)/2)*SIN(RADIANS(PARAMETERS!$D$9-C4953)/2))))*2*3958.756</f>
        <v>1408.244970088469</v>
      </c>
      <c r="F4953">
        <v>173.42984008789</v>
      </c>
      <c r="G4953">
        <v>200.08856201172</v>
      </c>
      <c r="H4953">
        <v>241.6753692627</v>
      </c>
      <c r="I4953">
        <v>278.78802490234</v>
      </c>
      <c r="J4953">
        <v>321.60208129883</v>
      </c>
      <c r="K4953" s="6">
        <f>IFERROR(EXP(TREND(LN($F$1:$J$1),LN(F4953:J4953),LN(Calculations!$B$3))),0)</f>
        <v>4.0450919185535401E-2</v>
      </c>
    </row>
    <row r="4954" spans="1:11" x14ac:dyDescent="0.35">
      <c r="A4954">
        <v>4951</v>
      </c>
      <c r="B4954" t="str">
        <f t="shared" si="77"/>
        <v>18-82</v>
      </c>
      <c r="C4954">
        <v>-82.052998100750997</v>
      </c>
      <c r="D4954">
        <v>17.714117753459</v>
      </c>
      <c r="E4954">
        <f>ASIN(SQRT((SIN(RADIANS(PARAMETERS!$D$8-D4954)/2)*SIN(RADIANS(PARAMETERS!$D$8-D4954)/2))+(COS(RADIANS(D4954))*COS(RADIANS(PARAMETERS!$D$8))*SIN(RADIANS(PARAMETERS!$D$9-C4954)/2)*SIN(RADIANS(PARAMETERS!$D$9-C4954)/2))))*2*3958.756</f>
        <v>1426.0736003685549</v>
      </c>
      <c r="F4954">
        <v>173.75163269043</v>
      </c>
      <c r="G4954">
        <v>200.51751708984</v>
      </c>
      <c r="H4954">
        <v>242.28051757813</v>
      </c>
      <c r="I4954">
        <v>279.56243896484</v>
      </c>
      <c r="J4954">
        <v>322.58383178711</v>
      </c>
      <c r="K4954" s="6">
        <f>IFERROR(EXP(TREND(LN($F$1:$J$1),LN(F4954:J4954),LN(Calculations!$B$3))),0)</f>
        <v>4.0761479465653658E-2</v>
      </c>
    </row>
    <row r="4955" spans="1:11" x14ac:dyDescent="0.35">
      <c r="A4955">
        <v>4952</v>
      </c>
      <c r="B4955" t="str">
        <f t="shared" si="77"/>
        <v>18-82.5</v>
      </c>
      <c r="C4955">
        <v>-82.324319435652001</v>
      </c>
      <c r="D4955">
        <v>17.714117753459</v>
      </c>
      <c r="E4955">
        <f>ASIN(SQRT((SIN(RADIANS(PARAMETERS!$D$8-D4955)/2)*SIN(RADIANS(PARAMETERS!$D$8-D4955)/2))+(COS(RADIANS(D4955))*COS(RADIANS(PARAMETERS!$D$8))*SIN(RADIANS(PARAMETERS!$D$9-C4955)/2)*SIN(RADIANS(PARAMETERS!$D$9-C4955)/2))))*2*3958.756</f>
        <v>1443.9043392153508</v>
      </c>
      <c r="F4955">
        <v>174.0237121582</v>
      </c>
      <c r="G4955">
        <v>200.92008972168</v>
      </c>
      <c r="H4955">
        <v>242.88526916504</v>
      </c>
      <c r="I4955">
        <v>280.36401367188</v>
      </c>
      <c r="J4955">
        <v>323.62896728516</v>
      </c>
      <c r="K4955" s="6">
        <f>IFERROR(EXP(TREND(LN($F$1:$J$1),LN(F4955:J4955),LN(Calculations!$B$3))),0)</f>
        <v>4.0998315575589493E-2</v>
      </c>
    </row>
    <row r="4956" spans="1:11" x14ac:dyDescent="0.35">
      <c r="A4956">
        <v>4953</v>
      </c>
      <c r="B4956" t="str">
        <f t="shared" si="77"/>
        <v>18-82.5</v>
      </c>
      <c r="C4956">
        <v>-82.595640770553004</v>
      </c>
      <c r="D4956">
        <v>17.714117753459</v>
      </c>
      <c r="E4956">
        <f>ASIN(SQRT((SIN(RADIANS(PARAMETERS!$D$8-D4956)/2)*SIN(RADIANS(PARAMETERS!$D$8-D4956)/2))+(COS(RADIANS(D4956))*COS(RADIANS(PARAMETERS!$D$8))*SIN(RADIANS(PARAMETERS!$D$9-C4956)/2)*SIN(RADIANS(PARAMETERS!$D$9-C4956)/2))))*2*3958.756</f>
        <v>1461.7370753709129</v>
      </c>
      <c r="F4956">
        <v>174.18280029297</v>
      </c>
      <c r="G4956">
        <v>201.2068939209</v>
      </c>
      <c r="H4956">
        <v>243.35459899902</v>
      </c>
      <c r="I4956">
        <v>281.01327514648</v>
      </c>
      <c r="J4956">
        <v>324.50299072266</v>
      </c>
      <c r="K4956" s="6">
        <f>IFERROR(EXP(TREND(LN($F$1:$J$1),LN(F4956:J4956),LN(Calculations!$B$3))),0)</f>
        <v>4.1106087217330362E-2</v>
      </c>
    </row>
    <row r="4957" spans="1:11" x14ac:dyDescent="0.35">
      <c r="A4957">
        <v>4954</v>
      </c>
      <c r="B4957" t="str">
        <f t="shared" si="77"/>
        <v>18-83</v>
      </c>
      <c r="C4957">
        <v>-82.866962105453993</v>
      </c>
      <c r="D4957">
        <v>17.714117753459</v>
      </c>
      <c r="E4957">
        <f>ASIN(SQRT((SIN(RADIANS(PARAMETERS!$D$8-D4957)/2)*SIN(RADIANS(PARAMETERS!$D$8-D4957)/2))+(COS(RADIANS(D4957))*COS(RADIANS(PARAMETERS!$D$8))*SIN(RADIANS(PARAMETERS!$D$9-C4957)/2)*SIN(RADIANS(PARAMETERS!$D$9-C4957)/2))))*2*3958.756</f>
        <v>1479.5717024537357</v>
      </c>
      <c r="F4957">
        <v>174.24652099609</v>
      </c>
      <c r="G4957">
        <v>201.40348815918</v>
      </c>
      <c r="H4957">
        <v>243.732421875</v>
      </c>
      <c r="I4957">
        <v>281.57235717773</v>
      </c>
      <c r="J4957">
        <v>325.29080200195</v>
      </c>
      <c r="K4957" s="6">
        <f>IFERROR(EXP(TREND(LN($F$1:$J$1),LN(F4957:J4957),LN(Calculations!$B$3))),0)</f>
        <v>4.1096121957890253E-2</v>
      </c>
    </row>
    <row r="4958" spans="1:11" x14ac:dyDescent="0.35">
      <c r="A4958">
        <v>4955</v>
      </c>
      <c r="B4958" t="str">
        <f t="shared" si="77"/>
        <v>18-83</v>
      </c>
      <c r="C4958">
        <v>-83.138283440354996</v>
      </c>
      <c r="D4958">
        <v>17.714117753459</v>
      </c>
      <c r="E4958">
        <f>ASIN(SQRT((SIN(RADIANS(PARAMETERS!$D$8-D4958)/2)*SIN(RADIANS(PARAMETERS!$D$8-D4958)/2))+(COS(RADIANS(D4958))*COS(RADIANS(PARAMETERS!$D$8))*SIN(RADIANS(PARAMETERS!$D$9-C4958)/2)*SIN(RADIANS(PARAMETERS!$D$9-C4958)/2))))*2*3958.756</f>
        <v>1497.4081186676403</v>
      </c>
      <c r="F4958">
        <v>174.23683166504</v>
      </c>
      <c r="G4958">
        <v>201.53855895996</v>
      </c>
      <c r="H4958">
        <v>244.0648651123</v>
      </c>
      <c r="I4958">
        <v>282.10455322266</v>
      </c>
      <c r="J4958">
        <v>326.07730102539</v>
      </c>
      <c r="K4958" s="6">
        <f>IFERROR(EXP(TREND(LN($F$1:$J$1),LN(F4958:J4958),LN(Calculations!$B$3))),0)</f>
        <v>4.0986442534280625E-2</v>
      </c>
    </row>
    <row r="4959" spans="1:11" x14ac:dyDescent="0.35">
      <c r="A4959">
        <v>4956</v>
      </c>
      <c r="B4959" t="str">
        <f t="shared" si="77"/>
        <v>18-83.5</v>
      </c>
      <c r="C4959">
        <v>-83.409604775255005</v>
      </c>
      <c r="D4959">
        <v>17.714117753459</v>
      </c>
      <c r="E4959">
        <f>ASIN(SQRT((SIN(RADIANS(PARAMETERS!$D$8-D4959)/2)*SIN(RADIANS(PARAMETERS!$D$8-D4959)/2))+(COS(RADIANS(D4959))*COS(RADIANS(PARAMETERS!$D$8))*SIN(RADIANS(PARAMETERS!$D$9-C4959)/2)*SIN(RADIANS(PARAMETERS!$D$9-C4959)/2))))*2*3958.756</f>
        <v>1515.2462265309505</v>
      </c>
      <c r="F4959">
        <v>174.08506774902</v>
      </c>
      <c r="G4959">
        <v>201.5209197998</v>
      </c>
      <c r="H4959">
        <v>244.2054901123</v>
      </c>
      <c r="I4959">
        <v>282.40902709961</v>
      </c>
      <c r="J4959">
        <v>326.59350585938</v>
      </c>
      <c r="K4959" s="6">
        <f>IFERROR(EXP(TREND(LN($F$1:$J$1),LN(F4959:J4959),LN(Calculations!$B$3))),0)</f>
        <v>4.0727200945001207E-2</v>
      </c>
    </row>
    <row r="4960" spans="1:11" x14ac:dyDescent="0.35">
      <c r="A4960">
        <v>4957</v>
      </c>
      <c r="B4960" t="str">
        <f t="shared" si="77"/>
        <v>18-83.5</v>
      </c>
      <c r="C4960">
        <v>-83.680926110155994</v>
      </c>
      <c r="D4960">
        <v>17.714117753459</v>
      </c>
      <c r="E4960">
        <f>ASIN(SQRT((SIN(RADIANS(PARAMETERS!$D$8-D4960)/2)*SIN(RADIANS(PARAMETERS!$D$8-D4960)/2))+(COS(RADIANS(D4960))*COS(RADIANS(PARAMETERS!$D$8))*SIN(RADIANS(PARAMETERS!$D$9-C4960)/2)*SIN(RADIANS(PARAMETERS!$D$9-C4960)/2))))*2*3958.756</f>
        <v>1533.0859326247328</v>
      </c>
      <c r="F4960">
        <v>173.8309173584</v>
      </c>
      <c r="G4960">
        <v>201.40295410156</v>
      </c>
      <c r="H4960">
        <v>244.22595214844</v>
      </c>
      <c r="I4960">
        <v>282.57574462891</v>
      </c>
      <c r="J4960">
        <v>326.95190429688</v>
      </c>
      <c r="K4960" s="6">
        <f>IFERROR(EXP(TREND(LN($F$1:$J$1),LN(F4960:J4960),LN(Calculations!$B$3))),0)</f>
        <v>4.0361320171916341E-2</v>
      </c>
    </row>
    <row r="4961" spans="1:11" x14ac:dyDescent="0.35">
      <c r="A4961">
        <v>4958</v>
      </c>
      <c r="B4961" t="str">
        <f t="shared" si="77"/>
        <v>18-84</v>
      </c>
      <c r="C4961">
        <v>-83.952247445056997</v>
      </c>
      <c r="D4961">
        <v>17.714117753459</v>
      </c>
      <c r="E4961">
        <f>ASIN(SQRT((SIN(RADIANS(PARAMETERS!$D$8-D4961)/2)*SIN(RADIANS(PARAMETERS!$D$8-D4961)/2))+(COS(RADIANS(D4961))*COS(RADIANS(PARAMETERS!$D$8))*SIN(RADIANS(PARAMETERS!$D$9-C4961)/2)*SIN(RADIANS(PARAMETERS!$D$9-C4961)/2))))*2*3958.756</f>
        <v>1550.9271473576134</v>
      </c>
      <c r="F4961">
        <v>173.50146484375</v>
      </c>
      <c r="G4961">
        <v>201.21954345703</v>
      </c>
      <c r="H4961">
        <v>244.17710876465</v>
      </c>
      <c r="I4961">
        <v>282.67123413086</v>
      </c>
      <c r="J4961">
        <v>327.23831176758</v>
      </c>
      <c r="K4961" s="6">
        <f>IFERROR(EXP(TREND(LN($F$1:$J$1),LN(F4961:J4961),LN(Calculations!$B$3))),0)</f>
        <v>3.9916499623578655E-2</v>
      </c>
    </row>
    <row r="4962" spans="1:11" x14ac:dyDescent="0.35">
      <c r="A4962">
        <v>4959</v>
      </c>
      <c r="B4962" t="str">
        <f t="shared" si="77"/>
        <v>18-84</v>
      </c>
      <c r="C4962">
        <v>-84.223568779958001</v>
      </c>
      <c r="D4962">
        <v>17.714117753459</v>
      </c>
      <c r="E4962">
        <f>ASIN(SQRT((SIN(RADIANS(PARAMETERS!$D$8-D4962)/2)*SIN(RADIANS(PARAMETERS!$D$8-D4962)/2))+(COS(RADIANS(D4962))*COS(RADIANS(PARAMETERS!$D$8))*SIN(RADIANS(PARAMETERS!$D$9-C4962)/2)*SIN(RADIANS(PARAMETERS!$D$9-C4962)/2))))*2*3958.756</f>
        <v>1568.7697847471229</v>
      </c>
      <c r="F4962">
        <v>173.02563476563</v>
      </c>
      <c r="G4962">
        <v>200.90171813965</v>
      </c>
      <c r="H4962">
        <v>243.96702575684</v>
      </c>
      <c r="I4962">
        <v>282.58181762695</v>
      </c>
      <c r="J4962">
        <v>327.31286621094</v>
      </c>
      <c r="K4962" s="6">
        <f>IFERROR(EXP(TREND(LN($F$1:$J$1),LN(F4962:J4962),LN(Calculations!$B$3))),0)</f>
        <v>3.9328658487582775E-2</v>
      </c>
    </row>
    <row r="4963" spans="1:11" x14ac:dyDescent="0.35">
      <c r="A4963">
        <v>4960</v>
      </c>
      <c r="B4963" t="str">
        <f t="shared" si="77"/>
        <v>18-84.5</v>
      </c>
      <c r="C4963">
        <v>-84.494890114859004</v>
      </c>
      <c r="D4963">
        <v>17.714117753459</v>
      </c>
      <c r="E4963">
        <f>ASIN(SQRT((SIN(RADIANS(PARAMETERS!$D$8-D4963)/2)*SIN(RADIANS(PARAMETERS!$D$8-D4963)/2))+(COS(RADIANS(D4963))*COS(RADIANS(PARAMETERS!$D$8))*SIN(RADIANS(PARAMETERS!$D$9-C4963)/2)*SIN(RADIANS(PARAMETERS!$D$9-C4963)/2))))*2*3958.756</f>
        <v>1586.6137622153508</v>
      </c>
      <c r="F4963">
        <v>172.41870117188</v>
      </c>
      <c r="G4963">
        <v>200.47236633301</v>
      </c>
      <c r="H4963">
        <v>243.62594604492</v>
      </c>
      <c r="I4963">
        <v>282.34475708008</v>
      </c>
      <c r="J4963">
        <v>327.22131347656</v>
      </c>
      <c r="K4963" s="6">
        <f>IFERROR(EXP(TREND(LN($F$1:$J$1),LN(F4963:J4963),LN(Calculations!$B$3))),0)</f>
        <v>3.8620637198757843E-2</v>
      </c>
    </row>
    <row r="4964" spans="1:11" x14ac:dyDescent="0.35">
      <c r="A4964">
        <v>4961</v>
      </c>
      <c r="B4964" t="str">
        <f t="shared" si="77"/>
        <v>18-85</v>
      </c>
      <c r="C4964">
        <v>-84.766211449759993</v>
      </c>
      <c r="D4964">
        <v>17.714117753459</v>
      </c>
      <c r="E4964">
        <f>ASIN(SQRT((SIN(RADIANS(PARAMETERS!$D$8-D4964)/2)*SIN(RADIANS(PARAMETERS!$D$8-D4964)/2))+(COS(RADIANS(D4964))*COS(RADIANS(PARAMETERS!$D$8))*SIN(RADIANS(PARAMETERS!$D$9-C4964)/2)*SIN(RADIANS(PARAMETERS!$D$9-C4964)/2))))*2*3958.756</f>
        <v>1604.4590003981775</v>
      </c>
      <c r="F4964">
        <v>171.69081115723</v>
      </c>
      <c r="G4964">
        <v>199.94155883789</v>
      </c>
      <c r="H4964">
        <v>243.16751098633</v>
      </c>
      <c r="I4964">
        <v>281.97717285156</v>
      </c>
      <c r="J4964">
        <v>326.98510742188</v>
      </c>
      <c r="K4964" s="6">
        <f>IFERROR(EXP(TREND(LN($F$1:$J$1),LN(F4964:J4964),LN(Calculations!$B$3))),0)</f>
        <v>3.7809347244195775E-2</v>
      </c>
    </row>
    <row r="4965" spans="1:11" x14ac:dyDescent="0.35">
      <c r="A4965">
        <v>4962</v>
      </c>
      <c r="B4965" t="str">
        <f t="shared" si="77"/>
        <v>18-85</v>
      </c>
      <c r="C4965">
        <v>-85.037532784660996</v>
      </c>
      <c r="D4965">
        <v>17.714117753459</v>
      </c>
      <c r="E4965">
        <f>ASIN(SQRT((SIN(RADIANS(PARAMETERS!$D$8-D4965)/2)*SIN(RADIANS(PARAMETERS!$D$8-D4965)/2))+(COS(RADIANS(D4965))*COS(RADIANS(PARAMETERS!$D$8))*SIN(RADIANS(PARAMETERS!$D$9-C4965)/2)*SIN(RADIANS(PARAMETERS!$D$9-C4965)/2))))*2*3958.756</f>
        <v>1622.3054229669808</v>
      </c>
      <c r="F4965">
        <v>170.76690673828</v>
      </c>
      <c r="G4965">
        <v>199.22689819336</v>
      </c>
      <c r="H4965">
        <v>242.46119689941</v>
      </c>
      <c r="I4965">
        <v>281.30096435547</v>
      </c>
      <c r="J4965">
        <v>326.36654663086</v>
      </c>
      <c r="K4965" s="6">
        <f>IFERROR(EXP(TREND(LN($F$1:$J$1),LN(F4965:J4965),LN(Calculations!$B$3))),0)</f>
        <v>3.6846831665200613E-2</v>
      </c>
    </row>
    <row r="4966" spans="1:11" x14ac:dyDescent="0.35">
      <c r="A4966">
        <v>4963</v>
      </c>
      <c r="B4966" t="str">
        <f t="shared" si="77"/>
        <v>18-85.5</v>
      </c>
      <c r="C4966">
        <v>-85.308854119562</v>
      </c>
      <c r="D4966">
        <v>17.714117753459</v>
      </c>
      <c r="E4966">
        <f>ASIN(SQRT((SIN(RADIANS(PARAMETERS!$D$8-D4966)/2)*SIN(RADIANS(PARAMETERS!$D$8-D4966)/2))+(COS(RADIANS(D4966))*COS(RADIANS(PARAMETERS!$D$8))*SIN(RADIANS(PARAMETERS!$D$9-C4966)/2)*SIN(RADIANS(PARAMETERS!$D$9-C4966)/2))))*2*3958.756</f>
        <v>1640.1529564618747</v>
      </c>
      <c r="F4966">
        <v>169.70057678223</v>
      </c>
      <c r="G4966">
        <v>198.40396118164</v>
      </c>
      <c r="H4966">
        <v>241.62503051758</v>
      </c>
      <c r="I4966">
        <v>280.47589111328</v>
      </c>
      <c r="J4966">
        <v>325.57754516602</v>
      </c>
      <c r="K4966" s="6">
        <f>IFERROR(EXP(TREND(LN($F$1:$J$1),LN(F4966:J4966),LN(Calculations!$B$3))),0)</f>
        <v>3.5784724125983929E-2</v>
      </c>
    </row>
    <row r="4967" spans="1:11" x14ac:dyDescent="0.35">
      <c r="A4967">
        <v>4964</v>
      </c>
      <c r="B4967" t="str">
        <f t="shared" si="77"/>
        <v>18-85.5</v>
      </c>
      <c r="C4967">
        <v>-85.580175454463003</v>
      </c>
      <c r="D4967">
        <v>17.714117753459</v>
      </c>
      <c r="E4967">
        <f>ASIN(SQRT((SIN(RADIANS(PARAMETERS!$D$8-D4967)/2)*SIN(RADIANS(PARAMETERS!$D$8-D4967)/2))+(COS(RADIANS(D4967))*COS(RADIANS(PARAMETERS!$D$8))*SIN(RADIANS(PARAMETERS!$D$9-C4967)/2)*SIN(RADIANS(PARAMETERS!$D$9-C4967)/2))))*2*3958.756</f>
        <v>1658.0015301356291</v>
      </c>
      <c r="F4967">
        <v>168.49789428711</v>
      </c>
      <c r="G4967">
        <v>197.48439025879</v>
      </c>
      <c r="H4967">
        <v>240.67970275879</v>
      </c>
      <c r="I4967">
        <v>279.53189086914</v>
      </c>
      <c r="J4967">
        <v>324.65972900391</v>
      </c>
      <c r="K4967" s="6">
        <f>IFERROR(EXP(TREND(LN($F$1:$J$1),LN(F4967:J4967),LN(Calculations!$B$3))),0)</f>
        <v>3.4636904610951973E-2</v>
      </c>
    </row>
    <row r="4968" spans="1:11" x14ac:dyDescent="0.35">
      <c r="A4968">
        <v>4965</v>
      </c>
      <c r="B4968" t="str">
        <f t="shared" si="77"/>
        <v>18-86</v>
      </c>
      <c r="C4968">
        <v>-85.851496789364006</v>
      </c>
      <c r="D4968">
        <v>17.714117753459</v>
      </c>
      <c r="E4968">
        <f>ASIN(SQRT((SIN(RADIANS(PARAMETERS!$D$8-D4968)/2)*SIN(RADIANS(PARAMETERS!$D$8-D4968)/2))+(COS(RADIANS(D4968))*COS(RADIANS(PARAMETERS!$D$8))*SIN(RADIANS(PARAMETERS!$D$9-C4968)/2)*SIN(RADIANS(PARAMETERS!$D$9-C4968)/2))))*2*3958.756</f>
        <v>1675.8510758074633</v>
      </c>
      <c r="F4968">
        <v>166.83744812012</v>
      </c>
      <c r="G4968">
        <v>196.19026184082</v>
      </c>
      <c r="H4968">
        <v>239.21607971191</v>
      </c>
      <c r="I4968">
        <v>277.93167114258</v>
      </c>
      <c r="J4968">
        <v>322.91683959961</v>
      </c>
      <c r="K4968" s="6">
        <f>IFERROR(EXP(TREND(LN($F$1:$J$1),LN(F4968:J4968),LN(Calculations!$B$3))),0)</f>
        <v>3.3175849117219713E-2</v>
      </c>
    </row>
    <row r="4969" spans="1:11" x14ac:dyDescent="0.35">
      <c r="A4969">
        <v>4966</v>
      </c>
      <c r="B4969" t="str">
        <f t="shared" si="77"/>
        <v>18-86</v>
      </c>
      <c r="C4969">
        <v>-86.122818124264995</v>
      </c>
      <c r="D4969">
        <v>17.714117753459</v>
      </c>
      <c r="E4969">
        <f>ASIN(SQRT((SIN(RADIANS(PARAMETERS!$D$8-D4969)/2)*SIN(RADIANS(PARAMETERS!$D$8-D4969)/2))+(COS(RADIANS(D4969))*COS(RADIANS(PARAMETERS!$D$8))*SIN(RADIANS(PARAMETERS!$D$9-C4969)/2)*SIN(RADIANS(PARAMETERS!$D$9-C4969)/2))))*2*3958.756</f>
        <v>1693.7015277260077</v>
      </c>
      <c r="F4969">
        <v>164.72380065918</v>
      </c>
      <c r="G4969">
        <v>194.61145019531</v>
      </c>
      <c r="H4969">
        <v>237.3759765625</v>
      </c>
      <c r="I4969">
        <v>275.8684387207</v>
      </c>
      <c r="J4969">
        <v>320.60635375977</v>
      </c>
      <c r="K4969" s="6">
        <f>IFERROR(EXP(TREND(LN($F$1:$J$1),LN(F4969:J4969),LN(Calculations!$B$3))),0)</f>
        <v>3.1445889177400654E-2</v>
      </c>
    </row>
    <row r="4970" spans="1:11" x14ac:dyDescent="0.35">
      <c r="A4970">
        <v>4967</v>
      </c>
      <c r="B4970" t="str">
        <f t="shared" si="77"/>
        <v>18-86.5</v>
      </c>
      <c r="C4970">
        <v>-86.394139459165999</v>
      </c>
      <c r="D4970">
        <v>17.714117753459</v>
      </c>
      <c r="E4970">
        <f>ASIN(SQRT((SIN(RADIANS(PARAMETERS!$D$8-D4970)/2)*SIN(RADIANS(PARAMETERS!$D$8-D4970)/2))+(COS(RADIANS(D4970))*COS(RADIANS(PARAMETERS!$D$8))*SIN(RADIANS(PARAMETERS!$D$9-C4970)/2)*SIN(RADIANS(PARAMETERS!$D$9-C4970)/2))))*2*3958.756</f>
        <v>1711.5528224407635</v>
      </c>
      <c r="F4970">
        <v>162.17723083496</v>
      </c>
      <c r="G4970">
        <v>192.74795532227</v>
      </c>
      <c r="H4970">
        <v>235.16310119629</v>
      </c>
      <c r="I4970">
        <v>273.34979248047</v>
      </c>
      <c r="J4970">
        <v>317.7412109375</v>
      </c>
      <c r="K4970" s="6">
        <f>IFERROR(EXP(TREND(LN($F$1:$J$1),LN(F4970:J4970),LN(Calculations!$B$3))),0)</f>
        <v>2.9504473301770525E-2</v>
      </c>
    </row>
    <row r="4971" spans="1:11" x14ac:dyDescent="0.35">
      <c r="A4971">
        <v>4968</v>
      </c>
      <c r="B4971" t="str">
        <f t="shared" si="77"/>
        <v>18-86.5</v>
      </c>
      <c r="C4971">
        <v>-86.665460794067002</v>
      </c>
      <c r="D4971">
        <v>17.714117753459</v>
      </c>
      <c r="E4971">
        <f>ASIN(SQRT((SIN(RADIANS(PARAMETERS!$D$8-D4971)/2)*SIN(RADIANS(PARAMETERS!$D$8-D4971)/2))+(COS(RADIANS(D4971))*COS(RADIANS(PARAMETERS!$D$8))*SIN(RADIANS(PARAMETERS!$D$9-C4971)/2)*SIN(RADIANS(PARAMETERS!$D$9-C4971)/2))))*2*3958.756</f>
        <v>1729.4048986814378</v>
      </c>
      <c r="F4971">
        <v>158.97485351563</v>
      </c>
      <c r="G4971">
        <v>190.35600280762</v>
      </c>
      <c r="H4971">
        <v>232.25215148926</v>
      </c>
      <c r="I4971">
        <v>269.93450927734</v>
      </c>
      <c r="J4971">
        <v>313.73471069336</v>
      </c>
      <c r="K4971" s="6">
        <f>IFERROR(EXP(TREND(LN($F$1:$J$1),LN(F4971:J4971),LN(Calculations!$B$3))),0)</f>
        <v>2.7251984064995505E-2</v>
      </c>
    </row>
    <row r="4972" spans="1:11" x14ac:dyDescent="0.35">
      <c r="A4972">
        <v>4969</v>
      </c>
      <c r="B4972" t="str">
        <f t="shared" si="77"/>
        <v>18-87</v>
      </c>
      <c r="C4972">
        <v>-86.936782128968005</v>
      </c>
      <c r="D4972">
        <v>17.714117753459</v>
      </c>
      <c r="E4972">
        <f>ASIN(SQRT((SIN(RADIANS(PARAMETERS!$D$8-D4972)/2)*SIN(RADIANS(PARAMETERS!$D$8-D4972)/2))+(COS(RADIANS(D4972))*COS(RADIANS(PARAMETERS!$D$8))*SIN(RADIANS(PARAMETERS!$D$9-C4972)/2)*SIN(RADIANS(PARAMETERS!$D$9-C4972)/2))))*2*3958.756</f>
        <v>1747.2576972446172</v>
      </c>
      <c r="F4972">
        <v>155.23329162598</v>
      </c>
      <c r="G4972">
        <v>187.33522033691</v>
      </c>
      <c r="H4972">
        <v>228.80145263672</v>
      </c>
      <c r="I4972">
        <v>265.84466552734</v>
      </c>
      <c r="J4972">
        <v>308.88995361328</v>
      </c>
      <c r="K4972" s="6">
        <f>IFERROR(EXP(TREND(LN($F$1:$J$1),LN(F4972:J4972),LN(Calculations!$B$3))),0)</f>
        <v>2.478502876382686E-2</v>
      </c>
    </row>
    <row r="4973" spans="1:11" x14ac:dyDescent="0.35">
      <c r="A4973">
        <v>4970</v>
      </c>
      <c r="B4973" t="str">
        <f t="shared" si="77"/>
        <v>18-87</v>
      </c>
      <c r="C4973">
        <v>-87.208103463868994</v>
      </c>
      <c r="D4973">
        <v>17.714117753459</v>
      </c>
      <c r="E4973">
        <f>ASIN(SQRT((SIN(RADIANS(PARAMETERS!$D$8-D4973)/2)*SIN(RADIANS(PARAMETERS!$D$8-D4973)/2))+(COS(RADIANS(D4973))*COS(RADIANS(PARAMETERS!$D$8))*SIN(RADIANS(PARAMETERS!$D$9-C4973)/2)*SIN(RADIANS(PARAMETERS!$D$9-C4973)/2))))*2*3958.756</f>
        <v>1765.1111608872477</v>
      </c>
      <c r="F4973">
        <v>151.04397583008</v>
      </c>
      <c r="G4973">
        <v>183.70056152344</v>
      </c>
      <c r="H4973">
        <v>224.88781738281</v>
      </c>
      <c r="I4973">
        <v>261.18585205078</v>
      </c>
      <c r="J4973">
        <v>303.3486328125</v>
      </c>
      <c r="K4973" s="6">
        <f>IFERROR(EXP(TREND(LN($F$1:$J$1),LN(F4973:J4973),LN(Calculations!$B$3))),0)</f>
        <v>2.2231819732010823E-2</v>
      </c>
    </row>
    <row r="4974" spans="1:11" x14ac:dyDescent="0.35">
      <c r="A4974">
        <v>4971</v>
      </c>
      <c r="B4974" t="str">
        <f t="shared" si="77"/>
        <v>18-87.5</v>
      </c>
      <c r="C4974">
        <v>-87.479424798769998</v>
      </c>
      <c r="D4974">
        <v>17.714117753459</v>
      </c>
      <c r="E4974">
        <f>ASIN(SQRT((SIN(RADIANS(PARAMETERS!$D$8-D4974)/2)*SIN(RADIANS(PARAMETERS!$D$8-D4974)/2))+(COS(RADIANS(D4974))*COS(RADIANS(PARAMETERS!$D$8))*SIN(RADIANS(PARAMETERS!$D$9-C4974)/2)*SIN(RADIANS(PARAMETERS!$D$9-C4974)/2))))*2*3958.756</f>
        <v>1782.9652342264571</v>
      </c>
      <c r="F4974">
        <v>146.66062927246</v>
      </c>
      <c r="G4974">
        <v>179.76622009277</v>
      </c>
      <c r="H4974">
        <v>220.76570129395</v>
      </c>
      <c r="I4974">
        <v>256.2633972168</v>
      </c>
      <c r="J4974">
        <v>297.47631835938</v>
      </c>
      <c r="K4974" s="6">
        <f>IFERROR(EXP(TREND(LN($F$1:$J$1),LN(F4974:J4974),LN(Calculations!$B$3))),0)</f>
        <v>1.9815515365689831E-2</v>
      </c>
    </row>
    <row r="4975" spans="1:11" x14ac:dyDescent="0.35">
      <c r="A4975">
        <v>4972</v>
      </c>
      <c r="B4975" t="str">
        <f t="shared" si="77"/>
        <v>18-88</v>
      </c>
      <c r="C4975">
        <v>-87.750746133671001</v>
      </c>
      <c r="D4975">
        <v>17.714117753459</v>
      </c>
      <c r="E4975">
        <f>ASIN(SQRT((SIN(RADIANS(PARAMETERS!$D$8-D4975)/2)*SIN(RADIANS(PARAMETERS!$D$8-D4975)/2))+(COS(RADIANS(D4975))*COS(RADIANS(PARAMETERS!$D$8))*SIN(RADIANS(PARAMETERS!$D$9-C4975)/2)*SIN(RADIANS(PARAMETERS!$D$9-C4975)/2))))*2*3958.756</f>
        <v>1800.8198636452667</v>
      </c>
      <c r="F4975">
        <v>142.16621398926</v>
      </c>
      <c r="G4975">
        <v>175.60522460938</v>
      </c>
      <c r="H4975">
        <v>216.52276611328</v>
      </c>
      <c r="I4975">
        <v>251.1882019043</v>
      </c>
      <c r="J4975">
        <v>291.41235351563</v>
      </c>
      <c r="K4975" s="6">
        <f>IFERROR(EXP(TREND(LN($F$1:$J$1),LN(F4975:J4975),LN(Calculations!$B$3))),0)</f>
        <v>1.758928646434102E-2</v>
      </c>
    </row>
    <row r="4976" spans="1:11" x14ac:dyDescent="0.35">
      <c r="A4976">
        <v>4973</v>
      </c>
      <c r="B4976" t="str">
        <f t="shared" si="77"/>
        <v>18-88</v>
      </c>
      <c r="C4976">
        <v>-88.022067468572004</v>
      </c>
      <c r="D4976">
        <v>17.714117753459</v>
      </c>
      <c r="E4976">
        <f>ASIN(SQRT((SIN(RADIANS(PARAMETERS!$D$8-D4976)/2)*SIN(RADIANS(PARAMETERS!$D$8-D4976)/2))+(COS(RADIANS(D4976))*COS(RADIANS(PARAMETERS!$D$8))*SIN(RADIANS(PARAMETERS!$D$9-C4976)/2)*SIN(RADIANS(PARAMETERS!$D$9-C4976)/2))))*2*3958.756</f>
        <v>1818.6749972038103</v>
      </c>
      <c r="F4976">
        <v>137.59704589844</v>
      </c>
      <c r="G4976">
        <v>171.2654876709</v>
      </c>
      <c r="H4976">
        <v>212.18252563477</v>
      </c>
      <c r="I4976">
        <v>245.99342346191</v>
      </c>
      <c r="J4976">
        <v>285.20172119141</v>
      </c>
      <c r="K4976" s="6">
        <f>IFERROR(EXP(TREND(LN($F$1:$J$1),LN(F4976:J4976),LN(Calculations!$B$3))),0)</f>
        <v>1.5567758875427138E-2</v>
      </c>
    </row>
    <row r="4977" spans="1:11" x14ac:dyDescent="0.35">
      <c r="A4977">
        <v>4974</v>
      </c>
      <c r="B4977" t="str">
        <f t="shared" si="77"/>
        <v>18-88.5</v>
      </c>
      <c r="C4977">
        <v>-88.293388803472993</v>
      </c>
      <c r="D4977">
        <v>17.714117753459</v>
      </c>
      <c r="E4977">
        <f>ASIN(SQRT((SIN(RADIANS(PARAMETERS!$D$8-D4977)/2)*SIN(RADIANS(PARAMETERS!$D$8-D4977)/2))+(COS(RADIANS(D4977))*COS(RADIANS(PARAMETERS!$D$8))*SIN(RADIANS(PARAMETERS!$D$9-C4977)/2)*SIN(RADIANS(PARAMETERS!$D$9-C4977)/2))))*2*3958.756</f>
        <v>1836.530584555675</v>
      </c>
      <c r="F4977">
        <v>133.02003479004</v>
      </c>
      <c r="G4977">
        <v>166.84577941895</v>
      </c>
      <c r="H4977">
        <v>207.79948425293</v>
      </c>
      <c r="I4977">
        <v>240.73936462402</v>
      </c>
      <c r="J4977">
        <v>278.91070556641</v>
      </c>
      <c r="K4977" s="6">
        <f>IFERROR(EXP(TREND(LN($F$1:$J$1),LN(F4977:J4977),LN(Calculations!$B$3))),0)</f>
        <v>1.3768501613099022E-2</v>
      </c>
    </row>
    <row r="4978" spans="1:11" x14ac:dyDescent="0.35">
      <c r="A4978">
        <v>4975</v>
      </c>
      <c r="B4978" t="str">
        <f t="shared" si="77"/>
        <v>18-88.5</v>
      </c>
      <c r="C4978">
        <v>-88.564710138373997</v>
      </c>
      <c r="D4978">
        <v>17.714117753459</v>
      </c>
      <c r="E4978">
        <f>ASIN(SQRT((SIN(RADIANS(PARAMETERS!$D$8-D4978)/2)*SIN(RADIANS(PARAMETERS!$D$8-D4978)/2))+(COS(RADIANS(D4978))*COS(RADIANS(PARAMETERS!$D$8))*SIN(RADIANS(PARAMETERS!$D$9-C4978)/2)*SIN(RADIANS(PARAMETERS!$D$9-C4978)/2))))*2*3958.756</f>
        <v>1854.3865768690243</v>
      </c>
      <c r="F4978">
        <v>128.52783203125</v>
      </c>
      <c r="G4978">
        <v>162.45233154297</v>
      </c>
      <c r="H4978">
        <v>203.50573730469</v>
      </c>
      <c r="I4978">
        <v>235.59848022461</v>
      </c>
      <c r="J4978">
        <v>272.7619934082</v>
      </c>
      <c r="K4978" s="6">
        <f>IFERROR(EXP(TREND(LN($F$1:$J$1),LN(F4978:J4978),LN(Calculations!$B$3))),0)</f>
        <v>1.2202658524135265E-2</v>
      </c>
    </row>
    <row r="4979" spans="1:11" x14ac:dyDescent="0.35">
      <c r="A4979">
        <v>4976</v>
      </c>
      <c r="B4979" t="str">
        <f t="shared" si="77"/>
        <v>18-89</v>
      </c>
      <c r="C4979">
        <v>-88.836031473275</v>
      </c>
      <c r="D4979">
        <v>17.714117753459</v>
      </c>
      <c r="E4979">
        <f>ASIN(SQRT((SIN(RADIANS(PARAMETERS!$D$8-D4979)/2)*SIN(RADIANS(PARAMETERS!$D$8-D4979)/2))+(COS(RADIANS(D4979))*COS(RADIANS(PARAMETERS!$D$8))*SIN(RADIANS(PARAMETERS!$D$9-C4979)/2)*SIN(RADIANS(PARAMETERS!$D$9-C4979)/2))))*2*3958.756</f>
        <v>1872.2429267521807</v>
      </c>
      <c r="F4979">
        <v>124.12509918213</v>
      </c>
      <c r="G4979">
        <v>158.08796691895</v>
      </c>
      <c r="H4979">
        <v>199.2845916748</v>
      </c>
      <c r="I4979">
        <v>230.54452514648</v>
      </c>
      <c r="J4979">
        <v>266.71701049805</v>
      </c>
      <c r="K4979" s="6">
        <f>IFERROR(EXP(TREND(LN($F$1:$J$1),LN(F4979:J4979),LN(Calculations!$B$3))),0)</f>
        <v>1.0839933225470447E-2</v>
      </c>
    </row>
    <row r="4980" spans="1:11" x14ac:dyDescent="0.35">
      <c r="A4980">
        <v>4977</v>
      </c>
      <c r="B4980" t="str">
        <f t="shared" si="77"/>
        <v>18-89</v>
      </c>
      <c r="C4980">
        <v>-89.107352808176003</v>
      </c>
      <c r="D4980">
        <v>17.714117753459</v>
      </c>
      <c r="E4980">
        <f>ASIN(SQRT((SIN(RADIANS(PARAMETERS!$D$8-D4980)/2)*SIN(RADIANS(PARAMETERS!$D$8-D4980)/2))+(COS(RADIANS(D4980))*COS(RADIANS(PARAMETERS!$D$8))*SIN(RADIANS(PARAMETERS!$D$9-C4980)/2)*SIN(RADIANS(PARAMETERS!$D$9-C4980)/2))))*2*3958.756</f>
        <v>1890.0995881833821</v>
      </c>
      <c r="F4980">
        <v>119.7879486084</v>
      </c>
      <c r="G4980">
        <v>153.71011352539</v>
      </c>
      <c r="H4980">
        <v>195.07369995117</v>
      </c>
      <c r="I4980">
        <v>225.48890686035</v>
      </c>
      <c r="J4980">
        <v>260.65417480469</v>
      </c>
      <c r="K4980" s="6">
        <f>IFERROR(EXP(TREND(LN($F$1:$J$1),LN(F4980:J4980),LN(Calculations!$B$3))),0)</f>
        <v>9.6429493925146922E-3</v>
      </c>
    </row>
    <row r="4981" spans="1:11" x14ac:dyDescent="0.35">
      <c r="A4981">
        <v>4978</v>
      </c>
      <c r="B4981" t="str">
        <f t="shared" si="77"/>
        <v>18-89.5</v>
      </c>
      <c r="C4981">
        <v>-89.378674143077006</v>
      </c>
      <c r="D4981">
        <v>17.714117753459</v>
      </c>
      <c r="E4981">
        <f>ASIN(SQRT((SIN(RADIANS(PARAMETERS!$D$8-D4981)/2)*SIN(RADIANS(PARAMETERS!$D$8-D4981)/2))+(COS(RADIANS(D4981))*COS(RADIANS(PARAMETERS!$D$8))*SIN(RADIANS(PARAMETERS!$D$9-C4981)/2)*SIN(RADIANS(PARAMETERS!$D$9-C4981)/2))))*2*3958.756</f>
        <v>1907.9565164444391</v>
      </c>
      <c r="F4981">
        <v>115.85363769531</v>
      </c>
      <c r="G4981">
        <v>149.62126159668</v>
      </c>
      <c r="H4981">
        <v>191.27221679688</v>
      </c>
      <c r="I4981">
        <v>220.99154663086</v>
      </c>
      <c r="J4981">
        <v>255.31665039063</v>
      </c>
      <c r="K4981" s="6">
        <f>IFERROR(EXP(TREND(LN($F$1:$J$1),LN(F4981:J4981),LN(Calculations!$B$3))),0)</f>
        <v>8.6722016926567922E-3</v>
      </c>
    </row>
    <row r="4982" spans="1:11" x14ac:dyDescent="0.35">
      <c r="A4982">
        <v>4979</v>
      </c>
      <c r="B4982" t="str">
        <f t="shared" si="77"/>
        <v>18-89.5</v>
      </c>
      <c r="C4982">
        <v>-89.649995477977996</v>
      </c>
      <c r="D4982">
        <v>17.714117753459</v>
      </c>
      <c r="E4982">
        <f>ASIN(SQRT((SIN(RADIANS(PARAMETERS!$D$8-D4982)/2)*SIN(RADIANS(PARAMETERS!$D$8-D4982)/2))+(COS(RADIANS(D4982))*COS(RADIANS(PARAMETERS!$D$8))*SIN(RADIANS(PARAMETERS!$D$9-C4982)/2)*SIN(RADIANS(PARAMETERS!$D$9-C4982)/2))))*2*3958.756</f>
        <v>1925.8136680580312</v>
      </c>
      <c r="F4982">
        <v>112.37229919434</v>
      </c>
      <c r="G4982">
        <v>145.79472351074</v>
      </c>
      <c r="H4982">
        <v>187.80508422852</v>
      </c>
      <c r="I4982">
        <v>216.95297241211</v>
      </c>
      <c r="J4982">
        <v>250.54597473145</v>
      </c>
      <c r="K4982" s="6">
        <f>IFERROR(EXP(TREND(LN($F$1:$J$1),LN(F4982:J4982),LN(Calculations!$B$3))),0)</f>
        <v>7.8854392511362309E-3</v>
      </c>
    </row>
    <row r="4983" spans="1:11" x14ac:dyDescent="0.35">
      <c r="A4983">
        <v>4980</v>
      </c>
      <c r="B4983" t="str">
        <f t="shared" si="77"/>
        <v>18-90</v>
      </c>
      <c r="C4983">
        <v>-89.921316812878999</v>
      </c>
      <c r="D4983">
        <v>17.714117753459</v>
      </c>
      <c r="E4983">
        <f>ASIN(SQRT((SIN(RADIANS(PARAMETERS!$D$8-D4983)/2)*SIN(RADIANS(PARAMETERS!$D$8-D4983)/2))+(COS(RADIANS(D4983))*COS(RADIANS(PARAMETERS!$D$8))*SIN(RADIANS(PARAMETERS!$D$9-C4983)/2)*SIN(RADIANS(PARAMETERS!$D$9-C4983)/2))))*2*3958.756</f>
        <v>1943.6710007284241</v>
      </c>
      <c r="F4983">
        <v>109.32221221924</v>
      </c>
      <c r="G4983">
        <v>142.23881530762</v>
      </c>
      <c r="H4983">
        <v>184.67077636719</v>
      </c>
      <c r="I4983">
        <v>213.35273742676</v>
      </c>
      <c r="J4983">
        <v>246.31106567383</v>
      </c>
      <c r="K4983" s="6">
        <f>IFERROR(EXP(TREND(LN($F$1:$J$1),LN(F4983:J4983),LN(Calculations!$B$3))),0)</f>
        <v>7.2458219194623062E-3</v>
      </c>
    </row>
    <row r="4984" spans="1:11" x14ac:dyDescent="0.35">
      <c r="A4984">
        <v>4981</v>
      </c>
      <c r="B4984" t="str">
        <f t="shared" si="77"/>
        <v>18-90</v>
      </c>
      <c r="C4984">
        <v>-90.192638147780002</v>
      </c>
      <c r="D4984">
        <v>17.714117753459</v>
      </c>
      <c r="E4984">
        <f>ASIN(SQRT((SIN(RADIANS(PARAMETERS!$D$8-D4984)/2)*SIN(RADIANS(PARAMETERS!$D$8-D4984)/2))+(COS(RADIANS(D4984))*COS(RADIANS(PARAMETERS!$D$8))*SIN(RADIANS(PARAMETERS!$D$9-C4984)/2)*SIN(RADIANS(PARAMETERS!$D$9-C4984)/2))))*2*3958.756</f>
        <v>1961.528473285375</v>
      </c>
      <c r="F4984">
        <v>106.9475479126</v>
      </c>
      <c r="G4984">
        <v>139.23040771484</v>
      </c>
      <c r="H4984">
        <v>182.22048950195</v>
      </c>
      <c r="I4984">
        <v>210.66856384277</v>
      </c>
      <c r="J4984">
        <v>243.25631713867</v>
      </c>
      <c r="K4984" s="6">
        <f>IFERROR(EXP(TREND(LN($F$1:$J$1),LN(F4984:J4984),LN(Calculations!$B$3))),0)</f>
        <v>6.780754135816862E-3</v>
      </c>
    </row>
    <row r="4985" spans="1:11" x14ac:dyDescent="0.35">
      <c r="A4985">
        <v>4982</v>
      </c>
      <c r="B4985" t="str">
        <f t="shared" si="77"/>
        <v>18-90.5</v>
      </c>
      <c r="C4985">
        <v>-90.463959482681005</v>
      </c>
      <c r="D4985">
        <v>17.714117753459</v>
      </c>
      <c r="E4985">
        <f>ASIN(SQRT((SIN(RADIANS(PARAMETERS!$D$8-D4985)/2)*SIN(RADIANS(PARAMETERS!$D$8-D4985)/2))+(COS(RADIANS(D4985))*COS(RADIANS(PARAMETERS!$D$8))*SIN(RADIANS(PARAMETERS!$D$9-C4985)/2)*SIN(RADIANS(PARAMETERS!$D$9-C4985)/2))))*2*3958.756</f>
        <v>1979.3860456310381</v>
      </c>
      <c r="F4985">
        <v>105.22887420654</v>
      </c>
      <c r="G4985">
        <v>136.99984741211</v>
      </c>
      <c r="H4985">
        <v>180.51042175293</v>
      </c>
      <c r="I4985">
        <v>208.90211486816</v>
      </c>
      <c r="J4985">
        <v>241.3623046875</v>
      </c>
      <c r="K4985" s="6">
        <f>IFERROR(EXP(TREND(LN($F$1:$J$1),LN(F4985:J4985),LN(Calculations!$B$3))),0)</f>
        <v>6.4709012356984888E-3</v>
      </c>
    </row>
    <row r="4986" spans="1:11" x14ac:dyDescent="0.35">
      <c r="A4986">
        <v>4983</v>
      </c>
      <c r="B4986" t="str">
        <f t="shared" si="77"/>
        <v>18-90.5</v>
      </c>
      <c r="C4986">
        <v>-90.735280817581994</v>
      </c>
      <c r="D4986">
        <v>17.714117753459</v>
      </c>
      <c r="E4986">
        <f>ASIN(SQRT((SIN(RADIANS(PARAMETERS!$D$8-D4986)/2)*SIN(RADIANS(PARAMETERS!$D$8-D4986)/2))+(COS(RADIANS(D4986))*COS(RADIANS(PARAMETERS!$D$8))*SIN(RADIANS(PARAMETERS!$D$9-C4986)/2)*SIN(RADIANS(PARAMETERS!$D$9-C4986)/2))))*2*3958.756</f>
        <v>1997.2436786896772</v>
      </c>
      <c r="F4986">
        <v>104.10696411133</v>
      </c>
      <c r="G4986">
        <v>135.56602478027</v>
      </c>
      <c r="H4986">
        <v>179.53143310547</v>
      </c>
      <c r="I4986">
        <v>207.96153259277</v>
      </c>
      <c r="J4986">
        <v>240.47633361816</v>
      </c>
      <c r="K4986" s="6">
        <f>IFERROR(EXP(TREND(LN($F$1:$J$1),LN(F4986:J4986),LN(Calculations!$B$3))),0)</f>
        <v>6.2891539207859176E-3</v>
      </c>
    </row>
    <row r="4987" spans="1:11" x14ac:dyDescent="0.35">
      <c r="A4987">
        <v>4984</v>
      </c>
      <c r="B4987" t="str">
        <f t="shared" si="77"/>
        <v>18-50</v>
      </c>
      <c r="C4987">
        <v>-50.037080582435998</v>
      </c>
      <c r="D4987">
        <v>17.98543908836</v>
      </c>
      <c r="E4987">
        <f>ASIN(SQRT((SIN(RADIANS(PARAMETERS!$D$8-D4987)/2)*SIN(RADIANS(PARAMETERS!$D$8-D4987)/2))+(COS(RADIANS(D4987))*COS(RADIANS(PARAMETERS!$D$8))*SIN(RADIANS(PARAMETERS!$D$9-C4987)/2)*SIN(RADIANS(PARAMETERS!$D$9-C4987)/2))))*2*3958.756</f>
        <v>723.49524563381283</v>
      </c>
      <c r="F4987">
        <v>151.27510070801</v>
      </c>
      <c r="G4987">
        <v>181.93530273438</v>
      </c>
      <c r="H4987">
        <v>217.07620239258</v>
      </c>
      <c r="I4987">
        <v>248.10385131836</v>
      </c>
      <c r="J4987">
        <v>283.56842041016</v>
      </c>
      <c r="K4987" s="6">
        <f>IFERROR(EXP(TREND(LN($F$1:$J$1),LN(F4987:J4987),LN(Calculations!$B$3))),0)</f>
        <v>2.284969930579326E-2</v>
      </c>
    </row>
    <row r="4988" spans="1:11" x14ac:dyDescent="0.35">
      <c r="A4988">
        <v>4985</v>
      </c>
      <c r="B4988" t="str">
        <f t="shared" si="77"/>
        <v>18-50.5</v>
      </c>
      <c r="C4988">
        <v>-50.308401917337001</v>
      </c>
      <c r="D4988">
        <v>17.98543908836</v>
      </c>
      <c r="E4988">
        <f>ASIN(SQRT((SIN(RADIANS(PARAMETERS!$D$8-D4988)/2)*SIN(RADIANS(PARAMETERS!$D$8-D4988)/2))+(COS(RADIANS(D4988))*COS(RADIANS(PARAMETERS!$D$8))*SIN(RADIANS(PARAMETERS!$D$9-C4988)/2)*SIN(RADIANS(PARAMETERS!$D$9-C4988)/2))))*2*3958.756</f>
        <v>706.10693557247532</v>
      </c>
      <c r="F4988">
        <v>151.93159484863</v>
      </c>
      <c r="G4988">
        <v>182.37307739258</v>
      </c>
      <c r="H4988">
        <v>217.73194885254</v>
      </c>
      <c r="I4988">
        <v>248.96879577637</v>
      </c>
      <c r="J4988">
        <v>284.68908691406</v>
      </c>
      <c r="K4988" s="6">
        <f>IFERROR(EXP(TREND(LN($F$1:$J$1),LN(F4988:J4988),LN(Calculations!$B$3))),0)</f>
        <v>2.3239247448046375E-2</v>
      </c>
    </row>
    <row r="4989" spans="1:11" x14ac:dyDescent="0.35">
      <c r="A4989">
        <v>4986</v>
      </c>
      <c r="B4989" t="str">
        <f t="shared" si="77"/>
        <v>18-50.5</v>
      </c>
      <c r="C4989">
        <v>-50.579723252237997</v>
      </c>
      <c r="D4989">
        <v>17.98543908836</v>
      </c>
      <c r="E4989">
        <f>ASIN(SQRT((SIN(RADIANS(PARAMETERS!$D$8-D4989)/2)*SIN(RADIANS(PARAMETERS!$D$8-D4989)/2))+(COS(RADIANS(D4989))*COS(RADIANS(PARAMETERS!$D$8))*SIN(RADIANS(PARAMETERS!$D$9-C4989)/2)*SIN(RADIANS(PARAMETERS!$D$9-C4989)/2))))*2*3958.756</f>
        <v>688.7469927340976</v>
      </c>
      <c r="F4989">
        <v>152.52203369141</v>
      </c>
      <c r="G4989">
        <v>182.77520751953</v>
      </c>
      <c r="H4989">
        <v>218.34819030762</v>
      </c>
      <c r="I4989">
        <v>249.7912902832</v>
      </c>
      <c r="J4989">
        <v>285.76446533203</v>
      </c>
      <c r="K4989" s="6">
        <f>IFERROR(EXP(TREND(LN($F$1:$J$1),LN(F4989:J4989),LN(Calculations!$B$3))),0)</f>
        <v>2.3591587922447411E-2</v>
      </c>
    </row>
    <row r="4990" spans="1:11" x14ac:dyDescent="0.35">
      <c r="A4990">
        <v>4987</v>
      </c>
      <c r="B4990" t="str">
        <f t="shared" si="77"/>
        <v>18-51</v>
      </c>
      <c r="C4990">
        <v>-50.851044587139</v>
      </c>
      <c r="D4990">
        <v>17.98543908836</v>
      </c>
      <c r="E4990">
        <f>ASIN(SQRT((SIN(RADIANS(PARAMETERS!$D$8-D4990)/2)*SIN(RADIANS(PARAMETERS!$D$8-D4990)/2))+(COS(RADIANS(D4990))*COS(RADIANS(PARAMETERS!$D$8))*SIN(RADIANS(PARAMETERS!$D$9-C4990)/2)*SIN(RADIANS(PARAMETERS!$D$9-C4990)/2))))*2*3958.756</f>
        <v>671.4176514097187</v>
      </c>
      <c r="F4990">
        <v>153.07870483398</v>
      </c>
      <c r="G4990">
        <v>183.1607208252</v>
      </c>
      <c r="H4990">
        <v>218.94854736328</v>
      </c>
      <c r="I4990">
        <v>250.5991973877</v>
      </c>
      <c r="J4990">
        <v>286.82736206055</v>
      </c>
      <c r="K4990" s="6">
        <f>IFERROR(EXP(TREND(LN($F$1:$J$1),LN(F4990:J4990),LN(Calculations!$B$3))),0)</f>
        <v>2.3925447312871707E-2</v>
      </c>
    </row>
    <row r="4991" spans="1:11" x14ac:dyDescent="0.35">
      <c r="A4991">
        <v>4988</v>
      </c>
      <c r="B4991" t="str">
        <f t="shared" si="77"/>
        <v>18-51</v>
      </c>
      <c r="C4991">
        <v>-51.122365922039997</v>
      </c>
      <c r="D4991">
        <v>17.98543908836</v>
      </c>
      <c r="E4991">
        <f>ASIN(SQRT((SIN(RADIANS(PARAMETERS!$D$8-D4991)/2)*SIN(RADIANS(PARAMETERS!$D$8-D4991)/2))+(COS(RADIANS(D4991))*COS(RADIANS(PARAMETERS!$D$8))*SIN(RADIANS(PARAMETERS!$D$9-C4991)/2)*SIN(RADIANS(PARAMETERS!$D$9-C4991)/2))))*2*3958.756</f>
        <v>654.12137761340364</v>
      </c>
      <c r="F4991">
        <v>153.64202880859</v>
      </c>
      <c r="G4991">
        <v>183.55487060547</v>
      </c>
      <c r="H4991">
        <v>219.56669616699</v>
      </c>
      <c r="I4991">
        <v>251.43414306641</v>
      </c>
      <c r="J4991">
        <v>287.92901611328</v>
      </c>
      <c r="K4991" s="6">
        <f>IFERROR(EXP(TREND(LN($F$1:$J$1),LN(F4991:J4991),LN(Calculations!$B$3))),0)</f>
        <v>2.4265494513839331E-2</v>
      </c>
    </row>
    <row r="4992" spans="1:11" x14ac:dyDescent="0.35">
      <c r="A4992">
        <v>4989</v>
      </c>
      <c r="B4992" t="str">
        <f t="shared" si="77"/>
        <v>18-51.5</v>
      </c>
      <c r="C4992">
        <v>-51.393687256941</v>
      </c>
      <c r="D4992">
        <v>17.98543908836</v>
      </c>
      <c r="E4992">
        <f>ASIN(SQRT((SIN(RADIANS(PARAMETERS!$D$8-D4992)/2)*SIN(RADIANS(PARAMETERS!$D$8-D4992)/2))+(COS(RADIANS(D4992))*COS(RADIANS(PARAMETERS!$D$8))*SIN(RADIANS(PARAMETERS!$D$9-C4992)/2)*SIN(RADIANS(PARAMETERS!$D$9-C4992)/2))))*2*3958.756</f>
        <v>636.86089937375004</v>
      </c>
      <c r="F4992">
        <v>154.14978027344</v>
      </c>
      <c r="G4992">
        <v>183.91241455078</v>
      </c>
      <c r="H4992">
        <v>220.13026428223</v>
      </c>
      <c r="I4992">
        <v>252.19741821289</v>
      </c>
      <c r="J4992">
        <v>288.93829345703</v>
      </c>
      <c r="K4992" s="6">
        <f>IFERROR(EXP(TREND(LN($F$1:$J$1),LN(F4992:J4992),LN(Calculations!$B$3))),0)</f>
        <v>2.457382861538155E-2</v>
      </c>
    </row>
    <row r="4993" spans="1:11" x14ac:dyDescent="0.35">
      <c r="A4993">
        <v>4990</v>
      </c>
      <c r="B4993" t="str">
        <f t="shared" si="77"/>
        <v>18-51.5</v>
      </c>
      <c r="C4993">
        <v>-51.665008591842003</v>
      </c>
      <c r="D4993">
        <v>17.98543908836</v>
      </c>
      <c r="E4993">
        <f>ASIN(SQRT((SIN(RADIANS(PARAMETERS!$D$8-D4993)/2)*SIN(RADIANS(PARAMETERS!$D$8-D4993)/2))+(COS(RADIANS(D4993))*COS(RADIANS(PARAMETERS!$D$8))*SIN(RADIANS(PARAMETERS!$D$9-C4993)/2)*SIN(RADIANS(PARAMETERS!$D$9-C4993)/2))))*2*3958.756</f>
        <v>619.63924178299624</v>
      </c>
      <c r="F4993">
        <v>154.63354492188</v>
      </c>
      <c r="G4993">
        <v>184.25578308105</v>
      </c>
      <c r="H4993">
        <v>220.67834472656</v>
      </c>
      <c r="I4993">
        <v>252.94435119629</v>
      </c>
      <c r="J4993">
        <v>289.93057250977</v>
      </c>
      <c r="K4993" s="6">
        <f>IFERROR(EXP(TREND(LN($F$1:$J$1),LN(F4993:J4993),LN(Calculations!$B$3))),0)</f>
        <v>2.4868112580518294E-2</v>
      </c>
    </row>
    <row r="4994" spans="1:11" x14ac:dyDescent="0.35">
      <c r="A4994">
        <v>4991</v>
      </c>
      <c r="B4994" t="str">
        <f t="shared" si="77"/>
        <v>18-52</v>
      </c>
      <c r="C4994">
        <v>-51.936329926742999</v>
      </c>
      <c r="D4994">
        <v>17.98543908836</v>
      </c>
      <c r="E4994">
        <f>ASIN(SQRT((SIN(RADIANS(PARAMETERS!$D$8-D4994)/2)*SIN(RADIANS(PARAMETERS!$D$8-D4994)/2))+(COS(RADIANS(D4994))*COS(RADIANS(PARAMETERS!$D$8))*SIN(RADIANS(PARAMETERS!$D$9-C4994)/2)*SIN(RADIANS(PARAMETERS!$D$9-C4994)/2))))*2*3958.756</f>
        <v>602.45976767271475</v>
      </c>
      <c r="F4994">
        <v>155.12455749512</v>
      </c>
      <c r="G4994">
        <v>184.60803222656</v>
      </c>
      <c r="H4994">
        <v>221.24954223633</v>
      </c>
      <c r="I4994">
        <v>253.72874450684</v>
      </c>
      <c r="J4994">
        <v>290.97854614258</v>
      </c>
      <c r="K4994" s="6">
        <f>IFERROR(EXP(TREND(LN($F$1:$J$1),LN(F4994:J4994),LN(Calculations!$B$3))),0)</f>
        <v>2.5166641063584957E-2</v>
      </c>
    </row>
    <row r="4995" spans="1:11" x14ac:dyDescent="0.35">
      <c r="A4995">
        <v>4992</v>
      </c>
      <c r="B4995" t="str">
        <f t="shared" si="77"/>
        <v>18-52</v>
      </c>
      <c r="C4995">
        <v>-52.207651261644003</v>
      </c>
      <c r="D4995">
        <v>17.98543908836</v>
      </c>
      <c r="E4995">
        <f>ASIN(SQRT((SIN(RADIANS(PARAMETERS!$D$8-D4995)/2)*SIN(RADIANS(PARAMETERS!$D$8-D4995)/2))+(COS(RADIANS(D4995))*COS(RADIANS(PARAMETERS!$D$8))*SIN(RADIANS(PARAMETERS!$D$9-C4995)/2)*SIN(RADIANS(PARAMETERS!$D$9-C4995)/2))))*2*3958.756</f>
        <v>585.32622496465103</v>
      </c>
      <c r="F4995">
        <v>155.55296325684</v>
      </c>
      <c r="G4995">
        <v>184.91918945313</v>
      </c>
      <c r="H4995">
        <v>221.76609802246</v>
      </c>
      <c r="I4995">
        <v>254.44589233398</v>
      </c>
      <c r="J4995">
        <v>291.94424438477</v>
      </c>
      <c r="K4995" s="6">
        <f>IFERROR(EXP(TREND(LN($F$1:$J$1),LN(F4995:J4995),LN(Calculations!$B$3))),0)</f>
        <v>2.5425575105258266E-2</v>
      </c>
    </row>
    <row r="4996" spans="1:11" x14ac:dyDescent="0.35">
      <c r="A4996">
        <v>4993</v>
      </c>
      <c r="B4996" t="str">
        <f t="shared" si="77"/>
        <v>18-52.5</v>
      </c>
      <c r="C4996">
        <v>-52.478972596544999</v>
      </c>
      <c r="D4996">
        <v>17.98543908836</v>
      </c>
      <c r="E4996">
        <f>ASIN(SQRT((SIN(RADIANS(PARAMETERS!$D$8-D4996)/2)*SIN(RADIANS(PARAMETERS!$D$8-D4996)/2))+(COS(RADIANS(D4996))*COS(RADIANS(PARAMETERS!$D$8))*SIN(RADIANS(PARAMETERS!$D$9-C4996)/2)*SIN(RADIANS(PARAMETERS!$D$9-C4996)/2))))*2*3958.756</f>
        <v>568.24280196569316</v>
      </c>
      <c r="F4996">
        <v>155.96173095703</v>
      </c>
      <c r="G4996">
        <v>185.21920776367</v>
      </c>
      <c r="H4996">
        <v>222.27416992188</v>
      </c>
      <c r="I4996">
        <v>255.1576385498</v>
      </c>
      <c r="J4996">
        <v>292.90872192383</v>
      </c>
      <c r="K4996" s="6">
        <f>IFERROR(EXP(TREND(LN($F$1:$J$1),LN(F4996:J4996),LN(Calculations!$B$3))),0)</f>
        <v>2.567110809866115E-2</v>
      </c>
    </row>
    <row r="4997" spans="1:11" x14ac:dyDescent="0.35">
      <c r="A4997">
        <v>4994</v>
      </c>
      <c r="B4997" t="str">
        <f t="shared" ref="B4997:B5060" si="78">MROUND(D4997,1)&amp;MROUND(C4997,-0.5)</f>
        <v>18-53</v>
      </c>
      <c r="C4997">
        <v>-52.750293931446002</v>
      </c>
      <c r="D4997">
        <v>17.98543908836</v>
      </c>
      <c r="E4997">
        <f>ASIN(SQRT((SIN(RADIANS(PARAMETERS!$D$8-D4997)/2)*SIN(RADIANS(PARAMETERS!$D$8-D4997)/2))+(COS(RADIANS(D4997))*COS(RADIANS(PARAMETERS!$D$8))*SIN(RADIANS(PARAMETERS!$D$9-C4997)/2)*SIN(RADIANS(PARAMETERS!$D$9-C4997)/2))))*2*3958.756</f>
        <v>551.21419214715286</v>
      </c>
      <c r="F4997">
        <v>156.37783813477</v>
      </c>
      <c r="G4997">
        <v>185.5279083252</v>
      </c>
      <c r="H4997">
        <v>222.80442810059</v>
      </c>
      <c r="I4997">
        <v>255.90512084961</v>
      </c>
      <c r="J4997">
        <v>293.92611694336</v>
      </c>
      <c r="K4997" s="6">
        <f>IFERROR(EXP(TREND(LN($F$1:$J$1),LN(F4997:J4997),LN(Calculations!$B$3))),0)</f>
        <v>2.5919968300613935E-2</v>
      </c>
    </row>
    <row r="4998" spans="1:11" x14ac:dyDescent="0.35">
      <c r="A4998">
        <v>4995</v>
      </c>
      <c r="B4998" t="str">
        <f t="shared" si="78"/>
        <v>18-53</v>
      </c>
      <c r="C4998">
        <v>-53.021615266346998</v>
      </c>
      <c r="D4998">
        <v>17.98543908836</v>
      </c>
      <c r="E4998">
        <f>ASIN(SQRT((SIN(RADIANS(PARAMETERS!$D$8-D4998)/2)*SIN(RADIANS(PARAMETERS!$D$8-D4998)/2))+(COS(RADIANS(D4998))*COS(RADIANS(PARAMETERS!$D$8))*SIN(RADIANS(PARAMETERS!$D$9-C4998)/2)*SIN(RADIANS(PARAMETERS!$D$9-C4998)/2))))*2*3958.756</f>
        <v>534.24567028286913</v>
      </c>
      <c r="F4998">
        <v>156.73922729492</v>
      </c>
      <c r="G4998">
        <v>185.8016204834</v>
      </c>
      <c r="H4998">
        <v>223.29000854492</v>
      </c>
      <c r="I4998">
        <v>256.59902954102</v>
      </c>
      <c r="J4998">
        <v>294.87942504883</v>
      </c>
      <c r="K4998" s="6">
        <f>IFERROR(EXP(TREND(LN($F$1:$J$1),LN(F4998:J4998),LN(Calculations!$B$3))),0)</f>
        <v>2.6132547506568401E-2</v>
      </c>
    </row>
    <row r="4999" spans="1:11" x14ac:dyDescent="0.35">
      <c r="A4999">
        <v>4996</v>
      </c>
      <c r="B4999" t="str">
        <f t="shared" si="78"/>
        <v>18-53.5</v>
      </c>
      <c r="C4999">
        <v>-53.292936601248002</v>
      </c>
      <c r="D4999">
        <v>17.98543908836</v>
      </c>
      <c r="E4999">
        <f>ASIN(SQRT((SIN(RADIANS(PARAMETERS!$D$8-D4999)/2)*SIN(RADIANS(PARAMETERS!$D$8-D4999)/2))+(COS(RADIANS(D4999))*COS(RADIANS(PARAMETERS!$D$8))*SIN(RADIANS(PARAMETERS!$D$9-C4999)/2)*SIN(RADIANS(PARAMETERS!$D$9-C4999)/2))))*2*3958.756</f>
        <v>517.34318223337812</v>
      </c>
      <c r="F4999">
        <v>157.09161376953</v>
      </c>
      <c r="G4999">
        <v>186.07077026367</v>
      </c>
      <c r="H4999">
        <v>223.7738494873</v>
      </c>
      <c r="I4999">
        <v>257.29431152344</v>
      </c>
      <c r="J4999">
        <v>295.83837890625</v>
      </c>
      <c r="K4999" s="6">
        <f>IFERROR(EXP(TREND(LN($F$1:$J$1),LN(F4999:J4999),LN(Calculations!$B$3))),0)</f>
        <v>2.6338323847034502E-2</v>
      </c>
    </row>
    <row r="5000" spans="1:11" x14ac:dyDescent="0.35">
      <c r="A5000">
        <v>4997</v>
      </c>
      <c r="B5000" t="str">
        <f t="shared" si="78"/>
        <v>18-53.5</v>
      </c>
      <c r="C5000">
        <v>-53.564257936148998</v>
      </c>
      <c r="D5000">
        <v>17.98543908836</v>
      </c>
      <c r="E5000">
        <f>ASIN(SQRT((SIN(RADIANS(PARAMETERS!$D$8-D5000)/2)*SIN(RADIANS(PARAMETERS!$D$8-D5000)/2))+(COS(RADIANS(D5000))*COS(RADIANS(PARAMETERS!$D$8))*SIN(RADIANS(PARAMETERS!$D$9-C5000)/2)*SIN(RADIANS(PARAMETERS!$D$9-C5000)/2))))*2*3958.756</f>
        <v>500.51345117348393</v>
      </c>
      <c r="F5000">
        <v>157.45426940918</v>
      </c>
      <c r="G5000">
        <v>186.34861755371</v>
      </c>
      <c r="H5000">
        <v>224.27363586426</v>
      </c>
      <c r="I5000">
        <v>258.01293945313</v>
      </c>
      <c r="J5000">
        <v>296.82998657227</v>
      </c>
      <c r="K5000" s="6">
        <f>IFERROR(EXP(TREND(LN($F$1:$J$1),LN(F5000:J5000),LN(Calculations!$B$3))),0)</f>
        <v>2.6550197293216036E-2</v>
      </c>
    </row>
    <row r="5001" spans="1:11" x14ac:dyDescent="0.35">
      <c r="A5001">
        <v>4998</v>
      </c>
      <c r="B5001" t="str">
        <f t="shared" si="78"/>
        <v>18-54</v>
      </c>
      <c r="C5001">
        <v>-53.835579271050001</v>
      </c>
      <c r="D5001">
        <v>17.98543908836</v>
      </c>
      <c r="E5001">
        <f>ASIN(SQRT((SIN(RADIANS(PARAMETERS!$D$8-D5001)/2)*SIN(RADIANS(PARAMETERS!$D$8-D5001)/2))+(COS(RADIANS(D5001))*COS(RADIANS(PARAMETERS!$D$8))*SIN(RADIANS(PARAMETERS!$D$9-C5001)/2)*SIN(RADIANS(PARAMETERS!$D$9-C5001)/2))))*2*3958.756</f>
        <v>483.76410369096391</v>
      </c>
      <c r="F5001">
        <v>157.76181030273</v>
      </c>
      <c r="G5001">
        <v>186.58712768555</v>
      </c>
      <c r="H5001">
        <v>224.71272277832</v>
      </c>
      <c r="I5001">
        <v>258.65023803711</v>
      </c>
      <c r="J5001">
        <v>297.7151184082</v>
      </c>
      <c r="K5001" s="6">
        <f>IFERROR(EXP(TREND(LN($F$1:$J$1),LN(F5001:J5001),LN(Calculations!$B$3))),0)</f>
        <v>2.6727017104622264E-2</v>
      </c>
    </row>
    <row r="5002" spans="1:11" x14ac:dyDescent="0.35">
      <c r="A5002">
        <v>4999</v>
      </c>
      <c r="B5002" t="str">
        <f t="shared" si="78"/>
        <v>18-54</v>
      </c>
      <c r="C5002">
        <v>-54.106900605950997</v>
      </c>
      <c r="D5002">
        <v>17.98543908836</v>
      </c>
      <c r="E5002">
        <f>ASIN(SQRT((SIN(RADIANS(PARAMETERS!$D$8-D5002)/2)*SIN(RADIANS(PARAMETERS!$D$8-D5002)/2))+(COS(RADIANS(D5002))*COS(RADIANS(PARAMETERS!$D$8))*SIN(RADIANS(PARAMETERS!$D$9-C5002)/2)*SIN(RADIANS(PARAMETERS!$D$9-C5002)/2))))*2*3958.756</f>
        <v>467.10381996263408</v>
      </c>
      <c r="F5002">
        <v>158.0641784668</v>
      </c>
      <c r="G5002">
        <v>186.82098388672</v>
      </c>
      <c r="H5002">
        <v>225.1423034668</v>
      </c>
      <c r="I5002">
        <v>259.27334594727</v>
      </c>
      <c r="J5002">
        <v>298.58026123047</v>
      </c>
      <c r="K5002" s="6">
        <f>IFERROR(EXP(TREND(LN($F$1:$J$1),LN(F5002:J5002),LN(Calculations!$B$3))),0)</f>
        <v>2.690116196085687E-2</v>
      </c>
    </row>
    <row r="5003" spans="1:11" x14ac:dyDescent="0.35">
      <c r="A5003">
        <v>5000</v>
      </c>
      <c r="B5003" t="str">
        <f t="shared" si="78"/>
        <v>18-54.5</v>
      </c>
      <c r="C5003">
        <v>-54.378221940852001</v>
      </c>
      <c r="D5003">
        <v>17.98543908836</v>
      </c>
      <c r="E5003">
        <f>ASIN(SQRT((SIN(RADIANS(PARAMETERS!$D$8-D5003)/2)*SIN(RADIANS(PARAMETERS!$D$8-D5003)/2))+(COS(RADIANS(D5003))*COS(RADIANS(PARAMETERS!$D$8))*SIN(RADIANS(PARAMETERS!$D$9-C5003)/2)*SIN(RADIANS(PARAMETERS!$D$9-C5003)/2))))*2*3958.756</f>
        <v>450.5425131729192</v>
      </c>
      <c r="F5003">
        <v>158.37930297852</v>
      </c>
      <c r="G5003">
        <v>187.06283569336</v>
      </c>
      <c r="H5003">
        <v>225.5792388916</v>
      </c>
      <c r="I5003">
        <v>259.90313720703</v>
      </c>
      <c r="J5003">
        <v>299.45123291016</v>
      </c>
      <c r="K5003" s="6">
        <f>IFERROR(EXP(TREND(LN($F$1:$J$1),LN(F5003:J5003),LN(Calculations!$B$3))),0)</f>
        <v>2.7084931850212633E-2</v>
      </c>
    </row>
    <row r="5004" spans="1:11" x14ac:dyDescent="0.35">
      <c r="A5004">
        <v>5001</v>
      </c>
      <c r="B5004" t="str">
        <f t="shared" si="78"/>
        <v>18-54.5</v>
      </c>
      <c r="C5004">
        <v>-54.649543275752997</v>
      </c>
      <c r="D5004">
        <v>17.98543908836</v>
      </c>
      <c r="E5004">
        <f>ASIN(SQRT((SIN(RADIANS(PARAMETERS!$D$8-D5004)/2)*SIN(RADIANS(PARAMETERS!$D$8-D5004)/2))+(COS(RADIANS(D5004))*COS(RADIANS(PARAMETERS!$D$8))*SIN(RADIANS(PARAMETERS!$D$9-C5004)/2)*SIN(RADIANS(PARAMETERS!$D$9-C5004)/2))))*2*3958.756</f>
        <v>434.09154451613182</v>
      </c>
      <c r="F5004">
        <v>158.66645812988</v>
      </c>
      <c r="G5004">
        <v>187.2869720459</v>
      </c>
      <c r="H5004">
        <v>225.98713684082</v>
      </c>
      <c r="I5004">
        <v>260.49301147461</v>
      </c>
      <c r="J5004">
        <v>300.26901245117</v>
      </c>
      <c r="K5004" s="6">
        <f>IFERROR(EXP(TREND(LN($F$1:$J$1),LN(F5004:J5004),LN(Calculations!$B$3))),0)</f>
        <v>2.7251536732080799E-2</v>
      </c>
    </row>
    <row r="5005" spans="1:11" x14ac:dyDescent="0.35">
      <c r="A5005">
        <v>5002</v>
      </c>
      <c r="B5005" t="str">
        <f t="shared" si="78"/>
        <v>18-55</v>
      </c>
      <c r="C5005">
        <v>-54.920864610654</v>
      </c>
      <c r="D5005">
        <v>17.98543908836</v>
      </c>
      <c r="E5005">
        <f>ASIN(SQRT((SIN(RADIANS(PARAMETERS!$D$8-D5005)/2)*SIN(RADIANS(PARAMETERS!$D$8-D5005)/2))+(COS(RADIANS(D5005))*COS(RADIANS(PARAMETERS!$D$8))*SIN(RADIANS(PARAMETERS!$D$9-C5005)/2)*SIN(RADIANS(PARAMETERS!$D$9-C5005)/2))))*2*3958.756</f>
        <v>417.76398155517836</v>
      </c>
      <c r="F5005">
        <v>158.9949798584</v>
      </c>
      <c r="G5005">
        <v>187.5443572998</v>
      </c>
      <c r="H5005">
        <v>226.44471740723</v>
      </c>
      <c r="I5005">
        <v>261.14865112305</v>
      </c>
      <c r="J5005">
        <v>301.1725769043</v>
      </c>
      <c r="K5005" s="6">
        <f>IFERROR(EXP(TREND(LN($F$1:$J$1),LN(F5005:J5005),LN(Calculations!$B$3))),0)</f>
        <v>2.744565977326829E-2</v>
      </c>
    </row>
    <row r="5006" spans="1:11" x14ac:dyDescent="0.35">
      <c r="A5006">
        <v>5003</v>
      </c>
      <c r="B5006" t="str">
        <f t="shared" si="78"/>
        <v>18-55</v>
      </c>
      <c r="C5006">
        <v>-55.192185945555003</v>
      </c>
      <c r="D5006">
        <v>17.98543908836</v>
      </c>
      <c r="E5006">
        <f>ASIN(SQRT((SIN(RADIANS(PARAMETERS!$D$8-D5006)/2)*SIN(RADIANS(PARAMETERS!$D$8-D5006)/2))+(COS(RADIANS(D5006))*COS(RADIANS(PARAMETERS!$D$8))*SIN(RADIANS(PARAMETERS!$D$9-C5006)/2)*SIN(RADIANS(PARAMETERS!$D$9-C5006)/2))))*2*3958.756</f>
        <v>401.57490943160224</v>
      </c>
      <c r="F5006">
        <v>159.37496948242</v>
      </c>
      <c r="G5006">
        <v>187.84410095215</v>
      </c>
      <c r="H5006">
        <v>226.9634552002</v>
      </c>
      <c r="I5006">
        <v>261.88381958008</v>
      </c>
      <c r="J5006">
        <v>302.1784362793</v>
      </c>
      <c r="K5006" s="6">
        <f>IFERROR(EXP(TREND(LN($F$1:$J$1),LN(F5006:J5006),LN(Calculations!$B$3))),0)</f>
        <v>2.7675019416520098E-2</v>
      </c>
    </row>
    <row r="5007" spans="1:11" x14ac:dyDescent="0.35">
      <c r="A5007">
        <v>5004</v>
      </c>
      <c r="B5007" t="str">
        <f t="shared" si="78"/>
        <v>18-55.5</v>
      </c>
      <c r="C5007">
        <v>-55.463507280456</v>
      </c>
      <c r="D5007">
        <v>17.98543908836</v>
      </c>
      <c r="E5007">
        <f>ASIN(SQRT((SIN(RADIANS(PARAMETERS!$D$8-D5007)/2)*SIN(RADIANS(PARAMETERS!$D$8-D5007)/2))+(COS(RADIANS(D5007))*COS(RADIANS(PARAMETERS!$D$8))*SIN(RADIANS(PARAMETERS!$D$9-C5007)/2)*SIN(RADIANS(PARAMETERS!$D$9-C5007)/2))))*2*3958.756</f>
        <v>385.54180645559353</v>
      </c>
      <c r="F5007">
        <v>159.73561096191</v>
      </c>
      <c r="G5007">
        <v>188.12893676758</v>
      </c>
      <c r="H5007">
        <v>227.44914245605</v>
      </c>
      <c r="I5007">
        <v>262.56784057617</v>
      </c>
      <c r="J5007">
        <v>303.11041259766</v>
      </c>
      <c r="K5007" s="6">
        <f>IFERROR(EXP(TREND(LN($F$1:$J$1),LN(F5007:J5007),LN(Calculations!$B$3))),0)</f>
        <v>2.7895474495859371E-2</v>
      </c>
    </row>
    <row r="5008" spans="1:11" x14ac:dyDescent="0.35">
      <c r="A5008">
        <v>5005</v>
      </c>
      <c r="B5008" t="str">
        <f t="shared" si="78"/>
        <v>18-55.5</v>
      </c>
      <c r="C5008">
        <v>-55.734828615357003</v>
      </c>
      <c r="D5008">
        <v>17.98543908836</v>
      </c>
      <c r="E5008">
        <f>ASIN(SQRT((SIN(RADIANS(PARAMETERS!$D$8-D5008)/2)*SIN(RADIANS(PARAMETERS!$D$8-D5008)/2))+(COS(RADIANS(D5008))*COS(RADIANS(PARAMETERS!$D$8))*SIN(RADIANS(PARAMETERS!$D$9-C5008)/2)*SIN(RADIANS(PARAMETERS!$D$9-C5008)/2))))*2*3958.756</f>
        <v>369.68499793637596</v>
      </c>
      <c r="F5008">
        <v>160.14807128906</v>
      </c>
      <c r="G5008">
        <v>188.45425415039</v>
      </c>
      <c r="H5008">
        <v>227.98571777344</v>
      </c>
      <c r="I5008">
        <v>263.31246948242</v>
      </c>
      <c r="J5008">
        <v>304.11456298828</v>
      </c>
      <c r="K5008" s="6">
        <f>IFERROR(EXP(TREND(LN($F$1:$J$1),LN(F5008:J5008),LN(Calculations!$B$3))),0)</f>
        <v>2.815429067809504E-2</v>
      </c>
    </row>
    <row r="5009" spans="1:11" x14ac:dyDescent="0.35">
      <c r="A5009">
        <v>5006</v>
      </c>
      <c r="B5009" t="str">
        <f t="shared" si="78"/>
        <v>18-56</v>
      </c>
      <c r="C5009">
        <v>-56.006149950257999</v>
      </c>
      <c r="D5009">
        <v>17.98543908836</v>
      </c>
      <c r="E5009">
        <f>ASIN(SQRT((SIN(RADIANS(PARAMETERS!$D$8-D5009)/2)*SIN(RADIANS(PARAMETERS!$D$8-D5009)/2))+(COS(RADIANS(D5009))*COS(RADIANS(PARAMETERS!$D$8))*SIN(RADIANS(PARAMETERS!$D$9-C5009)/2)*SIN(RADIANS(PARAMETERS!$D$9-C5009)/2))))*2*3958.756</f>
        <v>354.02820465790609</v>
      </c>
      <c r="F5009">
        <v>160.60618591309</v>
      </c>
      <c r="G5009">
        <v>188.8217010498</v>
      </c>
      <c r="H5009">
        <v>228.57389831543</v>
      </c>
      <c r="I5009">
        <v>264.11740112305</v>
      </c>
      <c r="J5009">
        <v>305.18942260742</v>
      </c>
      <c r="K5009" s="6">
        <f>IFERROR(EXP(TREND(LN($F$1:$J$1),LN(F5009:J5009),LN(Calculations!$B$3))),0)</f>
        <v>2.8449224356362088E-2</v>
      </c>
    </row>
    <row r="5010" spans="1:11" x14ac:dyDescent="0.35">
      <c r="A5010">
        <v>5007</v>
      </c>
      <c r="B5010" t="str">
        <f t="shared" si="78"/>
        <v>18-56.5</v>
      </c>
      <c r="C5010">
        <v>-56.277471285159002</v>
      </c>
      <c r="D5010">
        <v>17.98543908836</v>
      </c>
      <c r="E5010">
        <f>ASIN(SQRT((SIN(RADIANS(PARAMETERS!$D$8-D5010)/2)*SIN(RADIANS(PARAMETERS!$D$8-D5010)/2))+(COS(RADIANS(D5010))*COS(RADIANS(PARAMETERS!$D$8))*SIN(RADIANS(PARAMETERS!$D$9-C5010)/2)*SIN(RADIANS(PARAMETERS!$D$9-C5010)/2))))*2*3958.756</f>
        <v>338.59920493987232</v>
      </c>
      <c r="F5010">
        <v>161.04093933105</v>
      </c>
      <c r="G5010">
        <v>189.16996765137</v>
      </c>
      <c r="H5010">
        <v>229.11524963379</v>
      </c>
      <c r="I5010">
        <v>264.84762573242</v>
      </c>
      <c r="J5010">
        <v>306.15423583984</v>
      </c>
      <c r="K5010" s="6">
        <f>IFERROR(EXP(TREND(LN($F$1:$J$1),LN(F5010:J5010),LN(Calculations!$B$3))),0)</f>
        <v>2.8736026236433298E-2</v>
      </c>
    </row>
    <row r="5011" spans="1:11" x14ac:dyDescent="0.35">
      <c r="A5011">
        <v>5008</v>
      </c>
      <c r="B5011" t="str">
        <f t="shared" si="78"/>
        <v>18-56.5</v>
      </c>
      <c r="C5011">
        <v>-56.548792620059999</v>
      </c>
      <c r="D5011">
        <v>17.98543908836</v>
      </c>
      <c r="E5011">
        <f>ASIN(SQRT((SIN(RADIANS(PARAMETERS!$D$8-D5011)/2)*SIN(RADIANS(PARAMETERS!$D$8-D5011)/2))+(COS(RADIANS(D5011))*COS(RADIANS(PARAMETERS!$D$8))*SIN(RADIANS(PARAMETERS!$D$9-C5011)/2)*SIN(RADIANS(PARAMETERS!$D$9-C5011)/2))))*2*3958.756</f>
        <v>323.43063127942008</v>
      </c>
      <c r="F5011">
        <v>161.51316833496</v>
      </c>
      <c r="G5011">
        <v>189.54763793945</v>
      </c>
      <c r="H5011">
        <v>229.68151855469</v>
      </c>
      <c r="I5011">
        <v>265.59741210938</v>
      </c>
      <c r="J5011">
        <v>307.13101196289</v>
      </c>
      <c r="K5011" s="6">
        <f>IFERROR(EXP(TREND(LN($F$1:$J$1),LN(F5011:J5011),LN(Calculations!$B$3))),0)</f>
        <v>2.9056689816877597E-2</v>
      </c>
    </row>
    <row r="5012" spans="1:11" x14ac:dyDescent="0.35">
      <c r="A5012">
        <v>5009</v>
      </c>
      <c r="B5012" t="str">
        <f t="shared" si="78"/>
        <v>18-57</v>
      </c>
      <c r="C5012">
        <v>-56.820113954961002</v>
      </c>
      <c r="D5012">
        <v>17.98543908836</v>
      </c>
      <c r="E5012">
        <f>ASIN(SQRT((SIN(RADIANS(PARAMETERS!$D$8-D5012)/2)*SIN(RADIANS(PARAMETERS!$D$8-D5012)/2))+(COS(RADIANS(D5012))*COS(RADIANS(PARAMETERS!$D$8))*SIN(RADIANS(PARAMETERS!$D$9-C5012)/2)*SIN(RADIANS(PARAMETERS!$D$9-C5012)/2))))*2*3958.756</f>
        <v>308.56092324373589</v>
      </c>
      <c r="F5012">
        <v>162.01322937012</v>
      </c>
      <c r="G5012">
        <v>189.95275878906</v>
      </c>
      <c r="H5012">
        <v>230.26861572266</v>
      </c>
      <c r="I5012">
        <v>266.36050415039</v>
      </c>
      <c r="J5012">
        <v>308.11080932617</v>
      </c>
      <c r="K5012" s="6">
        <f>IFERROR(EXP(TREND(LN($F$1:$J$1),LN(F5012:J5012),LN(Calculations!$B$3))),0)</f>
        <v>2.9406596827689795E-2</v>
      </c>
    </row>
    <row r="5013" spans="1:11" x14ac:dyDescent="0.35">
      <c r="A5013">
        <v>5010</v>
      </c>
      <c r="B5013" t="str">
        <f t="shared" si="78"/>
        <v>18-57</v>
      </c>
      <c r="C5013">
        <v>-57.091435289861998</v>
      </c>
      <c r="D5013">
        <v>17.98543908836</v>
      </c>
      <c r="E5013">
        <f>ASIN(SQRT((SIN(RADIANS(PARAMETERS!$D$8-D5013)/2)*SIN(RADIANS(PARAMETERS!$D$8-D5013)/2))+(COS(RADIANS(D5013))*COS(RADIANS(PARAMETERS!$D$8))*SIN(RADIANS(PARAMETERS!$D$9-C5013)/2)*SIN(RADIANS(PARAMETERS!$D$9-C5013)/2))))*2*3958.756</f>
        <v>294.03545595738456</v>
      </c>
      <c r="F5013">
        <v>162.49719238281</v>
      </c>
      <c r="G5013">
        <v>190.33953857422</v>
      </c>
      <c r="H5013">
        <v>230.80668640137</v>
      </c>
      <c r="I5013">
        <v>267.04345703125</v>
      </c>
      <c r="J5013">
        <v>308.97085571289</v>
      </c>
      <c r="K5013" s="6">
        <f>IFERROR(EXP(TREND(LN($F$1:$J$1),LN(F5013:J5013),LN(Calculations!$B$3))),0)</f>
        <v>2.9755873484621571E-2</v>
      </c>
    </row>
    <row r="5014" spans="1:11" x14ac:dyDescent="0.35">
      <c r="A5014">
        <v>5011</v>
      </c>
      <c r="B5014" t="str">
        <f t="shared" si="78"/>
        <v>18-57.5</v>
      </c>
      <c r="C5014">
        <v>-57.362756624763001</v>
      </c>
      <c r="D5014">
        <v>17.98543908836</v>
      </c>
      <c r="E5014">
        <f>ASIN(SQRT((SIN(RADIANS(PARAMETERS!$D$8-D5014)/2)*SIN(RADIANS(PARAMETERS!$D$8-D5014)/2))+(COS(RADIANS(D5014))*COS(RADIANS(PARAMETERS!$D$8))*SIN(RADIANS(PARAMETERS!$D$9-C5014)/2)*SIN(RADIANS(PARAMETERS!$D$9-C5014)/2))))*2*3958.756</f>
        <v>279.90785543261694</v>
      </c>
      <c r="F5014">
        <v>163.02885437012</v>
      </c>
      <c r="G5014">
        <v>190.76354980469</v>
      </c>
      <c r="H5014">
        <v>231.38227844238</v>
      </c>
      <c r="I5014">
        <v>267.76315307617</v>
      </c>
      <c r="J5014">
        <v>309.86566162109</v>
      </c>
      <c r="K5014" s="6">
        <f>IFERROR(EXP(TREND(LN($F$1:$J$1),LN(F5014:J5014),LN(Calculations!$B$3))),0)</f>
        <v>3.0148586056009112E-2</v>
      </c>
    </row>
    <row r="5015" spans="1:11" x14ac:dyDescent="0.35">
      <c r="A5015">
        <v>5012</v>
      </c>
      <c r="B5015" t="str">
        <f t="shared" si="78"/>
        <v>18-57.5</v>
      </c>
      <c r="C5015">
        <v>-57.634077959663998</v>
      </c>
      <c r="D5015">
        <v>17.98543908836</v>
      </c>
      <c r="E5015">
        <f>ASIN(SQRT((SIN(RADIANS(PARAMETERS!$D$8-D5015)/2)*SIN(RADIANS(PARAMETERS!$D$8-D5015)/2))+(COS(RADIANS(D5015))*COS(RADIANS(PARAMETERS!$D$8))*SIN(RADIANS(PARAMETERS!$D$9-C5015)/2)*SIN(RADIANS(PARAMETERS!$D$9-C5015)/2))))*2*3958.756</f>
        <v>266.24149363294146</v>
      </c>
      <c r="F5015">
        <v>163.59645080566</v>
      </c>
      <c r="G5015">
        <v>191.21934509277</v>
      </c>
      <c r="H5015">
        <v>231.98698425293</v>
      </c>
      <c r="I5015">
        <v>268.50833129883</v>
      </c>
      <c r="J5015">
        <v>310.7805480957</v>
      </c>
      <c r="K5015" s="6">
        <f>IFERROR(EXP(TREND(LN($F$1:$J$1),LN(F5015:J5015),LN(Calculations!$B$3))),0)</f>
        <v>3.0578415347693337E-2</v>
      </c>
    </row>
    <row r="5016" spans="1:11" x14ac:dyDescent="0.35">
      <c r="A5016">
        <v>5013</v>
      </c>
      <c r="B5016" t="str">
        <f t="shared" si="78"/>
        <v>18-58</v>
      </c>
      <c r="C5016">
        <v>-57.905399294565001</v>
      </c>
      <c r="D5016">
        <v>17.98543908836</v>
      </c>
      <c r="E5016">
        <f>ASIN(SQRT((SIN(RADIANS(PARAMETERS!$D$8-D5016)/2)*SIN(RADIANS(PARAMETERS!$D$8-D5016)/2))+(COS(RADIANS(D5016))*COS(RADIANS(PARAMETERS!$D$8))*SIN(RADIANS(PARAMETERS!$D$9-C5016)/2)*SIN(RADIANS(PARAMETERS!$D$9-C5016)/2))))*2*3958.756</f>
        <v>253.11112068985085</v>
      </c>
      <c r="F5016">
        <v>164.15858459473</v>
      </c>
      <c r="G5016">
        <v>191.66625976563</v>
      </c>
      <c r="H5016">
        <v>232.55656433105</v>
      </c>
      <c r="I5016">
        <v>269.19155883789</v>
      </c>
      <c r="J5016">
        <v>311.59912109375</v>
      </c>
      <c r="K5016" s="6">
        <f>IFERROR(EXP(TREND(LN($F$1:$J$1),LN(F5016:J5016),LN(Calculations!$B$3))),0)</f>
        <v>3.1018169637990516E-2</v>
      </c>
    </row>
    <row r="5017" spans="1:11" x14ac:dyDescent="0.35">
      <c r="A5017">
        <v>5014</v>
      </c>
      <c r="B5017" t="str">
        <f t="shared" si="78"/>
        <v>18-58</v>
      </c>
      <c r="C5017">
        <v>-58.176720629465002</v>
      </c>
      <c r="D5017">
        <v>17.98543908836</v>
      </c>
      <c r="E5017">
        <f>ASIN(SQRT((SIN(RADIANS(PARAMETERS!$D$8-D5017)/2)*SIN(RADIANS(PARAMETERS!$D$8-D5017)/2))+(COS(RADIANS(D5017))*COS(RADIANS(PARAMETERS!$D$8))*SIN(RADIANS(PARAMETERS!$D$9-C5017)/2)*SIN(RADIANS(PARAMETERS!$D$9-C5017)/2))))*2*3958.756</f>
        <v>240.60452956621018</v>
      </c>
      <c r="F5017">
        <v>164.75299072266</v>
      </c>
      <c r="G5017">
        <v>192.13702392578</v>
      </c>
      <c r="H5017">
        <v>233.13429260254</v>
      </c>
      <c r="I5017">
        <v>269.86614990234</v>
      </c>
      <c r="J5017">
        <v>312.38684082031</v>
      </c>
      <c r="K5017" s="6">
        <f>IFERROR(EXP(TREND(LN($F$1:$J$1),LN(F5017:J5017),LN(Calculations!$B$3))),0)</f>
        <v>3.14985959606707E-2</v>
      </c>
    </row>
    <row r="5018" spans="1:11" x14ac:dyDescent="0.35">
      <c r="A5018">
        <v>5015</v>
      </c>
      <c r="B5018" t="str">
        <f t="shared" si="78"/>
        <v>18-58.5</v>
      </c>
      <c r="C5018">
        <v>-58.448041964365999</v>
      </c>
      <c r="D5018">
        <v>17.98543908836</v>
      </c>
      <c r="E5018">
        <f>ASIN(SQRT((SIN(RADIANS(PARAMETERS!$D$8-D5018)/2)*SIN(RADIANS(PARAMETERS!$D$8-D5018)/2))+(COS(RADIANS(D5018))*COS(RADIANS(PARAMETERS!$D$8))*SIN(RADIANS(PARAMETERS!$D$9-C5018)/2)*SIN(RADIANS(PARAMETERS!$D$9-C5018)/2))))*2*3958.756</f>
        <v>228.82404831106035</v>
      </c>
      <c r="F5018">
        <v>165.35035705566</v>
      </c>
      <c r="G5018">
        <v>192.61599731445</v>
      </c>
      <c r="H5018">
        <v>233.69660949707</v>
      </c>
      <c r="I5018">
        <v>270.50076293945</v>
      </c>
      <c r="J5018">
        <v>313.10275268555</v>
      </c>
      <c r="K5018" s="6">
        <f>IFERROR(EXP(TREND(LN($F$1:$J$1),LN(F5018:J5018),LN(Calculations!$B$3))),0)</f>
        <v>3.2001208667462269E-2</v>
      </c>
    </row>
    <row r="5019" spans="1:11" x14ac:dyDescent="0.35">
      <c r="A5019">
        <v>5016</v>
      </c>
      <c r="B5019" t="str">
        <f t="shared" si="78"/>
        <v>18-58.5</v>
      </c>
      <c r="C5019">
        <v>-58.719363299267002</v>
      </c>
      <c r="D5019">
        <v>17.98543908836</v>
      </c>
      <c r="E5019">
        <f>ASIN(SQRT((SIN(RADIANS(PARAMETERS!$D$8-D5019)/2)*SIN(RADIANS(PARAMETERS!$D$8-D5019)/2))+(COS(RADIANS(D5019))*COS(RADIANS(PARAMETERS!$D$8))*SIN(RADIANS(PARAMETERS!$D$9-C5019)/2)*SIN(RADIANS(PARAMETERS!$D$9-C5019)/2))))*2*3958.756</f>
        <v>217.88750765583862</v>
      </c>
      <c r="F5019">
        <v>165.90882873535</v>
      </c>
      <c r="G5019">
        <v>193.06056213379</v>
      </c>
      <c r="H5019">
        <v>234.18154907227</v>
      </c>
      <c r="I5019">
        <v>271.01470947266</v>
      </c>
      <c r="J5019">
        <v>313.64309692383</v>
      </c>
      <c r="K5019" s="6">
        <f>IFERROR(EXP(TREND(LN($F$1:$J$1),LN(F5019:J5019),LN(Calculations!$B$3))),0)</f>
        <v>3.2495056868471095E-2</v>
      </c>
    </row>
    <row r="5020" spans="1:11" x14ac:dyDescent="0.35">
      <c r="A5020">
        <v>5017</v>
      </c>
      <c r="B5020" t="str">
        <f t="shared" si="78"/>
        <v>18-59</v>
      </c>
      <c r="C5020">
        <v>-58.990684634167998</v>
      </c>
      <c r="D5020">
        <v>17.98543908836</v>
      </c>
      <c r="E5020">
        <f>ASIN(SQRT((SIN(RADIANS(PARAMETERS!$D$8-D5020)/2)*SIN(RADIANS(PARAMETERS!$D$8-D5020)/2))+(COS(RADIANS(D5020))*COS(RADIANS(PARAMETERS!$D$8))*SIN(RADIANS(PARAMETERS!$D$9-C5020)/2)*SIN(RADIANS(PARAMETERS!$D$9-C5020)/2))))*2*3958.756</f>
        <v>207.92814007145381</v>
      </c>
      <c r="F5020">
        <v>166.49272155762</v>
      </c>
      <c r="G5020">
        <v>193.53482055664</v>
      </c>
      <c r="H5020">
        <v>234.68978881836</v>
      </c>
      <c r="I5020">
        <v>271.54449462891</v>
      </c>
      <c r="J5020">
        <v>314.18905639648</v>
      </c>
      <c r="K5020" s="6">
        <f>IFERROR(EXP(TREND(LN($F$1:$J$1),LN(F5020:J5020),LN(Calculations!$B$3))),0)</f>
        <v>3.3027201046996614E-2</v>
      </c>
    </row>
    <row r="5021" spans="1:11" x14ac:dyDescent="0.35">
      <c r="A5021">
        <v>5018</v>
      </c>
      <c r="B5021" t="str">
        <f t="shared" si="78"/>
        <v>18-59.5</v>
      </c>
      <c r="C5021">
        <v>-59.262005969069001</v>
      </c>
      <c r="D5021">
        <v>17.98543908836</v>
      </c>
      <c r="E5021">
        <f>ASIN(SQRT((SIN(RADIANS(PARAMETERS!$D$8-D5021)/2)*SIN(RADIANS(PARAMETERS!$D$8-D5021)/2))+(COS(RADIANS(D5021))*COS(RADIANS(PARAMETERS!$D$8))*SIN(RADIANS(PARAMETERS!$D$9-C5021)/2)*SIN(RADIANS(PARAMETERS!$D$9-C5021)/2))))*2*3958.756</f>
        <v>199.0926650490056</v>
      </c>
      <c r="F5021">
        <v>167.08515930176</v>
      </c>
      <c r="G5021">
        <v>194.03201293945</v>
      </c>
      <c r="H5021">
        <v>235.21081542969</v>
      </c>
      <c r="I5021">
        <v>272.07601928711</v>
      </c>
      <c r="J5021">
        <v>314.72180175781</v>
      </c>
      <c r="K5021" s="6">
        <f>IFERROR(EXP(TREND(LN($F$1:$J$1),LN(F5021:J5021),LN(Calculations!$B$3))),0)</f>
        <v>3.3587467082959198E-2</v>
      </c>
    </row>
    <row r="5022" spans="1:11" x14ac:dyDescent="0.35">
      <c r="A5022">
        <v>5019</v>
      </c>
      <c r="B5022" t="str">
        <f t="shared" si="78"/>
        <v>18-59.5</v>
      </c>
      <c r="C5022">
        <v>-59.533327303969998</v>
      </c>
      <c r="D5022">
        <v>17.98543908836</v>
      </c>
      <c r="E5022">
        <f>ASIN(SQRT((SIN(RADIANS(PARAMETERS!$D$8-D5022)/2)*SIN(RADIANS(PARAMETERS!$D$8-D5022)/2))+(COS(RADIANS(D5022))*COS(RADIANS(PARAMETERS!$D$8))*SIN(RADIANS(PARAMETERS!$D$9-C5022)/2)*SIN(RADIANS(PARAMETERS!$D$9-C5022)/2))))*2*3958.756</f>
        <v>191.53669672285915</v>
      </c>
      <c r="F5022">
        <v>167.68040466309</v>
      </c>
      <c r="G5022">
        <v>194.54296875</v>
      </c>
      <c r="H5022">
        <v>235.73263549805</v>
      </c>
      <c r="I5022">
        <v>272.59451293945</v>
      </c>
      <c r="J5022">
        <v>315.2233581543</v>
      </c>
      <c r="K5022" s="6">
        <f>IFERROR(EXP(TREND(LN($F$1:$J$1),LN(F5022:J5022),LN(Calculations!$B$3))),0)</f>
        <v>3.4171761506790556E-2</v>
      </c>
    </row>
    <row r="5023" spans="1:11" x14ac:dyDescent="0.35">
      <c r="A5023">
        <v>5020</v>
      </c>
      <c r="B5023" t="str">
        <f t="shared" si="78"/>
        <v>18-60</v>
      </c>
      <c r="C5023">
        <v>-59.804648638871001</v>
      </c>
      <c r="D5023">
        <v>17.98543908836</v>
      </c>
      <c r="E5023">
        <f>ASIN(SQRT((SIN(RADIANS(PARAMETERS!$D$8-D5023)/2)*SIN(RADIANS(PARAMETERS!$D$8-D5023)/2))+(COS(RADIANS(D5023))*COS(RADIANS(PARAMETERS!$D$8))*SIN(RADIANS(PARAMETERS!$D$9-C5023)/2)*SIN(RADIANS(PARAMETERS!$D$9-C5023)/2))))*2*3958.756</f>
        <v>185.41674048910417</v>
      </c>
      <c r="F5023">
        <v>168.34242248535</v>
      </c>
      <c r="G5023">
        <v>195.13731384277</v>
      </c>
      <c r="H5023">
        <v>236.36442565918</v>
      </c>
      <c r="I5023">
        <v>273.24801635742</v>
      </c>
      <c r="J5023">
        <v>315.89019775391</v>
      </c>
      <c r="K5023" s="6">
        <f>IFERROR(EXP(TREND(LN($F$1:$J$1),LN(F5023:J5023),LN(Calculations!$B$3))),0)</f>
        <v>3.4829592449559237E-2</v>
      </c>
    </row>
    <row r="5024" spans="1:11" x14ac:dyDescent="0.35">
      <c r="A5024">
        <v>5021</v>
      </c>
      <c r="B5024" t="str">
        <f t="shared" si="78"/>
        <v>18-60</v>
      </c>
      <c r="C5024">
        <v>-60.075969973771997</v>
      </c>
      <c r="D5024">
        <v>17.98543908836</v>
      </c>
      <c r="E5024">
        <f>ASIN(SQRT((SIN(RADIANS(PARAMETERS!$D$8-D5024)/2)*SIN(RADIANS(PARAMETERS!$D$8-D5024)/2))+(COS(RADIANS(D5024))*COS(RADIANS(PARAMETERS!$D$8))*SIN(RADIANS(PARAMETERS!$D$9-C5024)/2)*SIN(RADIANS(PARAMETERS!$D$9-C5024)/2))))*2*3958.756</f>
        <v>180.87862765141696</v>
      </c>
      <c r="F5024">
        <v>169.02000427246</v>
      </c>
      <c r="G5024">
        <v>195.75592041016</v>
      </c>
      <c r="H5024">
        <v>237.02310180664</v>
      </c>
      <c r="I5024">
        <v>273.93048095703</v>
      </c>
      <c r="J5024">
        <v>316.58813476563</v>
      </c>
      <c r="K5024" s="6">
        <f>IFERROR(EXP(TREND(LN($F$1:$J$1),LN(F5024:J5024),LN(Calculations!$B$3))),0)</f>
        <v>3.5519416807927605E-2</v>
      </c>
    </row>
    <row r="5025" spans="1:11" x14ac:dyDescent="0.35">
      <c r="A5025">
        <v>5022</v>
      </c>
      <c r="B5025" t="str">
        <f t="shared" si="78"/>
        <v>18-60.5</v>
      </c>
      <c r="C5025">
        <v>-60.347291308673</v>
      </c>
      <c r="D5025">
        <v>17.98543908836</v>
      </c>
      <c r="E5025">
        <f>ASIN(SQRT((SIN(RADIANS(PARAMETERS!$D$8-D5025)/2)*SIN(RADIANS(PARAMETERS!$D$8-D5025)/2))+(COS(RADIANS(D5025))*COS(RADIANS(PARAMETERS!$D$8))*SIN(RADIANS(PARAMETERS!$D$9-C5025)/2)*SIN(RADIANS(PARAMETERS!$D$9-C5025)/2))))*2*3958.756</f>
        <v>178.04336588752446</v>
      </c>
      <c r="F5025">
        <v>169.64501953125</v>
      </c>
      <c r="G5025">
        <v>196.30976867676</v>
      </c>
      <c r="H5025">
        <v>237.58480834961</v>
      </c>
      <c r="I5025">
        <v>274.48471069336</v>
      </c>
      <c r="J5025">
        <v>317.11920166016</v>
      </c>
      <c r="K5025" s="6">
        <f>IFERROR(EXP(TREND(LN($F$1:$J$1),LN(F5025:J5025),LN(Calculations!$B$3))),0)</f>
        <v>3.6180533653740451E-2</v>
      </c>
    </row>
    <row r="5026" spans="1:11" x14ac:dyDescent="0.35">
      <c r="A5026">
        <v>5023</v>
      </c>
      <c r="B5026" t="str">
        <f t="shared" si="78"/>
        <v>18-60.5</v>
      </c>
      <c r="C5026">
        <v>-60.618612643573996</v>
      </c>
      <c r="D5026">
        <v>17.98543908836</v>
      </c>
      <c r="E5026">
        <f>ASIN(SQRT((SIN(RADIANS(PARAMETERS!$D$8-D5026)/2)*SIN(RADIANS(PARAMETERS!$D$8-D5026)/2))+(COS(RADIANS(D5026))*COS(RADIANS(PARAMETERS!$D$8))*SIN(RADIANS(PARAMETERS!$D$9-C5026)/2)*SIN(RADIANS(PARAMETERS!$D$9-C5026)/2))))*2*3958.756</f>
        <v>176.9928137727938</v>
      </c>
      <c r="F5026">
        <v>170.25375366211</v>
      </c>
      <c r="G5026">
        <v>196.85084533691</v>
      </c>
      <c r="H5026">
        <v>238.12937927246</v>
      </c>
      <c r="I5026">
        <v>275.0178527832</v>
      </c>
      <c r="J5026">
        <v>317.62457275391</v>
      </c>
      <c r="K5026" s="6">
        <f>IFERROR(EXP(TREND(LN($F$1:$J$1),LN(F5026:J5026),LN(Calculations!$B$3))),0)</f>
        <v>3.6840889530066347E-2</v>
      </c>
    </row>
    <row r="5027" spans="1:11" x14ac:dyDescent="0.35">
      <c r="A5027">
        <v>5024</v>
      </c>
      <c r="B5027" t="str">
        <f t="shared" si="78"/>
        <v>18-61</v>
      </c>
      <c r="C5027">
        <v>-60.889933978475</v>
      </c>
      <c r="D5027">
        <v>17.98543908836</v>
      </c>
      <c r="E5027">
        <f>ASIN(SQRT((SIN(RADIANS(PARAMETERS!$D$8-D5027)/2)*SIN(RADIANS(PARAMETERS!$D$8-D5027)/2))+(COS(RADIANS(D5027))*COS(RADIANS(PARAMETERS!$D$8))*SIN(RADIANS(PARAMETERS!$D$9-C5027)/2)*SIN(RADIANS(PARAMETERS!$D$9-C5027)/2))))*2*3958.756</f>
        <v>177.75861893214343</v>
      </c>
      <c r="F5027">
        <v>170.83386230469</v>
      </c>
      <c r="G5027">
        <v>197.36953735352</v>
      </c>
      <c r="H5027">
        <v>238.64151000977</v>
      </c>
      <c r="I5027">
        <v>275.50891113281</v>
      </c>
      <c r="J5027">
        <v>318.07608032227</v>
      </c>
      <c r="K5027" s="6">
        <f>IFERROR(EXP(TREND(LN($F$1:$J$1),LN(F5027:J5027),LN(Calculations!$B$3))),0)</f>
        <v>3.749044803963486E-2</v>
      </c>
    </row>
    <row r="5028" spans="1:11" x14ac:dyDescent="0.35">
      <c r="A5028">
        <v>5025</v>
      </c>
      <c r="B5028" t="str">
        <f t="shared" si="78"/>
        <v>18-61</v>
      </c>
      <c r="C5028">
        <v>-61.161255313376003</v>
      </c>
      <c r="D5028">
        <v>17.98543908836</v>
      </c>
      <c r="E5028">
        <f>ASIN(SQRT((SIN(RADIANS(PARAMETERS!$D$8-D5028)/2)*SIN(RADIANS(PARAMETERS!$D$8-D5028)/2))+(COS(RADIANS(D5028))*COS(RADIANS(PARAMETERS!$D$8))*SIN(RADIANS(PARAMETERS!$D$9-C5028)/2)*SIN(RADIANS(PARAMETERS!$D$9-C5028)/2))))*2*3958.756</f>
        <v>180.31763936215674</v>
      </c>
      <c r="F5028">
        <v>171.3816986084</v>
      </c>
      <c r="G5028">
        <v>197.86604309082</v>
      </c>
      <c r="H5028">
        <v>239.12124633789</v>
      </c>
      <c r="I5028">
        <v>275.95770263672</v>
      </c>
      <c r="J5028">
        <v>318.47314453125</v>
      </c>
      <c r="K5028" s="6">
        <f>IFERROR(EXP(TREND(LN($F$1:$J$1),LN(F5028:J5028),LN(Calculations!$B$3))),0)</f>
        <v>3.8125573770170069E-2</v>
      </c>
    </row>
    <row r="5029" spans="1:11" x14ac:dyDescent="0.35">
      <c r="A5029">
        <v>5026</v>
      </c>
      <c r="B5029" t="str">
        <f t="shared" si="78"/>
        <v>18-61.5</v>
      </c>
      <c r="C5029">
        <v>-61.432576648276999</v>
      </c>
      <c r="D5029">
        <v>17.98543908836</v>
      </c>
      <c r="E5029">
        <f>ASIN(SQRT((SIN(RADIANS(PARAMETERS!$D$8-D5029)/2)*SIN(RADIANS(PARAMETERS!$D$8-D5029)/2))+(COS(RADIANS(D5029))*COS(RADIANS(PARAMETERS!$D$8))*SIN(RADIANS(PARAMETERS!$D$9-C5029)/2)*SIN(RADIANS(PARAMETERS!$D$9-C5029)/2))))*2*3958.756</f>
        <v>184.59530819990565</v>
      </c>
      <c r="F5029">
        <v>171.92750549316</v>
      </c>
      <c r="G5029">
        <v>198.38357543945</v>
      </c>
      <c r="H5029">
        <v>239.63809204102</v>
      </c>
      <c r="I5029">
        <v>276.45950317383</v>
      </c>
      <c r="J5029">
        <v>318.94323730469</v>
      </c>
      <c r="K5029" s="6">
        <f>IFERROR(EXP(TREND(LN($F$1:$J$1),LN(F5029:J5029),LN(Calculations!$B$3))),0)</f>
        <v>3.8767934443399613E-2</v>
      </c>
    </row>
    <row r="5030" spans="1:11" x14ac:dyDescent="0.35">
      <c r="A5030">
        <v>5027</v>
      </c>
      <c r="B5030" t="str">
        <f t="shared" si="78"/>
        <v>18-61.5</v>
      </c>
      <c r="C5030">
        <v>-61.703897983178003</v>
      </c>
      <c r="D5030">
        <v>17.98543908836</v>
      </c>
      <c r="E5030">
        <f>ASIN(SQRT((SIN(RADIANS(PARAMETERS!$D$8-D5030)/2)*SIN(RADIANS(PARAMETERS!$D$8-D5030)/2))+(COS(RADIANS(D5030))*COS(RADIANS(PARAMETERS!$D$8))*SIN(RADIANS(PARAMETERS!$D$9-C5030)/2)*SIN(RADIANS(PARAMETERS!$D$9-C5030)/2))))*2*3958.756</f>
        <v>190.47586183743979</v>
      </c>
      <c r="F5030">
        <v>172.44038391113</v>
      </c>
      <c r="G5030">
        <v>198.88764953613</v>
      </c>
      <c r="H5030">
        <v>240.14755249023</v>
      </c>
      <c r="I5030">
        <v>276.96051025391</v>
      </c>
      <c r="J5030">
        <v>319.4211730957</v>
      </c>
      <c r="K5030" s="6">
        <f>IFERROR(EXP(TREND(LN($F$1:$J$1),LN(F5030:J5030),LN(Calculations!$B$3))),0)</f>
        <v>3.93848476239647E-2</v>
      </c>
    </row>
    <row r="5031" spans="1:11" x14ac:dyDescent="0.35">
      <c r="A5031">
        <v>5028</v>
      </c>
      <c r="B5031" t="str">
        <f t="shared" si="78"/>
        <v>18-62</v>
      </c>
      <c r="C5031">
        <v>-61.975219318078999</v>
      </c>
      <c r="D5031">
        <v>17.98543908836</v>
      </c>
      <c r="E5031">
        <f>ASIN(SQRT((SIN(RADIANS(PARAMETERS!$D$8-D5031)/2)*SIN(RADIANS(PARAMETERS!$D$8-D5031)/2))+(COS(RADIANS(D5031))*COS(RADIANS(PARAMETERS!$D$8))*SIN(RADIANS(PARAMETERS!$D$9-C5031)/2)*SIN(RADIANS(PARAMETERS!$D$9-C5031)/2))))*2*3958.756</f>
        <v>197.81639308845558</v>
      </c>
      <c r="F5031">
        <v>172.91142272949</v>
      </c>
      <c r="G5031">
        <v>199.36154174805</v>
      </c>
      <c r="H5031">
        <v>240.63073730469</v>
      </c>
      <c r="I5031">
        <v>277.44000244141</v>
      </c>
      <c r="J5031">
        <v>319.88433837891</v>
      </c>
      <c r="K5031" s="6">
        <f>IFERROR(EXP(TREND(LN($F$1:$J$1),LN(F5031:J5031),LN(Calculations!$B$3))),0)</f>
        <v>3.9961878164131749E-2</v>
      </c>
    </row>
    <row r="5032" spans="1:11" x14ac:dyDescent="0.35">
      <c r="A5032">
        <v>5029</v>
      </c>
      <c r="B5032" t="str">
        <f t="shared" si="78"/>
        <v>18-62</v>
      </c>
      <c r="C5032">
        <v>-62.246540652980002</v>
      </c>
      <c r="D5032">
        <v>17.98543908836</v>
      </c>
      <c r="E5032">
        <f>ASIN(SQRT((SIN(RADIANS(PARAMETERS!$D$8-D5032)/2)*SIN(RADIANS(PARAMETERS!$D$8-D5032)/2))+(COS(RADIANS(D5032))*COS(RADIANS(PARAMETERS!$D$8))*SIN(RADIANS(PARAMETERS!$D$9-C5032)/2)*SIN(RADIANS(PARAMETERS!$D$9-C5032)/2))))*2*3958.756</f>
        <v>206.46122352241679</v>
      </c>
      <c r="F5032">
        <v>173.3780670166</v>
      </c>
      <c r="G5032">
        <v>199.85360717773</v>
      </c>
      <c r="H5032">
        <v>241.16094970703</v>
      </c>
      <c r="I5032">
        <v>277.99551391602</v>
      </c>
      <c r="J5032">
        <v>320.46029663086</v>
      </c>
      <c r="K5032" s="6">
        <f>IFERROR(EXP(TREND(LN($F$1:$J$1),LN(F5032:J5032),LN(Calculations!$B$3))),0)</f>
        <v>4.0528895935161305E-2</v>
      </c>
    </row>
    <row r="5033" spans="1:11" x14ac:dyDescent="0.35">
      <c r="A5033">
        <v>5030</v>
      </c>
      <c r="B5033" t="str">
        <f t="shared" si="78"/>
        <v>18-62.5</v>
      </c>
      <c r="C5033">
        <v>-62.517861987880998</v>
      </c>
      <c r="D5033">
        <v>17.98543908836</v>
      </c>
      <c r="E5033">
        <f>ASIN(SQRT((SIN(RADIANS(PARAMETERS!$D$8-D5033)/2)*SIN(RADIANS(PARAMETERS!$D$8-D5033)/2))+(COS(RADIANS(D5033))*COS(RADIANS(PARAMETERS!$D$8))*SIN(RADIANS(PARAMETERS!$D$9-C5033)/2)*SIN(RADIANS(PARAMETERS!$D$9-C5033)/2))))*2*3958.756</f>
        <v>216.25397520390374</v>
      </c>
      <c r="F5033">
        <v>173.86633300781</v>
      </c>
      <c r="G5033">
        <v>200.39628601074</v>
      </c>
      <c r="H5033">
        <v>241.7834777832</v>
      </c>
      <c r="I5033">
        <v>278.68466186523</v>
      </c>
      <c r="J5033">
        <v>321.22164916992</v>
      </c>
      <c r="K5033" s="6">
        <f>IFERROR(EXP(TREND(LN($F$1:$J$1),LN(F5033:J5033),LN(Calculations!$B$3))),0)</f>
        <v>4.1109888438138634E-2</v>
      </c>
    </row>
    <row r="5034" spans="1:11" x14ac:dyDescent="0.35">
      <c r="A5034">
        <v>5031</v>
      </c>
      <c r="B5034" t="str">
        <f t="shared" si="78"/>
        <v>18-63</v>
      </c>
      <c r="C5034">
        <v>-62.789183322782002</v>
      </c>
      <c r="D5034">
        <v>17.98543908836</v>
      </c>
      <c r="E5034">
        <f>ASIN(SQRT((SIN(RADIANS(PARAMETERS!$D$8-D5034)/2)*SIN(RADIANS(PARAMETERS!$D$8-D5034)/2))+(COS(RADIANS(D5034))*COS(RADIANS(PARAMETERS!$D$8))*SIN(RADIANS(PARAMETERS!$D$9-C5034)/2)*SIN(RADIANS(PARAMETERS!$D$9-C5034)/2))))*2*3958.756</f>
        <v>227.04614644260528</v>
      </c>
      <c r="F5034">
        <v>174.41300964355</v>
      </c>
      <c r="G5034">
        <v>201.0304107666</v>
      </c>
      <c r="H5034">
        <v>242.5548248291</v>
      </c>
      <c r="I5034">
        <v>279.57907104492</v>
      </c>
      <c r="J5034">
        <v>322.25860595703</v>
      </c>
      <c r="K5034" s="6">
        <f>IFERROR(EXP(TREND(LN($F$1:$J$1),LN(F5034:J5034),LN(Calculations!$B$3))),0)</f>
        <v>4.1740474902540722E-2</v>
      </c>
    </row>
    <row r="5035" spans="1:11" x14ac:dyDescent="0.35">
      <c r="A5035">
        <v>5032</v>
      </c>
      <c r="B5035" t="str">
        <f t="shared" si="78"/>
        <v>18-63</v>
      </c>
      <c r="C5035">
        <v>-63.060504657682998</v>
      </c>
      <c r="D5035">
        <v>17.98543908836</v>
      </c>
      <c r="E5035">
        <f>ASIN(SQRT((SIN(RADIANS(PARAMETERS!$D$8-D5035)/2)*SIN(RADIANS(PARAMETERS!$D$8-D5035)/2))+(COS(RADIANS(D5035))*COS(RADIANS(PARAMETERS!$D$8))*SIN(RADIANS(PARAMETERS!$D$9-C5035)/2)*SIN(RADIANS(PARAMETERS!$D$9-C5035)/2))))*2*3958.756</f>
        <v>238.70220026349813</v>
      </c>
      <c r="F5035">
        <v>175.03317260742</v>
      </c>
      <c r="G5035">
        <v>201.77690124512</v>
      </c>
      <c r="H5035">
        <v>243.50637817383</v>
      </c>
      <c r="I5035">
        <v>280.72052001953</v>
      </c>
      <c r="J5035">
        <v>323.62606811523</v>
      </c>
      <c r="K5035" s="6">
        <f>IFERROR(EXP(TREND(LN($F$1:$J$1),LN(F5035:J5035),LN(Calculations!$B$3))),0)</f>
        <v>4.2433882871345557E-2</v>
      </c>
    </row>
    <row r="5036" spans="1:11" x14ac:dyDescent="0.35">
      <c r="A5036">
        <v>5033</v>
      </c>
      <c r="B5036" t="str">
        <f t="shared" si="78"/>
        <v>18-63.5</v>
      </c>
      <c r="C5036">
        <v>-63.331825992584001</v>
      </c>
      <c r="D5036">
        <v>17.98543908836</v>
      </c>
      <c r="E5036">
        <f>ASIN(SQRT((SIN(RADIANS(PARAMETERS!$D$8-D5036)/2)*SIN(RADIANS(PARAMETERS!$D$8-D5036)/2))+(COS(RADIANS(D5036))*COS(RADIANS(PARAMETERS!$D$8))*SIN(RADIANS(PARAMETERS!$D$9-C5036)/2)*SIN(RADIANS(PARAMETERS!$D$9-C5036)/2))))*2*3958.756</f>
        <v>251.10184209965814</v>
      </c>
      <c r="F5036">
        <v>175.56596374512</v>
      </c>
      <c r="G5036">
        <v>202.42497253418</v>
      </c>
      <c r="H5036">
        <v>244.34284973145</v>
      </c>
      <c r="I5036">
        <v>281.73248291016</v>
      </c>
      <c r="J5036">
        <v>324.8479309082</v>
      </c>
      <c r="K5036" s="6">
        <f>IFERROR(EXP(TREND(LN($F$1:$J$1),LN(F5036:J5036),LN(Calculations!$B$3))),0)</f>
        <v>4.3027882451597062E-2</v>
      </c>
    </row>
    <row r="5037" spans="1:11" x14ac:dyDescent="0.35">
      <c r="A5037">
        <v>5034</v>
      </c>
      <c r="B5037" t="str">
        <f t="shared" si="78"/>
        <v>18-63.5</v>
      </c>
      <c r="C5037">
        <v>-63.603147327484997</v>
      </c>
      <c r="D5037">
        <v>17.98543908836</v>
      </c>
      <c r="E5037">
        <f>ASIN(SQRT((SIN(RADIANS(PARAMETERS!$D$8-D5037)/2)*SIN(RADIANS(PARAMETERS!$D$8-D5037)/2))+(COS(RADIANS(D5037))*COS(RADIANS(PARAMETERS!$D$8))*SIN(RADIANS(PARAMETERS!$D$9-C5037)/2)*SIN(RADIANS(PARAMETERS!$D$9-C5037)/2))))*2*3958.756</f>
        <v>264.14035175932867</v>
      </c>
      <c r="F5037">
        <v>175.94659423828</v>
      </c>
      <c r="G5037">
        <v>202.89080810547</v>
      </c>
      <c r="H5037">
        <v>244.94819641113</v>
      </c>
      <c r="I5037">
        <v>282.46807861328</v>
      </c>
      <c r="J5037">
        <v>325.73950195313</v>
      </c>
      <c r="K5037" s="6">
        <f>IFERROR(EXP(TREND(LN($F$1:$J$1),LN(F5037:J5037),LN(Calculations!$B$3))),0)</f>
        <v>4.3452397355670823E-2</v>
      </c>
    </row>
    <row r="5038" spans="1:11" x14ac:dyDescent="0.35">
      <c r="A5038">
        <v>5035</v>
      </c>
      <c r="B5038" t="str">
        <f t="shared" si="78"/>
        <v>18-64</v>
      </c>
      <c r="C5038">
        <v>-63.874468662386001</v>
      </c>
      <c r="D5038">
        <v>17.98543908836</v>
      </c>
      <c r="E5038">
        <f>ASIN(SQRT((SIN(RADIANS(PARAMETERS!$D$8-D5038)/2)*SIN(RADIANS(PARAMETERS!$D$8-D5038)/2))+(COS(RADIANS(D5038))*COS(RADIANS(PARAMETERS!$D$8))*SIN(RADIANS(PARAMETERS!$D$9-C5038)/2)*SIN(RADIANS(PARAMETERS!$D$9-C5038)/2))))*2*3958.756</f>
        <v>277.72774241021909</v>
      </c>
      <c r="F5038">
        <v>176.25096130371</v>
      </c>
      <c r="G5038">
        <v>203.27583312988</v>
      </c>
      <c r="H5038">
        <v>245.46745300293</v>
      </c>
      <c r="I5038">
        <v>283.11434936523</v>
      </c>
      <c r="J5038">
        <v>326.53955078125</v>
      </c>
      <c r="K5038" s="6">
        <f>IFERROR(EXP(TREND(LN($F$1:$J$1),LN(F5038:J5038),LN(Calculations!$B$3))),0)</f>
        <v>4.3778831282561964E-2</v>
      </c>
    </row>
    <row r="5039" spans="1:11" x14ac:dyDescent="0.35">
      <c r="A5039">
        <v>5036</v>
      </c>
      <c r="B5039" t="str">
        <f t="shared" si="78"/>
        <v>18-64</v>
      </c>
      <c r="C5039">
        <v>-64.145789997286997</v>
      </c>
      <c r="D5039">
        <v>17.98543908836</v>
      </c>
      <c r="E5039">
        <f>ASIN(SQRT((SIN(RADIANS(PARAMETERS!$D$8-D5039)/2)*SIN(RADIANS(PARAMETERS!$D$8-D5039)/2))+(COS(RADIANS(D5039))*COS(RADIANS(PARAMETERS!$D$8))*SIN(RADIANS(PARAMETERS!$D$9-C5039)/2)*SIN(RADIANS(PARAMETERS!$D$9-C5039)/2))))*2*3958.756</f>
        <v>291.78732300238011</v>
      </c>
      <c r="F5039">
        <v>176.50491333008</v>
      </c>
      <c r="G5039">
        <v>203.6109161377</v>
      </c>
      <c r="H5039">
        <v>245.93942260742</v>
      </c>
      <c r="I5039">
        <v>283.7174987793</v>
      </c>
      <c r="J5039">
        <v>327.3030090332</v>
      </c>
      <c r="K5039" s="6">
        <f>IFERROR(EXP(TREND(LN($F$1:$J$1),LN(F5039:J5039),LN(Calculations!$B$3))),0)</f>
        <v>4.4035633413121139E-2</v>
      </c>
    </row>
    <row r="5040" spans="1:11" x14ac:dyDescent="0.35">
      <c r="A5040">
        <v>5037</v>
      </c>
      <c r="B5040" t="str">
        <f t="shared" si="78"/>
        <v>18-64.5</v>
      </c>
      <c r="C5040">
        <v>-64.417111332188</v>
      </c>
      <c r="D5040">
        <v>17.98543908836</v>
      </c>
      <c r="E5040">
        <f>ASIN(SQRT((SIN(RADIANS(PARAMETERS!$D$8-D5040)/2)*SIN(RADIANS(PARAMETERS!$D$8-D5040)/2))+(COS(RADIANS(D5040))*COS(RADIANS(PARAMETERS!$D$8))*SIN(RADIANS(PARAMETERS!$D$9-C5040)/2)*SIN(RADIANS(PARAMETERS!$D$9-C5040)/2))))*2*3958.756</f>
        <v>306.25404395327513</v>
      </c>
      <c r="F5040">
        <v>176.7255859375</v>
      </c>
      <c r="G5040">
        <v>203.9178314209</v>
      </c>
      <c r="H5040">
        <v>246.39376831055</v>
      </c>
      <c r="I5040">
        <v>284.31460571289</v>
      </c>
      <c r="J5040">
        <v>328.07604980469</v>
      </c>
      <c r="K5040" s="6">
        <f>IFERROR(EXP(TREND(LN($F$1:$J$1),LN(F5040:J5040),LN(Calculations!$B$3))),0)</f>
        <v>4.4240205848164113E-2</v>
      </c>
    </row>
    <row r="5041" spans="1:11" x14ac:dyDescent="0.35">
      <c r="A5041">
        <v>5038</v>
      </c>
      <c r="B5041" t="str">
        <f t="shared" si="78"/>
        <v>18-64.5</v>
      </c>
      <c r="C5041">
        <v>-64.688432667089003</v>
      </c>
      <c r="D5041">
        <v>17.98543908836</v>
      </c>
      <c r="E5041">
        <f>ASIN(SQRT((SIN(RADIANS(PARAMETERS!$D$8-D5041)/2)*SIN(RADIANS(PARAMETERS!$D$8-D5041)/2))+(COS(RADIANS(D5041))*COS(RADIANS(PARAMETERS!$D$8))*SIN(RADIANS(PARAMETERS!$D$9-C5041)/2)*SIN(RADIANS(PARAMETERS!$D$9-C5041)/2))))*2*3958.756</f>
        <v>321.07285084499142</v>
      </c>
      <c r="F5041">
        <v>176.91760253906</v>
      </c>
      <c r="G5041">
        <v>204.20440673828</v>
      </c>
      <c r="H5041">
        <v>246.84394836426</v>
      </c>
      <c r="I5041">
        <v>284.92483520508</v>
      </c>
      <c r="J5041">
        <v>328.8850402832</v>
      </c>
      <c r="K5041" s="6">
        <f>IFERROR(EXP(TREND(LN($F$1:$J$1),LN(F5041:J5041),LN(Calculations!$B$3))),0)</f>
        <v>4.4394578338785254E-2</v>
      </c>
    </row>
    <row r="5042" spans="1:11" x14ac:dyDescent="0.35">
      <c r="A5042">
        <v>5039</v>
      </c>
      <c r="B5042" t="str">
        <f t="shared" si="78"/>
        <v>18-65</v>
      </c>
      <c r="C5042">
        <v>-64.959754001990007</v>
      </c>
      <c r="D5042">
        <v>17.98543908836</v>
      </c>
      <c r="E5042">
        <f>ASIN(SQRT((SIN(RADIANS(PARAMETERS!$D$8-D5042)/2)*SIN(RADIANS(PARAMETERS!$D$8-D5042)/2))+(COS(RADIANS(D5042))*COS(RADIANS(PARAMETERS!$D$8))*SIN(RADIANS(PARAMETERS!$D$9-C5042)/2)*SIN(RADIANS(PARAMETERS!$D$9-C5042)/2))))*2*3958.756</f>
        <v>336.19716376770947</v>
      </c>
      <c r="F5042">
        <v>177.04640197754</v>
      </c>
      <c r="G5042">
        <v>204.41729736328</v>
      </c>
      <c r="H5042">
        <v>247.20397949219</v>
      </c>
      <c r="I5042">
        <v>285.43011474609</v>
      </c>
      <c r="J5042">
        <v>329.57183837891</v>
      </c>
      <c r="K5042" s="6">
        <f>IFERROR(EXP(TREND(LN($F$1:$J$1),LN(F5042:J5042),LN(Calculations!$B$3))),0)</f>
        <v>4.4473018935304746E-2</v>
      </c>
    </row>
    <row r="5043" spans="1:11" x14ac:dyDescent="0.35">
      <c r="A5043">
        <v>5040</v>
      </c>
      <c r="B5043" t="str">
        <f t="shared" si="78"/>
        <v>18-65</v>
      </c>
      <c r="C5043">
        <v>-65.231075336890996</v>
      </c>
      <c r="D5043">
        <v>17.98543908836</v>
      </c>
      <c r="E5043">
        <f>ASIN(SQRT((SIN(RADIANS(PARAMETERS!$D$8-D5043)/2)*SIN(RADIANS(PARAMETERS!$D$8-D5043)/2))+(COS(RADIANS(D5043))*COS(RADIANS(PARAMETERS!$D$8))*SIN(RADIANS(PARAMETERS!$D$9-C5043)/2)*SIN(RADIANS(PARAMETERS!$D$9-C5043)/2))))*2*3958.756</f>
        <v>351.58753260897771</v>
      </c>
      <c r="F5043">
        <v>177.12149047852</v>
      </c>
      <c r="G5043">
        <v>204.56402587891</v>
      </c>
      <c r="H5043">
        <v>247.4774017334</v>
      </c>
      <c r="I5043">
        <v>285.82968139648</v>
      </c>
      <c r="J5043">
        <v>330.13006591797</v>
      </c>
      <c r="K5043" s="6">
        <f>IFERROR(EXP(TREND(LN($F$1:$J$1),LN(F5043:J5043),LN(Calculations!$B$3))),0)</f>
        <v>4.4491361336670372E-2</v>
      </c>
    </row>
    <row r="5044" spans="1:11" x14ac:dyDescent="0.35">
      <c r="A5044">
        <v>5041</v>
      </c>
      <c r="B5044" t="str">
        <f t="shared" si="78"/>
        <v>18-65.5</v>
      </c>
      <c r="C5044">
        <v>-65.502396671791999</v>
      </c>
      <c r="D5044">
        <v>17.98543908836</v>
      </c>
      <c r="E5044">
        <f>ASIN(SQRT((SIN(RADIANS(PARAMETERS!$D$8-D5044)/2)*SIN(RADIANS(PARAMETERS!$D$8-D5044)/2))+(COS(RADIANS(D5044))*COS(RADIANS(PARAMETERS!$D$8))*SIN(RADIANS(PARAMETERS!$D$9-C5044)/2)*SIN(RADIANS(PARAMETERS!$D$9-C5044)/2))))*2*3958.756</f>
        <v>367.21047962747798</v>
      </c>
      <c r="F5044">
        <v>177.16928100586</v>
      </c>
      <c r="G5044">
        <v>204.67781066895</v>
      </c>
      <c r="H5044">
        <v>247.70883178711</v>
      </c>
      <c r="I5044">
        <v>286.1789855957</v>
      </c>
      <c r="J5044">
        <v>330.62826538086</v>
      </c>
      <c r="K5044" s="6">
        <f>IFERROR(EXP(TREND(LN($F$1:$J$1),LN(F5044:J5044),LN(Calculations!$B$3))),0)</f>
        <v>4.4478370005387798E-2</v>
      </c>
    </row>
    <row r="5045" spans="1:11" x14ac:dyDescent="0.35">
      <c r="A5045">
        <v>5042</v>
      </c>
      <c r="B5045" t="str">
        <f t="shared" si="78"/>
        <v>18-66</v>
      </c>
      <c r="C5045">
        <v>-65.773718006693002</v>
      </c>
      <c r="D5045">
        <v>17.98543908836</v>
      </c>
      <c r="E5045">
        <f>ASIN(SQRT((SIN(RADIANS(PARAMETERS!$D$8-D5045)/2)*SIN(RADIANS(PARAMETERS!$D$8-D5045)/2))+(COS(RADIANS(D5045))*COS(RADIANS(PARAMETERS!$D$8))*SIN(RADIANS(PARAMETERS!$D$9-C5045)/2)*SIN(RADIANS(PARAMETERS!$D$9-C5045)/2))))*2*3958.756</f>
        <v>383.03752012426037</v>
      </c>
      <c r="F5045">
        <v>177.15553283691</v>
      </c>
      <c r="G5045">
        <v>204.71469116211</v>
      </c>
      <c r="H5045">
        <v>247.83798217773</v>
      </c>
      <c r="I5045">
        <v>286.40209960938</v>
      </c>
      <c r="J5045">
        <v>330.97152709961</v>
      </c>
      <c r="K5045" s="6">
        <f>IFERROR(EXP(TREND(LN($F$1:$J$1),LN(F5045:J5045),LN(Calculations!$B$3))),0)</f>
        <v>4.4398425292637433E-2</v>
      </c>
    </row>
    <row r="5046" spans="1:11" x14ac:dyDescent="0.35">
      <c r="A5046">
        <v>5043</v>
      </c>
      <c r="B5046" t="str">
        <f t="shared" si="78"/>
        <v>18-66</v>
      </c>
      <c r="C5046">
        <v>-66.045039341594006</v>
      </c>
      <c r="D5046">
        <v>17.98543908836</v>
      </c>
      <c r="E5046">
        <f>ASIN(SQRT((SIN(RADIANS(PARAMETERS!$D$8-D5046)/2)*SIN(RADIANS(PARAMETERS!$D$8-D5046)/2))+(COS(RADIANS(D5046))*COS(RADIANS(PARAMETERS!$D$8))*SIN(RADIANS(PARAMETERS!$D$9-C5046)/2)*SIN(RADIANS(PARAMETERS!$D$9-C5046)/2))))*2*3958.756</f>
        <v>399.04434266657677</v>
      </c>
      <c r="F5046">
        <v>177.03907775879</v>
      </c>
      <c r="G5046">
        <v>204.62400817871</v>
      </c>
      <c r="H5046">
        <v>247.7985534668</v>
      </c>
      <c r="I5046">
        <v>286.41818237305</v>
      </c>
      <c r="J5046">
        <v>331.06140136719</v>
      </c>
      <c r="K5046" s="6">
        <f>IFERROR(EXP(TREND(LN($F$1:$J$1),LN(F5046:J5046),LN(Calculations!$B$3))),0)</f>
        <v>4.4206490081062332E-2</v>
      </c>
    </row>
    <row r="5047" spans="1:11" x14ac:dyDescent="0.35">
      <c r="A5047">
        <v>5044</v>
      </c>
      <c r="B5047" t="str">
        <f t="shared" si="78"/>
        <v>18-66.5</v>
      </c>
      <c r="C5047">
        <v>-66.316360676494995</v>
      </c>
      <c r="D5047">
        <v>17.98543908836</v>
      </c>
      <c r="E5047">
        <f>ASIN(SQRT((SIN(RADIANS(PARAMETERS!$D$8-D5047)/2)*SIN(RADIANS(PARAMETERS!$D$8-D5047)/2))+(COS(RADIANS(D5047))*COS(RADIANS(PARAMETERS!$D$8))*SIN(RADIANS(PARAMETERS!$D$9-C5047)/2)*SIN(RADIANS(PARAMETERS!$D$9-C5047)/2))))*2*3958.756</f>
        <v>415.2101273063725</v>
      </c>
      <c r="F5047">
        <v>176.79295349121</v>
      </c>
      <c r="G5047">
        <v>204.37405395508</v>
      </c>
      <c r="H5047">
        <v>247.55117797852</v>
      </c>
      <c r="I5047">
        <v>286.1806640625</v>
      </c>
      <c r="J5047">
        <v>330.84289550781</v>
      </c>
      <c r="K5047" s="6">
        <f>IFERROR(EXP(TREND(LN($F$1:$J$1),LN(F5047:J5047),LN(Calculations!$B$3))),0)</f>
        <v>4.3872833797658668E-2</v>
      </c>
    </row>
    <row r="5048" spans="1:11" x14ac:dyDescent="0.35">
      <c r="A5048">
        <v>5045</v>
      </c>
      <c r="B5048" t="str">
        <f t="shared" si="78"/>
        <v>18-66.5</v>
      </c>
      <c r="C5048">
        <v>-66.587682011395998</v>
      </c>
      <c r="D5048">
        <v>17.98543908836</v>
      </c>
      <c r="E5048">
        <f>ASIN(SQRT((SIN(RADIANS(PARAMETERS!$D$8-D5048)/2)*SIN(RADIANS(PARAMETERS!$D$8-D5048)/2))+(COS(RADIANS(D5048))*COS(RADIANS(PARAMETERS!$D$8))*SIN(RADIANS(PARAMETERS!$D$9-C5048)/2)*SIN(RADIANS(PARAMETERS!$D$9-C5048)/2))))*2*3958.756</f>
        <v>431.51698056943178</v>
      </c>
      <c r="F5048">
        <v>176.30668640137</v>
      </c>
      <c r="G5048">
        <v>203.81336975098</v>
      </c>
      <c r="H5048">
        <v>246.87409973145</v>
      </c>
      <c r="I5048">
        <v>285.39950561523</v>
      </c>
      <c r="J5048">
        <v>329.94140625</v>
      </c>
      <c r="K5048" s="6">
        <f>IFERROR(EXP(TREND(LN($F$1:$J$1),LN(F5048:J5048),LN(Calculations!$B$3))),0)</f>
        <v>4.3297738600886572E-2</v>
      </c>
    </row>
    <row r="5049" spans="1:11" x14ac:dyDescent="0.35">
      <c r="A5049">
        <v>5046</v>
      </c>
      <c r="B5049" t="str">
        <f t="shared" si="78"/>
        <v>18-67</v>
      </c>
      <c r="C5049">
        <v>-66.859003346296006</v>
      </c>
      <c r="D5049">
        <v>17.98543908836</v>
      </c>
      <c r="E5049">
        <f>ASIN(SQRT((SIN(RADIANS(PARAMETERS!$D$8-D5049)/2)*SIN(RADIANS(PARAMETERS!$D$8-D5049)/2))+(COS(RADIANS(D5049))*COS(RADIANS(PARAMETERS!$D$8))*SIN(RADIANS(PARAMETERS!$D$9-C5049)/2)*SIN(RADIANS(PARAMETERS!$D$9-C5049)/2))))*2*3958.756</f>
        <v>447.94946790353134</v>
      </c>
      <c r="F5049">
        <v>175.70176696777</v>
      </c>
      <c r="G5049">
        <v>203.11003112793</v>
      </c>
      <c r="H5049">
        <v>246.00289916992</v>
      </c>
      <c r="I5049">
        <v>284.3752746582</v>
      </c>
      <c r="J5049">
        <v>328.73739624023</v>
      </c>
      <c r="K5049" s="6">
        <f>IFERROR(EXP(TREND(LN($F$1:$J$1),LN(F5049:J5049),LN(Calculations!$B$3))),0)</f>
        <v>4.2607159903955548E-2</v>
      </c>
    </row>
    <row r="5050" spans="1:11" x14ac:dyDescent="0.35">
      <c r="A5050">
        <v>5047</v>
      </c>
      <c r="B5050" t="str">
        <f t="shared" si="78"/>
        <v>18-67</v>
      </c>
      <c r="C5050">
        <v>-67.130324681196996</v>
      </c>
      <c r="D5050">
        <v>17.98543908836</v>
      </c>
      <c r="E5050">
        <f>ASIN(SQRT((SIN(RADIANS(PARAMETERS!$D$8-D5050)/2)*SIN(RADIANS(PARAMETERS!$D$8-D5050)/2))+(COS(RADIANS(D5050))*COS(RADIANS(PARAMETERS!$D$8))*SIN(RADIANS(PARAMETERS!$D$9-C5050)/2)*SIN(RADIANS(PARAMETERS!$D$9-C5050)/2))))*2*3958.756</f>
        <v>464.49422677364078</v>
      </c>
      <c r="F5050">
        <v>175.03712463379</v>
      </c>
      <c r="G5050">
        <v>202.40863037109</v>
      </c>
      <c r="H5050">
        <v>245.14318847656</v>
      </c>
      <c r="I5050">
        <v>283.37258911133</v>
      </c>
      <c r="J5050">
        <v>327.56802368164</v>
      </c>
      <c r="K5050" s="6">
        <f>IFERROR(EXP(TREND(LN($F$1:$J$1),LN(F5050:J5050),LN(Calculations!$B$3))),0)</f>
        <v>4.1863604124686822E-2</v>
      </c>
    </row>
    <row r="5051" spans="1:11" x14ac:dyDescent="0.35">
      <c r="A5051">
        <v>5048</v>
      </c>
      <c r="B5051" t="str">
        <f t="shared" si="78"/>
        <v>18-67.5</v>
      </c>
      <c r="C5051">
        <v>-67.401646016097999</v>
      </c>
      <c r="D5051">
        <v>17.98543908836</v>
      </c>
      <c r="E5051">
        <f>ASIN(SQRT((SIN(RADIANS(PARAMETERS!$D$8-D5051)/2)*SIN(RADIANS(PARAMETERS!$D$8-D5051)/2))+(COS(RADIANS(D5051))*COS(RADIANS(PARAMETERS!$D$8))*SIN(RADIANS(PARAMETERS!$D$9-C5051)/2)*SIN(RADIANS(PARAMETERS!$D$9-C5051)/2))))*2*3958.756</f>
        <v>481.13964615341615</v>
      </c>
      <c r="F5051">
        <v>174.38912963867</v>
      </c>
      <c r="G5051">
        <v>201.75045776367</v>
      </c>
      <c r="H5051">
        <v>244.34167480469</v>
      </c>
      <c r="I5051">
        <v>282.44226074219</v>
      </c>
      <c r="J5051">
        <v>326.48822021484</v>
      </c>
      <c r="K5051" s="6">
        <f>IFERROR(EXP(TREND(LN($F$1:$J$1),LN(F5051:J5051),LN(Calculations!$B$3))),0)</f>
        <v>4.1149892117430802E-2</v>
      </c>
    </row>
    <row r="5052" spans="1:11" x14ac:dyDescent="0.35">
      <c r="A5052">
        <v>5049</v>
      </c>
      <c r="B5052" t="str">
        <f t="shared" si="78"/>
        <v>18-67.5</v>
      </c>
      <c r="C5052">
        <v>-67.672967350999002</v>
      </c>
      <c r="D5052">
        <v>17.98543908836</v>
      </c>
      <c r="E5052">
        <f>ASIN(SQRT((SIN(RADIANS(PARAMETERS!$D$8-D5052)/2)*SIN(RADIANS(PARAMETERS!$D$8-D5052)/2))+(COS(RADIANS(D5052))*COS(RADIANS(PARAMETERS!$D$8))*SIN(RADIANS(PARAMETERS!$D$9-C5052)/2)*SIN(RADIANS(PARAMETERS!$D$9-C5052)/2))))*2*3958.756</f>
        <v>497.87560053773069</v>
      </c>
      <c r="F5052">
        <v>173.74662780762</v>
      </c>
      <c r="G5052">
        <v>201.10823059082</v>
      </c>
      <c r="H5052">
        <v>243.56381225586</v>
      </c>
      <c r="I5052">
        <v>281.54299926758</v>
      </c>
      <c r="J5052">
        <v>325.44854736328</v>
      </c>
      <c r="K5052" s="6">
        <f>IFERROR(EXP(TREND(LN($F$1:$J$1),LN(F5052:J5052),LN(Calculations!$B$3))),0)</f>
        <v>4.0451389181258721E-2</v>
      </c>
    </row>
    <row r="5053" spans="1:11" x14ac:dyDescent="0.35">
      <c r="A5053">
        <v>5050</v>
      </c>
      <c r="B5053" t="str">
        <f t="shared" si="78"/>
        <v>18-68</v>
      </c>
      <c r="C5053">
        <v>-67.944288685900005</v>
      </c>
      <c r="D5053">
        <v>17.98543908836</v>
      </c>
      <c r="E5053">
        <f>ASIN(SQRT((SIN(RADIANS(PARAMETERS!$D$8-D5053)/2)*SIN(RADIANS(PARAMETERS!$D$8-D5053)/2))+(COS(RADIANS(D5053))*COS(RADIANS(PARAMETERS!$D$8))*SIN(RADIANS(PARAMETERS!$D$9-C5053)/2)*SIN(RADIANS(PARAMETERS!$D$9-C5053)/2))))*2*3958.756</f>
        <v>514.69322868167808</v>
      </c>
      <c r="F5053">
        <v>173.09642028809</v>
      </c>
      <c r="G5053">
        <v>200.46389770508</v>
      </c>
      <c r="H5053">
        <v>242.78869628906</v>
      </c>
      <c r="I5053">
        <v>280.65148925781</v>
      </c>
      <c r="J5053">
        <v>324.4231262207</v>
      </c>
      <c r="K5053" s="6">
        <f>IFERROR(EXP(TREND(LN($F$1:$J$1),LN(F5053:J5053),LN(Calculations!$B$3))),0)</f>
        <v>3.9752284581731842E-2</v>
      </c>
    </row>
    <row r="5054" spans="1:11" x14ac:dyDescent="0.35">
      <c r="A5054">
        <v>5051</v>
      </c>
      <c r="B5054" t="str">
        <f t="shared" si="78"/>
        <v>18-68</v>
      </c>
      <c r="C5054">
        <v>-68.215610020800995</v>
      </c>
      <c r="D5054">
        <v>17.98543908836</v>
      </c>
      <c r="E5054">
        <f>ASIN(SQRT((SIN(RADIANS(PARAMETERS!$D$8-D5054)/2)*SIN(RADIANS(PARAMETERS!$D$8-D5054)/2))+(COS(RADIANS(D5054))*COS(RADIANS(PARAMETERS!$D$8))*SIN(RADIANS(PARAMETERS!$D$9-C5054)/2)*SIN(RADIANS(PARAMETERS!$D$9-C5054)/2))))*2*3958.756</f>
        <v>531.58474904302739</v>
      </c>
      <c r="F5054">
        <v>172.29078674316</v>
      </c>
      <c r="G5054">
        <v>199.65222167969</v>
      </c>
      <c r="H5054">
        <v>241.77742004395</v>
      </c>
      <c r="I5054">
        <v>279.45764160156</v>
      </c>
      <c r="J5054">
        <v>323.01409912109</v>
      </c>
      <c r="K5054" s="6">
        <f>IFERROR(EXP(TREND(LN($F$1:$J$1),LN(F5054:J5054),LN(Calculations!$B$3))),0)</f>
        <v>3.892186061374301E-2</v>
      </c>
    </row>
    <row r="5055" spans="1:11" x14ac:dyDescent="0.35">
      <c r="A5055">
        <v>5052</v>
      </c>
      <c r="B5055" t="str">
        <f t="shared" si="78"/>
        <v>18-68.5</v>
      </c>
      <c r="C5055">
        <v>-68.486931355701998</v>
      </c>
      <c r="D5055">
        <v>17.98543908836</v>
      </c>
      <c r="E5055">
        <f>ASIN(SQRT((SIN(RADIANS(PARAMETERS!$D$8-D5055)/2)*SIN(RADIANS(PARAMETERS!$D$8-D5055)/2))+(COS(RADIANS(D5055))*COS(RADIANS(PARAMETERS!$D$8))*SIN(RADIANS(PARAMETERS!$D$9-C5055)/2)*SIN(RADIANS(PARAMETERS!$D$9-C5055)/2))))*2*3958.756</f>
        <v>548.54330537981309</v>
      </c>
      <c r="F5055">
        <v>171.31156921387</v>
      </c>
      <c r="G5055">
        <v>198.70941162109</v>
      </c>
      <c r="H5055">
        <v>240.59437561035</v>
      </c>
      <c r="I5055">
        <v>278.0539855957</v>
      </c>
      <c r="J5055">
        <v>321.349609375</v>
      </c>
      <c r="K5055" s="6">
        <f>IFERROR(EXP(TREND(LN($F$1:$J$1),LN(F5055:J5055),LN(Calculations!$B$3))),0)</f>
        <v>3.794490852435306E-2</v>
      </c>
    </row>
    <row r="5056" spans="1:11" x14ac:dyDescent="0.35">
      <c r="A5056">
        <v>5053</v>
      </c>
      <c r="B5056" t="str">
        <f t="shared" si="78"/>
        <v>18-69</v>
      </c>
      <c r="C5056">
        <v>-68.758252690603001</v>
      </c>
      <c r="D5056">
        <v>17.98543908836</v>
      </c>
      <c r="E5056">
        <f>ASIN(SQRT((SIN(RADIANS(PARAMETERS!$D$8-D5056)/2)*SIN(RADIANS(PARAMETERS!$D$8-D5056)/2))+(COS(RADIANS(D5056))*COS(RADIANS(PARAMETERS!$D$8))*SIN(RADIANS(PARAMETERS!$D$9-C5056)/2)*SIN(RADIANS(PARAMETERS!$D$9-C5056)/2))))*2*3958.756</f>
        <v>565.56283716841028</v>
      </c>
      <c r="F5056">
        <v>170.1598815918</v>
      </c>
      <c r="G5056">
        <v>197.66186523438</v>
      </c>
      <c r="H5056">
        <v>239.28593444824</v>
      </c>
      <c r="I5056">
        <v>276.50674438477</v>
      </c>
      <c r="J5056">
        <v>319.52093505859</v>
      </c>
      <c r="K5056" s="6">
        <f>IFERROR(EXP(TREND(LN($F$1:$J$1),LN(F5056:J5056),LN(Calculations!$B$3))),0)</f>
        <v>3.682873704847784E-2</v>
      </c>
    </row>
    <row r="5057" spans="1:11" x14ac:dyDescent="0.35">
      <c r="A5057">
        <v>5054</v>
      </c>
      <c r="B5057" t="str">
        <f t="shared" si="78"/>
        <v>18-69</v>
      </c>
      <c r="C5057">
        <v>-69.029574025504004</v>
      </c>
      <c r="D5057">
        <v>17.98543908836</v>
      </c>
      <c r="E5057">
        <f>ASIN(SQRT((SIN(RADIANS(PARAMETERS!$D$8-D5057)/2)*SIN(RADIANS(PARAMETERS!$D$8-D5057)/2))+(COS(RADIANS(D5057))*COS(RADIANS(PARAMETERS!$D$8))*SIN(RADIANS(PARAMETERS!$D$9-C5057)/2)*SIN(RADIANS(PARAMETERS!$D$9-C5057)/2))))*2*3958.756</f>
        <v>582.63797049804373</v>
      </c>
      <c r="F5057">
        <v>168.89826965332</v>
      </c>
      <c r="G5057">
        <v>196.52452087402</v>
      </c>
      <c r="H5057">
        <v>237.85234069824</v>
      </c>
      <c r="I5057">
        <v>274.80059814453</v>
      </c>
      <c r="J5057">
        <v>317.49212646484</v>
      </c>
      <c r="K5057" s="6">
        <f>IFERROR(EXP(TREND(LN($F$1:$J$1),LN(F5057:J5057),LN(Calculations!$B$3))),0)</f>
        <v>3.5647332235075088E-2</v>
      </c>
    </row>
    <row r="5058" spans="1:11" x14ac:dyDescent="0.35">
      <c r="A5058">
        <v>5055</v>
      </c>
      <c r="B5058" t="str">
        <f t="shared" si="78"/>
        <v>18-69.5</v>
      </c>
      <c r="C5058">
        <v>-69.300895360404994</v>
      </c>
      <c r="D5058">
        <v>17.98543908836</v>
      </c>
      <c r="E5058">
        <f>ASIN(SQRT((SIN(RADIANS(PARAMETERS!$D$8-D5058)/2)*SIN(RADIANS(PARAMETERS!$D$8-D5058)/2))+(COS(RADIANS(D5058))*COS(RADIANS(PARAMETERS!$D$8))*SIN(RADIANS(PARAMETERS!$D$9-C5058)/2)*SIN(RADIANS(PARAMETERS!$D$9-C5058)/2))))*2*3958.756</f>
        <v>599.76392590220655</v>
      </c>
      <c r="F5058">
        <v>167.57067871094</v>
      </c>
      <c r="G5058">
        <v>195.34107971191</v>
      </c>
      <c r="H5058">
        <v>236.35356140137</v>
      </c>
      <c r="I5058">
        <v>273.01092529297</v>
      </c>
      <c r="J5058">
        <v>315.35729980469</v>
      </c>
      <c r="K5058" s="6">
        <f>IFERROR(EXP(TREND(LN($F$1:$J$1),LN(F5058:J5058),LN(Calculations!$B$3))),0)</f>
        <v>3.4444647039559996E-2</v>
      </c>
    </row>
    <row r="5059" spans="1:11" x14ac:dyDescent="0.35">
      <c r="A5059">
        <v>5056</v>
      </c>
      <c r="B5059" t="str">
        <f t="shared" si="78"/>
        <v>18-69.5</v>
      </c>
      <c r="C5059">
        <v>-69.572216695305997</v>
      </c>
      <c r="D5059">
        <v>17.98543908836</v>
      </c>
      <c r="E5059">
        <f>ASIN(SQRT((SIN(RADIANS(PARAMETERS!$D$8-D5059)/2)*SIN(RADIANS(PARAMETERS!$D$8-D5059)/2))+(COS(RADIANS(D5059))*COS(RADIANS(PARAMETERS!$D$8))*SIN(RADIANS(PARAMETERS!$D$9-C5059)/2)*SIN(RADIANS(PARAMETERS!$D$9-C5059)/2))))*2*3958.756</f>
        <v>616.93644023921672</v>
      </c>
      <c r="F5059">
        <v>166.19374084473</v>
      </c>
      <c r="G5059">
        <v>194.12565612793</v>
      </c>
      <c r="H5059">
        <v>234.80966186523</v>
      </c>
      <c r="I5059">
        <v>271.16351318359</v>
      </c>
      <c r="J5059">
        <v>313.14938354492</v>
      </c>
      <c r="K5059" s="6">
        <f>IFERROR(EXP(TREND(LN($F$1:$J$1),LN(F5059:J5059),LN(Calculations!$B$3))),0)</f>
        <v>3.3237491482874651E-2</v>
      </c>
    </row>
    <row r="5060" spans="1:11" x14ac:dyDescent="0.35">
      <c r="A5060">
        <v>5057</v>
      </c>
      <c r="B5060" t="str">
        <f t="shared" si="78"/>
        <v>18-70</v>
      </c>
      <c r="C5060">
        <v>-69.843538030207</v>
      </c>
      <c r="D5060">
        <v>17.98543908836</v>
      </c>
      <c r="E5060">
        <f>ASIN(SQRT((SIN(RADIANS(PARAMETERS!$D$8-D5060)/2)*SIN(RADIANS(PARAMETERS!$D$8-D5060)/2))+(COS(RADIANS(D5060))*COS(RADIANS(PARAMETERS!$D$8))*SIN(RADIANS(PARAMETERS!$D$9-C5060)/2)*SIN(RADIANS(PARAMETERS!$D$9-C5060)/2))))*2*3958.756</f>
        <v>634.15170026146598</v>
      </c>
      <c r="F5060">
        <v>164.70272827148</v>
      </c>
      <c r="G5060">
        <v>192.81546020508</v>
      </c>
      <c r="H5060">
        <v>233.12176513672</v>
      </c>
      <c r="I5060">
        <v>269.1242980957</v>
      </c>
      <c r="J5060">
        <v>310.69052124023</v>
      </c>
      <c r="K5060" s="6">
        <f>IFERROR(EXP(TREND(LN($F$1:$J$1),LN(F5060:J5060),LN(Calculations!$B$3))),0)</f>
        <v>3.198203826838756E-2</v>
      </c>
    </row>
    <row r="5061" spans="1:11" x14ac:dyDescent="0.35">
      <c r="A5061">
        <v>5058</v>
      </c>
      <c r="B5061" t="str">
        <f t="shared" ref="B5061:B5124" si="79">MROUND(D5061,1)&amp;MROUND(C5061,-0.5)</f>
        <v>18-70</v>
      </c>
      <c r="C5061">
        <v>-70.114859365108003</v>
      </c>
      <c r="D5061">
        <v>17.98543908836</v>
      </c>
      <c r="E5061">
        <f>ASIN(SQRT((SIN(RADIANS(PARAMETERS!$D$8-D5061)/2)*SIN(RADIANS(PARAMETERS!$D$8-D5061)/2))+(COS(RADIANS(D5061))*COS(RADIANS(PARAMETERS!$D$8))*SIN(RADIANS(PARAMETERS!$D$9-C5061)/2)*SIN(RADIANS(PARAMETERS!$D$9-C5061)/2))))*2*3958.756</f>
        <v>651.40628593964004</v>
      </c>
      <c r="F5061">
        <v>163.21473693848</v>
      </c>
      <c r="G5061">
        <v>191.55961608887</v>
      </c>
      <c r="H5061">
        <v>231.50950622559</v>
      </c>
      <c r="I5061">
        <v>267.18127441406</v>
      </c>
      <c r="J5061">
        <v>308.35327148438</v>
      </c>
      <c r="K5061" s="6">
        <f>IFERROR(EXP(TREND(LN($F$1:$J$1),LN(F5061:J5061),LN(Calculations!$B$3))),0)</f>
        <v>3.0773969597552998E-2</v>
      </c>
    </row>
    <row r="5062" spans="1:11" x14ac:dyDescent="0.35">
      <c r="A5062">
        <v>5059</v>
      </c>
      <c r="B5062" t="str">
        <f t="shared" si="79"/>
        <v>18-70.5</v>
      </c>
      <c r="C5062">
        <v>-70.386180700009007</v>
      </c>
      <c r="D5062">
        <v>17.98543908836</v>
      </c>
      <c r="E5062">
        <f>ASIN(SQRT((SIN(RADIANS(PARAMETERS!$D$8-D5062)/2)*SIN(RADIANS(PARAMETERS!$D$8-D5062)/2))+(COS(RADIANS(D5062))*COS(RADIANS(PARAMETERS!$D$8))*SIN(RADIANS(PARAMETERS!$D$9-C5062)/2)*SIN(RADIANS(PARAMETERS!$D$9-C5062)/2))))*2*3958.756</f>
        <v>668.69712195370278</v>
      </c>
      <c r="F5062">
        <v>161.78991699219</v>
      </c>
      <c r="G5062">
        <v>190.40754699707</v>
      </c>
      <c r="H5062">
        <v>230.04275512695</v>
      </c>
      <c r="I5062">
        <v>265.42388916016</v>
      </c>
      <c r="J5062">
        <v>306.25076293945</v>
      </c>
      <c r="K5062" s="6">
        <f>IFERROR(EXP(TREND(LN($F$1:$J$1),LN(F5062:J5062),LN(Calculations!$B$3))),0)</f>
        <v>2.9656903093602839E-2</v>
      </c>
    </row>
    <row r="5063" spans="1:11" x14ac:dyDescent="0.35">
      <c r="A5063">
        <v>5060</v>
      </c>
      <c r="B5063" t="str">
        <f t="shared" si="79"/>
        <v>18-70.5</v>
      </c>
      <c r="C5063">
        <v>-70.657502034909996</v>
      </c>
      <c r="D5063">
        <v>17.98543908836</v>
      </c>
      <c r="E5063">
        <f>ASIN(SQRT((SIN(RADIANS(PARAMETERS!$D$8-D5063)/2)*SIN(RADIANS(PARAMETERS!$D$8-D5063)/2))+(COS(RADIANS(D5063))*COS(RADIANS(PARAMETERS!$D$8))*SIN(RADIANS(PARAMETERS!$D$9-C5063)/2)*SIN(RADIANS(PARAMETERS!$D$9-C5063)/2))))*2*3958.756</f>
        <v>686.02143604269077</v>
      </c>
      <c r="F5063">
        <v>160.81834411621</v>
      </c>
      <c r="G5063">
        <v>189.58676147461</v>
      </c>
      <c r="H5063">
        <v>229.0018157959</v>
      </c>
      <c r="I5063">
        <v>264.17971801758</v>
      </c>
      <c r="J5063">
        <v>304.76544189453</v>
      </c>
      <c r="K5063" s="6">
        <f>IFERROR(EXP(TREND(LN($F$1:$J$1),LN(F5063:J5063),LN(Calculations!$B$3))),0)</f>
        <v>2.8907866942600859E-2</v>
      </c>
    </row>
    <row r="5064" spans="1:11" x14ac:dyDescent="0.35">
      <c r="A5064">
        <v>5061</v>
      </c>
      <c r="B5064" t="str">
        <f t="shared" si="79"/>
        <v>18-71</v>
      </c>
      <c r="C5064">
        <v>-70.928823369810999</v>
      </c>
      <c r="D5064">
        <v>17.98543908836</v>
      </c>
      <c r="E5064">
        <f>ASIN(SQRT((SIN(RADIANS(PARAMETERS!$D$8-D5064)/2)*SIN(RADIANS(PARAMETERS!$D$8-D5064)/2))+(COS(RADIANS(D5064))*COS(RADIANS(PARAMETERS!$D$8))*SIN(RADIANS(PARAMETERS!$D$9-C5064)/2)*SIN(RADIANS(PARAMETERS!$D$9-C5064)/2))))*2*3958.756</f>
        <v>703.37672313305495</v>
      </c>
      <c r="F5064">
        <v>160.25123596191</v>
      </c>
      <c r="G5064">
        <v>189.05932617188</v>
      </c>
      <c r="H5064">
        <v>228.34878540039</v>
      </c>
      <c r="I5064">
        <v>263.41265869141</v>
      </c>
      <c r="J5064">
        <v>303.86483764648</v>
      </c>
      <c r="K5064" s="6">
        <f>IFERROR(EXP(TREND(LN($F$1:$J$1),LN(F5064:J5064),LN(Calculations!$B$3))),0)</f>
        <v>2.846390245778143E-2</v>
      </c>
    </row>
    <row r="5065" spans="1:11" x14ac:dyDescent="0.35">
      <c r="A5065">
        <v>5062</v>
      </c>
      <c r="B5065" t="str">
        <f t="shared" si="79"/>
        <v>18-71</v>
      </c>
      <c r="C5065">
        <v>-71.200144704712002</v>
      </c>
      <c r="D5065">
        <v>17.98543908836</v>
      </c>
      <c r="E5065">
        <f>ASIN(SQRT((SIN(RADIANS(PARAMETERS!$D$8-D5065)/2)*SIN(RADIANS(PARAMETERS!$D$8-D5065)/2))+(COS(RADIANS(D5065))*COS(RADIANS(PARAMETERS!$D$8))*SIN(RADIANS(PARAMETERS!$D$9-C5065)/2)*SIN(RADIANS(PARAMETERS!$D$9-C5065)/2))))*2*3958.756</f>
        <v>720.76071435069184</v>
      </c>
      <c r="F5065">
        <v>160.04525756836</v>
      </c>
      <c r="G5065">
        <v>188.78953552246</v>
      </c>
      <c r="H5065">
        <v>228.03747558594</v>
      </c>
      <c r="I5065">
        <v>263.06707763672</v>
      </c>
      <c r="J5065">
        <v>303.48266601563</v>
      </c>
      <c r="K5065" s="6">
        <f>IFERROR(EXP(TREND(LN($F$1:$J$1),LN(F5065:J5065),LN(Calculations!$B$3))),0)</f>
        <v>2.8281127193519166E-2</v>
      </c>
    </row>
    <row r="5066" spans="1:11" x14ac:dyDescent="0.35">
      <c r="A5066">
        <v>5063</v>
      </c>
      <c r="B5066" t="str">
        <f t="shared" si="79"/>
        <v>18-71.5</v>
      </c>
      <c r="C5066">
        <v>-71.471466039613006</v>
      </c>
      <c r="D5066">
        <v>17.98543908836</v>
      </c>
      <c r="E5066">
        <f>ASIN(SQRT((SIN(RADIANS(PARAMETERS!$D$8-D5066)/2)*SIN(RADIANS(PARAMETERS!$D$8-D5066)/2))+(COS(RADIANS(D5066))*COS(RADIANS(PARAMETERS!$D$8))*SIN(RADIANS(PARAMETERS!$D$9-C5066)/2)*SIN(RADIANS(PARAMETERS!$D$9-C5066)/2))))*2*3958.756</f>
        <v>738.17135017319663</v>
      </c>
      <c r="F5066">
        <v>159.80633544922</v>
      </c>
      <c r="G5066">
        <v>188.4822845459</v>
      </c>
      <c r="H5066">
        <v>227.64326477051</v>
      </c>
      <c r="I5066">
        <v>262.59292602539</v>
      </c>
      <c r="J5066">
        <v>302.91400146484</v>
      </c>
      <c r="K5066" s="6">
        <f>IFERROR(EXP(TREND(LN($F$1:$J$1),LN(F5066:J5066),LN(Calculations!$B$3))),0)</f>
        <v>2.8085142293381594E-2</v>
      </c>
    </row>
    <row r="5067" spans="1:11" x14ac:dyDescent="0.35">
      <c r="A5067">
        <v>5064</v>
      </c>
      <c r="B5067" t="str">
        <f t="shared" si="79"/>
        <v>18-71.5</v>
      </c>
      <c r="C5067">
        <v>-71.742787374513995</v>
      </c>
      <c r="D5067">
        <v>17.98543908836</v>
      </c>
      <c r="E5067">
        <f>ASIN(SQRT((SIN(RADIANS(PARAMETERS!$D$8-D5067)/2)*SIN(RADIANS(PARAMETERS!$D$8-D5067)/2))+(COS(RADIANS(D5067))*COS(RADIANS(PARAMETERS!$D$8))*SIN(RADIANS(PARAMETERS!$D$9-C5067)/2)*SIN(RADIANS(PARAMETERS!$D$9-C5067)/2))))*2*3958.756</f>
        <v>755.60675710273438</v>
      </c>
      <c r="F5067">
        <v>159.68930053711</v>
      </c>
      <c r="G5067">
        <v>188.30546569824</v>
      </c>
      <c r="H5067">
        <v>227.41186523438</v>
      </c>
      <c r="I5067">
        <v>262.31134033203</v>
      </c>
      <c r="J5067">
        <v>302.57327270508</v>
      </c>
      <c r="K5067" s="6">
        <f>IFERROR(EXP(TREND(LN($F$1:$J$1),LN(F5067:J5067),LN(Calculations!$B$3))),0)</f>
        <v>2.7986137392688164E-2</v>
      </c>
    </row>
    <row r="5068" spans="1:11" x14ac:dyDescent="0.35">
      <c r="A5068">
        <v>5065</v>
      </c>
      <c r="B5068" t="str">
        <f t="shared" si="79"/>
        <v>18-72</v>
      </c>
      <c r="C5068">
        <v>-72.014108709414998</v>
      </c>
      <c r="D5068">
        <v>17.98543908836</v>
      </c>
      <c r="E5068">
        <f>ASIN(SQRT((SIN(RADIANS(PARAMETERS!$D$8-D5068)/2)*SIN(RADIANS(PARAMETERS!$D$8-D5068)/2))+(COS(RADIANS(D5068))*COS(RADIANS(PARAMETERS!$D$8))*SIN(RADIANS(PARAMETERS!$D$9-C5068)/2)*SIN(RADIANS(PARAMETERS!$D$9-C5068)/2))))*2*3958.756</f>
        <v>773.06522734162286</v>
      </c>
      <c r="F5068">
        <v>159.71696472168</v>
      </c>
      <c r="G5068">
        <v>188.24798583984</v>
      </c>
      <c r="H5068">
        <v>227.32716369629</v>
      </c>
      <c r="I5068">
        <v>262.20126342773</v>
      </c>
      <c r="J5068">
        <v>302.43298339844</v>
      </c>
      <c r="K5068" s="6">
        <f>IFERROR(EXP(TREND(LN($F$1:$J$1),LN(F5068:J5068),LN(Calculations!$B$3))),0)</f>
        <v>2.79956899650281E-2</v>
      </c>
    </row>
    <row r="5069" spans="1:11" x14ac:dyDescent="0.35">
      <c r="A5069">
        <v>5066</v>
      </c>
      <c r="B5069" t="str">
        <f t="shared" si="79"/>
        <v>18-72.5</v>
      </c>
      <c r="C5069">
        <v>-72.285430044316001</v>
      </c>
      <c r="D5069">
        <v>17.98543908836</v>
      </c>
      <c r="E5069">
        <f>ASIN(SQRT((SIN(RADIANS(PARAMETERS!$D$8-D5069)/2)*SIN(RADIANS(PARAMETERS!$D$8-D5069)/2))+(COS(RADIANS(D5069))*COS(RADIANS(PARAMETERS!$D$8))*SIN(RADIANS(PARAMETERS!$D$9-C5069)/2)*SIN(RADIANS(PARAMETERS!$D$9-C5069)/2))))*2*3958.756</f>
        <v>790.54520103639959</v>
      </c>
      <c r="F5069">
        <v>159.68231201172</v>
      </c>
      <c r="G5069">
        <v>188.14628601074</v>
      </c>
      <c r="H5069">
        <v>227.15280151367</v>
      </c>
      <c r="I5069">
        <v>261.95590209961</v>
      </c>
      <c r="J5069">
        <v>302.09957885742</v>
      </c>
      <c r="K5069" s="6">
        <f>IFERROR(EXP(TREND(LN($F$1:$J$1),LN(F5069:J5069),LN(Calculations!$B$3))),0)</f>
        <v>2.7971908755285282E-2</v>
      </c>
    </row>
    <row r="5070" spans="1:11" x14ac:dyDescent="0.35">
      <c r="A5070">
        <v>5067</v>
      </c>
      <c r="B5070" t="str">
        <f t="shared" si="79"/>
        <v>18-72.5</v>
      </c>
      <c r="C5070">
        <v>-72.556751379217005</v>
      </c>
      <c r="D5070">
        <v>17.98543908836</v>
      </c>
      <c r="E5070">
        <f>ASIN(SQRT((SIN(RADIANS(PARAMETERS!$D$8-D5070)/2)*SIN(RADIANS(PARAMETERS!$D$8-D5070)/2))+(COS(RADIANS(D5070))*COS(RADIANS(PARAMETERS!$D$8))*SIN(RADIANS(PARAMETERS!$D$9-C5070)/2)*SIN(RADIANS(PARAMETERS!$D$9-C5070)/2))))*2*3958.756</f>
        <v>808.04525072524814</v>
      </c>
      <c r="F5070">
        <v>159.54431152344</v>
      </c>
      <c r="G5070">
        <v>187.98866271973</v>
      </c>
      <c r="H5070">
        <v>226.89645385742</v>
      </c>
      <c r="I5070">
        <v>261.60348510742</v>
      </c>
      <c r="J5070">
        <v>301.62850952148</v>
      </c>
      <c r="K5070" s="6">
        <f>IFERROR(EXP(TREND(LN($F$1:$J$1),LN(F5070:J5070),LN(Calculations!$B$3))),0)</f>
        <v>2.7880649720347032E-2</v>
      </c>
    </row>
    <row r="5071" spans="1:11" x14ac:dyDescent="0.35">
      <c r="A5071">
        <v>5068</v>
      </c>
      <c r="B5071" t="str">
        <f t="shared" si="79"/>
        <v>18-73</v>
      </c>
      <c r="C5071">
        <v>-72.828072714117994</v>
      </c>
      <c r="D5071">
        <v>17.98543908836</v>
      </c>
      <c r="E5071">
        <f>ASIN(SQRT((SIN(RADIANS(PARAMETERS!$D$8-D5071)/2)*SIN(RADIANS(PARAMETERS!$D$8-D5071)/2))+(COS(RADIANS(D5071))*COS(RADIANS(PARAMETERS!$D$8))*SIN(RADIANS(PARAMETERS!$D$9-C5071)/2)*SIN(RADIANS(PARAMETERS!$D$9-C5071)/2))))*2*3958.756</f>
        <v>825.5640676808282</v>
      </c>
      <c r="F5071">
        <v>159.38061523438</v>
      </c>
      <c r="G5071">
        <v>187.82412719727</v>
      </c>
      <c r="H5071">
        <v>226.62480163574</v>
      </c>
      <c r="I5071">
        <v>261.2275390625</v>
      </c>
      <c r="J5071">
        <v>301.12368774414</v>
      </c>
      <c r="K5071" s="6">
        <f>IFERROR(EXP(TREND(LN($F$1:$J$1),LN(F5071:J5071),LN(Calculations!$B$3))),0)</f>
        <v>2.777517342521758E-2</v>
      </c>
    </row>
    <row r="5072" spans="1:11" x14ac:dyDescent="0.35">
      <c r="A5072">
        <v>5069</v>
      </c>
      <c r="B5072" t="str">
        <f t="shared" si="79"/>
        <v>18-73</v>
      </c>
      <c r="C5072">
        <v>-73.099394049018997</v>
      </c>
      <c r="D5072">
        <v>17.98543908836</v>
      </c>
      <c r="E5072">
        <f>ASIN(SQRT((SIN(RADIANS(PARAMETERS!$D$8-D5072)/2)*SIN(RADIANS(PARAMETERS!$D$8-D5072)/2))+(COS(RADIANS(D5072))*COS(RADIANS(PARAMETERS!$D$8))*SIN(RADIANS(PARAMETERS!$D$9-C5072)/2)*SIN(RADIANS(PARAMETERS!$D$9-C5072)/2))))*2*3958.756</f>
        <v>843.1004498880427</v>
      </c>
      <c r="F5072">
        <v>159.46018981934</v>
      </c>
      <c r="G5072">
        <v>187.83184814453</v>
      </c>
      <c r="H5072">
        <v>226.57096862793</v>
      </c>
      <c r="I5072">
        <v>261.11123657227</v>
      </c>
      <c r="J5072">
        <v>300.92794799805</v>
      </c>
      <c r="K5072" s="6">
        <f>IFERROR(EXP(TREND(LN($F$1:$J$1),LN(F5072:J5072),LN(Calculations!$B$3))),0)</f>
        <v>2.784448143871603E-2</v>
      </c>
    </row>
    <row r="5073" spans="1:11" x14ac:dyDescent="0.35">
      <c r="A5073">
        <v>5070</v>
      </c>
      <c r="B5073" t="str">
        <f t="shared" si="79"/>
        <v>18-73.5</v>
      </c>
      <c r="C5073">
        <v>-73.37071538392</v>
      </c>
      <c r="D5073">
        <v>17.98543908836</v>
      </c>
      <c r="E5073">
        <f>ASIN(SQRT((SIN(RADIANS(PARAMETERS!$D$8-D5073)/2)*SIN(RADIANS(PARAMETERS!$D$8-D5073)/2))+(COS(RADIANS(D5073))*COS(RADIANS(PARAMETERS!$D$8))*SIN(RADIANS(PARAMETERS!$D$9-C5073)/2)*SIN(RADIANS(PARAMETERS!$D$9-C5073)/2))))*2*3958.756</f>
        <v>860.65329143580857</v>
      </c>
      <c r="F5073">
        <v>159.85948181152</v>
      </c>
      <c r="G5073">
        <v>188.07391357422</v>
      </c>
      <c r="H5073">
        <v>226.8328704834</v>
      </c>
      <c r="I5073">
        <v>261.38748168945</v>
      </c>
      <c r="J5073">
        <v>301.21737670898</v>
      </c>
      <c r="K5073" s="6">
        <f>IFERROR(EXP(TREND(LN($F$1:$J$1),LN(F5073:J5073),LN(Calculations!$B$3))),0)</f>
        <v>2.8140967251402117E-2</v>
      </c>
    </row>
    <row r="5074" spans="1:11" x14ac:dyDescent="0.35">
      <c r="A5074">
        <v>5071</v>
      </c>
      <c r="B5074" t="str">
        <f t="shared" si="79"/>
        <v>18-73.5</v>
      </c>
      <c r="C5074">
        <v>-73.642036718821004</v>
      </c>
      <c r="D5074">
        <v>17.98543908836</v>
      </c>
      <c r="E5074">
        <f>ASIN(SQRT((SIN(RADIANS(PARAMETERS!$D$8-D5074)/2)*SIN(RADIANS(PARAMETERS!$D$8-D5074)/2))+(COS(RADIANS(D5074))*COS(RADIANS(PARAMETERS!$D$8))*SIN(RADIANS(PARAMETERS!$D$9-C5074)/2)*SIN(RADIANS(PARAMETERS!$D$9-C5074)/2))))*2*3958.756</f>
        <v>878.22157313491903</v>
      </c>
      <c r="F5074">
        <v>160.50248718262</v>
      </c>
      <c r="G5074">
        <v>188.49258422852</v>
      </c>
      <c r="H5074">
        <v>227.33013916016</v>
      </c>
      <c r="I5074">
        <v>261.95416259766</v>
      </c>
      <c r="J5074">
        <v>301.8635559082</v>
      </c>
      <c r="K5074" s="6">
        <f>IFERROR(EXP(TREND(LN($F$1:$J$1),LN(F5074:J5074),LN(Calculations!$B$3))),0)</f>
        <v>2.8617321208379651E-2</v>
      </c>
    </row>
    <row r="5075" spans="1:11" x14ac:dyDescent="0.35">
      <c r="A5075">
        <v>5072</v>
      </c>
      <c r="B5075" t="str">
        <f t="shared" si="79"/>
        <v>18-74</v>
      </c>
      <c r="C5075">
        <v>-73.913358053722007</v>
      </c>
      <c r="D5075">
        <v>17.98543908836</v>
      </c>
      <c r="E5075">
        <f>ASIN(SQRT((SIN(RADIANS(PARAMETERS!$D$8-D5075)/2)*SIN(RADIANS(PARAMETERS!$D$8-D5075)/2))+(COS(RADIANS(D5075))*COS(RADIANS(PARAMETERS!$D$8))*SIN(RADIANS(PARAMETERS!$D$9-C5075)/2)*SIN(RADIANS(PARAMETERS!$D$9-C5075)/2))))*2*3958.756</f>
        <v>895.80435420171477</v>
      </c>
      <c r="F5075">
        <v>161.15766906738</v>
      </c>
      <c r="G5075">
        <v>188.9094543457</v>
      </c>
      <c r="H5075">
        <v>227.81455993652</v>
      </c>
      <c r="I5075">
        <v>262.49645996094</v>
      </c>
      <c r="J5075">
        <v>302.47015380859</v>
      </c>
      <c r="K5075" s="6">
        <f>IFERROR(EXP(TREND(LN($F$1:$J$1),LN(F5075:J5075),LN(Calculations!$B$3))),0)</f>
        <v>2.9113234205747799E-2</v>
      </c>
    </row>
    <row r="5076" spans="1:11" x14ac:dyDescent="0.35">
      <c r="A5076">
        <v>5073</v>
      </c>
      <c r="B5076" t="str">
        <f t="shared" si="79"/>
        <v>18-74</v>
      </c>
      <c r="C5076">
        <v>-74.184679388622996</v>
      </c>
      <c r="D5076">
        <v>17.98543908836</v>
      </c>
      <c r="E5076">
        <f>ASIN(SQRT((SIN(RADIANS(PARAMETERS!$D$8-D5076)/2)*SIN(RADIANS(PARAMETERS!$D$8-D5076)/2))+(COS(RADIANS(D5076))*COS(RADIANS(PARAMETERS!$D$8))*SIN(RADIANS(PARAMETERS!$D$9-C5076)/2)*SIN(RADIANS(PARAMETERS!$D$9-C5076)/2))))*2*3958.756</f>
        <v>913.40076487050624</v>
      </c>
      <c r="F5076">
        <v>161.48069763184</v>
      </c>
      <c r="G5076">
        <v>189.09812927246</v>
      </c>
      <c r="H5076">
        <v>228.00875854492</v>
      </c>
      <c r="I5076">
        <v>262.69122314453</v>
      </c>
      <c r="J5076">
        <v>302.66128540039</v>
      </c>
      <c r="K5076" s="6">
        <f>IFERROR(EXP(TREND(LN($F$1:$J$1),LN(F5076:J5076),LN(Calculations!$B$3))),0)</f>
        <v>2.9366948202388665E-2</v>
      </c>
    </row>
    <row r="5077" spans="1:11" x14ac:dyDescent="0.35">
      <c r="A5077">
        <v>5074</v>
      </c>
      <c r="B5077" t="str">
        <f t="shared" si="79"/>
        <v>18-74.5</v>
      </c>
      <c r="C5077">
        <v>-74.456000723523999</v>
      </c>
      <c r="D5077">
        <v>17.98543908836</v>
      </c>
      <c r="E5077">
        <f>ASIN(SQRT((SIN(RADIANS(PARAMETERS!$D$8-D5077)/2)*SIN(RADIANS(PARAMETERS!$D$8-D5077)/2))+(COS(RADIANS(D5077))*COS(RADIANS(PARAMETERS!$D$8))*SIN(RADIANS(PARAMETERS!$D$9-C5077)/2)*SIN(RADIANS(PARAMETERS!$D$9-C5077)/2))))*2*3958.756</f>
        <v>931.00999981723771</v>
      </c>
      <c r="F5077">
        <v>161.45776367188</v>
      </c>
      <c r="G5077">
        <v>189.05235290527</v>
      </c>
      <c r="H5077">
        <v>227.89712524414</v>
      </c>
      <c r="I5077">
        <v>262.51306152344</v>
      </c>
      <c r="J5077">
        <v>302.39855957031</v>
      </c>
      <c r="K5077" s="6">
        <f>IFERROR(EXP(TREND(LN($F$1:$J$1),LN(F5077:J5077),LN(Calculations!$B$3))),0)</f>
        <v>2.9365139985425625E-2</v>
      </c>
    </row>
    <row r="5078" spans="1:11" x14ac:dyDescent="0.35">
      <c r="A5078">
        <v>5075</v>
      </c>
      <c r="B5078" t="str">
        <f t="shared" si="79"/>
        <v>18-74.5</v>
      </c>
      <c r="C5078">
        <v>-74.727322058425003</v>
      </c>
      <c r="D5078">
        <v>17.98543908836</v>
      </c>
      <c r="E5078">
        <f>ASIN(SQRT((SIN(RADIANS(PARAMETERS!$D$8-D5078)/2)*SIN(RADIANS(PARAMETERS!$D$8-D5078)/2))+(COS(RADIANS(D5078))*COS(RADIANS(PARAMETERS!$D$8))*SIN(RADIANS(PARAMETERS!$D$9-C5078)/2)*SIN(RADIANS(PARAMETERS!$D$9-C5078)/2))))*2*3958.756</f>
        <v>948.63131229337398</v>
      </c>
      <c r="F5078">
        <v>161.12892150879</v>
      </c>
      <c r="G5078">
        <v>188.79620361328</v>
      </c>
      <c r="H5078">
        <v>227.49992370605</v>
      </c>
      <c r="I5078">
        <v>261.97729492188</v>
      </c>
      <c r="J5078">
        <v>301.69006347656</v>
      </c>
      <c r="K5078" s="6">
        <f>IFERROR(EXP(TREND(LN($F$1:$J$1),LN(F5078:J5078),LN(Calculations!$B$3))),0)</f>
        <v>2.9140402622495634E-2</v>
      </c>
    </row>
    <row r="5079" spans="1:11" x14ac:dyDescent="0.35">
      <c r="A5079">
        <v>5076</v>
      </c>
      <c r="B5079" t="str">
        <f t="shared" si="79"/>
        <v>18-75</v>
      </c>
      <c r="C5079">
        <v>-74.998643393324997</v>
      </c>
      <c r="D5079">
        <v>17.98543908836</v>
      </c>
      <c r="E5079">
        <f>ASIN(SQRT((SIN(RADIANS(PARAMETERS!$D$8-D5079)/2)*SIN(RADIANS(PARAMETERS!$D$8-D5079)/2))+(COS(RADIANS(D5079))*COS(RADIANS(PARAMETERS!$D$8))*SIN(RADIANS(PARAMETERS!$D$9-C5079)/2)*SIN(RADIANS(PARAMETERS!$D$9-C5079)/2))))*2*3958.756</f>
        <v>966.26400888291732</v>
      </c>
      <c r="F5079">
        <v>160.90217590332</v>
      </c>
      <c r="G5079">
        <v>188.62760925293</v>
      </c>
      <c r="H5079">
        <v>227.24615478516</v>
      </c>
      <c r="I5079">
        <v>261.63983154297</v>
      </c>
      <c r="J5079">
        <v>301.24826049805</v>
      </c>
      <c r="K5079" s="6">
        <f>IFERROR(EXP(TREND(LN($F$1:$J$1),LN(F5079:J5079),LN(Calculations!$B$3))),0)</f>
        <v>2.8983771034512471E-2</v>
      </c>
    </row>
    <row r="5080" spans="1:11" x14ac:dyDescent="0.35">
      <c r="A5080">
        <v>5077</v>
      </c>
      <c r="B5080" t="str">
        <f t="shared" si="79"/>
        <v>18-75.5</v>
      </c>
      <c r="C5080">
        <v>-75.269964728226</v>
      </c>
      <c r="D5080">
        <v>17.98543908836</v>
      </c>
      <c r="E5080">
        <f>ASIN(SQRT((SIN(RADIANS(PARAMETERS!$D$8-D5080)/2)*SIN(RADIANS(PARAMETERS!$D$8-D5080)/2))+(COS(RADIANS(D5080))*COS(RADIANS(PARAMETERS!$D$8))*SIN(RADIANS(PARAMETERS!$D$9-C5080)/2)*SIN(RADIANS(PARAMETERS!$D$9-C5080)/2))))*2*3958.756</f>
        <v>983.90744480776539</v>
      </c>
      <c r="F5080">
        <v>160.7674407959</v>
      </c>
      <c r="G5080">
        <v>188.52738952637</v>
      </c>
      <c r="H5080">
        <v>227.09719848633</v>
      </c>
      <c r="I5080">
        <v>261.44259643555</v>
      </c>
      <c r="J5080">
        <v>300.99041748047</v>
      </c>
      <c r="K5080" s="6">
        <f>IFERROR(EXP(TREND(LN($F$1:$J$1),LN(F5080:J5080),LN(Calculations!$B$3))),0)</f>
        <v>2.8890419117480883E-2</v>
      </c>
    </row>
    <row r="5081" spans="1:11" x14ac:dyDescent="0.35">
      <c r="A5081">
        <v>5078</v>
      </c>
      <c r="B5081" t="str">
        <f t="shared" si="79"/>
        <v>18-75.5</v>
      </c>
      <c r="C5081">
        <v>-75.541286063127004</v>
      </c>
      <c r="D5081">
        <v>17.98543908836</v>
      </c>
      <c r="E5081">
        <f>ASIN(SQRT((SIN(RADIANS(PARAMETERS!$D$8-D5081)/2)*SIN(RADIANS(PARAMETERS!$D$8-D5081)/2))+(COS(RADIANS(D5081))*COS(RADIANS(PARAMETERS!$D$8))*SIN(RADIANS(PARAMETERS!$D$9-C5081)/2)*SIN(RADIANS(PARAMETERS!$D$9-C5081)/2))))*2*3958.756</f>
        <v>1001.5610197153316</v>
      </c>
      <c r="F5081">
        <v>160.73858642578</v>
      </c>
      <c r="G5081">
        <v>188.49272155762</v>
      </c>
      <c r="H5081">
        <v>227.03157043457</v>
      </c>
      <c r="I5081">
        <v>261.34512329102</v>
      </c>
      <c r="J5081">
        <v>300.85177612305</v>
      </c>
      <c r="K5081" s="6">
        <f>IFERROR(EXP(TREND(LN($F$1:$J$1),LN(F5081:J5081),LN(Calculations!$B$3))),0)</f>
        <v>2.8874783183987205E-2</v>
      </c>
    </row>
    <row r="5082" spans="1:11" x14ac:dyDescent="0.35">
      <c r="A5082">
        <v>5079</v>
      </c>
      <c r="B5082" t="str">
        <f t="shared" si="79"/>
        <v>18-76</v>
      </c>
      <c r="C5082">
        <v>-75.812607398028007</v>
      </c>
      <c r="D5082">
        <v>17.98543908836</v>
      </c>
      <c r="E5082">
        <f>ASIN(SQRT((SIN(RADIANS(PARAMETERS!$D$8-D5082)/2)*SIN(RADIANS(PARAMETERS!$D$8-D5082)/2))+(COS(RADIANS(D5082))*COS(RADIANS(PARAMETERS!$D$8))*SIN(RADIANS(PARAMETERS!$D$9-C5082)/2)*SIN(RADIANS(PARAMETERS!$D$9-C5082)/2))))*2*3958.756</f>
        <v>1019.2241738932648</v>
      </c>
      <c r="F5082">
        <v>161.05581665039</v>
      </c>
      <c r="G5082">
        <v>188.6888885498</v>
      </c>
      <c r="H5082">
        <v>227.28694152832</v>
      </c>
      <c r="I5082">
        <v>261.65484619141</v>
      </c>
      <c r="J5082">
        <v>301.22555541992</v>
      </c>
      <c r="K5082" s="6">
        <f>IFERROR(EXP(TREND(LN($F$1:$J$1),LN(F5082:J5082),LN(Calculations!$B$3))),0)</f>
        <v>2.9106319558974383E-2</v>
      </c>
    </row>
    <row r="5083" spans="1:11" x14ac:dyDescent="0.35">
      <c r="A5083">
        <v>5080</v>
      </c>
      <c r="B5083" t="str">
        <f t="shared" si="79"/>
        <v>18-76</v>
      </c>
      <c r="C5083">
        <v>-76.083928732928996</v>
      </c>
      <c r="D5083">
        <v>17.98543908836</v>
      </c>
      <c r="E5083">
        <f>ASIN(SQRT((SIN(RADIANS(PARAMETERS!$D$8-D5083)/2)*SIN(RADIANS(PARAMETERS!$D$8-D5083)/2))+(COS(RADIANS(D5083))*COS(RADIANS(PARAMETERS!$D$8))*SIN(RADIANS(PARAMETERS!$D$9-C5083)/2)*SIN(RADIANS(PARAMETERS!$D$9-C5083)/2))))*2*3958.756</f>
        <v>1036.8963848611545</v>
      </c>
      <c r="F5083">
        <v>161.66795349121</v>
      </c>
      <c r="G5083">
        <v>189.08312988281</v>
      </c>
      <c r="H5083">
        <v>227.80926513672</v>
      </c>
      <c r="I5083">
        <v>262.29653930664</v>
      </c>
      <c r="J5083">
        <v>302.00988769531</v>
      </c>
      <c r="K5083" s="6">
        <f>IFERROR(EXP(TREND(LN($F$1:$J$1),LN(F5083:J5083),LN(Calculations!$B$3))),0)</f>
        <v>2.9556565251156238E-2</v>
      </c>
    </row>
    <row r="5084" spans="1:11" x14ac:dyDescent="0.35">
      <c r="A5084">
        <v>5081</v>
      </c>
      <c r="B5084" t="str">
        <f t="shared" si="79"/>
        <v>18-76.5</v>
      </c>
      <c r="C5084">
        <v>-76.355250067829999</v>
      </c>
      <c r="D5084">
        <v>17.98543908836</v>
      </c>
      <c r="E5084">
        <f>ASIN(SQRT((SIN(RADIANS(PARAMETERS!$D$8-D5084)/2)*SIN(RADIANS(PARAMETERS!$D$8-D5084)/2))+(COS(RADIANS(D5084))*COS(RADIANS(PARAMETERS!$D$8))*SIN(RADIANS(PARAMETERS!$D$9-C5084)/2)*SIN(RADIANS(PARAMETERS!$D$9-C5084)/2))))*2*3958.756</f>
        <v>1054.5771642968093</v>
      </c>
      <c r="F5084">
        <v>162.43327331543</v>
      </c>
      <c r="G5084">
        <v>189.58222961426</v>
      </c>
      <c r="H5084">
        <v>228.46148681641</v>
      </c>
      <c r="I5084">
        <v>263.0908203125</v>
      </c>
      <c r="J5084">
        <v>302.97329711914</v>
      </c>
      <c r="K5084" s="6">
        <f>IFERROR(EXP(TREND(LN($F$1:$J$1),LN(F5084:J5084),LN(Calculations!$B$3))),0)</f>
        <v>3.0132654175828048E-2</v>
      </c>
    </row>
    <row r="5085" spans="1:11" x14ac:dyDescent="0.35">
      <c r="A5085">
        <v>5082</v>
      </c>
      <c r="B5085" t="str">
        <f t="shared" si="79"/>
        <v>18-76.5</v>
      </c>
      <c r="C5085">
        <v>-76.626571402731003</v>
      </c>
      <c r="D5085">
        <v>17.98543908836</v>
      </c>
      <c r="E5085">
        <f>ASIN(SQRT((SIN(RADIANS(PARAMETERS!$D$8-D5085)/2)*SIN(RADIANS(PARAMETERS!$D$8-D5085)/2))+(COS(RADIANS(D5085))*COS(RADIANS(PARAMETERS!$D$8))*SIN(RADIANS(PARAMETERS!$D$9-C5085)/2)*SIN(RADIANS(PARAMETERS!$D$9-C5085)/2))))*2*3958.756</f>
        <v>1072.2660552596317</v>
      </c>
      <c r="F5085">
        <v>163.07716369629</v>
      </c>
      <c r="G5085">
        <v>190.01260375977</v>
      </c>
      <c r="H5085">
        <v>229.01832580566</v>
      </c>
      <c r="I5085">
        <v>263.76446533203</v>
      </c>
      <c r="J5085">
        <v>303.78546142578</v>
      </c>
      <c r="K5085" s="6">
        <f>IFERROR(EXP(TREND(LN($F$1:$J$1),LN(F5085:J5085),LN(Calculations!$B$3))),0)</f>
        <v>3.0629180484274446E-2</v>
      </c>
    </row>
    <row r="5086" spans="1:11" x14ac:dyDescent="0.35">
      <c r="A5086">
        <v>5083</v>
      </c>
      <c r="B5086" t="str">
        <f t="shared" si="79"/>
        <v>18-77</v>
      </c>
      <c r="C5086">
        <v>-76.897892737632006</v>
      </c>
      <c r="D5086">
        <v>17.98543908836</v>
      </c>
      <c r="E5086">
        <f>ASIN(SQRT((SIN(RADIANS(PARAMETERS!$D$8-D5086)/2)*SIN(RADIANS(PARAMETERS!$D$8-D5086)/2))+(COS(RADIANS(D5086))*COS(RADIANS(PARAMETERS!$D$8))*SIN(RADIANS(PARAMETERS!$D$9-C5086)/2)*SIN(RADIANS(PARAMETERS!$D$9-C5086)/2))))*2*3958.756</f>
        <v>1089.9626296783733</v>
      </c>
      <c r="F5086">
        <v>163.57250976563</v>
      </c>
      <c r="G5086">
        <v>190.35385131836</v>
      </c>
      <c r="H5086">
        <v>229.44902038574</v>
      </c>
      <c r="I5086">
        <v>264.27661132813</v>
      </c>
      <c r="J5086">
        <v>304.39312744141</v>
      </c>
      <c r="K5086" s="6">
        <f>IFERROR(EXP(TREND(LN($F$1:$J$1),LN(F5086:J5086),LN(Calculations!$B$3))),0)</f>
        <v>3.1022761916991853E-2</v>
      </c>
    </row>
    <row r="5087" spans="1:11" x14ac:dyDescent="0.35">
      <c r="A5087">
        <v>5084</v>
      </c>
      <c r="B5087" t="str">
        <f t="shared" si="79"/>
        <v>18-77</v>
      </c>
      <c r="C5087">
        <v>-77.169214072532995</v>
      </c>
      <c r="D5087">
        <v>17.98543908836</v>
      </c>
      <c r="E5087">
        <f>ASIN(SQRT((SIN(RADIANS(PARAMETERS!$D$8-D5087)/2)*SIN(RADIANS(PARAMETERS!$D$8-D5087)/2))+(COS(RADIANS(D5087))*COS(RADIANS(PARAMETERS!$D$8))*SIN(RADIANS(PARAMETERS!$D$9-C5087)/2)*SIN(RADIANS(PARAMETERS!$D$9-C5087)/2))))*2*3958.756</f>
        <v>1107.6664860745564</v>
      </c>
      <c r="F5087">
        <v>163.96752929688</v>
      </c>
      <c r="G5087">
        <v>190.63993835449</v>
      </c>
      <c r="H5087">
        <v>229.79911804199</v>
      </c>
      <c r="I5087">
        <v>264.68371582031</v>
      </c>
      <c r="J5087">
        <v>304.86581420898</v>
      </c>
      <c r="K5087" s="6">
        <f>IFERROR(EXP(TREND(LN($F$1:$J$1),LN(F5087:J5087),LN(Calculations!$B$3))),0)</f>
        <v>3.134767023387381E-2</v>
      </c>
    </row>
    <row r="5088" spans="1:11" x14ac:dyDescent="0.35">
      <c r="A5088">
        <v>5085</v>
      </c>
      <c r="B5088" t="str">
        <f t="shared" si="79"/>
        <v>18-77.5</v>
      </c>
      <c r="C5088">
        <v>-77.440535407433998</v>
      </c>
      <c r="D5088">
        <v>17.98543908836</v>
      </c>
      <c r="E5088">
        <f>ASIN(SQRT((SIN(RADIANS(PARAMETERS!$D$8-D5088)/2)*SIN(RADIANS(PARAMETERS!$D$8-D5088)/2))+(COS(RADIANS(D5088))*COS(RADIANS(PARAMETERS!$D$8))*SIN(RADIANS(PARAMETERS!$D$9-C5088)/2)*SIN(RADIANS(PARAMETERS!$D$9-C5088)/2))))*2*3958.756</f>
        <v>1125.3772474963505</v>
      </c>
      <c r="F5088">
        <v>164.47323608398</v>
      </c>
      <c r="G5088">
        <v>191.04214477539</v>
      </c>
      <c r="H5088">
        <v>230.30825805664</v>
      </c>
      <c r="I5088">
        <v>265.29089355469</v>
      </c>
      <c r="J5088">
        <v>305.5885925293</v>
      </c>
      <c r="K5088" s="6">
        <f>IFERROR(EXP(TREND(LN($F$1:$J$1),LN(F5088:J5088),LN(Calculations!$B$3))),0)</f>
        <v>3.1767539284586255E-2</v>
      </c>
    </row>
    <row r="5089" spans="1:11" x14ac:dyDescent="0.35">
      <c r="A5089">
        <v>5086</v>
      </c>
      <c r="B5089" t="str">
        <f t="shared" si="79"/>
        <v>18-77.5</v>
      </c>
      <c r="C5089">
        <v>-77.711856742335002</v>
      </c>
      <c r="D5089">
        <v>17.98543908836</v>
      </c>
      <c r="E5089">
        <f>ASIN(SQRT((SIN(RADIANS(PARAMETERS!$D$8-D5089)/2)*SIN(RADIANS(PARAMETERS!$D$8-D5089)/2))+(COS(RADIANS(D5089))*COS(RADIANS(PARAMETERS!$D$8))*SIN(RADIANS(PARAMETERS!$D$9-C5089)/2)*SIN(RADIANS(PARAMETERS!$D$9-C5089)/2))))*2*3958.756</f>
        <v>1143.0945596406746</v>
      </c>
      <c r="F5089">
        <v>165.0717010498</v>
      </c>
      <c r="G5089">
        <v>191.52543640137</v>
      </c>
      <c r="H5089">
        <v>230.9174041748</v>
      </c>
      <c r="I5089">
        <v>266.01538085938</v>
      </c>
      <c r="J5089">
        <v>306.44915771484</v>
      </c>
      <c r="K5089" s="6">
        <f>IFERROR(EXP(TREND(LN($F$1:$J$1),LN(F5089:J5089),LN(Calculations!$B$3))),0)</f>
        <v>3.2273258371166583E-2</v>
      </c>
    </row>
    <row r="5090" spans="1:11" x14ac:dyDescent="0.35">
      <c r="A5090">
        <v>5087</v>
      </c>
      <c r="B5090" t="str">
        <f t="shared" si="79"/>
        <v>18-78</v>
      </c>
      <c r="C5090">
        <v>-77.983178077236005</v>
      </c>
      <c r="D5090">
        <v>17.98543908836</v>
      </c>
      <c r="E5090">
        <f>ASIN(SQRT((SIN(RADIANS(PARAMETERS!$D$8-D5090)/2)*SIN(RADIANS(PARAMETERS!$D$8-D5090)/2))+(COS(RADIANS(D5090))*COS(RADIANS(PARAMETERS!$D$8))*SIN(RADIANS(PARAMETERS!$D$9-C5090)/2)*SIN(RADIANS(PARAMETERS!$D$9-C5090)/2))))*2*3958.756</f>
        <v>1160.8180891439715</v>
      </c>
      <c r="F5090">
        <v>165.72715759277</v>
      </c>
      <c r="G5090">
        <v>192.06056213379</v>
      </c>
      <c r="H5090">
        <v>231.58367919922</v>
      </c>
      <c r="I5090">
        <v>266.80114746094</v>
      </c>
      <c r="J5090">
        <v>307.37515258789</v>
      </c>
      <c r="K5090" s="6">
        <f>IFERROR(EXP(TREND(LN($F$1:$J$1),LN(F5090:J5090),LN(Calculations!$B$3))),0)</f>
        <v>3.2840363933981084E-2</v>
      </c>
    </row>
    <row r="5091" spans="1:11" x14ac:dyDescent="0.35">
      <c r="A5091">
        <v>5088</v>
      </c>
      <c r="B5091" t="str">
        <f t="shared" si="79"/>
        <v>18-78.5</v>
      </c>
      <c r="C5091">
        <v>-78.254499412136994</v>
      </c>
      <c r="D5091">
        <v>17.98543908836</v>
      </c>
      <c r="E5091">
        <f>ASIN(SQRT((SIN(RADIANS(PARAMETERS!$D$8-D5091)/2)*SIN(RADIANS(PARAMETERS!$D$8-D5091)/2))+(COS(RADIANS(D5091))*COS(RADIANS(PARAMETERS!$D$8))*SIN(RADIANS(PARAMETERS!$D$9-C5091)/2)*SIN(RADIANS(PARAMETERS!$D$9-C5091)/2))))*2*3958.756</f>
        <v>1178.5475220243218</v>
      </c>
      <c r="F5091">
        <v>166.4299621582</v>
      </c>
      <c r="G5091">
        <v>192.65771484375</v>
      </c>
      <c r="H5091">
        <v>232.33363342285</v>
      </c>
      <c r="I5091">
        <v>267.6911315918</v>
      </c>
      <c r="J5091">
        <v>308.43029785156</v>
      </c>
      <c r="K5091" s="6">
        <f>IFERROR(EXP(TREND(LN($F$1:$J$1),LN(F5091:J5091),LN(Calculations!$B$3))),0)</f>
        <v>3.3459378281212239E-2</v>
      </c>
    </row>
    <row r="5092" spans="1:11" x14ac:dyDescent="0.35">
      <c r="A5092">
        <v>5089</v>
      </c>
      <c r="B5092" t="str">
        <f t="shared" si="79"/>
        <v>18-78.5</v>
      </c>
      <c r="C5092">
        <v>-78.525820747037997</v>
      </c>
      <c r="D5092">
        <v>17.98543908836</v>
      </c>
      <c r="E5092">
        <f>ASIN(SQRT((SIN(RADIANS(PARAMETERS!$D$8-D5092)/2)*SIN(RADIANS(PARAMETERS!$D$8-D5092)/2))+(COS(RADIANS(D5092))*COS(RADIANS(PARAMETERS!$D$8))*SIN(RADIANS(PARAMETERS!$D$9-C5092)/2)*SIN(RADIANS(PARAMETERS!$D$9-C5092)/2))))*2*3958.756</f>
        <v>1196.2825622595967</v>
      </c>
      <c r="F5092">
        <v>167.13691711426</v>
      </c>
      <c r="G5092">
        <v>193.27690124512</v>
      </c>
      <c r="H5092">
        <v>233.1007232666</v>
      </c>
      <c r="I5092">
        <v>268.59268188477</v>
      </c>
      <c r="J5092">
        <v>309.48947143555</v>
      </c>
      <c r="K5092" s="6">
        <f>IFERROR(EXP(TREND(LN($F$1:$J$1),LN(F5092:J5092),LN(Calculations!$B$3))),0)</f>
        <v>3.4101452360031821E-2</v>
      </c>
    </row>
    <row r="5093" spans="1:11" x14ac:dyDescent="0.35">
      <c r="A5093">
        <v>5090</v>
      </c>
      <c r="B5093" t="str">
        <f t="shared" si="79"/>
        <v>18-79</v>
      </c>
      <c r="C5093">
        <v>-78.797142081939</v>
      </c>
      <c r="D5093">
        <v>17.98543908836</v>
      </c>
      <c r="E5093">
        <f>ASIN(SQRT((SIN(RADIANS(PARAMETERS!$D$8-D5093)/2)*SIN(RADIANS(PARAMETERS!$D$8-D5093)/2))+(COS(RADIANS(D5093))*COS(RADIANS(PARAMETERS!$D$8))*SIN(RADIANS(PARAMETERS!$D$9-C5093)/2)*SIN(RADIANS(PARAMETERS!$D$9-C5093)/2))))*2*3958.756</f>
        <v>1214.0229304880486</v>
      </c>
      <c r="F5093">
        <v>167.83200073242</v>
      </c>
      <c r="G5093">
        <v>193.90632629395</v>
      </c>
      <c r="H5093">
        <v>233.87104797363</v>
      </c>
      <c r="I5093">
        <v>269.49005126953</v>
      </c>
      <c r="J5093">
        <v>310.53466796875</v>
      </c>
      <c r="K5093" s="6">
        <f>IFERROR(EXP(TREND(LN($F$1:$J$1),LN(F5093:J5093),LN(Calculations!$B$3))),0)</f>
        <v>3.4752731017415196E-2</v>
      </c>
    </row>
    <row r="5094" spans="1:11" x14ac:dyDescent="0.35">
      <c r="A5094">
        <v>5091</v>
      </c>
      <c r="B5094" t="str">
        <f t="shared" si="79"/>
        <v>18-79</v>
      </c>
      <c r="C5094">
        <v>-79.068463416840004</v>
      </c>
      <c r="D5094">
        <v>17.98543908836</v>
      </c>
      <c r="E5094">
        <f>ASIN(SQRT((SIN(RADIANS(PARAMETERS!$D$8-D5094)/2)*SIN(RADIANS(PARAMETERS!$D$8-D5094)/2))+(COS(RADIANS(D5094))*COS(RADIANS(PARAMETERS!$D$8))*SIN(RADIANS(PARAMETERS!$D$9-C5094)/2)*SIN(RADIANS(PARAMETERS!$D$9-C5094)/2))))*2*3958.756</f>
        <v>1231.7683628193006</v>
      </c>
      <c r="F5094">
        <v>168.53128051758</v>
      </c>
      <c r="G5094">
        <v>194.58000183105</v>
      </c>
      <c r="H5094">
        <v>234.70838928223</v>
      </c>
      <c r="I5094">
        <v>270.4765625</v>
      </c>
      <c r="J5094">
        <v>311.69638061523</v>
      </c>
      <c r="K5094" s="6">
        <f>IFERROR(EXP(TREND(LN($F$1:$J$1),LN(F5094:J5094),LN(Calculations!$B$3))),0)</f>
        <v>3.5419699448650574E-2</v>
      </c>
    </row>
    <row r="5095" spans="1:11" x14ac:dyDescent="0.35">
      <c r="A5095">
        <v>5092</v>
      </c>
      <c r="B5095" t="str">
        <f t="shared" si="79"/>
        <v>18-79.5</v>
      </c>
      <c r="C5095">
        <v>-79.339784751741007</v>
      </c>
      <c r="D5095">
        <v>17.98543908836</v>
      </c>
      <c r="E5095">
        <f>ASIN(SQRT((SIN(RADIANS(PARAMETERS!$D$8-D5095)/2)*SIN(RADIANS(PARAMETERS!$D$8-D5095)/2))+(COS(RADIANS(D5095))*COS(RADIANS(PARAMETERS!$D$8))*SIN(RADIANS(PARAMETERS!$D$9-C5095)/2)*SIN(RADIANS(PARAMETERS!$D$9-C5095)/2))))*2*3958.756</f>
        <v>1249.5186097449828</v>
      </c>
      <c r="F5095">
        <v>169.18821716309</v>
      </c>
      <c r="G5095">
        <v>195.25051879883</v>
      </c>
      <c r="H5095">
        <v>235.53364562988</v>
      </c>
      <c r="I5095">
        <v>271.44195556641</v>
      </c>
      <c r="J5095">
        <v>312.82550048828</v>
      </c>
      <c r="K5095" s="6">
        <f>IFERROR(EXP(TREND(LN($F$1:$J$1),LN(F5095:J5095),LN(Calculations!$B$3))),0)</f>
        <v>3.6068350509569629E-2</v>
      </c>
    </row>
    <row r="5096" spans="1:11" x14ac:dyDescent="0.35">
      <c r="A5096">
        <v>5093</v>
      </c>
      <c r="B5096" t="str">
        <f t="shared" si="79"/>
        <v>18-79.5</v>
      </c>
      <c r="C5096">
        <v>-79.611106086641996</v>
      </c>
      <c r="D5096">
        <v>17.98543908836</v>
      </c>
      <c r="E5096">
        <f>ASIN(SQRT((SIN(RADIANS(PARAMETERS!$D$8-D5096)/2)*SIN(RADIANS(PARAMETERS!$D$8-D5096)/2))+(COS(RADIANS(D5096))*COS(RADIANS(PARAMETERS!$D$8))*SIN(RADIANS(PARAMETERS!$D$9-C5096)/2)*SIN(RADIANS(PARAMETERS!$D$9-C5096)/2))))*2*3958.756</f>
        <v>1267.2734351394556</v>
      </c>
      <c r="F5096">
        <v>169.81484985352</v>
      </c>
      <c r="G5096">
        <v>195.92199707031</v>
      </c>
      <c r="H5096">
        <v>236.35412597656</v>
      </c>
      <c r="I5096">
        <v>272.39669799805</v>
      </c>
      <c r="J5096">
        <v>313.93640136719</v>
      </c>
      <c r="K5096" s="6">
        <f>IFERROR(EXP(TREND(LN($F$1:$J$1),LN(F5096:J5096),LN(Calculations!$B$3))),0)</f>
        <v>3.6706414757712996E-2</v>
      </c>
    </row>
    <row r="5097" spans="1:11" x14ac:dyDescent="0.35">
      <c r="A5097">
        <v>5094</v>
      </c>
      <c r="B5097" t="str">
        <f t="shared" si="79"/>
        <v>18-80</v>
      </c>
      <c r="C5097">
        <v>-79.882427421542999</v>
      </c>
      <c r="D5097">
        <v>17.98543908836</v>
      </c>
      <c r="E5097">
        <f>ASIN(SQRT((SIN(RADIANS(PARAMETERS!$D$8-D5097)/2)*SIN(RADIANS(PARAMETERS!$D$8-D5097)/2))+(COS(RADIANS(D5097))*COS(RADIANS(PARAMETERS!$D$8))*SIN(RADIANS(PARAMETERS!$D$9-C5097)/2)*SIN(RADIANS(PARAMETERS!$D$9-C5097)/2))))*2*3958.756</f>
        <v>1285.0326153421031</v>
      </c>
      <c r="F5097">
        <v>170.46643066406</v>
      </c>
      <c r="G5097">
        <v>196.64213562012</v>
      </c>
      <c r="H5097">
        <v>237.24801635742</v>
      </c>
      <c r="I5097">
        <v>273.44888305664</v>
      </c>
      <c r="J5097">
        <v>315.17443847656</v>
      </c>
      <c r="K5097" s="6">
        <f>IFERROR(EXP(TREND(LN($F$1:$J$1),LN(F5097:J5097),LN(Calculations!$B$3))),0)</f>
        <v>3.7374863711578422E-2</v>
      </c>
    </row>
    <row r="5098" spans="1:11" x14ac:dyDescent="0.35">
      <c r="A5098">
        <v>5095</v>
      </c>
      <c r="B5098" t="str">
        <f t="shared" si="79"/>
        <v>18-80</v>
      </c>
      <c r="C5098">
        <v>-80.153748756444003</v>
      </c>
      <c r="D5098">
        <v>17.98543908836</v>
      </c>
      <c r="E5098">
        <f>ASIN(SQRT((SIN(RADIANS(PARAMETERS!$D$8-D5098)/2)*SIN(RADIANS(PARAMETERS!$D$8-D5098)/2))+(COS(RADIANS(D5098))*COS(RADIANS(PARAMETERS!$D$8))*SIN(RADIANS(PARAMETERS!$D$9-C5098)/2)*SIN(RADIANS(PARAMETERS!$D$9-C5098)/2))))*2*3958.756</f>
        <v>1302.7959383135462</v>
      </c>
      <c r="F5098">
        <v>171.09608459473</v>
      </c>
      <c r="G5098">
        <v>197.34274291992</v>
      </c>
      <c r="H5098">
        <v>238.11720275879</v>
      </c>
      <c r="I5098">
        <v>274.47161865234</v>
      </c>
      <c r="J5098">
        <v>316.37744140625</v>
      </c>
      <c r="K5098" s="6">
        <f>IFERROR(EXP(TREND(LN($F$1:$J$1),LN(F5098:J5098),LN(Calculations!$B$3))),0)</f>
        <v>3.8030839732480698E-2</v>
      </c>
    </row>
    <row r="5099" spans="1:11" x14ac:dyDescent="0.35">
      <c r="A5099">
        <v>5096</v>
      </c>
      <c r="B5099" t="str">
        <f t="shared" si="79"/>
        <v>18-80.5</v>
      </c>
      <c r="C5099">
        <v>-80.425070091345006</v>
      </c>
      <c r="D5099">
        <v>17.98543908836</v>
      </c>
      <c r="E5099">
        <f>ASIN(SQRT((SIN(RADIANS(PARAMETERS!$D$8-D5099)/2)*SIN(RADIANS(PARAMETERS!$D$8-D5099)/2))+(COS(RADIANS(D5099))*COS(RADIANS(PARAMETERS!$D$8))*SIN(RADIANS(PARAMETERS!$D$9-C5099)/2)*SIN(RADIANS(PARAMETERS!$D$9-C5099)/2))))*2*3958.756</f>
        <v>1320.5632028589662</v>
      </c>
      <c r="F5099">
        <v>171.69511413574</v>
      </c>
      <c r="G5099">
        <v>198.01170349121</v>
      </c>
      <c r="H5099">
        <v>238.94491577148</v>
      </c>
      <c r="I5099">
        <v>275.4436340332</v>
      </c>
      <c r="J5099">
        <v>317.51864624023</v>
      </c>
      <c r="K5099" s="6">
        <f>IFERROR(EXP(TREND(LN($F$1:$J$1),LN(F5099:J5099),LN(Calculations!$B$3))),0)</f>
        <v>3.86650696340178E-2</v>
      </c>
    </row>
    <row r="5100" spans="1:11" x14ac:dyDescent="0.35">
      <c r="A5100">
        <v>5097</v>
      </c>
      <c r="B5100" t="str">
        <f t="shared" si="79"/>
        <v>18-80.5</v>
      </c>
      <c r="C5100">
        <v>-80.696391426245995</v>
      </c>
      <c r="D5100">
        <v>17.98543908836</v>
      </c>
      <c r="E5100">
        <f>ASIN(SQRT((SIN(RADIANS(PARAMETERS!$D$8-D5100)/2)*SIN(RADIANS(PARAMETERS!$D$8-D5100)/2))+(COS(RADIANS(D5100))*COS(RADIANS(PARAMETERS!$D$8))*SIN(RADIANS(PARAMETERS!$D$9-C5100)/2)*SIN(RADIANS(PARAMETERS!$D$9-C5100)/2))))*2*3958.756</f>
        <v>1338.3342179124127</v>
      </c>
      <c r="F5100">
        <v>172.28216552734</v>
      </c>
      <c r="G5100">
        <v>198.67317199707</v>
      </c>
      <c r="H5100">
        <v>239.76669311523</v>
      </c>
      <c r="I5100">
        <v>276.41159057617</v>
      </c>
      <c r="J5100">
        <v>318.65829467773</v>
      </c>
      <c r="K5100" s="6">
        <f>IFERROR(EXP(TREND(LN($F$1:$J$1),LN(F5100:J5100),LN(Calculations!$B$3))),0)</f>
        <v>3.9293147855169248E-2</v>
      </c>
    </row>
    <row r="5101" spans="1:11" x14ac:dyDescent="0.35">
      <c r="A5101">
        <v>5098</v>
      </c>
      <c r="B5101" t="str">
        <f t="shared" si="79"/>
        <v>18-81</v>
      </c>
      <c r="C5101">
        <v>-80.967712761146998</v>
      </c>
      <c r="D5101">
        <v>17.98543908836</v>
      </c>
      <c r="E5101">
        <f>ASIN(SQRT((SIN(RADIANS(PARAMETERS!$D$8-D5101)/2)*SIN(RADIANS(PARAMETERS!$D$8-D5101)/2))+(COS(RADIANS(D5101))*COS(RADIANS(PARAMETERS!$D$8))*SIN(RADIANS(PARAMETERS!$D$9-C5101)/2)*SIN(RADIANS(PARAMETERS!$D$9-C5101)/2))))*2*3958.756</f>
        <v>1356.1088018766081</v>
      </c>
      <c r="F5101">
        <v>172.82748413086</v>
      </c>
      <c r="G5101">
        <v>199.29272460938</v>
      </c>
      <c r="H5101">
        <v>240.53761291504</v>
      </c>
      <c r="I5101">
        <v>277.32067871094</v>
      </c>
      <c r="J5101">
        <v>319.72988891602</v>
      </c>
      <c r="K5101" s="6">
        <f>IFERROR(EXP(TREND(LN($F$1:$J$1),LN(F5101:J5101),LN(Calculations!$B$3))),0)</f>
        <v>3.9883470493523705E-2</v>
      </c>
    </row>
    <row r="5102" spans="1:11" x14ac:dyDescent="0.35">
      <c r="A5102">
        <v>5099</v>
      </c>
      <c r="B5102" t="str">
        <f t="shared" si="79"/>
        <v>18-81</v>
      </c>
      <c r="C5102">
        <v>-81.239034096048002</v>
      </c>
      <c r="D5102">
        <v>17.98543908836</v>
      </c>
      <c r="E5102">
        <f>ASIN(SQRT((SIN(RADIANS(PARAMETERS!$D$8-D5102)/2)*SIN(RADIANS(PARAMETERS!$D$8-D5102)/2))+(COS(RADIANS(D5102))*COS(RADIANS(PARAMETERS!$D$8))*SIN(RADIANS(PARAMETERS!$D$9-C5102)/2)*SIN(RADIANS(PARAMETERS!$D$9-C5102)/2))))*2*3958.756</f>
        <v>1373.8867820133009</v>
      </c>
      <c r="F5102">
        <v>173.34295654297</v>
      </c>
      <c r="G5102">
        <v>199.8914642334</v>
      </c>
      <c r="H5102">
        <v>241.29634094238</v>
      </c>
      <c r="I5102">
        <v>278.22708129883</v>
      </c>
      <c r="J5102">
        <v>320.8115234375</v>
      </c>
      <c r="K5102" s="6">
        <f>IFERROR(EXP(TREND(LN($F$1:$J$1),LN(F5102:J5102),LN(Calculations!$B$3))),0)</f>
        <v>4.0439475553439116E-2</v>
      </c>
    </row>
    <row r="5103" spans="1:11" x14ac:dyDescent="0.35">
      <c r="A5103">
        <v>5100</v>
      </c>
      <c r="B5103" t="str">
        <f t="shared" si="79"/>
        <v>18-81.5</v>
      </c>
      <c r="C5103">
        <v>-81.510355430949005</v>
      </c>
      <c r="D5103">
        <v>17.98543908836</v>
      </c>
      <c r="E5103">
        <f>ASIN(SQRT((SIN(RADIANS(PARAMETERS!$D$8-D5103)/2)*SIN(RADIANS(PARAMETERS!$D$8-D5103)/2))+(COS(RADIANS(D5103))*COS(RADIANS(PARAMETERS!$D$8))*SIN(RADIANS(PARAMETERS!$D$9-C5103)/2)*SIN(RADIANS(PARAMETERS!$D$9-C5103)/2))))*2*3958.756</f>
        <v>1391.6679938797381</v>
      </c>
      <c r="F5103">
        <v>173.84794616699</v>
      </c>
      <c r="G5103">
        <v>200.49903869629</v>
      </c>
      <c r="H5103">
        <v>242.09036254883</v>
      </c>
      <c r="I5103">
        <v>279.19570922852</v>
      </c>
      <c r="J5103">
        <v>321.98989868164</v>
      </c>
      <c r="K5103" s="6">
        <f>IFERROR(EXP(TREND(LN($F$1:$J$1),LN(F5103:J5103),LN(Calculations!$B$3))),0)</f>
        <v>4.0974078593359227E-2</v>
      </c>
    </row>
    <row r="5104" spans="1:11" x14ac:dyDescent="0.35">
      <c r="A5104">
        <v>5101</v>
      </c>
      <c r="B5104" t="str">
        <f t="shared" si="79"/>
        <v>18-82</v>
      </c>
      <c r="C5104">
        <v>-81.781676765849994</v>
      </c>
      <c r="D5104">
        <v>17.98543908836</v>
      </c>
      <c r="E5104">
        <f>ASIN(SQRT((SIN(RADIANS(PARAMETERS!$D$8-D5104)/2)*SIN(RADIANS(PARAMETERS!$D$8-D5104)/2))+(COS(RADIANS(D5104))*COS(RADIANS(PARAMETERS!$D$8))*SIN(RADIANS(PARAMETERS!$D$9-C5104)/2)*SIN(RADIANS(PARAMETERS!$D$9-C5104)/2))))*2*3958.756</f>
        <v>1409.4522808072431</v>
      </c>
      <c r="F5104">
        <v>174.28297424316</v>
      </c>
      <c r="G5104">
        <v>201.03283691406</v>
      </c>
      <c r="H5104">
        <v>242.79495239258</v>
      </c>
      <c r="I5104">
        <v>280.06097412109</v>
      </c>
      <c r="J5104">
        <v>323.04879760742</v>
      </c>
      <c r="K5104" s="6">
        <f>IFERROR(EXP(TREND(LN($F$1:$J$1),LN(F5104:J5104),LN(Calculations!$B$3))),0)</f>
        <v>4.1433840747719414E-2</v>
      </c>
    </row>
    <row r="5105" spans="1:11" x14ac:dyDescent="0.35">
      <c r="A5105">
        <v>5102</v>
      </c>
      <c r="B5105" t="str">
        <f t="shared" si="79"/>
        <v>18-82</v>
      </c>
      <c r="C5105">
        <v>-82.052998100750997</v>
      </c>
      <c r="D5105">
        <v>17.98543908836</v>
      </c>
      <c r="E5105">
        <f>ASIN(SQRT((SIN(RADIANS(PARAMETERS!$D$8-D5105)/2)*SIN(RADIANS(PARAMETERS!$D$8-D5105)/2))+(COS(RADIANS(D5105))*COS(RADIANS(PARAMETERS!$D$8))*SIN(RADIANS(PARAMETERS!$D$9-C5105)/2)*SIN(RADIANS(PARAMETERS!$D$9-C5105)/2))))*2*3958.756</f>
        <v>1427.2394934182912</v>
      </c>
      <c r="F5105">
        <v>174.66009521484</v>
      </c>
      <c r="G5105">
        <v>201.51040649414</v>
      </c>
      <c r="H5105">
        <v>243.44371032715</v>
      </c>
      <c r="I5105">
        <v>280.87240600586</v>
      </c>
      <c r="J5105">
        <v>324.05780029297</v>
      </c>
      <c r="K5105" s="6">
        <f>IFERROR(EXP(TREND(LN($F$1:$J$1),LN(F5105:J5105),LN(Calculations!$B$3))),0)</f>
        <v>4.1821777472362688E-2</v>
      </c>
    </row>
    <row r="5106" spans="1:11" x14ac:dyDescent="0.35">
      <c r="A5106">
        <v>5103</v>
      </c>
      <c r="B5106" t="str">
        <f t="shared" si="79"/>
        <v>18-82.5</v>
      </c>
      <c r="C5106">
        <v>-82.324319435652001</v>
      </c>
      <c r="D5106">
        <v>17.98543908836</v>
      </c>
      <c r="E5106">
        <f>ASIN(SQRT((SIN(RADIANS(PARAMETERS!$D$8-D5106)/2)*SIN(RADIANS(PARAMETERS!$D$8-D5106)/2))+(COS(RADIANS(D5106))*COS(RADIANS(PARAMETERS!$D$8))*SIN(RADIANS(PARAMETERS!$D$9-C5106)/2)*SIN(RADIANS(PARAMETERS!$D$9-C5106)/2))))*2*3958.756</f>
        <v>1445.0294891788049</v>
      </c>
      <c r="F5106">
        <v>174.99717712402</v>
      </c>
      <c r="G5106">
        <v>201.96369934082</v>
      </c>
      <c r="H5106">
        <v>244.09074401855</v>
      </c>
      <c r="I5106">
        <v>281.70602416992</v>
      </c>
      <c r="J5106">
        <v>325.12051391602</v>
      </c>
      <c r="K5106" s="6">
        <f>IFERROR(EXP(TREND(LN($F$1:$J$1),LN(F5106:J5106),LN(Calculations!$B$3))),0)</f>
        <v>4.2146847613473724E-2</v>
      </c>
    </row>
    <row r="5107" spans="1:11" x14ac:dyDescent="0.35">
      <c r="A5107">
        <v>5104</v>
      </c>
      <c r="B5107" t="str">
        <f t="shared" si="79"/>
        <v>18-82.5</v>
      </c>
      <c r="C5107">
        <v>-82.595640770553004</v>
      </c>
      <c r="D5107">
        <v>17.98543908836</v>
      </c>
      <c r="E5107">
        <f>ASIN(SQRT((SIN(RADIANS(PARAMETERS!$D$8-D5107)/2)*SIN(RADIANS(PARAMETERS!$D$8-D5107)/2))+(COS(RADIANS(D5107))*COS(RADIANS(PARAMETERS!$D$8))*SIN(RADIANS(PARAMETERS!$D$9-C5107)/2)*SIN(RADIANS(PARAMETERS!$D$9-C5107)/2))))*2*3958.756</f>
        <v>1462.8221319827362</v>
      </c>
      <c r="F5107">
        <v>175.22778320313</v>
      </c>
      <c r="G5107">
        <v>202.29907226563</v>
      </c>
      <c r="H5107">
        <v>244.59651184082</v>
      </c>
      <c r="I5107">
        <v>282.37777709961</v>
      </c>
      <c r="J5107">
        <v>325.99774169922</v>
      </c>
      <c r="K5107" s="6">
        <f>IFERROR(EXP(TREND(LN($F$1:$J$1),LN(F5107:J5107),LN(Calculations!$B$3))),0)</f>
        <v>4.2348255906187196E-2</v>
      </c>
    </row>
    <row r="5108" spans="1:11" x14ac:dyDescent="0.35">
      <c r="A5108">
        <v>5105</v>
      </c>
      <c r="B5108" t="str">
        <f t="shared" si="79"/>
        <v>18-83</v>
      </c>
      <c r="C5108">
        <v>-82.866962105453993</v>
      </c>
      <c r="D5108">
        <v>17.98543908836</v>
      </c>
      <c r="E5108">
        <f>ASIN(SQRT((SIN(RADIANS(PARAMETERS!$D$8-D5108)/2)*SIN(RADIANS(PARAMETERS!$D$8-D5108)/2))+(COS(RADIANS(D5108))*COS(RADIANS(PARAMETERS!$D$8))*SIN(RADIANS(PARAMETERS!$D$9-C5108)/2)*SIN(RADIANS(PARAMETERS!$D$9-C5108)/2))))*2*3958.756</f>
        <v>1480.6172917662391</v>
      </c>
      <c r="F5108">
        <v>175.36804199219</v>
      </c>
      <c r="G5108">
        <v>202.54437255859</v>
      </c>
      <c r="H5108">
        <v>245.01058959961</v>
      </c>
      <c r="I5108">
        <v>282.95880126953</v>
      </c>
      <c r="J5108">
        <v>326.78778076172</v>
      </c>
      <c r="K5108" s="6">
        <f>IFERROR(EXP(TREND(LN($F$1:$J$1),LN(F5108:J5108),LN(Calculations!$B$3))),0)</f>
        <v>4.2433131555904113E-2</v>
      </c>
    </row>
    <row r="5109" spans="1:11" x14ac:dyDescent="0.35">
      <c r="A5109">
        <v>5106</v>
      </c>
      <c r="B5109" t="str">
        <f t="shared" si="79"/>
        <v>18-83</v>
      </c>
      <c r="C5109">
        <v>-83.138283440354996</v>
      </c>
      <c r="D5109">
        <v>17.98543908836</v>
      </c>
      <c r="E5109">
        <f>ASIN(SQRT((SIN(RADIANS(PARAMETERS!$D$8-D5109)/2)*SIN(RADIANS(PARAMETERS!$D$8-D5109)/2))+(COS(RADIANS(D5109))*COS(RADIANS(PARAMETERS!$D$8))*SIN(RADIANS(PARAMETERS!$D$9-C5109)/2)*SIN(RADIANS(PARAMETERS!$D$9-C5109)/2))))*2*3958.756</f>
        <v>1498.4148441490261</v>
      </c>
      <c r="F5109">
        <v>175.43840026855</v>
      </c>
      <c r="G5109">
        <v>202.73007202148</v>
      </c>
      <c r="H5109">
        <v>245.38282775879</v>
      </c>
      <c r="I5109">
        <v>283.51803588867</v>
      </c>
      <c r="J5109">
        <v>327.58340454102</v>
      </c>
      <c r="K5109" s="6">
        <f>IFERROR(EXP(TREND(LN($F$1:$J$1),LN(F5109:J5109),LN(Calculations!$B$3))),0)</f>
        <v>4.2416451735990866E-2</v>
      </c>
    </row>
    <row r="5110" spans="1:11" x14ac:dyDescent="0.35">
      <c r="A5110">
        <v>5107</v>
      </c>
      <c r="B5110" t="str">
        <f t="shared" si="79"/>
        <v>18-83.5</v>
      </c>
      <c r="C5110">
        <v>-83.409604775255005</v>
      </c>
      <c r="D5110">
        <v>17.98543908836</v>
      </c>
      <c r="E5110">
        <f>ASIN(SQRT((SIN(RADIANS(PARAMETERS!$D$8-D5110)/2)*SIN(RADIANS(PARAMETERS!$D$8-D5110)/2))+(COS(RADIANS(D5110))*COS(RADIANS(PARAMETERS!$D$8))*SIN(RADIANS(PARAMETERS!$D$9-C5110)/2)*SIN(RADIANS(PARAMETERS!$D$9-C5110)/2))))*2*3958.756</f>
        <v>1516.2146701006227</v>
      </c>
      <c r="F5110">
        <v>175.36982727051</v>
      </c>
      <c r="G5110">
        <v>202.7622833252</v>
      </c>
      <c r="H5110">
        <v>245.56402587891</v>
      </c>
      <c r="I5110">
        <v>283.85192871094</v>
      </c>
      <c r="J5110">
        <v>328.11328125</v>
      </c>
      <c r="K5110" s="6">
        <f>IFERROR(EXP(TREND(LN($F$1:$J$1),LN(F5110:J5110),LN(Calculations!$B$3))),0)</f>
        <v>4.2245543904979858E-2</v>
      </c>
    </row>
    <row r="5111" spans="1:11" x14ac:dyDescent="0.35">
      <c r="A5111">
        <v>5108</v>
      </c>
      <c r="B5111" t="str">
        <f t="shared" si="79"/>
        <v>18-83.5</v>
      </c>
      <c r="C5111">
        <v>-83.680926110155994</v>
      </c>
      <c r="D5111">
        <v>17.98543908836</v>
      </c>
      <c r="E5111">
        <f>ASIN(SQRT((SIN(RADIANS(PARAMETERS!$D$8-D5111)/2)*SIN(RADIANS(PARAMETERS!$D$8-D5111)/2))+(COS(RADIANS(D5111))*COS(RADIANS(PARAMETERS!$D$8))*SIN(RADIANS(PARAMETERS!$D$9-C5111)/2)*SIN(RADIANS(PARAMETERS!$D$9-C5111)/2))))*2*3958.756</f>
        <v>1534.0166556299239</v>
      </c>
      <c r="F5111">
        <v>175.20181274414</v>
      </c>
      <c r="G5111">
        <v>202.69401550293</v>
      </c>
      <c r="H5111">
        <v>245.6273651123</v>
      </c>
      <c r="I5111">
        <v>284.05288696289</v>
      </c>
      <c r="J5111">
        <v>328.49337768555</v>
      </c>
      <c r="K5111" s="6">
        <f>IFERROR(EXP(TREND(LN($F$1:$J$1),LN(F5111:J5111),LN(Calculations!$B$3))),0)</f>
        <v>4.1962818975558952E-2</v>
      </c>
    </row>
    <row r="5112" spans="1:11" x14ac:dyDescent="0.35">
      <c r="A5112">
        <v>5109</v>
      </c>
      <c r="B5112" t="str">
        <f t="shared" si="79"/>
        <v>18-84</v>
      </c>
      <c r="C5112">
        <v>-83.952247445056997</v>
      </c>
      <c r="D5112">
        <v>17.98543908836</v>
      </c>
      <c r="E5112">
        <f>ASIN(SQRT((SIN(RADIANS(PARAMETERS!$D$8-D5112)/2)*SIN(RADIANS(PARAMETERS!$D$8-D5112)/2))+(COS(RADIANS(D5112))*COS(RADIANS(PARAMETERS!$D$8))*SIN(RADIANS(PARAMETERS!$D$9-C5112)/2)*SIN(RADIANS(PARAMETERS!$D$9-C5112)/2))))*2*3958.756</f>
        <v>1551.8206914952536</v>
      </c>
      <c r="F5112">
        <v>174.96078491211</v>
      </c>
      <c r="G5112">
        <v>202.56028747559</v>
      </c>
      <c r="H5112">
        <v>245.62370300293</v>
      </c>
      <c r="I5112">
        <v>284.18725585938</v>
      </c>
      <c r="J5112">
        <v>328.80911254883</v>
      </c>
      <c r="K5112" s="6">
        <f>IFERROR(EXP(TREND(LN($F$1:$J$1),LN(F5112:J5112),LN(Calculations!$B$3))),0)</f>
        <v>4.1595511011722076E-2</v>
      </c>
    </row>
    <row r="5113" spans="1:11" x14ac:dyDescent="0.35">
      <c r="A5113">
        <v>5110</v>
      </c>
      <c r="B5113" t="str">
        <f t="shared" si="79"/>
        <v>18-84</v>
      </c>
      <c r="C5113">
        <v>-84.223568779958001</v>
      </c>
      <c r="D5113">
        <v>17.98543908836</v>
      </c>
      <c r="E5113">
        <f>ASIN(SQRT((SIN(RADIANS(PARAMETERS!$D$8-D5113)/2)*SIN(RADIANS(PARAMETERS!$D$8-D5113)/2))+(COS(RADIANS(D5113))*COS(RADIANS(PARAMETERS!$D$8))*SIN(RADIANS(PARAMETERS!$D$9-C5113)/2)*SIN(RADIANS(PARAMETERS!$D$9-C5113)/2))))*2*3958.756</f>
        <v>1569.6266729345591</v>
      </c>
      <c r="F5113">
        <v>174.57936096191</v>
      </c>
      <c r="G5113">
        <v>202.29203796387</v>
      </c>
      <c r="H5113">
        <v>245.46170043945</v>
      </c>
      <c r="I5113">
        <v>284.14273071289</v>
      </c>
      <c r="J5113">
        <v>328.92291259766</v>
      </c>
      <c r="K5113" s="6">
        <f>IFERROR(EXP(TREND(LN($F$1:$J$1),LN(F5113:J5113),LN(Calculations!$B$3))),0)</f>
        <v>4.1079164631023492E-2</v>
      </c>
    </row>
    <row r="5114" spans="1:11" x14ac:dyDescent="0.35">
      <c r="A5114">
        <v>5111</v>
      </c>
      <c r="B5114" t="str">
        <f t="shared" si="79"/>
        <v>18-84.5</v>
      </c>
      <c r="C5114">
        <v>-84.494890114859004</v>
      </c>
      <c r="D5114">
        <v>17.98543908836</v>
      </c>
      <c r="E5114">
        <f>ASIN(SQRT((SIN(RADIANS(PARAMETERS!$D$8-D5114)/2)*SIN(RADIANS(PARAMETERS!$D$8-D5114)/2))+(COS(RADIANS(D5114))*COS(RADIANS(PARAMETERS!$D$8))*SIN(RADIANS(PARAMETERS!$D$9-C5114)/2)*SIN(RADIANS(PARAMETERS!$D$9-C5114)/2))))*2*3958.756</f>
        <v>1587.4344994132682</v>
      </c>
      <c r="F5114">
        <v>174.07255554199</v>
      </c>
      <c r="G5114">
        <v>201.91247558594</v>
      </c>
      <c r="H5114">
        <v>245.17192077637</v>
      </c>
      <c r="I5114">
        <v>283.95684814453</v>
      </c>
      <c r="J5114">
        <v>328.880859375</v>
      </c>
      <c r="K5114" s="6">
        <f>IFERROR(EXP(TREND(LN($F$1:$J$1),LN(F5114:J5114),LN(Calculations!$B$3))),0)</f>
        <v>4.0436199550392633E-2</v>
      </c>
    </row>
    <row r="5115" spans="1:11" x14ac:dyDescent="0.35">
      <c r="A5115">
        <v>5112</v>
      </c>
      <c r="B5115" t="str">
        <f t="shared" si="79"/>
        <v>18-85</v>
      </c>
      <c r="C5115">
        <v>-84.766211449759993</v>
      </c>
      <c r="D5115">
        <v>17.98543908836</v>
      </c>
      <c r="E5115">
        <f>ASIN(SQRT((SIN(RADIANS(PARAMETERS!$D$8-D5115)/2)*SIN(RADIANS(PARAMETERS!$D$8-D5115)/2))+(COS(RADIANS(D5115))*COS(RADIANS(PARAMETERS!$D$8))*SIN(RADIANS(PARAMETERS!$D$9-C5115)/2)*SIN(RADIANS(PARAMETERS!$D$9-C5115)/2))))*2*3958.756</f>
        <v>1605.2440743888087</v>
      </c>
      <c r="F5115">
        <v>173.44891357422</v>
      </c>
      <c r="G5115">
        <v>201.43173217773</v>
      </c>
      <c r="H5115">
        <v>244.76840209961</v>
      </c>
      <c r="I5115">
        <v>283.64752197266</v>
      </c>
      <c r="J5115">
        <v>328.70571899414</v>
      </c>
      <c r="K5115" s="6">
        <f>IFERROR(EXP(TREND(LN($F$1:$J$1),LN(F5115:J5115),LN(Calculations!$B$3))),0)</f>
        <v>3.9681681180801391E-2</v>
      </c>
    </row>
    <row r="5116" spans="1:11" x14ac:dyDescent="0.35">
      <c r="A5116">
        <v>5113</v>
      </c>
      <c r="B5116" t="str">
        <f t="shared" si="79"/>
        <v>18-85</v>
      </c>
      <c r="C5116">
        <v>-85.037532784660996</v>
      </c>
      <c r="D5116">
        <v>17.98543908836</v>
      </c>
      <c r="E5116">
        <f>ASIN(SQRT((SIN(RADIANS(PARAMETERS!$D$8-D5116)/2)*SIN(RADIANS(PARAMETERS!$D$8-D5116)/2))+(COS(RADIANS(D5116))*COS(RADIANS(PARAMETERS!$D$8))*SIN(RADIANS(PARAMETERS!$D$9-C5116)/2)*SIN(RADIANS(PARAMETERS!$D$9-C5116)/2))))*2*3958.756</f>
        <v>1623.0553050904746</v>
      </c>
      <c r="F5116">
        <v>172.63284301758</v>
      </c>
      <c r="G5116">
        <v>200.76820373535</v>
      </c>
      <c r="H5116">
        <v>244.12690734863</v>
      </c>
      <c r="I5116">
        <v>283.04858398438</v>
      </c>
      <c r="J5116">
        <v>328.17907714844</v>
      </c>
      <c r="K5116" s="6">
        <f>IFERROR(EXP(TREND(LN($F$1:$J$1),LN(F5116:J5116),LN(Calculations!$B$3))),0)</f>
        <v>3.8761936305741582E-2</v>
      </c>
    </row>
    <row r="5117" spans="1:11" x14ac:dyDescent="0.35">
      <c r="A5117">
        <v>5114</v>
      </c>
      <c r="B5117" t="str">
        <f t="shared" si="79"/>
        <v>18-85.5</v>
      </c>
      <c r="C5117">
        <v>-85.308854119562</v>
      </c>
      <c r="D5117">
        <v>17.98543908836</v>
      </c>
      <c r="E5117">
        <f>ASIN(SQRT((SIN(RADIANS(PARAMETERS!$D$8-D5117)/2)*SIN(RADIANS(PARAMETERS!$D$8-D5117)/2))+(COS(RADIANS(D5117))*COS(RADIANS(PARAMETERS!$D$8))*SIN(RADIANS(PARAMETERS!$D$9-C5117)/2)*SIN(RADIANS(PARAMETERS!$D$9-C5117)/2))))*2*3958.756</f>
        <v>1640.8681023134686</v>
      </c>
      <c r="F5117">
        <v>171.67375183105</v>
      </c>
      <c r="G5117">
        <v>199.99624633789</v>
      </c>
      <c r="H5117">
        <v>243.36198425293</v>
      </c>
      <c r="I5117">
        <v>282.31411743164</v>
      </c>
      <c r="J5117">
        <v>327.50424194336</v>
      </c>
      <c r="K5117" s="6">
        <f>IFERROR(EXP(TREND(LN($F$1:$J$1),LN(F5117:J5117),LN(Calculations!$B$3))),0)</f>
        <v>3.7727385443572986E-2</v>
      </c>
    </row>
    <row r="5118" spans="1:11" x14ac:dyDescent="0.35">
      <c r="A5118">
        <v>5115</v>
      </c>
      <c r="B5118" t="str">
        <f t="shared" si="79"/>
        <v>18-85.5</v>
      </c>
      <c r="C5118">
        <v>-85.580175454463003</v>
      </c>
      <c r="D5118">
        <v>17.98543908836</v>
      </c>
      <c r="E5118">
        <f>ASIN(SQRT((SIN(RADIANS(PARAMETERS!$D$8-D5118)/2)*SIN(RADIANS(PARAMETERS!$D$8-D5118)/2))+(COS(RADIANS(D5118))*COS(RADIANS(PARAMETERS!$D$8))*SIN(RADIANS(PARAMETERS!$D$9-C5118)/2)*SIN(RADIANS(PARAMETERS!$D$9-C5118)/2))))*2*3958.756</f>
        <v>1658.6823802260924</v>
      </c>
      <c r="F5118">
        <v>170.5750579834</v>
      </c>
      <c r="G5118">
        <v>199.12533569336</v>
      </c>
      <c r="H5118">
        <v>242.49024963379</v>
      </c>
      <c r="I5118">
        <v>281.46801757813</v>
      </c>
      <c r="J5118">
        <v>326.71450805664</v>
      </c>
      <c r="K5118" s="6">
        <f>IFERROR(EXP(TREND(LN($F$1:$J$1),LN(F5118:J5118),LN(Calculations!$B$3))),0)</f>
        <v>3.6590913554786449E-2</v>
      </c>
    </row>
    <row r="5119" spans="1:11" x14ac:dyDescent="0.35">
      <c r="A5119">
        <v>5116</v>
      </c>
      <c r="B5119" t="str">
        <f t="shared" si="79"/>
        <v>18-86</v>
      </c>
      <c r="C5119">
        <v>-85.851496789364006</v>
      </c>
      <c r="D5119">
        <v>17.98543908836</v>
      </c>
      <c r="E5119">
        <f>ASIN(SQRT((SIN(RADIANS(PARAMETERS!$D$8-D5119)/2)*SIN(RADIANS(PARAMETERS!$D$8-D5119)/2))+(COS(RADIANS(D5119))*COS(RADIANS(PARAMETERS!$D$8))*SIN(RADIANS(PARAMETERS!$D$9-C5119)/2)*SIN(RADIANS(PARAMETERS!$D$9-C5119)/2))))*2*3958.756</f>
        <v>1676.4980561890902</v>
      </c>
      <c r="F5119">
        <v>168.97622680664</v>
      </c>
      <c r="G5119">
        <v>197.82962036133</v>
      </c>
      <c r="H5119">
        <v>241.03277587891</v>
      </c>
      <c r="I5119">
        <v>279.88189697266</v>
      </c>
      <c r="J5119">
        <v>324.99591064453</v>
      </c>
      <c r="K5119" s="6">
        <f>IFERROR(EXP(TREND(LN($F$1:$J$1),LN(F5119:J5119),LN(Calculations!$B$3))),0)</f>
        <v>3.5083540862414518E-2</v>
      </c>
    </row>
    <row r="5120" spans="1:11" x14ac:dyDescent="0.35">
      <c r="A5120">
        <v>5117</v>
      </c>
      <c r="B5120" t="str">
        <f t="shared" si="79"/>
        <v>18-86</v>
      </c>
      <c r="C5120">
        <v>-86.122818124264995</v>
      </c>
      <c r="D5120">
        <v>17.98543908836</v>
      </c>
      <c r="E5120">
        <f>ASIN(SQRT((SIN(RADIANS(PARAMETERS!$D$8-D5120)/2)*SIN(RADIANS(PARAMETERS!$D$8-D5120)/2))+(COS(RADIANS(D5120))*COS(RADIANS(PARAMETERS!$D$8))*SIN(RADIANS(PARAMETERS!$D$9-C5120)/2)*SIN(RADIANS(PARAMETERS!$D$9-C5120)/2))))*2*3958.756</f>
        <v>1694.3150505862839</v>
      </c>
      <c r="F5120">
        <v>166.85511779785</v>
      </c>
      <c r="G5120">
        <v>196.2039642334</v>
      </c>
      <c r="H5120">
        <v>239.13629150391</v>
      </c>
      <c r="I5120">
        <v>277.75369262695</v>
      </c>
      <c r="J5120">
        <v>322.61047363281</v>
      </c>
      <c r="K5120" s="6">
        <f>IFERROR(EXP(TREND(LN($F$1:$J$1),LN(F5120:J5120),LN(Calculations!$B$3))),0)</f>
        <v>3.3236172409681686E-2</v>
      </c>
    </row>
    <row r="5121" spans="1:11" x14ac:dyDescent="0.35">
      <c r="A5121">
        <v>5118</v>
      </c>
      <c r="B5121" t="str">
        <f t="shared" si="79"/>
        <v>18-86.5</v>
      </c>
      <c r="C5121">
        <v>-86.394139459165999</v>
      </c>
      <c r="D5121">
        <v>17.98543908836</v>
      </c>
      <c r="E5121">
        <f>ASIN(SQRT((SIN(RADIANS(PARAMETERS!$D$8-D5121)/2)*SIN(RADIANS(PARAMETERS!$D$8-D5121)/2))+(COS(RADIANS(D5121))*COS(RADIANS(PARAMETERS!$D$8))*SIN(RADIANS(PARAMETERS!$D$9-C5121)/2)*SIN(RADIANS(PARAMETERS!$D$9-C5121)/2))))*2*3958.756</f>
        <v>1712.1332866656676</v>
      </c>
      <c r="F5121">
        <v>164.24575805664</v>
      </c>
      <c r="G5121">
        <v>194.255859375</v>
      </c>
      <c r="H5121">
        <v>236.81503295898</v>
      </c>
      <c r="I5121">
        <v>275.1044921875</v>
      </c>
      <c r="J5121">
        <v>319.58813476563</v>
      </c>
      <c r="K5121" s="6">
        <f>IFERROR(EXP(TREND(LN($F$1:$J$1),LN(F5121:J5121),LN(Calculations!$B$3))),0)</f>
        <v>3.1126953490870055E-2</v>
      </c>
    </row>
    <row r="5122" spans="1:11" x14ac:dyDescent="0.35">
      <c r="A5122">
        <v>5119</v>
      </c>
      <c r="B5122" t="str">
        <f t="shared" si="79"/>
        <v>18-86.5</v>
      </c>
      <c r="C5122">
        <v>-86.665460794067002</v>
      </c>
      <c r="D5122">
        <v>17.98543908836</v>
      </c>
      <c r="E5122">
        <f>ASIN(SQRT((SIN(RADIANS(PARAMETERS!$D$8-D5122)/2)*SIN(RADIANS(PARAMETERS!$D$8-D5122)/2))+(COS(RADIANS(D5122))*COS(RADIANS(PARAMETERS!$D$8))*SIN(RADIANS(PARAMETERS!$D$9-C5122)/2)*SIN(RADIANS(PARAMETERS!$D$9-C5122)/2))))*2*3958.756</f>
        <v>1729.9526903902222</v>
      </c>
      <c r="F5122">
        <v>161.00903320313</v>
      </c>
      <c r="G5122">
        <v>191.81771850586</v>
      </c>
      <c r="H5122">
        <v>233.83595275879</v>
      </c>
      <c r="I5122">
        <v>271.61291503906</v>
      </c>
      <c r="J5122">
        <v>315.49642944336</v>
      </c>
      <c r="K5122" s="6">
        <f>IFERROR(EXP(TREND(LN($F$1:$J$1),LN(F5122:J5122),LN(Calculations!$B$3))),0)</f>
        <v>2.8719938939890329E-2</v>
      </c>
    </row>
    <row r="5123" spans="1:11" x14ac:dyDescent="0.35">
      <c r="A5123">
        <v>5120</v>
      </c>
      <c r="B5123" t="str">
        <f t="shared" si="79"/>
        <v>18-87</v>
      </c>
      <c r="C5123">
        <v>-86.936782128968005</v>
      </c>
      <c r="D5123">
        <v>17.98543908836</v>
      </c>
      <c r="E5123">
        <f>ASIN(SQRT((SIN(RADIANS(PARAMETERS!$D$8-D5123)/2)*SIN(RADIANS(PARAMETERS!$D$8-D5123)/2))+(COS(RADIANS(D5123))*COS(RADIANS(PARAMETERS!$D$8))*SIN(RADIANS(PARAMETERS!$D$9-C5123)/2)*SIN(RADIANS(PARAMETERS!$D$9-C5123)/2))))*2*3958.756</f>
        <v>1747.7731902977644</v>
      </c>
      <c r="F5123">
        <v>157.25805664063</v>
      </c>
      <c r="G5123">
        <v>188.81365966797</v>
      </c>
      <c r="H5123">
        <v>230.35723876953</v>
      </c>
      <c r="I5123">
        <v>267.49951171875</v>
      </c>
      <c r="J5123">
        <v>310.63473510742</v>
      </c>
      <c r="K5123" s="6">
        <f>IFERROR(EXP(TREND(LN($F$1:$J$1),LN(F5123:J5123),LN(Calculations!$B$3))),0)</f>
        <v>2.6114836535150569E-2</v>
      </c>
    </row>
    <row r="5124" spans="1:11" x14ac:dyDescent="0.35">
      <c r="A5124">
        <v>5121</v>
      </c>
      <c r="B5124" t="str">
        <f t="shared" si="79"/>
        <v>18-87</v>
      </c>
      <c r="C5124">
        <v>-87.208103463868994</v>
      </c>
      <c r="D5124">
        <v>17.98543908836</v>
      </c>
      <c r="E5124">
        <f>ASIN(SQRT((SIN(RADIANS(PARAMETERS!$D$8-D5124)/2)*SIN(RADIANS(PARAMETERS!$D$8-D5124)/2))+(COS(RADIANS(D5124))*COS(RADIANS(PARAMETERS!$D$8))*SIN(RADIANS(PARAMETERS!$D$9-C5124)/2)*SIN(RADIANS(PARAMETERS!$D$9-C5124)/2))))*2*3958.756</f>
        <v>1765.594717369192</v>
      </c>
      <c r="F5124">
        <v>153.07843017578</v>
      </c>
      <c r="G5124">
        <v>185.24620056152</v>
      </c>
      <c r="H5124">
        <v>226.44985961914</v>
      </c>
      <c r="I5124">
        <v>262.86233520508</v>
      </c>
      <c r="J5124">
        <v>305.13531494141</v>
      </c>
      <c r="K5124" s="6">
        <f>IFERROR(EXP(TREND(LN($F$1:$J$1),LN(F5124:J5124),LN(Calculations!$B$3))),0)</f>
        <v>2.3434605883372966E-2</v>
      </c>
    </row>
    <row r="5125" spans="1:11" x14ac:dyDescent="0.35">
      <c r="A5125">
        <v>5122</v>
      </c>
      <c r="B5125" t="str">
        <f t="shared" ref="B5125:B5188" si="80">MROUND(D5125,1)&amp;MROUND(C5125,-0.5)</f>
        <v>18-87.5</v>
      </c>
      <c r="C5125">
        <v>-87.479424798769998</v>
      </c>
      <c r="D5125">
        <v>17.98543908836</v>
      </c>
      <c r="E5125">
        <f>ASIN(SQRT((SIN(RADIANS(PARAMETERS!$D$8-D5125)/2)*SIN(RADIANS(PARAMETERS!$D$8-D5125)/2))+(COS(RADIANS(D5125))*COS(RADIANS(PARAMETERS!$D$8))*SIN(RADIANS(PARAMETERS!$D$9-C5125)/2)*SIN(RADIANS(PARAMETERS!$D$9-C5125)/2))))*2*3958.756</f>
        <v>1783.4172049045555</v>
      </c>
      <c r="F5125">
        <v>148.7068939209</v>
      </c>
      <c r="G5125">
        <v>181.40037536621</v>
      </c>
      <c r="H5125">
        <v>222.34609985352</v>
      </c>
      <c r="I5125">
        <v>257.97927856445</v>
      </c>
      <c r="J5125">
        <v>299.32977294922</v>
      </c>
      <c r="K5125" s="6">
        <f>IFERROR(EXP(TREND(LN($F$1:$J$1),LN(F5125:J5125),LN(Calculations!$B$3))),0)</f>
        <v>2.0898890382586199E-2</v>
      </c>
    </row>
    <row r="5126" spans="1:11" x14ac:dyDescent="0.35">
      <c r="A5126">
        <v>5123</v>
      </c>
      <c r="B5126" t="str">
        <f t="shared" si="80"/>
        <v>18-88</v>
      </c>
      <c r="C5126">
        <v>-87.750746133671001</v>
      </c>
      <c r="D5126">
        <v>17.98543908836</v>
      </c>
      <c r="E5126">
        <f>ASIN(SQRT((SIN(RADIANS(PARAMETERS!$D$8-D5126)/2)*SIN(RADIANS(PARAMETERS!$D$8-D5126)/2))+(COS(RADIANS(D5126))*COS(RADIANS(PARAMETERS!$D$8))*SIN(RADIANS(PARAMETERS!$D$9-C5126)/2)*SIN(RADIANS(PARAMETERS!$D$9-C5126)/2))))*2*3958.756</f>
        <v>1801.2405884063926</v>
      </c>
      <c r="F5126">
        <v>144.22215270996</v>
      </c>
      <c r="G5126">
        <v>177.34056091309</v>
      </c>
      <c r="H5126">
        <v>218.13166809082</v>
      </c>
      <c r="I5126">
        <v>252.95803833008</v>
      </c>
      <c r="J5126">
        <v>293.35266113281</v>
      </c>
      <c r="K5126" s="6">
        <f>IFERROR(EXP(TREND(LN($F$1:$J$1),LN(F5126:J5126),LN(Calculations!$B$3))),0)</f>
        <v>1.8560706506658874E-2</v>
      </c>
    </row>
    <row r="5127" spans="1:11" x14ac:dyDescent="0.35">
      <c r="A5127">
        <v>5124</v>
      </c>
      <c r="B5127" t="str">
        <f t="shared" si="80"/>
        <v>18-88</v>
      </c>
      <c r="C5127">
        <v>-88.022067468572004</v>
      </c>
      <c r="D5127">
        <v>17.98543908836</v>
      </c>
      <c r="E5127">
        <f>ASIN(SQRT((SIN(RADIANS(PARAMETERS!$D$8-D5127)/2)*SIN(RADIANS(PARAMETERS!$D$8-D5127)/2))+(COS(RADIANS(D5127))*COS(RADIANS(PARAMETERS!$D$8))*SIN(RADIANS(PARAMETERS!$D$9-C5127)/2)*SIN(RADIANS(PARAMETERS!$D$9-C5127)/2))))*2*3958.756</f>
        <v>1819.064805469865</v>
      </c>
      <c r="F5127">
        <v>139.65605163574</v>
      </c>
      <c r="G5127">
        <v>173.10284423828</v>
      </c>
      <c r="H5127">
        <v>213.82252502441</v>
      </c>
      <c r="I5127">
        <v>247.82183837891</v>
      </c>
      <c r="J5127">
        <v>287.23611450195</v>
      </c>
      <c r="K5127" s="6">
        <f>IFERROR(EXP(TREND(LN($F$1:$J$1),LN(F5127:J5127),LN(Calculations!$B$3))),0)</f>
        <v>1.643357337915392E-2</v>
      </c>
    </row>
    <row r="5128" spans="1:11" x14ac:dyDescent="0.35">
      <c r="A5128">
        <v>5125</v>
      </c>
      <c r="B5128" t="str">
        <f t="shared" si="80"/>
        <v>18-88.5</v>
      </c>
      <c r="C5128">
        <v>-88.293388803472993</v>
      </c>
      <c r="D5128">
        <v>17.98543908836</v>
      </c>
      <c r="E5128">
        <f>ASIN(SQRT((SIN(RADIANS(PARAMETERS!$D$8-D5128)/2)*SIN(RADIANS(PARAMETERS!$D$8-D5128)/2))+(COS(RADIANS(D5128))*COS(RADIANS(PARAMETERS!$D$8))*SIN(RADIANS(PARAMETERS!$D$9-C5128)/2)*SIN(RADIANS(PARAMETERS!$D$9-C5128)/2))))*2*3958.756</f>
        <v>1836.8897956792125</v>
      </c>
      <c r="F5128">
        <v>135.05905151367</v>
      </c>
      <c r="G5128">
        <v>168.75900268555</v>
      </c>
      <c r="H5128">
        <v>209.4467010498</v>
      </c>
      <c r="I5128">
        <v>242.59550476074</v>
      </c>
      <c r="J5128">
        <v>280.99978637695</v>
      </c>
      <c r="K5128" s="6">
        <f>IFERROR(EXP(TREND(LN($F$1:$J$1),LN(F5128:J5128),LN(Calculations!$B$3))),0)</f>
        <v>1.4530064859608253E-2</v>
      </c>
    </row>
    <row r="5129" spans="1:11" x14ac:dyDescent="0.35">
      <c r="A5129">
        <v>5126</v>
      </c>
      <c r="B5129" t="str">
        <f t="shared" si="80"/>
        <v>18-88.5</v>
      </c>
      <c r="C5129">
        <v>-88.564710138373997</v>
      </c>
      <c r="D5129">
        <v>17.98543908836</v>
      </c>
      <c r="E5129">
        <f>ASIN(SQRT((SIN(RADIANS(PARAMETERS!$D$8-D5129)/2)*SIN(RADIANS(PARAMETERS!$D$8-D5129)/2))+(COS(RADIANS(D5129))*COS(RADIANS(PARAMETERS!$D$8))*SIN(RADIANS(PARAMETERS!$D$9-C5129)/2)*SIN(RADIANS(PARAMETERS!$D$9-C5129)/2))))*2*3958.756</f>
        <v>1854.715500510119</v>
      </c>
      <c r="F5129">
        <v>130.52053833008</v>
      </c>
      <c r="G5129">
        <v>164.41091918945</v>
      </c>
      <c r="H5129">
        <v>205.1266784668</v>
      </c>
      <c r="I5129">
        <v>237.43621826172</v>
      </c>
      <c r="J5129">
        <v>274.84381103516</v>
      </c>
      <c r="K5129" s="6">
        <f>IFERROR(EXP(TREND(LN($F$1:$J$1),LN(F5129:J5129),LN(Calculations!$B$3))),0)</f>
        <v>1.2863744829628617E-2</v>
      </c>
    </row>
    <row r="5130" spans="1:11" x14ac:dyDescent="0.35">
      <c r="A5130">
        <v>5127</v>
      </c>
      <c r="B5130" t="str">
        <f t="shared" si="80"/>
        <v>18-89</v>
      </c>
      <c r="C5130">
        <v>-88.836031473275</v>
      </c>
      <c r="D5130">
        <v>17.98543908836</v>
      </c>
      <c r="E5130">
        <f>ASIN(SQRT((SIN(RADIANS(PARAMETERS!$D$8-D5130)/2)*SIN(RADIANS(PARAMETERS!$D$8-D5130)/2))+(COS(RADIANS(D5130))*COS(RADIANS(PARAMETERS!$D$8))*SIN(RADIANS(PARAMETERS!$D$9-C5130)/2)*SIN(RADIANS(PARAMETERS!$D$9-C5130)/2))))*2*3958.756</f>
        <v>1872.5418632375852</v>
      </c>
      <c r="F5130">
        <v>126.05386352539</v>
      </c>
      <c r="G5130">
        <v>160.07322692871</v>
      </c>
      <c r="H5130">
        <v>200.85548400879</v>
      </c>
      <c r="I5130">
        <v>232.33042907715</v>
      </c>
      <c r="J5130">
        <v>268.74591064453</v>
      </c>
      <c r="K5130" s="6">
        <f>IFERROR(EXP(TREND(LN($F$1:$J$1),LN(F5130:J5130),LN(Calculations!$B$3))),0)</f>
        <v>1.140867579098827E-2</v>
      </c>
    </row>
    <row r="5131" spans="1:11" x14ac:dyDescent="0.35">
      <c r="A5131">
        <v>5128</v>
      </c>
      <c r="B5131" t="str">
        <f t="shared" si="80"/>
        <v>18-89</v>
      </c>
      <c r="C5131">
        <v>-89.107352808176003</v>
      </c>
      <c r="D5131">
        <v>17.98543908836</v>
      </c>
      <c r="E5131">
        <f>ASIN(SQRT((SIN(RADIANS(PARAMETERS!$D$8-D5131)/2)*SIN(RADIANS(PARAMETERS!$D$8-D5131)/2))+(COS(RADIANS(D5131))*COS(RADIANS(PARAMETERS!$D$8))*SIN(RADIANS(PARAMETERS!$D$9-C5131)/2)*SIN(RADIANS(PARAMETERS!$D$9-C5131)/2))))*2*3958.756</f>
        <v>1890.3688288489604</v>
      </c>
      <c r="F5131">
        <v>121.66652679443</v>
      </c>
      <c r="G5131">
        <v>155.74940490723</v>
      </c>
      <c r="H5131">
        <v>196.60987854004</v>
      </c>
      <c r="I5131">
        <v>227.24021911621</v>
      </c>
      <c r="J5131">
        <v>262.64959716797</v>
      </c>
      <c r="K5131" s="6">
        <f>IFERROR(EXP(TREND(LN($F$1:$J$1),LN(F5131:J5131),LN(Calculations!$B$3))),0)</f>
        <v>1.0137012113461227E-2</v>
      </c>
    </row>
    <row r="5132" spans="1:11" x14ac:dyDescent="0.35">
      <c r="A5132">
        <v>5129</v>
      </c>
      <c r="B5132" t="str">
        <f t="shared" si="80"/>
        <v>18-89.5</v>
      </c>
      <c r="C5132">
        <v>-89.378674143077006</v>
      </c>
      <c r="D5132">
        <v>17.98543908836</v>
      </c>
      <c r="E5132">
        <f>ASIN(SQRT((SIN(RADIANS(PARAMETERS!$D$8-D5132)/2)*SIN(RADIANS(PARAMETERS!$D$8-D5132)/2))+(COS(RADIANS(D5132))*COS(RADIANS(PARAMETERS!$D$8))*SIN(RADIANS(PARAMETERS!$D$9-C5132)/2)*SIN(RADIANS(PARAMETERS!$D$9-C5132)/2))))*2*3958.756</f>
        <v>1908.1963439617909</v>
      </c>
      <c r="F5132">
        <v>117.73426055908</v>
      </c>
      <c r="G5132">
        <v>151.78712463379</v>
      </c>
      <c r="H5132">
        <v>192.85646057129</v>
      </c>
      <c r="I5132">
        <v>222.81309509277</v>
      </c>
      <c r="J5132">
        <v>257.4104309082</v>
      </c>
      <c r="K5132" s="6">
        <f>IFERROR(EXP(TREND(LN($F$1:$J$1),LN(F5132:J5132),LN(Calculations!$B$3))),0)</f>
        <v>9.1215009964886479E-3</v>
      </c>
    </row>
    <row r="5133" spans="1:11" x14ac:dyDescent="0.35">
      <c r="A5133">
        <v>5130</v>
      </c>
      <c r="B5133" t="str">
        <f t="shared" si="80"/>
        <v>18-89.5</v>
      </c>
      <c r="C5133">
        <v>-89.649995477977996</v>
      </c>
      <c r="D5133">
        <v>17.98543908836</v>
      </c>
      <c r="E5133">
        <f>ASIN(SQRT((SIN(RADIANS(PARAMETERS!$D$8-D5133)/2)*SIN(RADIANS(PARAMETERS!$D$8-D5133)/2))+(COS(RADIANS(D5133))*COS(RADIANS(PARAMETERS!$D$8))*SIN(RADIANS(PARAMETERS!$D$9-C5133)/2)*SIN(RADIANS(PARAMETERS!$D$9-C5133)/2))))*2*3958.756</f>
        <v>1926.0243567461753</v>
      </c>
      <c r="F5133">
        <v>114.3346862793</v>
      </c>
      <c r="G5133">
        <v>148.14559936523</v>
      </c>
      <c r="H5133">
        <v>189.51795959473</v>
      </c>
      <c r="I5133">
        <v>218.94799804688</v>
      </c>
      <c r="J5133">
        <v>252.86935424805</v>
      </c>
      <c r="K5133" s="6">
        <f>IFERROR(EXP(TREND(LN($F$1:$J$1),LN(F5133:J5133),LN(Calculations!$B$3))),0)</f>
        <v>8.3161321239762741E-3</v>
      </c>
    </row>
    <row r="5134" spans="1:11" x14ac:dyDescent="0.35">
      <c r="A5134">
        <v>5131</v>
      </c>
      <c r="B5134" t="str">
        <f t="shared" si="80"/>
        <v>18-90</v>
      </c>
      <c r="C5134">
        <v>-89.921316812878999</v>
      </c>
      <c r="D5134">
        <v>17.98543908836</v>
      </c>
      <c r="E5134">
        <f>ASIN(SQRT((SIN(RADIANS(PARAMETERS!$D$8-D5134)/2)*SIN(RADIANS(PARAMETERS!$D$8-D5134)/2))+(COS(RADIANS(D5134))*COS(RADIANS(PARAMETERS!$D$8))*SIN(RADIANS(PARAMETERS!$D$9-C5134)/2)*SIN(RADIANS(PARAMETERS!$D$9-C5134)/2))))*2*3958.756</f>
        <v>1943.8528168513431</v>
      </c>
      <c r="F5134">
        <v>111.41899871826</v>
      </c>
      <c r="G5134">
        <v>144.82055664063</v>
      </c>
      <c r="H5134">
        <v>186.56393432617</v>
      </c>
      <c r="I5134">
        <v>215.5845489502</v>
      </c>
      <c r="J5134">
        <v>248.94136047363</v>
      </c>
      <c r="K5134" s="6">
        <f>IFERROR(EXP(TREND(LN($F$1:$J$1),LN(F5134:J5134),LN(Calculations!$B$3))),0)</f>
        <v>7.6731447071407494E-3</v>
      </c>
    </row>
    <row r="5135" spans="1:11" x14ac:dyDescent="0.35">
      <c r="A5135">
        <v>5132</v>
      </c>
      <c r="B5135" t="str">
        <f t="shared" si="80"/>
        <v>18-90</v>
      </c>
      <c r="C5135">
        <v>-90.192638147780002</v>
      </c>
      <c r="D5135">
        <v>17.98543908836</v>
      </c>
      <c r="E5135">
        <f>ASIN(SQRT((SIN(RADIANS(PARAMETERS!$D$8-D5135)/2)*SIN(RADIANS(PARAMETERS!$D$8-D5135)/2))+(COS(RADIANS(D5135))*COS(RADIANS(PARAMETERS!$D$8))*SIN(RADIANS(PARAMETERS!$D$9-C5135)/2)*SIN(RADIANS(PARAMETERS!$D$9-C5135)/2))))*2*3958.756</f>
        <v>1961.6816753361838</v>
      </c>
      <c r="F5135">
        <v>109.14308929443</v>
      </c>
      <c r="G5135">
        <v>142.00187683105</v>
      </c>
      <c r="H5135">
        <v>184.2447052002</v>
      </c>
      <c r="I5135">
        <v>213.06771850586</v>
      </c>
      <c r="J5135">
        <v>246.09851074219</v>
      </c>
      <c r="K5135" s="6">
        <f>IFERROR(EXP(TREND(LN($F$1:$J$1),LN(F5135:J5135),LN(Calculations!$B$3))),0)</f>
        <v>7.2022754726051574E-3</v>
      </c>
    </row>
    <row r="5136" spans="1:11" x14ac:dyDescent="0.35">
      <c r="A5136">
        <v>5133</v>
      </c>
      <c r="B5136" t="str">
        <f t="shared" si="80"/>
        <v>18-90.5</v>
      </c>
      <c r="C5136">
        <v>-90.463959482681005</v>
      </c>
      <c r="D5136">
        <v>17.98543908836</v>
      </c>
      <c r="E5136">
        <f>ASIN(SQRT((SIN(RADIANS(PARAMETERS!$D$8-D5136)/2)*SIN(RADIANS(PARAMETERS!$D$8-D5136)/2))+(COS(RADIANS(D5136))*COS(RADIANS(PARAMETERS!$D$8))*SIN(RADIANS(PARAMETERS!$D$9-C5136)/2)*SIN(RADIANS(PARAMETERS!$D$9-C5136)/2))))*2*3958.756</f>
        <v>1979.5108846034789</v>
      </c>
      <c r="F5136">
        <v>107.47848510742</v>
      </c>
      <c r="G5136">
        <v>139.87467956543</v>
      </c>
      <c r="H5136">
        <v>182.60331726074</v>
      </c>
      <c r="I5136">
        <v>211.38415527344</v>
      </c>
      <c r="J5136">
        <v>244.30430603027</v>
      </c>
      <c r="K5136" s="6">
        <f>IFERROR(EXP(TREND(LN($F$1:$J$1),LN(F5136:J5136),LN(Calculations!$B$3))),0)</f>
        <v>6.8826553083528664E-3</v>
      </c>
    </row>
    <row r="5137" spans="1:11" x14ac:dyDescent="0.35">
      <c r="A5137">
        <v>5134</v>
      </c>
      <c r="B5137" t="str">
        <f t="shared" si="80"/>
        <v>18-90.5</v>
      </c>
      <c r="C5137">
        <v>-90.735280817581994</v>
      </c>
      <c r="D5137">
        <v>17.98543908836</v>
      </c>
      <c r="E5137">
        <f>ASIN(SQRT((SIN(RADIANS(PARAMETERS!$D$8-D5137)/2)*SIN(RADIANS(PARAMETERS!$D$8-D5137)/2))+(COS(RADIANS(D5137))*COS(RADIANS(PARAMETERS!$D$8))*SIN(RADIANS(PARAMETERS!$D$9-C5137)/2)*SIN(RADIANS(PARAMETERS!$D$9-C5137)/2))))*2*3958.756</f>
        <v>1997.340398337617</v>
      </c>
      <c r="F5137">
        <v>106.35538482666</v>
      </c>
      <c r="G5137">
        <v>138.44836425781</v>
      </c>
      <c r="H5137">
        <v>181.6202545166</v>
      </c>
      <c r="I5137">
        <v>210.43222045898</v>
      </c>
      <c r="J5137">
        <v>243.39738464355</v>
      </c>
      <c r="K5137" s="6">
        <f>IFERROR(EXP(TREND(LN($F$1:$J$1),LN(F5137:J5137),LN(Calculations!$B$3))),0)</f>
        <v>6.6861597059096733E-3</v>
      </c>
    </row>
    <row r="5138" spans="1:11" x14ac:dyDescent="0.35">
      <c r="A5138">
        <v>5135</v>
      </c>
      <c r="B5138" t="str">
        <f t="shared" si="80"/>
        <v>18-50</v>
      </c>
      <c r="C5138">
        <v>-50.037080582435998</v>
      </c>
      <c r="D5138">
        <v>18.256760423260999</v>
      </c>
      <c r="E5138">
        <f>ASIN(SQRT((SIN(RADIANS(PARAMETERS!$D$8-D5138)/2)*SIN(RADIANS(PARAMETERS!$D$8-D5138)/2))+(COS(RADIANS(D5138))*COS(RADIANS(PARAMETERS!$D$8))*SIN(RADIANS(PARAMETERS!$D$9-C5138)/2)*SIN(RADIANS(PARAMETERS!$D$9-C5138)/2))))*2*3958.756</f>
        <v>727.80847560349298</v>
      </c>
      <c r="F5138">
        <v>150.76332092285</v>
      </c>
      <c r="G5138">
        <v>181.7024230957</v>
      </c>
      <c r="H5138">
        <v>216.78427124023</v>
      </c>
      <c r="I5138">
        <v>247.75779724121</v>
      </c>
      <c r="J5138">
        <v>283.15850830078</v>
      </c>
      <c r="K5138" s="6">
        <f>IFERROR(EXP(TREND(LN($F$1:$J$1),LN(F5138:J5138),LN(Calculations!$B$3))),0)</f>
        <v>2.2553276796514411E-2</v>
      </c>
    </row>
    <row r="5139" spans="1:11" x14ac:dyDescent="0.35">
      <c r="A5139">
        <v>5136</v>
      </c>
      <c r="B5139" t="str">
        <f t="shared" si="80"/>
        <v>18-50.5</v>
      </c>
      <c r="C5139">
        <v>-50.308401917337001</v>
      </c>
      <c r="D5139">
        <v>18.256760423260999</v>
      </c>
      <c r="E5139">
        <f>ASIN(SQRT((SIN(RADIANS(PARAMETERS!$D$8-D5139)/2)*SIN(RADIANS(PARAMETERS!$D$8-D5139)/2))+(COS(RADIANS(D5139))*COS(RADIANS(PARAMETERS!$D$8))*SIN(RADIANS(PARAMETERS!$D$9-C5139)/2)*SIN(RADIANS(PARAMETERS!$D$9-C5139)/2))))*2*3958.756</f>
        <v>710.55164760529044</v>
      </c>
      <c r="F5139">
        <v>151.49826049805</v>
      </c>
      <c r="G5139">
        <v>182.17950439453</v>
      </c>
      <c r="H5139">
        <v>217.47903442383</v>
      </c>
      <c r="I5139">
        <v>248.66052246094</v>
      </c>
      <c r="J5139">
        <v>284.31457519531</v>
      </c>
      <c r="K5139" s="6">
        <f>IFERROR(EXP(TREND(LN($F$1:$J$1),LN(F5139:J5139),LN(Calculations!$B$3))),0)</f>
        <v>2.298690441316404E-2</v>
      </c>
    </row>
    <row r="5140" spans="1:11" x14ac:dyDescent="0.35">
      <c r="A5140">
        <v>5137</v>
      </c>
      <c r="B5140" t="str">
        <f t="shared" si="80"/>
        <v>18-50.5</v>
      </c>
      <c r="C5140">
        <v>-50.579723252237997</v>
      </c>
      <c r="D5140">
        <v>18.256760423260999</v>
      </c>
      <c r="E5140">
        <f>ASIN(SQRT((SIN(RADIANS(PARAMETERS!$D$8-D5140)/2)*SIN(RADIANS(PARAMETERS!$D$8-D5140)/2))+(COS(RADIANS(D5140))*COS(RADIANS(PARAMETERS!$D$8))*SIN(RADIANS(PARAMETERS!$D$9-C5140)/2)*SIN(RADIANS(PARAMETERS!$D$9-C5140)/2))))*2*3958.756</f>
        <v>693.32887514198524</v>
      </c>
      <c r="F5140">
        <v>152.16355895996</v>
      </c>
      <c r="G5140">
        <v>182.61846923828</v>
      </c>
      <c r="H5140">
        <v>218.13005065918</v>
      </c>
      <c r="I5140">
        <v>249.51481628418</v>
      </c>
      <c r="J5140">
        <v>285.41717529297</v>
      </c>
      <c r="K5140" s="6">
        <f>IFERROR(EXP(TREND(LN($F$1:$J$1),LN(F5140:J5140),LN(Calculations!$B$3))),0)</f>
        <v>2.3383364596880188E-2</v>
      </c>
    </row>
    <row r="5141" spans="1:11" x14ac:dyDescent="0.35">
      <c r="A5141">
        <v>5138</v>
      </c>
      <c r="B5141" t="str">
        <f t="shared" si="80"/>
        <v>18-51</v>
      </c>
      <c r="C5141">
        <v>-50.851044587139</v>
      </c>
      <c r="D5141">
        <v>18.256760423260999</v>
      </c>
      <c r="E5141">
        <f>ASIN(SQRT((SIN(RADIANS(PARAMETERS!$D$8-D5141)/2)*SIN(RADIANS(PARAMETERS!$D$8-D5141)/2))+(COS(RADIANS(D5141))*COS(RADIANS(PARAMETERS!$D$8))*SIN(RADIANS(PARAMETERS!$D$9-C5141)/2)*SIN(RADIANS(PARAMETERS!$D$9-C5141)/2))))*2*3958.756</f>
        <v>676.14279479533707</v>
      </c>
      <c r="F5141">
        <v>152.79190063477</v>
      </c>
      <c r="G5141">
        <v>183.03890991211</v>
      </c>
      <c r="H5141">
        <v>218.76272583008</v>
      </c>
      <c r="I5141">
        <v>250.3515625</v>
      </c>
      <c r="J5141">
        <v>286.50375366211</v>
      </c>
      <c r="K5141" s="6">
        <f>IFERROR(EXP(TREND(LN($F$1:$J$1),LN(F5141:J5141),LN(Calculations!$B$3))),0)</f>
        <v>2.3760983955442475E-2</v>
      </c>
    </row>
    <row r="5142" spans="1:11" x14ac:dyDescent="0.35">
      <c r="A5142">
        <v>5139</v>
      </c>
      <c r="B5142" t="str">
        <f t="shared" si="80"/>
        <v>18-51</v>
      </c>
      <c r="C5142">
        <v>-51.122365922039997</v>
      </c>
      <c r="D5142">
        <v>18.256760423260999</v>
      </c>
      <c r="E5142">
        <f>ASIN(SQRT((SIN(RADIANS(PARAMETERS!$D$8-D5142)/2)*SIN(RADIANS(PARAMETERS!$D$8-D5142)/2))+(COS(RADIANS(D5142))*COS(RADIANS(PARAMETERS!$D$8))*SIN(RADIANS(PARAMETERS!$D$9-C5142)/2)*SIN(RADIANS(PARAMETERS!$D$9-C5142)/2))))*2*3958.756</f>
        <v>658.99631138238624</v>
      </c>
      <c r="F5142">
        <v>153.42488098145</v>
      </c>
      <c r="G5142">
        <v>183.46726989746</v>
      </c>
      <c r="H5142">
        <v>219.4133605957</v>
      </c>
      <c r="I5142">
        <v>251.2163848877</v>
      </c>
      <c r="J5142">
        <v>287.63122558594</v>
      </c>
      <c r="K5142" s="6">
        <f>IFERROR(EXP(TREND(LN($F$1:$J$1),LN(F5142:J5142),LN(Calculations!$B$3))),0)</f>
        <v>2.4144695328880621E-2</v>
      </c>
    </row>
    <row r="5143" spans="1:11" x14ac:dyDescent="0.35">
      <c r="A5143">
        <v>5140</v>
      </c>
      <c r="B5143" t="str">
        <f t="shared" si="80"/>
        <v>18-51.5</v>
      </c>
      <c r="C5143">
        <v>-51.393687256941</v>
      </c>
      <c r="D5143">
        <v>18.256760423260999</v>
      </c>
      <c r="E5143">
        <f>ASIN(SQRT((SIN(RADIANS(PARAMETERS!$D$8-D5143)/2)*SIN(RADIANS(PARAMETERS!$D$8-D5143)/2))+(COS(RADIANS(D5143))*COS(RADIANS(PARAMETERS!$D$8))*SIN(RADIANS(PARAMETERS!$D$9-C5143)/2)*SIN(RADIANS(PARAMETERS!$D$9-C5143)/2))))*2*3958.756</f>
        <v>641.89263213406082</v>
      </c>
      <c r="F5143">
        <v>154.00061035156</v>
      </c>
      <c r="G5143">
        <v>183.85855102539</v>
      </c>
      <c r="H5143">
        <v>220.00933837891</v>
      </c>
      <c r="I5143">
        <v>252.00981140137</v>
      </c>
      <c r="J5143">
        <v>288.6669921875</v>
      </c>
      <c r="K5143" s="6">
        <f>IFERROR(EXP(TREND(LN($F$1:$J$1),LN(F5143:J5143),LN(Calculations!$B$3))),0)</f>
        <v>2.4496932373883108E-2</v>
      </c>
    </row>
    <row r="5144" spans="1:11" x14ac:dyDescent="0.35">
      <c r="A5144">
        <v>5141</v>
      </c>
      <c r="B5144" t="str">
        <f t="shared" si="80"/>
        <v>18-51.5</v>
      </c>
      <c r="C5144">
        <v>-51.665008591842003</v>
      </c>
      <c r="D5144">
        <v>18.256760423260999</v>
      </c>
      <c r="E5144">
        <f>ASIN(SQRT((SIN(RADIANS(PARAMETERS!$D$8-D5144)/2)*SIN(RADIANS(PARAMETERS!$D$8-D5144)/2))+(COS(RADIANS(D5144))*COS(RADIANS(PARAMETERS!$D$8))*SIN(RADIANS(PARAMETERS!$D$9-C5144)/2)*SIN(RADIANS(PARAMETERS!$D$9-C5144)/2))))*2*3958.756</f>
        <v>624.83530606835018</v>
      </c>
      <c r="F5144">
        <v>154.55381774902</v>
      </c>
      <c r="G5144">
        <v>184.23712158203</v>
      </c>
      <c r="H5144">
        <v>220.5922088623</v>
      </c>
      <c r="I5144">
        <v>252.79014587402</v>
      </c>
      <c r="J5144">
        <v>289.69009399414</v>
      </c>
      <c r="K5144" s="6">
        <f>IFERROR(EXP(TREND(LN($F$1:$J$1),LN(F5144:J5144),LN(Calculations!$B$3))),0)</f>
        <v>2.4837170026952113E-2</v>
      </c>
    </row>
    <row r="5145" spans="1:11" x14ac:dyDescent="0.35">
      <c r="A5145">
        <v>5142</v>
      </c>
      <c r="B5145" t="str">
        <f t="shared" si="80"/>
        <v>18-52</v>
      </c>
      <c r="C5145">
        <v>-51.936329926742999</v>
      </c>
      <c r="D5145">
        <v>18.256760423260999</v>
      </c>
      <c r="E5145">
        <f>ASIN(SQRT((SIN(RADIANS(PARAMETERS!$D$8-D5145)/2)*SIN(RADIANS(PARAMETERS!$D$8-D5145)/2))+(COS(RADIANS(D5145))*COS(RADIANS(PARAMETERS!$D$8))*SIN(RADIANS(PARAMETERS!$D$9-C5145)/2)*SIN(RADIANS(PARAMETERS!$D$9-C5145)/2))))*2*3958.756</f>
        <v>607.82826946727846</v>
      </c>
      <c r="F5145">
        <v>155.11793518066</v>
      </c>
      <c r="G5145">
        <v>184.62744140625</v>
      </c>
      <c r="H5145">
        <v>221.20245361328</v>
      </c>
      <c r="I5145">
        <v>253.6135559082</v>
      </c>
      <c r="J5145">
        <v>290.77612304688</v>
      </c>
      <c r="K5145" s="6">
        <f>IFERROR(EXP(TREND(LN($F$1:$J$1),LN(F5145:J5145),LN(Calculations!$B$3))),0)</f>
        <v>2.5185076177143606E-2</v>
      </c>
    </row>
    <row r="5146" spans="1:11" x14ac:dyDescent="0.35">
      <c r="A5146">
        <v>5143</v>
      </c>
      <c r="B5146" t="str">
        <f t="shared" si="80"/>
        <v>18-52</v>
      </c>
      <c r="C5146">
        <v>-52.207651261644003</v>
      </c>
      <c r="D5146">
        <v>18.256760423260999</v>
      </c>
      <c r="E5146">
        <f>ASIN(SQRT((SIN(RADIANS(PARAMETERS!$D$8-D5146)/2)*SIN(RADIANS(PARAMETERS!$D$8-D5146)/2))+(COS(RADIANS(D5146))*COS(RADIANS(PARAMETERS!$D$8))*SIN(RADIANS(PARAMETERS!$D$9-C5146)/2)*SIN(RADIANS(PARAMETERS!$D$9-C5146)/2))))*2*3958.756</f>
        <v>590.87589854448004</v>
      </c>
      <c r="F5146">
        <v>155.61959838867</v>
      </c>
      <c r="G5146">
        <v>184.9778137207</v>
      </c>
      <c r="H5146">
        <v>221.76055908203</v>
      </c>
      <c r="I5146">
        <v>254.37356567383</v>
      </c>
      <c r="J5146">
        <v>291.78536987305</v>
      </c>
      <c r="K5146" s="6">
        <f>IFERROR(EXP(TREND(LN($F$1:$J$1),LN(F5146:J5146),LN(Calculations!$B$3))),0)</f>
        <v>2.5494314668607406E-2</v>
      </c>
    </row>
    <row r="5147" spans="1:11" x14ac:dyDescent="0.35">
      <c r="A5147">
        <v>5144</v>
      </c>
      <c r="B5147" t="str">
        <f t="shared" si="80"/>
        <v>18-52.5</v>
      </c>
      <c r="C5147">
        <v>-52.478972596544999</v>
      </c>
      <c r="D5147">
        <v>18.256760423260999</v>
      </c>
      <c r="E5147">
        <f>ASIN(SQRT((SIN(RADIANS(PARAMETERS!$D$8-D5147)/2)*SIN(RADIANS(PARAMETERS!$D$8-D5147)/2))+(COS(RADIANS(D5147))*COS(RADIANS(PARAMETERS!$D$8))*SIN(RADIANS(PARAMETERS!$D$9-C5147)/2)*SIN(RADIANS(PARAMETERS!$D$9-C5147)/2))))*2*3958.756</f>
        <v>573.98307060504283</v>
      </c>
      <c r="F5147">
        <v>156.10198974609</v>
      </c>
      <c r="G5147">
        <v>185.31813049316</v>
      </c>
      <c r="H5147">
        <v>222.31242370605</v>
      </c>
      <c r="I5147">
        <v>255.13153076172</v>
      </c>
      <c r="J5147">
        <v>292.79818725586</v>
      </c>
      <c r="K5147" s="6">
        <f>IFERROR(EXP(TREND(LN($F$1:$J$1),LN(F5147:J5147),LN(Calculations!$B$3))),0)</f>
        <v>2.5791108679041101E-2</v>
      </c>
    </row>
    <row r="5148" spans="1:11" x14ac:dyDescent="0.35">
      <c r="A5148">
        <v>5145</v>
      </c>
      <c r="B5148" t="str">
        <f t="shared" si="80"/>
        <v>18-53</v>
      </c>
      <c r="C5148">
        <v>-52.750293931446002</v>
      </c>
      <c r="D5148">
        <v>18.256760423260999</v>
      </c>
      <c r="E5148">
        <f>ASIN(SQRT((SIN(RADIANS(PARAMETERS!$D$8-D5148)/2)*SIN(RADIANS(PARAMETERS!$D$8-D5148)/2))+(COS(RADIANS(D5148))*COS(RADIANS(PARAMETERS!$D$8))*SIN(RADIANS(PARAMETERS!$D$9-C5148)/2)*SIN(RADIANS(PARAMETERS!$D$9-C5148)/2))))*2*3958.756</f>
        <v>557.15523525947197</v>
      </c>
      <c r="F5148">
        <v>156.59233093262</v>
      </c>
      <c r="G5148">
        <v>185.66827392578</v>
      </c>
      <c r="H5148">
        <v>222.88882446289</v>
      </c>
      <c r="I5148">
        <v>255.92875671387</v>
      </c>
      <c r="J5148">
        <v>293.86892700195</v>
      </c>
      <c r="K5148" s="6">
        <f>IFERROR(EXP(TREND(LN($F$1:$J$1),LN(F5148:J5148),LN(Calculations!$B$3))),0)</f>
        <v>2.6092315632909341E-2</v>
      </c>
    </row>
    <row r="5149" spans="1:11" x14ac:dyDescent="0.35">
      <c r="A5149">
        <v>5146</v>
      </c>
      <c r="B5149" t="str">
        <f t="shared" si="80"/>
        <v>18-53</v>
      </c>
      <c r="C5149">
        <v>-53.021615266346998</v>
      </c>
      <c r="D5149">
        <v>18.256760423260999</v>
      </c>
      <c r="E5149">
        <f>ASIN(SQRT((SIN(RADIANS(PARAMETERS!$D$8-D5149)/2)*SIN(RADIANS(PARAMETERS!$D$8-D5149)/2))+(COS(RADIANS(D5149))*COS(RADIANS(PARAMETERS!$D$8))*SIN(RADIANS(PARAMETERS!$D$9-C5149)/2)*SIN(RADIANS(PARAMETERS!$D$9-C5149)/2))))*2*3958.756</f>
        <v>540.39849756876015</v>
      </c>
      <c r="F5149">
        <v>157.02743530273</v>
      </c>
      <c r="G5149">
        <v>185.98460388184</v>
      </c>
      <c r="H5149">
        <v>223.42364501953</v>
      </c>
      <c r="I5149">
        <v>256.6774597168</v>
      </c>
      <c r="J5149">
        <v>294.8830871582</v>
      </c>
      <c r="K5149" s="6">
        <f>IFERROR(EXP(TREND(LN($F$1:$J$1),LN(F5149:J5149),LN(Calculations!$B$3))),0)</f>
        <v>2.6357082758829017E-2</v>
      </c>
    </row>
    <row r="5150" spans="1:11" x14ac:dyDescent="0.35">
      <c r="A5150">
        <v>5147</v>
      </c>
      <c r="B5150" t="str">
        <f t="shared" si="80"/>
        <v>18-53.5</v>
      </c>
      <c r="C5150">
        <v>-53.292936601248002</v>
      </c>
      <c r="D5150">
        <v>18.256760423260999</v>
      </c>
      <c r="E5150">
        <f>ASIN(SQRT((SIN(RADIANS(PARAMETERS!$D$8-D5150)/2)*SIN(RADIANS(PARAMETERS!$D$8-D5150)/2))+(COS(RADIANS(D5150))*COS(RADIANS(PARAMETERS!$D$8))*SIN(RADIANS(PARAMETERS!$D$9-C5150)/2)*SIN(RADIANS(PARAMETERS!$D$9-C5150)/2))))*2*3958.756</f>
        <v>523.71971537879995</v>
      </c>
      <c r="F5150">
        <v>157.45268249512</v>
      </c>
      <c r="G5150">
        <v>186.29658508301</v>
      </c>
      <c r="H5150">
        <v>223.95745849609</v>
      </c>
      <c r="I5150">
        <v>257.42880249023</v>
      </c>
      <c r="J5150">
        <v>295.90475463867</v>
      </c>
      <c r="K5150" s="6">
        <f>IFERROR(EXP(TREND(LN($F$1:$J$1),LN(F5150:J5150),LN(Calculations!$B$3))),0)</f>
        <v>2.6614950700787045E-2</v>
      </c>
    </row>
    <row r="5151" spans="1:11" x14ac:dyDescent="0.35">
      <c r="A5151">
        <v>5148</v>
      </c>
      <c r="B5151" t="str">
        <f t="shared" si="80"/>
        <v>18-53.5</v>
      </c>
      <c r="C5151">
        <v>-53.564257936148998</v>
      </c>
      <c r="D5151">
        <v>18.256760423260999</v>
      </c>
      <c r="E5151">
        <f>ASIN(SQRT((SIN(RADIANS(PARAMETERS!$D$8-D5151)/2)*SIN(RADIANS(PARAMETERS!$D$8-D5151)/2))+(COS(RADIANS(D5151))*COS(RADIANS(PARAMETERS!$D$8))*SIN(RADIANS(PARAMETERS!$D$9-C5151)/2)*SIN(RADIANS(PARAMETERS!$D$9-C5151)/2))))*2*3958.756</f>
        <v>507.1266135629071</v>
      </c>
      <c r="F5151">
        <v>157.88664245605</v>
      </c>
      <c r="G5151">
        <v>186.61671447754</v>
      </c>
      <c r="H5151">
        <v>224.50668334961</v>
      </c>
      <c r="I5151">
        <v>258.20297241211</v>
      </c>
      <c r="J5151">
        <v>296.95874023438</v>
      </c>
      <c r="K5151" s="6">
        <f>IFERROR(EXP(TREND(LN($F$1:$J$1),LN(F5151:J5151),LN(Calculations!$B$3))),0)</f>
        <v>2.6878444984656913E-2</v>
      </c>
    </row>
    <row r="5152" spans="1:11" x14ac:dyDescent="0.35">
      <c r="A5152">
        <v>5149</v>
      </c>
      <c r="B5152" t="str">
        <f t="shared" si="80"/>
        <v>18-54</v>
      </c>
      <c r="C5152">
        <v>-53.835579271050001</v>
      </c>
      <c r="D5152">
        <v>18.256760423260999</v>
      </c>
      <c r="E5152">
        <f>ASIN(SQRT((SIN(RADIANS(PARAMETERS!$D$8-D5152)/2)*SIN(RADIANS(PARAMETERS!$D$8-D5152)/2))+(COS(RADIANS(D5152))*COS(RADIANS(PARAMETERS!$D$8))*SIN(RADIANS(PARAMETERS!$D$9-C5152)/2)*SIN(RADIANS(PARAMETERS!$D$9-C5152)/2))))*2*3958.756</f>
        <v>490.62791844549344</v>
      </c>
      <c r="F5152">
        <v>158.26141357422</v>
      </c>
      <c r="G5152">
        <v>186.89497375488</v>
      </c>
      <c r="H5152">
        <v>224.99081420898</v>
      </c>
      <c r="I5152">
        <v>258.88958740234</v>
      </c>
      <c r="J5152">
        <v>297.89764404297</v>
      </c>
      <c r="K5152" s="6">
        <f>IFERROR(EXP(TREND(LN($F$1:$J$1),LN(F5152:J5152),LN(Calculations!$B$3))),0)</f>
        <v>2.7104524795896912E-2</v>
      </c>
    </row>
    <row r="5153" spans="1:11" x14ac:dyDescent="0.35">
      <c r="A5153">
        <v>5150</v>
      </c>
      <c r="B5153" t="str">
        <f t="shared" si="80"/>
        <v>18-54</v>
      </c>
      <c r="C5153">
        <v>-54.106900605950997</v>
      </c>
      <c r="D5153">
        <v>18.256760423260999</v>
      </c>
      <c r="E5153">
        <f>ASIN(SQRT((SIN(RADIANS(PARAMETERS!$D$8-D5153)/2)*SIN(RADIANS(PARAMETERS!$D$8-D5153)/2))+(COS(RADIANS(D5153))*COS(RADIANS(PARAMETERS!$D$8))*SIN(RADIANS(PARAMETERS!$D$9-C5153)/2)*SIN(RADIANS(PARAMETERS!$D$9-C5153)/2))))*2*3958.756</f>
        <v>474.2335163435896</v>
      </c>
      <c r="F5153">
        <v>158.62850952148</v>
      </c>
      <c r="G5153">
        <v>187.16746520996</v>
      </c>
      <c r="H5153">
        <v>225.46401977539</v>
      </c>
      <c r="I5153">
        <v>259.56033325195</v>
      </c>
      <c r="J5153">
        <v>298.81460571289</v>
      </c>
      <c r="K5153" s="6">
        <f>IFERROR(EXP(TREND(LN($F$1:$J$1),LN(F5153:J5153),LN(Calculations!$B$3))),0)</f>
        <v>2.7326664839811526E-2</v>
      </c>
    </row>
    <row r="5154" spans="1:11" x14ac:dyDescent="0.35">
      <c r="A5154">
        <v>5151</v>
      </c>
      <c r="B5154" t="str">
        <f t="shared" si="80"/>
        <v>18-54.5</v>
      </c>
      <c r="C5154">
        <v>-54.378221940852001</v>
      </c>
      <c r="D5154">
        <v>18.256760423260999</v>
      </c>
      <c r="E5154">
        <f>ASIN(SQRT((SIN(RADIANS(PARAMETERS!$D$8-D5154)/2)*SIN(RADIANS(PARAMETERS!$D$8-D5154)/2))+(COS(RADIANS(D5154))*COS(RADIANS(PARAMETERS!$D$8))*SIN(RADIANS(PARAMETERS!$D$9-C5154)/2)*SIN(RADIANS(PARAMETERS!$D$9-C5154)/2))))*2*3958.756</f>
        <v>457.95464095089011</v>
      </c>
      <c r="F5154">
        <v>159.00587463379</v>
      </c>
      <c r="G5154">
        <v>187.4468536377</v>
      </c>
      <c r="H5154">
        <v>225.94351196289</v>
      </c>
      <c r="I5154">
        <v>260.23672485352</v>
      </c>
      <c r="J5154">
        <v>299.73638916016</v>
      </c>
      <c r="K5154" s="6">
        <f>IFERROR(EXP(TREND(LN($F$1:$J$1),LN(F5154:J5154),LN(Calculations!$B$3))),0)</f>
        <v>2.7557282721693013E-2</v>
      </c>
    </row>
    <row r="5155" spans="1:11" x14ac:dyDescent="0.35">
      <c r="A5155">
        <v>5152</v>
      </c>
      <c r="B5155" t="str">
        <f t="shared" si="80"/>
        <v>18-54.5</v>
      </c>
      <c r="C5155">
        <v>-54.649543275752997</v>
      </c>
      <c r="D5155">
        <v>18.256760423260999</v>
      </c>
      <c r="E5155">
        <f>ASIN(SQRT((SIN(RADIANS(PARAMETERS!$D$8-D5155)/2)*SIN(RADIANS(PARAMETERS!$D$8-D5155)/2))+(COS(RADIANS(D5155))*COS(RADIANS(PARAMETERS!$D$8))*SIN(RADIANS(PARAMETERS!$D$9-C5155)/2)*SIN(RADIANS(PARAMETERS!$D$9-C5155)/2))))*2*3958.756</f>
        <v>441.80409521320507</v>
      </c>
      <c r="F5155">
        <v>159.35014343262</v>
      </c>
      <c r="G5155">
        <v>187.70579528809</v>
      </c>
      <c r="H5155">
        <v>226.39105224609</v>
      </c>
      <c r="I5155">
        <v>260.87020874023</v>
      </c>
      <c r="J5155">
        <v>300.60192871094</v>
      </c>
      <c r="K5155" s="6">
        <f>IFERROR(EXP(TREND(LN($F$1:$J$1),LN(F5155:J5155),LN(Calculations!$B$3))),0)</f>
        <v>2.7767149504828545E-2</v>
      </c>
    </row>
    <row r="5156" spans="1:11" x14ac:dyDescent="0.35">
      <c r="A5156">
        <v>5153</v>
      </c>
      <c r="B5156" t="str">
        <f t="shared" si="80"/>
        <v>18-55</v>
      </c>
      <c r="C5156">
        <v>-54.920864610654</v>
      </c>
      <c r="D5156">
        <v>18.256760423260999</v>
      </c>
      <c r="E5156">
        <f>ASIN(SQRT((SIN(RADIANS(PARAMETERS!$D$8-D5156)/2)*SIN(RADIANS(PARAMETERS!$D$8-D5156)/2))+(COS(RADIANS(D5156))*COS(RADIANS(PARAMETERS!$D$8))*SIN(RADIANS(PARAMETERS!$D$9-C5156)/2)*SIN(RADIANS(PARAMETERS!$D$9-C5156)/2))))*2*3958.756</f>
        <v>425.7965144079721</v>
      </c>
      <c r="F5156">
        <v>159.73068237305</v>
      </c>
      <c r="G5156">
        <v>187.99513244629</v>
      </c>
      <c r="H5156">
        <v>226.88566589355</v>
      </c>
      <c r="I5156">
        <v>261.56713867188</v>
      </c>
      <c r="J5156">
        <v>301.55142211914</v>
      </c>
      <c r="K5156" s="6">
        <f>IFERROR(EXP(TREND(LN($F$1:$J$1),LN(F5156:J5156),LN(Calculations!$B$3))),0)</f>
        <v>2.8001469765640732E-2</v>
      </c>
    </row>
    <row r="5157" spans="1:11" x14ac:dyDescent="0.35">
      <c r="A5157">
        <v>5154</v>
      </c>
      <c r="B5157" t="str">
        <f t="shared" si="80"/>
        <v>18-55</v>
      </c>
      <c r="C5157">
        <v>-55.192185945555003</v>
      </c>
      <c r="D5157">
        <v>18.256760423260999</v>
      </c>
      <c r="E5157">
        <f>ASIN(SQRT((SIN(RADIANS(PARAMETERS!$D$8-D5157)/2)*SIN(RADIANS(PARAMETERS!$D$8-D5157)/2))+(COS(RADIANS(D5157))*COS(RADIANS(PARAMETERS!$D$8))*SIN(RADIANS(PARAMETERS!$D$9-C5157)/2)*SIN(RADIANS(PARAMETERS!$D$9-C5157)/2))))*2*3958.756</f>
        <v>409.94867833019487</v>
      </c>
      <c r="F5157">
        <v>160.15788269043</v>
      </c>
      <c r="G5157">
        <v>188.32411193848</v>
      </c>
      <c r="H5157">
        <v>227.43928527832</v>
      </c>
      <c r="I5157">
        <v>262.3420715332</v>
      </c>
      <c r="J5157">
        <v>302.60250854492</v>
      </c>
      <c r="K5157" s="6">
        <f>IFERROR(EXP(TREND(LN($F$1:$J$1),LN(F5157:J5157),LN(Calculations!$B$3))),0)</f>
        <v>2.8268246619208438E-2</v>
      </c>
    </row>
    <row r="5158" spans="1:11" x14ac:dyDescent="0.35">
      <c r="A5158">
        <v>5155</v>
      </c>
      <c r="B5158" t="str">
        <f t="shared" si="80"/>
        <v>18-55.5</v>
      </c>
      <c r="C5158">
        <v>-55.463507280456</v>
      </c>
      <c r="D5158">
        <v>18.256760423260999</v>
      </c>
      <c r="E5158">
        <f>ASIN(SQRT((SIN(RADIANS(PARAMETERS!$D$8-D5158)/2)*SIN(RADIANS(PARAMETERS!$D$8-D5158)/2))+(COS(RADIANS(D5158))*COS(RADIANS(PARAMETERS!$D$8))*SIN(RADIANS(PARAMETERS!$D$9-C5158)/2)*SIN(RADIANS(PARAMETERS!$D$9-C5158)/2))))*2*3958.756</f>
        <v>394.27988175667667</v>
      </c>
      <c r="F5158">
        <v>160.5601348877</v>
      </c>
      <c r="G5158">
        <v>188.63664245605</v>
      </c>
      <c r="H5158">
        <v>227.96011352539</v>
      </c>
      <c r="I5158">
        <v>263.06802368164</v>
      </c>
      <c r="J5158">
        <v>303.58444213867</v>
      </c>
      <c r="K5158" s="6">
        <f>IFERROR(EXP(TREND(LN($F$1:$J$1),LN(F5158:J5158),LN(Calculations!$B$3))),0)</f>
        <v>2.852200921054085E-2</v>
      </c>
    </row>
    <row r="5159" spans="1:11" x14ac:dyDescent="0.35">
      <c r="A5159">
        <v>5156</v>
      </c>
      <c r="B5159" t="str">
        <f t="shared" si="80"/>
        <v>18-55.5</v>
      </c>
      <c r="C5159">
        <v>-55.734828615357003</v>
      </c>
      <c r="D5159">
        <v>18.256760423260999</v>
      </c>
      <c r="E5159">
        <f>ASIN(SQRT((SIN(RADIANS(PARAMETERS!$D$8-D5159)/2)*SIN(RADIANS(PARAMETERS!$D$8-D5159)/2))+(COS(RADIANS(D5159))*COS(RADIANS(PARAMETERS!$D$8))*SIN(RADIANS(PARAMETERS!$D$9-C5159)/2)*SIN(RADIANS(PARAMETERS!$D$9-C5159)/2))))*2*3958.756</f>
        <v>378.8123736066558</v>
      </c>
      <c r="F5159">
        <v>161.01118469238</v>
      </c>
      <c r="G5159">
        <v>188.99000549316</v>
      </c>
      <c r="H5159">
        <v>228.53401184082</v>
      </c>
      <c r="I5159">
        <v>263.85864257813</v>
      </c>
      <c r="J5159">
        <v>304.64501953125</v>
      </c>
      <c r="K5159" s="6">
        <f>IFERROR(EXP(TREND(LN($F$1:$J$1),LN(F5159:J5159),LN(Calculations!$B$3))),0)</f>
        <v>2.881294077073606E-2</v>
      </c>
    </row>
    <row r="5160" spans="1:11" x14ac:dyDescent="0.35">
      <c r="A5160">
        <v>5157</v>
      </c>
      <c r="B5160" t="str">
        <f t="shared" si="80"/>
        <v>18-56</v>
      </c>
      <c r="C5160">
        <v>-56.006149950257999</v>
      </c>
      <c r="D5160">
        <v>18.256760423260999</v>
      </c>
      <c r="E5160">
        <f>ASIN(SQRT((SIN(RADIANS(PARAMETERS!$D$8-D5160)/2)*SIN(RADIANS(PARAMETERS!$D$8-D5160)/2))+(COS(RADIANS(D5160))*COS(RADIANS(PARAMETERS!$D$8))*SIN(RADIANS(PARAMETERS!$D$9-C5160)/2)*SIN(RADIANS(PARAMETERS!$D$9-C5160)/2))))*2*3958.756</f>
        <v>363.57187623960357</v>
      </c>
      <c r="F5160">
        <v>161.50450134277</v>
      </c>
      <c r="G5160">
        <v>189.38606262207</v>
      </c>
      <c r="H5160">
        <v>229.16189575195</v>
      </c>
      <c r="I5160">
        <v>264.71383666992</v>
      </c>
      <c r="J5160">
        <v>305.7829284668</v>
      </c>
      <c r="K5160" s="6">
        <f>IFERROR(EXP(TREND(LN($F$1:$J$1),LN(F5160:J5160),LN(Calculations!$B$3))),0)</f>
        <v>2.9138585304093606E-2</v>
      </c>
    </row>
    <row r="5161" spans="1:11" x14ac:dyDescent="0.35">
      <c r="A5161">
        <v>5158</v>
      </c>
      <c r="B5161" t="str">
        <f t="shared" si="80"/>
        <v>18-56.5</v>
      </c>
      <c r="C5161">
        <v>-56.277471285159002</v>
      </c>
      <c r="D5161">
        <v>18.256760423260999</v>
      </c>
      <c r="E5161">
        <f>ASIN(SQRT((SIN(RADIANS(PARAMETERS!$D$8-D5161)/2)*SIN(RADIANS(PARAMETERS!$D$8-D5161)/2))+(COS(RADIANS(D5161))*COS(RADIANS(PARAMETERS!$D$8))*SIN(RADIANS(PARAMETERS!$D$9-C5161)/2)*SIN(RADIANS(PARAMETERS!$D$9-C5161)/2))))*2*3958.756</f>
        <v>348.58819677004942</v>
      </c>
      <c r="F5161">
        <v>161.97213745117</v>
      </c>
      <c r="G5161">
        <v>189.76377868652</v>
      </c>
      <c r="H5161">
        <v>229.74586486816</v>
      </c>
      <c r="I5161">
        <v>265.49938964844</v>
      </c>
      <c r="J5161">
        <v>306.81860351563</v>
      </c>
      <c r="K5161" s="6">
        <f>IFERROR(EXP(TREND(LN($F$1:$J$1),LN(F5161:J5161),LN(Calculations!$B$3))),0)</f>
        <v>2.9454528521050943E-2</v>
      </c>
    </row>
    <row r="5162" spans="1:11" x14ac:dyDescent="0.35">
      <c r="A5162">
        <v>5159</v>
      </c>
      <c r="B5162" t="str">
        <f t="shared" si="80"/>
        <v>18-56.5</v>
      </c>
      <c r="C5162">
        <v>-56.548792620059999</v>
      </c>
      <c r="D5162">
        <v>18.256760423260999</v>
      </c>
      <c r="E5162">
        <f>ASIN(SQRT((SIN(RADIANS(PARAMETERS!$D$8-D5162)/2)*SIN(RADIANS(PARAMETERS!$D$8-D5162)/2))+(COS(RADIANS(D5162))*COS(RADIANS(PARAMETERS!$D$8))*SIN(RADIANS(PARAMETERS!$D$9-C5162)/2)*SIN(RADIANS(PARAMETERS!$D$9-C5162)/2))))*2*3958.756</f>
        <v>333.89594152050336</v>
      </c>
      <c r="F5162">
        <v>162.47459411621</v>
      </c>
      <c r="G5162">
        <v>190.17150878906</v>
      </c>
      <c r="H5162">
        <v>230.3567199707</v>
      </c>
      <c r="I5162">
        <v>266.30776977539</v>
      </c>
      <c r="J5162">
        <v>307.87124633789</v>
      </c>
      <c r="K5162" s="6">
        <f>IFERROR(EXP(TREND(LN($F$1:$J$1),LN(F5162:J5162),LN(Calculations!$B$3))),0)</f>
        <v>2.9803641211182241E-2</v>
      </c>
    </row>
    <row r="5163" spans="1:11" x14ac:dyDescent="0.35">
      <c r="A5163">
        <v>5160</v>
      </c>
      <c r="B5163" t="str">
        <f t="shared" si="80"/>
        <v>18-57</v>
      </c>
      <c r="C5163">
        <v>-56.820113954961002</v>
      </c>
      <c r="D5163">
        <v>18.256760423260999</v>
      </c>
      <c r="E5163">
        <f>ASIN(SQRT((SIN(RADIANS(PARAMETERS!$D$8-D5163)/2)*SIN(RADIANS(PARAMETERS!$D$8-D5163)/2))+(COS(RADIANS(D5163))*COS(RADIANS(PARAMETERS!$D$8))*SIN(RADIANS(PARAMETERS!$D$9-C5163)/2)*SIN(RADIANS(PARAMETERS!$D$9-C5163)/2))))*2*3958.756</f>
        <v>319.53534177137254</v>
      </c>
      <c r="F5163">
        <v>163.00073242188</v>
      </c>
      <c r="G5163">
        <v>190.60655212402</v>
      </c>
      <c r="H5163">
        <v>230.98921203613</v>
      </c>
      <c r="I5163">
        <v>267.13128662109</v>
      </c>
      <c r="J5163">
        <v>308.93005371094</v>
      </c>
      <c r="K5163" s="6">
        <f>IFERROR(EXP(TREND(LN($F$1:$J$1),LN(F5163:J5163),LN(Calculations!$B$3))),0)</f>
        <v>3.0180144748031244E-2</v>
      </c>
    </row>
    <row r="5164" spans="1:11" x14ac:dyDescent="0.35">
      <c r="A5164">
        <v>5161</v>
      </c>
      <c r="B5164" t="str">
        <f t="shared" si="80"/>
        <v>18-57</v>
      </c>
      <c r="C5164">
        <v>-57.091435289861998</v>
      </c>
      <c r="D5164">
        <v>18.256760423260999</v>
      </c>
      <c r="E5164">
        <f>ASIN(SQRT((SIN(RADIANS(PARAMETERS!$D$8-D5164)/2)*SIN(RADIANS(PARAMETERS!$D$8-D5164)/2))+(COS(RADIANS(D5164))*COS(RADIANS(PARAMETERS!$D$8))*SIN(RADIANS(PARAMETERS!$D$9-C5164)/2)*SIN(RADIANS(PARAMETERS!$D$9-C5164)/2))))*2*3958.756</f>
        <v>305.5531922215298</v>
      </c>
      <c r="F5164">
        <v>163.50425720215</v>
      </c>
      <c r="G5164">
        <v>191.02038574219</v>
      </c>
      <c r="H5164">
        <v>231.56977844238</v>
      </c>
      <c r="I5164">
        <v>267.87182617188</v>
      </c>
      <c r="J5164">
        <v>309.86639404297</v>
      </c>
      <c r="K5164" s="6">
        <f>IFERROR(EXP(TREND(LN($F$1:$J$1),LN(F5164:J5164),LN(Calculations!$B$3))),0)</f>
        <v>3.0551662248487464E-2</v>
      </c>
    </row>
    <row r="5165" spans="1:11" x14ac:dyDescent="0.35">
      <c r="A5165">
        <v>5162</v>
      </c>
      <c r="B5165" t="str">
        <f t="shared" si="80"/>
        <v>18-57.5</v>
      </c>
      <c r="C5165">
        <v>-57.362756624763001</v>
      </c>
      <c r="D5165">
        <v>18.256760423260999</v>
      </c>
      <c r="E5165">
        <f>ASIN(SQRT((SIN(RADIANS(PARAMETERS!$D$8-D5165)/2)*SIN(RADIANS(PARAMETERS!$D$8-D5165)/2))+(COS(RADIANS(D5165))*COS(RADIANS(PARAMETERS!$D$8))*SIN(RADIANS(PARAMETERS!$D$9-C5165)/2)*SIN(RADIANS(PARAMETERS!$D$9-C5165)/2))))*2*3958.756</f>
        <v>292.00389067521269</v>
      </c>
      <c r="F5165">
        <v>164.04951477051</v>
      </c>
      <c r="G5165">
        <v>191.47010803223</v>
      </c>
      <c r="H5165">
        <v>232.18830871582</v>
      </c>
      <c r="I5165">
        <v>268.65142822266</v>
      </c>
      <c r="J5165">
        <v>310.84228515625</v>
      </c>
      <c r="K5165" s="6">
        <f>IFERROR(EXP(TREND(LN($F$1:$J$1),LN(F5165:J5165),LN(Calculations!$B$3))),0)</f>
        <v>3.0962994072487642E-2</v>
      </c>
    </row>
    <row r="5166" spans="1:11" x14ac:dyDescent="0.35">
      <c r="A5166">
        <v>5163</v>
      </c>
      <c r="B5166" t="str">
        <f t="shared" si="80"/>
        <v>18-57.5</v>
      </c>
      <c r="C5166">
        <v>-57.634077959663998</v>
      </c>
      <c r="D5166">
        <v>18.256760423260999</v>
      </c>
      <c r="E5166">
        <f>ASIN(SQRT((SIN(RADIANS(PARAMETERS!$D$8-D5166)/2)*SIN(RADIANS(PARAMETERS!$D$8-D5166)/2))+(COS(RADIANS(D5166))*COS(RADIANS(PARAMETERS!$D$8))*SIN(RADIANS(PARAMETERS!$D$9-C5166)/2)*SIN(RADIANS(PARAMETERS!$D$9-C5166)/2))))*2*3958.756</f>
        <v>278.95054507597104</v>
      </c>
      <c r="F5166">
        <v>164.62261962891</v>
      </c>
      <c r="G5166">
        <v>191.94892883301</v>
      </c>
      <c r="H5166">
        <v>232.8348236084</v>
      </c>
      <c r="I5166">
        <v>269.45703125</v>
      </c>
      <c r="J5166">
        <v>311.84091186523</v>
      </c>
      <c r="K5166" s="6">
        <f>IFERROR(EXP(TREND(LN($F$1:$J$1),LN(F5166:J5166),LN(Calculations!$B$3))),0)</f>
        <v>3.1405767562362498E-2</v>
      </c>
    </row>
    <row r="5167" spans="1:11" x14ac:dyDescent="0.35">
      <c r="A5167">
        <v>5164</v>
      </c>
      <c r="B5167" t="str">
        <f t="shared" si="80"/>
        <v>18-58</v>
      </c>
      <c r="C5167">
        <v>-57.905399294565001</v>
      </c>
      <c r="D5167">
        <v>18.256760423260999</v>
      </c>
      <c r="E5167">
        <f>ASIN(SQRT((SIN(RADIANS(PARAMETERS!$D$8-D5167)/2)*SIN(RADIANS(PARAMETERS!$D$8-D5167)/2))+(COS(RADIANS(D5167))*COS(RADIANS(PARAMETERS!$D$8))*SIN(RADIANS(PARAMETERS!$D$9-C5167)/2)*SIN(RADIANS(PARAMETERS!$D$9-C5167)/2))))*2*3958.756</f>
        <v>266.4660778110383</v>
      </c>
      <c r="F5167">
        <v>165.17861938477</v>
      </c>
      <c r="G5167">
        <v>192.41213989258</v>
      </c>
      <c r="H5167">
        <v>233.43984985352</v>
      </c>
      <c r="I5167">
        <v>270.19494628906</v>
      </c>
      <c r="J5167">
        <v>312.73852539063</v>
      </c>
      <c r="K5167" s="6">
        <f>IFERROR(EXP(TREND(LN($F$1:$J$1),LN(F5167:J5167),LN(Calculations!$B$3))),0)</f>
        <v>3.1848913371353704E-2</v>
      </c>
    </row>
    <row r="5168" spans="1:11" x14ac:dyDescent="0.35">
      <c r="A5168">
        <v>5165</v>
      </c>
      <c r="B5168" t="str">
        <f t="shared" si="80"/>
        <v>18-58</v>
      </c>
      <c r="C5168">
        <v>-58.176720629465002</v>
      </c>
      <c r="D5168">
        <v>18.256760423260999</v>
      </c>
      <c r="E5168">
        <f>ASIN(SQRT((SIN(RADIANS(PARAMETERS!$D$8-D5168)/2)*SIN(RADIANS(PARAMETERS!$D$8-D5168)/2))+(COS(RADIANS(D5168))*COS(RADIANS(PARAMETERS!$D$8))*SIN(RADIANS(PARAMETERS!$D$9-C5168)/2)*SIN(RADIANS(PARAMETERS!$D$9-C5168)/2))))*2*3958.756</f>
        <v>254.63420251562735</v>
      </c>
      <c r="F5168">
        <v>165.75634765625</v>
      </c>
      <c r="G5168">
        <v>192.89398193359</v>
      </c>
      <c r="H5168">
        <v>234.04846191406</v>
      </c>
      <c r="I5168">
        <v>270.92044067383</v>
      </c>
      <c r="J5168">
        <v>313.60260009766</v>
      </c>
      <c r="K5168" s="6">
        <f>IFERROR(EXP(TREND(LN($F$1:$J$1),LN(F5168:J5168),LN(Calculations!$B$3))),0)</f>
        <v>3.2324543394786354E-2</v>
      </c>
    </row>
    <row r="5169" spans="1:11" x14ac:dyDescent="0.35">
      <c r="A5169">
        <v>5166</v>
      </c>
      <c r="B5169" t="str">
        <f t="shared" si="80"/>
        <v>18-58.5</v>
      </c>
      <c r="C5169">
        <v>-58.448041964365999</v>
      </c>
      <c r="D5169">
        <v>18.256760423260999</v>
      </c>
      <c r="E5169">
        <f>ASIN(SQRT((SIN(RADIANS(PARAMETERS!$D$8-D5169)/2)*SIN(RADIANS(PARAMETERS!$D$8-D5169)/2))+(COS(RADIANS(D5169))*COS(RADIANS(PARAMETERS!$D$8))*SIN(RADIANS(PARAMETERS!$D$9-C5169)/2)*SIN(RADIANS(PARAMETERS!$D$9-C5169)/2))))*2*3958.756</f>
        <v>243.55007211211355</v>
      </c>
      <c r="F5169">
        <v>166.32598876953</v>
      </c>
      <c r="G5169">
        <v>193.37884521484</v>
      </c>
      <c r="H5169">
        <v>234.63690185547</v>
      </c>
      <c r="I5169">
        <v>271.60180664063</v>
      </c>
      <c r="J5169">
        <v>314.39169311523</v>
      </c>
      <c r="K5169" s="6">
        <f>IFERROR(EXP(TREND(LN($F$1:$J$1),LN(F5169:J5169),LN(Calculations!$B$3))),0)</f>
        <v>3.2812957351067741E-2</v>
      </c>
    </row>
    <row r="5170" spans="1:11" x14ac:dyDescent="0.35">
      <c r="A5170">
        <v>5167</v>
      </c>
      <c r="B5170" t="str">
        <f t="shared" si="80"/>
        <v>18-58.5</v>
      </c>
      <c r="C5170">
        <v>-58.719363299267002</v>
      </c>
      <c r="D5170">
        <v>18.256760423260999</v>
      </c>
      <c r="E5170">
        <f>ASIN(SQRT((SIN(RADIANS(PARAMETERS!$D$8-D5170)/2)*SIN(RADIANS(PARAMETERS!$D$8-D5170)/2))+(COS(RADIANS(D5170))*COS(RADIANS(PARAMETERS!$D$8))*SIN(RADIANS(PARAMETERS!$D$9-C5170)/2)*SIN(RADIANS(PARAMETERS!$D$9-C5170)/2))))*2*3958.756</f>
        <v>233.32030053287761</v>
      </c>
      <c r="F5170">
        <v>166.84617614746</v>
      </c>
      <c r="G5170">
        <v>193.82347106934</v>
      </c>
      <c r="H5170">
        <v>235.14195251465</v>
      </c>
      <c r="I5170">
        <v>272.15649414063</v>
      </c>
      <c r="J5170">
        <v>314.99926757813</v>
      </c>
      <c r="K5170" s="6">
        <f>IFERROR(EXP(TREND(LN($F$1:$J$1),LN(F5170:J5170),LN(Calculations!$B$3))),0)</f>
        <v>3.3282590803075163E-2</v>
      </c>
    </row>
    <row r="5171" spans="1:11" x14ac:dyDescent="0.35">
      <c r="A5171">
        <v>5168</v>
      </c>
      <c r="B5171" t="str">
        <f t="shared" si="80"/>
        <v>18-59</v>
      </c>
      <c r="C5171">
        <v>-58.990684634167998</v>
      </c>
      <c r="D5171">
        <v>18.256760423260999</v>
      </c>
      <c r="E5171">
        <f>ASIN(SQRT((SIN(RADIANS(PARAMETERS!$D$8-D5171)/2)*SIN(RADIANS(PARAMETERS!$D$8-D5171)/2))+(COS(RADIANS(D5171))*COS(RADIANS(PARAMETERS!$D$8))*SIN(RADIANS(PARAMETERS!$D$9-C5171)/2)*SIN(RADIANS(PARAMETERS!$D$9-C5171)/2))))*2*3958.756</f>
        <v>224.06195869004455</v>
      </c>
      <c r="F5171">
        <v>167.3812713623</v>
      </c>
      <c r="G5171">
        <v>194.29132080078</v>
      </c>
      <c r="H5171">
        <v>235.66239929199</v>
      </c>
      <c r="I5171">
        <v>272.71783447266</v>
      </c>
      <c r="J5171">
        <v>315.60177612305</v>
      </c>
      <c r="K5171" s="6">
        <f>IFERROR(EXP(TREND(LN($F$1:$J$1),LN(F5171:J5171),LN(Calculations!$B$3))),0)</f>
        <v>3.3781076905040314E-2</v>
      </c>
    </row>
    <row r="5172" spans="1:11" x14ac:dyDescent="0.35">
      <c r="A5172">
        <v>5169</v>
      </c>
      <c r="B5172" t="str">
        <f t="shared" si="80"/>
        <v>18-59.5</v>
      </c>
      <c r="C5172">
        <v>-59.262005969069001</v>
      </c>
      <c r="D5172">
        <v>18.256760423260999</v>
      </c>
      <c r="E5172">
        <f>ASIN(SQRT((SIN(RADIANS(PARAMETERS!$D$8-D5172)/2)*SIN(RADIANS(PARAMETERS!$D$8-D5172)/2))+(COS(RADIANS(D5172))*COS(RADIANS(PARAMETERS!$D$8))*SIN(RADIANS(PARAMETERS!$D$9-C5172)/2)*SIN(RADIANS(PARAMETERS!$D$9-C5172)/2))))*2*3958.756</f>
        <v>215.900073370652</v>
      </c>
      <c r="F5172">
        <v>167.91307067871</v>
      </c>
      <c r="G5172">
        <v>194.76692199707</v>
      </c>
      <c r="H5172">
        <v>236.17584228516</v>
      </c>
      <c r="I5172">
        <v>273.25674438477</v>
      </c>
      <c r="J5172">
        <v>316.16174316406</v>
      </c>
      <c r="K5172" s="6">
        <f>IFERROR(EXP(TREND(LN($F$1:$J$1),LN(F5172:J5172),LN(Calculations!$B$3))),0)</f>
        <v>3.429532420651929E-2</v>
      </c>
    </row>
    <row r="5173" spans="1:11" x14ac:dyDescent="0.35">
      <c r="A5173">
        <v>5170</v>
      </c>
      <c r="B5173" t="str">
        <f t="shared" si="80"/>
        <v>18-59.5</v>
      </c>
      <c r="C5173">
        <v>-59.533327303969998</v>
      </c>
      <c r="D5173">
        <v>18.256760423260999</v>
      </c>
      <c r="E5173">
        <f>ASIN(SQRT((SIN(RADIANS(PARAMETERS!$D$8-D5173)/2)*SIN(RADIANS(PARAMETERS!$D$8-D5173)/2))+(COS(RADIANS(D5173))*COS(RADIANS(PARAMETERS!$D$8))*SIN(RADIANS(PARAMETERS!$D$9-C5173)/2)*SIN(RADIANS(PARAMETERS!$D$9-C5173)/2))))*2*3958.756</f>
        <v>208.96317966753014</v>
      </c>
      <c r="F5173">
        <v>168.42202758789</v>
      </c>
      <c r="G5173">
        <v>195.22264099121</v>
      </c>
      <c r="H5173">
        <v>236.64508056641</v>
      </c>
      <c r="I5173">
        <v>273.72695922852</v>
      </c>
      <c r="J5173">
        <v>316.62194824219</v>
      </c>
      <c r="K5173" s="6">
        <f>IFERROR(EXP(TREND(LN($F$1:$J$1),LN(F5173:J5173),LN(Calculations!$B$3))),0)</f>
        <v>3.4808012324589889E-2</v>
      </c>
    </row>
    <row r="5174" spans="1:11" x14ac:dyDescent="0.35">
      <c r="A5174">
        <v>5171</v>
      </c>
      <c r="B5174" t="str">
        <f t="shared" si="80"/>
        <v>18-60</v>
      </c>
      <c r="C5174">
        <v>-59.804648638871001</v>
      </c>
      <c r="D5174">
        <v>18.256760423260999</v>
      </c>
      <c r="E5174">
        <f>ASIN(SQRT((SIN(RADIANS(PARAMETERS!$D$8-D5174)/2)*SIN(RADIANS(PARAMETERS!$D$8-D5174)/2))+(COS(RADIANS(D5174))*COS(RADIANS(PARAMETERS!$D$8))*SIN(RADIANS(PARAMETERS!$D$9-C5174)/2)*SIN(RADIANS(PARAMETERS!$D$9-C5174)/2))))*2*3958.756</f>
        <v>203.37667814167608</v>
      </c>
      <c r="F5174">
        <v>168.97076416016</v>
      </c>
      <c r="G5174">
        <v>195.72776794434</v>
      </c>
      <c r="H5174">
        <v>237.17852783203</v>
      </c>
      <c r="I5174">
        <v>274.27529907227</v>
      </c>
      <c r="J5174">
        <v>317.17706298828</v>
      </c>
      <c r="K5174" s="6">
        <f>IFERROR(EXP(TREND(LN($F$1:$J$1),LN(F5174:J5174),LN(Calculations!$B$3))),0)</f>
        <v>3.536702316022472E-2</v>
      </c>
    </row>
    <row r="5175" spans="1:11" x14ac:dyDescent="0.35">
      <c r="A5175">
        <v>5172</v>
      </c>
      <c r="B5175" t="str">
        <f t="shared" si="80"/>
        <v>18-60</v>
      </c>
      <c r="C5175">
        <v>-60.075969973771997</v>
      </c>
      <c r="D5175">
        <v>18.256760423260999</v>
      </c>
      <c r="E5175">
        <f>ASIN(SQRT((SIN(RADIANS(PARAMETERS!$D$8-D5175)/2)*SIN(RADIANS(PARAMETERS!$D$8-D5175)/2))+(COS(RADIANS(D5175))*COS(RADIANS(PARAMETERS!$D$8))*SIN(RADIANS(PARAMETERS!$D$9-C5175)/2)*SIN(RADIANS(PARAMETERS!$D$9-C5175)/2))))*2*3958.756</f>
        <v>199.25419515680829</v>
      </c>
      <c r="F5175">
        <v>169.52770996094</v>
      </c>
      <c r="G5175">
        <v>196.24647521973</v>
      </c>
      <c r="H5175">
        <v>237.72407531738</v>
      </c>
      <c r="I5175">
        <v>274.83392333984</v>
      </c>
      <c r="J5175">
        <v>317.73980712891</v>
      </c>
      <c r="K5175" s="6">
        <f>IFERROR(EXP(TREND(LN($F$1:$J$1),LN(F5175:J5175),LN(Calculations!$B$3))),0)</f>
        <v>3.5947420548750164E-2</v>
      </c>
    </row>
    <row r="5176" spans="1:11" x14ac:dyDescent="0.35">
      <c r="A5176">
        <v>5173</v>
      </c>
      <c r="B5176" t="str">
        <f t="shared" si="80"/>
        <v>18-60.5</v>
      </c>
      <c r="C5176">
        <v>-60.347291308673</v>
      </c>
      <c r="D5176">
        <v>18.256760423260999</v>
      </c>
      <c r="E5176">
        <f>ASIN(SQRT((SIN(RADIANS(PARAMETERS!$D$8-D5176)/2)*SIN(RADIANS(PARAMETERS!$D$8-D5176)/2))+(COS(RADIANS(D5176))*COS(RADIANS(PARAMETERS!$D$8))*SIN(RADIANS(PARAMETERS!$D$9-C5176)/2)*SIN(RADIANS(PARAMETERS!$D$9-C5176)/2))))*2*3958.756</f>
        <v>196.68781561440582</v>
      </c>
      <c r="F5176">
        <v>170.05601501465</v>
      </c>
      <c r="G5176">
        <v>196.72772216797</v>
      </c>
      <c r="H5176">
        <v>238.20823669434</v>
      </c>
      <c r="I5176">
        <v>275.30758666992</v>
      </c>
      <c r="J5176">
        <v>318.18826293945</v>
      </c>
      <c r="K5176" s="6">
        <f>IFERROR(EXP(TREND(LN($F$1:$J$1),LN(F5176:J5176),LN(Calculations!$B$3))),0)</f>
        <v>3.6517597817676488E-2</v>
      </c>
    </row>
    <row r="5177" spans="1:11" x14ac:dyDescent="0.35">
      <c r="A5177">
        <v>5174</v>
      </c>
      <c r="B5177" t="str">
        <f t="shared" si="80"/>
        <v>18-60.5</v>
      </c>
      <c r="C5177">
        <v>-60.618612643573996</v>
      </c>
      <c r="D5177">
        <v>18.256760423260999</v>
      </c>
      <c r="E5177">
        <f>ASIN(SQRT((SIN(RADIANS(PARAMETERS!$D$8-D5177)/2)*SIN(RADIANS(PARAMETERS!$D$8-D5177)/2))+(COS(RADIANS(D5177))*COS(RADIANS(PARAMETERS!$D$8))*SIN(RADIANS(PARAMETERS!$D$9-C5177)/2)*SIN(RADIANS(PARAMETERS!$D$9-C5177)/2))))*2*3958.756</f>
        <v>195.73876135606</v>
      </c>
      <c r="F5177">
        <v>170.59440612793</v>
      </c>
      <c r="G5177">
        <v>197.22651672363</v>
      </c>
      <c r="H5177">
        <v>238.71472167969</v>
      </c>
      <c r="I5177">
        <v>275.80816650391</v>
      </c>
      <c r="J5177">
        <v>318.66925048828</v>
      </c>
      <c r="K5177" s="6">
        <f>IFERROR(EXP(TREND(LN($F$1:$J$1),LN(F5177:J5177),LN(Calculations!$B$3))),0)</f>
        <v>3.7109010432771872E-2</v>
      </c>
    </row>
    <row r="5178" spans="1:11" x14ac:dyDescent="0.35">
      <c r="A5178">
        <v>5175</v>
      </c>
      <c r="B5178" t="str">
        <f t="shared" si="80"/>
        <v>18-61</v>
      </c>
      <c r="C5178">
        <v>-60.889933978475</v>
      </c>
      <c r="D5178">
        <v>18.256760423260999</v>
      </c>
      <c r="E5178">
        <f>ASIN(SQRT((SIN(RADIANS(PARAMETERS!$D$8-D5178)/2)*SIN(RADIANS(PARAMETERS!$D$8-D5178)/2))+(COS(RADIANS(D5178))*COS(RADIANS(PARAMETERS!$D$8))*SIN(RADIANS(PARAMETERS!$D$9-C5178)/2)*SIN(RADIANS(PARAMETERS!$D$9-C5178)/2))))*2*3958.756</f>
        <v>196.43047789840693</v>
      </c>
      <c r="F5178">
        <v>171.12100219727</v>
      </c>
      <c r="G5178">
        <v>197.71948242188</v>
      </c>
      <c r="H5178">
        <v>239.20922851563</v>
      </c>
      <c r="I5178">
        <v>276.29067993164</v>
      </c>
      <c r="J5178">
        <v>319.12454223633</v>
      </c>
      <c r="K5178" s="6">
        <f>IFERROR(EXP(TREND(LN($F$1:$J$1),LN(F5178:J5178),LN(Calculations!$B$3))),0)</f>
        <v>3.770351873016143E-2</v>
      </c>
    </row>
    <row r="5179" spans="1:11" x14ac:dyDescent="0.35">
      <c r="A5179">
        <v>5176</v>
      </c>
      <c r="B5179" t="str">
        <f t="shared" si="80"/>
        <v>18-61</v>
      </c>
      <c r="C5179">
        <v>-61.161255313376003</v>
      </c>
      <c r="D5179">
        <v>18.256760423260999</v>
      </c>
      <c r="E5179">
        <f>ASIN(SQRT((SIN(RADIANS(PARAMETERS!$D$8-D5179)/2)*SIN(RADIANS(PARAMETERS!$D$8-D5179)/2))+(COS(RADIANS(D5179))*COS(RADIANS(PARAMETERS!$D$8))*SIN(RADIANS(PARAMETERS!$D$9-C5179)/2)*SIN(RADIANS(PARAMETERS!$D$9-C5179)/2))))*2*3958.756</f>
        <v>198.74583303971315</v>
      </c>
      <c r="F5179">
        <v>171.62017822266</v>
      </c>
      <c r="G5179">
        <v>198.19030761719</v>
      </c>
      <c r="H5179">
        <v>239.66905212402</v>
      </c>
      <c r="I5179">
        <v>276.72619628906</v>
      </c>
      <c r="J5179">
        <v>319.517578125</v>
      </c>
      <c r="K5179" s="6">
        <f>IFERROR(EXP(TREND(LN($F$1:$J$1),LN(F5179:J5179),LN(Calculations!$B$3))),0)</f>
        <v>3.8286735591921764E-2</v>
      </c>
    </row>
    <row r="5180" spans="1:11" x14ac:dyDescent="0.35">
      <c r="A5180">
        <v>5177</v>
      </c>
      <c r="B5180" t="str">
        <f t="shared" si="80"/>
        <v>18-61.5</v>
      </c>
      <c r="C5180">
        <v>-61.432576648276999</v>
      </c>
      <c r="D5180">
        <v>18.256760423260999</v>
      </c>
      <c r="E5180">
        <f>ASIN(SQRT((SIN(RADIANS(PARAMETERS!$D$8-D5180)/2)*SIN(RADIANS(PARAMETERS!$D$8-D5180)/2))+(COS(RADIANS(D5180))*COS(RADIANS(PARAMETERS!$D$8))*SIN(RADIANS(PARAMETERS!$D$9-C5180)/2)*SIN(RADIANS(PARAMETERS!$D$9-C5180)/2))))*2*3958.756</f>
        <v>202.62917233965194</v>
      </c>
      <c r="F5180">
        <v>172.12574768066</v>
      </c>
      <c r="G5180">
        <v>198.6867980957</v>
      </c>
      <c r="H5180">
        <v>240.16975402832</v>
      </c>
      <c r="I5180">
        <v>277.21752929688</v>
      </c>
      <c r="J5180">
        <v>319.98495483398</v>
      </c>
      <c r="K5180" s="6">
        <f>IFERROR(EXP(TREND(LN($F$1:$J$1),LN(F5180:J5180),LN(Calculations!$B$3))),0)</f>
        <v>3.8884360938865055E-2</v>
      </c>
    </row>
    <row r="5181" spans="1:11" x14ac:dyDescent="0.35">
      <c r="A5181">
        <v>5178</v>
      </c>
      <c r="B5181" t="str">
        <f t="shared" si="80"/>
        <v>18-61.5</v>
      </c>
      <c r="C5181">
        <v>-61.703897983178003</v>
      </c>
      <c r="D5181">
        <v>18.256760423260999</v>
      </c>
      <c r="E5181">
        <f>ASIN(SQRT((SIN(RADIANS(PARAMETERS!$D$8-D5181)/2)*SIN(RADIANS(PARAMETERS!$D$8-D5181)/2))+(COS(RADIANS(D5181))*COS(RADIANS(PARAMETERS!$D$8))*SIN(RADIANS(PARAMETERS!$D$9-C5181)/2)*SIN(RADIANS(PARAMETERS!$D$9-C5181)/2))))*2*3958.756</f>
        <v>207.99268186110012</v>
      </c>
      <c r="F5181">
        <v>172.60667419434</v>
      </c>
      <c r="G5181">
        <v>199.1728515625</v>
      </c>
      <c r="H5181">
        <v>240.66445922852</v>
      </c>
      <c r="I5181">
        <v>277.70767211914</v>
      </c>
      <c r="J5181">
        <v>320.45748901367</v>
      </c>
      <c r="K5181" s="6">
        <f>IFERROR(EXP(TREND(LN($F$1:$J$1),LN(F5181:J5181),LN(Calculations!$B$3))),0)</f>
        <v>3.9464167910486327E-2</v>
      </c>
    </row>
    <row r="5182" spans="1:11" x14ac:dyDescent="0.35">
      <c r="A5182">
        <v>5179</v>
      </c>
      <c r="B5182" t="str">
        <f t="shared" si="80"/>
        <v>18-62</v>
      </c>
      <c r="C5182">
        <v>-61.975219318078999</v>
      </c>
      <c r="D5182">
        <v>18.256760423260999</v>
      </c>
      <c r="E5182">
        <f>ASIN(SQRT((SIN(RADIANS(PARAMETERS!$D$8-D5182)/2)*SIN(RADIANS(PARAMETERS!$D$8-D5182)/2))+(COS(RADIANS(D5182))*COS(RADIANS(PARAMETERS!$D$8))*SIN(RADIANS(PARAMETERS!$D$9-C5182)/2)*SIN(RADIANS(PARAMETERS!$D$9-C5182)/2))))*2*3958.756</f>
        <v>214.72546349905005</v>
      </c>
      <c r="F5182">
        <v>173.05345153809</v>
      </c>
      <c r="G5182">
        <v>199.63061523438</v>
      </c>
      <c r="H5182">
        <v>241.13265991211</v>
      </c>
      <c r="I5182">
        <v>278.17379760742</v>
      </c>
      <c r="J5182">
        <v>320.90985107422</v>
      </c>
      <c r="K5182" s="6">
        <f>IFERROR(EXP(TREND(LN($F$1:$J$1),LN(F5182:J5182),LN(Calculations!$B$3))),0)</f>
        <v>4.0011850841040662E-2</v>
      </c>
    </row>
    <row r="5183" spans="1:11" x14ac:dyDescent="0.35">
      <c r="A5183">
        <v>5180</v>
      </c>
      <c r="B5183" t="str">
        <f t="shared" si="80"/>
        <v>18-62</v>
      </c>
      <c r="C5183">
        <v>-62.246540652980002</v>
      </c>
      <c r="D5183">
        <v>18.256760423260999</v>
      </c>
      <c r="E5183">
        <f>ASIN(SQRT((SIN(RADIANS(PARAMETERS!$D$8-D5183)/2)*SIN(RADIANS(PARAMETERS!$D$8-D5183)/2))+(COS(RADIANS(D5183))*COS(RADIANS(PARAMETERS!$D$8))*SIN(RADIANS(PARAMETERS!$D$9-C5183)/2)*SIN(RADIANS(PARAMETERS!$D$9-C5183)/2))))*2*3958.756</f>
        <v>222.70335206526724</v>
      </c>
      <c r="F5183">
        <v>173.50302124023</v>
      </c>
      <c r="G5183">
        <v>200.10966491699</v>
      </c>
      <c r="H5183">
        <v>241.6495513916</v>
      </c>
      <c r="I5183">
        <v>278.71606445313</v>
      </c>
      <c r="J5183">
        <v>321.47296142578</v>
      </c>
      <c r="K5183" s="6">
        <f>IFERROR(EXP(TREND(LN($F$1:$J$1),LN(F5183:J5183),LN(Calculations!$B$3))),0)</f>
        <v>4.0557314302082349E-2</v>
      </c>
    </row>
    <row r="5184" spans="1:11" x14ac:dyDescent="0.35">
      <c r="A5184">
        <v>5181</v>
      </c>
      <c r="B5184" t="str">
        <f t="shared" si="80"/>
        <v>18-62.5</v>
      </c>
      <c r="C5184">
        <v>-62.517861987880998</v>
      </c>
      <c r="D5184">
        <v>18.256760423260999</v>
      </c>
      <c r="E5184">
        <f>ASIN(SQRT((SIN(RADIANS(PARAMETERS!$D$8-D5184)/2)*SIN(RADIANS(PARAMETERS!$D$8-D5184)/2))+(COS(RADIANS(D5184))*COS(RADIANS(PARAMETERS!$D$8))*SIN(RADIANS(PARAMETERS!$D$9-C5184)/2)*SIN(RADIANS(PARAMETERS!$D$9-C5184)/2))))*2*3958.756</f>
        <v>231.79780881084278</v>
      </c>
      <c r="F5184">
        <v>173.98196411133</v>
      </c>
      <c r="G5184">
        <v>200.64215087891</v>
      </c>
      <c r="H5184">
        <v>242.26051330566</v>
      </c>
      <c r="I5184">
        <v>279.39251708984</v>
      </c>
      <c r="J5184">
        <v>322.2204284668</v>
      </c>
      <c r="K5184" s="6">
        <f>IFERROR(EXP(TREND(LN($F$1:$J$1),LN(F5184:J5184),LN(Calculations!$B$3))),0)</f>
        <v>4.112507920192518E-2</v>
      </c>
    </row>
    <row r="5185" spans="1:11" x14ac:dyDescent="0.35">
      <c r="A5185">
        <v>5182</v>
      </c>
      <c r="B5185" t="str">
        <f t="shared" si="80"/>
        <v>18-63</v>
      </c>
      <c r="C5185">
        <v>-62.789183322782002</v>
      </c>
      <c r="D5185">
        <v>18.256760423260999</v>
      </c>
      <c r="E5185">
        <f>ASIN(SQRT((SIN(RADIANS(PARAMETERS!$D$8-D5185)/2)*SIN(RADIANS(PARAMETERS!$D$8-D5185)/2))+(COS(RADIANS(D5185))*COS(RADIANS(PARAMETERS!$D$8))*SIN(RADIANS(PARAMETERS!$D$9-C5185)/2)*SIN(RADIANS(PARAMETERS!$D$9-C5185)/2))))*2*3958.756</f>
        <v>241.88290623583003</v>
      </c>
      <c r="F5185">
        <v>174.52952575684</v>
      </c>
      <c r="G5185">
        <v>201.27784729004</v>
      </c>
      <c r="H5185">
        <v>243.03468322754</v>
      </c>
      <c r="I5185">
        <v>280.29095458984</v>
      </c>
      <c r="J5185">
        <v>323.26290893555</v>
      </c>
      <c r="K5185" s="6">
        <f>IFERROR(EXP(TREND(LN($F$1:$J$1),LN(F5185:J5185),LN(Calculations!$B$3))),0)</f>
        <v>4.1753784300270914E-2</v>
      </c>
    </row>
    <row r="5186" spans="1:11" x14ac:dyDescent="0.35">
      <c r="A5186">
        <v>5183</v>
      </c>
      <c r="B5186" t="str">
        <f t="shared" si="80"/>
        <v>18-63</v>
      </c>
      <c r="C5186">
        <v>-63.060504657682998</v>
      </c>
      <c r="D5186">
        <v>18.256760423260999</v>
      </c>
      <c r="E5186">
        <f>ASIN(SQRT((SIN(RADIANS(PARAMETERS!$D$8-D5186)/2)*SIN(RADIANS(PARAMETERS!$D$8-D5186)/2))+(COS(RADIANS(D5186))*COS(RADIANS(PARAMETERS!$D$8))*SIN(RADIANS(PARAMETERS!$D$9-C5186)/2)*SIN(RADIANS(PARAMETERS!$D$9-C5186)/2))))*2*3958.756</f>
        <v>252.84011251052985</v>
      </c>
      <c r="F5186">
        <v>175.17570495605</v>
      </c>
      <c r="G5186">
        <v>202.05685424805</v>
      </c>
      <c r="H5186">
        <v>244.0294342041</v>
      </c>
      <c r="I5186">
        <v>281.4856262207</v>
      </c>
      <c r="J5186">
        <v>324.69564819336</v>
      </c>
      <c r="K5186" s="6">
        <f>IFERROR(EXP(TREND(LN($F$1:$J$1),LN(F5186:J5186),LN(Calculations!$B$3))),0)</f>
        <v>4.247266697093359E-2</v>
      </c>
    </row>
    <row r="5187" spans="1:11" x14ac:dyDescent="0.35">
      <c r="A5187">
        <v>5184</v>
      </c>
      <c r="B5187" t="str">
        <f t="shared" si="80"/>
        <v>18-63.5</v>
      </c>
      <c r="C5187">
        <v>-63.331825992584001</v>
      </c>
      <c r="D5187">
        <v>18.256760423260999</v>
      </c>
      <c r="E5187">
        <f>ASIN(SQRT((SIN(RADIANS(PARAMETERS!$D$8-D5187)/2)*SIN(RADIANS(PARAMETERS!$D$8-D5187)/2))+(COS(RADIANS(D5187))*COS(RADIANS(PARAMETERS!$D$8))*SIN(RADIANS(PARAMETERS!$D$9-C5187)/2)*SIN(RADIANS(PARAMETERS!$D$9-C5187)/2))))*2*3958.756</f>
        <v>264.56107129482734</v>
      </c>
      <c r="F5187">
        <v>175.759765625</v>
      </c>
      <c r="G5187">
        <v>202.76890563965</v>
      </c>
      <c r="H5187">
        <v>244.95082092285</v>
      </c>
      <c r="I5187">
        <v>282.60220336914</v>
      </c>
      <c r="J5187">
        <v>326.04577636719</v>
      </c>
      <c r="K5187" s="6">
        <f>IFERROR(EXP(TREND(LN($F$1:$J$1),LN(F5187:J5187),LN(Calculations!$B$3))),0)</f>
        <v>4.3120360151667536E-2</v>
      </c>
    </row>
    <row r="5188" spans="1:11" x14ac:dyDescent="0.35">
      <c r="A5188">
        <v>5185</v>
      </c>
      <c r="B5188" t="str">
        <f t="shared" si="80"/>
        <v>18-63.5</v>
      </c>
      <c r="C5188">
        <v>-63.603147327484997</v>
      </c>
      <c r="D5188">
        <v>18.256760423260999</v>
      </c>
      <c r="E5188">
        <f>ASIN(SQRT((SIN(RADIANS(PARAMETERS!$D$8-D5188)/2)*SIN(RADIANS(PARAMETERS!$D$8-D5188)/2))+(COS(RADIANS(D5188))*COS(RADIANS(PARAMETERS!$D$8))*SIN(RADIANS(PARAMETERS!$D$9-C5188)/2)*SIN(RADIANS(PARAMETERS!$D$9-C5188)/2))))*2*3958.756</f>
        <v>276.9488088868182</v>
      </c>
      <c r="F5188">
        <v>176.19854736328</v>
      </c>
      <c r="G5188">
        <v>203.3074798584</v>
      </c>
      <c r="H5188">
        <v>245.6530456543</v>
      </c>
      <c r="I5188">
        <v>283.45736694336</v>
      </c>
      <c r="J5188">
        <v>327.08422851563</v>
      </c>
      <c r="K5188" s="6">
        <f>IFERROR(EXP(TREND(LN($F$1:$J$1),LN(F5188:J5188),LN(Calculations!$B$3))),0)</f>
        <v>4.360703158570229E-2</v>
      </c>
    </row>
    <row r="5189" spans="1:11" x14ac:dyDescent="0.35">
      <c r="A5189">
        <v>5186</v>
      </c>
      <c r="B5189" t="str">
        <f t="shared" ref="B5189:B5252" si="81">MROUND(D5189,1)&amp;MROUND(C5189,-0.5)</f>
        <v>18-64</v>
      </c>
      <c r="C5189">
        <v>-63.874468662386001</v>
      </c>
      <c r="D5189">
        <v>18.256760423260999</v>
      </c>
      <c r="E5189">
        <f>ASIN(SQRT((SIN(RADIANS(PARAMETERS!$D$8-D5189)/2)*SIN(RADIANS(PARAMETERS!$D$8-D5189)/2))+(COS(RADIANS(D5189))*COS(RADIANS(PARAMETERS!$D$8))*SIN(RADIANS(PARAMETERS!$D$9-C5189)/2)*SIN(RADIANS(PARAMETERS!$D$9-C5189)/2))))*2*3958.756</f>
        <v>289.9178448098927</v>
      </c>
      <c r="F5189">
        <v>176.53842163086</v>
      </c>
      <c r="G5189">
        <v>203.73718261719</v>
      </c>
      <c r="H5189">
        <v>246.23211669922</v>
      </c>
      <c r="I5189">
        <v>284.17770385742</v>
      </c>
      <c r="J5189">
        <v>327.97555541992</v>
      </c>
      <c r="K5189" s="6">
        <f>IFERROR(EXP(TREND(LN($F$1:$J$1),LN(F5189:J5189),LN(Calculations!$B$3))),0)</f>
        <v>4.3971454610212811E-2</v>
      </c>
    </row>
    <row r="5190" spans="1:11" x14ac:dyDescent="0.35">
      <c r="A5190">
        <v>5187</v>
      </c>
      <c r="B5190" t="str">
        <f t="shared" si="81"/>
        <v>18-64</v>
      </c>
      <c r="C5190">
        <v>-64.145789997286997</v>
      </c>
      <c r="D5190">
        <v>18.256760423260999</v>
      </c>
      <c r="E5190">
        <f>ASIN(SQRT((SIN(RADIANS(PARAMETERS!$D$8-D5190)/2)*SIN(RADIANS(PARAMETERS!$D$8-D5190)/2))+(COS(RADIANS(D5190))*COS(RADIANS(PARAMETERS!$D$8))*SIN(RADIANS(PARAMETERS!$D$9-C5190)/2)*SIN(RADIANS(PARAMETERS!$D$9-C5190)/2))))*2*3958.756</f>
        <v>303.39361984245039</v>
      </c>
      <c r="F5190">
        <v>176.80612182617</v>
      </c>
      <c r="G5190">
        <v>204.08926391602</v>
      </c>
      <c r="H5190">
        <v>246.72647094727</v>
      </c>
      <c r="I5190">
        <v>284.80825805664</v>
      </c>
      <c r="J5190">
        <v>328.7724609375</v>
      </c>
      <c r="K5190" s="6">
        <f>IFERROR(EXP(TREND(LN($F$1:$J$1),LN(F5190:J5190),LN(Calculations!$B$3))),0)</f>
        <v>4.4243216995406877E-2</v>
      </c>
    </row>
    <row r="5191" spans="1:11" x14ac:dyDescent="0.35">
      <c r="A5191">
        <v>5188</v>
      </c>
      <c r="B5191" t="str">
        <f t="shared" si="81"/>
        <v>18-64.5</v>
      </c>
      <c r="C5191">
        <v>-64.417111332188</v>
      </c>
      <c r="D5191">
        <v>18.256760423260999</v>
      </c>
      <c r="E5191">
        <f>ASIN(SQRT((SIN(RADIANS(PARAMETERS!$D$8-D5191)/2)*SIN(RADIANS(PARAMETERS!$D$8-D5191)/2))+(COS(RADIANS(D5191))*COS(RADIANS(PARAMETERS!$D$8))*SIN(RADIANS(PARAMETERS!$D$9-C5191)/2)*SIN(RADIANS(PARAMETERS!$D$9-C5191)/2))))*2*3958.756</f>
        <v>317.311555292028</v>
      </c>
      <c r="F5191">
        <v>177.02981567383</v>
      </c>
      <c r="G5191">
        <v>204.39964294434</v>
      </c>
      <c r="H5191">
        <v>247.18496704102</v>
      </c>
      <c r="I5191">
        <v>285.41018676758</v>
      </c>
      <c r="J5191">
        <v>329.55108642578</v>
      </c>
      <c r="K5191" s="6">
        <f>IFERROR(EXP(TREND(LN($F$1:$J$1),LN(F5191:J5191),LN(Calculations!$B$3))),0)</f>
        <v>4.445120834371865E-2</v>
      </c>
    </row>
    <row r="5192" spans="1:11" x14ac:dyDescent="0.35">
      <c r="A5192">
        <v>5189</v>
      </c>
      <c r="B5192" t="str">
        <f t="shared" si="81"/>
        <v>18-64.5</v>
      </c>
      <c r="C5192">
        <v>-64.688432667089003</v>
      </c>
      <c r="D5192">
        <v>18.256760423260999</v>
      </c>
      <c r="E5192">
        <f>ASIN(SQRT((SIN(RADIANS(PARAMETERS!$D$8-D5192)/2)*SIN(RADIANS(PARAMETERS!$D$8-D5192)/2))+(COS(RADIANS(D5192))*COS(RADIANS(PARAMETERS!$D$8))*SIN(RADIANS(PARAMETERS!$D$9-C5192)/2)*SIN(RADIANS(PARAMETERS!$D$9-C5192)/2))))*2*3958.756</f>
        <v>331.61595877601076</v>
      </c>
      <c r="F5192">
        <v>177.22796630859</v>
      </c>
      <c r="G5192">
        <v>204.69403076172</v>
      </c>
      <c r="H5192">
        <v>247.64584350586</v>
      </c>
      <c r="I5192">
        <v>286.03393554688</v>
      </c>
      <c r="J5192">
        <v>330.37707519531</v>
      </c>
      <c r="K5192" s="6">
        <f>IFERROR(EXP(TREND(LN($F$1:$J$1),LN(F5192:J5192),LN(Calculations!$B$3))),0)</f>
        <v>4.4611787428737837E-2</v>
      </c>
    </row>
    <row r="5193" spans="1:11" x14ac:dyDescent="0.35">
      <c r="A5193">
        <v>5190</v>
      </c>
      <c r="B5193" t="str">
        <f t="shared" si="81"/>
        <v>18-65</v>
      </c>
      <c r="C5193">
        <v>-64.959754001990007</v>
      </c>
      <c r="D5193">
        <v>18.256760423260999</v>
      </c>
      <c r="E5193">
        <f>ASIN(SQRT((SIN(RADIANS(PARAMETERS!$D$8-D5193)/2)*SIN(RADIANS(PARAMETERS!$D$8-D5193)/2))+(COS(RADIANS(D5193))*COS(RADIANS(PARAMETERS!$D$8))*SIN(RADIANS(PARAMETERS!$D$9-C5193)/2)*SIN(RADIANS(PARAMETERS!$D$9-C5193)/2))))*2*3958.756</f>
        <v>346.25891181895577</v>
      </c>
      <c r="F5193">
        <v>177.36337280273</v>
      </c>
      <c r="G5193">
        <v>204.91610717773</v>
      </c>
      <c r="H5193">
        <v>248.01956176758</v>
      </c>
      <c r="I5193">
        <v>286.5573425293</v>
      </c>
      <c r="J5193">
        <v>331.08755493164</v>
      </c>
      <c r="K5193" s="6">
        <f>IFERROR(EXP(TREND(LN($F$1:$J$1),LN(F5193:J5193),LN(Calculations!$B$3))),0)</f>
        <v>4.4696042324643505E-2</v>
      </c>
    </row>
    <row r="5194" spans="1:11" x14ac:dyDescent="0.35">
      <c r="A5194">
        <v>5191</v>
      </c>
      <c r="B5194" t="str">
        <f t="shared" si="81"/>
        <v>18-65</v>
      </c>
      <c r="C5194">
        <v>-65.231075336890996</v>
      </c>
      <c r="D5194">
        <v>18.256760423260999</v>
      </c>
      <c r="E5194">
        <f>ASIN(SQRT((SIN(RADIANS(PARAMETERS!$D$8-D5194)/2)*SIN(RADIANS(PARAMETERS!$D$8-D5194)/2))+(COS(RADIANS(D5194))*COS(RADIANS(PARAMETERS!$D$8))*SIN(RADIANS(PARAMETERS!$D$9-C5194)/2)*SIN(RADIANS(PARAMETERS!$D$9-C5194)/2))))*2*3958.756</f>
        <v>361.19921659937626</v>
      </c>
      <c r="F5194">
        <v>177.44541931152</v>
      </c>
      <c r="G5194">
        <v>205.07357788086</v>
      </c>
      <c r="H5194">
        <v>248.3104095459</v>
      </c>
      <c r="I5194">
        <v>286.98098754883</v>
      </c>
      <c r="J5194">
        <v>331.67825317383</v>
      </c>
      <c r="K5194" s="6">
        <f>IFERROR(EXP(TREND(LN($F$1:$J$1),LN(F5194:J5194),LN(Calculations!$B$3))),0)</f>
        <v>4.4719233008132471E-2</v>
      </c>
    </row>
    <row r="5195" spans="1:11" x14ac:dyDescent="0.35">
      <c r="A5195">
        <v>5192</v>
      </c>
      <c r="B5195" t="str">
        <f t="shared" si="81"/>
        <v>18-65.5</v>
      </c>
      <c r="C5195">
        <v>-65.502396671791999</v>
      </c>
      <c r="D5195">
        <v>18.256760423260999</v>
      </c>
      <c r="E5195">
        <f>ASIN(SQRT((SIN(RADIANS(PARAMETERS!$D$8-D5195)/2)*SIN(RADIANS(PARAMETERS!$D$8-D5195)/2))+(COS(RADIANS(D5195))*COS(RADIANS(PARAMETERS!$D$8))*SIN(RADIANS(PARAMETERS!$D$9-C5195)/2)*SIN(RADIANS(PARAMETERS!$D$9-C5195)/2))))*2*3958.756</f>
        <v>376.40144037932123</v>
      </c>
      <c r="F5195">
        <v>177.50132751465</v>
      </c>
      <c r="G5195">
        <v>205.20088195801</v>
      </c>
      <c r="H5195">
        <v>248.56497192383</v>
      </c>
      <c r="I5195">
        <v>287.3630065918</v>
      </c>
      <c r="J5195">
        <v>332.22134399414</v>
      </c>
      <c r="K5195" s="6">
        <f>IFERROR(EXP(TREND(LN($F$1:$J$1),LN(F5195:J5195),LN(Calculations!$B$3))),0)</f>
        <v>4.4710712279588588E-2</v>
      </c>
    </row>
    <row r="5196" spans="1:11" x14ac:dyDescent="0.35">
      <c r="A5196">
        <v>5193</v>
      </c>
      <c r="B5196" t="str">
        <f t="shared" si="81"/>
        <v>18-66</v>
      </c>
      <c r="C5196">
        <v>-65.773718006693002</v>
      </c>
      <c r="D5196">
        <v>18.256760423260999</v>
      </c>
      <c r="E5196">
        <f>ASIN(SQRT((SIN(RADIANS(PARAMETERS!$D$8-D5196)/2)*SIN(RADIANS(PARAMETERS!$D$8-D5196)/2))+(COS(RADIANS(D5196))*COS(RADIANS(PARAMETERS!$D$8))*SIN(RADIANS(PARAMETERS!$D$9-C5196)/2)*SIN(RADIANS(PARAMETERS!$D$9-C5196)/2))))*2*3958.756</f>
        <v>391.8350718919425</v>
      </c>
      <c r="F5196">
        <v>177.49537658691</v>
      </c>
      <c r="G5196">
        <v>205.25085449219</v>
      </c>
      <c r="H5196">
        <v>248.71659851074</v>
      </c>
      <c r="I5196">
        <v>287.61804199219</v>
      </c>
      <c r="J5196">
        <v>332.60845947266</v>
      </c>
      <c r="K5196" s="6">
        <f>IFERROR(EXP(TREND(LN($F$1:$J$1),LN(F5196:J5196),LN(Calculations!$B$3))),0)</f>
        <v>4.463498175432571E-2</v>
      </c>
    </row>
    <row r="5197" spans="1:11" x14ac:dyDescent="0.35">
      <c r="A5197">
        <v>5194</v>
      </c>
      <c r="B5197" t="str">
        <f t="shared" si="81"/>
        <v>18-66</v>
      </c>
      <c r="C5197">
        <v>-66.045039341594006</v>
      </c>
      <c r="D5197">
        <v>18.256760423260999</v>
      </c>
      <c r="E5197">
        <f>ASIN(SQRT((SIN(RADIANS(PARAMETERS!$D$8-D5197)/2)*SIN(RADIANS(PARAMETERS!$D$8-D5197)/2))+(COS(RADIANS(D5197))*COS(RADIANS(PARAMETERS!$D$8))*SIN(RADIANS(PARAMETERS!$D$9-C5197)/2)*SIN(RADIANS(PARAMETERS!$D$9-C5197)/2))))*2*3958.756</f>
        <v>407.47378981966796</v>
      </c>
      <c r="F5197">
        <v>177.38653564453</v>
      </c>
      <c r="G5197">
        <v>205.17222595215</v>
      </c>
      <c r="H5197">
        <v>248.69711303711</v>
      </c>
      <c r="I5197">
        <v>287.66195678711</v>
      </c>
      <c r="J5197">
        <v>332.73614501953</v>
      </c>
      <c r="K5197" s="6">
        <f>IFERROR(EXP(TREND(LN($F$1:$J$1),LN(F5197:J5197),LN(Calculations!$B$3))),0)</f>
        <v>4.4448103745092178E-2</v>
      </c>
    </row>
    <row r="5198" spans="1:11" x14ac:dyDescent="0.35">
      <c r="A5198">
        <v>5195</v>
      </c>
      <c r="B5198" t="str">
        <f t="shared" si="81"/>
        <v>18-66.5</v>
      </c>
      <c r="C5198">
        <v>-66.316360676494995</v>
      </c>
      <c r="D5198">
        <v>18.256760423260999</v>
      </c>
      <c r="E5198">
        <f>ASIN(SQRT((SIN(RADIANS(PARAMETERS!$D$8-D5198)/2)*SIN(RADIANS(PARAMETERS!$D$8-D5198)/2))+(COS(RADIANS(D5198))*COS(RADIANS(PARAMETERS!$D$8))*SIN(RADIANS(PARAMETERS!$D$9-C5198)/2)*SIN(RADIANS(PARAMETERS!$D$9-C5198)/2))))*2*3958.756</f>
        <v>423.29483596347126</v>
      </c>
      <c r="F5198">
        <v>177.14823913574</v>
      </c>
      <c r="G5198">
        <v>204.93354797363</v>
      </c>
      <c r="H5198">
        <v>248.46713256836</v>
      </c>
      <c r="I5198">
        <v>287.44793701172</v>
      </c>
      <c r="J5198">
        <v>332.548828125</v>
      </c>
      <c r="K5198" s="6">
        <f>IFERROR(EXP(TREND(LN($F$1:$J$1),LN(F5198:J5198),LN(Calculations!$B$3))),0)</f>
        <v>4.4121013966181725E-2</v>
      </c>
    </row>
    <row r="5199" spans="1:11" x14ac:dyDescent="0.35">
      <c r="A5199">
        <v>5196</v>
      </c>
      <c r="B5199" t="str">
        <f t="shared" si="81"/>
        <v>18-66.5</v>
      </c>
      <c r="C5199">
        <v>-66.587682011395998</v>
      </c>
      <c r="D5199">
        <v>18.256760423260999</v>
      </c>
      <c r="E5199">
        <f>ASIN(SQRT((SIN(RADIANS(PARAMETERS!$D$8-D5199)/2)*SIN(RADIANS(PARAMETERS!$D$8-D5199)/2))+(COS(RADIANS(D5199))*COS(RADIANS(PARAMETERS!$D$8))*SIN(RADIANS(PARAMETERS!$D$9-C5199)/2)*SIN(RADIANS(PARAMETERS!$D$9-C5199)/2))))*2*3958.756</f>
        <v>439.27848226924272</v>
      </c>
      <c r="F5199">
        <v>176.67028808594</v>
      </c>
      <c r="G5199">
        <v>204.38467407227</v>
      </c>
      <c r="H5199">
        <v>247.80801391602</v>
      </c>
      <c r="I5199">
        <v>286.69085693359</v>
      </c>
      <c r="J5199">
        <v>331.67922973633</v>
      </c>
      <c r="K5199" s="6">
        <f>IFERROR(EXP(TREND(LN($F$1:$J$1),LN(F5199:J5199),LN(Calculations!$B$3))),0)</f>
        <v>4.3553231841650192E-2</v>
      </c>
    </row>
    <row r="5200" spans="1:11" x14ac:dyDescent="0.35">
      <c r="A5200">
        <v>5197</v>
      </c>
      <c r="B5200" t="str">
        <f t="shared" si="81"/>
        <v>18-67</v>
      </c>
      <c r="C5200">
        <v>-66.859003346296006</v>
      </c>
      <c r="D5200">
        <v>18.256760423260999</v>
      </c>
      <c r="E5200">
        <f>ASIN(SQRT((SIN(RADIANS(PARAMETERS!$D$8-D5200)/2)*SIN(RADIANS(PARAMETERS!$D$8-D5200)/2))+(COS(RADIANS(D5200))*COS(RADIANS(PARAMETERS!$D$8))*SIN(RADIANS(PARAMETERS!$D$9-C5200)/2)*SIN(RADIANS(PARAMETERS!$D$9-C5200)/2))))*2*3958.756</f>
        <v>455.407579850969</v>
      </c>
      <c r="F5200">
        <v>176.07444763184</v>
      </c>
      <c r="G5200">
        <v>203.69380187988</v>
      </c>
      <c r="H5200">
        <v>246.95523071289</v>
      </c>
      <c r="I5200">
        <v>285.69097900391</v>
      </c>
      <c r="J5200">
        <v>330.50698852539</v>
      </c>
      <c r="K5200" s="6">
        <f>IFERROR(EXP(TREND(LN($F$1:$J$1),LN(F5200:J5200),LN(Calculations!$B$3))),0)</f>
        <v>4.2871066664806182E-2</v>
      </c>
    </row>
    <row r="5201" spans="1:11" x14ac:dyDescent="0.35">
      <c r="A5201">
        <v>5198</v>
      </c>
      <c r="B5201" t="str">
        <f t="shared" si="81"/>
        <v>18-67</v>
      </c>
      <c r="C5201">
        <v>-67.130324681196996</v>
      </c>
      <c r="D5201">
        <v>18.256760423260999</v>
      </c>
      <c r="E5201">
        <f>ASIN(SQRT((SIN(RADIANS(PARAMETERS!$D$8-D5201)/2)*SIN(RADIANS(PARAMETERS!$D$8-D5201)/2))+(COS(RADIANS(D5201))*COS(RADIANS(PARAMETERS!$D$8))*SIN(RADIANS(PARAMETERS!$D$9-C5201)/2)*SIN(RADIANS(PARAMETERS!$D$9-C5201)/2))))*2*3958.756</f>
        <v>471.66717845055814</v>
      </c>
      <c r="F5201">
        <v>175.41975402832</v>
      </c>
      <c r="G5201">
        <v>203.00538635254</v>
      </c>
      <c r="H5201">
        <v>246.11380004883</v>
      </c>
      <c r="I5201">
        <v>284.71179199219</v>
      </c>
      <c r="J5201">
        <v>329.36770629883</v>
      </c>
      <c r="K5201" s="6">
        <f>IFERROR(EXP(TREND(LN($F$1:$J$1),LN(F5201:J5201),LN(Calculations!$B$3))),0)</f>
        <v>4.2137189007600481E-2</v>
      </c>
    </row>
    <row r="5202" spans="1:11" x14ac:dyDescent="0.35">
      <c r="A5202">
        <v>5199</v>
      </c>
      <c r="B5202" t="str">
        <f t="shared" si="81"/>
        <v>18-67.5</v>
      </c>
      <c r="C5202">
        <v>-67.401646016097999</v>
      </c>
      <c r="D5202">
        <v>18.256760423260999</v>
      </c>
      <c r="E5202">
        <f>ASIN(SQRT((SIN(RADIANS(PARAMETERS!$D$8-D5202)/2)*SIN(RADIANS(PARAMETERS!$D$8-D5202)/2))+(COS(RADIANS(D5202))*COS(RADIANS(PARAMETERS!$D$8))*SIN(RADIANS(PARAMETERS!$D$9-C5202)/2)*SIN(RADIANS(PARAMETERS!$D$9-C5202)/2))))*2*3958.756</f>
        <v>488.04420573286126</v>
      </c>
      <c r="F5202">
        <v>174.78015136719</v>
      </c>
      <c r="G5202">
        <v>202.35749816895</v>
      </c>
      <c r="H5202">
        <v>245.32582092285</v>
      </c>
      <c r="I5202">
        <v>283.79818725586</v>
      </c>
      <c r="J5202">
        <v>328.30856323242</v>
      </c>
      <c r="K5202" s="6">
        <f>IFERROR(EXP(TREND(LN($F$1:$J$1),LN(F5202:J5202),LN(Calculations!$B$3))),0)</f>
        <v>4.1432089029556751E-2</v>
      </c>
    </row>
    <row r="5203" spans="1:11" x14ac:dyDescent="0.35">
      <c r="A5203">
        <v>5200</v>
      </c>
      <c r="B5203" t="str">
        <f t="shared" si="81"/>
        <v>18-67.5</v>
      </c>
      <c r="C5203">
        <v>-67.672967350999002</v>
      </c>
      <c r="D5203">
        <v>18.256760423260999</v>
      </c>
      <c r="E5203">
        <f>ASIN(SQRT((SIN(RADIANS(PARAMETERS!$D$8-D5203)/2)*SIN(RADIANS(PARAMETERS!$D$8-D5203)/2))+(COS(RADIANS(D5203))*COS(RADIANS(PARAMETERS!$D$8))*SIN(RADIANS(PARAMETERS!$D$9-C5203)/2)*SIN(RADIANS(PARAMETERS!$D$9-C5203)/2))))*2*3958.756</f>
        <v>504.52719704406741</v>
      </c>
      <c r="F5203">
        <v>174.14346313477</v>
      </c>
      <c r="G5203">
        <v>201.72227478027</v>
      </c>
      <c r="H5203">
        <v>244.55702209473</v>
      </c>
      <c r="I5203">
        <v>282.91000366211</v>
      </c>
      <c r="J5203">
        <v>327.2825012207</v>
      </c>
      <c r="K5203" s="6">
        <f>IFERROR(EXP(TREND(LN($F$1:$J$1),LN(F5203:J5203),LN(Calculations!$B$3))),0)</f>
        <v>4.0739376669582349E-2</v>
      </c>
    </row>
    <row r="5204" spans="1:11" x14ac:dyDescent="0.35">
      <c r="A5204">
        <v>5201</v>
      </c>
      <c r="B5204" t="str">
        <f t="shared" si="81"/>
        <v>18-68</v>
      </c>
      <c r="C5204">
        <v>-67.944288685900005</v>
      </c>
      <c r="D5204">
        <v>18.256760423260999</v>
      </c>
      <c r="E5204">
        <f>ASIN(SQRT((SIN(RADIANS(PARAMETERS!$D$8-D5204)/2)*SIN(RADIANS(PARAMETERS!$D$8-D5204)/2))+(COS(RADIANS(D5204))*COS(RADIANS(PARAMETERS!$D$8))*SIN(RADIANS(PARAMETERS!$D$9-C5204)/2)*SIN(RADIANS(PARAMETERS!$D$9-C5204)/2))))*2*3958.756</f>
        <v>521.10606753422007</v>
      </c>
      <c r="F5204">
        <v>173.49644470215</v>
      </c>
      <c r="G5204">
        <v>201.08198547363</v>
      </c>
      <c r="H5204">
        <v>243.78744506836</v>
      </c>
      <c r="I5204">
        <v>282.02557373047</v>
      </c>
      <c r="J5204">
        <v>326.26614379883</v>
      </c>
      <c r="K5204" s="6">
        <f>IFERROR(EXP(TREND(LN($F$1:$J$1),LN(F5204:J5204),LN(Calculations!$B$3))),0)</f>
        <v>4.0042920305982235E-2</v>
      </c>
    </row>
    <row r="5205" spans="1:11" x14ac:dyDescent="0.35">
      <c r="A5205">
        <v>5202</v>
      </c>
      <c r="B5205" t="str">
        <f t="shared" si="81"/>
        <v>18-68</v>
      </c>
      <c r="C5205">
        <v>-68.215610020800995</v>
      </c>
      <c r="D5205">
        <v>18.256760423260999</v>
      </c>
      <c r="E5205">
        <f>ASIN(SQRT((SIN(RADIANS(PARAMETERS!$D$8-D5205)/2)*SIN(RADIANS(PARAMETERS!$D$8-D5205)/2))+(COS(RADIANS(D5205))*COS(RADIANS(PARAMETERS!$D$8))*SIN(RADIANS(PARAMETERS!$D$9-C5205)/2)*SIN(RADIANS(PARAMETERS!$D$9-C5205)/2))))*2*3958.756</f>
        <v>537.77191975218921</v>
      </c>
      <c r="F5205">
        <v>172.68118286133</v>
      </c>
      <c r="G5205">
        <v>200.25744628906</v>
      </c>
      <c r="H5205">
        <v>242.7578125</v>
      </c>
      <c r="I5205">
        <v>280.80804443359</v>
      </c>
      <c r="J5205">
        <v>324.82693481445</v>
      </c>
      <c r="K5205" s="6">
        <f>IFERROR(EXP(TREND(LN($F$1:$J$1),LN(F5205:J5205),LN(Calculations!$B$3))),0)</f>
        <v>3.9203212993006574E-2</v>
      </c>
    </row>
    <row r="5206" spans="1:11" x14ac:dyDescent="0.35">
      <c r="A5206">
        <v>5203</v>
      </c>
      <c r="B5206" t="str">
        <f t="shared" si="81"/>
        <v>18-68.5</v>
      </c>
      <c r="C5206">
        <v>-68.486931355701998</v>
      </c>
      <c r="D5206">
        <v>18.256760423260999</v>
      </c>
      <c r="E5206">
        <f>ASIN(SQRT((SIN(RADIANS(PARAMETERS!$D$8-D5206)/2)*SIN(RADIANS(PARAMETERS!$D$8-D5206)/2))+(COS(RADIANS(D5206))*COS(RADIANS(PARAMETERS!$D$8))*SIN(RADIANS(PARAMETERS!$D$9-C5206)/2)*SIN(RADIANS(PARAMETERS!$D$9-C5206)/2))))*2*3958.756</f>
        <v>554.51688090616108</v>
      </c>
      <c r="F5206">
        <v>171.68104553223</v>
      </c>
      <c r="G5206">
        <v>199.28630065918</v>
      </c>
      <c r="H5206">
        <v>241.53381347656</v>
      </c>
      <c r="I5206">
        <v>279.35116577148</v>
      </c>
      <c r="J5206">
        <v>323.09405517578</v>
      </c>
      <c r="K5206" s="6">
        <f>IFERROR(EXP(TREND(LN($F$1:$J$1),LN(F5206:J5206),LN(Calculations!$B$3))),0)</f>
        <v>3.8207159291761293E-2</v>
      </c>
    </row>
    <row r="5207" spans="1:11" x14ac:dyDescent="0.35">
      <c r="A5207">
        <v>5204</v>
      </c>
      <c r="B5207" t="str">
        <f t="shared" si="81"/>
        <v>18-69</v>
      </c>
      <c r="C5207">
        <v>-68.758252690603001</v>
      </c>
      <c r="D5207">
        <v>18.256760423260999</v>
      </c>
      <c r="E5207">
        <f>ASIN(SQRT((SIN(RADIANS(PARAMETERS!$D$8-D5207)/2)*SIN(RADIANS(PARAMETERS!$D$8-D5207)/2))+(COS(RADIANS(D5207))*COS(RADIANS(PARAMETERS!$D$8))*SIN(RADIANS(PARAMETERS!$D$9-C5207)/2)*SIN(RADIANS(PARAMETERS!$D$9-C5207)/2))))*2*3958.756</f>
        <v>571.33396492892973</v>
      </c>
      <c r="F5207">
        <v>170.49839782715</v>
      </c>
      <c r="G5207">
        <v>198.19650268555</v>
      </c>
      <c r="H5207">
        <v>240.16368103027</v>
      </c>
      <c r="I5207">
        <v>277.72338867188</v>
      </c>
      <c r="J5207">
        <v>321.16156005859</v>
      </c>
      <c r="K5207" s="6">
        <f>IFERROR(EXP(TREND(LN($F$1:$J$1),LN(F5207:J5207),LN(Calculations!$B$3))),0)</f>
        <v>3.7063719727540946E-2</v>
      </c>
    </row>
    <row r="5208" spans="1:11" x14ac:dyDescent="0.35">
      <c r="A5208">
        <v>5205</v>
      </c>
      <c r="B5208" t="str">
        <f t="shared" si="81"/>
        <v>18-69</v>
      </c>
      <c r="C5208">
        <v>-69.029574025504004</v>
      </c>
      <c r="D5208">
        <v>18.256760423260999</v>
      </c>
      <c r="E5208">
        <f>ASIN(SQRT((SIN(RADIANS(PARAMETERS!$D$8-D5208)/2)*SIN(RADIANS(PARAMETERS!$D$8-D5208)/2))+(COS(RADIANS(D5208))*COS(RADIANS(PARAMETERS!$D$8))*SIN(RADIANS(PARAMETERS!$D$9-C5208)/2)*SIN(RADIANS(PARAMETERS!$D$9-C5208)/2))))*2*3958.756</f>
        <v>588.21695529608439</v>
      </c>
      <c r="F5208">
        <v>169.20561218262</v>
      </c>
      <c r="G5208">
        <v>197.01524353027</v>
      </c>
      <c r="H5208">
        <v>238.66423034668</v>
      </c>
      <c r="I5208">
        <v>275.92990112305</v>
      </c>
      <c r="J5208">
        <v>319.01870727539</v>
      </c>
      <c r="K5208" s="6">
        <f>IFERROR(EXP(TREND(LN($F$1:$J$1),LN(F5208:J5208),LN(Calculations!$B$3))),0)</f>
        <v>3.5856538912947947E-2</v>
      </c>
    </row>
    <row r="5209" spans="1:11" x14ac:dyDescent="0.35">
      <c r="A5209">
        <v>5206</v>
      </c>
      <c r="B5209" t="str">
        <f t="shared" si="81"/>
        <v>18-69.5</v>
      </c>
      <c r="C5209">
        <v>-69.300895360404994</v>
      </c>
      <c r="D5209">
        <v>18.256760423260999</v>
      </c>
      <c r="E5209">
        <f>ASIN(SQRT((SIN(RADIANS(PARAMETERS!$D$8-D5209)/2)*SIN(RADIANS(PARAMETERS!$D$8-D5209)/2))+(COS(RADIANS(D5209))*COS(RADIANS(PARAMETERS!$D$8))*SIN(RADIANS(PARAMETERS!$D$9-C5209)/2)*SIN(RADIANS(PARAMETERS!$D$9-C5209)/2))))*2*3958.756</f>
        <v>605.16030522736401</v>
      </c>
      <c r="F5209">
        <v>167.84808349609</v>
      </c>
      <c r="G5209">
        <v>195.78977966309</v>
      </c>
      <c r="H5209">
        <v>237.1025390625</v>
      </c>
      <c r="I5209">
        <v>274.05688476563</v>
      </c>
      <c r="J5209">
        <v>316.77514648438</v>
      </c>
      <c r="K5209" s="6">
        <f>IFERROR(EXP(TREND(LN($F$1:$J$1),LN(F5209:J5209),LN(Calculations!$B$3))),0)</f>
        <v>3.4629583070418468E-2</v>
      </c>
    </row>
    <row r="5210" spans="1:11" x14ac:dyDescent="0.35">
      <c r="A5210">
        <v>5207</v>
      </c>
      <c r="B5210" t="str">
        <f t="shared" si="81"/>
        <v>18-69.5</v>
      </c>
      <c r="C5210">
        <v>-69.572216695305997</v>
      </c>
      <c r="D5210">
        <v>18.256760423260999</v>
      </c>
      <c r="E5210">
        <f>ASIN(SQRT((SIN(RADIANS(PARAMETERS!$D$8-D5210)/2)*SIN(RADIANS(PARAMETERS!$D$8-D5210)/2))+(COS(RADIANS(D5210))*COS(RADIANS(PARAMETERS!$D$8))*SIN(RADIANS(PARAMETERS!$D$9-C5210)/2)*SIN(RADIANS(PARAMETERS!$D$9-C5210)/2))))*2*3958.756</f>
        <v>622.15905247193155</v>
      </c>
      <c r="F5210">
        <v>166.4434967041</v>
      </c>
      <c r="G5210">
        <v>194.53507995605</v>
      </c>
      <c r="H5210">
        <v>235.5008392334</v>
      </c>
      <c r="I5210">
        <v>272.13360595703</v>
      </c>
      <c r="J5210">
        <v>314.46896362305</v>
      </c>
      <c r="K5210" s="6">
        <f>IFERROR(EXP(TREND(LN($F$1:$J$1),LN(F5210:J5210),LN(Calculations!$B$3))),0)</f>
        <v>3.3400026068064456E-2</v>
      </c>
    </row>
    <row r="5211" spans="1:11" x14ac:dyDescent="0.35">
      <c r="A5211">
        <v>5208</v>
      </c>
      <c r="B5211" t="str">
        <f t="shared" si="81"/>
        <v>18-70</v>
      </c>
      <c r="C5211">
        <v>-69.843538030207</v>
      </c>
      <c r="D5211">
        <v>18.256760423260999</v>
      </c>
      <c r="E5211">
        <f>ASIN(SQRT((SIN(RADIANS(PARAMETERS!$D$8-D5211)/2)*SIN(RADIANS(PARAMETERS!$D$8-D5211)/2))+(COS(RADIANS(D5211))*COS(RADIANS(PARAMETERS!$D$8))*SIN(RADIANS(PARAMETERS!$D$9-C5211)/2)*SIN(RADIANS(PARAMETERS!$D$9-C5211)/2))))*2*3958.756</f>
        <v>639.20874635252574</v>
      </c>
      <c r="F5211">
        <v>164.91304016113</v>
      </c>
      <c r="G5211">
        <v>193.17944335938</v>
      </c>
      <c r="H5211">
        <v>233.74909973145</v>
      </c>
      <c r="I5211">
        <v>270.01275634766</v>
      </c>
      <c r="J5211">
        <v>311.90658569336</v>
      </c>
      <c r="K5211" s="6">
        <f>IFERROR(EXP(TREND(LN($F$1:$J$1),LN(F5211:J5211),LN(Calculations!$B$3))),0)</f>
        <v>3.2112904845600705E-2</v>
      </c>
    </row>
    <row r="5212" spans="1:11" x14ac:dyDescent="0.35">
      <c r="A5212">
        <v>5209</v>
      </c>
      <c r="B5212" t="str">
        <f t="shared" si="81"/>
        <v>18-70</v>
      </c>
      <c r="C5212">
        <v>-70.114859365108003</v>
      </c>
      <c r="D5212">
        <v>18.256760423260999</v>
      </c>
      <c r="E5212">
        <f>ASIN(SQRT((SIN(RADIANS(PARAMETERS!$D$8-D5212)/2)*SIN(RADIANS(PARAMETERS!$D$8-D5212)/2))+(COS(RADIANS(D5212))*COS(RADIANS(PARAMETERS!$D$8))*SIN(RADIANS(PARAMETERS!$D$9-C5212)/2)*SIN(RADIANS(PARAMETERS!$D$9-C5212)/2))))*2*3958.756</f>
        <v>656.30538513631723</v>
      </c>
      <c r="F5212">
        <v>163.37362670898</v>
      </c>
      <c r="G5212">
        <v>191.87033081055</v>
      </c>
      <c r="H5212">
        <v>232.06349182129</v>
      </c>
      <c r="I5212">
        <v>267.97711181641</v>
      </c>
      <c r="J5212">
        <v>309.45300292969</v>
      </c>
      <c r="K5212" s="6">
        <f>IFERROR(EXP(TREND(LN($F$1:$J$1),LN(F5212:J5212),LN(Calculations!$B$3))),0)</f>
        <v>3.0865153030217932E-2</v>
      </c>
    </row>
    <row r="5213" spans="1:11" x14ac:dyDescent="0.35">
      <c r="A5213">
        <v>5210</v>
      </c>
      <c r="B5213" t="str">
        <f t="shared" si="81"/>
        <v>18-70.5</v>
      </c>
      <c r="C5213">
        <v>-70.386180700009007</v>
      </c>
      <c r="D5213">
        <v>18.256760423260999</v>
      </c>
      <c r="E5213">
        <f>ASIN(SQRT((SIN(RADIANS(PARAMETERS!$D$8-D5213)/2)*SIN(RADIANS(PARAMETERS!$D$8-D5213)/2))+(COS(RADIANS(D5213))*COS(RADIANS(PARAMETERS!$D$8))*SIN(RADIANS(PARAMETERS!$D$9-C5213)/2)*SIN(RADIANS(PARAMETERS!$D$9-C5213)/2))))*2*3958.756</f>
        <v>673.44536212497064</v>
      </c>
      <c r="F5213">
        <v>161.88746643066</v>
      </c>
      <c r="G5213">
        <v>190.65808105469</v>
      </c>
      <c r="H5213">
        <v>230.51512145996</v>
      </c>
      <c r="I5213">
        <v>266.11755371094</v>
      </c>
      <c r="J5213">
        <v>307.22323608398</v>
      </c>
      <c r="K5213" s="6">
        <f>IFERROR(EXP(TREND(LN($F$1:$J$1),LN(F5213:J5213),LN(Calculations!$B$3))),0)</f>
        <v>2.9702696217877141E-2</v>
      </c>
    </row>
    <row r="5214" spans="1:11" x14ac:dyDescent="0.35">
      <c r="A5214">
        <v>5211</v>
      </c>
      <c r="B5214" t="str">
        <f t="shared" si="81"/>
        <v>18-70.5</v>
      </c>
      <c r="C5214">
        <v>-70.657502034909996</v>
      </c>
      <c r="D5214">
        <v>18.256760423260999</v>
      </c>
      <c r="E5214">
        <f>ASIN(SQRT((SIN(RADIANS(PARAMETERS!$D$8-D5214)/2)*SIN(RADIANS(PARAMETERS!$D$8-D5214)/2))+(COS(RADIANS(D5214))*COS(RADIANS(PARAMETERS!$D$8))*SIN(RADIANS(PARAMETERS!$D$9-C5214)/2)*SIN(RADIANS(PARAMETERS!$D$9-C5214)/2))))*2*3958.756</f>
        <v>690.62541912458698</v>
      </c>
      <c r="F5214">
        <v>160.87582397461</v>
      </c>
      <c r="G5214">
        <v>189.79232788086</v>
      </c>
      <c r="H5214">
        <v>229.41635131836</v>
      </c>
      <c r="I5214">
        <v>264.8034362793</v>
      </c>
      <c r="J5214">
        <v>305.65322875977</v>
      </c>
      <c r="K5214" s="6">
        <f>IFERROR(EXP(TREND(LN($F$1:$J$1),LN(F5214:J5214),LN(Calculations!$B$3))),0)</f>
        <v>2.8923554343371939E-2</v>
      </c>
    </row>
    <row r="5215" spans="1:11" x14ac:dyDescent="0.35">
      <c r="A5215">
        <v>5212</v>
      </c>
      <c r="B5215" t="str">
        <f t="shared" si="81"/>
        <v>18-71</v>
      </c>
      <c r="C5215">
        <v>-70.928823369810999</v>
      </c>
      <c r="D5215">
        <v>18.256760423260999</v>
      </c>
      <c r="E5215">
        <f>ASIN(SQRT((SIN(RADIANS(PARAMETERS!$D$8-D5215)/2)*SIN(RADIANS(PARAMETERS!$D$8-D5215)/2))+(COS(RADIANS(D5215))*COS(RADIANS(PARAMETERS!$D$8))*SIN(RADIANS(PARAMETERS!$D$9-C5215)/2)*SIN(RADIANS(PARAMETERS!$D$9-C5215)/2))))*2*3958.756</f>
        <v>707.84260617763175</v>
      </c>
      <c r="F5215">
        <v>160.29319763184</v>
      </c>
      <c r="G5215">
        <v>189.23864746094</v>
      </c>
      <c r="H5215">
        <v>228.73460388184</v>
      </c>
      <c r="I5215">
        <v>264.00561523438</v>
      </c>
      <c r="J5215">
        <v>304.71969604492</v>
      </c>
      <c r="K5215" s="6">
        <f>IFERROR(EXP(TREND(LN($F$1:$J$1),LN(F5215:J5215),LN(Calculations!$B$3))),0)</f>
        <v>2.8465651044240422E-2</v>
      </c>
    </row>
    <row r="5216" spans="1:11" x14ac:dyDescent="0.35">
      <c r="A5216">
        <v>5213</v>
      </c>
      <c r="B5216" t="str">
        <f t="shared" si="81"/>
        <v>18-71</v>
      </c>
      <c r="C5216">
        <v>-71.200144704712002</v>
      </c>
      <c r="D5216">
        <v>18.256760423260999</v>
      </c>
      <c r="E5216">
        <f>ASIN(SQRT((SIN(RADIANS(PARAMETERS!$D$8-D5216)/2)*SIN(RADIANS(PARAMETERS!$D$8-D5216)/2))+(COS(RADIANS(D5216))*COS(RADIANS(PARAMETERS!$D$8))*SIN(RADIANS(PARAMETERS!$D$9-C5216)/2)*SIN(RADIANS(PARAMETERS!$D$9-C5216)/2))))*2*3958.756</f>
        <v>725.09424662186666</v>
      </c>
      <c r="F5216">
        <v>160.09030151367</v>
      </c>
      <c r="G5216">
        <v>188.96003723145</v>
      </c>
      <c r="H5216">
        <v>228.4216003418</v>
      </c>
      <c r="I5216">
        <v>263.6657409668</v>
      </c>
      <c r="J5216">
        <v>304.3528137207</v>
      </c>
      <c r="K5216" s="6">
        <f>IFERROR(EXP(TREND(LN($F$1:$J$1),LN(F5216:J5216),LN(Calculations!$B$3))),0)</f>
        <v>2.8280663744680915E-2</v>
      </c>
    </row>
    <row r="5217" spans="1:11" x14ac:dyDescent="0.35">
      <c r="A5217">
        <v>5214</v>
      </c>
      <c r="B5217" t="str">
        <f t="shared" si="81"/>
        <v>18-71.5</v>
      </c>
      <c r="C5217">
        <v>-71.471466039613006</v>
      </c>
      <c r="D5217">
        <v>18.256760423260999</v>
      </c>
      <c r="E5217">
        <f>ASIN(SQRT((SIN(RADIANS(PARAMETERS!$D$8-D5217)/2)*SIN(RADIANS(PARAMETERS!$D$8-D5217)/2))+(COS(RADIANS(D5217))*COS(RADIANS(PARAMETERS!$D$8))*SIN(RADIANS(PARAMETERS!$D$9-C5217)/2)*SIN(RADIANS(PARAMETERS!$D$9-C5217)/2))))*2*3958.756</f>
        <v>742.37790669264166</v>
      </c>
      <c r="F5217">
        <v>159.85401916504</v>
      </c>
      <c r="G5217">
        <v>188.64295959473</v>
      </c>
      <c r="H5217">
        <v>228.02542114258</v>
      </c>
      <c r="I5217">
        <v>263.19781494141</v>
      </c>
      <c r="J5217">
        <v>303.80099487305</v>
      </c>
      <c r="K5217" s="6">
        <f>IFERROR(EXP(TREND(LN($F$1:$J$1),LN(F5217:J5217),LN(Calculations!$B$3))),0)</f>
        <v>2.8081747146784637E-2</v>
      </c>
    </row>
    <row r="5218" spans="1:11" x14ac:dyDescent="0.35">
      <c r="A5218">
        <v>5215</v>
      </c>
      <c r="B5218" t="str">
        <f t="shared" si="81"/>
        <v>18-71.5</v>
      </c>
      <c r="C5218">
        <v>-71.742787374513995</v>
      </c>
      <c r="D5218">
        <v>18.256760423260999</v>
      </c>
      <c r="E5218">
        <f>ASIN(SQRT((SIN(RADIANS(PARAMETERS!$D$8-D5218)/2)*SIN(RADIANS(PARAMETERS!$D$8-D5218)/2))+(COS(RADIANS(D5218))*COS(RADIANS(PARAMETERS!$D$8))*SIN(RADIANS(PARAMETERS!$D$9-C5218)/2)*SIN(RADIANS(PARAMETERS!$D$9-C5218)/2))))*2*3958.756</f>
        <v>759.69136901017487</v>
      </c>
      <c r="F5218">
        <v>159.74855041504</v>
      </c>
      <c r="G5218">
        <v>188.4694519043</v>
      </c>
      <c r="H5218">
        <v>227.81251525879</v>
      </c>
      <c r="I5218">
        <v>262.95016479492</v>
      </c>
      <c r="J5218">
        <v>303.51379394531</v>
      </c>
      <c r="K5218" s="6">
        <f>IFERROR(EXP(TREND(LN($F$1:$J$1),LN(F5218:J5218),LN(Calculations!$B$3))),0)</f>
        <v>2.7985753433744355E-2</v>
      </c>
    </row>
    <row r="5219" spans="1:11" x14ac:dyDescent="0.35">
      <c r="A5219">
        <v>5216</v>
      </c>
      <c r="B5219" t="str">
        <f t="shared" si="81"/>
        <v>18-72</v>
      </c>
      <c r="C5219">
        <v>-72.014108709414998</v>
      </c>
      <c r="D5219">
        <v>18.256760423260999</v>
      </c>
      <c r="E5219">
        <f>ASIN(SQRT((SIN(RADIANS(PARAMETERS!$D$8-D5219)/2)*SIN(RADIANS(PARAMETERS!$D$8-D5219)/2))+(COS(RADIANS(D5219))*COS(RADIANS(PARAMETERS!$D$8))*SIN(RADIANS(PARAMETERS!$D$9-C5219)/2)*SIN(RADIANS(PARAMETERS!$D$9-C5219)/2))))*2*3958.756</f>
        <v>777.03260939742802</v>
      </c>
      <c r="F5219">
        <v>159.79121398926</v>
      </c>
      <c r="G5219">
        <v>188.4248046875</v>
      </c>
      <c r="H5219">
        <v>227.76103210449</v>
      </c>
      <c r="I5219">
        <v>262.89389038086</v>
      </c>
      <c r="J5219">
        <v>303.45349121094</v>
      </c>
      <c r="K5219" s="6">
        <f>IFERROR(EXP(TREND(LN($F$1:$J$1),LN(F5219:J5219),LN(Calculations!$B$3))),0)</f>
        <v>2.8000625904939229E-2</v>
      </c>
    </row>
    <row r="5220" spans="1:11" x14ac:dyDescent="0.35">
      <c r="A5220">
        <v>5217</v>
      </c>
      <c r="B5220" t="str">
        <f t="shared" si="81"/>
        <v>18-72.5</v>
      </c>
      <c r="C5220">
        <v>-72.285430044316001</v>
      </c>
      <c r="D5220">
        <v>18.256760423260999</v>
      </c>
      <c r="E5220">
        <f>ASIN(SQRT((SIN(RADIANS(PARAMETERS!$D$8-D5220)/2)*SIN(RADIANS(PARAMETERS!$D$8-D5220)/2))+(COS(RADIANS(D5220))*COS(RADIANS(PARAMETERS!$D$8))*SIN(RADIANS(PARAMETERS!$D$9-C5220)/2)*SIN(RADIANS(PARAMETERS!$D$9-C5220)/2))))*2*3958.756</f>
        <v>794.39977656057283</v>
      </c>
      <c r="F5220">
        <v>159.73890686035</v>
      </c>
      <c r="G5220">
        <v>188.31797790527</v>
      </c>
      <c r="H5220">
        <v>227.59254455566</v>
      </c>
      <c r="I5220">
        <v>262.66580200195</v>
      </c>
      <c r="J5220">
        <v>303.15209960938</v>
      </c>
      <c r="K5220" s="6">
        <f>IFERROR(EXP(TREND(LN($F$1:$J$1),LN(F5220:J5220),LN(Calculations!$B$3))),0)</f>
        <v>2.7961432858369911E-2</v>
      </c>
    </row>
    <row r="5221" spans="1:11" x14ac:dyDescent="0.35">
      <c r="A5221">
        <v>5218</v>
      </c>
      <c r="B5221" t="str">
        <f t="shared" si="81"/>
        <v>18-72.5</v>
      </c>
      <c r="C5221">
        <v>-72.556751379217005</v>
      </c>
      <c r="D5221">
        <v>18.256760423260999</v>
      </c>
      <c r="E5221">
        <f>ASIN(SQRT((SIN(RADIANS(PARAMETERS!$D$8-D5221)/2)*SIN(RADIANS(PARAMETERS!$D$8-D5221)/2))+(COS(RADIANS(D5221))*COS(RADIANS(PARAMETERS!$D$8))*SIN(RADIANS(PARAMETERS!$D$9-C5221)/2)*SIN(RADIANS(PARAMETERS!$D$9-C5221)/2))))*2*3958.756</f>
        <v>811.79117423603145</v>
      </c>
      <c r="F5221">
        <v>159.54261779785</v>
      </c>
      <c r="G5221">
        <v>188.12547302246</v>
      </c>
      <c r="H5221">
        <v>227.29919433594</v>
      </c>
      <c r="I5221">
        <v>262.2751159668</v>
      </c>
      <c r="J5221">
        <v>302.64196777344</v>
      </c>
      <c r="K5221" s="6">
        <f>IFERROR(EXP(TREND(LN($F$1:$J$1),LN(F5221:J5221),LN(Calculations!$B$3))),0)</f>
        <v>2.7827760885880022E-2</v>
      </c>
    </row>
    <row r="5222" spans="1:11" x14ac:dyDescent="0.35">
      <c r="A5222">
        <v>5219</v>
      </c>
      <c r="B5222" t="str">
        <f t="shared" si="81"/>
        <v>18-73</v>
      </c>
      <c r="C5222">
        <v>-72.828072714117994</v>
      </c>
      <c r="D5222">
        <v>18.256760423260999</v>
      </c>
      <c r="E5222">
        <f>ASIN(SQRT((SIN(RADIANS(PARAMETERS!$D$8-D5222)/2)*SIN(RADIANS(PARAMETERS!$D$8-D5222)/2))+(COS(RADIANS(D5222))*COS(RADIANS(PARAMETERS!$D$8))*SIN(RADIANS(PARAMETERS!$D$9-C5222)/2)*SIN(RADIANS(PARAMETERS!$D$9-C5222)/2))))*2*3958.756</f>
        <v>829.20524546812896</v>
      </c>
      <c r="F5222">
        <v>159.30543518066</v>
      </c>
      <c r="G5222">
        <v>187.9136505127</v>
      </c>
      <c r="H5222">
        <v>226.97135925293</v>
      </c>
      <c r="I5222">
        <v>261.83520507813</v>
      </c>
      <c r="J5222">
        <v>302.06427001953</v>
      </c>
      <c r="K5222" s="6">
        <f>IFERROR(EXP(TREND(LN($F$1:$J$1),LN(F5222:J5222),LN(Calculations!$B$3))),0)</f>
        <v>2.7670246882249446E-2</v>
      </c>
    </row>
    <row r="5223" spans="1:11" x14ac:dyDescent="0.35">
      <c r="A5223">
        <v>5220</v>
      </c>
      <c r="B5223" t="str">
        <f t="shared" si="81"/>
        <v>18-73</v>
      </c>
      <c r="C5223">
        <v>-73.099394049018997</v>
      </c>
      <c r="D5223">
        <v>18.256760423260999</v>
      </c>
      <c r="E5223">
        <f>ASIN(SQRT((SIN(RADIANS(PARAMETERS!$D$8-D5223)/2)*SIN(RADIANS(PARAMETERS!$D$8-D5223)/2))+(COS(RADIANS(D5223))*COS(RADIANS(PARAMETERS!$D$8))*SIN(RADIANS(PARAMETERS!$D$9-C5223)/2)*SIN(RADIANS(PARAMETERS!$D$9-C5223)/2))))*2*3958.756</f>
        <v>846.64055873165864</v>
      </c>
      <c r="F5223">
        <v>159.39282226563</v>
      </c>
      <c r="G5223">
        <v>187.93003845215</v>
      </c>
      <c r="H5223">
        <v>226.93583679199</v>
      </c>
      <c r="I5223">
        <v>261.74691772461</v>
      </c>
      <c r="J5223">
        <v>301.90887451172</v>
      </c>
      <c r="K5223" s="6">
        <f>IFERROR(EXP(TREND(LN($F$1:$J$1),LN(F5223:J5223),LN(Calculations!$B$3))),0)</f>
        <v>2.7742363718193361E-2</v>
      </c>
    </row>
    <row r="5224" spans="1:11" x14ac:dyDescent="0.35">
      <c r="A5224">
        <v>5221</v>
      </c>
      <c r="B5224" t="str">
        <f t="shared" si="81"/>
        <v>18-73.5</v>
      </c>
      <c r="C5224">
        <v>-73.37071538392</v>
      </c>
      <c r="D5224">
        <v>18.256760423260999</v>
      </c>
      <c r="E5224">
        <f>ASIN(SQRT((SIN(RADIANS(PARAMETERS!$D$8-D5224)/2)*SIN(RADIANS(PARAMETERS!$D$8-D5224)/2))+(COS(RADIANS(D5224))*COS(RADIANS(PARAMETERS!$D$8))*SIN(RADIANS(PARAMETERS!$D$9-C5224)/2)*SIN(RADIANS(PARAMETERS!$D$9-C5224)/2))))*2*3958.756</f>
        <v>864.09579565579486</v>
      </c>
      <c r="F5224">
        <v>159.87269592285</v>
      </c>
      <c r="G5224">
        <v>188.24670410156</v>
      </c>
      <c r="H5224">
        <v>227.30401611328</v>
      </c>
      <c r="I5224">
        <v>262.16009521484</v>
      </c>
      <c r="J5224">
        <v>302.37319946289</v>
      </c>
      <c r="K5224" s="6">
        <f>IFERROR(EXP(TREND(LN($F$1:$J$1),LN(F5224:J5224),LN(Calculations!$B$3))),0)</f>
        <v>2.8093151984832729E-2</v>
      </c>
    </row>
    <row r="5225" spans="1:11" x14ac:dyDescent="0.35">
      <c r="A5225">
        <v>5222</v>
      </c>
      <c r="B5225" t="str">
        <f t="shared" si="81"/>
        <v>18-73.5</v>
      </c>
      <c r="C5225">
        <v>-73.642036718821004</v>
      </c>
      <c r="D5225">
        <v>18.256760423260999</v>
      </c>
      <c r="E5225">
        <f>ASIN(SQRT((SIN(RADIANS(PARAMETERS!$D$8-D5225)/2)*SIN(RADIANS(PARAMETERS!$D$8-D5225)/2))+(COS(RADIANS(D5225))*COS(RADIANS(PARAMETERS!$D$8))*SIN(RADIANS(PARAMETERS!$D$9-C5225)/2)*SIN(RADIANS(PARAMETERS!$D$9-C5225)/2))))*2*3958.756</f>
        <v>881.56974014121863</v>
      </c>
      <c r="F5225">
        <v>160.62886047363</v>
      </c>
      <c r="G5225">
        <v>188.77349853516</v>
      </c>
      <c r="H5225">
        <v>227.95071411133</v>
      </c>
      <c r="I5225">
        <v>262.91607666016</v>
      </c>
      <c r="J5225">
        <v>303.2575378418</v>
      </c>
      <c r="K5225" s="6">
        <f>IFERROR(EXP(TREND(LN($F$1:$J$1),LN(F5225:J5225),LN(Calculations!$B$3))),0)</f>
        <v>2.8649321574774084E-2</v>
      </c>
    </row>
    <row r="5226" spans="1:11" x14ac:dyDescent="0.35">
      <c r="A5226">
        <v>5223</v>
      </c>
      <c r="B5226" t="str">
        <f t="shared" si="81"/>
        <v>18-74</v>
      </c>
      <c r="C5226">
        <v>-73.913358053722007</v>
      </c>
      <c r="D5226">
        <v>18.256760423260999</v>
      </c>
      <c r="E5226">
        <f>ASIN(SQRT((SIN(RADIANS(PARAMETERS!$D$8-D5226)/2)*SIN(RADIANS(PARAMETERS!$D$8-D5226)/2))+(COS(RADIANS(D5226))*COS(RADIANS(PARAMETERS!$D$8))*SIN(RADIANS(PARAMETERS!$D$9-C5226)/2)*SIN(RADIANS(PARAMETERS!$D$9-C5226)/2))))*2*3958.756</f>
        <v>899.06126869214972</v>
      </c>
      <c r="F5226">
        <v>161.35548400879</v>
      </c>
      <c r="G5226">
        <v>189.2359161377</v>
      </c>
      <c r="H5226">
        <v>228.4930267334</v>
      </c>
      <c r="I5226">
        <v>263.52777099609</v>
      </c>
      <c r="J5226">
        <v>303.94738769531</v>
      </c>
      <c r="K5226" s="6">
        <f>IFERROR(EXP(TREND(LN($F$1:$J$1),LN(F5226:J5226),LN(Calculations!$B$3))),0)</f>
        <v>2.9194853028253597E-2</v>
      </c>
    </row>
    <row r="5227" spans="1:11" x14ac:dyDescent="0.35">
      <c r="A5227">
        <v>5224</v>
      </c>
      <c r="B5227" t="str">
        <f t="shared" si="81"/>
        <v>18-74</v>
      </c>
      <c r="C5227">
        <v>-74.184679388622996</v>
      </c>
      <c r="D5227">
        <v>18.256760423260999</v>
      </c>
      <c r="E5227">
        <f>ASIN(SQRT((SIN(RADIANS(PARAMETERS!$D$8-D5227)/2)*SIN(RADIANS(PARAMETERS!$D$8-D5227)/2))+(COS(RADIANS(D5227))*COS(RADIANS(PARAMETERS!$D$8))*SIN(RADIANS(PARAMETERS!$D$9-C5227)/2)*SIN(RADIANS(PARAMETERS!$D$9-C5227)/2))))*2*3958.756</f>
        <v>916.5693418101821</v>
      </c>
      <c r="F5227">
        <v>161.63540649414</v>
      </c>
      <c r="G5227">
        <v>189.38801574707</v>
      </c>
      <c r="H5227">
        <v>228.62565612793</v>
      </c>
      <c r="I5227">
        <v>263.63638305664</v>
      </c>
      <c r="J5227">
        <v>304.0217590332</v>
      </c>
      <c r="K5227" s="6">
        <f>IFERROR(EXP(TREND(LN($F$1:$J$1),LN(F5227:J5227),LN(Calculations!$B$3))),0)</f>
        <v>2.9419789753028936E-2</v>
      </c>
    </row>
    <row r="5228" spans="1:11" x14ac:dyDescent="0.35">
      <c r="A5228">
        <v>5225</v>
      </c>
      <c r="B5228" t="str">
        <f t="shared" si="81"/>
        <v>18-74.5</v>
      </c>
      <c r="C5228">
        <v>-74.456000723523999</v>
      </c>
      <c r="D5228">
        <v>18.256760423260999</v>
      </c>
      <c r="E5228">
        <f>ASIN(SQRT((SIN(RADIANS(PARAMETERS!$D$8-D5228)/2)*SIN(RADIANS(PARAMETERS!$D$8-D5228)/2))+(COS(RADIANS(D5228))*COS(RADIANS(PARAMETERS!$D$8))*SIN(RADIANS(PARAMETERS!$D$9-C5228)/2)*SIN(RADIANS(PARAMETERS!$D$9-C5228)/2))))*2*3958.756</f>
        <v>934.09299631815418</v>
      </c>
      <c r="F5228">
        <v>161.48941040039</v>
      </c>
      <c r="G5228">
        <v>189.24644470215</v>
      </c>
      <c r="H5228">
        <v>228.36573791504</v>
      </c>
      <c r="I5228">
        <v>263.2587890625</v>
      </c>
      <c r="J5228">
        <v>303.49633789063</v>
      </c>
      <c r="K5228" s="6">
        <f>IFERROR(EXP(TREND(LN($F$1:$J$1),LN(F5228:J5228),LN(Calculations!$B$3))),0)</f>
        <v>2.9333829976401677E-2</v>
      </c>
    </row>
    <row r="5229" spans="1:11" x14ac:dyDescent="0.35">
      <c r="A5229">
        <v>5226</v>
      </c>
      <c r="B5229" t="str">
        <f t="shared" si="81"/>
        <v>18-74.5</v>
      </c>
      <c r="C5229">
        <v>-74.727322058425003</v>
      </c>
      <c r="D5229">
        <v>18.256760423260999</v>
      </c>
      <c r="E5229">
        <f>ASIN(SQRT((SIN(RADIANS(PARAMETERS!$D$8-D5229)/2)*SIN(RADIANS(PARAMETERS!$D$8-D5229)/2))+(COS(RADIANS(D5229))*COS(RADIANS(PARAMETERS!$D$8))*SIN(RADIANS(PARAMETERS!$D$9-C5229)/2)*SIN(RADIANS(PARAMETERS!$D$9-C5229)/2))))*2*3958.756</f>
        <v>951.63133850036832</v>
      </c>
      <c r="F5229">
        <v>161.02906799316</v>
      </c>
      <c r="G5229">
        <v>188.88478088379</v>
      </c>
      <c r="H5229">
        <v>227.80308532715</v>
      </c>
      <c r="I5229">
        <v>262.49899291992</v>
      </c>
      <c r="J5229">
        <v>302.49114990234</v>
      </c>
      <c r="K5229" s="6">
        <f>IFERROR(EXP(TREND(LN($F$1:$J$1),LN(F5229:J5229),LN(Calculations!$B$3))),0)</f>
        <v>2.9021541416665506E-2</v>
      </c>
    </row>
    <row r="5230" spans="1:11" x14ac:dyDescent="0.35">
      <c r="A5230">
        <v>5227</v>
      </c>
      <c r="B5230" t="str">
        <f t="shared" si="81"/>
        <v>18-75</v>
      </c>
      <c r="C5230">
        <v>-74.998643393324997</v>
      </c>
      <c r="D5230">
        <v>18.256760423260999</v>
      </c>
      <c r="E5230">
        <f>ASIN(SQRT((SIN(RADIANS(PARAMETERS!$D$8-D5230)/2)*SIN(RADIANS(PARAMETERS!$D$8-D5230)/2))+(COS(RADIANS(D5230))*COS(RADIANS(PARAMETERS!$D$8))*SIN(RADIANS(PARAMETERS!$D$9-C5230)/2)*SIN(RADIANS(PARAMETERS!$D$9-C5230)/2))))*2*3958.756</f>
        <v>969.18353796082863</v>
      </c>
      <c r="F5230">
        <v>160.68200683594</v>
      </c>
      <c r="G5230">
        <v>188.61933898926</v>
      </c>
      <c r="H5230">
        <v>227.39398193359</v>
      </c>
      <c r="I5230">
        <v>261.94891357422</v>
      </c>
      <c r="J5230">
        <v>301.76544189453</v>
      </c>
      <c r="K5230" s="6">
        <f>IFERROR(EXP(TREND(LN($F$1:$J$1),LN(F5230:J5230),LN(Calculations!$B$3))),0)</f>
        <v>2.8786388745593108E-2</v>
      </c>
    </row>
    <row r="5231" spans="1:11" x14ac:dyDescent="0.35">
      <c r="A5231">
        <v>5228</v>
      </c>
      <c r="B5231" t="str">
        <f t="shared" si="81"/>
        <v>18-75.5</v>
      </c>
      <c r="C5231">
        <v>-75.269964728226</v>
      </c>
      <c r="D5231">
        <v>18.256760423260999</v>
      </c>
      <c r="E5231">
        <f>ASIN(SQRT((SIN(RADIANS(PARAMETERS!$D$8-D5231)/2)*SIN(RADIANS(PARAMETERS!$D$8-D5231)/2))+(COS(RADIANS(D5231))*COS(RADIANS(PARAMETERS!$D$8))*SIN(RADIANS(PARAMETERS!$D$9-C5231)/2)*SIN(RADIANS(PARAMETERS!$D$9-C5231)/2))))*2*3958.756</f>
        <v>986.74882211471254</v>
      </c>
      <c r="F5231">
        <v>160.44744873047</v>
      </c>
      <c r="G5231">
        <v>188.43620300293</v>
      </c>
      <c r="H5231">
        <v>227.10656738281</v>
      </c>
      <c r="I5231">
        <v>261.55850219727</v>
      </c>
      <c r="J5231">
        <v>301.24615478516</v>
      </c>
      <c r="K5231" s="6">
        <f>IFERROR(EXP(TREND(LN($F$1:$J$1),LN(F5231:J5231),LN(Calculations!$B$3))),0)</f>
        <v>2.8629781814546913E-2</v>
      </c>
    </row>
    <row r="5232" spans="1:11" x14ac:dyDescent="0.35">
      <c r="A5232">
        <v>5229</v>
      </c>
      <c r="B5232" t="str">
        <f t="shared" si="81"/>
        <v>18-75.5</v>
      </c>
      <c r="C5232">
        <v>-75.541286063127004</v>
      </c>
      <c r="D5232">
        <v>18.256760423260999</v>
      </c>
      <c r="E5232">
        <f>ASIN(SQRT((SIN(RADIANS(PARAMETERS!$D$8-D5232)/2)*SIN(RADIANS(PARAMETERS!$D$8-D5232)/2))+(COS(RADIANS(D5232))*COS(RADIANS(PARAMETERS!$D$8))*SIN(RADIANS(PARAMETERS!$D$9-C5232)/2)*SIN(RADIANS(PARAMETERS!$D$9-C5232)/2))))*2*3958.756</f>
        <v>1004.3264712381483</v>
      </c>
      <c r="F5232">
        <v>160.36079406738</v>
      </c>
      <c r="G5232">
        <v>188.34683227539</v>
      </c>
      <c r="H5232">
        <v>226.93894958496</v>
      </c>
      <c r="I5232">
        <v>261.31198120117</v>
      </c>
      <c r="J5232">
        <v>300.89929199219</v>
      </c>
      <c r="K5232" s="6">
        <f>IFERROR(EXP(TREND(LN($F$1:$J$1),LN(F5232:J5232),LN(Calculations!$B$3))),0)</f>
        <v>2.8580725798170906E-2</v>
      </c>
    </row>
    <row r="5233" spans="1:11" x14ac:dyDescent="0.35">
      <c r="A5233">
        <v>5230</v>
      </c>
      <c r="B5233" t="str">
        <f t="shared" si="81"/>
        <v>18-76</v>
      </c>
      <c r="C5233">
        <v>-75.812607398028007</v>
      </c>
      <c r="D5233">
        <v>18.256760423260999</v>
      </c>
      <c r="E5233">
        <f>ASIN(SQRT((SIN(RADIANS(PARAMETERS!$D$8-D5233)/2)*SIN(RADIANS(PARAMETERS!$D$8-D5233)/2))+(COS(RADIANS(D5233))*COS(RADIANS(PARAMETERS!$D$8))*SIN(RADIANS(PARAMETERS!$D$9-C5233)/2)*SIN(RADIANS(PARAMETERS!$D$9-C5233)/2))))*2*3958.756</f>
        <v>1021.9158140132486</v>
      </c>
      <c r="F5233">
        <v>160.69996643066</v>
      </c>
      <c r="G5233">
        <v>188.5436706543</v>
      </c>
      <c r="H5233">
        <v>227.17057800293</v>
      </c>
      <c r="I5233">
        <v>261.57287597656</v>
      </c>
      <c r="J5233">
        <v>301.19204711914</v>
      </c>
      <c r="K5233" s="6">
        <f>IFERROR(EXP(TREND(LN($F$1:$J$1),LN(F5233:J5233),LN(Calculations!$B$3))),0)</f>
        <v>2.8832390718754951E-2</v>
      </c>
    </row>
    <row r="5234" spans="1:11" x14ac:dyDescent="0.35">
      <c r="A5234">
        <v>5231</v>
      </c>
      <c r="B5234" t="str">
        <f t="shared" si="81"/>
        <v>18-76</v>
      </c>
      <c r="C5234">
        <v>-76.083928732928996</v>
      </c>
      <c r="D5234">
        <v>18.256760423260999</v>
      </c>
      <c r="E5234">
        <f>ASIN(SQRT((SIN(RADIANS(PARAMETERS!$D$8-D5234)/2)*SIN(RADIANS(PARAMETERS!$D$8-D5234)/2))+(COS(RADIANS(D5234))*COS(RADIANS(PARAMETERS!$D$8))*SIN(RADIANS(PARAMETERS!$D$9-C5234)/2)*SIN(RADIANS(PARAMETERS!$D$9-C5234)/2))))*2*3958.756</f>
        <v>1039.5162235112973</v>
      </c>
      <c r="F5234">
        <v>161.40037536621</v>
      </c>
      <c r="G5234">
        <v>188.98509216309</v>
      </c>
      <c r="H5234">
        <v>227.73510742188</v>
      </c>
      <c r="I5234">
        <v>262.25042724609</v>
      </c>
      <c r="J5234">
        <v>302.00296020508</v>
      </c>
      <c r="K5234" s="6">
        <f>IFERROR(EXP(TREND(LN($F$1:$J$1),LN(F5234:J5234),LN(Calculations!$B$3))),0)</f>
        <v>2.9349045862209377E-2</v>
      </c>
    </row>
    <row r="5235" spans="1:11" x14ac:dyDescent="0.35">
      <c r="A5235">
        <v>5232</v>
      </c>
      <c r="B5235" t="str">
        <f t="shared" si="81"/>
        <v>18-76.5</v>
      </c>
      <c r="C5235">
        <v>-76.355250067829999</v>
      </c>
      <c r="D5235">
        <v>18.256760423260999</v>
      </c>
      <c r="E5235">
        <f>ASIN(SQRT((SIN(RADIANS(PARAMETERS!$D$8-D5235)/2)*SIN(RADIANS(PARAMETERS!$D$8-D5235)/2))+(COS(RADIANS(D5235))*COS(RADIANS(PARAMETERS!$D$8))*SIN(RADIANS(PARAMETERS!$D$9-C5235)/2)*SIN(RADIANS(PARAMETERS!$D$9-C5235)/2))))*2*3958.756</f>
        <v>1057.1271135654524</v>
      </c>
      <c r="F5235">
        <v>162.2762298584</v>
      </c>
      <c r="G5235">
        <v>189.54800415039</v>
      </c>
      <c r="H5235">
        <v>228.4546661377</v>
      </c>
      <c r="I5235">
        <v>263.11389160156</v>
      </c>
      <c r="J5235">
        <v>303.03643798828</v>
      </c>
      <c r="K5235" s="6">
        <f>IFERROR(EXP(TREND(LN($F$1:$J$1),LN(F5235:J5235),LN(Calculations!$B$3))),0)</f>
        <v>3.0009188565043348E-2</v>
      </c>
    </row>
    <row r="5236" spans="1:11" x14ac:dyDescent="0.35">
      <c r="A5236">
        <v>5233</v>
      </c>
      <c r="B5236" t="str">
        <f t="shared" si="81"/>
        <v>18-76.5</v>
      </c>
      <c r="C5236">
        <v>-76.626571402731003</v>
      </c>
      <c r="D5236">
        <v>18.256760423260999</v>
      </c>
      <c r="E5236">
        <f>ASIN(SQRT((SIN(RADIANS(PARAMETERS!$D$8-D5236)/2)*SIN(RADIANS(PARAMETERS!$D$8-D5236)/2))+(COS(RADIANS(D5236))*COS(RADIANS(PARAMETERS!$D$8))*SIN(RADIANS(PARAMETERS!$D$9-C5236)/2)*SIN(RADIANS(PARAMETERS!$D$9-C5236)/2))))*2*3958.756</f>
        <v>1074.7479354899529</v>
      </c>
      <c r="F5236">
        <v>162.95169067383</v>
      </c>
      <c r="G5236">
        <v>189.99047851563</v>
      </c>
      <c r="H5236">
        <v>229.01026916504</v>
      </c>
      <c r="I5236">
        <v>263.77221679688</v>
      </c>
      <c r="J5236">
        <v>303.81484985352</v>
      </c>
      <c r="K5236" s="6">
        <f>IFERROR(EXP(TREND(LN($F$1:$J$1),LN(F5236:J5236),LN(Calculations!$B$3))),0)</f>
        <v>3.0533473314466111E-2</v>
      </c>
    </row>
    <row r="5237" spans="1:11" x14ac:dyDescent="0.35">
      <c r="A5237">
        <v>5234</v>
      </c>
      <c r="B5237" t="str">
        <f t="shared" si="81"/>
        <v>18-77</v>
      </c>
      <c r="C5237">
        <v>-76.897892737632006</v>
      </c>
      <c r="D5237">
        <v>18.256760423260999</v>
      </c>
      <c r="E5237">
        <f>ASIN(SQRT((SIN(RADIANS(PARAMETERS!$D$8-D5237)/2)*SIN(RADIANS(PARAMETERS!$D$8-D5237)/2))+(COS(RADIANS(D5237))*COS(RADIANS(PARAMETERS!$D$8))*SIN(RADIANS(PARAMETERS!$D$9-C5237)/2)*SIN(RADIANS(PARAMETERS!$D$9-C5237)/2))))*2*3958.756</f>
        <v>1092.3781751081833</v>
      </c>
      <c r="F5237">
        <v>163.42053222656</v>
      </c>
      <c r="G5237">
        <v>190.28956604004</v>
      </c>
      <c r="H5237">
        <v>229.36633300781</v>
      </c>
      <c r="I5237">
        <v>264.17730712891</v>
      </c>
      <c r="J5237">
        <v>304.27453613281</v>
      </c>
      <c r="K5237" s="6">
        <f>IFERROR(EXP(TREND(LN($F$1:$J$1),LN(F5237:J5237),LN(Calculations!$B$3))),0)</f>
        <v>3.0909732810947693E-2</v>
      </c>
    </row>
    <row r="5238" spans="1:11" x14ac:dyDescent="0.35">
      <c r="A5238">
        <v>5235</v>
      </c>
      <c r="B5238" t="str">
        <f t="shared" si="81"/>
        <v>18-77</v>
      </c>
      <c r="C5238">
        <v>-77.169214072532995</v>
      </c>
      <c r="D5238">
        <v>18.256760423260999</v>
      </c>
      <c r="E5238">
        <f>ASIN(SQRT((SIN(RADIANS(PARAMETERS!$D$8-D5238)/2)*SIN(RADIANS(PARAMETERS!$D$8-D5238)/2))+(COS(RADIANS(D5238))*COS(RADIANS(PARAMETERS!$D$8))*SIN(RADIANS(PARAMETERS!$D$9-C5238)/2)*SIN(RADIANS(PARAMETERS!$D$9-C5238)/2))))*2*3958.756</f>
        <v>1110.0173500564852</v>
      </c>
      <c r="F5238">
        <v>163.76950073242</v>
      </c>
      <c r="G5238">
        <v>190.51020812988</v>
      </c>
      <c r="H5238">
        <v>229.61068725586</v>
      </c>
      <c r="I5238">
        <v>264.4387512207</v>
      </c>
      <c r="J5238">
        <v>304.5514831543</v>
      </c>
      <c r="K5238" s="6">
        <f>IFERROR(EXP(TREND(LN($F$1:$J$1),LN(F5238:J5238),LN(Calculations!$B$3))),0)</f>
        <v>3.120087823939087E-2</v>
      </c>
    </row>
    <row r="5239" spans="1:11" x14ac:dyDescent="0.35">
      <c r="A5239">
        <v>5236</v>
      </c>
      <c r="B5239" t="str">
        <f t="shared" si="81"/>
        <v>18-77.5</v>
      </c>
      <c r="C5239">
        <v>-77.440535407433998</v>
      </c>
      <c r="D5239">
        <v>18.256760423260999</v>
      </c>
      <c r="E5239">
        <f>ASIN(SQRT((SIN(RADIANS(PARAMETERS!$D$8-D5239)/2)*SIN(RADIANS(PARAMETERS!$D$8-D5239)/2))+(COS(RADIANS(D5239))*COS(RADIANS(PARAMETERS!$D$8))*SIN(RADIANS(PARAMETERS!$D$9-C5239)/2)*SIN(RADIANS(PARAMETERS!$D$9-C5239)/2))))*2*3958.756</f>
        <v>1127.6650073345854</v>
      </c>
      <c r="F5239">
        <v>164.28079223633</v>
      </c>
      <c r="G5239">
        <v>190.91888427734</v>
      </c>
      <c r="H5239">
        <v>230.11647033691</v>
      </c>
      <c r="I5239">
        <v>265.03219604492</v>
      </c>
      <c r="J5239">
        <v>305.24697875977</v>
      </c>
      <c r="K5239" s="6">
        <f>IFERROR(EXP(TREND(LN($F$1:$J$1),LN(F5239:J5239),LN(Calculations!$B$3))),0)</f>
        <v>3.1629698299173566E-2</v>
      </c>
    </row>
    <row r="5240" spans="1:11" x14ac:dyDescent="0.35">
      <c r="A5240">
        <v>5237</v>
      </c>
      <c r="B5240" t="str">
        <f t="shared" si="81"/>
        <v>18-77.5</v>
      </c>
      <c r="C5240">
        <v>-77.711856742335002</v>
      </c>
      <c r="D5240">
        <v>18.256760423260999</v>
      </c>
      <c r="E5240">
        <f>ASIN(SQRT((SIN(RADIANS(PARAMETERS!$D$8-D5240)/2)*SIN(RADIANS(PARAMETERS!$D$8-D5240)/2))+(COS(RADIANS(D5240))*COS(RADIANS(PARAMETERS!$D$8))*SIN(RADIANS(PARAMETERS!$D$9-C5240)/2)*SIN(RADIANS(PARAMETERS!$D$9-C5240)/2))))*2*3958.756</f>
        <v>1145.3207210769128</v>
      </c>
      <c r="F5240">
        <v>164.97659301758</v>
      </c>
      <c r="G5240">
        <v>191.47579956055</v>
      </c>
      <c r="H5240">
        <v>230.81677246094</v>
      </c>
      <c r="I5240">
        <v>265.86380004883</v>
      </c>
      <c r="J5240">
        <v>306.23333740234</v>
      </c>
      <c r="K5240" s="6">
        <f>IFERROR(EXP(TREND(LN($F$1:$J$1),LN(F5240:J5240),LN(Calculations!$B$3))),0)</f>
        <v>3.221627831185192E-2</v>
      </c>
    </row>
    <row r="5241" spans="1:11" x14ac:dyDescent="0.35">
      <c r="A5241">
        <v>5238</v>
      </c>
      <c r="B5241" t="str">
        <f t="shared" si="81"/>
        <v>18-78</v>
      </c>
      <c r="C5241">
        <v>-77.983178077236005</v>
      </c>
      <c r="D5241">
        <v>18.256760423260999</v>
      </c>
      <c r="E5241">
        <f>ASIN(SQRT((SIN(RADIANS(PARAMETERS!$D$8-D5241)/2)*SIN(RADIANS(PARAMETERS!$D$8-D5241)/2))+(COS(RADIANS(D5241))*COS(RADIANS(PARAMETERS!$D$8))*SIN(RADIANS(PARAMETERS!$D$9-C5241)/2)*SIN(RADIANS(PARAMETERS!$D$9-C5241)/2))))*2*3958.756</f>
        <v>1162.9840905221149</v>
      </c>
      <c r="F5241">
        <v>165.78387451172</v>
      </c>
      <c r="G5241">
        <v>192.12605285645</v>
      </c>
      <c r="H5241">
        <v>231.63163757324</v>
      </c>
      <c r="I5241">
        <v>266.82928466797</v>
      </c>
      <c r="J5241">
        <v>307.3762512207</v>
      </c>
      <c r="K5241" s="6">
        <f>IFERROR(EXP(TREND(LN($F$1:$J$1),LN(F5241:J5241),LN(Calculations!$B$3))),0)</f>
        <v>3.2910890594000097E-2</v>
      </c>
    </row>
    <row r="5242" spans="1:11" x14ac:dyDescent="0.35">
      <c r="A5242">
        <v>5239</v>
      </c>
      <c r="B5242" t="str">
        <f t="shared" si="81"/>
        <v>18-78.5</v>
      </c>
      <c r="C5242">
        <v>-78.254499412136994</v>
      </c>
      <c r="D5242">
        <v>18.256760423260999</v>
      </c>
      <c r="E5242">
        <f>ASIN(SQRT((SIN(RADIANS(PARAMETERS!$D$8-D5242)/2)*SIN(RADIANS(PARAMETERS!$D$8-D5242)/2))+(COS(RADIANS(D5242))*COS(RADIANS(PARAMETERS!$D$8))*SIN(RADIANS(PARAMETERS!$D$9-C5242)/2)*SIN(RADIANS(PARAMETERS!$D$9-C5242)/2))))*2*3958.756</f>
        <v>1180.6547381606463</v>
      </c>
      <c r="F5242">
        <v>166.62631225586</v>
      </c>
      <c r="G5242">
        <v>192.83207702637</v>
      </c>
      <c r="H5242">
        <v>232.52116394043</v>
      </c>
      <c r="I5242">
        <v>267.88729858398</v>
      </c>
      <c r="J5242">
        <v>308.63336181641</v>
      </c>
      <c r="K5242" s="6">
        <f>IFERROR(EXP(TREND(LN($F$1:$J$1),LN(F5242:J5242),LN(Calculations!$B$3))),0)</f>
        <v>3.3652465282315344E-2</v>
      </c>
    </row>
    <row r="5243" spans="1:11" x14ac:dyDescent="0.35">
      <c r="A5243">
        <v>5240</v>
      </c>
      <c r="B5243" t="str">
        <f t="shared" si="81"/>
        <v>18-78.5</v>
      </c>
      <c r="C5243">
        <v>-78.525820747037997</v>
      </c>
      <c r="D5243">
        <v>18.256760423260999</v>
      </c>
      <c r="E5243">
        <f>ASIN(SQRT((SIN(RADIANS(PARAMETERS!$D$8-D5243)/2)*SIN(RADIANS(PARAMETERS!$D$8-D5243)/2))+(COS(RADIANS(D5243))*COS(RADIANS(PARAMETERS!$D$8))*SIN(RADIANS(PARAMETERS!$D$9-C5243)/2)*SIN(RADIANS(PARAMETERS!$D$9-C5243)/2))))*2*3958.756</f>
        <v>1198.3323080426192</v>
      </c>
      <c r="F5243">
        <v>167.4619140625</v>
      </c>
      <c r="G5243">
        <v>193.55543518066</v>
      </c>
      <c r="H5243">
        <v>233.42184448242</v>
      </c>
      <c r="I5243">
        <v>268.94973754883</v>
      </c>
      <c r="J5243">
        <v>309.88592529297</v>
      </c>
      <c r="K5243" s="6">
        <f>IFERROR(EXP(TREND(LN($F$1:$J$1),LN(F5243:J5243),LN(Calculations!$B$3))),0)</f>
        <v>3.4412468856178331E-2</v>
      </c>
    </row>
    <row r="5244" spans="1:11" x14ac:dyDescent="0.35">
      <c r="A5244">
        <v>5241</v>
      </c>
      <c r="B5244" t="str">
        <f t="shared" si="81"/>
        <v>18-79</v>
      </c>
      <c r="C5244">
        <v>-78.797142081939</v>
      </c>
      <c r="D5244">
        <v>18.256760423260999</v>
      </c>
      <c r="E5244">
        <f>ASIN(SQRT((SIN(RADIANS(PARAMETERS!$D$8-D5244)/2)*SIN(RADIANS(PARAMETERS!$D$8-D5244)/2))+(COS(RADIANS(D5244))*COS(RADIANS(PARAMETERS!$D$8))*SIN(RADIANS(PARAMETERS!$D$9-C5244)/2)*SIN(RADIANS(PARAMETERS!$D$9-C5244)/2))))*2*3958.756</f>
        <v>1216.0164642300613</v>
      </c>
      <c r="F5244">
        <v>168.26768493652</v>
      </c>
      <c r="G5244">
        <v>194.28073120117</v>
      </c>
      <c r="H5244">
        <v>234.31639099121</v>
      </c>
      <c r="I5244">
        <v>269.99774169922</v>
      </c>
      <c r="J5244">
        <v>311.11337280273</v>
      </c>
      <c r="K5244" s="6">
        <f>IFERROR(EXP(TREND(LN($F$1:$J$1),LN(F5244:J5244),LN(Calculations!$B$3))),0)</f>
        <v>3.5169856166628551E-2</v>
      </c>
    </row>
    <row r="5245" spans="1:11" x14ac:dyDescent="0.35">
      <c r="A5245">
        <v>5242</v>
      </c>
      <c r="B5245" t="str">
        <f t="shared" si="81"/>
        <v>18-79</v>
      </c>
      <c r="C5245">
        <v>-79.068463416840004</v>
      </c>
      <c r="D5245">
        <v>18.256760423260999</v>
      </c>
      <c r="E5245">
        <f>ASIN(SQRT((SIN(RADIANS(PARAMETERS!$D$8-D5245)/2)*SIN(RADIANS(PARAMETERS!$D$8-D5245)/2))+(COS(RADIANS(D5245))*COS(RADIANS(PARAMETERS!$D$8))*SIN(RADIANS(PARAMETERS!$D$9-C5245)/2)*SIN(RADIANS(PARAMETERS!$D$9-C5245)/2))))*2*3958.756</f>
        <v>1233.7068893795358</v>
      </c>
      <c r="F5245">
        <v>169.04678344727</v>
      </c>
      <c r="G5245">
        <v>195.03329467773</v>
      </c>
      <c r="H5245">
        <v>235.25807189941</v>
      </c>
      <c r="I5245">
        <v>271.11251831055</v>
      </c>
      <c r="J5245">
        <v>312.43212890625</v>
      </c>
      <c r="K5245" s="6">
        <f>IFERROR(EXP(TREND(LN($F$1:$J$1),LN(F5245:J5245),LN(Calculations!$B$3))),0)</f>
        <v>3.5917996263038397E-2</v>
      </c>
    </row>
    <row r="5246" spans="1:11" x14ac:dyDescent="0.35">
      <c r="A5246">
        <v>5243</v>
      </c>
      <c r="B5246" t="str">
        <f t="shared" si="81"/>
        <v>18-79.5</v>
      </c>
      <c r="C5246">
        <v>-79.339784751741007</v>
      </c>
      <c r="D5246">
        <v>18.256760423260999</v>
      </c>
      <c r="E5246">
        <f>ASIN(SQRT((SIN(RADIANS(PARAMETERS!$D$8-D5246)/2)*SIN(RADIANS(PARAMETERS!$D$8-D5246)/2))+(COS(RADIANS(D5246))*COS(RADIANS(PARAMETERS!$D$8))*SIN(RADIANS(PARAMETERS!$D$9-C5246)/2)*SIN(RADIANS(PARAMETERS!$D$9-C5246)/2))))*2*3958.756</f>
        <v>1251.4032834425363</v>
      </c>
      <c r="F5246">
        <v>169.74945068359</v>
      </c>
      <c r="G5246">
        <v>195.76268005371</v>
      </c>
      <c r="H5246">
        <v>236.16171264648</v>
      </c>
      <c r="I5246">
        <v>272.17465209961</v>
      </c>
      <c r="J5246">
        <v>313.68011474609</v>
      </c>
      <c r="K5246" s="6">
        <f>IFERROR(EXP(TREND(LN($F$1:$J$1),LN(F5246:J5246),LN(Calculations!$B$3))),0)</f>
        <v>3.6619277527448389E-2</v>
      </c>
    </row>
    <row r="5247" spans="1:11" x14ac:dyDescent="0.35">
      <c r="A5247">
        <v>5244</v>
      </c>
      <c r="B5247" t="str">
        <f t="shared" si="81"/>
        <v>18-79.5</v>
      </c>
      <c r="C5247">
        <v>-79.611106086641996</v>
      </c>
      <c r="D5247">
        <v>18.256760423260999</v>
      </c>
      <c r="E5247">
        <f>ASIN(SQRT((SIN(RADIANS(PARAMETERS!$D$8-D5247)/2)*SIN(RADIANS(PARAMETERS!$D$8-D5247)/2))+(COS(RADIANS(D5247))*COS(RADIANS(PARAMETERS!$D$8))*SIN(RADIANS(PARAMETERS!$D$9-C5247)/2)*SIN(RADIANS(PARAMETERS!$D$9-C5247)/2))))*2*3958.756</f>
        <v>1269.1053624724927</v>
      </c>
      <c r="F5247">
        <v>170.39854431152</v>
      </c>
      <c r="G5247">
        <v>196.47966003418</v>
      </c>
      <c r="H5247">
        <v>237.04238891602</v>
      </c>
      <c r="I5247">
        <v>273.2033996582</v>
      </c>
      <c r="J5247">
        <v>314.88162231445</v>
      </c>
      <c r="K5247" s="6">
        <f>IFERROR(EXP(TREND(LN($F$1:$J$1),LN(F5247:J5247),LN(Calculations!$B$3))),0)</f>
        <v>3.7290323715738968E-2</v>
      </c>
    </row>
    <row r="5248" spans="1:11" x14ac:dyDescent="0.35">
      <c r="A5248">
        <v>5245</v>
      </c>
      <c r="B5248" t="str">
        <f t="shared" si="81"/>
        <v>18-80</v>
      </c>
      <c r="C5248">
        <v>-79.882427421542999</v>
      </c>
      <c r="D5248">
        <v>18.256760423260999</v>
      </c>
      <c r="E5248">
        <f>ASIN(SQRT((SIN(RADIANS(PARAMETERS!$D$8-D5248)/2)*SIN(RADIANS(PARAMETERS!$D$8-D5248)/2))+(COS(RADIANS(D5248))*COS(RADIANS(PARAMETERS!$D$8))*SIN(RADIANS(PARAMETERS!$D$9-C5248)/2)*SIN(RADIANS(PARAMETERS!$D$9-C5248)/2))))*2*3958.756</f>
        <v>1286.8128575283774</v>
      </c>
      <c r="F5248">
        <v>171.06776428223</v>
      </c>
      <c r="G5248">
        <v>197.24401855469</v>
      </c>
      <c r="H5248">
        <v>237.9947052002</v>
      </c>
      <c r="I5248">
        <v>274.32733154297</v>
      </c>
      <c r="J5248">
        <v>316.20745849609</v>
      </c>
      <c r="K5248" s="6">
        <f>IFERROR(EXP(TREND(LN($F$1:$J$1),LN(F5248:J5248),LN(Calculations!$B$3))),0)</f>
        <v>3.7988177665644968E-2</v>
      </c>
    </row>
    <row r="5249" spans="1:11" x14ac:dyDescent="0.35">
      <c r="A5249">
        <v>5246</v>
      </c>
      <c r="B5249" t="str">
        <f t="shared" si="81"/>
        <v>18-80</v>
      </c>
      <c r="C5249">
        <v>-80.153748756444003</v>
      </c>
      <c r="D5249">
        <v>18.256760423260999</v>
      </c>
      <c r="E5249">
        <f>ASIN(SQRT((SIN(RADIANS(PARAMETERS!$D$8-D5249)/2)*SIN(RADIANS(PARAMETERS!$D$8-D5249)/2))+(COS(RADIANS(D5249))*COS(RADIANS(PARAMETERS!$D$8))*SIN(RADIANS(PARAMETERS!$D$9-C5249)/2)*SIN(RADIANS(PARAMETERS!$D$9-C5249)/2))))*2*3958.756</f>
        <v>1304.5255136659482</v>
      </c>
      <c r="F5249">
        <v>171.71379089355</v>
      </c>
      <c r="G5249">
        <v>197.98593139648</v>
      </c>
      <c r="H5249">
        <v>238.91668701172</v>
      </c>
      <c r="I5249">
        <v>275.41348266602</v>
      </c>
      <c r="J5249">
        <v>317.48648071289</v>
      </c>
      <c r="K5249" s="6">
        <f>IFERROR(EXP(TREND(LN($F$1:$J$1),LN(F5249:J5249),LN(Calculations!$B$3))),0)</f>
        <v>3.8673402669188089E-2</v>
      </c>
    </row>
    <row r="5250" spans="1:11" x14ac:dyDescent="0.35">
      <c r="A5250">
        <v>5247</v>
      </c>
      <c r="B5250" t="str">
        <f t="shared" si="81"/>
        <v>18-80.5</v>
      </c>
      <c r="C5250">
        <v>-80.425070091345006</v>
      </c>
      <c r="D5250">
        <v>18.256760423260999</v>
      </c>
      <c r="E5250">
        <f>ASIN(SQRT((SIN(RADIANS(PARAMETERS!$D$8-D5250)/2)*SIN(RADIANS(PARAMETERS!$D$8-D5250)/2))+(COS(RADIANS(D5250))*COS(RADIANS(PARAMETERS!$D$8))*SIN(RADIANS(PARAMETERS!$D$9-C5250)/2)*SIN(RADIANS(PARAMETERS!$D$9-C5250)/2))))*2*3958.756</f>
        <v>1322.2430890086298</v>
      </c>
      <c r="F5250">
        <v>172.32962036133</v>
      </c>
      <c r="G5250">
        <v>198.69439697266</v>
      </c>
      <c r="H5250">
        <v>239.79281616211</v>
      </c>
      <c r="I5250">
        <v>276.44201660156</v>
      </c>
      <c r="J5250">
        <v>318.69360351563</v>
      </c>
      <c r="K5250" s="6">
        <f>IFERROR(EXP(TREND(LN($F$1:$J$1),LN(F5250:J5250),LN(Calculations!$B$3))),0)</f>
        <v>3.9338426827769044E-2</v>
      </c>
    </row>
    <row r="5251" spans="1:11" x14ac:dyDescent="0.35">
      <c r="A5251">
        <v>5248</v>
      </c>
      <c r="B5251" t="str">
        <f t="shared" si="81"/>
        <v>18-80.5</v>
      </c>
      <c r="C5251">
        <v>-80.696391426245995</v>
      </c>
      <c r="D5251">
        <v>18.256760423260999</v>
      </c>
      <c r="E5251">
        <f>ASIN(SQRT((SIN(RADIANS(PARAMETERS!$D$8-D5251)/2)*SIN(RADIANS(PARAMETERS!$D$8-D5251)/2))+(COS(RADIANS(D5251))*COS(RADIANS(PARAMETERS!$D$8))*SIN(RADIANS(PARAMETERS!$D$9-C5251)/2)*SIN(RADIANS(PARAMETERS!$D$9-C5251)/2))))*2*3958.756</f>
        <v>1339.965353890813</v>
      </c>
      <c r="F5251">
        <v>172.93580627441</v>
      </c>
      <c r="G5251">
        <v>199.3957824707</v>
      </c>
      <c r="H5251">
        <v>240.66215515137</v>
      </c>
      <c r="I5251">
        <v>277.46423339844</v>
      </c>
      <c r="J5251">
        <v>319.89520263672</v>
      </c>
      <c r="K5251" s="6">
        <f>IFERROR(EXP(TREND(LN($F$1:$J$1),LN(F5251:J5251),LN(Calculations!$B$3))),0)</f>
        <v>4.0000698441439095E-2</v>
      </c>
    </row>
    <row r="5252" spans="1:11" x14ac:dyDescent="0.35">
      <c r="A5252">
        <v>5249</v>
      </c>
      <c r="B5252" t="str">
        <f t="shared" si="81"/>
        <v>18-81</v>
      </c>
      <c r="C5252">
        <v>-80.967712761146998</v>
      </c>
      <c r="D5252">
        <v>18.256760423260999</v>
      </c>
      <c r="E5252">
        <f>ASIN(SQRT((SIN(RADIANS(PARAMETERS!$D$8-D5252)/2)*SIN(RADIANS(PARAMETERS!$D$8-D5252)/2))+(COS(RADIANS(D5252))*COS(RADIANS(PARAMETERS!$D$8))*SIN(RADIANS(PARAMETERS!$D$9-C5252)/2)*SIN(RADIANS(PARAMETERS!$D$9-C5252)/2))))*2*3958.756</f>
        <v>1357.6920900671225</v>
      </c>
      <c r="F5252">
        <v>173.50184631348</v>
      </c>
      <c r="G5252">
        <v>200.05262756348</v>
      </c>
      <c r="H5252">
        <v>241.4747467041</v>
      </c>
      <c r="I5252">
        <v>278.41845703125</v>
      </c>
      <c r="J5252">
        <v>321.01547241211</v>
      </c>
      <c r="K5252" s="6">
        <f>IFERROR(EXP(TREND(LN($F$1:$J$1),LN(F5252:J5252),LN(Calculations!$B$3))),0)</f>
        <v>4.062807154210521E-2</v>
      </c>
    </row>
    <row r="5253" spans="1:11" x14ac:dyDescent="0.35">
      <c r="A5253">
        <v>5250</v>
      </c>
      <c r="B5253" t="str">
        <f t="shared" ref="B5253:B5316" si="82">MROUND(D5253,1)&amp;MROUND(C5253,-0.5)</f>
        <v>18-81</v>
      </c>
      <c r="C5253">
        <v>-81.239034096048002</v>
      </c>
      <c r="D5253">
        <v>18.256760423260999</v>
      </c>
      <c r="E5253">
        <f>ASIN(SQRT((SIN(RADIANS(PARAMETERS!$D$8-D5253)/2)*SIN(RADIANS(PARAMETERS!$D$8-D5253)/2))+(COS(RADIANS(D5253))*COS(RADIANS(PARAMETERS!$D$8))*SIN(RADIANS(PARAMETERS!$D$9-C5253)/2)*SIN(RADIANS(PARAMETERS!$D$9-C5253)/2))))*2*3958.756</f>
        <v>1375.4230899818122</v>
      </c>
      <c r="F5253">
        <v>174.04080200195</v>
      </c>
      <c r="G5253">
        <v>200.68745422363</v>
      </c>
      <c r="H5253">
        <v>242.27114868164</v>
      </c>
      <c r="I5253">
        <v>279.36315917969</v>
      </c>
      <c r="J5253">
        <v>322.13531494141</v>
      </c>
      <c r="K5253" s="6">
        <f>IFERROR(EXP(TREND(LN($F$1:$J$1),LN(F5253:J5253),LN(Calculations!$B$3))),0)</f>
        <v>4.1225240304323493E-2</v>
      </c>
    </row>
    <row r="5254" spans="1:11" x14ac:dyDescent="0.35">
      <c r="A5254">
        <v>5251</v>
      </c>
      <c r="B5254" t="str">
        <f t="shared" si="82"/>
        <v>18-81.5</v>
      </c>
      <c r="C5254">
        <v>-81.510355430949005</v>
      </c>
      <c r="D5254">
        <v>18.256760423260999</v>
      </c>
      <c r="E5254">
        <f>ASIN(SQRT((SIN(RADIANS(PARAMETERS!$D$8-D5254)/2)*SIN(RADIANS(PARAMETERS!$D$8-D5254)/2))+(COS(RADIANS(D5254))*COS(RADIANS(PARAMETERS!$D$8))*SIN(RADIANS(PARAMETERS!$D$9-C5254)/2)*SIN(RADIANS(PARAMETERS!$D$9-C5254)/2))))*2*3958.756</f>
        <v>1393.1581560930636</v>
      </c>
      <c r="F5254">
        <v>174.57440185547</v>
      </c>
      <c r="G5254">
        <v>201.33270263672</v>
      </c>
      <c r="H5254">
        <v>243.10255432129</v>
      </c>
      <c r="I5254">
        <v>280.36779785156</v>
      </c>
      <c r="J5254">
        <v>323.34701538086</v>
      </c>
      <c r="K5254" s="6">
        <f>IFERROR(EXP(TREND(LN($F$1:$J$1),LN(F5254:J5254),LN(Calculations!$B$3))),0)</f>
        <v>4.1807772673965848E-2</v>
      </c>
    </row>
    <row r="5255" spans="1:11" x14ac:dyDescent="0.35">
      <c r="A5255">
        <v>5252</v>
      </c>
      <c r="B5255" t="str">
        <f t="shared" si="82"/>
        <v>18-82</v>
      </c>
      <c r="C5255">
        <v>-81.781676765849994</v>
      </c>
      <c r="D5255">
        <v>18.256760423260999</v>
      </c>
      <c r="E5255">
        <f>ASIN(SQRT((SIN(RADIANS(PARAMETERS!$D$8-D5255)/2)*SIN(RADIANS(PARAMETERS!$D$8-D5255)/2))+(COS(RADIANS(D5255))*COS(RADIANS(PARAMETERS!$D$8))*SIN(RADIANS(PARAMETERS!$D$9-C5255)/2)*SIN(RADIANS(PARAMETERS!$D$9-C5255)/2))))*2*3958.756</f>
        <v>1410.8971002474461</v>
      </c>
      <c r="F5255">
        <v>175.04425048828</v>
      </c>
      <c r="G5255">
        <v>201.90614318848</v>
      </c>
      <c r="H5255">
        <v>243.84558105469</v>
      </c>
      <c r="I5255">
        <v>281.26910400391</v>
      </c>
      <c r="J5255">
        <v>324.43786621094</v>
      </c>
      <c r="K5255" s="6">
        <f>IFERROR(EXP(TREND(LN($F$1:$J$1),LN(F5255:J5255),LN(Calculations!$B$3))),0)</f>
        <v>4.2322347609496498E-2</v>
      </c>
    </row>
    <row r="5256" spans="1:11" x14ac:dyDescent="0.35">
      <c r="A5256">
        <v>5253</v>
      </c>
      <c r="B5256" t="str">
        <f t="shared" si="82"/>
        <v>18-82</v>
      </c>
      <c r="C5256">
        <v>-82.052998100750997</v>
      </c>
      <c r="D5256">
        <v>18.256760423260999</v>
      </c>
      <c r="E5256">
        <f>ASIN(SQRT((SIN(RADIANS(PARAMETERS!$D$8-D5256)/2)*SIN(RADIANS(PARAMETERS!$D$8-D5256)/2))+(COS(RADIANS(D5256))*COS(RADIANS(PARAMETERS!$D$8))*SIN(RADIANS(PARAMETERS!$D$9-C5256)/2)*SIN(RADIANS(PARAMETERS!$D$9-C5256)/2))))*2*3958.756</f>
        <v>1428.6397431002674</v>
      </c>
      <c r="F5256">
        <v>175.46073913574</v>
      </c>
      <c r="G5256">
        <v>202.42404174805</v>
      </c>
      <c r="H5256">
        <v>244.53115844727</v>
      </c>
      <c r="I5256">
        <v>282.11254882813</v>
      </c>
      <c r="J5256">
        <v>325.4716796875</v>
      </c>
      <c r="K5256" s="6">
        <f>IFERROR(EXP(TREND(LN($F$1:$J$1),LN(F5256:J5256),LN(Calculations!$B$3))),0)</f>
        <v>4.2770914824311237E-2</v>
      </c>
    </row>
    <row r="5257" spans="1:11" x14ac:dyDescent="0.35">
      <c r="A5257">
        <v>5254</v>
      </c>
      <c r="B5257" t="str">
        <f t="shared" si="82"/>
        <v>18-82.5</v>
      </c>
      <c r="C5257">
        <v>-82.324319435652001</v>
      </c>
      <c r="D5257">
        <v>18.256760423260999</v>
      </c>
      <c r="E5257">
        <f>ASIN(SQRT((SIN(RADIANS(PARAMETERS!$D$8-D5257)/2)*SIN(RADIANS(PARAMETERS!$D$8-D5257)/2))+(COS(RADIANS(D5257))*COS(RADIANS(PARAMETERS!$D$8))*SIN(RADIANS(PARAMETERS!$D$9-C5257)/2)*SIN(RADIANS(PARAMETERS!$D$9-C5257)/2))))*2*3958.756</f>
        <v>1446.3859135779492</v>
      </c>
      <c r="F5257">
        <v>175.84295654297</v>
      </c>
      <c r="G5257">
        <v>202.91708374023</v>
      </c>
      <c r="H5257">
        <v>245.2102355957</v>
      </c>
      <c r="I5257">
        <v>282.96911621094</v>
      </c>
      <c r="J5257">
        <v>326.54455566406</v>
      </c>
      <c r="K5257" s="6">
        <f>IFERROR(EXP(TREND(LN($F$1:$J$1),LN(F5257:J5257),LN(Calculations!$B$3))),0)</f>
        <v>4.3164424134250971E-2</v>
      </c>
    </row>
    <row r="5258" spans="1:11" x14ac:dyDescent="0.35">
      <c r="A5258">
        <v>5255</v>
      </c>
      <c r="B5258" t="str">
        <f t="shared" si="82"/>
        <v>18-82.5</v>
      </c>
      <c r="C5258">
        <v>-82.595640770553004</v>
      </c>
      <c r="D5258">
        <v>18.256760423260999</v>
      </c>
      <c r="E5258">
        <f>ASIN(SQRT((SIN(RADIANS(PARAMETERS!$D$8-D5258)/2)*SIN(RADIANS(PARAMETERS!$D$8-D5258)/2))+(COS(RADIANS(D5258))*COS(RADIANS(PARAMETERS!$D$8))*SIN(RADIANS(PARAMETERS!$D$9-C5258)/2)*SIN(RADIANS(PARAMETERS!$D$9-C5258)/2))))*2*3958.756</f>
        <v>1464.1354483789362</v>
      </c>
      <c r="F5258">
        <v>176.12191772461</v>
      </c>
      <c r="G5258">
        <v>203.28939819336</v>
      </c>
      <c r="H5258">
        <v>245.74101257324</v>
      </c>
      <c r="I5258">
        <v>283.65249633789</v>
      </c>
      <c r="J5258">
        <v>327.41519165039</v>
      </c>
      <c r="K5258" s="6">
        <f>IFERROR(EXP(TREND(LN($F$1:$J$1),LN(F5258:J5258),LN(Calculations!$B$3))),0)</f>
        <v>4.3437981426041966E-2</v>
      </c>
    </row>
    <row r="5259" spans="1:11" x14ac:dyDescent="0.35">
      <c r="A5259">
        <v>5256</v>
      </c>
      <c r="B5259" t="str">
        <f t="shared" si="82"/>
        <v>18-83</v>
      </c>
      <c r="C5259">
        <v>-82.866962105453993</v>
      </c>
      <c r="D5259">
        <v>18.256760423260999</v>
      </c>
      <c r="E5259">
        <f>ASIN(SQRT((SIN(RADIANS(PARAMETERS!$D$8-D5259)/2)*SIN(RADIANS(PARAMETERS!$D$8-D5259)/2))+(COS(RADIANS(D5259))*COS(RADIANS(PARAMETERS!$D$8))*SIN(RADIANS(PARAMETERS!$D$9-C5259)/2)*SIN(RADIANS(PARAMETERS!$D$9-C5259)/2))))*2*3958.756</f>
        <v>1481.8881915099553</v>
      </c>
      <c r="F5259">
        <v>176.31407165527</v>
      </c>
      <c r="G5259">
        <v>203.57151794434</v>
      </c>
      <c r="H5259">
        <v>246.17877197266</v>
      </c>
      <c r="I5259">
        <v>284.24252319336</v>
      </c>
      <c r="J5259">
        <v>328.19439697266</v>
      </c>
      <c r="K5259" s="6">
        <f>IFERROR(EXP(TREND(LN($F$1:$J$1),LN(F5259:J5259),LN(Calculations!$B$3))),0)</f>
        <v>4.3596702846075239E-2</v>
      </c>
    </row>
    <row r="5260" spans="1:11" x14ac:dyDescent="0.35">
      <c r="A5260">
        <v>5257</v>
      </c>
      <c r="B5260" t="str">
        <f t="shared" si="82"/>
        <v>18-83</v>
      </c>
      <c r="C5260">
        <v>-83.138283440354996</v>
      </c>
      <c r="D5260">
        <v>18.256760423260999</v>
      </c>
      <c r="E5260">
        <f>ASIN(SQRT((SIN(RADIANS(PARAMETERS!$D$8-D5260)/2)*SIN(RADIANS(PARAMETERS!$D$8-D5260)/2))+(COS(RADIANS(D5260))*COS(RADIANS(PARAMETERS!$D$8))*SIN(RADIANS(PARAMETERS!$D$9-C5260)/2)*SIN(RADIANS(PARAMETERS!$D$9-C5260)/2))))*2*3958.756</f>
        <v>1499.6439938547637</v>
      </c>
      <c r="F5260">
        <v>176.43971252441</v>
      </c>
      <c r="G5260">
        <v>203.79566955566</v>
      </c>
      <c r="H5260">
        <v>246.57666015625</v>
      </c>
      <c r="I5260">
        <v>284.81304931641</v>
      </c>
      <c r="J5260">
        <v>328.98175048828</v>
      </c>
      <c r="K5260" s="6">
        <f>IFERROR(EXP(TREND(LN($F$1:$J$1),LN(F5260:J5260),LN(Calculations!$B$3))),0)</f>
        <v>4.3654053267033567E-2</v>
      </c>
    </row>
    <row r="5261" spans="1:11" x14ac:dyDescent="0.35">
      <c r="A5261">
        <v>5258</v>
      </c>
      <c r="B5261" t="str">
        <f t="shared" si="82"/>
        <v>18-83.5</v>
      </c>
      <c r="C5261">
        <v>-83.409604775255005</v>
      </c>
      <c r="D5261">
        <v>18.256760423260999</v>
      </c>
      <c r="E5261">
        <f>ASIN(SQRT((SIN(RADIANS(PARAMETERS!$D$8-D5261)/2)*SIN(RADIANS(PARAMETERS!$D$8-D5261)/2))+(COS(RADIANS(D5261))*COS(RADIANS(PARAMETERS!$D$8))*SIN(RADIANS(PARAMETERS!$D$9-C5261)/2)*SIN(RADIANS(PARAMETERS!$D$9-C5261)/2))))*2*3958.756</f>
        <v>1517.4027127726849</v>
      </c>
      <c r="F5261">
        <v>176.43125915527</v>
      </c>
      <c r="G5261">
        <v>203.86640930176</v>
      </c>
      <c r="H5261">
        <v>246.78422546387</v>
      </c>
      <c r="I5261">
        <v>285.15960693359</v>
      </c>
      <c r="J5261">
        <v>329.50561523438</v>
      </c>
      <c r="K5261" s="6">
        <f>IFERROR(EXP(TREND(LN($F$1:$J$1),LN(F5261:J5261),LN(Calculations!$B$3))),0)</f>
        <v>4.3556669407449053E-2</v>
      </c>
    </row>
    <row r="5262" spans="1:11" x14ac:dyDescent="0.35">
      <c r="A5262">
        <v>5259</v>
      </c>
      <c r="B5262" t="str">
        <f t="shared" si="82"/>
        <v>18-83.5</v>
      </c>
      <c r="C5262">
        <v>-83.680926110155994</v>
      </c>
      <c r="D5262">
        <v>18.256760423260999</v>
      </c>
      <c r="E5262">
        <f>ASIN(SQRT((SIN(RADIANS(PARAMETERS!$D$8-D5262)/2)*SIN(RADIANS(PARAMETERS!$D$8-D5262)/2))+(COS(RADIANS(D5262))*COS(RADIANS(PARAMETERS!$D$8))*SIN(RADIANS(PARAMETERS!$D$9-C5262)/2)*SIN(RADIANS(PARAMETERS!$D$9-C5262)/2))))*2*3958.756</f>
        <v>1535.1642117249667</v>
      </c>
      <c r="F5262">
        <v>176.32843017578</v>
      </c>
      <c r="G5262">
        <v>203.83825683594</v>
      </c>
      <c r="H5262">
        <v>246.87817382813</v>
      </c>
      <c r="I5262">
        <v>285.38009643555</v>
      </c>
      <c r="J5262">
        <v>329.88983154297</v>
      </c>
      <c r="K5262" s="6">
        <f>IFERROR(EXP(TREND(LN($F$1:$J$1),LN(F5262:J5262),LN(Calculations!$B$3))),0)</f>
        <v>4.3346108161751391E-2</v>
      </c>
    </row>
    <row r="5263" spans="1:11" x14ac:dyDescent="0.35">
      <c r="A5263">
        <v>5260</v>
      </c>
      <c r="B5263" t="str">
        <f t="shared" si="82"/>
        <v>18-84</v>
      </c>
      <c r="C5263">
        <v>-83.952247445056997</v>
      </c>
      <c r="D5263">
        <v>18.256760423260999</v>
      </c>
      <c r="E5263">
        <f>ASIN(SQRT((SIN(RADIANS(PARAMETERS!$D$8-D5263)/2)*SIN(RADIANS(PARAMETERS!$D$8-D5263)/2))+(COS(RADIANS(D5263))*COS(RADIANS(PARAMETERS!$D$8))*SIN(RADIANS(PARAMETERS!$D$9-C5263)/2)*SIN(RADIANS(PARAMETERS!$D$9-C5263)/2))))*2*3958.756</f>
        <v>1552.9283599258083</v>
      </c>
      <c r="F5263">
        <v>176.15699768066</v>
      </c>
      <c r="G5263">
        <v>203.74668884277</v>
      </c>
      <c r="H5263">
        <v>246.91015625</v>
      </c>
      <c r="I5263">
        <v>285.54205322266</v>
      </c>
      <c r="J5263">
        <v>330.22155761719</v>
      </c>
      <c r="K5263" s="6">
        <f>IFERROR(EXP(TREND(LN($F$1:$J$1),LN(F5263:J5263),LN(Calculations!$B$3))),0)</f>
        <v>4.3048654850681663E-2</v>
      </c>
    </row>
    <row r="5264" spans="1:11" x14ac:dyDescent="0.35">
      <c r="A5264">
        <v>5261</v>
      </c>
      <c r="B5264" t="str">
        <f t="shared" si="82"/>
        <v>18-84</v>
      </c>
      <c r="C5264">
        <v>-84.223568779958001</v>
      </c>
      <c r="D5264">
        <v>18.256760423260999</v>
      </c>
      <c r="E5264">
        <f>ASIN(SQRT((SIN(RADIANS(PARAMETERS!$D$8-D5264)/2)*SIN(RADIANS(PARAMETERS!$D$8-D5264)/2))+(COS(RADIANS(D5264))*COS(RADIANS(PARAMETERS!$D$8))*SIN(RADIANS(PARAMETERS!$D$9-C5264)/2)*SIN(RADIANS(PARAMETERS!$D$9-C5264)/2))))*2*3958.756</f>
        <v>1570.6950320173839</v>
      </c>
      <c r="F5264">
        <v>175.85000610352</v>
      </c>
      <c r="G5264">
        <v>203.51831054688</v>
      </c>
      <c r="H5264">
        <v>246.78228759766</v>
      </c>
      <c r="I5264">
        <v>285.52444458008</v>
      </c>
      <c r="J5264">
        <v>330.35177612305</v>
      </c>
      <c r="K5264" s="6">
        <f>IFERROR(EXP(TREND(LN($F$1:$J$1),LN(F5264:J5264),LN(Calculations!$B$3))),0)</f>
        <v>4.25978090680234E-2</v>
      </c>
    </row>
    <row r="5265" spans="1:11" x14ac:dyDescent="0.35">
      <c r="A5265">
        <v>5262</v>
      </c>
      <c r="B5265" t="str">
        <f t="shared" si="82"/>
        <v>18-84.5</v>
      </c>
      <c r="C5265">
        <v>-84.494890114859004</v>
      </c>
      <c r="D5265">
        <v>18.256760423260999</v>
      </c>
      <c r="E5265">
        <f>ASIN(SQRT((SIN(RADIANS(PARAMETERS!$D$8-D5265)/2)*SIN(RADIANS(PARAMETERS!$D$8-D5265)/2))+(COS(RADIANS(D5265))*COS(RADIANS(PARAMETERS!$D$8))*SIN(RADIANS(PARAMETERS!$D$9-C5265)/2)*SIN(RADIANS(PARAMETERS!$D$9-C5265)/2))))*2*3958.756</f>
        <v>1588.4641077660942</v>
      </c>
      <c r="F5265">
        <v>175.4235534668</v>
      </c>
      <c r="G5265">
        <v>203.17890930176</v>
      </c>
      <c r="H5265">
        <v>246.52911376953</v>
      </c>
      <c r="I5265">
        <v>285.37014770508</v>
      </c>
      <c r="J5265">
        <v>330.33364868164</v>
      </c>
      <c r="K5265" s="6">
        <f>IFERROR(EXP(TREND(LN($F$1:$J$1),LN(F5265:J5265),LN(Calculations!$B$3))),0)</f>
        <v>4.2016382486005081E-2</v>
      </c>
    </row>
    <row r="5266" spans="1:11" x14ac:dyDescent="0.35">
      <c r="A5266">
        <v>5263</v>
      </c>
      <c r="B5266" t="str">
        <f t="shared" si="82"/>
        <v>18-85</v>
      </c>
      <c r="C5266">
        <v>-84.766211449759993</v>
      </c>
      <c r="D5266">
        <v>18.256760423260999</v>
      </c>
      <c r="E5266">
        <f>ASIN(SQRT((SIN(RADIANS(PARAMETERS!$D$8-D5266)/2)*SIN(RADIANS(PARAMETERS!$D$8-D5266)/2))+(COS(RADIANS(D5266))*COS(RADIANS(PARAMETERS!$D$8))*SIN(RADIANS(PARAMETERS!$D$9-C5266)/2)*SIN(RADIANS(PARAMETERS!$D$9-C5266)/2))))*2*3958.756</f>
        <v>1606.2354717787857</v>
      </c>
      <c r="F5266">
        <v>174.88557434082</v>
      </c>
      <c r="G5266">
        <v>202.73959350586</v>
      </c>
      <c r="H5266">
        <v>246.16670227051</v>
      </c>
      <c r="I5266">
        <v>285.10015869141</v>
      </c>
      <c r="J5266">
        <v>330.1943359375</v>
      </c>
      <c r="K5266" s="6">
        <f>IFERROR(EXP(TREND(LN($F$1:$J$1),LN(F5266:J5266),LN(Calculations!$B$3))),0)</f>
        <v>4.1317977614329378E-2</v>
      </c>
    </row>
    <row r="5267" spans="1:11" x14ac:dyDescent="0.35">
      <c r="A5267">
        <v>5264</v>
      </c>
      <c r="B5267" t="str">
        <f t="shared" si="82"/>
        <v>18-85</v>
      </c>
      <c r="C5267">
        <v>-85.037532784660996</v>
      </c>
      <c r="D5267">
        <v>18.256760423260999</v>
      </c>
      <c r="E5267">
        <f>ASIN(SQRT((SIN(RADIANS(PARAMETERS!$D$8-D5267)/2)*SIN(RADIANS(PARAMETERS!$D$8-D5267)/2))+(COS(RADIANS(D5267))*COS(RADIANS(PARAMETERS!$D$8))*SIN(RADIANS(PARAMETERS!$D$9-C5267)/2)*SIN(RADIANS(PARAMETERS!$D$9-C5267)/2))))*2*3958.756</f>
        <v>1624.0090132373782</v>
      </c>
      <c r="F5267">
        <v>174.16143798828</v>
      </c>
      <c r="G5267">
        <v>202.12028503418</v>
      </c>
      <c r="H5267">
        <v>245.5783996582</v>
      </c>
      <c r="I5267">
        <v>284.56225585938</v>
      </c>
      <c r="J5267">
        <v>329.73754882813</v>
      </c>
      <c r="K5267" s="6">
        <f>IFERROR(EXP(TREND(LN($F$1:$J$1),LN(F5267:J5267),LN(Calculations!$B$3))),0)</f>
        <v>4.0443670746414778E-2</v>
      </c>
    </row>
    <row r="5268" spans="1:11" x14ac:dyDescent="0.35">
      <c r="A5268">
        <v>5265</v>
      </c>
      <c r="B5268" t="str">
        <f t="shared" si="82"/>
        <v>18-85.5</v>
      </c>
      <c r="C5268">
        <v>-85.308854119562</v>
      </c>
      <c r="D5268">
        <v>18.256760423260999</v>
      </c>
      <c r="E5268">
        <f>ASIN(SQRT((SIN(RADIANS(PARAMETERS!$D$8-D5268)/2)*SIN(RADIANS(PARAMETERS!$D$8-D5268)/2))+(COS(RADIANS(D5268))*COS(RADIANS(PARAMETERS!$D$8))*SIN(RADIANS(PARAMETERS!$D$9-C5268)/2)*SIN(RADIANS(PARAMETERS!$D$9-C5268)/2))))*2*3958.756</f>
        <v>1641.7846256505138</v>
      </c>
      <c r="F5268">
        <v>173.29997253418</v>
      </c>
      <c r="G5268">
        <v>201.39468383789</v>
      </c>
      <c r="H5268">
        <v>244.87631225586</v>
      </c>
      <c r="I5268">
        <v>283.90618896484</v>
      </c>
      <c r="J5268">
        <v>329.15991210938</v>
      </c>
      <c r="K5268" s="6">
        <f>IFERROR(EXP(TREND(LN($F$1:$J$1),LN(F5268:J5268),LN(Calculations!$B$3))),0)</f>
        <v>3.9445013869746699E-2</v>
      </c>
    </row>
    <row r="5269" spans="1:11" x14ac:dyDescent="0.35">
      <c r="A5269">
        <v>5266</v>
      </c>
      <c r="B5269" t="str">
        <f t="shared" si="82"/>
        <v>18-85.5</v>
      </c>
      <c r="C5269">
        <v>-85.580175454463003</v>
      </c>
      <c r="D5269">
        <v>18.256760423260999</v>
      </c>
      <c r="E5269">
        <f>ASIN(SQRT((SIN(RADIANS(PARAMETERS!$D$8-D5269)/2)*SIN(RADIANS(PARAMETERS!$D$8-D5269)/2))+(COS(RADIANS(D5269))*COS(RADIANS(PARAMETERS!$D$8))*SIN(RADIANS(PARAMETERS!$D$9-C5269)/2)*SIN(RADIANS(PARAMETERS!$D$9-C5269)/2))))*2*3958.756</f>
        <v>1659.5622066209744</v>
      </c>
      <c r="F5269">
        <v>172.30265808105</v>
      </c>
      <c r="G5269">
        <v>200.57041931152</v>
      </c>
      <c r="H5269">
        <v>244.07366943359</v>
      </c>
      <c r="I5269">
        <v>283.15097045898</v>
      </c>
      <c r="J5269">
        <v>328.48788452148</v>
      </c>
      <c r="K5269" s="6">
        <f>IFERROR(EXP(TREND(LN($F$1:$J$1),LN(F5269:J5269),LN(Calculations!$B$3))),0)</f>
        <v>3.8333705399683907E-2</v>
      </c>
    </row>
    <row r="5270" spans="1:11" x14ac:dyDescent="0.35">
      <c r="A5270">
        <v>5267</v>
      </c>
      <c r="B5270" t="str">
        <f t="shared" si="82"/>
        <v>18-86</v>
      </c>
      <c r="C5270">
        <v>-85.851496789364006</v>
      </c>
      <c r="D5270">
        <v>18.256760423260999</v>
      </c>
      <c r="E5270">
        <f>ASIN(SQRT((SIN(RADIANS(PARAMETERS!$D$8-D5270)/2)*SIN(RADIANS(PARAMETERS!$D$8-D5270)/2))+(COS(RADIANS(D5270))*COS(RADIANS(PARAMETERS!$D$8))*SIN(RADIANS(PARAMETERS!$D$9-C5270)/2)*SIN(RADIANS(PARAMETERS!$D$9-C5270)/2))))*2*3958.756</f>
        <v>1677.3416576277202</v>
      </c>
      <c r="F5270">
        <v>170.7785949707</v>
      </c>
      <c r="G5270">
        <v>199.27992248535</v>
      </c>
      <c r="H5270">
        <v>242.63070678711</v>
      </c>
      <c r="I5270">
        <v>281.58874511719</v>
      </c>
      <c r="J5270">
        <v>326.80508422852</v>
      </c>
      <c r="K5270" s="6">
        <f>IFERROR(EXP(TREND(LN($F$1:$J$1),LN(F5270:J5270),LN(Calculations!$B$3))),0)</f>
        <v>3.6804882757836936E-2</v>
      </c>
    </row>
    <row r="5271" spans="1:11" x14ac:dyDescent="0.35">
      <c r="A5271">
        <v>5268</v>
      </c>
      <c r="B5271" t="str">
        <f t="shared" si="82"/>
        <v>18-86</v>
      </c>
      <c r="C5271">
        <v>-86.122818124264995</v>
      </c>
      <c r="D5271">
        <v>18.256760423260999</v>
      </c>
      <c r="E5271">
        <f>ASIN(SQRT((SIN(RADIANS(PARAMETERS!$D$8-D5271)/2)*SIN(RADIANS(PARAMETERS!$D$8-D5271)/2))+(COS(RADIANS(D5271))*COS(RADIANS(PARAMETERS!$D$8))*SIN(RADIANS(PARAMETERS!$D$9-C5271)/2)*SIN(RADIANS(PARAMETERS!$D$9-C5271)/2))))*2*3958.756</f>
        <v>1695.122883821482</v>
      </c>
      <c r="F5271">
        <v>168.67163085938</v>
      </c>
      <c r="G5271">
        <v>197.62066650391</v>
      </c>
      <c r="H5271">
        <v>240.69635009766</v>
      </c>
      <c r="I5271">
        <v>279.41909790039</v>
      </c>
      <c r="J5271">
        <v>324.37445068359</v>
      </c>
      <c r="K5271" s="6">
        <f>IFERROR(EXP(TREND(LN($F$1:$J$1),LN(F5271:J5271),LN(Calculations!$B$3))),0)</f>
        <v>3.4866360177268761E-2</v>
      </c>
    </row>
    <row r="5272" spans="1:11" x14ac:dyDescent="0.35">
      <c r="A5272">
        <v>5269</v>
      </c>
      <c r="B5272" t="str">
        <f t="shared" si="82"/>
        <v>18-86.5</v>
      </c>
      <c r="C5272">
        <v>-86.394139459165999</v>
      </c>
      <c r="D5272">
        <v>18.256760423260999</v>
      </c>
      <c r="E5272">
        <f>ASIN(SQRT((SIN(RADIANS(PARAMETERS!$D$8-D5272)/2)*SIN(RADIANS(PARAMETERS!$D$8-D5272)/2))+(COS(RADIANS(D5272))*COS(RADIANS(PARAMETERS!$D$8))*SIN(RADIANS(PARAMETERS!$D$9-C5272)/2)*SIN(RADIANS(PARAMETERS!$D$9-C5272)/2))))*2*3958.756</f>
        <v>1712.905793832929</v>
      </c>
      <c r="F5272">
        <v>166.02854919434</v>
      </c>
      <c r="G5272">
        <v>195.6070098877</v>
      </c>
      <c r="H5272">
        <v>238.29441833496</v>
      </c>
      <c r="I5272">
        <v>276.67544555664</v>
      </c>
      <c r="J5272">
        <v>321.2414855957</v>
      </c>
      <c r="K5272" s="6">
        <f>IFERROR(EXP(TREND(LN($F$1:$J$1),LN(F5272:J5272),LN(Calculations!$B$3))),0)</f>
        <v>3.2616440946008379E-2</v>
      </c>
    </row>
    <row r="5273" spans="1:11" x14ac:dyDescent="0.35">
      <c r="A5273">
        <v>5270</v>
      </c>
      <c r="B5273" t="str">
        <f t="shared" si="82"/>
        <v>18-86.5</v>
      </c>
      <c r="C5273">
        <v>-86.665460794067002</v>
      </c>
      <c r="D5273">
        <v>18.256760423260999</v>
      </c>
      <c r="E5273">
        <f>ASIN(SQRT((SIN(RADIANS(PARAMETERS!$D$8-D5273)/2)*SIN(RADIANS(PARAMETERS!$D$8-D5273)/2))+(COS(RADIANS(D5273))*COS(RADIANS(PARAMETERS!$D$8))*SIN(RADIANS(PARAMETERS!$D$9-C5273)/2)*SIN(RADIANS(PARAMETERS!$D$9-C5273)/2))))*2*3958.756</f>
        <v>1730.6902995925332</v>
      </c>
      <c r="F5273">
        <v>162.79399108887</v>
      </c>
      <c r="G5273">
        <v>193.14723205566</v>
      </c>
      <c r="H5273">
        <v>235.28103637695</v>
      </c>
      <c r="I5273">
        <v>273.15100097656</v>
      </c>
      <c r="J5273">
        <v>317.11972045898</v>
      </c>
      <c r="K5273" s="6">
        <f>IFERROR(EXP(TREND(LN($F$1:$J$1),LN(F5273:J5273),LN(Calculations!$B$3))),0)</f>
        <v>3.0088797935278643E-2</v>
      </c>
    </row>
    <row r="5274" spans="1:11" x14ac:dyDescent="0.35">
      <c r="A5274">
        <v>5271</v>
      </c>
      <c r="B5274" t="str">
        <f t="shared" si="82"/>
        <v>18-87</v>
      </c>
      <c r="C5274">
        <v>-86.936782128968005</v>
      </c>
      <c r="D5274">
        <v>18.256760423260999</v>
      </c>
      <c r="E5274">
        <f>ASIN(SQRT((SIN(RADIANS(PARAMETERS!$D$8-D5274)/2)*SIN(RADIANS(PARAMETERS!$D$8-D5274)/2))+(COS(RADIANS(D5274))*COS(RADIANS(PARAMETERS!$D$8))*SIN(RADIANS(PARAMETERS!$D$9-C5274)/2)*SIN(RADIANS(PARAMETERS!$D$9-C5274)/2))))*2*3958.756</f>
        <v>1748.4763161612968</v>
      </c>
      <c r="F5274">
        <v>159.07562255859</v>
      </c>
      <c r="G5274">
        <v>190.19233703613</v>
      </c>
      <c r="H5274">
        <v>231.81230163574</v>
      </c>
      <c r="I5274">
        <v>269.06213378906</v>
      </c>
      <c r="J5274">
        <v>312.30154418945</v>
      </c>
      <c r="K5274" s="6">
        <f>IFERROR(EXP(TREND(LN($F$1:$J$1),LN(F5274:J5274),LN(Calculations!$B$3))),0)</f>
        <v>2.7384228596120622E-2</v>
      </c>
    </row>
    <row r="5275" spans="1:11" x14ac:dyDescent="0.35">
      <c r="A5275">
        <v>5272</v>
      </c>
      <c r="B5275" t="str">
        <f t="shared" si="82"/>
        <v>18-87</v>
      </c>
      <c r="C5275">
        <v>-87.208103463868994</v>
      </c>
      <c r="D5275">
        <v>18.256760423260999</v>
      </c>
      <c r="E5275">
        <f>ASIN(SQRT((SIN(RADIANS(PARAMETERS!$D$8-D5275)/2)*SIN(RADIANS(PARAMETERS!$D$8-D5275)/2))+(COS(RADIANS(D5275))*COS(RADIANS(PARAMETERS!$D$8))*SIN(RADIANS(PARAMETERS!$D$9-C5275)/2)*SIN(RADIANS(PARAMETERS!$D$9-C5275)/2))))*2*3958.756</f>
        <v>1766.2637615715882</v>
      </c>
      <c r="F5275">
        <v>154.95092773438</v>
      </c>
      <c r="G5275">
        <v>186.72894287109</v>
      </c>
      <c r="H5275">
        <v>227.95066833496</v>
      </c>
      <c r="I5275">
        <v>264.49566650391</v>
      </c>
      <c r="J5275">
        <v>306.90451049805</v>
      </c>
      <c r="K5275" s="6">
        <f>IFERROR(EXP(TREND(LN($F$1:$J$1),LN(F5275:J5275),LN(Calculations!$B$3))),0)</f>
        <v>2.4614863620241307E-2</v>
      </c>
    </row>
    <row r="5276" spans="1:11" x14ac:dyDescent="0.35">
      <c r="A5276">
        <v>5273</v>
      </c>
      <c r="B5276" t="str">
        <f t="shared" si="82"/>
        <v>18-87.5</v>
      </c>
      <c r="C5276">
        <v>-87.479424798769998</v>
      </c>
      <c r="D5276">
        <v>18.256760423260999</v>
      </c>
      <c r="E5276">
        <f>ASIN(SQRT((SIN(RADIANS(PARAMETERS!$D$8-D5276)/2)*SIN(RADIANS(PARAMETERS!$D$8-D5276)/2))+(COS(RADIANS(D5276))*COS(RADIANS(PARAMETERS!$D$8))*SIN(RADIANS(PARAMETERS!$D$9-C5276)/2)*SIN(RADIANS(PARAMETERS!$D$9-C5276)/2))))*2*3958.756</f>
        <v>1784.0525566773965</v>
      </c>
      <c r="F5276">
        <v>150.62773132324</v>
      </c>
      <c r="G5276">
        <v>182.99627685547</v>
      </c>
      <c r="H5276">
        <v>223.8924407959</v>
      </c>
      <c r="I5276">
        <v>259.68453979492</v>
      </c>
      <c r="J5276">
        <v>301.20458984375</v>
      </c>
      <c r="K5276" s="6">
        <f>IFERROR(EXP(TREND(LN($F$1:$J$1),LN(F5276:J5276),LN(Calculations!$B$3))),0)</f>
        <v>2.1985510751831198E-2</v>
      </c>
    </row>
    <row r="5277" spans="1:11" x14ac:dyDescent="0.35">
      <c r="A5277">
        <v>5274</v>
      </c>
      <c r="B5277" t="str">
        <f t="shared" si="82"/>
        <v>18-88</v>
      </c>
      <c r="C5277">
        <v>-87.750746133671001</v>
      </c>
      <c r="D5277">
        <v>18.256760423260999</v>
      </c>
      <c r="E5277">
        <f>ASIN(SQRT((SIN(RADIANS(PARAMETERS!$D$8-D5277)/2)*SIN(RADIANS(PARAMETERS!$D$8-D5277)/2))+(COS(RADIANS(D5277))*COS(RADIANS(PARAMETERS!$D$8))*SIN(RADIANS(PARAMETERS!$D$9-C5277)/2)*SIN(RADIANS(PARAMETERS!$D$9-C5277)/2))))*2*3958.756</f>
        <v>1801.8426250133384</v>
      </c>
      <c r="F5277">
        <v>146.18394470215</v>
      </c>
      <c r="G5277">
        <v>179.06057739258</v>
      </c>
      <c r="H5277">
        <v>219.72834777832</v>
      </c>
      <c r="I5277">
        <v>254.74295043945</v>
      </c>
      <c r="J5277">
        <v>295.3444519043</v>
      </c>
      <c r="K5277" s="6">
        <f>IFERROR(EXP(TREND(LN($F$1:$J$1),LN(F5277:J5277),LN(Calculations!$B$3))),0)</f>
        <v>1.9553537364647513E-2</v>
      </c>
    </row>
    <row r="5278" spans="1:11" x14ac:dyDescent="0.35">
      <c r="A5278">
        <v>5275</v>
      </c>
      <c r="B5278" t="str">
        <f t="shared" si="82"/>
        <v>18-88</v>
      </c>
      <c r="C5278">
        <v>-88.022067468572004</v>
      </c>
      <c r="D5278">
        <v>18.256760423260999</v>
      </c>
      <c r="E5278">
        <f>ASIN(SQRT((SIN(RADIANS(PARAMETERS!$D$8-D5278)/2)*SIN(RADIANS(PARAMETERS!$D$8-D5278)/2))+(COS(RADIANS(D5278))*COS(RADIANS(PARAMETERS!$D$8))*SIN(RADIANS(PARAMETERS!$D$9-C5278)/2)*SIN(RADIANS(PARAMETERS!$D$9-C5278)/2))))*2*3958.756</f>
        <v>1819.6338926618573</v>
      </c>
      <c r="F5278">
        <v>141.64935302734</v>
      </c>
      <c r="G5278">
        <v>174.94427490234</v>
      </c>
      <c r="H5278">
        <v>215.46990966797</v>
      </c>
      <c r="I5278">
        <v>249.68809509277</v>
      </c>
      <c r="J5278">
        <v>289.34832763672</v>
      </c>
      <c r="K5278" s="6">
        <f>IFERROR(EXP(TREND(LN($F$1:$J$1),LN(F5278:J5278),LN(Calculations!$B$3))),0)</f>
        <v>1.7332834844730707E-2</v>
      </c>
    </row>
    <row r="5279" spans="1:11" x14ac:dyDescent="0.35">
      <c r="A5279">
        <v>5276</v>
      </c>
      <c r="B5279" t="str">
        <f t="shared" si="82"/>
        <v>18-88.5</v>
      </c>
      <c r="C5279">
        <v>-88.293388803472993</v>
      </c>
      <c r="D5279">
        <v>18.256760423260999</v>
      </c>
      <c r="E5279">
        <f>ASIN(SQRT((SIN(RADIANS(PARAMETERS!$D$8-D5279)/2)*SIN(RADIANS(PARAMETERS!$D$8-D5279)/2))+(COS(RADIANS(D5279))*COS(RADIANS(PARAMETERS!$D$8))*SIN(RADIANS(PARAMETERS!$D$9-C5279)/2)*SIN(RADIANS(PARAMETERS!$D$9-C5279)/2))))*2*3958.756</f>
        <v>1837.4262881280356</v>
      </c>
      <c r="F5279">
        <v>137.06489562988</v>
      </c>
      <c r="G5279">
        <v>170.70167541504</v>
      </c>
      <c r="H5279">
        <v>211.12762451172</v>
      </c>
      <c r="I5279">
        <v>244.52067565918</v>
      </c>
      <c r="J5279">
        <v>283.20361328125</v>
      </c>
      <c r="K5279" s="6">
        <f>IFERROR(EXP(TREND(LN($F$1:$J$1),LN(F5279:J5279),LN(Calculations!$B$3))),0)</f>
        <v>1.5334823462306087E-2</v>
      </c>
    </row>
    <row r="5280" spans="1:11" x14ac:dyDescent="0.35">
      <c r="A5280">
        <v>5277</v>
      </c>
      <c r="B5280" t="str">
        <f t="shared" si="82"/>
        <v>18-88.5</v>
      </c>
      <c r="C5280">
        <v>-88.564710138373997</v>
      </c>
      <c r="D5280">
        <v>18.256760423260999</v>
      </c>
      <c r="E5280">
        <f>ASIN(SQRT((SIN(RADIANS(PARAMETERS!$D$8-D5280)/2)*SIN(RADIANS(PARAMETERS!$D$8-D5280)/2))+(COS(RADIANS(D5280))*COS(RADIANS(PARAMETERS!$D$8))*SIN(RADIANS(PARAMETERS!$D$9-C5280)/2)*SIN(RADIANS(PARAMETERS!$D$9-C5280)/2))))*2*3958.756</f>
        <v>1855.2197422215359</v>
      </c>
      <c r="F5280">
        <v>132.5166015625</v>
      </c>
      <c r="G5280">
        <v>166.42994689941</v>
      </c>
      <c r="H5280">
        <v>206.81318664551</v>
      </c>
      <c r="I5280">
        <v>239.38095092773</v>
      </c>
      <c r="J5280">
        <v>277.08551025391</v>
      </c>
      <c r="K5280" s="6">
        <f>IFERROR(EXP(TREND(LN($F$1:$J$1),LN(F5280:J5280),LN(Calculations!$B$3))),0)</f>
        <v>1.357571305930432E-2</v>
      </c>
    </row>
    <row r="5281" spans="1:11" x14ac:dyDescent="0.35">
      <c r="A5281">
        <v>5278</v>
      </c>
      <c r="B5281" t="str">
        <f t="shared" si="82"/>
        <v>18-89</v>
      </c>
      <c r="C5281">
        <v>-88.836031473275</v>
      </c>
      <c r="D5281">
        <v>18.256760423260999</v>
      </c>
      <c r="E5281">
        <f>ASIN(SQRT((SIN(RADIANS(PARAMETERS!$D$8-D5281)/2)*SIN(RADIANS(PARAMETERS!$D$8-D5281)/2))+(COS(RADIANS(D5281))*COS(RADIANS(PARAMETERS!$D$8))*SIN(RADIANS(PARAMETERS!$D$9-C5281)/2)*SIN(RADIANS(PARAMETERS!$D$9-C5281)/2))))*2*3958.756</f>
        <v>1873.0141879451812</v>
      </c>
      <c r="F5281">
        <v>128.02778625488</v>
      </c>
      <c r="G5281">
        <v>162.15739440918</v>
      </c>
      <c r="H5281">
        <v>202.53053283691</v>
      </c>
      <c r="I5281">
        <v>234.26934814453</v>
      </c>
      <c r="J5281">
        <v>270.98962402344</v>
      </c>
      <c r="K5281" s="6">
        <f>IFERROR(EXP(TREND(LN($F$1:$J$1),LN(F5281:J5281),LN(Calculations!$B$3))),0)</f>
        <v>1.203503943264673E-2</v>
      </c>
    </row>
    <row r="5282" spans="1:11" x14ac:dyDescent="0.35">
      <c r="A5282">
        <v>5279</v>
      </c>
      <c r="B5282" t="str">
        <f t="shared" si="82"/>
        <v>18-89</v>
      </c>
      <c r="C5282">
        <v>-89.107352808176003</v>
      </c>
      <c r="D5282">
        <v>18.256760423260999</v>
      </c>
      <c r="E5282">
        <f>ASIN(SQRT((SIN(RADIANS(PARAMETERS!$D$8-D5282)/2)*SIN(RADIANS(PARAMETERS!$D$8-D5282)/2))+(COS(RADIANS(D5282))*COS(RADIANS(PARAMETERS!$D$8))*SIN(RADIANS(PARAMETERS!$D$9-C5282)/2)*SIN(RADIANS(PARAMETERS!$D$9-C5282)/2))))*2*3958.756</f>
        <v>1890.8095603897586</v>
      </c>
      <c r="F5282">
        <v>123.64049530029</v>
      </c>
      <c r="G5282">
        <v>157.93814086914</v>
      </c>
      <c r="H5282">
        <v>198.29899597168</v>
      </c>
      <c r="I5282">
        <v>229.20278930664</v>
      </c>
      <c r="J5282">
        <v>264.92922973633</v>
      </c>
      <c r="K5282" s="6">
        <f>IFERROR(EXP(TREND(LN($F$1:$J$1),LN(F5282:J5282),LN(Calculations!$B$3))),0)</f>
        <v>1.069661366966383E-2</v>
      </c>
    </row>
    <row r="5283" spans="1:11" x14ac:dyDescent="0.35">
      <c r="A5283">
        <v>5280</v>
      </c>
      <c r="B5283" t="str">
        <f t="shared" si="82"/>
        <v>18-89.5</v>
      </c>
      <c r="C5283">
        <v>-89.378674143077006</v>
      </c>
      <c r="D5283">
        <v>18.256760423260999</v>
      </c>
      <c r="E5283">
        <f>ASIN(SQRT((SIN(RADIANS(PARAMETERS!$D$8-D5283)/2)*SIN(RADIANS(PARAMETERS!$D$8-D5283)/2))+(COS(RADIANS(D5283))*COS(RADIANS(PARAMETERS!$D$8))*SIN(RADIANS(PARAMETERS!$D$9-C5283)/2)*SIN(RADIANS(PARAMETERS!$D$9-C5283)/2))))*2*3958.756</f>
        <v>1908.6057966346373</v>
      </c>
      <c r="F5283">
        <v>119.75715637207</v>
      </c>
      <c r="G5283">
        <v>154.15089416504</v>
      </c>
      <c r="H5283">
        <v>194.64347839355</v>
      </c>
      <c r="I5283">
        <v>224.90385437012</v>
      </c>
      <c r="J5283">
        <v>259.85586547852</v>
      </c>
      <c r="K5283" s="6">
        <f>IFERROR(EXP(TREND(LN($F$1:$J$1),LN(F5283:J5283),LN(Calculations!$B$3))),0)</f>
        <v>9.6432871398165962E-3</v>
      </c>
    </row>
    <row r="5284" spans="1:11" x14ac:dyDescent="0.35">
      <c r="A5284">
        <v>5281</v>
      </c>
      <c r="B5284" t="str">
        <f t="shared" si="82"/>
        <v>18-89.5</v>
      </c>
      <c r="C5284">
        <v>-89.649995477977996</v>
      </c>
      <c r="D5284">
        <v>18.256760423260999</v>
      </c>
      <c r="E5284">
        <f>ASIN(SQRT((SIN(RADIANS(PARAMETERS!$D$8-D5284)/2)*SIN(RADIANS(PARAMETERS!$D$8-D5284)/2))+(COS(RADIANS(D5284))*COS(RADIANS(PARAMETERS!$D$8))*SIN(RADIANS(PARAMETERS!$D$9-C5284)/2)*SIN(RADIANS(PARAMETERS!$D$9-C5284)/2))))*2*3958.756</f>
        <v>1926.402835653822</v>
      </c>
      <c r="F5284">
        <v>116.4839553833</v>
      </c>
      <c r="G5284">
        <v>150.7442779541</v>
      </c>
      <c r="H5284">
        <v>191.48138427734</v>
      </c>
      <c r="I5284">
        <v>221.26649475098</v>
      </c>
      <c r="J5284">
        <v>255.6058807373</v>
      </c>
      <c r="K5284" s="6">
        <f>IFERROR(EXP(TREND(LN($F$1:$J$1),LN(F5284:J5284),LN(Calculations!$B$3))),0)</f>
        <v>8.8267605762315429E-3</v>
      </c>
    </row>
    <row r="5285" spans="1:11" x14ac:dyDescent="0.35">
      <c r="A5285">
        <v>5282</v>
      </c>
      <c r="B5285" t="str">
        <f t="shared" si="82"/>
        <v>18-90</v>
      </c>
      <c r="C5285">
        <v>-89.921316812878999</v>
      </c>
      <c r="D5285">
        <v>18.256760423260999</v>
      </c>
      <c r="E5285">
        <f>ASIN(SQRT((SIN(RADIANS(PARAMETERS!$D$8-D5285)/2)*SIN(RADIANS(PARAMETERS!$D$8-D5285)/2))+(COS(RADIANS(D5285))*COS(RADIANS(PARAMETERS!$D$8))*SIN(RADIANS(PARAMETERS!$D$9-C5285)/2)*SIN(RADIANS(PARAMETERS!$D$9-C5285)/2))))*2*3958.756</f>
        <v>1944.2006182271086</v>
      </c>
      <c r="F5285">
        <v>113.7405166626</v>
      </c>
      <c r="G5285">
        <v>147.69468688965</v>
      </c>
      <c r="H5285">
        <v>188.74768066406</v>
      </c>
      <c r="I5285">
        <v>218.18206787109</v>
      </c>
      <c r="J5285">
        <v>252.0288848877</v>
      </c>
      <c r="K5285" s="6">
        <f>IFERROR(EXP(TREND(LN($F$1:$J$1),LN(F5285:J5285),LN(Calculations!$B$3))),0)</f>
        <v>8.1868962528356924E-3</v>
      </c>
    </row>
    <row r="5286" spans="1:11" x14ac:dyDescent="0.35">
      <c r="A5286">
        <v>5283</v>
      </c>
      <c r="B5286" t="str">
        <f t="shared" si="82"/>
        <v>18-90</v>
      </c>
      <c r="C5286">
        <v>-90.192638147780002</v>
      </c>
      <c r="D5286">
        <v>18.256760423260999</v>
      </c>
      <c r="E5286">
        <f>ASIN(SQRT((SIN(RADIANS(PARAMETERS!$D$8-D5286)/2)*SIN(RADIANS(PARAMETERS!$D$8-D5286)/2))+(COS(RADIANS(D5286))*COS(RADIANS(PARAMETERS!$D$8))*SIN(RADIANS(PARAMETERS!$D$9-C5286)/2)*SIN(RADIANS(PARAMETERS!$D$9-C5286)/2))))*2*3958.756</f>
        <v>1961.9990868560089</v>
      </c>
      <c r="F5286">
        <v>111.59553527832</v>
      </c>
      <c r="G5286">
        <v>145.10746765137</v>
      </c>
      <c r="H5286">
        <v>186.60113525391</v>
      </c>
      <c r="I5286">
        <v>215.87132263184</v>
      </c>
      <c r="J5286">
        <v>249.43762207031</v>
      </c>
      <c r="K5286" s="6">
        <f>IFERROR(EXP(TREND(LN($F$1:$J$1),LN(F5286:J5286),LN(Calculations!$B$3))),0)</f>
        <v>7.7151622224457556E-3</v>
      </c>
    </row>
    <row r="5287" spans="1:11" x14ac:dyDescent="0.35">
      <c r="A5287">
        <v>5284</v>
      </c>
      <c r="B5287" t="str">
        <f t="shared" si="82"/>
        <v>18-90.5</v>
      </c>
      <c r="C5287">
        <v>-90.463959482681005</v>
      </c>
      <c r="D5287">
        <v>18.256760423260999</v>
      </c>
      <c r="E5287">
        <f>ASIN(SQRT((SIN(RADIANS(PARAMETERS!$D$8-D5287)/2)*SIN(RADIANS(PARAMETERS!$D$8-D5287)/2))+(COS(RADIANS(D5287))*COS(RADIANS(PARAMETERS!$D$8))*SIN(RADIANS(PARAMETERS!$D$9-C5287)/2)*SIN(RADIANS(PARAMETERS!$D$9-C5287)/2))))*2*3958.756</f>
        <v>1979.7981856841516</v>
      </c>
      <c r="F5287">
        <v>110.01232147217</v>
      </c>
      <c r="G5287">
        <v>143.12376403809</v>
      </c>
      <c r="H5287">
        <v>185.06260681152</v>
      </c>
      <c r="I5287">
        <v>214.30651855469</v>
      </c>
      <c r="J5287">
        <v>247.78051757813</v>
      </c>
      <c r="K5287" s="6">
        <f>IFERROR(EXP(TREND(LN($F$1:$J$1),LN(F5287:J5287),LN(Calculations!$B$3))),0)</f>
        <v>7.3892477087276311E-3</v>
      </c>
    </row>
    <row r="5288" spans="1:11" x14ac:dyDescent="0.35">
      <c r="A5288">
        <v>5285</v>
      </c>
      <c r="B5288" t="str">
        <f t="shared" si="82"/>
        <v>18-90.5</v>
      </c>
      <c r="C5288">
        <v>-90.735280817581994</v>
      </c>
      <c r="D5288">
        <v>18.256760423260999</v>
      </c>
      <c r="E5288">
        <f>ASIN(SQRT((SIN(RADIANS(PARAMETERS!$D$8-D5288)/2)*SIN(RADIANS(PARAMETERS!$D$8-D5288)/2))+(COS(RADIANS(D5288))*COS(RADIANS(PARAMETERS!$D$8))*SIN(RADIANS(PARAMETERS!$D$9-C5288)/2)*SIN(RADIANS(PARAMETERS!$D$9-C5288)/2))))*2*3958.756</f>
        <v>1997.5978604218853</v>
      </c>
      <c r="F5288">
        <v>108.91165924072</v>
      </c>
      <c r="G5288">
        <v>141.74403381348</v>
      </c>
      <c r="H5288">
        <v>184.10551452637</v>
      </c>
      <c r="I5288">
        <v>213.37591552734</v>
      </c>
      <c r="J5288">
        <v>246.88807678223</v>
      </c>
      <c r="K5288" s="6">
        <f>IFERROR(EXP(TREND(LN($F$1:$J$1),LN(F5288:J5288),LN(Calculations!$B$3))),0)</f>
        <v>7.1802778065418009E-3</v>
      </c>
    </row>
    <row r="5289" spans="1:11" x14ac:dyDescent="0.35">
      <c r="A5289">
        <v>5286</v>
      </c>
      <c r="B5289" t="str">
        <f t="shared" si="82"/>
        <v>19-50</v>
      </c>
      <c r="C5289">
        <v>-50.037080582435998</v>
      </c>
      <c r="D5289">
        <v>18.528081758161999</v>
      </c>
      <c r="E5289">
        <f>ASIN(SQRT((SIN(RADIANS(PARAMETERS!$D$8-D5289)/2)*SIN(RADIANS(PARAMETERS!$D$8-D5289)/2))+(COS(RADIANS(D5289))*COS(RADIANS(PARAMETERS!$D$8))*SIN(RADIANS(PARAMETERS!$D$9-C5289)/2)*SIN(RADIANS(PARAMETERS!$D$9-C5289)/2))))*2*3958.756</f>
        <v>732.5710712551479</v>
      </c>
      <c r="F5289">
        <v>150.04028320313</v>
      </c>
      <c r="G5289">
        <v>181.35054016113</v>
      </c>
      <c r="H5289">
        <v>216.3737487793</v>
      </c>
      <c r="I5289">
        <v>247.2964630127</v>
      </c>
      <c r="J5289">
        <v>282.64004516602</v>
      </c>
      <c r="K5289" s="6">
        <f>IFERROR(EXP(TREND(LN($F$1:$J$1),LN(F5289:J5289),LN(Calculations!$B$3))),0)</f>
        <v>2.2132249698713219E-2</v>
      </c>
    </row>
    <row r="5290" spans="1:11" x14ac:dyDescent="0.35">
      <c r="A5290">
        <v>5287</v>
      </c>
      <c r="B5290" t="str">
        <f t="shared" si="82"/>
        <v>19-50.5</v>
      </c>
      <c r="C5290">
        <v>-50.308401917337001</v>
      </c>
      <c r="D5290">
        <v>18.528081758161999</v>
      </c>
      <c r="E5290">
        <f>ASIN(SQRT((SIN(RADIANS(PARAMETERS!$D$8-D5290)/2)*SIN(RADIANS(PARAMETERS!$D$8-D5290)/2))+(COS(RADIANS(D5290))*COS(RADIANS(PARAMETERS!$D$8))*SIN(RADIANS(PARAMETERS!$D$9-C5290)/2)*SIN(RADIANS(PARAMETERS!$D$9-C5290)/2))))*2*3958.756</f>
        <v>715.45513614352831</v>
      </c>
      <c r="F5290">
        <v>150.85652160645</v>
      </c>
      <c r="G5290">
        <v>181.86817932129</v>
      </c>
      <c r="H5290">
        <v>217.10704040527</v>
      </c>
      <c r="I5290">
        <v>248.23468017578</v>
      </c>
      <c r="J5290">
        <v>283.82690429688</v>
      </c>
      <c r="K5290" s="6">
        <f>IFERROR(EXP(TREND(LN($F$1:$J$1),LN(F5290:J5290),LN(Calculations!$B$3))),0)</f>
        <v>2.2607848993939788E-2</v>
      </c>
    </row>
    <row r="5291" spans="1:11" x14ac:dyDescent="0.35">
      <c r="A5291">
        <v>5288</v>
      </c>
      <c r="B5291" t="str">
        <f t="shared" si="82"/>
        <v>19-50.5</v>
      </c>
      <c r="C5291">
        <v>-50.579723252237997</v>
      </c>
      <c r="D5291">
        <v>18.528081758161999</v>
      </c>
      <c r="E5291">
        <f>ASIN(SQRT((SIN(RADIANS(PARAMETERS!$D$8-D5291)/2)*SIN(RADIANS(PARAMETERS!$D$8-D5291)/2))+(COS(RADIANS(D5291))*COS(RADIANS(PARAMETERS!$D$8))*SIN(RADIANS(PARAMETERS!$D$9-C5291)/2)*SIN(RADIANS(PARAMETERS!$D$9-C5291)/2))))*2*3958.756</f>
        <v>698.37924850120544</v>
      </c>
      <c r="F5291">
        <v>151.59977722168</v>
      </c>
      <c r="G5291">
        <v>182.34504699707</v>
      </c>
      <c r="H5291">
        <v>217.79133605957</v>
      </c>
      <c r="I5291">
        <v>249.11669921875</v>
      </c>
      <c r="J5291">
        <v>284.94937133789</v>
      </c>
      <c r="K5291" s="6">
        <f>IFERROR(EXP(TREND(LN($F$1:$J$1),LN(F5291:J5291),LN(Calculations!$B$3))),0)</f>
        <v>2.3047175513626721E-2</v>
      </c>
    </row>
    <row r="5292" spans="1:11" x14ac:dyDescent="0.35">
      <c r="A5292">
        <v>5289</v>
      </c>
      <c r="B5292" t="str">
        <f t="shared" si="82"/>
        <v>19-51</v>
      </c>
      <c r="C5292">
        <v>-50.851044587139</v>
      </c>
      <c r="D5292">
        <v>18.528081758161999</v>
      </c>
      <c r="E5292">
        <f>ASIN(SQRT((SIN(RADIANS(PARAMETERS!$D$8-D5292)/2)*SIN(RADIANS(PARAMETERS!$D$8-D5292)/2))+(COS(RADIANS(D5292))*COS(RADIANS(PARAMETERS!$D$8))*SIN(RADIANS(PARAMETERS!$D$9-C5292)/2)*SIN(RADIANS(PARAMETERS!$D$9-C5292)/2))))*2*3958.756</f>
        <v>681.34645374636852</v>
      </c>
      <c r="F5292">
        <v>152.3037109375</v>
      </c>
      <c r="G5292">
        <v>182.80201721191</v>
      </c>
      <c r="H5292">
        <v>218.45571899414</v>
      </c>
      <c r="I5292">
        <v>249.97932434082</v>
      </c>
      <c r="J5292">
        <v>286.05361938477</v>
      </c>
      <c r="K5292" s="6">
        <f>IFERROR(EXP(TREND(LN($F$1:$J$1),LN(F5292:J5292),LN(Calculations!$B$3))),0)</f>
        <v>2.3468331608561158E-2</v>
      </c>
    </row>
    <row r="5293" spans="1:11" x14ac:dyDescent="0.35">
      <c r="A5293">
        <v>5290</v>
      </c>
      <c r="B5293" t="str">
        <f t="shared" si="82"/>
        <v>19-51</v>
      </c>
      <c r="C5293">
        <v>-51.122365922039997</v>
      </c>
      <c r="D5293">
        <v>18.528081758161999</v>
      </c>
      <c r="E5293">
        <f>ASIN(SQRT((SIN(RADIANS(PARAMETERS!$D$8-D5293)/2)*SIN(RADIANS(PARAMETERS!$D$8-D5293)/2))+(COS(RADIANS(D5293))*COS(RADIANS(PARAMETERS!$D$8))*SIN(RADIANS(PARAMETERS!$D$9-C5293)/2)*SIN(RADIANS(PARAMETERS!$D$9-C5293)/2))))*2*3958.756</f>
        <v>664.36010064105983</v>
      </c>
      <c r="F5293">
        <v>153.01155090332</v>
      </c>
      <c r="G5293">
        <v>183.2673034668</v>
      </c>
      <c r="H5293">
        <v>219.14047241211</v>
      </c>
      <c r="I5293">
        <v>250.87448120117</v>
      </c>
      <c r="J5293">
        <v>287.20581054688</v>
      </c>
      <c r="K5293" s="6">
        <f>IFERROR(EXP(TREND(LN($F$1:$J$1),LN(F5293:J5293),LN(Calculations!$B$3))),0)</f>
        <v>2.3896541041979389E-2</v>
      </c>
    </row>
    <row r="5294" spans="1:11" x14ac:dyDescent="0.35">
      <c r="A5294">
        <v>5291</v>
      </c>
      <c r="B5294" t="str">
        <f t="shared" si="82"/>
        <v>19-51.5</v>
      </c>
      <c r="C5294">
        <v>-51.393687256941</v>
      </c>
      <c r="D5294">
        <v>18.528081758161999</v>
      </c>
      <c r="E5294">
        <f>ASIN(SQRT((SIN(RADIANS(PARAMETERS!$D$8-D5294)/2)*SIN(RADIANS(PARAMETERS!$D$8-D5294)/2))+(COS(RADIANS(D5294))*COS(RADIANS(PARAMETERS!$D$8))*SIN(RADIANS(PARAMETERS!$D$9-C5294)/2)*SIN(RADIANS(PARAMETERS!$D$9-C5294)/2))))*2*3958.756</f>
        <v>647.42387887259656</v>
      </c>
      <c r="F5294">
        <v>153.6616973877</v>
      </c>
      <c r="G5294">
        <v>183.69627380371</v>
      </c>
      <c r="H5294">
        <v>219.77311706543</v>
      </c>
      <c r="I5294">
        <v>251.7025604248</v>
      </c>
      <c r="J5294">
        <v>288.27285766602</v>
      </c>
      <c r="K5294" s="6">
        <f>IFERROR(EXP(TREND(LN($F$1:$J$1),LN(F5294:J5294),LN(Calculations!$B$3))),0)</f>
        <v>2.4294656413371168E-2</v>
      </c>
    </row>
    <row r="5295" spans="1:11" x14ac:dyDescent="0.35">
      <c r="A5295">
        <v>5292</v>
      </c>
      <c r="B5295" t="str">
        <f t="shared" si="82"/>
        <v>19-51.5</v>
      </c>
      <c r="C5295">
        <v>-51.665008591842003</v>
      </c>
      <c r="D5295">
        <v>18.528081758161999</v>
      </c>
      <c r="E5295">
        <f>ASIN(SQRT((SIN(RADIANS(PARAMETERS!$D$8-D5295)/2)*SIN(RADIANS(PARAMETERS!$D$8-D5295)/2))+(COS(RADIANS(D5295))*COS(RADIANS(PARAMETERS!$D$8))*SIN(RADIANS(PARAMETERS!$D$9-C5295)/2)*SIN(RADIANS(PARAMETERS!$D$9-C5295)/2))))*2*3958.756</f>
        <v>630.54186214161177</v>
      </c>
      <c r="F5295">
        <v>154.29196166992</v>
      </c>
      <c r="G5295">
        <v>184.11508178711</v>
      </c>
      <c r="H5295">
        <v>220.39724731445</v>
      </c>
      <c r="I5295">
        <v>252.52418518066</v>
      </c>
      <c r="J5295">
        <v>289.33633422852</v>
      </c>
      <c r="K5295" s="6">
        <f>IFERROR(EXP(TREND(LN($F$1:$J$1),LN(F5295:J5295),LN(Calculations!$B$3))),0)</f>
        <v>2.4683853435807857E-2</v>
      </c>
    </row>
    <row r="5296" spans="1:11" x14ac:dyDescent="0.35">
      <c r="A5296">
        <v>5293</v>
      </c>
      <c r="B5296" t="str">
        <f t="shared" si="82"/>
        <v>19-52</v>
      </c>
      <c r="C5296">
        <v>-51.936329926742999</v>
      </c>
      <c r="D5296">
        <v>18.528081758161999</v>
      </c>
      <c r="E5296">
        <f>ASIN(SQRT((SIN(RADIANS(PARAMETERS!$D$8-D5296)/2)*SIN(RADIANS(PARAMETERS!$D$8-D5296)/2))+(COS(RADIANS(D5296))*COS(RADIANS(PARAMETERS!$D$8))*SIN(RADIANS(PARAMETERS!$D$9-C5296)/2)*SIN(RADIANS(PARAMETERS!$D$9-C5296)/2))))*2*3958.756</f>
        <v>613.71855767493128</v>
      </c>
      <c r="F5296">
        <v>154.93782043457</v>
      </c>
      <c r="G5296">
        <v>184.54934692383</v>
      </c>
      <c r="H5296">
        <v>221.05485534668</v>
      </c>
      <c r="I5296">
        <v>253.39726257324</v>
      </c>
      <c r="J5296">
        <v>290.47393798828</v>
      </c>
      <c r="K5296" s="6">
        <f>IFERROR(EXP(TREND(LN($F$1:$J$1),LN(F5296:J5296),LN(Calculations!$B$3))),0)</f>
        <v>2.508501159125882E-2</v>
      </c>
    </row>
    <row r="5297" spans="1:11" x14ac:dyDescent="0.35">
      <c r="A5297">
        <v>5294</v>
      </c>
      <c r="B5297" t="str">
        <f t="shared" si="82"/>
        <v>19-52</v>
      </c>
      <c r="C5297">
        <v>-52.207651261644003</v>
      </c>
      <c r="D5297">
        <v>18.528081758161999</v>
      </c>
      <c r="E5297">
        <f>ASIN(SQRT((SIN(RADIANS(PARAMETERS!$D$8-D5297)/2)*SIN(RADIANS(PARAMETERS!$D$8-D5297)/2))+(COS(RADIANS(D5297))*COS(RADIANS(PARAMETERS!$D$8))*SIN(RADIANS(PARAMETERS!$D$9-C5297)/2)*SIN(RADIANS(PARAMETERS!$D$9-C5297)/2))))*2*3958.756</f>
        <v>596.95896324917317</v>
      </c>
      <c r="F5297">
        <v>155.5217590332</v>
      </c>
      <c r="G5297">
        <v>184.94471740723</v>
      </c>
      <c r="H5297">
        <v>221.66215515137</v>
      </c>
      <c r="I5297">
        <v>254.20953369141</v>
      </c>
      <c r="J5297">
        <v>291.53833007813</v>
      </c>
      <c r="K5297" s="6">
        <f>IFERROR(EXP(TREND(LN($F$1:$J$1),LN(F5297:J5297),LN(Calculations!$B$3))),0)</f>
        <v>2.5449319240549086E-2</v>
      </c>
    </row>
    <row r="5298" spans="1:11" x14ac:dyDescent="0.35">
      <c r="A5298">
        <v>5295</v>
      </c>
      <c r="B5298" t="str">
        <f t="shared" si="82"/>
        <v>19-52.5</v>
      </c>
      <c r="C5298">
        <v>-52.478972596544999</v>
      </c>
      <c r="D5298">
        <v>18.528081758161999</v>
      </c>
      <c r="E5298">
        <f>ASIN(SQRT((SIN(RADIANS(PARAMETERS!$D$8-D5298)/2)*SIN(RADIANS(PARAMETERS!$D$8-D5298)/2))+(COS(RADIANS(D5298))*COS(RADIANS(PARAMETERS!$D$8))*SIN(RADIANS(PARAMETERS!$D$9-C5298)/2)*SIN(RADIANS(PARAMETERS!$D$9-C5298)/2))))*2*3958.756</f>
        <v>580.26863301045273</v>
      </c>
      <c r="F5298">
        <v>156.0867767334</v>
      </c>
      <c r="G5298">
        <v>185.33093261719</v>
      </c>
      <c r="H5298">
        <v>222.26527404785</v>
      </c>
      <c r="I5298">
        <v>255.02296447754</v>
      </c>
      <c r="J5298">
        <v>292.61090087891</v>
      </c>
      <c r="K5298" s="6">
        <f>IFERROR(EXP(TREND(LN($F$1:$J$1),LN(F5298:J5298),LN(Calculations!$B$3))),0)</f>
        <v>2.5802526872849615E-2</v>
      </c>
    </row>
    <row r="5299" spans="1:11" x14ac:dyDescent="0.35">
      <c r="A5299">
        <v>5296</v>
      </c>
      <c r="B5299" t="str">
        <f t="shared" si="82"/>
        <v>19-53</v>
      </c>
      <c r="C5299">
        <v>-52.750293931446002</v>
      </c>
      <c r="D5299">
        <v>18.528081758161999</v>
      </c>
      <c r="E5299">
        <f>ASIN(SQRT((SIN(RADIANS(PARAMETERS!$D$8-D5299)/2)*SIN(RADIANS(PARAMETERS!$D$8-D5299)/2))+(COS(RADIANS(D5299))*COS(RADIANS(PARAMETERS!$D$8))*SIN(RADIANS(PARAMETERS!$D$9-C5299)/2)*SIN(RADIANS(PARAMETERS!$D$9-C5299)/2))))*2*3958.756</f>
        <v>563.65375361256326</v>
      </c>
      <c r="F5299">
        <v>156.6602935791</v>
      </c>
      <c r="G5299">
        <v>185.72801208496</v>
      </c>
      <c r="H5299">
        <v>222.89544677734</v>
      </c>
      <c r="I5299">
        <v>255.87965393066</v>
      </c>
      <c r="J5299">
        <v>293.74725341797</v>
      </c>
      <c r="K5299" s="6">
        <f>IFERROR(EXP(TREND(LN($F$1:$J$1),LN(F5299:J5299),LN(Calculations!$B$3))),0)</f>
        <v>2.6161455292232884E-2</v>
      </c>
    </row>
    <row r="5300" spans="1:11" x14ac:dyDescent="0.35">
      <c r="A5300">
        <v>5297</v>
      </c>
      <c r="B5300" t="str">
        <f t="shared" si="82"/>
        <v>19-53</v>
      </c>
      <c r="C5300">
        <v>-53.021615266346998</v>
      </c>
      <c r="D5300">
        <v>18.528081758161999</v>
      </c>
      <c r="E5300">
        <f>ASIN(SQRT((SIN(RADIANS(PARAMETERS!$D$8-D5300)/2)*SIN(RADIANS(PARAMETERS!$D$8-D5300)/2))+(COS(RADIANS(D5300))*COS(RADIANS(PARAMETERS!$D$8))*SIN(RADIANS(PARAMETERS!$D$9-C5300)/2)*SIN(RADIANS(PARAMETERS!$D$9-C5300)/2))))*2*3958.756</f>
        <v>547.12123247690784</v>
      </c>
      <c r="F5300">
        <v>157.17704772949</v>
      </c>
      <c r="G5300">
        <v>186.09126281738</v>
      </c>
      <c r="H5300">
        <v>223.48490905762</v>
      </c>
      <c r="I5300">
        <v>256.68957519531</v>
      </c>
      <c r="J5300">
        <v>294.82992553711</v>
      </c>
      <c r="K5300" s="6">
        <f>IFERROR(EXP(TREND(LN($F$1:$J$1),LN(F5300:J5300),LN(Calculations!$B$3))),0)</f>
        <v>2.6483692648647354E-2</v>
      </c>
    </row>
    <row r="5301" spans="1:11" x14ac:dyDescent="0.35">
      <c r="A5301">
        <v>5298</v>
      </c>
      <c r="B5301" t="str">
        <f t="shared" si="82"/>
        <v>19-53.5</v>
      </c>
      <c r="C5301">
        <v>-53.292936601248002</v>
      </c>
      <c r="D5301">
        <v>18.528081758161999</v>
      </c>
      <c r="E5301">
        <f>ASIN(SQRT((SIN(RADIANS(PARAMETERS!$D$8-D5301)/2)*SIN(RADIANS(PARAMETERS!$D$8-D5301)/2))+(COS(RADIANS(D5301))*COS(RADIANS(PARAMETERS!$D$8))*SIN(RADIANS(PARAMETERS!$D$9-C5301)/2)*SIN(RADIANS(PARAMETERS!$D$9-C5301)/2))))*2*3958.756</f>
        <v>530.67880030889114</v>
      </c>
      <c r="F5301">
        <v>157.68309020996</v>
      </c>
      <c r="G5301">
        <v>186.44989013672</v>
      </c>
      <c r="H5301">
        <v>224.07276916504</v>
      </c>
      <c r="I5301">
        <v>257.50122070313</v>
      </c>
      <c r="J5301">
        <v>295.91876220703</v>
      </c>
      <c r="K5301" s="6">
        <f>IFERROR(EXP(TREND(LN($F$1:$J$1),LN(F5301:J5301),LN(Calculations!$B$3))),0)</f>
        <v>2.6799397655216863E-2</v>
      </c>
    </row>
    <row r="5302" spans="1:11" x14ac:dyDescent="0.35">
      <c r="A5302">
        <v>5299</v>
      </c>
      <c r="B5302" t="str">
        <f t="shared" si="82"/>
        <v>19-53.5</v>
      </c>
      <c r="C5302">
        <v>-53.564257936148998</v>
      </c>
      <c r="D5302">
        <v>18.528081758161999</v>
      </c>
      <c r="E5302">
        <f>ASIN(SQRT((SIN(RADIANS(PARAMETERS!$D$8-D5302)/2)*SIN(RADIANS(PARAMETERS!$D$8-D5302)/2))+(COS(RADIANS(D5302))*COS(RADIANS(PARAMETERS!$D$8))*SIN(RADIANS(PARAMETERS!$D$9-C5302)/2)*SIN(RADIANS(PARAMETERS!$D$9-C5302)/2))))*2*3958.756</f>
        <v>514.33513039437139</v>
      </c>
      <c r="F5302">
        <v>158.19679260254</v>
      </c>
      <c r="G5302">
        <v>186.81610107422</v>
      </c>
      <c r="H5302">
        <v>224.67497253418</v>
      </c>
      <c r="I5302">
        <v>258.33410644531</v>
      </c>
      <c r="J5302">
        <v>297.03771972656</v>
      </c>
      <c r="K5302" s="6">
        <f>IFERROR(EXP(TREND(LN($F$1:$J$1),LN(F5302:J5302),LN(Calculations!$B$3))),0)</f>
        <v>2.7121005315994835E-2</v>
      </c>
    </row>
    <row r="5303" spans="1:11" x14ac:dyDescent="0.35">
      <c r="A5303">
        <v>5300</v>
      </c>
      <c r="B5303" t="str">
        <f t="shared" si="82"/>
        <v>19-54</v>
      </c>
      <c r="C5303">
        <v>-53.835579271050001</v>
      </c>
      <c r="D5303">
        <v>18.528081758161999</v>
      </c>
      <c r="E5303">
        <f>ASIN(SQRT((SIN(RADIANS(PARAMETERS!$D$8-D5303)/2)*SIN(RADIANS(PARAMETERS!$D$8-D5303)/2))+(COS(RADIANS(D5303))*COS(RADIANS(PARAMETERS!$D$8))*SIN(RADIANS(PARAMETERS!$D$9-C5303)/2)*SIN(RADIANS(PARAMETERS!$D$9-C5303)/2))))*2*3958.756</f>
        <v>498.09997765192469</v>
      </c>
      <c r="F5303">
        <v>158.64665222168</v>
      </c>
      <c r="G5303">
        <v>187.13754272461</v>
      </c>
      <c r="H5303">
        <v>225.20756530762</v>
      </c>
      <c r="I5303">
        <v>259.07342529297</v>
      </c>
      <c r="J5303">
        <v>298.03366088867</v>
      </c>
      <c r="K5303" s="6">
        <f>IFERROR(EXP(TREND(LN($F$1:$J$1),LN(F5303:J5303),LN(Calculations!$B$3))),0)</f>
        <v>2.7402666179469494E-2</v>
      </c>
    </row>
    <row r="5304" spans="1:11" x14ac:dyDescent="0.35">
      <c r="A5304">
        <v>5301</v>
      </c>
      <c r="B5304" t="str">
        <f t="shared" si="82"/>
        <v>19-54</v>
      </c>
      <c r="C5304">
        <v>-54.106900605950997</v>
      </c>
      <c r="D5304">
        <v>18.528081758161999</v>
      </c>
      <c r="E5304">
        <f>ASIN(SQRT((SIN(RADIANS(PARAMETERS!$D$8-D5304)/2)*SIN(RADIANS(PARAMETERS!$D$8-D5304)/2))+(COS(RADIANS(D5304))*COS(RADIANS(PARAMETERS!$D$8))*SIN(RADIANS(PARAMETERS!$D$9-C5304)/2)*SIN(RADIANS(PARAMETERS!$D$9-C5304)/2))))*2*3958.756</f>
        <v>481.98434093586837</v>
      </c>
      <c r="F5304">
        <v>159.0852355957</v>
      </c>
      <c r="G5304">
        <v>187.45126342773</v>
      </c>
      <c r="H5304">
        <v>225.72708129883</v>
      </c>
      <c r="I5304">
        <v>259.79452514648</v>
      </c>
      <c r="J5304">
        <v>299.00509643555</v>
      </c>
      <c r="K5304" s="6">
        <f>IFERROR(EXP(TREND(LN($F$1:$J$1),LN(F5304:J5304),LN(Calculations!$B$3))),0)</f>
        <v>2.7678462900752949E-2</v>
      </c>
    </row>
    <row r="5305" spans="1:11" x14ac:dyDescent="0.35">
      <c r="A5305">
        <v>5302</v>
      </c>
      <c r="B5305" t="str">
        <f t="shared" si="82"/>
        <v>19-54.5</v>
      </c>
      <c r="C5305">
        <v>-54.378221940852001</v>
      </c>
      <c r="D5305">
        <v>18.528081758161999</v>
      </c>
      <c r="E5305">
        <f>ASIN(SQRT((SIN(RADIANS(PARAMETERS!$D$8-D5305)/2)*SIN(RADIANS(PARAMETERS!$D$8-D5305)/2))+(COS(RADIANS(D5305))*COS(RADIANS(PARAMETERS!$D$8))*SIN(RADIANS(PARAMETERS!$D$9-C5305)/2)*SIN(RADIANS(PARAMETERS!$D$9-C5305)/2))))*2*3958.756</f>
        <v>466.00065267005272</v>
      </c>
      <c r="F5305">
        <v>159.53010559082</v>
      </c>
      <c r="G5305">
        <v>187.7696685791</v>
      </c>
      <c r="H5305">
        <v>226.25051879883</v>
      </c>
      <c r="I5305">
        <v>260.51876831055</v>
      </c>
      <c r="J5305">
        <v>299.9787902832</v>
      </c>
      <c r="K5305" s="6">
        <f>IFERROR(EXP(TREND(LN($F$1:$J$1),LN(F5305:J5305),LN(Calculations!$B$3))),0)</f>
        <v>2.7960602339289105E-2</v>
      </c>
    </row>
    <row r="5306" spans="1:11" x14ac:dyDescent="0.35">
      <c r="A5306">
        <v>5303</v>
      </c>
      <c r="B5306" t="str">
        <f t="shared" si="82"/>
        <v>19-54.5</v>
      </c>
      <c r="C5306">
        <v>-54.649543275752997</v>
      </c>
      <c r="D5306">
        <v>18.528081758161999</v>
      </c>
      <c r="E5306">
        <f>ASIN(SQRT((SIN(RADIANS(PARAMETERS!$D$8-D5306)/2)*SIN(RADIANS(PARAMETERS!$D$8-D5306)/2))+(COS(RADIANS(D5306))*COS(RADIANS(PARAMETERS!$D$8))*SIN(RADIANS(PARAMETERS!$D$9-C5306)/2)*SIN(RADIANS(PARAMETERS!$D$9-C5306)/2))))*2*3958.756</f>
        <v>450.16300053353149</v>
      </c>
      <c r="F5306">
        <v>159.9345703125</v>
      </c>
      <c r="G5306">
        <v>188.06283569336</v>
      </c>
      <c r="H5306">
        <v>226.73532104492</v>
      </c>
      <c r="I5306">
        <v>261.19158935547</v>
      </c>
      <c r="J5306">
        <v>300.88543701172</v>
      </c>
      <c r="K5306" s="6">
        <f>IFERROR(EXP(TREND(LN($F$1:$J$1),LN(F5306:J5306),LN(Calculations!$B$3))),0)</f>
        <v>2.8217259289847654E-2</v>
      </c>
    </row>
    <row r="5307" spans="1:11" x14ac:dyDescent="0.35">
      <c r="A5307">
        <v>5304</v>
      </c>
      <c r="B5307" t="str">
        <f t="shared" si="82"/>
        <v>19-55</v>
      </c>
      <c r="C5307">
        <v>-54.920864610654</v>
      </c>
      <c r="D5307">
        <v>18.528081758161999</v>
      </c>
      <c r="E5307">
        <f>ASIN(SQRT((SIN(RADIANS(PARAMETERS!$D$8-D5307)/2)*SIN(RADIANS(PARAMETERS!$D$8-D5307)/2))+(COS(RADIANS(D5307))*COS(RADIANS(PARAMETERS!$D$8))*SIN(RADIANS(PARAMETERS!$D$9-C5307)/2)*SIN(RADIANS(PARAMETERS!$D$9-C5307)/2))))*2*3958.756</f>
        <v>434.48738659107693</v>
      </c>
      <c r="F5307">
        <v>160.36781311035</v>
      </c>
      <c r="G5307">
        <v>188.38131713867</v>
      </c>
      <c r="H5307">
        <v>227.26043701172</v>
      </c>
      <c r="I5307">
        <v>261.91958618164</v>
      </c>
      <c r="J5307">
        <v>301.8659362793</v>
      </c>
      <c r="K5307" s="6">
        <f>IFERROR(EXP(TREND(LN($F$1:$J$1),LN(F5307:J5307),LN(Calculations!$B$3))),0)</f>
        <v>2.8493856525477583E-2</v>
      </c>
    </row>
    <row r="5308" spans="1:11" x14ac:dyDescent="0.35">
      <c r="A5308">
        <v>5305</v>
      </c>
      <c r="B5308" t="str">
        <f t="shared" si="82"/>
        <v>19-55</v>
      </c>
      <c r="C5308">
        <v>-55.192185945555003</v>
      </c>
      <c r="D5308">
        <v>18.528081758161999</v>
      </c>
      <c r="E5308">
        <f>ASIN(SQRT((SIN(RADIANS(PARAMETERS!$D$8-D5308)/2)*SIN(RADIANS(PARAMETERS!$D$8-D5308)/2))+(COS(RADIANS(D5308))*COS(RADIANS(PARAMETERS!$D$8))*SIN(RADIANS(PARAMETERS!$D$9-C5308)/2)*SIN(RADIANS(PARAMETERS!$D$9-C5308)/2))))*2*3958.756</f>
        <v>418.99202991340121</v>
      </c>
      <c r="F5308">
        <v>160.83909606934</v>
      </c>
      <c r="G5308">
        <v>188.73446655273</v>
      </c>
      <c r="H5308">
        <v>227.83822631836</v>
      </c>
      <c r="I5308">
        <v>262.71792602539</v>
      </c>
      <c r="J5308">
        <v>302.93881225586</v>
      </c>
      <c r="K5308" s="6">
        <f>IFERROR(EXP(TREND(LN($F$1:$J$1),LN(F5308:J5308),LN(Calculations!$B$3))),0)</f>
        <v>2.879778542852245E-2</v>
      </c>
    </row>
    <row r="5309" spans="1:11" x14ac:dyDescent="0.35">
      <c r="A5309">
        <v>5306</v>
      </c>
      <c r="B5309" t="str">
        <f t="shared" si="82"/>
        <v>19-55.5</v>
      </c>
      <c r="C5309">
        <v>-55.463507280456</v>
      </c>
      <c r="D5309">
        <v>18.528081758161999</v>
      </c>
      <c r="E5309">
        <f>ASIN(SQRT((SIN(RADIANS(PARAMETERS!$D$8-D5309)/2)*SIN(RADIANS(PARAMETERS!$D$8-D5309)/2))+(COS(RADIANS(D5309))*COS(RADIANS(PARAMETERS!$D$8))*SIN(RADIANS(PARAMETERS!$D$9-C5309)/2)*SIN(RADIANS(PARAMETERS!$D$9-C5309)/2))))*2*3958.756</f>
        <v>403.69771927179187</v>
      </c>
      <c r="F5309">
        <v>161.27783203125</v>
      </c>
      <c r="G5309">
        <v>189.06764221191</v>
      </c>
      <c r="H5309">
        <v>228.37890625</v>
      </c>
      <c r="I5309">
        <v>263.46231079102</v>
      </c>
      <c r="J5309">
        <v>303.93676757813</v>
      </c>
      <c r="K5309" s="6">
        <f>IFERROR(EXP(TREND(LN($F$1:$J$1),LN(F5309:J5309),LN(Calculations!$B$3))),0)</f>
        <v>2.9083653314496326E-2</v>
      </c>
    </row>
    <row r="5310" spans="1:11" x14ac:dyDescent="0.35">
      <c r="A5310">
        <v>5307</v>
      </c>
      <c r="B5310" t="str">
        <f t="shared" si="82"/>
        <v>19-55.5</v>
      </c>
      <c r="C5310">
        <v>-55.734828615357003</v>
      </c>
      <c r="D5310">
        <v>18.528081758161999</v>
      </c>
      <c r="E5310">
        <f>ASIN(SQRT((SIN(RADIANS(PARAMETERS!$D$8-D5310)/2)*SIN(RADIANS(PARAMETERS!$D$8-D5310)/2))+(COS(RADIANS(D5310))*COS(RADIANS(PARAMETERS!$D$8))*SIN(RADIANS(PARAMETERS!$D$9-C5310)/2)*SIN(RADIANS(PARAMETERS!$D$9-C5310)/2))))*2*3958.756</f>
        <v>388.62822276286312</v>
      </c>
      <c r="F5310">
        <v>161.76100158691</v>
      </c>
      <c r="G5310">
        <v>189.44093322754</v>
      </c>
      <c r="H5310">
        <v>228.97282409668</v>
      </c>
      <c r="I5310">
        <v>264.27239990234</v>
      </c>
      <c r="J5310">
        <v>305.01559448242</v>
      </c>
      <c r="K5310" s="6">
        <f>IFERROR(EXP(TREND(LN($F$1:$J$1),LN(F5310:J5310),LN(Calculations!$B$3))),0)</f>
        <v>2.9404610169328285E-2</v>
      </c>
    </row>
    <row r="5311" spans="1:11" x14ac:dyDescent="0.35">
      <c r="A5311">
        <v>5308</v>
      </c>
      <c r="B5311" t="str">
        <f t="shared" si="82"/>
        <v>19-56</v>
      </c>
      <c r="C5311">
        <v>-56.006149950257999</v>
      </c>
      <c r="D5311">
        <v>18.528081758161999</v>
      </c>
      <c r="E5311">
        <f>ASIN(SQRT((SIN(RADIANS(PARAMETERS!$D$8-D5311)/2)*SIN(RADIANS(PARAMETERS!$D$8-D5311)/2))+(COS(RADIANS(D5311))*COS(RADIANS(PARAMETERS!$D$8))*SIN(RADIANS(PARAMETERS!$D$9-C5311)/2)*SIN(RADIANS(PARAMETERS!$D$9-C5311)/2))))*2*3958.756</f>
        <v>373.81076096501948</v>
      </c>
      <c r="F5311">
        <v>162.28201293945</v>
      </c>
      <c r="G5311">
        <v>189.85690307617</v>
      </c>
      <c r="H5311">
        <v>229.62210083008</v>
      </c>
      <c r="I5311">
        <v>265.14990234375</v>
      </c>
      <c r="J5311">
        <v>306.17639160156</v>
      </c>
      <c r="K5311" s="6">
        <f>IFERROR(EXP(TREND(LN($F$1:$J$1),LN(F5311:J5311),LN(Calculations!$B$3))),0)</f>
        <v>2.9758086085016545E-2</v>
      </c>
    </row>
    <row r="5312" spans="1:11" x14ac:dyDescent="0.35">
      <c r="A5312">
        <v>5309</v>
      </c>
      <c r="B5312" t="str">
        <f t="shared" si="82"/>
        <v>19-56.5</v>
      </c>
      <c r="C5312">
        <v>-56.277471285159002</v>
      </c>
      <c r="D5312">
        <v>18.528081758161999</v>
      </c>
      <c r="E5312">
        <f>ASIN(SQRT((SIN(RADIANS(PARAMETERS!$D$8-D5312)/2)*SIN(RADIANS(PARAMETERS!$D$8-D5312)/2))+(COS(RADIANS(D5312))*COS(RADIANS(PARAMETERS!$D$8))*SIN(RADIANS(PARAMETERS!$D$9-C5312)/2)*SIN(RADIANS(PARAMETERS!$D$9-C5312)/2))))*2*3958.756</f>
        <v>359.27654904520807</v>
      </c>
      <c r="F5312">
        <v>162.7755279541</v>
      </c>
      <c r="G5312">
        <v>190.25657653809</v>
      </c>
      <c r="H5312">
        <v>230.2329864502</v>
      </c>
      <c r="I5312">
        <v>265.96676635742</v>
      </c>
      <c r="J5312">
        <v>307.24853515625</v>
      </c>
      <c r="K5312" s="6">
        <f>IFERROR(EXP(TREND(LN($F$1:$J$1),LN(F5312:J5312),LN(Calculations!$B$3))),0)</f>
        <v>3.0100323751802282E-2</v>
      </c>
    </row>
    <row r="5313" spans="1:11" x14ac:dyDescent="0.35">
      <c r="A5313">
        <v>5310</v>
      </c>
      <c r="B5313" t="str">
        <f t="shared" si="82"/>
        <v>19-56.5</v>
      </c>
      <c r="C5313">
        <v>-56.548792620059999</v>
      </c>
      <c r="D5313">
        <v>18.528081758161999</v>
      </c>
      <c r="E5313">
        <f>ASIN(SQRT((SIN(RADIANS(PARAMETERS!$D$8-D5313)/2)*SIN(RADIANS(PARAMETERS!$D$8-D5313)/2))+(COS(RADIANS(D5313))*COS(RADIANS(PARAMETERS!$D$8))*SIN(RADIANS(PARAMETERS!$D$9-C5313)/2)*SIN(RADIANS(PARAMETERS!$D$9-C5313)/2))))*2*3958.756</f>
        <v>345.06141050678781</v>
      </c>
      <c r="F5313">
        <v>163.30278015137</v>
      </c>
      <c r="G5313">
        <v>190.68928527832</v>
      </c>
      <c r="H5313">
        <v>230.87780761719</v>
      </c>
      <c r="I5313">
        <v>266.8176574707</v>
      </c>
      <c r="J5313">
        <v>308.35397338867</v>
      </c>
      <c r="K5313" s="6">
        <f>IFERROR(EXP(TREND(LN($F$1:$J$1),LN(F5313:J5313),LN(Calculations!$B$3))),0)</f>
        <v>3.0475461653475137E-2</v>
      </c>
    </row>
    <row r="5314" spans="1:11" x14ac:dyDescent="0.35">
      <c r="A5314">
        <v>5311</v>
      </c>
      <c r="B5314" t="str">
        <f t="shared" si="82"/>
        <v>19-57</v>
      </c>
      <c r="C5314">
        <v>-56.820113954961002</v>
      </c>
      <c r="D5314">
        <v>18.528081758161999</v>
      </c>
      <c r="E5314">
        <f>ASIN(SQRT((SIN(RADIANS(PARAMETERS!$D$8-D5314)/2)*SIN(RADIANS(PARAMETERS!$D$8-D5314)/2))+(COS(RADIANS(D5314))*COS(RADIANS(PARAMETERS!$D$8))*SIN(RADIANS(PARAMETERS!$D$9-C5314)/2)*SIN(RADIANS(PARAMETERS!$D$9-C5314)/2))))*2*3958.756</f>
        <v>331.20646009122237</v>
      </c>
      <c r="F5314">
        <v>163.85105895996</v>
      </c>
      <c r="G5314">
        <v>191.15148925781</v>
      </c>
      <c r="H5314">
        <v>231.54998779297</v>
      </c>
      <c r="I5314">
        <v>267.69293212891</v>
      </c>
      <c r="J5314">
        <v>309.47933959961</v>
      </c>
      <c r="K5314" s="6">
        <f>IFERROR(EXP(TREND(LN($F$1:$J$1),LN(F5314:J5314),LN(Calculations!$B$3))),0)</f>
        <v>3.0876492624333712E-2</v>
      </c>
    </row>
    <row r="5315" spans="1:11" x14ac:dyDescent="0.35">
      <c r="A5315">
        <v>5312</v>
      </c>
      <c r="B5315" t="str">
        <f t="shared" si="82"/>
        <v>19-57</v>
      </c>
      <c r="C5315">
        <v>-57.091435289861998</v>
      </c>
      <c r="D5315">
        <v>18.528081758161999</v>
      </c>
      <c r="E5315">
        <f>ASIN(SQRT((SIN(RADIANS(PARAMETERS!$D$8-D5315)/2)*SIN(RADIANS(PARAMETERS!$D$8-D5315)/2))+(COS(RADIANS(D5315))*COS(RADIANS(PARAMETERS!$D$8))*SIN(RADIANS(PARAMETERS!$D$9-C5315)/2)*SIN(RADIANS(PARAMETERS!$D$9-C5315)/2))))*2*3958.756</f>
        <v>317.75884444422252</v>
      </c>
      <c r="F5315">
        <v>164.37072753906</v>
      </c>
      <c r="G5315">
        <v>191.59091186523</v>
      </c>
      <c r="H5315">
        <v>232.16990661621</v>
      </c>
      <c r="I5315">
        <v>268.48623657227</v>
      </c>
      <c r="J5315">
        <v>310.48501586914</v>
      </c>
      <c r="K5315" s="6">
        <f>IFERROR(EXP(TREND(LN($F$1:$J$1),LN(F5315:J5315),LN(Calculations!$B$3))),0)</f>
        <v>3.1268051588556486E-2</v>
      </c>
    </row>
    <row r="5316" spans="1:11" x14ac:dyDescent="0.35">
      <c r="A5316">
        <v>5313</v>
      </c>
      <c r="B5316" t="str">
        <f t="shared" si="82"/>
        <v>19-57.5</v>
      </c>
      <c r="C5316">
        <v>-57.362756624763001</v>
      </c>
      <c r="D5316">
        <v>18.528081758161999</v>
      </c>
      <c r="E5316">
        <f>ASIN(SQRT((SIN(RADIANS(PARAMETERS!$D$8-D5316)/2)*SIN(RADIANS(PARAMETERS!$D$8-D5316)/2))+(COS(RADIANS(D5316))*COS(RADIANS(PARAMETERS!$D$8))*SIN(RADIANS(PARAMETERS!$D$9-C5316)/2)*SIN(RADIANS(PARAMETERS!$D$9-C5316)/2))))*2*3958.756</f>
        <v>304.77251484597684</v>
      </c>
      <c r="F5316">
        <v>164.92785644531</v>
      </c>
      <c r="G5316">
        <v>192.06646728516</v>
      </c>
      <c r="H5316">
        <v>232.83015441895</v>
      </c>
      <c r="I5316">
        <v>269.32312011719</v>
      </c>
      <c r="J5316">
        <v>311.53759765625</v>
      </c>
      <c r="K5316" s="6">
        <f>IFERROR(EXP(TREND(LN($F$1:$J$1),LN(F5316:J5316),LN(Calculations!$B$3))),0)</f>
        <v>3.1696820067878301E-2</v>
      </c>
    </row>
    <row r="5317" spans="1:11" x14ac:dyDescent="0.35">
      <c r="A5317">
        <v>5314</v>
      </c>
      <c r="B5317" t="str">
        <f t="shared" ref="B5317:B5380" si="83">MROUND(D5317,1)&amp;MROUND(C5317,-0.5)</f>
        <v>19-57.5</v>
      </c>
      <c r="C5317">
        <v>-57.634077959663998</v>
      </c>
      <c r="D5317">
        <v>18.528081758161999</v>
      </c>
      <c r="E5317">
        <f>ASIN(SQRT((SIN(RADIANS(PARAMETERS!$D$8-D5317)/2)*SIN(RADIANS(PARAMETERS!$D$8-D5317)/2))+(COS(RADIANS(D5317))*COS(RADIANS(PARAMETERS!$D$8))*SIN(RADIANS(PARAMETERS!$D$9-C5317)/2)*SIN(RADIANS(PARAMETERS!$D$9-C5317)/2))))*2*3958.756</f>
        <v>292.3089845594547</v>
      </c>
      <c r="F5317">
        <v>165.50653076172</v>
      </c>
      <c r="G5317">
        <v>192.57002258301</v>
      </c>
      <c r="H5317">
        <v>233.51881408691</v>
      </c>
      <c r="I5317">
        <v>270.18804931641</v>
      </c>
      <c r="J5317">
        <v>312.61703491211</v>
      </c>
      <c r="K5317" s="6">
        <f>IFERROR(EXP(TREND(LN($F$1:$J$1),LN(F5317:J5317),LN(Calculations!$B$3))),0)</f>
        <v>3.2152543870954141E-2</v>
      </c>
    </row>
    <row r="5318" spans="1:11" x14ac:dyDescent="0.35">
      <c r="A5318">
        <v>5315</v>
      </c>
      <c r="B5318" t="str">
        <f t="shared" si="83"/>
        <v>19-58</v>
      </c>
      <c r="C5318">
        <v>-57.905399294565001</v>
      </c>
      <c r="D5318">
        <v>18.528081758161999</v>
      </c>
      <c r="E5318">
        <f>ASIN(SQRT((SIN(RADIANS(PARAMETERS!$D$8-D5318)/2)*SIN(RADIANS(PARAMETERS!$D$8-D5318)/2))+(COS(RADIANS(D5318))*COS(RADIANS(PARAMETERS!$D$8))*SIN(RADIANS(PARAMETERS!$D$9-C5318)/2)*SIN(RADIANS(PARAMETERS!$D$9-C5318)/2))))*2*3958.756</f>
        <v>280.43799213342436</v>
      </c>
      <c r="F5318">
        <v>166.05839538574</v>
      </c>
      <c r="G5318">
        <v>193.05276489258</v>
      </c>
      <c r="H5318">
        <v>234.16139221191</v>
      </c>
      <c r="I5318">
        <v>270.98150634766</v>
      </c>
      <c r="J5318">
        <v>313.5927734375</v>
      </c>
      <c r="K5318" s="6">
        <f>IFERROR(EXP(TREND(LN($F$1:$J$1),LN(F5318:J5318),LN(Calculations!$B$3))),0)</f>
        <v>3.2600245491717389E-2</v>
      </c>
    </row>
    <row r="5319" spans="1:11" x14ac:dyDescent="0.35">
      <c r="A5319">
        <v>5316</v>
      </c>
      <c r="B5319" t="str">
        <f t="shared" si="83"/>
        <v>19-58</v>
      </c>
      <c r="C5319">
        <v>-58.176720629465002</v>
      </c>
      <c r="D5319">
        <v>18.528081758161999</v>
      </c>
      <c r="E5319">
        <f>ASIN(SQRT((SIN(RADIANS(PARAMETERS!$D$8-D5319)/2)*SIN(RADIANS(PARAMETERS!$D$8-D5319)/2))+(COS(RADIANS(D5319))*COS(RADIANS(PARAMETERS!$D$8))*SIN(RADIANS(PARAMETERS!$D$9-C5319)/2)*SIN(RADIANS(PARAMETERS!$D$9-C5319)/2))))*2*3958.756</f>
        <v>269.23795008717411</v>
      </c>
      <c r="F5319">
        <v>166.62373352051</v>
      </c>
      <c r="G5319">
        <v>193.55130004883</v>
      </c>
      <c r="H5319">
        <v>234.80694580078</v>
      </c>
      <c r="I5319">
        <v>271.76425170898</v>
      </c>
      <c r="J5319">
        <v>314.53985595703</v>
      </c>
      <c r="K5319" s="6">
        <f>IFERROR(EXP(TREND(LN($F$1:$J$1),LN(F5319:J5319),LN(Calculations!$B$3))),0)</f>
        <v>3.3073291507769595E-2</v>
      </c>
    </row>
    <row r="5320" spans="1:11" x14ac:dyDescent="0.35">
      <c r="A5320">
        <v>5317</v>
      </c>
      <c r="B5320" t="str">
        <f t="shared" si="83"/>
        <v>19-58.5</v>
      </c>
      <c r="C5320">
        <v>-58.448041964365999</v>
      </c>
      <c r="D5320">
        <v>18.528081758161999</v>
      </c>
      <c r="E5320">
        <f>ASIN(SQRT((SIN(RADIANS(PARAMETERS!$D$8-D5320)/2)*SIN(RADIANS(PARAMETERS!$D$8-D5320)/2))+(COS(RADIANS(D5320))*COS(RADIANS(PARAMETERS!$D$8))*SIN(RADIANS(PARAMETERS!$D$9-C5320)/2)*SIN(RADIANS(PARAMETERS!$D$9-C5320)/2))))*2*3958.756</f>
        <v>258.79600703016575</v>
      </c>
      <c r="F5320">
        <v>167.17189025879</v>
      </c>
      <c r="G5320">
        <v>194.04965209961</v>
      </c>
      <c r="H5320">
        <v>235.43103027344</v>
      </c>
      <c r="I5320">
        <v>272.50366210938</v>
      </c>
      <c r="J5320">
        <v>315.41543579102</v>
      </c>
      <c r="K5320" s="6">
        <f>IFERROR(EXP(TREND(LN($F$1:$J$1),LN(F5320:J5320),LN(Calculations!$B$3))),0)</f>
        <v>3.3550573056598372E-2</v>
      </c>
    </row>
    <row r="5321" spans="1:11" x14ac:dyDescent="0.35">
      <c r="A5321">
        <v>5318</v>
      </c>
      <c r="B5321" t="str">
        <f t="shared" si="83"/>
        <v>19-58.5</v>
      </c>
      <c r="C5321">
        <v>-58.719363299267002</v>
      </c>
      <c r="D5321">
        <v>18.528081758161999</v>
      </c>
      <c r="E5321">
        <f>ASIN(SQRT((SIN(RADIANS(PARAMETERS!$D$8-D5321)/2)*SIN(RADIANS(PARAMETERS!$D$8-D5321)/2))+(COS(RADIANS(D5321))*COS(RADIANS(PARAMETERS!$D$8))*SIN(RADIANS(PARAMETERS!$D$9-C5321)/2)*SIN(RADIANS(PARAMETERS!$D$9-C5321)/2))))*2*3958.756</f>
        <v>249.20749678952257</v>
      </c>
      <c r="F5321">
        <v>167.66287231445</v>
      </c>
      <c r="G5321">
        <v>194.50312805176</v>
      </c>
      <c r="H5321">
        <v>235.96780395508</v>
      </c>
      <c r="I5321">
        <v>273.11331176758</v>
      </c>
      <c r="J5321">
        <v>316.10766601563</v>
      </c>
      <c r="K5321" s="6">
        <f>IFERROR(EXP(TREND(LN($F$1:$J$1),LN(F5321:J5321),LN(Calculations!$B$3))),0)</f>
        <v>3.4000721720704008E-2</v>
      </c>
    </row>
    <row r="5322" spans="1:11" x14ac:dyDescent="0.35">
      <c r="A5322">
        <v>5319</v>
      </c>
      <c r="B5322" t="str">
        <f t="shared" si="83"/>
        <v>19-59</v>
      </c>
      <c r="C5322">
        <v>-58.990684634167998</v>
      </c>
      <c r="D5322">
        <v>18.528081758161999</v>
      </c>
      <c r="E5322">
        <f>ASIN(SQRT((SIN(RADIANS(PARAMETERS!$D$8-D5322)/2)*SIN(RADIANS(PARAMETERS!$D$8-D5322)/2))+(COS(RADIANS(D5322))*COS(RADIANS(PARAMETERS!$D$8))*SIN(RADIANS(PARAMETERS!$D$9-C5322)/2)*SIN(RADIANS(PARAMETERS!$D$9-C5322)/2))))*2*3958.756</f>
        <v>240.57450550701424</v>
      </c>
      <c r="F5322">
        <v>168.16242980957</v>
      </c>
      <c r="G5322">
        <v>194.97416687012</v>
      </c>
      <c r="H5322">
        <v>236.51434326172</v>
      </c>
      <c r="I5322">
        <v>273.72421264648</v>
      </c>
      <c r="J5322">
        <v>316.78985595703</v>
      </c>
      <c r="K5322" s="6">
        <f>IFERROR(EXP(TREND(LN($F$1:$J$1),LN(F5322:J5322),LN(Calculations!$B$3))),0)</f>
        <v>3.4472617777009065E-2</v>
      </c>
    </row>
    <row r="5323" spans="1:11" x14ac:dyDescent="0.35">
      <c r="A5323">
        <v>5320</v>
      </c>
      <c r="B5323" t="str">
        <f t="shared" si="83"/>
        <v>19-59.5</v>
      </c>
      <c r="C5323">
        <v>-59.262005969069001</v>
      </c>
      <c r="D5323">
        <v>18.528081758161999</v>
      </c>
      <c r="E5323">
        <f>ASIN(SQRT((SIN(RADIANS(PARAMETERS!$D$8-D5323)/2)*SIN(RADIANS(PARAMETERS!$D$8-D5323)/2))+(COS(RADIANS(D5323))*COS(RADIANS(PARAMETERS!$D$8))*SIN(RADIANS(PARAMETERS!$D$9-C5323)/2)*SIN(RADIANS(PARAMETERS!$D$9-C5323)/2))))*2*3958.756</f>
        <v>233.00328341674998</v>
      </c>
      <c r="F5323">
        <v>168.65101623535</v>
      </c>
      <c r="G5323">
        <v>195.44334411621</v>
      </c>
      <c r="H5323">
        <v>237.04280090332</v>
      </c>
      <c r="I5323">
        <v>274.30038452148</v>
      </c>
      <c r="J5323">
        <v>317.41580200195</v>
      </c>
      <c r="K5323" s="6">
        <f>IFERROR(EXP(TREND(LN($F$1:$J$1),LN(F5323:J5323),LN(Calculations!$B$3))),0)</f>
        <v>3.4951099546598051E-2</v>
      </c>
    </row>
    <row r="5324" spans="1:11" x14ac:dyDescent="0.35">
      <c r="A5324">
        <v>5321</v>
      </c>
      <c r="B5324" t="str">
        <f t="shared" si="83"/>
        <v>19-59.5</v>
      </c>
      <c r="C5324">
        <v>-59.533327303969998</v>
      </c>
      <c r="D5324">
        <v>18.528081758161999</v>
      </c>
      <c r="E5324">
        <f>ASIN(SQRT((SIN(RADIANS(PARAMETERS!$D$8-D5324)/2)*SIN(RADIANS(PARAMETERS!$D$8-D5324)/2))+(COS(RADIANS(D5324))*COS(RADIANS(PARAMETERS!$D$8))*SIN(RADIANS(PARAMETERS!$D$9-C5324)/2)*SIN(RADIANS(PARAMETERS!$D$9-C5324)/2))))*2*3958.756</f>
        <v>226.60029891932112</v>
      </c>
      <c r="F5324">
        <v>169.10275268555</v>
      </c>
      <c r="G5324">
        <v>195.87428283691</v>
      </c>
      <c r="H5324">
        <v>237.50387573242</v>
      </c>
      <c r="I5324">
        <v>274.78018188477</v>
      </c>
      <c r="J5324">
        <v>317.90908813477</v>
      </c>
      <c r="K5324" s="6">
        <f>IFERROR(EXP(TREND(LN($F$1:$J$1),LN(F5324:J5324),LN(Calculations!$B$3))),0)</f>
        <v>3.5412489450079417E-2</v>
      </c>
    </row>
    <row r="5325" spans="1:11" x14ac:dyDescent="0.35">
      <c r="A5325">
        <v>5322</v>
      </c>
      <c r="B5325" t="str">
        <f t="shared" si="83"/>
        <v>19-60</v>
      </c>
      <c r="C5325">
        <v>-59.804648638871001</v>
      </c>
      <c r="D5325">
        <v>18.528081758161999</v>
      </c>
      <c r="E5325">
        <f>ASIN(SQRT((SIN(RADIANS(PARAMETERS!$D$8-D5325)/2)*SIN(RADIANS(PARAMETERS!$D$8-D5325)/2))+(COS(RADIANS(D5325))*COS(RADIANS(PARAMETERS!$D$8))*SIN(RADIANS(PARAMETERS!$D$9-C5325)/2)*SIN(RADIANS(PARAMETERS!$D$9-C5325)/2))))*2*3958.756</f>
        <v>221.46691512701381</v>
      </c>
      <c r="F5325">
        <v>169.57733154297</v>
      </c>
      <c r="G5325">
        <v>196.33422851563</v>
      </c>
      <c r="H5325">
        <v>238.00183105469</v>
      </c>
      <c r="I5325">
        <v>275.30432128906</v>
      </c>
      <c r="J5325">
        <v>318.45562744141</v>
      </c>
      <c r="K5325" s="6">
        <f>IFERROR(EXP(TREND(LN($F$1:$J$1),LN(F5325:J5325),LN(Calculations!$B$3))),0)</f>
        <v>3.590272471544078E-2</v>
      </c>
    </row>
    <row r="5326" spans="1:11" x14ac:dyDescent="0.35">
      <c r="A5326">
        <v>5323</v>
      </c>
      <c r="B5326" t="str">
        <f t="shared" si="83"/>
        <v>19-60</v>
      </c>
      <c r="C5326">
        <v>-60.075969973771997</v>
      </c>
      <c r="D5326">
        <v>18.528081758161999</v>
      </c>
      <c r="E5326">
        <f>ASIN(SQRT((SIN(RADIANS(PARAMETERS!$D$8-D5326)/2)*SIN(RADIANS(PARAMETERS!$D$8-D5326)/2))+(COS(RADIANS(D5326))*COS(RADIANS(PARAMETERS!$D$8))*SIN(RADIANS(PARAMETERS!$D$9-C5326)/2)*SIN(RADIANS(PARAMETERS!$D$9-C5326)/2))))*2*3958.756</f>
        <v>217.69297545557234</v>
      </c>
      <c r="F5326">
        <v>170.05361938477</v>
      </c>
      <c r="G5326">
        <v>196.79899597168</v>
      </c>
      <c r="H5326">
        <v>238.49981689453</v>
      </c>
      <c r="I5326">
        <v>275.82345581055</v>
      </c>
      <c r="J5326">
        <v>318.99063110352</v>
      </c>
      <c r="K5326" s="6">
        <f>IFERROR(EXP(TREND(LN($F$1:$J$1),LN(F5326:J5326),LN(Calculations!$B$3))),0)</f>
        <v>3.6405815064951205E-2</v>
      </c>
    </row>
    <row r="5327" spans="1:11" x14ac:dyDescent="0.35">
      <c r="A5327">
        <v>5324</v>
      </c>
      <c r="B5327" t="str">
        <f t="shared" si="83"/>
        <v>19-60.5</v>
      </c>
      <c r="C5327">
        <v>-60.347291308673</v>
      </c>
      <c r="D5327">
        <v>18.528081758161999</v>
      </c>
      <c r="E5327">
        <f>ASIN(SQRT((SIN(RADIANS(PARAMETERS!$D$8-D5327)/2)*SIN(RADIANS(PARAMETERS!$D$8-D5327)/2))+(COS(RADIANS(D5327))*COS(RADIANS(PARAMETERS!$D$8))*SIN(RADIANS(PARAMETERS!$D$9-C5327)/2)*SIN(RADIANS(PARAMETERS!$D$9-C5327)/2))))*2*3958.756</f>
        <v>215.34997061358996</v>
      </c>
      <c r="F5327">
        <v>170.51148986816</v>
      </c>
      <c r="G5327">
        <v>197.23721313477</v>
      </c>
      <c r="H5327">
        <v>238.95001220703</v>
      </c>
      <c r="I5327">
        <v>276.2737121582</v>
      </c>
      <c r="J5327">
        <v>319.43026733398</v>
      </c>
      <c r="K5327" s="6">
        <f>IFERROR(EXP(TREND(LN($F$1:$J$1),LN(F5327:J5327),LN(Calculations!$B$3))),0)</f>
        <v>3.6905870374706426E-2</v>
      </c>
    </row>
    <row r="5328" spans="1:11" x14ac:dyDescent="0.35">
      <c r="A5328">
        <v>5325</v>
      </c>
      <c r="B5328" t="str">
        <f t="shared" si="83"/>
        <v>19-60.5</v>
      </c>
      <c r="C5328">
        <v>-60.618612643573996</v>
      </c>
      <c r="D5328">
        <v>18.528081758161999</v>
      </c>
      <c r="E5328">
        <f>ASIN(SQRT((SIN(RADIANS(PARAMETERS!$D$8-D5328)/2)*SIN(RADIANS(PARAMETERS!$D$8-D5328)/2))+(COS(RADIANS(D5328))*COS(RADIANS(PARAMETERS!$D$8))*SIN(RADIANS(PARAMETERS!$D$9-C5328)/2)*SIN(RADIANS(PARAMETERS!$D$9-C5328)/2))))*2*3958.756</f>
        <v>214.48480430947342</v>
      </c>
      <c r="F5328">
        <v>170.99307250977</v>
      </c>
      <c r="G5328">
        <v>197.7080078125</v>
      </c>
      <c r="H5328">
        <v>239.44255065918</v>
      </c>
      <c r="I5328">
        <v>276.77557373047</v>
      </c>
      <c r="J5328">
        <v>319.93280029297</v>
      </c>
      <c r="K5328" s="6">
        <f>IFERROR(EXP(TREND(LN($F$1:$J$1),LN(F5328:J5328),LN(Calculations!$B$3))),0)</f>
        <v>3.743743305650131E-2</v>
      </c>
    </row>
    <row r="5329" spans="1:11" x14ac:dyDescent="0.35">
      <c r="A5329">
        <v>5326</v>
      </c>
      <c r="B5329" t="str">
        <f t="shared" si="83"/>
        <v>19-61</v>
      </c>
      <c r="C5329">
        <v>-60.889933978475</v>
      </c>
      <c r="D5329">
        <v>18.528081758161999</v>
      </c>
      <c r="E5329">
        <f>ASIN(SQRT((SIN(RADIANS(PARAMETERS!$D$8-D5329)/2)*SIN(RADIANS(PARAMETERS!$D$8-D5329)/2))+(COS(RADIANS(D5329))*COS(RADIANS(PARAMETERS!$D$8))*SIN(RADIANS(PARAMETERS!$D$9-C5329)/2)*SIN(RADIANS(PARAMETERS!$D$9-C5329)/2))))*2*3958.756</f>
        <v>215.11530997046756</v>
      </c>
      <c r="F5329">
        <v>171.47204589844</v>
      </c>
      <c r="G5329">
        <v>198.1805267334</v>
      </c>
      <c r="H5329">
        <v>239.93228149414</v>
      </c>
      <c r="I5329">
        <v>277.26995849609</v>
      </c>
      <c r="J5329">
        <v>320.42193603516</v>
      </c>
      <c r="K5329" s="6">
        <f>IFERROR(EXP(TREND(LN($F$1:$J$1),LN(F5329:J5329),LN(Calculations!$B$3))),0)</f>
        <v>3.797863677148778E-2</v>
      </c>
    </row>
    <row r="5330" spans="1:11" x14ac:dyDescent="0.35">
      <c r="A5330">
        <v>5327</v>
      </c>
      <c r="B5330" t="str">
        <f t="shared" si="83"/>
        <v>19-61</v>
      </c>
      <c r="C5330">
        <v>-61.161255313376003</v>
      </c>
      <c r="D5330">
        <v>18.528081758161999</v>
      </c>
      <c r="E5330">
        <f>ASIN(SQRT((SIN(RADIANS(PARAMETERS!$D$8-D5330)/2)*SIN(RADIANS(PARAMETERS!$D$8-D5330)/2))+(COS(RADIANS(D5330))*COS(RADIANS(PARAMETERS!$D$8))*SIN(RADIANS(PARAMETERS!$D$9-C5330)/2)*SIN(RADIANS(PARAMETERS!$D$9-C5330)/2))))*2*3958.756</f>
        <v>217.2284632291032</v>
      </c>
      <c r="F5330">
        <v>171.92744445801</v>
      </c>
      <c r="G5330">
        <v>198.62992858887</v>
      </c>
      <c r="H5330">
        <v>240.38385009766</v>
      </c>
      <c r="I5330">
        <v>277.71136474609</v>
      </c>
      <c r="J5330">
        <v>320.83953857422</v>
      </c>
      <c r="K5330" s="6">
        <f>IFERROR(EXP(TREND(LN($F$1:$J$1),LN(F5330:J5330),LN(Calculations!$B$3))),0)</f>
        <v>3.851076906813225E-2</v>
      </c>
    </row>
    <row r="5331" spans="1:11" x14ac:dyDescent="0.35">
      <c r="A5331">
        <v>5328</v>
      </c>
      <c r="B5331" t="str">
        <f t="shared" si="83"/>
        <v>19-61.5</v>
      </c>
      <c r="C5331">
        <v>-61.432576648276999</v>
      </c>
      <c r="D5331">
        <v>18.528081758161999</v>
      </c>
      <c r="E5331">
        <f>ASIN(SQRT((SIN(RADIANS(PARAMETERS!$D$8-D5331)/2)*SIN(RADIANS(PARAMETERS!$D$8-D5331)/2))+(COS(RADIANS(D5331))*COS(RADIANS(PARAMETERS!$D$8))*SIN(RADIANS(PARAMETERS!$D$9-C5331)/2)*SIN(RADIANS(PARAMETERS!$D$9-C5331)/2))))*2*3958.756</f>
        <v>220.78169192783153</v>
      </c>
      <c r="F5331">
        <v>172.39669799805</v>
      </c>
      <c r="G5331">
        <v>199.10884094238</v>
      </c>
      <c r="H5331">
        <v>240.87899780273</v>
      </c>
      <c r="I5331">
        <v>278.21005249023</v>
      </c>
      <c r="J5331">
        <v>321.33135986328</v>
      </c>
      <c r="K5331" s="6">
        <f>IFERROR(EXP(TREND(LN($F$1:$J$1),LN(F5331:J5331),LN(Calculations!$B$3))),0)</f>
        <v>3.9063607853688939E-2</v>
      </c>
    </row>
    <row r="5332" spans="1:11" x14ac:dyDescent="0.35">
      <c r="A5332">
        <v>5329</v>
      </c>
      <c r="B5332" t="str">
        <f t="shared" si="83"/>
        <v>19-61.5</v>
      </c>
      <c r="C5332">
        <v>-61.703897983178003</v>
      </c>
      <c r="D5332">
        <v>18.528081758161999</v>
      </c>
      <c r="E5332">
        <f>ASIN(SQRT((SIN(RADIANS(PARAMETERS!$D$8-D5332)/2)*SIN(RADIANS(PARAMETERS!$D$8-D5332)/2))+(COS(RADIANS(D5332))*COS(RADIANS(PARAMETERS!$D$8))*SIN(RADIANS(PARAMETERS!$D$9-C5332)/2)*SIN(RADIANS(PARAMETERS!$D$9-C5332)/2))))*2*3958.756</f>
        <v>225.7069878526338</v>
      </c>
      <c r="F5332">
        <v>172.84864807129</v>
      </c>
      <c r="G5332">
        <v>199.57914733887</v>
      </c>
      <c r="H5332">
        <v>241.36753845215</v>
      </c>
      <c r="I5332">
        <v>278.70434570313</v>
      </c>
      <c r="J5332">
        <v>321.82171630859</v>
      </c>
      <c r="K5332" s="6">
        <f>IFERROR(EXP(TREND(LN($F$1:$J$1),LN(F5332:J5332),LN(Calculations!$B$3))),0)</f>
        <v>3.9605576657198965E-2</v>
      </c>
    </row>
    <row r="5333" spans="1:11" x14ac:dyDescent="0.35">
      <c r="A5333">
        <v>5330</v>
      </c>
      <c r="B5333" t="str">
        <f t="shared" si="83"/>
        <v>19-62</v>
      </c>
      <c r="C5333">
        <v>-61.975219318078999</v>
      </c>
      <c r="D5333">
        <v>18.528081758161999</v>
      </c>
      <c r="E5333">
        <f>ASIN(SQRT((SIN(RADIANS(PARAMETERS!$D$8-D5333)/2)*SIN(RADIANS(PARAMETERS!$D$8-D5333)/2))+(COS(RADIANS(D5333))*COS(RADIANS(PARAMETERS!$D$8))*SIN(RADIANS(PARAMETERS!$D$9-C5333)/2)*SIN(RADIANS(PARAMETERS!$D$9-C5333)/2))))*2*3958.756</f>
        <v>231.91694127900155</v>
      </c>
      <c r="F5333">
        <v>173.27331542969</v>
      </c>
      <c r="G5333">
        <v>200.02174377441</v>
      </c>
      <c r="H5333">
        <v>241.82662963867</v>
      </c>
      <c r="I5333">
        <v>279.16806030273</v>
      </c>
      <c r="J5333">
        <v>322.28063964844</v>
      </c>
      <c r="K5333" s="6">
        <f>IFERROR(EXP(TREND(LN($F$1:$J$1),LN(F5333:J5333),LN(Calculations!$B$3))),0)</f>
        <v>4.0122885606893942E-2</v>
      </c>
    </row>
    <row r="5334" spans="1:11" x14ac:dyDescent="0.35">
      <c r="A5334">
        <v>5331</v>
      </c>
      <c r="B5334" t="str">
        <f t="shared" si="83"/>
        <v>19-62</v>
      </c>
      <c r="C5334">
        <v>-62.246540652980002</v>
      </c>
      <c r="D5334">
        <v>18.528081758161999</v>
      </c>
      <c r="E5334">
        <f>ASIN(SQRT((SIN(RADIANS(PARAMETERS!$D$8-D5334)/2)*SIN(RADIANS(PARAMETERS!$D$8-D5334)/2))+(COS(RADIANS(D5334))*COS(RADIANS(PARAMETERS!$D$8))*SIN(RADIANS(PARAMETERS!$D$9-C5334)/2)*SIN(RADIANS(PARAMETERS!$D$9-C5334)/2))))*2*3958.756</f>
        <v>239.31155406741067</v>
      </c>
      <c r="F5334">
        <v>173.70770263672</v>
      </c>
      <c r="G5334">
        <v>200.48828125</v>
      </c>
      <c r="H5334">
        <v>242.33491516113</v>
      </c>
      <c r="I5334">
        <v>279.70611572266</v>
      </c>
      <c r="J5334">
        <v>322.84558105469</v>
      </c>
      <c r="K5334" s="6">
        <f>IFERROR(EXP(TREND(LN($F$1:$J$1),LN(F5334:J5334),LN(Calculations!$B$3))),0)</f>
        <v>4.0645738150106206E-2</v>
      </c>
    </row>
    <row r="5335" spans="1:11" x14ac:dyDescent="0.35">
      <c r="A5335">
        <v>5332</v>
      </c>
      <c r="B5335" t="str">
        <f t="shared" si="83"/>
        <v>19-62.5</v>
      </c>
      <c r="C5335">
        <v>-62.517861987880998</v>
      </c>
      <c r="D5335">
        <v>18.528081758161999</v>
      </c>
      <c r="E5335">
        <f>ASIN(SQRT((SIN(RADIANS(PARAMETERS!$D$8-D5335)/2)*SIN(RADIANS(PARAMETERS!$D$8-D5335)/2))+(COS(RADIANS(D5335))*COS(RADIANS(PARAMETERS!$D$8))*SIN(RADIANS(PARAMETERS!$D$9-C5335)/2)*SIN(RADIANS(PARAMETERS!$D$9-C5335)/2))))*2*3958.756</f>
        <v>247.78477448741842</v>
      </c>
      <c r="F5335">
        <v>174.17553710938</v>
      </c>
      <c r="G5335">
        <v>201.0104675293</v>
      </c>
      <c r="H5335">
        <v>242.93748474121</v>
      </c>
      <c r="I5335">
        <v>280.37649536133</v>
      </c>
      <c r="J5335">
        <v>323.59020996094</v>
      </c>
      <c r="K5335" s="6">
        <f>IFERROR(EXP(TREND(LN($F$1:$J$1),LN(F5335:J5335),LN(Calculations!$B$3))),0)</f>
        <v>4.1196213078713809E-2</v>
      </c>
    </row>
    <row r="5336" spans="1:11" x14ac:dyDescent="0.35">
      <c r="A5336">
        <v>5333</v>
      </c>
      <c r="B5336" t="str">
        <f t="shared" si="83"/>
        <v>19-63</v>
      </c>
      <c r="C5336">
        <v>-62.789183322782002</v>
      </c>
      <c r="D5336">
        <v>18.528081758161999</v>
      </c>
      <c r="E5336">
        <f>ASIN(SQRT((SIN(RADIANS(PARAMETERS!$D$8-D5336)/2)*SIN(RADIANS(PARAMETERS!$D$8-D5336)/2))+(COS(RADIANS(D5336))*COS(RADIANS(PARAMETERS!$D$8))*SIN(RADIANS(PARAMETERS!$D$9-C5336)/2)*SIN(RADIANS(PARAMETERS!$D$9-C5336)/2))))*2*3958.756</f>
        <v>257.23002045244323</v>
      </c>
      <c r="F5336">
        <v>174.7180480957</v>
      </c>
      <c r="G5336">
        <v>201.64195251465</v>
      </c>
      <c r="H5336">
        <v>243.70913696289</v>
      </c>
      <c r="I5336">
        <v>281.27432250977</v>
      </c>
      <c r="J5336">
        <v>324.63464355469</v>
      </c>
      <c r="K5336" s="6">
        <f>IFERROR(EXP(TREND(LN($F$1:$J$1),LN(F5336:J5336),LN(Calculations!$B$3))),0)</f>
        <v>4.1815002411421158E-2</v>
      </c>
    </row>
    <row r="5337" spans="1:11" x14ac:dyDescent="0.35">
      <c r="A5337">
        <v>5334</v>
      </c>
      <c r="B5337" t="str">
        <f t="shared" si="83"/>
        <v>19-63</v>
      </c>
      <c r="C5337">
        <v>-63.060504657682998</v>
      </c>
      <c r="D5337">
        <v>18.528081758161999</v>
      </c>
      <c r="E5337">
        <f>ASIN(SQRT((SIN(RADIANS(PARAMETERS!$D$8-D5337)/2)*SIN(RADIANS(PARAMETERS!$D$8-D5337)/2))+(COS(RADIANS(D5337))*COS(RADIANS(PARAMETERS!$D$8))*SIN(RADIANS(PARAMETERS!$D$9-C5337)/2)*SIN(RADIANS(PARAMETERS!$D$9-C5337)/2))))*2*3958.756</f>
        <v>267.54434704849177</v>
      </c>
      <c r="F5337">
        <v>175.37240600586</v>
      </c>
      <c r="G5337">
        <v>202.43194580078</v>
      </c>
      <c r="H5337">
        <v>244.71969604492</v>
      </c>
      <c r="I5337">
        <v>282.48941040039</v>
      </c>
      <c r="J5337">
        <v>326.0934753418</v>
      </c>
      <c r="K5337" s="6">
        <f>IFERROR(EXP(TREND(LN($F$1:$J$1),LN(F5337:J5337),LN(Calculations!$B$3))),0)</f>
        <v>4.2539014670103785E-2</v>
      </c>
    </row>
    <row r="5338" spans="1:11" x14ac:dyDescent="0.35">
      <c r="A5338">
        <v>5335</v>
      </c>
      <c r="B5338" t="str">
        <f t="shared" si="83"/>
        <v>19-63.5</v>
      </c>
      <c r="C5338">
        <v>-63.331825992584001</v>
      </c>
      <c r="D5338">
        <v>18.528081758161999</v>
      </c>
      <c r="E5338">
        <f>ASIN(SQRT((SIN(RADIANS(PARAMETERS!$D$8-D5338)/2)*SIN(RADIANS(PARAMETERS!$D$8-D5338)/2))+(COS(RADIANS(D5338))*COS(RADIANS(PARAMETERS!$D$8))*SIN(RADIANS(PARAMETERS!$D$9-C5338)/2)*SIN(RADIANS(PARAMETERS!$D$9-C5338)/2))))*2*3958.756</f>
        <v>278.63123792398346</v>
      </c>
      <c r="F5338">
        <v>175.97802734375</v>
      </c>
      <c r="G5338">
        <v>203.17077636719</v>
      </c>
      <c r="H5338">
        <v>245.67646789551</v>
      </c>
      <c r="I5338">
        <v>283.64944458008</v>
      </c>
      <c r="J5338">
        <v>327.49673461914</v>
      </c>
      <c r="K5338" s="6">
        <f>IFERROR(EXP(TREND(LN($F$1:$J$1),LN(F5338:J5338),LN(Calculations!$B$3))),0)</f>
        <v>4.3207741852234471E-2</v>
      </c>
    </row>
    <row r="5339" spans="1:11" x14ac:dyDescent="0.35">
      <c r="A5339">
        <v>5336</v>
      </c>
      <c r="B5339" t="str">
        <f t="shared" si="83"/>
        <v>19-63.5</v>
      </c>
      <c r="C5339">
        <v>-63.603147327484997</v>
      </c>
      <c r="D5339">
        <v>18.528081758161999</v>
      </c>
      <c r="E5339">
        <f>ASIN(SQRT((SIN(RADIANS(PARAMETERS!$D$8-D5339)/2)*SIN(RADIANS(PARAMETERS!$D$8-D5339)/2))+(COS(RADIANS(D5339))*COS(RADIANS(PARAMETERS!$D$8))*SIN(RADIANS(PARAMETERS!$D$9-C5339)/2)*SIN(RADIANS(PARAMETERS!$D$9-C5339)/2))))*2*3958.756</f>
        <v>290.40220238403612</v>
      </c>
      <c r="F5339">
        <v>176.44253540039</v>
      </c>
      <c r="G5339">
        <v>203.74087524414</v>
      </c>
      <c r="H5339">
        <v>246.4196472168</v>
      </c>
      <c r="I5339">
        <v>284.55432128906</v>
      </c>
      <c r="J5339">
        <v>328.59533691406</v>
      </c>
      <c r="K5339" s="6">
        <f>IFERROR(EXP(TREND(LN($F$1:$J$1),LN(F5339:J5339),LN(Calculations!$B$3))),0)</f>
        <v>4.3721482743807272E-2</v>
      </c>
    </row>
    <row r="5340" spans="1:11" x14ac:dyDescent="0.35">
      <c r="A5340">
        <v>5337</v>
      </c>
      <c r="B5340" t="str">
        <f t="shared" si="83"/>
        <v>19-64</v>
      </c>
      <c r="C5340">
        <v>-63.874468662386001</v>
      </c>
      <c r="D5340">
        <v>18.528081758161999</v>
      </c>
      <c r="E5340">
        <f>ASIN(SQRT((SIN(RADIANS(PARAMETERS!$D$8-D5340)/2)*SIN(RADIANS(PARAMETERS!$D$8-D5340)/2))+(COS(RADIANS(D5340))*COS(RADIANS(PARAMETERS!$D$8))*SIN(RADIANS(PARAMETERS!$D$9-C5340)/2)*SIN(RADIANS(PARAMETERS!$D$9-C5340)/2))))*2*3958.756</f>
        <v>302.77744633688542</v>
      </c>
      <c r="F5340">
        <v>176.79750061035</v>
      </c>
      <c r="G5340">
        <v>204.18856811523</v>
      </c>
      <c r="H5340">
        <v>247.02137756348</v>
      </c>
      <c r="I5340">
        <v>285.30160522461</v>
      </c>
      <c r="J5340">
        <v>329.51867675781</v>
      </c>
      <c r="K5340" s="6">
        <f>IFERROR(EXP(TREND(LN($F$1:$J$1),LN(F5340:J5340),LN(Calculations!$B$3))),0)</f>
        <v>4.4102314085035295E-2</v>
      </c>
    </row>
    <row r="5341" spans="1:11" x14ac:dyDescent="0.35">
      <c r="A5341">
        <v>5338</v>
      </c>
      <c r="B5341" t="str">
        <f t="shared" si="83"/>
        <v>19-64</v>
      </c>
      <c r="C5341">
        <v>-64.145789997286997</v>
      </c>
      <c r="D5341">
        <v>18.528081758161999</v>
      </c>
      <c r="E5341">
        <f>ASIN(SQRT((SIN(RADIANS(PARAMETERS!$D$8-D5341)/2)*SIN(RADIANS(PARAMETERS!$D$8-D5341)/2))+(COS(RADIANS(D5341))*COS(RADIANS(PARAMETERS!$D$8))*SIN(RADIANS(PARAMETERS!$D$9-C5341)/2)*SIN(RADIANS(PARAMETERS!$D$9-C5341)/2))))*2*3958.756</f>
        <v>315.68589018220871</v>
      </c>
      <c r="F5341">
        <v>177.07049560547</v>
      </c>
      <c r="G5341">
        <v>204.54563903809</v>
      </c>
      <c r="H5341">
        <v>247.51995849609</v>
      </c>
      <c r="I5341">
        <v>285.93545532227</v>
      </c>
      <c r="J5341">
        <v>330.31762695313</v>
      </c>
      <c r="K5341" s="6">
        <f>IFERROR(EXP(TREND(LN($F$1:$J$1),LN(F5341:J5341),LN(Calculations!$B$3))),0)</f>
        <v>4.4381112477247908E-2</v>
      </c>
    </row>
    <row r="5342" spans="1:11" x14ac:dyDescent="0.35">
      <c r="A5342">
        <v>5339</v>
      </c>
      <c r="B5342" t="str">
        <f t="shared" si="83"/>
        <v>19-64.5</v>
      </c>
      <c r="C5342">
        <v>-64.417111332188</v>
      </c>
      <c r="D5342">
        <v>18.528081758161999</v>
      </c>
      <c r="E5342">
        <f>ASIN(SQRT((SIN(RADIANS(PARAMETERS!$D$8-D5342)/2)*SIN(RADIANS(PARAMETERS!$D$8-D5342)/2))+(COS(RADIANS(D5342))*COS(RADIANS(PARAMETERS!$D$8))*SIN(RADIANS(PARAMETERS!$D$9-C5342)/2)*SIN(RADIANS(PARAMETERS!$D$9-C5342)/2))))*2*3958.756</f>
        <v>329.06476808419973</v>
      </c>
      <c r="F5342">
        <v>177.29588317871</v>
      </c>
      <c r="G5342">
        <v>204.85629272461</v>
      </c>
      <c r="H5342">
        <v>247.97616577148</v>
      </c>
      <c r="I5342">
        <v>286.5325012207</v>
      </c>
      <c r="J5342">
        <v>331.08804321289</v>
      </c>
      <c r="K5342" s="6">
        <f>IFERROR(EXP(TREND(LN($F$1:$J$1),LN(F5342:J5342),LN(Calculations!$B$3))),0)</f>
        <v>4.4592617032587781E-2</v>
      </c>
    </row>
    <row r="5343" spans="1:11" x14ac:dyDescent="0.35">
      <c r="A5343">
        <v>5340</v>
      </c>
      <c r="B5343" t="str">
        <f t="shared" si="83"/>
        <v>19-64.5</v>
      </c>
      <c r="C5343">
        <v>-64.688432667089003</v>
      </c>
      <c r="D5343">
        <v>18.528081758161999</v>
      </c>
      <c r="E5343">
        <f>ASIN(SQRT((SIN(RADIANS(PARAMETERS!$D$8-D5343)/2)*SIN(RADIANS(PARAMETERS!$D$8-D5343)/2))+(COS(RADIANS(D5343))*COS(RADIANS(PARAMETERS!$D$8))*SIN(RADIANS(PARAMETERS!$D$9-C5343)/2)*SIN(RADIANS(PARAMETERS!$D$9-C5343)/2))))*2*3958.756</f>
        <v>342.85898919483486</v>
      </c>
      <c r="F5343">
        <v>177.49931335449</v>
      </c>
      <c r="G5343">
        <v>205.15634155273</v>
      </c>
      <c r="H5343">
        <v>248.44329833984</v>
      </c>
      <c r="I5343">
        <v>287.16299438477</v>
      </c>
      <c r="J5343">
        <v>331.92138671875</v>
      </c>
      <c r="K5343" s="6">
        <f>IFERROR(EXP(TREND(LN($F$1:$J$1),LN(F5343:J5343),LN(Calculations!$B$3))),0)</f>
        <v>4.4759655704060722E-2</v>
      </c>
    </row>
    <row r="5344" spans="1:11" x14ac:dyDescent="0.35">
      <c r="A5344">
        <v>5341</v>
      </c>
      <c r="B5344" t="str">
        <f t="shared" si="83"/>
        <v>19-65</v>
      </c>
      <c r="C5344">
        <v>-64.959754001990007</v>
      </c>
      <c r="D5344">
        <v>18.528081758161999</v>
      </c>
      <c r="E5344">
        <f>ASIN(SQRT((SIN(RADIANS(PARAMETERS!$D$8-D5344)/2)*SIN(RADIANS(PARAMETERS!$D$8-D5344)/2))+(COS(RADIANS(D5344))*COS(RADIANS(PARAMETERS!$D$8))*SIN(RADIANS(PARAMETERS!$D$9-C5344)/2)*SIN(RADIANS(PARAMETERS!$D$9-C5344)/2))))*2*3958.756</f>
        <v>357.02038893298277</v>
      </c>
      <c r="F5344">
        <v>177.64065551758</v>
      </c>
      <c r="G5344">
        <v>205.38591003418</v>
      </c>
      <c r="H5344">
        <v>248.8271484375</v>
      </c>
      <c r="I5344">
        <v>287.69909667969</v>
      </c>
      <c r="J5344">
        <v>332.64779663086</v>
      </c>
      <c r="K5344" s="6">
        <f>IFERROR(EXP(TREND(LN($F$1:$J$1),LN(F5344:J5344),LN(Calculations!$B$3))),0)</f>
        <v>4.4850086311661014E-2</v>
      </c>
    </row>
    <row r="5345" spans="1:11" x14ac:dyDescent="0.35">
      <c r="A5345">
        <v>5342</v>
      </c>
      <c r="B5345" t="str">
        <f t="shared" si="83"/>
        <v>19-65</v>
      </c>
      <c r="C5345">
        <v>-65.231075336890996</v>
      </c>
      <c r="D5345">
        <v>18.528081758161999</v>
      </c>
      <c r="E5345">
        <f>ASIN(SQRT((SIN(RADIANS(PARAMETERS!$D$8-D5345)/2)*SIN(RADIANS(PARAMETERS!$D$8-D5345)/2))+(COS(RADIANS(D5345))*COS(RADIANS(PARAMETERS!$D$8))*SIN(RADIANS(PARAMETERS!$D$9-C5345)/2)*SIN(RADIANS(PARAMETERS!$D$9-C5345)/2))))*2*3958.756</f>
        <v>371.50695485265061</v>
      </c>
      <c r="F5345">
        <v>177.72924804688</v>
      </c>
      <c r="G5345">
        <v>205.55308532715</v>
      </c>
      <c r="H5345">
        <v>249.13328552246</v>
      </c>
      <c r="I5345">
        <v>288.14358520508</v>
      </c>
      <c r="J5345">
        <v>333.26629638672</v>
      </c>
      <c r="K5345" s="6">
        <f>IFERROR(EXP(TREND(LN($F$1:$J$1),LN(F5345:J5345),LN(Calculations!$B$3))),0)</f>
        <v>4.4878436775719274E-2</v>
      </c>
    </row>
    <row r="5346" spans="1:11" x14ac:dyDescent="0.35">
      <c r="A5346">
        <v>5343</v>
      </c>
      <c r="B5346" t="str">
        <f t="shared" si="83"/>
        <v>19-65.5</v>
      </c>
      <c r="C5346">
        <v>-65.502396671791999</v>
      </c>
      <c r="D5346">
        <v>18.528081758161999</v>
      </c>
      <c r="E5346">
        <f>ASIN(SQRT((SIN(RADIANS(PARAMETERS!$D$8-D5346)/2)*SIN(RADIANS(PARAMETERS!$D$8-D5346)/2))+(COS(RADIANS(D5346))*COS(RADIANS(PARAMETERS!$D$8))*SIN(RADIANS(PARAMETERS!$D$9-C5346)/2)*SIN(RADIANS(PARAMETERS!$D$9-C5346)/2))))*2*3958.756</f>
        <v>386.28207877840134</v>
      </c>
      <c r="F5346">
        <v>177.79322814941</v>
      </c>
      <c r="G5346">
        <v>205.69396972656</v>
      </c>
      <c r="H5346">
        <v>249.41122436523</v>
      </c>
      <c r="I5346">
        <v>288.55883789063</v>
      </c>
      <c r="J5346">
        <v>333.85504150391</v>
      </c>
      <c r="K5346" s="6">
        <f>IFERROR(EXP(TREND(LN($F$1:$J$1),LN(F5346:J5346),LN(Calculations!$B$3))),0)</f>
        <v>4.4874363934145838E-2</v>
      </c>
    </row>
    <row r="5347" spans="1:11" x14ac:dyDescent="0.35">
      <c r="A5347">
        <v>5344</v>
      </c>
      <c r="B5347" t="str">
        <f t="shared" si="83"/>
        <v>19-66</v>
      </c>
      <c r="C5347">
        <v>-65.773718006693002</v>
      </c>
      <c r="D5347">
        <v>18.528081758161999</v>
      </c>
      <c r="E5347">
        <f>ASIN(SQRT((SIN(RADIANS(PARAMETERS!$D$8-D5347)/2)*SIN(RADIANS(PARAMETERS!$D$8-D5347)/2))+(COS(RADIANS(D5347))*COS(RADIANS(PARAMETERS!$D$8))*SIN(RADIANS(PARAMETERS!$D$9-C5347)/2)*SIN(RADIANS(PARAMETERS!$D$9-C5347)/2))))*2*3958.756</f>
        <v>401.31386377881279</v>
      </c>
      <c r="F5347">
        <v>177.79609680176</v>
      </c>
      <c r="G5347">
        <v>205.75875854492</v>
      </c>
      <c r="H5347">
        <v>249.58833312988</v>
      </c>
      <c r="I5347">
        <v>288.85003662109</v>
      </c>
      <c r="J5347">
        <v>334.29177856445</v>
      </c>
      <c r="K5347" s="6">
        <f>IFERROR(EXP(TREND(LN($F$1:$J$1),LN(F5347:J5347),LN(Calculations!$B$3))),0)</f>
        <v>4.4803697979625537E-2</v>
      </c>
    </row>
    <row r="5348" spans="1:11" x14ac:dyDescent="0.35">
      <c r="A5348">
        <v>5345</v>
      </c>
      <c r="B5348" t="str">
        <f t="shared" si="83"/>
        <v>19-66</v>
      </c>
      <c r="C5348">
        <v>-66.045039341594006</v>
      </c>
      <c r="D5348">
        <v>18.528081758161999</v>
      </c>
      <c r="E5348">
        <f>ASIN(SQRT((SIN(RADIANS(PARAMETERS!$D$8-D5348)/2)*SIN(RADIANS(PARAMETERS!$D$8-D5348)/2))+(COS(RADIANS(D5348))*COS(RADIANS(PARAMETERS!$D$8))*SIN(RADIANS(PARAMETERS!$D$9-C5348)/2)*SIN(RADIANS(PARAMETERS!$D$9-C5348)/2))))*2*3958.756</f>
        <v>416.57449920967474</v>
      </c>
      <c r="F5348">
        <v>177.69734191895</v>
      </c>
      <c r="G5348">
        <v>205.69613647461</v>
      </c>
      <c r="H5348">
        <v>249.59530639648</v>
      </c>
      <c r="I5348">
        <v>288.93081665039</v>
      </c>
      <c r="J5348">
        <v>334.46951293945</v>
      </c>
      <c r="K5348" s="6">
        <f>IFERROR(EXP(TREND(LN($F$1:$J$1),LN(F5348:J5348),LN(Calculations!$B$3))),0)</f>
        <v>4.4623990742043249E-2</v>
      </c>
    </row>
    <row r="5349" spans="1:11" x14ac:dyDescent="0.35">
      <c r="A5349">
        <v>5346</v>
      </c>
      <c r="B5349" t="str">
        <f t="shared" si="83"/>
        <v>19-66.5</v>
      </c>
      <c r="C5349">
        <v>-66.316360676494995</v>
      </c>
      <c r="D5349">
        <v>18.528081758161999</v>
      </c>
      <c r="E5349">
        <f>ASIN(SQRT((SIN(RADIANS(PARAMETERS!$D$8-D5349)/2)*SIN(RADIANS(PARAMETERS!$D$8-D5349)/2))+(COS(RADIANS(D5349))*COS(RADIANS(PARAMETERS!$D$8))*SIN(RADIANS(PARAMETERS!$D$9-C5349)/2)*SIN(RADIANS(PARAMETERS!$D$9-C5349)/2))))*2*3958.756</f>
        <v>432.03970742843006</v>
      </c>
      <c r="F5349">
        <v>177.47102355957</v>
      </c>
      <c r="G5349">
        <v>205.47520446777</v>
      </c>
      <c r="H5349">
        <v>249.39324951172</v>
      </c>
      <c r="I5349">
        <v>288.75485229492</v>
      </c>
      <c r="J5349">
        <v>334.3330078125</v>
      </c>
      <c r="K5349" s="6">
        <f>IFERROR(EXP(TREND(LN($F$1:$J$1),LN(F5349:J5349),LN(Calculations!$B$3))),0)</f>
        <v>4.4307050326706232E-2</v>
      </c>
    </row>
    <row r="5350" spans="1:11" x14ac:dyDescent="0.35">
      <c r="A5350">
        <v>5347</v>
      </c>
      <c r="B5350" t="str">
        <f t="shared" si="83"/>
        <v>19-66.5</v>
      </c>
      <c r="C5350">
        <v>-66.587682011395998</v>
      </c>
      <c r="D5350">
        <v>18.528081758161999</v>
      </c>
      <c r="E5350">
        <f>ASIN(SQRT((SIN(RADIANS(PARAMETERS!$D$8-D5350)/2)*SIN(RADIANS(PARAMETERS!$D$8-D5350)/2))+(COS(RADIANS(D5350))*COS(RADIANS(PARAMETERS!$D$8))*SIN(RADIANS(PARAMETERS!$D$9-C5350)/2)*SIN(RADIANS(PARAMETERS!$D$9-C5350)/2))))*2*3958.756</f>
        <v>447.68826011270647</v>
      </c>
      <c r="F5350">
        <v>177.00604248047</v>
      </c>
      <c r="G5350">
        <v>204.9450378418</v>
      </c>
      <c r="H5350">
        <v>248.76290893555</v>
      </c>
      <c r="I5350">
        <v>288.03656005859</v>
      </c>
      <c r="J5350">
        <v>333.51477050781</v>
      </c>
      <c r="K5350" s="6">
        <f>IFERROR(EXP(TREND(LN($F$1:$J$1),LN(F5350:J5350),LN(Calculations!$B$3))),0)</f>
        <v>4.3751247994630496E-2</v>
      </c>
    </row>
    <row r="5351" spans="1:11" x14ac:dyDescent="0.35">
      <c r="A5351">
        <v>5348</v>
      </c>
      <c r="B5351" t="str">
        <f t="shared" si="83"/>
        <v>19-67</v>
      </c>
      <c r="C5351">
        <v>-66.859003346296006</v>
      </c>
      <c r="D5351">
        <v>18.528081758161999</v>
      </c>
      <c r="E5351">
        <f>ASIN(SQRT((SIN(RADIANS(PARAMETERS!$D$8-D5351)/2)*SIN(RADIANS(PARAMETERS!$D$8-D5351)/2))+(COS(RADIANS(D5351))*COS(RADIANS(PARAMETERS!$D$8))*SIN(RADIANS(PARAMETERS!$D$9-C5351)/2)*SIN(RADIANS(PARAMETERS!$D$9-C5351)/2))))*2*3958.756</f>
        <v>463.50155907136832</v>
      </c>
      <c r="F5351">
        <v>176.42405700684</v>
      </c>
      <c r="G5351">
        <v>204.27325439453</v>
      </c>
      <c r="H5351">
        <v>247.9383392334</v>
      </c>
      <c r="I5351">
        <v>287.0739440918</v>
      </c>
      <c r="J5351">
        <v>332.39117431641</v>
      </c>
      <c r="K5351" s="6">
        <f>IFERROR(EXP(TREND(LN($F$1:$J$1),LN(F5351:J5351),LN(Calculations!$B$3))),0)</f>
        <v>4.3082880048127922E-2</v>
      </c>
    </row>
    <row r="5352" spans="1:11" x14ac:dyDescent="0.35">
      <c r="A5352">
        <v>5349</v>
      </c>
      <c r="B5352" t="str">
        <f t="shared" si="83"/>
        <v>19-67</v>
      </c>
      <c r="C5352">
        <v>-67.130324681196996</v>
      </c>
      <c r="D5352">
        <v>18.528081758161999</v>
      </c>
      <c r="E5352">
        <f>ASIN(SQRT((SIN(RADIANS(PARAMETERS!$D$8-D5352)/2)*SIN(RADIANS(PARAMETERS!$D$8-D5352)/2))+(COS(RADIANS(D5352))*COS(RADIANS(PARAMETERS!$D$8))*SIN(RADIANS(PARAMETERS!$D$9-C5352)/2)*SIN(RADIANS(PARAMETERS!$D$9-C5352)/2))))*2*3958.756</f>
        <v>479.46327505838474</v>
      </c>
      <c r="F5352">
        <v>175.78411865234</v>
      </c>
      <c r="G5352">
        <v>203.60394287109</v>
      </c>
      <c r="H5352">
        <v>247.12358093262</v>
      </c>
      <c r="I5352">
        <v>286.12887573242</v>
      </c>
      <c r="J5352">
        <v>331.29531860352</v>
      </c>
      <c r="K5352" s="6">
        <f>IFERROR(EXP(TREND(LN($F$1:$J$1),LN(F5352:J5352),LN(Calculations!$B$3))),0)</f>
        <v>4.2364694472368049E-2</v>
      </c>
    </row>
    <row r="5353" spans="1:11" x14ac:dyDescent="0.35">
      <c r="A5353">
        <v>5350</v>
      </c>
      <c r="B5353" t="str">
        <f t="shared" si="83"/>
        <v>19-67.5</v>
      </c>
      <c r="C5353">
        <v>-67.401646016097999</v>
      </c>
      <c r="D5353">
        <v>18.528081758161999</v>
      </c>
      <c r="E5353">
        <f>ASIN(SQRT((SIN(RADIANS(PARAMETERS!$D$8-D5353)/2)*SIN(RADIANS(PARAMETERS!$D$8-D5353)/2))+(COS(RADIANS(D5353))*COS(RADIANS(PARAMETERS!$D$8))*SIN(RADIANS(PARAMETERS!$D$9-C5353)/2)*SIN(RADIANS(PARAMETERS!$D$9-C5353)/2))))*2*3958.756</f>
        <v>495.55903772980844</v>
      </c>
      <c r="F5353">
        <v>175.15713500977</v>
      </c>
      <c r="G5353">
        <v>202.97142028809</v>
      </c>
      <c r="H5353">
        <v>246.35568237305</v>
      </c>
      <c r="I5353">
        <v>285.23992919922</v>
      </c>
      <c r="J5353">
        <v>330.26654052734</v>
      </c>
      <c r="K5353" s="6">
        <f>IFERROR(EXP(TREND(LN($F$1:$J$1),LN(F5353:J5353),LN(Calculations!$B$3))),0)</f>
        <v>4.1673811884918054E-2</v>
      </c>
    </row>
    <row r="5354" spans="1:11" x14ac:dyDescent="0.35">
      <c r="A5354">
        <v>5351</v>
      </c>
      <c r="B5354" t="str">
        <f t="shared" si="83"/>
        <v>19-67.5</v>
      </c>
      <c r="C5354">
        <v>-67.672967350999002</v>
      </c>
      <c r="D5354">
        <v>18.528081758161999</v>
      </c>
      <c r="E5354">
        <f>ASIN(SQRT((SIN(RADIANS(PARAMETERS!$D$8-D5354)/2)*SIN(RADIANS(PARAMETERS!$D$8-D5354)/2))+(COS(RADIANS(D5354))*COS(RADIANS(PARAMETERS!$D$8))*SIN(RADIANS(PARAMETERS!$D$9-C5354)/2)*SIN(RADIANS(PARAMETERS!$D$9-C5354)/2))))*2*3958.756</f>
        <v>511.7761700947388</v>
      </c>
      <c r="F5354">
        <v>174.52967834473</v>
      </c>
      <c r="G5354">
        <v>202.34683227539</v>
      </c>
      <c r="H5354">
        <v>245.59986877441</v>
      </c>
      <c r="I5354">
        <v>284.36700439453</v>
      </c>
      <c r="J5354">
        <v>329.25857543945</v>
      </c>
      <c r="K5354" s="6">
        <f>IFERROR(EXP(TREND(LN($F$1:$J$1),LN(F5354:J5354),LN(Calculations!$B$3))),0)</f>
        <v>4.0992006364374944E-2</v>
      </c>
    </row>
    <row r="5355" spans="1:11" x14ac:dyDescent="0.35">
      <c r="A5355">
        <v>5352</v>
      </c>
      <c r="B5355" t="str">
        <f t="shared" si="83"/>
        <v>19-68</v>
      </c>
      <c r="C5355">
        <v>-67.944288685900005</v>
      </c>
      <c r="D5355">
        <v>18.528081758161999</v>
      </c>
      <c r="E5355">
        <f>ASIN(SQRT((SIN(RADIANS(PARAMETERS!$D$8-D5355)/2)*SIN(RADIANS(PARAMETERS!$D$8-D5355)/2))+(COS(RADIANS(D5355))*COS(RADIANS(PARAMETERS!$D$8))*SIN(RADIANS(PARAMETERS!$D$9-C5355)/2)*SIN(RADIANS(PARAMETERS!$D$9-C5355)/2))))*2*3958.756</f>
        <v>528.10346131919982</v>
      </c>
      <c r="F5355">
        <v>173.88836669922</v>
      </c>
      <c r="G5355">
        <v>201.71253967285</v>
      </c>
      <c r="H5355">
        <v>244.83676147461</v>
      </c>
      <c r="I5355">
        <v>283.48950195313</v>
      </c>
      <c r="J5355">
        <v>328.24963378906</v>
      </c>
      <c r="K5355" s="6">
        <f>IFERROR(EXP(TREND(LN($F$1:$J$1),LN(F5355:J5355),LN(Calculations!$B$3))),0)</f>
        <v>4.0302817726772217E-2</v>
      </c>
    </row>
    <row r="5356" spans="1:11" x14ac:dyDescent="0.35">
      <c r="A5356">
        <v>5353</v>
      </c>
      <c r="B5356" t="str">
        <f t="shared" si="83"/>
        <v>19-68</v>
      </c>
      <c r="C5356">
        <v>-68.215610020800995</v>
      </c>
      <c r="D5356">
        <v>18.528081758161999</v>
      </c>
      <c r="E5356">
        <f>ASIN(SQRT((SIN(RADIANS(PARAMETERS!$D$8-D5356)/2)*SIN(RADIANS(PARAMETERS!$D$8-D5356)/2))+(COS(RADIANS(D5356))*COS(RADIANS(PARAMETERS!$D$8))*SIN(RADIANS(PARAMETERS!$D$9-C5356)/2)*SIN(RADIANS(PARAMETERS!$D$9-C5356)/2))))*2*3958.756</f>
        <v>544.53097238475266</v>
      </c>
      <c r="F5356">
        <v>173.07412719727</v>
      </c>
      <c r="G5356">
        <v>200.88705444336</v>
      </c>
      <c r="H5356">
        <v>243.8025970459</v>
      </c>
      <c r="I5356">
        <v>282.26385498047</v>
      </c>
      <c r="J5356">
        <v>326.79779052734</v>
      </c>
      <c r="K5356" s="6">
        <f>IFERROR(EXP(TREND(LN($F$1:$J$1),LN(F5356:J5356),LN(Calculations!$B$3))),0)</f>
        <v>3.9466694734190635E-2</v>
      </c>
    </row>
    <row r="5357" spans="1:11" x14ac:dyDescent="0.35">
      <c r="A5357">
        <v>5354</v>
      </c>
      <c r="B5357" t="str">
        <f t="shared" si="83"/>
        <v>19-68.5</v>
      </c>
      <c r="C5357">
        <v>-68.486931355701998</v>
      </c>
      <c r="D5357">
        <v>18.528081758161999</v>
      </c>
      <c r="E5357">
        <f>ASIN(SQRT((SIN(RADIANS(PARAMETERS!$D$8-D5357)/2)*SIN(RADIANS(PARAMETERS!$D$8-D5357)/2))+(COS(RADIANS(D5357))*COS(RADIANS(PARAMETERS!$D$8))*SIN(RADIANS(PARAMETERS!$D$9-C5357)/2)*SIN(RADIANS(PARAMETERS!$D$9-C5357)/2))))*2*3958.756</f>
        <v>561.04986977621081</v>
      </c>
      <c r="F5357">
        <v>172.07304382324</v>
      </c>
      <c r="G5357">
        <v>199.91105651855</v>
      </c>
      <c r="H5357">
        <v>242.56669616699</v>
      </c>
      <c r="I5357">
        <v>280.78796386719</v>
      </c>
      <c r="J5357">
        <v>325.03692626953</v>
      </c>
      <c r="K5357" s="6">
        <f>IFERROR(EXP(TREND(LN($F$1:$J$1),LN(F5357:J5357),LN(Calculations!$B$3))),0)</f>
        <v>3.8473315188190922E-2</v>
      </c>
    </row>
    <row r="5358" spans="1:11" x14ac:dyDescent="0.35">
      <c r="A5358">
        <v>5355</v>
      </c>
      <c r="B5358" t="str">
        <f t="shared" si="83"/>
        <v>19-69</v>
      </c>
      <c r="C5358">
        <v>-68.758252690603001</v>
      </c>
      <c r="D5358">
        <v>18.528081758161999</v>
      </c>
      <c r="E5358">
        <f>ASIN(SQRT((SIN(RADIANS(PARAMETERS!$D$8-D5358)/2)*SIN(RADIANS(PARAMETERS!$D$8-D5358)/2))+(COS(RADIANS(D5358))*COS(RADIANS(PARAMETERS!$D$8))*SIN(RADIANS(PARAMETERS!$D$9-C5358)/2)*SIN(RADIANS(PARAMETERS!$D$9-C5358)/2))))*2*3958.756</f>
        <v>577.65228302095557</v>
      </c>
      <c r="F5358">
        <v>170.88883972168</v>
      </c>
      <c r="G5358">
        <v>198.81408691406</v>
      </c>
      <c r="H5358">
        <v>241.17930603027</v>
      </c>
      <c r="I5358">
        <v>279.13272094727</v>
      </c>
      <c r="J5358">
        <v>323.06396484375</v>
      </c>
      <c r="K5358" s="6">
        <f>IFERROR(EXP(TREND(LN($F$1:$J$1),LN(F5358:J5358),LN(Calculations!$B$3))),0)</f>
        <v>3.7332664250943164E-2</v>
      </c>
    </row>
    <row r="5359" spans="1:11" x14ac:dyDescent="0.35">
      <c r="A5359">
        <v>5356</v>
      </c>
      <c r="B5359" t="str">
        <f t="shared" si="83"/>
        <v>19-69</v>
      </c>
      <c r="C5359">
        <v>-69.029574025504004</v>
      </c>
      <c r="D5359">
        <v>18.528081758161999</v>
      </c>
      <c r="E5359">
        <f>ASIN(SQRT((SIN(RADIANS(PARAMETERS!$D$8-D5359)/2)*SIN(RADIANS(PARAMETERS!$D$8-D5359)/2))+(COS(RADIANS(D5359))*COS(RADIANS(PARAMETERS!$D$8))*SIN(RADIANS(PARAMETERS!$D$9-C5359)/2)*SIN(RADIANS(PARAMETERS!$D$9-C5359)/2))))*2*3958.756</f>
        <v>594.33118249722895</v>
      </c>
      <c r="F5359">
        <v>169.59346008301</v>
      </c>
      <c r="G5359">
        <v>197.6227722168</v>
      </c>
      <c r="H5359">
        <v>239.65632629395</v>
      </c>
      <c r="I5359">
        <v>277.3020324707</v>
      </c>
      <c r="J5359">
        <v>320.8664855957</v>
      </c>
      <c r="K5359" s="6">
        <f>IFERROR(EXP(TREND(LN($F$1:$J$1),LN(F5359:J5359),LN(Calculations!$B$3))),0)</f>
        <v>3.6127798825703744E-2</v>
      </c>
    </row>
    <row r="5360" spans="1:11" x14ac:dyDescent="0.35">
      <c r="A5360">
        <v>5357</v>
      </c>
      <c r="B5360" t="str">
        <f t="shared" si="83"/>
        <v>19-69.5</v>
      </c>
      <c r="C5360">
        <v>-69.300895360404994</v>
      </c>
      <c r="D5360">
        <v>18.528081758161999</v>
      </c>
      <c r="E5360">
        <f>ASIN(SQRT((SIN(RADIANS(PARAMETERS!$D$8-D5360)/2)*SIN(RADIANS(PARAMETERS!$D$8-D5360)/2))+(COS(RADIANS(D5360))*COS(RADIANS(PARAMETERS!$D$8))*SIN(RADIANS(PARAMETERS!$D$9-C5360)/2)*SIN(RADIANS(PARAMETERS!$D$9-C5360)/2))))*2*3958.756</f>
        <v>611.08027445850882</v>
      </c>
      <c r="F5360">
        <v>168.23274230957</v>
      </c>
      <c r="G5360">
        <v>196.38671875</v>
      </c>
      <c r="H5360">
        <v>238.07063293457</v>
      </c>
      <c r="I5360">
        <v>275.39144897461</v>
      </c>
      <c r="J5360">
        <v>318.56811523438</v>
      </c>
      <c r="K5360" s="6">
        <f>IFERROR(EXP(TREND(LN($F$1:$J$1),LN(F5360:J5360),LN(Calculations!$B$3))),0)</f>
        <v>3.4901550449310266E-2</v>
      </c>
    </row>
    <row r="5361" spans="1:11" x14ac:dyDescent="0.35">
      <c r="A5361">
        <v>5358</v>
      </c>
      <c r="B5361" t="str">
        <f t="shared" si="83"/>
        <v>19-69.5</v>
      </c>
      <c r="C5361">
        <v>-69.572216695305997</v>
      </c>
      <c r="D5361">
        <v>18.528081758161999</v>
      </c>
      <c r="E5361">
        <f>ASIN(SQRT((SIN(RADIANS(PARAMETERS!$D$8-D5361)/2)*SIN(RADIANS(PARAMETERS!$D$8-D5361)/2))+(COS(RADIANS(D5361))*COS(RADIANS(PARAMETERS!$D$8))*SIN(RADIANS(PARAMETERS!$D$9-C5361)/2)*SIN(RADIANS(PARAMETERS!$D$9-C5361)/2))))*2*3958.756</f>
        <v>627.89391068365524</v>
      </c>
      <c r="F5361">
        <v>166.82441711426</v>
      </c>
      <c r="G5361">
        <v>195.12162780762</v>
      </c>
      <c r="H5361">
        <v>236.44654846191</v>
      </c>
      <c r="I5361">
        <v>273.43365478516</v>
      </c>
      <c r="J5361">
        <v>316.21188354492</v>
      </c>
      <c r="K5361" s="6">
        <f>IFERROR(EXP(TREND(LN($F$1:$J$1),LN(F5361:J5361),LN(Calculations!$B$3))),0)</f>
        <v>3.367078554002876E-2</v>
      </c>
    </row>
    <row r="5362" spans="1:11" x14ac:dyDescent="0.35">
      <c r="A5362">
        <v>5359</v>
      </c>
      <c r="B5362" t="str">
        <f t="shared" si="83"/>
        <v>19-70</v>
      </c>
      <c r="C5362">
        <v>-69.843538030207</v>
      </c>
      <c r="D5362">
        <v>18.528081758161999</v>
      </c>
      <c r="E5362">
        <f>ASIN(SQRT((SIN(RADIANS(PARAMETERS!$D$8-D5362)/2)*SIN(RADIANS(PARAMETERS!$D$8-D5362)/2))+(COS(RADIANS(D5362))*COS(RADIANS(PARAMETERS!$D$8))*SIN(RADIANS(PARAMETERS!$D$9-C5362)/2)*SIN(RADIANS(PARAMETERS!$D$9-C5362)/2))))*2*3958.756</f>
        <v>644.76701056094032</v>
      </c>
      <c r="F5362">
        <v>165.29039001465</v>
      </c>
      <c r="G5362">
        <v>193.75411987305</v>
      </c>
      <c r="H5362">
        <v>234.67227172852</v>
      </c>
      <c r="I5362">
        <v>271.27944946289</v>
      </c>
      <c r="J5362">
        <v>313.60241699219</v>
      </c>
      <c r="K5362" s="6">
        <f>IFERROR(EXP(TREND(LN($F$1:$J$1),LN(F5362:J5362),LN(Calculations!$B$3))),0)</f>
        <v>3.2380725429736273E-2</v>
      </c>
    </row>
    <row r="5363" spans="1:11" x14ac:dyDescent="0.35">
      <c r="A5363">
        <v>5360</v>
      </c>
      <c r="B5363" t="str">
        <f t="shared" si="83"/>
        <v>19-70</v>
      </c>
      <c r="C5363">
        <v>-70.114859365108003</v>
      </c>
      <c r="D5363">
        <v>18.528081758161999</v>
      </c>
      <c r="E5363">
        <f>ASIN(SQRT((SIN(RADIANS(PARAMETERS!$D$8-D5363)/2)*SIN(RADIANS(PARAMETERS!$D$8-D5363)/2))+(COS(RADIANS(D5363))*COS(RADIANS(PARAMETERS!$D$8))*SIN(RADIANS(PARAMETERS!$D$9-C5363)/2)*SIN(RADIANS(PARAMETERS!$D$9-C5363)/2))))*2*3958.756</f>
        <v>661.69499375415785</v>
      </c>
      <c r="F5363">
        <v>163.74880981445</v>
      </c>
      <c r="G5363">
        <v>192.43223571777</v>
      </c>
      <c r="H5363">
        <v>232.96466064453</v>
      </c>
      <c r="I5363">
        <v>269.21249389648</v>
      </c>
      <c r="J5363">
        <v>311.1057434082</v>
      </c>
      <c r="K5363" s="6">
        <f>IFERROR(EXP(TREND(LN($F$1:$J$1),LN(F5363:J5363),LN(Calculations!$B$3))),0)</f>
        <v>3.1129401555937266E-2</v>
      </c>
    </row>
    <row r="5364" spans="1:11" x14ac:dyDescent="0.35">
      <c r="A5364">
        <v>5361</v>
      </c>
      <c r="B5364" t="str">
        <f t="shared" si="83"/>
        <v>19-70.5</v>
      </c>
      <c r="C5364">
        <v>-70.386180700009007</v>
      </c>
      <c r="D5364">
        <v>18.528081758161999</v>
      </c>
      <c r="E5364">
        <f>ASIN(SQRT((SIN(RADIANS(PARAMETERS!$D$8-D5364)/2)*SIN(RADIANS(PARAMETERS!$D$8-D5364)/2))+(COS(RADIANS(D5364))*COS(RADIANS(PARAMETERS!$D$8))*SIN(RADIANS(PARAMETERS!$D$9-C5364)/2)*SIN(RADIANS(PARAMETERS!$D$9-C5364)/2))))*2*3958.756</f>
        <v>678.67372188734237</v>
      </c>
      <c r="F5364">
        <v>162.26103210449</v>
      </c>
      <c r="G5364">
        <v>191.20686340332</v>
      </c>
      <c r="H5364">
        <v>231.39610290527</v>
      </c>
      <c r="I5364">
        <v>267.32568359375</v>
      </c>
      <c r="J5364">
        <v>308.83969116211</v>
      </c>
      <c r="K5364" s="6">
        <f>IFERROR(EXP(TREND(LN($F$1:$J$1),LN(F5364:J5364),LN(Calculations!$B$3))),0)</f>
        <v>2.9962297767042012E-2</v>
      </c>
    </row>
    <row r="5365" spans="1:11" x14ac:dyDescent="0.35">
      <c r="A5365">
        <v>5362</v>
      </c>
      <c r="B5365" t="str">
        <f t="shared" si="83"/>
        <v>19-70.5</v>
      </c>
      <c r="C5365">
        <v>-70.657502034909996</v>
      </c>
      <c r="D5365">
        <v>18.528081758161999</v>
      </c>
      <c r="E5365">
        <f>ASIN(SQRT((SIN(RADIANS(PARAMETERS!$D$8-D5365)/2)*SIN(RADIANS(PARAMETERS!$D$8-D5365)/2))+(COS(RADIANS(D5365))*COS(RADIANS(PARAMETERS!$D$8))*SIN(RADIANS(PARAMETERS!$D$9-C5365)/2)*SIN(RADIANS(PARAMETERS!$D$9-C5365)/2))))*2*3958.756</f>
        <v>695.69944792812259</v>
      </c>
      <c r="F5365">
        <v>161.24746704102</v>
      </c>
      <c r="G5365">
        <v>190.32676696777</v>
      </c>
      <c r="H5365">
        <v>230.27894592285</v>
      </c>
      <c r="I5365">
        <v>265.98916625977</v>
      </c>
      <c r="J5365">
        <v>307.24227905273</v>
      </c>
      <c r="K5365" s="6">
        <f>IFERROR(EXP(TREND(LN($F$1:$J$1),LN(F5365:J5365),LN(Calculations!$B$3))),0)</f>
        <v>2.9177610762272425E-2</v>
      </c>
    </row>
    <row r="5366" spans="1:11" x14ac:dyDescent="0.35">
      <c r="A5366">
        <v>5363</v>
      </c>
      <c r="B5366" t="str">
        <f t="shared" si="83"/>
        <v>19-71</v>
      </c>
      <c r="C5366">
        <v>-70.928823369810999</v>
      </c>
      <c r="D5366">
        <v>18.528081758161999</v>
      </c>
      <c r="E5366">
        <f>ASIN(SQRT((SIN(RADIANS(PARAMETERS!$D$8-D5366)/2)*SIN(RADIANS(PARAMETERS!$D$8-D5366)/2))+(COS(RADIANS(D5366))*COS(RADIANS(PARAMETERS!$D$8))*SIN(RADIANS(PARAMETERS!$D$9-C5366)/2)*SIN(RADIANS(PARAMETERS!$D$9-C5366)/2))))*2*3958.756</f>
        <v>712.76877215472086</v>
      </c>
      <c r="F5366">
        <v>160.66474914551</v>
      </c>
      <c r="G5366">
        <v>189.7614440918</v>
      </c>
      <c r="H5366">
        <v>229.58586120605</v>
      </c>
      <c r="I5366">
        <v>265.18045043945</v>
      </c>
      <c r="J5366">
        <v>306.29849243164</v>
      </c>
      <c r="K5366" s="6">
        <f>IFERROR(EXP(TREND(LN($F$1:$J$1),LN(F5366:J5366),LN(Calculations!$B$3))),0)</f>
        <v>2.8715260262420883E-2</v>
      </c>
    </row>
    <row r="5367" spans="1:11" x14ac:dyDescent="0.35">
      <c r="A5367">
        <v>5364</v>
      </c>
      <c r="B5367" t="str">
        <f t="shared" si="83"/>
        <v>19-71</v>
      </c>
      <c r="C5367">
        <v>-71.200144704712002</v>
      </c>
      <c r="D5367">
        <v>18.528081758161999</v>
      </c>
      <c r="E5367">
        <f>ASIN(SQRT((SIN(RADIANS(PARAMETERS!$D$8-D5367)/2)*SIN(RADIANS(PARAMETERS!$D$8-D5367)/2))+(COS(RADIANS(D5367))*COS(RADIANS(PARAMETERS!$D$8))*SIN(RADIANS(PARAMETERS!$D$9-C5367)/2)*SIN(RADIANS(PARAMETERS!$D$9-C5367)/2))))*2*3958.756</f>
        <v>729.87860376390563</v>
      </c>
      <c r="F5367">
        <v>160.46328735352</v>
      </c>
      <c r="G5367">
        <v>189.47424316406</v>
      </c>
      <c r="H5367">
        <v>229.26887512207</v>
      </c>
      <c r="I5367">
        <v>264.84136962891</v>
      </c>
      <c r="J5367">
        <v>305.93850708008</v>
      </c>
      <c r="K5367" s="6">
        <f>IFERROR(EXP(TREND(LN($F$1:$J$1),LN(F5367:J5367),LN(Calculations!$B$3))),0)</f>
        <v>2.852680949579884E-2</v>
      </c>
    </row>
    <row r="5368" spans="1:11" x14ac:dyDescent="0.35">
      <c r="A5368">
        <v>5365</v>
      </c>
      <c r="B5368" t="str">
        <f t="shared" si="83"/>
        <v>19-71.5</v>
      </c>
      <c r="C5368">
        <v>-71.471466039613006</v>
      </c>
      <c r="D5368">
        <v>18.528081758161999</v>
      </c>
      <c r="E5368">
        <f>ASIN(SQRT((SIN(RADIANS(PARAMETERS!$D$8-D5368)/2)*SIN(RADIANS(PARAMETERS!$D$8-D5368)/2))+(COS(RADIANS(D5368))*COS(RADIANS(PARAMETERS!$D$8))*SIN(RADIANS(PARAMETERS!$D$9-C5368)/2)*SIN(RADIANS(PARAMETERS!$D$9-C5368)/2))))*2*3958.756</f>
        <v>747.0261273219445</v>
      </c>
      <c r="F5368">
        <v>160.22938537598</v>
      </c>
      <c r="G5368">
        <v>189.14938354492</v>
      </c>
      <c r="H5368">
        <v>228.87190246582</v>
      </c>
      <c r="I5368">
        <v>264.37979125977</v>
      </c>
      <c r="J5368">
        <v>305.40222167969</v>
      </c>
      <c r="K5368" s="6">
        <f>IFERROR(EXP(TREND(LN($F$1:$J$1),LN(F5368:J5368),LN(Calculations!$B$3))),0)</f>
        <v>2.8324532414259012E-2</v>
      </c>
    </row>
    <row r="5369" spans="1:11" x14ac:dyDescent="0.35">
      <c r="A5369">
        <v>5366</v>
      </c>
      <c r="B5369" t="str">
        <f t="shared" si="83"/>
        <v>19-71.5</v>
      </c>
      <c r="C5369">
        <v>-71.742787374513995</v>
      </c>
      <c r="D5369">
        <v>18.528081758161999</v>
      </c>
      <c r="E5369">
        <f>ASIN(SQRT((SIN(RADIANS(PARAMETERS!$D$8-D5369)/2)*SIN(RADIANS(PARAMETERS!$D$8-D5369)/2))+(COS(RADIANS(D5369))*COS(RADIANS(PARAMETERS!$D$8))*SIN(RADIANS(PARAMETERS!$D$9-C5369)/2)*SIN(RADIANS(PARAMETERS!$D$9-C5369)/2))))*2*3958.756</f>
        <v>764.20877338209016</v>
      </c>
      <c r="F5369">
        <v>160.12762451172</v>
      </c>
      <c r="G5369">
        <v>188.9715423584</v>
      </c>
      <c r="H5369">
        <v>228.6661529541</v>
      </c>
      <c r="I5369">
        <v>264.15112304688</v>
      </c>
      <c r="J5369">
        <v>305.14916992188</v>
      </c>
      <c r="K5369" s="6">
        <f>IFERROR(EXP(TREND(LN($F$1:$J$1),LN(F5369:J5369),LN(Calculations!$B$3))),0)</f>
        <v>2.8225541213536706E-2</v>
      </c>
    </row>
    <row r="5370" spans="1:11" x14ac:dyDescent="0.35">
      <c r="A5370">
        <v>5367</v>
      </c>
      <c r="B5370" t="str">
        <f t="shared" si="83"/>
        <v>19-72</v>
      </c>
      <c r="C5370">
        <v>-72.014108709414998</v>
      </c>
      <c r="D5370">
        <v>18.528081758161999</v>
      </c>
      <c r="E5370">
        <f>ASIN(SQRT((SIN(RADIANS(PARAMETERS!$D$8-D5370)/2)*SIN(RADIANS(PARAMETERS!$D$8-D5370)/2))+(COS(RADIANS(D5370))*COS(RADIANS(PARAMETERS!$D$8))*SIN(RADIANS(PARAMETERS!$D$9-C5370)/2)*SIN(RADIANS(PARAMETERS!$D$9-C5370)/2))))*2*3958.756</f>
        <v>781.42419269424011</v>
      </c>
      <c r="F5370">
        <v>160.17031860352</v>
      </c>
      <c r="G5370">
        <v>188.91970825195</v>
      </c>
      <c r="H5370">
        <v>228.62060546875</v>
      </c>
      <c r="I5370">
        <v>264.11437988281</v>
      </c>
      <c r="J5370">
        <v>305.12591552734</v>
      </c>
      <c r="K5370" s="6">
        <f>IFERROR(EXP(TREND(LN($F$1:$J$1),LN(F5370:J5370),LN(Calculations!$B$3))),0)</f>
        <v>2.8234145913016023E-2</v>
      </c>
    </row>
    <row r="5371" spans="1:11" x14ac:dyDescent="0.35">
      <c r="A5371">
        <v>5368</v>
      </c>
      <c r="B5371" t="str">
        <f t="shared" si="83"/>
        <v>19-72.5</v>
      </c>
      <c r="C5371">
        <v>-72.285430044316001</v>
      </c>
      <c r="D5371">
        <v>18.528081758161999</v>
      </c>
      <c r="E5371">
        <f>ASIN(SQRT((SIN(RADIANS(PARAMETERS!$D$8-D5371)/2)*SIN(RADIANS(PARAMETERS!$D$8-D5371)/2))+(COS(RADIANS(D5371))*COS(RADIANS(PARAMETERS!$D$8))*SIN(RADIANS(PARAMETERS!$D$9-C5371)/2)*SIN(RADIANS(PARAMETERS!$D$9-C5371)/2))))*2*3958.756</f>
        <v>798.67023351819046</v>
      </c>
      <c r="F5371">
        <v>160.06448364258</v>
      </c>
      <c r="G5371">
        <v>188.76756286621</v>
      </c>
      <c r="H5371">
        <v>228.40374755859</v>
      </c>
      <c r="I5371">
        <v>263.83584594727</v>
      </c>
      <c r="J5371">
        <v>304.77239990234</v>
      </c>
      <c r="K5371" s="6">
        <f>IFERROR(EXP(TREND(LN($F$1:$J$1),LN(F5371:J5371),LN(Calculations!$B$3))),0)</f>
        <v>2.8152393072902158E-2</v>
      </c>
    </row>
    <row r="5372" spans="1:11" x14ac:dyDescent="0.35">
      <c r="A5372">
        <v>5369</v>
      </c>
      <c r="B5372" t="str">
        <f t="shared" si="83"/>
        <v>19-72.5</v>
      </c>
      <c r="C5372">
        <v>-72.556751379217005</v>
      </c>
      <c r="D5372">
        <v>18.528081758161999</v>
      </c>
      <c r="E5372">
        <f>ASIN(SQRT((SIN(RADIANS(PARAMETERS!$D$8-D5372)/2)*SIN(RADIANS(PARAMETERS!$D$8-D5372)/2))+(COS(RADIANS(D5372))*COS(RADIANS(PARAMETERS!$D$8))*SIN(RADIANS(PARAMETERS!$D$9-C5372)/2)*SIN(RADIANS(PARAMETERS!$D$9-C5372)/2))))*2*3958.756</f>
        <v>815.94492162416032</v>
      </c>
      <c r="F5372">
        <v>159.76356506348</v>
      </c>
      <c r="G5372">
        <v>188.49287414551</v>
      </c>
      <c r="H5372">
        <v>228.01016235352</v>
      </c>
      <c r="I5372">
        <v>263.32858276367</v>
      </c>
      <c r="J5372">
        <v>304.12646484375</v>
      </c>
      <c r="K5372" s="6">
        <f>IFERROR(EXP(TREND(LN($F$1:$J$1),LN(F5372:J5372),LN(Calculations!$B$3))),0)</f>
        <v>2.7941607851065035E-2</v>
      </c>
    </row>
    <row r="5373" spans="1:11" x14ac:dyDescent="0.35">
      <c r="A5373">
        <v>5370</v>
      </c>
      <c r="B5373" t="str">
        <f t="shared" si="83"/>
        <v>19-73</v>
      </c>
      <c r="C5373">
        <v>-72.828072714117994</v>
      </c>
      <c r="D5373">
        <v>18.528081758161999</v>
      </c>
      <c r="E5373">
        <f>ASIN(SQRT((SIN(RADIANS(PARAMETERS!$D$8-D5373)/2)*SIN(RADIANS(PARAMETERS!$D$8-D5373)/2))+(COS(RADIANS(D5373))*COS(RADIANS(PARAMETERS!$D$8))*SIN(RADIANS(PARAMETERS!$D$9-C5373)/2)*SIN(RADIANS(PARAMETERS!$D$9-C5373)/2))))*2*3958.756</f>
        <v>833.24644262507218</v>
      </c>
      <c r="F5373">
        <v>159.40348815918</v>
      </c>
      <c r="G5373">
        <v>188.1849822998</v>
      </c>
      <c r="H5373">
        <v>227.56178283691</v>
      </c>
      <c r="I5373">
        <v>262.74551391602</v>
      </c>
      <c r="J5373">
        <v>303.37884521484</v>
      </c>
      <c r="K5373" s="6">
        <f>IFERROR(EXP(TREND(LN($F$1:$J$1),LN(F5373:J5373),LN(Calculations!$B$3))),0)</f>
        <v>2.7695582007718569E-2</v>
      </c>
    </row>
    <row r="5374" spans="1:11" x14ac:dyDescent="0.35">
      <c r="A5374">
        <v>5371</v>
      </c>
      <c r="B5374" t="str">
        <f t="shared" si="83"/>
        <v>19-73</v>
      </c>
      <c r="C5374">
        <v>-73.099394049018997</v>
      </c>
      <c r="D5374">
        <v>18.528081758161999</v>
      </c>
      <c r="E5374">
        <f>ASIN(SQRT((SIN(RADIANS(PARAMETERS!$D$8-D5374)/2)*SIN(RADIANS(PARAMETERS!$D$8-D5374)/2))+(COS(RADIANS(D5374))*COS(RADIANS(PARAMETERS!$D$8))*SIN(RADIANS(PARAMETERS!$D$9-C5374)/2)*SIN(RADIANS(PARAMETERS!$D$9-C5374)/2))))*2*3958.756</f>
        <v>850.57312633645563</v>
      </c>
      <c r="F5374">
        <v>159.47457885742</v>
      </c>
      <c r="G5374">
        <v>188.1799621582</v>
      </c>
      <c r="H5374">
        <v>227.5059967041</v>
      </c>
      <c r="I5374">
        <v>262.63873291016</v>
      </c>
      <c r="J5374">
        <v>303.2077331543</v>
      </c>
      <c r="K5374" s="6">
        <f>IFERROR(EXP(TREND(LN($F$1:$J$1),LN(F5374:J5374),LN(Calculations!$B$3))),0)</f>
        <v>2.7751668912467824E-2</v>
      </c>
    </row>
    <row r="5375" spans="1:11" x14ac:dyDescent="0.35">
      <c r="A5375">
        <v>5372</v>
      </c>
      <c r="B5375" t="str">
        <f t="shared" si="83"/>
        <v>19-73.5</v>
      </c>
      <c r="C5375">
        <v>-73.37071538392</v>
      </c>
      <c r="D5375">
        <v>18.528081758161999</v>
      </c>
      <c r="E5375">
        <f>ASIN(SQRT((SIN(RADIANS(PARAMETERS!$D$8-D5375)/2)*SIN(RADIANS(PARAMETERS!$D$8-D5375)/2))+(COS(RADIANS(D5375))*COS(RADIANS(PARAMETERS!$D$8))*SIN(RADIANS(PARAMETERS!$D$9-C5375)/2)*SIN(RADIANS(PARAMETERS!$D$9-C5375)/2))))*2*3958.756</f>
        <v>867.92343290322208</v>
      </c>
      <c r="F5375">
        <v>160.01043701172</v>
      </c>
      <c r="G5375">
        <v>188.5537109375</v>
      </c>
      <c r="H5375">
        <v>227.96063232422</v>
      </c>
      <c r="I5375">
        <v>263.16729736328</v>
      </c>
      <c r="J5375">
        <v>303.82342529297</v>
      </c>
      <c r="K5375" s="6">
        <f>IFERROR(EXP(TREND(LN($F$1:$J$1),LN(F5375:J5375),LN(Calculations!$B$3))),0)</f>
        <v>2.8138766923347661E-2</v>
      </c>
    </row>
    <row r="5376" spans="1:11" x14ac:dyDescent="0.35">
      <c r="A5376">
        <v>5373</v>
      </c>
      <c r="B5376" t="str">
        <f t="shared" si="83"/>
        <v>19-73.5</v>
      </c>
      <c r="C5376">
        <v>-73.642036718821004</v>
      </c>
      <c r="D5376">
        <v>18.528081758161999</v>
      </c>
      <c r="E5376">
        <f>ASIN(SQRT((SIN(RADIANS(PARAMETERS!$D$8-D5376)/2)*SIN(RADIANS(PARAMETERS!$D$8-D5376)/2))+(COS(RADIANS(D5376))*COS(RADIANS(PARAMETERS!$D$8))*SIN(RADIANS(PARAMETERS!$D$9-C5376)/2)*SIN(RADIANS(PARAMETERS!$D$9-C5376)/2))))*2*3958.756</f>
        <v>885.29594046933732</v>
      </c>
      <c r="F5376">
        <v>160.84799194336</v>
      </c>
      <c r="G5376">
        <v>189.1735534668</v>
      </c>
      <c r="H5376">
        <v>228.74145507813</v>
      </c>
      <c r="I5376">
        <v>264.09744262695</v>
      </c>
      <c r="J5376">
        <v>304.93182373047</v>
      </c>
      <c r="K5376" s="6">
        <f>IFERROR(EXP(TREND(LN($F$1:$J$1),LN(F5376:J5376),LN(Calculations!$B$3))),0)</f>
        <v>2.8752044145046961E-2</v>
      </c>
    </row>
    <row r="5377" spans="1:11" x14ac:dyDescent="0.35">
      <c r="A5377">
        <v>5374</v>
      </c>
      <c r="B5377" t="str">
        <f t="shared" si="83"/>
        <v>19-74</v>
      </c>
      <c r="C5377">
        <v>-73.913358053722007</v>
      </c>
      <c r="D5377">
        <v>18.528081758161999</v>
      </c>
      <c r="E5377">
        <f>ASIN(SQRT((SIN(RADIANS(PARAMETERS!$D$8-D5377)/2)*SIN(RADIANS(PARAMETERS!$D$8-D5377)/2))+(COS(RADIANS(D5377))*COS(RADIANS(PARAMETERS!$D$8))*SIN(RADIANS(PARAMETERS!$D$9-C5377)/2)*SIN(RADIANS(PARAMETERS!$D$9-C5377)/2))))*2*3958.756</f>
        <v>902.68933419757172</v>
      </c>
      <c r="F5377">
        <v>161.58728027344</v>
      </c>
      <c r="G5377">
        <v>189.63887023926</v>
      </c>
      <c r="H5377">
        <v>229.28762817383</v>
      </c>
      <c r="I5377">
        <v>264.71405029297</v>
      </c>
      <c r="J5377">
        <v>305.62799072266</v>
      </c>
      <c r="K5377" s="6">
        <f>IFERROR(EXP(TREND(LN($F$1:$J$1),LN(F5377:J5377),LN(Calculations!$B$3))),0)</f>
        <v>2.9303706178797757E-2</v>
      </c>
    </row>
    <row r="5378" spans="1:11" x14ac:dyDescent="0.35">
      <c r="A5378">
        <v>5375</v>
      </c>
      <c r="B5378" t="str">
        <f t="shared" si="83"/>
        <v>19-74</v>
      </c>
      <c r="C5378">
        <v>-74.184679388622996</v>
      </c>
      <c r="D5378">
        <v>18.528081758161999</v>
      </c>
      <c r="E5378">
        <f>ASIN(SQRT((SIN(RADIANS(PARAMETERS!$D$8-D5378)/2)*SIN(RADIANS(PARAMETERS!$D$8-D5378)/2))+(COS(RADIANS(D5378))*COS(RADIANS(PARAMETERS!$D$8))*SIN(RADIANS(PARAMETERS!$D$9-C5378)/2)*SIN(RADIANS(PARAMETERS!$D$9-C5378)/2))))*2*3958.756</f>
        <v>920.10239647301466</v>
      </c>
      <c r="F5378">
        <v>161.76324462891</v>
      </c>
      <c r="G5378">
        <v>189.70838928223</v>
      </c>
      <c r="H5378">
        <v>229.30058288574</v>
      </c>
      <c r="I5378">
        <v>264.6672668457</v>
      </c>
      <c r="J5378">
        <v>305.50296020508</v>
      </c>
      <c r="K5378" s="6">
        <f>IFERROR(EXP(TREND(LN($F$1:$J$1),LN(F5378:J5378),LN(Calculations!$B$3))),0)</f>
        <v>2.945387949963537E-2</v>
      </c>
    </row>
    <row r="5379" spans="1:11" x14ac:dyDescent="0.35">
      <c r="A5379">
        <v>5376</v>
      </c>
      <c r="B5379" t="str">
        <f t="shared" si="83"/>
        <v>19-74.5</v>
      </c>
      <c r="C5379">
        <v>-74.456000723523999</v>
      </c>
      <c r="D5379">
        <v>18.528081758161999</v>
      </c>
      <c r="E5379">
        <f>ASIN(SQRT((SIN(RADIANS(PARAMETERS!$D$8-D5379)/2)*SIN(RADIANS(PARAMETERS!$D$8-D5379)/2))+(COS(RADIANS(D5379))*COS(RADIANS(PARAMETERS!$D$8))*SIN(RADIANS(PARAMETERS!$D$9-C5379)/2)*SIN(RADIANS(PARAMETERS!$D$9-C5379)/2))))*2*3958.756</f>
        <v>937.53399814660679</v>
      </c>
      <c r="F5379">
        <v>161.4398651123</v>
      </c>
      <c r="G5379">
        <v>189.4291229248</v>
      </c>
      <c r="H5379">
        <v>228.84065246582</v>
      </c>
      <c r="I5379">
        <v>264.0295715332</v>
      </c>
      <c r="J5379">
        <v>304.64367675781</v>
      </c>
      <c r="K5379" s="6">
        <f>IFERROR(EXP(TREND(LN($F$1:$J$1),LN(F5379:J5379),LN(Calculations!$B$3))),0)</f>
        <v>2.9242951311134791E-2</v>
      </c>
    </row>
    <row r="5380" spans="1:11" x14ac:dyDescent="0.35">
      <c r="A5380">
        <v>5377</v>
      </c>
      <c r="B5380" t="str">
        <f t="shared" si="83"/>
        <v>19-74.5</v>
      </c>
      <c r="C5380">
        <v>-74.727322058425003</v>
      </c>
      <c r="D5380">
        <v>18.528081758161999</v>
      </c>
      <c r="E5380">
        <f>ASIN(SQRT((SIN(RADIANS(PARAMETERS!$D$8-D5380)/2)*SIN(RADIANS(PARAMETERS!$D$8-D5380)/2))+(COS(RADIANS(D5380))*COS(RADIANS(PARAMETERS!$D$8))*SIN(RADIANS(PARAMETERS!$D$9-C5380)/2)*SIN(RADIANS(PARAMETERS!$D$9-C5380)/2))))*2*3958.756</f>
        <v>954.98309069417087</v>
      </c>
      <c r="F5380">
        <v>160.81300354004</v>
      </c>
      <c r="G5380">
        <v>188.93675231934</v>
      </c>
      <c r="H5380">
        <v>228.08337402344</v>
      </c>
      <c r="I5380">
        <v>263.01321411133</v>
      </c>
      <c r="J5380">
        <v>303.30563354492</v>
      </c>
      <c r="K5380" s="6">
        <f>IFERROR(EXP(TREND(LN($F$1:$J$1),LN(F5380:J5380),LN(Calculations!$B$3))),0)</f>
        <v>2.8817959240033358E-2</v>
      </c>
    </row>
    <row r="5381" spans="1:11" x14ac:dyDescent="0.35">
      <c r="A5381">
        <v>5378</v>
      </c>
      <c r="B5381" t="str">
        <f t="shared" ref="B5381:B5444" si="84">MROUND(D5381,1)&amp;MROUND(C5381,-0.5)</f>
        <v>19-75</v>
      </c>
      <c r="C5381">
        <v>-74.998643393324997</v>
      </c>
      <c r="D5381">
        <v>18.528081758161999</v>
      </c>
      <c r="E5381">
        <f>ASIN(SQRT((SIN(RADIANS(PARAMETERS!$D$8-D5381)/2)*SIN(RADIANS(PARAMETERS!$D$8-D5381)/2))+(COS(RADIANS(D5381))*COS(RADIANS(PARAMETERS!$D$8))*SIN(RADIANS(PARAMETERS!$D$9-C5381)/2)*SIN(RADIANS(PARAMETERS!$D$9-C5381)/2))))*2*3958.756</f>
        <v>972.44869918284428</v>
      </c>
      <c r="F5381">
        <v>160.31135559082</v>
      </c>
      <c r="G5381">
        <v>188.54962158203</v>
      </c>
      <c r="H5381">
        <v>227.48915100098</v>
      </c>
      <c r="I5381">
        <v>262.21630859375</v>
      </c>
      <c r="J5381">
        <v>302.25686645508</v>
      </c>
      <c r="K5381" s="6">
        <f>IFERROR(EXP(TREND(LN($F$1:$J$1),LN(F5381:J5381),LN(Calculations!$B$3))),0)</f>
        <v>2.8480399947781981E-2</v>
      </c>
    </row>
    <row r="5382" spans="1:11" x14ac:dyDescent="0.35">
      <c r="A5382">
        <v>5379</v>
      </c>
      <c r="B5382" t="str">
        <f t="shared" si="84"/>
        <v>19-75.5</v>
      </c>
      <c r="C5382">
        <v>-75.269964728226</v>
      </c>
      <c r="D5382">
        <v>18.528081758161999</v>
      </c>
      <c r="E5382">
        <f>ASIN(SQRT((SIN(RADIANS(PARAMETERS!$D$8-D5382)/2)*SIN(RADIANS(PARAMETERS!$D$8-D5382)/2))+(COS(RADIANS(D5382))*COS(RADIANS(PARAMETERS!$D$8))*SIN(RADIANS(PARAMETERS!$D$9-C5382)/2)*SIN(RADIANS(PARAMETERS!$D$9-C5382)/2))))*2*3958.756</f>
        <v>989.92991595133594</v>
      </c>
      <c r="F5382">
        <v>159.94732666016</v>
      </c>
      <c r="G5382">
        <v>188.26208496094</v>
      </c>
      <c r="H5382">
        <v>227.03726196289</v>
      </c>
      <c r="I5382">
        <v>261.60269165039</v>
      </c>
      <c r="J5382">
        <v>301.44140625</v>
      </c>
      <c r="K5382" s="6">
        <f>IFERROR(EXP(TREND(LN($F$1:$J$1),LN(F5382:J5382),LN(Calculations!$B$3))),0)</f>
        <v>2.8240030386469748E-2</v>
      </c>
    </row>
    <row r="5383" spans="1:11" x14ac:dyDescent="0.35">
      <c r="A5383">
        <v>5380</v>
      </c>
      <c r="B5383" t="str">
        <f t="shared" si="84"/>
        <v>19-75.5</v>
      </c>
      <c r="C5383">
        <v>-75.541286063127004</v>
      </c>
      <c r="D5383">
        <v>18.528081758161999</v>
      </c>
      <c r="E5383">
        <f>ASIN(SQRT((SIN(RADIANS(PARAMETERS!$D$8-D5383)/2)*SIN(RADIANS(PARAMETERS!$D$8-D5383)/2))+(COS(RADIANS(D5383))*COS(RADIANS(PARAMETERS!$D$8))*SIN(RADIANS(PARAMETERS!$D$9-C5383)/2)*SIN(RADIANS(PARAMETERS!$D$9-C5383)/2))))*2*3958.756</f>
        <v>1007.4258949211742</v>
      </c>
      <c r="F5383">
        <v>159.78428649902</v>
      </c>
      <c r="G5383">
        <v>188.10688781738</v>
      </c>
      <c r="H5383">
        <v>226.75569152832</v>
      </c>
      <c r="I5383">
        <v>261.19458007813</v>
      </c>
      <c r="J5383">
        <v>300.8733215332</v>
      </c>
      <c r="K5383" s="6">
        <f>IFERROR(EXP(TREND(LN($F$1:$J$1),LN(F5383:J5383),LN(Calculations!$B$3))),0)</f>
        <v>2.8144064102656526E-2</v>
      </c>
    </row>
    <row r="5384" spans="1:11" x14ac:dyDescent="0.35">
      <c r="A5384">
        <v>5381</v>
      </c>
      <c r="B5384" t="str">
        <f t="shared" si="84"/>
        <v>19-76</v>
      </c>
      <c r="C5384">
        <v>-75.812607398028007</v>
      </c>
      <c r="D5384">
        <v>18.528081758161999</v>
      </c>
      <c r="E5384">
        <f>ASIN(SQRT((SIN(RADIANS(PARAMETERS!$D$8-D5384)/2)*SIN(RADIANS(PARAMETERS!$D$8-D5384)/2))+(COS(RADIANS(D5384))*COS(RADIANS(PARAMETERS!$D$8))*SIN(RADIANS(PARAMETERS!$D$9-C5384)/2)*SIN(RADIANS(PARAMETERS!$D$9-C5384)/2))))*2*3958.756</f>
        <v>1024.9358464687919</v>
      </c>
      <c r="F5384">
        <v>160.15321350098</v>
      </c>
      <c r="G5384">
        <v>188.31199645996</v>
      </c>
      <c r="H5384">
        <v>226.97741699219</v>
      </c>
      <c r="I5384">
        <v>261.4267578125</v>
      </c>
      <c r="J5384">
        <v>301.11306762695</v>
      </c>
      <c r="K5384" s="6">
        <f>IFERROR(EXP(TREND(LN($F$1:$J$1),LN(F5384:J5384),LN(Calculations!$B$3))),0)</f>
        <v>2.8417922069953985E-2</v>
      </c>
    </row>
    <row r="5385" spans="1:11" x14ac:dyDescent="0.35">
      <c r="A5385">
        <v>5382</v>
      </c>
      <c r="B5385" t="str">
        <f t="shared" si="84"/>
        <v>19-76</v>
      </c>
      <c r="C5385">
        <v>-76.083928732928996</v>
      </c>
      <c r="D5385">
        <v>18.528081758161999</v>
      </c>
      <c r="E5385">
        <f>ASIN(SQRT((SIN(RADIANS(PARAMETERS!$D$8-D5385)/2)*SIN(RADIANS(PARAMETERS!$D$8-D5385)/2))+(COS(RADIANS(D5385))*COS(RADIANS(PARAMETERS!$D$8))*SIN(RADIANS(PARAMETERS!$D$9-C5385)/2)*SIN(RADIANS(PARAMETERS!$D$9-C5385)/2))))*2*3958.756</f>
        <v>1042.4590327949684</v>
      </c>
      <c r="F5385">
        <v>160.96308898926</v>
      </c>
      <c r="G5385">
        <v>188.8205871582</v>
      </c>
      <c r="H5385">
        <v>227.61441040039</v>
      </c>
      <c r="I5385">
        <v>262.1803894043</v>
      </c>
      <c r="J5385">
        <v>302.00323486328</v>
      </c>
      <c r="K5385" s="6">
        <f>IFERROR(EXP(TREND(LN($F$1:$J$1),LN(F5385:J5385),LN(Calculations!$B$3))),0)</f>
        <v>2.9011152209544092E-2</v>
      </c>
    </row>
    <row r="5386" spans="1:11" x14ac:dyDescent="0.35">
      <c r="A5386">
        <v>5383</v>
      </c>
      <c r="B5386" t="str">
        <f t="shared" si="84"/>
        <v>19-76.5</v>
      </c>
      <c r="C5386">
        <v>-76.355250067829999</v>
      </c>
      <c r="D5386">
        <v>18.528081758161999</v>
      </c>
      <c r="E5386">
        <f>ASIN(SQRT((SIN(RADIANS(PARAMETERS!$D$8-D5386)/2)*SIN(RADIANS(PARAMETERS!$D$8-D5386)/2))+(COS(RADIANS(D5386))*COS(RADIANS(PARAMETERS!$D$8))*SIN(RADIANS(PARAMETERS!$D$9-C5386)/2)*SIN(RADIANS(PARAMETERS!$D$9-C5386)/2))))*2*3958.756</f>
        <v>1059.9947637372704</v>
      </c>
      <c r="F5386">
        <v>161.96803283691</v>
      </c>
      <c r="G5386">
        <v>189.46571350098</v>
      </c>
      <c r="H5386">
        <v>228.42776489258</v>
      </c>
      <c r="I5386">
        <v>263.14733886719</v>
      </c>
      <c r="J5386">
        <v>303.1506652832</v>
      </c>
      <c r="K5386" s="6">
        <f>IFERROR(EXP(TREND(LN($F$1:$J$1),LN(F5386:J5386),LN(Calculations!$B$3))),0)</f>
        <v>2.9764159193981548E-2</v>
      </c>
    </row>
    <row r="5387" spans="1:11" x14ac:dyDescent="0.35">
      <c r="A5387">
        <v>5384</v>
      </c>
      <c r="B5387" t="str">
        <f t="shared" si="84"/>
        <v>19-76.5</v>
      </c>
      <c r="C5387">
        <v>-76.626571402731003</v>
      </c>
      <c r="D5387">
        <v>18.528081758161999</v>
      </c>
      <c r="E5387">
        <f>ASIN(SQRT((SIN(RADIANS(PARAMETERS!$D$8-D5387)/2)*SIN(RADIANS(PARAMETERS!$D$8-D5387)/2))+(COS(RADIANS(D5387))*COS(RADIANS(PARAMETERS!$D$8))*SIN(RADIANS(PARAMETERS!$D$9-C5387)/2)*SIN(RADIANS(PARAMETERS!$D$9-C5387)/2))))*2*3958.756</f>
        <v>1077.5423929773335</v>
      </c>
      <c r="F5387">
        <v>162.66639709473</v>
      </c>
      <c r="G5387">
        <v>189.91693115234</v>
      </c>
      <c r="H5387">
        <v>228.9778137207</v>
      </c>
      <c r="I5387">
        <v>263.78515625</v>
      </c>
      <c r="J5387">
        <v>303.88906860352</v>
      </c>
      <c r="K5387" s="6">
        <f>IFERROR(EXP(TREND(LN($F$1:$J$1),LN(F5387:J5387),LN(Calculations!$B$3))),0)</f>
        <v>3.0306857985967953E-2</v>
      </c>
    </row>
    <row r="5388" spans="1:11" x14ac:dyDescent="0.35">
      <c r="A5388">
        <v>5385</v>
      </c>
      <c r="B5388" t="str">
        <f t="shared" si="84"/>
        <v>19-77</v>
      </c>
      <c r="C5388">
        <v>-76.897892737632006</v>
      </c>
      <c r="D5388">
        <v>18.528081758161999</v>
      </c>
      <c r="E5388">
        <f>ASIN(SQRT((SIN(RADIANS(PARAMETERS!$D$8-D5388)/2)*SIN(RADIANS(PARAMETERS!$D$8-D5388)/2))+(COS(RADIANS(D5388))*COS(RADIANS(PARAMETERS!$D$8))*SIN(RADIANS(PARAMETERS!$D$9-C5388)/2)*SIN(RADIANS(PARAMETERS!$D$9-C5388)/2))))*2*3958.756</f>
        <v>1095.101314600736</v>
      </c>
      <c r="F5388">
        <v>163.08555603027</v>
      </c>
      <c r="G5388">
        <v>190.14918518066</v>
      </c>
      <c r="H5388">
        <v>229.22381591797</v>
      </c>
      <c r="I5388">
        <v>264.03732299805</v>
      </c>
      <c r="J5388">
        <v>304.14212036133</v>
      </c>
      <c r="K5388" s="6">
        <f>IFERROR(EXP(TREND(LN($F$1:$J$1),LN(F5388:J5388),LN(Calculations!$B$3))),0)</f>
        <v>3.0645777865766451E-2</v>
      </c>
    </row>
    <row r="5389" spans="1:11" x14ac:dyDescent="0.35">
      <c r="A5389">
        <v>5386</v>
      </c>
      <c r="B5389" t="str">
        <f t="shared" si="84"/>
        <v>19-77</v>
      </c>
      <c r="C5389">
        <v>-77.169214072532995</v>
      </c>
      <c r="D5389">
        <v>18.528081758161999</v>
      </c>
      <c r="E5389">
        <f>ASIN(SQRT((SIN(RADIANS(PARAMETERS!$D$8-D5389)/2)*SIN(RADIANS(PARAMETERS!$D$8-D5389)/2))+(COS(RADIANS(D5389))*COS(RADIANS(PARAMETERS!$D$8))*SIN(RADIANS(PARAMETERS!$D$9-C5389)/2)*SIN(RADIANS(PARAMETERS!$D$9-C5389)/2))))*2*3958.756</f>
        <v>1112.6709599722067</v>
      </c>
      <c r="F5389">
        <v>163.35876464844</v>
      </c>
      <c r="G5389">
        <v>190.26992797852</v>
      </c>
      <c r="H5389">
        <v>229.31190490723</v>
      </c>
      <c r="I5389">
        <v>264.08688354492</v>
      </c>
      <c r="J5389">
        <v>304.13751220703</v>
      </c>
      <c r="K5389" s="6">
        <f>IFERROR(EXP(TREND(LN($F$1:$J$1),LN(F5389:J5389),LN(Calculations!$B$3))),0)</f>
        <v>3.0878540302690972E-2</v>
      </c>
    </row>
    <row r="5390" spans="1:11" x14ac:dyDescent="0.35">
      <c r="A5390">
        <v>5387</v>
      </c>
      <c r="B5390" t="str">
        <f t="shared" si="84"/>
        <v>19-77.5</v>
      </c>
      <c r="C5390">
        <v>-77.440535407433998</v>
      </c>
      <c r="D5390">
        <v>18.528081758161999</v>
      </c>
      <c r="E5390">
        <f>ASIN(SQRT((SIN(RADIANS(PARAMETERS!$D$8-D5390)/2)*SIN(RADIANS(PARAMETERS!$D$8-D5390)/2))+(COS(RADIANS(D5390))*COS(RADIANS(PARAMETERS!$D$8))*SIN(RADIANS(PARAMETERS!$D$9-C5390)/2)*SIN(RADIANS(PARAMETERS!$D$9-C5390)/2))))*2*3958.756</f>
        <v>1130.2507948933121</v>
      </c>
      <c r="F5390">
        <v>163.86227416992</v>
      </c>
      <c r="G5390">
        <v>190.67190551758</v>
      </c>
      <c r="H5390">
        <v>229.79315185547</v>
      </c>
      <c r="I5390">
        <v>264.63754272461</v>
      </c>
      <c r="J5390">
        <v>304.76675415039</v>
      </c>
      <c r="K5390" s="6">
        <f>IFERROR(EXP(TREND(LN($F$1:$J$1),LN(F5390:J5390),LN(Calculations!$B$3))),0)</f>
        <v>3.1304120715992492E-2</v>
      </c>
    </row>
    <row r="5391" spans="1:11" x14ac:dyDescent="0.35">
      <c r="A5391">
        <v>5388</v>
      </c>
      <c r="B5391" t="str">
        <f t="shared" si="84"/>
        <v>19-77.5</v>
      </c>
      <c r="C5391">
        <v>-77.711856742335002</v>
      </c>
      <c r="D5391">
        <v>18.528081758161999</v>
      </c>
      <c r="E5391">
        <f>ASIN(SQRT((SIN(RADIANS(PARAMETERS!$D$8-D5391)/2)*SIN(RADIANS(PARAMETERS!$D$8-D5391)/2))+(COS(RADIANS(D5391))*COS(RADIANS(PARAMETERS!$D$8))*SIN(RADIANS(PARAMETERS!$D$9-C5391)/2)*SIN(RADIANS(PARAMETERS!$D$9-C5391)/2))))*2*3958.756</f>
        <v>1147.840317013568</v>
      </c>
      <c r="F5391">
        <v>164.66593933105</v>
      </c>
      <c r="G5391">
        <v>191.30953979492</v>
      </c>
      <c r="H5391">
        <v>230.59077453613</v>
      </c>
      <c r="I5391">
        <v>265.58123779297</v>
      </c>
      <c r="J5391">
        <v>305.88226318359</v>
      </c>
      <c r="K5391" s="6">
        <f>IFERROR(EXP(TREND(LN($F$1:$J$1),LN(F5391:J5391),LN(Calculations!$B$3))),0)</f>
        <v>3.197715237059915E-2</v>
      </c>
    </row>
    <row r="5392" spans="1:11" x14ac:dyDescent="0.35">
      <c r="A5392">
        <v>5389</v>
      </c>
      <c r="B5392" t="str">
        <f t="shared" si="84"/>
        <v>19-78</v>
      </c>
      <c r="C5392">
        <v>-77.983178077236005</v>
      </c>
      <c r="D5392">
        <v>18.528081758161999</v>
      </c>
      <c r="E5392">
        <f>ASIN(SQRT((SIN(RADIANS(PARAMETERS!$D$8-D5392)/2)*SIN(RADIANS(PARAMETERS!$D$8-D5392)/2))+(COS(RADIANS(D5392))*COS(RADIANS(PARAMETERS!$D$8))*SIN(RADIANS(PARAMETERS!$D$9-C5392)/2)*SIN(RADIANS(PARAMETERS!$D$9-C5392)/2))))*2*3958.756</f>
        <v>1165.4390534692584</v>
      </c>
      <c r="F5392">
        <v>165.65286254883</v>
      </c>
      <c r="G5392">
        <v>192.0951385498</v>
      </c>
      <c r="H5392">
        <v>231.57788085938</v>
      </c>
      <c r="I5392">
        <v>266.75302124023</v>
      </c>
      <c r="J5392">
        <v>307.27191162109</v>
      </c>
      <c r="K5392" s="6">
        <f>IFERROR(EXP(TREND(LN($F$1:$J$1),LN(F5392:J5392),LN(Calculations!$B$3))),0)</f>
        <v>3.2819360343338745E-2</v>
      </c>
    </row>
    <row r="5393" spans="1:11" x14ac:dyDescent="0.35">
      <c r="A5393">
        <v>5390</v>
      </c>
      <c r="B5393" t="str">
        <f t="shared" si="84"/>
        <v>19-78.5</v>
      </c>
      <c r="C5393">
        <v>-78.254499412136994</v>
      </c>
      <c r="D5393">
        <v>18.528081758161999</v>
      </c>
      <c r="E5393">
        <f>ASIN(SQRT((SIN(RADIANS(PARAMETERS!$D$8-D5393)/2)*SIN(RADIANS(PARAMETERS!$D$8-D5393)/2))+(COS(RADIANS(D5393))*COS(RADIANS(PARAMETERS!$D$8))*SIN(RADIANS(PARAMETERS!$D$9-C5393)/2)*SIN(RADIANS(PARAMETERS!$D$9-C5393)/2))))*2*3958.756</f>
        <v>1183.0465587271515</v>
      </c>
      <c r="F5393">
        <v>166.66293334961</v>
      </c>
      <c r="G5393">
        <v>192.92926025391</v>
      </c>
      <c r="H5393">
        <v>232.62973022461</v>
      </c>
      <c r="I5393">
        <v>268.00491333008</v>
      </c>
      <c r="J5393">
        <v>308.76028442383</v>
      </c>
      <c r="K5393" s="6">
        <f>IFERROR(EXP(TREND(LN($F$1:$J$1),LN(F5393:J5393),LN(Calculations!$B$3))),0)</f>
        <v>3.3705110663592303E-2</v>
      </c>
    </row>
    <row r="5394" spans="1:11" x14ac:dyDescent="0.35">
      <c r="A5394">
        <v>5391</v>
      </c>
      <c r="B5394" t="str">
        <f t="shared" si="84"/>
        <v>19-78.5</v>
      </c>
      <c r="C5394">
        <v>-78.525820747037997</v>
      </c>
      <c r="D5394">
        <v>18.528081758161999</v>
      </c>
      <c r="E5394">
        <f>ASIN(SQRT((SIN(RADIANS(PARAMETERS!$D$8-D5394)/2)*SIN(RADIANS(PARAMETERS!$D$8-D5394)/2))+(COS(RADIANS(D5394))*COS(RADIANS(PARAMETERS!$D$8))*SIN(RADIANS(PARAMETERS!$D$9-C5394)/2)*SIN(RADIANS(PARAMETERS!$D$9-C5394)/2))))*2*3958.756</f>
        <v>1200.6624126128477</v>
      </c>
      <c r="F5394">
        <v>167.65614318848</v>
      </c>
      <c r="G5394">
        <v>193.77447509766</v>
      </c>
      <c r="H5394">
        <v>233.68487548828</v>
      </c>
      <c r="I5394">
        <v>269.25186157227</v>
      </c>
      <c r="J5394">
        <v>310.23300170898</v>
      </c>
      <c r="K5394" s="6">
        <f>IFERROR(EXP(TREND(LN($F$1:$J$1),LN(F5394:J5394),LN(Calculations!$B$3))),0)</f>
        <v>3.460680809372358E-2</v>
      </c>
    </row>
    <row r="5395" spans="1:11" x14ac:dyDescent="0.35">
      <c r="A5395">
        <v>5392</v>
      </c>
      <c r="B5395" t="str">
        <f t="shared" si="84"/>
        <v>19-79</v>
      </c>
      <c r="C5395">
        <v>-78.797142081939</v>
      </c>
      <c r="D5395">
        <v>18.528081758161999</v>
      </c>
      <c r="E5395">
        <f>ASIN(SQRT((SIN(RADIANS(PARAMETERS!$D$8-D5395)/2)*SIN(RADIANS(PARAMETERS!$D$8-D5395)/2))+(COS(RADIANS(D5395))*COS(RADIANS(PARAMETERS!$D$8))*SIN(RADIANS(PARAMETERS!$D$9-C5395)/2)*SIN(RADIANS(PARAMETERS!$D$9-C5395)/2))))*2*3958.756</f>
        <v>1218.2862185057356</v>
      </c>
      <c r="F5395">
        <v>168.59777832031</v>
      </c>
      <c r="G5395">
        <v>194.6083984375</v>
      </c>
      <c r="H5395">
        <v>234.71752929688</v>
      </c>
      <c r="I5395">
        <v>270.46520996094</v>
      </c>
      <c r="J5395">
        <v>311.65808105469</v>
      </c>
      <c r="K5395" s="6">
        <f>IFERROR(EXP(TREND(LN($F$1:$J$1),LN(F5395:J5395),LN(Calculations!$B$3))),0)</f>
        <v>3.5492275455992754E-2</v>
      </c>
    </row>
    <row r="5396" spans="1:11" x14ac:dyDescent="0.35">
      <c r="A5396">
        <v>5393</v>
      </c>
      <c r="B5396" t="str">
        <f t="shared" si="84"/>
        <v>19-79</v>
      </c>
      <c r="C5396">
        <v>-79.068463416840004</v>
      </c>
      <c r="D5396">
        <v>18.528081758161999</v>
      </c>
      <c r="E5396">
        <f>ASIN(SQRT((SIN(RADIANS(PARAMETERS!$D$8-D5396)/2)*SIN(RADIANS(PARAMETERS!$D$8-D5396)/2))+(COS(RADIANS(D5396))*COS(RADIANS(PARAMETERS!$D$8))*SIN(RADIANS(PARAMETERS!$D$9-C5396)/2)*SIN(RADIANS(PARAMETERS!$D$9-C5396)/2))))*2*3958.756</f>
        <v>1235.9176016844997</v>
      </c>
      <c r="F5396">
        <v>169.46832275391</v>
      </c>
      <c r="G5396">
        <v>195.44223022461</v>
      </c>
      <c r="H5396">
        <v>235.76251220703</v>
      </c>
      <c r="I5396">
        <v>271.70361328125</v>
      </c>
      <c r="J5396">
        <v>313.12463378906</v>
      </c>
      <c r="K5396" s="6">
        <f>IFERROR(EXP(TREND(LN($F$1:$J$1),LN(F5396:J5396),LN(Calculations!$B$3))),0)</f>
        <v>3.6333022157234655E-2</v>
      </c>
    </row>
    <row r="5397" spans="1:11" x14ac:dyDescent="0.35">
      <c r="A5397">
        <v>5394</v>
      </c>
      <c r="B5397" t="str">
        <f t="shared" si="84"/>
        <v>19-79.5</v>
      </c>
      <c r="C5397">
        <v>-79.339784751741007</v>
      </c>
      <c r="D5397">
        <v>18.528081758161999</v>
      </c>
      <c r="E5397">
        <f>ASIN(SQRT((SIN(RADIANS(PARAMETERS!$D$8-D5397)/2)*SIN(RADIANS(PARAMETERS!$D$8-D5397)/2))+(COS(RADIANS(D5397))*COS(RADIANS(PARAMETERS!$D$8))*SIN(RADIANS(PARAMETERS!$D$9-C5397)/2)*SIN(RADIANS(PARAMETERS!$D$9-C5397)/2))))*2*3958.756</f>
        <v>1253.5562078088453</v>
      </c>
      <c r="F5397">
        <v>170.2131652832</v>
      </c>
      <c r="G5397">
        <v>196.22236633301</v>
      </c>
      <c r="H5397">
        <v>236.72880554199</v>
      </c>
      <c r="I5397">
        <v>272.83920288086</v>
      </c>
      <c r="J5397">
        <v>314.4587097168</v>
      </c>
      <c r="K5397" s="6">
        <f>IFERROR(EXP(TREND(LN($F$1:$J$1),LN(F5397:J5397),LN(Calculations!$B$3))),0)</f>
        <v>3.7085284697760769E-2</v>
      </c>
    </row>
    <row r="5398" spans="1:11" x14ac:dyDescent="0.35">
      <c r="A5398">
        <v>5395</v>
      </c>
      <c r="B5398" t="str">
        <f t="shared" si="84"/>
        <v>19-79.5</v>
      </c>
      <c r="C5398">
        <v>-79.611106086641996</v>
      </c>
      <c r="D5398">
        <v>18.528081758161999</v>
      </c>
      <c r="E5398">
        <f>ASIN(SQRT((SIN(RADIANS(PARAMETERS!$D$8-D5398)/2)*SIN(RADIANS(PARAMETERS!$D$8-D5398)/2))+(COS(RADIANS(D5398))*COS(RADIANS(PARAMETERS!$D$8))*SIN(RADIANS(PARAMETERS!$D$9-C5398)/2)*SIN(RADIANS(PARAMETERS!$D$9-C5398)/2))))*2*3958.756</f>
        <v>1271.2017015246331</v>
      </c>
      <c r="F5398">
        <v>170.87881469727</v>
      </c>
      <c r="G5398">
        <v>196.97253417969</v>
      </c>
      <c r="H5398">
        <v>237.64878845215</v>
      </c>
      <c r="I5398">
        <v>273.91256713867</v>
      </c>
      <c r="J5398">
        <v>315.71087646484</v>
      </c>
      <c r="K5398" s="6">
        <f>IFERROR(EXP(TREND(LN($F$1:$J$1),LN(F5398:J5398),LN(Calculations!$B$3))),0)</f>
        <v>3.7784676313839735E-2</v>
      </c>
    </row>
    <row r="5399" spans="1:11" x14ac:dyDescent="0.35">
      <c r="A5399">
        <v>5396</v>
      </c>
      <c r="B5399" t="str">
        <f t="shared" si="84"/>
        <v>19-80</v>
      </c>
      <c r="C5399">
        <v>-79.882427421542999</v>
      </c>
      <c r="D5399">
        <v>18.528081758161999</v>
      </c>
      <c r="E5399">
        <f>ASIN(SQRT((SIN(RADIANS(PARAMETERS!$D$8-D5399)/2)*SIN(RADIANS(PARAMETERS!$D$8-D5399)/2))+(COS(RADIANS(D5399))*COS(RADIANS(PARAMETERS!$D$8))*SIN(RADIANS(PARAMETERS!$D$9-C5399)/2)*SIN(RADIANS(PARAMETERS!$D$9-C5399)/2))))*2*3958.756</f>
        <v>1288.8537651809754</v>
      </c>
      <c r="F5399">
        <v>171.56632995605</v>
      </c>
      <c r="G5399">
        <v>197.77368164063</v>
      </c>
      <c r="H5399">
        <v>238.64692687988</v>
      </c>
      <c r="I5399">
        <v>275.09060668945</v>
      </c>
      <c r="J5399">
        <v>317.10046386719</v>
      </c>
      <c r="K5399" s="6">
        <f>IFERROR(EXP(TREND(LN($F$1:$J$1),LN(F5399:J5399),LN(Calculations!$B$3))),0)</f>
        <v>3.8512162302046543E-2</v>
      </c>
    </row>
    <row r="5400" spans="1:11" x14ac:dyDescent="0.35">
      <c r="A5400">
        <v>5397</v>
      </c>
      <c r="B5400" t="str">
        <f t="shared" si="84"/>
        <v>19-80</v>
      </c>
      <c r="C5400">
        <v>-80.153748756444003</v>
      </c>
      <c r="D5400">
        <v>18.528081758161999</v>
      </c>
      <c r="E5400">
        <f>ASIN(SQRT((SIN(RADIANS(PARAMETERS!$D$8-D5400)/2)*SIN(RADIANS(PARAMETERS!$D$8-D5400)/2))+(COS(RADIANS(D5400))*COS(RADIANS(PARAMETERS!$D$8))*SIN(RADIANS(PARAMETERS!$D$9-C5400)/2)*SIN(RADIANS(PARAMETERS!$D$9-C5400)/2))))*2*3958.756</f>
        <v>1306.5120976490025</v>
      </c>
      <c r="F5400">
        <v>172.23301696777</v>
      </c>
      <c r="G5400">
        <v>198.55406188965</v>
      </c>
      <c r="H5400">
        <v>239.61682128906</v>
      </c>
      <c r="I5400">
        <v>276.23327636719</v>
      </c>
      <c r="J5400">
        <v>318.44619750977</v>
      </c>
      <c r="K5400" s="6">
        <f>IFERROR(EXP(TREND(LN($F$1:$J$1),LN(F5400:J5400),LN(Calculations!$B$3))),0)</f>
        <v>3.9229669587690252E-2</v>
      </c>
    </row>
    <row r="5401" spans="1:11" x14ac:dyDescent="0.35">
      <c r="A5401">
        <v>5398</v>
      </c>
      <c r="B5401" t="str">
        <f t="shared" si="84"/>
        <v>19-80.5</v>
      </c>
      <c r="C5401">
        <v>-80.425070091345006</v>
      </c>
      <c r="D5401">
        <v>18.528081758161999</v>
      </c>
      <c r="E5401">
        <f>ASIN(SQRT((SIN(RADIANS(PARAMETERS!$D$8-D5401)/2)*SIN(RADIANS(PARAMETERS!$D$8-D5401)/2))+(COS(RADIANS(D5401))*COS(RADIANS(PARAMETERS!$D$8))*SIN(RADIANS(PARAMETERS!$D$9-C5401)/2)*SIN(RADIANS(PARAMETERS!$D$9-C5401)/2))))*2*3958.756</f>
        <v>1324.176413233112</v>
      </c>
      <c r="F5401">
        <v>172.87190246582</v>
      </c>
      <c r="G5401">
        <v>199.30226135254</v>
      </c>
      <c r="H5401">
        <v>240.54206848145</v>
      </c>
      <c r="I5401">
        <v>277.31945800781</v>
      </c>
      <c r="J5401">
        <v>319.72094726563</v>
      </c>
      <c r="K5401" s="6">
        <f>IFERROR(EXP(TREND(LN($F$1:$J$1),LN(F5401:J5401),LN(Calculations!$B$3))),0)</f>
        <v>3.9929904639935711E-2</v>
      </c>
    </row>
    <row r="5402" spans="1:11" x14ac:dyDescent="0.35">
      <c r="A5402">
        <v>5399</v>
      </c>
      <c r="B5402" t="str">
        <f t="shared" si="84"/>
        <v>19-80.5</v>
      </c>
      <c r="C5402">
        <v>-80.696391426245995</v>
      </c>
      <c r="D5402">
        <v>18.528081758161999</v>
      </c>
      <c r="E5402">
        <f>ASIN(SQRT((SIN(RADIANS(PARAMETERS!$D$8-D5402)/2)*SIN(RADIANS(PARAMETERS!$D$8-D5402)/2))+(COS(RADIANS(D5402))*COS(RADIANS(PARAMETERS!$D$8))*SIN(RADIANS(PARAMETERS!$D$9-C5402)/2)*SIN(RADIANS(PARAMETERS!$D$9-C5402)/2))))*2*3958.756</f>
        <v>1341.8464406663993</v>
      </c>
      <c r="F5402">
        <v>173.50401306152</v>
      </c>
      <c r="G5402">
        <v>200.04527282715</v>
      </c>
      <c r="H5402">
        <v>241.4630279541</v>
      </c>
      <c r="I5402">
        <v>278.40240478516</v>
      </c>
      <c r="J5402">
        <v>320.99395751953</v>
      </c>
      <c r="K5402" s="6">
        <f>IFERROR(EXP(TREND(LN($F$1:$J$1),LN(F5402:J5402),LN(Calculations!$B$3))),0)</f>
        <v>4.0630681002501355E-2</v>
      </c>
    </row>
    <row r="5403" spans="1:11" x14ac:dyDescent="0.35">
      <c r="A5403">
        <v>5400</v>
      </c>
      <c r="B5403" t="str">
        <f t="shared" si="84"/>
        <v>19-81</v>
      </c>
      <c r="C5403">
        <v>-80.967712761146998</v>
      </c>
      <c r="D5403">
        <v>18.528081758161999</v>
      </c>
      <c r="E5403">
        <f>ASIN(SQRT((SIN(RADIANS(PARAMETERS!$D$8-D5403)/2)*SIN(RADIANS(PARAMETERS!$D$8-D5403)/2))+(COS(RADIANS(D5403))*COS(RADIANS(PARAMETERS!$D$8))*SIN(RADIANS(PARAMETERS!$D$9-C5403)/2)*SIN(RADIANS(PARAMETERS!$D$9-C5403)/2))))*2*3958.756</f>
        <v>1359.5219221828345</v>
      </c>
      <c r="F5403">
        <v>174.09664916992</v>
      </c>
      <c r="G5403">
        <v>200.74035644531</v>
      </c>
      <c r="H5403">
        <v>242.32090759277</v>
      </c>
      <c r="I5403">
        <v>279.40811157227</v>
      </c>
      <c r="J5403">
        <v>322.17272949219</v>
      </c>
      <c r="K5403" s="6">
        <f>IFERROR(EXP(TREND(LN($F$1:$J$1),LN(F5403:J5403),LN(Calculations!$B$3))),0)</f>
        <v>4.1298437485442638E-2</v>
      </c>
    </row>
    <row r="5404" spans="1:11" x14ac:dyDescent="0.35">
      <c r="A5404">
        <v>5401</v>
      </c>
      <c r="B5404" t="str">
        <f t="shared" si="84"/>
        <v>19-81</v>
      </c>
      <c r="C5404">
        <v>-81.239034096048002</v>
      </c>
      <c r="D5404">
        <v>18.528081758161999</v>
      </c>
      <c r="E5404">
        <f>ASIN(SQRT((SIN(RADIANS(PARAMETERS!$D$8-D5404)/2)*SIN(RADIANS(PARAMETERS!$D$8-D5404)/2))+(COS(RADIANS(D5404))*COS(RADIANS(PARAMETERS!$D$8))*SIN(RADIANS(PARAMETERS!$D$9-C5404)/2)*SIN(RADIANS(PARAMETERS!$D$9-C5404)/2))))*2*3958.756</f>
        <v>1377.2026126594606</v>
      </c>
      <c r="F5404">
        <v>174.6632232666</v>
      </c>
      <c r="G5404">
        <v>201.41035461426</v>
      </c>
      <c r="H5404">
        <v>243.15655517578</v>
      </c>
      <c r="I5404">
        <v>280.39520263672</v>
      </c>
      <c r="J5404">
        <v>323.33819580078</v>
      </c>
      <c r="K5404" s="6">
        <f>IFERROR(EXP(TREND(LN($F$1:$J$1),LN(F5404:J5404),LN(Calculations!$B$3))),0)</f>
        <v>4.1938377511192872E-2</v>
      </c>
    </row>
    <row r="5405" spans="1:11" x14ac:dyDescent="0.35">
      <c r="A5405">
        <v>5402</v>
      </c>
      <c r="B5405" t="str">
        <f t="shared" si="84"/>
        <v>19-81.5</v>
      </c>
      <c r="C5405">
        <v>-81.510355430949005</v>
      </c>
      <c r="D5405">
        <v>18.528081758161999</v>
      </c>
      <c r="E5405">
        <f>ASIN(SQRT((SIN(RADIANS(PARAMETERS!$D$8-D5405)/2)*SIN(RADIANS(PARAMETERS!$D$8-D5405)/2))+(COS(RADIANS(D5405))*COS(RADIANS(PARAMETERS!$D$8))*SIN(RADIANS(PARAMETERS!$D$9-C5405)/2)*SIN(RADIANS(PARAMETERS!$D$9-C5405)/2))))*2*3958.756</f>
        <v>1394.8882788225746</v>
      </c>
      <c r="F5405">
        <v>175.22752380371</v>
      </c>
      <c r="G5405">
        <v>202.09043884277</v>
      </c>
      <c r="H5405">
        <v>244.02464294434</v>
      </c>
      <c r="I5405">
        <v>281.43746948242</v>
      </c>
      <c r="J5405">
        <v>324.58782958984</v>
      </c>
      <c r="K5405" s="6">
        <f>IFERROR(EXP(TREND(LN($F$1:$J$1),LN(F5405:J5405),LN(Calculations!$B$3))),0)</f>
        <v>4.2568499449077896E-2</v>
      </c>
    </row>
    <row r="5406" spans="1:11" x14ac:dyDescent="0.35">
      <c r="A5406">
        <v>5403</v>
      </c>
      <c r="B5406" t="str">
        <f t="shared" si="84"/>
        <v>19-82</v>
      </c>
      <c r="C5406">
        <v>-81.781676765849994</v>
      </c>
      <c r="D5406">
        <v>18.528081758161999</v>
      </c>
      <c r="E5406">
        <f>ASIN(SQRT((SIN(RADIANS(PARAMETERS!$D$8-D5406)/2)*SIN(RADIANS(PARAMETERS!$D$8-D5406)/2))+(COS(RADIANS(D5406))*COS(RADIANS(PARAMETERS!$D$8))*SIN(RADIANS(PARAMETERS!$D$9-C5406)/2)*SIN(RADIANS(PARAMETERS!$D$9-C5406)/2))))*2*3958.756</f>
        <v>1412.5786985124173</v>
      </c>
      <c r="F5406">
        <v>175.73143005371</v>
      </c>
      <c r="G5406">
        <v>202.69909667969</v>
      </c>
      <c r="H5406">
        <v>244.80369567871</v>
      </c>
      <c r="I5406">
        <v>282.37460327148</v>
      </c>
      <c r="J5406">
        <v>325.71334838867</v>
      </c>
      <c r="K5406" s="6">
        <f>IFERROR(EXP(TREND(LN($F$1:$J$1),LN(F5406:J5406),LN(Calculations!$B$3))),0)</f>
        <v>4.3134836786118937E-2</v>
      </c>
    </row>
    <row r="5407" spans="1:11" x14ac:dyDescent="0.35">
      <c r="A5407">
        <v>5404</v>
      </c>
      <c r="B5407" t="str">
        <f t="shared" si="84"/>
        <v>19-82</v>
      </c>
      <c r="C5407">
        <v>-82.052998100750997</v>
      </c>
      <c r="D5407">
        <v>18.528081758161999</v>
      </c>
      <c r="E5407">
        <f>ASIN(SQRT((SIN(RADIANS(PARAMETERS!$D$8-D5407)/2)*SIN(RADIANS(PARAMETERS!$D$8-D5407)/2))+(COS(RADIANS(D5407))*COS(RADIANS(PARAMETERS!$D$8))*SIN(RADIANS(PARAMETERS!$D$9-C5407)/2)*SIN(RADIANS(PARAMETERS!$D$9-C5407)/2))))*2*3958.756</f>
        <v>1430.2736600014323</v>
      </c>
      <c r="F5407">
        <v>176.1828918457</v>
      </c>
      <c r="G5407">
        <v>203.25199890137</v>
      </c>
      <c r="H5407">
        <v>245.52294921875</v>
      </c>
      <c r="I5407">
        <v>283.24932861328</v>
      </c>
      <c r="J5407">
        <v>326.77447509766</v>
      </c>
      <c r="K5407" s="6">
        <f>IFERROR(EXP(TREND(LN($F$1:$J$1),LN(F5407:J5407),LN(Calculations!$B$3))),0)</f>
        <v>4.3637495042932087E-2</v>
      </c>
    </row>
    <row r="5408" spans="1:11" x14ac:dyDescent="0.35">
      <c r="A5408">
        <v>5405</v>
      </c>
      <c r="B5408" t="str">
        <f t="shared" si="84"/>
        <v>19-82.5</v>
      </c>
      <c r="C5408">
        <v>-82.324319435652001</v>
      </c>
      <c r="D5408">
        <v>18.528081758161999</v>
      </c>
      <c r="E5408">
        <f>ASIN(SQRT((SIN(RADIANS(PARAMETERS!$D$8-D5408)/2)*SIN(RADIANS(PARAMETERS!$D$8-D5408)/2))+(COS(RADIANS(D5408))*COS(RADIANS(PARAMETERS!$D$8))*SIN(RADIANS(PARAMETERS!$D$9-C5408)/2)*SIN(RADIANS(PARAMETERS!$D$9-C5408)/2))))*2*3958.756</f>
        <v>1447.9729613616119</v>
      </c>
      <c r="F5408">
        <v>176.60095214844</v>
      </c>
      <c r="G5408">
        <v>203.77880859375</v>
      </c>
      <c r="H5408">
        <v>246.23065185547</v>
      </c>
      <c r="I5408">
        <v>284.1282043457</v>
      </c>
      <c r="J5408">
        <v>327.86065673828</v>
      </c>
      <c r="K5408" s="6">
        <f>IFERROR(EXP(TREND(LN($F$1:$J$1),LN(F5408:J5408),LN(Calculations!$B$3))),0)</f>
        <v>4.4088272236378165E-2</v>
      </c>
    </row>
    <row r="5409" spans="1:11" x14ac:dyDescent="0.35">
      <c r="A5409">
        <v>5406</v>
      </c>
      <c r="B5409" t="str">
        <f t="shared" si="84"/>
        <v>19-82.5</v>
      </c>
      <c r="C5409">
        <v>-82.595640770553004</v>
      </c>
      <c r="D5409">
        <v>18.528081758161999</v>
      </c>
      <c r="E5409">
        <f>ASIN(SQRT((SIN(RADIANS(PARAMETERS!$D$8-D5409)/2)*SIN(RADIANS(PARAMETERS!$D$8-D5409)/2))+(COS(RADIANS(D5409))*COS(RADIANS(PARAMETERS!$D$8))*SIN(RADIANS(PARAMETERS!$D$9-C5409)/2)*SIN(RADIANS(PARAMETERS!$D$9-C5409)/2))))*2*3958.756</f>
        <v>1465.6764098768913</v>
      </c>
      <c r="F5409">
        <v>176.91539001465</v>
      </c>
      <c r="G5409">
        <v>204.18225097656</v>
      </c>
      <c r="H5409">
        <v>246.78323364258</v>
      </c>
      <c r="I5409">
        <v>284.82287597656</v>
      </c>
      <c r="J5409">
        <v>328.72827148438</v>
      </c>
      <c r="K5409" s="6">
        <f>IFERROR(EXP(TREND(LN($F$1:$J$1),LN(F5409:J5409),LN(Calculations!$B$3))),0)</f>
        <v>4.4420014916534488E-2</v>
      </c>
    </row>
    <row r="5410" spans="1:11" x14ac:dyDescent="0.35">
      <c r="A5410">
        <v>5407</v>
      </c>
      <c r="B5410" t="str">
        <f t="shared" si="84"/>
        <v>19-83</v>
      </c>
      <c r="C5410">
        <v>-82.866962105453993</v>
      </c>
      <c r="D5410">
        <v>18.528081758161999</v>
      </c>
      <c r="E5410">
        <f>ASIN(SQRT((SIN(RADIANS(PARAMETERS!$D$8-D5410)/2)*SIN(RADIANS(PARAMETERS!$D$8-D5410)/2))+(COS(RADIANS(D5410))*COS(RADIANS(PARAMETERS!$D$8))*SIN(RADIANS(PARAMETERS!$D$9-C5410)/2)*SIN(RADIANS(PARAMETERS!$D$9-C5410)/2))))*2*3958.756</f>
        <v>1483.3838214968935</v>
      </c>
      <c r="F5410">
        <v>177.14402770996</v>
      </c>
      <c r="G5410">
        <v>204.49569702148</v>
      </c>
      <c r="H5410">
        <v>247.24156188965</v>
      </c>
      <c r="I5410">
        <v>285.42147827148</v>
      </c>
      <c r="J5410">
        <v>329.49969482422</v>
      </c>
      <c r="K5410" s="6">
        <f>IFERROR(EXP(TREND(LN($F$1:$J$1),LN(F5410:J5410),LN(Calculations!$B$3))),0)</f>
        <v>4.4637212958341978E-2</v>
      </c>
    </row>
    <row r="5411" spans="1:11" x14ac:dyDescent="0.35">
      <c r="A5411">
        <v>5408</v>
      </c>
      <c r="B5411" t="str">
        <f t="shared" si="84"/>
        <v>19-83</v>
      </c>
      <c r="C5411">
        <v>-83.138283440354996</v>
      </c>
      <c r="D5411">
        <v>18.528081758161999</v>
      </c>
      <c r="E5411">
        <f>ASIN(SQRT((SIN(RADIANS(PARAMETERS!$D$8-D5411)/2)*SIN(RADIANS(PARAMETERS!$D$8-D5411)/2))+(COS(RADIANS(D5411))*COS(RADIANS(PARAMETERS!$D$8))*SIN(RADIANS(PARAMETERS!$D$9-C5411)/2)*SIN(RADIANS(PARAMETERS!$D$9-C5411)/2))))*2*3958.756</f>
        <v>1501.0950203287073</v>
      </c>
      <c r="F5411">
        <v>177.30815124512</v>
      </c>
      <c r="G5411">
        <v>204.7532043457</v>
      </c>
      <c r="H5411">
        <v>247.66198730469</v>
      </c>
      <c r="I5411">
        <v>286.00238037109</v>
      </c>
      <c r="J5411">
        <v>330.2809753418</v>
      </c>
      <c r="K5411" s="6">
        <f>IFERROR(EXP(TREND(LN($F$1:$J$1),LN(F5411:J5411),LN(Calculations!$B$3))),0)</f>
        <v>4.475316711905749E-2</v>
      </c>
    </row>
    <row r="5412" spans="1:11" x14ac:dyDescent="0.35">
      <c r="A5412">
        <v>5409</v>
      </c>
      <c r="B5412" t="str">
        <f t="shared" si="84"/>
        <v>19-83.5</v>
      </c>
      <c r="C5412">
        <v>-83.409604775255005</v>
      </c>
      <c r="D5412">
        <v>18.528081758161999</v>
      </c>
      <c r="E5412">
        <f>ASIN(SQRT((SIN(RADIANS(PARAMETERS!$D$8-D5412)/2)*SIN(RADIANS(PARAMETERS!$D$8-D5412)/2))+(COS(RADIANS(D5412))*COS(RADIANS(PARAMETERS!$D$8))*SIN(RADIANS(PARAMETERS!$D$9-C5412)/2)*SIN(RADIANS(PARAMETERS!$D$9-C5412)/2))))*2*3958.756</f>
        <v>1518.8098381635637</v>
      </c>
      <c r="F5412">
        <v>177.34281921387</v>
      </c>
      <c r="G5412">
        <v>204.85821533203</v>
      </c>
      <c r="H5412">
        <v>247.89308166504</v>
      </c>
      <c r="I5412">
        <v>286.3603515625</v>
      </c>
      <c r="J5412">
        <v>330.79968261719</v>
      </c>
      <c r="K5412" s="6">
        <f>IFERROR(EXP(TREND(LN($F$1:$J$1),LN(F5412:J5412),LN(Calculations!$B$3))),0)</f>
        <v>4.4715707796304974E-2</v>
      </c>
    </row>
    <row r="5413" spans="1:11" x14ac:dyDescent="0.35">
      <c r="A5413">
        <v>5410</v>
      </c>
      <c r="B5413" t="str">
        <f t="shared" si="84"/>
        <v>19-83.5</v>
      </c>
      <c r="C5413">
        <v>-83.680926110155994</v>
      </c>
      <c r="D5413">
        <v>18.528081758161999</v>
      </c>
      <c r="E5413">
        <f>ASIN(SQRT((SIN(RADIANS(PARAMETERS!$D$8-D5413)/2)*SIN(RADIANS(PARAMETERS!$D$8-D5413)/2))+(COS(RADIANS(D5413))*COS(RADIANS(PARAMETERS!$D$8))*SIN(RADIANS(PARAMETERS!$D$9-C5413)/2)*SIN(RADIANS(PARAMETERS!$D$9-C5413)/2))))*2*3958.756</f>
        <v>1536.5281140360655</v>
      </c>
      <c r="F5413">
        <v>177.29008483887</v>
      </c>
      <c r="G5413">
        <v>204.86720275879</v>
      </c>
      <c r="H5413">
        <v>248.01580810547</v>
      </c>
      <c r="I5413">
        <v>286.59991455078</v>
      </c>
      <c r="J5413">
        <v>331.189453125</v>
      </c>
      <c r="K5413" s="6">
        <f>IFERROR(EXP(TREND(LN($F$1:$J$1),LN(F5413:J5413),LN(Calculations!$B$3))),0)</f>
        <v>4.4567281581126182E-2</v>
      </c>
    </row>
    <row r="5414" spans="1:11" x14ac:dyDescent="0.35">
      <c r="A5414">
        <v>5411</v>
      </c>
      <c r="B5414" t="str">
        <f t="shared" si="84"/>
        <v>19-84</v>
      </c>
      <c r="C5414">
        <v>-83.952247445056997</v>
      </c>
      <c r="D5414">
        <v>18.528081758161999</v>
      </c>
      <c r="E5414">
        <f>ASIN(SQRT((SIN(RADIANS(PARAMETERS!$D$8-D5414)/2)*SIN(RADIANS(PARAMETERS!$D$8-D5414)/2))+(COS(RADIANS(D5414))*COS(RADIANS(PARAMETERS!$D$8))*SIN(RADIANS(PARAMETERS!$D$9-C5414)/2)*SIN(RADIANS(PARAMETERS!$D$9-C5414)/2))))*2*3958.756</f>
        <v>1554.249693812465</v>
      </c>
      <c r="F5414">
        <v>177.17501831055</v>
      </c>
      <c r="G5414">
        <v>204.81605529785</v>
      </c>
      <c r="H5414">
        <v>248.08294677734</v>
      </c>
      <c r="I5414">
        <v>286.7903137207</v>
      </c>
      <c r="J5414">
        <v>331.53988647461</v>
      </c>
      <c r="K5414" s="6">
        <f>IFERROR(EXP(TREND(LN($F$1:$J$1),LN(F5414:J5414),LN(Calculations!$B$3))),0)</f>
        <v>4.4332888730045858E-2</v>
      </c>
    </row>
    <row r="5415" spans="1:11" x14ac:dyDescent="0.35">
      <c r="A5415">
        <v>5412</v>
      </c>
      <c r="B5415" t="str">
        <f t="shared" si="84"/>
        <v>19-84</v>
      </c>
      <c r="C5415">
        <v>-84.223568779958001</v>
      </c>
      <c r="D5415">
        <v>18.528081758161999</v>
      </c>
      <c r="E5415">
        <f>ASIN(SQRT((SIN(RADIANS(PARAMETERS!$D$8-D5415)/2)*SIN(RADIANS(PARAMETERS!$D$8-D5415)/2))+(COS(RADIANS(D5415))*COS(RADIANS(PARAMETERS!$D$8))*SIN(RADIANS(PARAMETERS!$D$9-C5415)/2)*SIN(RADIANS(PARAMETERS!$D$9-C5415)/2))))*2*3958.756</f>
        <v>1571.9744298069766</v>
      </c>
      <c r="F5415">
        <v>176.92774963379</v>
      </c>
      <c r="G5415">
        <v>204.62338256836</v>
      </c>
      <c r="H5415">
        <v>247.98397827148</v>
      </c>
      <c r="I5415">
        <v>286.79342651367</v>
      </c>
      <c r="J5415">
        <v>331.67932128906</v>
      </c>
      <c r="K5415" s="6">
        <f>IFERROR(EXP(TREND(LN($F$1:$J$1),LN(F5415:J5415),LN(Calculations!$B$3))),0)</f>
        <v>4.3941840386591435E-2</v>
      </c>
    </row>
    <row r="5416" spans="1:11" x14ac:dyDescent="0.35">
      <c r="A5416">
        <v>5413</v>
      </c>
      <c r="B5416" t="str">
        <f t="shared" si="84"/>
        <v>19-84.5</v>
      </c>
      <c r="C5416">
        <v>-84.494890114859004</v>
      </c>
      <c r="D5416">
        <v>18.528081758161999</v>
      </c>
      <c r="E5416">
        <f>ASIN(SQRT((SIN(RADIANS(PARAMETERS!$D$8-D5416)/2)*SIN(RADIANS(PARAMETERS!$D$8-D5416)/2))+(COS(RADIANS(D5416))*COS(RADIANS(PARAMETERS!$D$8))*SIN(RADIANS(PARAMETERS!$D$9-C5416)/2)*SIN(RADIANS(PARAMETERS!$D$9-C5416)/2))))*2*3958.756</f>
        <v>1589.7021804230783</v>
      </c>
      <c r="F5416">
        <v>176.56678771973</v>
      </c>
      <c r="G5416">
        <v>204.31959533691</v>
      </c>
      <c r="H5416">
        <v>247.76083374023</v>
      </c>
      <c r="I5416">
        <v>286.66226196289</v>
      </c>
      <c r="J5416">
        <v>331.67434692383</v>
      </c>
      <c r="K5416" s="6">
        <f>IFERROR(EXP(TREND(LN($F$1:$J$1),LN(F5416:J5416),LN(Calculations!$B$3))),0)</f>
        <v>4.3418179083686247E-2</v>
      </c>
    </row>
    <row r="5417" spans="1:11" x14ac:dyDescent="0.35">
      <c r="A5417">
        <v>5414</v>
      </c>
      <c r="B5417" t="str">
        <f t="shared" si="84"/>
        <v>19-85</v>
      </c>
      <c r="C5417">
        <v>-84.766211449759993</v>
      </c>
      <c r="D5417">
        <v>18.528081758161999</v>
      </c>
      <c r="E5417">
        <f>ASIN(SQRT((SIN(RADIANS(PARAMETERS!$D$8-D5417)/2)*SIN(RADIANS(PARAMETERS!$D$8-D5417)/2))+(COS(RADIANS(D5417))*COS(RADIANS(PARAMETERS!$D$8))*SIN(RADIANS(PARAMETERS!$D$9-C5417)/2)*SIN(RADIANS(PARAMETERS!$D$9-C5417)/2))))*2*3958.756</f>
        <v>1607.4328098182525</v>
      </c>
      <c r="F5417">
        <v>176.10014343262</v>
      </c>
      <c r="G5417">
        <v>203.91781616211</v>
      </c>
      <c r="H5417">
        <v>247.43319702148</v>
      </c>
      <c r="I5417">
        <v>286.42291259766</v>
      </c>
      <c r="J5417">
        <v>331.55917358398</v>
      </c>
      <c r="K5417" s="6">
        <f>IFERROR(EXP(TREND(LN($F$1:$J$1),LN(F5417:J5417),LN(Calculations!$B$3))),0)</f>
        <v>4.2774457827120568E-2</v>
      </c>
    </row>
    <row r="5418" spans="1:11" x14ac:dyDescent="0.35">
      <c r="A5418">
        <v>5415</v>
      </c>
      <c r="B5418" t="str">
        <f t="shared" si="84"/>
        <v>19-85</v>
      </c>
      <c r="C5418">
        <v>-85.037532784660996</v>
      </c>
      <c r="D5418">
        <v>18.528081758161999</v>
      </c>
      <c r="E5418">
        <f>ASIN(SQRT((SIN(RADIANS(PARAMETERS!$D$8-D5418)/2)*SIN(RADIANS(PARAMETERS!$D$8-D5418)/2))+(COS(RADIANS(D5418))*COS(RADIANS(PARAMETERS!$D$8))*SIN(RADIANS(PARAMETERS!$D$9-C5418)/2)*SIN(RADIANS(PARAMETERS!$D$9-C5418)/2))))*2*3958.756</f>
        <v>1625.166187590364</v>
      </c>
      <c r="F5418">
        <v>175.45376586914</v>
      </c>
      <c r="G5418">
        <v>203.33854675293</v>
      </c>
      <c r="H5418">
        <v>246.89112854004</v>
      </c>
      <c r="I5418">
        <v>285.93630981445</v>
      </c>
      <c r="J5418">
        <v>331.15908813477</v>
      </c>
      <c r="K5418" s="6">
        <f>IFERROR(EXP(TREND(LN($F$1:$J$1),LN(F5418:J5418),LN(Calculations!$B$3))),0)</f>
        <v>4.1945314299163823E-2</v>
      </c>
    </row>
    <row r="5419" spans="1:11" x14ac:dyDescent="0.35">
      <c r="A5419">
        <v>5416</v>
      </c>
      <c r="B5419" t="str">
        <f t="shared" si="84"/>
        <v>19-85.5</v>
      </c>
      <c r="C5419">
        <v>-85.308854119562</v>
      </c>
      <c r="D5419">
        <v>18.528081758161999</v>
      </c>
      <c r="E5419">
        <f>ASIN(SQRT((SIN(RADIANS(PARAMETERS!$D$8-D5419)/2)*SIN(RADIANS(PARAMETERS!$D$8-D5419)/2))+(COS(RADIANS(D5419))*COS(RADIANS(PARAMETERS!$D$8))*SIN(RADIANS(PARAMETERS!$D$9-C5419)/2)*SIN(RADIANS(PARAMETERS!$D$9-C5419)/2))))*2*3958.756</f>
        <v>1642.9021884840492</v>
      </c>
      <c r="F5419">
        <v>174.67561340332</v>
      </c>
      <c r="G5419">
        <v>202.65447998047</v>
      </c>
      <c r="H5419">
        <v>246.24385070801</v>
      </c>
      <c r="I5419">
        <v>285.34744262695</v>
      </c>
      <c r="J5419">
        <v>330.66351318359</v>
      </c>
      <c r="K5419" s="6">
        <f>IFERROR(EXP(TREND(LN($F$1:$J$1),LN(F5419:J5419),LN(Calculations!$B$3))),0)</f>
        <v>4.0983009405067564E-2</v>
      </c>
    </row>
    <row r="5420" spans="1:11" x14ac:dyDescent="0.35">
      <c r="A5420">
        <v>5417</v>
      </c>
      <c r="B5420" t="str">
        <f t="shared" si="84"/>
        <v>19-85.5</v>
      </c>
      <c r="C5420">
        <v>-85.580175454463003</v>
      </c>
      <c r="D5420">
        <v>18.528081758161999</v>
      </c>
      <c r="E5420">
        <f>ASIN(SQRT((SIN(RADIANS(PARAMETERS!$D$8-D5420)/2)*SIN(RADIANS(PARAMETERS!$D$8-D5420)/2))+(COS(RADIANS(D5420))*COS(RADIANS(PARAMETERS!$D$8))*SIN(RADIANS(PARAMETERS!$D$9-C5420)/2)*SIN(RADIANS(PARAMETERS!$D$9-C5420)/2))))*2*3958.756</f>
        <v>1660.6406921156652</v>
      </c>
      <c r="F5420">
        <v>173.76524353027</v>
      </c>
      <c r="G5420">
        <v>201.87142944336</v>
      </c>
      <c r="H5420">
        <v>245.50143432617</v>
      </c>
      <c r="I5420">
        <v>284.67083740234</v>
      </c>
      <c r="J5420">
        <v>330.09271240234</v>
      </c>
      <c r="K5420" s="6">
        <f>IFERROR(EXP(TREND(LN($F$1:$J$1),LN(F5420:J5420),LN(Calculations!$B$3))),0)</f>
        <v>3.9897857878734157E-2</v>
      </c>
    </row>
    <row r="5421" spans="1:11" x14ac:dyDescent="0.35">
      <c r="A5421">
        <v>5418</v>
      </c>
      <c r="B5421" t="str">
        <f t="shared" si="84"/>
        <v>19-86</v>
      </c>
      <c r="C5421">
        <v>-85.851496789364006</v>
      </c>
      <c r="D5421">
        <v>18.528081758161999</v>
      </c>
      <c r="E5421">
        <f>ASIN(SQRT((SIN(RADIANS(PARAMETERS!$D$8-D5421)/2)*SIN(RADIANS(PARAMETERS!$D$8-D5421)/2))+(COS(RADIANS(D5421))*COS(RADIANS(PARAMETERS!$D$8))*SIN(RADIANS(PARAMETERS!$D$9-C5421)/2)*SIN(RADIANS(PARAMETERS!$D$9-C5421)/2))))*2*3958.756</f>
        <v>1678.3815827154399</v>
      </c>
      <c r="F5421">
        <v>172.30760192871</v>
      </c>
      <c r="G5421">
        <v>200.58503723145</v>
      </c>
      <c r="H5421">
        <v>244.07022094727</v>
      </c>
      <c r="I5421">
        <v>283.12805175781</v>
      </c>
      <c r="J5421">
        <v>328.43911743164</v>
      </c>
      <c r="K5421" s="6">
        <f>IFERROR(EXP(TREND(LN($F$1:$J$1),LN(F5421:J5421),LN(Calculations!$B$3))),0)</f>
        <v>3.835444098970419E-2</v>
      </c>
    </row>
    <row r="5422" spans="1:11" x14ac:dyDescent="0.35">
      <c r="A5422">
        <v>5419</v>
      </c>
      <c r="B5422" t="str">
        <f t="shared" si="84"/>
        <v>19-86</v>
      </c>
      <c r="C5422">
        <v>-86.122818124264995</v>
      </c>
      <c r="D5422">
        <v>18.528081758161999</v>
      </c>
      <c r="E5422">
        <f>ASIN(SQRT((SIN(RADIANS(PARAMETERS!$D$8-D5422)/2)*SIN(RADIANS(PARAMETERS!$D$8-D5422)/2))+(COS(RADIANS(D5422))*COS(RADIANS(PARAMETERS!$D$8))*SIN(RADIANS(PARAMETERS!$D$9-C5422)/2)*SIN(RADIANS(PARAMETERS!$D$9-C5422)/2))))*2*3958.756</f>
        <v>1696.1247488855793</v>
      </c>
      <c r="F5422">
        <v>170.21577453613</v>
      </c>
      <c r="G5422">
        <v>198.89422607422</v>
      </c>
      <c r="H5422">
        <v>242.1003112793</v>
      </c>
      <c r="I5422">
        <v>280.91958618164</v>
      </c>
      <c r="J5422">
        <v>325.9660949707</v>
      </c>
      <c r="K5422" s="6">
        <f>IFERROR(EXP(TREND(LN($F$1:$J$1),LN(F5422:J5422),LN(Calculations!$B$3))),0)</f>
        <v>3.6336456939806305E-2</v>
      </c>
    </row>
    <row r="5423" spans="1:11" x14ac:dyDescent="0.35">
      <c r="A5423">
        <v>5420</v>
      </c>
      <c r="B5423" t="str">
        <f t="shared" si="84"/>
        <v>19-86.5</v>
      </c>
      <c r="C5423">
        <v>-86.394139459165999</v>
      </c>
      <c r="D5423">
        <v>18.528081758161999</v>
      </c>
      <c r="E5423">
        <f>ASIN(SQRT((SIN(RADIANS(PARAMETERS!$D$8-D5423)/2)*SIN(RADIANS(PARAMETERS!$D$8-D5423)/2))+(COS(RADIANS(D5423))*COS(RADIANS(PARAMETERS!$D$8))*SIN(RADIANS(PARAMETERS!$D$9-C5423)/2)*SIN(RADIANS(PARAMETERS!$D$9-C5423)/2))))*2*3958.756</f>
        <v>1713.8700833732048</v>
      </c>
      <c r="F5423">
        <v>167.54765319824</v>
      </c>
      <c r="G5423">
        <v>196.82008361816</v>
      </c>
      <c r="H5423">
        <v>239.62498474121</v>
      </c>
      <c r="I5423">
        <v>278.09091186523</v>
      </c>
      <c r="J5423">
        <v>322.73461914063</v>
      </c>
      <c r="K5423" s="6">
        <f>IFERROR(EXP(TREND(LN($F$1:$J$1),LN(F5423:J5423),LN(Calculations!$B$3))),0)</f>
        <v>3.3960968900722206E-2</v>
      </c>
    </row>
    <row r="5424" spans="1:11" x14ac:dyDescent="0.35">
      <c r="A5424">
        <v>5421</v>
      </c>
      <c r="B5424" t="str">
        <f t="shared" si="84"/>
        <v>19-86.5</v>
      </c>
      <c r="C5424">
        <v>-86.665460794067002</v>
      </c>
      <c r="D5424">
        <v>18.528081758161999</v>
      </c>
      <c r="E5424">
        <f>ASIN(SQRT((SIN(RADIANS(PARAMETERS!$D$8-D5424)/2)*SIN(RADIANS(PARAMETERS!$D$8-D5424)/2))+(COS(RADIANS(D5424))*COS(RADIANS(PARAMETERS!$D$8))*SIN(RADIANS(PARAMETERS!$D$9-C5424)/2)*SIN(RADIANS(PARAMETERS!$D$9-C5424)/2))))*2*3958.756</f>
        <v>1731.6174828570563</v>
      </c>
      <c r="F5424">
        <v>164.33850097656</v>
      </c>
      <c r="G5424">
        <v>194.34742736816</v>
      </c>
      <c r="H5424">
        <v>236.59547424316</v>
      </c>
      <c r="I5424">
        <v>274.55651855469</v>
      </c>
      <c r="J5424">
        <v>318.61141967773</v>
      </c>
      <c r="K5424" s="6">
        <f>IFERROR(EXP(TREND(LN($F$1:$J$1),LN(F5424:J5424),LN(Calculations!$B$3))),0)</f>
        <v>3.1339718565127191E-2</v>
      </c>
    </row>
    <row r="5425" spans="1:11" x14ac:dyDescent="0.35">
      <c r="A5425">
        <v>5422</v>
      </c>
      <c r="B5425" t="str">
        <f t="shared" si="84"/>
        <v>19-87</v>
      </c>
      <c r="C5425">
        <v>-86.936782128968005</v>
      </c>
      <c r="D5425">
        <v>18.528081758161999</v>
      </c>
      <c r="E5425">
        <f>ASIN(SQRT((SIN(RADIANS(PARAMETERS!$D$8-D5425)/2)*SIN(RADIANS(PARAMETERS!$D$8-D5425)/2))+(COS(RADIANS(D5425))*COS(RADIANS(PARAMETERS!$D$8))*SIN(RADIANS(PARAMETERS!$D$9-C5425)/2)*SIN(RADIANS(PARAMETERS!$D$9-C5425)/2))))*2*3958.756</f>
        <v>1749.3668477470176</v>
      </c>
      <c r="F5425">
        <v>160.68783569336</v>
      </c>
      <c r="G5425">
        <v>191.46560668945</v>
      </c>
      <c r="H5425">
        <v>233.16452026367</v>
      </c>
      <c r="I5425">
        <v>270.52700805664</v>
      </c>
      <c r="J5425">
        <v>313.88003540039</v>
      </c>
      <c r="K5425" s="6">
        <f>IFERROR(EXP(TREND(LN($F$1:$J$1),LN(F5425:J5425),LN(Calculations!$B$3))),0)</f>
        <v>2.8574432673603739E-2</v>
      </c>
    </row>
    <row r="5426" spans="1:11" x14ac:dyDescent="0.35">
      <c r="A5426">
        <v>5423</v>
      </c>
      <c r="B5426" t="str">
        <f t="shared" si="84"/>
        <v>19-87</v>
      </c>
      <c r="C5426">
        <v>-87.208103463868994</v>
      </c>
      <c r="D5426">
        <v>18.528081758161999</v>
      </c>
      <c r="E5426">
        <f>ASIN(SQRT((SIN(RADIANS(PARAMETERS!$D$8-D5426)/2)*SIN(RADIANS(PARAMETERS!$D$8-D5426)/2))+(COS(RADIANS(D5426))*COS(RADIANS(PARAMETERS!$D$8))*SIN(RADIANS(PARAMETERS!$D$9-C5426)/2)*SIN(RADIANS(PARAMETERS!$D$9-C5426)/2))))*2*3958.756</f>
        <v>1767.1180819955587</v>
      </c>
      <c r="F5426">
        <v>156.65930175781</v>
      </c>
      <c r="G5426">
        <v>188.13946533203</v>
      </c>
      <c r="H5426">
        <v>229.38223266602</v>
      </c>
      <c r="I5426">
        <v>266.07263183594</v>
      </c>
      <c r="J5426">
        <v>308.63613891602</v>
      </c>
      <c r="K5426" s="6">
        <f>IFERROR(EXP(TREND(LN($F$1:$J$1),LN(F5426:J5426),LN(Calculations!$B$3))),0)</f>
        <v>2.5757036820593573E-2</v>
      </c>
    </row>
    <row r="5427" spans="1:11" x14ac:dyDescent="0.35">
      <c r="A5427">
        <v>5424</v>
      </c>
      <c r="B5427" t="str">
        <f t="shared" si="84"/>
        <v>19-87.5</v>
      </c>
      <c r="C5427">
        <v>-87.479424798769998</v>
      </c>
      <c r="D5427">
        <v>18.528081758161999</v>
      </c>
      <c r="E5427">
        <f>ASIN(SQRT((SIN(RADIANS(PARAMETERS!$D$8-D5427)/2)*SIN(RADIANS(PARAMETERS!$D$8-D5427)/2))+(COS(RADIANS(D5427))*COS(RADIANS(PARAMETERS!$D$8))*SIN(RADIANS(PARAMETERS!$D$9-C5427)/2)*SIN(RADIANS(PARAMETERS!$D$9-C5427)/2))))*2*3958.756</f>
        <v>1784.8710929202898</v>
      </c>
      <c r="F5427">
        <v>152.41479492188</v>
      </c>
      <c r="G5427">
        <v>184.5379486084</v>
      </c>
      <c r="H5427">
        <v>225.3889465332</v>
      </c>
      <c r="I5427">
        <v>261.35620117188</v>
      </c>
      <c r="J5427">
        <v>303.068359375</v>
      </c>
      <c r="K5427" s="6">
        <f>IFERROR(EXP(TREND(LN($F$1:$J$1),LN(F5427:J5427),LN(Calculations!$B$3))),0)</f>
        <v>2.3060596460256433E-2</v>
      </c>
    </row>
    <row r="5428" spans="1:11" x14ac:dyDescent="0.35">
      <c r="A5428">
        <v>5425</v>
      </c>
      <c r="B5428" t="str">
        <f t="shared" si="84"/>
        <v>19-88</v>
      </c>
      <c r="C5428">
        <v>-87.750746133671001</v>
      </c>
      <c r="D5428">
        <v>18.528081758161999</v>
      </c>
      <c r="E5428">
        <f>ASIN(SQRT((SIN(RADIANS(PARAMETERS!$D$8-D5428)/2)*SIN(RADIANS(PARAMETERS!$D$8-D5428)/2))+(COS(RADIANS(D5428))*COS(RADIANS(PARAMETERS!$D$8))*SIN(RADIANS(PARAMETERS!$D$9-C5428)/2)*SIN(RADIANS(PARAMETERS!$D$9-C5428)/2))))*2*3958.756</f>
        <v>1802.6257910368568</v>
      </c>
      <c r="F5428">
        <v>148.03485107422</v>
      </c>
      <c r="G5428">
        <v>180.73316955566</v>
      </c>
      <c r="H5428">
        <v>221.28633117676</v>
      </c>
      <c r="I5428">
        <v>256.50650024414</v>
      </c>
      <c r="J5428">
        <v>297.33850097656</v>
      </c>
      <c r="K5428" s="6">
        <f>IFERROR(EXP(TREND(LN($F$1:$J$1),LN(F5428:J5428),LN(Calculations!$B$3))),0)</f>
        <v>2.0551117099412854E-2</v>
      </c>
    </row>
    <row r="5429" spans="1:11" x14ac:dyDescent="0.35">
      <c r="A5429">
        <v>5426</v>
      </c>
      <c r="B5429" t="str">
        <f t="shared" si="84"/>
        <v>19-88</v>
      </c>
      <c r="C5429">
        <v>-88.022067468572004</v>
      </c>
      <c r="D5429">
        <v>18.528081758161999</v>
      </c>
      <c r="E5429">
        <f>ASIN(SQRT((SIN(RADIANS(PARAMETERS!$D$8-D5429)/2)*SIN(RADIANS(PARAMETERS!$D$8-D5429)/2))+(COS(RADIANS(D5429))*COS(RADIANS(PARAMETERS!$D$8))*SIN(RADIANS(PARAMETERS!$D$9-C5429)/2)*SIN(RADIANS(PARAMETERS!$D$9-C5429)/2))))*2*3958.756</f>
        <v>1820.3820899014954</v>
      </c>
      <c r="F5429">
        <v>143.55044555664</v>
      </c>
      <c r="G5429">
        <v>176.7459564209</v>
      </c>
      <c r="H5429">
        <v>217.08543395996</v>
      </c>
      <c r="I5429">
        <v>251.53953552246</v>
      </c>
      <c r="J5429">
        <v>291.46884155273</v>
      </c>
      <c r="K5429" s="6">
        <f>IFERROR(EXP(TREND(LN($F$1:$J$1),LN(F5429:J5429),LN(Calculations!$B$3))),0)</f>
        <v>1.8247737374374108E-2</v>
      </c>
    </row>
    <row r="5430" spans="1:11" x14ac:dyDescent="0.35">
      <c r="A5430">
        <v>5427</v>
      </c>
      <c r="B5430" t="str">
        <f t="shared" si="84"/>
        <v>19-88.5</v>
      </c>
      <c r="C5430">
        <v>-88.293388803472993</v>
      </c>
      <c r="D5430">
        <v>18.528081758161999</v>
      </c>
      <c r="E5430">
        <f>ASIN(SQRT((SIN(RADIANS(PARAMETERS!$D$8-D5430)/2)*SIN(RADIANS(PARAMETERS!$D$8-D5430)/2))+(COS(RADIANS(D5430))*COS(RADIANS(PARAMETERS!$D$8))*SIN(RADIANS(PARAMETERS!$D$9-C5430)/2)*SIN(RADIANS(PARAMETERS!$D$9-C5430)/2))))*2*3958.756</f>
        <v>1838.139905962593</v>
      </c>
      <c r="F5430">
        <v>139.00444030762</v>
      </c>
      <c r="G5430">
        <v>172.62292480469</v>
      </c>
      <c r="H5430">
        <v>212.7935333252</v>
      </c>
      <c r="I5430">
        <v>246.44985961914</v>
      </c>
      <c r="J5430">
        <v>285.43670654297</v>
      </c>
      <c r="K5430" s="6">
        <f>IFERROR(EXP(TREND(LN($F$1:$J$1),LN(F5430:J5430),LN(Calculations!$B$3))),0)</f>
        <v>1.6166138910815048E-2</v>
      </c>
    </row>
    <row r="5431" spans="1:11" x14ac:dyDescent="0.35">
      <c r="A5431">
        <v>5428</v>
      </c>
      <c r="B5431" t="str">
        <f t="shared" si="84"/>
        <v>19-88.5</v>
      </c>
      <c r="C5431">
        <v>-88.564710138373997</v>
      </c>
      <c r="D5431">
        <v>18.528081758161999</v>
      </c>
      <c r="E5431">
        <f>ASIN(SQRT((SIN(RADIANS(PARAMETERS!$D$8-D5431)/2)*SIN(RADIANS(PARAMETERS!$D$8-D5431)/2))+(COS(RADIANS(D5431))*COS(RADIANS(PARAMETERS!$D$8))*SIN(RADIANS(PARAMETERS!$D$9-C5431)/2)*SIN(RADIANS(PARAMETERS!$D$9-C5431)/2))))*2*3958.756</f>
        <v>1855.8991584206633</v>
      </c>
      <c r="F5431">
        <v>134.48004150391</v>
      </c>
      <c r="G5431">
        <v>168.45761108398</v>
      </c>
      <c r="H5431">
        <v>208.51277160645</v>
      </c>
      <c r="I5431">
        <v>241.36231994629</v>
      </c>
      <c r="J5431">
        <v>279.39437866211</v>
      </c>
      <c r="K5431" s="6">
        <f>IFERROR(EXP(TREND(LN($F$1:$J$1),LN(F5431:J5431),LN(Calculations!$B$3))),0)</f>
        <v>1.4325004787223749E-2</v>
      </c>
    </row>
    <row r="5432" spans="1:11" x14ac:dyDescent="0.35">
      <c r="A5432">
        <v>5429</v>
      </c>
      <c r="B5432" t="str">
        <f t="shared" si="84"/>
        <v>19-89</v>
      </c>
      <c r="C5432">
        <v>-88.836031473275</v>
      </c>
      <c r="D5432">
        <v>18.528081758161999</v>
      </c>
      <c r="E5432">
        <f>ASIN(SQRT((SIN(RADIANS(PARAMETERS!$D$8-D5432)/2)*SIN(RADIANS(PARAMETERS!$D$8-D5432)/2))+(COS(RADIANS(D5432))*COS(RADIANS(PARAMETERS!$D$8))*SIN(RADIANS(PARAMETERS!$D$9-C5432)/2)*SIN(RADIANS(PARAMETERS!$D$9-C5432)/2))))*2*3958.756</f>
        <v>1873.6597690961794</v>
      </c>
      <c r="F5432">
        <v>130.0108795166</v>
      </c>
      <c r="G5432">
        <v>164.29243469238</v>
      </c>
      <c r="H5432">
        <v>204.25840759277</v>
      </c>
      <c r="I5432">
        <v>236.29177856445</v>
      </c>
      <c r="J5432">
        <v>273.35571289063</v>
      </c>
      <c r="K5432" s="6">
        <f>IFERROR(EXP(TREND(LN($F$1:$J$1),LN(F5432:J5432),LN(Calculations!$B$3))),0)</f>
        <v>1.2709540815430798E-2</v>
      </c>
    </row>
    <row r="5433" spans="1:11" x14ac:dyDescent="0.35">
      <c r="A5433">
        <v>5430</v>
      </c>
      <c r="B5433" t="str">
        <f t="shared" si="84"/>
        <v>19-89</v>
      </c>
      <c r="C5433">
        <v>-89.107352808176003</v>
      </c>
      <c r="D5433">
        <v>18.528081758161999</v>
      </c>
      <c r="E5433">
        <f>ASIN(SQRT((SIN(RADIANS(PARAMETERS!$D$8-D5433)/2)*SIN(RADIANS(PARAMETERS!$D$8-D5433)/2))+(COS(RADIANS(D5433))*COS(RADIANS(PARAMETERS!$D$8))*SIN(RADIANS(PARAMETERS!$D$9-C5433)/2)*SIN(RADIANS(PARAMETERS!$D$9-C5433)/2))))*2*3958.756</f>
        <v>1891.4216623047535</v>
      </c>
      <c r="F5433">
        <v>125.67412567139</v>
      </c>
      <c r="G5433">
        <v>160.23068237305</v>
      </c>
      <c r="H5433">
        <v>200.0930480957</v>
      </c>
      <c r="I5433">
        <v>231.31004333496</v>
      </c>
      <c r="J5433">
        <v>267.40307617188</v>
      </c>
      <c r="K5433" s="6">
        <f>IFERROR(EXP(TREND(LN($F$1:$J$1),LN(F5433:J5433),LN(Calculations!$B$3))),0)</f>
        <v>1.1316178406941459E-2</v>
      </c>
    </row>
    <row r="5434" spans="1:11" x14ac:dyDescent="0.35">
      <c r="A5434">
        <v>5431</v>
      </c>
      <c r="B5434" t="str">
        <f t="shared" si="84"/>
        <v>19-89.5</v>
      </c>
      <c r="C5434">
        <v>-89.378674143077006</v>
      </c>
      <c r="D5434">
        <v>18.528081758161999</v>
      </c>
      <c r="E5434">
        <f>ASIN(SQRT((SIN(RADIANS(PARAMETERS!$D$8-D5434)/2)*SIN(RADIANS(PARAMETERS!$D$8-D5434)/2))+(COS(RADIANS(D5434))*COS(RADIANS(PARAMETERS!$D$8))*SIN(RADIANS(PARAMETERS!$D$9-C5434)/2)*SIN(RADIANS(PARAMETERS!$D$9-C5434)/2))))*2*3958.756</f>
        <v>1909.1847647392062</v>
      </c>
      <c r="F5434">
        <v>121.89450836182</v>
      </c>
      <c r="G5434">
        <v>156.67102050781</v>
      </c>
      <c r="H5434">
        <v>196.5929107666</v>
      </c>
      <c r="I5434">
        <v>227.20500183105</v>
      </c>
      <c r="J5434">
        <v>262.57052612305</v>
      </c>
      <c r="K5434" s="6">
        <f>IFERROR(EXP(TREND(LN($F$1:$J$1),LN(F5434:J5434),LN(Calculations!$B$3))),0)</f>
        <v>1.0236821847507007E-2</v>
      </c>
    </row>
    <row r="5435" spans="1:11" x14ac:dyDescent="0.35">
      <c r="A5435">
        <v>5432</v>
      </c>
      <c r="B5435" t="str">
        <f t="shared" si="84"/>
        <v>19-89.5</v>
      </c>
      <c r="C5435">
        <v>-89.649995477977996</v>
      </c>
      <c r="D5435">
        <v>18.528081758161999</v>
      </c>
      <c r="E5435">
        <f>ASIN(SQRT((SIN(RADIANS(PARAMETERS!$D$8-D5435)/2)*SIN(RADIANS(PARAMETERS!$D$8-D5435)/2))+(COS(RADIANS(D5435))*COS(RADIANS(PARAMETERS!$D$8))*SIN(RADIANS(PARAMETERS!$D$9-C5435)/2)*SIN(RADIANS(PARAMETERS!$D$9-C5435)/2))))*2*3958.756</f>
        <v>1926.9490053580589</v>
      </c>
      <c r="F5435">
        <v>118.80067443848</v>
      </c>
      <c r="G5435">
        <v>153.55459594727</v>
      </c>
      <c r="H5435">
        <v>193.6748046875</v>
      </c>
      <c r="I5435">
        <v>223.86079406738</v>
      </c>
      <c r="J5435">
        <v>258.68496704102</v>
      </c>
      <c r="K5435" s="6">
        <f>IFERROR(EXP(TREND(LN($F$1:$J$1),LN(F5435:J5435),LN(Calculations!$B$3))),0)</f>
        <v>9.421676453637385E-3</v>
      </c>
    </row>
    <row r="5436" spans="1:11" x14ac:dyDescent="0.35">
      <c r="A5436">
        <v>5433</v>
      </c>
      <c r="B5436" t="str">
        <f t="shared" si="84"/>
        <v>19-90</v>
      </c>
      <c r="C5436">
        <v>-89.921316812878999</v>
      </c>
      <c r="D5436">
        <v>18.528081758161999</v>
      </c>
      <c r="E5436">
        <f>ASIN(SQRT((SIN(RADIANS(PARAMETERS!$D$8-D5436)/2)*SIN(RADIANS(PARAMETERS!$D$8-D5436)/2))+(COS(RADIANS(D5436))*COS(RADIANS(PARAMETERS!$D$8))*SIN(RADIANS(PARAMETERS!$D$9-C5436)/2)*SIN(RADIANS(PARAMETERS!$D$9-C5436)/2))))*2*3958.756</f>
        <v>1944.7143152800686</v>
      </c>
      <c r="F5436">
        <v>116.27532196045</v>
      </c>
      <c r="G5436">
        <v>150.82833862305</v>
      </c>
      <c r="H5436">
        <v>191.23089599609</v>
      </c>
      <c r="I5436">
        <v>221.1091003418</v>
      </c>
      <c r="J5436">
        <v>255.51593017578</v>
      </c>
      <c r="K5436" s="6">
        <f>IFERROR(EXP(TREND(LN($F$1:$J$1),LN(F5436:J5436),LN(Calculations!$B$3))),0)</f>
        <v>8.7962533868644992E-3</v>
      </c>
    </row>
    <row r="5437" spans="1:11" x14ac:dyDescent="0.35">
      <c r="A5437">
        <v>5434</v>
      </c>
      <c r="B5437" t="str">
        <f t="shared" si="84"/>
        <v>19-90</v>
      </c>
      <c r="C5437">
        <v>-90.192638147780002</v>
      </c>
      <c r="D5437">
        <v>18.528081758161999</v>
      </c>
      <c r="E5437">
        <f>ASIN(SQRT((SIN(RADIANS(PARAMETERS!$D$8-D5437)/2)*SIN(RADIANS(PARAMETERS!$D$8-D5437)/2))+(COS(RADIANS(D5437))*COS(RADIANS(PARAMETERS!$D$8))*SIN(RADIANS(PARAMETERS!$D$9-C5437)/2)*SIN(RADIANS(PARAMETERS!$D$9-C5437)/2))))*2*3958.756</f>
        <v>1962.4806276844058</v>
      </c>
      <c r="F5437">
        <v>114.29347229004</v>
      </c>
      <c r="G5437">
        <v>148.51461791992</v>
      </c>
      <c r="H5437">
        <v>189.31405639648</v>
      </c>
      <c r="I5437">
        <v>219.04284667969</v>
      </c>
      <c r="J5437">
        <v>253.21406555176</v>
      </c>
      <c r="K5437" s="6">
        <f>IFERROR(EXP(TREND(LN($F$1:$J$1),LN(F5437:J5437),LN(Calculations!$B$3))),0)</f>
        <v>8.3310324550298336E-3</v>
      </c>
    </row>
    <row r="5438" spans="1:11" x14ac:dyDescent="0.35">
      <c r="A5438">
        <v>5435</v>
      </c>
      <c r="B5438" t="str">
        <f t="shared" si="84"/>
        <v>19-90.5</v>
      </c>
      <c r="C5438">
        <v>-90.463959482681005</v>
      </c>
      <c r="D5438">
        <v>18.528081758161999</v>
      </c>
      <c r="E5438">
        <f>ASIN(SQRT((SIN(RADIANS(PARAMETERS!$D$8-D5438)/2)*SIN(RADIANS(PARAMETERS!$D$8-D5438)/2))+(COS(RADIANS(D5438))*COS(RADIANS(PARAMETERS!$D$8))*SIN(RADIANS(PARAMETERS!$D$9-C5438)/2)*SIN(RADIANS(PARAMETERS!$D$9-C5438)/2))))*2*3958.756</f>
        <v>1980.2478777161382</v>
      </c>
      <c r="F5438">
        <v>112.8126449585</v>
      </c>
      <c r="G5438">
        <v>146.70025634766</v>
      </c>
      <c r="H5438">
        <v>187.9225769043</v>
      </c>
      <c r="I5438">
        <v>217.62249755859</v>
      </c>
      <c r="J5438">
        <v>251.71722412109</v>
      </c>
      <c r="K5438" s="6">
        <f>IFERROR(EXP(TREND(LN($F$1:$J$1),LN(F5438:J5438),LN(Calculations!$B$3))),0)</f>
        <v>8.0023643299670585E-3</v>
      </c>
    </row>
    <row r="5439" spans="1:11" x14ac:dyDescent="0.35">
      <c r="A5439">
        <v>5436</v>
      </c>
      <c r="B5439" t="str">
        <f t="shared" si="84"/>
        <v>19-90.5</v>
      </c>
      <c r="C5439">
        <v>-90.735280817581994</v>
      </c>
      <c r="D5439">
        <v>18.528081758161999</v>
      </c>
      <c r="E5439">
        <f>ASIN(SQRT((SIN(RADIANS(PARAMETERS!$D$8-D5439)/2)*SIN(RADIANS(PARAMETERS!$D$8-D5439)/2))+(COS(RADIANS(D5439))*COS(RADIANS(PARAMETERS!$D$8))*SIN(RADIANS(PARAMETERS!$D$9-C5439)/2)*SIN(RADIANS(PARAMETERS!$D$9-C5439)/2))))*2*3958.756</f>
        <v>1998.0160023966891</v>
      </c>
      <c r="F5439">
        <v>111.74800872803</v>
      </c>
      <c r="G5439">
        <v>145.38372802734</v>
      </c>
      <c r="H5439">
        <v>187.00912475586</v>
      </c>
      <c r="I5439">
        <v>216.72906494141</v>
      </c>
      <c r="J5439">
        <v>250.8524017334</v>
      </c>
      <c r="K5439" s="6">
        <f>IFERROR(EXP(TREND(LN($F$1:$J$1),LN(F5439:J5439),LN(Calculations!$B$3))),0)</f>
        <v>7.7812966740138179E-3</v>
      </c>
    </row>
    <row r="5440" spans="1:11" x14ac:dyDescent="0.35">
      <c r="A5440">
        <v>5437</v>
      </c>
      <c r="B5440" t="str">
        <f t="shared" si="84"/>
        <v>19-50</v>
      </c>
      <c r="C5440">
        <v>-50.037080582435998</v>
      </c>
      <c r="D5440">
        <v>18.799403093062999</v>
      </c>
      <c r="E5440">
        <f>ASIN(SQRT((SIN(RADIANS(PARAMETERS!$D$8-D5440)/2)*SIN(RADIANS(PARAMETERS!$D$8-D5440)/2))+(COS(RADIANS(D5440))*COS(RADIANS(PARAMETERS!$D$8))*SIN(RADIANS(PARAMETERS!$D$9-C5440)/2)*SIN(RADIANS(PARAMETERS!$D$9-C5440)/2))))*2*3958.756</f>
        <v>737.77432929298459</v>
      </c>
      <c r="F5440">
        <v>148.92921447754</v>
      </c>
      <c r="G5440">
        <v>180.7424621582</v>
      </c>
      <c r="H5440">
        <v>215.59535217285</v>
      </c>
      <c r="I5440">
        <v>246.36068725586</v>
      </c>
      <c r="J5440">
        <v>281.51739501953</v>
      </c>
      <c r="K5440" s="6">
        <f>IFERROR(EXP(TREND(LN($F$1:$J$1),LN(F5440:J5440),LN(Calculations!$B$3))),0)</f>
        <v>2.1500103288990213E-2</v>
      </c>
    </row>
    <row r="5441" spans="1:11" x14ac:dyDescent="0.35">
      <c r="A5441">
        <v>5438</v>
      </c>
      <c r="B5441" t="str">
        <f t="shared" si="84"/>
        <v>19-50.5</v>
      </c>
      <c r="C5441">
        <v>-50.308401917337001</v>
      </c>
      <c r="D5441">
        <v>18.799403093062999</v>
      </c>
      <c r="E5441">
        <f>ASIN(SQRT((SIN(RADIANS(PARAMETERS!$D$8-D5441)/2)*SIN(RADIANS(PARAMETERS!$D$8-D5441)/2))+(COS(RADIANS(D5441))*COS(RADIANS(PARAMETERS!$D$8))*SIN(RADIANS(PARAMETERS!$D$9-C5441)/2)*SIN(RADIANS(PARAMETERS!$D$9-C5441)/2))))*2*3958.756</f>
        <v>720.80803751968392</v>
      </c>
      <c r="F5441">
        <v>149.83311462402</v>
      </c>
      <c r="G5441">
        <v>181.30590820313</v>
      </c>
      <c r="H5441">
        <v>216.37718200684</v>
      </c>
      <c r="I5441">
        <v>247.34901428223</v>
      </c>
      <c r="J5441">
        <v>282.75531005859</v>
      </c>
      <c r="K5441" s="6">
        <f>IFERROR(EXP(TREND(LN($F$1:$J$1),LN(F5441:J5441),LN(Calculations!$B$3))),0)</f>
        <v>2.2014851771843459E-2</v>
      </c>
    </row>
    <row r="5442" spans="1:11" x14ac:dyDescent="0.35">
      <c r="A5442">
        <v>5439</v>
      </c>
      <c r="B5442" t="str">
        <f t="shared" si="84"/>
        <v>19-50.5</v>
      </c>
      <c r="C5442">
        <v>-50.579723252237997</v>
      </c>
      <c r="D5442">
        <v>18.799403093062999</v>
      </c>
      <c r="E5442">
        <f>ASIN(SQRT((SIN(RADIANS(PARAMETERS!$D$8-D5442)/2)*SIN(RADIANS(PARAMETERS!$D$8-D5442)/2))+(COS(RADIANS(D5442))*COS(RADIANS(PARAMETERS!$D$8))*SIN(RADIANS(PARAMETERS!$D$9-C5442)/2)*SIN(RADIANS(PARAMETERS!$D$9-C5442)/2))))*2*3958.756</f>
        <v>703.88802780352728</v>
      </c>
      <c r="F5442">
        <v>150.66331481934</v>
      </c>
      <c r="G5442">
        <v>181.82795715332</v>
      </c>
      <c r="H5442">
        <v>217.10835266113</v>
      </c>
      <c r="I5442">
        <v>248.2784576416</v>
      </c>
      <c r="J5442">
        <v>283.92486572266</v>
      </c>
      <c r="K5442" s="6">
        <f>IFERROR(EXP(TREND(LN($F$1:$J$1),LN(F5442:J5442),LN(Calculations!$B$3))),0)</f>
        <v>2.2496334058608802E-2</v>
      </c>
    </row>
    <row r="5443" spans="1:11" x14ac:dyDescent="0.35">
      <c r="A5443">
        <v>5440</v>
      </c>
      <c r="B5443" t="str">
        <f t="shared" si="84"/>
        <v>19-51</v>
      </c>
      <c r="C5443">
        <v>-50.851044587139</v>
      </c>
      <c r="D5443">
        <v>18.799403093062999</v>
      </c>
      <c r="E5443">
        <f>ASIN(SQRT((SIN(RADIANS(PARAMETERS!$D$8-D5443)/2)*SIN(RADIANS(PARAMETERS!$D$8-D5443)/2))+(COS(RADIANS(D5443))*COS(RADIANS(PARAMETERS!$D$8))*SIN(RADIANS(PARAMETERS!$D$9-C5443)/2)*SIN(RADIANS(PARAMETERS!$D$9-C5443)/2))))*2*3958.756</f>
        <v>687.01775429108295</v>
      </c>
      <c r="F5443">
        <v>151.4539642334</v>
      </c>
      <c r="G5443">
        <v>182.33039855957</v>
      </c>
      <c r="H5443">
        <v>217.82084655762</v>
      </c>
      <c r="I5443">
        <v>249.19068908691</v>
      </c>
      <c r="J5443">
        <v>285.07962036133</v>
      </c>
      <c r="K5443" s="6">
        <f>IFERROR(EXP(TREND(LN($F$1:$J$1),LN(F5443:J5443),LN(Calculations!$B$3))),0)</f>
        <v>2.2962084049720912E-2</v>
      </c>
    </row>
    <row r="5444" spans="1:11" x14ac:dyDescent="0.35">
      <c r="A5444">
        <v>5441</v>
      </c>
      <c r="B5444" t="str">
        <f t="shared" si="84"/>
        <v>19-51</v>
      </c>
      <c r="C5444">
        <v>-51.122365922039997</v>
      </c>
      <c r="D5444">
        <v>18.799403093062999</v>
      </c>
      <c r="E5444">
        <f>ASIN(SQRT((SIN(RADIANS(PARAMETERS!$D$8-D5444)/2)*SIN(RADIANS(PARAMETERS!$D$8-D5444)/2))+(COS(RADIANS(D5444))*COS(RADIANS(PARAMETERS!$D$8))*SIN(RADIANS(PARAMETERS!$D$9-C5444)/2)*SIN(RADIANS(PARAMETERS!$D$9-C5444)/2))))*2*3958.756</f>
        <v>670.20100737211317</v>
      </c>
      <c r="F5444">
        <v>152.24894714355</v>
      </c>
      <c r="G5444">
        <v>182.84252929688</v>
      </c>
      <c r="H5444">
        <v>218.55783081055</v>
      </c>
      <c r="I5444">
        <v>250.14231872559</v>
      </c>
      <c r="J5444">
        <v>286.29260253906</v>
      </c>
      <c r="K5444" s="6">
        <f>IFERROR(EXP(TREND(LN($F$1:$J$1),LN(F5444:J5444),LN(Calculations!$B$3))),0)</f>
        <v>2.3436928812562496E-2</v>
      </c>
    </row>
    <row r="5445" spans="1:11" x14ac:dyDescent="0.35">
      <c r="A5445">
        <v>5442</v>
      </c>
      <c r="B5445" t="str">
        <f t="shared" ref="B5445:B5508" si="85">MROUND(D5445,1)&amp;MROUND(C5445,-0.5)</f>
        <v>19-51.5</v>
      </c>
      <c r="C5445">
        <v>-51.393687256941</v>
      </c>
      <c r="D5445">
        <v>18.799403093062999</v>
      </c>
      <c r="E5445">
        <f>ASIN(SQRT((SIN(RADIANS(PARAMETERS!$D$8-D5445)/2)*SIN(RADIANS(PARAMETERS!$D$8-D5445)/2))+(COS(RADIANS(D5445))*COS(RADIANS(PARAMETERS!$D$8))*SIN(RADIANS(PARAMETERS!$D$9-C5445)/2)*SIN(RADIANS(PARAMETERS!$D$9-C5445)/2))))*2*3958.756</f>
        <v>653.44195408187409</v>
      </c>
      <c r="F5445">
        <v>152.98544311523</v>
      </c>
      <c r="G5445">
        <v>183.31904602051</v>
      </c>
      <c r="H5445">
        <v>219.24563598633</v>
      </c>
      <c r="I5445">
        <v>251.03204345703</v>
      </c>
      <c r="J5445">
        <v>287.42846679688</v>
      </c>
      <c r="K5445" s="6">
        <f>IFERROR(EXP(TREND(LN($F$1:$J$1),LN(F5445:J5445),LN(Calculations!$B$3))),0)</f>
        <v>2.3883371859950556E-2</v>
      </c>
    </row>
    <row r="5446" spans="1:11" x14ac:dyDescent="0.35">
      <c r="A5446">
        <v>5443</v>
      </c>
      <c r="B5446" t="str">
        <f t="shared" si="85"/>
        <v>19-51.5</v>
      </c>
      <c r="C5446">
        <v>-51.665008591842003</v>
      </c>
      <c r="D5446">
        <v>18.799403093062999</v>
      </c>
      <c r="E5446">
        <f>ASIN(SQRT((SIN(RADIANS(PARAMETERS!$D$8-D5446)/2)*SIN(RADIANS(PARAMETERS!$D$8-D5446)/2))+(COS(RADIANS(D5446))*COS(RADIANS(PARAMETERS!$D$8))*SIN(RADIANS(PARAMETERS!$D$9-C5446)/2)*SIN(RADIANS(PARAMETERS!$D$9-C5446)/2))))*2*3958.756</f>
        <v>636.74518418858315</v>
      </c>
      <c r="F5446">
        <v>153.70384216309</v>
      </c>
      <c r="G5446">
        <v>183.78733825684</v>
      </c>
      <c r="H5446">
        <v>219.92864990234</v>
      </c>
      <c r="I5446">
        <v>251.9207611084</v>
      </c>
      <c r="J5446">
        <v>288.568359375</v>
      </c>
      <c r="K5446" s="6">
        <f>IFERROR(EXP(TREND(LN($F$1:$J$1),LN(F5446:J5446),LN(Calculations!$B$3))),0)</f>
        <v>2.4323860553922359E-2</v>
      </c>
    </row>
    <row r="5447" spans="1:11" x14ac:dyDescent="0.35">
      <c r="A5447">
        <v>5444</v>
      </c>
      <c r="B5447" t="str">
        <f t="shared" si="85"/>
        <v>19-52</v>
      </c>
      <c r="C5447">
        <v>-51.936329926742999</v>
      </c>
      <c r="D5447">
        <v>18.799403093062999</v>
      </c>
      <c r="E5447">
        <f>ASIN(SQRT((SIN(RADIANS(PARAMETERS!$D$8-D5447)/2)*SIN(RADIANS(PARAMETERS!$D$8-D5447)/2))+(COS(RADIANS(D5447))*COS(RADIANS(PARAMETERS!$D$8))*SIN(RADIANS(PARAMETERS!$D$9-C5447)/2)*SIN(RADIANS(PARAMETERS!$D$9-C5447)/2))))*2*3958.756</f>
        <v>620.11576286309707</v>
      </c>
      <c r="F5447">
        <v>154.44152832031</v>
      </c>
      <c r="G5447">
        <v>184.27386474609</v>
      </c>
      <c r="H5447">
        <v>220.6492767334</v>
      </c>
      <c r="I5447">
        <v>252.86640930176</v>
      </c>
      <c r="J5447">
        <v>289.78948974609</v>
      </c>
      <c r="K5447" s="6">
        <f>IFERROR(EXP(TREND(LN($F$1:$J$1),LN(F5447:J5447),LN(Calculations!$B$3))),0)</f>
        <v>2.4780357686831681E-2</v>
      </c>
    </row>
    <row r="5448" spans="1:11" x14ac:dyDescent="0.35">
      <c r="A5448">
        <v>5445</v>
      </c>
      <c r="B5448" t="str">
        <f t="shared" si="85"/>
        <v>19-52</v>
      </c>
      <c r="C5448">
        <v>-52.207651261644003</v>
      </c>
      <c r="D5448">
        <v>18.799403093062999</v>
      </c>
      <c r="E5448">
        <f>ASIN(SQRT((SIN(RADIANS(PARAMETERS!$D$8-D5448)/2)*SIN(RADIANS(PARAMETERS!$D$8-D5448)/2))+(COS(RADIANS(D5448))*COS(RADIANS(PARAMETERS!$D$8))*SIN(RADIANS(PARAMETERS!$D$9-C5448)/2)*SIN(RADIANS(PARAMETERS!$D$9-C5448)/2))))*2*3958.756</f>
        <v>603.55929097892647</v>
      </c>
      <c r="F5448">
        <v>155.11778259277</v>
      </c>
      <c r="G5448">
        <v>184.72206115723</v>
      </c>
      <c r="H5448">
        <v>221.31993103027</v>
      </c>
      <c r="I5448">
        <v>253.75132751465</v>
      </c>
      <c r="J5448">
        <v>290.93713378906</v>
      </c>
      <c r="K5448" s="6">
        <f>IFERROR(EXP(TREND(LN($F$1:$J$1),LN(F5448:J5448),LN(Calculations!$B$3))),0)</f>
        <v>2.5202573725953182E-2</v>
      </c>
    </row>
    <row r="5449" spans="1:11" x14ac:dyDescent="0.35">
      <c r="A5449">
        <v>5446</v>
      </c>
      <c r="B5449" t="str">
        <f t="shared" si="85"/>
        <v>19-52.5</v>
      </c>
      <c r="C5449">
        <v>-52.478972596544999</v>
      </c>
      <c r="D5449">
        <v>18.799403093062999</v>
      </c>
      <c r="E5449">
        <f>ASIN(SQRT((SIN(RADIANS(PARAMETERS!$D$8-D5449)/2)*SIN(RADIANS(PARAMETERS!$D$8-D5449)/2))+(COS(RADIANS(D5449))*COS(RADIANS(PARAMETERS!$D$8))*SIN(RADIANS(PARAMETERS!$D$9-C5449)/2)*SIN(RADIANS(PARAMETERS!$D$9-C5449)/2))))*2*3958.756</f>
        <v>587.08197426680988</v>
      </c>
      <c r="F5449">
        <v>155.77490234375</v>
      </c>
      <c r="G5449">
        <v>185.16116333008</v>
      </c>
      <c r="H5449">
        <v>221.98661804199</v>
      </c>
      <c r="I5449">
        <v>254.63775634766</v>
      </c>
      <c r="J5449">
        <v>292.09350585938</v>
      </c>
      <c r="K5449" s="6">
        <f>IFERROR(EXP(TREND(LN($F$1:$J$1),LN(F5449:J5449),LN(Calculations!$B$3))),0)</f>
        <v>2.5615271117046791E-2</v>
      </c>
    </row>
    <row r="5450" spans="1:11" x14ac:dyDescent="0.35">
      <c r="A5450">
        <v>5447</v>
      </c>
      <c r="B5450" t="str">
        <f t="shared" si="85"/>
        <v>19-53</v>
      </c>
      <c r="C5450">
        <v>-52.750293931446002</v>
      </c>
      <c r="D5450">
        <v>18.799403093062999</v>
      </c>
      <c r="E5450">
        <f>ASIN(SQRT((SIN(RADIANS(PARAMETERS!$D$8-D5450)/2)*SIN(RADIANS(PARAMETERS!$D$8-D5450)/2))+(COS(RADIANS(D5450))*COS(RADIANS(PARAMETERS!$D$8))*SIN(RADIANS(PARAMETERS!$D$9-C5450)/2)*SIN(RADIANS(PARAMETERS!$D$9-C5450)/2))))*2*3958.756</f>
        <v>570.69070275237016</v>
      </c>
      <c r="F5450">
        <v>156.44032287598</v>
      </c>
      <c r="G5450">
        <v>185.61128234863</v>
      </c>
      <c r="H5450">
        <v>222.68096923828</v>
      </c>
      <c r="I5450">
        <v>255.56854248047</v>
      </c>
      <c r="J5450">
        <v>293.31533813477</v>
      </c>
      <c r="K5450" s="6">
        <f>IFERROR(EXP(TREND(LN($F$1:$J$1),LN(F5450:J5450),LN(Calculations!$B$3))),0)</f>
        <v>2.6035036143595116E-2</v>
      </c>
    </row>
    <row r="5451" spans="1:11" x14ac:dyDescent="0.35">
      <c r="A5451">
        <v>5448</v>
      </c>
      <c r="B5451" t="str">
        <f t="shared" si="85"/>
        <v>19-53</v>
      </c>
      <c r="C5451">
        <v>-53.021615266346998</v>
      </c>
      <c r="D5451">
        <v>18.799403093062999</v>
      </c>
      <c r="E5451">
        <f>ASIN(SQRT((SIN(RADIANS(PARAMETERS!$D$8-D5451)/2)*SIN(RADIANS(PARAMETERS!$D$8-D5451)/2))+(COS(RADIANS(D5451))*COS(RADIANS(PARAMETERS!$D$8))*SIN(RADIANS(PARAMETERS!$D$9-C5451)/2)*SIN(RADIANS(PARAMETERS!$D$9-C5451)/2))))*2*3958.756</f>
        <v>554.39314214095759</v>
      </c>
      <c r="F5451">
        <v>157.04763793945</v>
      </c>
      <c r="G5451">
        <v>186.02717590332</v>
      </c>
      <c r="H5451">
        <v>223.33421325684</v>
      </c>
      <c r="I5451">
        <v>256.45217895508</v>
      </c>
      <c r="J5451">
        <v>294.4831237793</v>
      </c>
      <c r="K5451" s="6">
        <f>IFERROR(EXP(TREND(LN($F$1:$J$1),LN(F5451:J5451),LN(Calculations!$B$3))),0)</f>
        <v>2.6418764143358829E-2</v>
      </c>
    </row>
    <row r="5452" spans="1:11" x14ac:dyDescent="0.35">
      <c r="A5452">
        <v>5449</v>
      </c>
      <c r="B5452" t="str">
        <f t="shared" si="85"/>
        <v>19-53.5</v>
      </c>
      <c r="C5452">
        <v>-53.292936601248002</v>
      </c>
      <c r="D5452">
        <v>18.799403093062999</v>
      </c>
      <c r="E5452">
        <f>ASIN(SQRT((SIN(RADIANS(PARAMETERS!$D$8-D5452)/2)*SIN(RADIANS(PARAMETERS!$D$8-D5452)/2))+(COS(RADIANS(D5452))*COS(RADIANS(PARAMETERS!$D$8))*SIN(RADIANS(PARAMETERS!$D$9-C5452)/2)*SIN(RADIANS(PARAMETERS!$D$9-C5452)/2))))*2*3958.756</f>
        <v>538.19783908281818</v>
      </c>
      <c r="F5452">
        <v>157.6436920166</v>
      </c>
      <c r="G5452">
        <v>186.43754577637</v>
      </c>
      <c r="H5452">
        <v>223.98300170898</v>
      </c>
      <c r="I5452">
        <v>257.33270263672</v>
      </c>
      <c r="J5452">
        <v>295.64981079102</v>
      </c>
      <c r="K5452" s="6">
        <f>IFERROR(EXP(TREND(LN($F$1:$J$1),LN(F5452:J5452),LN(Calculations!$B$3))),0)</f>
        <v>2.6797265996214157E-2</v>
      </c>
    </row>
    <row r="5453" spans="1:11" x14ac:dyDescent="0.35">
      <c r="A5453">
        <v>5450</v>
      </c>
      <c r="B5453" t="str">
        <f t="shared" si="85"/>
        <v>19-53.5</v>
      </c>
      <c r="C5453">
        <v>-53.564257936148998</v>
      </c>
      <c r="D5453">
        <v>18.799403093062999</v>
      </c>
      <c r="E5453">
        <f>ASIN(SQRT((SIN(RADIANS(PARAMETERS!$D$8-D5453)/2)*SIN(RADIANS(PARAMETERS!$D$8-D5453)/2))+(COS(RADIANS(D5453))*COS(RADIANS(PARAMETERS!$D$8))*SIN(RADIANS(PARAMETERS!$D$9-C5453)/2)*SIN(RADIANS(PARAMETERS!$D$9-C5453)/2))))*2*3958.756</f>
        <v>522.11434255519271</v>
      </c>
      <c r="F5453">
        <v>158.24676513672</v>
      </c>
      <c r="G5453">
        <v>186.85418701172</v>
      </c>
      <c r="H5453">
        <v>224.64241027832</v>
      </c>
      <c r="I5453">
        <v>258.22833251953</v>
      </c>
      <c r="J5453">
        <v>296.83737182617</v>
      </c>
      <c r="K5453" s="6">
        <f>IFERROR(EXP(TREND(LN($F$1:$J$1),LN(F5453:J5453),LN(Calculations!$B$3))),0)</f>
        <v>2.7182980416754012E-2</v>
      </c>
    </row>
    <row r="5454" spans="1:11" x14ac:dyDescent="0.35">
      <c r="A5454">
        <v>5451</v>
      </c>
      <c r="B5454" t="str">
        <f t="shared" si="85"/>
        <v>19-54</v>
      </c>
      <c r="C5454">
        <v>-53.835579271050001</v>
      </c>
      <c r="D5454">
        <v>18.799403093062999</v>
      </c>
      <c r="E5454">
        <f>ASIN(SQRT((SIN(RADIANS(PARAMETERS!$D$8-D5454)/2)*SIN(RADIANS(PARAMETERS!$D$8-D5454)/2))+(COS(RADIANS(D5454))*COS(RADIANS(PARAMETERS!$D$8))*SIN(RADIANS(PARAMETERS!$D$9-C5454)/2)*SIN(RADIANS(PARAMETERS!$D$9-C5454)/2))))*2*3958.756</f>
        <v>506.15334393384086</v>
      </c>
      <c r="F5454">
        <v>158.78001403809</v>
      </c>
      <c r="G5454">
        <v>187.22184753418</v>
      </c>
      <c r="H5454">
        <v>225.22560119629</v>
      </c>
      <c r="I5454">
        <v>259.02142333984</v>
      </c>
      <c r="J5454">
        <v>297.89001464844</v>
      </c>
      <c r="K5454" s="6">
        <f>IFERROR(EXP(TREND(LN($F$1:$J$1),LN(F5454:J5454),LN(Calculations!$B$3))),0)</f>
        <v>2.752593989426291E-2</v>
      </c>
    </row>
    <row r="5455" spans="1:11" x14ac:dyDescent="0.35">
      <c r="A5455">
        <v>5452</v>
      </c>
      <c r="B5455" t="str">
        <f t="shared" si="85"/>
        <v>19-54</v>
      </c>
      <c r="C5455">
        <v>-54.106900605950997</v>
      </c>
      <c r="D5455">
        <v>18.799403093062999</v>
      </c>
      <c r="E5455">
        <f>ASIN(SQRT((SIN(RADIANS(PARAMETERS!$D$8-D5455)/2)*SIN(RADIANS(PARAMETERS!$D$8-D5455)/2))+(COS(RADIANS(D5455))*COS(RADIANS(PARAMETERS!$D$8))*SIN(RADIANS(PARAMETERS!$D$9-C5455)/2)*SIN(RADIANS(PARAMETERS!$D$9-C5455)/2))))*2*3958.756</f>
        <v>490.32683868840138</v>
      </c>
      <c r="F5455">
        <v>159.29534912109</v>
      </c>
      <c r="G5455">
        <v>187.57708740234</v>
      </c>
      <c r="H5455">
        <v>225.78897094727</v>
      </c>
      <c r="I5455">
        <v>259.78759765625</v>
      </c>
      <c r="J5455">
        <v>298.90707397461</v>
      </c>
      <c r="K5455" s="6">
        <f>IFERROR(EXP(TREND(LN($F$1:$J$1),LN(F5455:J5455),LN(Calculations!$B$3))),0)</f>
        <v>2.7859506094449562E-2</v>
      </c>
    </row>
    <row r="5456" spans="1:11" x14ac:dyDescent="0.35">
      <c r="A5456">
        <v>5453</v>
      </c>
      <c r="B5456" t="str">
        <f t="shared" si="85"/>
        <v>19-54.5</v>
      </c>
      <c r="C5456">
        <v>-54.378221940852001</v>
      </c>
      <c r="D5456">
        <v>18.799403093062999</v>
      </c>
      <c r="E5456">
        <f>ASIN(SQRT((SIN(RADIANS(PARAMETERS!$D$8-D5456)/2)*SIN(RADIANS(PARAMETERS!$D$8-D5456)/2))+(COS(RADIANS(D5456))*COS(RADIANS(PARAMETERS!$D$8))*SIN(RADIANS(PARAMETERS!$D$9-C5456)/2)*SIN(RADIANS(PARAMETERS!$D$9-C5456)/2))))*2*3958.756</f>
        <v>474.64831300963567</v>
      </c>
      <c r="F5456">
        <v>159.80935668945</v>
      </c>
      <c r="G5456">
        <v>187.9315032959</v>
      </c>
      <c r="H5456">
        <v>226.34851074219</v>
      </c>
      <c r="I5456">
        <v>260.54699707031</v>
      </c>
      <c r="J5456">
        <v>299.91381835938</v>
      </c>
      <c r="K5456" s="6">
        <f>IFERROR(EXP(TREND(LN($F$1:$J$1),LN(F5456:J5456),LN(Calculations!$B$3))),0)</f>
        <v>2.8195136429494463E-2</v>
      </c>
    </row>
    <row r="5457" spans="1:11" x14ac:dyDescent="0.35">
      <c r="A5457">
        <v>5454</v>
      </c>
      <c r="B5457" t="str">
        <f t="shared" si="85"/>
        <v>19-54.5</v>
      </c>
      <c r="C5457">
        <v>-54.649543275752997</v>
      </c>
      <c r="D5457">
        <v>18.799403093062999</v>
      </c>
      <c r="E5457">
        <f>ASIN(SQRT((SIN(RADIANS(PARAMETERS!$D$8-D5457)/2)*SIN(RADIANS(PARAMETERS!$D$8-D5457)/2))+(COS(RADIANS(D5457))*COS(RADIANS(PARAMETERS!$D$8))*SIN(RADIANS(PARAMETERS!$D$9-C5457)/2)*SIN(RADIANS(PARAMETERS!$D$9-C5457)/2))))*2*3958.756</f>
        <v>459.13295903583025</v>
      </c>
      <c r="F5457">
        <v>160.27253723145</v>
      </c>
      <c r="G5457">
        <v>188.25360107422</v>
      </c>
      <c r="H5457">
        <v>226.85928344727</v>
      </c>
      <c r="I5457">
        <v>261.24197387695</v>
      </c>
      <c r="J5457">
        <v>300.83697509766</v>
      </c>
      <c r="K5457" s="6">
        <f>IFERROR(EXP(TREND(LN($F$1:$J$1),LN(F5457:J5457),LN(Calculations!$B$3))),0)</f>
        <v>2.8498686021410962E-2</v>
      </c>
    </row>
    <row r="5458" spans="1:11" x14ac:dyDescent="0.35">
      <c r="A5458">
        <v>5455</v>
      </c>
      <c r="B5458" t="str">
        <f t="shared" si="85"/>
        <v>19-55</v>
      </c>
      <c r="C5458">
        <v>-54.920864610654</v>
      </c>
      <c r="D5458">
        <v>18.799403093062999</v>
      </c>
      <c r="E5458">
        <f>ASIN(SQRT((SIN(RADIANS(PARAMETERS!$D$8-D5458)/2)*SIN(RADIANS(PARAMETERS!$D$8-D5458)/2))+(COS(RADIANS(D5458))*COS(RADIANS(PARAMETERS!$D$8))*SIN(RADIANS(PARAMETERS!$D$9-C5458)/2)*SIN(RADIANS(PARAMETERS!$D$9-C5458)/2))))*2*3958.756</f>
        <v>443.79792264524082</v>
      </c>
      <c r="F5458">
        <v>160.75517272949</v>
      </c>
      <c r="G5458">
        <v>188.59440612793</v>
      </c>
      <c r="H5458">
        <v>227.40129089355</v>
      </c>
      <c r="I5458">
        <v>261.98056030273</v>
      </c>
      <c r="J5458">
        <v>301.81936645508</v>
      </c>
      <c r="K5458" s="6">
        <f>IFERROR(EXP(TREND(LN($F$1:$J$1),LN(F5458:J5458),LN(Calculations!$B$3))),0)</f>
        <v>2.8816463260075448E-2</v>
      </c>
    </row>
    <row r="5459" spans="1:11" x14ac:dyDescent="0.35">
      <c r="A5459">
        <v>5456</v>
      </c>
      <c r="B5459" t="str">
        <f t="shared" si="85"/>
        <v>19-55</v>
      </c>
      <c r="C5459">
        <v>-55.192185945555003</v>
      </c>
      <c r="D5459">
        <v>18.799403093062999</v>
      </c>
      <c r="E5459">
        <f>ASIN(SQRT((SIN(RADIANS(PARAMETERS!$D$8-D5459)/2)*SIN(RADIANS(PARAMETERS!$D$8-D5459)/2))+(COS(RADIANS(D5459))*COS(RADIANS(PARAMETERS!$D$8))*SIN(RADIANS(PARAMETERS!$D$9-C5459)/2)*SIN(RADIANS(PARAMETERS!$D$9-C5459)/2))))*2*3958.756</f>
        <v>428.66258794815269</v>
      </c>
      <c r="F5459">
        <v>161.26707458496</v>
      </c>
      <c r="G5459">
        <v>188.96362304688</v>
      </c>
      <c r="H5459">
        <v>227.98738098145</v>
      </c>
      <c r="I5459">
        <v>262.77871704102</v>
      </c>
      <c r="J5459">
        <v>302.88073730469</v>
      </c>
      <c r="K5459" s="6">
        <f>IFERROR(EXP(TREND(LN($F$1:$J$1),LN(F5459:J5459),LN(Calculations!$B$3))),0)</f>
        <v>2.9156205627380055E-2</v>
      </c>
    </row>
    <row r="5460" spans="1:11" x14ac:dyDescent="0.35">
      <c r="A5460">
        <v>5457</v>
      </c>
      <c r="B5460" t="str">
        <f t="shared" si="85"/>
        <v>19-55.5</v>
      </c>
      <c r="C5460">
        <v>-55.463507280456</v>
      </c>
      <c r="D5460">
        <v>18.799403093062999</v>
      </c>
      <c r="E5460">
        <f>ASIN(SQRT((SIN(RADIANS(PARAMETERS!$D$8-D5460)/2)*SIN(RADIANS(PARAMETERS!$D$8-D5460)/2))+(COS(RADIANS(D5460))*COS(RADIANS(PARAMETERS!$D$8))*SIN(RADIANS(PARAMETERS!$D$9-C5460)/2)*SIN(RADIANS(PARAMETERS!$D$9-C5460)/2))))*2*3958.756</f>
        <v>413.74890253027957</v>
      </c>
      <c r="F5460">
        <v>161.73901367188</v>
      </c>
      <c r="G5460">
        <v>189.30883789063</v>
      </c>
      <c r="H5460">
        <v>228.53109741211</v>
      </c>
      <c r="I5460">
        <v>263.51647949219</v>
      </c>
      <c r="J5460">
        <v>303.85922241211</v>
      </c>
      <c r="K5460" s="6">
        <f>IFERROR(EXP(TREND(LN($F$1:$J$1),LN(F5460:J5460),LN(Calculations!$B$3))),0)</f>
        <v>2.9473036530040034E-2</v>
      </c>
    </row>
    <row r="5461" spans="1:11" x14ac:dyDescent="0.35">
      <c r="A5461">
        <v>5458</v>
      </c>
      <c r="B5461" t="str">
        <f t="shared" si="85"/>
        <v>19-55.5</v>
      </c>
      <c r="C5461">
        <v>-55.734828615357003</v>
      </c>
      <c r="D5461">
        <v>18.799403093062999</v>
      </c>
      <c r="E5461">
        <f>ASIN(SQRT((SIN(RADIANS(PARAMETERS!$D$8-D5461)/2)*SIN(RADIANS(PARAMETERS!$D$8-D5461)/2))+(COS(RADIANS(D5461))*COS(RADIANS(PARAMETERS!$D$8))*SIN(RADIANS(PARAMETERS!$D$9-C5461)/2)*SIN(RADIANS(PARAMETERS!$D$9-C5461)/2))))*2*3958.756</f>
        <v>399.0817469926825</v>
      </c>
      <c r="F5461">
        <v>162.24961853027</v>
      </c>
      <c r="G5461">
        <v>189.6923828125</v>
      </c>
      <c r="H5461">
        <v>229.12637329102</v>
      </c>
      <c r="I5461">
        <v>264.31842041016</v>
      </c>
      <c r="J5461">
        <v>304.91735839844</v>
      </c>
      <c r="K5461" s="6">
        <f>IFERROR(EXP(TREND(LN($F$1:$J$1),LN(F5461:J5461),LN(Calculations!$B$3))),0)</f>
        <v>2.9821818928936851E-2</v>
      </c>
    </row>
    <row r="5462" spans="1:11" x14ac:dyDescent="0.35">
      <c r="A5462">
        <v>5459</v>
      </c>
      <c r="B5462" t="str">
        <f t="shared" si="85"/>
        <v>19-56</v>
      </c>
      <c r="C5462">
        <v>-56.006149950257999</v>
      </c>
      <c r="D5462">
        <v>18.799403093062999</v>
      </c>
      <c r="E5462">
        <f>ASIN(SQRT((SIN(RADIANS(PARAMETERS!$D$8-D5462)/2)*SIN(RADIANS(PARAMETERS!$D$8-D5462)/2))+(COS(RADIANS(D5462))*COS(RADIANS(PARAMETERS!$D$8))*SIN(RADIANS(PARAMETERS!$D$9-C5462)/2)*SIN(RADIANS(PARAMETERS!$D$9-C5462)/2))))*2*3958.756</f>
        <v>384.68935114054608</v>
      </c>
      <c r="F5462">
        <v>162.7925567627</v>
      </c>
      <c r="G5462">
        <v>190.11772155762</v>
      </c>
      <c r="H5462">
        <v>229.77708435059</v>
      </c>
      <c r="I5462">
        <v>265.18878173828</v>
      </c>
      <c r="J5462">
        <v>306.05972290039</v>
      </c>
      <c r="K5462" s="6">
        <f>IFERROR(EXP(TREND(LN($F$1:$J$1),LN(F5462:J5462),LN(Calculations!$B$3))),0)</f>
        <v>3.0200007254389153E-2</v>
      </c>
    </row>
    <row r="5463" spans="1:11" x14ac:dyDescent="0.35">
      <c r="A5463">
        <v>5460</v>
      </c>
      <c r="B5463" t="str">
        <f t="shared" si="85"/>
        <v>19-56.5</v>
      </c>
      <c r="C5463">
        <v>-56.277471285159002</v>
      </c>
      <c r="D5463">
        <v>18.799403093062999</v>
      </c>
      <c r="E5463">
        <f>ASIN(SQRT((SIN(RADIANS(PARAMETERS!$D$8-D5463)/2)*SIN(RADIANS(PARAMETERS!$D$8-D5463)/2))+(COS(RADIANS(D5463))*COS(RADIANS(PARAMETERS!$D$8))*SIN(RADIANS(PARAMETERS!$D$9-C5463)/2)*SIN(RADIANS(PARAMETERS!$D$9-C5463)/2))))*2*3958.756</f>
        <v>370.60375691706281</v>
      </c>
      <c r="F5463">
        <v>163.30757141113</v>
      </c>
      <c r="G5463">
        <v>190.53071594238</v>
      </c>
      <c r="H5463">
        <v>230.39845275879</v>
      </c>
      <c r="I5463">
        <v>266.01281738281</v>
      </c>
      <c r="J5463">
        <v>307.13424682617</v>
      </c>
      <c r="K5463" s="6">
        <f>IFERROR(EXP(TREND(LN($F$1:$J$1),LN(F5463:J5463),LN(Calculations!$B$3))),0)</f>
        <v>3.0566130496660831E-2</v>
      </c>
    </row>
    <row r="5464" spans="1:11" x14ac:dyDescent="0.35">
      <c r="A5464">
        <v>5461</v>
      </c>
      <c r="B5464" t="str">
        <f t="shared" si="85"/>
        <v>19-56.5</v>
      </c>
      <c r="C5464">
        <v>-56.548792620059999</v>
      </c>
      <c r="D5464">
        <v>18.799403093062999</v>
      </c>
      <c r="E5464">
        <f>ASIN(SQRT((SIN(RADIANS(PARAMETERS!$D$8-D5464)/2)*SIN(RADIANS(PARAMETERS!$D$8-D5464)/2))+(COS(RADIANS(D5464))*COS(RADIANS(PARAMETERS!$D$8))*SIN(RADIANS(PARAMETERS!$D$9-C5464)/2)*SIN(RADIANS(PARAMETERS!$D$9-C5464)/2))))*2*3958.756</f>
        <v>356.86132433460239</v>
      </c>
      <c r="F5464">
        <v>163.85592651367</v>
      </c>
      <c r="G5464">
        <v>190.98115539551</v>
      </c>
      <c r="H5464">
        <v>231.06370544434</v>
      </c>
      <c r="I5464">
        <v>266.88632202148</v>
      </c>
      <c r="J5464">
        <v>308.26461791992</v>
      </c>
      <c r="K5464" s="6">
        <f>IFERROR(EXP(TREND(LN($F$1:$J$1),LN(F5464:J5464),LN(Calculations!$B$3))),0)</f>
        <v>3.096489095891251E-2</v>
      </c>
    </row>
    <row r="5465" spans="1:11" x14ac:dyDescent="0.35">
      <c r="A5465">
        <v>5462</v>
      </c>
      <c r="B5465" t="str">
        <f t="shared" si="85"/>
        <v>19-57</v>
      </c>
      <c r="C5465">
        <v>-56.820113954961002</v>
      </c>
      <c r="D5465">
        <v>18.799403093062999</v>
      </c>
      <c r="E5465">
        <f>ASIN(SQRT((SIN(RADIANS(PARAMETERS!$D$8-D5465)/2)*SIN(RADIANS(PARAMETERS!$D$8-D5465)/2))+(COS(RADIANS(D5465))*COS(RADIANS(PARAMETERS!$D$8))*SIN(RADIANS(PARAMETERS!$D$9-C5465)/2)*SIN(RADIANS(PARAMETERS!$D$9-C5465)/2))))*2*3958.756</f>
        <v>343.50327052409347</v>
      </c>
      <c r="F5465">
        <v>164.42294311523</v>
      </c>
      <c r="G5465">
        <v>191.4644317627</v>
      </c>
      <c r="H5465">
        <v>231.76467895508</v>
      </c>
      <c r="I5465">
        <v>267.79766845703</v>
      </c>
      <c r="J5465">
        <v>309.43487548828</v>
      </c>
      <c r="K5465" s="6">
        <f>IFERROR(EXP(TREND(LN($F$1:$J$1),LN(F5465:J5465),LN(Calculations!$B$3))),0)</f>
        <v>3.1387641417445468E-2</v>
      </c>
    </row>
    <row r="5466" spans="1:11" x14ac:dyDescent="0.35">
      <c r="A5466">
        <v>5463</v>
      </c>
      <c r="B5466" t="str">
        <f t="shared" si="85"/>
        <v>19-57</v>
      </c>
      <c r="C5466">
        <v>-57.091435289861998</v>
      </c>
      <c r="D5466">
        <v>18.799403093062999</v>
      </c>
      <c r="E5466">
        <f>ASIN(SQRT((SIN(RADIANS(PARAMETERS!$D$8-D5466)/2)*SIN(RADIANS(PARAMETERS!$D$8-D5466)/2))+(COS(RADIANS(D5466))*COS(RADIANS(PARAMETERS!$D$8))*SIN(RADIANS(PARAMETERS!$D$9-C5466)/2)*SIN(RADIANS(PARAMETERS!$D$9-C5466)/2))))*2*3958.756</f>
        <v>330.57622273072894</v>
      </c>
      <c r="F5466">
        <v>164.95455932617</v>
      </c>
      <c r="G5466">
        <v>191.92384338379</v>
      </c>
      <c r="H5466">
        <v>232.41529846191</v>
      </c>
      <c r="I5466">
        <v>268.63204956055</v>
      </c>
      <c r="J5466">
        <v>310.49447631836</v>
      </c>
      <c r="K5466" s="6">
        <f>IFERROR(EXP(TREND(LN($F$1:$J$1),LN(F5466:J5466),LN(Calculations!$B$3))),0)</f>
        <v>3.1794995245480025E-2</v>
      </c>
    </row>
    <row r="5467" spans="1:11" x14ac:dyDescent="0.35">
      <c r="A5467">
        <v>5464</v>
      </c>
      <c r="B5467" t="str">
        <f t="shared" si="85"/>
        <v>19-57.5</v>
      </c>
      <c r="C5467">
        <v>-57.362756624763001</v>
      </c>
      <c r="D5467">
        <v>18.799403093062999</v>
      </c>
      <c r="E5467">
        <f>ASIN(SQRT((SIN(RADIANS(PARAMETERS!$D$8-D5467)/2)*SIN(RADIANS(PARAMETERS!$D$8-D5467)/2))+(COS(RADIANS(D5467))*COS(RADIANS(PARAMETERS!$D$8))*SIN(RADIANS(PARAMETERS!$D$9-C5467)/2)*SIN(RADIANS(PARAMETERS!$D$9-C5467)/2))))*2*3958.756</f>
        <v>318.1327526401069</v>
      </c>
      <c r="F5467">
        <v>165.52018737793</v>
      </c>
      <c r="G5467">
        <v>192.42059326172</v>
      </c>
      <c r="H5467">
        <v>233.1100769043</v>
      </c>
      <c r="I5467">
        <v>269.51657104492</v>
      </c>
      <c r="J5467">
        <v>311.61093139648</v>
      </c>
      <c r="K5467" s="6">
        <f>IFERROR(EXP(TREND(LN($F$1:$J$1),LN(F5467:J5467),LN(Calculations!$B$3))),0)</f>
        <v>3.2237142774840202E-2</v>
      </c>
    </row>
    <row r="5468" spans="1:11" x14ac:dyDescent="0.35">
      <c r="A5468">
        <v>5465</v>
      </c>
      <c r="B5468" t="str">
        <f t="shared" si="85"/>
        <v>19-57.5</v>
      </c>
      <c r="C5468">
        <v>-57.634077959663998</v>
      </c>
      <c r="D5468">
        <v>18.799403093062999</v>
      </c>
      <c r="E5468">
        <f>ASIN(SQRT((SIN(RADIANS(PARAMETERS!$D$8-D5468)/2)*SIN(RADIANS(PARAMETERS!$D$8-D5468)/2))+(COS(RADIANS(D5468))*COS(RADIANS(PARAMETERS!$D$8))*SIN(RADIANS(PARAMETERS!$D$9-C5468)/2)*SIN(RADIANS(PARAMETERS!$D$9-C5468)/2))))*2*3958.756</f>
        <v>306.23184090326083</v>
      </c>
      <c r="F5468">
        <v>166.10252380371</v>
      </c>
      <c r="G5468">
        <v>192.94567871094</v>
      </c>
      <c r="H5468">
        <v>233.83581542969</v>
      </c>
      <c r="I5468">
        <v>270.43392944336</v>
      </c>
      <c r="J5468">
        <v>312.76193237305</v>
      </c>
      <c r="K5468" s="6">
        <f>IFERROR(EXP(TREND(LN($F$1:$J$1),LN(F5468:J5468),LN(Calculations!$B$3))),0)</f>
        <v>3.2702444698896958E-2</v>
      </c>
    </row>
    <row r="5469" spans="1:11" x14ac:dyDescent="0.35">
      <c r="A5469">
        <v>5466</v>
      </c>
      <c r="B5469" t="str">
        <f t="shared" si="85"/>
        <v>19-58</v>
      </c>
      <c r="C5469">
        <v>-57.905399294565001</v>
      </c>
      <c r="D5469">
        <v>18.799403093062999</v>
      </c>
      <c r="E5469">
        <f>ASIN(SQRT((SIN(RADIANS(PARAMETERS!$D$8-D5469)/2)*SIN(RADIANS(PARAMETERS!$D$8-D5469)/2))+(COS(RADIANS(D5469))*COS(RADIANS(PARAMETERS!$D$8))*SIN(RADIANS(PARAMETERS!$D$9-C5469)/2)*SIN(RADIANS(PARAMETERS!$D$9-C5469)/2))))*2*3958.756</f>
        <v>294.93919668889242</v>
      </c>
      <c r="F5469">
        <v>166.65139770508</v>
      </c>
      <c r="G5469">
        <v>193.44779968262</v>
      </c>
      <c r="H5469">
        <v>234.51542663574</v>
      </c>
      <c r="I5469">
        <v>271.2819519043</v>
      </c>
      <c r="J5469">
        <v>313.81436157227</v>
      </c>
      <c r="K5469" s="6">
        <f>IFERROR(EXP(TREND(LN($F$1:$J$1),LN(F5469:J5469),LN(Calculations!$B$3))),0)</f>
        <v>3.3153218521306892E-2</v>
      </c>
    </row>
    <row r="5470" spans="1:11" x14ac:dyDescent="0.35">
      <c r="A5470">
        <v>5467</v>
      </c>
      <c r="B5470" t="str">
        <f t="shared" si="85"/>
        <v>19-58</v>
      </c>
      <c r="C5470">
        <v>-58.176720629465002</v>
      </c>
      <c r="D5470">
        <v>18.799403093062999</v>
      </c>
      <c r="E5470">
        <f>ASIN(SQRT((SIN(RADIANS(PARAMETERS!$D$8-D5470)/2)*SIN(RADIANS(PARAMETERS!$D$8-D5470)/2))+(COS(RADIANS(D5470))*COS(RADIANS(PARAMETERS!$D$8))*SIN(RADIANS(PARAMETERS!$D$9-C5470)/2)*SIN(RADIANS(PARAMETERS!$D$9-C5470)/2))))*2*3958.756</f>
        <v>284.32732826481811</v>
      </c>
      <c r="F5470">
        <v>167.20785522461</v>
      </c>
      <c r="G5470">
        <v>193.96475219727</v>
      </c>
      <c r="H5470">
        <v>235.19970703125</v>
      </c>
      <c r="I5470">
        <v>272.12380981445</v>
      </c>
      <c r="J5470">
        <v>314.84625244141</v>
      </c>
      <c r="K5470" s="6">
        <f>IFERROR(EXP(TREND(LN($F$1:$J$1),LN(F5470:J5470),LN(Calculations!$B$3))),0)</f>
        <v>3.3623696073969797E-2</v>
      </c>
    </row>
    <row r="5471" spans="1:11" x14ac:dyDescent="0.35">
      <c r="A5471">
        <v>5468</v>
      </c>
      <c r="B5471" t="str">
        <f t="shared" si="85"/>
        <v>19-58.5</v>
      </c>
      <c r="C5471">
        <v>-58.448041964365999</v>
      </c>
      <c r="D5471">
        <v>18.799403093062999</v>
      </c>
      <c r="E5471">
        <f>ASIN(SQRT((SIN(RADIANS(PARAMETERS!$D$8-D5471)/2)*SIN(RADIANS(PARAMETERS!$D$8-D5471)/2))+(COS(RADIANS(D5471))*COS(RADIANS(PARAMETERS!$D$8))*SIN(RADIANS(PARAMETERS!$D$9-C5471)/2)*SIN(RADIANS(PARAMETERS!$D$9-C5471)/2))))*2*3958.756</f>
        <v>274.47523004802082</v>
      </c>
      <c r="F5471">
        <v>167.7437286377</v>
      </c>
      <c r="G5471">
        <v>194.48027038574</v>
      </c>
      <c r="H5471">
        <v>235.86376953125</v>
      </c>
      <c r="I5471">
        <v>272.92614746094</v>
      </c>
      <c r="J5471">
        <v>315.81384277344</v>
      </c>
      <c r="K5471" s="6">
        <f>IFERROR(EXP(TREND(LN($F$1:$J$1),LN(F5471:J5471),LN(Calculations!$B$3))),0)</f>
        <v>3.4093862780012023E-2</v>
      </c>
    </row>
    <row r="5472" spans="1:11" x14ac:dyDescent="0.35">
      <c r="A5472">
        <v>5469</v>
      </c>
      <c r="B5472" t="str">
        <f t="shared" si="85"/>
        <v>19-58.5</v>
      </c>
      <c r="C5472">
        <v>-58.719363299267002</v>
      </c>
      <c r="D5472">
        <v>18.799403093062999</v>
      </c>
      <c r="E5472">
        <f>ASIN(SQRT((SIN(RADIANS(PARAMETERS!$D$8-D5472)/2)*SIN(RADIANS(PARAMETERS!$D$8-D5472)/2))+(COS(RADIANS(D5472))*COS(RADIANS(PARAMETERS!$D$8))*SIN(RADIANS(PARAMETERS!$D$9-C5472)/2)*SIN(RADIANS(PARAMETERS!$D$9-C5472)/2))))*2*3958.756</f>
        <v>265.46752605654785</v>
      </c>
      <c r="F5472">
        <v>168.21873474121</v>
      </c>
      <c r="G5472">
        <v>194.94850158691</v>
      </c>
      <c r="H5472">
        <v>236.43997192383</v>
      </c>
      <c r="I5472">
        <v>273.60021972656</v>
      </c>
      <c r="J5472">
        <v>316.60232543945</v>
      </c>
      <c r="K5472" s="6">
        <f>IFERROR(EXP(TREND(LN($F$1:$J$1),LN(F5472:J5472),LN(Calculations!$B$3))),0)</f>
        <v>3.4531454931094205E-2</v>
      </c>
    </row>
    <row r="5473" spans="1:11" x14ac:dyDescent="0.35">
      <c r="A5473">
        <v>5470</v>
      </c>
      <c r="B5473" t="str">
        <f t="shared" si="85"/>
        <v>19-59</v>
      </c>
      <c r="C5473">
        <v>-58.990684634167998</v>
      </c>
      <c r="D5473">
        <v>18.799403093062999</v>
      </c>
      <c r="E5473">
        <f>ASIN(SQRT((SIN(RADIANS(PARAMETERS!$D$8-D5473)/2)*SIN(RADIANS(PARAMETERS!$D$8-D5473)/2))+(COS(RADIANS(D5473))*COS(RADIANS(PARAMETERS!$D$8))*SIN(RADIANS(PARAMETERS!$D$9-C5473)/2)*SIN(RADIANS(PARAMETERS!$D$9-C5473)/2))))*2*3958.756</f>
        <v>257.39290103259646</v>
      </c>
      <c r="F5473">
        <v>168.697265625</v>
      </c>
      <c r="G5473">
        <v>195.42985534668</v>
      </c>
      <c r="H5473">
        <v>237.02253723145</v>
      </c>
      <c r="I5473">
        <v>274.27328491211</v>
      </c>
      <c r="J5473">
        <v>317.38000488281</v>
      </c>
      <c r="K5473" s="6">
        <f>IFERROR(EXP(TREND(LN($F$1:$J$1),LN(F5473:J5473),LN(Calculations!$B$3))),0)</f>
        <v>3.4984506725194896E-2</v>
      </c>
    </row>
    <row r="5474" spans="1:11" x14ac:dyDescent="0.35">
      <c r="A5474">
        <v>5471</v>
      </c>
      <c r="B5474" t="str">
        <f t="shared" si="85"/>
        <v>19-59.5</v>
      </c>
      <c r="C5474">
        <v>-59.262005969069001</v>
      </c>
      <c r="D5474">
        <v>18.799403093062999</v>
      </c>
      <c r="E5474">
        <f>ASIN(SQRT((SIN(RADIANS(PARAMETERS!$D$8-D5474)/2)*SIN(RADIANS(PARAMETERS!$D$8-D5474)/2))+(COS(RADIANS(D5474))*COS(RADIANS(PARAMETERS!$D$8))*SIN(RADIANS(PARAMETERS!$D$9-C5474)/2)*SIN(RADIANS(PARAMETERS!$D$9-C5474)/2))))*2*3958.756</f>
        <v>250.34167542821709</v>
      </c>
      <c r="F5474">
        <v>169.16194152832</v>
      </c>
      <c r="G5474">
        <v>195.90586853027</v>
      </c>
      <c r="H5474">
        <v>237.58483886719</v>
      </c>
      <c r="I5474">
        <v>274.91088867188</v>
      </c>
      <c r="J5474">
        <v>318.10272216797</v>
      </c>
      <c r="K5474" s="6">
        <f>IFERROR(EXP(TREND(LN($F$1:$J$1),LN(F5474:J5474),LN(Calculations!$B$3))),0)</f>
        <v>3.5439088871159194E-2</v>
      </c>
    </row>
    <row r="5475" spans="1:11" x14ac:dyDescent="0.35">
      <c r="A5475">
        <v>5472</v>
      </c>
      <c r="B5475" t="str">
        <f t="shared" si="85"/>
        <v>19-59.5</v>
      </c>
      <c r="C5475">
        <v>-59.533327303969998</v>
      </c>
      <c r="D5475">
        <v>18.799403093062999</v>
      </c>
      <c r="E5475">
        <f>ASIN(SQRT((SIN(RADIANS(PARAMETERS!$D$8-D5475)/2)*SIN(RADIANS(PARAMETERS!$D$8-D5475)/2))+(COS(RADIANS(D5475))*COS(RADIANS(PARAMETERS!$D$8))*SIN(RADIANS(PARAMETERS!$D$9-C5475)/2)*SIN(RADIANS(PARAMETERS!$D$9-C5475)/2))))*2*3958.756</f>
        <v>244.40245746768386</v>
      </c>
      <c r="F5475">
        <v>169.58804321289</v>
      </c>
      <c r="G5475">
        <v>196.34111022949</v>
      </c>
      <c r="H5475">
        <v>238.0786895752</v>
      </c>
      <c r="I5475">
        <v>275.45266723633</v>
      </c>
      <c r="J5475">
        <v>318.69543457031</v>
      </c>
      <c r="K5475" s="6">
        <f>IFERROR(EXP(TREND(LN($F$1:$J$1),LN(F5475:J5475),LN(Calculations!$B$3))),0)</f>
        <v>3.5872186832489279E-2</v>
      </c>
    </row>
    <row r="5476" spans="1:11" x14ac:dyDescent="0.35">
      <c r="A5476">
        <v>5473</v>
      </c>
      <c r="B5476" t="str">
        <f t="shared" si="85"/>
        <v>19-60</v>
      </c>
      <c r="C5476">
        <v>-59.804648638871001</v>
      </c>
      <c r="D5476">
        <v>18.799403093062999</v>
      </c>
      <c r="E5476">
        <f>ASIN(SQRT((SIN(RADIANS(PARAMETERS!$D$8-D5476)/2)*SIN(RADIANS(PARAMETERS!$D$8-D5476)/2))+(COS(RADIANS(D5476))*COS(RADIANS(PARAMETERS!$D$8))*SIN(RADIANS(PARAMETERS!$D$9-C5476)/2)*SIN(RADIANS(PARAMETERS!$D$9-C5476)/2))))*2*3958.756</f>
        <v>239.6579468666007</v>
      </c>
      <c r="F5476">
        <v>170.02995300293</v>
      </c>
      <c r="G5476">
        <v>196.79806518555</v>
      </c>
      <c r="H5476">
        <v>238.59942626953</v>
      </c>
      <c r="I5476">
        <v>276.02612304688</v>
      </c>
      <c r="J5476">
        <v>319.32553100586</v>
      </c>
      <c r="K5476" s="6">
        <f>IFERROR(EXP(TREND(LN($F$1:$J$1),LN(F5476:J5476),LN(Calculations!$B$3))),0)</f>
        <v>3.6326707678449671E-2</v>
      </c>
    </row>
    <row r="5477" spans="1:11" x14ac:dyDescent="0.35">
      <c r="A5477">
        <v>5474</v>
      </c>
      <c r="B5477" t="str">
        <f t="shared" si="85"/>
        <v>19-60</v>
      </c>
      <c r="C5477">
        <v>-60.075969973771997</v>
      </c>
      <c r="D5477">
        <v>18.799403093062999</v>
      </c>
      <c r="E5477">
        <f>ASIN(SQRT((SIN(RADIANS(PARAMETERS!$D$8-D5477)/2)*SIN(RADIANS(PARAMETERS!$D$8-D5477)/2))+(COS(RADIANS(D5477))*COS(RADIANS(PARAMETERS!$D$8))*SIN(RADIANS(PARAMETERS!$D$9-C5477)/2)*SIN(RADIANS(PARAMETERS!$D$9-C5477)/2))))*2*3958.756</f>
        <v>236.18016377810912</v>
      </c>
      <c r="F5477">
        <v>170.46798706055</v>
      </c>
      <c r="G5477">
        <v>197.25308227539</v>
      </c>
      <c r="H5477">
        <v>239.11070251465</v>
      </c>
      <c r="I5477">
        <v>276.58248901367</v>
      </c>
      <c r="J5477">
        <v>319.92874145508</v>
      </c>
      <c r="K5477" s="6">
        <f>IFERROR(EXP(TREND(LN($F$1:$J$1),LN(F5477:J5477),LN(Calculations!$B$3))),0)</f>
        <v>3.6787575183926002E-2</v>
      </c>
    </row>
    <row r="5478" spans="1:11" x14ac:dyDescent="0.35">
      <c r="A5478">
        <v>5475</v>
      </c>
      <c r="B5478" t="str">
        <f t="shared" si="85"/>
        <v>19-60.5</v>
      </c>
      <c r="C5478">
        <v>-60.347291308673</v>
      </c>
      <c r="D5478">
        <v>18.799403093062999</v>
      </c>
      <c r="E5478">
        <f>ASIN(SQRT((SIN(RADIANS(PARAMETERS!$D$8-D5478)/2)*SIN(RADIANS(PARAMETERS!$D$8-D5478)/2))+(COS(RADIANS(D5478))*COS(RADIANS(PARAMETERS!$D$8))*SIN(RADIANS(PARAMETERS!$D$9-C5478)/2)*SIN(RADIANS(PARAMETERS!$D$9-C5478)/2))))*2*3958.756</f>
        <v>234.02559524924942</v>
      </c>
      <c r="F5478">
        <v>170.88455200195</v>
      </c>
      <c r="G5478">
        <v>197.67657470703</v>
      </c>
      <c r="H5478">
        <v>239.56692504883</v>
      </c>
      <c r="I5478">
        <v>277.06042480469</v>
      </c>
      <c r="J5478">
        <v>320.42428588867</v>
      </c>
      <c r="K5478" s="6">
        <f>IFERROR(EXP(TREND(LN($F$1:$J$1),LN(F5478:J5478),LN(Calculations!$B$3))),0)</f>
        <v>3.7241019406603279E-2</v>
      </c>
    </row>
    <row r="5479" spans="1:11" x14ac:dyDescent="0.35">
      <c r="A5479">
        <v>5476</v>
      </c>
      <c r="B5479" t="str">
        <f t="shared" si="85"/>
        <v>19-60.5</v>
      </c>
      <c r="C5479">
        <v>-60.618612643573996</v>
      </c>
      <c r="D5479">
        <v>18.799403093062999</v>
      </c>
      <c r="E5479">
        <f>ASIN(SQRT((SIN(RADIANS(PARAMETERS!$D$8-D5479)/2)*SIN(RADIANS(PARAMETERS!$D$8-D5479)/2))+(COS(RADIANS(D5479))*COS(RADIANS(PARAMETERS!$D$8))*SIN(RADIANS(PARAMETERS!$D$9-C5479)/2)*SIN(RADIANS(PARAMETERS!$D$9-C5479)/2))))*2*3958.756</f>
        <v>233.23091963676359</v>
      </c>
      <c r="F5479">
        <v>171.32623291016</v>
      </c>
      <c r="G5479">
        <v>198.13247680664</v>
      </c>
      <c r="H5479">
        <v>240.06517028809</v>
      </c>
      <c r="I5479">
        <v>277.5895690918</v>
      </c>
      <c r="J5479">
        <v>320.98211669922</v>
      </c>
      <c r="K5479" s="6">
        <f>IFERROR(EXP(TREND(LN($F$1:$J$1),LN(F5479:J5479),LN(Calculations!$B$3))),0)</f>
        <v>3.7725370050413619E-2</v>
      </c>
    </row>
    <row r="5480" spans="1:11" x14ac:dyDescent="0.35">
      <c r="A5480">
        <v>5477</v>
      </c>
      <c r="B5480" t="str">
        <f t="shared" si="85"/>
        <v>19-61</v>
      </c>
      <c r="C5480">
        <v>-60.889933978475</v>
      </c>
      <c r="D5480">
        <v>18.799403093062999</v>
      </c>
      <c r="E5480">
        <f>ASIN(SQRT((SIN(RADIANS(PARAMETERS!$D$8-D5480)/2)*SIN(RADIANS(PARAMETERS!$D$8-D5480)/2))+(COS(RADIANS(D5480))*COS(RADIANS(PARAMETERS!$D$8))*SIN(RADIANS(PARAMETERS!$D$9-C5480)/2)*SIN(RADIANS(PARAMETERS!$D$9-C5480)/2))))*2*3958.756</f>
        <v>233.81000494574596</v>
      </c>
      <c r="F5480">
        <v>171.76739501953</v>
      </c>
      <c r="G5480">
        <v>198.58868408203</v>
      </c>
      <c r="H5480">
        <v>240.5580291748</v>
      </c>
      <c r="I5480">
        <v>278.10745239258</v>
      </c>
      <c r="J5480">
        <v>321.52124023438</v>
      </c>
      <c r="K5480" s="6">
        <f>IFERROR(EXP(TREND(LN($F$1:$J$1),LN(F5480:J5480),LN(Calculations!$B$3))),0)</f>
        <v>3.8219473097460946E-2</v>
      </c>
    </row>
    <row r="5481" spans="1:11" x14ac:dyDescent="0.35">
      <c r="A5481">
        <v>5478</v>
      </c>
      <c r="B5481" t="str">
        <f t="shared" si="85"/>
        <v>19-61</v>
      </c>
      <c r="C5481">
        <v>-61.161255313376003</v>
      </c>
      <c r="D5481">
        <v>18.799403093062999</v>
      </c>
      <c r="E5481">
        <f>ASIN(SQRT((SIN(RADIANS(PARAMETERS!$D$8-D5481)/2)*SIN(RADIANS(PARAMETERS!$D$8-D5481)/2))+(COS(RADIANS(D5481))*COS(RADIANS(PARAMETERS!$D$8))*SIN(RADIANS(PARAMETERS!$D$9-C5481)/2)*SIN(RADIANS(PARAMETERS!$D$9-C5481)/2))))*2*3958.756</f>
        <v>235.75272706860517</v>
      </c>
      <c r="F5481">
        <v>172.18778991699</v>
      </c>
      <c r="G5481">
        <v>199.01945495605</v>
      </c>
      <c r="H5481">
        <v>241.00747680664</v>
      </c>
      <c r="I5481">
        <v>278.56420898438</v>
      </c>
      <c r="J5481">
        <v>321.97711181641</v>
      </c>
      <c r="K5481" s="6">
        <f>IFERROR(EXP(TREND(LN($F$1:$J$1),LN(F5481:J5481),LN(Calculations!$B$3))),0)</f>
        <v>3.8706083463868259E-2</v>
      </c>
    </row>
    <row r="5482" spans="1:11" x14ac:dyDescent="0.35">
      <c r="A5482">
        <v>5479</v>
      </c>
      <c r="B5482" t="str">
        <f t="shared" si="85"/>
        <v>19-61.5</v>
      </c>
      <c r="C5482">
        <v>-61.432576648276999</v>
      </c>
      <c r="D5482">
        <v>18.799403093062999</v>
      </c>
      <c r="E5482">
        <f>ASIN(SQRT((SIN(RADIANS(PARAMETERS!$D$8-D5482)/2)*SIN(RADIANS(PARAMETERS!$D$8-D5482)/2))+(COS(RADIANS(D5482))*COS(RADIANS(PARAMETERS!$D$8))*SIN(RADIANS(PARAMETERS!$D$9-C5482)/2)*SIN(RADIANS(PARAMETERS!$D$9-C5482)/2))))*2*3958.756</f>
        <v>239.02583505475718</v>
      </c>
      <c r="F5482">
        <v>172.6270904541</v>
      </c>
      <c r="G5482">
        <v>199.48063659668</v>
      </c>
      <c r="H5482">
        <v>241.49894714355</v>
      </c>
      <c r="I5482">
        <v>279.07415771484</v>
      </c>
      <c r="J5482">
        <v>322.49975585938</v>
      </c>
      <c r="K5482" s="6">
        <f>IFERROR(EXP(TREND(LN($F$1:$J$1),LN(F5482:J5482),LN(Calculations!$B$3))),0)</f>
        <v>3.9217955642486653E-2</v>
      </c>
    </row>
    <row r="5483" spans="1:11" x14ac:dyDescent="0.35">
      <c r="A5483">
        <v>5480</v>
      </c>
      <c r="B5483" t="str">
        <f t="shared" si="85"/>
        <v>19-61.5</v>
      </c>
      <c r="C5483">
        <v>-61.703897983178003</v>
      </c>
      <c r="D5483">
        <v>18.799403093062999</v>
      </c>
      <c r="E5483">
        <f>ASIN(SQRT((SIN(RADIANS(PARAMETERS!$D$8-D5483)/2)*SIN(RADIANS(PARAMETERS!$D$8-D5483)/2))+(COS(RADIANS(D5483))*COS(RADIANS(PARAMETERS!$D$8))*SIN(RADIANS(PARAMETERS!$D$9-C5483)/2)*SIN(RADIANS(PARAMETERS!$D$9-C5483)/2))))*2*3958.756</f>
        <v>243.57569645016505</v>
      </c>
      <c r="F5483">
        <v>173.05493164063</v>
      </c>
      <c r="G5483">
        <v>199.93324279785</v>
      </c>
      <c r="H5483">
        <v>241.98046875</v>
      </c>
      <c r="I5483">
        <v>279.57290649414</v>
      </c>
      <c r="J5483">
        <v>323.00985717773</v>
      </c>
      <c r="K5483" s="6">
        <f>IFERROR(EXP(TREND(LN($F$1:$J$1),LN(F5483:J5483),LN(Calculations!$B$3))),0)</f>
        <v>3.9724840763304119E-2</v>
      </c>
    </row>
    <row r="5484" spans="1:11" x14ac:dyDescent="0.35">
      <c r="A5484">
        <v>5481</v>
      </c>
      <c r="B5484" t="str">
        <f t="shared" si="85"/>
        <v>19-62</v>
      </c>
      <c r="C5484">
        <v>-61.975219318078999</v>
      </c>
      <c r="D5484">
        <v>18.799403093062999</v>
      </c>
      <c r="E5484">
        <f>ASIN(SQRT((SIN(RADIANS(PARAMETERS!$D$8-D5484)/2)*SIN(RADIANS(PARAMETERS!$D$8-D5484)/2))+(COS(RADIANS(D5484))*COS(RADIANS(PARAMETERS!$D$8))*SIN(RADIANS(PARAMETERS!$D$9-C5484)/2)*SIN(RADIANS(PARAMETERS!$D$9-C5484)/2))))*2*3958.756</f>
        <v>249.33241723309635</v>
      </c>
      <c r="F5484">
        <v>173.45829772949</v>
      </c>
      <c r="G5484">
        <v>200.35781860352</v>
      </c>
      <c r="H5484">
        <v>242.42832946777</v>
      </c>
      <c r="I5484">
        <v>280.03286743164</v>
      </c>
      <c r="J5484">
        <v>323.47509765625</v>
      </c>
      <c r="K5484" s="6">
        <f>IFERROR(EXP(TREND(LN($F$1:$J$1),LN(F5484:J5484),LN(Calculations!$B$3))),0)</f>
        <v>4.0211123927154313E-2</v>
      </c>
    </row>
    <row r="5485" spans="1:11" x14ac:dyDescent="0.35">
      <c r="A5485">
        <v>5482</v>
      </c>
      <c r="B5485" t="str">
        <f t="shared" si="85"/>
        <v>19-62</v>
      </c>
      <c r="C5485">
        <v>-62.246540652980002</v>
      </c>
      <c r="D5485">
        <v>18.799403093062999</v>
      </c>
      <c r="E5485">
        <f>ASIN(SQRT((SIN(RADIANS(PARAMETERS!$D$8-D5485)/2)*SIN(RADIANS(PARAMETERS!$D$8-D5485)/2))+(COS(RADIANS(D5485))*COS(RADIANS(PARAMETERS!$D$8))*SIN(RADIANS(PARAMETERS!$D$9-C5485)/2)*SIN(RADIANS(PARAMETERS!$D$9-C5485)/2))))*2*3958.756</f>
        <v>256.21465112666738</v>
      </c>
      <c r="F5485">
        <v>173.87448120117</v>
      </c>
      <c r="G5485">
        <v>200.80784606934</v>
      </c>
      <c r="H5485">
        <v>242.92384338379</v>
      </c>
      <c r="I5485">
        <v>280.56253051758</v>
      </c>
      <c r="J5485">
        <v>324.03765869141</v>
      </c>
      <c r="K5485" s="6">
        <f>IFERROR(EXP(TREND(LN($F$1:$J$1),LN(F5485:J5485),LN(Calculations!$B$3))),0)</f>
        <v>4.0707558873530204E-2</v>
      </c>
    </row>
    <row r="5486" spans="1:11" x14ac:dyDescent="0.35">
      <c r="A5486">
        <v>5483</v>
      </c>
      <c r="B5486" t="str">
        <f t="shared" si="85"/>
        <v>19-62.5</v>
      </c>
      <c r="C5486">
        <v>-62.517861987880998</v>
      </c>
      <c r="D5486">
        <v>18.799403093062999</v>
      </c>
      <c r="E5486">
        <f>ASIN(SQRT((SIN(RADIANS(PARAMETERS!$D$8-D5486)/2)*SIN(RADIANS(PARAMETERS!$D$8-D5486)/2))+(COS(RADIANS(D5486))*COS(RADIANS(PARAMETERS!$D$8))*SIN(RADIANS(PARAMETERS!$D$9-C5486)/2)*SIN(RADIANS(PARAMETERS!$D$9-C5486)/2))))*2*3958.756</f>
        <v>264.1344215366027</v>
      </c>
      <c r="F5486">
        <v>174.32678222656</v>
      </c>
      <c r="G5486">
        <v>201.31498718262</v>
      </c>
      <c r="H5486">
        <v>243.51293945313</v>
      </c>
      <c r="I5486">
        <v>281.22149658203</v>
      </c>
      <c r="J5486">
        <v>324.77395629883</v>
      </c>
      <c r="K5486" s="6">
        <f>IFERROR(EXP(TREND(LN($F$1:$J$1),LN(F5486:J5486),LN(Calculations!$B$3))),0)</f>
        <v>4.1235446458105687E-2</v>
      </c>
    </row>
    <row r="5487" spans="1:11" x14ac:dyDescent="0.35">
      <c r="A5487">
        <v>5484</v>
      </c>
      <c r="B5487" t="str">
        <f t="shared" si="85"/>
        <v>19-63</v>
      </c>
      <c r="C5487">
        <v>-62.789183322782002</v>
      </c>
      <c r="D5487">
        <v>18.799403093062999</v>
      </c>
      <c r="E5487">
        <f>ASIN(SQRT((SIN(RADIANS(PARAMETERS!$D$8-D5487)/2)*SIN(RADIANS(PARAMETERS!$D$8-D5487)/2))+(COS(RADIANS(D5487))*COS(RADIANS(PARAMETERS!$D$8))*SIN(RADIANS(PARAMETERS!$D$9-C5487)/2)*SIN(RADIANS(PARAMETERS!$D$9-C5487)/2))))*2*3958.756</f>
        <v>273.00143192495517</v>
      </c>
      <c r="F5487">
        <v>174.85549926758</v>
      </c>
      <c r="G5487">
        <v>201.93222045898</v>
      </c>
      <c r="H5487">
        <v>244.2700958252</v>
      </c>
      <c r="I5487">
        <v>282.10501098633</v>
      </c>
      <c r="J5487">
        <v>325.8046875</v>
      </c>
      <c r="K5487" s="6">
        <f>IFERROR(EXP(TREND(LN($F$1:$J$1),LN(F5487:J5487),LN(Calculations!$B$3))),0)</f>
        <v>4.1834194414024063E-2</v>
      </c>
    </row>
    <row r="5488" spans="1:11" x14ac:dyDescent="0.35">
      <c r="A5488">
        <v>5485</v>
      </c>
      <c r="B5488" t="str">
        <f t="shared" si="85"/>
        <v>19-63</v>
      </c>
      <c r="C5488">
        <v>-63.060504657682998</v>
      </c>
      <c r="D5488">
        <v>18.799403093062999</v>
      </c>
      <c r="E5488">
        <f>ASIN(SQRT((SIN(RADIANS(PARAMETERS!$D$8-D5488)/2)*SIN(RADIANS(PARAMETERS!$D$8-D5488)/2))+(COS(RADIANS(D5488))*COS(RADIANS(PARAMETERS!$D$8))*SIN(RADIANS(PARAMETERS!$D$9-C5488)/2)*SIN(RADIANS(PARAMETERS!$D$9-C5488)/2))))*2*3958.756</f>
        <v>282.72655652490812</v>
      </c>
      <c r="F5488">
        <v>175.49710083008</v>
      </c>
      <c r="G5488">
        <v>202.7077331543</v>
      </c>
      <c r="H5488">
        <v>245.26354980469</v>
      </c>
      <c r="I5488">
        <v>283.30078125</v>
      </c>
      <c r="J5488">
        <v>327.24172973633</v>
      </c>
      <c r="K5488" s="6">
        <f>IFERROR(EXP(TREND(LN($F$1:$J$1),LN(F5488:J5488),LN(Calculations!$B$3))),0)</f>
        <v>4.2540136657035772E-2</v>
      </c>
    </row>
    <row r="5489" spans="1:11" x14ac:dyDescent="0.35">
      <c r="A5489">
        <v>5486</v>
      </c>
      <c r="B5489" t="str">
        <f t="shared" si="85"/>
        <v>19-63.5</v>
      </c>
      <c r="C5489">
        <v>-63.331825992584001</v>
      </c>
      <c r="D5489">
        <v>18.799403093062999</v>
      </c>
      <c r="E5489">
        <f>ASIN(SQRT((SIN(RADIANS(PARAMETERS!$D$8-D5489)/2)*SIN(RADIANS(PARAMETERS!$D$8-D5489)/2))+(COS(RADIANS(D5489))*COS(RADIANS(PARAMETERS!$D$8))*SIN(RADIANS(PARAMETERS!$D$9-C5489)/2)*SIN(RADIANS(PARAMETERS!$D$9-C5489)/2))))*2*3958.756</f>
        <v>293.22440880511226</v>
      </c>
      <c r="F5489">
        <v>176.09187316895</v>
      </c>
      <c r="G5489">
        <v>203.43319702148</v>
      </c>
      <c r="H5489">
        <v>246.20288085938</v>
      </c>
      <c r="I5489">
        <v>284.43957519531</v>
      </c>
      <c r="J5489">
        <v>328.61929321289</v>
      </c>
      <c r="K5489" s="6">
        <f>IFERROR(EXP(TREND(LN($F$1:$J$1),LN(F5489:J5489),LN(Calculations!$B$3))),0)</f>
        <v>4.3194143023211243E-2</v>
      </c>
    </row>
    <row r="5490" spans="1:11" x14ac:dyDescent="0.35">
      <c r="A5490">
        <v>5487</v>
      </c>
      <c r="B5490" t="str">
        <f t="shared" si="85"/>
        <v>19-63.5</v>
      </c>
      <c r="C5490">
        <v>-63.603147327484997</v>
      </c>
      <c r="D5490">
        <v>18.799403093062999</v>
      </c>
      <c r="E5490">
        <f>ASIN(SQRT((SIN(RADIANS(PARAMETERS!$D$8-D5490)/2)*SIN(RADIANS(PARAMETERS!$D$8-D5490)/2))+(COS(RADIANS(D5490))*COS(RADIANS(PARAMETERS!$D$8))*SIN(RADIANS(PARAMETERS!$D$9-C5490)/2)*SIN(RADIANS(PARAMETERS!$D$9-C5490)/2))))*2*3958.756</f>
        <v>304.41503663736944</v>
      </c>
      <c r="F5490">
        <v>176.54779052734</v>
      </c>
      <c r="G5490">
        <v>203.99188232422</v>
      </c>
      <c r="H5490">
        <v>246.92991638184</v>
      </c>
      <c r="I5490">
        <v>285.32382202148</v>
      </c>
      <c r="J5490">
        <v>329.69189453125</v>
      </c>
      <c r="K5490" s="6">
        <f>IFERROR(EXP(TREND(LN($F$1:$J$1),LN(F5490:J5490),LN(Calculations!$B$3))),0)</f>
        <v>4.3697075850938294E-2</v>
      </c>
    </row>
    <row r="5491" spans="1:11" x14ac:dyDescent="0.35">
      <c r="A5491">
        <v>5488</v>
      </c>
      <c r="B5491" t="str">
        <f t="shared" si="85"/>
        <v>19-64</v>
      </c>
      <c r="C5491">
        <v>-63.874468662386001</v>
      </c>
      <c r="D5491">
        <v>18.799403093062999</v>
      </c>
      <c r="E5491">
        <f>ASIN(SQRT((SIN(RADIANS(PARAMETERS!$D$8-D5491)/2)*SIN(RADIANS(PARAMETERS!$D$8-D5491)/2))+(COS(RADIANS(D5491))*COS(RADIANS(PARAMETERS!$D$8))*SIN(RADIANS(PARAMETERS!$D$9-C5491)/2)*SIN(RADIANS(PARAMETERS!$D$9-C5491)/2))))*2*3958.756</f>
        <v>316.22487976485456</v>
      </c>
      <c r="F5491">
        <v>176.89605712891</v>
      </c>
      <c r="G5491">
        <v>204.42980957031</v>
      </c>
      <c r="H5491">
        <v>247.51666259766</v>
      </c>
      <c r="I5491">
        <v>286.05108642578</v>
      </c>
      <c r="J5491">
        <v>330.58898925781</v>
      </c>
      <c r="K5491" s="6">
        <f>IFERROR(EXP(TREND(LN($F$1:$J$1),LN(F5491:J5491),LN(Calculations!$B$3))),0)</f>
        <v>4.4070581491942991E-2</v>
      </c>
    </row>
    <row r="5492" spans="1:11" x14ac:dyDescent="0.35">
      <c r="A5492">
        <v>5489</v>
      </c>
      <c r="B5492" t="str">
        <f t="shared" si="85"/>
        <v>19-64</v>
      </c>
      <c r="C5492">
        <v>-64.145789997286997</v>
      </c>
      <c r="D5492">
        <v>18.799403093062999</v>
      </c>
      <c r="E5492">
        <f>ASIN(SQRT((SIN(RADIANS(PARAMETERS!$D$8-D5492)/2)*SIN(RADIANS(PARAMETERS!$D$8-D5492)/2))+(COS(RADIANS(D5492))*COS(RADIANS(PARAMETERS!$D$8))*SIN(RADIANS(PARAMETERS!$D$9-C5492)/2)*SIN(RADIANS(PARAMETERS!$D$9-C5492)/2))))*2*3958.756</f>
        <v>328.58715708832733</v>
      </c>
      <c r="F5492">
        <v>177.16526794434</v>
      </c>
      <c r="G5492">
        <v>204.78005981445</v>
      </c>
      <c r="H5492">
        <v>248.00317382813</v>
      </c>
      <c r="I5492">
        <v>286.66775512695</v>
      </c>
      <c r="J5492">
        <v>331.36437988281</v>
      </c>
      <c r="K5492" s="6">
        <f>IFERROR(EXP(TREND(LN($F$1:$J$1),LN(F5492:J5492),LN(Calculations!$B$3))),0)</f>
        <v>4.4346504643758951E-2</v>
      </c>
    </row>
    <row r="5493" spans="1:11" x14ac:dyDescent="0.35">
      <c r="A5493">
        <v>5490</v>
      </c>
      <c r="B5493" t="str">
        <f t="shared" si="85"/>
        <v>19-64.5</v>
      </c>
      <c r="C5493">
        <v>-64.417111332188</v>
      </c>
      <c r="D5493">
        <v>18.799403093062999</v>
      </c>
      <c r="E5493">
        <f>ASIN(SQRT((SIN(RADIANS(PARAMETERS!$D$8-D5493)/2)*SIN(RADIANS(PARAMETERS!$D$8-D5493)/2))+(COS(RADIANS(D5493))*COS(RADIANS(PARAMETERS!$D$8))*SIN(RADIANS(PARAMETERS!$D$9-C5493)/2)*SIN(RADIANS(PARAMETERS!$D$9-C5493)/2))))*2*3958.756</f>
        <v>341.44184669037639</v>
      </c>
      <c r="F5493">
        <v>177.39108276367</v>
      </c>
      <c r="G5493">
        <v>205.08934020996</v>
      </c>
      <c r="H5493">
        <v>248.45483398438</v>
      </c>
      <c r="I5493">
        <v>287.25708007813</v>
      </c>
      <c r="J5493">
        <v>332.12316894531</v>
      </c>
      <c r="K5493" s="6">
        <f>IFERROR(EXP(TREND(LN($F$1:$J$1),LN(F5493:J5493),LN(Calculations!$B$3))),0)</f>
        <v>4.4559900043679948E-2</v>
      </c>
    </row>
    <row r="5494" spans="1:11" x14ac:dyDescent="0.35">
      <c r="A5494">
        <v>5491</v>
      </c>
      <c r="B5494" t="str">
        <f t="shared" si="85"/>
        <v>19-64.5</v>
      </c>
      <c r="C5494">
        <v>-64.688432667089003</v>
      </c>
      <c r="D5494">
        <v>18.799403093062999</v>
      </c>
      <c r="E5494">
        <f>ASIN(SQRT((SIN(RADIANS(PARAMETERS!$D$8-D5494)/2)*SIN(RADIANS(PARAMETERS!$D$8-D5494)/2))+(COS(RADIANS(D5494))*COS(RADIANS(PARAMETERS!$D$8))*SIN(RADIANS(PARAMETERS!$D$9-C5494)/2)*SIN(RADIANS(PARAMETERS!$D$9-C5494)/2))))*2*3958.756</f>
        <v>354.73539773932225</v>
      </c>
      <c r="F5494">
        <v>177.60003662109</v>
      </c>
      <c r="G5494">
        <v>205.39556884766</v>
      </c>
      <c r="H5494">
        <v>248.92921447754</v>
      </c>
      <c r="I5494">
        <v>287.89587402344</v>
      </c>
      <c r="J5494">
        <v>332.96603393555</v>
      </c>
      <c r="K5494" s="6">
        <f>IFERROR(EXP(TREND(LN($F$1:$J$1),LN(F5494:J5494),LN(Calculations!$B$3))),0)</f>
        <v>4.4733278677411309E-2</v>
      </c>
    </row>
    <row r="5495" spans="1:11" x14ac:dyDescent="0.35">
      <c r="A5495">
        <v>5492</v>
      </c>
      <c r="B5495" t="str">
        <f t="shared" si="85"/>
        <v>19-65</v>
      </c>
      <c r="C5495">
        <v>-64.959754001990007</v>
      </c>
      <c r="D5495">
        <v>18.799403093062999</v>
      </c>
      <c r="E5495">
        <f>ASIN(SQRT((SIN(RADIANS(PARAMETERS!$D$8-D5495)/2)*SIN(RADIANS(PARAMETERS!$D$8-D5495)/2))+(COS(RADIANS(D5495))*COS(RADIANS(PARAMETERS!$D$8))*SIN(RADIANS(PARAMETERS!$D$9-C5495)/2)*SIN(RADIANS(PARAMETERS!$D$9-C5495)/2))))*2*3958.756</f>
        <v>368.42028308084696</v>
      </c>
      <c r="F5495">
        <v>177.74917602539</v>
      </c>
      <c r="G5495">
        <v>205.63522338867</v>
      </c>
      <c r="H5495">
        <v>249.32708740234</v>
      </c>
      <c r="I5495">
        <v>288.44985961914</v>
      </c>
      <c r="J5495">
        <v>333.71508789063</v>
      </c>
      <c r="K5495" s="6">
        <f>IFERROR(EXP(TREND(LN($F$1:$J$1),LN(F5495:J5495),LN(Calculations!$B$3))),0)</f>
        <v>4.4831624936324678E-2</v>
      </c>
    </row>
    <row r="5496" spans="1:11" x14ac:dyDescent="0.35">
      <c r="A5496">
        <v>5493</v>
      </c>
      <c r="B5496" t="str">
        <f t="shared" si="85"/>
        <v>19-65</v>
      </c>
      <c r="C5496">
        <v>-65.231075336890996</v>
      </c>
      <c r="D5496">
        <v>18.799403093062999</v>
      </c>
      <c r="E5496">
        <f>ASIN(SQRT((SIN(RADIANS(PARAMETERS!$D$8-D5496)/2)*SIN(RADIANS(PARAMETERS!$D$8-D5496)/2))+(COS(RADIANS(D5496))*COS(RADIANS(PARAMETERS!$D$8))*SIN(RADIANS(PARAMETERS!$D$9-C5496)/2)*SIN(RADIANS(PARAMETERS!$D$9-C5496)/2))))*2*3958.756</f>
        <v>382.45447194630418</v>
      </c>
      <c r="F5496">
        <v>177.84710693359</v>
      </c>
      <c r="G5496">
        <v>205.81576538086</v>
      </c>
      <c r="H5496">
        <v>249.65357971191</v>
      </c>
      <c r="I5496">
        <v>288.92156982422</v>
      </c>
      <c r="J5496">
        <v>334.3694152832</v>
      </c>
      <c r="K5496" s="6">
        <f>IFERROR(EXP(TREND(LN($F$1:$J$1),LN(F5496:J5496),LN(Calculations!$B$3))),0)</f>
        <v>4.4868244837753896E-2</v>
      </c>
    </row>
    <row r="5497" spans="1:11" x14ac:dyDescent="0.35">
      <c r="A5497">
        <v>5494</v>
      </c>
      <c r="B5497" t="str">
        <f t="shared" si="85"/>
        <v>19-65.5</v>
      </c>
      <c r="C5497">
        <v>-65.502396671791999</v>
      </c>
      <c r="D5497">
        <v>18.799403093062999</v>
      </c>
      <c r="E5497">
        <f>ASIN(SQRT((SIN(RADIANS(PARAMETERS!$D$8-D5497)/2)*SIN(RADIANS(PARAMETERS!$D$8-D5497)/2))+(COS(RADIANS(D5497))*COS(RADIANS(PARAMETERS!$D$8))*SIN(RADIANS(PARAMETERS!$D$9-C5497)/2)*SIN(RADIANS(PARAMETERS!$D$9-C5497)/2))))*2*3958.756</f>
        <v>396.80087732166015</v>
      </c>
      <c r="F5497">
        <v>177.92224121094</v>
      </c>
      <c r="G5497">
        <v>205.9739074707</v>
      </c>
      <c r="H5497">
        <v>249.95945739746</v>
      </c>
      <c r="I5497">
        <v>289.37530517578</v>
      </c>
      <c r="J5497">
        <v>335.00991821289</v>
      </c>
      <c r="K5497" s="6">
        <f>IFERROR(EXP(TREND(LN($F$1:$J$1),LN(F5497:J5497),LN(Calculations!$B$3))),0)</f>
        <v>4.4872610077665312E-2</v>
      </c>
    </row>
    <row r="5498" spans="1:11" x14ac:dyDescent="0.35">
      <c r="A5498">
        <v>5495</v>
      </c>
      <c r="B5498" t="str">
        <f t="shared" si="85"/>
        <v>19-66</v>
      </c>
      <c r="C5498">
        <v>-65.773718006693002</v>
      </c>
      <c r="D5498">
        <v>18.799403093062999</v>
      </c>
      <c r="E5498">
        <f>ASIN(SQRT((SIN(RADIANS(PARAMETERS!$D$8-D5498)/2)*SIN(RADIANS(PARAMETERS!$D$8-D5498)/2))+(COS(RADIANS(D5498))*COS(RADIANS(PARAMETERS!$D$8))*SIN(RADIANS(PARAMETERS!$D$9-C5498)/2)*SIN(RADIANS(PARAMETERS!$D$9-C5498)/2))))*2*3958.756</f>
        <v>411.42681314709802</v>
      </c>
      <c r="F5498">
        <v>177.93797302246</v>
      </c>
      <c r="G5498">
        <v>206.05868530273</v>
      </c>
      <c r="H5498">
        <v>250.16903686523</v>
      </c>
      <c r="I5498">
        <v>289.71130371094</v>
      </c>
      <c r="J5498">
        <v>335.50692749023</v>
      </c>
      <c r="K5498" s="6">
        <f>IFERROR(EXP(TREND(LN($F$1:$J$1),LN(F5498:J5498),LN(Calculations!$B$3))),0)</f>
        <v>4.481175993815311E-2</v>
      </c>
    </row>
    <row r="5499" spans="1:11" x14ac:dyDescent="0.35">
      <c r="A5499">
        <v>5496</v>
      </c>
      <c r="B5499" t="str">
        <f t="shared" si="85"/>
        <v>19-66</v>
      </c>
      <c r="C5499">
        <v>-66.045039341594006</v>
      </c>
      <c r="D5499">
        <v>18.799403093062999</v>
      </c>
      <c r="E5499">
        <f>ASIN(SQRT((SIN(RADIANS(PARAMETERS!$D$8-D5499)/2)*SIN(RADIANS(PARAMETERS!$D$8-D5499)/2))+(COS(RADIANS(D5499))*COS(RADIANS(PARAMETERS!$D$8))*SIN(RADIANS(PARAMETERS!$D$9-C5499)/2)*SIN(RADIANS(PARAMETERS!$D$9-C5499)/2))))*2*3958.756</f>
        <v>426.30348233139961</v>
      </c>
      <c r="F5499">
        <v>177.85443115234</v>
      </c>
      <c r="G5499">
        <v>206.0186920166</v>
      </c>
      <c r="H5499">
        <v>250.21157836914</v>
      </c>
      <c r="I5499">
        <v>289.84039306641</v>
      </c>
      <c r="J5499">
        <v>335.74887084961</v>
      </c>
      <c r="K5499" s="6">
        <f>IFERROR(EXP(TREND(LN($F$1:$J$1),LN(F5499:J5499),LN(Calculations!$B$3))),0)</f>
        <v>4.464512720070659E-2</v>
      </c>
    </row>
    <row r="5500" spans="1:11" x14ac:dyDescent="0.35">
      <c r="A5500">
        <v>5497</v>
      </c>
      <c r="B5500" t="str">
        <f t="shared" si="85"/>
        <v>19-66.5</v>
      </c>
      <c r="C5500">
        <v>-66.316360676494995</v>
      </c>
      <c r="D5500">
        <v>18.799403093062999</v>
      </c>
      <c r="E5500">
        <f>ASIN(SQRT((SIN(RADIANS(PARAMETERS!$D$8-D5500)/2)*SIN(RADIANS(PARAMETERS!$D$8-D5500)/2))+(COS(RADIANS(D5500))*COS(RADIANS(PARAMETERS!$D$8))*SIN(RADIANS(PARAMETERS!$D$9-C5500)/2)*SIN(RADIANS(PARAMETERS!$D$9-C5500)/2))))*2*3958.756</f>
        <v>441.40550668673552</v>
      </c>
      <c r="F5500">
        <v>177.64613342285</v>
      </c>
      <c r="G5500">
        <v>205.82305908203</v>
      </c>
      <c r="H5500">
        <v>250.04739379883</v>
      </c>
      <c r="I5500">
        <v>289.71466064453</v>
      </c>
      <c r="J5500">
        <v>335.67797851563</v>
      </c>
      <c r="K5500" s="6">
        <f>IFERROR(EXP(TREND(LN($F$1:$J$1),LN(F5500:J5500),LN(Calculations!$B$3))),0)</f>
        <v>4.4345657614765319E-2</v>
      </c>
    </row>
    <row r="5501" spans="1:11" x14ac:dyDescent="0.35">
      <c r="A5501">
        <v>5498</v>
      </c>
      <c r="B5501" t="str">
        <f t="shared" si="85"/>
        <v>19-66.5</v>
      </c>
      <c r="C5501">
        <v>-66.587682011395998</v>
      </c>
      <c r="D5501">
        <v>18.799403093062999</v>
      </c>
      <c r="E5501">
        <f>ASIN(SQRT((SIN(RADIANS(PARAMETERS!$D$8-D5501)/2)*SIN(RADIANS(PARAMETERS!$D$8-D5501)/2))+(COS(RADIANS(D5501))*COS(RADIANS(PARAMETERS!$D$8))*SIN(RADIANS(PARAMETERS!$D$9-C5501)/2)*SIN(RADIANS(PARAMETERS!$D$9-C5501)/2))))*2*3958.756</f>
        <v>456.71050332343151</v>
      </c>
      <c r="F5501">
        <v>177.20040893555</v>
      </c>
      <c r="G5501">
        <v>205.31903076172</v>
      </c>
      <c r="H5501">
        <v>249.45510864258</v>
      </c>
      <c r="I5501">
        <v>289.04605102539</v>
      </c>
      <c r="J5501">
        <v>334.92385864258</v>
      </c>
      <c r="K5501" s="6">
        <f>IFERROR(EXP(TREND(LN($F$1:$J$1),LN(F5501:J5501),LN(Calculations!$B$3))),0)</f>
        <v>4.3810017782542801E-2</v>
      </c>
    </row>
    <row r="5502" spans="1:11" x14ac:dyDescent="0.35">
      <c r="A5502">
        <v>5499</v>
      </c>
      <c r="B5502" t="str">
        <f t="shared" si="85"/>
        <v>19-67</v>
      </c>
      <c r="C5502">
        <v>-66.859003346296006</v>
      </c>
      <c r="D5502">
        <v>18.799403093062999</v>
      </c>
      <c r="E5502">
        <f>ASIN(SQRT((SIN(RADIANS(PARAMETERS!$D$8-D5502)/2)*SIN(RADIANS(PARAMETERS!$D$8-D5502)/2))+(COS(RADIANS(D5502))*COS(RADIANS(PARAMETERS!$D$8))*SIN(RADIANS(PARAMETERS!$D$9-C5502)/2)*SIN(RADIANS(PARAMETERS!$D$9-C5502)/2))))*2*3958.756</f>
        <v>472.19870789162678</v>
      </c>
      <c r="F5502">
        <v>176.63784790039</v>
      </c>
      <c r="G5502">
        <v>204.67248535156</v>
      </c>
      <c r="H5502">
        <v>248.66572570801</v>
      </c>
      <c r="I5502">
        <v>288.12829589844</v>
      </c>
      <c r="J5502">
        <v>333.85705566406</v>
      </c>
      <c r="K5502" s="6">
        <f>IFERROR(EXP(TREND(LN($F$1:$J$1),LN(F5502:J5502),LN(Calculations!$B$3))),0)</f>
        <v>4.3163307339178301E-2</v>
      </c>
    </row>
    <row r="5503" spans="1:11" x14ac:dyDescent="0.35">
      <c r="A5503">
        <v>5500</v>
      </c>
      <c r="B5503" t="str">
        <f t="shared" si="85"/>
        <v>19-67</v>
      </c>
      <c r="C5503">
        <v>-67.130324681196996</v>
      </c>
      <c r="D5503">
        <v>18.799403093062999</v>
      </c>
      <c r="E5503">
        <f>ASIN(SQRT((SIN(RADIANS(PARAMETERS!$D$8-D5503)/2)*SIN(RADIANS(PARAMETERS!$D$8-D5503)/2))+(COS(RADIANS(D5503))*COS(RADIANS(PARAMETERS!$D$8))*SIN(RADIANS(PARAMETERS!$D$9-C5503)/2)*SIN(RADIANS(PARAMETERS!$D$9-C5503)/2))))*2*3958.756</f>
        <v>487.85264259049092</v>
      </c>
      <c r="F5503">
        <v>176.01692199707</v>
      </c>
      <c r="G5503">
        <v>204.02639770508</v>
      </c>
      <c r="H5503">
        <v>247.88124084473</v>
      </c>
      <c r="I5503">
        <v>287.22024536133</v>
      </c>
      <c r="J5503">
        <v>332.80651855469</v>
      </c>
      <c r="K5503" s="6">
        <f>IFERROR(EXP(TREND(LN($F$1:$J$1),LN(F5503:J5503),LN(Calculations!$B$3))),0)</f>
        <v>4.2467724702799435E-2</v>
      </c>
    </row>
    <row r="5504" spans="1:11" x14ac:dyDescent="0.35">
      <c r="A5504">
        <v>5501</v>
      </c>
      <c r="B5504" t="str">
        <f t="shared" si="85"/>
        <v>19-67.5</v>
      </c>
      <c r="C5504">
        <v>-67.401646016097999</v>
      </c>
      <c r="D5504">
        <v>18.799403093062999</v>
      </c>
      <c r="E5504">
        <f>ASIN(SQRT((SIN(RADIANS(PARAMETERS!$D$8-D5504)/2)*SIN(RADIANS(PARAMETERS!$D$8-D5504)/2))+(COS(RADIANS(D5504))*COS(RADIANS(PARAMETERS!$D$8))*SIN(RADIANS(PARAMETERS!$D$9-C5504)/2)*SIN(RADIANS(PARAMETERS!$D$9-C5504)/2))))*2*3958.756</f>
        <v>503.65682553286763</v>
      </c>
      <c r="F5504">
        <v>175.40632629395</v>
      </c>
      <c r="G5504">
        <v>203.41304016113</v>
      </c>
      <c r="H5504">
        <v>247.13705444336</v>
      </c>
      <c r="I5504">
        <v>286.35931396484</v>
      </c>
      <c r="J5504">
        <v>331.81097412109</v>
      </c>
      <c r="K5504" s="6">
        <f>IFERROR(EXP(TREND(LN($F$1:$J$1),LN(F5504:J5504),LN(Calculations!$B$3))),0)</f>
        <v>4.1796935960579956E-2</v>
      </c>
    </row>
    <row r="5505" spans="1:11" x14ac:dyDescent="0.35">
      <c r="A5505">
        <v>5502</v>
      </c>
      <c r="B5505" t="str">
        <f t="shared" si="85"/>
        <v>19-67.5</v>
      </c>
      <c r="C5505">
        <v>-67.672967350999002</v>
      </c>
      <c r="D5505">
        <v>18.799403093062999</v>
      </c>
      <c r="E5505">
        <f>ASIN(SQRT((SIN(RADIANS(PARAMETERS!$D$8-D5505)/2)*SIN(RADIANS(PARAMETERS!$D$8-D5505)/2))+(COS(RADIANS(D5505))*COS(RADIANS(PARAMETERS!$D$8))*SIN(RADIANS(PARAMETERS!$D$9-C5505)/2)*SIN(RADIANS(PARAMETERS!$D$9-C5505)/2))))*2*3958.756</f>
        <v>519.59751746068343</v>
      </c>
      <c r="F5505">
        <v>174.79139709473</v>
      </c>
      <c r="G5505">
        <v>202.80201721191</v>
      </c>
      <c r="H5505">
        <v>246.39639282227</v>
      </c>
      <c r="I5505">
        <v>285.50289916992</v>
      </c>
      <c r="J5505">
        <v>330.82104492188</v>
      </c>
      <c r="K5505" s="6">
        <f>IFERROR(EXP(TREND(LN($F$1:$J$1),LN(F5505:J5505),LN(Calculations!$B$3))),0)</f>
        <v>4.1131533754853962E-2</v>
      </c>
    </row>
    <row r="5506" spans="1:11" x14ac:dyDescent="0.35">
      <c r="A5506">
        <v>5503</v>
      </c>
      <c r="B5506" t="str">
        <f t="shared" si="85"/>
        <v>19-68</v>
      </c>
      <c r="C5506">
        <v>-67.944288685900005</v>
      </c>
      <c r="D5506">
        <v>18.799403093062999</v>
      </c>
      <c r="E5506">
        <f>ASIN(SQRT((SIN(RADIANS(PARAMETERS!$D$8-D5506)/2)*SIN(RADIANS(PARAMETERS!$D$8-D5506)/2))+(COS(RADIANS(D5506))*COS(RADIANS(PARAMETERS!$D$8))*SIN(RADIANS(PARAMETERS!$D$9-C5506)/2)*SIN(RADIANS(PARAMETERS!$D$9-C5506)/2))))*2*3958.756</f>
        <v>535.66250166945281</v>
      </c>
      <c r="F5506">
        <v>174.15844726563</v>
      </c>
      <c r="G5506">
        <v>202.17526245117</v>
      </c>
      <c r="H5506">
        <v>245.63914489746</v>
      </c>
      <c r="I5506">
        <v>284.62942504883</v>
      </c>
      <c r="J5506">
        <v>329.8137512207</v>
      </c>
      <c r="K5506" s="6">
        <f>IFERROR(EXP(TREND(LN($F$1:$J$1),LN(F5506:J5506),LN(Calculations!$B$3))),0)</f>
        <v>4.0454900136113463E-2</v>
      </c>
    </row>
    <row r="5507" spans="1:11" x14ac:dyDescent="0.35">
      <c r="A5507">
        <v>5504</v>
      </c>
      <c r="B5507" t="str">
        <f t="shared" si="85"/>
        <v>19-68</v>
      </c>
      <c r="C5507">
        <v>-68.215610020800995</v>
      </c>
      <c r="D5507">
        <v>18.799403093062999</v>
      </c>
      <c r="E5507">
        <f>ASIN(SQRT((SIN(RADIANS(PARAMETERS!$D$8-D5507)/2)*SIN(RADIANS(PARAMETERS!$D$8-D5507)/2))+(COS(RADIANS(D5507))*COS(RADIANS(PARAMETERS!$D$8))*SIN(RADIANS(PARAMETERS!$D$9-C5507)/2)*SIN(RADIANS(PARAMETERS!$D$9-C5507)/2))))*2*3958.756</f>
        <v>551.84089313793197</v>
      </c>
      <c r="F5507">
        <v>173.34860229492</v>
      </c>
      <c r="G5507">
        <v>201.35105895996</v>
      </c>
      <c r="H5507">
        <v>244.60054016113</v>
      </c>
      <c r="I5507">
        <v>283.39352416992</v>
      </c>
      <c r="J5507">
        <v>328.34414672852</v>
      </c>
      <c r="K5507" s="6">
        <f>IFERROR(EXP(TREND(LN($F$1:$J$1),LN(F5507:J5507),LN(Calculations!$B$3))),0)</f>
        <v>3.9628430322988822E-2</v>
      </c>
    </row>
    <row r="5508" spans="1:11" x14ac:dyDescent="0.35">
      <c r="A5508">
        <v>5505</v>
      </c>
      <c r="B5508" t="str">
        <f t="shared" si="85"/>
        <v>19-68.5</v>
      </c>
      <c r="C5508">
        <v>-68.486931355701998</v>
      </c>
      <c r="D5508">
        <v>18.799403093062999</v>
      </c>
      <c r="E5508">
        <f>ASIN(SQRT((SIN(RADIANS(PARAMETERS!$D$8-D5508)/2)*SIN(RADIANS(PARAMETERS!$D$8-D5508)/2))+(COS(RADIANS(D5508))*COS(RADIANS(PARAMETERS!$D$8))*SIN(RADIANS(PARAMETERS!$D$9-C5508)/2)*SIN(RADIANS(PARAMETERS!$D$9-C5508)/2))))*2*3958.756</f>
        <v>568.12297314310047</v>
      </c>
      <c r="F5508">
        <v>172.35060119629</v>
      </c>
      <c r="G5508">
        <v>200.37326049805</v>
      </c>
      <c r="H5508">
        <v>243.35394287109</v>
      </c>
      <c r="I5508">
        <v>281.89785766602</v>
      </c>
      <c r="J5508">
        <v>326.55194091797</v>
      </c>
      <c r="K5508" s="6">
        <f>IFERROR(EXP(TREND(LN($F$1:$J$1),LN(F5508:J5508),LN(Calculations!$B$3))),0)</f>
        <v>3.8644339544789817E-2</v>
      </c>
    </row>
    <row r="5509" spans="1:11" x14ac:dyDescent="0.35">
      <c r="A5509">
        <v>5506</v>
      </c>
      <c r="B5509" t="str">
        <f t="shared" ref="B5509:B5572" si="86">MROUND(D5509,1)&amp;MROUND(C5509,-0.5)</f>
        <v>19-69</v>
      </c>
      <c r="C5509">
        <v>-68.758252690603001</v>
      </c>
      <c r="D5509">
        <v>18.799403093062999</v>
      </c>
      <c r="E5509">
        <f>ASIN(SQRT((SIN(RADIANS(PARAMETERS!$D$8-D5509)/2)*SIN(RADIANS(PARAMETERS!$D$8-D5509)/2))+(COS(RADIANS(D5509))*COS(RADIANS(PARAMETERS!$D$8))*SIN(RADIANS(PARAMETERS!$D$9-C5509)/2)*SIN(RADIANS(PARAMETERS!$D$9-C5509)/2))))*2*3958.756</f>
        <v>584.50004599408896</v>
      </c>
      <c r="F5509">
        <v>171.16938781738</v>
      </c>
      <c r="G5509">
        <v>199.2728729248</v>
      </c>
      <c r="H5509">
        <v>241.95146179199</v>
      </c>
      <c r="I5509">
        <v>280.21563720703</v>
      </c>
      <c r="J5509">
        <v>324.5368347168</v>
      </c>
      <c r="K5509" s="6">
        <f>IFERROR(EXP(TREND(LN($F$1:$J$1),LN(F5509:J5509),LN(Calculations!$B$3))),0)</f>
        <v>3.7513408619322786E-2</v>
      </c>
    </row>
    <row r="5510" spans="1:11" x14ac:dyDescent="0.35">
      <c r="A5510">
        <v>5507</v>
      </c>
      <c r="B5510" t="str">
        <f t="shared" si="86"/>
        <v>19-69</v>
      </c>
      <c r="C5510">
        <v>-69.029574025504004</v>
      </c>
      <c r="D5510">
        <v>18.799403093062999</v>
      </c>
      <c r="E5510">
        <f>ASIN(SQRT((SIN(RADIANS(PARAMETERS!$D$8-D5510)/2)*SIN(RADIANS(PARAMETERS!$D$8-D5510)/2))+(COS(RADIANS(D5510))*COS(RADIANS(PARAMETERS!$D$8))*SIN(RADIANS(PARAMETERS!$D$9-C5510)/2)*SIN(RADIANS(PARAMETERS!$D$9-C5510)/2))))*2*3958.756</f>
        <v>600.96431489223232</v>
      </c>
      <c r="F5510">
        <v>169.87623596191</v>
      </c>
      <c r="G5510">
        <v>198.07633972168</v>
      </c>
      <c r="H5510">
        <v>240.40968322754</v>
      </c>
      <c r="I5510">
        <v>278.35232543945</v>
      </c>
      <c r="J5510">
        <v>322.28903198242</v>
      </c>
      <c r="K5510" s="6">
        <f>IFERROR(EXP(TREND(LN($F$1:$J$1),LN(F5510:J5510),LN(Calculations!$B$3))),0)</f>
        <v>3.6317185843420224E-2</v>
      </c>
    </row>
    <row r="5511" spans="1:11" x14ac:dyDescent="0.35">
      <c r="A5511">
        <v>5508</v>
      </c>
      <c r="B5511" t="str">
        <f t="shared" si="86"/>
        <v>19-69.5</v>
      </c>
      <c r="C5511">
        <v>-69.300895360404994</v>
      </c>
      <c r="D5511">
        <v>18.799403093062999</v>
      </c>
      <c r="E5511">
        <f>ASIN(SQRT((SIN(RADIANS(PARAMETERS!$D$8-D5511)/2)*SIN(RADIANS(PARAMETERS!$D$8-D5511)/2))+(COS(RADIANS(D5511))*COS(RADIANS(PARAMETERS!$D$8))*SIN(RADIANS(PARAMETERS!$D$9-C5511)/2)*SIN(RADIANS(PARAMETERS!$D$9-C5511)/2))))*2*3958.756</f>
        <v>617.50877428931892</v>
      </c>
      <c r="F5511">
        <v>168.5167388916</v>
      </c>
      <c r="G5511">
        <v>196.83409118652</v>
      </c>
      <c r="H5511">
        <v>238.80430603027</v>
      </c>
      <c r="I5511">
        <v>276.40829467773</v>
      </c>
      <c r="J5511">
        <v>319.93966674805</v>
      </c>
      <c r="K5511" s="6">
        <f>IFERROR(EXP(TREND(LN($F$1:$J$1),LN(F5511:J5511),LN(Calculations!$B$3))),0)</f>
        <v>3.509728372285837E-2</v>
      </c>
    </row>
    <row r="5512" spans="1:11" x14ac:dyDescent="0.35">
      <c r="A5512">
        <v>5509</v>
      </c>
      <c r="B5512" t="str">
        <f t="shared" si="86"/>
        <v>19-69.5</v>
      </c>
      <c r="C5512">
        <v>-69.572216695305997</v>
      </c>
      <c r="D5512">
        <v>18.799403093062999</v>
      </c>
      <c r="E5512">
        <f>ASIN(SQRT((SIN(RADIANS(PARAMETERS!$D$8-D5512)/2)*SIN(RADIANS(PARAMETERS!$D$8-D5512)/2))+(COS(RADIANS(D5512))*COS(RADIANS(PARAMETERS!$D$8))*SIN(RADIANS(PARAMETERS!$D$9-C5512)/2)*SIN(RADIANS(PARAMETERS!$D$9-C5512)/2))))*2*3958.756</f>
        <v>634.12711645671004</v>
      </c>
      <c r="F5512">
        <v>167.10848999023</v>
      </c>
      <c r="G5512">
        <v>195.56213378906</v>
      </c>
      <c r="H5512">
        <v>237.16075134277</v>
      </c>
      <c r="I5512">
        <v>274.41821289063</v>
      </c>
      <c r="J5512">
        <v>317.53475952148</v>
      </c>
      <c r="K5512" s="6">
        <f>IFERROR(EXP(TREND(LN($F$1:$J$1),LN(F5512:J5512),LN(Calculations!$B$3))),0)</f>
        <v>3.3870244752003023E-2</v>
      </c>
    </row>
    <row r="5513" spans="1:11" x14ac:dyDescent="0.35">
      <c r="A5513">
        <v>5510</v>
      </c>
      <c r="B5513" t="str">
        <f t="shared" si="86"/>
        <v>19-70</v>
      </c>
      <c r="C5513">
        <v>-69.843538030207</v>
      </c>
      <c r="D5513">
        <v>18.799403093062999</v>
      </c>
      <c r="E5513">
        <f>ASIN(SQRT((SIN(RADIANS(PARAMETERS!$D$8-D5513)/2)*SIN(RADIANS(PARAMETERS!$D$8-D5513)/2))+(COS(RADIANS(D5513))*COS(RADIANS(PARAMETERS!$D$8))*SIN(RADIANS(PARAMETERS!$D$9-C5513)/2)*SIN(RADIANS(PARAMETERS!$D$9-C5513)/2))))*2*3958.756</f>
        <v>650.8136502867452</v>
      </c>
      <c r="F5513">
        <v>165.57191467285</v>
      </c>
      <c r="G5513">
        <v>194.18572998047</v>
      </c>
      <c r="H5513">
        <v>235.36608886719</v>
      </c>
      <c r="I5513">
        <v>272.23199462891</v>
      </c>
      <c r="J5513">
        <v>314.87841796875</v>
      </c>
      <c r="K5513" s="6">
        <f>IFERROR(EXP(TREND(LN($F$1:$J$1),LN(F5513:J5513),LN(Calculations!$B$3))),0)</f>
        <v>3.2579945467572077E-2</v>
      </c>
    </row>
    <row r="5514" spans="1:11" x14ac:dyDescent="0.35">
      <c r="A5514">
        <v>5511</v>
      </c>
      <c r="B5514" t="str">
        <f t="shared" si="86"/>
        <v>19-70</v>
      </c>
      <c r="C5514">
        <v>-70.114859365108003</v>
      </c>
      <c r="D5514">
        <v>18.799403093062999</v>
      </c>
      <c r="E5514">
        <f>ASIN(SQRT((SIN(RADIANS(PARAMETERS!$D$8-D5514)/2)*SIN(RADIANS(PARAMETERS!$D$8-D5514)/2))+(COS(RADIANS(D5514))*COS(RADIANS(PARAMETERS!$D$8))*SIN(RADIANS(PARAMETERS!$D$9-C5514)/2)*SIN(RADIANS(PARAMETERS!$D$9-C5514)/2))))*2*3958.756</f>
        <v>667.56323062233855</v>
      </c>
      <c r="F5514">
        <v>164.02642822266</v>
      </c>
      <c r="G5514">
        <v>192.85458374023</v>
      </c>
      <c r="H5514">
        <v>233.63954162598</v>
      </c>
      <c r="I5514">
        <v>270.13626098633</v>
      </c>
      <c r="J5514">
        <v>312.34042358398</v>
      </c>
      <c r="K5514" s="6">
        <f>IFERROR(EXP(TREND(LN($F$1:$J$1),LN(F5514:J5514),LN(Calculations!$B$3))),0)</f>
        <v>3.1325847614865739E-2</v>
      </c>
    </row>
    <row r="5515" spans="1:11" x14ac:dyDescent="0.35">
      <c r="A5515">
        <v>5512</v>
      </c>
      <c r="B5515" t="str">
        <f t="shared" si="86"/>
        <v>19-70.5</v>
      </c>
      <c r="C5515">
        <v>-70.386180700009007</v>
      </c>
      <c r="D5515">
        <v>18.799403093062999</v>
      </c>
      <c r="E5515">
        <f>ASIN(SQRT((SIN(RADIANS(PARAMETERS!$D$8-D5515)/2)*SIN(RADIANS(PARAMETERS!$D$8-D5515)/2))+(COS(RADIANS(D5515))*COS(RADIANS(PARAMETERS!$D$8))*SIN(RADIANS(PARAMETERS!$D$9-C5515)/2)*SIN(RADIANS(PARAMETERS!$D$9-C5515)/2))))*2*3958.756</f>
        <v>684.37119665133719</v>
      </c>
      <c r="F5515">
        <v>162.53512573242</v>
      </c>
      <c r="G5515">
        <v>191.62036132813</v>
      </c>
      <c r="H5515">
        <v>232.05511474609</v>
      </c>
      <c r="I5515">
        <v>268.22650146484</v>
      </c>
      <c r="J5515">
        <v>310.04244995117</v>
      </c>
      <c r="K5515" s="6">
        <f>IFERROR(EXP(TREND(LN($F$1:$J$1),LN(F5515:J5515),LN(Calculations!$B$3))),0)</f>
        <v>3.0154799942773699E-2</v>
      </c>
    </row>
    <row r="5516" spans="1:11" x14ac:dyDescent="0.35">
      <c r="A5516">
        <v>5513</v>
      </c>
      <c r="B5516" t="str">
        <f t="shared" si="86"/>
        <v>19-70.5</v>
      </c>
      <c r="C5516">
        <v>-70.657502034909996</v>
      </c>
      <c r="D5516">
        <v>18.799403093062999</v>
      </c>
      <c r="E5516">
        <f>ASIN(SQRT((SIN(RADIANS(PARAMETERS!$D$8-D5516)/2)*SIN(RADIANS(PARAMETERS!$D$8-D5516)/2))+(COS(RADIANS(D5516))*COS(RADIANS(PARAMETERS!$D$8))*SIN(RADIANS(PARAMETERS!$D$9-C5516)/2)*SIN(RADIANS(PARAMETERS!$D$9-C5516)/2))))*2*3958.756</f>
        <v>701.23331811126491</v>
      </c>
      <c r="F5516">
        <v>161.51872253418</v>
      </c>
      <c r="G5516">
        <v>190.73220825195</v>
      </c>
      <c r="H5516">
        <v>230.92785644531</v>
      </c>
      <c r="I5516">
        <v>266.87783813477</v>
      </c>
      <c r="J5516">
        <v>308.43023681641</v>
      </c>
      <c r="K5516" s="6">
        <f>IFERROR(EXP(TREND(LN($F$1:$J$1),LN(F5516:J5516),LN(Calculations!$B$3))),0)</f>
        <v>2.9365511031734588E-2</v>
      </c>
    </row>
    <row r="5517" spans="1:11" x14ac:dyDescent="0.35">
      <c r="A5517">
        <v>5514</v>
      </c>
      <c r="B5517" t="str">
        <f t="shared" si="86"/>
        <v>19-71</v>
      </c>
      <c r="C5517">
        <v>-70.928823369810999</v>
      </c>
      <c r="D5517">
        <v>18.799403093062999</v>
      </c>
      <c r="E5517">
        <f>ASIN(SQRT((SIN(RADIANS(PARAMETERS!$D$8-D5517)/2)*SIN(RADIANS(PARAMETERS!$D$8-D5517)/2))+(COS(RADIANS(D5517))*COS(RADIANS(PARAMETERS!$D$8))*SIN(RADIANS(PARAMETERS!$D$9-C5517)/2)*SIN(RADIANS(PARAMETERS!$D$9-C5517)/2))))*2*3958.756</f>
        <v>718.14574823040437</v>
      </c>
      <c r="F5517">
        <v>160.93516540527</v>
      </c>
      <c r="G5517">
        <v>190.16160583496</v>
      </c>
      <c r="H5517">
        <v>230.23168945313</v>
      </c>
      <c r="I5517">
        <v>266.06826782227</v>
      </c>
      <c r="J5517">
        <v>307.48840332031</v>
      </c>
      <c r="K5517" s="6">
        <f>IFERROR(EXP(TREND(LN($F$1:$J$1),LN(F5517:J5517),LN(Calculations!$B$3))),0)</f>
        <v>2.8899645469128751E-2</v>
      </c>
    </row>
    <row r="5518" spans="1:11" x14ac:dyDescent="0.35">
      <c r="A5518">
        <v>5515</v>
      </c>
      <c r="B5518" t="str">
        <f t="shared" si="86"/>
        <v>19-71</v>
      </c>
      <c r="C5518">
        <v>-71.200144704712002</v>
      </c>
      <c r="D5518">
        <v>18.799403093062999</v>
      </c>
      <c r="E5518">
        <f>ASIN(SQRT((SIN(RADIANS(PARAMETERS!$D$8-D5518)/2)*SIN(RADIANS(PARAMETERS!$D$8-D5518)/2))+(COS(RADIANS(D5518))*COS(RADIANS(PARAMETERS!$D$8))*SIN(RADIANS(PARAMETERS!$D$9-C5518)/2)*SIN(RADIANS(PARAMETERS!$D$9-C5518)/2))))*2*3958.756</f>
        <v>735.10498248592751</v>
      </c>
      <c r="F5518">
        <v>160.73443603516</v>
      </c>
      <c r="G5518">
        <v>189.87191772461</v>
      </c>
      <c r="H5518">
        <v>229.91804504395</v>
      </c>
      <c r="I5518">
        <v>265.73846435547</v>
      </c>
      <c r="J5518">
        <v>307.14517211914</v>
      </c>
      <c r="K5518" s="6">
        <f>IFERROR(EXP(TREND(LN($F$1:$J$1),LN(F5518:J5518),LN(Calculations!$B$3))),0)</f>
        <v>2.8708645541051948E-2</v>
      </c>
    </row>
    <row r="5519" spans="1:11" x14ac:dyDescent="0.35">
      <c r="A5519">
        <v>5516</v>
      </c>
      <c r="B5519" t="str">
        <f t="shared" si="86"/>
        <v>19-71.5</v>
      </c>
      <c r="C5519">
        <v>-71.471466039613006</v>
      </c>
      <c r="D5519">
        <v>18.799403093062999</v>
      </c>
      <c r="E5519">
        <f>ASIN(SQRT((SIN(RADIANS(PARAMETERS!$D$8-D5519)/2)*SIN(RADIANS(PARAMETERS!$D$8-D5519)/2))+(COS(RADIANS(D5519))*COS(RADIANS(PARAMETERS!$D$8))*SIN(RADIANS(PARAMETERS!$D$9-C5519)/2)*SIN(RADIANS(PARAMETERS!$D$9-C5519)/2))))*2*3958.756</f>
        <v>752.10782239226114</v>
      </c>
      <c r="F5519">
        <v>160.50297546387</v>
      </c>
      <c r="G5519">
        <v>189.54580688477</v>
      </c>
      <c r="H5519">
        <v>229.52819824219</v>
      </c>
      <c r="I5519">
        <v>265.29244995117</v>
      </c>
      <c r="J5519">
        <v>306.63519287109</v>
      </c>
      <c r="K5519" s="6">
        <f>IFERROR(EXP(TREND(LN($F$1:$J$1),LN(F5519:J5519),LN(Calculations!$B$3))),0)</f>
        <v>2.8504415453583235E-2</v>
      </c>
    </row>
    <row r="5520" spans="1:11" x14ac:dyDescent="0.35">
      <c r="A5520">
        <v>5517</v>
      </c>
      <c r="B5520" t="str">
        <f t="shared" si="86"/>
        <v>19-71.5</v>
      </c>
      <c r="C5520">
        <v>-71.742787374513995</v>
      </c>
      <c r="D5520">
        <v>18.799403093062999</v>
      </c>
      <c r="E5520">
        <f>ASIN(SQRT((SIN(RADIANS(PARAMETERS!$D$8-D5520)/2)*SIN(RADIANS(PARAMETERS!$D$8-D5520)/2))+(COS(RADIANS(D5520))*COS(RADIANS(PARAMETERS!$D$8))*SIN(RADIANS(PARAMETERS!$D$9-C5520)/2)*SIN(RADIANS(PARAMETERS!$D$9-C5520)/2))))*2*3958.756</f>
        <v>769.1513436458639</v>
      </c>
      <c r="F5520">
        <v>160.4044342041</v>
      </c>
      <c r="G5520">
        <v>189.36848449707</v>
      </c>
      <c r="H5520">
        <v>229.33483886719</v>
      </c>
      <c r="I5520">
        <v>265.0881652832</v>
      </c>
      <c r="J5520">
        <v>306.42178344727</v>
      </c>
      <c r="K5520" s="6">
        <f>IFERROR(EXP(TREND(LN($F$1:$J$1),LN(F5520:J5520),LN(Calculations!$B$3))),0)</f>
        <v>2.840336155539298E-2</v>
      </c>
    </row>
    <row r="5521" spans="1:11" x14ac:dyDescent="0.35">
      <c r="A5521">
        <v>5518</v>
      </c>
      <c r="B5521" t="str">
        <f t="shared" si="86"/>
        <v>19-72</v>
      </c>
      <c r="C5521">
        <v>-72.014108709414998</v>
      </c>
      <c r="D5521">
        <v>18.799403093062999</v>
      </c>
      <c r="E5521">
        <f>ASIN(SQRT((SIN(RADIANS(PARAMETERS!$D$8-D5521)/2)*SIN(RADIANS(PARAMETERS!$D$8-D5521)/2))+(COS(RADIANS(D5521))*COS(RADIANS(PARAMETERS!$D$8))*SIN(RADIANS(PARAMETERS!$D$9-C5521)/2)*SIN(RADIANS(PARAMETERS!$D$9-C5521)/2))))*2*3958.756</f>
        <v>786.23286804899874</v>
      </c>
      <c r="F5521">
        <v>160.44790649414</v>
      </c>
      <c r="G5521">
        <v>189.31527709961</v>
      </c>
      <c r="H5521">
        <v>229.30157470703</v>
      </c>
      <c r="I5521">
        <v>265.07763671875</v>
      </c>
      <c r="J5521">
        <v>306.44256591797</v>
      </c>
      <c r="K5521" s="6">
        <f>IFERROR(EXP(TREND(LN($F$1:$J$1),LN(F5521:J5521),LN(Calculations!$B$3))),0)</f>
        <v>2.8407460806074199E-2</v>
      </c>
    </row>
    <row r="5522" spans="1:11" x14ac:dyDescent="0.35">
      <c r="A5522">
        <v>5519</v>
      </c>
      <c r="B5522" t="str">
        <f t="shared" si="86"/>
        <v>19-72.5</v>
      </c>
      <c r="C5522">
        <v>-72.285430044316001</v>
      </c>
      <c r="D5522">
        <v>18.799403093062999</v>
      </c>
      <c r="E5522">
        <f>ASIN(SQRT((SIN(RADIANS(PARAMETERS!$D$8-D5522)/2)*SIN(RADIANS(PARAMETERS!$D$8-D5522)/2))+(COS(RADIANS(D5522))*COS(RADIANS(PARAMETERS!$D$8))*SIN(RADIANS(PARAMETERS!$D$9-C5522)/2)*SIN(RADIANS(PARAMETERS!$D$9-C5522)/2))))*2*3958.756</f>
        <v>803.34993871712823</v>
      </c>
      <c r="F5522">
        <v>160.31219482422</v>
      </c>
      <c r="G5522">
        <v>189.13838195801</v>
      </c>
      <c r="H5522">
        <v>229.06452941895</v>
      </c>
      <c r="I5522">
        <v>264.78414916992</v>
      </c>
      <c r="J5522">
        <v>306.08120727539</v>
      </c>
      <c r="K5522" s="6">
        <f>IFERROR(EXP(TREND(LN($F$1:$J$1),LN(F5522:J5522),LN(Calculations!$B$3))),0)</f>
        <v>2.8299965870404089E-2</v>
      </c>
    </row>
    <row r="5523" spans="1:11" x14ac:dyDescent="0.35">
      <c r="A5523">
        <v>5520</v>
      </c>
      <c r="B5523" t="str">
        <f t="shared" si="86"/>
        <v>19-72.5</v>
      </c>
      <c r="C5523">
        <v>-72.556751379217005</v>
      </c>
      <c r="D5523">
        <v>18.799403093062999</v>
      </c>
      <c r="E5523">
        <f>ASIN(SQRT((SIN(RADIANS(PARAMETERS!$D$8-D5523)/2)*SIN(RADIANS(PARAMETERS!$D$8-D5523)/2))+(COS(RADIANS(D5523))*COS(RADIANS(PARAMETERS!$D$8))*SIN(RADIANS(PARAMETERS!$D$9-C5523)/2)*SIN(RADIANS(PARAMETERS!$D$9-C5523)/2))))*2*3958.756</f>
        <v>820.50029814451045</v>
      </c>
      <c r="F5523">
        <v>159.94914245605</v>
      </c>
      <c r="G5523">
        <v>188.81620788574</v>
      </c>
      <c r="H5523">
        <v>228.61866760254</v>
      </c>
      <c r="I5523">
        <v>264.22082519531</v>
      </c>
      <c r="J5523">
        <v>305.37539672852</v>
      </c>
      <c r="K5523" s="6">
        <f>IFERROR(EXP(TREND(LN($F$1:$J$1),LN(F5523:J5523),LN(Calculations!$B$3))),0)</f>
        <v>2.8041934840105628E-2</v>
      </c>
    </row>
    <row r="5524" spans="1:11" x14ac:dyDescent="0.35">
      <c r="A5524">
        <v>5521</v>
      </c>
      <c r="B5524" t="str">
        <f t="shared" si="86"/>
        <v>19-73</v>
      </c>
      <c r="C5524">
        <v>-72.828072714117994</v>
      </c>
      <c r="D5524">
        <v>18.799403093062999</v>
      </c>
      <c r="E5524">
        <f>ASIN(SQRT((SIN(RADIANS(PARAMETERS!$D$8-D5524)/2)*SIN(RADIANS(PARAMETERS!$D$8-D5524)/2))+(COS(RADIANS(D5524))*COS(RADIANS(PARAMETERS!$D$8))*SIN(RADIANS(PARAMETERS!$D$9-C5524)/2)*SIN(RADIANS(PARAMETERS!$D$9-C5524)/2))))*2*3958.756</f>
        <v>837.68186876208858</v>
      </c>
      <c r="F5524">
        <v>159.51544189453</v>
      </c>
      <c r="G5524">
        <v>188.45227050781</v>
      </c>
      <c r="H5524">
        <v>228.10520935059</v>
      </c>
      <c r="I5524">
        <v>263.56484985352</v>
      </c>
      <c r="J5524">
        <v>304.54602050781</v>
      </c>
      <c r="K5524" s="6">
        <f>IFERROR(EXP(TREND(LN($F$1:$J$1),LN(F5524:J5524),LN(Calculations!$B$3))),0)</f>
        <v>2.7741900582946424E-2</v>
      </c>
    </row>
    <row r="5525" spans="1:11" x14ac:dyDescent="0.35">
      <c r="A5525">
        <v>5522</v>
      </c>
      <c r="B5525" t="str">
        <f t="shared" si="86"/>
        <v>19-73</v>
      </c>
      <c r="C5525">
        <v>-73.099394049018997</v>
      </c>
      <c r="D5525">
        <v>18.799403093062999</v>
      </c>
      <c r="E5525">
        <f>ASIN(SQRT((SIN(RADIANS(PARAMETERS!$D$8-D5525)/2)*SIN(RADIANS(PARAMETERS!$D$8-D5525)/2))+(COS(RADIANS(D5525))*COS(RADIANS(PARAMETERS!$D$8))*SIN(RADIANS(PARAMETERS!$D$9-C5525)/2)*SIN(RADIANS(PARAMETERS!$D$9-C5525)/2))))*2*3958.756</f>
        <v>854.89273567254918</v>
      </c>
      <c r="F5525">
        <v>159.58174133301</v>
      </c>
      <c r="G5525">
        <v>188.43743896484</v>
      </c>
      <c r="H5525">
        <v>228.04608154297</v>
      </c>
      <c r="I5525">
        <v>263.46160888672</v>
      </c>
      <c r="J5525">
        <v>304.38739013672</v>
      </c>
      <c r="K5525" s="6">
        <f>IFERROR(EXP(TREND(LN($F$1:$J$1),LN(F5525:J5525),LN(Calculations!$B$3))),0)</f>
        <v>2.779028647762349E-2</v>
      </c>
    </row>
    <row r="5526" spans="1:11" x14ac:dyDescent="0.35">
      <c r="A5526">
        <v>5523</v>
      </c>
      <c r="B5526" t="str">
        <f t="shared" si="86"/>
        <v>19-73.5</v>
      </c>
      <c r="C5526">
        <v>-73.37071538392</v>
      </c>
      <c r="D5526">
        <v>18.799403093062999</v>
      </c>
      <c r="E5526">
        <f>ASIN(SQRT((SIN(RADIANS(PARAMETERS!$D$8-D5526)/2)*SIN(RADIANS(PARAMETERS!$D$8-D5526)/2))+(COS(RADIANS(D5526))*COS(RADIANS(PARAMETERS!$D$8))*SIN(RADIANS(PARAMETERS!$D$9-C5526)/2)*SIN(RADIANS(PARAMETERS!$D$9-C5526)/2))))*2*3958.756</f>
        <v>872.13113129069825</v>
      </c>
      <c r="F5526">
        <v>160.15692138672</v>
      </c>
      <c r="G5526">
        <v>188.85012817383</v>
      </c>
      <c r="H5526">
        <v>228.56288146973</v>
      </c>
      <c r="I5526">
        <v>264.07516479492</v>
      </c>
      <c r="J5526">
        <v>305.11663818359</v>
      </c>
      <c r="K5526" s="6">
        <f>IFERROR(EXP(TREND(LN($F$1:$J$1),LN(F5526:J5526),LN(Calculations!$B$3))),0)</f>
        <v>2.8201581685853707E-2</v>
      </c>
    </row>
    <row r="5527" spans="1:11" x14ac:dyDescent="0.35">
      <c r="A5527">
        <v>5524</v>
      </c>
      <c r="B5527" t="str">
        <f t="shared" si="86"/>
        <v>19-73.5</v>
      </c>
      <c r="C5527">
        <v>-73.642036718821004</v>
      </c>
      <c r="D5527">
        <v>18.799403093062999</v>
      </c>
      <c r="E5527">
        <f>ASIN(SQRT((SIN(RADIANS(PARAMETERS!$D$8-D5527)/2)*SIN(RADIANS(PARAMETERS!$D$8-D5527)/2))+(COS(RADIANS(D5527))*COS(RADIANS(PARAMETERS!$D$8))*SIN(RADIANS(PARAMETERS!$D$9-C5527)/2)*SIN(RADIANS(PARAMETERS!$D$9-C5527)/2))))*2*3958.756</f>
        <v>889.39542165430203</v>
      </c>
      <c r="F5527">
        <v>161.04806518555</v>
      </c>
      <c r="G5527">
        <v>189.52694702148</v>
      </c>
      <c r="H5527">
        <v>229.42864990234</v>
      </c>
      <c r="I5527">
        <v>265.11764526367</v>
      </c>
      <c r="J5527">
        <v>306.37130737305</v>
      </c>
      <c r="K5527" s="6">
        <f>IFERROR(EXP(TREND(LN($F$1:$J$1),LN(F5527:J5527),LN(Calculations!$B$3))),0)</f>
        <v>2.8850582445928186E-2</v>
      </c>
    </row>
    <row r="5528" spans="1:11" x14ac:dyDescent="0.35">
      <c r="A5528">
        <v>5525</v>
      </c>
      <c r="B5528" t="str">
        <f t="shared" si="86"/>
        <v>19-74</v>
      </c>
      <c r="C5528">
        <v>-73.913358053722007</v>
      </c>
      <c r="D5528">
        <v>18.799403093062999</v>
      </c>
      <c r="E5528">
        <f>ASIN(SQRT((SIN(RADIANS(PARAMETERS!$D$8-D5528)/2)*SIN(RADIANS(PARAMETERS!$D$8-D5528)/2))+(COS(RADIANS(D5528))*COS(RADIANS(PARAMETERS!$D$8))*SIN(RADIANS(PARAMETERS!$D$9-C5528)/2)*SIN(RADIANS(PARAMETERS!$D$9-C5528)/2))))*2*3958.756</f>
        <v>906.68409420211628</v>
      </c>
      <c r="F5528">
        <v>161.77931213379</v>
      </c>
      <c r="G5528">
        <v>189.97752380371</v>
      </c>
      <c r="H5528">
        <v>229.95655822754</v>
      </c>
      <c r="I5528">
        <v>265.71276855469</v>
      </c>
      <c r="J5528">
        <v>307.0422668457</v>
      </c>
      <c r="K5528" s="6">
        <f>IFERROR(EXP(TREND(LN($F$1:$J$1),LN(F5528:J5528),LN(Calculations!$B$3))),0)</f>
        <v>2.9392932768437734E-2</v>
      </c>
    </row>
    <row r="5529" spans="1:11" x14ac:dyDescent="0.35">
      <c r="A5529">
        <v>5526</v>
      </c>
      <c r="B5529" t="str">
        <f t="shared" si="86"/>
        <v>19-74</v>
      </c>
      <c r="C5529">
        <v>-74.184679388622996</v>
      </c>
      <c r="D5529">
        <v>18.799403093062999</v>
      </c>
      <c r="E5529">
        <f>ASIN(SQRT((SIN(RADIANS(PARAMETERS!$D$8-D5529)/2)*SIN(RADIANS(PARAMETERS!$D$8-D5529)/2))+(COS(RADIANS(D5529))*COS(RADIANS(PARAMETERS!$D$8))*SIN(RADIANS(PARAMETERS!$D$9-C5529)/2)*SIN(RADIANS(PARAMETERS!$D$9-C5529)/2))))*2*3958.756</f>
        <v>923.99574684289485</v>
      </c>
      <c r="F5529">
        <v>161.84776306152</v>
      </c>
      <c r="G5529">
        <v>189.96278381348</v>
      </c>
      <c r="H5529">
        <v>229.84996032715</v>
      </c>
      <c r="I5529">
        <v>265.51254272461</v>
      </c>
      <c r="J5529">
        <v>306.7223815918</v>
      </c>
      <c r="K5529" s="6">
        <f>IFERROR(EXP(TREND(LN($F$1:$J$1),LN(F5529:J5529),LN(Calculations!$B$3))),0)</f>
        <v>2.9465679892144797E-2</v>
      </c>
    </row>
    <row r="5530" spans="1:11" x14ac:dyDescent="0.35">
      <c r="A5530">
        <v>5527</v>
      </c>
      <c r="B5530" t="str">
        <f t="shared" si="86"/>
        <v>19-74.5</v>
      </c>
      <c r="C5530">
        <v>-74.456000723523999</v>
      </c>
      <c r="D5530">
        <v>18.799403093062999</v>
      </c>
      <c r="E5530">
        <f>ASIN(SQRT((SIN(RADIANS(PARAMETERS!$D$8-D5530)/2)*SIN(RADIANS(PARAMETERS!$D$8-D5530)/2))+(COS(RADIANS(D5530))*COS(RADIANS(PARAMETERS!$D$8))*SIN(RADIANS(PARAMETERS!$D$9-C5530)/2)*SIN(RADIANS(PARAMETERS!$D$9-C5530)/2))))*2*3958.756</f>
        <v>941.32907816236036</v>
      </c>
      <c r="F5530">
        <v>161.35546875</v>
      </c>
      <c r="G5530">
        <v>189.55349731445</v>
      </c>
      <c r="H5530">
        <v>229.20310974121</v>
      </c>
      <c r="I5530">
        <v>264.63320922852</v>
      </c>
      <c r="J5530">
        <v>305.5544128418</v>
      </c>
      <c r="K5530" s="6">
        <f>IFERROR(EXP(TREND(LN($F$1:$J$1),LN(F5530:J5530),LN(Calculations!$B$3))),0)</f>
        <v>2.9136621059008879E-2</v>
      </c>
    </row>
    <row r="5531" spans="1:11" x14ac:dyDescent="0.35">
      <c r="A5531">
        <v>5528</v>
      </c>
      <c r="B5531" t="str">
        <f t="shared" si="86"/>
        <v>19-74.5</v>
      </c>
      <c r="C5531">
        <v>-74.727322058425003</v>
      </c>
      <c r="D5531">
        <v>18.799403093062999</v>
      </c>
      <c r="E5531">
        <f>ASIN(SQRT((SIN(RADIANS(PARAMETERS!$D$8-D5531)/2)*SIN(RADIANS(PARAMETERS!$D$8-D5531)/2))+(COS(RADIANS(D5531))*COS(RADIANS(PARAMETERS!$D$8))*SIN(RADIANS(PARAMETERS!$D$9-C5531)/2)*SIN(RADIANS(PARAMETERS!$D$9-C5531)/2))))*2*3958.756</f>
        <v>958.68287863501007</v>
      </c>
      <c r="F5531">
        <v>160.56555175781</v>
      </c>
      <c r="G5531">
        <v>188.9342956543</v>
      </c>
      <c r="H5531">
        <v>228.25955200195</v>
      </c>
      <c r="I5531">
        <v>263.37316894531</v>
      </c>
      <c r="J5531">
        <v>303.90203857422</v>
      </c>
      <c r="K5531" s="6">
        <f>IFERROR(EXP(TREND(LN($F$1:$J$1),LN(F5531:J5531),LN(Calculations!$B$3))),0)</f>
        <v>2.8602267273472568E-2</v>
      </c>
    </row>
    <row r="5532" spans="1:11" x14ac:dyDescent="0.35">
      <c r="A5532">
        <v>5529</v>
      </c>
      <c r="B5532" t="str">
        <f t="shared" si="86"/>
        <v>19-75</v>
      </c>
      <c r="C5532">
        <v>-74.998643393324997</v>
      </c>
      <c r="D5532">
        <v>18.799403093062999</v>
      </c>
      <c r="E5532">
        <f>ASIN(SQRT((SIN(RADIANS(PARAMETERS!$D$8-D5532)/2)*SIN(RADIANS(PARAMETERS!$D$8-D5532)/2))+(COS(RADIANS(D5532))*COS(RADIANS(PARAMETERS!$D$8))*SIN(RADIANS(PARAMETERS!$D$9-C5532)/2)*SIN(RADIANS(PARAMETERS!$D$9-C5532)/2))))*2*3958.756</f>
        <v>976.05602272471276</v>
      </c>
      <c r="F5532">
        <v>159.90693664551</v>
      </c>
      <c r="G5532">
        <v>188.42504882813</v>
      </c>
      <c r="H5532">
        <v>227.48237609863</v>
      </c>
      <c r="I5532">
        <v>262.33432006836</v>
      </c>
      <c r="J5532">
        <v>302.53854370117</v>
      </c>
      <c r="K5532" s="6">
        <f>IFERROR(EXP(TREND(LN($F$1:$J$1),LN(F5532:J5532),LN(Calculations!$B$3))),0)</f>
        <v>2.8161930062859754E-2</v>
      </c>
    </row>
    <row r="5533" spans="1:11" x14ac:dyDescent="0.35">
      <c r="A5533">
        <v>5530</v>
      </c>
      <c r="B5533" t="str">
        <f t="shared" si="86"/>
        <v>19-75.5</v>
      </c>
      <c r="C5533">
        <v>-75.269964728226</v>
      </c>
      <c r="D5533">
        <v>18.799403093062999</v>
      </c>
      <c r="E5533">
        <f>ASIN(SQRT((SIN(RADIANS(PARAMETERS!$D$8-D5533)/2)*SIN(RADIANS(PARAMETERS!$D$8-D5533)/2))+(COS(RADIANS(D5533))*COS(RADIANS(PARAMETERS!$D$8))*SIN(RADIANS(PARAMETERS!$D$9-C5533)/2)*SIN(RADIANS(PARAMETERS!$D$9-C5533)/2))))*2*3958.756</f>
        <v>993.44746177321144</v>
      </c>
      <c r="F5533">
        <v>159.41432189941</v>
      </c>
      <c r="G5533">
        <v>188.03520202637</v>
      </c>
      <c r="H5533">
        <v>226.8720703125</v>
      </c>
      <c r="I5533">
        <v>261.50756835938</v>
      </c>
      <c r="J5533">
        <v>301.44216918945</v>
      </c>
      <c r="K5533" s="6">
        <f>IFERROR(EXP(TREND(LN($F$1:$J$1),LN(F5533:J5533),LN(Calculations!$B$3))),0)</f>
        <v>2.7839463216915626E-2</v>
      </c>
    </row>
    <row r="5534" spans="1:11" x14ac:dyDescent="0.35">
      <c r="A5534">
        <v>5531</v>
      </c>
      <c r="B5534" t="str">
        <f t="shared" si="86"/>
        <v>19-75.5</v>
      </c>
      <c r="C5534">
        <v>-75.541286063127004</v>
      </c>
      <c r="D5534">
        <v>18.799403093062999</v>
      </c>
      <c r="E5534">
        <f>ASIN(SQRT((SIN(RADIANS(PARAMETERS!$D$8-D5534)/2)*SIN(RADIANS(PARAMETERS!$D$8-D5534)/2))+(COS(RADIANS(D5534))*COS(RADIANS(PARAMETERS!$D$8))*SIN(RADIANS(PARAMETERS!$D$9-C5534)/2)*SIN(RADIANS(PARAMETERS!$D$9-C5534)/2))))*2*3958.756</f>
        <v>1010.8562175870294</v>
      </c>
      <c r="F5534">
        <v>159.19546508789</v>
      </c>
      <c r="G5534">
        <v>187.82917785645</v>
      </c>
      <c r="H5534">
        <v>226.50169372559</v>
      </c>
      <c r="I5534">
        <v>260.97308349609</v>
      </c>
      <c r="J5534">
        <v>300.70074462891</v>
      </c>
      <c r="K5534" s="6">
        <f>IFERROR(EXP(TREND(LN($F$1:$J$1),LN(F5534:J5534),LN(Calculations!$B$3))),0)</f>
        <v>2.7710245367821129E-2</v>
      </c>
    </row>
    <row r="5535" spans="1:11" x14ac:dyDescent="0.35">
      <c r="A5535">
        <v>5532</v>
      </c>
      <c r="B5535" t="str">
        <f t="shared" si="86"/>
        <v>19-76</v>
      </c>
      <c r="C5535">
        <v>-75.812607398028007</v>
      </c>
      <c r="D5535">
        <v>18.799403093062999</v>
      </c>
      <c r="E5535">
        <f>ASIN(SQRT((SIN(RADIANS(PARAMETERS!$D$8-D5535)/2)*SIN(RADIANS(PARAMETERS!$D$8-D5535)/2))+(COS(RADIANS(D5535))*COS(RADIANS(PARAMETERS!$D$8))*SIN(RADIANS(PARAMETERS!$D$9-C5535)/2)*SIN(RADIANS(PARAMETERS!$D$9-C5535)/2))))*2*3958.756</f>
        <v>1028.281376646509</v>
      </c>
      <c r="F5535">
        <v>159.60096740723</v>
      </c>
      <c r="G5535">
        <v>188.05746459961</v>
      </c>
      <c r="H5535">
        <v>226.73866271973</v>
      </c>
      <c r="I5535">
        <v>261.21179199219</v>
      </c>
      <c r="J5535">
        <v>300.93542480469</v>
      </c>
      <c r="K5535" s="6">
        <f>IFERROR(EXP(TREND(LN($F$1:$J$1),LN(F5535:J5535),LN(Calculations!$B$3))),0)</f>
        <v>2.800980177480647E-2</v>
      </c>
    </row>
    <row r="5536" spans="1:11" x14ac:dyDescent="0.35">
      <c r="A5536">
        <v>5533</v>
      </c>
      <c r="B5536" t="str">
        <f t="shared" si="86"/>
        <v>19-76</v>
      </c>
      <c r="C5536">
        <v>-76.083928732928996</v>
      </c>
      <c r="D5536">
        <v>18.799403093062999</v>
      </c>
      <c r="E5536">
        <f>ASIN(SQRT((SIN(RADIANS(PARAMETERS!$D$8-D5536)/2)*SIN(RADIANS(PARAMETERS!$D$8-D5536)/2))+(COS(RADIANS(D5536))*COS(RADIANS(PARAMETERS!$D$8))*SIN(RADIANS(PARAMETERS!$D$9-C5536)/2)*SIN(RADIANS(PARAMETERS!$D$9-C5536)/2))))*2*3958.756</f>
        <v>1045.7220848679669</v>
      </c>
      <c r="F5536">
        <v>160.49687194824</v>
      </c>
      <c r="G5536">
        <v>188.6358795166</v>
      </c>
      <c r="H5536">
        <v>227.45606994629</v>
      </c>
      <c r="I5536">
        <v>262.0549621582</v>
      </c>
      <c r="J5536">
        <v>301.92526245117</v>
      </c>
      <c r="K5536" s="6">
        <f>IFERROR(EXP(TREND(LN($F$1:$J$1),LN(F5536:J5536),LN(Calculations!$B$3))),0)</f>
        <v>2.8661763563308327E-2</v>
      </c>
    </row>
    <row r="5537" spans="1:11" x14ac:dyDescent="0.35">
      <c r="A5537">
        <v>5534</v>
      </c>
      <c r="B5537" t="str">
        <f t="shared" si="86"/>
        <v>19-76.5</v>
      </c>
      <c r="C5537">
        <v>-76.355250067829999</v>
      </c>
      <c r="D5537">
        <v>18.799403093062999</v>
      </c>
      <c r="E5537">
        <f>ASIN(SQRT((SIN(RADIANS(PARAMETERS!$D$8-D5537)/2)*SIN(RADIANS(PARAMETERS!$D$8-D5537)/2))+(COS(RADIANS(D5537))*COS(RADIANS(PARAMETERS!$D$8))*SIN(RADIANS(PARAMETERS!$D$9-C5537)/2)*SIN(RADIANS(PARAMETERS!$D$9-C5537)/2))))*2*3958.756</f>
        <v>1063.1775428595445</v>
      </c>
      <c r="F5537">
        <v>161.58784484863</v>
      </c>
      <c r="G5537">
        <v>189.34397888184</v>
      </c>
      <c r="H5537">
        <v>228.33993530273</v>
      </c>
      <c r="I5537">
        <v>263.09851074219</v>
      </c>
      <c r="J5537">
        <v>303.15570068359</v>
      </c>
      <c r="K5537" s="6">
        <f>IFERROR(EXP(TREND(LN($F$1:$J$1),LN(F5537:J5537),LN(Calculations!$B$3))),0)</f>
        <v>2.9473948985691837E-2</v>
      </c>
    </row>
    <row r="5538" spans="1:11" x14ac:dyDescent="0.35">
      <c r="A5538">
        <v>5535</v>
      </c>
      <c r="B5538" t="str">
        <f t="shared" si="86"/>
        <v>19-76.5</v>
      </c>
      <c r="C5538">
        <v>-76.626571402731003</v>
      </c>
      <c r="D5538">
        <v>18.799403093062999</v>
      </c>
      <c r="E5538">
        <f>ASIN(SQRT((SIN(RADIANS(PARAMETERS!$D$8-D5538)/2)*SIN(RADIANS(PARAMETERS!$D$8-D5538)/2))+(COS(RADIANS(D5538))*COS(RADIANS(PARAMETERS!$D$8))*SIN(RADIANS(PARAMETERS!$D$9-C5538)/2)*SIN(RADIANS(PARAMETERS!$D$9-C5538)/2))))*2*3958.756</f>
        <v>1080.6470016180285</v>
      </c>
      <c r="F5538">
        <v>162.29116821289</v>
      </c>
      <c r="G5538">
        <v>189.79689025879</v>
      </c>
      <c r="H5538">
        <v>228.87641906738</v>
      </c>
      <c r="I5538">
        <v>263.70703125</v>
      </c>
      <c r="J5538">
        <v>303.84463500977</v>
      </c>
      <c r="K5538" s="6">
        <f>IFERROR(EXP(TREND(LN($F$1:$J$1),LN(F5538:J5538),LN(Calculations!$B$3))),0)</f>
        <v>3.0020467672203486E-2</v>
      </c>
    </row>
    <row r="5539" spans="1:11" x14ac:dyDescent="0.35">
      <c r="A5539">
        <v>5536</v>
      </c>
      <c r="B5539" t="str">
        <f t="shared" si="86"/>
        <v>19-77</v>
      </c>
      <c r="C5539">
        <v>-76.897892737632006</v>
      </c>
      <c r="D5539">
        <v>18.799403093062999</v>
      </c>
      <c r="E5539">
        <f>ASIN(SQRT((SIN(RADIANS(PARAMETERS!$D$8-D5539)/2)*SIN(RADIANS(PARAMETERS!$D$8-D5539)/2))+(COS(RADIANS(D5539))*COS(RADIANS(PARAMETERS!$D$8))*SIN(RADIANS(PARAMETERS!$D$9-C5539)/2)*SIN(RADIANS(PARAMETERS!$D$9-C5539)/2))))*2*3958.756</f>
        <v>1098.1297586202218</v>
      </c>
      <c r="F5539">
        <v>162.66633605957</v>
      </c>
      <c r="G5539">
        <v>189.97604370117</v>
      </c>
      <c r="H5539">
        <v>229.03271484375</v>
      </c>
      <c r="I5539">
        <v>263.8332824707</v>
      </c>
      <c r="J5539">
        <v>303.92626953125</v>
      </c>
      <c r="K5539" s="6">
        <f>IFERROR(EXP(TREND(LN($F$1:$J$1),LN(F5539:J5539),LN(Calculations!$B$3))),0)</f>
        <v>3.0326592567103704E-2</v>
      </c>
    </row>
    <row r="5540" spans="1:11" x14ac:dyDescent="0.35">
      <c r="A5540">
        <v>5537</v>
      </c>
      <c r="B5540" t="str">
        <f t="shared" si="86"/>
        <v>19-77</v>
      </c>
      <c r="C5540">
        <v>-77.169214072532995</v>
      </c>
      <c r="D5540">
        <v>18.799403093062999</v>
      </c>
      <c r="E5540">
        <f>ASIN(SQRT((SIN(RADIANS(PARAMETERS!$D$8-D5540)/2)*SIN(RADIANS(PARAMETERS!$D$8-D5540)/2))+(COS(RADIANS(D5540))*COS(RADIANS(PARAMETERS!$D$8))*SIN(RADIANS(PARAMETERS!$D$9-C5540)/2)*SIN(RADIANS(PARAMETERS!$D$9-C5540)/2))))*2*3958.756</f>
        <v>1115.6251542678444</v>
      </c>
      <c r="F5540">
        <v>162.88327026367</v>
      </c>
      <c r="G5540">
        <v>190.02801513672</v>
      </c>
      <c r="H5540">
        <v>229.00901794434</v>
      </c>
      <c r="I5540">
        <v>263.72854614258</v>
      </c>
      <c r="J5540">
        <v>303.71420288086</v>
      </c>
      <c r="K5540" s="6">
        <f>IFERROR(EXP(TREND(LN($F$1:$J$1),LN(F5540:J5540),LN(Calculations!$B$3))),0)</f>
        <v>3.0517341126679944E-2</v>
      </c>
    </row>
    <row r="5541" spans="1:11" x14ac:dyDescent="0.35">
      <c r="A5541">
        <v>5538</v>
      </c>
      <c r="B5541" t="str">
        <f t="shared" si="86"/>
        <v>19-77.5</v>
      </c>
      <c r="C5541">
        <v>-77.440535407433998</v>
      </c>
      <c r="D5541">
        <v>18.799403093062999</v>
      </c>
      <c r="E5541">
        <f>ASIN(SQRT((SIN(RADIANS(PARAMETERS!$D$8-D5541)/2)*SIN(RADIANS(PARAMETERS!$D$8-D5541)/2))+(COS(RADIANS(D5541))*COS(RADIANS(PARAMETERS!$D$8))*SIN(RADIANS(PARAMETERS!$D$9-C5541)/2)*SIN(RADIANS(PARAMETERS!$D$9-C5541)/2))))*2*3958.756</f>
        <v>1133.1325686497037</v>
      </c>
      <c r="F5541">
        <v>163.39329528809</v>
      </c>
      <c r="G5541">
        <v>190.43531799316</v>
      </c>
      <c r="H5541">
        <v>229.48222351074</v>
      </c>
      <c r="I5541">
        <v>264.25723266602</v>
      </c>
      <c r="J5541">
        <v>304.30346679688</v>
      </c>
      <c r="K5541" s="6">
        <f>IFERROR(EXP(TREND(LN($F$1:$J$1),LN(F5541:J5541),LN(Calculations!$B$3))),0)</f>
        <v>3.0949968739714201E-2</v>
      </c>
    </row>
    <row r="5542" spans="1:11" x14ac:dyDescent="0.35">
      <c r="A5542">
        <v>5539</v>
      </c>
      <c r="B5542" t="str">
        <f t="shared" si="86"/>
        <v>19-77.5</v>
      </c>
      <c r="C5542">
        <v>-77.711856742335002</v>
      </c>
      <c r="D5542">
        <v>18.799403093062999</v>
      </c>
      <c r="E5542">
        <f>ASIN(SQRT((SIN(RADIANS(PARAMETERS!$D$8-D5542)/2)*SIN(RADIANS(PARAMETERS!$D$8-D5542)/2))+(COS(RADIANS(D5542))*COS(RADIANS(PARAMETERS!$D$8))*SIN(RADIANS(PARAMETERS!$D$9-C5542)/2)*SIN(RADIANS(PARAMETERS!$D$9-C5542)/2))))*2*3958.756</f>
        <v>1150.651418588971</v>
      </c>
      <c r="F5542">
        <v>164.30386352539</v>
      </c>
      <c r="G5542">
        <v>191.14881896973</v>
      </c>
      <c r="H5542">
        <v>230.36958312988</v>
      </c>
      <c r="I5542">
        <v>265.30282592773</v>
      </c>
      <c r="J5542">
        <v>305.53457641602</v>
      </c>
      <c r="K5542" s="6">
        <f>IFERROR(EXP(TREND(LN($F$1:$J$1),LN(F5542:J5542),LN(Calculations!$B$3))),0)</f>
        <v>3.1706217263846731E-2</v>
      </c>
    </row>
    <row r="5543" spans="1:11" x14ac:dyDescent="0.35">
      <c r="A5543">
        <v>5540</v>
      </c>
      <c r="B5543" t="str">
        <f t="shared" si="86"/>
        <v>19-78</v>
      </c>
      <c r="C5543">
        <v>-77.983178077236005</v>
      </c>
      <c r="D5543">
        <v>18.799403093062999</v>
      </c>
      <c r="E5543">
        <f>ASIN(SQRT((SIN(RADIANS(PARAMETERS!$D$8-D5543)/2)*SIN(RADIANS(PARAMETERS!$D$8-D5543)/2))+(COS(RADIANS(D5543))*COS(RADIANS(PARAMETERS!$D$8))*SIN(RADIANS(PARAMETERS!$D$9-C5543)/2)*SIN(RADIANS(PARAMETERS!$D$9-C5543)/2))))*2*3958.756</f>
        <v>1168.181154947059</v>
      </c>
      <c r="F5543">
        <v>165.46005249023</v>
      </c>
      <c r="G5543">
        <v>192.05601501465</v>
      </c>
      <c r="H5543">
        <v>231.50894165039</v>
      </c>
      <c r="I5543">
        <v>266.65484619141</v>
      </c>
      <c r="J5543">
        <v>307.13745117188</v>
      </c>
      <c r="K5543" s="6">
        <f>IFERROR(EXP(TREND(LN($F$1:$J$1),LN(F5543:J5543),LN(Calculations!$B$3))),0)</f>
        <v>3.2685001134919442E-2</v>
      </c>
    </row>
    <row r="5544" spans="1:11" x14ac:dyDescent="0.35">
      <c r="A5544">
        <v>5541</v>
      </c>
      <c r="B5544" t="str">
        <f t="shared" si="86"/>
        <v>19-78.5</v>
      </c>
      <c r="C5544">
        <v>-78.254499412136994</v>
      </c>
      <c r="D5544">
        <v>18.799403093062999</v>
      </c>
      <c r="E5544">
        <f>ASIN(SQRT((SIN(RADIANS(PARAMETERS!$D$8-D5544)/2)*SIN(RADIANS(PARAMETERS!$D$8-D5544)/2))+(COS(RADIANS(D5544))*COS(RADIANS(PARAMETERS!$D$8))*SIN(RADIANS(PARAMETERS!$D$9-C5544)/2)*SIN(RADIANS(PARAMETERS!$D$9-C5544)/2))))*2*3958.756</f>
        <v>1185.7212601587487</v>
      </c>
      <c r="F5544">
        <v>166.63511657715</v>
      </c>
      <c r="G5544">
        <v>193.00880432129</v>
      </c>
      <c r="H5544">
        <v>232.7087097168</v>
      </c>
      <c r="I5544">
        <v>268.08135986328</v>
      </c>
      <c r="J5544">
        <v>308.8317565918</v>
      </c>
      <c r="K5544" s="6">
        <f>IFERROR(EXP(TREND(LN($F$1:$J$1),LN(F5544:J5544),LN(Calculations!$B$3))),0)</f>
        <v>3.3711146529496736E-2</v>
      </c>
    </row>
    <row r="5545" spans="1:11" x14ac:dyDescent="0.35">
      <c r="A5545">
        <v>5542</v>
      </c>
      <c r="B5545" t="str">
        <f t="shared" si="86"/>
        <v>19-78.5</v>
      </c>
      <c r="C5545">
        <v>-78.525820747037997</v>
      </c>
      <c r="D5545">
        <v>18.799403093062999</v>
      </c>
      <c r="E5545">
        <f>ASIN(SQRT((SIN(RADIANS(PARAMETERS!$D$8-D5545)/2)*SIN(RADIANS(PARAMETERS!$D$8-D5545)/2))+(COS(RADIANS(D5545))*COS(RADIANS(PARAMETERS!$D$8))*SIN(RADIANS(PARAMETERS!$D$9-C5545)/2)*SIN(RADIANS(PARAMETERS!$D$9-C5545)/2))))*2*3958.756</f>
        <v>1203.2712459760021</v>
      </c>
      <c r="F5545">
        <v>167.78820800781</v>
      </c>
      <c r="G5545">
        <v>193.9701385498</v>
      </c>
      <c r="H5545">
        <v>233.90927124023</v>
      </c>
      <c r="I5545">
        <v>269.50048828125</v>
      </c>
      <c r="J5545">
        <v>310.50817871094</v>
      </c>
      <c r="K5545" s="6">
        <f>IFERROR(EXP(TREND(LN($F$1:$J$1),LN(F5545:J5545),LN(Calculations!$B$3))),0)</f>
        <v>3.475584272281896E-2</v>
      </c>
    </row>
    <row r="5546" spans="1:11" x14ac:dyDescent="0.35">
      <c r="A5546">
        <v>5543</v>
      </c>
      <c r="B5546" t="str">
        <f t="shared" si="86"/>
        <v>19-79</v>
      </c>
      <c r="C5546">
        <v>-78.797142081939</v>
      </c>
      <c r="D5546">
        <v>18.799403093062999</v>
      </c>
      <c r="E5546">
        <f>ASIN(SQRT((SIN(RADIANS(PARAMETERS!$D$8-D5546)/2)*SIN(RADIANS(PARAMETERS!$D$8-D5546)/2))+(COS(RADIANS(D5546))*COS(RADIANS(PARAMETERS!$D$8))*SIN(RADIANS(PARAMETERS!$D$9-C5546)/2)*SIN(RADIANS(PARAMETERS!$D$9-C5546)/2))))*2*3958.756</f>
        <v>1220.8306514003471</v>
      </c>
      <c r="F5546">
        <v>168.86322021484</v>
      </c>
      <c r="G5546">
        <v>194.9031829834</v>
      </c>
      <c r="H5546">
        <v>235.06568908691</v>
      </c>
      <c r="I5546">
        <v>270.86010742188</v>
      </c>
      <c r="J5546">
        <v>312.10601806641</v>
      </c>
      <c r="K5546" s="6">
        <f>IFERROR(EXP(TREND(LN($F$1:$J$1),LN(F5546:J5546),LN(Calculations!$B$3))),0)</f>
        <v>3.5767576655875946E-2</v>
      </c>
    </row>
    <row r="5547" spans="1:11" x14ac:dyDescent="0.35">
      <c r="A5547">
        <v>5544</v>
      </c>
      <c r="B5547" t="str">
        <f t="shared" si="86"/>
        <v>19-79</v>
      </c>
      <c r="C5547">
        <v>-79.068463416840004</v>
      </c>
      <c r="D5547">
        <v>18.799403093062999</v>
      </c>
      <c r="E5547">
        <f>ASIN(SQRT((SIN(RADIANS(PARAMETERS!$D$8-D5547)/2)*SIN(RADIANS(PARAMETERS!$D$8-D5547)/2))+(COS(RADIANS(D5547))*COS(RADIANS(PARAMETERS!$D$8))*SIN(RADIANS(PARAMETERS!$D$9-C5547)/2)*SIN(RADIANS(PARAMETERS!$D$9-C5547)/2))))*2*3958.756</f>
        <v>1238.3990407859014</v>
      </c>
      <c r="F5547">
        <v>169.7996673584</v>
      </c>
      <c r="G5547">
        <v>195.79216003418</v>
      </c>
      <c r="H5547">
        <v>236.17518615723</v>
      </c>
      <c r="I5547">
        <v>272.17111206055</v>
      </c>
      <c r="J5547">
        <v>313.65423583984</v>
      </c>
      <c r="K5547" s="6">
        <f>IFERROR(EXP(TREND(LN($F$1:$J$1),LN(F5547:J5547),LN(Calculations!$B$3))),0)</f>
        <v>3.6679908987736431E-2</v>
      </c>
    </row>
    <row r="5548" spans="1:11" x14ac:dyDescent="0.35">
      <c r="A5548">
        <v>5545</v>
      </c>
      <c r="B5548" t="str">
        <f t="shared" si="86"/>
        <v>19-79.5</v>
      </c>
      <c r="C5548">
        <v>-79.339784751741007</v>
      </c>
      <c r="D5548">
        <v>18.799403093062999</v>
      </c>
      <c r="E5548">
        <f>ASIN(SQRT((SIN(RADIANS(PARAMETERS!$D$8-D5548)/2)*SIN(RADIANS(PARAMETERS!$D$8-D5548)/2))+(COS(RADIANS(D5548))*COS(RADIANS(PARAMETERS!$D$8))*SIN(RADIANS(PARAMETERS!$D$9-C5548)/2)*SIN(RADIANS(PARAMETERS!$D$9-C5548)/2))))*2*3958.756</f>
        <v>1255.9760020969773</v>
      </c>
      <c r="F5548">
        <v>170.55041503906</v>
      </c>
      <c r="G5548">
        <v>196.58033752441</v>
      </c>
      <c r="H5548">
        <v>237.14131164551</v>
      </c>
      <c r="I5548">
        <v>273.2978515625</v>
      </c>
      <c r="J5548">
        <v>314.96801757813</v>
      </c>
      <c r="K5548" s="6">
        <f>IFERROR(EXP(TREND(LN($F$1:$J$1),LN(F5548:J5548),LN(Calculations!$B$3))),0)</f>
        <v>3.7451375456183558E-2</v>
      </c>
    </row>
    <row r="5549" spans="1:11" x14ac:dyDescent="0.35">
      <c r="A5549">
        <v>5546</v>
      </c>
      <c r="B5549" t="str">
        <f t="shared" si="86"/>
        <v>19-79.5</v>
      </c>
      <c r="C5549">
        <v>-79.611106086641996</v>
      </c>
      <c r="D5549">
        <v>18.799403093062999</v>
      </c>
      <c r="E5549">
        <f>ASIN(SQRT((SIN(RADIANS(PARAMETERS!$D$8-D5549)/2)*SIN(RADIANS(PARAMETERS!$D$8-D5549)/2))+(COS(RADIANS(D5549))*COS(RADIANS(PARAMETERS!$D$8))*SIN(RADIANS(PARAMETERS!$D$9-C5549)/2)*SIN(RADIANS(PARAMETERS!$D$9-C5549)/2))))*2*3958.756</f>
        <v>1273.5611453059082</v>
      </c>
      <c r="F5549">
        <v>171.20652770996</v>
      </c>
      <c r="G5549">
        <v>197.31739807129</v>
      </c>
      <c r="H5549">
        <v>238.03248596191</v>
      </c>
      <c r="I5549">
        <v>274.32653808594</v>
      </c>
      <c r="J5549">
        <v>316.15536499023</v>
      </c>
      <c r="K5549" s="6">
        <f>IFERROR(EXP(TREND(LN($F$1:$J$1),LN(F5549:J5549),LN(Calculations!$B$3))),0)</f>
        <v>3.8154777484882683E-2</v>
      </c>
    </row>
    <row r="5550" spans="1:11" x14ac:dyDescent="0.35">
      <c r="A5550">
        <v>5547</v>
      </c>
      <c r="B5550" t="str">
        <f t="shared" si="86"/>
        <v>19-80</v>
      </c>
      <c r="C5550">
        <v>-79.882427421542999</v>
      </c>
      <c r="D5550">
        <v>18.799403093062999</v>
      </c>
      <c r="E5550">
        <f>ASIN(SQRT((SIN(RADIANS(PARAMETERS!$D$8-D5550)/2)*SIN(RADIANS(PARAMETERS!$D$8-D5550)/2))+(COS(RADIANS(D5550))*COS(RADIANS(PARAMETERS!$D$8))*SIN(RADIANS(PARAMETERS!$D$9-C5550)/2)*SIN(RADIANS(PARAMETERS!$D$9-C5550)/2))))*2*3958.756</f>
        <v>1291.1541009182356</v>
      </c>
      <c r="F5550">
        <v>171.89805603027</v>
      </c>
      <c r="G5550">
        <v>198.12391662598</v>
      </c>
      <c r="H5550">
        <v>239.02931213379</v>
      </c>
      <c r="I5550">
        <v>275.49618530273</v>
      </c>
      <c r="J5550">
        <v>317.52737426758</v>
      </c>
      <c r="K5550" s="6">
        <f>IFERROR(EXP(TREND(LN($F$1:$J$1),LN(F5550:J5550),LN(Calculations!$B$3))),0)</f>
        <v>3.8898443264690739E-2</v>
      </c>
    </row>
    <row r="5551" spans="1:11" x14ac:dyDescent="0.35">
      <c r="A5551">
        <v>5548</v>
      </c>
      <c r="B5551" t="str">
        <f t="shared" si="86"/>
        <v>19-80</v>
      </c>
      <c r="C5551">
        <v>-80.153748756444003</v>
      </c>
      <c r="D5551">
        <v>18.799403093062999</v>
      </c>
      <c r="E5551">
        <f>ASIN(SQRT((SIN(RADIANS(PARAMETERS!$D$8-D5551)/2)*SIN(RADIANS(PARAMETERS!$D$8-D5551)/2))+(COS(RADIANS(D5551))*COS(RADIANS(PARAMETERS!$D$8))*SIN(RADIANS(PARAMETERS!$D$9-C5551)/2)*SIN(RADIANS(PARAMETERS!$D$9-C5551)/2))))*2*3958.756</f>
        <v>1308.7545186136883</v>
      </c>
      <c r="F5551">
        <v>172.58367919922</v>
      </c>
      <c r="G5551">
        <v>198.92791748047</v>
      </c>
      <c r="H5551">
        <v>240.02435302734</v>
      </c>
      <c r="I5551">
        <v>276.66491699219</v>
      </c>
      <c r="J5551">
        <v>318.89971923828</v>
      </c>
      <c r="K5551" s="6">
        <f>IFERROR(EXP(TREND(LN($F$1:$J$1),LN(F5551:J5551),LN(Calculations!$B$3))),0)</f>
        <v>3.9646178759829752E-2</v>
      </c>
    </row>
    <row r="5552" spans="1:11" x14ac:dyDescent="0.35">
      <c r="A5552">
        <v>5549</v>
      </c>
      <c r="B5552" t="str">
        <f t="shared" si="86"/>
        <v>19-80.5</v>
      </c>
      <c r="C5552">
        <v>-80.425070091345006</v>
      </c>
      <c r="D5552">
        <v>18.799403093062999</v>
      </c>
      <c r="E5552">
        <f>ASIN(SQRT((SIN(RADIANS(PARAMETERS!$D$8-D5552)/2)*SIN(RADIANS(PARAMETERS!$D$8-D5552)/2))+(COS(RADIANS(D5552))*COS(RADIANS(PARAMETERS!$D$8))*SIN(RADIANS(PARAMETERS!$D$9-C5552)/2)*SIN(RADIANS(PARAMETERS!$D$9-C5552)/2))))*2*3958.756</f>
        <v>1326.3620659925928</v>
      </c>
      <c r="F5552">
        <v>173.25114440918</v>
      </c>
      <c r="G5552">
        <v>199.71101379395</v>
      </c>
      <c r="H5552">
        <v>240.99122619629</v>
      </c>
      <c r="I5552">
        <v>277.79867553711</v>
      </c>
      <c r="J5552">
        <v>320.22882080078</v>
      </c>
      <c r="K5552" s="6">
        <f>IFERROR(EXP(TREND(LN($F$1:$J$1),LN(F5552:J5552),LN(Calculations!$B$3))),0)</f>
        <v>4.0386049880941882E-2</v>
      </c>
    </row>
    <row r="5553" spans="1:11" x14ac:dyDescent="0.35">
      <c r="A5553">
        <v>5550</v>
      </c>
      <c r="B5553" t="str">
        <f t="shared" si="86"/>
        <v>19-80.5</v>
      </c>
      <c r="C5553">
        <v>-80.696391426245995</v>
      </c>
      <c r="D5553">
        <v>18.799403093062999</v>
      </c>
      <c r="E5553">
        <f>ASIN(SQRT((SIN(RADIANS(PARAMETERS!$D$8-D5553)/2)*SIN(RADIANS(PARAMETERS!$D$8-D5553)/2))+(COS(RADIANS(D5553))*COS(RADIANS(PARAMETERS!$D$8))*SIN(RADIANS(PARAMETERS!$D$9-C5553)/2)*SIN(RADIANS(PARAMETERS!$D$9-C5553)/2))))*2*3958.756</f>
        <v>1343.976427418354</v>
      </c>
      <c r="F5553">
        <v>173.91540527344</v>
      </c>
      <c r="G5553">
        <v>200.49252319336</v>
      </c>
      <c r="H5553">
        <v>241.95956420898</v>
      </c>
      <c r="I5553">
        <v>278.93704223633</v>
      </c>
      <c r="J5553">
        <v>321.56661987305</v>
      </c>
      <c r="K5553" s="6">
        <f>IFERROR(EXP(TREND(LN($F$1:$J$1),LN(F5553:J5553),LN(Calculations!$B$3))),0)</f>
        <v>4.1130241496410008E-2</v>
      </c>
    </row>
    <row r="5554" spans="1:11" x14ac:dyDescent="0.35">
      <c r="A5554">
        <v>5551</v>
      </c>
      <c r="B5554" t="str">
        <f t="shared" si="86"/>
        <v>19-81</v>
      </c>
      <c r="C5554">
        <v>-80.967712761146998</v>
      </c>
      <c r="D5554">
        <v>18.799403093062999</v>
      </c>
      <c r="E5554">
        <f>ASIN(SQRT((SIN(RADIANS(PARAMETERS!$D$8-D5554)/2)*SIN(RADIANS(PARAMETERS!$D$8-D5554)/2))+(COS(RADIANS(D5554))*COS(RADIANS(PARAMETERS!$D$8))*SIN(RADIANS(PARAMETERS!$D$9-C5554)/2)*SIN(RADIANS(PARAMETERS!$D$9-C5554)/2))))*2*3958.756</f>
        <v>1361.5973029476122</v>
      </c>
      <c r="F5554">
        <v>174.5393371582</v>
      </c>
      <c r="G5554">
        <v>201.22383117676</v>
      </c>
      <c r="H5554">
        <v>242.86141967773</v>
      </c>
      <c r="I5554">
        <v>279.99365234375</v>
      </c>
      <c r="J5554">
        <v>322.80432128906</v>
      </c>
      <c r="K5554" s="6">
        <f>IFERROR(EXP(TREND(LN($F$1:$J$1),LN(F5554:J5554),LN(Calculations!$B$3))),0)</f>
        <v>4.1841296588845577E-2</v>
      </c>
    </row>
    <row r="5555" spans="1:11" x14ac:dyDescent="0.35">
      <c r="A5555">
        <v>5552</v>
      </c>
      <c r="B5555" t="str">
        <f t="shared" si="86"/>
        <v>19-81</v>
      </c>
      <c r="C5555">
        <v>-81.239034096048002</v>
      </c>
      <c r="D5555">
        <v>18.799403093062999</v>
      </c>
      <c r="E5555">
        <f>ASIN(SQRT((SIN(RADIANS(PARAMETERS!$D$8-D5555)/2)*SIN(RADIANS(PARAMETERS!$D$8-D5555)/2))+(COS(RADIANS(D5555))*COS(RADIANS(PARAMETERS!$D$8))*SIN(RADIANS(PARAMETERS!$D$9-C5555)/2)*SIN(RADIANS(PARAMETERS!$D$9-C5555)/2))))*2*3958.756</f>
        <v>1379.2244073404645</v>
      </c>
      <c r="F5555">
        <v>175.13523864746</v>
      </c>
      <c r="G5555">
        <v>201.92707824707</v>
      </c>
      <c r="H5555">
        <v>243.73622131348</v>
      </c>
      <c r="I5555">
        <v>281.02505493164</v>
      </c>
      <c r="J5555">
        <v>324.01986694336</v>
      </c>
      <c r="K5555" s="6">
        <f>IFERROR(EXP(TREND(LN($F$1:$J$1),LN(F5555:J5555),LN(Calculations!$B$3))),0)</f>
        <v>4.2523524501704615E-2</v>
      </c>
    </row>
    <row r="5556" spans="1:11" x14ac:dyDescent="0.35">
      <c r="A5556">
        <v>5553</v>
      </c>
      <c r="B5556" t="str">
        <f t="shared" si="86"/>
        <v>19-81.5</v>
      </c>
      <c r="C5556">
        <v>-81.510355430949005</v>
      </c>
      <c r="D5556">
        <v>18.799403093062999</v>
      </c>
      <c r="E5556">
        <f>ASIN(SQRT((SIN(RADIANS(PARAMETERS!$D$8-D5556)/2)*SIN(RADIANS(PARAMETERS!$D$8-D5556)/2))+(COS(RADIANS(D5556))*COS(RADIANS(PARAMETERS!$D$8))*SIN(RADIANS(PARAMETERS!$D$9-C5556)/2)*SIN(RADIANS(PARAMETERS!$D$9-C5556)/2))))*2*3958.756</f>
        <v>1396.8574691439148</v>
      </c>
      <c r="F5556">
        <v>175.72840881348</v>
      </c>
      <c r="G5556">
        <v>202.63897705078</v>
      </c>
      <c r="H5556">
        <v>244.64036560059</v>
      </c>
      <c r="I5556">
        <v>282.10678100586</v>
      </c>
      <c r="J5556">
        <v>325.31259155273</v>
      </c>
      <c r="K5556" s="6">
        <f>IFERROR(EXP(TREND(LN($F$1:$J$1),LN(F5556:J5556),LN(Calculations!$B$3))),0)</f>
        <v>4.3196822226579654E-2</v>
      </c>
    </row>
    <row r="5557" spans="1:11" x14ac:dyDescent="0.35">
      <c r="A5557">
        <v>5554</v>
      </c>
      <c r="B5557" t="str">
        <f t="shared" si="86"/>
        <v>19-82</v>
      </c>
      <c r="C5557">
        <v>-81.781676765849994</v>
      </c>
      <c r="D5557">
        <v>18.799403093062999</v>
      </c>
      <c r="E5557">
        <f>ASIN(SQRT((SIN(RADIANS(PARAMETERS!$D$8-D5557)/2)*SIN(RADIANS(PARAMETERS!$D$8-D5557)/2))+(COS(RADIANS(D5557))*COS(RADIANS(PARAMETERS!$D$8))*SIN(RADIANS(PARAMETERS!$D$9-C5557)/2)*SIN(RADIANS(PARAMETERS!$D$9-C5557)/2))))*2*3958.756</f>
        <v>1414.4962298423438</v>
      </c>
      <c r="F5557">
        <v>176.2614440918</v>
      </c>
      <c r="G5557">
        <v>203.27966308594</v>
      </c>
      <c r="H5557">
        <v>245.45558166504</v>
      </c>
      <c r="I5557">
        <v>283.08337402344</v>
      </c>
      <c r="J5557">
        <v>326.48101806641</v>
      </c>
      <c r="K5557" s="6">
        <f>IFERROR(EXP(TREND(LN($F$1:$J$1),LN(F5557:J5557),LN(Calculations!$B$3))),0)</f>
        <v>4.3806791460636013E-2</v>
      </c>
    </row>
    <row r="5558" spans="1:11" x14ac:dyDescent="0.35">
      <c r="A5558">
        <v>5555</v>
      </c>
      <c r="B5558" t="str">
        <f t="shared" si="86"/>
        <v>19-82</v>
      </c>
      <c r="C5558">
        <v>-82.052998100750997</v>
      </c>
      <c r="D5558">
        <v>18.799403093062999</v>
      </c>
      <c r="E5558">
        <f>ASIN(SQRT((SIN(RADIANS(PARAMETERS!$D$8-D5558)/2)*SIN(RADIANS(PARAMETERS!$D$8-D5558)/2))+(COS(RADIANS(D5558))*COS(RADIANS(PARAMETERS!$D$8))*SIN(RADIANS(PARAMETERS!$D$9-C5558)/2)*SIN(RADIANS(PARAMETERS!$D$9-C5558)/2))))*2*3958.756</f>
        <v>1432.140443069397</v>
      </c>
      <c r="F5558">
        <v>176.74308776855</v>
      </c>
      <c r="G5558">
        <v>203.86500549316</v>
      </c>
      <c r="H5558">
        <v>246.21017456055</v>
      </c>
      <c r="I5558">
        <v>283.99548339844</v>
      </c>
      <c r="J5558">
        <v>327.5813293457</v>
      </c>
      <c r="K5558" s="6">
        <f>IFERROR(EXP(TREND(LN($F$1:$J$1),LN(F5558:J5558),LN(Calculations!$B$3))),0)</f>
        <v>4.4355102975702262E-2</v>
      </c>
    </row>
    <row r="5559" spans="1:11" x14ac:dyDescent="0.35">
      <c r="A5559">
        <v>5556</v>
      </c>
      <c r="B5559" t="str">
        <f t="shared" si="86"/>
        <v>19-82.5</v>
      </c>
      <c r="C5559">
        <v>-82.324319435652001</v>
      </c>
      <c r="D5559">
        <v>18.799403093062999</v>
      </c>
      <c r="E5559">
        <f>ASIN(SQRT((SIN(RADIANS(PARAMETERS!$D$8-D5559)/2)*SIN(RADIANS(PARAMETERS!$D$8-D5559)/2))+(COS(RADIANS(D5559))*COS(RADIANS(PARAMETERS!$D$8))*SIN(RADIANS(PARAMETERS!$D$9-C5559)/2)*SIN(RADIANS(PARAMETERS!$D$9-C5559)/2))))*2*3958.756</f>
        <v>1449.789873876191</v>
      </c>
      <c r="F5559">
        <v>177.19273376465</v>
      </c>
      <c r="G5559">
        <v>204.42402648926</v>
      </c>
      <c r="H5559">
        <v>246.9499206543</v>
      </c>
      <c r="I5559">
        <v>284.90530395508</v>
      </c>
      <c r="J5559">
        <v>328.69616699219</v>
      </c>
      <c r="K5559" s="6">
        <f>IFERROR(EXP(TREND(LN($F$1:$J$1),LN(F5559:J5559),LN(Calculations!$B$3))),0)</f>
        <v>4.4855224024528448E-2</v>
      </c>
    </row>
    <row r="5560" spans="1:11" x14ac:dyDescent="0.35">
      <c r="A5560">
        <v>5557</v>
      </c>
      <c r="B5560" t="str">
        <f t="shared" si="86"/>
        <v>19-82.5</v>
      </c>
      <c r="C5560">
        <v>-82.595640770553004</v>
      </c>
      <c r="D5560">
        <v>18.799403093062999</v>
      </c>
      <c r="E5560">
        <f>ASIN(SQRT((SIN(RADIANS(PARAMETERS!$D$8-D5560)/2)*SIN(RADIANS(PARAMETERS!$D$8-D5560)/2))+(COS(RADIANS(D5560))*COS(RADIANS(PARAMETERS!$D$8))*SIN(RADIANS(PARAMETERS!$D$9-C5560)/2)*SIN(RADIANS(PARAMETERS!$D$9-C5560)/2))))*2*3958.756</f>
        <v>1467.4442980512536</v>
      </c>
      <c r="F5560">
        <v>177.5393371582</v>
      </c>
      <c r="G5560">
        <v>204.85884094238</v>
      </c>
      <c r="H5560">
        <v>247.53118896484</v>
      </c>
      <c r="I5560">
        <v>285.62496948242</v>
      </c>
      <c r="J5560">
        <v>329.58319091797</v>
      </c>
      <c r="K5560" s="6">
        <f>IFERROR(EXP(TREND(LN($F$1:$J$1),LN(F5560:J5560),LN(Calculations!$B$3))),0)</f>
        <v>4.5237812364337944E-2</v>
      </c>
    </row>
    <row r="5561" spans="1:11" x14ac:dyDescent="0.35">
      <c r="A5561">
        <v>5558</v>
      </c>
      <c r="B5561" t="str">
        <f t="shared" si="86"/>
        <v>19-83</v>
      </c>
      <c r="C5561">
        <v>-82.866962105453993</v>
      </c>
      <c r="D5561">
        <v>18.799403093062999</v>
      </c>
      <c r="E5561">
        <f>ASIN(SQRT((SIN(RADIANS(PARAMETERS!$D$8-D5561)/2)*SIN(RADIANS(PARAMETERS!$D$8-D5561)/2))+(COS(RADIANS(D5561))*COS(RADIANS(PARAMETERS!$D$8))*SIN(RADIANS(PARAMETERS!$D$9-C5561)/2)*SIN(RADIANS(PARAMETERS!$D$9-C5561)/2))))*2*3958.756</f>
        <v>1485.1035014879781</v>
      </c>
      <c r="F5561">
        <v>177.80187988281</v>
      </c>
      <c r="G5561">
        <v>205.20512390137</v>
      </c>
      <c r="H5561">
        <v>248.01908874512</v>
      </c>
      <c r="I5561">
        <v>286.24877929688</v>
      </c>
      <c r="J5561">
        <v>330.37341308594</v>
      </c>
      <c r="K5561" s="6">
        <f>IFERROR(EXP(TREND(LN($F$1:$J$1),LN(F5561:J5561),LN(Calculations!$B$3))),0)</f>
        <v>4.5507051040613929E-2</v>
      </c>
    </row>
    <row r="5562" spans="1:11" x14ac:dyDescent="0.35">
      <c r="A5562">
        <v>5559</v>
      </c>
      <c r="B5562" t="str">
        <f t="shared" si="86"/>
        <v>19-83</v>
      </c>
      <c r="C5562">
        <v>-83.138283440354996</v>
      </c>
      <c r="D5562">
        <v>18.799403093062999</v>
      </c>
      <c r="E5562">
        <f>ASIN(SQRT((SIN(RADIANS(PARAMETERS!$D$8-D5562)/2)*SIN(RADIANS(PARAMETERS!$D$8-D5562)/2))+(COS(RADIANS(D5562))*COS(RADIANS(PARAMETERS!$D$8))*SIN(RADIANS(PARAMETERS!$D$9-C5562)/2)*SIN(RADIANS(PARAMETERS!$D$9-C5562)/2))))*2*3958.756</f>
        <v>1502.7672795958142</v>
      </c>
      <c r="F5562">
        <v>178.00245666504</v>
      </c>
      <c r="G5562">
        <v>205.49821472168</v>
      </c>
      <c r="H5562">
        <v>248.47204589844</v>
      </c>
      <c r="I5562">
        <v>286.85803222656</v>
      </c>
      <c r="J5562">
        <v>331.17663574219</v>
      </c>
      <c r="K5562" s="6">
        <f>IFERROR(EXP(TREND(LN($F$1:$J$1),LN(F5562:J5562),LN(Calculations!$B$3))),0)</f>
        <v>4.5676372235880905E-2</v>
      </c>
    </row>
    <row r="5563" spans="1:11" x14ac:dyDescent="0.35">
      <c r="A5563">
        <v>5560</v>
      </c>
      <c r="B5563" t="str">
        <f t="shared" si="86"/>
        <v>19-83.5</v>
      </c>
      <c r="C5563">
        <v>-83.409604775255005</v>
      </c>
      <c r="D5563">
        <v>18.799403093062999</v>
      </c>
      <c r="E5563">
        <f>ASIN(SQRT((SIN(RADIANS(PARAMETERS!$D$8-D5563)/2)*SIN(RADIANS(PARAMETERS!$D$8-D5563)/2))+(COS(RADIANS(D5563))*COS(RADIANS(PARAMETERS!$D$8))*SIN(RADIANS(PARAMETERS!$D$9-C5563)/2)*SIN(RADIANS(PARAMETERS!$D$9-C5563)/2))))*2*3958.756</f>
        <v>1520.435436751633</v>
      </c>
      <c r="F5563">
        <v>178.07579040527</v>
      </c>
      <c r="G5563">
        <v>205.64135742188</v>
      </c>
      <c r="H5563">
        <v>248.73876953125</v>
      </c>
      <c r="I5563">
        <v>287.24786376953</v>
      </c>
      <c r="J5563">
        <v>331.72143554688</v>
      </c>
      <c r="K5563" s="6">
        <f>IFERROR(EXP(TREND(LN($F$1:$J$1),LN(F5563:J5563),LN(Calculations!$B$3))),0)</f>
        <v>4.5692201737489294E-2</v>
      </c>
    </row>
    <row r="5564" spans="1:11" x14ac:dyDescent="0.35">
      <c r="A5564">
        <v>5561</v>
      </c>
      <c r="B5564" t="str">
        <f t="shared" si="86"/>
        <v>19-83.5</v>
      </c>
      <c r="C5564">
        <v>-83.680926110155994</v>
      </c>
      <c r="D5564">
        <v>18.799403093062999</v>
      </c>
      <c r="E5564">
        <f>ASIN(SQRT((SIN(RADIANS(PARAMETERS!$D$8-D5564)/2)*SIN(RADIANS(PARAMETERS!$D$8-D5564)/2))+(COS(RADIANS(D5564))*COS(RADIANS(PARAMETERS!$D$8))*SIN(RADIANS(PARAMETERS!$D$9-C5564)/2)*SIN(RADIANS(PARAMETERS!$D$9-C5564)/2))))*2*3958.756</f>
        <v>1538.1077857885266</v>
      </c>
      <c r="F5564">
        <v>178.06364440918</v>
      </c>
      <c r="G5564">
        <v>205.69104003906</v>
      </c>
      <c r="H5564">
        <v>248.90074157715</v>
      </c>
      <c r="I5564">
        <v>287.52395629883</v>
      </c>
      <c r="J5564">
        <v>332.14312744141</v>
      </c>
      <c r="K5564" s="6">
        <f>IFERROR(EXP(TREND(LN($F$1:$J$1),LN(F5564:J5564),LN(Calculations!$B$3))),0)</f>
        <v>4.5596273068392187E-2</v>
      </c>
    </row>
    <row r="5565" spans="1:11" x14ac:dyDescent="0.35">
      <c r="A5565">
        <v>5562</v>
      </c>
      <c r="B5565" t="str">
        <f t="shared" si="86"/>
        <v>19-84</v>
      </c>
      <c r="C5565">
        <v>-83.952247445056997</v>
      </c>
      <c r="D5565">
        <v>18.799403093062999</v>
      </c>
      <c r="E5565">
        <f>ASIN(SQRT((SIN(RADIANS(PARAMETERS!$D$8-D5565)/2)*SIN(RADIANS(PARAMETERS!$D$8-D5565)/2))+(COS(RADIANS(D5565))*COS(RADIANS(PARAMETERS!$D$8))*SIN(RADIANS(PARAMETERS!$D$9-C5565)/2)*SIN(RADIANS(PARAMETERS!$D$9-C5565)/2))))*2*3958.756</f>
        <v>1555.7841475181792</v>
      </c>
      <c r="F5565">
        <v>177.99176025391</v>
      </c>
      <c r="G5565">
        <v>205.68263244629</v>
      </c>
      <c r="H5565">
        <v>249.00996398926</v>
      </c>
      <c r="I5565">
        <v>287.75442504883</v>
      </c>
      <c r="J5565">
        <v>332.52984619141</v>
      </c>
      <c r="K5565" s="6">
        <f>IFERROR(EXP(TREND(LN($F$1:$J$1),LN(F5565:J5565),LN(Calculations!$B$3))),0)</f>
        <v>4.541418998635282E-2</v>
      </c>
    </row>
    <row r="5566" spans="1:11" x14ac:dyDescent="0.35">
      <c r="A5566">
        <v>5563</v>
      </c>
      <c r="B5566" t="str">
        <f t="shared" si="86"/>
        <v>19-84</v>
      </c>
      <c r="C5566">
        <v>-84.223568779958001</v>
      </c>
      <c r="D5566">
        <v>18.799403093062999</v>
      </c>
      <c r="E5566">
        <f>ASIN(SQRT((SIN(RADIANS(PARAMETERS!$D$8-D5566)/2)*SIN(RADIANS(PARAMETERS!$D$8-D5566)/2))+(COS(RADIANS(D5566))*COS(RADIANS(PARAMETERS!$D$8))*SIN(RADIANS(PARAMETERS!$D$9-C5566)/2)*SIN(RADIANS(PARAMETERS!$D$9-C5566)/2))))*2*3958.756</f>
        <v>1573.4643502854672</v>
      </c>
      <c r="F5566">
        <v>177.78959655762</v>
      </c>
      <c r="G5566">
        <v>205.52554321289</v>
      </c>
      <c r="H5566">
        <v>248.94219970703</v>
      </c>
      <c r="I5566">
        <v>287.78311157227</v>
      </c>
      <c r="J5566">
        <v>332.6865234375</v>
      </c>
      <c r="K5566" s="6">
        <f>IFERROR(EXP(TREND(LN($F$1:$J$1),LN(F5566:J5566),LN(Calculations!$B$3))),0)</f>
        <v>4.5073244143051527E-2</v>
      </c>
    </row>
    <row r="5567" spans="1:11" x14ac:dyDescent="0.35">
      <c r="A5567">
        <v>5564</v>
      </c>
      <c r="B5567" t="str">
        <f t="shared" si="86"/>
        <v>19-84.5</v>
      </c>
      <c r="C5567">
        <v>-84.494890114859004</v>
      </c>
      <c r="D5567">
        <v>18.799403093062999</v>
      </c>
      <c r="E5567">
        <f>ASIN(SQRT((SIN(RADIANS(PARAMETERS!$D$8-D5567)/2)*SIN(RADIANS(PARAMETERS!$D$8-D5567)/2))+(COS(RADIANS(D5567))*COS(RADIANS(PARAMETERS!$D$8))*SIN(RADIANS(PARAMETERS!$D$9-C5567)/2)*SIN(RADIANS(PARAMETERS!$D$9-C5567)/2))))*2*3958.756</f>
        <v>1591.1482295519318</v>
      </c>
      <c r="F5567">
        <v>177.47868347168</v>
      </c>
      <c r="G5567">
        <v>205.25555419922</v>
      </c>
      <c r="H5567">
        <v>248.7474822998</v>
      </c>
      <c r="I5567">
        <v>287.67364501953</v>
      </c>
      <c r="J5567">
        <v>332.6936340332</v>
      </c>
      <c r="K5567" s="6">
        <f>IFERROR(EXP(TREND(LN($F$1:$J$1),LN(F5567:J5567),LN(Calculations!$B$3))),0)</f>
        <v>4.4599694701212993E-2</v>
      </c>
    </row>
    <row r="5568" spans="1:11" x14ac:dyDescent="0.35">
      <c r="A5568">
        <v>5565</v>
      </c>
      <c r="B5568" t="str">
        <f t="shared" si="86"/>
        <v>19-85</v>
      </c>
      <c r="C5568">
        <v>-84.766211449759993</v>
      </c>
      <c r="D5568">
        <v>18.799403093062999</v>
      </c>
      <c r="E5568">
        <f>ASIN(SQRT((SIN(RADIANS(PARAMETERS!$D$8-D5568)/2)*SIN(RADIANS(PARAMETERS!$D$8-D5568)/2))+(COS(RADIANS(D5568))*COS(RADIANS(PARAMETERS!$D$8))*SIN(RADIANS(PARAMETERS!$D$9-C5568)/2)*SIN(RADIANS(PARAMETERS!$D$9-C5568)/2))))*2*3958.756</f>
        <v>1608.8356275063106</v>
      </c>
      <c r="F5568">
        <v>177.06739807129</v>
      </c>
      <c r="G5568">
        <v>204.88806152344</v>
      </c>
      <c r="H5568">
        <v>248.44929504395</v>
      </c>
      <c r="I5568">
        <v>287.45761108398</v>
      </c>
      <c r="J5568">
        <v>332.5927734375</v>
      </c>
      <c r="K5568" s="6">
        <f>IFERROR(EXP(TREND(LN($F$1:$J$1),LN(F5568:J5568),LN(Calculations!$B$3))),0)</f>
        <v>4.4005255585679845E-2</v>
      </c>
    </row>
    <row r="5569" spans="1:11" x14ac:dyDescent="0.35">
      <c r="A5569">
        <v>5566</v>
      </c>
      <c r="B5569" t="str">
        <f t="shared" si="86"/>
        <v>19-85</v>
      </c>
      <c r="C5569">
        <v>-85.037532784660996</v>
      </c>
      <c r="D5569">
        <v>18.799403093062999</v>
      </c>
      <c r="E5569">
        <f>ASIN(SQRT((SIN(RADIANS(PARAMETERS!$D$8-D5569)/2)*SIN(RADIANS(PARAMETERS!$D$8-D5569)/2))+(COS(RADIANS(D5569))*COS(RADIANS(PARAMETERS!$D$8))*SIN(RADIANS(PARAMETERS!$D$9-C5569)/2)*SIN(RADIANS(PARAMETERS!$D$9-C5569)/2))))*2*3958.756</f>
        <v>1626.5263927000497</v>
      </c>
      <c r="F5569">
        <v>176.47378540039</v>
      </c>
      <c r="G5569">
        <v>204.33290100098</v>
      </c>
      <c r="H5569">
        <v>247.92956542969</v>
      </c>
      <c r="I5569">
        <v>286.99066162109</v>
      </c>
      <c r="J5569">
        <v>332.20806884766</v>
      </c>
      <c r="K5569" s="6">
        <f>IFERROR(EXP(TREND(LN($F$1:$J$1),LN(F5569:J5569),LN(Calculations!$B$3))),0)</f>
        <v>4.320874751481283E-2</v>
      </c>
    </row>
    <row r="5570" spans="1:11" x14ac:dyDescent="0.35">
      <c r="A5570">
        <v>5567</v>
      </c>
      <c r="B5570" t="str">
        <f t="shared" si="86"/>
        <v>19-85.5</v>
      </c>
      <c r="C5570">
        <v>-85.308854119562</v>
      </c>
      <c r="D5570">
        <v>18.799403093062999</v>
      </c>
      <c r="E5570">
        <f>ASIN(SQRT((SIN(RADIANS(PARAMETERS!$D$8-D5570)/2)*SIN(RADIANS(PARAMETERS!$D$8-D5570)/2))+(COS(RADIANS(D5570))*COS(RADIANS(PARAMETERS!$D$8))*SIN(RADIANS(PARAMETERS!$D$9-C5570)/2)*SIN(RADIANS(PARAMETERS!$D$9-C5570)/2))))*2*3958.756</f>
        <v>1644.2203797059494</v>
      </c>
      <c r="F5570">
        <v>175.74418640137</v>
      </c>
      <c r="G5570">
        <v>203.66067504883</v>
      </c>
      <c r="H5570">
        <v>247.29313659668</v>
      </c>
      <c r="I5570">
        <v>286.41116333008</v>
      </c>
      <c r="J5570">
        <v>331.7194519043</v>
      </c>
      <c r="K5570" s="6">
        <f>IFERROR(EXP(TREND(LN($F$1:$J$1),LN(F5570:J5570),LN(Calculations!$B$3))),0)</f>
        <v>4.2262668459390668E-2</v>
      </c>
    </row>
    <row r="5571" spans="1:11" x14ac:dyDescent="0.35">
      <c r="A5571">
        <v>5568</v>
      </c>
      <c r="B5571" t="str">
        <f t="shared" si="86"/>
        <v>19-85.5</v>
      </c>
      <c r="C5571">
        <v>-85.580175454463003</v>
      </c>
      <c r="D5571">
        <v>18.799403093062999</v>
      </c>
      <c r="E5571">
        <f>ASIN(SQRT((SIN(RADIANS(PARAMETERS!$D$8-D5571)/2)*SIN(RADIANS(PARAMETERS!$D$8-D5571)/2))+(COS(RADIANS(D5571))*COS(RADIANS(PARAMETERS!$D$8))*SIN(RADIANS(PARAMETERS!$D$9-C5571)/2)*SIN(RADIANS(PARAMETERS!$D$9-C5571)/2))))*2*3958.756</f>
        <v>1661.9174487982734</v>
      </c>
      <c r="F5571">
        <v>174.87675476074</v>
      </c>
      <c r="G5571">
        <v>202.87623596191</v>
      </c>
      <c r="H5571">
        <v>246.5482635498</v>
      </c>
      <c r="I5571">
        <v>285.73086547852</v>
      </c>
      <c r="J5571">
        <v>331.14337158203</v>
      </c>
      <c r="K5571" s="6">
        <f>IFERROR(EXP(TREND(LN($F$1:$J$1),LN(F5571:J5571),LN(Calculations!$B$3))),0)</f>
        <v>4.1176796548268259E-2</v>
      </c>
    </row>
    <row r="5572" spans="1:11" x14ac:dyDescent="0.35">
      <c r="A5572">
        <v>5569</v>
      </c>
      <c r="B5572" t="str">
        <f t="shared" si="86"/>
        <v>19-86</v>
      </c>
      <c r="C5572">
        <v>-85.851496789364006</v>
      </c>
      <c r="D5572">
        <v>18.799403093062999</v>
      </c>
      <c r="E5572">
        <f>ASIN(SQRT((SIN(RADIANS(PARAMETERS!$D$8-D5572)/2)*SIN(RADIANS(PARAMETERS!$D$8-D5572)/2))+(COS(RADIANS(D5572))*COS(RADIANS(PARAMETERS!$D$8))*SIN(RADIANS(PARAMETERS!$D$9-C5572)/2)*SIN(RADIANS(PARAMETERS!$D$9-C5572)/2))))*2*3958.756</f>
        <v>1679.6174656527437</v>
      </c>
      <c r="F5572">
        <v>173.43717956543</v>
      </c>
      <c r="G5572">
        <v>201.56672668457</v>
      </c>
      <c r="H5572">
        <v>245.08792114258</v>
      </c>
      <c r="I5572">
        <v>284.15335083008</v>
      </c>
      <c r="J5572">
        <v>329.44827270508</v>
      </c>
      <c r="K5572" s="6">
        <f>IFERROR(EXP(TREND(LN($F$1:$J$1),LN(F5572:J5572),LN(Calculations!$B$3))),0)</f>
        <v>3.9592258580664265E-2</v>
      </c>
    </row>
    <row r="5573" spans="1:11" x14ac:dyDescent="0.35">
      <c r="A5573">
        <v>5570</v>
      </c>
      <c r="B5573" t="str">
        <f t="shared" ref="B5573:B5636" si="87">MROUND(D5573,1)&amp;MROUND(C5573,-0.5)</f>
        <v>19-86</v>
      </c>
      <c r="C5573">
        <v>-86.122818124264995</v>
      </c>
      <c r="D5573">
        <v>18.799403093062999</v>
      </c>
      <c r="E5573">
        <f>ASIN(SQRT((SIN(RADIANS(PARAMETERS!$D$8-D5573)/2)*SIN(RADIANS(PARAMETERS!$D$8-D5573)/2))+(COS(RADIANS(D5573))*COS(RADIANS(PARAMETERS!$D$8))*SIN(RADIANS(PARAMETERS!$D$9-C5573)/2)*SIN(RADIANS(PARAMETERS!$D$9-C5573)/2))))*2*3958.756</f>
        <v>1697.3203010650216</v>
      </c>
      <c r="F5573">
        <v>171.33255004883</v>
      </c>
      <c r="G5573">
        <v>199.83102416992</v>
      </c>
      <c r="H5573">
        <v>243.0609588623</v>
      </c>
      <c r="I5573">
        <v>281.87649536133</v>
      </c>
      <c r="J5573">
        <v>326.89337158203</v>
      </c>
      <c r="K5573" s="6">
        <f>IFERROR(EXP(TREND(LN($F$1:$J$1),LN(F5573:J5573),LN(Calculations!$B$3))),0)</f>
        <v>3.7488637645747537E-2</v>
      </c>
    </row>
    <row r="5574" spans="1:11" x14ac:dyDescent="0.35">
      <c r="A5574">
        <v>5571</v>
      </c>
      <c r="B5574" t="str">
        <f t="shared" si="87"/>
        <v>19-86.5</v>
      </c>
      <c r="C5574">
        <v>-86.394139459165999</v>
      </c>
      <c r="D5574">
        <v>18.799403093062999</v>
      </c>
      <c r="E5574">
        <f>ASIN(SQRT((SIN(RADIANS(PARAMETERS!$D$8-D5574)/2)*SIN(RADIANS(PARAMETERS!$D$8-D5574)/2))+(COS(RADIANS(D5574))*COS(RADIANS(PARAMETERS!$D$8))*SIN(RADIANS(PARAMETERS!$D$9-C5574)/2)*SIN(RADIANS(PARAMETERS!$D$9-C5574)/2))))*2*3958.756</f>
        <v>1715.0258306863507</v>
      </c>
      <c r="F5574">
        <v>168.63041687012</v>
      </c>
      <c r="G5574">
        <v>197.69596862793</v>
      </c>
      <c r="H5574">
        <v>240.5086517334</v>
      </c>
      <c r="I5574">
        <v>278.95596313477</v>
      </c>
      <c r="J5574">
        <v>323.55227661133</v>
      </c>
      <c r="K5574" s="6">
        <f>IFERROR(EXP(TREND(LN($F$1:$J$1),LN(F5574:J5574),LN(Calculations!$B$3))),0)</f>
        <v>3.4999111425906122E-2</v>
      </c>
    </row>
    <row r="5575" spans="1:11" x14ac:dyDescent="0.35">
      <c r="A5575">
        <v>5572</v>
      </c>
      <c r="B5575" t="str">
        <f t="shared" si="87"/>
        <v>19-86.5</v>
      </c>
      <c r="C5575">
        <v>-86.665460794067002</v>
      </c>
      <c r="D5575">
        <v>18.799403093062999</v>
      </c>
      <c r="E5575">
        <f>ASIN(SQRT((SIN(RADIANS(PARAMETERS!$D$8-D5575)/2)*SIN(RADIANS(PARAMETERS!$D$8-D5575)/2))+(COS(RADIANS(D5575))*COS(RADIANS(PARAMETERS!$D$8))*SIN(RADIANS(PARAMETERS!$D$9-C5575)/2)*SIN(RADIANS(PARAMETERS!$D$9-C5575)/2))))*2*3958.756</f>
        <v>1732.7339347751533</v>
      </c>
      <c r="F5575">
        <v>165.45121765137</v>
      </c>
      <c r="G5575">
        <v>195.21252441406</v>
      </c>
      <c r="H5575">
        <v>237.47236633301</v>
      </c>
      <c r="I5575">
        <v>275.42126464844</v>
      </c>
      <c r="J5575">
        <v>319.43746948242</v>
      </c>
      <c r="K5575" s="6">
        <f>IFERROR(EXP(TREND(LN($F$1:$J$1),LN(F5575:J5575),LN(Calculations!$B$3))),0)</f>
        <v>3.2308542056410497E-2</v>
      </c>
    </row>
    <row r="5576" spans="1:11" x14ac:dyDescent="0.35">
      <c r="A5576">
        <v>5573</v>
      </c>
      <c r="B5576" t="str">
        <f t="shared" si="87"/>
        <v>19-87</v>
      </c>
      <c r="C5576">
        <v>-86.936782128968005</v>
      </c>
      <c r="D5576">
        <v>18.799403093062999</v>
      </c>
      <c r="E5576">
        <f>ASIN(SQRT((SIN(RADIANS(PARAMETERS!$D$8-D5576)/2)*SIN(RADIANS(PARAMETERS!$D$8-D5576)/2))+(COS(RADIANS(D5576))*COS(RADIANS(PARAMETERS!$D$8))*SIN(RADIANS(PARAMETERS!$D$9-C5576)/2)*SIN(RADIANS(PARAMETERS!$D$9-C5576)/2))))*2*3958.756</f>
        <v>1750.4444979634866</v>
      </c>
      <c r="F5576">
        <v>161.88778686523</v>
      </c>
      <c r="G5576">
        <v>192.42207336426</v>
      </c>
      <c r="H5576">
        <v>234.09971618652</v>
      </c>
      <c r="I5576">
        <v>271.47470092773</v>
      </c>
      <c r="J5576">
        <v>314.81994628906</v>
      </c>
      <c r="K5576" s="6">
        <f>IFERROR(EXP(TREND(LN($F$1:$J$1),LN(F5576:J5576),LN(Calculations!$B$3))),0)</f>
        <v>2.9523970141168147E-2</v>
      </c>
    </row>
    <row r="5577" spans="1:11" x14ac:dyDescent="0.35">
      <c r="A5577">
        <v>5574</v>
      </c>
      <c r="B5577" t="str">
        <f t="shared" si="87"/>
        <v>19-87</v>
      </c>
      <c r="C5577">
        <v>-87.208103463868994</v>
      </c>
      <c r="D5577">
        <v>18.799403093062999</v>
      </c>
      <c r="E5577">
        <f>ASIN(SQRT((SIN(RADIANS(PARAMETERS!$D$8-D5577)/2)*SIN(RADIANS(PARAMETERS!$D$8-D5577)/2))+(COS(RADIANS(D5577))*COS(RADIANS(PARAMETERS!$D$8))*SIN(RADIANS(PARAMETERS!$D$9-C5577)/2)*SIN(RADIANS(PARAMETERS!$D$9-C5577)/2))))*2*3958.756</f>
        <v>1768.157409037316</v>
      </c>
      <c r="F5577">
        <v>157.98780822754</v>
      </c>
      <c r="G5577">
        <v>189.26184082031</v>
      </c>
      <c r="H5577">
        <v>230.42526245117</v>
      </c>
      <c r="I5577">
        <v>267.16571044922</v>
      </c>
      <c r="J5577">
        <v>309.76794433594</v>
      </c>
      <c r="K5577" s="6">
        <f>IFERROR(EXP(TREND(LN($F$1:$J$1),LN(F5577:J5577),LN(Calculations!$B$3))),0)</f>
        <v>2.6708789224853105E-2</v>
      </c>
    </row>
    <row r="5578" spans="1:11" x14ac:dyDescent="0.35">
      <c r="A5578">
        <v>5575</v>
      </c>
      <c r="B5578" t="str">
        <f t="shared" si="87"/>
        <v>19-87.5</v>
      </c>
      <c r="C5578">
        <v>-87.479424798769998</v>
      </c>
      <c r="D5578">
        <v>18.799403093062999</v>
      </c>
      <c r="E5578">
        <f>ASIN(SQRT((SIN(RADIANS(PARAMETERS!$D$8-D5578)/2)*SIN(RADIANS(PARAMETERS!$D$8-D5578)/2))+(COS(RADIANS(D5578))*COS(RADIANS(PARAMETERS!$D$8))*SIN(RADIANS(PARAMETERS!$D$9-C5578)/2)*SIN(RADIANS(PARAMETERS!$D$9-C5578)/2))))*2*3958.756</f>
        <v>1785.8725607296831</v>
      </c>
      <c r="F5578">
        <v>153.84910583496</v>
      </c>
      <c r="G5578">
        <v>185.80703735352</v>
      </c>
      <c r="H5578">
        <v>226.51542663574</v>
      </c>
      <c r="I5578">
        <v>262.56488037109</v>
      </c>
      <c r="J5578">
        <v>304.35583496094</v>
      </c>
      <c r="K5578" s="6">
        <f>IFERROR(EXP(TREND(LN($F$1:$J$1),LN(F5578:J5578),LN(Calculations!$B$3))),0)</f>
        <v>2.3983745601869014E-2</v>
      </c>
    </row>
    <row r="5579" spans="1:11" x14ac:dyDescent="0.35">
      <c r="A5579">
        <v>5576</v>
      </c>
      <c r="B5579" t="str">
        <f t="shared" si="87"/>
        <v>19-88</v>
      </c>
      <c r="C5579">
        <v>-87.750746133671001</v>
      </c>
      <c r="D5579">
        <v>18.799403093062999</v>
      </c>
      <c r="E5579">
        <f>ASIN(SQRT((SIN(RADIANS(PARAMETERS!$D$8-D5579)/2)*SIN(RADIANS(PARAMETERS!$D$8-D5579)/2))+(COS(RADIANS(D5579))*COS(RADIANS(PARAMETERS!$D$8))*SIN(RADIANS(PARAMETERS!$D$9-C5579)/2)*SIN(RADIANS(PARAMETERS!$D$9-C5579)/2))))*2*3958.756</f>
        <v>1803.5898495258698</v>
      </c>
      <c r="F5579">
        <v>149.55262756348</v>
      </c>
      <c r="G5579">
        <v>182.13700866699</v>
      </c>
      <c r="H5579">
        <v>222.48400878906</v>
      </c>
      <c r="I5579">
        <v>257.81661987305</v>
      </c>
      <c r="J5579">
        <v>298.76541137695</v>
      </c>
      <c r="K5579" s="6">
        <f>IFERROR(EXP(TREND(LN($F$1:$J$1),LN(F5579:J5579),LN(Calculations!$B$3))),0)</f>
        <v>2.1424282065775978E-2</v>
      </c>
    </row>
    <row r="5580" spans="1:11" x14ac:dyDescent="0.35">
      <c r="A5580">
        <v>5577</v>
      </c>
      <c r="B5580" t="str">
        <f t="shared" si="87"/>
        <v>19-88</v>
      </c>
      <c r="C5580">
        <v>-88.022067468572004</v>
      </c>
      <c r="D5580">
        <v>18.799403093062999</v>
      </c>
      <c r="E5580">
        <f>ASIN(SQRT((SIN(RADIANS(PARAMETERS!$D$8-D5580)/2)*SIN(RADIANS(PARAMETERS!$D$8-D5580)/2))+(COS(RADIANS(D5580))*COS(RADIANS(PARAMETERS!$D$8))*SIN(RADIANS(PARAMETERS!$D$9-C5580)/2)*SIN(RADIANS(PARAMETERS!$D$9-C5580)/2))))*2*3958.756</f>
        <v>1821.3091754797795</v>
      </c>
      <c r="F5580">
        <v>145.13562011719</v>
      </c>
      <c r="G5580">
        <v>178.27719116211</v>
      </c>
      <c r="H5580">
        <v>218.34735107422</v>
      </c>
      <c r="I5580">
        <v>252.94281005859</v>
      </c>
      <c r="J5580">
        <v>293.02542114258</v>
      </c>
      <c r="K5580" s="6">
        <f>IFERROR(EXP(TREND(LN($F$1:$J$1),LN(F5580:J5580),LN(Calculations!$B$3))),0)</f>
        <v>1.9059659801176351E-2</v>
      </c>
    </row>
    <row r="5581" spans="1:11" x14ac:dyDescent="0.35">
      <c r="A5581">
        <v>5578</v>
      </c>
      <c r="B5581" t="str">
        <f t="shared" si="87"/>
        <v>19-88.5</v>
      </c>
      <c r="C5581">
        <v>-88.293388803472993</v>
      </c>
      <c r="D5581">
        <v>18.799403093062999</v>
      </c>
      <c r="E5581">
        <f>ASIN(SQRT((SIN(RADIANS(PARAMETERS!$D$8-D5581)/2)*SIN(RADIANS(PARAMETERS!$D$8-D5581)/2))+(COS(RADIANS(D5581))*COS(RADIANS(PARAMETERS!$D$8))*SIN(RADIANS(PARAMETERS!$D$9-C5581)/2)*SIN(RADIANS(PARAMETERS!$D$9-C5581)/2))))*2*3958.756</f>
        <v>1839.0304420407797</v>
      </c>
      <c r="F5581">
        <v>140.66363525391</v>
      </c>
      <c r="G5581">
        <v>174.29736328125</v>
      </c>
      <c r="H5581">
        <v>214.13513183594</v>
      </c>
      <c r="I5581">
        <v>247.96452331543</v>
      </c>
      <c r="J5581">
        <v>287.14447021484</v>
      </c>
      <c r="K5581" s="6">
        <f>IFERROR(EXP(TREND(LN($F$1:$J$1),LN(F5581:J5581),LN(Calculations!$B$3))),0)</f>
        <v>1.6921787656509632E-2</v>
      </c>
    </row>
    <row r="5582" spans="1:11" x14ac:dyDescent="0.35">
      <c r="A5582">
        <v>5579</v>
      </c>
      <c r="B5582" t="str">
        <f t="shared" si="87"/>
        <v>19-88.5</v>
      </c>
      <c r="C5582">
        <v>-88.564710138373997</v>
      </c>
      <c r="D5582">
        <v>18.799403093062999</v>
      </c>
      <c r="E5582">
        <f>ASIN(SQRT((SIN(RADIANS(PARAMETERS!$D$8-D5582)/2)*SIN(RADIANS(PARAMETERS!$D$8-D5582)/2))+(COS(RADIANS(D5582))*COS(RADIANS(PARAMETERS!$D$8))*SIN(RADIANS(PARAMETERS!$D$9-C5582)/2)*SIN(RADIANS(PARAMETERS!$D$9-C5582)/2))))*2*3958.756</f>
        <v>1856.753555890318</v>
      </c>
      <c r="F5582">
        <v>136.22576904297</v>
      </c>
      <c r="G5582">
        <v>170.29780578613</v>
      </c>
      <c r="H5582">
        <v>209.95610046387</v>
      </c>
      <c r="I5582">
        <v>243.01138305664</v>
      </c>
      <c r="J5582">
        <v>281.27713012695</v>
      </c>
      <c r="K5582" s="6">
        <f>IFERROR(EXP(TREND(LN($F$1:$J$1),LN(F5582:J5582),LN(Calculations!$B$3))),0)</f>
        <v>1.5033115295119758E-2</v>
      </c>
    </row>
    <row r="5583" spans="1:11" x14ac:dyDescent="0.35">
      <c r="A5583">
        <v>5580</v>
      </c>
      <c r="B5583" t="str">
        <f t="shared" si="87"/>
        <v>19-89</v>
      </c>
      <c r="C5583">
        <v>-88.836031473275</v>
      </c>
      <c r="D5583">
        <v>18.799403093062999</v>
      </c>
      <c r="E5583">
        <f>ASIN(SQRT((SIN(RADIANS(PARAMETERS!$D$8-D5583)/2)*SIN(RADIANS(PARAMETERS!$D$8-D5583)/2))+(COS(RADIANS(D5583))*COS(RADIANS(PARAMETERS!$D$8))*SIN(RADIANS(PARAMETERS!$D$9-C5583)/2)*SIN(RADIANS(PARAMETERS!$D$9-C5583)/2))))*2*3958.756</f>
        <v>1874.4784267876696</v>
      </c>
      <c r="F5583">
        <v>131.86137390137</v>
      </c>
      <c r="G5583">
        <v>166.32666015625</v>
      </c>
      <c r="H5583">
        <v>205.83195495605</v>
      </c>
      <c r="I5583">
        <v>238.10624694824</v>
      </c>
      <c r="J5583">
        <v>275.44702148438</v>
      </c>
      <c r="K5583" s="6">
        <f>IFERROR(EXP(TREND(LN($F$1:$J$1),LN(F5583:J5583),LN(Calculations!$B$3))),0)</f>
        <v>1.3379931057780778E-2</v>
      </c>
    </row>
    <row r="5584" spans="1:11" x14ac:dyDescent="0.35">
      <c r="A5584">
        <v>5581</v>
      </c>
      <c r="B5584" t="str">
        <f t="shared" si="87"/>
        <v>19-89</v>
      </c>
      <c r="C5584">
        <v>-89.107352808176003</v>
      </c>
      <c r="D5584">
        <v>18.799403093062999</v>
      </c>
      <c r="E5584">
        <f>ASIN(SQRT((SIN(RADIANS(PARAMETERS!$D$8-D5584)/2)*SIN(RADIANS(PARAMETERS!$D$8-D5584)/2))+(COS(RADIANS(D5584))*COS(RADIANS(PARAMETERS!$D$8))*SIN(RADIANS(PARAMETERS!$D$9-C5584)/2)*SIN(RADIANS(PARAMETERS!$D$9-C5584)/2))))*2*3958.756</f>
        <v>1892.2049674242385</v>
      </c>
      <c r="F5584">
        <v>127.66625213623</v>
      </c>
      <c r="G5584">
        <v>162.51174926758</v>
      </c>
      <c r="H5584">
        <v>201.84959411621</v>
      </c>
      <c r="I5584">
        <v>233.35008239746</v>
      </c>
      <c r="J5584">
        <v>269.77145385742</v>
      </c>
      <c r="K5584" s="6">
        <f>IFERROR(EXP(TREND(LN($F$1:$J$1),LN(F5584:J5584),LN(Calculations!$B$3))),0)</f>
        <v>1.1964900162955445E-2</v>
      </c>
    </row>
    <row r="5585" spans="1:11" x14ac:dyDescent="0.35">
      <c r="A5585">
        <v>5582</v>
      </c>
      <c r="B5585" t="str">
        <f t="shared" si="87"/>
        <v>19-89.5</v>
      </c>
      <c r="C5585">
        <v>-89.378674143077006</v>
      </c>
      <c r="D5585">
        <v>18.799403093062999</v>
      </c>
      <c r="E5585">
        <f>ASIN(SQRT((SIN(RADIANS(PARAMETERS!$D$8-D5585)/2)*SIN(RADIANS(PARAMETERS!$D$8-D5585)/2))+(COS(RADIANS(D5585))*COS(RADIANS(PARAMETERS!$D$8))*SIN(RADIANS(PARAMETERS!$D$9-C5585)/2)*SIN(RADIANS(PARAMETERS!$D$9-C5585)/2))))*2*3958.756</f>
        <v>1909.9330932858518</v>
      </c>
      <c r="F5585">
        <v>124.08219909668</v>
      </c>
      <c r="G5585">
        <v>159.25547790527</v>
      </c>
      <c r="H5585">
        <v>198.6099395752</v>
      </c>
      <c r="I5585">
        <v>229.54370117188</v>
      </c>
      <c r="J5585">
        <v>265.29846191406</v>
      </c>
      <c r="K5585" s="6">
        <f>IFERROR(EXP(TREND(LN($F$1:$J$1),LN(F5585:J5585),LN(Calculations!$B$3))),0)</f>
        <v>1.0887051727961105E-2</v>
      </c>
    </row>
    <row r="5586" spans="1:11" x14ac:dyDescent="0.35">
      <c r="A5586">
        <v>5583</v>
      </c>
      <c r="B5586" t="str">
        <f t="shared" si="87"/>
        <v>19-89.5</v>
      </c>
      <c r="C5586">
        <v>-89.649995477977996</v>
      </c>
      <c r="D5586">
        <v>18.799403093062999</v>
      </c>
      <c r="E5586">
        <f>ASIN(SQRT((SIN(RADIANS(PARAMETERS!$D$8-D5586)/2)*SIN(RADIANS(PARAMETERS!$D$8-D5586)/2))+(COS(RADIANS(D5586))*COS(RADIANS(PARAMETERS!$D$8))*SIN(RADIANS(PARAMETERS!$D$9-C5586)/2)*SIN(RADIANS(PARAMETERS!$D$9-C5586)/2))))*2*3958.756</f>
        <v>1927.6627225225482</v>
      </c>
      <c r="F5586">
        <v>121.23498535156</v>
      </c>
      <c r="G5586">
        <v>156.48934936523</v>
      </c>
      <c r="H5586">
        <v>196.02061462402</v>
      </c>
      <c r="I5586">
        <v>226.56455993652</v>
      </c>
      <c r="J5586">
        <v>261.85229492188</v>
      </c>
      <c r="K5586" s="6">
        <f>IFERROR(EXP(TREND(LN($F$1:$J$1),LN(F5586:J5586),LN(Calculations!$B$3))),0)</f>
        <v>1.00934517127801E-2</v>
      </c>
    </row>
    <row r="5587" spans="1:11" x14ac:dyDescent="0.35">
      <c r="A5587">
        <v>5584</v>
      </c>
      <c r="B5587" t="str">
        <f t="shared" si="87"/>
        <v>19-90</v>
      </c>
      <c r="C5587">
        <v>-89.921316812878999</v>
      </c>
      <c r="D5587">
        <v>18.799403093062999</v>
      </c>
      <c r="E5587">
        <f>ASIN(SQRT((SIN(RADIANS(PARAMETERS!$D$8-D5587)/2)*SIN(RADIANS(PARAMETERS!$D$8-D5587)/2))+(COS(RADIANS(D5587))*COS(RADIANS(PARAMETERS!$D$8))*SIN(RADIANS(PARAMETERS!$D$9-C5587)/2)*SIN(RADIANS(PARAMETERS!$D$9-C5587)/2))))*2*3958.756</f>
        <v>1945.3937758253833</v>
      </c>
      <c r="F5587">
        <v>118.97373962402</v>
      </c>
      <c r="G5587">
        <v>154.12928771973</v>
      </c>
      <c r="H5587">
        <v>193.92535400391</v>
      </c>
      <c r="I5587">
        <v>224.19079589844</v>
      </c>
      <c r="J5587">
        <v>259.13305664063</v>
      </c>
      <c r="K5587" s="6">
        <f>IFERROR(EXP(TREND(LN($F$1:$J$1),LN(F5587:J5587),LN(Calculations!$B$3))),0)</f>
        <v>9.497095216090835E-3</v>
      </c>
    </row>
    <row r="5588" spans="1:11" x14ac:dyDescent="0.35">
      <c r="A5588">
        <v>5585</v>
      </c>
      <c r="B5588" t="str">
        <f t="shared" si="87"/>
        <v>19-90</v>
      </c>
      <c r="C5588">
        <v>-90.192638147780002</v>
      </c>
      <c r="D5588">
        <v>18.799403093062999</v>
      </c>
      <c r="E5588">
        <f>ASIN(SQRT((SIN(RADIANS(PARAMETERS!$D$8-D5588)/2)*SIN(RADIANS(PARAMETERS!$D$8-D5588)/2))+(COS(RADIANS(D5588))*COS(RADIANS(PARAMETERS!$D$8))*SIN(RADIANS(PARAMETERS!$D$9-C5588)/2)*SIN(RADIANS(PARAMETERS!$D$9-C5588)/2))))*2*3958.756</f>
        <v>1963.1261763098162</v>
      </c>
      <c r="F5588">
        <v>117.18649291992</v>
      </c>
      <c r="G5588">
        <v>152.12727355957</v>
      </c>
      <c r="H5588">
        <v>192.28010559082</v>
      </c>
      <c r="I5588">
        <v>222.39645385742</v>
      </c>
      <c r="J5588">
        <v>257.14047241211</v>
      </c>
      <c r="K5588" s="6">
        <f>IFERROR(EXP(TREND(LN($F$1:$J$1),LN(F5588:J5588),LN(Calculations!$B$3))),0)</f>
        <v>9.0479421241931278E-3</v>
      </c>
    </row>
    <row r="5589" spans="1:11" x14ac:dyDescent="0.35">
      <c r="A5589">
        <v>5586</v>
      </c>
      <c r="B5589" t="str">
        <f t="shared" si="87"/>
        <v>19-90.5</v>
      </c>
      <c r="C5589">
        <v>-90.463959482681005</v>
      </c>
      <c r="D5589">
        <v>18.799403093062999</v>
      </c>
      <c r="E5589">
        <f>ASIN(SQRT((SIN(RADIANS(PARAMETERS!$D$8-D5589)/2)*SIN(RADIANS(PARAMETERS!$D$8-D5589)/2))+(COS(RADIANS(D5589))*COS(RADIANS(PARAMETERS!$D$8))*SIN(RADIANS(PARAMETERS!$D$9-C5589)/2)*SIN(RADIANS(PARAMETERS!$D$9-C5589)/2))))*2*3958.756</f>
        <v>1980.8598494052667</v>
      </c>
      <c r="F5589">
        <v>115.82750701904</v>
      </c>
      <c r="G5589">
        <v>150.5029296875</v>
      </c>
      <c r="H5589">
        <v>191.06452941895</v>
      </c>
      <c r="I5589">
        <v>221.13290405273</v>
      </c>
      <c r="J5589">
        <v>255.80624389648</v>
      </c>
      <c r="K5589" s="6">
        <f>IFERROR(EXP(TREND(LN($F$1:$J$1),LN(F5589:J5589),LN(Calculations!$B$3))),0)</f>
        <v>8.7208238280416881E-3</v>
      </c>
    </row>
    <row r="5590" spans="1:11" x14ac:dyDescent="0.35">
      <c r="A5590">
        <v>5587</v>
      </c>
      <c r="B5590" t="str">
        <f t="shared" si="87"/>
        <v>19-90.5</v>
      </c>
      <c r="C5590">
        <v>-90.735280817581994</v>
      </c>
      <c r="D5590">
        <v>18.799403093062999</v>
      </c>
      <c r="E5590">
        <f>ASIN(SQRT((SIN(RADIANS(PARAMETERS!$D$8-D5590)/2)*SIN(RADIANS(PARAMETERS!$D$8-D5590)/2))+(COS(RADIANS(D5590))*COS(RADIANS(PARAMETERS!$D$8))*SIN(RADIANS(PARAMETERS!$D$9-C5590)/2)*SIN(RADIANS(PARAMETERS!$D$9-C5590)/2))))*2*3958.756</f>
        <v>1998.5947227504739</v>
      </c>
      <c r="F5590">
        <v>114.81032562256</v>
      </c>
      <c r="G5590">
        <v>149.25874328613</v>
      </c>
      <c r="H5590">
        <v>190.21159362793</v>
      </c>
      <c r="I5590">
        <v>220.27839660645</v>
      </c>
      <c r="J5590">
        <v>254.9612121582</v>
      </c>
      <c r="K5590" s="6">
        <f>IFERROR(EXP(TREND(LN($F$1:$J$1),LN(F5590:J5590),LN(Calculations!$B$3))),0)</f>
        <v>8.4878991680895511E-3</v>
      </c>
    </row>
    <row r="5591" spans="1:11" x14ac:dyDescent="0.35">
      <c r="A5591">
        <v>5588</v>
      </c>
      <c r="B5591" t="str">
        <f t="shared" si="87"/>
        <v>19-50</v>
      </c>
      <c r="C5591">
        <v>-50.037080582435998</v>
      </c>
      <c r="D5591">
        <v>19.070724427963999</v>
      </c>
      <c r="E5591">
        <f>ASIN(SQRT((SIN(RADIANS(PARAMETERS!$D$8-D5591)/2)*SIN(RADIANS(PARAMETERS!$D$8-D5591)/2))+(COS(RADIANS(D5591))*COS(RADIANS(PARAMETERS!$D$8))*SIN(RADIANS(PARAMETERS!$D$9-C5591)/2)*SIN(RADIANS(PARAMETERS!$D$9-C5591)/2))))*2*3958.756</f>
        <v>743.40899595610188</v>
      </c>
      <c r="F5591">
        <v>147.66439819336</v>
      </c>
      <c r="G5591">
        <v>180.0558013916</v>
      </c>
      <c r="H5591">
        <v>214.74588012695</v>
      </c>
      <c r="I5591">
        <v>245.36360168457</v>
      </c>
      <c r="J5591">
        <v>280.34774780273</v>
      </c>
      <c r="K5591" s="6">
        <f>IFERROR(EXP(TREND(LN($F$1:$J$1),LN(F5591:J5591),LN(Calculations!$B$3))),0)</f>
        <v>2.0799638028843614E-2</v>
      </c>
    </row>
    <row r="5592" spans="1:11" x14ac:dyDescent="0.35">
      <c r="A5592">
        <v>5589</v>
      </c>
      <c r="B5592" t="str">
        <f t="shared" si="87"/>
        <v>19-50.5</v>
      </c>
      <c r="C5592">
        <v>-50.308401917337001</v>
      </c>
      <c r="D5592">
        <v>19.070724427963999</v>
      </c>
      <c r="E5592">
        <f>ASIN(SQRT((SIN(RADIANS(PARAMETERS!$D$8-D5592)/2)*SIN(RADIANS(PARAMETERS!$D$8-D5592)/2))+(COS(RADIANS(D5592))*COS(RADIANS(PARAMETERS!$D$8))*SIN(RADIANS(PARAMETERS!$D$9-C5592)/2)*SIN(RADIANS(PARAMETERS!$D$9-C5592)/2))))*2*3958.756</f>
        <v>726.60041830100533</v>
      </c>
      <c r="F5592">
        <v>148.6609954834</v>
      </c>
      <c r="G5592">
        <v>180.6720123291</v>
      </c>
      <c r="H5592">
        <v>215.59242248535</v>
      </c>
      <c r="I5592">
        <v>246.42741394043</v>
      </c>
      <c r="J5592">
        <v>281.67367553711</v>
      </c>
      <c r="K5592" s="6">
        <f>IFERROR(EXP(TREND(LN($F$1:$J$1),LN(F5592:J5592),LN(Calculations!$B$3))),0)</f>
        <v>2.1350569800381723E-2</v>
      </c>
    </row>
    <row r="5593" spans="1:11" x14ac:dyDescent="0.35">
      <c r="A5593">
        <v>5590</v>
      </c>
      <c r="B5593" t="str">
        <f t="shared" si="87"/>
        <v>19-50.5</v>
      </c>
      <c r="C5593">
        <v>-50.579723252237997</v>
      </c>
      <c r="D5593">
        <v>19.070724427963999</v>
      </c>
      <c r="E5593">
        <f>ASIN(SQRT((SIN(RADIANS(PARAMETERS!$D$8-D5593)/2)*SIN(RADIANS(PARAMETERS!$D$8-D5593)/2))+(COS(RADIANS(D5593))*COS(RADIANS(PARAMETERS!$D$8))*SIN(RADIANS(PARAMETERS!$D$9-C5593)/2)*SIN(RADIANS(PARAMETERS!$D$9-C5593)/2))))*2*3958.756</f>
        <v>709.84453975511803</v>
      </c>
      <c r="F5593">
        <v>149.58497619629</v>
      </c>
      <c r="G5593">
        <v>181.24717712402</v>
      </c>
      <c r="H5593">
        <v>216.38803100586</v>
      </c>
      <c r="I5593">
        <v>247.43139648438</v>
      </c>
      <c r="J5593">
        <v>282.92947387695</v>
      </c>
      <c r="K5593" s="6">
        <f>IFERROR(EXP(TREND(LN($F$1:$J$1),LN(F5593:J5593),LN(Calculations!$B$3))),0)</f>
        <v>2.1872475228934284E-2</v>
      </c>
    </row>
    <row r="5594" spans="1:11" x14ac:dyDescent="0.35">
      <c r="A5594">
        <v>5591</v>
      </c>
      <c r="B5594" t="str">
        <f t="shared" si="87"/>
        <v>19-51</v>
      </c>
      <c r="C5594">
        <v>-50.851044587139</v>
      </c>
      <c r="D5594">
        <v>19.070724427963999</v>
      </c>
      <c r="E5594">
        <f>ASIN(SQRT((SIN(RADIANS(PARAMETERS!$D$8-D5594)/2)*SIN(RADIANS(PARAMETERS!$D$8-D5594)/2))+(COS(RADIANS(D5594))*COS(RADIANS(PARAMETERS!$D$8))*SIN(RADIANS(PARAMETERS!$D$9-C5594)/2)*SIN(RADIANS(PARAMETERS!$D$9-C5594)/2))))*2*3958.756</f>
        <v>693.14521690945071</v>
      </c>
      <c r="F5594">
        <v>150.47067260742</v>
      </c>
      <c r="G5594">
        <v>181.80352783203</v>
      </c>
      <c r="H5594">
        <v>217.1661529541</v>
      </c>
      <c r="I5594">
        <v>248.41981506348</v>
      </c>
      <c r="J5594">
        <v>284.17263793945</v>
      </c>
      <c r="K5594" s="6">
        <f>IFERROR(EXP(TREND(LN($F$1:$J$1),LN(F5594:J5594),LN(Calculations!$B$3))),0)</f>
        <v>2.2382285941277849E-2</v>
      </c>
    </row>
    <row r="5595" spans="1:11" x14ac:dyDescent="0.35">
      <c r="A5595">
        <v>5592</v>
      </c>
      <c r="B5595" t="str">
        <f t="shared" si="87"/>
        <v>19-51</v>
      </c>
      <c r="C5595">
        <v>-51.122365922039997</v>
      </c>
      <c r="D5595">
        <v>19.070724427963999</v>
      </c>
      <c r="E5595">
        <f>ASIN(SQRT((SIN(RADIANS(PARAMETERS!$D$8-D5595)/2)*SIN(RADIANS(PARAMETERS!$D$8-D5595)/2))+(COS(RADIANS(D5595))*COS(RADIANS(PARAMETERS!$D$8))*SIN(RADIANS(PARAMETERS!$D$9-C5595)/2)*SIN(RADIANS(PARAMETERS!$D$9-C5595)/2))))*2*3958.756</f>
        <v>676.50667261419505</v>
      </c>
      <c r="F5595">
        <v>151.36221313477</v>
      </c>
      <c r="G5595">
        <v>182.37094116211</v>
      </c>
      <c r="H5595">
        <v>217.97180175781</v>
      </c>
      <c r="I5595">
        <v>249.45227050781</v>
      </c>
      <c r="J5595">
        <v>285.48071289063</v>
      </c>
      <c r="K5595" s="6">
        <f>IFERROR(EXP(TREND(LN($F$1:$J$1),LN(F5595:J5595),LN(Calculations!$B$3))),0)</f>
        <v>2.2904244425802429E-2</v>
      </c>
    </row>
    <row r="5596" spans="1:11" x14ac:dyDescent="0.35">
      <c r="A5596">
        <v>5593</v>
      </c>
      <c r="B5596" t="str">
        <f t="shared" si="87"/>
        <v>19-51.5</v>
      </c>
      <c r="C5596">
        <v>-51.393687256941</v>
      </c>
      <c r="D5596">
        <v>19.070724427963999</v>
      </c>
      <c r="E5596">
        <f>ASIN(SQRT((SIN(RADIANS(PARAMETERS!$D$8-D5596)/2)*SIN(RADIANS(PARAMETERS!$D$8-D5596)/2))+(COS(RADIANS(D5596))*COS(RADIANS(PARAMETERS!$D$8))*SIN(RADIANS(PARAMETERS!$D$9-C5596)/2)*SIN(RADIANS(PARAMETERS!$D$9-C5596)/2))))*2*3958.756</f>
        <v>659.93353855520706</v>
      </c>
      <c r="F5596">
        <v>152.19323730469</v>
      </c>
      <c r="G5596">
        <v>182.90165710449</v>
      </c>
      <c r="H5596">
        <v>218.72700500488</v>
      </c>
      <c r="I5596">
        <v>250.42138671875</v>
      </c>
      <c r="J5596">
        <v>286.70999145508</v>
      </c>
      <c r="K5596" s="6">
        <f>IFERROR(EXP(TREND(LN($F$1:$J$1),LN(F5596:J5596),LN(Calculations!$B$3))),0)</f>
        <v>2.3399436551248924E-2</v>
      </c>
    </row>
    <row r="5597" spans="1:11" x14ac:dyDescent="0.35">
      <c r="A5597">
        <v>5594</v>
      </c>
      <c r="B5597" t="str">
        <f t="shared" si="87"/>
        <v>19-51.5</v>
      </c>
      <c r="C5597">
        <v>-51.665008591842003</v>
      </c>
      <c r="D5597">
        <v>19.070724427963999</v>
      </c>
      <c r="E5597">
        <f>ASIN(SQRT((SIN(RADIANS(PARAMETERS!$D$8-D5597)/2)*SIN(RADIANS(PARAMETERS!$D$8-D5597)/2))+(COS(RADIANS(D5597))*COS(RADIANS(PARAMETERS!$D$8))*SIN(RADIANS(PARAMETERS!$D$9-C5597)/2)*SIN(RADIANS(PARAMETERS!$D$9-C5597)/2))))*2*3958.756</f>
        <v>643.43090356023345</v>
      </c>
      <c r="F5597">
        <v>153.00628662109</v>
      </c>
      <c r="G5597">
        <v>183.42428588867</v>
      </c>
      <c r="H5597">
        <v>219.47738647461</v>
      </c>
      <c r="I5597">
        <v>251.38932800293</v>
      </c>
      <c r="J5597">
        <v>287.94299316406</v>
      </c>
      <c r="K5597" s="6">
        <f>IFERROR(EXP(TREND(LN($F$1:$J$1),LN(F5597:J5597),LN(Calculations!$B$3))),0)</f>
        <v>2.3891099260690787E-2</v>
      </c>
    </row>
    <row r="5598" spans="1:11" x14ac:dyDescent="0.35">
      <c r="A5598">
        <v>5595</v>
      </c>
      <c r="B5598" t="str">
        <f t="shared" si="87"/>
        <v>19-52</v>
      </c>
      <c r="C5598">
        <v>-51.936329926742999</v>
      </c>
      <c r="D5598">
        <v>19.070724427963999</v>
      </c>
      <c r="E5598">
        <f>ASIN(SQRT((SIN(RADIANS(PARAMETERS!$D$8-D5598)/2)*SIN(RADIANS(PARAMETERS!$D$8-D5598)/2))+(COS(RADIANS(D5598))*COS(RADIANS(PARAMETERS!$D$8))*SIN(RADIANS(PARAMETERS!$D$9-C5598)/2)*SIN(RADIANS(PARAMETERS!$D$9-C5598)/2))))*2*3958.756</f>
        <v>627.00436848364745</v>
      </c>
      <c r="F5598">
        <v>153.84072875977</v>
      </c>
      <c r="G5598">
        <v>183.96641540527</v>
      </c>
      <c r="H5598">
        <v>220.26652526855</v>
      </c>
      <c r="I5598">
        <v>252.41511535645</v>
      </c>
      <c r="J5598">
        <v>289.25778198242</v>
      </c>
      <c r="K5598" s="6">
        <f>IFERROR(EXP(TREND(LN($F$1:$J$1),LN(F5598:J5598),LN(Calculations!$B$3))),0)</f>
        <v>2.4402213757757432E-2</v>
      </c>
    </row>
    <row r="5599" spans="1:11" x14ac:dyDescent="0.35">
      <c r="A5599">
        <v>5596</v>
      </c>
      <c r="B5599" t="str">
        <f t="shared" si="87"/>
        <v>19-52</v>
      </c>
      <c r="C5599">
        <v>-52.207651261644003</v>
      </c>
      <c r="D5599">
        <v>19.070724427963999</v>
      </c>
      <c r="E5599">
        <f>ASIN(SQRT((SIN(RADIANS(PARAMETERS!$D$8-D5599)/2)*SIN(RADIANS(PARAMETERS!$D$8-D5599)/2))+(COS(RADIANS(D5599))*COS(RADIANS(PARAMETERS!$D$8))*SIN(RADIANS(PARAMETERS!$D$9-C5599)/2)*SIN(RADIANS(PARAMETERS!$D$9-C5599)/2))))*2*3958.756</f>
        <v>610.66010864788461</v>
      </c>
      <c r="F5599">
        <v>154.61354064941</v>
      </c>
      <c r="G5599">
        <v>184.46987915039</v>
      </c>
      <c r="H5599">
        <v>221.00384521484</v>
      </c>
      <c r="I5599">
        <v>253.37683105469</v>
      </c>
      <c r="J5599">
        <v>290.4938659668</v>
      </c>
      <c r="K5599" s="6">
        <f>IFERROR(EXP(TREND(LN($F$1:$J$1),LN(F5599:J5599),LN(Calculations!$B$3))),0)</f>
        <v>2.4881817428592877E-2</v>
      </c>
    </row>
    <row r="5600" spans="1:11" x14ac:dyDescent="0.35">
      <c r="A5600">
        <v>5597</v>
      </c>
      <c r="B5600" t="str">
        <f t="shared" si="87"/>
        <v>19-52.5</v>
      </c>
      <c r="C5600">
        <v>-52.478972596544999</v>
      </c>
      <c r="D5600">
        <v>19.070724427963999</v>
      </c>
      <c r="E5600">
        <f>ASIN(SQRT((SIN(RADIANS(PARAMETERS!$D$8-D5600)/2)*SIN(RADIANS(PARAMETERS!$D$8-D5600)/2))+(COS(RADIANS(D5600))*COS(RADIANS(PARAMETERS!$D$8))*SIN(RADIANS(PARAMETERS!$D$9-C5600)/2)*SIN(RADIANS(PARAMETERS!$D$9-C5600)/2))))*2*3958.756</f>
        <v>594.40494496671431</v>
      </c>
      <c r="F5600">
        <v>155.36686706543</v>
      </c>
      <c r="G5600">
        <v>184.9638671875</v>
      </c>
      <c r="H5600">
        <v>221.73593139648</v>
      </c>
      <c r="I5600">
        <v>254.33787536621</v>
      </c>
      <c r="J5600">
        <v>291.73538208008</v>
      </c>
      <c r="K5600" s="6">
        <f>IFERROR(EXP(TREND(LN($F$1:$J$1),LN(F5600:J5600),LN(Calculations!$B$3))),0)</f>
        <v>2.5354007868120414E-2</v>
      </c>
    </row>
    <row r="5601" spans="1:11" x14ac:dyDescent="0.35">
      <c r="A5601">
        <v>5598</v>
      </c>
      <c r="B5601" t="str">
        <f t="shared" si="87"/>
        <v>19-53</v>
      </c>
      <c r="C5601">
        <v>-52.750293931446002</v>
      </c>
      <c r="D5601">
        <v>19.070724427963999</v>
      </c>
      <c r="E5601">
        <f>ASIN(SQRT((SIN(RADIANS(PARAMETERS!$D$8-D5601)/2)*SIN(RADIANS(PARAMETERS!$D$8-D5601)/2))+(COS(RADIANS(D5601))*COS(RADIANS(PARAMETERS!$D$8))*SIN(RADIANS(PARAMETERS!$D$9-C5601)/2)*SIN(RADIANS(PARAMETERS!$D$9-C5601)/2))))*2*3958.756</f>
        <v>578.24642504077713</v>
      </c>
      <c r="F5601">
        <v>156.12843322754</v>
      </c>
      <c r="G5601">
        <v>185.46867370605</v>
      </c>
      <c r="H5601">
        <v>222.49507141113</v>
      </c>
      <c r="I5601">
        <v>255.34228515625</v>
      </c>
      <c r="J5601">
        <v>293.04077148438</v>
      </c>
      <c r="K5601" s="6">
        <f>IFERROR(EXP(TREND(LN($F$1:$J$1),LN(F5601:J5601),LN(Calculations!$B$3))),0)</f>
        <v>2.5835256332185901E-2</v>
      </c>
    </row>
    <row r="5602" spans="1:11" x14ac:dyDescent="0.35">
      <c r="A5602">
        <v>5599</v>
      </c>
      <c r="B5602" t="str">
        <f t="shared" si="87"/>
        <v>19-53</v>
      </c>
      <c r="C5602">
        <v>-53.021615266346998</v>
      </c>
      <c r="D5602">
        <v>19.070724427963999</v>
      </c>
      <c r="E5602">
        <f>ASIN(SQRT((SIN(RADIANS(PARAMETERS!$D$8-D5602)/2)*SIN(RADIANS(PARAMETERS!$D$8-D5602)/2))+(COS(RADIANS(D5602))*COS(RADIANS(PARAMETERS!$D$8))*SIN(RADIANS(PARAMETERS!$D$9-C5602)/2)*SIN(RADIANS(PARAMETERS!$D$9-C5602)/2))))*2*3958.756</f>
        <v>562.19291569942686</v>
      </c>
      <c r="F5602">
        <v>156.83090209961</v>
      </c>
      <c r="G5602">
        <v>185.93838500977</v>
      </c>
      <c r="H5602">
        <v>223.21072387695</v>
      </c>
      <c r="I5602">
        <v>256.2956237793</v>
      </c>
      <c r="J5602">
        <v>294.28634643555</v>
      </c>
      <c r="K5602" s="6">
        <f>IFERROR(EXP(TREND(LN($F$1:$J$1),LN(F5602:J5602),LN(Calculations!$B$3))),0)</f>
        <v>2.6282228761839031E-2</v>
      </c>
    </row>
    <row r="5603" spans="1:11" x14ac:dyDescent="0.35">
      <c r="A5603">
        <v>5600</v>
      </c>
      <c r="B5603" t="str">
        <f t="shared" si="87"/>
        <v>19-53.5</v>
      </c>
      <c r="C5603">
        <v>-53.292936601248002</v>
      </c>
      <c r="D5603">
        <v>19.070724427963999</v>
      </c>
      <c r="E5603">
        <f>ASIN(SQRT((SIN(RADIANS(PARAMETERS!$D$8-D5603)/2)*SIN(RADIANS(PARAMETERS!$D$8-D5603)/2))+(COS(RADIANS(D5603))*COS(RADIANS(PARAMETERS!$D$8))*SIN(RADIANS(PARAMETERS!$D$9-C5603)/2)*SIN(RADIANS(PARAMETERS!$D$9-C5603)/2))))*2*3958.756</f>
        <v>546.25370866306116</v>
      </c>
      <c r="F5603">
        <v>157.52239990234</v>
      </c>
      <c r="G5603">
        <v>186.40174865723</v>
      </c>
      <c r="H5603">
        <v>223.91844177246</v>
      </c>
      <c r="I5603">
        <v>257.23971557617</v>
      </c>
      <c r="J5603">
        <v>295.52124023438</v>
      </c>
      <c r="K5603" s="6">
        <f>IFERROR(EXP(TREND(LN($F$1:$J$1),LN(F5603:J5603),LN(Calculations!$B$3))),0)</f>
        <v>2.6726491223823014E-2</v>
      </c>
    </row>
    <row r="5604" spans="1:11" x14ac:dyDescent="0.35">
      <c r="A5604">
        <v>5601</v>
      </c>
      <c r="B5604" t="str">
        <f t="shared" si="87"/>
        <v>19-53.5</v>
      </c>
      <c r="C5604">
        <v>-53.564257936148998</v>
      </c>
      <c r="D5604">
        <v>19.070724427963999</v>
      </c>
      <c r="E5604">
        <f>ASIN(SQRT((SIN(RADIANS(PARAMETERS!$D$8-D5604)/2)*SIN(RADIANS(PARAMETERS!$D$8-D5604)/2))+(COS(RADIANS(D5604))*COS(RADIANS(PARAMETERS!$D$8))*SIN(RADIANS(PARAMETERS!$D$9-C5604)/2)*SIN(RADIANS(PARAMETERS!$D$9-C5604)/2))))*2*3958.756</f>
        <v>530.43914121274747</v>
      </c>
      <c r="F5604">
        <v>158.22143554688</v>
      </c>
      <c r="G5604">
        <v>186.87045288086</v>
      </c>
      <c r="H5604">
        <v>224.63299560547</v>
      </c>
      <c r="I5604">
        <v>258.19223022461</v>
      </c>
      <c r="J5604">
        <v>296.76669311523</v>
      </c>
      <c r="K5604" s="6">
        <f>IFERROR(EXP(TREND(LN($F$1:$J$1),LN(F5604:J5604),LN(Calculations!$B$3))),0)</f>
        <v>2.7180689125434809E-2</v>
      </c>
    </row>
    <row r="5605" spans="1:11" x14ac:dyDescent="0.35">
      <c r="A5605">
        <v>5602</v>
      </c>
      <c r="B5605" t="str">
        <f t="shared" si="87"/>
        <v>19-54</v>
      </c>
      <c r="C5605">
        <v>-53.835579271050001</v>
      </c>
      <c r="D5605">
        <v>19.070724427963999</v>
      </c>
      <c r="E5605">
        <f>ASIN(SQRT((SIN(RADIANS(PARAMETERS!$D$8-D5605)/2)*SIN(RADIANS(PARAMETERS!$D$8-D5605)/2))+(COS(RADIANS(D5605))*COS(RADIANS(PARAMETERS!$D$8))*SIN(RADIANS(PARAMETERS!$D$9-C5605)/2)*SIN(RADIANS(PARAMETERS!$D$9-C5605)/2))))*2*3958.756</f>
        <v>514.76073397075959</v>
      </c>
      <c r="F5605">
        <v>158.84526062012</v>
      </c>
      <c r="G5605">
        <v>187.28579711914</v>
      </c>
      <c r="H5605">
        <v>225.26332092285</v>
      </c>
      <c r="I5605">
        <v>259.03060913086</v>
      </c>
      <c r="J5605">
        <v>297.86117553711</v>
      </c>
      <c r="K5605" s="6">
        <f>IFERROR(EXP(TREND(LN($F$1:$J$1),LN(F5605:J5605),LN(Calculations!$B$3))),0)</f>
        <v>2.7590681240033867E-2</v>
      </c>
    </row>
    <row r="5606" spans="1:11" x14ac:dyDescent="0.35">
      <c r="A5606">
        <v>5603</v>
      </c>
      <c r="B5606" t="str">
        <f t="shared" si="87"/>
        <v>19-54</v>
      </c>
      <c r="C5606">
        <v>-54.106900605950997</v>
      </c>
      <c r="D5606">
        <v>19.070724427963999</v>
      </c>
      <c r="E5606">
        <f>ASIN(SQRT((SIN(RADIANS(PARAMETERS!$D$8-D5606)/2)*SIN(RADIANS(PARAMETERS!$D$8-D5606)/2))+(COS(RADIANS(D5606))*COS(RADIANS(PARAMETERS!$D$8))*SIN(RADIANS(PARAMETERS!$D$9-C5606)/2)*SIN(RADIANS(PARAMETERS!$D$9-C5606)/2))))*2*3958.756</f>
        <v>499.23134810249724</v>
      </c>
      <c r="F5606">
        <v>159.44473266602</v>
      </c>
      <c r="G5606">
        <v>187.68392944336</v>
      </c>
      <c r="H5606">
        <v>225.86671447754</v>
      </c>
      <c r="I5606">
        <v>259.83270263672</v>
      </c>
      <c r="J5606">
        <v>298.90789794922</v>
      </c>
      <c r="K5606" s="6">
        <f>IFERROR(EXP(TREND(LN($F$1:$J$1),LN(F5606:J5606),LN(Calculations!$B$3))),0)</f>
        <v>2.7988475033614651E-2</v>
      </c>
    </row>
    <row r="5607" spans="1:11" x14ac:dyDescent="0.35">
      <c r="A5607">
        <v>5604</v>
      </c>
      <c r="B5607" t="str">
        <f t="shared" si="87"/>
        <v>19-54.5</v>
      </c>
      <c r="C5607">
        <v>-54.378221940852001</v>
      </c>
      <c r="D5607">
        <v>19.070724427963999</v>
      </c>
      <c r="E5607">
        <f>ASIN(SQRT((SIN(RADIANS(PARAMETERS!$D$8-D5607)/2)*SIN(RADIANS(PARAMETERS!$D$8-D5607)/2))+(COS(RADIANS(D5607))*COS(RADIANS(PARAMETERS!$D$8))*SIN(RADIANS(PARAMETERS!$D$9-C5607)/2)*SIN(RADIANS(PARAMETERS!$D$9-C5607)/2))))*2*3958.756</f>
        <v>483.86536442384988</v>
      </c>
      <c r="F5607">
        <v>160.03520202637</v>
      </c>
      <c r="G5607">
        <v>188.07569885254</v>
      </c>
      <c r="H5607">
        <v>226.45858764648</v>
      </c>
      <c r="I5607">
        <v>260.61831665039</v>
      </c>
      <c r="J5607">
        <v>299.93212890625</v>
      </c>
      <c r="K5607" s="6">
        <f>IFERROR(EXP(TREND(LN($F$1:$J$1),LN(F5607:J5607),LN(Calculations!$B$3))),0)</f>
        <v>2.8384394582060272E-2</v>
      </c>
    </row>
    <row r="5608" spans="1:11" x14ac:dyDescent="0.35">
      <c r="A5608">
        <v>5605</v>
      </c>
      <c r="B5608" t="str">
        <f t="shared" si="87"/>
        <v>19-54.5</v>
      </c>
      <c r="C5608">
        <v>-54.649543275752997</v>
      </c>
      <c r="D5608">
        <v>19.070724427963999</v>
      </c>
      <c r="E5608">
        <f>ASIN(SQRT((SIN(RADIANS(PARAMETERS!$D$8-D5608)/2)*SIN(RADIANS(PARAMETERS!$D$8-D5608)/2))+(COS(RADIANS(D5608))*COS(RADIANS(PARAMETERS!$D$8))*SIN(RADIANS(PARAMETERS!$D$9-C5608)/2)*SIN(RADIANS(PARAMETERS!$D$9-C5608)/2))))*2*3958.756</f>
        <v>468.6788870019011</v>
      </c>
      <c r="F5608">
        <v>160.56271362305</v>
      </c>
      <c r="G5608">
        <v>188.42720031738</v>
      </c>
      <c r="H5608">
        <v>226.99098205566</v>
      </c>
      <c r="I5608">
        <v>261.32608032227</v>
      </c>
      <c r="J5608">
        <v>300.85604858398</v>
      </c>
      <c r="K5608" s="6">
        <f>IFERROR(EXP(TREND(LN($F$1:$J$1),LN(F5608:J5608),LN(Calculations!$B$3))),0)</f>
        <v>2.8740675822332352E-2</v>
      </c>
    </row>
    <row r="5609" spans="1:11" x14ac:dyDescent="0.35">
      <c r="A5609">
        <v>5606</v>
      </c>
      <c r="B5609" t="str">
        <f t="shared" si="87"/>
        <v>19-55</v>
      </c>
      <c r="C5609">
        <v>-54.920864610654</v>
      </c>
      <c r="D5609">
        <v>19.070724427963999</v>
      </c>
      <c r="E5609">
        <f>ASIN(SQRT((SIN(RADIANS(PARAMETERS!$D$8-D5609)/2)*SIN(RADIANS(PARAMETERS!$D$8-D5609)/2))+(COS(RADIANS(D5609))*COS(RADIANS(PARAMETERS!$D$8))*SIN(RADIANS(PARAMETERS!$D$9-C5609)/2)*SIN(RADIANS(PARAMETERS!$D$9-C5609)/2))))*2*3958.756</f>
        <v>453.68997381532148</v>
      </c>
      <c r="F5609">
        <v>161.10084533691</v>
      </c>
      <c r="G5609">
        <v>188.79179382324</v>
      </c>
      <c r="H5609">
        <v>227.5477142334</v>
      </c>
      <c r="I5609">
        <v>262.06948852539</v>
      </c>
      <c r="J5609">
        <v>301.82995605469</v>
      </c>
      <c r="K5609" s="6">
        <f>IFERROR(EXP(TREND(LN($F$1:$J$1),LN(F5609:J5609),LN(Calculations!$B$3))),0)</f>
        <v>2.9105750137201552E-2</v>
      </c>
    </row>
    <row r="5610" spans="1:11" x14ac:dyDescent="0.35">
      <c r="A5610">
        <v>5607</v>
      </c>
      <c r="B5610" t="str">
        <f t="shared" si="87"/>
        <v>19-55</v>
      </c>
      <c r="C5610">
        <v>-55.192185945555003</v>
      </c>
      <c r="D5610">
        <v>19.070724427963999</v>
      </c>
      <c r="E5610">
        <f>ASIN(SQRT((SIN(RADIANS(PARAMETERS!$D$8-D5610)/2)*SIN(RADIANS(PARAMETERS!$D$8-D5610)/2))+(COS(RADIANS(D5610))*COS(RADIANS(PARAMETERS!$D$8))*SIN(RADIANS(PARAMETERS!$D$9-C5610)/2)*SIN(RADIANS(PARAMETERS!$D$9-C5610)/2))))*2*3958.756</f>
        <v>438.91889681150019</v>
      </c>
      <c r="F5610">
        <v>161.66007995605</v>
      </c>
      <c r="G5610">
        <v>189.17959594727</v>
      </c>
      <c r="H5610">
        <v>228.14260864258</v>
      </c>
      <c r="I5610">
        <v>262.86587524414</v>
      </c>
      <c r="J5610">
        <v>302.87545776367</v>
      </c>
      <c r="K5610" s="6">
        <f>IFERROR(EXP(TREND(LN($F$1:$J$1),LN(F5610:J5610),LN(Calculations!$B$3))),0)</f>
        <v>2.9487667359187935E-2</v>
      </c>
    </row>
    <row r="5611" spans="1:11" x14ac:dyDescent="0.35">
      <c r="A5611">
        <v>5608</v>
      </c>
      <c r="B5611" t="str">
        <f t="shared" si="87"/>
        <v>19-55.5</v>
      </c>
      <c r="C5611">
        <v>-55.463507280456</v>
      </c>
      <c r="D5611">
        <v>19.070724427963999</v>
      </c>
      <c r="E5611">
        <f>ASIN(SQRT((SIN(RADIANS(PARAMETERS!$D$8-D5611)/2)*SIN(RADIANS(PARAMETERS!$D$8-D5611)/2))+(COS(RADIANS(D5611))*COS(RADIANS(PARAMETERS!$D$8))*SIN(RADIANS(PARAMETERS!$D$9-C5611)/2)*SIN(RADIANS(PARAMETERS!$D$9-C5611)/2))))*2*3958.756</f>
        <v>424.38843314091559</v>
      </c>
      <c r="F5611">
        <v>162.17106628418</v>
      </c>
      <c r="G5611">
        <v>189.53935241699</v>
      </c>
      <c r="H5611">
        <v>228.69053649902</v>
      </c>
      <c r="I5611">
        <v>263.59680175781</v>
      </c>
      <c r="J5611">
        <v>303.83255004883</v>
      </c>
      <c r="K5611" s="6">
        <f>IFERROR(EXP(TREND(LN($F$1:$J$1),LN(F5611:J5611),LN(Calculations!$B$3))),0)</f>
        <v>2.9841109266773688E-2</v>
      </c>
    </row>
    <row r="5612" spans="1:11" x14ac:dyDescent="0.35">
      <c r="A5612">
        <v>5609</v>
      </c>
      <c r="B5612" t="str">
        <f t="shared" si="87"/>
        <v>19-55.5</v>
      </c>
      <c r="C5612">
        <v>-55.734828615357003</v>
      </c>
      <c r="D5612">
        <v>19.070724427963999</v>
      </c>
      <c r="E5612">
        <f>ASIN(SQRT((SIN(RADIANS(PARAMETERS!$D$8-D5612)/2)*SIN(RADIANS(PARAMETERS!$D$8-D5612)/2))+(COS(RADIANS(D5612))*COS(RADIANS(PARAMETERS!$D$8))*SIN(RADIANS(PARAMETERS!$D$9-C5612)/2)*SIN(RADIANS(PARAMETERS!$D$9-C5612)/2))))*2*3958.756</f>
        <v>410.12418829680479</v>
      </c>
      <c r="F5612">
        <v>162.71340942383</v>
      </c>
      <c r="G5612">
        <v>189.93486022949</v>
      </c>
      <c r="H5612">
        <v>229.28784179688</v>
      </c>
      <c r="I5612">
        <v>264.39016723633</v>
      </c>
      <c r="J5612">
        <v>304.86813354492</v>
      </c>
      <c r="K5612" s="6">
        <f>IFERROR(EXP(TREND(LN($F$1:$J$1),LN(F5612:J5612),LN(Calculations!$B$3))),0)</f>
        <v>3.0222080296966297E-2</v>
      </c>
    </row>
    <row r="5613" spans="1:11" x14ac:dyDescent="0.35">
      <c r="A5613">
        <v>5610</v>
      </c>
      <c r="B5613" t="str">
        <f t="shared" si="87"/>
        <v>19-56</v>
      </c>
      <c r="C5613">
        <v>-56.006149950257999</v>
      </c>
      <c r="D5613">
        <v>19.070724427963999</v>
      </c>
      <c r="E5613">
        <f>ASIN(SQRT((SIN(RADIANS(PARAMETERS!$D$8-D5613)/2)*SIN(RADIANS(PARAMETERS!$D$8-D5613)/2))+(COS(RADIANS(D5613))*COS(RADIANS(PARAMETERS!$D$8))*SIN(RADIANS(PARAMETERS!$D$9-C5613)/2)*SIN(RADIANS(PARAMETERS!$D$9-C5613)/2))))*2*3958.756</f>
        <v>396.15495010775976</v>
      </c>
      <c r="F5613">
        <v>163.28089904785</v>
      </c>
      <c r="G5613">
        <v>190.37026977539</v>
      </c>
      <c r="H5613">
        <v>229.939453125</v>
      </c>
      <c r="I5613">
        <v>265.25164794922</v>
      </c>
      <c r="J5613">
        <v>305.98867797852</v>
      </c>
      <c r="K5613" s="6">
        <f>IFERROR(EXP(TREND(LN($F$1:$J$1),LN(F5613:J5613),LN(Calculations!$B$3))),0)</f>
        <v>3.0628003777079266E-2</v>
      </c>
    </row>
    <row r="5614" spans="1:11" x14ac:dyDescent="0.35">
      <c r="A5614">
        <v>5611</v>
      </c>
      <c r="B5614" t="str">
        <f t="shared" si="87"/>
        <v>19-56.5</v>
      </c>
      <c r="C5614">
        <v>-56.277471285159002</v>
      </c>
      <c r="D5614">
        <v>19.070724427963999</v>
      </c>
      <c r="E5614">
        <f>ASIN(SQRT((SIN(RADIANS(PARAMETERS!$D$8-D5614)/2)*SIN(RADIANS(PARAMETERS!$D$8-D5614)/2))+(COS(RADIANS(D5614))*COS(RADIANS(PARAMETERS!$D$8))*SIN(RADIANS(PARAMETERS!$D$9-C5614)/2)*SIN(RADIANS(PARAMETERS!$D$9-C5614)/2))))*2*3958.756</f>
        <v>382.51306971411998</v>
      </c>
      <c r="F5614">
        <v>163.81797790527</v>
      </c>
      <c r="G5614">
        <v>190.79521179199</v>
      </c>
      <c r="H5614">
        <v>230.5668182373</v>
      </c>
      <c r="I5614">
        <v>266.07513427734</v>
      </c>
      <c r="J5614">
        <v>307.05392456055</v>
      </c>
      <c r="K5614" s="6">
        <f>IFERROR(EXP(TREND(LN($F$1:$J$1),LN(F5614:J5614),LN(Calculations!$B$3))),0)</f>
        <v>3.10198862105533E-2</v>
      </c>
    </row>
    <row r="5615" spans="1:11" x14ac:dyDescent="0.35">
      <c r="A5615">
        <v>5612</v>
      </c>
      <c r="B5615" t="str">
        <f t="shared" si="87"/>
        <v>19-56.5</v>
      </c>
      <c r="C5615">
        <v>-56.548792620059999</v>
      </c>
      <c r="D5615">
        <v>19.070724427963999</v>
      </c>
      <c r="E5615">
        <f>ASIN(SQRT((SIN(RADIANS(PARAMETERS!$D$8-D5615)/2)*SIN(RADIANS(PARAMETERS!$D$8-D5615)/2))+(COS(RADIANS(D5615))*COS(RADIANS(PARAMETERS!$D$8))*SIN(RADIANS(PARAMETERS!$D$9-C5615)/2)*SIN(RADIANS(PARAMETERS!$D$9-C5615)/2))))*2*3958.756</f>
        <v>369.23486141405533</v>
      </c>
      <c r="F5615">
        <v>164.38577270508</v>
      </c>
      <c r="G5615">
        <v>191.26019287109</v>
      </c>
      <c r="H5615">
        <v>231.24485778809</v>
      </c>
      <c r="I5615">
        <v>266.95913696289</v>
      </c>
      <c r="J5615">
        <v>308.19143676758</v>
      </c>
      <c r="K5615" s="6">
        <f>IFERROR(EXP(TREND(LN($F$1:$J$1),LN(F5615:J5615),LN(Calculations!$B$3))),0)</f>
        <v>3.1442638448664698E-2</v>
      </c>
    </row>
    <row r="5616" spans="1:11" x14ac:dyDescent="0.35">
      <c r="A5616">
        <v>5613</v>
      </c>
      <c r="B5616" t="str">
        <f t="shared" si="87"/>
        <v>19-57</v>
      </c>
      <c r="C5616">
        <v>-56.820113954961002</v>
      </c>
      <c r="D5616">
        <v>19.070724427963999</v>
      </c>
      <c r="E5616">
        <f>ASIN(SQRT((SIN(RADIANS(PARAMETERS!$D$8-D5616)/2)*SIN(RADIANS(PARAMETERS!$D$8-D5616)/2))+(COS(RADIANS(D5616))*COS(RADIANS(PARAMETERS!$D$8))*SIN(RADIANS(PARAMETERS!$D$9-C5616)/2)*SIN(RADIANS(PARAMETERS!$D$9-C5616)/2))))*2*3958.756</f>
        <v>356.36100712534841</v>
      </c>
      <c r="F5616">
        <v>164.96809387207</v>
      </c>
      <c r="G5616">
        <v>191.75999450684</v>
      </c>
      <c r="H5616">
        <v>231.96466064453</v>
      </c>
      <c r="I5616">
        <v>267.89117431641</v>
      </c>
      <c r="J5616">
        <v>309.38424682617</v>
      </c>
      <c r="K5616" s="6">
        <f>IFERROR(EXP(TREND(LN($F$1:$J$1),LN(F5616:J5616),LN(Calculations!$B$3))),0)</f>
        <v>3.1886182473533281E-2</v>
      </c>
    </row>
    <row r="5617" spans="1:11" x14ac:dyDescent="0.35">
      <c r="A5617">
        <v>5614</v>
      </c>
      <c r="B5617" t="str">
        <f t="shared" si="87"/>
        <v>19-57</v>
      </c>
      <c r="C5617">
        <v>-57.091435289861998</v>
      </c>
      <c r="D5617">
        <v>19.070724427963999</v>
      </c>
      <c r="E5617">
        <f>ASIN(SQRT((SIN(RADIANS(PARAMETERS!$D$8-D5617)/2)*SIN(RADIANS(PARAMETERS!$D$8-D5617)/2))+(COS(RADIANS(D5617))*COS(RADIANS(PARAMETERS!$D$8))*SIN(RADIANS(PARAMETERS!$D$9-C5617)/2)*SIN(RADIANS(PARAMETERS!$D$9-C5617)/2))))*2*3958.756</f>
        <v>343.93694267477366</v>
      </c>
      <c r="F5617">
        <v>165.50811767578</v>
      </c>
      <c r="G5617">
        <v>192.23504638672</v>
      </c>
      <c r="H5617">
        <v>232.63642883301</v>
      </c>
      <c r="I5617">
        <v>268.75189208984</v>
      </c>
      <c r="J5617">
        <v>310.47644042969</v>
      </c>
      <c r="K5617" s="6">
        <f>IFERROR(EXP(TREND(LN($F$1:$J$1),LN(F5617:J5617),LN(Calculations!$B$3))),0)</f>
        <v>3.2308015758845877E-2</v>
      </c>
    </row>
    <row r="5618" spans="1:11" x14ac:dyDescent="0.35">
      <c r="A5618">
        <v>5615</v>
      </c>
      <c r="B5618" t="str">
        <f t="shared" si="87"/>
        <v>19-57.5</v>
      </c>
      <c r="C5618">
        <v>-57.362756624763001</v>
      </c>
      <c r="D5618">
        <v>19.070724427963999</v>
      </c>
      <c r="E5618">
        <f>ASIN(SQRT((SIN(RADIANS(PARAMETERS!$D$8-D5618)/2)*SIN(RADIANS(PARAMETERS!$D$8-D5618)/2))+(COS(RADIANS(D5618))*COS(RADIANS(PARAMETERS!$D$8))*SIN(RADIANS(PARAMETERS!$D$9-C5618)/2)*SIN(RADIANS(PARAMETERS!$D$9-C5618)/2))))*2*3958.756</f>
        <v>332.01319176860397</v>
      </c>
      <c r="F5618">
        <v>166.07907104492</v>
      </c>
      <c r="G5618">
        <v>192.74935913086</v>
      </c>
      <c r="H5618">
        <v>233.35801696777</v>
      </c>
      <c r="I5618">
        <v>269.67211914063</v>
      </c>
      <c r="J5618">
        <v>311.63958740234</v>
      </c>
      <c r="K5618" s="6">
        <f>IFERROR(EXP(TREND(LN($F$1:$J$1),LN(F5618:J5618),LN(Calculations!$B$3))),0)</f>
        <v>3.2762035135228178E-2</v>
      </c>
    </row>
    <row r="5619" spans="1:11" x14ac:dyDescent="0.35">
      <c r="A5619">
        <v>5616</v>
      </c>
      <c r="B5619" t="str">
        <f t="shared" si="87"/>
        <v>19-57.5</v>
      </c>
      <c r="C5619">
        <v>-57.634077959663998</v>
      </c>
      <c r="D5619">
        <v>19.070724427963999</v>
      </c>
      <c r="E5619">
        <f>ASIN(SQRT((SIN(RADIANS(PARAMETERS!$D$8-D5619)/2)*SIN(RADIANS(PARAMETERS!$D$8-D5619)/2))+(COS(RADIANS(D5619))*COS(RADIANS(PARAMETERS!$D$8))*SIN(RADIANS(PARAMETERS!$D$9-C5619)/2)*SIN(RADIANS(PARAMETERS!$D$9-C5619)/2))))*2*3958.756</f>
        <v>320.64559915420705</v>
      </c>
      <c r="F5619">
        <v>166.66206359863</v>
      </c>
      <c r="G5619">
        <v>193.29298400879</v>
      </c>
      <c r="H5619">
        <v>234.11463928223</v>
      </c>
      <c r="I5619">
        <v>270.63247680664</v>
      </c>
      <c r="J5619">
        <v>312.8486328125</v>
      </c>
      <c r="K5619" s="6">
        <f>IFERROR(EXP(TREND(LN($F$1:$J$1),LN(F5619:J5619),LN(Calculations!$B$3))),0)</f>
        <v>3.3235043367467708E-2</v>
      </c>
    </row>
    <row r="5620" spans="1:11" x14ac:dyDescent="0.35">
      <c r="A5620">
        <v>5617</v>
      </c>
      <c r="B5620" t="str">
        <f t="shared" si="87"/>
        <v>19-58</v>
      </c>
      <c r="C5620">
        <v>-57.905399294565001</v>
      </c>
      <c r="D5620">
        <v>19.070724427963999</v>
      </c>
      <c r="E5620">
        <f>ASIN(SQRT((SIN(RADIANS(PARAMETERS!$D$8-D5620)/2)*SIN(RADIANS(PARAMETERS!$D$8-D5620)/2))+(COS(RADIANS(D5620))*COS(RADIANS(PARAMETERS!$D$8))*SIN(RADIANS(PARAMETERS!$D$9-C5620)/2)*SIN(RADIANS(PARAMETERS!$D$9-C5620)/2))))*2*3958.756</f>
        <v>309.89539759923593</v>
      </c>
      <c r="F5620">
        <v>167.20484924316</v>
      </c>
      <c r="G5620">
        <v>193.81167602539</v>
      </c>
      <c r="H5620">
        <v>234.82534790039</v>
      </c>
      <c r="I5620">
        <v>271.52603149414</v>
      </c>
      <c r="J5620">
        <v>313.96469116211</v>
      </c>
      <c r="K5620" s="6">
        <f>IFERROR(EXP(TREND(LN($F$1:$J$1),LN(F5620:J5620),LN(Calculations!$B$3))),0)</f>
        <v>3.3686659987581087E-2</v>
      </c>
    </row>
    <row r="5621" spans="1:11" x14ac:dyDescent="0.35">
      <c r="A5621">
        <v>5618</v>
      </c>
      <c r="B5621" t="str">
        <f t="shared" si="87"/>
        <v>19-58</v>
      </c>
      <c r="C5621">
        <v>-58.176720629465002</v>
      </c>
      <c r="D5621">
        <v>19.070724427963999</v>
      </c>
      <c r="E5621">
        <f>ASIN(SQRT((SIN(RADIANS(PARAMETERS!$D$8-D5621)/2)*SIN(RADIANS(PARAMETERS!$D$8-D5621)/2))+(COS(RADIANS(D5621))*COS(RADIANS(PARAMETERS!$D$8))*SIN(RADIANS(PARAMETERS!$D$9-C5621)/2)*SIN(RADIANS(PARAMETERS!$D$9-C5621)/2))))*2*3958.756</f>
        <v>299.8290254428864</v>
      </c>
      <c r="F5621">
        <v>167.75067138672</v>
      </c>
      <c r="G5621">
        <v>194.34504699707</v>
      </c>
      <c r="H5621">
        <v>235.54315185547</v>
      </c>
      <c r="I5621">
        <v>272.41845703125</v>
      </c>
      <c r="J5621">
        <v>315.0686340332</v>
      </c>
      <c r="K5621" s="6">
        <f>IFERROR(EXP(TREND(LN($F$1:$J$1),LN(F5621:J5621),LN(Calculations!$B$3))),0)</f>
        <v>3.4153347717808404E-2</v>
      </c>
    </row>
    <row r="5622" spans="1:11" x14ac:dyDescent="0.35">
      <c r="A5622">
        <v>5619</v>
      </c>
      <c r="B5622" t="str">
        <f t="shared" si="87"/>
        <v>19-58.5</v>
      </c>
      <c r="C5622">
        <v>-58.448041964365999</v>
      </c>
      <c r="D5622">
        <v>19.070724427963999</v>
      </c>
      <c r="E5622">
        <f>ASIN(SQRT((SIN(RADIANS(PARAMETERS!$D$8-D5622)/2)*SIN(RADIANS(PARAMETERS!$D$8-D5622)/2))+(COS(RADIANS(D5622))*COS(RADIANS(PARAMETERS!$D$8))*SIN(RADIANS(PARAMETERS!$D$9-C5622)/2)*SIN(RADIANS(PARAMETERS!$D$9-C5622)/2))))*2*3958.756</f>
        <v>290.51759589252481</v>
      </c>
      <c r="F5622">
        <v>168.27436828613</v>
      </c>
      <c r="G5622">
        <v>194.87632751465</v>
      </c>
      <c r="H5622">
        <v>236.24217224121</v>
      </c>
      <c r="I5622">
        <v>273.27502441406</v>
      </c>
      <c r="J5622">
        <v>316.11483764648</v>
      </c>
      <c r="K5622" s="6">
        <f>IFERROR(EXP(TREND(LN($F$1:$J$1),LN(F5622:J5622),LN(Calculations!$B$3))),0)</f>
        <v>3.4616753795544346E-2</v>
      </c>
    </row>
    <row r="5623" spans="1:11" x14ac:dyDescent="0.35">
      <c r="A5623">
        <v>5620</v>
      </c>
      <c r="B5623" t="str">
        <f t="shared" si="87"/>
        <v>19-58.5</v>
      </c>
      <c r="C5623">
        <v>-58.719363299267002</v>
      </c>
      <c r="D5623">
        <v>19.070724427963999</v>
      </c>
      <c r="E5623">
        <f>ASIN(SQRT((SIN(RADIANS(PARAMETERS!$D$8-D5623)/2)*SIN(RADIANS(PARAMETERS!$D$8-D5623)/2))+(COS(RADIANS(D5623))*COS(RADIANS(PARAMETERS!$D$8))*SIN(RADIANS(PARAMETERS!$D$9-C5623)/2)*SIN(RADIANS(PARAMETERS!$D$9-C5623)/2))))*2*3958.756</f>
        <v>282.03591152877431</v>
      </c>
      <c r="F5623">
        <v>168.73413085938</v>
      </c>
      <c r="G5623">
        <v>195.3579864502</v>
      </c>
      <c r="H5623">
        <v>236.85221862793</v>
      </c>
      <c r="I5623">
        <v>274.00350952148</v>
      </c>
      <c r="J5623">
        <v>316.98382568359</v>
      </c>
      <c r="K5623" s="6">
        <f>IFERROR(EXP(TREND(LN($F$1:$J$1),LN(F5623:J5623),LN(Calculations!$B$3))),0)</f>
        <v>3.5042958401894218E-2</v>
      </c>
    </row>
    <row r="5624" spans="1:11" x14ac:dyDescent="0.35">
      <c r="A5624">
        <v>5621</v>
      </c>
      <c r="B5624" t="str">
        <f t="shared" si="87"/>
        <v>19-59</v>
      </c>
      <c r="C5624">
        <v>-58.990684634167998</v>
      </c>
      <c r="D5624">
        <v>19.070724427963999</v>
      </c>
      <c r="E5624">
        <f>ASIN(SQRT((SIN(RADIANS(PARAMETERS!$D$8-D5624)/2)*SIN(RADIANS(PARAMETERS!$D$8-D5624)/2))+(COS(RADIANS(D5624))*COS(RADIANS(PARAMETERS!$D$8))*SIN(RADIANS(PARAMETERS!$D$9-C5624)/2)*SIN(RADIANS(PARAMETERS!$D$9-C5624)/2))))*2*3958.756</f>
        <v>274.46092563330552</v>
      </c>
      <c r="F5624">
        <v>169.19409179688</v>
      </c>
      <c r="G5624">
        <v>195.84938049316</v>
      </c>
      <c r="H5624">
        <v>237.46643066406</v>
      </c>
      <c r="I5624">
        <v>274.73013305664</v>
      </c>
      <c r="J5624">
        <v>317.84301757813</v>
      </c>
      <c r="K5624" s="6">
        <f>IFERROR(EXP(TREND(LN($F$1:$J$1),LN(F5624:J5624),LN(Calculations!$B$3))),0)</f>
        <v>3.5479786320392025E-2</v>
      </c>
    </row>
    <row r="5625" spans="1:11" x14ac:dyDescent="0.35">
      <c r="A5625">
        <v>5622</v>
      </c>
      <c r="B5625" t="str">
        <f t="shared" si="87"/>
        <v>19-59.5</v>
      </c>
      <c r="C5625">
        <v>-59.262005969069001</v>
      </c>
      <c r="D5625">
        <v>19.070724427963999</v>
      </c>
      <c r="E5625">
        <f>ASIN(SQRT((SIN(RADIANS(PARAMETERS!$D$8-D5625)/2)*SIN(RADIANS(PARAMETERS!$D$8-D5625)/2))+(COS(RADIANS(D5625))*COS(RADIANS(PARAMETERS!$D$8))*SIN(RADIANS(PARAMETERS!$D$9-C5625)/2)*SIN(RADIANS(PARAMETERS!$D$9-C5625)/2))))*2*3958.756</f>
        <v>267.86958538463682</v>
      </c>
      <c r="F5625">
        <v>169.6385345459</v>
      </c>
      <c r="G5625">
        <v>196.33293151855</v>
      </c>
      <c r="H5625">
        <v>238.05944824219</v>
      </c>
      <c r="I5625">
        <v>275.42211914063</v>
      </c>
      <c r="J5625">
        <v>318.65036010742</v>
      </c>
      <c r="K5625" s="6">
        <f>IFERROR(EXP(TREND(LN($F$1:$J$1),LN(F5625:J5625),LN(Calculations!$B$3))),0)</f>
        <v>3.5914262355737588E-2</v>
      </c>
    </row>
    <row r="5626" spans="1:11" x14ac:dyDescent="0.35">
      <c r="A5626">
        <v>5623</v>
      </c>
      <c r="B5626" t="str">
        <f t="shared" si="87"/>
        <v>19-59.5</v>
      </c>
      <c r="C5626">
        <v>-59.533327303969998</v>
      </c>
      <c r="D5626">
        <v>19.070724427963999</v>
      </c>
      <c r="E5626">
        <f>ASIN(SQRT((SIN(RADIANS(PARAMETERS!$D$8-D5626)/2)*SIN(RADIANS(PARAMETERS!$D$8-D5626)/2))+(COS(RADIANS(D5626))*COS(RADIANS(PARAMETERS!$D$8))*SIN(RADIANS(PARAMETERS!$D$9-C5626)/2)*SIN(RADIANS(PARAMETERS!$D$9-C5626)/2))))*2*3958.756</f>
        <v>262.33605866732944</v>
      </c>
      <c r="F5626">
        <v>170.04379272461</v>
      </c>
      <c r="G5626">
        <v>196.7741394043</v>
      </c>
      <c r="H5626">
        <v>238.58430480957</v>
      </c>
      <c r="I5626">
        <v>276.02047729492</v>
      </c>
      <c r="J5626">
        <v>319.33239746094</v>
      </c>
      <c r="K5626" s="6">
        <f>IFERROR(EXP(TREND(LN($F$1:$J$1),LN(F5626:J5626),LN(Calculations!$B$3))),0)</f>
        <v>3.6324015980931754E-2</v>
      </c>
    </row>
    <row r="5627" spans="1:11" x14ac:dyDescent="0.35">
      <c r="A5627">
        <v>5624</v>
      </c>
      <c r="B5627" t="str">
        <f t="shared" si="87"/>
        <v>19-60</v>
      </c>
      <c r="C5627">
        <v>-59.804648638871001</v>
      </c>
      <c r="D5627">
        <v>19.070724427963999</v>
      </c>
      <c r="E5627">
        <f>ASIN(SQRT((SIN(RADIANS(PARAMETERS!$D$8-D5627)/2)*SIN(RADIANS(PARAMETERS!$D$8-D5627)/2))+(COS(RADIANS(D5627))*COS(RADIANS(PARAMETERS!$D$8))*SIN(RADIANS(PARAMETERS!$D$9-C5627)/2)*SIN(RADIANS(PARAMETERS!$D$9-C5627)/2))))*2*3958.756</f>
        <v>257.92844783648059</v>
      </c>
      <c r="F5627">
        <v>170.45941162109</v>
      </c>
      <c r="G5627">
        <v>197.23181152344</v>
      </c>
      <c r="H5627">
        <v>239.13009643555</v>
      </c>
      <c r="I5627">
        <v>276.64398193359</v>
      </c>
      <c r="J5627">
        <v>320.04461669922</v>
      </c>
      <c r="K5627" s="6">
        <f>IFERROR(EXP(TREND(LN($F$1:$J$1),LN(F5627:J5627),LN(Calculations!$B$3))),0)</f>
        <v>3.6748682796549331E-2</v>
      </c>
    </row>
    <row r="5628" spans="1:11" x14ac:dyDescent="0.35">
      <c r="A5628">
        <v>5625</v>
      </c>
      <c r="B5628" t="str">
        <f t="shared" si="87"/>
        <v>19-60</v>
      </c>
      <c r="C5628">
        <v>-60.075969973771997</v>
      </c>
      <c r="D5628">
        <v>19.070724427963999</v>
      </c>
      <c r="E5628">
        <f>ASIN(SQRT((SIN(RADIANS(PARAMETERS!$D$8-D5628)/2)*SIN(RADIANS(PARAMETERS!$D$8-D5628)/2))+(COS(RADIANS(D5628))*COS(RADIANS(PARAMETERS!$D$8))*SIN(RADIANS(PARAMETERS!$D$9-C5628)/2)*SIN(RADIANS(PARAMETERS!$D$9-C5628)/2))))*2*3958.756</f>
        <v>254.70521958084234</v>
      </c>
      <c r="F5628">
        <v>170.86654663086</v>
      </c>
      <c r="G5628">
        <v>197.68203735352</v>
      </c>
      <c r="H5628">
        <v>239.65983581543</v>
      </c>
      <c r="I5628">
        <v>277.24279785156</v>
      </c>
      <c r="J5628">
        <v>320.72125244141</v>
      </c>
      <c r="K5628" s="6">
        <f>IFERROR(EXP(TREND(LN($F$1:$J$1),LN(F5628:J5628),LN(Calculations!$B$3))),0)</f>
        <v>3.7173665446073353E-2</v>
      </c>
    </row>
    <row r="5629" spans="1:11" x14ac:dyDescent="0.35">
      <c r="A5629">
        <v>5626</v>
      </c>
      <c r="B5629" t="str">
        <f t="shared" si="87"/>
        <v>19-60.5</v>
      </c>
      <c r="C5629">
        <v>-60.347291308673</v>
      </c>
      <c r="D5629">
        <v>19.070724427963999</v>
      </c>
      <c r="E5629">
        <f>ASIN(SQRT((SIN(RADIANS(PARAMETERS!$D$8-D5629)/2)*SIN(RADIANS(PARAMETERS!$D$8-D5629)/2))+(COS(RADIANS(D5629))*COS(RADIANS(PARAMETERS!$D$8))*SIN(RADIANS(PARAMETERS!$D$9-C5629)/2)*SIN(RADIANS(PARAMETERS!$D$9-C5629)/2))))*2*3958.756</f>
        <v>252.71170328147122</v>
      </c>
      <c r="F5629">
        <v>171.24884033203</v>
      </c>
      <c r="G5629">
        <v>198.0955657959</v>
      </c>
      <c r="H5629">
        <v>240.1279296875</v>
      </c>
      <c r="I5629">
        <v>277.75531005859</v>
      </c>
      <c r="J5629">
        <v>321.28073120117</v>
      </c>
      <c r="K5629" s="6">
        <f>IFERROR(EXP(TREND(LN($F$1:$J$1),LN(F5629:J5629),LN(Calculations!$B$3))),0)</f>
        <v>3.75863005549463E-2</v>
      </c>
    </row>
    <row r="5630" spans="1:11" x14ac:dyDescent="0.35">
      <c r="A5630">
        <v>5627</v>
      </c>
      <c r="B5630" t="str">
        <f t="shared" si="87"/>
        <v>19-60.5</v>
      </c>
      <c r="C5630">
        <v>-60.618612643573996</v>
      </c>
      <c r="D5630">
        <v>19.070724427963999</v>
      </c>
      <c r="E5630">
        <f>ASIN(SQRT((SIN(RADIANS(PARAMETERS!$D$8-D5630)/2)*SIN(RADIANS(PARAMETERS!$D$8-D5630)/2))+(COS(RADIANS(D5630))*COS(RADIANS(PARAMETERS!$D$8))*SIN(RADIANS(PARAMETERS!$D$9-C5630)/2)*SIN(RADIANS(PARAMETERS!$D$9-C5630)/2))))*2*3958.756</f>
        <v>251.97709118491369</v>
      </c>
      <c r="F5630">
        <v>171.65559387207</v>
      </c>
      <c r="G5630">
        <v>198.5396270752</v>
      </c>
      <c r="H5630">
        <v>240.63591003418</v>
      </c>
      <c r="I5630">
        <v>278.31658935547</v>
      </c>
      <c r="J5630">
        <v>321.89974975586</v>
      </c>
      <c r="K5630" s="6">
        <f>IFERROR(EXP(TREND(LN($F$1:$J$1),LN(F5630:J5630),LN(Calculations!$B$3))),0)</f>
        <v>3.8027511591545195E-2</v>
      </c>
    </row>
    <row r="5631" spans="1:11" x14ac:dyDescent="0.35">
      <c r="A5631">
        <v>5628</v>
      </c>
      <c r="B5631" t="str">
        <f t="shared" si="87"/>
        <v>19-61</v>
      </c>
      <c r="C5631">
        <v>-60.889933978475</v>
      </c>
      <c r="D5631">
        <v>19.070724427963999</v>
      </c>
      <c r="E5631">
        <f>ASIN(SQRT((SIN(RADIANS(PARAMETERS!$D$8-D5631)/2)*SIN(RADIANS(PARAMETERS!$D$8-D5631)/2))+(COS(RADIANS(D5631))*COS(RADIANS(PARAMETERS!$D$8))*SIN(RADIANS(PARAMETERS!$D$9-C5631)/2)*SIN(RADIANS(PARAMETERS!$D$9-C5631)/2))))*2*3958.756</f>
        <v>252.51237223871931</v>
      </c>
      <c r="F5631">
        <v>172.06217956543</v>
      </c>
      <c r="G5631">
        <v>198.98133850098</v>
      </c>
      <c r="H5631">
        <v>241.13461303711</v>
      </c>
      <c r="I5631">
        <v>278.8616027832</v>
      </c>
      <c r="J5631">
        <v>322.49365234375</v>
      </c>
      <c r="K5631" s="6">
        <f>IFERROR(EXP(TREND(LN($F$1:$J$1),LN(F5631:J5631),LN(Calculations!$B$3))),0)</f>
        <v>3.8477082011152575E-2</v>
      </c>
    </row>
    <row r="5632" spans="1:11" x14ac:dyDescent="0.35">
      <c r="A5632">
        <v>5629</v>
      </c>
      <c r="B5632" t="str">
        <f t="shared" si="87"/>
        <v>19-61</v>
      </c>
      <c r="C5632">
        <v>-61.161255313376003</v>
      </c>
      <c r="D5632">
        <v>19.070724427963999</v>
      </c>
      <c r="E5632">
        <f>ASIN(SQRT((SIN(RADIANS(PARAMETERS!$D$8-D5632)/2)*SIN(RADIANS(PARAMETERS!$D$8-D5632)/2))+(COS(RADIANS(D5632))*COS(RADIANS(PARAMETERS!$D$8))*SIN(RADIANS(PARAMETERS!$D$9-C5632)/2)*SIN(RADIANS(PARAMETERS!$D$9-C5632)/2))))*2*3958.756</f>
        <v>254.30952675234653</v>
      </c>
      <c r="F5632">
        <v>172.44955444336</v>
      </c>
      <c r="G5632">
        <v>199.39465332031</v>
      </c>
      <c r="H5632">
        <v>241.58428955078</v>
      </c>
      <c r="I5632">
        <v>279.3371887207</v>
      </c>
      <c r="J5632">
        <v>322.99261474609</v>
      </c>
      <c r="K5632" s="6">
        <f>IFERROR(EXP(TREND(LN($F$1:$J$1),LN(F5632:J5632),LN(Calculations!$B$3))),0)</f>
        <v>3.8919663066301971E-2</v>
      </c>
    </row>
    <row r="5633" spans="1:11" x14ac:dyDescent="0.35">
      <c r="A5633">
        <v>5630</v>
      </c>
      <c r="B5633" t="str">
        <f t="shared" si="87"/>
        <v>19-61.5</v>
      </c>
      <c r="C5633">
        <v>-61.432576648276999</v>
      </c>
      <c r="D5633">
        <v>19.070724427963999</v>
      </c>
      <c r="E5633">
        <f>ASIN(SQRT((SIN(RADIANS(PARAMETERS!$D$8-D5633)/2)*SIN(RADIANS(PARAMETERS!$D$8-D5633)/2))+(COS(RADIANS(D5633))*COS(RADIANS(PARAMETERS!$D$8))*SIN(RADIANS(PARAMETERS!$D$9-C5633)/2)*SIN(RADIANS(PARAMETERS!$D$9-C5633)/2))))*2*3958.756</f>
        <v>257.34211562323259</v>
      </c>
      <c r="F5633">
        <v>172.85986328125</v>
      </c>
      <c r="G5633">
        <v>199.83906555176</v>
      </c>
      <c r="H5633">
        <v>242.07511901855</v>
      </c>
      <c r="I5633">
        <v>279.86349487305</v>
      </c>
      <c r="J5633">
        <v>323.55386352539</v>
      </c>
      <c r="K5633" s="6">
        <f>IFERROR(EXP(TREND(LN($F$1:$J$1),LN(F5633:J5633),LN(Calculations!$B$3))),0)</f>
        <v>3.9390711729179032E-2</v>
      </c>
    </row>
    <row r="5634" spans="1:11" x14ac:dyDescent="0.35">
      <c r="A5634">
        <v>5631</v>
      </c>
      <c r="B5634" t="str">
        <f t="shared" si="87"/>
        <v>19-61.5</v>
      </c>
      <c r="C5634">
        <v>-61.703897983178003</v>
      </c>
      <c r="D5634">
        <v>19.070724427963999</v>
      </c>
      <c r="E5634">
        <f>ASIN(SQRT((SIN(RADIANS(PARAMETERS!$D$8-D5634)/2)*SIN(RADIANS(PARAMETERS!$D$8-D5634)/2))+(COS(RADIANS(D5634))*COS(RADIANS(PARAMETERS!$D$8))*SIN(RADIANS(PARAMETERS!$D$9-C5634)/2)*SIN(RADIANS(PARAMETERS!$D$9-C5634)/2))))*2*3958.756</f>
        <v>261.56716594156319</v>
      </c>
      <c r="F5634">
        <v>173.2638092041</v>
      </c>
      <c r="G5634">
        <v>200.27467346191</v>
      </c>
      <c r="H5634">
        <v>242.55299377441</v>
      </c>
      <c r="I5634">
        <v>280.3727722168</v>
      </c>
      <c r="J5634">
        <v>324.09307861328</v>
      </c>
      <c r="K5634" s="6">
        <f>IFERROR(EXP(TREND(LN($F$1:$J$1),LN(F5634:J5634),LN(Calculations!$B$3))),0)</f>
        <v>3.9861634866702286E-2</v>
      </c>
    </row>
    <row r="5635" spans="1:11" x14ac:dyDescent="0.35">
      <c r="A5635">
        <v>5632</v>
      </c>
      <c r="B5635" t="str">
        <f t="shared" si="87"/>
        <v>19-62</v>
      </c>
      <c r="C5635">
        <v>-61.975219318078999</v>
      </c>
      <c r="D5635">
        <v>19.070724427963999</v>
      </c>
      <c r="E5635">
        <f>ASIN(SQRT((SIN(RADIANS(PARAMETERS!$D$8-D5635)/2)*SIN(RADIANS(PARAMETERS!$D$8-D5635)/2))+(COS(RADIANS(D5635))*COS(RADIANS(PARAMETERS!$D$8))*SIN(RADIANS(PARAMETERS!$D$9-C5635)/2)*SIN(RADIANS(PARAMETERS!$D$9-C5635)/2))))*2*3958.756</f>
        <v>266.92805124755881</v>
      </c>
      <c r="F5635">
        <v>173.64483642578</v>
      </c>
      <c r="G5635">
        <v>200.68188476563</v>
      </c>
      <c r="H5635">
        <v>242.99328613281</v>
      </c>
      <c r="I5635">
        <v>280.83572387695</v>
      </c>
      <c r="J5635">
        <v>324.57534790039</v>
      </c>
      <c r="K5635" s="6">
        <f>IFERROR(EXP(TREND(LN($F$1:$J$1),LN(F5635:J5635),LN(Calculations!$B$3))),0)</f>
        <v>4.0314596767764922E-2</v>
      </c>
    </row>
    <row r="5636" spans="1:11" x14ac:dyDescent="0.35">
      <c r="A5636">
        <v>5633</v>
      </c>
      <c r="B5636" t="str">
        <f t="shared" si="87"/>
        <v>19-62</v>
      </c>
      <c r="C5636">
        <v>-62.246540652980002</v>
      </c>
      <c r="D5636">
        <v>19.070724427963999</v>
      </c>
      <c r="E5636">
        <f>ASIN(SQRT((SIN(RADIANS(PARAMETERS!$D$8-D5636)/2)*SIN(RADIANS(PARAMETERS!$D$8-D5636)/2))+(COS(RADIANS(D5636))*COS(RADIANS(PARAMETERS!$D$8))*SIN(RADIANS(PARAMETERS!$D$9-C5636)/2)*SIN(RADIANS(PARAMETERS!$D$9-C5636)/2))))*2*3958.756</f>
        <v>273.35794411330522</v>
      </c>
      <c r="F5636">
        <v>174.04177856445</v>
      </c>
      <c r="G5636">
        <v>201.11647033691</v>
      </c>
      <c r="H5636">
        <v>243.48097229004</v>
      </c>
      <c r="I5636">
        <v>281.36584472656</v>
      </c>
      <c r="J5636">
        <v>325.14944458008</v>
      </c>
      <c r="K5636" s="6">
        <f>IFERROR(EXP(TREND(LN($F$1:$J$1),LN(F5636:J5636),LN(Calculations!$B$3))),0)</f>
        <v>4.0781757622904528E-2</v>
      </c>
    </row>
    <row r="5637" spans="1:11" x14ac:dyDescent="0.35">
      <c r="A5637">
        <v>5634</v>
      </c>
      <c r="B5637" t="str">
        <f t="shared" ref="B5637:B5700" si="88">MROUND(D5637,1)&amp;MROUND(C5637,-0.5)</f>
        <v>19-62.5</v>
      </c>
      <c r="C5637">
        <v>-62.517861987880998</v>
      </c>
      <c r="D5637">
        <v>19.070724427963999</v>
      </c>
      <c r="E5637">
        <f>ASIN(SQRT((SIN(RADIANS(PARAMETERS!$D$8-D5637)/2)*SIN(RADIANS(PARAMETERS!$D$8-D5637)/2))+(COS(RADIANS(D5637))*COS(RADIANS(PARAMETERS!$D$8))*SIN(RADIANS(PARAMETERS!$D$9-C5637)/2)*SIN(RADIANS(PARAMETERS!$D$9-C5637)/2))))*2*3958.756</f>
        <v>280.78340164181202</v>
      </c>
      <c r="F5637">
        <v>174.47080993652</v>
      </c>
      <c r="G5637">
        <v>201.60111999512</v>
      </c>
      <c r="H5637">
        <v>244.04989624023</v>
      </c>
      <c r="I5637">
        <v>282.00772094727</v>
      </c>
      <c r="J5637">
        <v>325.87316894531</v>
      </c>
      <c r="K5637" s="6">
        <f>IFERROR(EXP(TREND(LN($F$1:$J$1),LN(F5637:J5637),LN(Calculations!$B$3))),0)</f>
        <v>4.1277317766389682E-2</v>
      </c>
    </row>
    <row r="5638" spans="1:11" x14ac:dyDescent="0.35">
      <c r="A5638">
        <v>5635</v>
      </c>
      <c r="B5638" t="str">
        <f t="shared" si="88"/>
        <v>19-63</v>
      </c>
      <c r="C5638">
        <v>-62.789183322782002</v>
      </c>
      <c r="D5638">
        <v>19.070724427963999</v>
      </c>
      <c r="E5638">
        <f>ASIN(SQRT((SIN(RADIANS(PARAMETERS!$D$8-D5638)/2)*SIN(RADIANS(PARAMETERS!$D$8-D5638)/2))+(COS(RADIANS(D5638))*COS(RADIANS(PARAMETERS!$D$8))*SIN(RADIANS(PARAMETERS!$D$9-C5638)/2)*SIN(RADIANS(PARAMETERS!$D$9-C5638)/2))))*2*3958.756</f>
        <v>289.12771485440254</v>
      </c>
      <c r="F5638">
        <v>174.96566772461</v>
      </c>
      <c r="G5638">
        <v>202.18049621582</v>
      </c>
      <c r="H5638">
        <v>244.76332092285</v>
      </c>
      <c r="I5638">
        <v>282.84255981445</v>
      </c>
      <c r="J5638">
        <v>326.8498840332</v>
      </c>
      <c r="K5638" s="6">
        <f>IFERROR(EXP(TREND(LN($F$1:$J$1),LN(F5638:J5638),LN(Calculations!$B$3))),0)</f>
        <v>4.1833853036300765E-2</v>
      </c>
    </row>
    <row r="5639" spans="1:11" x14ac:dyDescent="0.35">
      <c r="A5639">
        <v>5636</v>
      </c>
      <c r="B5639" t="str">
        <f t="shared" si="88"/>
        <v>19-63</v>
      </c>
      <c r="C5639">
        <v>-63.060504657682998</v>
      </c>
      <c r="D5639">
        <v>19.070724427963999</v>
      </c>
      <c r="E5639">
        <f>ASIN(SQRT((SIN(RADIANS(PARAMETERS!$D$8-D5639)/2)*SIN(RADIANS(PARAMETERS!$D$8-D5639)/2))+(COS(RADIANS(D5639))*COS(RADIANS(PARAMETERS!$D$8))*SIN(RADIANS(PARAMETERS!$D$9-C5639)/2)*SIN(RADIANS(PARAMETERS!$D$9-C5639)/2))))*2*3958.756</f>
        <v>298.31377238039522</v>
      </c>
      <c r="F5639">
        <v>175.56219482422</v>
      </c>
      <c r="G5639">
        <v>202.90199279785</v>
      </c>
      <c r="H5639">
        <v>245.68840026855</v>
      </c>
      <c r="I5639">
        <v>283.95678710938</v>
      </c>
      <c r="J5639">
        <v>328.18981933594</v>
      </c>
      <c r="K5639" s="6">
        <f>IFERROR(EXP(TREND(LN($F$1:$J$1),LN(F5639:J5639),LN(Calculations!$B$3))),0)</f>
        <v>4.2486730902185361E-2</v>
      </c>
    </row>
    <row r="5640" spans="1:11" x14ac:dyDescent="0.35">
      <c r="A5640">
        <v>5637</v>
      </c>
      <c r="B5640" t="str">
        <f t="shared" si="88"/>
        <v>19-63.5</v>
      </c>
      <c r="C5640">
        <v>-63.331825992584001</v>
      </c>
      <c r="D5640">
        <v>19.070724427963999</v>
      </c>
      <c r="E5640">
        <f>ASIN(SQRT((SIN(RADIANS(PARAMETERS!$D$8-D5640)/2)*SIN(RADIANS(PARAMETERS!$D$8-D5640)/2))+(COS(RADIANS(D5640))*COS(RADIANS(PARAMETERS!$D$8))*SIN(RADIANS(PARAMETERS!$D$9-C5640)/2)*SIN(RADIANS(PARAMETERS!$D$9-C5640)/2))))*2*3958.756</f>
        <v>308.26631645104118</v>
      </c>
      <c r="F5640">
        <v>176.11557006836</v>
      </c>
      <c r="G5640">
        <v>203.57649230957</v>
      </c>
      <c r="H5640">
        <v>246.56109619141</v>
      </c>
      <c r="I5640">
        <v>285.01434326172</v>
      </c>
      <c r="J5640">
        <v>329.46871948242</v>
      </c>
      <c r="K5640" s="6">
        <f>IFERROR(EXP(TREND(LN($F$1:$J$1),LN(F5640:J5640),LN(Calculations!$B$3))),0)</f>
        <v>4.309258835827065E-2</v>
      </c>
    </row>
    <row r="5641" spans="1:11" x14ac:dyDescent="0.35">
      <c r="A5641">
        <v>5638</v>
      </c>
      <c r="B5641" t="str">
        <f t="shared" si="88"/>
        <v>19-63.5</v>
      </c>
      <c r="C5641">
        <v>-63.603147327484997</v>
      </c>
      <c r="D5641">
        <v>19.070724427963999</v>
      </c>
      <c r="E5641">
        <f>ASIN(SQRT((SIN(RADIANS(PARAMETERS!$D$8-D5641)/2)*SIN(RADIANS(PARAMETERS!$D$8-D5641)/2))+(COS(RADIANS(D5641))*COS(RADIANS(PARAMETERS!$D$8))*SIN(RADIANS(PARAMETERS!$D$9-C5641)/2)*SIN(RADIANS(PARAMETERS!$D$9-C5641)/2))))*2*3958.756</f>
        <v>318.91357569726409</v>
      </c>
      <c r="F5641">
        <v>176.54425048828</v>
      </c>
      <c r="G5641">
        <v>204.10092163086</v>
      </c>
      <c r="H5641">
        <v>247.24237060547</v>
      </c>
      <c r="I5641">
        <v>285.84201049805</v>
      </c>
      <c r="J5641">
        <v>330.47171020508</v>
      </c>
      <c r="K5641" s="6">
        <f>IFERROR(EXP(TREND(LN($F$1:$J$1),LN(F5641:J5641),LN(Calculations!$B$3))),0)</f>
        <v>4.3563742073249485E-2</v>
      </c>
    </row>
    <row r="5642" spans="1:11" x14ac:dyDescent="0.35">
      <c r="A5642">
        <v>5639</v>
      </c>
      <c r="B5642" t="str">
        <f t="shared" si="88"/>
        <v>19-64</v>
      </c>
      <c r="C5642">
        <v>-63.874468662386001</v>
      </c>
      <c r="D5642">
        <v>19.070724427963999</v>
      </c>
      <c r="E5642">
        <f>ASIN(SQRT((SIN(RADIANS(PARAMETERS!$D$8-D5642)/2)*SIN(RADIANS(PARAMETERS!$D$8-D5642)/2))+(COS(RADIANS(D5642))*COS(RADIANS(PARAMETERS!$D$8))*SIN(RADIANS(PARAMETERS!$D$9-C5642)/2)*SIN(RADIANS(PARAMETERS!$D$9-C5642)/2))))*2*3958.756</f>
        <v>330.18833157390287</v>
      </c>
      <c r="F5642">
        <v>176.87962341309</v>
      </c>
      <c r="G5642">
        <v>204.52183532715</v>
      </c>
      <c r="H5642">
        <v>247.80514526367</v>
      </c>
      <c r="I5642">
        <v>286.53875732422</v>
      </c>
      <c r="J5642">
        <v>331.3303527832</v>
      </c>
      <c r="K5642" s="6">
        <f>IFERROR(EXP(TREND(LN($F$1:$J$1),LN(F5642:J5642),LN(Calculations!$B$3))),0)</f>
        <v>4.3922300342127067E-2</v>
      </c>
    </row>
    <row r="5643" spans="1:11" x14ac:dyDescent="0.35">
      <c r="A5643">
        <v>5640</v>
      </c>
      <c r="B5643" t="str">
        <f t="shared" si="88"/>
        <v>19-64</v>
      </c>
      <c r="C5643">
        <v>-64.145789997286997</v>
      </c>
      <c r="D5643">
        <v>19.070724427963999</v>
      </c>
      <c r="E5643">
        <f>ASIN(SQRT((SIN(RADIANS(PARAMETERS!$D$8-D5643)/2)*SIN(RADIANS(PARAMETERS!$D$8-D5643)/2))+(COS(RADIANS(D5643))*COS(RADIANS(PARAMETERS!$D$8))*SIN(RADIANS(PARAMETERS!$D$9-C5643)/2)*SIN(RADIANS(PARAMETERS!$D$9-C5643)/2))))*2*3958.756</f>
        <v>342.02851345700446</v>
      </c>
      <c r="F5643">
        <v>177.14399719238</v>
      </c>
      <c r="G5643">
        <v>204.86424255371</v>
      </c>
      <c r="H5643">
        <v>248.27868652344</v>
      </c>
      <c r="I5643">
        <v>287.13748168945</v>
      </c>
      <c r="J5643">
        <v>332.08166503906</v>
      </c>
      <c r="K5643" s="6">
        <f>IFERROR(EXP(TREND(LN($F$1:$J$1),LN(F5643:J5643),LN(Calculations!$B$3))),0)</f>
        <v>4.419353868627119E-2</v>
      </c>
    </row>
    <row r="5644" spans="1:11" x14ac:dyDescent="0.35">
      <c r="A5644">
        <v>5641</v>
      </c>
      <c r="B5644" t="str">
        <f t="shared" si="88"/>
        <v>19-64.5</v>
      </c>
      <c r="C5644">
        <v>-64.417111332188</v>
      </c>
      <c r="D5644">
        <v>19.070724427963999</v>
      </c>
      <c r="E5644">
        <f>ASIN(SQRT((SIN(RADIANS(PARAMETERS!$D$8-D5644)/2)*SIN(RADIANS(PARAMETERS!$D$8-D5644)/2))+(COS(RADIANS(D5644))*COS(RADIANS(PARAMETERS!$D$8))*SIN(RADIANS(PARAMETERS!$D$9-C5644)/2)*SIN(RADIANS(PARAMETERS!$D$9-C5644)/2))))*2*3958.756</f>
        <v>354.37742895408576</v>
      </c>
      <c r="F5644">
        <v>177.37005615234</v>
      </c>
      <c r="G5644">
        <v>205.17196655273</v>
      </c>
      <c r="H5644">
        <v>248.72561645508</v>
      </c>
      <c r="I5644">
        <v>287.71896362305</v>
      </c>
      <c r="J5644">
        <v>332.82873535156</v>
      </c>
      <c r="K5644" s="6">
        <f>IFERROR(EXP(TREND(LN($F$1:$J$1),LN(F5644:J5644),LN(Calculations!$B$3))),0)</f>
        <v>4.440832679330943E-2</v>
      </c>
    </row>
    <row r="5645" spans="1:11" x14ac:dyDescent="0.35">
      <c r="A5645">
        <v>5642</v>
      </c>
      <c r="B5645" t="str">
        <f t="shared" si="88"/>
        <v>19-64.5</v>
      </c>
      <c r="C5645">
        <v>-64.688432667089003</v>
      </c>
      <c r="D5645">
        <v>19.070724427963999</v>
      </c>
      <c r="E5645">
        <f>ASIN(SQRT((SIN(RADIANS(PARAMETERS!$D$8-D5645)/2)*SIN(RADIANS(PARAMETERS!$D$8-D5645)/2))+(COS(RADIANS(D5645))*COS(RADIANS(PARAMETERS!$D$8))*SIN(RADIANS(PARAMETERS!$D$9-C5645)/2)*SIN(RADIANS(PARAMETERS!$D$9-C5645)/2))))*2*3958.756</f>
        <v>367.18373016422959</v>
      </c>
      <c r="F5645">
        <v>177.58485412598</v>
      </c>
      <c r="G5645">
        <v>205.48458862305</v>
      </c>
      <c r="H5645">
        <v>249.20726013184</v>
      </c>
      <c r="I5645">
        <v>288.36584472656</v>
      </c>
      <c r="J5645">
        <v>333.68078613281</v>
      </c>
      <c r="K5645" s="6">
        <f>IFERROR(EXP(TREND(LN($F$1:$J$1),LN(F5645:J5645),LN(Calculations!$B$3))),0)</f>
        <v>4.4588441175868271E-2</v>
      </c>
    </row>
    <row r="5646" spans="1:11" x14ac:dyDescent="0.35">
      <c r="A5646">
        <v>5643</v>
      </c>
      <c r="B5646" t="str">
        <f t="shared" si="88"/>
        <v>19-65</v>
      </c>
      <c r="C5646">
        <v>-64.959754001990007</v>
      </c>
      <c r="D5646">
        <v>19.070724427963999</v>
      </c>
      <c r="E5646">
        <f>ASIN(SQRT((SIN(RADIANS(PARAMETERS!$D$8-D5646)/2)*SIN(RADIANS(PARAMETERS!$D$8-D5646)/2))+(COS(RADIANS(D5646))*COS(RADIANS(PARAMETERS!$D$8))*SIN(RADIANS(PARAMETERS!$D$9-C5646)/2)*SIN(RADIANS(PARAMETERS!$D$9-C5646)/2))))*2*3958.756</f>
        <v>380.40120184721621</v>
      </c>
      <c r="F5646">
        <v>177.74281311035</v>
      </c>
      <c r="G5646">
        <v>205.73463439941</v>
      </c>
      <c r="H5646">
        <v>249.61822509766</v>
      </c>
      <c r="I5646">
        <v>288.93548583984</v>
      </c>
      <c r="J5646">
        <v>334.44860839844</v>
      </c>
      <c r="K5646" s="6">
        <f>IFERROR(EXP(TREND(LN($F$1:$J$1),LN(F5646:J5646),LN(Calculations!$B$3))),0)</f>
        <v>4.4696872027233436E-2</v>
      </c>
    </row>
    <row r="5647" spans="1:11" x14ac:dyDescent="0.35">
      <c r="A5647">
        <v>5644</v>
      </c>
      <c r="B5647" t="str">
        <f t="shared" si="88"/>
        <v>19-65</v>
      </c>
      <c r="C5647">
        <v>-65.231075336890996</v>
      </c>
      <c r="D5647">
        <v>19.070724427963999</v>
      </c>
      <c r="E5647">
        <f>ASIN(SQRT((SIN(RADIANS(PARAMETERS!$D$8-D5647)/2)*SIN(RADIANS(PARAMETERS!$D$8-D5647)/2))+(COS(RADIANS(D5647))*COS(RADIANS(PARAMETERS!$D$8))*SIN(RADIANS(PARAMETERS!$D$9-C5647)/2)*SIN(RADIANS(PARAMETERS!$D$9-C5647)/2))))*2*3958.756</f>
        <v>393.98843967858357</v>
      </c>
      <c r="F5647">
        <v>177.85173034668</v>
      </c>
      <c r="G5647">
        <v>205.92901611328</v>
      </c>
      <c r="H5647">
        <v>249.96337890625</v>
      </c>
      <c r="I5647">
        <v>289.43051147461</v>
      </c>
      <c r="J5647">
        <v>335.13198852539</v>
      </c>
      <c r="K5647" s="6">
        <f>IFERROR(EXP(TREND(LN($F$1:$J$1),LN(F5647:J5647),LN(Calculations!$B$3))),0)</f>
        <v>4.4745483052402647E-2</v>
      </c>
    </row>
    <row r="5648" spans="1:11" x14ac:dyDescent="0.35">
      <c r="A5648">
        <v>5645</v>
      </c>
      <c r="B5648" t="str">
        <f t="shared" si="88"/>
        <v>19-65.5</v>
      </c>
      <c r="C5648">
        <v>-65.502396671791999</v>
      </c>
      <c r="D5648">
        <v>19.070724427963999</v>
      </c>
      <c r="E5648">
        <f>ASIN(SQRT((SIN(RADIANS(PARAMETERS!$D$8-D5648)/2)*SIN(RADIANS(PARAMETERS!$D$8-D5648)/2))+(COS(RADIANS(D5648))*COS(RADIANS(PARAMETERS!$D$8))*SIN(RADIANS(PARAMETERS!$D$9-C5648)/2)*SIN(RADIANS(PARAMETERS!$D$9-C5648)/2))))*2*3958.756</f>
        <v>407.90846958949425</v>
      </c>
      <c r="F5648">
        <v>177.94033813477</v>
      </c>
      <c r="G5648">
        <v>206.10536193848</v>
      </c>
      <c r="H5648">
        <v>250.29557800293</v>
      </c>
      <c r="I5648">
        <v>289.91851806641</v>
      </c>
      <c r="J5648">
        <v>335.81658935547</v>
      </c>
      <c r="K5648" s="6">
        <f>IFERROR(EXP(TREND(LN($F$1:$J$1),LN(F5648:J5648),LN(Calculations!$B$3))),0)</f>
        <v>4.4763225556701709E-2</v>
      </c>
    </row>
    <row r="5649" spans="1:11" x14ac:dyDescent="0.35">
      <c r="A5649">
        <v>5646</v>
      </c>
      <c r="B5649" t="str">
        <f t="shared" si="88"/>
        <v>19-66</v>
      </c>
      <c r="C5649">
        <v>-65.773718006693002</v>
      </c>
      <c r="D5649">
        <v>19.070724427963999</v>
      </c>
      <c r="E5649">
        <f>ASIN(SQRT((SIN(RADIANS(PARAMETERS!$D$8-D5649)/2)*SIN(RADIANS(PARAMETERS!$D$8-D5649)/2))+(COS(RADIANS(D5649))*COS(RADIANS(PARAMETERS!$D$8))*SIN(RADIANS(PARAMETERS!$D$9-C5649)/2)*SIN(RADIANS(PARAMETERS!$D$9-C5649)/2))))*2*3958.756</f>
        <v>422.12834439647662</v>
      </c>
      <c r="F5649">
        <v>177.97129821777</v>
      </c>
      <c r="G5649">
        <v>206.21109008789</v>
      </c>
      <c r="H5649">
        <v>250.53596496582</v>
      </c>
      <c r="I5649">
        <v>290.294921875</v>
      </c>
      <c r="J5649">
        <v>336.36587524414</v>
      </c>
      <c r="K5649" s="6">
        <f>IFERROR(EXP(TREND(LN($F$1:$J$1),LN(F5649:J5649),LN(Calculations!$B$3))),0)</f>
        <v>4.471729870042971E-2</v>
      </c>
    </row>
    <row r="5650" spans="1:11" x14ac:dyDescent="0.35">
      <c r="A5650">
        <v>5647</v>
      </c>
      <c r="B5650" t="str">
        <f t="shared" si="88"/>
        <v>19-66</v>
      </c>
      <c r="C5650">
        <v>-66.045039341594006</v>
      </c>
      <c r="D5650">
        <v>19.070724427963999</v>
      </c>
      <c r="E5650">
        <f>ASIN(SQRT((SIN(RADIANS(PARAMETERS!$D$8-D5650)/2)*SIN(RADIANS(PARAMETERS!$D$8-D5650)/2))+(COS(RADIANS(D5650))*COS(RADIANS(PARAMETERS!$D$8))*SIN(RADIANS(PARAMETERS!$D$9-C5650)/2)*SIN(RADIANS(PARAMETERS!$D$9-C5650)/2))))*2*3958.756</f>
        <v>436.61874209857194</v>
      </c>
      <c r="F5650">
        <v>177.91198730469</v>
      </c>
      <c r="G5650">
        <v>206.20355224609</v>
      </c>
      <c r="H5650">
        <v>250.62503051758</v>
      </c>
      <c r="I5650">
        <v>290.48416137695</v>
      </c>
      <c r="J5650">
        <v>336.68478393555</v>
      </c>
      <c r="K5650" s="6">
        <f>IFERROR(EXP(TREND(LN($F$1:$J$1),LN(F5650:J5650),LN(Calculations!$B$3))),0)</f>
        <v>4.4575315767876864E-2</v>
      </c>
    </row>
    <row r="5651" spans="1:11" x14ac:dyDescent="0.35">
      <c r="A5651">
        <v>5648</v>
      </c>
      <c r="B5651" t="str">
        <f t="shared" si="88"/>
        <v>19-66.5</v>
      </c>
      <c r="C5651">
        <v>-66.316360676494995</v>
      </c>
      <c r="D5651">
        <v>19.070724427963999</v>
      </c>
      <c r="E5651">
        <f>ASIN(SQRT((SIN(RADIANS(PARAMETERS!$D$8-D5651)/2)*SIN(RADIANS(PARAMETERS!$D$8-D5651)/2))+(COS(RADIANS(D5651))*COS(RADIANS(PARAMETERS!$D$8))*SIN(RADIANS(PARAMETERS!$D$9-C5651)/2)*SIN(RADIANS(PARAMETERS!$D$9-C5651)/2))))*2*3958.756</f>
        <v>451.3535812659681</v>
      </c>
      <c r="F5651">
        <v>177.74314880371</v>
      </c>
      <c r="G5651">
        <v>206.05961608887</v>
      </c>
      <c r="H5651">
        <v>250.53326416016</v>
      </c>
      <c r="I5651">
        <v>290.45077514648</v>
      </c>
      <c r="J5651">
        <v>336.73077392578</v>
      </c>
      <c r="K5651" s="6">
        <f>IFERROR(EXP(TREND(LN($F$1:$J$1),LN(F5651:J5651),LN(Calculations!$B$3))),0)</f>
        <v>4.4316900617651221E-2</v>
      </c>
    </row>
    <row r="5652" spans="1:11" x14ac:dyDescent="0.35">
      <c r="A5652">
        <v>5649</v>
      </c>
      <c r="B5652" t="str">
        <f t="shared" si="88"/>
        <v>19-66.5</v>
      </c>
      <c r="C5652">
        <v>-66.587682011395998</v>
      </c>
      <c r="D5652">
        <v>19.070724427963999</v>
      </c>
      <c r="E5652">
        <f>ASIN(SQRT((SIN(RADIANS(PARAMETERS!$D$8-D5652)/2)*SIN(RADIANS(PARAMETERS!$D$8-D5652)/2))+(COS(RADIANS(D5652))*COS(RADIANS(PARAMETERS!$D$8))*SIN(RADIANS(PARAMETERS!$D$9-C5652)/2)*SIN(RADIANS(PARAMETERS!$D$9-C5652)/2))))*2*3958.756</f>
        <v>466.30966246097466</v>
      </c>
      <c r="F5652">
        <v>177.35018920898</v>
      </c>
      <c r="G5652">
        <v>205.62396240234</v>
      </c>
      <c r="H5652">
        <v>250.03570556641</v>
      </c>
      <c r="I5652">
        <v>289.90219116211</v>
      </c>
      <c r="J5652">
        <v>336.12759399414</v>
      </c>
      <c r="K5652" s="6">
        <f>IFERROR(EXP(TREND(LN($F$1:$J$1),LN(F5652:J5652),LN(Calculations!$B$3))),0)</f>
        <v>4.3836699993027056E-2</v>
      </c>
    </row>
    <row r="5653" spans="1:11" x14ac:dyDescent="0.35">
      <c r="A5653">
        <v>5650</v>
      </c>
      <c r="B5653" t="str">
        <f t="shared" si="88"/>
        <v>19-67</v>
      </c>
      <c r="C5653">
        <v>-66.859003346296006</v>
      </c>
      <c r="D5653">
        <v>19.070724427963999</v>
      </c>
      <c r="E5653">
        <f>ASIN(SQRT((SIN(RADIANS(PARAMETERS!$D$8-D5653)/2)*SIN(RADIANS(PARAMETERS!$D$8-D5653)/2))+(COS(RADIANS(D5653))*COS(RADIANS(PARAMETERS!$D$8))*SIN(RADIANS(PARAMETERS!$D$9-C5653)/2)*SIN(RADIANS(PARAMETERS!$D$9-C5653)/2))))*2*3958.756</f>
        <v>481.46634012179237</v>
      </c>
      <c r="F5653">
        <v>176.83857727051</v>
      </c>
      <c r="G5653">
        <v>205.04290771484</v>
      </c>
      <c r="H5653">
        <v>249.33628845215</v>
      </c>
      <c r="I5653">
        <v>289.09780883789</v>
      </c>
      <c r="J5653">
        <v>335.20278930664</v>
      </c>
      <c r="K5653" s="6">
        <f>IFERROR(EXP(TREND(LN($F$1:$J$1),LN(F5653:J5653),LN(Calculations!$B$3))),0)</f>
        <v>4.3243714815067759E-2</v>
      </c>
    </row>
    <row r="5654" spans="1:11" x14ac:dyDescent="0.35">
      <c r="A5654">
        <v>5651</v>
      </c>
      <c r="B5654" t="str">
        <f t="shared" si="88"/>
        <v>19-67</v>
      </c>
      <c r="C5654">
        <v>-67.130324681196996</v>
      </c>
      <c r="D5654">
        <v>19.070724427963999</v>
      </c>
      <c r="E5654">
        <f>ASIN(SQRT((SIN(RADIANS(PARAMETERS!$D$8-D5654)/2)*SIN(RADIANS(PARAMETERS!$D$8-D5654)/2))+(COS(RADIANS(D5654))*COS(RADIANS(PARAMETERS!$D$8))*SIN(RADIANS(PARAMETERS!$D$9-C5654)/2)*SIN(RADIANS(PARAMETERS!$D$9-C5654)/2))))*2*3958.756</f>
        <v>496.80522632681851</v>
      </c>
      <c r="F5654">
        <v>176.2566986084</v>
      </c>
      <c r="G5654">
        <v>204.4462890625</v>
      </c>
      <c r="H5654">
        <v>248.61877441406</v>
      </c>
      <c r="I5654">
        <v>288.27346801758</v>
      </c>
      <c r="J5654">
        <v>334.25640869141</v>
      </c>
      <c r="K5654" s="6">
        <f>IFERROR(EXP(TREND(LN($F$1:$J$1),LN(F5654:J5654),LN(Calculations!$B$3))),0)</f>
        <v>4.2589826809182524E-2</v>
      </c>
    </row>
    <row r="5655" spans="1:11" x14ac:dyDescent="0.35">
      <c r="A5655">
        <v>5652</v>
      </c>
      <c r="B5655" t="str">
        <f t="shared" si="88"/>
        <v>19-67.5</v>
      </c>
      <c r="C5655">
        <v>-67.401646016097999</v>
      </c>
      <c r="D5655">
        <v>19.070724427963999</v>
      </c>
      <c r="E5655">
        <f>ASIN(SQRT((SIN(RADIANS(PARAMETERS!$D$8-D5655)/2)*SIN(RADIANS(PARAMETERS!$D$8-D5655)/2))+(COS(RADIANS(D5655))*COS(RADIANS(PARAMETERS!$D$8))*SIN(RADIANS(PARAMETERS!$D$9-C5655)/2)*SIN(RADIANS(PARAMETERS!$D$9-C5655)/2))))*2*3958.756</f>
        <v>512.30992593527435</v>
      </c>
      <c r="F5655">
        <v>175.67166137695</v>
      </c>
      <c r="G5655">
        <v>203.86448669434</v>
      </c>
      <c r="H5655">
        <v>247.91621398926</v>
      </c>
      <c r="I5655">
        <v>287.46374511719</v>
      </c>
      <c r="J5655">
        <v>333.32373046875</v>
      </c>
      <c r="K5655" s="6">
        <f>IFERROR(EXP(TREND(LN($F$1:$J$1),LN(F5655:J5655),LN(Calculations!$B$3))),0)</f>
        <v>4.1946997136280008E-2</v>
      </c>
    </row>
    <row r="5656" spans="1:11" x14ac:dyDescent="0.35">
      <c r="A5656">
        <v>5653</v>
      </c>
      <c r="B5656" t="str">
        <f t="shared" si="88"/>
        <v>19-67.5</v>
      </c>
      <c r="C5656">
        <v>-67.672967350999002</v>
      </c>
      <c r="D5656">
        <v>19.070724427963999</v>
      </c>
      <c r="E5656">
        <f>ASIN(SQRT((SIN(RADIANS(PARAMETERS!$D$8-D5656)/2)*SIN(RADIANS(PARAMETERS!$D$8-D5656)/2))+(COS(RADIANS(D5656))*COS(RADIANS(PARAMETERS!$D$8))*SIN(RADIANS(PARAMETERS!$D$9-C5656)/2)*SIN(RADIANS(PARAMETERS!$D$9-C5656)/2))))*2*3958.756</f>
        <v>527.96580145219093</v>
      </c>
      <c r="F5656">
        <v>175.07490539551</v>
      </c>
      <c r="G5656">
        <v>203.27474975586</v>
      </c>
      <c r="H5656">
        <v>247.20185852051</v>
      </c>
      <c r="I5656">
        <v>286.63836669922</v>
      </c>
      <c r="J5656">
        <v>332.37051391602</v>
      </c>
      <c r="K5656" s="6">
        <f>IFERROR(EXP(TREND(LN($F$1:$J$1),LN(F5656:J5656),LN(Calculations!$B$3))),0)</f>
        <v>4.1302477034027327E-2</v>
      </c>
    </row>
    <row r="5657" spans="1:11" x14ac:dyDescent="0.35">
      <c r="A5657">
        <v>5654</v>
      </c>
      <c r="B5657" t="str">
        <f t="shared" si="88"/>
        <v>19-68</v>
      </c>
      <c r="C5657">
        <v>-67.944288685900005</v>
      </c>
      <c r="D5657">
        <v>19.070724427963999</v>
      </c>
      <c r="E5657">
        <f>ASIN(SQRT((SIN(RADIANS(PARAMETERS!$D$8-D5657)/2)*SIN(RADIANS(PARAMETERS!$D$8-D5657)/2))+(COS(RADIANS(D5657))*COS(RADIANS(PARAMETERS!$D$8))*SIN(RADIANS(PARAMETERS!$D$9-C5657)/2)*SIN(RADIANS(PARAMETERS!$D$9-C5657)/2))))*2*3958.756</f>
        <v>543.75976534203073</v>
      </c>
      <c r="F5657">
        <v>174.45635986328</v>
      </c>
      <c r="G5657">
        <v>202.66342163086</v>
      </c>
      <c r="H5657">
        <v>246.46148681641</v>
      </c>
      <c r="I5657">
        <v>285.78289794922</v>
      </c>
      <c r="J5657">
        <v>331.38247680664</v>
      </c>
      <c r="K5657" s="6">
        <f>IFERROR(EXP(TREND(LN($F$1:$J$1),LN(F5657:J5657),LN(Calculations!$B$3))),0)</f>
        <v>4.0643474196317274E-2</v>
      </c>
    </row>
    <row r="5658" spans="1:11" x14ac:dyDescent="0.35">
      <c r="A5658">
        <v>5655</v>
      </c>
      <c r="B5658" t="str">
        <f t="shared" si="88"/>
        <v>19-68</v>
      </c>
      <c r="C5658">
        <v>-68.215610020800995</v>
      </c>
      <c r="D5658">
        <v>19.070724427963999</v>
      </c>
      <c r="E5658">
        <f>ASIN(SQRT((SIN(RADIANS(PARAMETERS!$D$8-D5658)/2)*SIN(RADIANS(PARAMETERS!$D$8-D5658)/2))+(COS(RADIANS(D5658))*COS(RADIANS(PARAMETERS!$D$8))*SIN(RADIANS(PARAMETERS!$D$9-C5658)/2)*SIN(RADIANS(PARAMETERS!$D$9-C5658)/2))))*2*3958.756</f>
        <v>559.68009724462786</v>
      </c>
      <c r="F5658">
        <v>173.65673828125</v>
      </c>
      <c r="G5658">
        <v>201.84762573242</v>
      </c>
      <c r="H5658">
        <v>245.42774963379</v>
      </c>
      <c r="I5658">
        <v>284.54803466797</v>
      </c>
      <c r="J5658">
        <v>329.90887451172</v>
      </c>
      <c r="K5658" s="6">
        <f>IFERROR(EXP(TREND(LN($F$1:$J$1),LN(F5658:J5658),LN(Calculations!$B$3))),0)</f>
        <v>3.9831719794925405E-2</v>
      </c>
    </row>
    <row r="5659" spans="1:11" x14ac:dyDescent="0.35">
      <c r="A5659">
        <v>5656</v>
      </c>
      <c r="B5659" t="str">
        <f t="shared" si="88"/>
        <v>19-68.5</v>
      </c>
      <c r="C5659">
        <v>-68.486931355701998</v>
      </c>
      <c r="D5659">
        <v>19.070724427963999</v>
      </c>
      <c r="E5659">
        <f>ASIN(SQRT((SIN(RADIANS(PARAMETERS!$D$8-D5659)/2)*SIN(RADIANS(PARAMETERS!$D$8-D5659)/2))+(COS(RADIANS(D5659))*COS(RADIANS(PARAMETERS!$D$8))*SIN(RADIANS(PARAMETERS!$D$9-C5659)/2)*SIN(RADIANS(PARAMETERS!$D$9-C5659)/2))))*2*3958.756</f>
        <v>575.71628349884713</v>
      </c>
      <c r="F5659">
        <v>172.66709899902</v>
      </c>
      <c r="G5659">
        <v>200.8745880127</v>
      </c>
      <c r="H5659">
        <v>244.17915344238</v>
      </c>
      <c r="I5659">
        <v>283.04336547852</v>
      </c>
      <c r="J5659">
        <v>328.09854125977</v>
      </c>
      <c r="K5659" s="6">
        <f>IFERROR(EXP(TREND(LN($F$1:$J$1),LN(F5659:J5659),LN(Calculations!$B$3))),0)</f>
        <v>3.8861002933459128E-2</v>
      </c>
    </row>
    <row r="5660" spans="1:11" x14ac:dyDescent="0.35">
      <c r="A5660">
        <v>5657</v>
      </c>
      <c r="B5660" t="str">
        <f t="shared" si="88"/>
        <v>19-69</v>
      </c>
      <c r="C5660">
        <v>-68.758252690603001</v>
      </c>
      <c r="D5660">
        <v>19.070724427963999</v>
      </c>
      <c r="E5660">
        <f>ASIN(SQRT((SIN(RADIANS(PARAMETERS!$D$8-D5660)/2)*SIN(RADIANS(PARAMETERS!$D$8-D5660)/2))+(COS(RADIANS(D5660))*COS(RADIANS(PARAMETERS!$D$8))*SIN(RADIANS(PARAMETERS!$D$9-C5660)/2)*SIN(RADIANS(PARAMETERS!$D$9-C5660)/2))))*2*3958.756</f>
        <v>591.85887646778428</v>
      </c>
      <c r="F5660">
        <v>171.49353027344</v>
      </c>
      <c r="G5660">
        <v>199.77694702148</v>
      </c>
      <c r="H5660">
        <v>242.77029418945</v>
      </c>
      <c r="I5660">
        <v>281.34533691406</v>
      </c>
      <c r="J5660">
        <v>326.05548095703</v>
      </c>
      <c r="K5660" s="6">
        <f>IFERROR(EXP(TREND(LN($F$1:$J$1),LN(F5660:J5660),LN(Calculations!$B$3))),0)</f>
        <v>3.7742649867026322E-2</v>
      </c>
    </row>
    <row r="5661" spans="1:11" x14ac:dyDescent="0.35">
      <c r="A5661">
        <v>5658</v>
      </c>
      <c r="B5661" t="str">
        <f t="shared" si="88"/>
        <v>19-69</v>
      </c>
      <c r="C5661">
        <v>-69.029574025504004</v>
      </c>
      <c r="D5661">
        <v>19.070724427963999</v>
      </c>
      <c r="E5661">
        <f>ASIN(SQRT((SIN(RADIANS(PARAMETERS!$D$8-D5661)/2)*SIN(RADIANS(PARAMETERS!$D$8-D5661)/2))+(COS(RADIANS(D5661))*COS(RADIANS(PARAMETERS!$D$8))*SIN(RADIANS(PARAMETERS!$D$9-C5661)/2)*SIN(RADIANS(PARAMETERS!$D$9-C5661)/2))))*2*3958.756</f>
        <v>608.09937132482173</v>
      </c>
      <c r="F5661">
        <v>170.2061920166</v>
      </c>
      <c r="G5661">
        <v>198.58058166504</v>
      </c>
      <c r="H5661">
        <v>241.21827697754</v>
      </c>
      <c r="I5661">
        <v>279.46109008789</v>
      </c>
      <c r="J5661">
        <v>323.77304077148</v>
      </c>
      <c r="K5661" s="6">
        <f>IFERROR(EXP(TREND(LN($F$1:$J$1),LN(F5661:J5661),LN(Calculations!$B$3))),0)</f>
        <v>3.6556282294511848E-2</v>
      </c>
    </row>
    <row r="5662" spans="1:11" x14ac:dyDescent="0.35">
      <c r="A5662">
        <v>5659</v>
      </c>
      <c r="B5662" t="str">
        <f t="shared" si="88"/>
        <v>19-69.5</v>
      </c>
      <c r="C5662">
        <v>-69.300895360404994</v>
      </c>
      <c r="D5662">
        <v>19.070724427963999</v>
      </c>
      <c r="E5662">
        <f>ASIN(SQRT((SIN(RADIANS(PARAMETERS!$D$8-D5662)/2)*SIN(RADIANS(PARAMETERS!$D$8-D5662)/2))+(COS(RADIANS(D5662))*COS(RADIANS(PARAMETERS!$D$8))*SIN(RADIANS(PARAMETERS!$D$9-C5662)/2)*SIN(RADIANS(PARAMETERS!$D$9-C5662)/2))))*2*3958.756</f>
        <v>624.43009816326264</v>
      </c>
      <c r="F5662">
        <v>168.85095214844</v>
      </c>
      <c r="G5662">
        <v>197.33714294434</v>
      </c>
      <c r="H5662">
        <v>239.60168457031</v>
      </c>
      <c r="I5662">
        <v>277.49560546875</v>
      </c>
      <c r="J5662">
        <v>321.38900756836</v>
      </c>
      <c r="K5662" s="6">
        <f>IFERROR(EXP(TREND(LN($F$1:$J$1),LN(F5662:J5662),LN(Calculations!$B$3))),0)</f>
        <v>3.5343193395875348E-2</v>
      </c>
    </row>
    <row r="5663" spans="1:11" x14ac:dyDescent="0.35">
      <c r="A5663">
        <v>5660</v>
      </c>
      <c r="B5663" t="str">
        <f t="shared" si="88"/>
        <v>19-69.5</v>
      </c>
      <c r="C5663">
        <v>-69.572216695305997</v>
      </c>
      <c r="D5663">
        <v>19.070724427963999</v>
      </c>
      <c r="E5663">
        <f>ASIN(SQRT((SIN(RADIANS(PARAMETERS!$D$8-D5663)/2)*SIN(RADIANS(PARAMETERS!$D$8-D5663)/2))+(COS(RADIANS(D5663))*COS(RADIANS(PARAMETERS!$D$8))*SIN(RADIANS(PARAMETERS!$D$9-C5663)/2)*SIN(RADIANS(PARAMETERS!$D$9-C5663)/2))))*2*3958.756</f>
        <v>640.84412750868273</v>
      </c>
      <c r="F5663">
        <v>167.44537353516</v>
      </c>
      <c r="G5663">
        <v>196.06303405762</v>
      </c>
      <c r="H5663">
        <v>237.94714355469</v>
      </c>
      <c r="I5663">
        <v>275.48547363281</v>
      </c>
      <c r="J5663">
        <v>318.95248413086</v>
      </c>
      <c r="K5663" s="6">
        <f>IFERROR(EXP(TREND(LN($F$1:$J$1),LN(F5663:J5663),LN(Calculations!$B$3))),0)</f>
        <v>3.411979876554791E-2</v>
      </c>
    </row>
    <row r="5664" spans="1:11" x14ac:dyDescent="0.35">
      <c r="A5664">
        <v>5661</v>
      </c>
      <c r="B5664" t="str">
        <f t="shared" si="88"/>
        <v>19-70</v>
      </c>
      <c r="C5664">
        <v>-69.843538030207</v>
      </c>
      <c r="D5664">
        <v>19.070724427963999</v>
      </c>
      <c r="E5664">
        <f>ASIN(SQRT((SIN(RADIANS(PARAMETERS!$D$8-D5664)/2)*SIN(RADIANS(PARAMETERS!$D$8-D5664)/2))+(COS(RADIANS(D5664))*COS(RADIANS(PARAMETERS!$D$8))*SIN(RADIANS(PARAMETERS!$D$9-C5664)/2)*SIN(RADIANS(PARAMETERS!$D$9-C5664)/2))))*2*3958.756</f>
        <v>657.33518752704811</v>
      </c>
      <c r="F5664">
        <v>165.90811157227</v>
      </c>
      <c r="G5664">
        <v>194.68019104004</v>
      </c>
      <c r="H5664">
        <v>236.1356048584</v>
      </c>
      <c r="I5664">
        <v>273.27172851563</v>
      </c>
      <c r="J5664">
        <v>316.25500488281</v>
      </c>
      <c r="K5664" s="6">
        <f>IFERROR(EXP(TREND(LN($F$1:$J$1),LN(F5664:J5664),LN(Calculations!$B$3))),0)</f>
        <v>3.2829286539108833E-2</v>
      </c>
    </row>
    <row r="5665" spans="1:11" x14ac:dyDescent="0.35">
      <c r="A5665">
        <v>5662</v>
      </c>
      <c r="B5665" t="str">
        <f t="shared" si="88"/>
        <v>19-70</v>
      </c>
      <c r="C5665">
        <v>-70.114859365108003</v>
      </c>
      <c r="D5665">
        <v>19.070724427963999</v>
      </c>
      <c r="E5665">
        <f>ASIN(SQRT((SIN(RADIANS(PARAMETERS!$D$8-D5665)/2)*SIN(RADIANS(PARAMETERS!$D$8-D5665)/2))+(COS(RADIANS(D5665))*COS(RADIANS(PARAMETERS!$D$8))*SIN(RADIANS(PARAMETERS!$D$9-C5665)/2)*SIN(RADIANS(PARAMETERS!$D$9-C5665)/2))))*2*3958.756</f>
        <v>673.89759142415824</v>
      </c>
      <c r="F5665">
        <v>164.36019897461</v>
      </c>
      <c r="G5665">
        <v>193.34072875977</v>
      </c>
      <c r="H5665">
        <v>234.39009094238</v>
      </c>
      <c r="I5665">
        <v>271.14624023438</v>
      </c>
      <c r="J5665">
        <v>313.67346191406</v>
      </c>
      <c r="K5665" s="6">
        <f>IFERROR(EXP(TREND(LN($F$1:$J$1),LN(F5665:J5665),LN(Calculations!$B$3))),0)</f>
        <v>3.1572519700791613E-2</v>
      </c>
    </row>
    <row r="5666" spans="1:11" x14ac:dyDescent="0.35">
      <c r="A5666">
        <v>5663</v>
      </c>
      <c r="B5666" t="str">
        <f t="shared" si="88"/>
        <v>19-70.5</v>
      </c>
      <c r="C5666">
        <v>-70.386180700009007</v>
      </c>
      <c r="D5666">
        <v>19.070724427963999</v>
      </c>
      <c r="E5666">
        <f>ASIN(SQRT((SIN(RADIANS(PARAMETERS!$D$8-D5666)/2)*SIN(RADIANS(PARAMETERS!$D$8-D5666)/2))+(COS(RADIANS(D5666))*COS(RADIANS(PARAMETERS!$D$8))*SIN(RADIANS(PARAMETERS!$D$9-C5666)/2)*SIN(RADIANS(PARAMETERS!$D$9-C5666)/2))))*2*3958.756</f>
        <v>690.52617371829751</v>
      </c>
      <c r="F5666">
        <v>162.86560058594</v>
      </c>
      <c r="G5666">
        <v>192.09735107422</v>
      </c>
      <c r="H5666">
        <v>232.78681945801</v>
      </c>
      <c r="I5666">
        <v>269.20785522461</v>
      </c>
      <c r="J5666">
        <v>311.33438110352</v>
      </c>
      <c r="K5666" s="6">
        <f>IFERROR(EXP(TREND(LN($F$1:$J$1),LN(F5666:J5666),LN(Calculations!$B$3))),0)</f>
        <v>3.0397065827681095E-2</v>
      </c>
    </row>
    <row r="5667" spans="1:11" x14ac:dyDescent="0.35">
      <c r="A5667">
        <v>5664</v>
      </c>
      <c r="B5667" t="str">
        <f t="shared" si="88"/>
        <v>19-70.5</v>
      </c>
      <c r="C5667">
        <v>-70.657502034909996</v>
      </c>
      <c r="D5667">
        <v>19.070724427963999</v>
      </c>
      <c r="E5667">
        <f>ASIN(SQRT((SIN(RADIANS(PARAMETERS!$D$8-D5667)/2)*SIN(RADIANS(PARAMETERS!$D$8-D5667)/2))+(COS(RADIANS(D5667))*COS(RADIANS(PARAMETERS!$D$8))*SIN(RADIANS(PARAMETERS!$D$9-C5667)/2)*SIN(RADIANS(PARAMETERS!$D$9-C5667)/2))))*2*3958.756</f>
        <v>707.21623423621975</v>
      </c>
      <c r="F5667">
        <v>161.8477935791</v>
      </c>
      <c r="G5667">
        <v>191.20127868652</v>
      </c>
      <c r="H5667">
        <v>231.64651489258</v>
      </c>
      <c r="I5667">
        <v>267.84097290039</v>
      </c>
      <c r="J5667">
        <v>309.69732666016</v>
      </c>
      <c r="K5667" s="6">
        <f>IFERROR(EXP(TREND(LN($F$1:$J$1),LN(F5667:J5667),LN(Calculations!$B$3))),0)</f>
        <v>2.9604083000785875E-2</v>
      </c>
    </row>
    <row r="5668" spans="1:11" x14ac:dyDescent="0.35">
      <c r="A5668">
        <v>5665</v>
      </c>
      <c r="B5668" t="str">
        <f t="shared" si="88"/>
        <v>19-71</v>
      </c>
      <c r="C5668">
        <v>-70.928823369810999</v>
      </c>
      <c r="D5668">
        <v>19.070724427963999</v>
      </c>
      <c r="E5668">
        <f>ASIN(SQRT((SIN(RADIANS(PARAMETERS!$D$8-D5668)/2)*SIN(RADIANS(PARAMETERS!$D$8-D5668)/2))+(COS(RADIANS(D5668))*COS(RADIANS(PARAMETERS!$D$8))*SIN(RADIANS(PARAMETERS!$D$9-C5668)/2)*SIN(RADIANS(PARAMETERS!$D$9-C5668)/2))))*2*3958.756</f>
        <v>723.96348883237226</v>
      </c>
      <c r="F5668">
        <v>161.26556396484</v>
      </c>
      <c r="G5668">
        <v>190.6262512207</v>
      </c>
      <c r="H5668">
        <v>230.94610595703</v>
      </c>
      <c r="I5668">
        <v>267.02728271484</v>
      </c>
      <c r="J5668">
        <v>308.75155639648</v>
      </c>
      <c r="K5668" s="6">
        <f>IFERROR(EXP(TREND(LN($F$1:$J$1),LN(F5668:J5668),LN(Calculations!$B$3))),0)</f>
        <v>2.9136209381640705E-2</v>
      </c>
    </row>
    <row r="5669" spans="1:11" x14ac:dyDescent="0.35">
      <c r="A5669">
        <v>5666</v>
      </c>
      <c r="B5669" t="str">
        <f t="shared" si="88"/>
        <v>19-71</v>
      </c>
      <c r="C5669">
        <v>-71.200144704712002</v>
      </c>
      <c r="D5669">
        <v>19.070724427963999</v>
      </c>
      <c r="E5669">
        <f>ASIN(SQRT((SIN(RADIANS(PARAMETERS!$D$8-D5669)/2)*SIN(RADIANS(PARAMETERS!$D$8-D5669)/2))+(COS(RADIANS(D5669))*COS(RADIANS(PARAMETERS!$D$8))*SIN(RADIANS(PARAMETERS!$D$9-C5669)/2)*SIN(RADIANS(PARAMETERS!$D$9-C5669)/2))))*2*3958.756</f>
        <v>740.76402596335151</v>
      </c>
      <c r="F5669">
        <v>161.06828308105</v>
      </c>
      <c r="G5669">
        <v>190.33578491211</v>
      </c>
      <c r="H5669">
        <v>230.63693237305</v>
      </c>
      <c r="I5669">
        <v>266.70718383789</v>
      </c>
      <c r="J5669">
        <v>308.42465209961</v>
      </c>
      <c r="K5669" s="6">
        <f>IFERROR(EXP(TREND(LN($F$1:$J$1),LN(F5669:J5669),LN(Calculations!$B$3))),0)</f>
        <v>2.8944606139110953E-2</v>
      </c>
    </row>
    <row r="5670" spans="1:11" x14ac:dyDescent="0.35">
      <c r="A5670">
        <v>5667</v>
      </c>
      <c r="B5670" t="str">
        <f t="shared" si="88"/>
        <v>19-71.5</v>
      </c>
      <c r="C5670">
        <v>-71.471466039613006</v>
      </c>
      <c r="D5670">
        <v>19.070724427963999</v>
      </c>
      <c r="E5670">
        <f>ASIN(SQRT((SIN(RADIANS(PARAMETERS!$D$8-D5670)/2)*SIN(RADIANS(PARAMETERS!$D$8-D5670)/2))+(COS(RADIANS(D5670))*COS(RADIANS(PARAMETERS!$D$8))*SIN(RADIANS(PARAMETERS!$D$9-C5670)/2)*SIN(RADIANS(PARAMETERS!$D$9-C5670)/2))))*2*3958.756</f>
        <v>757.61426836524208</v>
      </c>
      <c r="F5670">
        <v>160.84167480469</v>
      </c>
      <c r="G5670">
        <v>190.00927734375</v>
      </c>
      <c r="H5670">
        <v>230.25408935547</v>
      </c>
      <c r="I5670">
        <v>266.27563476563</v>
      </c>
      <c r="J5670">
        <v>307.9384765625</v>
      </c>
      <c r="K5670" s="6">
        <f>IFERROR(EXP(TREND(LN($F$1:$J$1),LN(F5670:J5670),LN(Calculations!$B$3))),0)</f>
        <v>2.8740050970091309E-2</v>
      </c>
    </row>
    <row r="5671" spans="1:11" x14ac:dyDescent="0.35">
      <c r="A5671">
        <v>5668</v>
      </c>
      <c r="B5671" t="str">
        <f t="shared" si="88"/>
        <v>19-71.5</v>
      </c>
      <c r="C5671">
        <v>-71.742787374513995</v>
      </c>
      <c r="D5671">
        <v>19.070724427963999</v>
      </c>
      <c r="E5671">
        <f>ASIN(SQRT((SIN(RADIANS(PARAMETERS!$D$8-D5671)/2)*SIN(RADIANS(PARAMETERS!$D$8-D5671)/2))+(COS(RADIANS(D5671))*COS(RADIANS(PARAMETERS!$D$8))*SIN(RADIANS(PARAMETERS!$D$9-C5671)/2)*SIN(RADIANS(PARAMETERS!$D$9-C5671)/2))))*2*3958.756</f>
        <v>774.51093918217157</v>
      </c>
      <c r="F5671">
        <v>160.74891662598</v>
      </c>
      <c r="G5671">
        <v>189.83334350586</v>
      </c>
      <c r="H5671">
        <v>230.07321166992</v>
      </c>
      <c r="I5671">
        <v>266.0950012207</v>
      </c>
      <c r="J5671">
        <v>307.76287841797</v>
      </c>
      <c r="K5671" s="6">
        <f>IFERROR(EXP(TREND(LN($F$1:$J$1),LN(F5671:J5671),LN(Calculations!$B$3))),0)</f>
        <v>2.8638713118244397E-2</v>
      </c>
    </row>
    <row r="5672" spans="1:11" x14ac:dyDescent="0.35">
      <c r="A5672">
        <v>5669</v>
      </c>
      <c r="B5672" t="str">
        <f t="shared" si="88"/>
        <v>19-72</v>
      </c>
      <c r="C5672">
        <v>-72.014108709414998</v>
      </c>
      <c r="D5672">
        <v>19.070724427963999</v>
      </c>
      <c r="E5672">
        <f>ASIN(SQRT((SIN(RADIANS(PARAMETERS!$D$8-D5672)/2)*SIN(RADIANS(PARAMETERS!$D$8-D5672)/2))+(COS(RADIANS(D5672))*COS(RADIANS(PARAMETERS!$D$8))*SIN(RADIANS(PARAMETERS!$D$9-C5672)/2)*SIN(RADIANS(PARAMETERS!$D$9-C5672)/2))))*2*3958.756</f>
        <v>791.45103198181744</v>
      </c>
      <c r="F5672">
        <v>160.7975769043</v>
      </c>
      <c r="G5672">
        <v>189.78192138672</v>
      </c>
      <c r="H5672">
        <v>230.05584716797</v>
      </c>
      <c r="I5672">
        <v>266.11468505859</v>
      </c>
      <c r="J5672">
        <v>307.83200073242</v>
      </c>
      <c r="K5672" s="6">
        <f>IFERROR(EXP(TREND(LN($F$1:$J$1),LN(F5672:J5672),LN(Calculations!$B$3))),0)</f>
        <v>2.8641554954418707E-2</v>
      </c>
    </row>
    <row r="5673" spans="1:11" x14ac:dyDescent="0.35">
      <c r="A5673">
        <v>5670</v>
      </c>
      <c r="B5673" t="str">
        <f t="shared" si="88"/>
        <v>19-72.5</v>
      </c>
      <c r="C5673">
        <v>-72.285430044316001</v>
      </c>
      <c r="D5673">
        <v>19.070724427963999</v>
      </c>
      <c r="E5673">
        <f>ASIN(SQRT((SIN(RADIANS(PARAMETERS!$D$8-D5673)/2)*SIN(RADIANS(PARAMETERS!$D$8-D5673)/2))+(COS(RADIANS(D5673))*COS(RADIANS(PARAMETERS!$D$8))*SIN(RADIANS(PARAMETERS!$D$9-C5673)/2)*SIN(RADIANS(PARAMETERS!$D$9-C5673)/2))))*2*3958.756</f>
        <v>808.43178416918897</v>
      </c>
      <c r="F5673">
        <v>160.66256713867</v>
      </c>
      <c r="G5673">
        <v>189.59800720215</v>
      </c>
      <c r="H5673">
        <v>229.82322692871</v>
      </c>
      <c r="I5673">
        <v>265.83734130859</v>
      </c>
      <c r="J5673">
        <v>307.50186157227</v>
      </c>
      <c r="K5673" s="6">
        <f>IFERROR(EXP(TREND(LN($F$1:$J$1),LN(F5673:J5673),LN(Calculations!$B$3))),0)</f>
        <v>2.8528509629000966E-2</v>
      </c>
    </row>
    <row r="5674" spans="1:11" x14ac:dyDescent="0.35">
      <c r="A5674">
        <v>5671</v>
      </c>
      <c r="B5674" t="str">
        <f t="shared" si="88"/>
        <v>19-72.5</v>
      </c>
      <c r="C5674">
        <v>-72.556751379217005</v>
      </c>
      <c r="D5674">
        <v>19.070724427963999</v>
      </c>
      <c r="E5674">
        <f>ASIN(SQRT((SIN(RADIANS(PARAMETERS!$D$8-D5674)/2)*SIN(RADIANS(PARAMETERS!$D$8-D5674)/2))+(COS(RADIANS(D5674))*COS(RADIANS(PARAMETERS!$D$8))*SIN(RADIANS(PARAMETERS!$D$9-C5674)/2)*SIN(RADIANS(PARAMETERS!$D$9-C5674)/2))))*2*3958.756</f>
        <v>825.45065337533856</v>
      </c>
      <c r="F5674">
        <v>160.28871154785</v>
      </c>
      <c r="G5674">
        <v>189.26080322266</v>
      </c>
      <c r="H5674">
        <v>229.3705291748</v>
      </c>
      <c r="I5674">
        <v>265.27578735352</v>
      </c>
      <c r="J5674">
        <v>306.80902099609</v>
      </c>
      <c r="K5674" s="6">
        <f>IFERROR(EXP(TREND(LN($F$1:$J$1),LN(F5674:J5674),LN(Calculations!$B$3))),0)</f>
        <v>2.8256897232752539E-2</v>
      </c>
    </row>
    <row r="5675" spans="1:11" x14ac:dyDescent="0.35">
      <c r="A5675">
        <v>5672</v>
      </c>
      <c r="B5675" t="str">
        <f t="shared" si="88"/>
        <v>19-73</v>
      </c>
      <c r="C5675">
        <v>-72.828072714117994</v>
      </c>
      <c r="D5675">
        <v>19.070724427963999</v>
      </c>
      <c r="E5675">
        <f>ASIN(SQRT((SIN(RADIANS(PARAMETERS!$D$8-D5675)/2)*SIN(RADIANS(PARAMETERS!$D$8-D5675)/2))+(COS(RADIANS(D5675))*COS(RADIANS(PARAMETERS!$D$8))*SIN(RADIANS(PARAMETERS!$D$9-C5675)/2)*SIN(RADIANS(PARAMETERS!$D$9-C5675)/2))))*2*3958.756</f>
        <v>842.50529645396489</v>
      </c>
      <c r="F5675">
        <v>159.84107971191</v>
      </c>
      <c r="G5675">
        <v>188.87945556641</v>
      </c>
      <c r="H5675">
        <v>228.84628295898</v>
      </c>
      <c r="I5675">
        <v>264.61611938477</v>
      </c>
      <c r="J5675">
        <v>305.98526000977</v>
      </c>
      <c r="K5675" s="6">
        <f>IFERROR(EXP(TREND(LN($F$1:$J$1),LN(F5675:J5675),LN(Calculations!$B$3))),0)</f>
        <v>2.7941592786152856E-2</v>
      </c>
    </row>
    <row r="5676" spans="1:11" x14ac:dyDescent="0.35">
      <c r="A5676">
        <v>5673</v>
      </c>
      <c r="B5676" t="str">
        <f t="shared" si="88"/>
        <v>19-73</v>
      </c>
      <c r="C5676">
        <v>-73.099394049018997</v>
      </c>
      <c r="D5676">
        <v>19.070724427963999</v>
      </c>
      <c r="E5676">
        <f>ASIN(SQRT((SIN(RADIANS(PARAMETERS!$D$8-D5676)/2)*SIN(RADIANS(PARAMETERS!$D$8-D5676)/2))+(COS(RADIANS(D5676))*COS(RADIANS(PARAMETERS!$D$8))*SIN(RADIANS(PARAMETERS!$D$9-C5676)/2)*SIN(RADIANS(PARAMETERS!$D$9-C5676)/2))))*2*3958.756</f>
        <v>859.59355076747102</v>
      </c>
      <c r="F5676">
        <v>159.91967773438</v>
      </c>
      <c r="G5676">
        <v>188.86647033691</v>
      </c>
      <c r="H5676">
        <v>228.80061340332</v>
      </c>
      <c r="I5676">
        <v>264.53805541992</v>
      </c>
      <c r="J5676">
        <v>305.86663818359</v>
      </c>
      <c r="K5676" s="6">
        <f>IFERROR(EXP(TREND(LN($F$1:$J$1),LN(F5676:J5676),LN(Calculations!$B$3))),0)</f>
        <v>2.7994068524736189E-2</v>
      </c>
    </row>
    <row r="5677" spans="1:11" x14ac:dyDescent="0.35">
      <c r="A5677">
        <v>5674</v>
      </c>
      <c r="B5677" t="str">
        <f t="shared" si="88"/>
        <v>19-73.5</v>
      </c>
      <c r="C5677">
        <v>-73.37071538392</v>
      </c>
      <c r="D5677">
        <v>19.070724427963999</v>
      </c>
      <c r="E5677">
        <f>ASIN(SQRT((SIN(RADIANS(PARAMETERS!$D$8-D5677)/2)*SIN(RADIANS(PARAMETERS!$D$8-D5677)/2))+(COS(RADIANS(D5677))*COS(RADIANS(PARAMETERS!$D$8))*SIN(RADIANS(PARAMETERS!$D$9-C5677)/2)*SIN(RADIANS(PARAMETERS!$D$9-C5677)/2))))*2*3958.756</f>
        <v>876.71341748588134</v>
      </c>
      <c r="F5677">
        <v>160.52478027344</v>
      </c>
      <c r="G5677">
        <v>189.3041229248</v>
      </c>
      <c r="H5677">
        <v>229.3627166748</v>
      </c>
      <c r="I5677">
        <v>265.21704101563</v>
      </c>
      <c r="J5677">
        <v>306.6865234375</v>
      </c>
      <c r="K5677" s="6">
        <f>IFERROR(EXP(TREND(LN($F$1:$J$1),LN(F5677:J5677),LN(Calculations!$B$3))),0)</f>
        <v>2.8423444344076874E-2</v>
      </c>
    </row>
    <row r="5678" spans="1:11" x14ac:dyDescent="0.35">
      <c r="A5678">
        <v>5675</v>
      </c>
      <c r="B5678" t="str">
        <f t="shared" si="88"/>
        <v>19-73.5</v>
      </c>
      <c r="C5678">
        <v>-73.642036718821004</v>
      </c>
      <c r="D5678">
        <v>19.070724427963999</v>
      </c>
      <c r="E5678">
        <f>ASIN(SQRT((SIN(RADIANS(PARAMETERS!$D$8-D5678)/2)*SIN(RADIANS(PARAMETERS!$D$8-D5678)/2))+(COS(RADIANS(D5678))*COS(RADIANS(PARAMETERS!$D$8))*SIN(RADIANS(PARAMETERS!$D$9-C5678)/2)*SIN(RADIANS(PARAMETERS!$D$9-C5678)/2))))*2*3958.756</f>
        <v>893.86304665814987</v>
      </c>
      <c r="F5678">
        <v>161.44789123535</v>
      </c>
      <c r="G5678">
        <v>190.00891113281</v>
      </c>
      <c r="H5678">
        <v>230.27737426758</v>
      </c>
      <c r="I5678">
        <v>266.3291015625</v>
      </c>
      <c r="J5678">
        <v>308.03671264648</v>
      </c>
      <c r="K5678" s="6">
        <f>IFERROR(EXP(TREND(LN($F$1:$J$1),LN(F5678:J5678),LN(Calculations!$B$3))),0)</f>
        <v>2.9092916774002418E-2</v>
      </c>
    </row>
    <row r="5679" spans="1:11" x14ac:dyDescent="0.35">
      <c r="A5679">
        <v>5676</v>
      </c>
      <c r="B5679" t="str">
        <f t="shared" si="88"/>
        <v>19-74</v>
      </c>
      <c r="C5679">
        <v>-73.913358053722007</v>
      </c>
      <c r="D5679">
        <v>19.070724427963999</v>
      </c>
      <c r="E5679">
        <f>ASIN(SQRT((SIN(RADIANS(PARAMETERS!$D$8-D5679)/2)*SIN(RADIANS(PARAMETERS!$D$8-D5679)/2))+(COS(RADIANS(D5679))*COS(RADIANS(PARAMETERS!$D$8))*SIN(RADIANS(PARAMETERS!$D$9-C5679)/2)*SIN(RADIANS(PARAMETERS!$D$9-C5679)/2))))*2*3958.756</f>
        <v>911.04072384648896</v>
      </c>
      <c r="F5679">
        <v>162.15205383301</v>
      </c>
      <c r="G5679">
        <v>190.43281555176</v>
      </c>
      <c r="H5679">
        <v>230.7763671875</v>
      </c>
      <c r="I5679">
        <v>266.89367675781</v>
      </c>
      <c r="J5679">
        <v>308.67556762695</v>
      </c>
      <c r="K5679" s="6">
        <f>IFERROR(EXP(TREND(LN($F$1:$J$1),LN(F5679:J5679),LN(Calculations!$B$3))),0)</f>
        <v>2.9613103134940717E-2</v>
      </c>
    </row>
    <row r="5680" spans="1:11" x14ac:dyDescent="0.35">
      <c r="A5680">
        <v>5677</v>
      </c>
      <c r="B5680" t="str">
        <f t="shared" si="88"/>
        <v>19-74</v>
      </c>
      <c r="C5680">
        <v>-74.184679388622996</v>
      </c>
      <c r="D5680">
        <v>19.070724427963999</v>
      </c>
      <c r="E5680">
        <f>ASIN(SQRT((SIN(RADIANS(PARAMETERS!$D$8-D5680)/2)*SIN(RADIANS(PARAMETERS!$D$8-D5680)/2))+(COS(RADIANS(D5680))*COS(RADIANS(PARAMETERS!$D$8))*SIN(RADIANS(PARAMETERS!$D$9-C5680)/2)*SIN(RADIANS(PARAMETERS!$D$9-C5680)/2))))*2*3958.756</f>
        <v>928.24485814123534</v>
      </c>
      <c r="F5680">
        <v>162.11413574219</v>
      </c>
      <c r="G5680">
        <v>190.33615112305</v>
      </c>
      <c r="H5680">
        <v>230.55992126465</v>
      </c>
      <c r="I5680">
        <v>266.55715942383</v>
      </c>
      <c r="J5680">
        <v>308.18740844727</v>
      </c>
      <c r="K5680" s="6">
        <f>IFERROR(EXP(TREND(LN($F$1:$J$1),LN(F5680:J5680),LN(Calculations!$B$3))),0)</f>
        <v>2.9607916284452071E-2</v>
      </c>
    </row>
    <row r="5681" spans="1:11" x14ac:dyDescent="0.35">
      <c r="A5681">
        <v>5678</v>
      </c>
      <c r="B5681" t="str">
        <f t="shared" si="88"/>
        <v>19-74.5</v>
      </c>
      <c r="C5681">
        <v>-74.456000723523999</v>
      </c>
      <c r="D5681">
        <v>19.070724427963999</v>
      </c>
      <c r="E5681">
        <f>ASIN(SQRT((SIN(RADIANS(PARAMETERS!$D$8-D5681)/2)*SIN(RADIANS(PARAMETERS!$D$8-D5681)/2))+(COS(RADIANS(D5681))*COS(RADIANS(PARAMETERS!$D$8))*SIN(RADIANS(PARAMETERS!$D$9-C5681)/2)*SIN(RADIANS(PARAMETERS!$D$9-C5681)/2))))*2*3958.756</f>
        <v>945.47397139695784</v>
      </c>
      <c r="F5681">
        <v>161.46421813965</v>
      </c>
      <c r="G5681">
        <v>189.8067779541</v>
      </c>
      <c r="H5681">
        <v>229.74617004395</v>
      </c>
      <c r="I5681">
        <v>265.46630859375</v>
      </c>
      <c r="J5681">
        <v>306.75344848633</v>
      </c>
      <c r="K5681" s="6">
        <f>IFERROR(EXP(TREND(LN($F$1:$J$1),LN(F5681:J5681),LN(Calculations!$B$3))),0)</f>
        <v>2.9166845425859358E-2</v>
      </c>
    </row>
    <row r="5682" spans="1:11" x14ac:dyDescent="0.35">
      <c r="A5682">
        <v>5679</v>
      </c>
      <c r="B5682" t="str">
        <f t="shared" si="88"/>
        <v>19-74.5</v>
      </c>
      <c r="C5682">
        <v>-74.727322058425003</v>
      </c>
      <c r="D5682">
        <v>19.070724427963999</v>
      </c>
      <c r="E5682">
        <f>ASIN(SQRT((SIN(RADIANS(PARAMETERS!$D$8-D5682)/2)*SIN(RADIANS(PARAMETERS!$D$8-D5682)/2))+(COS(RADIANS(D5682))*COS(RADIANS(PARAMETERS!$D$8))*SIN(RADIANS(PARAMETERS!$D$9-C5682)/2)*SIN(RADIANS(PARAMETERS!$D$9-C5682)/2))))*2*3958.756</f>
        <v>962.72668855056816</v>
      </c>
      <c r="F5682">
        <v>160.51644897461</v>
      </c>
      <c r="G5682">
        <v>189.06564331055</v>
      </c>
      <c r="H5682">
        <v>228.62873840332</v>
      </c>
      <c r="I5682">
        <v>263.98248291016</v>
      </c>
      <c r="J5682">
        <v>304.81625366211</v>
      </c>
      <c r="K5682" s="6">
        <f>IFERROR(EXP(TREND(LN($F$1:$J$1),LN(F5682:J5682),LN(Calculations!$B$3))),0)</f>
        <v>2.8524868031767014E-2</v>
      </c>
    </row>
    <row r="5683" spans="1:11" x14ac:dyDescent="0.35">
      <c r="A5683">
        <v>5680</v>
      </c>
      <c r="B5683" t="str">
        <f t="shared" si="88"/>
        <v>19-75</v>
      </c>
      <c r="C5683">
        <v>-74.998643393324997</v>
      </c>
      <c r="D5683">
        <v>19.070724427963999</v>
      </c>
      <c r="E5683">
        <f>ASIN(SQRT((SIN(RADIANS(PARAMETERS!$D$8-D5683)/2)*SIN(RADIANS(PARAMETERS!$D$8-D5683)/2))+(COS(RADIANS(D5683))*COS(RADIANS(PARAMETERS!$D$8))*SIN(RADIANS(PARAMETERS!$D$9-C5683)/2)*SIN(RADIANS(PARAMETERS!$D$9-C5683)/2))))*2*3958.756</f>
        <v>980.00172889950215</v>
      </c>
      <c r="F5683">
        <v>159.70079040527</v>
      </c>
      <c r="G5683">
        <v>188.43571472168</v>
      </c>
      <c r="H5683">
        <v>227.67683410645</v>
      </c>
      <c r="I5683">
        <v>262.71685791016</v>
      </c>
      <c r="J5683">
        <v>303.162109375</v>
      </c>
      <c r="K5683" s="6">
        <f>IFERROR(EXP(TREND(LN($F$1:$J$1),LN(F5683:J5683),LN(Calculations!$B$3))),0)</f>
        <v>2.7980393301457129E-2</v>
      </c>
    </row>
    <row r="5684" spans="1:11" x14ac:dyDescent="0.35">
      <c r="A5684">
        <v>5681</v>
      </c>
      <c r="B5684" t="str">
        <f t="shared" si="88"/>
        <v>19-75.5</v>
      </c>
      <c r="C5684">
        <v>-75.269964728226</v>
      </c>
      <c r="D5684">
        <v>19.070724427963999</v>
      </c>
      <c r="E5684">
        <f>ASIN(SQRT((SIN(RADIANS(PARAMETERS!$D$8-D5684)/2)*SIN(RADIANS(PARAMETERS!$D$8-D5684)/2))+(COS(RADIANS(D5684))*COS(RADIANS(PARAMETERS!$D$8))*SIN(RADIANS(PARAMETERS!$D$9-C5684)/2)*SIN(RADIANS(PARAMETERS!$D$9-C5684)/2))))*2*3958.756</f>
        <v>997.29789823350654</v>
      </c>
      <c r="F5684">
        <v>159.08358764648</v>
      </c>
      <c r="G5684">
        <v>187.9481048584</v>
      </c>
      <c r="H5684">
        <v>226.92091369629</v>
      </c>
      <c r="I5684">
        <v>261.69812011719</v>
      </c>
      <c r="J5684">
        <v>301.8166809082</v>
      </c>
      <c r="K5684" s="6">
        <f>IFERROR(EXP(TREND(LN($F$1:$J$1),LN(F5684:J5684),LN(Calculations!$B$3))),0)</f>
        <v>2.7577593493411795E-2</v>
      </c>
    </row>
    <row r="5685" spans="1:11" x14ac:dyDescent="0.35">
      <c r="A5685">
        <v>5682</v>
      </c>
      <c r="B5685" t="str">
        <f t="shared" si="88"/>
        <v>19-75.5</v>
      </c>
      <c r="C5685">
        <v>-75.541286063127004</v>
      </c>
      <c r="D5685">
        <v>19.070724427963999</v>
      </c>
      <c r="E5685">
        <f>ASIN(SQRT((SIN(RADIANS(PARAMETERS!$D$8-D5685)/2)*SIN(RADIANS(PARAMETERS!$D$8-D5685)/2))+(COS(RADIANS(D5685))*COS(RADIANS(PARAMETERS!$D$8))*SIN(RADIANS(PARAMETERS!$D$9-C5685)/2)*SIN(RADIANS(PARAMETERS!$D$9-C5685)/2))))*2*3958.756</f>
        <v>1014.614081725276</v>
      </c>
      <c r="F5685">
        <v>158.83485412598</v>
      </c>
      <c r="G5685">
        <v>187.70877075195</v>
      </c>
      <c r="H5685">
        <v>226.49249267578</v>
      </c>
      <c r="I5685">
        <v>261.08120727539</v>
      </c>
      <c r="J5685">
        <v>300.96234130859</v>
      </c>
      <c r="K5685" s="6">
        <f>IFERROR(EXP(TREND(LN($F$1:$J$1),LN(F5685:J5685),LN(Calculations!$B$3))),0)</f>
        <v>2.7430973681588647E-2</v>
      </c>
    </row>
    <row r="5686" spans="1:11" x14ac:dyDescent="0.35">
      <c r="A5686">
        <v>5683</v>
      </c>
      <c r="B5686" t="str">
        <f t="shared" si="88"/>
        <v>19-76</v>
      </c>
      <c r="C5686">
        <v>-75.812607398028007</v>
      </c>
      <c r="D5686">
        <v>19.070724427963999</v>
      </c>
      <c r="E5686">
        <f>ASIN(SQRT((SIN(RADIANS(PARAMETERS!$D$8-D5686)/2)*SIN(RADIANS(PARAMETERS!$D$8-D5686)/2))+(COS(RADIANS(D5686))*COS(RADIANS(PARAMETERS!$D$8))*SIN(RADIANS(PARAMETERS!$D$9-C5686)/2)*SIN(RADIANS(PARAMETERS!$D$9-C5686)/2))))*2*3958.756</f>
        <v>1031.9492374987526</v>
      </c>
      <c r="F5686">
        <v>159.27124023438</v>
      </c>
      <c r="G5686">
        <v>187.97944641113</v>
      </c>
      <c r="H5686">
        <v>226.77755737305</v>
      </c>
      <c r="I5686">
        <v>261.37301635742</v>
      </c>
      <c r="J5686">
        <v>301.25573730469</v>
      </c>
      <c r="K5686" s="6">
        <f>IFERROR(EXP(TREND(LN($F$1:$J$1),LN(F5686:J5686),LN(Calculations!$B$3))),0)</f>
        <v>2.7753789401960594E-2</v>
      </c>
    </row>
    <row r="5687" spans="1:11" x14ac:dyDescent="0.35">
      <c r="A5687">
        <v>5684</v>
      </c>
      <c r="B5687" t="str">
        <f t="shared" si="88"/>
        <v>19-76</v>
      </c>
      <c r="C5687">
        <v>-76.083928732928996</v>
      </c>
      <c r="D5687">
        <v>19.070724427963999</v>
      </c>
      <c r="E5687">
        <f>ASIN(SQRT((SIN(RADIANS(PARAMETERS!$D$8-D5687)/2)*SIN(RADIANS(PARAMETERS!$D$8-D5687)/2))+(COS(RADIANS(D5687))*COS(RADIANS(PARAMETERS!$D$8))*SIN(RADIANS(PARAMETERS!$D$9-C5687)/2)*SIN(RADIANS(PARAMETERS!$D$9-C5687)/2))))*2*3958.756</f>
        <v>1049.3023908015139</v>
      </c>
      <c r="F5687">
        <v>160.22868347168</v>
      </c>
      <c r="G5687">
        <v>188.63523864746</v>
      </c>
      <c r="H5687">
        <v>227.59155273438</v>
      </c>
      <c r="I5687">
        <v>262.33074951172</v>
      </c>
      <c r="J5687">
        <v>302.38177490234</v>
      </c>
      <c r="K5687" s="6">
        <f>IFERROR(EXP(TREND(LN($F$1:$J$1),LN(F5687:J5687),LN(Calculations!$B$3))),0)</f>
        <v>2.8449297789349376E-2</v>
      </c>
    </row>
    <row r="5688" spans="1:11" x14ac:dyDescent="0.35">
      <c r="A5688">
        <v>5685</v>
      </c>
      <c r="B5688" t="str">
        <f t="shared" si="88"/>
        <v>19-76.5</v>
      </c>
      <c r="C5688">
        <v>-76.355250067829999</v>
      </c>
      <c r="D5688">
        <v>19.070724427963999</v>
      </c>
      <c r="E5688">
        <f>ASIN(SQRT((SIN(RADIANS(PARAMETERS!$D$8-D5688)/2)*SIN(RADIANS(PARAMETERS!$D$8-D5688)/2))+(COS(RADIANS(D5688))*COS(RADIANS(PARAMETERS!$D$8))*SIN(RADIANS(PARAMETERS!$D$9-C5688)/2)*SIN(RADIANS(PARAMETERS!$D$9-C5688)/2))))*2*3958.756</f>
        <v>1066.6726287176034</v>
      </c>
      <c r="F5688">
        <v>161.3599395752</v>
      </c>
      <c r="G5688">
        <v>189.39086914063</v>
      </c>
      <c r="H5688">
        <v>228.52891540527</v>
      </c>
      <c r="I5688">
        <v>263.43280029297</v>
      </c>
      <c r="J5688">
        <v>303.67623901367</v>
      </c>
      <c r="K5688" s="6">
        <f>IFERROR(EXP(TREND(LN($F$1:$J$1),LN(F5688:J5688),LN(Calculations!$B$3))),0)</f>
        <v>2.9289059856951221E-2</v>
      </c>
    </row>
    <row r="5689" spans="1:11" x14ac:dyDescent="0.35">
      <c r="A5689">
        <v>5686</v>
      </c>
      <c r="B5689" t="str">
        <f t="shared" si="88"/>
        <v>19-76.5</v>
      </c>
      <c r="C5689">
        <v>-76.626571402731003</v>
      </c>
      <c r="D5689">
        <v>19.070724427963999</v>
      </c>
      <c r="E5689">
        <f>ASIN(SQRT((SIN(RADIANS(PARAMETERS!$D$8-D5689)/2)*SIN(RADIANS(PARAMETERS!$D$8-D5689)/2))+(COS(RADIANS(D5689))*COS(RADIANS(PARAMETERS!$D$8))*SIN(RADIANS(PARAMETERS!$D$9-C5689)/2)*SIN(RADIANS(PARAMETERS!$D$9-C5689)/2))))*2*3958.756</f>
        <v>1084.0590953641777</v>
      </c>
      <c r="F5689">
        <v>162.05253601074</v>
      </c>
      <c r="G5689">
        <v>189.84075927734</v>
      </c>
      <c r="H5689">
        <v>229.04866027832</v>
      </c>
      <c r="I5689">
        <v>264.01068115234</v>
      </c>
      <c r="J5689">
        <v>304.31683349609</v>
      </c>
      <c r="K5689" s="6">
        <f>IFERROR(EXP(TREND(LN($F$1:$J$1),LN(F5689:J5689),LN(Calculations!$B$3))),0)</f>
        <v>2.9827968819558019E-2</v>
      </c>
    </row>
    <row r="5690" spans="1:11" x14ac:dyDescent="0.35">
      <c r="A5690">
        <v>5687</v>
      </c>
      <c r="B5690" t="str">
        <f t="shared" si="88"/>
        <v>19-77</v>
      </c>
      <c r="C5690">
        <v>-76.897892737632006</v>
      </c>
      <c r="D5690">
        <v>19.070724427963999</v>
      </c>
      <c r="E5690">
        <f>ASIN(SQRT((SIN(RADIANS(PARAMETERS!$D$8-D5690)/2)*SIN(RADIANS(PARAMETERS!$D$8-D5690)/2))+(COS(RADIANS(D5690))*COS(RADIANS(PARAMETERS!$D$8))*SIN(RADIANS(PARAMETERS!$D$9-C5690)/2)*SIN(RADIANS(PARAMETERS!$D$9-C5690)/2))))*2*3958.756</f>
        <v>1101.4609875219719</v>
      </c>
      <c r="F5690">
        <v>162.38803100586</v>
      </c>
      <c r="G5690">
        <v>189.98040771484</v>
      </c>
      <c r="H5690">
        <v>229.13671875</v>
      </c>
      <c r="I5690">
        <v>264.04028320313</v>
      </c>
      <c r="J5690">
        <v>304.26635742188</v>
      </c>
      <c r="K5690" s="6">
        <f>IFERROR(EXP(TREND(LN($F$1:$J$1),LN(F5690:J5690),LN(Calculations!$B$3))),0)</f>
        <v>3.0105484549188828E-2</v>
      </c>
    </row>
    <row r="5691" spans="1:11" x14ac:dyDescent="0.35">
      <c r="A5691">
        <v>5688</v>
      </c>
      <c r="B5691" t="str">
        <f t="shared" si="88"/>
        <v>19-77</v>
      </c>
      <c r="C5691">
        <v>-77.169214072532995</v>
      </c>
      <c r="D5691">
        <v>19.070724427963999</v>
      </c>
      <c r="E5691">
        <f>ASIN(SQRT((SIN(RADIANS(PARAMETERS!$D$8-D5691)/2)*SIN(RADIANS(PARAMETERS!$D$8-D5691)/2))+(COS(RADIANS(D5691))*COS(RADIANS(PARAMETERS!$D$8))*SIN(RADIANS(PARAMETERS!$D$9-C5691)/2)*SIN(RADIANS(PARAMETERS!$D$9-C5691)/2))))*2*3958.756</f>
        <v>1118.877550655272</v>
      </c>
      <c r="F5691">
        <v>162.56611633301</v>
      </c>
      <c r="G5691">
        <v>189.99226379395</v>
      </c>
      <c r="H5691">
        <v>229.04266357422</v>
      </c>
      <c r="I5691">
        <v>263.83520507813</v>
      </c>
      <c r="J5691">
        <v>303.91635131836</v>
      </c>
      <c r="K5691" s="6">
        <f>IFERROR(EXP(TREND(LN($F$1:$J$1),LN(F5691:J5691),LN(Calculations!$B$3))),0)</f>
        <v>3.0269366172600936E-2</v>
      </c>
    </row>
    <row r="5692" spans="1:11" x14ac:dyDescent="0.35">
      <c r="A5692">
        <v>5689</v>
      </c>
      <c r="B5692" t="str">
        <f t="shared" si="88"/>
        <v>19-77.5</v>
      </c>
      <c r="C5692">
        <v>-77.440535407433998</v>
      </c>
      <c r="D5692">
        <v>19.070724427963999</v>
      </c>
      <c r="E5692">
        <f>ASIN(SQRT((SIN(RADIANS(PARAMETERS!$D$8-D5692)/2)*SIN(RADIANS(PARAMETERS!$D$8-D5692)/2))+(COS(RADIANS(D5692))*COS(RADIANS(PARAMETERS!$D$8))*SIN(RADIANS(PARAMETERS!$D$9-C5692)/2)*SIN(RADIANS(PARAMETERS!$D$9-C5692)/2))))*2*3958.756</f>
        <v>1136.3080752821124</v>
      </c>
      <c r="F5692">
        <v>163.0987701416</v>
      </c>
      <c r="G5692">
        <v>190.41632080078</v>
      </c>
      <c r="H5692">
        <v>229.52423095703</v>
      </c>
      <c r="I5692">
        <v>264.36322021484</v>
      </c>
      <c r="J5692">
        <v>304.49291992188</v>
      </c>
      <c r="K5692" s="6">
        <f>IFERROR(EXP(TREND(LN($F$1:$J$1),LN(F5692:J5692),LN(Calculations!$B$3))),0)</f>
        <v>3.0721074006606789E-2</v>
      </c>
    </row>
    <row r="5693" spans="1:11" x14ac:dyDescent="0.35">
      <c r="A5693">
        <v>5690</v>
      </c>
      <c r="B5693" t="str">
        <f t="shared" si="88"/>
        <v>19-77.5</v>
      </c>
      <c r="C5693">
        <v>-77.711856742335002</v>
      </c>
      <c r="D5693">
        <v>19.070724427963999</v>
      </c>
      <c r="E5693">
        <f>ASIN(SQRT((SIN(RADIANS(PARAMETERS!$D$8-D5693)/2)*SIN(RADIANS(PARAMETERS!$D$8-D5693)/2))+(COS(RADIANS(D5693))*COS(RADIANS(PARAMETERS!$D$8))*SIN(RADIANS(PARAMETERS!$D$9-C5693)/2)*SIN(RADIANS(PARAMETERS!$D$9-C5693)/2))))*2*3958.756</f>
        <v>1153.7518936597826</v>
      </c>
      <c r="F5693">
        <v>164.11041259766</v>
      </c>
      <c r="G5693">
        <v>191.20147705078</v>
      </c>
      <c r="H5693">
        <v>230.49559020996</v>
      </c>
      <c r="I5693">
        <v>265.50347900391</v>
      </c>
      <c r="J5693">
        <v>305.83074951172</v>
      </c>
      <c r="K5693" s="6">
        <f>IFERROR(EXP(TREND(LN($F$1:$J$1),LN(F5693:J5693),LN(Calculations!$B$3))),0)</f>
        <v>3.1555533437908539E-2</v>
      </c>
    </row>
    <row r="5694" spans="1:11" x14ac:dyDescent="0.35">
      <c r="A5694">
        <v>5691</v>
      </c>
      <c r="B5694" t="str">
        <f t="shared" si="88"/>
        <v>19-78</v>
      </c>
      <c r="C5694">
        <v>-77.983178077236005</v>
      </c>
      <c r="D5694">
        <v>19.070724427963999</v>
      </c>
      <c r="E5694">
        <f>ASIN(SQRT((SIN(RADIANS(PARAMETERS!$D$8-D5694)/2)*SIN(RADIANS(PARAMETERS!$D$8-D5694)/2))+(COS(RADIANS(D5694))*COS(RADIANS(PARAMETERS!$D$8))*SIN(RADIANS(PARAMETERS!$D$9-C5694)/2)*SIN(RADIANS(PARAMETERS!$D$9-C5694)/2))))*2*3958.756</f>
        <v>1171.2083767546135</v>
      </c>
      <c r="F5694">
        <v>165.41845703125</v>
      </c>
      <c r="G5694">
        <v>192.21728515625</v>
      </c>
      <c r="H5694">
        <v>231.76957702637</v>
      </c>
      <c r="I5694">
        <v>267.01376342773</v>
      </c>
      <c r="J5694">
        <v>307.61950683594</v>
      </c>
      <c r="K5694" s="6">
        <f>IFERROR(EXP(TREND(LN($F$1:$J$1),LN(F5694:J5694),LN(Calculations!$B$3))),0)</f>
        <v>3.2656568517980336E-2</v>
      </c>
    </row>
    <row r="5695" spans="1:11" x14ac:dyDescent="0.35">
      <c r="A5695">
        <v>5692</v>
      </c>
      <c r="B5695" t="str">
        <f t="shared" si="88"/>
        <v>19-78.5</v>
      </c>
      <c r="C5695">
        <v>-78.254499412136994</v>
      </c>
      <c r="D5695">
        <v>19.070724427963999</v>
      </c>
      <c r="E5695">
        <f>ASIN(SQRT((SIN(RADIANS(PARAMETERS!$D$8-D5695)/2)*SIN(RADIANS(PARAMETERS!$D$8-D5695)/2))+(COS(RADIANS(D5695))*COS(RADIANS(PARAMETERS!$D$8))*SIN(RADIANS(PARAMETERS!$D$9-C5695)/2)*SIN(RADIANS(PARAMETERS!$D$9-C5695)/2))))*2*3958.756</f>
        <v>1188.6769314683743</v>
      </c>
      <c r="F5695">
        <v>166.74589538574</v>
      </c>
      <c r="G5695">
        <v>193.27969360352</v>
      </c>
      <c r="H5695">
        <v>233.10552978516</v>
      </c>
      <c r="I5695">
        <v>268.6005859375</v>
      </c>
      <c r="J5695">
        <v>309.50247192383</v>
      </c>
      <c r="K5695" s="6">
        <f>IFERROR(EXP(TREND(LN($F$1:$J$1),LN(F5695:J5695),LN(Calculations!$B$3))),0)</f>
        <v>3.3812783369260441E-2</v>
      </c>
    </row>
    <row r="5696" spans="1:11" x14ac:dyDescent="0.35">
      <c r="A5696">
        <v>5693</v>
      </c>
      <c r="B5696" t="str">
        <f t="shared" si="88"/>
        <v>19-78.5</v>
      </c>
      <c r="C5696">
        <v>-78.525820747037997</v>
      </c>
      <c r="D5696">
        <v>19.070724427963999</v>
      </c>
      <c r="E5696">
        <f>ASIN(SQRT((SIN(RADIANS(PARAMETERS!$D$8-D5696)/2)*SIN(RADIANS(PARAMETERS!$D$8-D5696)/2))+(COS(RADIANS(D5696))*COS(RADIANS(PARAMETERS!$D$8))*SIN(RADIANS(PARAMETERS!$D$9-C5696)/2)*SIN(RADIANS(PARAMETERS!$D$9-C5696)/2))))*2*3958.756</f>
        <v>1206.156998096626</v>
      </c>
      <c r="F5696">
        <v>168.05075073242</v>
      </c>
      <c r="G5696">
        <v>194.3509979248</v>
      </c>
      <c r="H5696">
        <v>234.44326782227</v>
      </c>
      <c r="I5696">
        <v>270.18176269531</v>
      </c>
      <c r="J5696">
        <v>311.37008666992</v>
      </c>
      <c r="K5696" s="6">
        <f>IFERROR(EXP(TREND(LN($F$1:$J$1),LN(F5696:J5696),LN(Calculations!$B$3))),0)</f>
        <v>3.4994551875259752E-2</v>
      </c>
    </row>
    <row r="5697" spans="1:11" x14ac:dyDescent="0.35">
      <c r="A5697">
        <v>5694</v>
      </c>
      <c r="B5697" t="str">
        <f t="shared" si="88"/>
        <v>19-79</v>
      </c>
      <c r="C5697">
        <v>-78.797142081939</v>
      </c>
      <c r="D5697">
        <v>19.070724427963999</v>
      </c>
      <c r="E5697">
        <f>ASIN(SQRT((SIN(RADIANS(PARAMETERS!$D$8-D5697)/2)*SIN(RADIANS(PARAMETERS!$D$8-D5697)/2))+(COS(RADIANS(D5697))*COS(RADIANS(PARAMETERS!$D$8))*SIN(RADIANS(PARAMETERS!$D$9-C5697)/2)*SIN(RADIANS(PARAMETERS!$D$9-C5697)/2))))*2*3958.756</f>
        <v>1223.6480479969853</v>
      </c>
      <c r="F5697">
        <v>169.24589538574</v>
      </c>
      <c r="G5697">
        <v>195.3726348877</v>
      </c>
      <c r="H5697">
        <v>235.70832824707</v>
      </c>
      <c r="I5697">
        <v>271.66812133789</v>
      </c>
      <c r="J5697">
        <v>313.11575317383</v>
      </c>
      <c r="K5697" s="6">
        <f>IFERROR(EXP(TREND(LN($F$1:$J$1),LN(F5697:J5697),LN(Calculations!$B$3))),0)</f>
        <v>3.612292261523245E-2</v>
      </c>
    </row>
    <row r="5698" spans="1:11" x14ac:dyDescent="0.35">
      <c r="A5698">
        <v>5695</v>
      </c>
      <c r="B5698" t="str">
        <f t="shared" si="88"/>
        <v>19-79</v>
      </c>
      <c r="C5698">
        <v>-79.068463416840004</v>
      </c>
      <c r="D5698">
        <v>19.070724427963999</v>
      </c>
      <c r="E5698">
        <f>ASIN(SQRT((SIN(RADIANS(PARAMETERS!$D$8-D5698)/2)*SIN(RADIANS(PARAMETERS!$D$8-D5698)/2))+(COS(RADIANS(D5698))*COS(RADIANS(PARAMETERS!$D$8))*SIN(RADIANS(PARAMETERS!$D$9-C5698)/2)*SIN(RADIANS(PARAMETERS!$D$9-C5698)/2))))*2*3958.756</f>
        <v>1241.1495814476107</v>
      </c>
      <c r="F5698">
        <v>170.21054077148</v>
      </c>
      <c r="G5698">
        <v>196.28958129883</v>
      </c>
      <c r="H5698">
        <v>236.84336853027</v>
      </c>
      <c r="I5698">
        <v>273.00137329102</v>
      </c>
      <c r="J5698">
        <v>314.68127441406</v>
      </c>
      <c r="K5698" s="6">
        <f>IFERROR(EXP(TREND(LN($F$1:$J$1),LN(F5698:J5698),LN(Calculations!$B$3))),0)</f>
        <v>3.7075428381050532E-2</v>
      </c>
    </row>
    <row r="5699" spans="1:11" x14ac:dyDescent="0.35">
      <c r="A5699">
        <v>5696</v>
      </c>
      <c r="B5699" t="str">
        <f t="shared" si="88"/>
        <v>19-79.5</v>
      </c>
      <c r="C5699">
        <v>-79.339784751741007</v>
      </c>
      <c r="D5699">
        <v>19.070724427963999</v>
      </c>
      <c r="E5699">
        <f>ASIN(SQRT((SIN(RADIANS(PARAMETERS!$D$8-D5699)/2)*SIN(RADIANS(PARAMETERS!$D$8-D5699)/2))+(COS(RADIANS(D5699))*COS(RADIANS(PARAMETERS!$D$8))*SIN(RADIANS(PARAMETERS!$D$9-C5699)/2)*SIN(RADIANS(PARAMETERS!$D$9-C5699)/2))))*2*3958.756</f>
        <v>1258.6611256782503</v>
      </c>
      <c r="F5699">
        <v>170.93385314941</v>
      </c>
      <c r="G5699">
        <v>197.04071044922</v>
      </c>
      <c r="H5699">
        <v>237.74444580078</v>
      </c>
      <c r="I5699">
        <v>274.03512573242</v>
      </c>
      <c r="J5699">
        <v>315.8669128418</v>
      </c>
      <c r="K5699" s="6">
        <f>IFERROR(EXP(TREND(LN($F$1:$J$1),LN(F5699:J5699),LN(Calculations!$B$3))),0)</f>
        <v>3.7835609050225087E-2</v>
      </c>
    </row>
    <row r="5700" spans="1:11" x14ac:dyDescent="0.35">
      <c r="A5700">
        <v>5697</v>
      </c>
      <c r="B5700" t="str">
        <f t="shared" si="88"/>
        <v>19-79.5</v>
      </c>
      <c r="C5700">
        <v>-79.611106086641996</v>
      </c>
      <c r="D5700">
        <v>19.070724427963999</v>
      </c>
      <c r="E5700">
        <f>ASIN(SQRT((SIN(RADIANS(PARAMETERS!$D$8-D5700)/2)*SIN(RADIANS(PARAMETERS!$D$8-D5700)/2))+(COS(RADIANS(D5700))*COS(RADIANS(PARAMETERS!$D$8))*SIN(RADIANS(PARAMETERS!$D$9-C5700)/2)*SIN(RADIANS(PARAMETERS!$D$9-C5700)/2))))*2*3958.756</f>
        <v>1276.1822330580319</v>
      </c>
      <c r="F5700">
        <v>171.54441833496</v>
      </c>
      <c r="G5700">
        <v>197.71492004395</v>
      </c>
      <c r="H5700">
        <v>238.53477478027</v>
      </c>
      <c r="I5700">
        <v>274.92544555664</v>
      </c>
      <c r="J5700">
        <v>316.86889648438</v>
      </c>
      <c r="K5700" s="6">
        <f>IFERROR(EXP(TREND(LN($F$1:$J$1),LN(F5700:J5700),LN(Calculations!$B$3))),0)</f>
        <v>3.8509651569875299E-2</v>
      </c>
    </row>
    <row r="5701" spans="1:11" x14ac:dyDescent="0.35">
      <c r="A5701">
        <v>5698</v>
      </c>
      <c r="B5701" t="str">
        <f t="shared" ref="B5701:B5764" si="89">MROUND(D5701,1)&amp;MROUND(C5701,-0.5)</f>
        <v>19-80</v>
      </c>
      <c r="C5701">
        <v>-79.882427421542999</v>
      </c>
      <c r="D5701">
        <v>19.070724427963999</v>
      </c>
      <c r="E5701">
        <f>ASIN(SQRT((SIN(RADIANS(PARAMETERS!$D$8-D5701)/2)*SIN(RADIANS(PARAMETERS!$D$8-D5701)/2))+(COS(RADIANS(D5701))*COS(RADIANS(PARAMETERS!$D$8))*SIN(RADIANS(PARAMETERS!$D$9-C5701)/2)*SIN(RADIANS(PARAMETERS!$D$9-C5701)/2))))*2*3958.756</f>
        <v>1293.7124794257982</v>
      </c>
      <c r="F5701">
        <v>172.21633911133</v>
      </c>
      <c r="G5701">
        <v>198.49243164063</v>
      </c>
      <c r="H5701">
        <v>239.47959899902</v>
      </c>
      <c r="I5701">
        <v>276.02017211914</v>
      </c>
      <c r="J5701">
        <v>318.13708496094</v>
      </c>
      <c r="K5701" s="6">
        <f>IFERROR(EXP(TREND(LN($F$1:$J$1),LN(F5701:J5701),LN(Calculations!$B$3))),0)</f>
        <v>3.9247524056352019E-2</v>
      </c>
    </row>
    <row r="5702" spans="1:11" x14ac:dyDescent="0.35">
      <c r="A5702">
        <v>5699</v>
      </c>
      <c r="B5702" t="str">
        <f t="shared" si="89"/>
        <v>19-80</v>
      </c>
      <c r="C5702">
        <v>-80.153748756444003</v>
      </c>
      <c r="D5702">
        <v>19.070724427963999</v>
      </c>
      <c r="E5702">
        <f>ASIN(SQRT((SIN(RADIANS(PARAMETERS!$D$8-D5702)/2)*SIN(RADIANS(PARAMETERS!$D$8-D5702)/2))+(COS(RADIANS(D5702))*COS(RADIANS(PARAMETERS!$D$8))*SIN(RADIANS(PARAMETERS!$D$9-C5702)/2)*SIN(RADIANS(PARAMETERS!$D$9-C5702)/2))))*2*3958.756</f>
        <v>1311.2514625501919</v>
      </c>
      <c r="F5702">
        <v>172.90965270996</v>
      </c>
      <c r="G5702">
        <v>199.3009185791</v>
      </c>
      <c r="H5702">
        <v>240.47001647949</v>
      </c>
      <c r="I5702">
        <v>277.1748046875</v>
      </c>
      <c r="J5702">
        <v>319.48294067383</v>
      </c>
      <c r="K5702" s="6">
        <f>IFERROR(EXP(TREND(LN($F$1:$J$1),LN(F5702:J5702),LN(Calculations!$B$3))),0)</f>
        <v>4.0015598607797263E-2</v>
      </c>
    </row>
    <row r="5703" spans="1:11" x14ac:dyDescent="0.35">
      <c r="A5703">
        <v>5700</v>
      </c>
      <c r="B5703" t="str">
        <f t="shared" si="89"/>
        <v>19-80.5</v>
      </c>
      <c r="C5703">
        <v>-80.425070091345006</v>
      </c>
      <c r="D5703">
        <v>19.070724427963999</v>
      </c>
      <c r="E5703">
        <f>ASIN(SQRT((SIN(RADIANS(PARAMETERS!$D$8-D5703)/2)*SIN(RADIANS(PARAMETERS!$D$8-D5703)/2))+(COS(RADIANS(D5703))*COS(RADIANS(PARAMETERS!$D$8))*SIN(RADIANS(PARAMETERS!$D$9-C5703)/2)*SIN(RADIANS(PARAMETERS!$D$9-C5703)/2))))*2*3958.756</f>
        <v>1328.7988007080271</v>
      </c>
      <c r="F5703">
        <v>173.60119628906</v>
      </c>
      <c r="G5703">
        <v>200.10832214355</v>
      </c>
      <c r="H5703">
        <v>241.46069335938</v>
      </c>
      <c r="I5703">
        <v>278.33111572266</v>
      </c>
      <c r="J5703">
        <v>320.83248901367</v>
      </c>
      <c r="K5703" s="6">
        <f>IFERROR(EXP(TREND(LN($F$1:$J$1),LN(F5703:J5703),LN(Calculations!$B$3))),0)</f>
        <v>4.0791975153910705E-2</v>
      </c>
    </row>
    <row r="5704" spans="1:11" x14ac:dyDescent="0.35">
      <c r="A5704">
        <v>5701</v>
      </c>
      <c r="B5704" t="str">
        <f t="shared" si="89"/>
        <v>19-80.5</v>
      </c>
      <c r="C5704">
        <v>-80.696391426245995</v>
      </c>
      <c r="D5704">
        <v>19.070724427963999</v>
      </c>
      <c r="E5704">
        <f>ASIN(SQRT((SIN(RADIANS(PARAMETERS!$D$8-D5704)/2)*SIN(RADIANS(PARAMETERS!$D$8-D5704)/2))+(COS(RADIANS(D5704))*COS(RADIANS(PARAMETERS!$D$8))*SIN(RADIANS(PARAMETERS!$D$9-C5704)/2)*SIN(RADIANS(PARAMETERS!$D$9-C5704)/2))))*2*3958.756</f>
        <v>1346.3541313705591</v>
      </c>
      <c r="F5704">
        <v>174.29251098633</v>
      </c>
      <c r="G5704">
        <v>200.91882324219</v>
      </c>
      <c r="H5704">
        <v>242.46051025391</v>
      </c>
      <c r="I5704">
        <v>279.50268554688</v>
      </c>
      <c r="J5704">
        <v>322.20504760742</v>
      </c>
      <c r="K5704" s="6">
        <f>IFERROR(EXP(TREND(LN($F$1:$J$1),LN(F5704:J5704),LN(Calculations!$B$3))),0)</f>
        <v>4.1575826675804499E-2</v>
      </c>
    </row>
    <row r="5705" spans="1:11" x14ac:dyDescent="0.35">
      <c r="A5705">
        <v>5702</v>
      </c>
      <c r="B5705" t="str">
        <f t="shared" si="89"/>
        <v>19-81</v>
      </c>
      <c r="C5705">
        <v>-80.967712761146998</v>
      </c>
      <c r="D5705">
        <v>19.070724427963999</v>
      </c>
      <c r="E5705">
        <f>ASIN(SQRT((SIN(RADIANS(PARAMETERS!$D$8-D5705)/2)*SIN(RADIANS(PARAMETERS!$D$8-D5705)/2))+(COS(RADIANS(D5705))*COS(RADIANS(PARAMETERS!$D$8))*SIN(RADIANS(PARAMETERS!$D$9-C5705)/2)*SIN(RADIANS(PARAMETERS!$D$9-C5705)/2))))*2*3958.756</f>
        <v>1363.917109988332</v>
      </c>
      <c r="F5705">
        <v>174.94288635254</v>
      </c>
      <c r="G5705">
        <v>201.6784362793</v>
      </c>
      <c r="H5705">
        <v>243.39306640625</v>
      </c>
      <c r="I5705">
        <v>280.59167480469</v>
      </c>
      <c r="J5705">
        <v>323.47653198242</v>
      </c>
      <c r="K5705" s="6">
        <f>IFERROR(EXP(TREND(LN($F$1:$J$1),LN(F5705:J5705),LN(Calculations!$B$3))),0)</f>
        <v>4.2326584725311804E-2</v>
      </c>
    </row>
    <row r="5706" spans="1:11" x14ac:dyDescent="0.35">
      <c r="A5706">
        <v>5703</v>
      </c>
      <c r="B5706" t="str">
        <f t="shared" si="89"/>
        <v>19-81</v>
      </c>
      <c r="C5706">
        <v>-81.239034096048002</v>
      </c>
      <c r="D5706">
        <v>19.070724427963999</v>
      </c>
      <c r="E5706">
        <f>ASIN(SQRT((SIN(RADIANS(PARAMETERS!$D$8-D5706)/2)*SIN(RADIANS(PARAMETERS!$D$8-D5706)/2))+(COS(RADIANS(D5706))*COS(RADIANS(PARAMETERS!$D$8))*SIN(RADIANS(PARAMETERS!$D$9-C5706)/2)*SIN(RADIANS(PARAMETERS!$D$9-C5706)/2))))*2*3958.756</f>
        <v>1381.4874088661372</v>
      </c>
      <c r="F5706">
        <v>175.56423950195</v>
      </c>
      <c r="G5706">
        <v>202.40837097168</v>
      </c>
      <c r="H5706">
        <v>244.29580688477</v>
      </c>
      <c r="I5706">
        <v>281.65151977539</v>
      </c>
      <c r="J5706">
        <v>324.72058105469</v>
      </c>
      <c r="K5706" s="6">
        <f>IFERROR(EXP(TREND(LN($F$1:$J$1),LN(F5706:J5706),LN(Calculations!$B$3))),0)</f>
        <v>4.3048527081950241E-2</v>
      </c>
    </row>
    <row r="5707" spans="1:11" x14ac:dyDescent="0.35">
      <c r="A5707">
        <v>5704</v>
      </c>
      <c r="B5707" t="str">
        <f t="shared" si="89"/>
        <v>19-81.5</v>
      </c>
      <c r="C5707">
        <v>-81.510355430949005</v>
      </c>
      <c r="D5707">
        <v>19.070724427963999</v>
      </c>
      <c r="E5707">
        <f>ASIN(SQRT((SIN(RADIANS(PARAMETERS!$D$8-D5707)/2)*SIN(RADIANS(PARAMETERS!$D$8-D5707)/2))+(COS(RADIANS(D5707))*COS(RADIANS(PARAMETERS!$D$8))*SIN(RADIANS(PARAMETERS!$D$9-C5707)/2)*SIN(RADIANS(PARAMETERS!$D$9-C5707)/2))))*2*3958.756</f>
        <v>1399.064716120472</v>
      </c>
      <c r="F5707">
        <v>176.18325805664</v>
      </c>
      <c r="G5707">
        <v>203.1467590332</v>
      </c>
      <c r="H5707">
        <v>245.22663879395</v>
      </c>
      <c r="I5707">
        <v>282.75939941406</v>
      </c>
      <c r="J5707">
        <v>326.03796386719</v>
      </c>
      <c r="K5707" s="6">
        <f>IFERROR(EXP(TREND(LN($F$1:$J$1),LN(F5707:J5707),LN(Calculations!$B$3))),0)</f>
        <v>4.376340077326004E-2</v>
      </c>
    </row>
    <row r="5708" spans="1:11" x14ac:dyDescent="0.35">
      <c r="A5708">
        <v>5705</v>
      </c>
      <c r="B5708" t="str">
        <f t="shared" si="89"/>
        <v>19-82</v>
      </c>
      <c r="C5708">
        <v>-81.781676765849994</v>
      </c>
      <c r="D5708">
        <v>19.070724427963999</v>
      </c>
      <c r="E5708">
        <f>ASIN(SQRT((SIN(RADIANS(PARAMETERS!$D$8-D5708)/2)*SIN(RADIANS(PARAMETERS!$D$8-D5708)/2))+(COS(RADIANS(D5708))*COS(RADIANS(PARAMETERS!$D$8))*SIN(RADIANS(PARAMETERS!$D$9-C5708)/2)*SIN(RADIANS(PARAMETERS!$D$9-C5708)/2))))*2*3958.756</f>
        <v>1416.6487347125783</v>
      </c>
      <c r="F5708">
        <v>176.74203491211</v>
      </c>
      <c r="G5708">
        <v>203.81381225586</v>
      </c>
      <c r="H5708">
        <v>246.06831359863</v>
      </c>
      <c r="I5708">
        <v>283.76177978516</v>
      </c>
      <c r="J5708">
        <v>327.23071289063</v>
      </c>
      <c r="K5708" s="6">
        <f>IFERROR(EXP(TREND(LN($F$1:$J$1),LN(F5708:J5708),LN(Calculations!$B$3))),0)</f>
        <v>4.4415107614769141E-2</v>
      </c>
    </row>
    <row r="5709" spans="1:11" x14ac:dyDescent="0.35">
      <c r="A5709">
        <v>5706</v>
      </c>
      <c r="B5709" t="str">
        <f t="shared" si="89"/>
        <v>19-82</v>
      </c>
      <c r="C5709">
        <v>-82.052998100750997</v>
      </c>
      <c r="D5709">
        <v>19.070724427963999</v>
      </c>
      <c r="E5709">
        <f>ASIN(SQRT((SIN(RADIANS(PARAMETERS!$D$8-D5709)/2)*SIN(RADIANS(PARAMETERS!$D$8-D5709)/2))+(COS(RADIANS(D5709))*COS(RADIANS(PARAMETERS!$D$8))*SIN(RADIANS(PARAMETERS!$D$9-C5709)/2)*SIN(RADIANS(PARAMETERS!$D$9-C5709)/2))))*2*3958.756</f>
        <v>1434.2391815507958</v>
      </c>
      <c r="F5709">
        <v>177.2501373291</v>
      </c>
      <c r="G5709">
        <v>204.42611694336</v>
      </c>
      <c r="H5709">
        <v>246.84971618652</v>
      </c>
      <c r="I5709">
        <v>284.69976806641</v>
      </c>
      <c r="J5709">
        <v>328.35501098633</v>
      </c>
      <c r="K5709" s="6">
        <f>IFERROR(EXP(TREND(LN($F$1:$J$1),LN(F5709:J5709),LN(Calculations!$B$3))),0)</f>
        <v>4.5006348549337327E-2</v>
      </c>
    </row>
    <row r="5710" spans="1:11" x14ac:dyDescent="0.35">
      <c r="A5710">
        <v>5707</v>
      </c>
      <c r="B5710" t="str">
        <f t="shared" si="89"/>
        <v>19-82.5</v>
      </c>
      <c r="C5710">
        <v>-82.324319435652001</v>
      </c>
      <c r="D5710">
        <v>19.070724427963999</v>
      </c>
      <c r="E5710">
        <f>ASIN(SQRT((SIN(RADIANS(PARAMETERS!$D$8-D5710)/2)*SIN(RADIANS(PARAMETERS!$D$8-D5710)/2))+(COS(RADIANS(D5710))*COS(RADIANS(PARAMETERS!$D$8))*SIN(RADIANS(PARAMETERS!$D$9-C5710)/2)*SIN(RADIANS(PARAMETERS!$D$9-C5710)/2))))*2*3958.756</f>
        <v>1451.8357866565477</v>
      </c>
      <c r="F5710">
        <v>177.72761535645</v>
      </c>
      <c r="G5710">
        <v>205.01284790039</v>
      </c>
      <c r="H5710">
        <v>247.61590576172</v>
      </c>
      <c r="I5710">
        <v>285.63391113281</v>
      </c>
      <c r="J5710">
        <v>329.49069213867</v>
      </c>
      <c r="K5710" s="6">
        <f>IFERROR(EXP(TREND(LN($F$1:$J$1),LN(F5710:J5710),LN(Calculations!$B$3))),0)</f>
        <v>4.5552031233459037E-2</v>
      </c>
    </row>
    <row r="5711" spans="1:11" x14ac:dyDescent="0.35">
      <c r="A5711">
        <v>5708</v>
      </c>
      <c r="B5711" t="str">
        <f t="shared" si="89"/>
        <v>19-82.5</v>
      </c>
      <c r="C5711">
        <v>-82.595640770553004</v>
      </c>
      <c r="D5711">
        <v>19.070724427963999</v>
      </c>
      <c r="E5711">
        <f>ASIN(SQRT((SIN(RADIANS(PARAMETERS!$D$8-D5711)/2)*SIN(RADIANS(PARAMETERS!$D$8-D5711)/2))+(COS(RADIANS(D5711))*COS(RADIANS(PARAMETERS!$D$8))*SIN(RADIANS(PARAMETERS!$D$9-C5711)/2)*SIN(RADIANS(PARAMETERS!$D$9-C5711)/2))))*2*3958.756</f>
        <v>1469.4382923888079</v>
      </c>
      <c r="F5711">
        <v>178.1028137207</v>
      </c>
      <c r="G5711">
        <v>205.47518920898</v>
      </c>
      <c r="H5711">
        <v>248.22163391113</v>
      </c>
      <c r="I5711">
        <v>286.37405395508</v>
      </c>
      <c r="J5711">
        <v>330.39236450195</v>
      </c>
      <c r="K5711" s="6">
        <f>IFERROR(EXP(TREND(LN($F$1:$J$1),LN(F5711:J5711),LN(Calculations!$B$3))),0)</f>
        <v>4.5981821588238887E-2</v>
      </c>
    </row>
    <row r="5712" spans="1:11" x14ac:dyDescent="0.35">
      <c r="A5712">
        <v>5709</v>
      </c>
      <c r="B5712" t="str">
        <f t="shared" si="89"/>
        <v>19-83</v>
      </c>
      <c r="C5712">
        <v>-82.866962105453993</v>
      </c>
      <c r="D5712">
        <v>19.070724427963999</v>
      </c>
      <c r="E5712">
        <f>ASIN(SQRT((SIN(RADIANS(PARAMETERS!$D$8-D5712)/2)*SIN(RADIANS(PARAMETERS!$D$8-D5712)/2))+(COS(RADIANS(D5712))*COS(RADIANS(PARAMETERS!$D$8))*SIN(RADIANS(PARAMETERS!$D$9-C5712)/2)*SIN(RADIANS(PARAMETERS!$D$9-C5712)/2))))*2*3958.756</f>
        <v>1487.0464527223437</v>
      </c>
      <c r="F5712">
        <v>178.39625549316</v>
      </c>
      <c r="G5712">
        <v>205.85127258301</v>
      </c>
      <c r="H5712">
        <v>248.73608398438</v>
      </c>
      <c r="I5712">
        <v>287.02020263672</v>
      </c>
      <c r="J5712">
        <v>331.19876098633</v>
      </c>
      <c r="K5712" s="6">
        <f>IFERROR(EXP(TREND(LN($F$1:$J$1),LN(F5712:J5712),LN(Calculations!$B$3))),0)</f>
        <v>4.6300360190335621E-2</v>
      </c>
    </row>
    <row r="5713" spans="1:11" x14ac:dyDescent="0.35">
      <c r="A5713">
        <v>5710</v>
      </c>
      <c r="B5713" t="str">
        <f t="shared" si="89"/>
        <v>19-83</v>
      </c>
      <c r="C5713">
        <v>-83.138283440354996</v>
      </c>
      <c r="D5713">
        <v>19.070724427963999</v>
      </c>
      <c r="E5713">
        <f>ASIN(SQRT((SIN(RADIANS(PARAMETERS!$D$8-D5713)/2)*SIN(RADIANS(PARAMETERS!$D$8-D5713)/2))+(COS(RADIANS(D5713))*COS(RADIANS(PARAMETERS!$D$8))*SIN(RADIANS(PARAMETERS!$D$9-C5713)/2)*SIN(RADIANS(PARAMETERS!$D$9-C5713)/2))))*2*3958.756</f>
        <v>1504.6600325754805</v>
      </c>
      <c r="F5713">
        <v>178.63095092773</v>
      </c>
      <c r="G5713">
        <v>206.17779541016</v>
      </c>
      <c r="H5713">
        <v>249.21989440918</v>
      </c>
      <c r="I5713">
        <v>287.65661621094</v>
      </c>
      <c r="J5713">
        <v>332.02349853516</v>
      </c>
      <c r="K5713" s="6">
        <f>IFERROR(EXP(TREND(LN($F$1:$J$1),LN(F5713:J5713),LN(Calculations!$B$3))),0)</f>
        <v>4.6521413345016763E-2</v>
      </c>
    </row>
    <row r="5714" spans="1:11" x14ac:dyDescent="0.35">
      <c r="A5714">
        <v>5711</v>
      </c>
      <c r="B5714" t="str">
        <f t="shared" si="89"/>
        <v>19-83.5</v>
      </c>
      <c r="C5714">
        <v>-83.409604775255005</v>
      </c>
      <c r="D5714">
        <v>19.070724427963999</v>
      </c>
      <c r="E5714">
        <f>ASIN(SQRT((SIN(RADIANS(PARAMETERS!$D$8-D5714)/2)*SIN(RADIANS(PARAMETERS!$D$8-D5714)/2))+(COS(RADIANS(D5714))*COS(RADIANS(PARAMETERS!$D$8))*SIN(RADIANS(PARAMETERS!$D$9-C5714)/2)*SIN(RADIANS(PARAMETERS!$D$9-C5714)/2))))*2*3958.756</f>
        <v>1522.2788071834063</v>
      </c>
      <c r="F5714">
        <v>178.74130249023</v>
      </c>
      <c r="G5714">
        <v>206.35827636719</v>
      </c>
      <c r="H5714">
        <v>249.52307128906</v>
      </c>
      <c r="I5714">
        <v>288.08090209961</v>
      </c>
      <c r="J5714">
        <v>332.59918212891</v>
      </c>
      <c r="K5714" s="6">
        <f>IFERROR(EXP(TREND(LN($F$1:$J$1),LN(F5714:J5714),LN(Calculations!$B$3))),0)</f>
        <v>4.6589483828241345E-2</v>
      </c>
    </row>
    <row r="5715" spans="1:11" x14ac:dyDescent="0.35">
      <c r="A5715">
        <v>5712</v>
      </c>
      <c r="B5715" t="str">
        <f t="shared" si="89"/>
        <v>19-83.5</v>
      </c>
      <c r="C5715">
        <v>-83.680926110155994</v>
      </c>
      <c r="D5715">
        <v>19.070724427963999</v>
      </c>
      <c r="E5715">
        <f>ASIN(SQRT((SIN(RADIANS(PARAMETERS!$D$8-D5715)/2)*SIN(RADIANS(PARAMETERS!$D$8-D5715)/2))+(COS(RADIANS(D5715))*COS(RADIANS(PARAMETERS!$D$8))*SIN(RADIANS(PARAMETERS!$D$9-C5715)/2)*SIN(RADIANS(PARAMETERS!$D$9-C5715)/2))))*2*3958.756</f>
        <v>1539.9025615138928</v>
      </c>
      <c r="F5715">
        <v>178.76843261719</v>
      </c>
      <c r="G5715">
        <v>206.44903564453</v>
      </c>
      <c r="H5715">
        <v>249.72782897949</v>
      </c>
      <c r="I5715">
        <v>288.40029907227</v>
      </c>
      <c r="J5715">
        <v>333.0637512207</v>
      </c>
      <c r="K5715" s="6">
        <f>IFERROR(EXP(TREND(LN($F$1:$J$1),LN(F5715:J5715),LN(Calculations!$B$3))),0)</f>
        <v>4.6544794267649611E-2</v>
      </c>
    </row>
    <row r="5716" spans="1:11" x14ac:dyDescent="0.35">
      <c r="A5716">
        <v>5713</v>
      </c>
      <c r="B5716" t="str">
        <f t="shared" si="89"/>
        <v>19-84</v>
      </c>
      <c r="C5716">
        <v>-83.952247445056997</v>
      </c>
      <c r="D5716">
        <v>19.070724427963999</v>
      </c>
      <c r="E5716">
        <f>ASIN(SQRT((SIN(RADIANS(PARAMETERS!$D$8-D5716)/2)*SIN(RADIANS(PARAMETERS!$D$8-D5716)/2))+(COS(RADIANS(D5716))*COS(RADIANS(PARAMETERS!$D$8))*SIN(RADIANS(PARAMETERS!$D$9-C5716)/2)*SIN(RADIANS(PARAMETERS!$D$9-C5716)/2))))*2*3958.756</f>
        <v>1557.5310897211946</v>
      </c>
      <c r="F5716">
        <v>178.73750305176</v>
      </c>
      <c r="G5716">
        <v>206.48481750488</v>
      </c>
      <c r="H5716">
        <v>249.88543701172</v>
      </c>
      <c r="I5716">
        <v>288.68218994141</v>
      </c>
      <c r="J5716">
        <v>333.50463867188</v>
      </c>
      <c r="K5716" s="6">
        <f>IFERROR(EXP(TREND(LN($F$1:$J$1),LN(F5716:J5716),LN(Calculations!$B$3))),0)</f>
        <v>4.6412045843212929E-2</v>
      </c>
    </row>
    <row r="5717" spans="1:11" x14ac:dyDescent="0.35">
      <c r="A5717">
        <v>5714</v>
      </c>
      <c r="B5717" t="str">
        <f t="shared" si="89"/>
        <v>19-84</v>
      </c>
      <c r="C5717">
        <v>-84.223568779958001</v>
      </c>
      <c r="D5717">
        <v>19.070724427963999</v>
      </c>
      <c r="E5717">
        <f>ASIN(SQRT((SIN(RADIANS(PARAMETERS!$D$8-D5717)/2)*SIN(RADIANS(PARAMETERS!$D$8-D5717)/2))+(COS(RADIANS(D5717))*COS(RADIANS(PARAMETERS!$D$8))*SIN(RADIANS(PARAMETERS!$D$9-C5717)/2)*SIN(RADIANS(PARAMETERS!$D$9-C5717)/2))))*2*3958.756</f>
        <v>1575.1641946364769</v>
      </c>
      <c r="F5717">
        <v>178.57138061523</v>
      </c>
      <c r="G5717">
        <v>206.36491394043</v>
      </c>
      <c r="H5717">
        <v>249.85545349121</v>
      </c>
      <c r="I5717">
        <v>288.74810791016</v>
      </c>
      <c r="J5717">
        <v>333.69692993164</v>
      </c>
      <c r="K5717" s="6">
        <f>IFERROR(EXP(TREND(LN($F$1:$J$1),LN(F5717:J5717),LN(Calculations!$B$3))),0)</f>
        <v>4.6112187303300148E-2</v>
      </c>
    </row>
    <row r="5718" spans="1:11" x14ac:dyDescent="0.35">
      <c r="A5718">
        <v>5715</v>
      </c>
      <c r="B5718" t="str">
        <f t="shared" si="89"/>
        <v>19-84.5</v>
      </c>
      <c r="C5718">
        <v>-84.494890114859004</v>
      </c>
      <c r="D5718">
        <v>19.070724427963999</v>
      </c>
      <c r="E5718">
        <f>ASIN(SQRT((SIN(RADIANS(PARAMETERS!$D$8-D5718)/2)*SIN(RADIANS(PARAMETERS!$D$8-D5718)/2))+(COS(RADIANS(D5718))*COS(RADIANS(PARAMETERS!$D$8))*SIN(RADIANS(PARAMETERS!$D$9-C5718)/2)*SIN(RADIANS(PARAMETERS!$D$9-C5718)/2))))*2*3958.756</f>
        <v>1592.801687291085</v>
      </c>
      <c r="F5718">
        <v>178.3009185791</v>
      </c>
      <c r="G5718">
        <v>206.13000488281</v>
      </c>
      <c r="H5718">
        <v>249.69528198242</v>
      </c>
      <c r="I5718">
        <v>288.67153930664</v>
      </c>
      <c r="J5718">
        <v>333.73382568359</v>
      </c>
      <c r="K5718" s="6">
        <f>IFERROR(EXP(TREND(LN($F$1:$J$1),LN(F5718:J5718),LN(Calculations!$B$3))),0)</f>
        <v>4.5680347041001615E-2</v>
      </c>
    </row>
    <row r="5719" spans="1:11" x14ac:dyDescent="0.35">
      <c r="A5719">
        <v>5716</v>
      </c>
      <c r="B5719" t="str">
        <f t="shared" si="89"/>
        <v>19-85</v>
      </c>
      <c r="C5719">
        <v>-84.766211449759993</v>
      </c>
      <c r="D5719">
        <v>19.070724427963999</v>
      </c>
      <c r="E5719">
        <f>ASIN(SQRT((SIN(RADIANS(PARAMETERS!$D$8-D5719)/2)*SIN(RADIANS(PARAMETERS!$D$8-D5719)/2))+(COS(RADIANS(D5719))*COS(RADIANS(PARAMETERS!$D$8))*SIN(RADIANS(PARAMETERS!$D$9-C5719)/2)*SIN(RADIANS(PARAMETERS!$D$9-C5719)/2))))*2*3958.756</f>
        <v>1610.4433864705845</v>
      </c>
      <c r="F5719">
        <v>177.9356842041</v>
      </c>
      <c r="G5719">
        <v>205.79754638672</v>
      </c>
      <c r="H5719">
        <v>249.43193054199</v>
      </c>
      <c r="I5719">
        <v>288.4889831543</v>
      </c>
      <c r="J5719">
        <v>333.66369628906</v>
      </c>
      <c r="K5719" s="6">
        <f>IFERROR(EXP(TREND(LN($F$1:$J$1),LN(F5719:J5719),LN(Calculations!$B$3))),0)</f>
        <v>4.5128323401915749E-2</v>
      </c>
    </row>
    <row r="5720" spans="1:11" x14ac:dyDescent="0.35">
      <c r="A5720">
        <v>5717</v>
      </c>
      <c r="B5720" t="str">
        <f t="shared" si="89"/>
        <v>19-85</v>
      </c>
      <c r="C5720">
        <v>-85.037532784660996</v>
      </c>
      <c r="D5720">
        <v>19.070724427963999</v>
      </c>
      <c r="E5720">
        <f>ASIN(SQRT((SIN(RADIANS(PARAMETERS!$D$8-D5720)/2)*SIN(RADIANS(PARAMETERS!$D$8-D5720)/2))+(COS(RADIANS(D5720))*COS(RADIANS(PARAMETERS!$D$8))*SIN(RADIANS(PARAMETERS!$D$9-C5720)/2)*SIN(RADIANS(PARAMETERS!$D$9-C5720)/2))))*2*3958.756</f>
        <v>1628.0891182972198</v>
      </c>
      <c r="F5720">
        <v>177.37384033203</v>
      </c>
      <c r="G5720">
        <v>205.25071716309</v>
      </c>
      <c r="H5720">
        <v>248.91439819336</v>
      </c>
      <c r="I5720">
        <v>288.017578125</v>
      </c>
      <c r="J5720">
        <v>333.26565551758</v>
      </c>
      <c r="K5720" s="6">
        <f>IFERROR(EXP(TREND(LN($F$1:$J$1),LN(F5720:J5720),LN(Calculations!$B$3))),0)</f>
        <v>4.4348476543030736E-2</v>
      </c>
    </row>
    <row r="5721" spans="1:11" x14ac:dyDescent="0.35">
      <c r="A5721">
        <v>5718</v>
      </c>
      <c r="B5721" t="str">
        <f t="shared" si="89"/>
        <v>19-85.5</v>
      </c>
      <c r="C5721">
        <v>-85.308854119562</v>
      </c>
      <c r="D5721">
        <v>19.070724427963999</v>
      </c>
      <c r="E5721">
        <f>ASIN(SQRT((SIN(RADIANS(PARAMETERS!$D$8-D5721)/2)*SIN(RADIANS(PARAMETERS!$D$8-D5721)/2))+(COS(RADIANS(D5721))*COS(RADIANS(PARAMETERS!$D$8))*SIN(RADIANS(PARAMETERS!$D$9-C5721)/2)*SIN(RADIANS(PARAMETERS!$D$9-C5721)/2))))*2*3958.756</f>
        <v>1645.7387158387166</v>
      </c>
      <c r="F5721">
        <v>176.66114807129</v>
      </c>
      <c r="G5721">
        <v>204.55964660645</v>
      </c>
      <c r="H5721">
        <v>248.24574279785</v>
      </c>
      <c r="I5721">
        <v>287.39254760742</v>
      </c>
      <c r="J5721">
        <v>332.71472167969</v>
      </c>
      <c r="K5721" s="6">
        <f>IFERROR(EXP(TREND(LN($F$1:$J$1),LN(F5721:J5721),LN(Calculations!$B$3))),0)</f>
        <v>4.3394633499849553E-2</v>
      </c>
    </row>
    <row r="5722" spans="1:11" x14ac:dyDescent="0.35">
      <c r="A5722">
        <v>5719</v>
      </c>
      <c r="B5722" t="str">
        <f t="shared" si="89"/>
        <v>19-85.5</v>
      </c>
      <c r="C5722">
        <v>-85.580175454463003</v>
      </c>
      <c r="D5722">
        <v>19.070724427963999</v>
      </c>
      <c r="E5722">
        <f>ASIN(SQRT((SIN(RADIANS(PARAMETERS!$D$8-D5722)/2)*SIN(RADIANS(PARAMETERS!$D$8-D5722)/2))+(COS(RADIANS(D5722))*COS(RADIANS(PARAMETERS!$D$8))*SIN(RADIANS(PARAMETERS!$D$9-C5722)/2)*SIN(RADIANS(PARAMETERS!$D$9-C5722)/2))))*2*3958.756</f>
        <v>1663.3920187415258</v>
      </c>
      <c r="F5722">
        <v>175.77795410156</v>
      </c>
      <c r="G5722">
        <v>203.72999572754</v>
      </c>
      <c r="H5722">
        <v>247.43519592285</v>
      </c>
      <c r="I5722">
        <v>286.62670898438</v>
      </c>
      <c r="J5722">
        <v>332.02853393555</v>
      </c>
      <c r="K5722" s="6">
        <f>IFERROR(EXP(TREND(LN($F$1:$J$1),LN(F5722:J5722),LN(Calculations!$B$3))),0)</f>
        <v>4.2261463981426786E-2</v>
      </c>
    </row>
    <row r="5723" spans="1:11" x14ac:dyDescent="0.35">
      <c r="A5723">
        <v>5720</v>
      </c>
      <c r="B5723" t="str">
        <f t="shared" si="89"/>
        <v>19-86</v>
      </c>
      <c r="C5723">
        <v>-85.851496789364006</v>
      </c>
      <c r="D5723">
        <v>19.070724427963999</v>
      </c>
      <c r="E5723">
        <f>ASIN(SQRT((SIN(RADIANS(PARAMETERS!$D$8-D5723)/2)*SIN(RADIANS(PARAMETERS!$D$8-D5723)/2))+(COS(RADIANS(D5723))*COS(RADIANS(PARAMETERS!$D$8))*SIN(RADIANS(PARAMETERS!$D$9-C5723)/2)*SIN(RADIANS(PARAMETERS!$D$9-C5723)/2))))*2*3958.756</f>
        <v>1681.0488728867431</v>
      </c>
      <c r="F5723">
        <v>174.31169128418</v>
      </c>
      <c r="G5723">
        <v>202.36767578125</v>
      </c>
      <c r="H5723">
        <v>245.90110778809</v>
      </c>
      <c r="I5723">
        <v>284.95529174805</v>
      </c>
      <c r="J5723">
        <v>330.21487426758</v>
      </c>
      <c r="K5723" s="6">
        <f>IFERROR(EXP(TREND(LN($F$1:$J$1),LN(F5723:J5723),LN(Calculations!$B$3))),0)</f>
        <v>4.0606603171233935E-2</v>
      </c>
    </row>
    <row r="5724" spans="1:11" x14ac:dyDescent="0.35">
      <c r="A5724">
        <v>5721</v>
      </c>
      <c r="B5724" t="str">
        <f t="shared" si="89"/>
        <v>19-86</v>
      </c>
      <c r="C5724">
        <v>-86.122818124264995</v>
      </c>
      <c r="D5724">
        <v>19.070724427963999</v>
      </c>
      <c r="E5724">
        <f>ASIN(SQRT((SIN(RADIANS(PARAMETERS!$D$8-D5724)/2)*SIN(RADIANS(PARAMETERS!$D$8-D5724)/2))+(COS(RADIANS(D5724))*COS(RADIANS(PARAMETERS!$D$8))*SIN(RADIANS(PARAMETERS!$D$9-C5724)/2)*SIN(RADIANS(PARAMETERS!$D$9-C5724)/2))))*2*3958.756</f>
        <v>1698.7091300671025</v>
      </c>
      <c r="F5724">
        <v>172.17021179199</v>
      </c>
      <c r="G5724">
        <v>200.57160949707</v>
      </c>
      <c r="H5724">
        <v>243.79225158691</v>
      </c>
      <c r="I5724">
        <v>282.57604980469</v>
      </c>
      <c r="J5724">
        <v>327.53253173828</v>
      </c>
      <c r="K5724" s="6">
        <f>IFERROR(EXP(TREND(LN($F$1:$J$1),LN(F5724:J5724),LN(Calculations!$B$3))),0)</f>
        <v>3.8410108329246635E-2</v>
      </c>
    </row>
    <row r="5725" spans="1:11" x14ac:dyDescent="0.35">
      <c r="A5725">
        <v>5722</v>
      </c>
      <c r="B5725" t="str">
        <f t="shared" si="89"/>
        <v>19-86.5</v>
      </c>
      <c r="C5725">
        <v>-86.394139459165999</v>
      </c>
      <c r="D5725">
        <v>19.070724427963999</v>
      </c>
      <c r="E5725">
        <f>ASIN(SQRT((SIN(RADIANS(PARAMETERS!$D$8-D5725)/2)*SIN(RADIANS(PARAMETERS!$D$8-D5725)/2))+(COS(RADIANS(D5725))*COS(RADIANS(PARAMETERS!$D$8))*SIN(RADIANS(PARAMETERS!$D$9-C5725)/2)*SIN(RADIANS(PARAMETERS!$D$9-C5725)/2))))*2*3958.756</f>
        <v>1716.372647683555</v>
      </c>
      <c r="F5725">
        <v>169.4271697998</v>
      </c>
      <c r="G5725">
        <v>198.37249755859</v>
      </c>
      <c r="H5725">
        <v>241.15544128418</v>
      </c>
      <c r="I5725">
        <v>279.55172729492</v>
      </c>
      <c r="J5725">
        <v>324.06427001953</v>
      </c>
      <c r="K5725" s="6">
        <f>IFERROR(EXP(TREND(LN($F$1:$J$1),LN(F5725:J5725),LN(Calculations!$B$3))),0)</f>
        <v>3.5816213042212088E-2</v>
      </c>
    </row>
    <row r="5726" spans="1:11" x14ac:dyDescent="0.35">
      <c r="A5726">
        <v>5723</v>
      </c>
      <c r="B5726" t="str">
        <f t="shared" si="89"/>
        <v>19-86.5</v>
      </c>
      <c r="C5726">
        <v>-86.665460794067002</v>
      </c>
      <c r="D5726">
        <v>19.070724427963999</v>
      </c>
      <c r="E5726">
        <f>ASIN(SQRT((SIN(RADIANS(PARAMETERS!$D$8-D5726)/2)*SIN(RADIANS(PARAMETERS!$D$8-D5726)/2))+(COS(RADIANS(D5726))*COS(RADIANS(PARAMETERS!$D$8))*SIN(RADIANS(PARAMETERS!$D$9-C5726)/2)*SIN(RADIANS(PARAMETERS!$D$9-C5726)/2))))*2*3958.756</f>
        <v>1734.0392884600578</v>
      </c>
      <c r="F5726">
        <v>166.26504516602</v>
      </c>
      <c r="G5726">
        <v>195.86793518066</v>
      </c>
      <c r="H5726">
        <v>238.09727478027</v>
      </c>
      <c r="I5726">
        <v>275.99499511719</v>
      </c>
      <c r="J5726">
        <v>319.92785644531</v>
      </c>
      <c r="K5726" s="6">
        <f>IFERROR(EXP(TREND(LN($F$1:$J$1),LN(F5726:J5726),LN(Calculations!$B$3))),0)</f>
        <v>3.3064525517627945E-2</v>
      </c>
    </row>
    <row r="5727" spans="1:11" x14ac:dyDescent="0.35">
      <c r="A5727">
        <v>5724</v>
      </c>
      <c r="B5727" t="str">
        <f t="shared" si="89"/>
        <v>19-87</v>
      </c>
      <c r="C5727">
        <v>-86.936782128968005</v>
      </c>
      <c r="D5727">
        <v>19.070724427963999</v>
      </c>
      <c r="E5727">
        <f>ASIN(SQRT((SIN(RADIANS(PARAMETERS!$D$8-D5727)/2)*SIN(RADIANS(PARAMETERS!$D$8-D5727)/2))+(COS(RADIANS(D5727))*COS(RADIANS(PARAMETERS!$D$8))*SIN(RADIANS(PARAMETERS!$D$9-C5727)/2)*SIN(RADIANS(PARAMETERS!$D$9-C5727)/2))))*2*3958.756</f>
        <v>1751.7089201753377</v>
      </c>
      <c r="F5727">
        <v>162.7712097168</v>
      </c>
      <c r="G5727">
        <v>193.1349029541</v>
      </c>
      <c r="H5727">
        <v>234.75985717773</v>
      </c>
      <c r="I5727">
        <v>272.09945678711</v>
      </c>
      <c r="J5727">
        <v>315.38122558594</v>
      </c>
      <c r="K5727" s="6">
        <f>IFERROR(EXP(TREND(LN($F$1:$J$1),LN(F5727:J5727),LN(Calculations!$B$3))),0)</f>
        <v>3.0264694380580805E-2</v>
      </c>
    </row>
    <row r="5728" spans="1:11" x14ac:dyDescent="0.35">
      <c r="A5728">
        <v>5725</v>
      </c>
      <c r="B5728" t="str">
        <f t="shared" si="89"/>
        <v>19-87</v>
      </c>
      <c r="C5728">
        <v>-87.208103463868994</v>
      </c>
      <c r="D5728">
        <v>19.070724427963999</v>
      </c>
      <c r="E5728">
        <f>ASIN(SQRT((SIN(RADIANS(PARAMETERS!$D$8-D5728)/2)*SIN(RADIANS(PARAMETERS!$D$8-D5728)/2))+(COS(RADIANS(D5728))*COS(RADIANS(PARAMETERS!$D$8))*SIN(RADIANS(PARAMETERS!$D$9-C5728)/2)*SIN(RADIANS(PARAMETERS!$D$9-C5728)/2))))*2*3958.756</f>
        <v>1769.3814154104386</v>
      </c>
      <c r="F5728">
        <v>158.98037719727</v>
      </c>
      <c r="G5728">
        <v>190.10321044922</v>
      </c>
      <c r="H5728">
        <v>231.16468811035</v>
      </c>
      <c r="I5728">
        <v>267.89685058594</v>
      </c>
      <c r="J5728">
        <v>310.46923828125</v>
      </c>
      <c r="K5728" s="6">
        <f>IFERROR(EXP(TREND(LN($F$1:$J$1),LN(F5728:J5728),LN(Calculations!$B$3))),0)</f>
        <v>2.7460009627047935E-2</v>
      </c>
    </row>
    <row r="5729" spans="1:11" x14ac:dyDescent="0.35">
      <c r="A5729">
        <v>5726</v>
      </c>
      <c r="B5729" t="str">
        <f t="shared" si="89"/>
        <v>19-87.5</v>
      </c>
      <c r="C5729">
        <v>-87.479424798769998</v>
      </c>
      <c r="D5729">
        <v>19.070724427963999</v>
      </c>
      <c r="E5729">
        <f>ASIN(SQRT((SIN(RADIANS(PARAMETERS!$D$8-D5729)/2)*SIN(RADIANS(PARAMETERS!$D$8-D5729)/2))+(COS(RADIANS(D5729))*COS(RADIANS(PARAMETERS!$D$8))*SIN(RADIANS(PARAMETERS!$D$9-C5729)/2)*SIN(RADIANS(PARAMETERS!$D$9-C5729)/2))))*2*3958.756</f>
        <v>1787.0566513110132</v>
      </c>
      <c r="F5729">
        <v>154.9388885498</v>
      </c>
      <c r="G5729">
        <v>186.77136230469</v>
      </c>
      <c r="H5729">
        <v>227.31893920898</v>
      </c>
      <c r="I5729">
        <v>263.3835144043</v>
      </c>
      <c r="J5729">
        <v>305.17367553711</v>
      </c>
      <c r="K5729" s="6">
        <f>IFERROR(EXP(TREND(LN($F$1:$J$1),LN(F5729:J5729),LN(Calculations!$B$3))),0)</f>
        <v>2.4723771171078181E-2</v>
      </c>
    </row>
    <row r="5730" spans="1:11" x14ac:dyDescent="0.35">
      <c r="A5730">
        <v>5727</v>
      </c>
      <c r="B5730" t="str">
        <f t="shared" si="89"/>
        <v>19-88</v>
      </c>
      <c r="C5730">
        <v>-87.750746133671001</v>
      </c>
      <c r="D5730">
        <v>19.070724427963999</v>
      </c>
      <c r="E5730">
        <f>ASIN(SQRT((SIN(RADIANS(PARAMETERS!$D$8-D5730)/2)*SIN(RADIANS(PARAMETERS!$D$8-D5730)/2))+(COS(RADIANS(D5730))*COS(RADIANS(PARAMETERS!$D$8))*SIN(RADIANS(PARAMETERS!$D$9-C5730)/2)*SIN(RADIANS(PARAMETERS!$D$9-C5730)/2))))*2*3958.756</f>
        <v>1804.7345093633307</v>
      </c>
      <c r="F5730">
        <v>150.73382568359</v>
      </c>
      <c r="G5730">
        <v>183.22647094727</v>
      </c>
      <c r="H5730">
        <v>223.35096740723</v>
      </c>
      <c r="I5730">
        <v>258.72351074219</v>
      </c>
      <c r="J5730">
        <v>299.70248413086</v>
      </c>
      <c r="K5730" s="6">
        <f>IFERROR(EXP(TREND(LN($F$1:$J$1),LN(F5730:J5730),LN(Calculations!$B$3))),0)</f>
        <v>2.213974399993698E-2</v>
      </c>
    </row>
    <row r="5731" spans="1:11" x14ac:dyDescent="0.35">
      <c r="A5731">
        <v>5728</v>
      </c>
      <c r="B5731" t="str">
        <f t="shared" si="89"/>
        <v>19-88</v>
      </c>
      <c r="C5731">
        <v>-88.022067468572004</v>
      </c>
      <c r="D5731">
        <v>19.070724427963999</v>
      </c>
      <c r="E5731">
        <f>ASIN(SQRT((SIN(RADIANS(PARAMETERS!$D$8-D5731)/2)*SIN(RADIANS(PARAMETERS!$D$8-D5731)/2))+(COS(RADIANS(D5731))*COS(RADIANS(PARAMETERS!$D$8))*SIN(RADIANS(PARAMETERS!$D$9-C5731)/2)*SIN(RADIANS(PARAMETERS!$D$9-C5731)/2))))*2*3958.756</f>
        <v>1822.4148751831269</v>
      </c>
      <c r="F5731">
        <v>146.40240478516</v>
      </c>
      <c r="G5731">
        <v>179.4974822998</v>
      </c>
      <c r="H5731">
        <v>219.2825012207</v>
      </c>
      <c r="I5731">
        <v>253.94462585449</v>
      </c>
      <c r="J5731">
        <v>294.0908203125</v>
      </c>
      <c r="K5731" s="6">
        <f>IFERROR(EXP(TREND(LN($F$1:$J$1),LN(F5731:J5731),LN(Calculations!$B$3))),0)</f>
        <v>1.9741634807057446E-2</v>
      </c>
    </row>
    <row r="5732" spans="1:11" x14ac:dyDescent="0.35">
      <c r="A5732">
        <v>5729</v>
      </c>
      <c r="B5732" t="str">
        <f t="shared" si="89"/>
        <v>19-88.5</v>
      </c>
      <c r="C5732">
        <v>-88.293388803472993</v>
      </c>
      <c r="D5732">
        <v>19.070724427963999</v>
      </c>
      <c r="E5732">
        <f>ASIN(SQRT((SIN(RADIANS(PARAMETERS!$D$8-D5732)/2)*SIN(RADIANS(PARAMETERS!$D$8-D5732)/2))+(COS(RADIANS(D5732))*COS(RADIANS(PARAMETERS!$D$8))*SIN(RADIANS(PARAMETERS!$D$9-C5732)/2)*SIN(RADIANS(PARAMETERS!$D$9-C5732)/2))))*2*3958.756</f>
        <v>1840.0976383164175</v>
      </c>
      <c r="F5732">
        <v>142.03507995605</v>
      </c>
      <c r="G5732">
        <v>175.67405700684</v>
      </c>
      <c r="H5732">
        <v>215.16719055176</v>
      </c>
      <c r="I5732">
        <v>249.0961151123</v>
      </c>
      <c r="J5732">
        <v>288.38049316406</v>
      </c>
      <c r="K5732" s="6">
        <f>IFERROR(EXP(TREND(LN($F$1:$J$1),LN(F5732:J5732),LN(Calculations!$B$3))),0)</f>
        <v>1.7576992884427461E-2</v>
      </c>
    </row>
    <row r="5733" spans="1:11" x14ac:dyDescent="0.35">
      <c r="A5733">
        <v>5730</v>
      </c>
      <c r="B5733" t="str">
        <f t="shared" si="89"/>
        <v>19-88.5</v>
      </c>
      <c r="C5733">
        <v>-88.564710138373997</v>
      </c>
      <c r="D5733">
        <v>19.070724427963999</v>
      </c>
      <c r="E5733">
        <f>ASIN(SQRT((SIN(RADIANS(PARAMETERS!$D$8-D5733)/2)*SIN(RADIANS(PARAMETERS!$D$8-D5733)/2))+(COS(RADIANS(D5733))*COS(RADIANS(PARAMETERS!$D$8))*SIN(RADIANS(PARAMETERS!$D$9-C5733)/2)*SIN(RADIANS(PARAMETERS!$D$9-C5733)/2))))*2*3958.756</f>
        <v>1857.7826920515117</v>
      </c>
      <c r="F5733">
        <v>137.73942565918</v>
      </c>
      <c r="G5733">
        <v>171.8796081543</v>
      </c>
      <c r="H5733">
        <v>211.14556884766</v>
      </c>
      <c r="I5733">
        <v>244.34634399414</v>
      </c>
      <c r="J5733">
        <v>282.77307128906</v>
      </c>
      <c r="K5733" s="6">
        <f>IFERROR(EXP(TREND(LN($F$1:$J$1),LN(F5733:J5733),LN(Calculations!$B$3))),0)</f>
        <v>1.567696932490235E-2</v>
      </c>
    </row>
    <row r="5734" spans="1:11" x14ac:dyDescent="0.35">
      <c r="A5734">
        <v>5731</v>
      </c>
      <c r="B5734" t="str">
        <f t="shared" si="89"/>
        <v>19-89</v>
      </c>
      <c r="C5734">
        <v>-88.836031473275</v>
      </c>
      <c r="D5734">
        <v>19.070724427963999</v>
      </c>
      <c r="E5734">
        <f>ASIN(SQRT((SIN(RADIANS(PARAMETERS!$D$8-D5734)/2)*SIN(RADIANS(PARAMETERS!$D$8-D5734)/2))+(COS(RADIANS(D5734))*COS(RADIANS(PARAMETERS!$D$8))*SIN(RADIANS(PARAMETERS!$D$9-C5734)/2)*SIN(RADIANS(PARAMETERS!$D$9-C5734)/2))))*2*3958.756</f>
        <v>1875.4699332414846</v>
      </c>
      <c r="F5734">
        <v>133.55349731445</v>
      </c>
      <c r="G5734">
        <v>168.16177368164</v>
      </c>
      <c r="H5734">
        <v>207.23724365234</v>
      </c>
      <c r="I5734">
        <v>239.7151184082</v>
      </c>
      <c r="J5734">
        <v>277.28790283203</v>
      </c>
      <c r="K5734" s="6">
        <f>IFERROR(EXP(TREND(LN($F$1:$J$1),LN(F5734:J5734),LN(Calculations!$B$3))),0)</f>
        <v>1.4024282355722532E-2</v>
      </c>
    </row>
    <row r="5735" spans="1:11" x14ac:dyDescent="0.35">
      <c r="A5735">
        <v>5732</v>
      </c>
      <c r="B5735" t="str">
        <f t="shared" si="89"/>
        <v>19-89</v>
      </c>
      <c r="C5735">
        <v>-89.107352808176003</v>
      </c>
      <c r="D5735">
        <v>19.070724427963999</v>
      </c>
      <c r="E5735">
        <f>ASIN(SQRT((SIN(RADIANS(PARAMETERS!$D$8-D5735)/2)*SIN(RADIANS(PARAMETERS!$D$8-D5735)/2))+(COS(RADIANS(D5735))*COS(RADIANS(PARAMETERS!$D$8))*SIN(RADIANS(PARAMETERS!$D$9-C5735)/2)*SIN(RADIANS(PARAMETERS!$D$9-C5735)/2))))*2*3958.756</f>
        <v>1893.1592621364489</v>
      </c>
      <c r="F5735">
        <v>129.58409118652</v>
      </c>
      <c r="G5735">
        <v>164.65023803711</v>
      </c>
      <c r="H5735">
        <v>203.52236938477</v>
      </c>
      <c r="I5735">
        <v>235.29217529297</v>
      </c>
      <c r="J5735">
        <v>272.02551269531</v>
      </c>
      <c r="K5735" s="6">
        <f>IFERROR(EXP(TREND(LN($F$1:$J$1),LN(F5735:J5735),LN(Calculations!$B$3))),0)</f>
        <v>1.2622644442906041E-2</v>
      </c>
    </row>
    <row r="5736" spans="1:11" x14ac:dyDescent="0.35">
      <c r="A5736">
        <v>5733</v>
      </c>
      <c r="B5736" t="str">
        <f t="shared" si="89"/>
        <v>19-89.5</v>
      </c>
      <c r="C5736">
        <v>-89.378674143077006</v>
      </c>
      <c r="D5736">
        <v>19.070724427963999</v>
      </c>
      <c r="E5736">
        <f>ASIN(SQRT((SIN(RADIANS(PARAMETERS!$D$8-D5736)/2)*SIN(RADIANS(PARAMETERS!$D$8-D5736)/2))+(COS(RADIANS(D5736))*COS(RADIANS(PARAMETERS!$D$8))*SIN(RADIANS(PARAMETERS!$D$9-C5736)/2)*SIN(RADIANS(PARAMETERS!$D$9-C5736)/2))))*2*3958.756</f>
        <v>1910.8505822249956</v>
      </c>
      <c r="F5736">
        <v>126.24987792969</v>
      </c>
      <c r="G5736">
        <v>161.72511291504</v>
      </c>
      <c r="H5736">
        <v>200.57707214355</v>
      </c>
      <c r="I5736">
        <v>231.84323120117</v>
      </c>
      <c r="J5736">
        <v>267.9875793457</v>
      </c>
      <c r="K5736" s="6">
        <f>IFERROR(EXP(TREND(LN($F$1:$J$1),LN(F5736:J5736),LN(Calculations!$B$3))),0)</f>
        <v>1.1567606456377985E-2</v>
      </c>
    </row>
    <row r="5737" spans="1:11" x14ac:dyDescent="0.35">
      <c r="A5737">
        <v>5734</v>
      </c>
      <c r="B5737" t="str">
        <f t="shared" si="89"/>
        <v>19-89.5</v>
      </c>
      <c r="C5737">
        <v>-89.649995477977996</v>
      </c>
      <c r="D5737">
        <v>19.070724427963999</v>
      </c>
      <c r="E5737">
        <f>ASIN(SQRT((SIN(RADIANS(PARAMETERS!$D$8-D5737)/2)*SIN(RADIANS(PARAMETERS!$D$8-D5737)/2))+(COS(RADIANS(D5737))*COS(RADIANS(PARAMETERS!$D$8))*SIN(RADIANS(PARAMETERS!$D$9-C5737)/2)*SIN(RADIANS(PARAMETERS!$D$9-C5737)/2))))*2*3958.756</f>
        <v>1928.5438000842239</v>
      </c>
      <c r="F5737">
        <v>123.67188262939</v>
      </c>
      <c r="G5737">
        <v>159.31335449219</v>
      </c>
      <c r="H5737">
        <v>198.31733703613</v>
      </c>
      <c r="I5737">
        <v>229.2466583252</v>
      </c>
      <c r="J5737">
        <v>265.00473022461</v>
      </c>
      <c r="K5737" s="6">
        <f>IFERROR(EXP(TREND(LN($F$1:$J$1),LN(F5737:J5737),LN(Calculations!$B$3))),0)</f>
        <v>1.080774735356391E-2</v>
      </c>
    </row>
    <row r="5738" spans="1:11" x14ac:dyDescent="0.35">
      <c r="A5738">
        <v>5735</v>
      </c>
      <c r="B5738" t="str">
        <f t="shared" si="89"/>
        <v>19-90</v>
      </c>
      <c r="C5738">
        <v>-89.921316812878999</v>
      </c>
      <c r="D5738">
        <v>19.070724427963999</v>
      </c>
      <c r="E5738">
        <f>ASIN(SQRT((SIN(RADIANS(PARAMETERS!$D$8-D5738)/2)*SIN(RADIANS(PARAMETERS!$D$8-D5738)/2))+(COS(RADIANS(D5738))*COS(RADIANS(PARAMETERS!$D$8))*SIN(RADIANS(PARAMETERS!$D$9-C5738)/2)*SIN(RADIANS(PARAMETERS!$D$9-C5738)/2))))*2*3958.756</f>
        <v>1946.2388252378255</v>
      </c>
      <c r="F5738">
        <v>121.68154907227</v>
      </c>
      <c r="G5738">
        <v>157.31356811523</v>
      </c>
      <c r="H5738">
        <v>196.55892944336</v>
      </c>
      <c r="I5738">
        <v>227.25119018555</v>
      </c>
      <c r="J5738">
        <v>262.73861694336</v>
      </c>
      <c r="K5738" s="6">
        <f>IFERROR(EXP(TREND(LN($F$1:$J$1),LN(F5738:J5738),LN(Calculations!$B$3))),0)</f>
        <v>1.0249409378469377E-2</v>
      </c>
    </row>
    <row r="5739" spans="1:11" x14ac:dyDescent="0.35">
      <c r="A5739">
        <v>5736</v>
      </c>
      <c r="B5739" t="str">
        <f t="shared" si="89"/>
        <v>19-90</v>
      </c>
      <c r="C5739">
        <v>-90.192638147780002</v>
      </c>
      <c r="D5739">
        <v>19.070724427963999</v>
      </c>
      <c r="E5739">
        <f>ASIN(SQRT((SIN(RADIANS(PARAMETERS!$D$8-D5739)/2)*SIN(RADIANS(PARAMETERS!$D$8-D5739)/2))+(COS(RADIANS(D5739))*COS(RADIANS(PARAMETERS!$D$8))*SIN(RADIANS(PARAMETERS!$D$9-C5739)/2)*SIN(RADIANS(PARAMETERS!$D$9-C5739)/2))))*2*3958.756</f>
        <v>1963.9355700217193</v>
      </c>
      <c r="F5739">
        <v>120.10372161865</v>
      </c>
      <c r="G5739">
        <v>155.62776184082</v>
      </c>
      <c r="H5739">
        <v>195.18756103516</v>
      </c>
      <c r="I5739">
        <v>225.74531555176</v>
      </c>
      <c r="J5739">
        <v>261.08013916016</v>
      </c>
      <c r="K5739" s="6">
        <f>IFERROR(EXP(TREND(LN($F$1:$J$1),LN(F5739:J5739),LN(Calculations!$B$3))),0)</f>
        <v>9.8257640568131521E-3</v>
      </c>
    </row>
    <row r="5740" spans="1:11" x14ac:dyDescent="0.35">
      <c r="A5740">
        <v>5737</v>
      </c>
      <c r="B5740" t="str">
        <f t="shared" si="89"/>
        <v>19-90.5</v>
      </c>
      <c r="C5740">
        <v>-90.463959482681005</v>
      </c>
      <c r="D5740">
        <v>19.070724427963999</v>
      </c>
      <c r="E5740">
        <f>ASIN(SQRT((SIN(RADIANS(PARAMETERS!$D$8-D5740)/2)*SIN(RADIANS(PARAMETERS!$D$8-D5740)/2))+(COS(RADIANS(D5740))*COS(RADIANS(PARAMETERS!$D$8))*SIN(RADIANS(PARAMETERS!$D$9-C5740)/2)*SIN(RADIANS(PARAMETERS!$D$9-C5740)/2))))*2*3958.756</f>
        <v>1981.6339494567712</v>
      </c>
      <c r="F5740">
        <v>118.89028167725</v>
      </c>
      <c r="G5740">
        <v>154.22714233398</v>
      </c>
      <c r="H5740">
        <v>194.16722106934</v>
      </c>
      <c r="I5740">
        <v>224.67272949219</v>
      </c>
      <c r="J5740">
        <v>259.95498657227</v>
      </c>
      <c r="K5740" s="6">
        <f>IFERROR(EXP(TREND(LN($F$1:$J$1),LN(F5740:J5740),LN(Calculations!$B$3))),0)</f>
        <v>9.5103568890476369E-3</v>
      </c>
    </row>
    <row r="5741" spans="1:11" x14ac:dyDescent="0.35">
      <c r="A5741">
        <v>5738</v>
      </c>
      <c r="B5741" t="str">
        <f t="shared" si="89"/>
        <v>19-90.5</v>
      </c>
      <c r="C5741">
        <v>-90.735280817581994</v>
      </c>
      <c r="D5741">
        <v>19.070724427963999</v>
      </c>
      <c r="E5741">
        <f>ASIN(SQRT((SIN(RADIANS(PARAMETERS!$D$8-D5741)/2)*SIN(RADIANS(PARAMETERS!$D$8-D5741)/2))+(COS(RADIANS(D5741))*COS(RADIANS(PARAMETERS!$D$8))*SIN(RADIANS(PARAMETERS!$D$9-C5741)/2)*SIN(RADIANS(PARAMETERS!$D$9-C5741)/2))))*2*3958.756</f>
        <v>1999.3338811281747</v>
      </c>
      <c r="F5741">
        <v>117.95367431641</v>
      </c>
      <c r="G5741">
        <v>153.1018371582</v>
      </c>
      <c r="H5741">
        <v>193.4128112793</v>
      </c>
      <c r="I5741">
        <v>223.90716552734</v>
      </c>
      <c r="J5741">
        <v>259.19369506836</v>
      </c>
      <c r="K5741" s="6">
        <f>IFERROR(EXP(TREND(LN($F$1:$J$1),LN(F5741:J5741),LN(Calculations!$B$3))),0)</f>
        <v>9.275156295910315E-3</v>
      </c>
    </row>
    <row r="5742" spans="1:11" x14ac:dyDescent="0.35">
      <c r="A5742">
        <v>5739</v>
      </c>
      <c r="B5742" t="str">
        <f t="shared" si="89"/>
        <v>19-50</v>
      </c>
      <c r="C5742">
        <v>-50.037080582435998</v>
      </c>
      <c r="D5742">
        <v>19.342045762864998</v>
      </c>
      <c r="E5742">
        <f>ASIN(SQRT((SIN(RADIANS(PARAMETERS!$D$8-D5742)/2)*SIN(RADIANS(PARAMETERS!$D$8-D5742)/2))+(COS(RADIANS(D5742))*COS(RADIANS(PARAMETERS!$D$8))*SIN(RADIANS(PARAMETERS!$D$9-C5742)/2)*SIN(RADIANS(PARAMETERS!$D$9-C5742)/2))))*2*3958.756</f>
        <v>749.46533993077514</v>
      </c>
      <c r="F5742">
        <v>146.22584533691</v>
      </c>
      <c r="G5742">
        <v>179.27026367188</v>
      </c>
      <c r="H5742">
        <v>213.79824829102</v>
      </c>
      <c r="I5742">
        <v>244.26884460449</v>
      </c>
      <c r="J5742">
        <v>279.08319091797</v>
      </c>
      <c r="K5742" s="6">
        <f>IFERROR(EXP(TREND(LN($F$1:$J$1),LN(F5742:J5742),LN(Calculations!$B$3))),0)</f>
        <v>2.0029070175962303E-2</v>
      </c>
    </row>
    <row r="5743" spans="1:11" x14ac:dyDescent="0.35">
      <c r="A5743">
        <v>5740</v>
      </c>
      <c r="B5743" t="str">
        <f t="shared" si="89"/>
        <v>19-50.5</v>
      </c>
      <c r="C5743">
        <v>-50.308401917337001</v>
      </c>
      <c r="D5743">
        <v>19.342045762864998</v>
      </c>
      <c r="E5743">
        <f>ASIN(SQRT((SIN(RADIANS(PARAMETERS!$D$8-D5743)/2)*SIN(RADIANS(PARAMETERS!$D$8-D5743)/2))+(COS(RADIANS(D5743))*COS(RADIANS(PARAMETERS!$D$8))*SIN(RADIANS(PARAMETERS!$D$9-C5743)/2)*SIN(RADIANS(PARAMETERS!$D$9-C5743)/2))))*2*3958.756</f>
        <v>732.82185630495837</v>
      </c>
      <c r="F5743">
        <v>147.31652832031</v>
      </c>
      <c r="G5743">
        <v>179.94606018066</v>
      </c>
      <c r="H5743">
        <v>214.72009277344</v>
      </c>
      <c r="I5743">
        <v>245.42518615723</v>
      </c>
      <c r="J5743">
        <v>280.52233886719</v>
      </c>
      <c r="K5743" s="6">
        <f>IFERROR(EXP(TREND(LN($F$1:$J$1),LN(F5743:J5743),LN(Calculations!$B$3))),0)</f>
        <v>2.0611374489974986E-2</v>
      </c>
    </row>
    <row r="5744" spans="1:11" x14ac:dyDescent="0.35">
      <c r="A5744">
        <v>5741</v>
      </c>
      <c r="B5744" t="str">
        <f t="shared" si="89"/>
        <v>19-50.5</v>
      </c>
      <c r="C5744">
        <v>-50.579723252237997</v>
      </c>
      <c r="D5744">
        <v>19.342045762864998</v>
      </c>
      <c r="E5744">
        <f>ASIN(SQRT((SIN(RADIANS(PARAMETERS!$D$8-D5744)/2)*SIN(RADIANS(PARAMETERS!$D$8-D5744)/2))+(COS(RADIANS(D5744))*COS(RADIANS(PARAMETERS!$D$8))*SIN(RADIANS(PARAMETERS!$D$9-C5744)/2)*SIN(RADIANS(PARAMETERS!$D$9-C5744)/2))))*2*3958.756</f>
        <v>716.2376128718696</v>
      </c>
      <c r="F5744">
        <v>148.33692932129</v>
      </c>
      <c r="G5744">
        <v>180.57914733887</v>
      </c>
      <c r="H5744">
        <v>215.59196472168</v>
      </c>
      <c r="I5744">
        <v>246.52258300781</v>
      </c>
      <c r="J5744">
        <v>281.89208984375</v>
      </c>
      <c r="K5744" s="6">
        <f>IFERROR(EXP(TREND(LN($F$1:$J$1),LN(F5744:J5744),LN(Calculations!$B$3))),0)</f>
        <v>2.1169109357174143E-2</v>
      </c>
    </row>
    <row r="5745" spans="1:11" x14ac:dyDescent="0.35">
      <c r="A5745">
        <v>5742</v>
      </c>
      <c r="B5745" t="str">
        <f t="shared" si="89"/>
        <v>19-51</v>
      </c>
      <c r="C5745">
        <v>-50.851044587139</v>
      </c>
      <c r="D5745">
        <v>19.342045762864998</v>
      </c>
      <c r="E5745">
        <f>ASIN(SQRT((SIN(RADIANS(PARAMETERS!$D$8-D5745)/2)*SIN(RADIANS(PARAMETERS!$D$8-D5745)/2))+(COS(RADIANS(D5745))*COS(RADIANS(PARAMETERS!$D$8))*SIN(RADIANS(PARAMETERS!$D$9-C5745)/2)*SIN(RADIANS(PARAMETERS!$D$9-C5745)/2))))*2*3958.756</f>
        <v>699.71685680306325</v>
      </c>
      <c r="F5745">
        <v>149.32153320313</v>
      </c>
      <c r="G5745">
        <v>181.19454956055</v>
      </c>
      <c r="H5745">
        <v>216.44757080078</v>
      </c>
      <c r="I5745">
        <v>247.60569763184</v>
      </c>
      <c r="J5745">
        <v>283.25057983398</v>
      </c>
      <c r="K5745" s="6">
        <f>IFERROR(EXP(TREND(LN($F$1:$J$1),LN(F5745:J5745),LN(Calculations!$B$3))),0)</f>
        <v>2.1719179125841644E-2</v>
      </c>
    </row>
    <row r="5746" spans="1:11" x14ac:dyDescent="0.35">
      <c r="A5746">
        <v>5743</v>
      </c>
      <c r="B5746" t="str">
        <f t="shared" si="89"/>
        <v>19-51</v>
      </c>
      <c r="C5746">
        <v>-51.122365922039997</v>
      </c>
      <c r="D5746">
        <v>19.342045762864998</v>
      </c>
      <c r="E5746">
        <f>ASIN(SQRT((SIN(RADIANS(PARAMETERS!$D$8-D5746)/2)*SIN(RADIANS(PARAMETERS!$D$8-D5746)/2))+(COS(RADIANS(D5746))*COS(RADIANS(PARAMETERS!$D$8))*SIN(RADIANS(PARAMETERS!$D$9-C5746)/2)*SIN(RADIANS(PARAMETERS!$D$9-C5746)/2))))*2*3958.756</f>
        <v>683.26422813031388</v>
      </c>
      <c r="F5746">
        <v>150.31446838379</v>
      </c>
      <c r="G5746">
        <v>181.8224029541</v>
      </c>
      <c r="H5746">
        <v>217.33267211914</v>
      </c>
      <c r="I5746">
        <v>248.73538208008</v>
      </c>
      <c r="J5746">
        <v>284.67718505859</v>
      </c>
      <c r="K5746" s="6">
        <f>IFERROR(EXP(TREND(LN($F$1:$J$1),LN(F5746:J5746),LN(Calculations!$B$3))),0)</f>
        <v>2.2285195517139218E-2</v>
      </c>
    </row>
    <row r="5747" spans="1:11" x14ac:dyDescent="0.35">
      <c r="A5747">
        <v>5744</v>
      </c>
      <c r="B5747" t="str">
        <f t="shared" si="89"/>
        <v>19-51.5</v>
      </c>
      <c r="C5747">
        <v>-51.393687256941</v>
      </c>
      <c r="D5747">
        <v>19.342045762864998</v>
      </c>
      <c r="E5747">
        <f>ASIN(SQRT((SIN(RADIANS(PARAMETERS!$D$8-D5747)/2)*SIN(RADIANS(PARAMETERS!$D$8-D5747)/2))+(COS(RADIANS(D5747))*COS(RADIANS(PARAMETERS!$D$8))*SIN(RADIANS(PARAMETERS!$D$9-C5747)/2)*SIN(RADIANS(PARAMETERS!$D$9-C5747)/2))))*2*3958.756</f>
        <v>666.88480381704289</v>
      </c>
      <c r="F5747">
        <v>151.24415588379</v>
      </c>
      <c r="G5747">
        <v>182.41111755371</v>
      </c>
      <c r="H5747">
        <v>218.1628112793</v>
      </c>
      <c r="I5747">
        <v>249.7951965332</v>
      </c>
      <c r="J5747">
        <v>286.01599121094</v>
      </c>
      <c r="K5747" s="6">
        <f>IFERROR(EXP(TREND(LN($F$1:$J$1),LN(F5747:J5747),LN(Calculations!$B$3))),0)</f>
        <v>2.2826162456198403E-2</v>
      </c>
    </row>
    <row r="5748" spans="1:11" x14ac:dyDescent="0.35">
      <c r="A5748">
        <v>5745</v>
      </c>
      <c r="B5748" t="str">
        <f t="shared" si="89"/>
        <v>19-51.5</v>
      </c>
      <c r="C5748">
        <v>-51.665008591842003</v>
      </c>
      <c r="D5748">
        <v>19.342045762864998</v>
      </c>
      <c r="E5748">
        <f>ASIN(SQRT((SIN(RADIANS(PARAMETERS!$D$8-D5748)/2)*SIN(RADIANS(PARAMETERS!$D$8-D5748)/2))+(COS(RADIANS(D5748))*COS(RADIANS(PARAMETERS!$D$8))*SIN(RADIANS(PARAMETERS!$D$9-C5748)/2)*SIN(RADIANS(PARAMETERS!$D$9-C5748)/2))))*2*3958.756</f>
        <v>650.58414747669099</v>
      </c>
      <c r="F5748">
        <v>152.15464782715</v>
      </c>
      <c r="G5748">
        <v>182.99046325684</v>
      </c>
      <c r="H5748">
        <v>218.98529052734</v>
      </c>
      <c r="I5748">
        <v>250.84938049316</v>
      </c>
      <c r="J5748">
        <v>287.35198974609</v>
      </c>
      <c r="K5748" s="6">
        <f>IFERROR(EXP(TREND(LN($F$1:$J$1),LN(F5748:J5748),LN(Calculations!$B$3))),0)</f>
        <v>2.3365586727492376E-2</v>
      </c>
    </row>
    <row r="5749" spans="1:11" x14ac:dyDescent="0.35">
      <c r="A5749">
        <v>5746</v>
      </c>
      <c r="B5749" t="str">
        <f t="shared" si="89"/>
        <v>19-52</v>
      </c>
      <c r="C5749">
        <v>-51.936329926742999</v>
      </c>
      <c r="D5749">
        <v>19.342045762864998</v>
      </c>
      <c r="E5749">
        <f>ASIN(SQRT((SIN(RADIANS(PARAMETERS!$D$8-D5749)/2)*SIN(RADIANS(PARAMETERS!$D$8-D5749)/2))+(COS(RADIANS(D5749))*COS(RADIANS(PARAMETERS!$D$8))*SIN(RADIANS(PARAMETERS!$D$9-C5749)/2)*SIN(RADIANS(PARAMETERS!$D$9-C5749)/2))))*2*3958.756</f>
        <v>634.3683655159067</v>
      </c>
      <c r="F5749">
        <v>153.0873260498</v>
      </c>
      <c r="G5749">
        <v>183.58935546875</v>
      </c>
      <c r="H5749">
        <v>219.84521484375</v>
      </c>
      <c r="I5749">
        <v>251.95874023438</v>
      </c>
      <c r="J5749">
        <v>288.76541137695</v>
      </c>
      <c r="K5749" s="6">
        <f>IFERROR(EXP(TREND(LN($F$1:$J$1),LN(F5749:J5749),LN(Calculations!$B$3))),0)</f>
        <v>2.3927308023311621E-2</v>
      </c>
    </row>
    <row r="5750" spans="1:11" x14ac:dyDescent="0.35">
      <c r="A5750">
        <v>5747</v>
      </c>
      <c r="B5750" t="str">
        <f t="shared" si="89"/>
        <v>19-52</v>
      </c>
      <c r="C5750">
        <v>-52.207651261644003</v>
      </c>
      <c r="D5750">
        <v>19.342045762864998</v>
      </c>
      <c r="E5750">
        <f>ASIN(SQRT((SIN(RADIANS(PARAMETERS!$D$8-D5750)/2)*SIN(RADIANS(PARAMETERS!$D$8-D5750)/2))+(COS(RADIANS(D5750))*COS(RADIANS(PARAMETERS!$D$8))*SIN(RADIANS(PARAMETERS!$D$9-C5750)/2)*SIN(RADIANS(PARAMETERS!$D$9-C5750)/2))))*2*3958.756</f>
        <v>618.24417058492202</v>
      </c>
      <c r="F5750">
        <v>153.95809936523</v>
      </c>
      <c r="G5750">
        <v>184.14897155762</v>
      </c>
      <c r="H5750">
        <v>220.65054321289</v>
      </c>
      <c r="I5750">
        <v>252.99906921387</v>
      </c>
      <c r="J5750">
        <v>290.09234619141</v>
      </c>
      <c r="K5750" s="6">
        <f>IFERROR(EXP(TREND(LN($F$1:$J$1),LN(F5750:J5750),LN(Calculations!$B$3))),0)</f>
        <v>2.4460750530007187E-2</v>
      </c>
    </row>
    <row r="5751" spans="1:11" x14ac:dyDescent="0.35">
      <c r="A5751">
        <v>5748</v>
      </c>
      <c r="B5751" t="str">
        <f t="shared" si="89"/>
        <v>19-52.5</v>
      </c>
      <c r="C5751">
        <v>-52.478972596544999</v>
      </c>
      <c r="D5751">
        <v>19.342045762864998</v>
      </c>
      <c r="E5751">
        <f>ASIN(SQRT((SIN(RADIANS(PARAMETERS!$D$8-D5751)/2)*SIN(RADIANS(PARAMETERS!$D$8-D5751)/2))+(COS(RADIANS(D5751))*COS(RADIANS(PARAMETERS!$D$8))*SIN(RADIANS(PARAMETERS!$D$9-C5751)/2)*SIN(RADIANS(PARAMETERS!$D$9-C5751)/2))))*2*3958.756</f>
        <v>602.2189533319679</v>
      </c>
      <c r="F5751">
        <v>154.80950927734</v>
      </c>
      <c r="G5751">
        <v>184.69877624512</v>
      </c>
      <c r="H5751">
        <v>221.44895935059</v>
      </c>
      <c r="I5751">
        <v>254.03569030762</v>
      </c>
      <c r="J5751">
        <v>291.41989135742</v>
      </c>
      <c r="K5751" s="6">
        <f>IFERROR(EXP(TREND(LN($F$1:$J$1),LN(F5751:J5751),LN(Calculations!$B$3))),0)</f>
        <v>2.4989633800211502E-2</v>
      </c>
    </row>
    <row r="5752" spans="1:11" x14ac:dyDescent="0.35">
      <c r="A5752">
        <v>5749</v>
      </c>
      <c r="B5752" t="str">
        <f t="shared" si="89"/>
        <v>19-53</v>
      </c>
      <c r="C5752">
        <v>-52.750293931446002</v>
      </c>
      <c r="D5752">
        <v>19.342045762864998</v>
      </c>
      <c r="E5752">
        <f>ASIN(SQRT((SIN(RADIANS(PARAMETERS!$D$8-D5752)/2)*SIN(RADIANS(PARAMETERS!$D$8-D5752)/2))+(COS(RADIANS(D5752))*COS(RADIANS(PARAMETERS!$D$8))*SIN(RADIANS(PARAMETERS!$D$9-C5752)/2)*SIN(RADIANS(PARAMETERS!$D$9-C5752)/2))))*2*3958.756</f>
        <v>586.30086358180654</v>
      </c>
      <c r="F5752">
        <v>155.6696472168</v>
      </c>
      <c r="G5752">
        <v>185.25936889648</v>
      </c>
      <c r="H5752">
        <v>222.27360534668</v>
      </c>
      <c r="I5752">
        <v>255.11399841309</v>
      </c>
      <c r="J5752">
        <v>292.80865478516</v>
      </c>
      <c r="K5752" s="6">
        <f>IFERROR(EXP(TREND(LN($F$1:$J$1),LN(F5752:J5752),LN(Calculations!$B$3))),0)</f>
        <v>2.5530355601254211E-2</v>
      </c>
    </row>
    <row r="5753" spans="1:11" x14ac:dyDescent="0.35">
      <c r="A5753">
        <v>5750</v>
      </c>
      <c r="B5753" t="str">
        <f t="shared" si="89"/>
        <v>19-53</v>
      </c>
      <c r="C5753">
        <v>-53.021615266346998</v>
      </c>
      <c r="D5753">
        <v>19.342045762864998</v>
      </c>
      <c r="E5753">
        <f>ASIN(SQRT((SIN(RADIANS(PARAMETERS!$D$8-D5753)/2)*SIN(RADIANS(PARAMETERS!$D$8-D5753)/2))+(COS(RADIANS(D5753))*COS(RADIANS(PARAMETERS!$D$8))*SIN(RADIANS(PARAMETERS!$D$9-C5753)/2)*SIN(RADIANS(PARAMETERS!$D$9-C5753)/2))))*2*3958.756</f>
        <v>570.49890218777523</v>
      </c>
      <c r="F5753">
        <v>156.47023010254</v>
      </c>
      <c r="G5753">
        <v>185.78369140625</v>
      </c>
      <c r="H5753">
        <v>223.05094909668</v>
      </c>
      <c r="I5753">
        <v>256.13482666016</v>
      </c>
      <c r="J5753">
        <v>294.12780761719</v>
      </c>
      <c r="K5753" s="6">
        <f>IFERROR(EXP(TREND(LN($F$1:$J$1),LN(F5753:J5753),LN(Calculations!$B$3))),0)</f>
        <v>2.6039679378355812E-2</v>
      </c>
    </row>
    <row r="5754" spans="1:11" x14ac:dyDescent="0.35">
      <c r="A5754">
        <v>5751</v>
      </c>
      <c r="B5754" t="str">
        <f t="shared" si="89"/>
        <v>19-53.5</v>
      </c>
      <c r="C5754">
        <v>-53.292936601248002</v>
      </c>
      <c r="D5754">
        <v>19.342045762864998</v>
      </c>
      <c r="E5754">
        <f>ASIN(SQRT((SIN(RADIANS(PARAMETERS!$D$8-D5754)/2)*SIN(RADIANS(PARAMETERS!$D$8-D5754)/2))+(COS(RADIANS(D5754))*COS(RADIANS(PARAMETERS!$D$8))*SIN(RADIANS(PARAMETERS!$D$9-C5754)/2)*SIN(RADIANS(PARAMETERS!$D$9-C5754)/2))))*2*3958.756</f>
        <v>554.82302493721693</v>
      </c>
      <c r="F5754">
        <v>157.26106262207</v>
      </c>
      <c r="G5754">
        <v>186.30110168457</v>
      </c>
      <c r="H5754">
        <v>223.81675720215</v>
      </c>
      <c r="I5754">
        <v>257.13967895508</v>
      </c>
      <c r="J5754">
        <v>295.42565917969</v>
      </c>
      <c r="K5754" s="6">
        <f>IFERROR(EXP(TREND(LN($F$1:$J$1),LN(F5754:J5754),LN(Calculations!$B$3))),0)</f>
        <v>2.6549977774057258E-2</v>
      </c>
    </row>
    <row r="5755" spans="1:11" x14ac:dyDescent="0.35">
      <c r="A5755">
        <v>5752</v>
      </c>
      <c r="B5755" t="str">
        <f t="shared" si="89"/>
        <v>19-53.5</v>
      </c>
      <c r="C5755">
        <v>-53.564257936148998</v>
      </c>
      <c r="D5755">
        <v>19.342045762864998</v>
      </c>
      <c r="E5755">
        <f>ASIN(SQRT((SIN(RADIANS(PARAMETERS!$D$8-D5755)/2)*SIN(RADIANS(PARAMETERS!$D$8-D5755)/2))+(COS(RADIANS(D5755))*COS(RADIANS(PARAMETERS!$D$8))*SIN(RADIANS(PARAMETERS!$D$9-C5755)/2)*SIN(RADIANS(PARAMETERS!$D$9-C5755)/2))))*2*3958.756</f>
        <v>539.28426001392177</v>
      </c>
      <c r="F5755">
        <v>158.06092834473</v>
      </c>
      <c r="G5755">
        <v>186.82331848145</v>
      </c>
      <c r="H5755">
        <v>224.58587646484</v>
      </c>
      <c r="I5755">
        <v>258.14639282227</v>
      </c>
      <c r="J5755">
        <v>296.72360229492</v>
      </c>
      <c r="K5755" s="6">
        <f>IFERROR(EXP(TREND(LN($F$1:$J$1),LN(F5755:J5755),LN(Calculations!$B$3))),0)</f>
        <v>2.7074129073658092E-2</v>
      </c>
    </row>
    <row r="5756" spans="1:11" x14ac:dyDescent="0.35">
      <c r="A5756">
        <v>5753</v>
      </c>
      <c r="B5756" t="str">
        <f t="shared" si="89"/>
        <v>19-54</v>
      </c>
      <c r="C5756">
        <v>-53.835579271050001</v>
      </c>
      <c r="D5756">
        <v>19.342045762864998</v>
      </c>
      <c r="E5756">
        <f>ASIN(SQRT((SIN(RADIANS(PARAMETERS!$D$8-D5756)/2)*SIN(RADIANS(PARAMETERS!$D$8-D5756)/2))+(COS(RADIANS(D5756))*COS(RADIANS(PARAMETERS!$D$8))*SIN(RADIANS(PARAMETERS!$D$9-C5756)/2)*SIN(RADIANS(PARAMETERS!$D$9-C5756)/2))))*2*3958.756</f>
        <v>523.89484062553606</v>
      </c>
      <c r="F5756">
        <v>158.78164672852</v>
      </c>
      <c r="G5756">
        <v>187.28825378418</v>
      </c>
      <c r="H5756">
        <v>225.26261901855</v>
      </c>
      <c r="I5756">
        <v>259.0266418457</v>
      </c>
      <c r="J5756">
        <v>297.85296630859</v>
      </c>
      <c r="K5756" s="6">
        <f>IFERROR(EXP(TREND(LN($F$1:$J$1),LN(F5756:J5756),LN(Calculations!$B$3))),0)</f>
        <v>2.7554554570079274E-2</v>
      </c>
    </row>
    <row r="5757" spans="1:11" x14ac:dyDescent="0.35">
      <c r="A5757">
        <v>5754</v>
      </c>
      <c r="B5757" t="str">
        <f t="shared" si="89"/>
        <v>19-54</v>
      </c>
      <c r="C5757">
        <v>-54.106900605950997</v>
      </c>
      <c r="D5757">
        <v>19.342045762864998</v>
      </c>
      <c r="E5757">
        <f>ASIN(SQRT((SIN(RADIANS(PARAMETERS!$D$8-D5757)/2)*SIN(RADIANS(PARAMETERS!$D$8-D5757)/2))+(COS(RADIANS(D5757))*COS(RADIANS(PARAMETERS!$D$8))*SIN(RADIANS(PARAMETERS!$D$9-C5757)/2)*SIN(RADIANS(PARAMETERS!$D$9-C5757)/2))))*2*3958.756</f>
        <v>508.66835446980866</v>
      </c>
      <c r="F5757">
        <v>159.47245788574</v>
      </c>
      <c r="G5757">
        <v>187.73161315918</v>
      </c>
      <c r="H5757">
        <v>225.90573120117</v>
      </c>
      <c r="I5757">
        <v>259.8616027832</v>
      </c>
      <c r="J5757">
        <v>298.92276000977</v>
      </c>
      <c r="K5757" s="6">
        <f>IFERROR(EXP(TREND(LN($F$1:$J$1),LN(F5757:J5757),LN(Calculations!$B$3))),0)</f>
        <v>2.8021271211326887E-2</v>
      </c>
    </row>
    <row r="5758" spans="1:11" x14ac:dyDescent="0.35">
      <c r="A5758">
        <v>5755</v>
      </c>
      <c r="B5758" t="str">
        <f t="shared" si="89"/>
        <v>19-54.5</v>
      </c>
      <c r="C5758">
        <v>-54.378221940852001</v>
      </c>
      <c r="D5758">
        <v>19.342045762864998</v>
      </c>
      <c r="E5758">
        <f>ASIN(SQRT((SIN(RADIANS(PARAMETERS!$D$8-D5758)/2)*SIN(RADIANS(PARAMETERS!$D$8-D5758)/2))+(COS(RADIANS(D5758))*COS(RADIANS(PARAMETERS!$D$8))*SIN(RADIANS(PARAMETERS!$D$9-C5758)/2)*SIN(RADIANS(PARAMETERS!$D$9-C5758)/2))))*2*3958.756</f>
        <v>493.61991171263293</v>
      </c>
      <c r="F5758">
        <v>160.14721679688</v>
      </c>
      <c r="G5758">
        <v>188.16346740723</v>
      </c>
      <c r="H5758">
        <v>226.53034973145</v>
      </c>
      <c r="I5758">
        <v>260.67138671875</v>
      </c>
      <c r="J5758">
        <v>299.95919799805</v>
      </c>
      <c r="K5758" s="6">
        <f>IFERROR(EXP(TREND(LN($F$1:$J$1),LN(F5758:J5758),LN(Calculations!$B$3))),0)</f>
        <v>2.8483124973387144E-2</v>
      </c>
    </row>
    <row r="5759" spans="1:11" x14ac:dyDescent="0.35">
      <c r="A5759">
        <v>5756</v>
      </c>
      <c r="B5759" t="str">
        <f t="shared" si="89"/>
        <v>19-54.5</v>
      </c>
      <c r="C5759">
        <v>-54.649543275752997</v>
      </c>
      <c r="D5759">
        <v>19.342045762864998</v>
      </c>
      <c r="E5759">
        <f>ASIN(SQRT((SIN(RADIANS(PARAMETERS!$D$8-D5759)/2)*SIN(RADIANS(PARAMETERS!$D$8-D5759)/2))+(COS(RADIANS(D5759))*COS(RADIANS(PARAMETERS!$D$8))*SIN(RADIANS(PARAMETERS!$D$9-C5759)/2)*SIN(RADIANS(PARAMETERS!$D$9-C5759)/2))))*2*3958.756</f>
        <v>478.76633304235918</v>
      </c>
      <c r="F5759">
        <v>160.74557495117</v>
      </c>
      <c r="G5759">
        <v>188.54643249512</v>
      </c>
      <c r="H5759">
        <v>227.08415222168</v>
      </c>
      <c r="I5759">
        <v>261.38943481445</v>
      </c>
      <c r="J5759">
        <v>300.87841796875</v>
      </c>
      <c r="K5759" s="6">
        <f>IFERROR(EXP(TREND(LN($F$1:$J$1),LN(F5759:J5759),LN(Calculations!$B$3))),0)</f>
        <v>2.8897289425756444E-2</v>
      </c>
    </row>
    <row r="5760" spans="1:11" x14ac:dyDescent="0.35">
      <c r="A5760">
        <v>5757</v>
      </c>
      <c r="B5760" t="str">
        <f t="shared" si="89"/>
        <v>19-55</v>
      </c>
      <c r="C5760">
        <v>-54.920864610654</v>
      </c>
      <c r="D5760">
        <v>19.342045762864998</v>
      </c>
      <c r="E5760">
        <f>ASIN(SQRT((SIN(RADIANS(PARAMETERS!$D$8-D5760)/2)*SIN(RADIANS(PARAMETERS!$D$8-D5760)/2))+(COS(RADIANS(D5760))*COS(RADIANS(PARAMETERS!$D$8))*SIN(RADIANS(PARAMETERS!$D$9-C5760)/2)*SIN(RADIANS(PARAMETERS!$D$9-C5760)/2))))*2*3958.756</f>
        <v>464.12635909068848</v>
      </c>
      <c r="F5760">
        <v>161.34593200684</v>
      </c>
      <c r="G5760">
        <v>188.93737792969</v>
      </c>
      <c r="H5760">
        <v>227.65686035156</v>
      </c>
      <c r="I5760">
        <v>262.1374206543</v>
      </c>
      <c r="J5760">
        <v>301.84167480469</v>
      </c>
      <c r="K5760" s="6">
        <f>IFERROR(EXP(TREND(LN($F$1:$J$1),LN(F5760:J5760),LN(Calculations!$B$3))),0)</f>
        <v>2.9315080606460497E-2</v>
      </c>
    </row>
    <row r="5761" spans="1:11" x14ac:dyDescent="0.35">
      <c r="A5761">
        <v>5758</v>
      </c>
      <c r="B5761" t="str">
        <f t="shared" si="89"/>
        <v>19-55</v>
      </c>
      <c r="C5761">
        <v>-55.192185945555003</v>
      </c>
      <c r="D5761">
        <v>19.342045762864998</v>
      </c>
      <c r="E5761">
        <f>ASIN(SQRT((SIN(RADIANS(PARAMETERS!$D$8-D5761)/2)*SIN(RADIANS(PARAMETERS!$D$8-D5761)/2))+(COS(RADIANS(D5761))*COS(RADIANS(PARAMETERS!$D$8))*SIN(RADIANS(PARAMETERS!$D$9-C5761)/2)*SIN(RADIANS(PARAMETERS!$D$9-C5761)/2))))*2*3958.756</f>
        <v>449.72088199034471</v>
      </c>
      <c r="F5761">
        <v>161.9592590332</v>
      </c>
      <c r="G5761">
        <v>189.34707641602</v>
      </c>
      <c r="H5761">
        <v>228.26345825195</v>
      </c>
      <c r="I5761">
        <v>262.93444824219</v>
      </c>
      <c r="J5761">
        <v>302.87310791016</v>
      </c>
      <c r="K5761" s="6">
        <f>IFERROR(EXP(TREND(LN($F$1:$J$1),LN(F5761:J5761),LN(Calculations!$B$3))),0)</f>
        <v>2.974463392473236E-2</v>
      </c>
    </row>
    <row r="5762" spans="1:11" x14ac:dyDescent="0.35">
      <c r="A5762">
        <v>5759</v>
      </c>
      <c r="B5762" t="str">
        <f t="shared" si="89"/>
        <v>19-55.5</v>
      </c>
      <c r="C5762">
        <v>-55.463507280456</v>
      </c>
      <c r="D5762">
        <v>19.342045762864998</v>
      </c>
      <c r="E5762">
        <f>ASIN(SQRT((SIN(RADIANS(PARAMETERS!$D$8-D5762)/2)*SIN(RADIANS(PARAMETERS!$D$8-D5762)/2))+(COS(RADIANS(D5762))*COS(RADIANS(PARAMETERS!$D$8))*SIN(RADIANS(PARAMETERS!$D$9-C5762)/2)*SIN(RADIANS(PARAMETERS!$D$9-C5762)/2))))*2*3958.756</f>
        <v>435.57319896440839</v>
      </c>
      <c r="F5762">
        <v>162.51560974121</v>
      </c>
      <c r="G5762">
        <v>189.72482299805</v>
      </c>
      <c r="H5762">
        <v>228.81918334961</v>
      </c>
      <c r="I5762">
        <v>263.66217041016</v>
      </c>
      <c r="J5762">
        <v>303.81240844727</v>
      </c>
      <c r="K5762" s="6">
        <f>IFERROR(EXP(TREND(LN($F$1:$J$1),LN(F5762:J5762),LN(Calculations!$B$3))),0)</f>
        <v>3.0139914741583666E-2</v>
      </c>
    </row>
    <row r="5763" spans="1:11" x14ac:dyDescent="0.35">
      <c r="A5763">
        <v>5760</v>
      </c>
      <c r="B5763" t="str">
        <f t="shared" si="89"/>
        <v>19-55.5</v>
      </c>
      <c r="C5763">
        <v>-55.734828615357003</v>
      </c>
      <c r="D5763">
        <v>19.342045762864998</v>
      </c>
      <c r="E5763">
        <f>ASIN(SQRT((SIN(RADIANS(PARAMETERS!$D$8-D5763)/2)*SIN(RADIANS(PARAMETERS!$D$8-D5763)/2))+(COS(RADIANS(D5763))*COS(RADIANS(PARAMETERS!$D$8))*SIN(RADIANS(PARAMETERS!$D$9-C5763)/2)*SIN(RADIANS(PARAMETERS!$D$9-C5763)/2))))*2*3958.756</f>
        <v>421.7092864677274</v>
      </c>
      <c r="F5763">
        <v>163.09439086914</v>
      </c>
      <c r="G5763">
        <v>190.134765625</v>
      </c>
      <c r="H5763">
        <v>229.42094421387</v>
      </c>
      <c r="I5763">
        <v>264.44931030273</v>
      </c>
      <c r="J5763">
        <v>304.82760620117</v>
      </c>
      <c r="K5763" s="6">
        <f>IFERROR(EXP(TREND(LN($F$1:$J$1),LN(F5763:J5763),LN(Calculations!$B$3))),0)</f>
        <v>3.0557036220100434E-2</v>
      </c>
    </row>
    <row r="5764" spans="1:11" x14ac:dyDescent="0.35">
      <c r="A5764">
        <v>5761</v>
      </c>
      <c r="B5764" t="str">
        <f t="shared" si="89"/>
        <v>19-56</v>
      </c>
      <c r="C5764">
        <v>-56.006149950257999</v>
      </c>
      <c r="D5764">
        <v>19.342045762864998</v>
      </c>
      <c r="E5764">
        <f>ASIN(SQRT((SIN(RADIANS(PARAMETERS!$D$8-D5764)/2)*SIN(RADIANS(PARAMETERS!$D$8-D5764)/2))+(COS(RADIANS(D5764))*COS(RADIANS(PARAMETERS!$D$8))*SIN(RADIANS(PARAMETERS!$D$9-C5764)/2)*SIN(RADIANS(PARAMETERS!$D$9-C5764)/2))))*2*3958.756</f>
        <v>408.15809134315384</v>
      </c>
      <c r="F5764">
        <v>163.68916320801</v>
      </c>
      <c r="G5764">
        <v>190.58135986328</v>
      </c>
      <c r="H5764">
        <v>230.07386779785</v>
      </c>
      <c r="I5764">
        <v>265.30160522461</v>
      </c>
      <c r="J5764">
        <v>305.92510986328</v>
      </c>
      <c r="K5764" s="6">
        <f>IFERROR(EXP(TREND(LN($F$1:$J$1),LN(F5764:J5764),LN(Calculations!$B$3))),0)</f>
        <v>3.099317982547679E-2</v>
      </c>
    </row>
    <row r="5765" spans="1:11" x14ac:dyDescent="0.35">
      <c r="A5765">
        <v>5762</v>
      </c>
      <c r="B5765" t="str">
        <f t="shared" ref="B5765:B5828" si="90">MROUND(D5765,1)&amp;MROUND(C5765,-0.5)</f>
        <v>19-56.5</v>
      </c>
      <c r="C5765">
        <v>-56.277471285159002</v>
      </c>
      <c r="D5765">
        <v>19.342045762864998</v>
      </c>
      <c r="E5765">
        <f>ASIN(SQRT((SIN(RADIANS(PARAMETERS!$D$8-D5765)/2)*SIN(RADIANS(PARAMETERS!$D$8-D5765)/2))+(COS(RADIANS(D5765))*COS(RADIANS(PARAMETERS!$D$8))*SIN(RADIANS(PARAMETERS!$D$9-C5765)/2)*SIN(RADIANS(PARAMETERS!$D$9-C5765)/2))))*2*3958.756</f>
        <v>394.95183249029702</v>
      </c>
      <c r="F5765">
        <v>164.24807739258</v>
      </c>
      <c r="G5765">
        <v>191.01644897461</v>
      </c>
      <c r="H5765">
        <v>230.70234680176</v>
      </c>
      <c r="I5765">
        <v>266.11651611328</v>
      </c>
      <c r="J5765">
        <v>306.96908569336</v>
      </c>
      <c r="K5765" s="6">
        <f>IFERROR(EXP(TREND(LN($F$1:$J$1),LN(F5765:J5765),LN(Calculations!$B$3))),0)</f>
        <v>3.1411563390512362E-2</v>
      </c>
    </row>
    <row r="5766" spans="1:11" x14ac:dyDescent="0.35">
      <c r="A5766">
        <v>5763</v>
      </c>
      <c r="B5766" t="str">
        <f t="shared" si="90"/>
        <v>19-56.5</v>
      </c>
      <c r="C5766">
        <v>-56.548792620059999</v>
      </c>
      <c r="D5766">
        <v>19.342045762864998</v>
      </c>
      <c r="E5766">
        <f>ASIN(SQRT((SIN(RADIANS(PARAMETERS!$D$8-D5766)/2)*SIN(RADIANS(PARAMETERS!$D$8-D5766)/2))+(COS(RADIANS(D5766))*COS(RADIANS(PARAMETERS!$D$8))*SIN(RADIANS(PARAMETERS!$D$9-C5766)/2)*SIN(RADIANS(PARAMETERS!$D$9-C5766)/2))))*2*3958.756</f>
        <v>382.12630241666346</v>
      </c>
      <c r="F5766">
        <v>164.8323059082</v>
      </c>
      <c r="G5766">
        <v>191.49179077148</v>
      </c>
      <c r="H5766">
        <v>231.38418579102</v>
      </c>
      <c r="I5766">
        <v>266.99725341797</v>
      </c>
      <c r="J5766">
        <v>308.09393310547</v>
      </c>
      <c r="K5766" s="6">
        <f>IFERROR(EXP(TREND(LN($F$1:$J$1),LN(F5766:J5766),LN(Calculations!$B$3))),0)</f>
        <v>3.1857088974707688E-2</v>
      </c>
    </row>
    <row r="5767" spans="1:11" x14ac:dyDescent="0.35">
      <c r="A5767">
        <v>5764</v>
      </c>
      <c r="B5767" t="str">
        <f t="shared" si="90"/>
        <v>19-57</v>
      </c>
      <c r="C5767">
        <v>-56.820113954961002</v>
      </c>
      <c r="D5767">
        <v>19.342045762864998</v>
      </c>
      <c r="E5767">
        <f>ASIN(SQRT((SIN(RADIANS(PARAMETERS!$D$8-D5767)/2)*SIN(RADIANS(PARAMETERS!$D$8-D5767)/2))+(COS(RADIANS(D5767))*COS(RADIANS(PARAMETERS!$D$8))*SIN(RADIANS(PARAMETERS!$D$9-C5767)/2)*SIN(RADIANS(PARAMETERS!$D$9-C5767)/2))))*2*3958.756</f>
        <v>369.72115249108509</v>
      </c>
      <c r="F5767">
        <v>165.4248046875</v>
      </c>
      <c r="G5767">
        <v>192.00215148926</v>
      </c>
      <c r="H5767">
        <v>232.11080932617</v>
      </c>
      <c r="I5767">
        <v>267.93188476563</v>
      </c>
      <c r="J5767">
        <v>309.28353881836</v>
      </c>
      <c r="K5767" s="6">
        <f>IFERROR(EXP(TREND(LN($F$1:$J$1),LN(F5767:J5767),LN(Calculations!$B$3))),0)</f>
        <v>3.2318631031101303E-2</v>
      </c>
    </row>
    <row r="5768" spans="1:11" x14ac:dyDescent="0.35">
      <c r="A5768">
        <v>5765</v>
      </c>
      <c r="B5768" t="str">
        <f t="shared" si="90"/>
        <v>19-57</v>
      </c>
      <c r="C5768">
        <v>-57.091435289861998</v>
      </c>
      <c r="D5768">
        <v>19.342045762864998</v>
      </c>
      <c r="E5768">
        <f>ASIN(SQRT((SIN(RADIANS(PARAMETERS!$D$8-D5768)/2)*SIN(RADIANS(PARAMETERS!$D$8-D5768)/2))+(COS(RADIANS(D5768))*COS(RADIANS(PARAMETERS!$D$8))*SIN(RADIANS(PARAMETERS!$D$9-C5768)/2)*SIN(RADIANS(PARAMETERS!$D$9-C5768)/2))))*2*3958.756</f>
        <v>357.78013854137197</v>
      </c>
      <c r="F5768">
        <v>165.96856689453</v>
      </c>
      <c r="G5768">
        <v>192.48738098145</v>
      </c>
      <c r="H5768">
        <v>232.79229736328</v>
      </c>
      <c r="I5768">
        <v>268.8014831543</v>
      </c>
      <c r="J5768">
        <v>310.38323974609</v>
      </c>
      <c r="K5768" s="6">
        <f>IFERROR(EXP(TREND(LN($F$1:$J$1),LN(F5768:J5768),LN(Calculations!$B$3))),0)</f>
        <v>3.2752358523969516E-2</v>
      </c>
    </row>
    <row r="5769" spans="1:11" x14ac:dyDescent="0.35">
      <c r="A5769">
        <v>5766</v>
      </c>
      <c r="B5769" t="str">
        <f t="shared" si="90"/>
        <v>19-57.5</v>
      </c>
      <c r="C5769">
        <v>-57.362756624763001</v>
      </c>
      <c r="D5769">
        <v>19.342045762864998</v>
      </c>
      <c r="E5769">
        <f>ASIN(SQRT((SIN(RADIANS(PARAMETERS!$D$8-D5769)/2)*SIN(RADIANS(PARAMETERS!$D$8-D5769)/2))+(COS(RADIANS(D5769))*COS(RADIANS(PARAMETERS!$D$8))*SIN(RADIANS(PARAMETERS!$D$9-C5769)/2)*SIN(RADIANS(PARAMETERS!$D$9-C5769)/2))))*2*3958.756</f>
        <v>346.35129458274855</v>
      </c>
      <c r="F5769">
        <v>166.54034423828</v>
      </c>
      <c r="G5769">
        <v>193.01422119141</v>
      </c>
      <c r="H5769">
        <v>233.53007507324</v>
      </c>
      <c r="I5769">
        <v>269.74130249023</v>
      </c>
      <c r="J5769">
        <v>311.56994628906</v>
      </c>
      <c r="K5769" s="6">
        <f>IFERROR(EXP(TREND(LN($F$1:$J$1),LN(F5769:J5769),LN(Calculations!$B$3))),0)</f>
        <v>3.3215452542545765E-2</v>
      </c>
    </row>
    <row r="5770" spans="1:11" x14ac:dyDescent="0.35">
      <c r="A5770">
        <v>5767</v>
      </c>
      <c r="B5770" t="str">
        <f t="shared" si="90"/>
        <v>19-57.5</v>
      </c>
      <c r="C5770">
        <v>-57.634077959663998</v>
      </c>
      <c r="D5770">
        <v>19.342045762864998</v>
      </c>
      <c r="E5770">
        <f>ASIN(SQRT((SIN(RADIANS(PARAMETERS!$D$8-D5770)/2)*SIN(RADIANS(PARAMETERS!$D$8-D5770)/2))+(COS(RADIANS(D5770))*COS(RADIANS(PARAMETERS!$D$8))*SIN(RADIANS(PARAMETERS!$D$9-C5770)/2)*SIN(RADIANS(PARAMETERS!$D$9-C5770)/2))))*2*3958.756</f>
        <v>335.48699220324744</v>
      </c>
      <c r="F5770">
        <v>167.11940002441</v>
      </c>
      <c r="G5770">
        <v>193.57159423828</v>
      </c>
      <c r="H5770">
        <v>234.30769348145</v>
      </c>
      <c r="I5770">
        <v>270.72961425781</v>
      </c>
      <c r="J5770">
        <v>312.81552124023</v>
      </c>
      <c r="K5770" s="6">
        <f>IFERROR(EXP(TREND(LN($F$1:$J$1),LN(F5770:J5770),LN(Calculations!$B$3))),0)</f>
        <v>3.3692930891325454E-2</v>
      </c>
    </row>
    <row r="5771" spans="1:11" x14ac:dyDescent="0.35">
      <c r="A5771">
        <v>5768</v>
      </c>
      <c r="B5771" t="str">
        <f t="shared" si="90"/>
        <v>19-58</v>
      </c>
      <c r="C5771">
        <v>-57.905399294565001</v>
      </c>
      <c r="D5771">
        <v>19.342045762864998</v>
      </c>
      <c r="E5771">
        <f>ASIN(SQRT((SIN(RADIANS(PARAMETERS!$D$8-D5771)/2)*SIN(RADIANS(PARAMETERS!$D$8-D5771)/2))+(COS(RADIANS(D5771))*COS(RADIANS(PARAMETERS!$D$8))*SIN(RADIANS(PARAMETERS!$D$9-C5771)/2)*SIN(RADIANS(PARAMETERS!$D$9-C5771)/2))))*2*3958.756</f>
        <v>325.24383229538881</v>
      </c>
      <c r="F5771">
        <v>167.65133666992</v>
      </c>
      <c r="G5771">
        <v>194.10217285156</v>
      </c>
      <c r="H5771">
        <v>235.03981018066</v>
      </c>
      <c r="I5771">
        <v>271.65399169922</v>
      </c>
      <c r="J5771">
        <v>313.97412109375</v>
      </c>
      <c r="K5771" s="6">
        <f>IFERROR(EXP(TREND(LN($F$1:$J$1),LN(F5771:J5771),LN(Calculations!$B$3))),0)</f>
        <v>3.4141762593224011E-2</v>
      </c>
    </row>
    <row r="5772" spans="1:11" x14ac:dyDescent="0.35">
      <c r="A5772">
        <v>5769</v>
      </c>
      <c r="B5772" t="str">
        <f t="shared" si="90"/>
        <v>19-58</v>
      </c>
      <c r="C5772">
        <v>-58.176720629465002</v>
      </c>
      <c r="D5772">
        <v>19.342045762864998</v>
      </c>
      <c r="E5772">
        <f>ASIN(SQRT((SIN(RADIANS(PARAMETERS!$D$8-D5772)/2)*SIN(RADIANS(PARAMETERS!$D$8-D5772)/2))+(COS(RADIANS(D5772))*COS(RADIANS(PARAMETERS!$D$8))*SIN(RADIANS(PARAMETERS!$D$9-C5772)/2)*SIN(RADIANS(PARAMETERS!$D$9-C5772)/2))))*2*3958.756</f>
        <v>315.6823060822698</v>
      </c>
      <c r="F5772">
        <v>168.18667602539</v>
      </c>
      <c r="G5772">
        <v>194.64839172363</v>
      </c>
      <c r="H5772">
        <v>235.78271484375</v>
      </c>
      <c r="I5772">
        <v>272.5837097168</v>
      </c>
      <c r="J5772">
        <v>315.13067626953</v>
      </c>
      <c r="K5772" s="6">
        <f>IFERROR(EXP(TREND(LN($F$1:$J$1),LN(F5772:J5772),LN(Calculations!$B$3))),0)</f>
        <v>3.4604639872467265E-2</v>
      </c>
    </row>
    <row r="5773" spans="1:11" x14ac:dyDescent="0.35">
      <c r="A5773">
        <v>5770</v>
      </c>
      <c r="B5773" t="str">
        <f t="shared" si="90"/>
        <v>19-58.5</v>
      </c>
      <c r="C5773">
        <v>-58.448041964365999</v>
      </c>
      <c r="D5773">
        <v>19.342045762864998</v>
      </c>
      <c r="E5773">
        <f>ASIN(SQRT((SIN(RADIANS(PARAMETERS!$D$8-D5773)/2)*SIN(RADIANS(PARAMETERS!$D$8-D5773)/2))+(COS(RADIANS(D5773))*COS(RADIANS(PARAMETERS!$D$8))*SIN(RADIANS(PARAMETERS!$D$9-C5773)/2)*SIN(RADIANS(PARAMETERS!$D$9-C5773)/2))))*2*3958.756</f>
        <v>306.86615652541019</v>
      </c>
      <c r="F5773">
        <v>168.69956970215</v>
      </c>
      <c r="G5773">
        <v>195.19281005859</v>
      </c>
      <c r="H5773">
        <v>236.50927734375</v>
      </c>
      <c r="I5773">
        <v>273.48223876953</v>
      </c>
      <c r="J5773">
        <v>316.23699951172</v>
      </c>
      <c r="K5773" s="6">
        <f>IFERROR(EXP(TREND(LN($F$1:$J$1),LN(F5773:J5773),LN(Calculations!$B$3))),0)</f>
        <v>3.5062453748426849E-2</v>
      </c>
    </row>
    <row r="5774" spans="1:11" x14ac:dyDescent="0.35">
      <c r="A5774">
        <v>5771</v>
      </c>
      <c r="B5774" t="str">
        <f t="shared" si="90"/>
        <v>19-58.5</v>
      </c>
      <c r="C5774">
        <v>-58.719363299267002</v>
      </c>
      <c r="D5774">
        <v>19.342045762864998</v>
      </c>
      <c r="E5774">
        <f>ASIN(SQRT((SIN(RADIANS(PARAMETERS!$D$8-D5774)/2)*SIN(RADIANS(PARAMETERS!$D$8-D5774)/2))+(COS(RADIANS(D5774))*COS(RADIANS(PARAMETERS!$D$8))*SIN(RADIANS(PARAMETERS!$D$9-C5774)/2)*SIN(RADIANS(PARAMETERS!$D$9-C5774)/2))))*2*3958.756</f>
        <v>298.86137322042947</v>
      </c>
      <c r="F5774">
        <v>169.14700317383</v>
      </c>
      <c r="G5774">
        <v>195.6859588623</v>
      </c>
      <c r="H5774">
        <v>237.14610290527</v>
      </c>
      <c r="I5774">
        <v>274.25283813477</v>
      </c>
      <c r="J5774">
        <v>317.16757202148</v>
      </c>
      <c r="K5774" s="6">
        <f>IFERROR(EXP(TREND(LN($F$1:$J$1),LN(F5774:J5774),LN(Calculations!$B$3))),0)</f>
        <v>3.5480047495420115E-2</v>
      </c>
    </row>
    <row r="5775" spans="1:11" x14ac:dyDescent="0.35">
      <c r="A5775">
        <v>5772</v>
      </c>
      <c r="B5775" t="str">
        <f t="shared" si="90"/>
        <v>19-59</v>
      </c>
      <c r="C5775">
        <v>-58.990684634167998</v>
      </c>
      <c r="D5775">
        <v>19.342045762864998</v>
      </c>
      <c r="E5775">
        <f>ASIN(SQRT((SIN(RADIANS(PARAMETERS!$D$8-D5775)/2)*SIN(RADIANS(PARAMETERS!$D$8-D5775)/2))+(COS(RADIANS(D5775))*COS(RADIANS(PARAMETERS!$D$8))*SIN(RADIANS(PARAMETERS!$D$9-C5775)/2)*SIN(RADIANS(PARAMETERS!$D$9-C5775)/2))))*2*3958.756</f>
        <v>291.73476866944486</v>
      </c>
      <c r="F5775">
        <v>169.59286499023</v>
      </c>
      <c r="G5775">
        <v>196.18655395508</v>
      </c>
      <c r="H5775">
        <v>237.78625488281</v>
      </c>
      <c r="I5775">
        <v>275.02236938477</v>
      </c>
      <c r="J5775">
        <v>318.09121704102</v>
      </c>
      <c r="K5775" s="6">
        <f>IFERROR(EXP(TREND(LN($F$1:$J$1),LN(F5775:J5775),LN(Calculations!$B$3))),0)</f>
        <v>3.5904858284400647E-2</v>
      </c>
    </row>
    <row r="5776" spans="1:11" x14ac:dyDescent="0.35">
      <c r="A5776">
        <v>5773</v>
      </c>
      <c r="B5776" t="str">
        <f t="shared" si="90"/>
        <v>19-59.5</v>
      </c>
      <c r="C5776">
        <v>-59.262005969069001</v>
      </c>
      <c r="D5776">
        <v>19.342045762864998</v>
      </c>
      <c r="E5776">
        <f>ASIN(SQRT((SIN(RADIANS(PARAMETERS!$D$8-D5776)/2)*SIN(RADIANS(PARAMETERS!$D$8-D5776)/2))+(COS(RADIANS(D5776))*COS(RADIANS(PARAMETERS!$D$8))*SIN(RADIANS(PARAMETERS!$D$9-C5776)/2)*SIN(RADIANS(PARAMETERS!$D$9-C5776)/2))))*2*3958.756</f>
        <v>285.55211609709835</v>
      </c>
      <c r="F5776">
        <v>170.02256774902</v>
      </c>
      <c r="G5776">
        <v>196.6775970459</v>
      </c>
      <c r="H5776">
        <v>238.40544128418</v>
      </c>
      <c r="I5776">
        <v>275.75946044922</v>
      </c>
      <c r="J5776">
        <v>318.96789550781</v>
      </c>
      <c r="K5776" s="6">
        <f>IFERROR(EXP(TREND(LN($F$1:$J$1),LN(F5776:J5776),LN(Calculations!$B$3))),0)</f>
        <v>3.6324449812620334E-2</v>
      </c>
    </row>
    <row r="5777" spans="1:11" x14ac:dyDescent="0.35">
      <c r="A5777">
        <v>5774</v>
      </c>
      <c r="B5777" t="str">
        <f t="shared" si="90"/>
        <v>19-59.5</v>
      </c>
      <c r="C5777">
        <v>-59.533327303969998</v>
      </c>
      <c r="D5777">
        <v>19.342045762864998</v>
      </c>
      <c r="E5777">
        <f>ASIN(SQRT((SIN(RADIANS(PARAMETERS!$D$8-D5777)/2)*SIN(RADIANS(PARAMETERS!$D$8-D5777)/2))+(COS(RADIANS(D5777))*COS(RADIANS(PARAMETERS!$D$8))*SIN(RADIANS(PARAMETERS!$D$9-C5777)/2)*SIN(RADIANS(PARAMETERS!$D$9-C5777)/2))))*2*3958.756</f>
        <v>280.37588133441511</v>
      </c>
      <c r="F5777">
        <v>170.41319274902</v>
      </c>
      <c r="G5777">
        <v>197.12524414063</v>
      </c>
      <c r="H5777">
        <v>238.95765686035</v>
      </c>
      <c r="I5777">
        <v>276.40658569336</v>
      </c>
      <c r="J5777">
        <v>319.72604370117</v>
      </c>
      <c r="K5777" s="6">
        <f>IFERROR(EXP(TREND(LN($F$1:$J$1),LN(F5777:J5777),LN(Calculations!$B$3))),0)</f>
        <v>3.6716730462227121E-2</v>
      </c>
    </row>
    <row r="5778" spans="1:11" x14ac:dyDescent="0.35">
      <c r="A5778">
        <v>5775</v>
      </c>
      <c r="B5778" t="str">
        <f t="shared" si="90"/>
        <v>19-60</v>
      </c>
      <c r="C5778">
        <v>-59.804648638871001</v>
      </c>
      <c r="D5778">
        <v>19.342045762864998</v>
      </c>
      <c r="E5778">
        <f>ASIN(SQRT((SIN(RADIANS(PARAMETERS!$D$8-D5778)/2)*SIN(RADIANS(PARAMETERS!$D$8-D5778)/2))+(COS(RADIANS(D5778))*COS(RADIANS(PARAMETERS!$D$8))*SIN(RADIANS(PARAMETERS!$D$9-C5778)/2)*SIN(RADIANS(PARAMETERS!$D$9-C5778)/2))))*2*3958.756</f>
        <v>276.26265148619848</v>
      </c>
      <c r="F5778">
        <v>170.81033325195</v>
      </c>
      <c r="G5778">
        <v>197.58602905273</v>
      </c>
      <c r="H5778">
        <v>239.52897644043</v>
      </c>
      <c r="I5778">
        <v>277.07858276367</v>
      </c>
      <c r="J5778">
        <v>320.51623535156</v>
      </c>
      <c r="K5778" s="6">
        <f>IFERROR(EXP(TREND(LN($F$1:$J$1),LN(F5778:J5778),LN(Calculations!$B$3))),0)</f>
        <v>3.711815786935603E-2</v>
      </c>
    </row>
    <row r="5779" spans="1:11" x14ac:dyDescent="0.35">
      <c r="A5779">
        <v>5776</v>
      </c>
      <c r="B5779" t="str">
        <f t="shared" si="90"/>
        <v>19-60</v>
      </c>
      <c r="C5779">
        <v>-60.075969973771997</v>
      </c>
      <c r="D5779">
        <v>19.342045762864998</v>
      </c>
      <c r="E5779">
        <f>ASIN(SQRT((SIN(RADIANS(PARAMETERS!$D$8-D5779)/2)*SIN(RADIANS(PARAMETERS!$D$8-D5779)/2))+(COS(RADIANS(D5779))*COS(RADIANS(PARAMETERS!$D$8))*SIN(RADIANS(PARAMETERS!$D$9-C5779)/2)*SIN(RADIANS(PARAMETERS!$D$9-C5779)/2))))*2*3958.756</f>
        <v>273.26044155019537</v>
      </c>
      <c r="F5779">
        <v>171.1960144043</v>
      </c>
      <c r="G5779">
        <v>198.03569030762</v>
      </c>
      <c r="H5779">
        <v>240.08137512207</v>
      </c>
      <c r="I5779">
        <v>277.72393798828</v>
      </c>
      <c r="J5779">
        <v>321.27008056641</v>
      </c>
      <c r="K5779" s="6">
        <f>IFERROR(EXP(TREND(LN($F$1:$J$1),LN(F5779:J5779),LN(Calculations!$B$3))),0)</f>
        <v>3.7514858359964376E-2</v>
      </c>
    </row>
    <row r="5780" spans="1:11" x14ac:dyDescent="0.35">
      <c r="A5780">
        <v>5777</v>
      </c>
      <c r="B5780" t="str">
        <f t="shared" si="90"/>
        <v>19-60.5</v>
      </c>
      <c r="C5780">
        <v>-60.347291308673</v>
      </c>
      <c r="D5780">
        <v>19.342045762864998</v>
      </c>
      <c r="E5780">
        <f>ASIN(SQRT((SIN(RADIANS(PARAMETERS!$D$8-D5780)/2)*SIN(RADIANS(PARAMETERS!$D$8-D5780)/2))+(COS(RADIANS(D5780))*COS(RADIANS(PARAMETERS!$D$8))*SIN(RADIANS(PARAMETERS!$D$9-C5780)/2)*SIN(RADIANS(PARAMETERS!$D$9-C5780)/2))))*2*3958.756</f>
        <v>271.40612939453615</v>
      </c>
      <c r="F5780">
        <v>171.55465698242</v>
      </c>
      <c r="G5780">
        <v>198.44476318359</v>
      </c>
      <c r="H5780">
        <v>240.56802368164</v>
      </c>
      <c r="I5780">
        <v>278.27874755859</v>
      </c>
      <c r="J5780">
        <v>321.90252685547</v>
      </c>
      <c r="K5780" s="6">
        <f>IFERROR(EXP(TREND(LN($F$1:$J$1),LN(F5780:J5780),LN(Calculations!$B$3))),0)</f>
        <v>3.7895204671961842E-2</v>
      </c>
    </row>
    <row r="5781" spans="1:11" x14ac:dyDescent="0.35">
      <c r="A5781">
        <v>5778</v>
      </c>
      <c r="B5781" t="str">
        <f t="shared" si="90"/>
        <v>19-60.5</v>
      </c>
      <c r="C5781">
        <v>-60.618612643573996</v>
      </c>
      <c r="D5781">
        <v>19.342045762864998</v>
      </c>
      <c r="E5781">
        <f>ASIN(SQRT((SIN(RADIANS(PARAMETERS!$D$8-D5781)/2)*SIN(RADIANS(PARAMETERS!$D$8-D5781)/2))+(COS(RADIANS(D5781))*COS(RADIANS(PARAMETERS!$D$8))*SIN(RADIANS(PARAMETERS!$D$9-C5781)/2)*SIN(RADIANS(PARAMETERS!$D$9-C5781)/2))))*2*3958.756</f>
        <v>270.72330727491021</v>
      </c>
      <c r="F5781">
        <v>171.93562316895</v>
      </c>
      <c r="G5781">
        <v>198.88151550293</v>
      </c>
      <c r="H5781">
        <v>241.09127807617</v>
      </c>
      <c r="I5781">
        <v>278.87869262695</v>
      </c>
      <c r="J5781">
        <v>322.59042358398</v>
      </c>
      <c r="K5781" s="6">
        <f>IFERROR(EXP(TREND(LN($F$1:$J$1),LN(F5781:J5781),LN(Calculations!$B$3))),0)</f>
        <v>3.8300703993468806E-2</v>
      </c>
    </row>
    <row r="5782" spans="1:11" x14ac:dyDescent="0.35">
      <c r="A5782">
        <v>5779</v>
      </c>
      <c r="B5782" t="str">
        <f t="shared" si="90"/>
        <v>19-61</v>
      </c>
      <c r="C5782">
        <v>-60.889933978475</v>
      </c>
      <c r="D5782">
        <v>19.342045762864998</v>
      </c>
      <c r="E5782">
        <f>ASIN(SQRT((SIN(RADIANS(PARAMETERS!$D$8-D5782)/2)*SIN(RADIANS(PARAMETERS!$D$8-D5782)/2))+(COS(RADIANS(D5782))*COS(RADIANS(PARAMETERS!$D$8))*SIN(RADIANS(PARAMETERS!$D$9-C5782)/2)*SIN(RADIANS(PARAMETERS!$D$9-C5782)/2))))*2*3958.756</f>
        <v>271.22082468979727</v>
      </c>
      <c r="F5782">
        <v>172.31536865234</v>
      </c>
      <c r="G5782">
        <v>199.31256103516</v>
      </c>
      <c r="H5782">
        <v>241.60087585449</v>
      </c>
      <c r="I5782">
        <v>279.45700073242</v>
      </c>
      <c r="J5782">
        <v>323.24664306641</v>
      </c>
      <c r="K5782" s="6">
        <f>IFERROR(EXP(TREND(LN($F$1:$J$1),LN(F5782:J5782),LN(Calculations!$B$3))),0)</f>
        <v>3.8712061970713037E-2</v>
      </c>
    </row>
    <row r="5783" spans="1:11" x14ac:dyDescent="0.35">
      <c r="A5783">
        <v>5780</v>
      </c>
      <c r="B5783" t="str">
        <f t="shared" si="90"/>
        <v>19-61</v>
      </c>
      <c r="C5783">
        <v>-61.161255313376003</v>
      </c>
      <c r="D5783">
        <v>19.342045762864998</v>
      </c>
      <c r="E5783">
        <f>ASIN(SQRT((SIN(RADIANS(PARAMETERS!$D$8-D5783)/2)*SIN(RADIANS(PARAMETERS!$D$8-D5783)/2))+(COS(RADIANS(D5783))*COS(RADIANS(PARAMETERS!$D$8))*SIN(RADIANS(PARAMETERS!$D$9-C5783)/2)*SIN(RADIANS(PARAMETERS!$D$9-C5783)/2))))*2*3958.756</f>
        <v>272.89222499521929</v>
      </c>
      <c r="F5783">
        <v>172.6763458252</v>
      </c>
      <c r="G5783">
        <v>199.71195983887</v>
      </c>
      <c r="H5783">
        <v>242.05621337891</v>
      </c>
      <c r="I5783">
        <v>279.95874023438</v>
      </c>
      <c r="J5783">
        <v>323.79830932617</v>
      </c>
      <c r="K5783" s="6">
        <f>IFERROR(EXP(TREND(LN($F$1:$J$1),LN(F5783:J5783),LN(Calculations!$B$3))),0)</f>
        <v>3.9115787907213449E-2</v>
      </c>
    </row>
    <row r="5784" spans="1:11" x14ac:dyDescent="0.35">
      <c r="A5784">
        <v>5781</v>
      </c>
      <c r="B5784" t="str">
        <f t="shared" si="90"/>
        <v>19-61.5</v>
      </c>
      <c r="C5784">
        <v>-61.432576648276999</v>
      </c>
      <c r="D5784">
        <v>19.342045762864998</v>
      </c>
      <c r="E5784">
        <f>ASIN(SQRT((SIN(RADIANS(PARAMETERS!$D$8-D5784)/2)*SIN(RADIANS(PARAMETERS!$D$8-D5784)/2))+(COS(RADIANS(D5784))*COS(RADIANS(PARAMETERS!$D$8))*SIN(RADIANS(PARAMETERS!$D$9-C5784)/2)*SIN(RADIANS(PARAMETERS!$D$9-C5784)/2))))*2*3958.756</f>
        <v>275.71615736166223</v>
      </c>
      <c r="F5784">
        <v>173.06336975098</v>
      </c>
      <c r="G5784">
        <v>200.14309692383</v>
      </c>
      <c r="H5784">
        <v>242.55268859863</v>
      </c>
      <c r="I5784">
        <v>280.51043701172</v>
      </c>
      <c r="J5784">
        <v>324.41067504883</v>
      </c>
      <c r="K5784" s="6">
        <f>IFERROR(EXP(TREND(LN($F$1:$J$1),LN(F5784:J5784),LN(Calculations!$B$3))),0)</f>
        <v>3.9550103820842022E-2</v>
      </c>
    </row>
    <row r="5785" spans="1:11" x14ac:dyDescent="0.35">
      <c r="A5785">
        <v>5782</v>
      </c>
      <c r="B5785" t="str">
        <f t="shared" si="90"/>
        <v>19-61.5</v>
      </c>
      <c r="C5785">
        <v>-61.703897983178003</v>
      </c>
      <c r="D5785">
        <v>19.342045762864998</v>
      </c>
      <c r="E5785">
        <f>ASIN(SQRT((SIN(RADIANS(PARAMETERS!$D$8-D5785)/2)*SIN(RADIANS(PARAMETERS!$D$8-D5785)/2))+(COS(RADIANS(D5785))*COS(RADIANS(PARAMETERS!$D$8))*SIN(RADIANS(PARAMETERS!$D$9-C5785)/2)*SIN(RADIANS(PARAMETERS!$D$9-C5785)/2))))*2*3958.756</f>
        <v>279.65770423969565</v>
      </c>
      <c r="F5785">
        <v>173.44482421875</v>
      </c>
      <c r="G5785">
        <v>200.56495666504</v>
      </c>
      <c r="H5785">
        <v>243.03335571289</v>
      </c>
      <c r="I5785">
        <v>281.03985595703</v>
      </c>
      <c r="J5785">
        <v>324.99264526367</v>
      </c>
      <c r="K5785" s="6">
        <f>IFERROR(EXP(TREND(LN($F$1:$J$1),LN(F5785:J5785),LN(Calculations!$B$3))),0)</f>
        <v>3.9985311004403341E-2</v>
      </c>
    </row>
    <row r="5786" spans="1:11" x14ac:dyDescent="0.35">
      <c r="A5786">
        <v>5783</v>
      </c>
      <c r="B5786" t="str">
        <f t="shared" si="90"/>
        <v>19-62</v>
      </c>
      <c r="C5786">
        <v>-61.975219318078999</v>
      </c>
      <c r="D5786">
        <v>19.342045762864998</v>
      </c>
      <c r="E5786">
        <f>ASIN(SQRT((SIN(RADIANS(PARAMETERS!$D$8-D5786)/2)*SIN(RADIANS(PARAMETERS!$D$8-D5786)/2))+(COS(RADIANS(D5786))*COS(RADIANS(PARAMETERS!$D$8))*SIN(RADIANS(PARAMETERS!$D$9-C5786)/2)*SIN(RADIANS(PARAMETERS!$D$9-C5786)/2))))*2*3958.756</f>
        <v>284.67043823218148</v>
      </c>
      <c r="F5786">
        <v>173.80438232422</v>
      </c>
      <c r="G5786">
        <v>200.95747375488</v>
      </c>
      <c r="H5786">
        <v>243.47204589844</v>
      </c>
      <c r="I5786">
        <v>281.51504516602</v>
      </c>
      <c r="J5786">
        <v>325.50527954102</v>
      </c>
      <c r="K5786" s="6">
        <f>IFERROR(EXP(TREND(LN($F$1:$J$1),LN(F5786:J5786),LN(Calculations!$B$3))),0)</f>
        <v>4.0404533953100126E-2</v>
      </c>
    </row>
    <row r="5787" spans="1:11" x14ac:dyDescent="0.35">
      <c r="A5787">
        <v>5784</v>
      </c>
      <c r="B5787" t="str">
        <f t="shared" si="90"/>
        <v>19-62</v>
      </c>
      <c r="C5787">
        <v>-62.246540652980002</v>
      </c>
      <c r="D5787">
        <v>19.342045762864998</v>
      </c>
      <c r="E5787">
        <f>ASIN(SQRT((SIN(RADIANS(PARAMETERS!$D$8-D5787)/2)*SIN(RADIANS(PARAMETERS!$D$8-D5787)/2))+(COS(RADIANS(D5787))*COS(RADIANS(PARAMETERS!$D$8))*SIN(RADIANS(PARAMETERS!$D$9-C5787)/2)*SIN(RADIANS(PARAMETERS!$D$9-C5787)/2))))*2*3958.756</f>
        <v>290.69894107838968</v>
      </c>
      <c r="F5787">
        <v>174.18255615234</v>
      </c>
      <c r="G5787">
        <v>201.37915039063</v>
      </c>
      <c r="H5787">
        <v>243.95812988281</v>
      </c>
      <c r="I5787">
        <v>282.05557250977</v>
      </c>
      <c r="J5787">
        <v>326.10549926758</v>
      </c>
      <c r="K5787" s="6">
        <f>IFERROR(EXP(TREND(LN($F$1:$J$1),LN(F5787:J5787),LN(Calculations!$B$3))),0)</f>
        <v>4.0841303617592244E-2</v>
      </c>
    </row>
    <row r="5788" spans="1:11" x14ac:dyDescent="0.35">
      <c r="A5788">
        <v>5785</v>
      </c>
      <c r="B5788" t="str">
        <f t="shared" si="90"/>
        <v>19-62.5</v>
      </c>
      <c r="C5788">
        <v>-62.517861987880998</v>
      </c>
      <c r="D5788">
        <v>19.342045762864998</v>
      </c>
      <c r="E5788">
        <f>ASIN(SQRT((SIN(RADIANS(PARAMETERS!$D$8-D5788)/2)*SIN(RADIANS(PARAMETERS!$D$8-D5788)/2))+(COS(RADIANS(D5788))*COS(RADIANS(PARAMETERS!$D$8))*SIN(RADIANS(PARAMETERS!$D$9-C5788)/2)*SIN(RADIANS(PARAMETERS!$D$9-C5788)/2))))*2*3958.756</f>
        <v>297.68149489804284</v>
      </c>
      <c r="F5788">
        <v>174.58154296875</v>
      </c>
      <c r="G5788">
        <v>201.83442687988</v>
      </c>
      <c r="H5788">
        <v>244.50007629395</v>
      </c>
      <c r="I5788">
        <v>282.67376708984</v>
      </c>
      <c r="J5788">
        <v>326.81063842773</v>
      </c>
      <c r="K5788" s="6">
        <f>IFERROR(EXP(TREND(LN($F$1:$J$1),LN(F5788:J5788),LN(Calculations!$B$3))),0)</f>
        <v>4.1296235212931874E-2</v>
      </c>
    </row>
    <row r="5789" spans="1:11" x14ac:dyDescent="0.35">
      <c r="A5789">
        <v>5786</v>
      </c>
      <c r="B5789" t="str">
        <f t="shared" si="90"/>
        <v>19-63</v>
      </c>
      <c r="C5789">
        <v>-62.789183322782002</v>
      </c>
      <c r="D5789">
        <v>19.342045762864998</v>
      </c>
      <c r="E5789">
        <f>ASIN(SQRT((SIN(RADIANS(PARAMETERS!$D$8-D5789)/2)*SIN(RADIANS(PARAMETERS!$D$8-D5789)/2))+(COS(RADIANS(D5789))*COS(RADIANS(PARAMETERS!$D$8))*SIN(RADIANS(PARAMETERS!$D$9-C5789)/2)*SIN(RADIANS(PARAMETERS!$D$9-C5789)/2))))*2*3958.756</f>
        <v>305.55268668840722</v>
      </c>
      <c r="F5789">
        <v>175.0225982666</v>
      </c>
      <c r="G5789">
        <v>202.35171508789</v>
      </c>
      <c r="H5789">
        <v>245.13848876953</v>
      </c>
      <c r="I5789">
        <v>283.42211914063</v>
      </c>
      <c r="J5789">
        <v>327.68765258789</v>
      </c>
      <c r="K5789" s="6">
        <f>IFERROR(EXP(TREND(LN($F$1:$J$1),LN(F5789:J5789),LN(Calculations!$B$3))),0)</f>
        <v>4.1789425449353844E-2</v>
      </c>
    </row>
    <row r="5790" spans="1:11" x14ac:dyDescent="0.35">
      <c r="A5790">
        <v>5787</v>
      </c>
      <c r="B5790" t="str">
        <f t="shared" si="90"/>
        <v>19-63</v>
      </c>
      <c r="C5790">
        <v>-63.060504657682998</v>
      </c>
      <c r="D5790">
        <v>19.342045762864998</v>
      </c>
      <c r="E5790">
        <f>ASIN(SQRT((SIN(RADIANS(PARAMETERS!$D$8-D5790)/2)*SIN(RADIANS(PARAMETERS!$D$8-D5790)/2))+(COS(RADIANS(D5790))*COS(RADIANS(PARAMETERS!$D$8))*SIN(RADIANS(PARAMETERS!$D$9-C5790)/2)*SIN(RADIANS(PARAMETERS!$D$9-C5790)/2))))*2*3958.756</f>
        <v>314.24573287440455</v>
      </c>
      <c r="F5790">
        <v>175.54124450684</v>
      </c>
      <c r="G5790">
        <v>202.9779510498</v>
      </c>
      <c r="H5790">
        <v>245.93984985352</v>
      </c>
      <c r="I5790">
        <v>284.38607788086</v>
      </c>
      <c r="J5790">
        <v>328.84548950195</v>
      </c>
      <c r="K5790" s="6">
        <f>IFERROR(EXP(TREND(LN($F$1:$J$1),LN(F5790:J5790),LN(Calculations!$B$3))),0)</f>
        <v>4.2355420611500591E-2</v>
      </c>
    </row>
    <row r="5791" spans="1:11" x14ac:dyDescent="0.35">
      <c r="A5791">
        <v>5788</v>
      </c>
      <c r="B5791" t="str">
        <f t="shared" si="90"/>
        <v>19-63.5</v>
      </c>
      <c r="C5791">
        <v>-63.331825992584001</v>
      </c>
      <c r="D5791">
        <v>19.342045762864998</v>
      </c>
      <c r="E5791">
        <f>ASIN(SQRT((SIN(RADIANS(PARAMETERS!$D$8-D5791)/2)*SIN(RADIANS(PARAMETERS!$D$8-D5791)/2))+(COS(RADIANS(D5791))*COS(RADIANS(PARAMETERS!$D$8))*SIN(RADIANS(PARAMETERS!$D$9-C5791)/2)*SIN(RADIANS(PARAMETERS!$D$9-C5791)/2))))*2*3958.756</f>
        <v>323.6944090549099</v>
      </c>
      <c r="F5791">
        <v>176.02281188965</v>
      </c>
      <c r="G5791">
        <v>203.56282043457</v>
      </c>
      <c r="H5791">
        <v>246.69342041016</v>
      </c>
      <c r="I5791">
        <v>285.29675292969</v>
      </c>
      <c r="J5791">
        <v>329.94403076172</v>
      </c>
      <c r="K5791" s="6">
        <f>IFERROR(EXP(TREND(LN($F$1:$J$1),LN(F5791:J5791),LN(Calculations!$B$3))),0)</f>
        <v>4.2881787854959559E-2</v>
      </c>
    </row>
    <row r="5792" spans="1:11" x14ac:dyDescent="0.35">
      <c r="A5792">
        <v>5789</v>
      </c>
      <c r="B5792" t="str">
        <f t="shared" si="90"/>
        <v>19-63.5</v>
      </c>
      <c r="C5792">
        <v>-63.603147327484997</v>
      </c>
      <c r="D5792">
        <v>19.342045762864998</v>
      </c>
      <c r="E5792">
        <f>ASIN(SQRT((SIN(RADIANS(PARAMETERS!$D$8-D5792)/2)*SIN(RADIANS(PARAMETERS!$D$8-D5792)/2))+(COS(RADIANS(D5792))*COS(RADIANS(PARAMETERS!$D$8))*SIN(RADIANS(PARAMETERS!$D$9-C5792)/2)*SIN(RADIANS(PARAMETERS!$D$9-C5792)/2))))*2*3958.756</f>
        <v>333.83454242206199</v>
      </c>
      <c r="F5792">
        <v>176.40660095215</v>
      </c>
      <c r="G5792">
        <v>204.03044128418</v>
      </c>
      <c r="H5792">
        <v>247.29811096191</v>
      </c>
      <c r="I5792">
        <v>286.02917480469</v>
      </c>
      <c r="J5792">
        <v>330.82922363281</v>
      </c>
      <c r="K5792" s="6">
        <f>IFERROR(EXP(TREND(LN($F$1:$J$1),LN(F5792:J5792),LN(Calculations!$B$3))),0)</f>
        <v>4.3302791674820859E-2</v>
      </c>
    </row>
    <row r="5793" spans="1:11" x14ac:dyDescent="0.35">
      <c r="A5793">
        <v>5790</v>
      </c>
      <c r="B5793" t="str">
        <f t="shared" si="90"/>
        <v>19-64</v>
      </c>
      <c r="C5793">
        <v>-63.874468662386001</v>
      </c>
      <c r="D5793">
        <v>19.342045762864998</v>
      </c>
      <c r="E5793">
        <f>ASIN(SQRT((SIN(RADIANS(PARAMETERS!$D$8-D5793)/2)*SIN(RADIANS(PARAMETERS!$D$8-D5793)/2))+(COS(RADIANS(D5793))*COS(RADIANS(PARAMETERS!$D$8))*SIN(RADIANS(PARAMETERS!$D$9-C5793)/2)*SIN(RADIANS(PARAMETERS!$D$9-C5793)/2))))*2*3958.756</f>
        <v>344.60507980277782</v>
      </c>
      <c r="F5793">
        <v>176.72386169434</v>
      </c>
      <c r="G5793">
        <v>204.42753601074</v>
      </c>
      <c r="H5793">
        <v>247.82757568359</v>
      </c>
      <c r="I5793">
        <v>286.68356323242</v>
      </c>
      <c r="J5793">
        <v>331.63458251953</v>
      </c>
      <c r="K5793" s="6">
        <f>IFERROR(EXP(TREND(LN($F$1:$J$1),LN(F5793:J5793),LN(Calculations!$B$3))),0)</f>
        <v>4.3640790265836039E-2</v>
      </c>
    </row>
    <row r="5794" spans="1:11" x14ac:dyDescent="0.35">
      <c r="A5794">
        <v>5791</v>
      </c>
      <c r="B5794" t="str">
        <f t="shared" si="90"/>
        <v>19-64</v>
      </c>
      <c r="C5794">
        <v>-64.145789997286997</v>
      </c>
      <c r="D5794">
        <v>19.342045762864998</v>
      </c>
      <c r="E5794">
        <f>ASIN(SQRT((SIN(RADIANS(PARAMETERS!$D$8-D5794)/2)*SIN(RADIANS(PARAMETERS!$D$8-D5794)/2))+(COS(RADIANS(D5794))*COS(RADIANS(PARAMETERS!$D$8))*SIN(RADIANS(PARAMETERS!$D$9-C5794)/2)*SIN(RADIANS(PARAMETERS!$D$9-C5794)/2))))*2*3958.756</f>
        <v>355.94877962263541</v>
      </c>
      <c r="F5794">
        <v>176.98265075684</v>
      </c>
      <c r="G5794">
        <v>204.76103210449</v>
      </c>
      <c r="H5794">
        <v>248.28645324707</v>
      </c>
      <c r="I5794">
        <v>287.26205444336</v>
      </c>
      <c r="J5794">
        <v>332.35882568359</v>
      </c>
      <c r="K5794" s="6">
        <f>IFERROR(EXP(TREND(LN($F$1:$J$1),LN(F5794:J5794),LN(Calculations!$B$3))),0)</f>
        <v>4.390644577519151E-2</v>
      </c>
    </row>
    <row r="5795" spans="1:11" x14ac:dyDescent="0.35">
      <c r="A5795">
        <v>5792</v>
      </c>
      <c r="B5795" t="str">
        <f t="shared" si="90"/>
        <v>19-64.5</v>
      </c>
      <c r="C5795">
        <v>-64.417111332188</v>
      </c>
      <c r="D5795">
        <v>19.342045762864998</v>
      </c>
      <c r="E5795">
        <f>ASIN(SQRT((SIN(RADIANS(PARAMETERS!$D$8-D5795)/2)*SIN(RADIANS(PARAMETERS!$D$8-D5795)/2))+(COS(RADIANS(D5795))*COS(RADIANS(PARAMETERS!$D$8))*SIN(RADIANS(PARAMETERS!$D$9-C5795)/2)*SIN(RADIANS(PARAMETERS!$D$9-C5795)/2))))*2*3958.756</f>
        <v>367.81259333901295</v>
      </c>
      <c r="F5795">
        <v>177.20838928223</v>
      </c>
      <c r="G5795">
        <v>205.06604003906</v>
      </c>
      <c r="H5795">
        <v>248.72648620605</v>
      </c>
      <c r="I5795">
        <v>287.83251953125</v>
      </c>
      <c r="J5795">
        <v>333.08972167969</v>
      </c>
      <c r="K5795" s="6">
        <f>IFERROR(EXP(TREND(LN($F$1:$J$1),LN(F5795:J5795),LN(Calculations!$B$3))),0)</f>
        <v>4.4122264143820443E-2</v>
      </c>
    </row>
    <row r="5796" spans="1:11" x14ac:dyDescent="0.35">
      <c r="A5796">
        <v>5793</v>
      </c>
      <c r="B5796" t="str">
        <f t="shared" si="90"/>
        <v>19-64.5</v>
      </c>
      <c r="C5796">
        <v>-64.688432667089003</v>
      </c>
      <c r="D5796">
        <v>19.342045762864998</v>
      </c>
      <c r="E5796">
        <f>ASIN(SQRT((SIN(RADIANS(PARAMETERS!$D$8-D5796)/2)*SIN(RADIANS(PARAMETERS!$D$8-D5796)/2))+(COS(RADIANS(D5796))*COS(RADIANS(PARAMETERS!$D$8))*SIN(RADIANS(PARAMETERS!$D$9-C5796)/2)*SIN(RADIANS(PARAMETERS!$D$9-C5796)/2))))*2*3958.756</f>
        <v>380.14780557820808</v>
      </c>
      <c r="F5796">
        <v>177.42863464355</v>
      </c>
      <c r="G5796">
        <v>205.38359069824</v>
      </c>
      <c r="H5796">
        <v>249.21208190918</v>
      </c>
      <c r="I5796">
        <v>288.48233032227</v>
      </c>
      <c r="J5796">
        <v>333.94338989258</v>
      </c>
      <c r="K5796" s="6">
        <f>IFERROR(EXP(TREND(LN($F$1:$J$1),LN(F5796:J5796),LN(Calculations!$B$3))),0)</f>
        <v>4.4309593148148342E-2</v>
      </c>
    </row>
    <row r="5797" spans="1:11" x14ac:dyDescent="0.35">
      <c r="A5797">
        <v>5794</v>
      </c>
      <c r="B5797" t="str">
        <f t="shared" si="90"/>
        <v>19-65</v>
      </c>
      <c r="C5797">
        <v>-64.959754001990007</v>
      </c>
      <c r="D5797">
        <v>19.342045762864998</v>
      </c>
      <c r="E5797">
        <f>ASIN(SQRT((SIN(RADIANS(PARAMETERS!$D$8-D5797)/2)*SIN(RADIANS(PARAMETERS!$D$8-D5797)/2))+(COS(RADIANS(D5797))*COS(RADIANS(PARAMETERS!$D$8))*SIN(RADIANS(PARAMETERS!$D$9-C5797)/2)*SIN(RADIANS(PARAMETERS!$D$9-C5797)/2))))*2*3958.756</f>
        <v>392.90999729467222</v>
      </c>
      <c r="F5797">
        <v>177.59544372559</v>
      </c>
      <c r="G5797">
        <v>205.64248657227</v>
      </c>
      <c r="H5797">
        <v>249.63163757324</v>
      </c>
      <c r="I5797">
        <v>289.06018066406</v>
      </c>
      <c r="J5797">
        <v>334.71890258789</v>
      </c>
      <c r="K5797" s="6">
        <f>IFERROR(EXP(TREND(LN($F$1:$J$1),LN(F5797:J5797),LN(Calculations!$B$3))),0)</f>
        <v>4.4429933070163116E-2</v>
      </c>
    </row>
    <row r="5798" spans="1:11" x14ac:dyDescent="0.35">
      <c r="A5798">
        <v>5795</v>
      </c>
      <c r="B5798" t="str">
        <f t="shared" si="90"/>
        <v>19-65</v>
      </c>
      <c r="C5798">
        <v>-65.231075336890996</v>
      </c>
      <c r="D5798">
        <v>19.342045762864998</v>
      </c>
      <c r="E5798">
        <f>ASIN(SQRT((SIN(RADIANS(PARAMETERS!$D$8-D5798)/2)*SIN(RADIANS(PARAMETERS!$D$8-D5798)/2))+(COS(RADIANS(D5798))*COS(RADIANS(PARAMETERS!$D$8))*SIN(RADIANS(PARAMETERS!$D$9-C5798)/2)*SIN(RADIANS(PARAMETERS!$D$9-C5798)/2))))*2*3958.756</f>
        <v>406.05888692342234</v>
      </c>
      <c r="F5798">
        <v>177.71606445313</v>
      </c>
      <c r="G5798">
        <v>205.84945678711</v>
      </c>
      <c r="H5798">
        <v>249.99069213867</v>
      </c>
      <c r="I5798">
        <v>289.57022094727</v>
      </c>
      <c r="J5798">
        <v>335.41848754883</v>
      </c>
      <c r="K5798" s="6">
        <f>IFERROR(EXP(TREND(LN($F$1:$J$1),LN(F5798:J5798),LN(Calculations!$B$3))),0)</f>
        <v>4.449372360378586E-2</v>
      </c>
    </row>
    <row r="5799" spans="1:11" x14ac:dyDescent="0.35">
      <c r="A5799">
        <v>5796</v>
      </c>
      <c r="B5799" t="str">
        <f t="shared" si="90"/>
        <v>19-65.5</v>
      </c>
      <c r="C5799">
        <v>-65.502396671791999</v>
      </c>
      <c r="D5799">
        <v>19.342045762864998</v>
      </c>
      <c r="E5799">
        <f>ASIN(SQRT((SIN(RADIANS(PARAMETERS!$D$8-D5799)/2)*SIN(RADIANS(PARAMETERS!$D$8-D5799)/2))+(COS(RADIANS(D5799))*COS(RADIANS(PARAMETERS!$D$8))*SIN(RADIANS(PARAMETERS!$D$9-C5799)/2)*SIN(RADIANS(PARAMETERS!$D$9-C5799)/2))))*2*3958.756</f>
        <v>419.55809369566265</v>
      </c>
      <c r="F5799">
        <v>177.81956481934</v>
      </c>
      <c r="G5799">
        <v>206.04347229004</v>
      </c>
      <c r="H5799">
        <v>250.3451385498</v>
      </c>
      <c r="I5799">
        <v>290.08477783203</v>
      </c>
      <c r="J5799">
        <v>336.13482666016</v>
      </c>
      <c r="K5799" s="6">
        <f>IFERROR(EXP(TREND(LN($F$1:$J$1),LN(F5799:J5799),LN(Calculations!$B$3))),0)</f>
        <v>4.4529071679158622E-2</v>
      </c>
    </row>
    <row r="5800" spans="1:11" x14ac:dyDescent="0.35">
      <c r="A5800">
        <v>5797</v>
      </c>
      <c r="B5800" t="str">
        <f t="shared" si="90"/>
        <v>19-66</v>
      </c>
      <c r="C5800">
        <v>-65.773718006693002</v>
      </c>
      <c r="D5800">
        <v>19.342045762864998</v>
      </c>
      <c r="E5800">
        <f>ASIN(SQRT((SIN(RADIANS(PARAMETERS!$D$8-D5800)/2)*SIN(RADIANS(PARAMETERS!$D$8-D5800)/2))+(COS(RADIANS(D5800))*COS(RADIANS(PARAMETERS!$D$8))*SIN(RADIANS(PARAMETERS!$D$9-C5800)/2)*SIN(RADIANS(PARAMETERS!$D$9-C5800)/2))))*2*3958.756</f>
        <v>433.37485686375152</v>
      </c>
      <c r="F5800">
        <v>177.86735534668</v>
      </c>
      <c r="G5800">
        <v>206.16983032227</v>
      </c>
      <c r="H5800">
        <v>250.61247253418</v>
      </c>
      <c r="I5800">
        <v>290.494140625</v>
      </c>
      <c r="J5800">
        <v>336.72436523438</v>
      </c>
      <c r="K5800" s="6">
        <f>IFERROR(EXP(TREND(LN($F$1:$J$1),LN(F5800:J5800),LN(Calculations!$B$3))),0)</f>
        <v>4.4502537939347303E-2</v>
      </c>
    </row>
    <row r="5801" spans="1:11" x14ac:dyDescent="0.35">
      <c r="A5801">
        <v>5798</v>
      </c>
      <c r="B5801" t="str">
        <f t="shared" si="90"/>
        <v>19-66</v>
      </c>
      <c r="C5801">
        <v>-66.045039341594006</v>
      </c>
      <c r="D5801">
        <v>19.342045762864998</v>
      </c>
      <c r="E5801">
        <f>ASIN(SQRT((SIN(RADIANS(PARAMETERS!$D$8-D5801)/2)*SIN(RADIANS(PARAMETERS!$D$8-D5801)/2))+(COS(RADIANS(D5801))*COS(RADIANS(PARAMETERS!$D$8))*SIN(RADIANS(PARAMETERS!$D$9-C5801)/2)*SIN(RADIANS(PARAMETERS!$D$9-C5801)/2))))*2*3958.756</f>
        <v>447.4797354763557</v>
      </c>
      <c r="F5801">
        <v>177.84074401855</v>
      </c>
      <c r="G5801">
        <v>206.20362854004</v>
      </c>
      <c r="H5801">
        <v>250.75735473633</v>
      </c>
      <c r="I5801">
        <v>290.75296020508</v>
      </c>
      <c r="J5801">
        <v>337.1296081543</v>
      </c>
      <c r="K5801" s="6">
        <f>IFERROR(EXP(TREND(LN($F$1:$J$1),LN(F5801:J5801),LN(Calculations!$B$3))),0)</f>
        <v>4.4396301063379405E-2</v>
      </c>
    </row>
    <row r="5802" spans="1:11" x14ac:dyDescent="0.35">
      <c r="A5802">
        <v>5799</v>
      </c>
      <c r="B5802" t="str">
        <f t="shared" si="90"/>
        <v>19-66.5</v>
      </c>
      <c r="C5802">
        <v>-66.316360676494995</v>
      </c>
      <c r="D5802">
        <v>19.342045762864998</v>
      </c>
      <c r="E5802">
        <f>ASIN(SQRT((SIN(RADIANS(PARAMETERS!$D$8-D5802)/2)*SIN(RADIANS(PARAMETERS!$D$8-D5802)/2))+(COS(RADIANS(D5802))*COS(RADIANS(PARAMETERS!$D$8))*SIN(RADIANS(PARAMETERS!$D$9-C5802)/2)*SIN(RADIANS(PARAMETERS!$D$9-C5802)/2))))*2*3958.756</f>
        <v>461.84630590035732</v>
      </c>
      <c r="F5802">
        <v>177.73291015625</v>
      </c>
      <c r="G5802">
        <v>206.13761901855</v>
      </c>
      <c r="H5802">
        <v>250.77192687988</v>
      </c>
      <c r="I5802">
        <v>290.85302734375</v>
      </c>
      <c r="J5802">
        <v>337.34213256836</v>
      </c>
      <c r="K5802" s="6">
        <f>IFERROR(EXP(TREND(LN($F$1:$J$1),LN(F5802:J5802),LN(Calculations!$B$3))),0)</f>
        <v>4.4202545282708096E-2</v>
      </c>
    </row>
    <row r="5803" spans="1:11" x14ac:dyDescent="0.35">
      <c r="A5803">
        <v>5800</v>
      </c>
      <c r="B5803" t="str">
        <f t="shared" si="90"/>
        <v>19-66.5</v>
      </c>
      <c r="C5803">
        <v>-66.587682011395998</v>
      </c>
      <c r="D5803">
        <v>19.342045762864998</v>
      </c>
      <c r="E5803">
        <f>ASIN(SQRT((SIN(RADIANS(PARAMETERS!$D$8-D5803)/2)*SIN(RADIANS(PARAMETERS!$D$8-D5803)/2))+(COS(RADIANS(D5803))*COS(RADIANS(PARAMETERS!$D$8))*SIN(RADIANS(PARAMETERS!$D$9-C5803)/2)*SIN(RADIANS(PARAMETERS!$D$9-C5803)/2))))*2*3958.756</f>
        <v>476.45086849141524</v>
      </c>
      <c r="F5803">
        <v>177.42756652832</v>
      </c>
      <c r="G5803">
        <v>205.81423950195</v>
      </c>
      <c r="H5803">
        <v>250.42803955078</v>
      </c>
      <c r="I5803">
        <v>290.49765014648</v>
      </c>
      <c r="J5803">
        <v>336.98040771484</v>
      </c>
      <c r="K5803" s="6">
        <f>IFERROR(EXP(TREND(LN($F$1:$J$1),LN(F5803:J5803),LN(Calculations!$B$3))),0)</f>
        <v>4.381395425446289E-2</v>
      </c>
    </row>
    <row r="5804" spans="1:11" x14ac:dyDescent="0.35">
      <c r="A5804">
        <v>5801</v>
      </c>
      <c r="B5804" t="str">
        <f t="shared" si="90"/>
        <v>19-67</v>
      </c>
      <c r="C5804">
        <v>-66.859003346296006</v>
      </c>
      <c r="D5804">
        <v>19.342045762864998</v>
      </c>
      <c r="E5804">
        <f>ASIN(SQRT((SIN(RADIANS(PARAMETERS!$D$8-D5804)/2)*SIN(RADIANS(PARAMETERS!$D$8-D5804)/2))+(COS(RADIANS(D5804))*COS(RADIANS(PARAMETERS!$D$8))*SIN(RADIANS(PARAMETERS!$D$9-C5804)/2)*SIN(RADIANS(PARAMETERS!$D$9-C5804)/2))))*2*3958.756</f>
        <v>491.2721704803559</v>
      </c>
      <c r="F5804">
        <v>176.99998474121</v>
      </c>
      <c r="G5804">
        <v>205.34083557129</v>
      </c>
      <c r="H5804">
        <v>249.87599182129</v>
      </c>
      <c r="I5804">
        <v>289.87857055664</v>
      </c>
      <c r="J5804">
        <v>336.28720092773</v>
      </c>
      <c r="K5804" s="6">
        <f>IFERROR(EXP(TREND(LN($F$1:$J$1),LN(F5804:J5804),LN(Calculations!$B$3))),0)</f>
        <v>4.3307945944991121E-2</v>
      </c>
    </row>
    <row r="5805" spans="1:11" x14ac:dyDescent="0.35">
      <c r="A5805">
        <v>5802</v>
      </c>
      <c r="B5805" t="str">
        <f t="shared" si="90"/>
        <v>19-67</v>
      </c>
      <c r="C5805">
        <v>-67.130324681196996</v>
      </c>
      <c r="D5805">
        <v>19.342045762864998</v>
      </c>
      <c r="E5805">
        <f>ASIN(SQRT((SIN(RADIANS(PARAMETERS!$D$8-D5805)/2)*SIN(RADIANS(PARAMETERS!$D$8-D5805)/2))+(COS(RADIANS(D5805))*COS(RADIANS(PARAMETERS!$D$8))*SIN(RADIANS(PARAMETERS!$D$9-C5805)/2)*SIN(RADIANS(PARAMETERS!$D$9-C5805)/2))))*2*3958.756</f>
        <v>506.29114901263006</v>
      </c>
      <c r="F5805">
        <v>176.47793579102</v>
      </c>
      <c r="G5805">
        <v>204.82073974609</v>
      </c>
      <c r="H5805">
        <v>249.26306152344</v>
      </c>
      <c r="I5805">
        <v>289.18563842773</v>
      </c>
      <c r="J5805">
        <v>335.50494384766</v>
      </c>
      <c r="K5805" s="6">
        <f>IFERROR(EXP(TREND(LN($F$1:$J$1),LN(F5805:J5805),LN(Calculations!$B$3))),0)</f>
        <v>4.2715581957546593E-2</v>
      </c>
    </row>
    <row r="5806" spans="1:11" x14ac:dyDescent="0.35">
      <c r="A5806">
        <v>5803</v>
      </c>
      <c r="B5806" t="str">
        <f t="shared" si="90"/>
        <v>19-67.5</v>
      </c>
      <c r="C5806">
        <v>-67.401646016097999</v>
      </c>
      <c r="D5806">
        <v>19.342045762864998</v>
      </c>
      <c r="E5806">
        <f>ASIN(SQRT((SIN(RADIANS(PARAMETERS!$D$8-D5806)/2)*SIN(RADIANS(PARAMETERS!$D$8-D5806)/2))+(COS(RADIANS(D5806))*COS(RADIANS(PARAMETERS!$D$8))*SIN(RADIANS(PARAMETERS!$D$9-C5806)/2)*SIN(RADIANS(PARAMETERS!$D$9-C5806)/2))))*2*3958.756</f>
        <v>521.49069609247204</v>
      </c>
      <c r="F5806">
        <v>175.92761230469</v>
      </c>
      <c r="G5806">
        <v>204.2827911377</v>
      </c>
      <c r="H5806">
        <v>248.61967468262</v>
      </c>
      <c r="I5806">
        <v>288.44970703125</v>
      </c>
      <c r="J5806">
        <v>334.66394042969</v>
      </c>
      <c r="K5806" s="6">
        <f>IFERROR(EXP(TREND(LN($F$1:$J$1),LN(F5806:J5806),LN(Calculations!$B$3))),0)</f>
        <v>4.2108631956639254E-2</v>
      </c>
    </row>
    <row r="5807" spans="1:11" x14ac:dyDescent="0.35">
      <c r="A5807">
        <v>5804</v>
      </c>
      <c r="B5807" t="str">
        <f t="shared" si="90"/>
        <v>19-67.5</v>
      </c>
      <c r="C5807">
        <v>-67.672967350999002</v>
      </c>
      <c r="D5807">
        <v>19.342045762864998</v>
      </c>
      <c r="E5807">
        <f>ASIN(SQRT((SIN(RADIANS(PARAMETERS!$D$8-D5807)/2)*SIN(RADIANS(PARAMETERS!$D$8-D5807)/2))+(COS(RADIANS(D5807))*COS(RADIANS(PARAMETERS!$D$8))*SIN(RADIANS(PARAMETERS!$D$9-C5807)/2)*SIN(RADIANS(PARAMETERS!$D$9-C5807)/2))))*2*3958.756</f>
        <v>536.85544571668038</v>
      </c>
      <c r="F5807">
        <v>175.35456848145</v>
      </c>
      <c r="G5807">
        <v>203.72189331055</v>
      </c>
      <c r="H5807">
        <v>247.94267272949</v>
      </c>
      <c r="I5807">
        <v>287.66973876953</v>
      </c>
      <c r="J5807">
        <v>333.7658996582</v>
      </c>
      <c r="K5807" s="6">
        <f>IFERROR(EXP(TREND(LN($F$1:$J$1),LN(F5807:J5807),LN(Calculations!$B$3))),0)</f>
        <v>4.1489292492077605E-2</v>
      </c>
    </row>
    <row r="5808" spans="1:11" x14ac:dyDescent="0.35">
      <c r="A5808">
        <v>5805</v>
      </c>
      <c r="B5808" t="str">
        <f t="shared" si="90"/>
        <v>19-68</v>
      </c>
      <c r="C5808">
        <v>-67.944288685900005</v>
      </c>
      <c r="D5808">
        <v>19.342045762864998</v>
      </c>
      <c r="E5808">
        <f>ASIN(SQRT((SIN(RADIANS(PARAMETERS!$D$8-D5808)/2)*SIN(RADIANS(PARAMETERS!$D$8-D5808)/2))+(COS(RADIANS(D5808))*COS(RADIANS(PARAMETERS!$D$8))*SIN(RADIANS(PARAMETERS!$D$9-C5808)/2)*SIN(RADIANS(PARAMETERS!$D$9-C5808)/2))))*2*3958.756</f>
        <v>552.37158253784139</v>
      </c>
      <c r="F5808">
        <v>174.75659179688</v>
      </c>
      <c r="G5808">
        <v>203.13424682617</v>
      </c>
      <c r="H5808">
        <v>247.23095703125</v>
      </c>
      <c r="I5808">
        <v>286.84753417969</v>
      </c>
      <c r="J5808">
        <v>332.81649780273</v>
      </c>
      <c r="K5808" s="6">
        <f>IFERROR(EXP(TREND(LN($F$1:$J$1),LN(F5808:J5808),LN(Calculations!$B$3))),0)</f>
        <v>4.0852874872740391E-2</v>
      </c>
    </row>
    <row r="5809" spans="1:11" x14ac:dyDescent="0.35">
      <c r="A5809">
        <v>5806</v>
      </c>
      <c r="B5809" t="str">
        <f t="shared" si="90"/>
        <v>19-68</v>
      </c>
      <c r="C5809">
        <v>-68.215610020800995</v>
      </c>
      <c r="D5809">
        <v>19.342045762864998</v>
      </c>
      <c r="E5809">
        <f>ASIN(SQRT((SIN(RADIANS(PARAMETERS!$D$8-D5809)/2)*SIN(RADIANS(PARAMETERS!$D$8-D5809)/2))+(COS(RADIANS(D5809))*COS(RADIANS(PARAMETERS!$D$8))*SIN(RADIANS(PARAMETERS!$D$9-C5809)/2)*SIN(RADIANS(PARAMETERS!$D$9-C5809)/2))))*2*3958.756</f>
        <v>568.02667083001609</v>
      </c>
      <c r="F5809">
        <v>173.97328186035</v>
      </c>
      <c r="G5809">
        <v>202.33491516113</v>
      </c>
      <c r="H5809">
        <v>246.21336364746</v>
      </c>
      <c r="I5809">
        <v>285.62808227539</v>
      </c>
      <c r="J5809">
        <v>331.35708618164</v>
      </c>
      <c r="K5809" s="6">
        <f>IFERROR(EXP(TREND(LN($F$1:$J$1),LN(F5809:J5809),LN(Calculations!$B$3))),0)</f>
        <v>4.0060663519193573E-2</v>
      </c>
    </row>
    <row r="5810" spans="1:11" x14ac:dyDescent="0.35">
      <c r="A5810">
        <v>5807</v>
      </c>
      <c r="B5810" t="str">
        <f t="shared" si="90"/>
        <v>19-68.5</v>
      </c>
      <c r="C5810">
        <v>-68.486931355701998</v>
      </c>
      <c r="D5810">
        <v>19.342045762864998</v>
      </c>
      <c r="E5810">
        <f>ASIN(SQRT((SIN(RADIANS(PARAMETERS!$D$8-D5810)/2)*SIN(RADIANS(PARAMETERS!$D$8-D5810)/2))+(COS(RADIANS(D5810))*COS(RADIANS(PARAMETERS!$D$8))*SIN(RADIANS(PARAMETERS!$D$9-C5810)/2)*SIN(RADIANS(PARAMETERS!$D$9-C5810)/2))))*2*3958.756</f>
        <v>583.80950222273862</v>
      </c>
      <c r="F5810">
        <v>172.99774169922</v>
      </c>
      <c r="G5810">
        <v>201.37423706055</v>
      </c>
      <c r="H5810">
        <v>244.97351074219</v>
      </c>
      <c r="I5810">
        <v>284.12811279297</v>
      </c>
      <c r="J5810">
        <v>329.54602050781</v>
      </c>
      <c r="K5810" s="6">
        <f>IFERROR(EXP(TREND(LN($F$1:$J$1),LN(F5810:J5810),LN(Calculations!$B$3))),0)</f>
        <v>3.9107498973713829E-2</v>
      </c>
    </row>
    <row r="5811" spans="1:11" x14ac:dyDescent="0.35">
      <c r="A5811">
        <v>5808</v>
      </c>
      <c r="B5811" t="str">
        <f t="shared" si="90"/>
        <v>19-69</v>
      </c>
      <c r="C5811">
        <v>-68.758252690603001</v>
      </c>
      <c r="D5811">
        <v>19.342045762864998</v>
      </c>
      <c r="E5811">
        <f>ASIN(SQRT((SIN(RADIANS(PARAMETERS!$D$8-D5811)/2)*SIN(RADIANS(PARAMETERS!$D$8-D5811)/2))+(COS(RADIANS(D5811))*COS(RADIANS(PARAMETERS!$D$8))*SIN(RADIANS(PARAMETERS!$D$9-C5811)/2)*SIN(RADIANS(PARAMETERS!$D$9-C5811)/2))))*2*3958.756</f>
        <v>599.70996053901501</v>
      </c>
      <c r="F5811">
        <v>171.83702087402</v>
      </c>
      <c r="G5811">
        <v>200.28639221191</v>
      </c>
      <c r="H5811">
        <v>243.56855773926</v>
      </c>
      <c r="I5811">
        <v>282.42770385742</v>
      </c>
      <c r="J5811">
        <v>327.49230957031</v>
      </c>
      <c r="K5811" s="6">
        <f>IFERROR(EXP(TREND(LN($F$1:$J$1),LN(F5811:J5811),LN(Calculations!$B$3))),0)</f>
        <v>3.8004905024614642E-2</v>
      </c>
    </row>
    <row r="5812" spans="1:11" x14ac:dyDescent="0.35">
      <c r="A5812">
        <v>5809</v>
      </c>
      <c r="B5812" t="str">
        <f t="shared" si="90"/>
        <v>19-69</v>
      </c>
      <c r="C5812">
        <v>-69.029574025504004</v>
      </c>
      <c r="D5812">
        <v>19.342045762864998</v>
      </c>
      <c r="E5812">
        <f>ASIN(SQRT((SIN(RADIANS(PARAMETERS!$D$8-D5812)/2)*SIN(RADIANS(PARAMETERS!$D$8-D5812)/2))+(COS(RADIANS(D5812))*COS(RADIANS(PARAMETERS!$D$8))*SIN(RADIANS(PARAMETERS!$D$9-C5812)/2)*SIN(RADIANS(PARAMETERS!$D$9-C5812)/2))))*2*3958.756</f>
        <v>615.71890205831801</v>
      </c>
      <c r="F5812">
        <v>170.55989074707</v>
      </c>
      <c r="G5812">
        <v>199.09686279297</v>
      </c>
      <c r="H5812">
        <v>242.01686096191</v>
      </c>
      <c r="I5812">
        <v>280.53692626953</v>
      </c>
      <c r="J5812">
        <v>325.19436645508</v>
      </c>
      <c r="K5812" s="6">
        <f>IFERROR(EXP(TREND(LN($F$1:$J$1),LN(F5812:J5812),LN(Calculations!$B$3))),0)</f>
        <v>3.6830266315909028E-2</v>
      </c>
    </row>
    <row r="5813" spans="1:11" x14ac:dyDescent="0.35">
      <c r="A5813">
        <v>5810</v>
      </c>
      <c r="B5813" t="str">
        <f t="shared" si="90"/>
        <v>19-69.5</v>
      </c>
      <c r="C5813">
        <v>-69.300895360404994</v>
      </c>
      <c r="D5813">
        <v>19.342045762864998</v>
      </c>
      <c r="E5813">
        <f>ASIN(SQRT((SIN(RADIANS(PARAMETERS!$D$8-D5813)/2)*SIN(RADIANS(PARAMETERS!$D$8-D5813)/2))+(COS(RADIANS(D5813))*COS(RADIANS(PARAMETERS!$D$8))*SIN(RADIANS(PARAMETERS!$D$9-C5813)/2)*SIN(RADIANS(PARAMETERS!$D$9-C5813)/2))))*2*3958.756</f>
        <v>631.8280495830985</v>
      </c>
      <c r="F5813">
        <v>169.21308898926</v>
      </c>
      <c r="G5813">
        <v>197.8589630127</v>
      </c>
      <c r="H5813">
        <v>240.40031433105</v>
      </c>
      <c r="I5813">
        <v>278.56567382813</v>
      </c>
      <c r="J5813">
        <v>322.79699707031</v>
      </c>
      <c r="K5813" s="6">
        <f>IFERROR(EXP(TREND(LN($F$1:$J$1),LN(F5813:J5813),LN(Calculations!$B$3))),0)</f>
        <v>3.5625307103568017E-2</v>
      </c>
    </row>
    <row r="5814" spans="1:11" x14ac:dyDescent="0.35">
      <c r="A5814">
        <v>5811</v>
      </c>
      <c r="B5814" t="str">
        <f t="shared" si="90"/>
        <v>19-69.5</v>
      </c>
      <c r="C5814">
        <v>-69.572216695305997</v>
      </c>
      <c r="D5814">
        <v>19.342045762864998</v>
      </c>
      <c r="E5814">
        <f>ASIN(SQRT((SIN(RADIANS(PARAMETERS!$D$8-D5814)/2)*SIN(RADIANS(PARAMETERS!$D$8-D5814)/2))+(COS(RADIANS(D5814))*COS(RADIANS(PARAMETERS!$D$8))*SIN(RADIANS(PARAMETERS!$D$9-C5814)/2)*SIN(RADIANS(PARAMETERS!$D$9-C5814)/2))))*2*3958.756</f>
        <v>648.02989878712606</v>
      </c>
      <c r="F5814">
        <v>167.81430053711</v>
      </c>
      <c r="G5814">
        <v>196.58976745605</v>
      </c>
      <c r="H5814">
        <v>238.74702453613</v>
      </c>
      <c r="I5814">
        <v>276.55294799805</v>
      </c>
      <c r="J5814">
        <v>320.3528137207</v>
      </c>
      <c r="K5814" s="6">
        <f>IFERROR(EXP(TREND(LN($F$1:$J$1),LN(F5814:J5814),LN(Calculations!$B$3))),0)</f>
        <v>3.4406552272319799E-2</v>
      </c>
    </row>
    <row r="5815" spans="1:11" x14ac:dyDescent="0.35">
      <c r="A5815">
        <v>5812</v>
      </c>
      <c r="B5815" t="str">
        <f t="shared" si="90"/>
        <v>19-70</v>
      </c>
      <c r="C5815">
        <v>-69.843538030207</v>
      </c>
      <c r="D5815">
        <v>19.342045762864998</v>
      </c>
      <c r="E5815">
        <f>ASIN(SQRT((SIN(RADIANS(PARAMETERS!$D$8-D5815)/2)*SIN(RADIANS(PARAMETERS!$D$8-D5815)/2))+(COS(RADIANS(D5815))*COS(RADIANS(PARAMETERS!$D$8))*SIN(RADIANS(PARAMETERS!$D$9-C5815)/2)*SIN(RADIANS(PARAMETERS!$D$9-C5815)/2))))*2*3958.756</f>
        <v>664.31763544560147</v>
      </c>
      <c r="F5815">
        <v>166.27993774414</v>
      </c>
      <c r="G5815">
        <v>195.20582580566</v>
      </c>
      <c r="H5815">
        <v>236.92698669434</v>
      </c>
      <c r="I5815">
        <v>274.32308959961</v>
      </c>
      <c r="J5815">
        <v>317.62936401367</v>
      </c>
      <c r="K5815" s="6">
        <f>IFERROR(EXP(TREND(LN($F$1:$J$1),LN(F5815:J5815),LN(Calculations!$B$3))),0)</f>
        <v>3.3116942837803628E-2</v>
      </c>
    </row>
    <row r="5816" spans="1:11" x14ac:dyDescent="0.35">
      <c r="A5816">
        <v>5813</v>
      </c>
      <c r="B5816" t="str">
        <f t="shared" si="90"/>
        <v>19-70</v>
      </c>
      <c r="C5816">
        <v>-70.114859365108003</v>
      </c>
      <c r="D5816">
        <v>19.342045762864998</v>
      </c>
      <c r="E5816">
        <f>ASIN(SQRT((SIN(RADIANS(PARAMETERS!$D$8-D5816)/2)*SIN(RADIANS(PARAMETERS!$D$8-D5816)/2))+(COS(RADIANS(D5816))*COS(RADIANS(PARAMETERS!$D$8))*SIN(RADIANS(PARAMETERS!$D$9-C5816)/2)*SIN(RADIANS(PARAMETERS!$D$9-C5816)/2))))*2*3958.756</f>
        <v>680.68506227709395</v>
      </c>
      <c r="F5816">
        <v>164.73271179199</v>
      </c>
      <c r="G5816">
        <v>193.86175537109</v>
      </c>
      <c r="H5816">
        <v>235.16716003418</v>
      </c>
      <c r="I5816">
        <v>272.17337036133</v>
      </c>
      <c r="J5816">
        <v>315.01083374023</v>
      </c>
      <c r="K5816" s="6">
        <f>IFERROR(EXP(TREND(LN($F$1:$J$1),LN(F5816:J5816),LN(Calculations!$B$3))),0)</f>
        <v>3.185872251854667E-2</v>
      </c>
    </row>
    <row r="5817" spans="1:11" x14ac:dyDescent="0.35">
      <c r="A5817">
        <v>5814</v>
      </c>
      <c r="B5817" t="str">
        <f t="shared" si="90"/>
        <v>19-70.5</v>
      </c>
      <c r="C5817">
        <v>-70.386180700009007</v>
      </c>
      <c r="D5817">
        <v>19.342045762864998</v>
      </c>
      <c r="E5817">
        <f>ASIN(SQRT((SIN(RADIANS(PARAMETERS!$D$8-D5817)/2)*SIN(RADIANS(PARAMETERS!$D$8-D5817)/2))+(COS(RADIANS(D5817))*COS(RADIANS(PARAMETERS!$D$8))*SIN(RADIANS(PARAMETERS!$D$9-C5817)/2)*SIN(RADIANS(PARAMETERS!$D$9-C5817)/2))))*2*3958.756</f>
        <v>697.12653425718179</v>
      </c>
      <c r="F5817">
        <v>163.23706054688</v>
      </c>
      <c r="G5817">
        <v>192.61126708984</v>
      </c>
      <c r="H5817">
        <v>233.54583740234</v>
      </c>
      <c r="I5817">
        <v>270.20574951172</v>
      </c>
      <c r="J5817">
        <v>312.62826538086</v>
      </c>
      <c r="K5817" s="6">
        <f>IFERROR(EXP(TREND(LN($F$1:$J$1),LN(F5817:J5817),LN(Calculations!$B$3))),0)</f>
        <v>3.0679850721070556E-2</v>
      </c>
    </row>
    <row r="5818" spans="1:11" x14ac:dyDescent="0.35">
      <c r="A5818">
        <v>5815</v>
      </c>
      <c r="B5818" t="str">
        <f t="shared" si="90"/>
        <v>19-70.5</v>
      </c>
      <c r="C5818">
        <v>-70.657502034909996</v>
      </c>
      <c r="D5818">
        <v>19.342045762864998</v>
      </c>
      <c r="E5818">
        <f>ASIN(SQRT((SIN(RADIANS(PARAMETERS!$D$8-D5818)/2)*SIN(RADIANS(PARAMETERS!$D$8-D5818)/2))+(COS(RADIANS(D5818))*COS(RADIANS(PARAMETERS!$D$8))*SIN(RADIANS(PARAMETERS!$D$9-C5818)/2)*SIN(RADIANS(PARAMETERS!$D$9-C5818)/2))))*2*3958.756</f>
        <v>713.63690138811671</v>
      </c>
      <c r="F5818">
        <v>162.21806335449</v>
      </c>
      <c r="G5818">
        <v>191.70930480957</v>
      </c>
      <c r="H5818">
        <v>232.39233398438</v>
      </c>
      <c r="I5818">
        <v>268.81820678711</v>
      </c>
      <c r="J5818">
        <v>310.96105957031</v>
      </c>
      <c r="K5818" s="6">
        <f>IFERROR(EXP(TREND(LN($F$1:$J$1),LN(F5818:J5818),LN(Calculations!$B$3))),0)</f>
        <v>2.9883554239388946E-2</v>
      </c>
    </row>
    <row r="5819" spans="1:11" x14ac:dyDescent="0.35">
      <c r="A5819">
        <v>5816</v>
      </c>
      <c r="B5819" t="str">
        <f t="shared" si="90"/>
        <v>19-71</v>
      </c>
      <c r="C5819">
        <v>-70.928823369810999</v>
      </c>
      <c r="D5819">
        <v>19.342045762864998</v>
      </c>
      <c r="E5819">
        <f>ASIN(SQRT((SIN(RADIANS(PARAMETERS!$D$8-D5819)/2)*SIN(RADIANS(PARAMETERS!$D$8-D5819)/2))+(COS(RADIANS(D5819))*COS(RADIANS(PARAMETERS!$D$8))*SIN(RADIANS(PARAMETERS!$D$9-C5819)/2)*SIN(RADIANS(PARAMETERS!$D$9-C5819)/2))))*2*3958.756</f>
        <v>730.21145802480294</v>
      </c>
      <c r="F5819">
        <v>161.63790893555</v>
      </c>
      <c r="G5819">
        <v>191.1319732666</v>
      </c>
      <c r="H5819">
        <v>231.68780517578</v>
      </c>
      <c r="I5819">
        <v>267.99853515625</v>
      </c>
      <c r="J5819">
        <v>310.0068359375</v>
      </c>
      <c r="K5819" s="6">
        <f>IFERROR(EXP(TREND(LN($F$1:$J$1),LN(F5819:J5819),LN(Calculations!$B$3))),0)</f>
        <v>2.9414690526211325E-2</v>
      </c>
    </row>
    <row r="5820" spans="1:11" x14ac:dyDescent="0.35">
      <c r="A5820">
        <v>5817</v>
      </c>
      <c r="B5820" t="str">
        <f t="shared" si="90"/>
        <v>19-71</v>
      </c>
      <c r="C5820">
        <v>-71.200144704712002</v>
      </c>
      <c r="D5820">
        <v>19.342045762864998</v>
      </c>
      <c r="E5820">
        <f>ASIN(SQRT((SIN(RADIANS(PARAMETERS!$D$8-D5820)/2)*SIN(RADIANS(PARAMETERS!$D$8-D5820)/2))+(COS(RADIANS(D5820))*COS(RADIANS(PARAMETERS!$D$8))*SIN(RADIANS(PARAMETERS!$D$9-C5820)/2)*SIN(RADIANS(PARAMETERS!$D$9-C5820)/2))))*2*3958.756</f>
        <v>746.84589796346393</v>
      </c>
      <c r="F5820">
        <v>161.44523620605</v>
      </c>
      <c r="G5820">
        <v>190.84307861328</v>
      </c>
      <c r="H5820">
        <v>231.38415527344</v>
      </c>
      <c r="I5820">
        <v>267.68786621094</v>
      </c>
      <c r="J5820">
        <v>309.69424438477</v>
      </c>
      <c r="K5820" s="6">
        <f>IFERROR(EXP(TREND(LN($F$1:$J$1),LN(F5820:J5820),LN(Calculations!$B$3))),0)</f>
        <v>2.9223930237870011E-2</v>
      </c>
    </row>
    <row r="5821" spans="1:11" x14ac:dyDescent="0.35">
      <c r="A5821">
        <v>5818</v>
      </c>
      <c r="B5821" t="str">
        <f t="shared" si="90"/>
        <v>19-71.5</v>
      </c>
      <c r="C5821">
        <v>-71.471466039613006</v>
      </c>
      <c r="D5821">
        <v>19.342045762864998</v>
      </c>
      <c r="E5821">
        <f>ASIN(SQRT((SIN(RADIANS(PARAMETERS!$D$8-D5821)/2)*SIN(RADIANS(PARAMETERS!$D$8-D5821)/2))+(COS(RADIANS(D5821))*COS(RADIANS(PARAMETERS!$D$8))*SIN(RADIANS(PARAMETERS!$D$9-C5821)/2)*SIN(RADIANS(PARAMETERS!$D$9-C5821)/2))))*2*3958.756</f>
        <v>763.53627459513314</v>
      </c>
      <c r="F5821">
        <v>161.2243347168</v>
      </c>
      <c r="G5821">
        <v>190.51797485352</v>
      </c>
      <c r="H5821">
        <v>231.0089263916</v>
      </c>
      <c r="I5821">
        <v>267.27014160156</v>
      </c>
      <c r="J5821">
        <v>309.22970581055</v>
      </c>
      <c r="K5821" s="6">
        <f>IFERROR(EXP(TREND(LN($F$1:$J$1),LN(F5821:J5821),LN(Calculations!$B$3))),0)</f>
        <v>2.9020094021902535E-2</v>
      </c>
    </row>
    <row r="5822" spans="1:11" x14ac:dyDescent="0.35">
      <c r="A5822">
        <v>5819</v>
      </c>
      <c r="B5822" t="str">
        <f t="shared" si="90"/>
        <v>19-71.5</v>
      </c>
      <c r="C5822">
        <v>-71.742787374513995</v>
      </c>
      <c r="D5822">
        <v>19.342045762864998</v>
      </c>
      <c r="E5822">
        <f>ASIN(SQRT((SIN(RADIANS(PARAMETERS!$D$8-D5822)/2)*SIN(RADIANS(PARAMETERS!$D$8-D5822)/2))+(COS(RADIANS(D5822))*COS(RADIANS(PARAMETERS!$D$8))*SIN(RADIANS(PARAMETERS!$D$9-C5822)/2)*SIN(RADIANS(PARAMETERS!$D$9-C5822)/2))))*2*3958.756</f>
        <v>780.27896551162985</v>
      </c>
      <c r="F5822">
        <v>161.13842773438</v>
      </c>
      <c r="G5822">
        <v>190.34536743164</v>
      </c>
      <c r="H5822">
        <v>230.84176635742</v>
      </c>
      <c r="I5822">
        <v>267.11364746094</v>
      </c>
      <c r="J5822">
        <v>309.09140014648</v>
      </c>
      <c r="K5822" s="6">
        <f>IFERROR(EXP(TREND(LN($F$1:$J$1),LN(F5822:J5822),LN(Calculations!$B$3))),0)</f>
        <v>2.8919634855385786E-2</v>
      </c>
    </row>
    <row r="5823" spans="1:11" x14ac:dyDescent="0.35">
      <c r="A5823">
        <v>5820</v>
      </c>
      <c r="B5823" t="str">
        <f t="shared" si="90"/>
        <v>19-72</v>
      </c>
      <c r="C5823">
        <v>-72.014108709414998</v>
      </c>
      <c r="D5823">
        <v>19.342045762864998</v>
      </c>
      <c r="E5823">
        <f>ASIN(SQRT((SIN(RADIANS(PARAMETERS!$D$8-D5823)/2)*SIN(RADIANS(PARAMETERS!$D$8-D5823)/2))+(COS(RADIANS(D5823))*COS(RADIANS(PARAMETERS!$D$8))*SIN(RADIANS(PARAMETERS!$D$9-C5823)/2)*SIN(RADIANS(PARAMETERS!$D$9-C5823)/2))))*2*3958.756</f>
        <v>797.07064102756522</v>
      </c>
      <c r="F5823">
        <v>161.19468688965</v>
      </c>
      <c r="G5823">
        <v>190.29948425293</v>
      </c>
      <c r="H5823">
        <v>230.84461975098</v>
      </c>
      <c r="I5823">
        <v>267.16827392578</v>
      </c>
      <c r="J5823">
        <v>309.21408081055</v>
      </c>
      <c r="K5823" s="6">
        <f>IFERROR(EXP(TREND(LN($F$1:$J$1),LN(F5823:J5823),LN(Calculations!$B$3))),0)</f>
        <v>2.8923398789114992E-2</v>
      </c>
    </row>
    <row r="5824" spans="1:11" x14ac:dyDescent="0.35">
      <c r="A5824">
        <v>5821</v>
      </c>
      <c r="B5824" t="str">
        <f t="shared" si="90"/>
        <v>19-72.5</v>
      </c>
      <c r="C5824">
        <v>-72.285430044316001</v>
      </c>
      <c r="D5824">
        <v>19.342045762864998</v>
      </c>
      <c r="E5824">
        <f>ASIN(SQRT((SIN(RADIANS(PARAMETERS!$D$8-D5824)/2)*SIN(RADIANS(PARAMETERS!$D$8-D5824)/2))+(COS(RADIANS(D5824))*COS(RADIANS(PARAMETERS!$D$8))*SIN(RADIANS(PARAMETERS!$D$9-C5824)/2)*SIN(RADIANS(PARAMETERS!$D$9-C5824)/2))))*2*3958.756</f>
        <v>813.90823614882754</v>
      </c>
      <c r="F5824">
        <v>161.07098388672</v>
      </c>
      <c r="G5824">
        <v>190.12344360352</v>
      </c>
      <c r="H5824">
        <v>230.63708496094</v>
      </c>
      <c r="I5824">
        <v>266.9333190918</v>
      </c>
      <c r="J5824">
        <v>308.94815063477</v>
      </c>
      <c r="K5824" s="6">
        <f>IFERROR(EXP(TREND(LN($F$1:$J$1),LN(F5824:J5824),LN(Calculations!$B$3))),0)</f>
        <v>2.8812824888457784E-2</v>
      </c>
    </row>
    <row r="5825" spans="1:11" x14ac:dyDescent="0.35">
      <c r="A5825">
        <v>5822</v>
      </c>
      <c r="B5825" t="str">
        <f t="shared" si="90"/>
        <v>19-72.5</v>
      </c>
      <c r="C5825">
        <v>-72.556751379217005</v>
      </c>
      <c r="D5825">
        <v>19.342045762864998</v>
      </c>
      <c r="E5825">
        <f>ASIN(SQRT((SIN(RADIANS(PARAMETERS!$D$8-D5825)/2)*SIN(RADIANS(PARAMETERS!$D$8-D5825)/2))+(COS(RADIANS(D5825))*COS(RADIANS(PARAMETERS!$D$8))*SIN(RADIANS(PARAMETERS!$D$9-C5825)/2)*SIN(RADIANS(PARAMETERS!$D$9-C5825)/2))))*2*3958.756</f>
        <v>830.78892557681229</v>
      </c>
      <c r="F5825">
        <v>160.71237182617</v>
      </c>
      <c r="G5825">
        <v>189.79711914063</v>
      </c>
      <c r="H5825">
        <v>230.21391296387</v>
      </c>
      <c r="I5825">
        <v>266.419921875</v>
      </c>
      <c r="J5825">
        <v>308.32690429688</v>
      </c>
      <c r="K5825" s="6">
        <f>IFERROR(EXP(TREND(LN($F$1:$J$1),LN(F5825:J5825),LN(Calculations!$B$3))),0)</f>
        <v>2.8545681668652536E-2</v>
      </c>
    </row>
    <row r="5826" spans="1:11" x14ac:dyDescent="0.35">
      <c r="A5826">
        <v>5823</v>
      </c>
      <c r="B5826" t="str">
        <f t="shared" si="90"/>
        <v>19-73</v>
      </c>
      <c r="C5826">
        <v>-72.828072714117994</v>
      </c>
      <c r="D5826">
        <v>19.342045762864998</v>
      </c>
      <c r="E5826">
        <f>ASIN(SQRT((SIN(RADIANS(PARAMETERS!$D$8-D5826)/2)*SIN(RADIANS(PARAMETERS!$D$8-D5826)/2))+(COS(RADIANS(D5826))*COS(RADIANS(PARAMETERS!$D$8))*SIN(RADIANS(PARAMETERS!$D$9-C5826)/2)*SIN(RADIANS(PARAMETERS!$D$9-C5826)/2))))*2*3958.756</f>
        <v>847.71010138911242</v>
      </c>
      <c r="F5826">
        <v>160.28288269043</v>
      </c>
      <c r="G5826">
        <v>189.42890930176</v>
      </c>
      <c r="H5826">
        <v>229.72192382813</v>
      </c>
      <c r="I5826">
        <v>265.81155395508</v>
      </c>
      <c r="J5826">
        <v>307.57836914063</v>
      </c>
      <c r="K5826" s="6">
        <f>IFERROR(EXP(TREND(LN($F$1:$J$1),LN(F5826:J5826),LN(Calculations!$B$3))),0)</f>
        <v>2.8236875655693092E-2</v>
      </c>
    </row>
    <row r="5827" spans="1:11" x14ac:dyDescent="0.35">
      <c r="A5827">
        <v>5824</v>
      </c>
      <c r="B5827" t="str">
        <f t="shared" si="90"/>
        <v>19-73</v>
      </c>
      <c r="C5827">
        <v>-73.099394049018997</v>
      </c>
      <c r="D5827">
        <v>19.342045762864998</v>
      </c>
      <c r="E5827">
        <f>ASIN(SQRT((SIN(RADIANS(PARAMETERS!$D$8-D5827)/2)*SIN(RADIANS(PARAMETERS!$D$8-D5827)/2))+(COS(RADIANS(D5827))*COS(RADIANS(PARAMETERS!$D$8))*SIN(RADIANS(PARAMETERS!$D$9-C5827)/2)*SIN(RADIANS(PARAMETERS!$D$9-C5827)/2))))*2*3958.756</f>
        <v>864.66935308239874</v>
      </c>
      <c r="F5827">
        <v>160.38154602051</v>
      </c>
      <c r="G5827">
        <v>189.42799377441</v>
      </c>
      <c r="H5827">
        <v>229.70440673828</v>
      </c>
      <c r="I5827">
        <v>265.77752685547</v>
      </c>
      <c r="J5827">
        <v>307.52374267578</v>
      </c>
      <c r="K5827" s="6">
        <f>IFERROR(EXP(TREND(LN($F$1:$J$1),LN(F5827:J5827),LN(Calculations!$B$3))),0)</f>
        <v>2.8299495876992795E-2</v>
      </c>
    </row>
    <row r="5828" spans="1:11" x14ac:dyDescent="0.35">
      <c r="A5828">
        <v>5825</v>
      </c>
      <c r="B5828" t="str">
        <f t="shared" si="90"/>
        <v>19-73.5</v>
      </c>
      <c r="C5828">
        <v>-73.37071538392</v>
      </c>
      <c r="D5828">
        <v>19.342045762864998</v>
      </c>
      <c r="E5828">
        <f>ASIN(SQRT((SIN(RADIANS(PARAMETERS!$D$8-D5828)/2)*SIN(RADIANS(PARAMETERS!$D$8-D5828)/2))+(COS(RADIANS(D5828))*COS(RADIANS(PARAMETERS!$D$8))*SIN(RADIANS(PARAMETERS!$D$9-C5828)/2)*SIN(RADIANS(PARAMETERS!$D$9-C5828)/2))))*2*3958.756</f>
        <v>881.66444970245414</v>
      </c>
      <c r="F5828">
        <v>161.00975036621</v>
      </c>
      <c r="G5828">
        <v>189.8824005127</v>
      </c>
      <c r="H5828">
        <v>230.30274963379</v>
      </c>
      <c r="I5828">
        <v>266.51214599609</v>
      </c>
      <c r="J5828">
        <v>308.42352294922</v>
      </c>
      <c r="K5828" s="6">
        <f>IFERROR(EXP(TREND(LN($F$1:$J$1),LN(F5828:J5828),LN(Calculations!$B$3))),0)</f>
        <v>2.8742477948679079E-2</v>
      </c>
    </row>
    <row r="5829" spans="1:11" x14ac:dyDescent="0.35">
      <c r="A5829">
        <v>5826</v>
      </c>
      <c r="B5829" t="str">
        <f t="shared" ref="B5829:B5892" si="91">MROUND(D5829,1)&amp;MROUND(C5829,-0.5)</f>
        <v>19-73.5</v>
      </c>
      <c r="C5829">
        <v>-73.642036718821004</v>
      </c>
      <c r="D5829">
        <v>19.342045762864998</v>
      </c>
      <c r="E5829">
        <f>ASIN(SQRT((SIN(RADIANS(PARAMETERS!$D$8-D5829)/2)*SIN(RADIANS(PARAMETERS!$D$8-D5829)/2))+(COS(RADIANS(D5829))*COS(RADIANS(PARAMETERS!$D$8))*SIN(RADIANS(PARAMETERS!$D$9-C5829)/2)*SIN(RADIANS(PARAMETERS!$D$9-C5829)/2))))*2*3958.756</f>
        <v>898.69332382056689</v>
      </c>
      <c r="F5829">
        <v>161.94993591309</v>
      </c>
      <c r="G5829">
        <v>190.59741210938</v>
      </c>
      <c r="H5829">
        <v>231.24584960938</v>
      </c>
      <c r="I5829">
        <v>267.67092895508</v>
      </c>
      <c r="J5829">
        <v>309.84350585938</v>
      </c>
      <c r="K5829" s="6">
        <f>IFERROR(EXP(TREND(LN($F$1:$J$1),LN(F5829:J5829),LN(Calculations!$B$3))),0)</f>
        <v>2.9421593218348013E-2</v>
      </c>
    </row>
    <row r="5830" spans="1:11" x14ac:dyDescent="0.35">
      <c r="A5830">
        <v>5827</v>
      </c>
      <c r="B5830" t="str">
        <f t="shared" si="91"/>
        <v>19-74</v>
      </c>
      <c r="C5830">
        <v>-73.913358053722007</v>
      </c>
      <c r="D5830">
        <v>19.342045762864998</v>
      </c>
      <c r="E5830">
        <f>ASIN(SQRT((SIN(RADIANS(PARAMETERS!$D$8-D5830)/2)*SIN(RADIANS(PARAMETERS!$D$8-D5830)/2))+(COS(RADIANS(D5830))*COS(RADIANS(PARAMETERS!$D$8))*SIN(RADIANS(PARAMETERS!$D$9-C5830)/2)*SIN(RADIANS(PARAMETERS!$D$9-C5830)/2))))*2*3958.756</f>
        <v>915.75405714527403</v>
      </c>
      <c r="F5830">
        <v>162.62159729004</v>
      </c>
      <c r="G5830">
        <v>190.99258422852</v>
      </c>
      <c r="H5830">
        <v>231.71905517578</v>
      </c>
      <c r="I5830">
        <v>268.21340942383</v>
      </c>
      <c r="J5830">
        <v>310.46557617188</v>
      </c>
      <c r="K5830" s="6">
        <f>IFERROR(EXP(TREND(LN($F$1:$J$1),LN(F5830:J5830),LN(Calculations!$B$3))),0)</f>
        <v>2.991512053238355E-2</v>
      </c>
    </row>
    <row r="5831" spans="1:11" x14ac:dyDescent="0.35">
      <c r="A5831">
        <v>5828</v>
      </c>
      <c r="B5831" t="str">
        <f t="shared" si="91"/>
        <v>19-74</v>
      </c>
      <c r="C5831">
        <v>-74.184679388622996</v>
      </c>
      <c r="D5831">
        <v>19.342045762864998</v>
      </c>
      <c r="E5831">
        <f>ASIN(SQRT((SIN(RADIANS(PARAMETERS!$D$8-D5831)/2)*SIN(RADIANS(PARAMETERS!$D$8-D5831)/2))+(COS(RADIANS(D5831))*COS(RADIANS(PARAMETERS!$D$8))*SIN(RADIANS(PARAMETERS!$D$9-C5831)/2)*SIN(RADIANS(PARAMETERS!$D$9-C5831)/2))))*2*3958.756</f>
        <v>932.84486758442131</v>
      </c>
      <c r="F5831">
        <v>162.49304199219</v>
      </c>
      <c r="G5831">
        <v>190.82531738281</v>
      </c>
      <c r="H5831">
        <v>231.4151763916</v>
      </c>
      <c r="I5831">
        <v>267.77407836914</v>
      </c>
      <c r="J5831">
        <v>309.85638427734</v>
      </c>
      <c r="K5831" s="6">
        <f>IFERROR(EXP(TREND(LN($F$1:$J$1),LN(F5831:J5831),LN(Calculations!$B$3))),0)</f>
        <v>2.9840719751646635E-2</v>
      </c>
    </row>
    <row r="5832" spans="1:11" x14ac:dyDescent="0.35">
      <c r="A5832">
        <v>5829</v>
      </c>
      <c r="B5832" t="str">
        <f t="shared" si="91"/>
        <v>19-74.5</v>
      </c>
      <c r="C5832">
        <v>-74.456000723523999</v>
      </c>
      <c r="D5832">
        <v>19.342045762864998</v>
      </c>
      <c r="E5832">
        <f>ASIN(SQRT((SIN(RADIANS(PARAMETERS!$D$8-D5832)/2)*SIN(RADIANS(PARAMETERS!$D$8-D5832)/2))+(COS(RADIANS(D5832))*COS(RADIANS(PARAMETERS!$D$8))*SIN(RADIANS(PARAMETERS!$D$9-C5832)/2)*SIN(RADIANS(PARAMETERS!$D$9-C5832)/2))))*2*3958.756</f>
        <v>949.96409759512164</v>
      </c>
      <c r="F5832">
        <v>161.71076965332</v>
      </c>
      <c r="G5832">
        <v>190.19470214844</v>
      </c>
      <c r="H5832">
        <v>230.46748352051</v>
      </c>
      <c r="I5832">
        <v>266.51843261719</v>
      </c>
      <c r="J5832">
        <v>308.22048950195</v>
      </c>
      <c r="K5832" s="6">
        <f>IFERROR(EXP(TREND(LN($F$1:$J$1),LN(F5832:J5832),LN(Calculations!$B$3))),0)</f>
        <v>2.9302565290389226E-2</v>
      </c>
    </row>
    <row r="5833" spans="1:11" x14ac:dyDescent="0.35">
      <c r="A5833">
        <v>5830</v>
      </c>
      <c r="B5833" t="str">
        <f t="shared" si="91"/>
        <v>19-74.5</v>
      </c>
      <c r="C5833">
        <v>-74.727322058425003</v>
      </c>
      <c r="D5833">
        <v>19.342045762864998</v>
      </c>
      <c r="E5833">
        <f>ASIN(SQRT((SIN(RADIANS(PARAMETERS!$D$8-D5833)/2)*SIN(RADIANS(PARAMETERS!$D$8-D5833)/2))+(COS(RADIANS(D5833))*COS(RADIANS(PARAMETERS!$D$8))*SIN(RADIANS(PARAMETERS!$D$9-C5833)/2)*SIN(RADIANS(PARAMETERS!$D$9-C5833)/2))))*2*3958.756</f>
        <v>967.11020367888318</v>
      </c>
      <c r="F5833">
        <v>160.62522888184</v>
      </c>
      <c r="G5833">
        <v>189.34629821777</v>
      </c>
      <c r="H5833">
        <v>229.20300292969</v>
      </c>
      <c r="I5833">
        <v>264.84967041016</v>
      </c>
      <c r="J5833">
        <v>306.05221557617</v>
      </c>
      <c r="K5833" s="6">
        <f>IFERROR(EXP(TREND(LN($F$1:$J$1),LN(F5833:J5833),LN(Calculations!$B$3))),0)</f>
        <v>2.8564076523382064E-2</v>
      </c>
    </row>
    <row r="5834" spans="1:11" x14ac:dyDescent="0.35">
      <c r="A5834">
        <v>5831</v>
      </c>
      <c r="B5834" t="str">
        <f t="shared" si="91"/>
        <v>19-75</v>
      </c>
      <c r="C5834">
        <v>-74.998643393324997</v>
      </c>
      <c r="D5834">
        <v>19.342045762864998</v>
      </c>
      <c r="E5834">
        <f>ASIN(SQRT((SIN(RADIANS(PARAMETERS!$D$8-D5834)/2)*SIN(RADIANS(PARAMETERS!$D$8-D5834)/2))+(COS(RADIANS(D5834))*COS(RADIANS(PARAMETERS!$D$8))*SIN(RADIANS(PARAMETERS!$D$9-C5834)/2)*SIN(RADIANS(PARAMETERS!$D$9-C5834)/2))))*2*3958.756</f>
        <v>984.28174689631601</v>
      </c>
      <c r="F5834">
        <v>159.66807556152</v>
      </c>
      <c r="G5834">
        <v>188.60720825195</v>
      </c>
      <c r="H5834">
        <v>228.09887695313</v>
      </c>
      <c r="I5834">
        <v>263.390625</v>
      </c>
      <c r="J5834">
        <v>304.15441894531</v>
      </c>
      <c r="K5834" s="6">
        <f>IFERROR(EXP(TREND(LN($F$1:$J$1),LN(F5834:J5834),LN(Calculations!$B$3))),0)</f>
        <v>2.7924001873099416E-2</v>
      </c>
    </row>
    <row r="5835" spans="1:11" x14ac:dyDescent="0.35">
      <c r="A5835">
        <v>5832</v>
      </c>
      <c r="B5835" t="str">
        <f t="shared" si="91"/>
        <v>19-75.5</v>
      </c>
      <c r="C5835">
        <v>-75.269964728226</v>
      </c>
      <c r="D5835">
        <v>19.342045762864998</v>
      </c>
      <c r="E5835">
        <f>ASIN(SQRT((SIN(RADIANS(PARAMETERS!$D$8-D5835)/2)*SIN(RADIANS(PARAMETERS!$D$8-D5835)/2))+(COS(RADIANS(D5835))*COS(RADIANS(PARAMETERS!$D$8))*SIN(RADIANS(PARAMETERS!$D$9-C5835)/2)*SIN(RADIANS(PARAMETERS!$D$9-C5835)/2))))*2*3958.756</f>
        <v>1001.4773842912257</v>
      </c>
      <c r="F5835">
        <v>158.94024658203</v>
      </c>
      <c r="G5835">
        <v>188.03184509277</v>
      </c>
      <c r="H5835">
        <v>227.21772766113</v>
      </c>
      <c r="I5835">
        <v>262.2106628418</v>
      </c>
      <c r="J5835">
        <v>302.60357666016</v>
      </c>
      <c r="K5835" s="6">
        <f>IFERROR(EXP(TREND(LN($F$1:$J$1),LN(F5835:J5835),LN(Calculations!$B$3))),0)</f>
        <v>2.7448635366937826E-2</v>
      </c>
    </row>
    <row r="5836" spans="1:11" x14ac:dyDescent="0.35">
      <c r="A5836">
        <v>5833</v>
      </c>
      <c r="B5836" t="str">
        <f t="shared" si="91"/>
        <v>19-75.5</v>
      </c>
      <c r="C5836">
        <v>-75.541286063127004</v>
      </c>
      <c r="D5836">
        <v>19.342045762864998</v>
      </c>
      <c r="E5836">
        <f>ASIN(SQRT((SIN(RADIANS(PARAMETERS!$D$8-D5836)/2)*SIN(RADIANS(PARAMETERS!$D$8-D5836)/2))+(COS(RADIANS(D5836))*COS(RADIANS(PARAMETERS!$D$8))*SIN(RADIANS(PARAMETERS!$D$9-C5836)/2)*SIN(RADIANS(PARAMETERS!$D$9-C5836)/2))))*2*3958.756</f>
        <v>1018.6958611256588</v>
      </c>
      <c r="F5836">
        <v>158.67321777344</v>
      </c>
      <c r="G5836">
        <v>187.76928710938</v>
      </c>
      <c r="H5836">
        <v>226.75137329102</v>
      </c>
      <c r="I5836">
        <v>261.54144287109</v>
      </c>
      <c r="J5836">
        <v>301.67910766602</v>
      </c>
      <c r="K5836" s="6">
        <f>IFERROR(EXP(TREND(LN($F$1:$J$1),LN(F5836:J5836),LN(Calculations!$B$3))),0)</f>
        <v>2.7290798089345304E-2</v>
      </c>
    </row>
    <row r="5837" spans="1:11" x14ac:dyDescent="0.35">
      <c r="A5837">
        <v>5834</v>
      </c>
      <c r="B5837" t="str">
        <f t="shared" si="91"/>
        <v>19-76</v>
      </c>
      <c r="C5837">
        <v>-75.812607398028007</v>
      </c>
      <c r="D5837">
        <v>19.342045762864998</v>
      </c>
      <c r="E5837">
        <f>ASIN(SQRT((SIN(RADIANS(PARAMETERS!$D$8-D5837)/2)*SIN(RADIANS(PARAMETERS!$D$8-D5837)/2))+(COS(RADIANS(D5837))*COS(RADIANS(PARAMETERS!$D$8))*SIN(RADIANS(PARAMETERS!$D$9-C5837)/2)*SIN(RADIANS(PARAMETERS!$D$9-C5837)/2))))*2*3958.756</f>
        <v>1035.9360038411189</v>
      </c>
      <c r="F5837">
        <v>159.13725280762</v>
      </c>
      <c r="G5837">
        <v>188.08355712891</v>
      </c>
      <c r="H5837">
        <v>227.09158325195</v>
      </c>
      <c r="I5837">
        <v>261.8994140625</v>
      </c>
      <c r="J5837">
        <v>302.05218505859</v>
      </c>
      <c r="K5837" s="6">
        <f>IFERROR(EXP(TREND(LN($F$1:$J$1),LN(F5837:J5837),LN(Calculations!$B$3))),0)</f>
        <v>2.7634151288013407E-2</v>
      </c>
    </row>
    <row r="5838" spans="1:11" x14ac:dyDescent="0.35">
      <c r="A5838">
        <v>5835</v>
      </c>
      <c r="B5838" t="str">
        <f t="shared" si="91"/>
        <v>19-76</v>
      </c>
      <c r="C5838">
        <v>-76.083928732928996</v>
      </c>
      <c r="D5838">
        <v>19.342045762864998</v>
      </c>
      <c r="E5838">
        <f>ASIN(SQRT((SIN(RADIANS(PARAMETERS!$D$8-D5838)/2)*SIN(RADIANS(PARAMETERS!$D$8-D5838)/2))+(COS(RADIANS(D5838))*COS(RADIANS(PARAMETERS!$D$8))*SIN(RADIANS(PARAMETERS!$D$9-C5838)/2)*SIN(RADIANS(PARAMETERS!$D$9-C5838)/2))))*2*3958.756</f>
        <v>1053.1967136689225</v>
      </c>
      <c r="F5838">
        <v>160.13529968262</v>
      </c>
      <c r="G5838">
        <v>188.80433654785</v>
      </c>
      <c r="H5838">
        <v>227.98960876465</v>
      </c>
      <c r="I5838">
        <v>262.95944213867</v>
      </c>
      <c r="J5838">
        <v>303.30294799805</v>
      </c>
      <c r="K5838" s="6">
        <f>IFERROR(EXP(TREND(LN($F$1:$J$1),LN(F5838:J5838),LN(Calculations!$B$3))),0)</f>
        <v>2.8358755358980053E-2</v>
      </c>
    </row>
    <row r="5839" spans="1:11" x14ac:dyDescent="0.35">
      <c r="A5839">
        <v>5836</v>
      </c>
      <c r="B5839" t="str">
        <f t="shared" si="91"/>
        <v>19-76.5</v>
      </c>
      <c r="C5839">
        <v>-76.355250067829999</v>
      </c>
      <c r="D5839">
        <v>19.342045762864998</v>
      </c>
      <c r="E5839">
        <f>ASIN(SQRT((SIN(RADIANS(PARAMETERS!$D$8-D5839)/2)*SIN(RADIANS(PARAMETERS!$D$8-D5839)/2))+(COS(RADIANS(D5839))*COS(RADIANS(PARAMETERS!$D$8))*SIN(RADIANS(PARAMETERS!$D$9-C5839)/2)*SIN(RADIANS(PARAMETERS!$D$9-C5839)/2))))*2*3958.756</f>
        <v>1070.4769608227648</v>
      </c>
      <c r="F5839">
        <v>161.2723236084</v>
      </c>
      <c r="G5839">
        <v>189.5810546875</v>
      </c>
      <c r="H5839">
        <v>228.94755554199</v>
      </c>
      <c r="I5839">
        <v>264.08126831055</v>
      </c>
      <c r="J5839">
        <v>304.6159362793</v>
      </c>
      <c r="K5839" s="6">
        <f>IFERROR(EXP(TREND(LN($F$1:$J$1),LN(F5839:J5839),LN(Calculations!$B$3))),0)</f>
        <v>2.9201384422677175E-2</v>
      </c>
    </row>
    <row r="5840" spans="1:11" x14ac:dyDescent="0.35">
      <c r="A5840">
        <v>5837</v>
      </c>
      <c r="B5840" t="str">
        <f t="shared" si="91"/>
        <v>19-76.5</v>
      </c>
      <c r="C5840">
        <v>-76.626571402731003</v>
      </c>
      <c r="D5840">
        <v>19.342045762864998</v>
      </c>
      <c r="E5840">
        <f>ASIN(SQRT((SIN(RADIANS(PARAMETERS!$D$8-D5840)/2)*SIN(RADIANS(PARAMETERS!$D$8-D5840)/2))+(COS(RADIANS(D5840))*COS(RADIANS(PARAMETERS!$D$8))*SIN(RADIANS(PARAMETERS!$D$9-C5840)/2)*SIN(RADIANS(PARAMETERS!$D$9-C5840)/2))))*2*3958.756</f>
        <v>1087.7757792137656</v>
      </c>
      <c r="F5840">
        <v>161.93870544434</v>
      </c>
      <c r="G5840">
        <v>190.01258850098</v>
      </c>
      <c r="H5840">
        <v>229.43278503418</v>
      </c>
      <c r="I5840">
        <v>264.60870361328</v>
      </c>
      <c r="J5840">
        <v>305.18630981445</v>
      </c>
      <c r="K5840" s="6">
        <f>IFERROR(EXP(TREND(LN($F$1:$J$1),LN(F5840:J5840),LN(Calculations!$B$3))),0)</f>
        <v>2.9720454802307082E-2</v>
      </c>
    </row>
    <row r="5841" spans="1:11" x14ac:dyDescent="0.35">
      <c r="A5841">
        <v>5838</v>
      </c>
      <c r="B5841" t="str">
        <f t="shared" si="91"/>
        <v>19-77</v>
      </c>
      <c r="C5841">
        <v>-76.897892737632006</v>
      </c>
      <c r="D5841">
        <v>19.342045762864998</v>
      </c>
      <c r="E5841">
        <f>ASIN(SQRT((SIN(RADIANS(PARAMETERS!$D$8-D5841)/2)*SIN(RADIANS(PARAMETERS!$D$8-D5841)/2))+(COS(RADIANS(D5841))*COS(RADIANS(PARAMETERS!$D$8))*SIN(RADIANS(PARAMETERS!$D$9-C5841)/2)*SIN(RADIANS(PARAMETERS!$D$9-C5841)/2))))*2*3958.756</f>
        <v>1105.0922616350717</v>
      </c>
      <c r="F5841">
        <v>162.23175048828</v>
      </c>
      <c r="G5841">
        <v>190.11218261719</v>
      </c>
      <c r="H5841">
        <v>229.45483398438</v>
      </c>
      <c r="I5841">
        <v>264.54690551758</v>
      </c>
      <c r="J5841">
        <v>305.01281738281</v>
      </c>
      <c r="K5841" s="6">
        <f>IFERROR(EXP(TREND(LN($F$1:$J$1),LN(F5841:J5841),LN(Calculations!$B$3))),0)</f>
        <v>2.9967068144468291E-2</v>
      </c>
    </row>
    <row r="5842" spans="1:11" x14ac:dyDescent="0.35">
      <c r="A5842">
        <v>5839</v>
      </c>
      <c r="B5842" t="str">
        <f t="shared" si="91"/>
        <v>19-77</v>
      </c>
      <c r="C5842">
        <v>-77.169214072532995</v>
      </c>
      <c r="D5842">
        <v>19.342045762864998</v>
      </c>
      <c r="E5842">
        <f>ASIN(SQRT((SIN(RADIANS(PARAMETERS!$D$8-D5842)/2)*SIN(RADIANS(PARAMETERS!$D$8-D5842)/2))+(COS(RADIANS(D5842))*COS(RADIANS(PARAMETERS!$D$8))*SIN(RADIANS(PARAMETERS!$D$9-C5842)/2)*SIN(RADIANS(PARAMETERS!$D$9-C5842)/2))))*2*3958.756</f>
        <v>1122.4255553689795</v>
      </c>
      <c r="F5842">
        <v>162.37606811523</v>
      </c>
      <c r="G5842">
        <v>190.09327697754</v>
      </c>
      <c r="H5842">
        <v>229.3053894043</v>
      </c>
      <c r="I5842">
        <v>264.26211547852</v>
      </c>
      <c r="J5842">
        <v>304.55270385742</v>
      </c>
      <c r="K5842" s="6">
        <f>IFERROR(EXP(TREND(LN($F$1:$J$1),LN(F5842:J5842),LN(Calculations!$B$3))),0)</f>
        <v>3.0108321448217561E-2</v>
      </c>
    </row>
    <row r="5843" spans="1:11" x14ac:dyDescent="0.35">
      <c r="A5843">
        <v>5840</v>
      </c>
      <c r="B5843" t="str">
        <f t="shared" si="91"/>
        <v>19-77.5</v>
      </c>
      <c r="C5843">
        <v>-77.440535407433998</v>
      </c>
      <c r="D5843">
        <v>19.342045762864998</v>
      </c>
      <c r="E5843">
        <f>ASIN(SQRT((SIN(RADIANS(PARAMETERS!$D$8-D5843)/2)*SIN(RADIANS(PARAMETERS!$D$8-D5843)/2))+(COS(RADIANS(D5843))*COS(RADIANS(PARAMETERS!$D$8))*SIN(RADIANS(PARAMETERS!$D$9-C5843)/2)*SIN(RADIANS(PARAMETERS!$D$9-C5843)/2))))*2*3958.756</f>
        <v>1139.7748581747574</v>
      </c>
      <c r="F5843">
        <v>162.92715454102</v>
      </c>
      <c r="G5843">
        <v>190.52793884277</v>
      </c>
      <c r="H5843">
        <v>229.78778076172</v>
      </c>
      <c r="I5843">
        <v>264.78067016602</v>
      </c>
      <c r="J5843">
        <v>305.10650634766</v>
      </c>
      <c r="K5843" s="6">
        <f>IFERROR(EXP(TREND(LN($F$1:$J$1),LN(F5843:J5843),LN(Calculations!$B$3))),0)</f>
        <v>3.0575158076068337E-2</v>
      </c>
    </row>
    <row r="5844" spans="1:11" x14ac:dyDescent="0.35">
      <c r="A5844">
        <v>5841</v>
      </c>
      <c r="B5844" t="str">
        <f t="shared" si="91"/>
        <v>19-77.5</v>
      </c>
      <c r="C5844">
        <v>-77.711856742335002</v>
      </c>
      <c r="D5844">
        <v>19.342045762864998</v>
      </c>
      <c r="E5844">
        <f>ASIN(SQRT((SIN(RADIANS(PARAMETERS!$D$8-D5844)/2)*SIN(RADIANS(PARAMETERS!$D$8-D5844)/2))+(COS(RADIANS(D5844))*COS(RADIANS(PARAMETERS!$D$8))*SIN(RADIANS(PARAMETERS!$D$9-C5844)/2)*SIN(RADIANS(PARAMETERS!$D$9-C5844)/2))))*2*3958.756</f>
        <v>1157.139414619887</v>
      </c>
      <c r="F5844">
        <v>164.0170135498</v>
      </c>
      <c r="G5844">
        <v>191.36558532715</v>
      </c>
      <c r="H5844">
        <v>230.81727600098</v>
      </c>
      <c r="I5844">
        <v>265.98348999023</v>
      </c>
      <c r="J5844">
        <v>306.51126098633</v>
      </c>
      <c r="K5844" s="6">
        <f>IFERROR(EXP(TREND(LN($F$1:$J$1),LN(F5844:J5844),LN(Calculations!$B$3))),0)</f>
        <v>3.1469157360900391E-2</v>
      </c>
    </row>
    <row r="5845" spans="1:11" x14ac:dyDescent="0.35">
      <c r="A5845">
        <v>5842</v>
      </c>
      <c r="B5845" t="str">
        <f t="shared" si="91"/>
        <v>19-78</v>
      </c>
      <c r="C5845">
        <v>-77.983178077236005</v>
      </c>
      <c r="D5845">
        <v>19.342045762864998</v>
      </c>
      <c r="E5845">
        <f>ASIN(SQRT((SIN(RADIANS(PARAMETERS!$D$8-D5845)/2)*SIN(RADIANS(PARAMETERS!$D$8-D5845)/2))+(COS(RADIANS(D5845))*COS(RADIANS(PARAMETERS!$D$8))*SIN(RADIANS(PARAMETERS!$D$9-C5845)/2)*SIN(RADIANS(PARAMETERS!$D$9-C5845)/2))))*2*3958.756</f>
        <v>1174.5185127215125</v>
      </c>
      <c r="F5845">
        <v>165.44522094727</v>
      </c>
      <c r="G5845">
        <v>192.46527099609</v>
      </c>
      <c r="H5845">
        <v>232.19259643555</v>
      </c>
      <c r="I5845">
        <v>267.61071777344</v>
      </c>
      <c r="J5845">
        <v>308.43496704102</v>
      </c>
      <c r="K5845" s="6">
        <f>IFERROR(EXP(TREND(LN($F$1:$J$1),LN(F5845:J5845),LN(Calculations!$B$3))),0)</f>
        <v>3.2665904129976914E-2</v>
      </c>
    </row>
    <row r="5846" spans="1:11" x14ac:dyDescent="0.35">
      <c r="A5846">
        <v>5843</v>
      </c>
      <c r="B5846" t="str">
        <f t="shared" si="91"/>
        <v>19-78.5</v>
      </c>
      <c r="C5846">
        <v>-78.254499412136994</v>
      </c>
      <c r="D5846">
        <v>19.342045762864998</v>
      </c>
      <c r="E5846">
        <f>ASIN(SQRT((SIN(RADIANS(PARAMETERS!$D$8-D5846)/2)*SIN(RADIANS(PARAMETERS!$D$8-D5846)/2))+(COS(RADIANS(D5846))*COS(RADIANS(PARAMETERS!$D$8))*SIN(RADIANS(PARAMETERS!$D$9-C5846)/2)*SIN(RADIANS(PARAMETERS!$D$9-C5846)/2))))*2*3958.756</f>
        <v>1191.911480868408</v>
      </c>
      <c r="F5846">
        <v>166.8994140625</v>
      </c>
      <c r="G5846">
        <v>193.61845397949</v>
      </c>
      <c r="H5846">
        <v>233.63990783691</v>
      </c>
      <c r="I5846">
        <v>269.32748413086</v>
      </c>
      <c r="J5846">
        <v>310.46957397461</v>
      </c>
      <c r="K5846" s="6">
        <f>IFERROR(EXP(TREND(LN($F$1:$J$1),LN(F5846:J5846),LN(Calculations!$B$3))),0)</f>
        <v>3.3929813664614041E-2</v>
      </c>
    </row>
    <row r="5847" spans="1:11" x14ac:dyDescent="0.35">
      <c r="A5847">
        <v>5844</v>
      </c>
      <c r="B5847" t="str">
        <f t="shared" si="91"/>
        <v>19-78.5</v>
      </c>
      <c r="C5847">
        <v>-78.525820747037997</v>
      </c>
      <c r="D5847">
        <v>19.342045762864998</v>
      </c>
      <c r="E5847">
        <f>ASIN(SQRT((SIN(RADIANS(PARAMETERS!$D$8-D5847)/2)*SIN(RADIANS(PARAMETERS!$D$8-D5847)/2))+(COS(RADIANS(D5847))*COS(RADIANS(PARAMETERS!$D$8))*SIN(RADIANS(PARAMETERS!$D$9-C5847)/2)*SIN(RADIANS(PARAMETERS!$D$9-C5847)/2))))*2*3958.756</f>
        <v>1209.3176849969475</v>
      </c>
      <c r="F5847">
        <v>168.33483886719</v>
      </c>
      <c r="G5847">
        <v>194.78416442871</v>
      </c>
      <c r="H5847">
        <v>235.0941619873</v>
      </c>
      <c r="I5847">
        <v>271.04522705078</v>
      </c>
      <c r="J5847">
        <v>312.49719238281</v>
      </c>
      <c r="K5847" s="6">
        <f>IFERROR(EXP(TREND(LN($F$1:$J$1),LN(F5847:J5847),LN(Calculations!$B$3))),0)</f>
        <v>3.5229717588789997E-2</v>
      </c>
    </row>
    <row r="5848" spans="1:11" x14ac:dyDescent="0.35">
      <c r="A5848">
        <v>5845</v>
      </c>
      <c r="B5848" t="str">
        <f t="shared" si="91"/>
        <v>19-79</v>
      </c>
      <c r="C5848">
        <v>-78.797142081939</v>
      </c>
      <c r="D5848">
        <v>19.342045762864998</v>
      </c>
      <c r="E5848">
        <f>ASIN(SQRT((SIN(RADIANS(PARAMETERS!$D$8-D5848)/2)*SIN(RADIANS(PARAMETERS!$D$8-D5848)/2))+(COS(RADIANS(D5848))*COS(RADIANS(PARAMETERS!$D$8))*SIN(RADIANS(PARAMETERS!$D$9-C5848)/2)*SIN(RADIANS(PARAMETERS!$D$9-C5848)/2))))*2*3958.756</f>
        <v>1226.7365259972994</v>
      </c>
      <c r="F5848">
        <v>169.62933349609</v>
      </c>
      <c r="G5848">
        <v>195.87854003906</v>
      </c>
      <c r="H5848">
        <v>236.44595336914</v>
      </c>
      <c r="I5848">
        <v>272.63061523438</v>
      </c>
      <c r="J5848">
        <v>314.35601806641</v>
      </c>
      <c r="K5848" s="6">
        <f>IFERROR(EXP(TREND(LN($F$1:$J$1),LN(F5848:J5848),LN(Calculations!$B$3))),0)</f>
        <v>3.6456142107548772E-2</v>
      </c>
    </row>
    <row r="5849" spans="1:11" x14ac:dyDescent="0.35">
      <c r="A5849">
        <v>5846</v>
      </c>
      <c r="B5849" t="str">
        <f t="shared" si="91"/>
        <v>19-79</v>
      </c>
      <c r="C5849">
        <v>-79.068463416840004</v>
      </c>
      <c r="D5849">
        <v>19.342045762864998</v>
      </c>
      <c r="E5849">
        <f>ASIN(SQRT((SIN(RADIANS(PARAMETERS!$D$8-D5849)/2)*SIN(RADIANS(PARAMETERS!$D$8-D5849)/2))+(COS(RADIANS(D5849))*COS(RADIANS(PARAMETERS!$D$8))*SIN(RADIANS(PARAMETERS!$D$9-C5849)/2)*SIN(RADIANS(PARAMETERS!$D$9-C5849)/2))))*2*3958.756</f>
        <v>1244.1674373285985</v>
      </c>
      <c r="F5849">
        <v>170.60150146484</v>
      </c>
      <c r="G5849">
        <v>196.80407714844</v>
      </c>
      <c r="H5849">
        <v>237.57901000977</v>
      </c>
      <c r="I5849">
        <v>273.95077514648</v>
      </c>
      <c r="J5849">
        <v>315.8938293457</v>
      </c>
      <c r="K5849" s="6">
        <f>IFERROR(EXP(TREND(LN($F$1:$J$1),LN(F5849:J5849),LN(Calculations!$B$3))),0)</f>
        <v>3.7429354816766881E-2</v>
      </c>
    </row>
    <row r="5850" spans="1:11" x14ac:dyDescent="0.35">
      <c r="A5850">
        <v>5847</v>
      </c>
      <c r="B5850" t="str">
        <f t="shared" si="91"/>
        <v>19-79.5</v>
      </c>
      <c r="C5850">
        <v>-79.339784751741007</v>
      </c>
      <c r="D5850">
        <v>19.342045762864998</v>
      </c>
      <c r="E5850">
        <f>ASIN(SQRT((SIN(RADIANS(PARAMETERS!$D$8-D5850)/2)*SIN(RADIANS(PARAMETERS!$D$8-D5850)/2))+(COS(RADIANS(D5850))*COS(RADIANS(PARAMETERS!$D$8))*SIN(RADIANS(PARAMETERS!$D$9-C5850)/2)*SIN(RADIANS(PARAMETERS!$D$9-C5850)/2))))*2*3958.756</f>
        <v>1261.6098828239521</v>
      </c>
      <c r="F5850">
        <v>171.28204345703</v>
      </c>
      <c r="G5850">
        <v>197.49459838867</v>
      </c>
      <c r="H5850">
        <v>238.38104248047</v>
      </c>
      <c r="I5850">
        <v>274.8473815918</v>
      </c>
      <c r="J5850">
        <v>316.89450073242</v>
      </c>
      <c r="K5850" s="6">
        <f>IFERROR(EXP(TREND(LN($F$1:$J$1),LN(F5850:J5850),LN(Calculations!$B$3))),0)</f>
        <v>3.8162714241383344E-2</v>
      </c>
    </row>
    <row r="5851" spans="1:11" x14ac:dyDescent="0.35">
      <c r="A5851">
        <v>5848</v>
      </c>
      <c r="B5851" t="str">
        <f t="shared" si="91"/>
        <v>19-79.5</v>
      </c>
      <c r="C5851">
        <v>-79.611106086641996</v>
      </c>
      <c r="D5851">
        <v>19.342045762864998</v>
      </c>
      <c r="E5851">
        <f>ASIN(SQRT((SIN(RADIANS(PARAMETERS!$D$8-D5851)/2)*SIN(RADIANS(PARAMETERS!$D$8-D5851)/2))+(COS(RADIANS(D5851))*COS(RADIANS(PARAMETERS!$D$8))*SIN(RADIANS(PARAMETERS!$D$9-C5851)/2)*SIN(RADIANS(PARAMETERS!$D$9-C5851)/2))))*2*3958.756</f>
        <v>1279.0633546681454</v>
      </c>
      <c r="F5851">
        <v>171.83280944824</v>
      </c>
      <c r="G5851">
        <v>198.08277893066</v>
      </c>
      <c r="H5851">
        <v>239.03646850586</v>
      </c>
      <c r="I5851">
        <v>275.55456542969</v>
      </c>
      <c r="J5851">
        <v>317.65307617188</v>
      </c>
      <c r="K5851" s="6">
        <f>IFERROR(EXP(TREND(LN($F$1:$J$1),LN(F5851:J5851),LN(Calculations!$B$3))),0)</f>
        <v>3.8793067932230571E-2</v>
      </c>
    </row>
    <row r="5852" spans="1:11" x14ac:dyDescent="0.35">
      <c r="A5852">
        <v>5849</v>
      </c>
      <c r="B5852" t="str">
        <f t="shared" si="91"/>
        <v>19-80</v>
      </c>
      <c r="C5852">
        <v>-79.882427421542999</v>
      </c>
      <c r="D5852">
        <v>19.342045762864998</v>
      </c>
      <c r="E5852">
        <f>ASIN(SQRT((SIN(RADIANS(PARAMETERS!$D$8-D5852)/2)*SIN(RADIANS(PARAMETERS!$D$8-D5852)/2))+(COS(RADIANS(D5852))*COS(RADIANS(PARAMETERS!$D$8))*SIN(RADIANS(PARAMETERS!$D$9-C5852)/2)*SIN(RADIANS(PARAMETERS!$D$9-C5852)/2))))*2*3958.756</f>
        <v>1296.5273715325964</v>
      </c>
      <c r="F5852">
        <v>172.47738647461</v>
      </c>
      <c r="G5852">
        <v>198.81538391113</v>
      </c>
      <c r="H5852">
        <v>239.90464782715</v>
      </c>
      <c r="I5852">
        <v>276.54113769531</v>
      </c>
      <c r="J5852">
        <v>318.77349853516</v>
      </c>
      <c r="K5852" s="6">
        <f>IFERROR(EXP(TREND(LN($F$1:$J$1),LN(F5852:J5852),LN(Calculations!$B$3))),0)</f>
        <v>3.9517438039235867E-2</v>
      </c>
    </row>
    <row r="5853" spans="1:11" x14ac:dyDescent="0.35">
      <c r="A5853">
        <v>5850</v>
      </c>
      <c r="B5853" t="str">
        <f t="shared" si="91"/>
        <v>19-80</v>
      </c>
      <c r="C5853">
        <v>-80.153748756444003</v>
      </c>
      <c r="D5853">
        <v>19.342045762864998</v>
      </c>
      <c r="E5853">
        <f>ASIN(SQRT((SIN(RADIANS(PARAMETERS!$D$8-D5853)/2)*SIN(RADIANS(PARAMETERS!$D$8-D5853)/2))+(COS(RADIANS(D5853))*COS(RADIANS(PARAMETERS!$D$8))*SIN(RADIANS(PARAMETERS!$D$9-C5853)/2)*SIN(RADIANS(PARAMETERS!$D$9-C5853)/2))))*2*3958.756</f>
        <v>1314.0014768536544</v>
      </c>
      <c r="F5853">
        <v>173.1755065918</v>
      </c>
      <c r="G5853">
        <v>199.62023925781</v>
      </c>
      <c r="H5853">
        <v>240.87593078613</v>
      </c>
      <c r="I5853">
        <v>277.66073608398</v>
      </c>
      <c r="J5853">
        <v>320.06396484375</v>
      </c>
      <c r="K5853" s="6">
        <f>IFERROR(EXP(TREND(LN($F$1:$J$1),LN(F5853:J5853),LN(Calculations!$B$3))),0)</f>
        <v>4.0303753971286861E-2</v>
      </c>
    </row>
    <row r="5854" spans="1:11" x14ac:dyDescent="0.35">
      <c r="A5854">
        <v>5851</v>
      </c>
      <c r="B5854" t="str">
        <f t="shared" si="91"/>
        <v>19-80.5</v>
      </c>
      <c r="C5854">
        <v>-80.425070091345006</v>
      </c>
      <c r="D5854">
        <v>19.342045762864998</v>
      </c>
      <c r="E5854">
        <f>ASIN(SQRT((SIN(RADIANS(PARAMETERS!$D$8-D5854)/2)*SIN(RADIANS(PARAMETERS!$D$8-D5854)/2))+(COS(RADIANS(D5854))*COS(RADIANS(PARAMETERS!$D$8))*SIN(RADIANS(PARAMETERS!$D$9-C5854)/2)*SIN(RADIANS(PARAMETERS!$D$9-C5854)/2))))*2*3958.756</f>
        <v>1331.4852372417174</v>
      </c>
      <c r="F5854">
        <v>173.89038085938</v>
      </c>
      <c r="G5854">
        <v>200.44853210449</v>
      </c>
      <c r="H5854">
        <v>241.88221740723</v>
      </c>
      <c r="I5854">
        <v>278.82662963867</v>
      </c>
      <c r="J5854">
        <v>321.4147644043</v>
      </c>
      <c r="K5854" s="6">
        <f>IFERROR(EXP(TREND(LN($F$1:$J$1),LN(F5854:J5854),LN(Calculations!$B$3))),0)</f>
        <v>4.1117296206331477E-2</v>
      </c>
    </row>
    <row r="5855" spans="1:11" x14ac:dyDescent="0.35">
      <c r="A5855">
        <v>5852</v>
      </c>
      <c r="B5855" t="str">
        <f t="shared" si="91"/>
        <v>19-80.5</v>
      </c>
      <c r="C5855">
        <v>-80.696391426245995</v>
      </c>
      <c r="D5855">
        <v>19.342045762864998</v>
      </c>
      <c r="E5855">
        <f>ASIN(SQRT((SIN(RADIANS(PARAMETERS!$D$8-D5855)/2)*SIN(RADIANS(PARAMETERS!$D$8-D5855)/2))+(COS(RADIANS(D5855))*COS(RADIANS(PARAMETERS!$D$8))*SIN(RADIANS(PARAMETERS!$D$9-C5855)/2)*SIN(RADIANS(PARAMETERS!$D$9-C5855)/2))))*2*3958.756</f>
        <v>1348.9782410098467</v>
      </c>
      <c r="F5855">
        <v>174.60838317871</v>
      </c>
      <c r="G5855">
        <v>201.28541564941</v>
      </c>
      <c r="H5855">
        <v>242.90684509277</v>
      </c>
      <c r="I5855">
        <v>280.02066040039</v>
      </c>
      <c r="J5855">
        <v>322.80612182617</v>
      </c>
      <c r="K5855" s="6">
        <f>IFERROR(EXP(TREND(LN($F$1:$J$1),LN(F5855:J5855),LN(Calculations!$B$3))),0)</f>
        <v>4.1941786469908593E-2</v>
      </c>
    </row>
    <row r="5856" spans="1:11" x14ac:dyDescent="0.35">
      <c r="A5856">
        <v>5853</v>
      </c>
      <c r="B5856" t="str">
        <f t="shared" si="91"/>
        <v>19-81</v>
      </c>
      <c r="C5856">
        <v>-80.967712761146998</v>
      </c>
      <c r="D5856">
        <v>19.342045762864998</v>
      </c>
      <c r="E5856">
        <f>ASIN(SQRT((SIN(RADIANS(PARAMETERS!$D$8-D5856)/2)*SIN(RADIANS(PARAMETERS!$D$8-D5856)/2))+(COS(RADIANS(D5856))*COS(RADIANS(PARAMETERS!$D$8))*SIN(RADIANS(PARAMETERS!$D$9-C5856)/2)*SIN(RADIANS(PARAMETERS!$D$9-C5856)/2))))*2*3958.756</f>
        <v>1366.4800968116592</v>
      </c>
      <c r="F5856">
        <v>175.28562927246</v>
      </c>
      <c r="G5856">
        <v>202.07208251953</v>
      </c>
      <c r="H5856">
        <v>243.86572265625</v>
      </c>
      <c r="I5856">
        <v>281.13446044922</v>
      </c>
      <c r="J5856">
        <v>324.09982299805</v>
      </c>
      <c r="K5856" s="6">
        <f>IFERROR(EXP(TREND(LN($F$1:$J$1),LN(F5856:J5856),LN(Calculations!$B$3))),0)</f>
        <v>4.273399939759908E-2</v>
      </c>
    </row>
    <row r="5857" spans="1:11" x14ac:dyDescent="0.35">
      <c r="A5857">
        <v>5854</v>
      </c>
      <c r="B5857" t="str">
        <f t="shared" si="91"/>
        <v>19-81</v>
      </c>
      <c r="C5857">
        <v>-81.239034096048002</v>
      </c>
      <c r="D5857">
        <v>19.342045762864998</v>
      </c>
      <c r="E5857">
        <f>ASIN(SQRT((SIN(RADIANS(PARAMETERS!$D$8-D5857)/2)*SIN(RADIANS(PARAMETERS!$D$8-D5857)/2))+(COS(RADIANS(D5857))*COS(RADIANS(PARAMETERS!$D$8))*SIN(RADIANS(PARAMETERS!$D$9-C5857)/2)*SIN(RADIANS(PARAMETERS!$D$9-C5857)/2))))*2*3958.756</f>
        <v>1383.9904323792412</v>
      </c>
      <c r="F5857">
        <v>175.93267822266</v>
      </c>
      <c r="G5857">
        <v>202.82719421387</v>
      </c>
      <c r="H5857">
        <v>244.79173278809</v>
      </c>
      <c r="I5857">
        <v>282.21487426758</v>
      </c>
      <c r="J5857">
        <v>325.36032104492</v>
      </c>
      <c r="K5857" s="6">
        <f>IFERROR(EXP(TREND(LN($F$1:$J$1),LN(F5857:J5857),LN(Calculations!$B$3))),0)</f>
        <v>4.3497500885988818E-2</v>
      </c>
    </row>
    <row r="5858" spans="1:11" x14ac:dyDescent="0.35">
      <c r="A5858">
        <v>5855</v>
      </c>
      <c r="B5858" t="str">
        <f t="shared" si="91"/>
        <v>19-81.5</v>
      </c>
      <c r="C5858">
        <v>-81.510355430949005</v>
      </c>
      <c r="D5858">
        <v>19.342045762864998</v>
      </c>
      <c r="E5858">
        <f>ASIN(SQRT((SIN(RADIANS(PARAMETERS!$D$8-D5858)/2)*SIN(RADIANS(PARAMETERS!$D$8-D5858)/2))+(COS(RADIANS(D5858))*COS(RADIANS(PARAMETERS!$D$8))*SIN(RADIANS(PARAMETERS!$D$9-C5858)/2)*SIN(RADIANS(PARAMETERS!$D$9-C5858)/2))))*2*3958.756</f>
        <v>1401.5088933527211</v>
      </c>
      <c r="F5858">
        <v>176.5764465332</v>
      </c>
      <c r="G5858">
        <v>203.58876037598</v>
      </c>
      <c r="H5858">
        <v>245.74188232422</v>
      </c>
      <c r="I5858">
        <v>283.33743286133</v>
      </c>
      <c r="J5858">
        <v>326.6858215332</v>
      </c>
      <c r="K5858" s="6">
        <f>IFERROR(EXP(TREND(LN($F$1:$J$1),LN(F5858:J5858),LN(Calculations!$B$3))),0)</f>
        <v>4.4254855977728519E-2</v>
      </c>
    </row>
    <row r="5859" spans="1:11" x14ac:dyDescent="0.35">
      <c r="A5859">
        <v>5856</v>
      </c>
      <c r="B5859" t="str">
        <f t="shared" si="91"/>
        <v>19-82</v>
      </c>
      <c r="C5859">
        <v>-81.781676765849994</v>
      </c>
      <c r="D5859">
        <v>19.342045762864998</v>
      </c>
      <c r="E5859">
        <f>ASIN(SQRT((SIN(RADIANS(PARAMETERS!$D$8-D5859)/2)*SIN(RADIANS(PARAMETERS!$D$8-D5859)/2))+(COS(RADIANS(D5859))*COS(RADIANS(PARAMETERS!$D$8))*SIN(RADIANS(PARAMETERS!$D$9-C5859)/2)*SIN(RADIANS(PARAMETERS!$D$9-C5859)/2))))*2*3958.756</f>
        <v>1419.0351421938999</v>
      </c>
      <c r="F5859">
        <v>177.15745544434</v>
      </c>
      <c r="G5859">
        <v>204.27592468262</v>
      </c>
      <c r="H5859">
        <v>246.59896850586</v>
      </c>
      <c r="I5859">
        <v>284.34979248047</v>
      </c>
      <c r="J5859">
        <v>327.88098144531</v>
      </c>
      <c r="K5859" s="6">
        <f>IFERROR(EXP(TREND(LN($F$1:$J$1),LN(F5859:J5859),LN(Calculations!$B$3))),0)</f>
        <v>4.4946674943066506E-2</v>
      </c>
    </row>
    <row r="5860" spans="1:11" x14ac:dyDescent="0.35">
      <c r="A5860">
        <v>5857</v>
      </c>
      <c r="B5860" t="str">
        <f t="shared" si="91"/>
        <v>19-82</v>
      </c>
      <c r="C5860">
        <v>-82.052998100750997</v>
      </c>
      <c r="D5860">
        <v>19.342045762864998</v>
      </c>
      <c r="E5860">
        <f>ASIN(SQRT((SIN(RADIANS(PARAMETERS!$D$8-D5860)/2)*SIN(RADIANS(PARAMETERS!$D$8-D5860)/2))+(COS(RADIANS(D5860))*COS(RADIANS(PARAMETERS!$D$8))*SIN(RADIANS(PARAMETERS!$D$9-C5860)/2)*SIN(RADIANS(PARAMETERS!$D$9-C5860)/2))))*2*3958.756</f>
        <v>1436.5688571770518</v>
      </c>
      <c r="F5860">
        <v>177.68743896484</v>
      </c>
      <c r="G5860">
        <v>204.90823364258</v>
      </c>
      <c r="H5860">
        <v>247.39614868164</v>
      </c>
      <c r="I5860">
        <v>285.29858398438</v>
      </c>
      <c r="J5860">
        <v>329.00921630859</v>
      </c>
      <c r="K5860" s="6">
        <f>IFERROR(EXP(TREND(LN($F$1:$J$1),LN(F5860:J5860),LN(Calculations!$B$3))),0)</f>
        <v>4.5577448239206522E-2</v>
      </c>
    </row>
    <row r="5861" spans="1:11" x14ac:dyDescent="0.35">
      <c r="A5861">
        <v>5858</v>
      </c>
      <c r="B5861" t="str">
        <f t="shared" si="91"/>
        <v>19-82.5</v>
      </c>
      <c r="C5861">
        <v>-82.324319435652001</v>
      </c>
      <c r="D5861">
        <v>19.342045762864998</v>
      </c>
      <c r="E5861">
        <f>ASIN(SQRT((SIN(RADIANS(PARAMETERS!$D$8-D5861)/2)*SIN(RADIANS(PARAMETERS!$D$8-D5861)/2))+(COS(RADIANS(D5861))*COS(RADIANS(PARAMETERS!$D$8))*SIN(RADIANS(PARAMETERS!$D$9-C5861)/2)*SIN(RADIANS(PARAMETERS!$D$9-C5861)/2))))*2*3958.756</f>
        <v>1454.1097314506319</v>
      </c>
      <c r="F5861">
        <v>178.18826293945</v>
      </c>
      <c r="G5861">
        <v>205.51690673828</v>
      </c>
      <c r="H5861">
        <v>248.18083190918</v>
      </c>
      <c r="I5861">
        <v>286.24700927734</v>
      </c>
      <c r="J5861">
        <v>330.15316772461</v>
      </c>
      <c r="K5861" s="6">
        <f>IFERROR(EXP(TREND(LN($F$1:$J$1),LN(F5861:J5861),LN(Calculations!$B$3))),0)</f>
        <v>4.6164323998502968E-2</v>
      </c>
    </row>
    <row r="5862" spans="1:11" x14ac:dyDescent="0.35">
      <c r="A5862">
        <v>5859</v>
      </c>
      <c r="B5862" t="str">
        <f t="shared" si="91"/>
        <v>19-82.5</v>
      </c>
      <c r="C5862">
        <v>-82.595640770553004</v>
      </c>
      <c r="D5862">
        <v>19.342045762864998</v>
      </c>
      <c r="E5862">
        <f>ASIN(SQRT((SIN(RADIANS(PARAMETERS!$D$8-D5862)/2)*SIN(RADIANS(PARAMETERS!$D$8-D5862)/2))+(COS(RADIANS(D5862))*COS(RADIANS(PARAMETERS!$D$8))*SIN(RADIANS(PARAMETERS!$D$9-C5862)/2)*SIN(RADIANS(PARAMETERS!$D$9-C5862)/2))))*2*3958.756</f>
        <v>1471.6574721642094</v>
      </c>
      <c r="F5862">
        <v>178.58805847168</v>
      </c>
      <c r="G5862">
        <v>206.00213623047</v>
      </c>
      <c r="H5862">
        <v>248.80535888672</v>
      </c>
      <c r="I5862">
        <v>287.00106811523</v>
      </c>
      <c r="J5862">
        <v>331.06192016602</v>
      </c>
      <c r="K5862" s="6">
        <f>IFERROR(EXP(TREND(LN($F$1:$J$1),LN(F5862:J5862),LN(Calculations!$B$3))),0)</f>
        <v>4.6637076232751914E-2</v>
      </c>
    </row>
    <row r="5863" spans="1:11" x14ac:dyDescent="0.35">
      <c r="A5863">
        <v>5860</v>
      </c>
      <c r="B5863" t="str">
        <f t="shared" si="91"/>
        <v>19-83</v>
      </c>
      <c r="C5863">
        <v>-82.866962105453993</v>
      </c>
      <c r="D5863">
        <v>19.342045762864998</v>
      </c>
      <c r="E5863">
        <f>ASIN(SQRT((SIN(RADIANS(PARAMETERS!$D$8-D5863)/2)*SIN(RADIANS(PARAMETERS!$D$8-D5863)/2))+(COS(RADIANS(D5863))*COS(RADIANS(PARAMETERS!$D$8))*SIN(RADIANS(PARAMETERS!$D$9-C5863)/2)*SIN(RADIANS(PARAMETERS!$D$9-C5863)/2))))*2*3958.756</f>
        <v>1489.2117996554325</v>
      </c>
      <c r="F5863">
        <v>178.90927124023</v>
      </c>
      <c r="G5863">
        <v>206.40464782715</v>
      </c>
      <c r="H5863">
        <v>249.34269714355</v>
      </c>
      <c r="I5863">
        <v>287.66567993164</v>
      </c>
      <c r="J5863">
        <v>331.88034057617</v>
      </c>
      <c r="K5863" s="6">
        <f>IFERROR(EXP(TREND(LN($F$1:$J$1),LN(F5863:J5863),LN(Calculations!$B$3))),0)</f>
        <v>4.7001797499823104E-2</v>
      </c>
    </row>
    <row r="5864" spans="1:11" x14ac:dyDescent="0.35">
      <c r="A5864">
        <v>5861</v>
      </c>
      <c r="B5864" t="str">
        <f t="shared" si="91"/>
        <v>19-83</v>
      </c>
      <c r="C5864">
        <v>-83.138283440354996</v>
      </c>
      <c r="D5864">
        <v>19.342045762864998</v>
      </c>
      <c r="E5864">
        <f>ASIN(SQRT((SIN(RADIANS(PARAMETERS!$D$8-D5864)/2)*SIN(RADIANS(PARAMETERS!$D$8-D5864)/2))+(COS(RADIANS(D5864))*COS(RADIANS(PARAMETERS!$D$8))*SIN(RADIANS(PARAMETERS!$D$9-C5864)/2)*SIN(RADIANS(PARAMETERS!$D$9-C5864)/2))))*2*3958.756</f>
        <v>1506.7724466923191</v>
      </c>
      <c r="F5864">
        <v>179.17594909668</v>
      </c>
      <c r="G5864">
        <v>206.7625579834</v>
      </c>
      <c r="H5864">
        <v>249.85554504395</v>
      </c>
      <c r="I5864">
        <v>288.32775878906</v>
      </c>
      <c r="J5864">
        <v>332.7255859375</v>
      </c>
      <c r="K5864" s="6">
        <f>IFERROR(EXP(TREND(LN($F$1:$J$1),LN(F5864:J5864),LN(Calculations!$B$3))),0)</f>
        <v>4.7272893169495678E-2</v>
      </c>
    </row>
    <row r="5865" spans="1:11" x14ac:dyDescent="0.35">
      <c r="A5865">
        <v>5862</v>
      </c>
      <c r="B5865" t="str">
        <f t="shared" si="91"/>
        <v>19-83.5</v>
      </c>
      <c r="C5865">
        <v>-83.409604775255005</v>
      </c>
      <c r="D5865">
        <v>19.342045762864998</v>
      </c>
      <c r="E5865">
        <f>ASIN(SQRT((SIN(RADIANS(PARAMETERS!$D$8-D5865)/2)*SIN(RADIANS(PARAMETERS!$D$8-D5865)/2))+(COS(RADIANS(D5865))*COS(RADIANS(PARAMETERS!$D$8))*SIN(RADIANS(PARAMETERS!$D$9-C5865)/2)*SIN(RADIANS(PARAMETERS!$D$9-C5865)/2))))*2*3958.756</f>
        <v>1524.3391577664861</v>
      </c>
      <c r="F5865">
        <v>179.32191467285</v>
      </c>
      <c r="G5865">
        <v>206.98001098633</v>
      </c>
      <c r="H5865">
        <v>250.19673156738</v>
      </c>
      <c r="I5865">
        <v>288.79000854492</v>
      </c>
      <c r="J5865">
        <v>333.33819580078</v>
      </c>
      <c r="K5865" s="6">
        <f>IFERROR(EXP(TREND(LN($F$1:$J$1),LN(F5865:J5865),LN(Calculations!$B$3))),0)</f>
        <v>4.739175669126864E-2</v>
      </c>
    </row>
    <row r="5866" spans="1:11" x14ac:dyDescent="0.35">
      <c r="A5866">
        <v>5863</v>
      </c>
      <c r="B5866" t="str">
        <f t="shared" si="91"/>
        <v>19-83.5</v>
      </c>
      <c r="C5866">
        <v>-83.680926110155994</v>
      </c>
      <c r="D5866">
        <v>19.342045762864998</v>
      </c>
      <c r="E5866">
        <f>ASIN(SQRT((SIN(RADIANS(PARAMETERS!$D$8-D5866)/2)*SIN(RADIANS(PARAMETERS!$D$8-D5866)/2))+(COS(RADIANS(D5866))*COS(RADIANS(PARAMETERS!$D$8))*SIN(RADIANS(PARAMETERS!$D$9-C5866)/2)*SIN(RADIANS(PARAMETERS!$D$9-C5866)/2))))*2*3958.756</f>
        <v>1541.9116884337893</v>
      </c>
      <c r="F5866">
        <v>179.38717651367</v>
      </c>
      <c r="G5866">
        <v>207.11267089844</v>
      </c>
      <c r="H5866">
        <v>250.44868469238</v>
      </c>
      <c r="I5866">
        <v>289.1608581543</v>
      </c>
      <c r="J5866">
        <v>333.85864257813</v>
      </c>
      <c r="K5866" s="6">
        <f>IFERROR(EXP(TREND(LN($F$1:$J$1),LN(F5866:J5866),LN(Calculations!$B$3))),0)</f>
        <v>4.7396193985651307E-2</v>
      </c>
    </row>
    <row r="5867" spans="1:11" x14ac:dyDescent="0.35">
      <c r="A5867">
        <v>5864</v>
      </c>
      <c r="B5867" t="str">
        <f t="shared" si="91"/>
        <v>19-84</v>
      </c>
      <c r="C5867">
        <v>-83.952247445056997</v>
      </c>
      <c r="D5867">
        <v>19.342045762864998</v>
      </c>
      <c r="E5867">
        <f>ASIN(SQRT((SIN(RADIANS(PARAMETERS!$D$8-D5867)/2)*SIN(RADIANS(PARAMETERS!$D$8-D5867)/2))+(COS(RADIANS(D5867))*COS(RADIANS(PARAMETERS!$D$8))*SIN(RADIANS(PARAMETERS!$D$9-C5867)/2)*SIN(RADIANS(PARAMETERS!$D$9-C5867)/2))))*2*3958.756</f>
        <v>1559.4898046978142</v>
      </c>
      <c r="F5867">
        <v>179.39598083496</v>
      </c>
      <c r="G5867">
        <v>207.19427490234</v>
      </c>
      <c r="H5867">
        <v>250.66160583496</v>
      </c>
      <c r="I5867">
        <v>289.50650024414</v>
      </c>
      <c r="J5867">
        <v>334.37295532227</v>
      </c>
      <c r="K5867" s="6">
        <f>IFERROR(EXP(TREND(LN($F$1:$J$1),LN(F5867:J5867),LN(Calculations!$B$3))),0)</f>
        <v>4.7309597017002554E-2</v>
      </c>
    </row>
    <row r="5868" spans="1:11" x14ac:dyDescent="0.35">
      <c r="A5868">
        <v>5865</v>
      </c>
      <c r="B5868" t="str">
        <f t="shared" si="91"/>
        <v>19-84</v>
      </c>
      <c r="C5868">
        <v>-84.223568779958001</v>
      </c>
      <c r="D5868">
        <v>19.342045762864998</v>
      </c>
      <c r="E5868">
        <f>ASIN(SQRT((SIN(RADIANS(PARAMETERS!$D$8-D5868)/2)*SIN(RADIANS(PARAMETERS!$D$8-D5868)/2))+(COS(RADIANS(D5868))*COS(RADIANS(PARAMETERS!$D$8))*SIN(RADIANS(PARAMETERS!$D$9-C5868)/2)*SIN(RADIANS(PARAMETERS!$D$9-C5868)/2))))*2*3958.756</f>
        <v>1577.0732824342101</v>
      </c>
      <c r="F5868">
        <v>179.26516723633</v>
      </c>
      <c r="G5868">
        <v>207.11402893066</v>
      </c>
      <c r="H5868">
        <v>250.67778015137</v>
      </c>
      <c r="I5868">
        <v>289.62408447266</v>
      </c>
      <c r="J5868">
        <v>334.62301635742</v>
      </c>
      <c r="K5868" s="6">
        <f>IFERROR(EXP(TREND(LN($F$1:$J$1),LN(F5868:J5868),LN(Calculations!$B$3))),0)</f>
        <v>4.7048335600650082E-2</v>
      </c>
    </row>
    <row r="5869" spans="1:11" x14ac:dyDescent="0.35">
      <c r="A5869">
        <v>5866</v>
      </c>
      <c r="B5869" t="str">
        <f t="shared" si="91"/>
        <v>19-84.5</v>
      </c>
      <c r="C5869">
        <v>-84.494890114859004</v>
      </c>
      <c r="D5869">
        <v>19.342045762864998</v>
      </c>
      <c r="E5869">
        <f>ASIN(SQRT((SIN(RADIANS(PARAMETERS!$D$8-D5869)/2)*SIN(RADIANS(PARAMETERS!$D$8-D5869)/2))+(COS(RADIANS(D5869))*COS(RADIANS(PARAMETERS!$D$8))*SIN(RADIANS(PARAMETERS!$D$9-C5869)/2)*SIN(RADIANS(PARAMETERS!$D$9-C5869)/2))))*2*3958.756</f>
        <v>1594.6619068519099</v>
      </c>
      <c r="F5869">
        <v>179.02867126465</v>
      </c>
      <c r="G5869">
        <v>206.9169921875</v>
      </c>
      <c r="H5869">
        <v>250.56118774414</v>
      </c>
      <c r="I5869">
        <v>289.59585571289</v>
      </c>
      <c r="J5869">
        <v>334.71337890625</v>
      </c>
      <c r="K5869" s="6">
        <f>IFERROR(EXP(TREND(LN($F$1:$J$1),LN(F5869:J5869),LN(Calculations!$B$3))),0)</f>
        <v>4.6650453973391327E-2</v>
      </c>
    </row>
    <row r="5870" spans="1:11" x14ac:dyDescent="0.35">
      <c r="A5870">
        <v>5867</v>
      </c>
      <c r="B5870" t="str">
        <f t="shared" si="91"/>
        <v>19-85</v>
      </c>
      <c r="C5870">
        <v>-84.766211449759993</v>
      </c>
      <c r="D5870">
        <v>19.342045762864998</v>
      </c>
      <c r="E5870">
        <f>ASIN(SQRT((SIN(RADIANS(PARAMETERS!$D$8-D5870)/2)*SIN(RADIANS(PARAMETERS!$D$8-D5870)/2))+(COS(RADIANS(D5870))*COS(RADIANS(PARAMETERS!$D$8))*SIN(RADIANS(PARAMETERS!$D$9-C5870)/2)*SIN(RADIANS(PARAMETERS!$D$9-C5870)/2))))*2*3958.756</f>
        <v>1612.2554719888599</v>
      </c>
      <c r="F5870">
        <v>178.6994934082</v>
      </c>
      <c r="G5870">
        <v>206.62243652344</v>
      </c>
      <c r="H5870">
        <v>250.34205627441</v>
      </c>
      <c r="I5870">
        <v>289.462890625</v>
      </c>
      <c r="J5870">
        <v>334.69873046875</v>
      </c>
      <c r="K5870" s="6">
        <f>IFERROR(EXP(TREND(LN($F$1:$J$1),LN(F5870:J5870),LN(Calculations!$B$3))),0)</f>
        <v>4.6130411568067249E-2</v>
      </c>
    </row>
    <row r="5871" spans="1:11" x14ac:dyDescent="0.35">
      <c r="A5871">
        <v>5868</v>
      </c>
      <c r="B5871" t="str">
        <f t="shared" si="91"/>
        <v>19-85</v>
      </c>
      <c r="C5871">
        <v>-85.037532784660996</v>
      </c>
      <c r="D5871">
        <v>19.342045762864998</v>
      </c>
      <c r="E5871">
        <f>ASIN(SQRT((SIN(RADIANS(PARAMETERS!$D$8-D5871)/2)*SIN(RADIANS(PARAMETERS!$D$8-D5871)/2))+(COS(RADIANS(D5871))*COS(RADIANS(PARAMETERS!$D$8))*SIN(RADIANS(PARAMETERS!$D$9-C5871)/2)*SIN(RADIANS(PARAMETERS!$D$9-C5871)/2))))*2*3958.756</f>
        <v>1629.8537802396741</v>
      </c>
      <c r="F5871">
        <v>178.15254211426</v>
      </c>
      <c r="G5871">
        <v>206.07685852051</v>
      </c>
      <c r="H5871">
        <v>249.82022094727</v>
      </c>
      <c r="I5871">
        <v>288.98141479492</v>
      </c>
      <c r="J5871">
        <v>334.28308105469</v>
      </c>
      <c r="K5871" s="6">
        <f>IFERROR(EXP(TREND(LN($F$1:$J$1),LN(F5871:J5871),LN(Calculations!$B$3))),0)</f>
        <v>4.5352228208103161E-2</v>
      </c>
    </row>
    <row r="5872" spans="1:11" x14ac:dyDescent="0.35">
      <c r="A5872">
        <v>5869</v>
      </c>
      <c r="B5872" t="str">
        <f t="shared" si="91"/>
        <v>19-85.5</v>
      </c>
      <c r="C5872">
        <v>-85.308854119562</v>
      </c>
      <c r="D5872">
        <v>19.342045762864998</v>
      </c>
      <c r="E5872">
        <f>ASIN(SQRT((SIN(RADIANS(PARAMETERS!$D$8-D5872)/2)*SIN(RADIANS(PARAMETERS!$D$8-D5872)/2))+(COS(RADIANS(D5872))*COS(RADIANS(PARAMETERS!$D$8))*SIN(RADIANS(PARAMETERS!$D$9-C5872)/2)*SIN(RADIANS(PARAMETERS!$D$9-C5872)/2))))*2*3958.756</f>
        <v>1647.4566419128855</v>
      </c>
      <c r="F5872">
        <v>177.43411254883</v>
      </c>
      <c r="G5872">
        <v>205.35121154785</v>
      </c>
      <c r="H5872">
        <v>249.09854125977</v>
      </c>
      <c r="I5872">
        <v>288.28521728516</v>
      </c>
      <c r="J5872">
        <v>333.63851928711</v>
      </c>
      <c r="K5872" s="6">
        <f>IFERROR(EXP(TREND(LN($F$1:$J$1),LN(F5872:J5872),LN(Calculations!$B$3))),0)</f>
        <v>4.4372618820847316E-2</v>
      </c>
    </row>
    <row r="5873" spans="1:11" x14ac:dyDescent="0.35">
      <c r="A5873">
        <v>5870</v>
      </c>
      <c r="B5873" t="str">
        <f t="shared" si="91"/>
        <v>19-85.5</v>
      </c>
      <c r="C5873">
        <v>-85.580175454463003</v>
      </c>
      <c r="D5873">
        <v>19.342045762864998</v>
      </c>
      <c r="E5873">
        <f>ASIN(SQRT((SIN(RADIANS(PARAMETERS!$D$8-D5873)/2)*SIN(RADIANS(PARAMETERS!$D$8-D5873)/2))+(COS(RADIANS(D5873))*COS(RADIANS(PARAMETERS!$D$8))*SIN(RADIANS(PARAMETERS!$D$9-C5873)/2)*SIN(RADIANS(PARAMETERS!$D$9-C5873)/2))))*2*3958.756</f>
        <v>1665.0638748156816</v>
      </c>
      <c r="F5873">
        <v>176.4965057373</v>
      </c>
      <c r="G5873">
        <v>204.45320129395</v>
      </c>
      <c r="H5873">
        <v>248.18893432617</v>
      </c>
      <c r="I5873">
        <v>287.39065551758</v>
      </c>
      <c r="J5873">
        <v>332.78698730469</v>
      </c>
      <c r="K5873" s="6">
        <f>IFERROR(EXP(TREND(LN($F$1:$J$1),LN(F5873:J5873),LN(Calculations!$B$3))),0)</f>
        <v>4.3160893383887081E-2</v>
      </c>
    </row>
    <row r="5874" spans="1:11" x14ac:dyDescent="0.35">
      <c r="A5874">
        <v>5871</v>
      </c>
      <c r="B5874" t="str">
        <f t="shared" si="91"/>
        <v>19-86</v>
      </c>
      <c r="C5874">
        <v>-85.851496789364006</v>
      </c>
      <c r="D5874">
        <v>19.342045762864998</v>
      </c>
      <c r="E5874">
        <f>ASIN(SQRT((SIN(RADIANS(PARAMETERS!$D$8-D5874)/2)*SIN(RADIANS(PARAMETERS!$D$8-D5874)/2))+(COS(RADIANS(D5874))*COS(RADIANS(PARAMETERS!$D$8))*SIN(RADIANS(PARAMETERS!$D$9-C5874)/2)*SIN(RADIANS(PARAMETERS!$D$9-C5874)/2))))*2*3958.756</f>
        <v>1682.6753038641502</v>
      </c>
      <c r="F5874">
        <v>174.98085021973</v>
      </c>
      <c r="G5874">
        <v>203.0251159668</v>
      </c>
      <c r="H5874">
        <v>246.56056213379</v>
      </c>
      <c r="I5874">
        <v>285.5973815918</v>
      </c>
      <c r="J5874">
        <v>330.81753540039</v>
      </c>
      <c r="K5874" s="6">
        <f>IFERROR(EXP(TREND(LN($F$1:$J$1),LN(F5874:J5874),LN(Calculations!$B$3))),0)</f>
        <v>4.1423898253238584E-2</v>
      </c>
    </row>
    <row r="5875" spans="1:11" x14ac:dyDescent="0.35">
      <c r="A5875">
        <v>5872</v>
      </c>
      <c r="B5875" t="str">
        <f t="shared" si="91"/>
        <v>19-86</v>
      </c>
      <c r="C5875">
        <v>-86.122818124264995</v>
      </c>
      <c r="D5875">
        <v>19.342045762864998</v>
      </c>
      <c r="E5875">
        <f>ASIN(SQRT((SIN(RADIANS(PARAMETERS!$D$8-D5875)/2)*SIN(RADIANS(PARAMETERS!$D$8-D5875)/2))+(COS(RADIANS(D5875))*COS(RADIANS(PARAMETERS!$D$8))*SIN(RADIANS(PARAMETERS!$D$9-C5875)/2)*SIN(RADIANS(PARAMETERS!$D$9-C5875)/2))))*2*3958.756</f>
        <v>1700.2907607172481</v>
      </c>
      <c r="F5875">
        <v>172.79470825195</v>
      </c>
      <c r="G5875">
        <v>201.16592407227</v>
      </c>
      <c r="H5875">
        <v>244.3631439209</v>
      </c>
      <c r="I5875">
        <v>283.10507202148</v>
      </c>
      <c r="J5875">
        <v>327.99200439453</v>
      </c>
      <c r="K5875" s="6">
        <f>IFERROR(EXP(TREND(LN($F$1:$J$1),LN(F5875:J5875),LN(Calculations!$B$3))),0)</f>
        <v>3.9139639977290204E-2</v>
      </c>
    </row>
    <row r="5876" spans="1:11" x14ac:dyDescent="0.35">
      <c r="A5876">
        <v>5873</v>
      </c>
      <c r="B5876" t="str">
        <f t="shared" si="91"/>
        <v>19-86.5</v>
      </c>
      <c r="C5876">
        <v>-86.394139459165999</v>
      </c>
      <c r="D5876">
        <v>19.342045762864998</v>
      </c>
      <c r="E5876">
        <f>ASIN(SQRT((SIN(RADIANS(PARAMETERS!$D$8-D5876)/2)*SIN(RADIANS(PARAMETERS!$D$8-D5876)/2))+(COS(RADIANS(D5876))*COS(RADIANS(PARAMETERS!$D$8))*SIN(RADIANS(PARAMETERS!$D$9-C5876)/2)*SIN(RADIANS(PARAMETERS!$D$9-C5876)/2))))*2*3958.756</f>
        <v>1717.9100834328278</v>
      </c>
      <c r="F5876">
        <v>170.01544189453</v>
      </c>
      <c r="G5876">
        <v>198.9090423584</v>
      </c>
      <c r="H5876">
        <v>241.64767456055</v>
      </c>
      <c r="I5876">
        <v>279.98205566406</v>
      </c>
      <c r="J5876">
        <v>324.4006652832</v>
      </c>
      <c r="K5876" s="6">
        <f>IFERROR(EXP(TREND(LN($F$1:$J$1),LN(F5876:J5876),LN(Calculations!$B$3))),0)</f>
        <v>3.6459058867737669E-2</v>
      </c>
    </row>
    <row r="5877" spans="1:11" x14ac:dyDescent="0.35">
      <c r="A5877">
        <v>5874</v>
      </c>
      <c r="B5877" t="str">
        <f t="shared" si="91"/>
        <v>19-86.5</v>
      </c>
      <c r="C5877">
        <v>-86.665460794067002</v>
      </c>
      <c r="D5877">
        <v>19.342045762864998</v>
      </c>
      <c r="E5877">
        <f>ASIN(SQRT((SIN(RADIANS(PARAMETERS!$D$8-D5877)/2)*SIN(RADIANS(PARAMETERS!$D$8-D5877)/2))+(COS(RADIANS(D5877))*COS(RADIANS(PARAMETERS!$D$8))*SIN(RADIANS(PARAMETERS!$D$9-C5877)/2)*SIN(RADIANS(PARAMETERS!$D$9-C5877)/2))))*2*3958.756</f>
        <v>1735.5331161441923</v>
      </c>
      <c r="F5877">
        <v>166.86750793457</v>
      </c>
      <c r="G5877">
        <v>196.38356018066</v>
      </c>
      <c r="H5877">
        <v>238.56494140625</v>
      </c>
      <c r="I5877">
        <v>276.39764404297</v>
      </c>
      <c r="J5877">
        <v>320.23306274414</v>
      </c>
      <c r="K5877" s="6">
        <f>IFERROR(EXP(TREND(LN($F$1:$J$1),LN(F5877:J5877),LN(Calculations!$B$3))),0)</f>
        <v>3.365948591090881E-2</v>
      </c>
    </row>
    <row r="5878" spans="1:11" x14ac:dyDescent="0.35">
      <c r="A5878">
        <v>5875</v>
      </c>
      <c r="B5878" t="str">
        <f t="shared" si="91"/>
        <v>19-87</v>
      </c>
      <c r="C5878">
        <v>-86.936782128968005</v>
      </c>
      <c r="D5878">
        <v>19.342045762864998</v>
      </c>
      <c r="E5878">
        <f>ASIN(SQRT((SIN(RADIANS(PARAMETERS!$D$8-D5878)/2)*SIN(RADIANS(PARAMETERS!$D$8-D5878)/2))+(COS(RADIANS(D5878))*COS(RADIANS(PARAMETERS!$D$8))*SIN(RADIANS(PARAMETERS!$D$9-C5878)/2)*SIN(RADIANS(PARAMETERS!$D$9-C5878)/2))))*2*3958.756</f>
        <v>1753.1597087557775</v>
      </c>
      <c r="F5878">
        <v>163.43428039551</v>
      </c>
      <c r="G5878">
        <v>193.67691040039</v>
      </c>
      <c r="H5878">
        <v>235.25109863281</v>
      </c>
      <c r="I5878">
        <v>272.53579711914</v>
      </c>
      <c r="J5878">
        <v>315.73284912109</v>
      </c>
      <c r="K5878" s="6">
        <f>IFERROR(EXP(TREND(LN($F$1:$J$1),LN(F5878:J5878),LN(Calculations!$B$3))),0)</f>
        <v>3.0847276914558984E-2</v>
      </c>
    </row>
    <row r="5879" spans="1:11" x14ac:dyDescent="0.35">
      <c r="A5879">
        <v>5876</v>
      </c>
      <c r="B5879" t="str">
        <f t="shared" si="91"/>
        <v>19-87</v>
      </c>
      <c r="C5879">
        <v>-87.208103463868994</v>
      </c>
      <c r="D5879">
        <v>19.342045762864998</v>
      </c>
      <c r="E5879">
        <f>ASIN(SQRT((SIN(RADIANS(PARAMETERS!$D$8-D5879)/2)*SIN(RADIANS(PARAMETERS!$D$8-D5879)/2))+(COS(RADIANS(D5879))*COS(RADIANS(PARAMETERS!$D$8))*SIN(RADIANS(PARAMETERS!$D$9-C5879)/2)*SIN(RADIANS(PARAMETERS!$D$9-C5879)/2))))*2*3958.756</f>
        <v>1770.7897166566538</v>
      </c>
      <c r="F5879">
        <v>159.74085998535</v>
      </c>
      <c r="G5879">
        <v>190.73785400391</v>
      </c>
      <c r="H5879">
        <v>231.71733093262</v>
      </c>
      <c r="I5879">
        <v>268.41412353516</v>
      </c>
      <c r="J5879">
        <v>310.92584228516</v>
      </c>
      <c r="K5879" s="6">
        <f>IFERROR(EXP(TREND(LN($F$1:$J$1),LN(F5879:J5879),LN(Calculations!$B$3))),0)</f>
        <v>2.8058229291625495E-2</v>
      </c>
    </row>
    <row r="5880" spans="1:11" x14ac:dyDescent="0.35">
      <c r="A5880">
        <v>5877</v>
      </c>
      <c r="B5880" t="str">
        <f t="shared" si="91"/>
        <v>19-87.5</v>
      </c>
      <c r="C5880">
        <v>-87.479424798769998</v>
      </c>
      <c r="D5880">
        <v>19.342045762864998</v>
      </c>
      <c r="E5880">
        <f>ASIN(SQRT((SIN(RADIANS(PARAMETERS!$D$8-D5880)/2)*SIN(RADIANS(PARAMETERS!$D$8-D5880)/2))+(COS(RADIANS(D5880))*COS(RADIANS(PARAMETERS!$D$8))*SIN(RADIANS(PARAMETERS!$D$9-C5880)/2)*SIN(RADIANS(PARAMETERS!$D$9-C5880)/2))))*2*3958.756</f>
        <v>1788.4230004506571</v>
      </c>
      <c r="F5880">
        <v>155.79612731934</v>
      </c>
      <c r="G5880">
        <v>187.50941467285</v>
      </c>
      <c r="H5880">
        <v>227.92864990234</v>
      </c>
      <c r="I5880">
        <v>263.97573852539</v>
      </c>
      <c r="J5880">
        <v>305.7272644043</v>
      </c>
      <c r="K5880" s="6">
        <f>IFERROR(EXP(TREND(LN($F$1:$J$1),LN(F5880:J5880),LN(Calculations!$B$3))),0)</f>
        <v>2.5326782216538772E-2</v>
      </c>
    </row>
    <row r="5881" spans="1:11" x14ac:dyDescent="0.35">
      <c r="A5881">
        <v>5878</v>
      </c>
      <c r="B5881" t="str">
        <f t="shared" si="91"/>
        <v>19-88</v>
      </c>
      <c r="C5881">
        <v>-87.750746133671001</v>
      </c>
      <c r="D5881">
        <v>19.342045762864998</v>
      </c>
      <c r="E5881">
        <f>ASIN(SQRT((SIN(RADIANS(PARAMETERS!$D$8-D5881)/2)*SIN(RADIANS(PARAMETERS!$D$8-D5881)/2))+(COS(RADIANS(D5881))*COS(RADIANS(PARAMETERS!$D$8))*SIN(RADIANS(PARAMETERS!$D$9-C5881)/2)*SIN(RADIANS(PARAMETERS!$D$9-C5881)/2))))*2*3958.756</f>
        <v>1806.0594257020175</v>
      </c>
      <c r="F5881">
        <v>151.69247436523</v>
      </c>
      <c r="G5881">
        <v>184.08592224121</v>
      </c>
      <c r="H5881">
        <v>224.02870178223</v>
      </c>
      <c r="I5881">
        <v>259.40637207031</v>
      </c>
      <c r="J5881">
        <v>300.37469482422</v>
      </c>
      <c r="K5881" s="6">
        <f>IFERROR(EXP(TREND(LN($F$1:$J$1),LN(F5881:J5881),LN(Calculations!$B$3))),0)</f>
        <v>2.2740759366614023E-2</v>
      </c>
    </row>
    <row r="5882" spans="1:11" x14ac:dyDescent="0.35">
      <c r="A5882">
        <v>5879</v>
      </c>
      <c r="B5882" t="str">
        <f t="shared" si="91"/>
        <v>19-88</v>
      </c>
      <c r="C5882">
        <v>-88.022067468572004</v>
      </c>
      <c r="D5882">
        <v>19.342045762864998</v>
      </c>
      <c r="E5882">
        <f>ASIN(SQRT((SIN(RADIANS(PARAMETERS!$D$8-D5882)/2)*SIN(RADIANS(PARAMETERS!$D$8-D5882)/2))+(COS(RADIANS(D5882))*COS(RADIANS(PARAMETERS!$D$8))*SIN(RADIANS(PARAMETERS!$D$9-C5882)/2)*SIN(RADIANS(PARAMETERS!$D$9-C5882)/2))))*2*3958.756</f>
        <v>1823.6988626954858</v>
      </c>
      <c r="F5882">
        <v>147.47178649902</v>
      </c>
      <c r="G5882">
        <v>180.49710083008</v>
      </c>
      <c r="H5882">
        <v>220.04333496094</v>
      </c>
      <c r="I5882">
        <v>254.73812866211</v>
      </c>
      <c r="J5882">
        <v>294.90768432617</v>
      </c>
      <c r="K5882" s="6">
        <f>IFERROR(EXP(TREND(LN($F$1:$J$1),LN(F5882:J5882),LN(Calculations!$B$3))),0)</f>
        <v>2.0337063677435419E-2</v>
      </c>
    </row>
    <row r="5883" spans="1:11" x14ac:dyDescent="0.35">
      <c r="A5883">
        <v>5880</v>
      </c>
      <c r="B5883" t="str">
        <f t="shared" si="91"/>
        <v>19-88.5</v>
      </c>
      <c r="C5883">
        <v>-88.293388803472993</v>
      </c>
      <c r="D5883">
        <v>19.342045762864998</v>
      </c>
      <c r="E5883">
        <f>ASIN(SQRT((SIN(RADIANS(PARAMETERS!$D$8-D5883)/2)*SIN(RADIANS(PARAMETERS!$D$8-D5883)/2))+(COS(RADIANS(D5883))*COS(RADIANS(PARAMETERS!$D$8))*SIN(RADIANS(PARAMETERS!$D$9-C5883)/2)*SIN(RADIANS(PARAMETERS!$D$9-C5883)/2))))*2*3958.756</f>
        <v>1841.3411862099927</v>
      </c>
      <c r="F5883">
        <v>143.24398803711</v>
      </c>
      <c r="G5883">
        <v>176.84309387207</v>
      </c>
      <c r="H5883">
        <v>216.04513549805</v>
      </c>
      <c r="I5883">
        <v>250.04196166992</v>
      </c>
      <c r="J5883">
        <v>289.39312744141</v>
      </c>
      <c r="K5883" s="6">
        <f>IFERROR(EXP(TREND(LN($F$1:$J$1),LN(F5883:J5883),LN(Calculations!$B$3))),0)</f>
        <v>1.8173628826646981E-2</v>
      </c>
    </row>
    <row r="5884" spans="1:11" x14ac:dyDescent="0.35">
      <c r="A5884">
        <v>5881</v>
      </c>
      <c r="B5884" t="str">
        <f t="shared" si="91"/>
        <v>19-88.5</v>
      </c>
      <c r="C5884">
        <v>-88.564710138373997</v>
      </c>
      <c r="D5884">
        <v>19.342045762864998</v>
      </c>
      <c r="E5884">
        <f>ASIN(SQRT((SIN(RADIANS(PARAMETERS!$D$8-D5884)/2)*SIN(RADIANS(PARAMETERS!$D$8-D5884)/2))+(COS(RADIANS(D5884))*COS(RADIANS(PARAMETERS!$D$8))*SIN(RADIANS(PARAMETERS!$D$9-C5884)/2)*SIN(RADIANS(PARAMETERS!$D$9-C5884)/2))))*2*3958.756</f>
        <v>1858.9862753049613</v>
      </c>
      <c r="F5884">
        <v>139.13917541504</v>
      </c>
      <c r="G5884">
        <v>173.28106689453</v>
      </c>
      <c r="H5884">
        <v>212.22323608398</v>
      </c>
      <c r="I5884">
        <v>245.54818725586</v>
      </c>
      <c r="J5884">
        <v>284.11065673828</v>
      </c>
      <c r="K5884" s="6">
        <f>IFERROR(EXP(TREND(LN($F$1:$J$1),LN(F5884:J5884),LN(Calculations!$B$3))),0)</f>
        <v>1.6292825729847381E-2</v>
      </c>
    </row>
    <row r="5885" spans="1:11" x14ac:dyDescent="0.35">
      <c r="A5885">
        <v>5882</v>
      </c>
      <c r="B5885" t="str">
        <f t="shared" si="91"/>
        <v>19-89</v>
      </c>
      <c r="C5885">
        <v>-88.836031473275</v>
      </c>
      <c r="D5885">
        <v>19.342045762864998</v>
      </c>
      <c r="E5885">
        <f>ASIN(SQRT((SIN(RADIANS(PARAMETERS!$D$8-D5885)/2)*SIN(RADIANS(PARAMETERS!$D$8-D5885)/2))+(COS(RADIANS(D5885))*COS(RADIANS(PARAMETERS!$D$8))*SIN(RADIANS(PARAMETERS!$D$9-C5885)/2)*SIN(RADIANS(PARAMETERS!$D$9-C5885)/2))))*2*3958.756</f>
        <v>1876.6340131184579</v>
      </c>
      <c r="F5885">
        <v>135.18882751465</v>
      </c>
      <c r="G5885">
        <v>169.85330200195</v>
      </c>
      <c r="H5885">
        <v>208.58920288086</v>
      </c>
      <c r="I5885">
        <v>241.2660369873</v>
      </c>
      <c r="J5885">
        <v>279.0661315918</v>
      </c>
      <c r="K5885" s="6">
        <f>IFERROR(EXP(TREND(LN($F$1:$J$1),LN(F5885:J5885),LN(Calculations!$B$3))),0)</f>
        <v>1.4671065954724382E-2</v>
      </c>
    </row>
    <row r="5886" spans="1:11" x14ac:dyDescent="0.35">
      <c r="A5886">
        <v>5883</v>
      </c>
      <c r="B5886" t="str">
        <f t="shared" si="91"/>
        <v>19-89</v>
      </c>
      <c r="C5886">
        <v>-89.107352808176003</v>
      </c>
      <c r="D5886">
        <v>19.342045762864998</v>
      </c>
      <c r="E5886">
        <f>ASIN(SQRT((SIN(RADIANS(PARAMETERS!$D$8-D5886)/2)*SIN(RADIANS(PARAMETERS!$D$8-D5886)/2))+(COS(RADIANS(D5886))*COS(RADIANS(PARAMETERS!$D$8))*SIN(RADIANS(PARAMETERS!$D$9-C5886)/2)*SIN(RADIANS(PARAMETERS!$D$9-C5886)/2))))*2*3958.756</f>
        <v>1894.2842866764288</v>
      </c>
      <c r="F5886">
        <v>131.50286865234</v>
      </c>
      <c r="G5886">
        <v>166.67393493652</v>
      </c>
      <c r="H5886">
        <v>205.19338989258</v>
      </c>
      <c r="I5886">
        <v>237.24502563477</v>
      </c>
      <c r="J5886">
        <v>274.30667114258</v>
      </c>
      <c r="K5886" s="6">
        <f>IFERROR(EXP(TREND(LN($F$1:$J$1),LN(F5886:J5886),LN(Calculations!$B$3))),0)</f>
        <v>1.3309475510931593E-2</v>
      </c>
    </row>
    <row r="5887" spans="1:11" x14ac:dyDescent="0.35">
      <c r="A5887">
        <v>5884</v>
      </c>
      <c r="B5887" t="str">
        <f t="shared" si="91"/>
        <v>19-89.5</v>
      </c>
      <c r="C5887">
        <v>-89.378674143077006</v>
      </c>
      <c r="D5887">
        <v>19.342045762864998</v>
      </c>
      <c r="E5887">
        <f>ASIN(SQRT((SIN(RADIANS(PARAMETERS!$D$8-D5887)/2)*SIN(RADIANS(PARAMETERS!$D$8-D5887)/2))+(COS(RADIANS(D5887))*COS(RADIANS(PARAMETERS!$D$8))*SIN(RADIANS(PARAMETERS!$D$9-C5887)/2)*SIN(RADIANS(PARAMETERS!$D$9-C5887)/2))))*2*3958.756</f>
        <v>1911.9369867123189</v>
      </c>
      <c r="F5887">
        <v>128.44580078125</v>
      </c>
      <c r="G5887">
        <v>164.0842590332</v>
      </c>
      <c r="H5887">
        <v>202.56076049805</v>
      </c>
      <c r="I5887">
        <v>234.18449401855</v>
      </c>
      <c r="J5887">
        <v>270.74908447266</v>
      </c>
      <c r="K5887" s="6">
        <f>IFERROR(EXP(TREND(LN($F$1:$J$1),LN(F5887:J5887),LN(Calculations!$B$3))),0)</f>
        <v>1.2291848807094313E-2</v>
      </c>
    </row>
    <row r="5888" spans="1:11" x14ac:dyDescent="0.35">
      <c r="A5888">
        <v>5885</v>
      </c>
      <c r="B5888" t="str">
        <f t="shared" si="91"/>
        <v>19-89.5</v>
      </c>
      <c r="C5888">
        <v>-89.649995477977996</v>
      </c>
      <c r="D5888">
        <v>19.342045762864998</v>
      </c>
      <c r="E5888">
        <f>ASIN(SQRT((SIN(RADIANS(PARAMETERS!$D$8-D5888)/2)*SIN(RADIANS(PARAMETERS!$D$8-D5888)/2))+(COS(RADIANS(D5888))*COS(RADIANS(PARAMETERS!$D$8))*SIN(RADIANS(PARAMETERS!$D$9-C5888)/2)*SIN(RADIANS(PARAMETERS!$D$9-C5888)/2))))*2*3958.756</f>
        <v>1929.5920074964158</v>
      </c>
      <c r="F5888">
        <v>126.13909912109</v>
      </c>
      <c r="G5888">
        <v>162.01091003418</v>
      </c>
      <c r="H5888">
        <v>200.60885620117</v>
      </c>
      <c r="I5888">
        <v>231.96760559082</v>
      </c>
      <c r="J5888">
        <v>268.23291015625</v>
      </c>
      <c r="K5888" s="6">
        <f>IFERROR(EXP(TREND(LN($F$1:$J$1),LN(F5888:J5888),LN(Calculations!$B$3))),0)</f>
        <v>1.157263364803774E-2</v>
      </c>
    </row>
    <row r="5889" spans="1:11" x14ac:dyDescent="0.35">
      <c r="A5889">
        <v>5886</v>
      </c>
      <c r="B5889" t="str">
        <f t="shared" si="91"/>
        <v>19-90</v>
      </c>
      <c r="C5889">
        <v>-89.921316812878999</v>
      </c>
      <c r="D5889">
        <v>19.342045762864998</v>
      </c>
      <c r="E5889">
        <f>ASIN(SQRT((SIN(RADIANS(PARAMETERS!$D$8-D5889)/2)*SIN(RADIANS(PARAMETERS!$D$8-D5889)/2))+(COS(RADIANS(D5889))*COS(RADIANS(PARAMETERS!$D$8))*SIN(RADIANS(PARAMETERS!$D$9-C5889)/2)*SIN(RADIANS(PARAMETERS!$D$9-C5889)/2))))*2*3958.756</f>
        <v>1947.2492466743208</v>
      </c>
      <c r="F5889">
        <v>124.40970611572</v>
      </c>
      <c r="G5889">
        <v>160.34721374512</v>
      </c>
      <c r="H5889">
        <v>199.14880371094</v>
      </c>
      <c r="I5889">
        <v>230.33386230469</v>
      </c>
      <c r="J5889">
        <v>266.40728759766</v>
      </c>
      <c r="K5889" s="6">
        <f>IFERROR(EXP(TREND(LN($F$1:$J$1),LN(F5889:J5889),LN(Calculations!$B$3))),0)</f>
        <v>1.1056846174841829E-2</v>
      </c>
    </row>
    <row r="5890" spans="1:11" x14ac:dyDescent="0.35">
      <c r="A5890">
        <v>5887</v>
      </c>
      <c r="B5890" t="str">
        <f t="shared" si="91"/>
        <v>19-90</v>
      </c>
      <c r="C5890">
        <v>-90.192638147780002</v>
      </c>
      <c r="D5890">
        <v>19.342045762864998</v>
      </c>
      <c r="E5890">
        <f>ASIN(SQRT((SIN(RADIANS(PARAMETERS!$D$8-D5890)/2)*SIN(RADIANS(PARAMETERS!$D$8-D5890)/2))+(COS(RADIANS(D5890))*COS(RADIANS(PARAMETERS!$D$8))*SIN(RADIANS(PARAMETERS!$D$9-C5890)/2)*SIN(RADIANS(PARAMETERS!$D$9-C5890)/2))))*2*3958.756</f>
        <v>1964.9086051139793</v>
      </c>
      <c r="F5890">
        <v>123.03980255127</v>
      </c>
      <c r="G5890">
        <v>158.9612121582</v>
      </c>
      <c r="H5890">
        <v>198.02493286133</v>
      </c>
      <c r="I5890">
        <v>229.11416625977</v>
      </c>
      <c r="J5890">
        <v>265.08969116211</v>
      </c>
      <c r="K5890" s="6">
        <f>IFERROR(EXP(TREND(LN($F$1:$J$1),LN(F5890:J5890),LN(Calculations!$B$3))),0)</f>
        <v>1.0664472831193456E-2</v>
      </c>
    </row>
    <row r="5891" spans="1:11" x14ac:dyDescent="0.35">
      <c r="A5891">
        <v>5888</v>
      </c>
      <c r="B5891" t="str">
        <f t="shared" si="91"/>
        <v>19-90.5</v>
      </c>
      <c r="C5891">
        <v>-90.463959482681005</v>
      </c>
      <c r="D5891">
        <v>19.342045762864998</v>
      </c>
      <c r="E5891">
        <f>ASIN(SQRT((SIN(RADIANS(PARAMETERS!$D$8-D5891)/2)*SIN(RADIANS(PARAMETERS!$D$8-D5891)/2))+(COS(RADIANS(D5891))*COS(RADIANS(PARAMETERS!$D$8))*SIN(RADIANS(PARAMETERS!$D$9-C5891)/2)*SIN(RADIANS(PARAMETERS!$D$9-C5891)/2))))*2*3958.756</f>
        <v>1982.5699867607398</v>
      </c>
      <c r="F5891">
        <v>121.98043823242</v>
      </c>
      <c r="G5891">
        <v>157.80433654785</v>
      </c>
      <c r="H5891">
        <v>197.1905670166</v>
      </c>
      <c r="I5891">
        <v>228.2477722168</v>
      </c>
      <c r="J5891">
        <v>264.2021484375</v>
      </c>
      <c r="K5891" s="6">
        <f>IFERROR(EXP(TREND(LN($F$1:$J$1),LN(F5891:J5891),LN(Calculations!$B$3))),0)</f>
        <v>1.0369008003848608E-2</v>
      </c>
    </row>
    <row r="5892" spans="1:11" x14ac:dyDescent="0.35">
      <c r="A5892">
        <v>5889</v>
      </c>
      <c r="B5892" t="str">
        <f t="shared" si="91"/>
        <v>19-90.5</v>
      </c>
      <c r="C5892">
        <v>-90.735280817581994</v>
      </c>
      <c r="D5892">
        <v>19.342045762864998</v>
      </c>
      <c r="E5892">
        <f>ASIN(SQRT((SIN(RADIANS(PARAMETERS!$D$8-D5892)/2)*SIN(RADIANS(PARAMETERS!$D$8-D5892)/2))+(COS(RADIANS(D5892))*COS(RADIANS(PARAMETERS!$D$8))*SIN(RADIANS(PARAMETERS!$D$9-C5892)/2)*SIN(RADIANS(PARAMETERS!$D$9-C5892)/2))))*2*3958.756</f>
        <v>2000.2332984999723</v>
      </c>
      <c r="F5892">
        <v>121.14435577393</v>
      </c>
      <c r="G5892">
        <v>156.83416748047</v>
      </c>
      <c r="H5892">
        <v>196.54956054688</v>
      </c>
      <c r="I5892">
        <v>227.60566711426</v>
      </c>
      <c r="J5892">
        <v>263.57476806641</v>
      </c>
      <c r="K5892" s="6">
        <f>IFERROR(EXP(TREND(LN($F$1:$J$1),LN(F5892:J5892),LN(Calculations!$B$3))),0)</f>
        <v>1.0140497994815006E-2</v>
      </c>
    </row>
    <row r="5893" spans="1:11" x14ac:dyDescent="0.35">
      <c r="A5893">
        <v>5890</v>
      </c>
      <c r="B5893" t="str">
        <f t="shared" ref="B5893:B5956" si="92">MROUND(D5893,1)&amp;MROUND(C5893,-0.5)</f>
        <v>20-50</v>
      </c>
      <c r="C5893">
        <v>-50.037080582435998</v>
      </c>
      <c r="D5893">
        <v>19.613367097766002</v>
      </c>
      <c r="E5893">
        <f>ASIN(SQRT((SIN(RADIANS(PARAMETERS!$D$8-D5893)/2)*SIN(RADIANS(PARAMETERS!$D$8-D5893)/2))+(COS(RADIANS(D5893))*COS(RADIANS(PARAMETERS!$D$8))*SIN(RADIANS(PARAMETERS!$D$9-C5893)/2)*SIN(RADIANS(PARAMETERS!$D$9-C5893)/2))))*2*3958.756</f>
        <v>755.9332250277821</v>
      </c>
      <c r="F5893">
        <v>144.50296020508</v>
      </c>
      <c r="G5893">
        <v>178.28520202637</v>
      </c>
      <c r="H5893">
        <v>212.60047912598</v>
      </c>
      <c r="I5893">
        <v>242.86029052734</v>
      </c>
      <c r="J5893">
        <v>277.42816162109</v>
      </c>
      <c r="K5893" s="6">
        <f>IFERROR(EXP(TREND(LN($F$1:$J$1),LN(F5893:J5893),LN(Calculations!$B$3))),0)</f>
        <v>1.9141742886726626E-2</v>
      </c>
    </row>
    <row r="5894" spans="1:11" x14ac:dyDescent="0.35">
      <c r="A5894">
        <v>5891</v>
      </c>
      <c r="B5894" t="str">
        <f t="shared" si="92"/>
        <v>20-50.5</v>
      </c>
      <c r="C5894">
        <v>-50.308401917337001</v>
      </c>
      <c r="D5894">
        <v>19.613367097766002</v>
      </c>
      <c r="E5894">
        <f>ASIN(SQRT((SIN(RADIANS(PARAMETERS!$D$8-D5894)/2)*SIN(RADIANS(PARAMETERS!$D$8-D5894)/2))+(COS(RADIANS(D5894))*COS(RADIANS(PARAMETERS!$D$8))*SIN(RADIANS(PARAMETERS!$D$9-C5894)/2)*SIN(RADIANS(PARAMETERS!$D$9-C5894)/2))))*2*3958.756</f>
        <v>739.461520914218</v>
      </c>
      <c r="F5894">
        <v>145.68011474609</v>
      </c>
      <c r="G5894">
        <v>179.02876281738</v>
      </c>
      <c r="H5894">
        <v>213.59098815918</v>
      </c>
      <c r="I5894">
        <v>244.09973144531</v>
      </c>
      <c r="J5894">
        <v>278.96755981445</v>
      </c>
      <c r="K5894" s="6">
        <f>IFERROR(EXP(TREND(LN($F$1:$J$1),LN(F5894:J5894),LN(Calculations!$B$3))),0)</f>
        <v>1.9746489879983412E-2</v>
      </c>
    </row>
    <row r="5895" spans="1:11" x14ac:dyDescent="0.35">
      <c r="A5895">
        <v>5892</v>
      </c>
      <c r="B5895" t="str">
        <f t="shared" si="92"/>
        <v>20-50.5</v>
      </c>
      <c r="C5895">
        <v>-50.579723252237997</v>
      </c>
      <c r="D5895">
        <v>19.613367097766002</v>
      </c>
      <c r="E5895">
        <f>ASIN(SQRT((SIN(RADIANS(PARAMETERS!$D$8-D5895)/2)*SIN(RADIANS(PARAMETERS!$D$8-D5895)/2))+(COS(RADIANS(D5895))*COS(RADIANS(PARAMETERS!$D$8))*SIN(RADIANS(PARAMETERS!$D$9-C5895)/2)*SIN(RADIANS(PARAMETERS!$D$9-C5895)/2))))*2*3958.756</f>
        <v>723.05566627461451</v>
      </c>
      <c r="F5895">
        <v>146.78958129883</v>
      </c>
      <c r="G5895">
        <v>179.72093200684</v>
      </c>
      <c r="H5895">
        <v>214.53413391113</v>
      </c>
      <c r="I5895">
        <v>245.28436279297</v>
      </c>
      <c r="J5895">
        <v>280.44360351563</v>
      </c>
      <c r="K5895" s="6">
        <f>IFERROR(EXP(TREND(LN($F$1:$J$1),LN(F5895:J5895),LN(Calculations!$B$3))),0)</f>
        <v>2.0330018447932641E-2</v>
      </c>
    </row>
    <row r="5896" spans="1:11" x14ac:dyDescent="0.35">
      <c r="A5896">
        <v>5893</v>
      </c>
      <c r="B5896" t="str">
        <f t="shared" si="92"/>
        <v>20-51</v>
      </c>
      <c r="C5896">
        <v>-50.851044587139</v>
      </c>
      <c r="D5896">
        <v>19.613367097766002</v>
      </c>
      <c r="E5896">
        <f>ASIN(SQRT((SIN(RADIANS(PARAMETERS!$D$8-D5896)/2)*SIN(RADIANS(PARAMETERS!$D$8-D5896)/2))+(COS(RADIANS(D5896))*COS(RADIANS(PARAMETERS!$D$8))*SIN(RADIANS(PARAMETERS!$D$9-C5896)/2)*SIN(RADIANS(PARAMETERS!$D$9-C5896)/2))))*2*3958.756</f>
        <v>706.72028209803545</v>
      </c>
      <c r="F5896">
        <v>147.86625671387</v>
      </c>
      <c r="G5896">
        <v>180.39178466797</v>
      </c>
      <c r="H5896">
        <v>215.46308898926</v>
      </c>
      <c r="I5896">
        <v>246.45753479004</v>
      </c>
      <c r="J5896">
        <v>281.91213989258</v>
      </c>
      <c r="K5896" s="6">
        <f>IFERROR(EXP(TREND(LN($F$1:$J$1),LN(F5896:J5896),LN(Calculations!$B$3))),0)</f>
        <v>2.0909519439415537E-2</v>
      </c>
    </row>
    <row r="5897" spans="1:11" x14ac:dyDescent="0.35">
      <c r="A5897">
        <v>5894</v>
      </c>
      <c r="B5897" t="str">
        <f t="shared" si="92"/>
        <v>20-51</v>
      </c>
      <c r="C5897">
        <v>-51.122365922039997</v>
      </c>
      <c r="D5897">
        <v>19.613367097766002</v>
      </c>
      <c r="E5897">
        <f>ASIN(SQRT((SIN(RADIANS(PARAMETERS!$D$8-D5897)/2)*SIN(RADIANS(PARAMETERS!$D$8-D5897)/2))+(COS(RADIANS(D5897))*COS(RADIANS(PARAMETERS!$D$8))*SIN(RADIANS(PARAMETERS!$D$9-C5897)/2)*SIN(RADIANS(PARAMETERS!$D$9-C5897)/2))))*2*3958.756</f>
        <v>690.46040503401503</v>
      </c>
      <c r="F5897">
        <v>148.95439147949</v>
      </c>
      <c r="G5897">
        <v>181.07647705078</v>
      </c>
      <c r="H5897">
        <v>216.42315673828</v>
      </c>
      <c r="I5897">
        <v>247.67910766602</v>
      </c>
      <c r="J5897">
        <v>283.4508972168</v>
      </c>
      <c r="K5897" s="6">
        <f>IFERROR(EXP(TREND(LN($F$1:$J$1),LN(F5897:J5897),LN(Calculations!$B$3))),0)</f>
        <v>2.1508929039606772E-2</v>
      </c>
    </row>
    <row r="5898" spans="1:11" x14ac:dyDescent="0.35">
      <c r="A5898">
        <v>5895</v>
      </c>
      <c r="B5898" t="str">
        <f t="shared" si="92"/>
        <v>20-51.5</v>
      </c>
      <c r="C5898">
        <v>-51.393687256941</v>
      </c>
      <c r="D5898">
        <v>19.613367097766002</v>
      </c>
      <c r="E5898">
        <f>ASIN(SQRT((SIN(RADIANS(PARAMETERS!$D$8-D5898)/2)*SIN(RADIANS(PARAMETERS!$D$8-D5898)/2))+(COS(RADIANS(D5898))*COS(RADIANS(PARAMETERS!$D$8))*SIN(RADIANS(PARAMETERS!$D$9-C5898)/2)*SIN(RADIANS(PARAMETERS!$D$9-C5898)/2))))*2*3958.756</f>
        <v>674.28153227684629</v>
      </c>
      <c r="F5898">
        <v>149.97775268555</v>
      </c>
      <c r="G5898">
        <v>181.72004699707</v>
      </c>
      <c r="H5898">
        <v>217.32447814941</v>
      </c>
      <c r="I5898">
        <v>248.82522583008</v>
      </c>
      <c r="J5898">
        <v>284.89398193359</v>
      </c>
      <c r="K5898" s="6">
        <f>IFERROR(EXP(TREND(LN($F$1:$J$1),LN(F5898:J5898),LN(Calculations!$B$3))),0)</f>
        <v>2.2085866812160137E-2</v>
      </c>
    </row>
    <row r="5899" spans="1:11" x14ac:dyDescent="0.35">
      <c r="A5899">
        <v>5896</v>
      </c>
      <c r="B5899" t="str">
        <f t="shared" si="92"/>
        <v>20-51.5</v>
      </c>
      <c r="C5899">
        <v>-51.665008591842003</v>
      </c>
      <c r="D5899">
        <v>19.613367097766002</v>
      </c>
      <c r="E5899">
        <f>ASIN(SQRT((SIN(RADIANS(PARAMETERS!$D$8-D5899)/2)*SIN(RADIANS(PARAMETERS!$D$8-D5899)/2))+(COS(RADIANS(D5899))*COS(RADIANS(PARAMETERS!$D$8))*SIN(RADIANS(PARAMETERS!$D$9-C5899)/2)*SIN(RADIANS(PARAMETERS!$D$9-C5899)/2))))*2*3958.756</f>
        <v>658.18967189891816</v>
      </c>
      <c r="F5899">
        <v>150.98089599609</v>
      </c>
      <c r="G5899">
        <v>182.35296630859</v>
      </c>
      <c r="H5899">
        <v>218.21522521973</v>
      </c>
      <c r="I5899">
        <v>249.96119689941</v>
      </c>
      <c r="J5899">
        <v>286.32775878906</v>
      </c>
      <c r="K5899" s="6">
        <f>IFERROR(EXP(TREND(LN($F$1:$J$1),LN(F5899:J5899),LN(Calculations!$B$3))),0)</f>
        <v>2.2663428754798483E-2</v>
      </c>
    </row>
    <row r="5900" spans="1:11" x14ac:dyDescent="0.35">
      <c r="A5900">
        <v>5897</v>
      </c>
      <c r="B5900" t="str">
        <f t="shared" si="92"/>
        <v>20-52</v>
      </c>
      <c r="C5900">
        <v>-51.936329926742999</v>
      </c>
      <c r="D5900">
        <v>19.613367097766002</v>
      </c>
      <c r="E5900">
        <f>ASIN(SQRT((SIN(RADIANS(PARAMETERS!$D$8-D5900)/2)*SIN(RADIANS(PARAMETERS!$D$8-D5900)/2))+(COS(RADIANS(D5900))*COS(RADIANS(PARAMETERS!$D$8))*SIN(RADIANS(PARAMETERS!$D$9-C5900)/2)*SIN(RADIANS(PARAMETERS!$D$9-C5900)/2))))*2*3958.756</f>
        <v>642.19139932279927</v>
      </c>
      <c r="F5900">
        <v>152.00639343262</v>
      </c>
      <c r="G5900">
        <v>183.00498962402</v>
      </c>
      <c r="H5900">
        <v>219.14138793945</v>
      </c>
      <c r="I5900">
        <v>251.1487121582</v>
      </c>
      <c r="J5900">
        <v>287.83325195313</v>
      </c>
      <c r="K5900" s="6">
        <f>IFERROR(EXP(TREND(LN($F$1:$J$1),LN(F5900:J5900),LN(Calculations!$B$3))),0)</f>
        <v>2.3265678209601424E-2</v>
      </c>
    </row>
    <row r="5901" spans="1:11" x14ac:dyDescent="0.35">
      <c r="A5901">
        <v>5898</v>
      </c>
      <c r="B5901" t="str">
        <f t="shared" si="92"/>
        <v>20-52</v>
      </c>
      <c r="C5901">
        <v>-52.207651261644003</v>
      </c>
      <c r="D5901">
        <v>19.613367097766002</v>
      </c>
      <c r="E5901">
        <f>ASIN(SQRT((SIN(RADIANS(PARAMETERS!$D$8-D5901)/2)*SIN(RADIANS(PARAMETERS!$D$8-D5901)/2))+(COS(RADIANS(D5901))*COS(RADIANS(PARAMETERS!$D$8))*SIN(RADIANS(PARAMETERS!$D$9-C5901)/2)*SIN(RADIANS(PARAMETERS!$D$9-C5901)/2))))*2*3958.756</f>
        <v>626.29392069987045</v>
      </c>
      <c r="F5901">
        <v>152.97096252441</v>
      </c>
      <c r="G5901">
        <v>183.61839294434</v>
      </c>
      <c r="H5901">
        <v>220.01272583008</v>
      </c>
      <c r="I5901">
        <v>252.26602172852</v>
      </c>
      <c r="J5901">
        <v>289.24990844727</v>
      </c>
      <c r="K5901" s="6">
        <f>IFERROR(EXP(TREND(LN($F$1:$J$1),LN(F5901:J5901),LN(Calculations!$B$3))),0)</f>
        <v>2.3843776736258968E-2</v>
      </c>
    </row>
    <row r="5902" spans="1:11" x14ac:dyDescent="0.35">
      <c r="A5902">
        <v>5899</v>
      </c>
      <c r="B5902" t="str">
        <f t="shared" si="92"/>
        <v>20-52.5</v>
      </c>
      <c r="C5902">
        <v>-52.478972596544999</v>
      </c>
      <c r="D5902">
        <v>19.613367097766002</v>
      </c>
      <c r="E5902">
        <f>ASIN(SQRT((SIN(RADIANS(PARAMETERS!$D$8-D5902)/2)*SIN(RADIANS(PARAMETERS!$D$8-D5902)/2))+(COS(RADIANS(D5902))*COS(RADIANS(PARAMETERS!$D$8))*SIN(RADIANS(PARAMETERS!$D$9-C5902)/2)*SIN(RADIANS(PARAMETERS!$D$9-C5902)/2))))*2*3958.756</f>
        <v>610.50514404435387</v>
      </c>
      <c r="F5902">
        <v>153.91775512695</v>
      </c>
      <c r="G5902">
        <v>184.22300720215</v>
      </c>
      <c r="H5902">
        <v>220.87808227539</v>
      </c>
      <c r="I5902">
        <v>253.3804473877</v>
      </c>
      <c r="J5902">
        <v>290.66784667969</v>
      </c>
      <c r="K5902" s="6">
        <f>IFERROR(EXP(TREND(LN($F$1:$J$1),LN(F5902:J5902),LN(Calculations!$B$3))),0)</f>
        <v>2.4421125638517404E-2</v>
      </c>
    </row>
    <row r="5903" spans="1:11" x14ac:dyDescent="0.35">
      <c r="A5903">
        <v>5900</v>
      </c>
      <c r="B5903" t="str">
        <f t="shared" si="92"/>
        <v>20-53</v>
      </c>
      <c r="C5903">
        <v>-52.750293931446002</v>
      </c>
      <c r="D5903">
        <v>19.613367097766002</v>
      </c>
      <c r="E5903">
        <f>ASIN(SQRT((SIN(RADIANS(PARAMETERS!$D$8-D5903)/2)*SIN(RADIANS(PARAMETERS!$D$8-D5903)/2))+(COS(RADIANS(D5903))*COS(RADIANS(PARAMETERS!$D$8))*SIN(RADIANS(PARAMETERS!$D$9-C5903)/2)*SIN(RADIANS(PARAMETERS!$D$9-C5903)/2))))*2*3958.756</f>
        <v>594.83375905267008</v>
      </c>
      <c r="F5903">
        <v>154.87525939941</v>
      </c>
      <c r="G5903">
        <v>184.83958435059</v>
      </c>
      <c r="H5903">
        <v>221.77108764648</v>
      </c>
      <c r="I5903">
        <v>254.53823852539</v>
      </c>
      <c r="J5903">
        <v>292.14898681641</v>
      </c>
      <c r="K5903" s="6">
        <f>IFERROR(EXP(TREND(LN($F$1:$J$1),LN(F5903:J5903),LN(Calculations!$B$3))),0)</f>
        <v>2.5014041290112515E-2</v>
      </c>
    </row>
    <row r="5904" spans="1:11" x14ac:dyDescent="0.35">
      <c r="A5904">
        <v>5901</v>
      </c>
      <c r="B5904" t="str">
        <f t="shared" si="92"/>
        <v>20-53</v>
      </c>
      <c r="C5904">
        <v>-53.021615266346998</v>
      </c>
      <c r="D5904">
        <v>19.613367097766002</v>
      </c>
      <c r="E5904">
        <f>ASIN(SQRT((SIN(RADIANS(PARAMETERS!$D$8-D5904)/2)*SIN(RADIANS(PARAMETERS!$D$8-D5904)/2))+(COS(RADIANS(D5904))*COS(RADIANS(PARAMETERS!$D$8))*SIN(RADIANS(PARAMETERS!$D$9-C5904)/2)*SIN(RADIANS(PARAMETERS!$D$9-C5904)/2))))*2*3958.756</f>
        <v>579.28932661456702</v>
      </c>
      <c r="F5904">
        <v>155.77397155762</v>
      </c>
      <c r="G5904">
        <v>185.41931152344</v>
      </c>
      <c r="H5904">
        <v>222.61372375488</v>
      </c>
      <c r="I5904">
        <v>255.63291931152</v>
      </c>
      <c r="J5904">
        <v>293.55163574219</v>
      </c>
      <c r="K5904" s="6">
        <f>IFERROR(EXP(TREND(LN($F$1:$J$1),LN(F5904:J5904),LN(Calculations!$B$3))),0)</f>
        <v>2.5579643252273285E-2</v>
      </c>
    </row>
    <row r="5905" spans="1:11" x14ac:dyDescent="0.35">
      <c r="A5905">
        <v>5902</v>
      </c>
      <c r="B5905" t="str">
        <f t="shared" si="92"/>
        <v>20-53.5</v>
      </c>
      <c r="C5905">
        <v>-53.292936601248002</v>
      </c>
      <c r="D5905">
        <v>19.613367097766002</v>
      </c>
      <c r="E5905">
        <f>ASIN(SQRT((SIN(RADIANS(PARAMETERS!$D$8-D5905)/2)*SIN(RADIANS(PARAMETERS!$D$8-D5905)/2))+(COS(RADIANS(D5905))*COS(RADIANS(PARAMETERS!$D$8))*SIN(RADIANS(PARAMETERS!$D$9-C5905)/2)*SIN(RADIANS(PARAMETERS!$D$9-C5905)/2))))*2*3958.756</f>
        <v>563.88237908722397</v>
      </c>
      <c r="F5905">
        <v>156.66526794434</v>
      </c>
      <c r="G5905">
        <v>185.99229431152</v>
      </c>
      <c r="H5905">
        <v>223.44235229492</v>
      </c>
      <c r="I5905">
        <v>256.70651245117</v>
      </c>
      <c r="J5905">
        <v>294.92446899414</v>
      </c>
      <c r="K5905" s="6">
        <f>IFERROR(EXP(TREND(LN($F$1:$J$1),LN(F5905:J5905),LN(Calculations!$B$3))),0)</f>
        <v>2.615077988800335E-2</v>
      </c>
    </row>
    <row r="5906" spans="1:11" x14ac:dyDescent="0.35">
      <c r="A5906">
        <v>5903</v>
      </c>
      <c r="B5906" t="str">
        <f t="shared" si="92"/>
        <v>20-53.5</v>
      </c>
      <c r="C5906">
        <v>-53.564257936148998</v>
      </c>
      <c r="D5906">
        <v>19.613367097766002</v>
      </c>
      <c r="E5906">
        <f>ASIN(SQRT((SIN(RADIANS(PARAMETERS!$D$8-D5906)/2)*SIN(RADIANS(PARAMETERS!$D$8-D5906)/2))+(COS(RADIANS(D5906))*COS(RADIANS(PARAMETERS!$D$8))*SIN(RADIANS(PARAMETERS!$D$9-C5906)/2)*SIN(RADIANS(PARAMETERS!$D$9-C5906)/2))))*2*3958.756</f>
        <v>548.62453244620258</v>
      </c>
      <c r="F5906">
        <v>157.56823730469</v>
      </c>
      <c r="G5906">
        <v>186.57029724121</v>
      </c>
      <c r="H5906">
        <v>224.27197265625</v>
      </c>
      <c r="I5906">
        <v>257.77703857422</v>
      </c>
      <c r="J5906">
        <v>296.28912353516</v>
      </c>
      <c r="K5906" s="6">
        <f>IFERROR(EXP(TREND(LN($F$1:$J$1),LN(F5906:J5906),LN(Calculations!$B$3))),0)</f>
        <v>2.674056921677909E-2</v>
      </c>
    </row>
    <row r="5907" spans="1:11" x14ac:dyDescent="0.35">
      <c r="A5907">
        <v>5904</v>
      </c>
      <c r="B5907" t="str">
        <f t="shared" si="92"/>
        <v>20-54</v>
      </c>
      <c r="C5907">
        <v>-53.835579271050001</v>
      </c>
      <c r="D5907">
        <v>19.613367097766002</v>
      </c>
      <c r="E5907">
        <f>ASIN(SQRT((SIN(RADIANS(PARAMETERS!$D$8-D5907)/2)*SIN(RADIANS(PARAMETERS!$D$8-D5907)/2))+(COS(RADIANS(D5907))*COS(RADIANS(PARAMETERS!$D$8))*SIN(RADIANS(PARAMETERS!$D$9-C5907)/2)*SIN(RADIANS(PARAMETERS!$D$9-C5907)/2))))*2*3958.756</f>
        <v>533.52861143250152</v>
      </c>
      <c r="F5907">
        <v>158.3913269043</v>
      </c>
      <c r="G5907">
        <v>187.08961486816</v>
      </c>
      <c r="H5907">
        <v>225.00527954102</v>
      </c>
      <c r="I5907">
        <v>258.71459960938</v>
      </c>
      <c r="J5907">
        <v>297.47552490234</v>
      </c>
      <c r="K5907" s="6">
        <f>IFERROR(EXP(TREND(LN($F$1:$J$1),LN(F5907:J5907),LN(Calculations!$B$3))),0)</f>
        <v>2.7289777041604169E-2</v>
      </c>
    </row>
    <row r="5908" spans="1:11" x14ac:dyDescent="0.35">
      <c r="A5908">
        <v>5905</v>
      </c>
      <c r="B5908" t="str">
        <f t="shared" si="92"/>
        <v>20-54</v>
      </c>
      <c r="C5908">
        <v>-54.106900605950997</v>
      </c>
      <c r="D5908">
        <v>19.613367097766002</v>
      </c>
      <c r="E5908">
        <f>ASIN(SQRT((SIN(RADIANS(PARAMETERS!$D$8-D5908)/2)*SIN(RADIANS(PARAMETERS!$D$8-D5908)/2))+(COS(RADIANS(D5908))*COS(RADIANS(PARAMETERS!$D$8))*SIN(RADIANS(PARAMETERS!$D$9-C5908)/2)*SIN(RADIANS(PARAMETERS!$D$9-C5908)/2))))*2*3958.756</f>
        <v>518.60878876182733</v>
      </c>
      <c r="F5908">
        <v>159.18173217773</v>
      </c>
      <c r="G5908">
        <v>187.58479309082</v>
      </c>
      <c r="H5908">
        <v>225.70050048828</v>
      </c>
      <c r="I5908">
        <v>259.60061645508</v>
      </c>
      <c r="J5908">
        <v>298.59378051758</v>
      </c>
      <c r="K5908" s="6">
        <f>IFERROR(EXP(TREND(LN($F$1:$J$1),LN(F5908:J5908),LN(Calculations!$B$3))),0)</f>
        <v>2.7826317089516307E-2</v>
      </c>
    </row>
    <row r="5909" spans="1:11" x14ac:dyDescent="0.35">
      <c r="A5909">
        <v>5906</v>
      </c>
      <c r="B5909" t="str">
        <f t="shared" si="92"/>
        <v>20-54.5</v>
      </c>
      <c r="C5909">
        <v>-54.378221940852001</v>
      </c>
      <c r="D5909">
        <v>19.613367097766002</v>
      </c>
      <c r="E5909">
        <f>ASIN(SQRT((SIN(RADIANS(PARAMETERS!$D$8-D5909)/2)*SIN(RADIANS(PARAMETERS!$D$8-D5909)/2))+(COS(RADIANS(D5909))*COS(RADIANS(PARAMETERS!$D$8))*SIN(RADIANS(PARAMETERS!$D$9-C5909)/2)*SIN(RADIANS(PARAMETERS!$D$9-C5909)/2))))*2*3958.756</f>
        <v>503.88073932078811</v>
      </c>
      <c r="F5909">
        <v>159.95152282715</v>
      </c>
      <c r="G5909">
        <v>188.06475830078</v>
      </c>
      <c r="H5909">
        <v>226.37178039551</v>
      </c>
      <c r="I5909">
        <v>260.45425415039</v>
      </c>
      <c r="J5909">
        <v>299.66937255859</v>
      </c>
      <c r="K5909" s="6">
        <f>IFERROR(EXP(TREND(LN($F$1:$J$1),LN(F5909:J5909),LN(Calculations!$B$3))),0)</f>
        <v>2.8357438936230623E-2</v>
      </c>
    </row>
    <row r="5910" spans="1:11" x14ac:dyDescent="0.35">
      <c r="A5910">
        <v>5907</v>
      </c>
      <c r="B5910" t="str">
        <f t="shared" si="92"/>
        <v>20-54.5</v>
      </c>
      <c r="C5910">
        <v>-54.649543275752997</v>
      </c>
      <c r="D5910">
        <v>19.613367097766002</v>
      </c>
      <c r="E5910">
        <f>ASIN(SQRT((SIN(RADIANS(PARAMETERS!$D$8-D5910)/2)*SIN(RADIANS(PARAMETERS!$D$8-D5910)/2))+(COS(RADIANS(D5910))*COS(RADIANS(PARAMETERS!$D$8))*SIN(RADIANS(PARAMETERS!$D$9-C5910)/2)*SIN(RADIANS(PARAMETERS!$D$9-C5910)/2))))*2*3958.756</f>
        <v>489.36181000468963</v>
      </c>
      <c r="F5910">
        <v>160.63139343262</v>
      </c>
      <c r="G5910">
        <v>188.48707580566</v>
      </c>
      <c r="H5910">
        <v>226.96049499512</v>
      </c>
      <c r="I5910">
        <v>261.20156860352</v>
      </c>
      <c r="J5910">
        <v>300.60977172852</v>
      </c>
      <c r="K5910" s="6">
        <f>IFERROR(EXP(TREND(LN($F$1:$J$1),LN(F5910:J5910),LN(Calculations!$B$3))),0)</f>
        <v>2.8833653439258405E-2</v>
      </c>
    </row>
    <row r="5911" spans="1:11" x14ac:dyDescent="0.35">
      <c r="A5911">
        <v>5908</v>
      </c>
      <c r="B5911" t="str">
        <f t="shared" si="92"/>
        <v>20-55</v>
      </c>
      <c r="C5911">
        <v>-54.920864610654</v>
      </c>
      <c r="D5911">
        <v>19.613367097766002</v>
      </c>
      <c r="E5911">
        <f>ASIN(SQRT((SIN(RADIANS(PARAMETERS!$D$8-D5911)/2)*SIN(RADIANS(PARAMETERS!$D$8-D5911)/2))+(COS(RADIANS(D5911))*COS(RADIANS(PARAMETERS!$D$8))*SIN(RADIANS(PARAMETERS!$D$9-C5911)/2)*SIN(RADIANS(PARAMETERS!$D$9-C5911)/2))))*2*3958.756</f>
        <v>475.0712053986864</v>
      </c>
      <c r="F5911">
        <v>161.30386352539</v>
      </c>
      <c r="G5911">
        <v>188.91142272949</v>
      </c>
      <c r="H5911">
        <v>227.56080627441</v>
      </c>
      <c r="I5911">
        <v>261.97036743164</v>
      </c>
      <c r="J5911">
        <v>301.58428955078</v>
      </c>
      <c r="K5911" s="6">
        <f>IFERROR(EXP(TREND(LN($F$1:$J$1),LN(F5911:J5911),LN(Calculations!$B$3))),0)</f>
        <v>2.9308375869072003E-2</v>
      </c>
    </row>
    <row r="5912" spans="1:11" x14ac:dyDescent="0.35">
      <c r="A5912">
        <v>5909</v>
      </c>
      <c r="B5912" t="str">
        <f t="shared" si="92"/>
        <v>20-55</v>
      </c>
      <c r="C5912">
        <v>-55.192185945555003</v>
      </c>
      <c r="D5912">
        <v>19.613367097766002</v>
      </c>
      <c r="E5912">
        <f>ASIN(SQRT((SIN(RADIANS(PARAMETERS!$D$8-D5912)/2)*SIN(RADIANS(PARAMETERS!$D$8-D5912)/2))+(COS(RADIANS(D5912))*COS(RADIANS(PARAMETERS!$D$8))*SIN(RADIANS(PARAMETERS!$D$9-C5912)/2)*SIN(RADIANS(PARAMETERS!$D$9-C5912)/2))))*2*3958.756</f>
        <v>461.03018879742012</v>
      </c>
      <c r="F5912">
        <v>161.9806060791</v>
      </c>
      <c r="G5912">
        <v>189.34893798828</v>
      </c>
      <c r="H5912">
        <v>228.18852233887</v>
      </c>
      <c r="I5912">
        <v>262.78085327148</v>
      </c>
      <c r="J5912">
        <v>302.61865234375</v>
      </c>
      <c r="K5912" s="6">
        <f>IFERROR(EXP(TREND(LN($F$1:$J$1),LN(F5912:J5912),LN(Calculations!$B$3))),0)</f>
        <v>2.978985053218881E-2</v>
      </c>
    </row>
    <row r="5913" spans="1:11" x14ac:dyDescent="0.35">
      <c r="A5913">
        <v>5910</v>
      </c>
      <c r="B5913" t="str">
        <f t="shared" si="92"/>
        <v>20-55.5</v>
      </c>
      <c r="C5913">
        <v>-55.463507280456</v>
      </c>
      <c r="D5913">
        <v>19.613367097766002</v>
      </c>
      <c r="E5913">
        <f>ASIN(SQRT((SIN(RADIANS(PARAMETERS!$D$8-D5913)/2)*SIN(RADIANS(PARAMETERS!$D$8-D5913)/2))+(COS(RADIANS(D5913))*COS(RADIANS(PARAMETERS!$D$8))*SIN(RADIANS(PARAMETERS!$D$9-C5913)/2)*SIN(RADIANS(PARAMETERS!$D$9-C5913)/2))))*2*3958.756</f>
        <v>447.26229700739901</v>
      </c>
      <c r="F5913">
        <v>162.59381103516</v>
      </c>
      <c r="G5913">
        <v>189.75082397461</v>
      </c>
      <c r="H5913">
        <v>228.76164245605</v>
      </c>
      <c r="I5913">
        <v>263.51837158203</v>
      </c>
      <c r="J5913">
        <v>303.55740356445</v>
      </c>
      <c r="K5913" s="6">
        <f>IFERROR(EXP(TREND(LN($F$1:$J$1),LN(F5913:J5913),LN(Calculations!$B$3))),0)</f>
        <v>3.0233152292670058E-2</v>
      </c>
    </row>
    <row r="5914" spans="1:11" x14ac:dyDescent="0.35">
      <c r="A5914">
        <v>5911</v>
      </c>
      <c r="B5914" t="str">
        <f t="shared" si="92"/>
        <v>20-55.5</v>
      </c>
      <c r="C5914">
        <v>-55.734828615357003</v>
      </c>
      <c r="D5914">
        <v>19.613367097766002</v>
      </c>
      <c r="E5914">
        <f>ASIN(SQRT((SIN(RADIANS(PARAMETERS!$D$8-D5914)/2)*SIN(RADIANS(PARAMETERS!$D$8-D5914)/2))+(COS(RADIANS(D5914))*COS(RADIANS(PARAMETERS!$D$8))*SIN(RADIANS(PARAMETERS!$D$9-C5914)/2)*SIN(RADIANS(PARAMETERS!$D$9-C5914)/2))))*2*3958.756</f>
        <v>433.7935658699447</v>
      </c>
      <c r="F5914">
        <v>163.21966552734</v>
      </c>
      <c r="G5914">
        <v>190.17973327637</v>
      </c>
      <c r="H5914">
        <v>229.37426757813</v>
      </c>
      <c r="I5914">
        <v>264.30749511719</v>
      </c>
      <c r="J5914">
        <v>304.56265258789</v>
      </c>
      <c r="K5914" s="6">
        <f>IFERROR(EXP(TREND(LN($F$1:$J$1),LN(F5914:J5914),LN(Calculations!$B$3))),0)</f>
        <v>3.0692338565532058E-2</v>
      </c>
    </row>
    <row r="5915" spans="1:11" x14ac:dyDescent="0.35">
      <c r="A5915">
        <v>5912</v>
      </c>
      <c r="B5915" t="str">
        <f t="shared" si="92"/>
        <v>20-56</v>
      </c>
      <c r="C5915">
        <v>-56.006149950257999</v>
      </c>
      <c r="D5915">
        <v>19.613367097766002</v>
      </c>
      <c r="E5915">
        <f>ASIN(SQRT((SIN(RADIANS(PARAMETERS!$D$8-D5915)/2)*SIN(RADIANS(PARAMETERS!$D$8-D5915)/2))+(COS(RADIANS(D5915))*COS(RADIANS(PARAMETERS!$D$8))*SIN(RADIANS(PARAMETERS!$D$9-C5915)/2)*SIN(RADIANS(PARAMETERS!$D$9-C5915)/2))))*2*3958.756</f>
        <v>420.65276134965501</v>
      </c>
      <c r="F5915">
        <v>163.84989929199</v>
      </c>
      <c r="G5915">
        <v>190.6397857666</v>
      </c>
      <c r="H5915">
        <v>230.03056335449</v>
      </c>
      <c r="I5915">
        <v>265.15231323242</v>
      </c>
      <c r="J5915">
        <v>305.63842773438</v>
      </c>
      <c r="K5915" s="6">
        <f>IFERROR(EXP(TREND(LN($F$1:$J$1),LN(F5915:J5915),LN(Calculations!$B$3))),0)</f>
        <v>3.1163310678775983E-2</v>
      </c>
    </row>
    <row r="5916" spans="1:11" x14ac:dyDescent="0.35">
      <c r="A5916">
        <v>5913</v>
      </c>
      <c r="B5916" t="str">
        <f t="shared" si="92"/>
        <v>20-56.5</v>
      </c>
      <c r="C5916">
        <v>-56.277471285159002</v>
      </c>
      <c r="D5916">
        <v>19.613367097766002</v>
      </c>
      <c r="E5916">
        <f>ASIN(SQRT((SIN(RADIANS(PARAMETERS!$D$8-D5916)/2)*SIN(RADIANS(PARAMETERS!$D$8-D5916)/2))+(COS(RADIANS(D5916))*COS(RADIANS(PARAMETERS!$D$8))*SIN(RADIANS(PARAMETERS!$D$9-C5916)/2)*SIN(RADIANS(PARAMETERS!$D$9-C5916)/2))))*2*3958.756</f>
        <v>407.87160821102424</v>
      </c>
      <c r="F5916">
        <v>164.43502807617</v>
      </c>
      <c r="G5916">
        <v>191.0834197998</v>
      </c>
      <c r="H5916">
        <v>230.65512084961</v>
      </c>
      <c r="I5916">
        <v>265.95022583008</v>
      </c>
      <c r="J5916">
        <v>306.64822387695</v>
      </c>
      <c r="K5916" s="6">
        <f>IFERROR(EXP(TREND(LN($F$1:$J$1),LN(F5916:J5916),LN(Calculations!$B$3))),0)</f>
        <v>3.1610738185878479E-2</v>
      </c>
    </row>
    <row r="5917" spans="1:11" x14ac:dyDescent="0.35">
      <c r="A5917">
        <v>5914</v>
      </c>
      <c r="B5917" t="str">
        <f t="shared" si="92"/>
        <v>20-56.5</v>
      </c>
      <c r="C5917">
        <v>-56.548792620059999</v>
      </c>
      <c r="D5917">
        <v>19.613367097766002</v>
      </c>
      <c r="E5917">
        <f>ASIN(SQRT((SIN(RADIANS(PARAMETERS!$D$8-D5917)/2)*SIN(RADIANS(PARAMETERS!$D$8-D5917)/2))+(COS(RADIANS(D5917))*COS(RADIANS(PARAMETERS!$D$8))*SIN(RADIANS(PARAMETERS!$D$9-C5917)/2)*SIN(RADIANS(PARAMETERS!$D$9-C5917)/2))))*2*3958.756</f>
        <v>395.48500461614327</v>
      </c>
      <c r="F5917">
        <v>165.03662109375</v>
      </c>
      <c r="G5917">
        <v>191.5641784668</v>
      </c>
      <c r="H5917">
        <v>231.3302154541</v>
      </c>
      <c r="I5917">
        <v>266.81146240234</v>
      </c>
      <c r="J5917">
        <v>307.73696899414</v>
      </c>
      <c r="K5917" s="6">
        <f>IFERROR(EXP(TREND(LN($F$1:$J$1),LN(F5917:J5917),LN(Calculations!$B$3))),0)</f>
        <v>3.2079190523897343E-2</v>
      </c>
    </row>
    <row r="5918" spans="1:11" x14ac:dyDescent="0.35">
      <c r="A5918">
        <v>5915</v>
      </c>
      <c r="B5918" t="str">
        <f t="shared" si="92"/>
        <v>20-57</v>
      </c>
      <c r="C5918">
        <v>-56.820113954961002</v>
      </c>
      <c r="D5918">
        <v>19.613367097766002</v>
      </c>
      <c r="E5918">
        <f>ASIN(SQRT((SIN(RADIANS(PARAMETERS!$D$8-D5918)/2)*SIN(RADIANS(PARAMETERS!$D$8-D5918)/2))+(COS(RADIANS(D5918))*COS(RADIANS(PARAMETERS!$D$8))*SIN(RADIANS(PARAMETERS!$D$9-C5918)/2)*SIN(RADIANS(PARAMETERS!$D$9-C5918)/2))))*2*3958.756</f>
        <v>383.53120631883712</v>
      </c>
      <c r="F5918">
        <v>165.63983154297</v>
      </c>
      <c r="G5918">
        <v>192.07769775391</v>
      </c>
      <c r="H5918">
        <v>232.048828125</v>
      </c>
      <c r="I5918">
        <v>267.72640991211</v>
      </c>
      <c r="J5918">
        <v>308.89175415039</v>
      </c>
      <c r="K5918" s="6">
        <f>IFERROR(EXP(TREND(LN($F$1:$J$1),LN(F5918:J5918),LN(Calculations!$B$3))),0)</f>
        <v>3.255862830398347E-2</v>
      </c>
    </row>
    <row r="5919" spans="1:11" x14ac:dyDescent="0.35">
      <c r="A5919">
        <v>5916</v>
      </c>
      <c r="B5919" t="str">
        <f t="shared" si="92"/>
        <v>20-57</v>
      </c>
      <c r="C5919">
        <v>-57.091435289861998</v>
      </c>
      <c r="D5919">
        <v>19.613367097766002</v>
      </c>
      <c r="E5919">
        <f>ASIN(SQRT((SIN(RADIANS(PARAMETERS!$D$8-D5919)/2)*SIN(RADIANS(PARAMETERS!$D$8-D5919)/2))+(COS(RADIANS(D5919))*COS(RADIANS(PARAMETERS!$D$8))*SIN(RADIANS(PARAMETERS!$D$9-C5919)/2)*SIN(RADIANS(PARAMETERS!$D$9-C5919)/2))))*2*3958.756</f>
        <v>372.05195849772639</v>
      </c>
      <c r="F5919">
        <v>166.18881225586</v>
      </c>
      <c r="G5919">
        <v>192.56648254395</v>
      </c>
      <c r="H5919">
        <v>232.72625732422</v>
      </c>
      <c r="I5919">
        <v>268.583984375</v>
      </c>
      <c r="J5919">
        <v>309.96890258789</v>
      </c>
      <c r="K5919" s="6">
        <f>IFERROR(EXP(TREND(LN($F$1:$J$1),LN(F5919:J5919),LN(Calculations!$B$3))),0)</f>
        <v>3.300499958190483E-2</v>
      </c>
    </row>
    <row r="5920" spans="1:11" x14ac:dyDescent="0.35">
      <c r="A5920">
        <v>5917</v>
      </c>
      <c r="B5920" t="str">
        <f t="shared" si="92"/>
        <v>20-57.5</v>
      </c>
      <c r="C5920">
        <v>-57.362756624763001</v>
      </c>
      <c r="D5920">
        <v>19.613367097766002</v>
      </c>
      <c r="E5920">
        <f>ASIN(SQRT((SIN(RADIANS(PARAMETERS!$D$8-D5920)/2)*SIN(RADIANS(PARAMETERS!$D$8-D5920)/2))+(COS(RADIANS(D5920))*COS(RADIANS(PARAMETERS!$D$8))*SIN(RADIANS(PARAMETERS!$D$9-C5920)/2)*SIN(RADIANS(PARAMETERS!$D$9-C5920)/2))))*2*3958.756</f>
        <v>361.09254683173759</v>
      </c>
      <c r="F5920">
        <v>166.76298522949</v>
      </c>
      <c r="G5920">
        <v>193.09809875488</v>
      </c>
      <c r="H5920">
        <v>233.46421813965</v>
      </c>
      <c r="I5920">
        <v>269.51898193359</v>
      </c>
      <c r="J5920">
        <v>311.14422607422</v>
      </c>
      <c r="K5920" s="6">
        <f>IFERROR(EXP(TREND(LN($F$1:$J$1),LN(F5920:J5920),LN(Calculations!$B$3))),0)</f>
        <v>3.3478131303847983E-2</v>
      </c>
    </row>
    <row r="5921" spans="1:11" x14ac:dyDescent="0.35">
      <c r="A5921">
        <v>5918</v>
      </c>
      <c r="B5921" t="str">
        <f t="shared" si="92"/>
        <v>20-57.5</v>
      </c>
      <c r="C5921">
        <v>-57.634077959663998</v>
      </c>
      <c r="D5921">
        <v>19.613367097766002</v>
      </c>
      <c r="E5921">
        <f>ASIN(SQRT((SIN(RADIANS(PARAMETERS!$D$8-D5921)/2)*SIN(RADIANS(PARAMETERS!$D$8-D5921)/2))+(COS(RADIANS(D5921))*COS(RADIANS(PARAMETERS!$D$8))*SIN(RADIANS(PARAMETERS!$D$9-C5921)/2)*SIN(RADIANS(PARAMETERS!$D$9-C5921)/2))))*2*3958.756</f>
        <v>350.70173263840604</v>
      </c>
      <c r="F5921">
        <v>167.34065246582</v>
      </c>
      <c r="G5921">
        <v>193.66053771973</v>
      </c>
      <c r="H5921">
        <v>234.24496459961</v>
      </c>
      <c r="I5921">
        <v>270.50827026367</v>
      </c>
      <c r="J5921">
        <v>312.38781738281</v>
      </c>
      <c r="K5921" s="6">
        <f>IFERROR(EXP(TREND(LN($F$1:$J$1),LN(F5921:J5921),LN(Calculations!$B$3))),0)</f>
        <v>3.3961833981120973E-2</v>
      </c>
    </row>
    <row r="5922" spans="1:11" x14ac:dyDescent="0.35">
      <c r="A5922">
        <v>5919</v>
      </c>
      <c r="B5922" t="str">
        <f t="shared" si="92"/>
        <v>20-58</v>
      </c>
      <c r="C5922">
        <v>-57.905399294565001</v>
      </c>
      <c r="D5922">
        <v>19.613367097766002</v>
      </c>
      <c r="E5922">
        <f>ASIN(SQRT((SIN(RADIANS(PARAMETERS!$D$8-D5922)/2)*SIN(RADIANS(PARAMETERS!$D$8-D5922)/2))+(COS(RADIANS(D5922))*COS(RADIANS(PARAMETERS!$D$8))*SIN(RADIANS(PARAMETERS!$D$9-C5922)/2)*SIN(RADIANS(PARAMETERS!$D$9-C5922)/2))))*2*3958.756</f>
        <v>340.93153066095135</v>
      </c>
      <c r="F5922">
        <v>167.86524963379</v>
      </c>
      <c r="G5922">
        <v>194.19438171387</v>
      </c>
      <c r="H5922">
        <v>234.98124694824</v>
      </c>
      <c r="I5922">
        <v>271.43759155273</v>
      </c>
      <c r="J5922">
        <v>313.55218505859</v>
      </c>
      <c r="K5922" s="6">
        <f>IFERROR(EXP(TREND(LN($F$1:$J$1),LN(F5922:J5922),LN(Calculations!$B$3))),0)</f>
        <v>3.4410186232843976E-2</v>
      </c>
    </row>
    <row r="5923" spans="1:11" x14ac:dyDescent="0.35">
      <c r="A5923">
        <v>5920</v>
      </c>
      <c r="B5923" t="str">
        <f t="shared" si="92"/>
        <v>20-58</v>
      </c>
      <c r="C5923">
        <v>-58.176720629465002</v>
      </c>
      <c r="D5923">
        <v>19.613367097766002</v>
      </c>
      <c r="E5923">
        <f>ASIN(SQRT((SIN(RADIANS(PARAMETERS!$D$8-D5923)/2)*SIN(RADIANS(PARAMETERS!$D$8-D5923)/2))+(COS(RADIANS(D5923))*COS(RADIANS(PARAMETERS!$D$8))*SIN(RADIANS(PARAMETERS!$D$9-C5923)/2)*SIN(RADIANS(PARAMETERS!$D$9-C5923)/2))))*2*3958.756</f>
        <v>331.83678386208271</v>
      </c>
      <c r="F5923">
        <v>168.39506530762</v>
      </c>
      <c r="G5923">
        <v>194.74642944336</v>
      </c>
      <c r="H5923">
        <v>235.73461914063</v>
      </c>
      <c r="I5923">
        <v>272.38232421875</v>
      </c>
      <c r="J5923">
        <v>314.72946166992</v>
      </c>
      <c r="K5923" s="6">
        <f>IFERROR(EXP(TREND(LN($F$1:$J$1),LN(F5923:J5923),LN(Calculations!$B$3))),0)</f>
        <v>3.4872696719012108E-2</v>
      </c>
    </row>
    <row r="5924" spans="1:11" x14ac:dyDescent="0.35">
      <c r="A5924">
        <v>5921</v>
      </c>
      <c r="B5924" t="str">
        <f t="shared" si="92"/>
        <v>20-58.5</v>
      </c>
      <c r="C5924">
        <v>-58.448041964365999</v>
      </c>
      <c r="D5924">
        <v>19.613367097766002</v>
      </c>
      <c r="E5924">
        <f>ASIN(SQRT((SIN(RADIANS(PARAMETERS!$D$8-D5924)/2)*SIN(RADIANS(PARAMETERS!$D$8-D5924)/2))+(COS(RADIANS(D5924))*COS(RADIANS(PARAMETERS!$D$8))*SIN(RADIANS(PARAMETERS!$D$9-C5924)/2)*SIN(RADIANS(PARAMETERS!$D$9-C5924)/2))))*2*3958.756</f>
        <v>323.47448944673761</v>
      </c>
      <c r="F5924">
        <v>168.90383911133</v>
      </c>
      <c r="G5924">
        <v>195.29887390137</v>
      </c>
      <c r="H5924">
        <v>236.47721862793</v>
      </c>
      <c r="I5924">
        <v>273.30484008789</v>
      </c>
      <c r="J5924">
        <v>315.86975097656</v>
      </c>
      <c r="K5924" s="6">
        <f>IFERROR(EXP(TREND(LN($F$1:$J$1),LN(F5924:J5924),LN(Calculations!$B$3))),0)</f>
        <v>3.5329797806992212E-2</v>
      </c>
    </row>
    <row r="5925" spans="1:11" x14ac:dyDescent="0.35">
      <c r="A5925">
        <v>5922</v>
      </c>
      <c r="B5925" t="str">
        <f t="shared" si="92"/>
        <v>20-58.5</v>
      </c>
      <c r="C5925">
        <v>-58.719363299267002</v>
      </c>
      <c r="D5925">
        <v>19.613367097766002</v>
      </c>
      <c r="E5925">
        <f>ASIN(SQRT((SIN(RADIANS(PARAMETERS!$D$8-D5925)/2)*SIN(RADIANS(PARAMETERS!$D$8-D5925)/2))+(COS(RADIANS(D5925))*COS(RADIANS(PARAMETERS!$D$8))*SIN(RADIANS(PARAMETERS!$D$9-C5925)/2)*SIN(RADIANS(PARAMETERS!$D$9-C5925)/2))))*2*3958.756</f>
        <v>315.90283690310059</v>
      </c>
      <c r="F5925">
        <v>169.34741210938</v>
      </c>
      <c r="G5925">
        <v>195.80088806152</v>
      </c>
      <c r="H5925">
        <v>237.1332244873</v>
      </c>
      <c r="I5925">
        <v>274.10501098633</v>
      </c>
      <c r="J5925">
        <v>316.84298706055</v>
      </c>
      <c r="K5925" s="6">
        <f>IFERROR(EXP(TREND(LN($F$1:$J$1),LN(F5925:J5925),LN(Calculations!$B$3))),0)</f>
        <v>3.5745253992438199E-2</v>
      </c>
    </row>
    <row r="5926" spans="1:11" x14ac:dyDescent="0.35">
      <c r="A5926">
        <v>5923</v>
      </c>
      <c r="B5926" t="str">
        <f t="shared" si="92"/>
        <v>20-59</v>
      </c>
      <c r="C5926">
        <v>-58.990684634167998</v>
      </c>
      <c r="D5926">
        <v>19.613367097766002</v>
      </c>
      <c r="E5926">
        <f>ASIN(SQRT((SIN(RADIANS(PARAMETERS!$D$8-D5926)/2)*SIN(RADIANS(PARAMETERS!$D$8-D5926)/2))+(COS(RADIANS(D5926))*COS(RADIANS(PARAMETERS!$D$8))*SIN(RADIANS(PARAMETERS!$D$9-C5926)/2)*SIN(RADIANS(PARAMETERS!$D$9-C5926)/2))))*2*3958.756</f>
        <v>309.17993484412625</v>
      </c>
      <c r="F5926">
        <v>169.78651428223</v>
      </c>
      <c r="G5926">
        <v>196.30892944336</v>
      </c>
      <c r="H5926">
        <v>237.79272460938</v>
      </c>
      <c r="I5926">
        <v>274.90588378906</v>
      </c>
      <c r="J5926">
        <v>317.81326293945</v>
      </c>
      <c r="K5926" s="6">
        <f>IFERROR(EXP(TREND(LN($F$1:$J$1),LN(F5926:J5926),LN(Calculations!$B$3))),0)</f>
        <v>3.6164063308334798E-2</v>
      </c>
    </row>
    <row r="5927" spans="1:11" x14ac:dyDescent="0.35">
      <c r="A5927">
        <v>5924</v>
      </c>
      <c r="B5927" t="str">
        <f t="shared" si="92"/>
        <v>20-59.5</v>
      </c>
      <c r="C5927">
        <v>-59.262005969069001</v>
      </c>
      <c r="D5927">
        <v>19.613367097766002</v>
      </c>
      <c r="E5927">
        <f>ASIN(SQRT((SIN(RADIANS(PARAMETERS!$D$8-D5927)/2)*SIN(RADIANS(PARAMETERS!$D$8-D5927)/2))+(COS(RADIANS(D5927))*COS(RADIANS(PARAMETERS!$D$8))*SIN(RADIANS(PARAMETERS!$D$9-C5927)/2)*SIN(RADIANS(PARAMETERS!$D$9-C5927)/2))))*2*3958.756</f>
        <v>303.36223088062314</v>
      </c>
      <c r="F5927">
        <v>170.20881652832</v>
      </c>
      <c r="G5927">
        <v>196.80644226074</v>
      </c>
      <c r="H5927">
        <v>238.43249511719</v>
      </c>
      <c r="I5927">
        <v>275.67794799805</v>
      </c>
      <c r="J5927">
        <v>318.74325561523</v>
      </c>
      <c r="K5927" s="6">
        <f>IFERROR(EXP(TREND(LN($F$1:$J$1),LN(F5927:J5927),LN(Calculations!$B$3))),0)</f>
        <v>3.6575020590888567E-2</v>
      </c>
    </row>
    <row r="5928" spans="1:11" x14ac:dyDescent="0.35">
      <c r="A5928">
        <v>5925</v>
      </c>
      <c r="B5928" t="str">
        <f t="shared" si="92"/>
        <v>20-59.5</v>
      </c>
      <c r="C5928">
        <v>-59.533327303969998</v>
      </c>
      <c r="D5928">
        <v>19.613367097766002</v>
      </c>
      <c r="E5928">
        <f>ASIN(SQRT((SIN(RADIANS(PARAMETERS!$D$8-D5928)/2)*SIN(RADIANS(PARAMETERS!$D$8-D5928)/2))+(COS(RADIANS(D5928))*COS(RADIANS(PARAMETERS!$D$8))*SIN(RADIANS(PARAMETERS!$D$9-C5928)/2)*SIN(RADIANS(PARAMETERS!$D$9-C5928)/2))))*2*3958.756</f>
        <v>298.50266777154656</v>
      </c>
      <c r="F5928">
        <v>170.59324645996</v>
      </c>
      <c r="G5928">
        <v>197.2606048584</v>
      </c>
      <c r="H5928">
        <v>239.00868225098</v>
      </c>
      <c r="I5928">
        <v>276.36682128906</v>
      </c>
      <c r="J5928">
        <v>319.56594848633</v>
      </c>
      <c r="K5928" s="6">
        <f>IFERROR(EXP(TREND(LN($F$1:$J$1),LN(F5928:J5928),LN(Calculations!$B$3))),0)</f>
        <v>3.6956939523431501E-2</v>
      </c>
    </row>
    <row r="5929" spans="1:11" x14ac:dyDescent="0.35">
      <c r="A5929">
        <v>5926</v>
      </c>
      <c r="B5929" t="str">
        <f t="shared" si="92"/>
        <v>20-60</v>
      </c>
      <c r="C5929">
        <v>-59.804648638871001</v>
      </c>
      <c r="D5929">
        <v>19.613367097766002</v>
      </c>
      <c r="E5929">
        <f>ASIN(SQRT((SIN(RADIANS(PARAMETERS!$D$8-D5929)/2)*SIN(RADIANS(PARAMETERS!$D$8-D5929)/2))+(COS(RADIANS(D5929))*COS(RADIANS(PARAMETERS!$D$8))*SIN(RADIANS(PARAMETERS!$D$9-C5929)/2)*SIN(RADIANS(PARAMETERS!$D$9-C5929)/2))))*2*3958.756</f>
        <v>294.64866653909922</v>
      </c>
      <c r="F5929">
        <v>170.9828338623</v>
      </c>
      <c r="G5929">
        <v>197.7272644043</v>
      </c>
      <c r="H5929">
        <v>239.60690307617</v>
      </c>
      <c r="I5929">
        <v>277.0871887207</v>
      </c>
      <c r="J5929">
        <v>320.43200683594</v>
      </c>
      <c r="K5929" s="6">
        <f>IFERROR(EXP(TREND(LN($F$1:$J$1),LN(F5929:J5929),LN(Calculations!$B$3))),0)</f>
        <v>3.734397490593605E-2</v>
      </c>
    </row>
    <row r="5930" spans="1:11" x14ac:dyDescent="0.35">
      <c r="A5930">
        <v>5927</v>
      </c>
      <c r="B5930" t="str">
        <f t="shared" si="92"/>
        <v>20-60</v>
      </c>
      <c r="C5930">
        <v>-60.075969973771997</v>
      </c>
      <c r="D5930">
        <v>19.613367097766002</v>
      </c>
      <c r="E5930">
        <f>ASIN(SQRT((SIN(RADIANS(PARAMETERS!$D$8-D5930)/2)*SIN(RADIANS(PARAMETERS!$D$8-D5930)/2))+(COS(RADIANS(D5930))*COS(RADIANS(PARAMETERS!$D$8))*SIN(RADIANS(PARAMETERS!$D$9-C5930)/2)*SIN(RADIANS(PARAMETERS!$D$9-C5930)/2))))*2*3958.756</f>
        <v>291.84007582992638</v>
      </c>
      <c r="F5930">
        <v>171.36051940918</v>
      </c>
      <c r="G5930">
        <v>198.18193054199</v>
      </c>
      <c r="H5930">
        <v>240.18817138672</v>
      </c>
      <c r="I5930">
        <v>277.7858581543</v>
      </c>
      <c r="J5930">
        <v>321.27053833008</v>
      </c>
      <c r="K5930" s="6">
        <f>IFERROR(EXP(TREND(LN($F$1:$J$1),LN(F5930:J5930),LN(Calculations!$B$3))),0)</f>
        <v>3.7723137065983688E-2</v>
      </c>
    </row>
    <row r="5931" spans="1:11" x14ac:dyDescent="0.35">
      <c r="A5931">
        <v>5928</v>
      </c>
      <c r="B5931" t="str">
        <f t="shared" si="92"/>
        <v>20-60.5</v>
      </c>
      <c r="C5931">
        <v>-60.347291308673</v>
      </c>
      <c r="D5931">
        <v>19.613367097766002</v>
      </c>
      <c r="E5931">
        <f>ASIN(SQRT((SIN(RADIANS(PARAMETERS!$D$8-D5931)/2)*SIN(RADIANS(PARAMETERS!$D$8-D5931)/2))+(COS(RADIANS(D5931))*COS(RADIANS(PARAMETERS!$D$8))*SIN(RADIANS(PARAMETERS!$D$9-C5931)/2)*SIN(RADIANS(PARAMETERS!$D$9-C5931)/2))))*2*3958.756</f>
        <v>290.10726554646379</v>
      </c>
      <c r="F5931">
        <v>171.70899963379</v>
      </c>
      <c r="G5931">
        <v>198.59451293945</v>
      </c>
      <c r="H5931">
        <v>240.70344543457</v>
      </c>
      <c r="I5931">
        <v>278.39508056641</v>
      </c>
      <c r="J5931">
        <v>321.99041748047</v>
      </c>
      <c r="K5931" s="6">
        <f>IFERROR(EXP(TREND(LN($F$1:$J$1),LN(F5931:J5931),LN(Calculations!$B$3))),0)</f>
        <v>3.8082158163839405E-2</v>
      </c>
    </row>
    <row r="5932" spans="1:11" x14ac:dyDescent="0.35">
      <c r="A5932">
        <v>5929</v>
      </c>
      <c r="B5932" t="str">
        <f t="shared" si="92"/>
        <v>20-60.5</v>
      </c>
      <c r="C5932">
        <v>-60.618612643573996</v>
      </c>
      <c r="D5932">
        <v>19.613367097766002</v>
      </c>
      <c r="E5932">
        <f>ASIN(SQRT((SIN(RADIANS(PARAMETERS!$D$8-D5932)/2)*SIN(RADIANS(PARAMETERS!$D$8-D5932)/2))+(COS(RADIANS(D5932))*COS(RADIANS(PARAMETERS!$D$8))*SIN(RADIANS(PARAMETERS!$D$9-C5932)/2)*SIN(RADIANS(PARAMETERS!$D$9-C5932)/2))))*2*3958.756</f>
        <v>289.46955925307338</v>
      </c>
      <c r="F5932">
        <v>172.07666015625</v>
      </c>
      <c r="G5932">
        <v>199.03085327148</v>
      </c>
      <c r="H5932">
        <v>241.25012207031</v>
      </c>
      <c r="I5932">
        <v>279.04296875</v>
      </c>
      <c r="J5932">
        <v>322.75784301758</v>
      </c>
      <c r="K5932" s="6">
        <f>IFERROR(EXP(TREND(LN($F$1:$J$1),LN(F5932:J5932),LN(Calculations!$B$3))),0)</f>
        <v>3.8462576178484996E-2</v>
      </c>
    </row>
    <row r="5933" spans="1:11" x14ac:dyDescent="0.35">
      <c r="A5933">
        <v>5930</v>
      </c>
      <c r="B5933" t="str">
        <f t="shared" si="92"/>
        <v>20-61</v>
      </c>
      <c r="C5933">
        <v>-60.889933978475</v>
      </c>
      <c r="D5933">
        <v>19.613367097766002</v>
      </c>
      <c r="E5933">
        <f>ASIN(SQRT((SIN(RADIANS(PARAMETERS!$D$8-D5933)/2)*SIN(RADIANS(PARAMETERS!$D$8-D5933)/2))+(COS(RADIANS(D5933))*COS(RADIANS(PARAMETERS!$D$8))*SIN(RADIANS(PARAMETERS!$D$9-C5933)/2)*SIN(RADIANS(PARAMETERS!$D$9-C5933)/2))))*2*3958.756</f>
        <v>289.93418433681745</v>
      </c>
      <c r="F5933">
        <v>172.44007873535</v>
      </c>
      <c r="G5933">
        <v>199.45802307129</v>
      </c>
      <c r="H5933">
        <v>241.77891540527</v>
      </c>
      <c r="I5933">
        <v>279.66427612305</v>
      </c>
      <c r="J5933">
        <v>323.48773193359</v>
      </c>
      <c r="K5933" s="6">
        <f>IFERROR(EXP(TREND(LN($F$1:$J$1),LN(F5933:J5933),LN(Calculations!$B$3))),0)</f>
        <v>3.8844871411082324E-2</v>
      </c>
    </row>
    <row r="5934" spans="1:11" x14ac:dyDescent="0.35">
      <c r="A5934">
        <v>5931</v>
      </c>
      <c r="B5934" t="str">
        <f t="shared" si="92"/>
        <v>20-61</v>
      </c>
      <c r="C5934">
        <v>-61.161255313376003</v>
      </c>
      <c r="D5934">
        <v>19.613367097766002</v>
      </c>
      <c r="E5934">
        <f>ASIN(SQRT((SIN(RADIANS(PARAMETERS!$D$8-D5934)/2)*SIN(RADIANS(PARAMETERS!$D$8-D5934)/2))+(COS(RADIANS(D5934))*COS(RADIANS(PARAMETERS!$D$8))*SIN(RADIANS(PARAMETERS!$D$9-C5934)/2)*SIN(RADIANS(PARAMETERS!$D$9-C5934)/2))))*2*3958.756</f>
        <v>291.49586877567339</v>
      </c>
      <c r="F5934">
        <v>172.78273010254</v>
      </c>
      <c r="G5934">
        <v>199.85121154785</v>
      </c>
      <c r="H5934">
        <v>242.25061035156</v>
      </c>
      <c r="I5934">
        <v>280.20568847656</v>
      </c>
      <c r="J5934">
        <v>324.10925292969</v>
      </c>
      <c r="K5934" s="6">
        <f>IFERROR(EXP(TREND(LN($F$1:$J$1),LN(F5934:J5934),LN(Calculations!$B$3))),0)</f>
        <v>3.9216489328003819E-2</v>
      </c>
    </row>
    <row r="5935" spans="1:11" x14ac:dyDescent="0.35">
      <c r="A5935">
        <v>5932</v>
      </c>
      <c r="B5935" t="str">
        <f t="shared" si="92"/>
        <v>20-61.5</v>
      </c>
      <c r="C5935">
        <v>-61.432576648276999</v>
      </c>
      <c r="D5935">
        <v>19.613367097766002</v>
      </c>
      <c r="E5935">
        <f>ASIN(SQRT((SIN(RADIANS(PARAMETERS!$D$8-D5935)/2)*SIN(RADIANS(PARAMETERS!$D$8-D5935)/2))+(COS(RADIANS(D5935))*COS(RADIANS(PARAMETERS!$D$8))*SIN(RADIANS(PARAMETERS!$D$9-C5935)/2)*SIN(RADIANS(PARAMETERS!$D$9-C5935)/2))))*2*3958.756</f>
        <v>294.13713584602812</v>
      </c>
      <c r="F5935">
        <v>173.15217590332</v>
      </c>
      <c r="G5935">
        <v>200.27668762207</v>
      </c>
      <c r="H5935">
        <v>242.76356506348</v>
      </c>
      <c r="I5935">
        <v>280.79675292969</v>
      </c>
      <c r="J5935">
        <v>324.79043579102</v>
      </c>
      <c r="K5935" s="6">
        <f>IFERROR(EXP(TREND(LN($F$1:$J$1),LN(F5935:J5935),LN(Calculations!$B$3))),0)</f>
        <v>3.9618905165501941E-2</v>
      </c>
    </row>
    <row r="5936" spans="1:11" x14ac:dyDescent="0.35">
      <c r="A5936">
        <v>5933</v>
      </c>
      <c r="B5936" t="str">
        <f t="shared" si="92"/>
        <v>20-61.5</v>
      </c>
      <c r="C5936">
        <v>-61.703897983178003</v>
      </c>
      <c r="D5936">
        <v>19.613367097766002</v>
      </c>
      <c r="E5936">
        <f>ASIN(SQRT((SIN(RADIANS(PARAMETERS!$D$8-D5936)/2)*SIN(RADIANS(PARAMETERS!$D$8-D5936)/2))+(COS(RADIANS(D5936))*COS(RADIANS(PARAMETERS!$D$8))*SIN(RADIANS(PARAMETERS!$D$9-C5936)/2)*SIN(RADIANS(PARAMETERS!$D$9-C5936)/2))))*2*3958.756</f>
        <v>297.82925915384652</v>
      </c>
      <c r="F5936">
        <v>173.51617431641</v>
      </c>
      <c r="G5936">
        <v>200.69160461426</v>
      </c>
      <c r="H5936">
        <v>243.25692749023</v>
      </c>
      <c r="I5936">
        <v>281.35919189453</v>
      </c>
      <c r="J5936">
        <v>325.43170166016</v>
      </c>
      <c r="K5936" s="6">
        <f>IFERROR(EXP(TREND(LN($F$1:$J$1),LN(F5936:J5936),LN(Calculations!$B$3))),0)</f>
        <v>4.0022657256466733E-2</v>
      </c>
    </row>
    <row r="5937" spans="1:11" x14ac:dyDescent="0.35">
      <c r="A5937">
        <v>5934</v>
      </c>
      <c r="B5937" t="str">
        <f t="shared" si="92"/>
        <v>20-62</v>
      </c>
      <c r="C5937">
        <v>-61.975219318078999</v>
      </c>
      <c r="D5937">
        <v>19.613367097766002</v>
      </c>
      <c r="E5937">
        <f>ASIN(SQRT((SIN(RADIANS(PARAMETERS!$D$8-D5937)/2)*SIN(RADIANS(PARAMETERS!$D$8-D5937)/2))+(COS(RADIANS(D5937))*COS(RADIANS(PARAMETERS!$D$8))*SIN(RADIANS(PARAMETERS!$D$9-C5937)/2)*SIN(RADIANS(PARAMETERS!$D$9-C5937)/2))))*2*3958.756</f>
        <v>302.53375982714249</v>
      </c>
      <c r="F5937">
        <v>173.85789489746</v>
      </c>
      <c r="G5937">
        <v>201.07450866699</v>
      </c>
      <c r="H5937">
        <v>243.70147705078</v>
      </c>
      <c r="I5937">
        <v>281.85638427734</v>
      </c>
      <c r="J5937">
        <v>325.9873046875</v>
      </c>
      <c r="K5937" s="6">
        <f>IFERROR(EXP(TREND(LN($F$1:$J$1),LN(F5937:J5937),LN(Calculations!$B$3))),0)</f>
        <v>4.041124188308088E-2</v>
      </c>
    </row>
    <row r="5938" spans="1:11" x14ac:dyDescent="0.35">
      <c r="A5938">
        <v>5935</v>
      </c>
      <c r="B5938" t="str">
        <f t="shared" si="92"/>
        <v>20-62</v>
      </c>
      <c r="C5938">
        <v>-62.246540652980002</v>
      </c>
      <c r="D5938">
        <v>19.613367097766002</v>
      </c>
      <c r="E5938">
        <f>ASIN(SQRT((SIN(RADIANS(PARAMETERS!$D$8-D5938)/2)*SIN(RADIANS(PARAMETERS!$D$8-D5938)/2))+(COS(RADIANS(D5938))*COS(RADIANS(PARAMETERS!$D$8))*SIN(RADIANS(PARAMETERS!$D$9-C5938)/2)*SIN(RADIANS(PARAMETERS!$D$9-C5938)/2))))*2*3958.756</f>
        <v>308.20427253992284</v>
      </c>
      <c r="F5938">
        <v>174.21911621094</v>
      </c>
      <c r="G5938">
        <v>201.48585510254</v>
      </c>
      <c r="H5938">
        <v>244.1898651123</v>
      </c>
      <c r="I5938">
        <v>282.41247558594</v>
      </c>
      <c r="J5938">
        <v>326.62036132813</v>
      </c>
      <c r="K5938" s="6">
        <f>IFERROR(EXP(TREND(LN($F$1:$J$1),LN(F5938:J5938),LN(Calculations!$B$3))),0)</f>
        <v>4.0819140118009328E-2</v>
      </c>
    </row>
    <row r="5939" spans="1:11" x14ac:dyDescent="0.35">
      <c r="A5939">
        <v>5936</v>
      </c>
      <c r="B5939" t="str">
        <f t="shared" si="92"/>
        <v>20-62.5</v>
      </c>
      <c r="C5939">
        <v>-62.517861987880998</v>
      </c>
      <c r="D5939">
        <v>19.613367097766002</v>
      </c>
      <c r="E5939">
        <f>ASIN(SQRT((SIN(RADIANS(PARAMETERS!$D$8-D5939)/2)*SIN(RADIANS(PARAMETERS!$D$8-D5939)/2))+(COS(RADIANS(D5939))*COS(RADIANS(PARAMETERS!$D$8))*SIN(RADIANS(PARAMETERS!$D$9-C5939)/2)*SIN(RADIANS(PARAMETERS!$D$9-C5939)/2))))*2*3958.756</f>
        <v>314.78858601219105</v>
      </c>
      <c r="F5939">
        <v>174.58232116699</v>
      </c>
      <c r="G5939">
        <v>201.90454101563</v>
      </c>
      <c r="H5939">
        <v>244.69508361816</v>
      </c>
      <c r="I5939">
        <v>282.9948425293</v>
      </c>
      <c r="J5939">
        <v>327.2917175293</v>
      </c>
      <c r="K5939" s="6">
        <f>IFERROR(EXP(TREND(LN($F$1:$J$1),LN(F5939:J5939),LN(Calculations!$B$3))),0)</f>
        <v>4.1227753121176353E-2</v>
      </c>
    </row>
    <row r="5940" spans="1:11" x14ac:dyDescent="0.35">
      <c r="A5940">
        <v>5937</v>
      </c>
      <c r="B5940" t="str">
        <f t="shared" si="92"/>
        <v>20-63</v>
      </c>
      <c r="C5940">
        <v>-62.789183322782002</v>
      </c>
      <c r="D5940">
        <v>19.613367097766002</v>
      </c>
      <c r="E5940">
        <f>ASIN(SQRT((SIN(RADIANS(PARAMETERS!$D$8-D5940)/2)*SIN(RADIANS(PARAMETERS!$D$8-D5940)/2))+(COS(RADIANS(D5940))*COS(RADIANS(PARAMETERS!$D$8))*SIN(RADIANS(PARAMETERS!$D$9-C5940)/2)*SIN(RADIANS(PARAMETERS!$D$9-C5940)/2))))*2*3958.756</f>
        <v>322.23067559321095</v>
      </c>
      <c r="F5940">
        <v>174.95098876953</v>
      </c>
      <c r="G5940">
        <v>202.33567810059</v>
      </c>
      <c r="H5940">
        <v>245.22515869141</v>
      </c>
      <c r="I5940">
        <v>283.61444091797</v>
      </c>
      <c r="J5940">
        <v>328.01583862305</v>
      </c>
      <c r="K5940" s="6">
        <f>IFERROR(EXP(TREND(LN($F$1:$J$1),LN(F5940:J5940),LN(Calculations!$B$3))),0)</f>
        <v>4.1639568901676395E-2</v>
      </c>
    </row>
    <row r="5941" spans="1:11" x14ac:dyDescent="0.35">
      <c r="A5941">
        <v>5938</v>
      </c>
      <c r="B5941" t="str">
        <f t="shared" si="92"/>
        <v>20-63</v>
      </c>
      <c r="C5941">
        <v>-63.060504657682998</v>
      </c>
      <c r="D5941">
        <v>19.613367097766002</v>
      </c>
      <c r="E5941">
        <f>ASIN(SQRT((SIN(RADIANS(PARAMETERS!$D$8-D5941)/2)*SIN(RADIANS(PARAMETERS!$D$8-D5941)/2))+(COS(RADIANS(D5941))*COS(RADIANS(PARAMETERS!$D$8))*SIN(RADIANS(PARAMETERS!$D$9-C5941)/2)*SIN(RADIANS(PARAMETERS!$D$9-C5941)/2))))*2*3958.756</f>
        <v>330.47258158774514</v>
      </c>
      <c r="F5941">
        <v>175.35986328125</v>
      </c>
      <c r="G5941">
        <v>202.82485961914</v>
      </c>
      <c r="H5941">
        <v>245.84411621094</v>
      </c>
      <c r="I5941">
        <v>284.35305786133</v>
      </c>
      <c r="J5941">
        <v>328.89633178711</v>
      </c>
      <c r="K5941" s="6">
        <f>IFERROR(EXP(TREND(LN($F$1:$J$1),LN(F5941:J5941),LN(Calculations!$B$3))),0)</f>
        <v>4.2088199012629182E-2</v>
      </c>
    </row>
    <row r="5942" spans="1:11" x14ac:dyDescent="0.35">
      <c r="A5942">
        <v>5939</v>
      </c>
      <c r="B5942" t="str">
        <f t="shared" si="92"/>
        <v>20-63.5</v>
      </c>
      <c r="C5942">
        <v>-63.331825992584001</v>
      </c>
      <c r="D5942">
        <v>19.613367097766002</v>
      </c>
      <c r="E5942">
        <f>ASIN(SQRT((SIN(RADIANS(PARAMETERS!$D$8-D5942)/2)*SIN(RADIANS(PARAMETERS!$D$8-D5942)/2))+(COS(RADIANS(D5942))*COS(RADIANS(PARAMETERS!$D$8))*SIN(RADIANS(PARAMETERS!$D$9-C5942)/2)*SIN(RADIANS(PARAMETERS!$D$9-C5942)/2))))*2*3958.756</f>
        <v>339.45603483305553</v>
      </c>
      <c r="F5942">
        <v>175.73977661133</v>
      </c>
      <c r="G5942">
        <v>203.2805480957</v>
      </c>
      <c r="H5942">
        <v>246.4224395752</v>
      </c>
      <c r="I5942">
        <v>285.04461669922</v>
      </c>
      <c r="J5942">
        <v>329.72232055664</v>
      </c>
      <c r="K5942" s="6">
        <f>IFERROR(EXP(TREND(LN($F$1:$J$1),LN(F5942:J5942),LN(Calculations!$B$3))),0)</f>
        <v>4.250683656289464E-2</v>
      </c>
    </row>
    <row r="5943" spans="1:11" x14ac:dyDescent="0.35">
      <c r="A5943">
        <v>5940</v>
      </c>
      <c r="B5943" t="str">
        <f t="shared" si="92"/>
        <v>20-63.5</v>
      </c>
      <c r="C5943">
        <v>-63.603147327484997</v>
      </c>
      <c r="D5943">
        <v>19.613367097766002</v>
      </c>
      <c r="E5943">
        <f>ASIN(SQRT((SIN(RADIANS(PARAMETERS!$D$8-D5943)/2)*SIN(RADIANS(PARAMETERS!$D$8-D5943)/2))+(COS(RADIANS(D5943))*COS(RADIANS(PARAMETERS!$D$8))*SIN(RADIANS(PARAMETERS!$D$9-C5943)/2)*SIN(RADIANS(PARAMETERS!$D$9-C5943)/2))))*2*3958.756</f>
        <v>349.12377924774279</v>
      </c>
      <c r="F5943">
        <v>176.06140136719</v>
      </c>
      <c r="G5943">
        <v>203.6678314209</v>
      </c>
      <c r="H5943">
        <v>246.91624450684</v>
      </c>
      <c r="I5943">
        <v>285.63696289063</v>
      </c>
      <c r="J5943">
        <v>330.4319152832</v>
      </c>
      <c r="K5943" s="6">
        <f>IFERROR(EXP(TREND(LN($F$1:$J$1),LN(F5943:J5943),LN(Calculations!$B$3))),0)</f>
        <v>4.28618587480004E-2</v>
      </c>
    </row>
    <row r="5944" spans="1:11" x14ac:dyDescent="0.35">
      <c r="A5944">
        <v>5941</v>
      </c>
      <c r="B5944" t="str">
        <f t="shared" si="92"/>
        <v>20-64</v>
      </c>
      <c r="C5944">
        <v>-63.874468662386001</v>
      </c>
      <c r="D5944">
        <v>19.613367097766002</v>
      </c>
      <c r="E5944">
        <f>ASIN(SQRT((SIN(RADIANS(PARAMETERS!$D$8-D5944)/2)*SIN(RADIANS(PARAMETERS!$D$8-D5944)/2))+(COS(RADIANS(D5944))*COS(RADIANS(PARAMETERS!$D$8))*SIN(RADIANS(PARAMETERS!$D$9-C5944)/2)*SIN(RADIANS(PARAMETERS!$D$9-C5944)/2))))*2*3958.756</f>
        <v>359.42058172085893</v>
      </c>
      <c r="F5944">
        <v>176.35508728027</v>
      </c>
      <c r="G5944">
        <v>204.03280639648</v>
      </c>
      <c r="H5944">
        <v>247.39907836914</v>
      </c>
      <c r="I5944">
        <v>286.23080444336</v>
      </c>
      <c r="J5944">
        <v>331.15954589844</v>
      </c>
      <c r="K5944" s="6">
        <f>IFERROR(EXP(TREND(LN($F$1:$J$1),LN(F5944:J5944),LN(Calculations!$B$3))),0)</f>
        <v>4.3175054747662277E-2</v>
      </c>
    </row>
    <row r="5945" spans="1:11" x14ac:dyDescent="0.35">
      <c r="A5945">
        <v>5942</v>
      </c>
      <c r="B5945" t="str">
        <f t="shared" si="92"/>
        <v>20-64</v>
      </c>
      <c r="C5945">
        <v>-64.145789997286997</v>
      </c>
      <c r="D5945">
        <v>19.613367097766002</v>
      </c>
      <c r="E5945">
        <f>ASIN(SQRT((SIN(RADIANS(PARAMETERS!$D$8-D5945)/2)*SIN(RADIANS(PARAMETERS!$D$8-D5945)/2))+(COS(RADIANS(D5945))*COS(RADIANS(PARAMETERS!$D$8))*SIN(RADIANS(PARAMETERS!$D$9-C5945)/2)*SIN(RADIANS(PARAMETERS!$D$9-C5945)/2))))*2*3958.756</f>
        <v>370.29394903569732</v>
      </c>
      <c r="F5945">
        <v>176.60676574707</v>
      </c>
      <c r="G5945">
        <v>204.35452270508</v>
      </c>
      <c r="H5945">
        <v>247.83807373047</v>
      </c>
      <c r="I5945">
        <v>286.78143310547</v>
      </c>
      <c r="J5945">
        <v>331.84600830078</v>
      </c>
      <c r="K5945" s="6">
        <f>IFERROR(EXP(TREND(LN($F$1:$J$1),LN(F5945:J5945),LN(Calculations!$B$3))),0)</f>
        <v>4.3434347865684689E-2</v>
      </c>
    </row>
    <row r="5946" spans="1:11" x14ac:dyDescent="0.35">
      <c r="A5946">
        <v>5943</v>
      </c>
      <c r="B5946" t="str">
        <f t="shared" si="92"/>
        <v>20-64.5</v>
      </c>
      <c r="C5946">
        <v>-64.417111332188</v>
      </c>
      <c r="D5946">
        <v>19.613367097766002</v>
      </c>
      <c r="E5946">
        <f>ASIN(SQRT((SIN(RADIANS(PARAMETERS!$D$8-D5946)/2)*SIN(RADIANS(PARAMETERS!$D$8-D5946)/2))+(COS(RADIANS(D5946))*COS(RADIANS(PARAMETERS!$D$8))*SIN(RADIANS(PARAMETERS!$D$9-C5946)/2)*SIN(RADIANS(PARAMETERS!$D$9-C5946)/2))))*2*3958.756</f>
        <v>381.69458921552143</v>
      </c>
      <c r="F5946">
        <v>176.83006286621</v>
      </c>
      <c r="G5946">
        <v>204.6531829834</v>
      </c>
      <c r="H5946">
        <v>248.26481628418</v>
      </c>
      <c r="I5946">
        <v>287.33169555664</v>
      </c>
      <c r="J5946">
        <v>332.54809570313</v>
      </c>
      <c r="K5946" s="6">
        <f>IFERROR(EXP(TREND(LN($F$1:$J$1),LN(F5946:J5946),LN(Calculations!$B$3))),0)</f>
        <v>4.3649895275262585E-2</v>
      </c>
    </row>
    <row r="5947" spans="1:11" x14ac:dyDescent="0.35">
      <c r="A5947">
        <v>5944</v>
      </c>
      <c r="B5947" t="str">
        <f t="shared" si="92"/>
        <v>20-64.5</v>
      </c>
      <c r="C5947">
        <v>-64.688432667089003</v>
      </c>
      <c r="D5947">
        <v>19.613367097766002</v>
      </c>
      <c r="E5947">
        <f>ASIN(SQRT((SIN(RADIANS(PARAMETERS!$D$8-D5947)/2)*SIN(RADIANS(PARAMETERS!$D$8-D5947)/2))+(COS(RADIANS(D5947))*COS(RADIANS(PARAMETERS!$D$8))*SIN(RADIANS(PARAMETERS!$D$9-C5947)/2)*SIN(RADIANS(PARAMETERS!$D$9-C5947)/2))))*2*3958.756</f>
        <v>393.57666255204595</v>
      </c>
      <c r="F5947">
        <v>177.05267333984</v>
      </c>
      <c r="G5947">
        <v>204.9698638916</v>
      </c>
      <c r="H5947">
        <v>248.7437286377</v>
      </c>
      <c r="I5947">
        <v>287.96899414063</v>
      </c>
      <c r="J5947">
        <v>333.38180541992</v>
      </c>
      <c r="K5947" s="6">
        <f>IFERROR(EXP(TREND(LN($F$1:$J$1),LN(F5947:J5947),LN(Calculations!$B$3))),0)</f>
        <v>4.3843198031111696E-2</v>
      </c>
    </row>
    <row r="5948" spans="1:11" x14ac:dyDescent="0.35">
      <c r="A5948">
        <v>5945</v>
      </c>
      <c r="B5948" t="str">
        <f t="shared" si="92"/>
        <v>20-65</v>
      </c>
      <c r="C5948">
        <v>-64.959754001990007</v>
      </c>
      <c r="D5948">
        <v>19.613367097766002</v>
      </c>
      <c r="E5948">
        <f>ASIN(SQRT((SIN(RADIANS(PARAMETERS!$D$8-D5948)/2)*SIN(RADIANS(PARAMETERS!$D$8-D5948)/2))+(COS(RADIANS(D5948))*COS(RADIANS(PARAMETERS!$D$8))*SIN(RADIANS(PARAMETERS!$D$9-C5948)/2)*SIN(RADIANS(PARAMETERS!$D$9-C5948)/2))))*2*3958.756</f>
        <v>405.89786831281049</v>
      </c>
      <c r="F5948">
        <v>177.22521972656</v>
      </c>
      <c r="G5948">
        <v>205.23133850098</v>
      </c>
      <c r="H5948">
        <v>249.16007995605</v>
      </c>
      <c r="I5948">
        <v>288.53771972656</v>
      </c>
      <c r="J5948">
        <v>334.140625</v>
      </c>
      <c r="K5948" s="6">
        <f>IFERROR(EXP(TREND(LN($F$1:$J$1),LN(F5948:J5948),LN(Calculations!$B$3))),0)</f>
        <v>4.397464465833173E-2</v>
      </c>
    </row>
    <row r="5949" spans="1:11" x14ac:dyDescent="0.35">
      <c r="A5949">
        <v>5946</v>
      </c>
      <c r="B5949" t="str">
        <f t="shared" si="92"/>
        <v>20-65</v>
      </c>
      <c r="C5949">
        <v>-65.231075336890996</v>
      </c>
      <c r="D5949">
        <v>19.613367097766002</v>
      </c>
      <c r="E5949">
        <f>ASIN(SQRT((SIN(RADIANS(PARAMETERS!$D$8-D5949)/2)*SIN(RADIANS(PARAMETERS!$D$8-D5949)/2))+(COS(RADIANS(D5949))*COS(RADIANS(PARAMETERS!$D$8))*SIN(RADIANS(PARAMETERS!$D$9-C5949)/2)*SIN(RADIANS(PARAMETERS!$D$9-C5949)/2))))*2*3958.756</f>
        <v>418.61940938469922</v>
      </c>
      <c r="F5949">
        <v>177.35536193848</v>
      </c>
      <c r="G5949">
        <v>205.44573974609</v>
      </c>
      <c r="H5949">
        <v>249.52252197266</v>
      </c>
      <c r="I5949">
        <v>289.046875</v>
      </c>
      <c r="J5949">
        <v>334.83374023438</v>
      </c>
      <c r="K5949" s="6">
        <f>IFERROR(EXP(TREND(LN($F$1:$J$1),LN(F5949:J5949),LN(Calculations!$B$3))),0)</f>
        <v>4.4053995904612571E-2</v>
      </c>
    </row>
    <row r="5950" spans="1:11" x14ac:dyDescent="0.35">
      <c r="A5950">
        <v>5947</v>
      </c>
      <c r="B5950" t="str">
        <f t="shared" si="92"/>
        <v>20-65.5</v>
      </c>
      <c r="C5950">
        <v>-65.502396671791999</v>
      </c>
      <c r="D5950">
        <v>19.613367097766002</v>
      </c>
      <c r="E5950">
        <f>ASIN(SQRT((SIN(RADIANS(PARAMETERS!$D$8-D5950)/2)*SIN(RADIANS(PARAMETERS!$D$8-D5950)/2))+(COS(RADIANS(D5950))*COS(RADIANS(PARAMETERS!$D$8))*SIN(RADIANS(PARAMETERS!$D$9-C5950)/2)*SIN(RADIANS(PARAMETERS!$D$9-C5950)/2))))*2*3958.756</f>
        <v>431.70587107941947</v>
      </c>
      <c r="F5950">
        <v>177.47309875488</v>
      </c>
      <c r="G5950">
        <v>205.65411376953</v>
      </c>
      <c r="H5950">
        <v>249.89114379883</v>
      </c>
      <c r="I5950">
        <v>289.57510375977</v>
      </c>
      <c r="J5950">
        <v>335.56283569336</v>
      </c>
      <c r="K5950" s="6">
        <f>IFERROR(EXP(TREND(LN($F$1:$J$1),LN(F5950:J5950),LN(Calculations!$B$3))),0)</f>
        <v>4.4109025390841411E-2</v>
      </c>
    </row>
    <row r="5951" spans="1:11" x14ac:dyDescent="0.35">
      <c r="A5951">
        <v>5948</v>
      </c>
      <c r="B5951" t="str">
        <f t="shared" si="92"/>
        <v>20-66</v>
      </c>
      <c r="C5951">
        <v>-65.773718006693002</v>
      </c>
      <c r="D5951">
        <v>19.613367097766002</v>
      </c>
      <c r="E5951">
        <f>ASIN(SQRT((SIN(RADIANS(PARAMETERS!$D$8-D5951)/2)*SIN(RADIANS(PARAMETERS!$D$8-D5951)/2))+(COS(RADIANS(D5951))*COS(RADIANS(PARAMETERS!$D$8))*SIN(RADIANS(PARAMETERS!$D$9-C5951)/2)*SIN(RADIANS(PARAMETERS!$D$9-C5951)/2))))*2*3958.756</f>
        <v>445.12504355764275</v>
      </c>
      <c r="F5951">
        <v>177.53790283203</v>
      </c>
      <c r="G5951">
        <v>205.79899597168</v>
      </c>
      <c r="H5951">
        <v>250.17915344238</v>
      </c>
      <c r="I5951">
        <v>290.00686645508</v>
      </c>
      <c r="J5951">
        <v>336.17666625977</v>
      </c>
      <c r="K5951" s="6">
        <f>IFERROR(EXP(TREND(LN($F$1:$J$1),LN(F5951:J5951),LN(Calculations!$B$3))),0)</f>
        <v>4.4104774126777942E-2</v>
      </c>
    </row>
    <row r="5952" spans="1:11" x14ac:dyDescent="0.35">
      <c r="A5952">
        <v>5949</v>
      </c>
      <c r="B5952" t="str">
        <f t="shared" si="92"/>
        <v>20-66</v>
      </c>
      <c r="C5952">
        <v>-66.045039341594006</v>
      </c>
      <c r="D5952">
        <v>19.613367097766002</v>
      </c>
      <c r="E5952">
        <f>ASIN(SQRT((SIN(RADIANS(PARAMETERS!$D$8-D5952)/2)*SIN(RADIANS(PARAMETERS!$D$8-D5952)/2))+(COS(RADIANS(D5952))*COS(RADIANS(PARAMETERS!$D$8))*SIN(RADIANS(PARAMETERS!$D$9-C5952)/2)*SIN(RADIANS(PARAMETERS!$D$9-C5952)/2))))*2*3958.756</f>
        <v>458.84771079558851</v>
      </c>
      <c r="F5952">
        <v>177.55058288574</v>
      </c>
      <c r="G5952">
        <v>205.88043212891</v>
      </c>
      <c r="H5952">
        <v>250.38528442383</v>
      </c>
      <c r="I5952">
        <v>290.33966064453</v>
      </c>
      <c r="J5952">
        <v>336.67111206055</v>
      </c>
      <c r="K5952" s="6">
        <f>IFERROR(EXP(TREND(LN($F$1:$J$1),LN(F5952:J5952),LN(Calculations!$B$3))),0)</f>
        <v>4.4043430582474084E-2</v>
      </c>
    </row>
    <row r="5953" spans="1:11" x14ac:dyDescent="0.35">
      <c r="A5953">
        <v>5950</v>
      </c>
      <c r="B5953" t="str">
        <f t="shared" si="92"/>
        <v>20-66.5</v>
      </c>
      <c r="C5953">
        <v>-66.316360676494995</v>
      </c>
      <c r="D5953">
        <v>19.613367097766002</v>
      </c>
      <c r="E5953">
        <f>ASIN(SQRT((SIN(RADIANS(PARAMETERS!$D$8-D5953)/2)*SIN(RADIANS(PARAMETERS!$D$8-D5953)/2))+(COS(RADIANS(D5953))*COS(RADIANS(PARAMETERS!$D$8))*SIN(RADIANS(PARAMETERS!$D$9-C5953)/2)*SIN(RADIANS(PARAMETERS!$D$9-C5953)/2))))*2*3958.756</f>
        <v>472.84742324106554</v>
      </c>
      <c r="F5953">
        <v>177.52226257324</v>
      </c>
      <c r="G5953">
        <v>205.91407775879</v>
      </c>
      <c r="H5953">
        <v>250.53305053711</v>
      </c>
      <c r="I5953">
        <v>290.60467529297</v>
      </c>
      <c r="J5953">
        <v>337.08706665039</v>
      </c>
      <c r="K5953" s="6">
        <f>IFERROR(EXP(TREND(LN($F$1:$J$1),LN(F5953:J5953),LN(Calculations!$B$3))),0)</f>
        <v>4.393518779841301E-2</v>
      </c>
    </row>
    <row r="5954" spans="1:11" x14ac:dyDescent="0.35">
      <c r="A5954">
        <v>5951</v>
      </c>
      <c r="B5954" t="str">
        <f t="shared" si="92"/>
        <v>20-66.5</v>
      </c>
      <c r="C5954">
        <v>-66.587682011395998</v>
      </c>
      <c r="D5954">
        <v>19.613367097766002</v>
      </c>
      <c r="E5954">
        <f>ASIN(SQRT((SIN(RADIANS(PARAMETERS!$D$8-D5954)/2)*SIN(RADIANS(PARAMETERS!$D$8-D5954)/2))+(COS(RADIANS(D5954))*COS(RADIANS(PARAMETERS!$D$8))*SIN(RADIANS(PARAMETERS!$D$9-C5954)/2)*SIN(RADIANS(PARAMETERS!$D$9-C5954)/2))))*2*3958.756</f>
        <v>487.10026649231395</v>
      </c>
      <c r="F5954">
        <v>177.33694458008</v>
      </c>
      <c r="G5954">
        <v>205.74342346191</v>
      </c>
      <c r="H5954">
        <v>250.39672851563</v>
      </c>
      <c r="I5954">
        <v>290.50918579102</v>
      </c>
      <c r="J5954">
        <v>337.04901123047</v>
      </c>
      <c r="K5954" s="6">
        <f>IFERROR(EXP(TREND(LN($F$1:$J$1),LN(F5954:J5954),LN(Calculations!$B$3))),0)</f>
        <v>4.3671729267912893E-2</v>
      </c>
    </row>
    <row r="5955" spans="1:11" x14ac:dyDescent="0.35">
      <c r="A5955">
        <v>5952</v>
      </c>
      <c r="B5955" t="str">
        <f t="shared" si="92"/>
        <v>20-67</v>
      </c>
      <c r="C5955">
        <v>-66.859003346296006</v>
      </c>
      <c r="D5955">
        <v>19.613367097766002</v>
      </c>
      <c r="E5955">
        <f>ASIN(SQRT((SIN(RADIANS(PARAMETERS!$D$8-D5955)/2)*SIN(RADIANS(PARAMETERS!$D$8-D5955)/2))+(COS(RADIANS(D5955))*COS(RADIANS(PARAMETERS!$D$8))*SIN(RADIANS(PARAMETERS!$D$9-C5955)/2)*SIN(RADIANS(PARAMETERS!$D$9-C5955)/2))))*2*3958.756</f>
        <v>501.58463449613106</v>
      </c>
      <c r="F5955">
        <v>177.02479553223</v>
      </c>
      <c r="G5955">
        <v>205.41760253906</v>
      </c>
      <c r="H5955">
        <v>250.04627990723</v>
      </c>
      <c r="I5955">
        <v>290.14331054688</v>
      </c>
      <c r="J5955">
        <v>336.67202758789</v>
      </c>
      <c r="K5955" s="6">
        <f>IFERROR(EXP(TREND(LN($F$1:$J$1),LN(F5955:J5955),LN(Calculations!$B$3))),0)</f>
        <v>4.32841925621541E-2</v>
      </c>
    </row>
    <row r="5956" spans="1:11" x14ac:dyDescent="0.35">
      <c r="A5956">
        <v>5953</v>
      </c>
      <c r="B5956" t="str">
        <f t="shared" si="92"/>
        <v>20-67</v>
      </c>
      <c r="C5956">
        <v>-67.130324681196996</v>
      </c>
      <c r="D5956">
        <v>19.613367097766002</v>
      </c>
      <c r="E5956">
        <f>ASIN(SQRT((SIN(RADIANS(PARAMETERS!$D$8-D5956)/2)*SIN(RADIANS(PARAMETERS!$D$8-D5956)/2))+(COS(RADIANS(D5956))*COS(RADIANS(PARAMETERS!$D$8))*SIN(RADIANS(PARAMETERS!$D$9-C5956)/2)*SIN(RADIANS(PARAMETERS!$D$9-C5956)/2))))*2*3958.756</f>
        <v>516.2810128122029</v>
      </c>
      <c r="F5956">
        <v>176.58229064941</v>
      </c>
      <c r="G5956">
        <v>204.9994354248</v>
      </c>
      <c r="H5956">
        <v>249.57292175293</v>
      </c>
      <c r="I5956">
        <v>289.62591552734</v>
      </c>
      <c r="J5956">
        <v>336.10922241211</v>
      </c>
      <c r="K5956" s="6">
        <f>IFERROR(EXP(TREND(LN($F$1:$J$1),LN(F5956:J5956),LN(Calculations!$B$3))),0)</f>
        <v>4.2772477626425005E-2</v>
      </c>
    </row>
    <row r="5957" spans="1:11" x14ac:dyDescent="0.35">
      <c r="A5957">
        <v>5954</v>
      </c>
      <c r="B5957" t="str">
        <f t="shared" ref="B5957:B6020" si="93">MROUND(D5957,1)&amp;MROUND(C5957,-0.5)</f>
        <v>20-67.5</v>
      </c>
      <c r="C5957">
        <v>-67.401646016097999</v>
      </c>
      <c r="D5957">
        <v>19.613367097766002</v>
      </c>
      <c r="E5957">
        <f>ASIN(SQRT((SIN(RADIANS(PARAMETERS!$D$8-D5957)/2)*SIN(RADIANS(PARAMETERS!$D$8-D5957)/2))+(COS(RADIANS(D5957))*COS(RADIANS(PARAMETERS!$D$8))*SIN(RADIANS(PARAMETERS!$D$9-C5957)/2)*SIN(RADIANS(PARAMETERS!$D$9-C5957)/2))))*2*3958.756</f>
        <v>531.17177529152889</v>
      </c>
      <c r="F5957">
        <v>176.0751953125</v>
      </c>
      <c r="G5957">
        <v>204.51683044434</v>
      </c>
      <c r="H5957">
        <v>249.00524902344</v>
      </c>
      <c r="I5957">
        <v>288.98519897461</v>
      </c>
      <c r="J5957">
        <v>335.38714599609</v>
      </c>
      <c r="K5957" s="6">
        <f>IFERROR(EXP(TREND(LN($F$1:$J$1),LN(F5957:J5957),LN(Calculations!$B$3))),0)</f>
        <v>4.2208841925040638E-2</v>
      </c>
    </row>
    <row r="5958" spans="1:11" x14ac:dyDescent="0.35">
      <c r="A5958">
        <v>5955</v>
      </c>
      <c r="B5958" t="str">
        <f t="shared" si="93"/>
        <v>20-67.5</v>
      </c>
      <c r="C5958">
        <v>-67.672967350999002</v>
      </c>
      <c r="D5958">
        <v>19.613367097766002</v>
      </c>
      <c r="E5958">
        <f>ASIN(SQRT((SIN(RADIANS(PARAMETERS!$D$8-D5958)/2)*SIN(RADIANS(PARAMETERS!$D$8-D5958)/2))+(COS(RADIANS(D5958))*COS(RADIANS(PARAMETERS!$D$8))*SIN(RADIANS(PARAMETERS!$D$9-C5958)/2)*SIN(RADIANS(PARAMETERS!$D$9-C5958)/2))))*2*3958.756</f>
        <v>546.24099592916775</v>
      </c>
      <c r="F5958">
        <v>175.53114318848</v>
      </c>
      <c r="G5958">
        <v>203.99227905273</v>
      </c>
      <c r="H5958">
        <v>248.37687683105</v>
      </c>
      <c r="I5958">
        <v>288.26553344727</v>
      </c>
      <c r="J5958">
        <v>334.56362915039</v>
      </c>
      <c r="K5958" s="6">
        <f>IFERROR(EXP(TREND(LN($F$1:$J$1),LN(F5958:J5958),LN(Calculations!$B$3))),0)</f>
        <v>4.1618743980861288E-2</v>
      </c>
    </row>
    <row r="5959" spans="1:11" x14ac:dyDescent="0.35">
      <c r="A5959">
        <v>5956</v>
      </c>
      <c r="B5959" t="str">
        <f t="shared" si="93"/>
        <v>20-68</v>
      </c>
      <c r="C5959">
        <v>-67.944288685900005</v>
      </c>
      <c r="D5959">
        <v>19.613367097766002</v>
      </c>
      <c r="E5959">
        <f>ASIN(SQRT((SIN(RADIANS(PARAMETERS!$D$8-D5959)/2)*SIN(RADIANS(PARAMETERS!$D$8-D5959)/2))+(COS(RADIANS(D5959))*COS(RADIANS(PARAMETERS!$D$8))*SIN(RADIANS(PARAMETERS!$D$9-C5959)/2)*SIN(RADIANS(PARAMETERS!$D$9-C5959)/2))))*2*3958.756</f>
        <v>561.47427653516888</v>
      </c>
      <c r="F5959">
        <v>174.96008300781</v>
      </c>
      <c r="G5959">
        <v>203.43721008301</v>
      </c>
      <c r="H5959">
        <v>247.70701599121</v>
      </c>
      <c r="I5959">
        <v>287.4938659668</v>
      </c>
      <c r="J5959">
        <v>333.67526245117</v>
      </c>
      <c r="K5959" s="6">
        <f>IFERROR(EXP(TREND(LN($F$1:$J$1),LN(F5959:J5959),LN(Calculations!$B$3))),0)</f>
        <v>4.1009975532541369E-2</v>
      </c>
    </row>
    <row r="5960" spans="1:11" x14ac:dyDescent="0.35">
      <c r="A5960">
        <v>5957</v>
      </c>
      <c r="B5960" t="str">
        <f t="shared" si="93"/>
        <v>20-68</v>
      </c>
      <c r="C5960">
        <v>-68.215610020800995</v>
      </c>
      <c r="D5960">
        <v>19.613367097766002</v>
      </c>
      <c r="E5960">
        <f>ASIN(SQRT((SIN(RADIANS(PARAMETERS!$D$8-D5960)/2)*SIN(RADIANS(PARAMETERS!$D$8-D5960)/2))+(COS(RADIANS(D5960))*COS(RADIANS(PARAMETERS!$D$8))*SIN(RADIANS(PARAMETERS!$D$9-C5960)/2)*SIN(RADIANS(PARAMETERS!$D$9-C5960)/2))))*2*3958.756</f>
        <v>576.85859011440584</v>
      </c>
      <c r="F5960">
        <v>174.20034790039</v>
      </c>
      <c r="G5960">
        <v>202.6646270752</v>
      </c>
      <c r="H5960">
        <v>246.7211151123</v>
      </c>
      <c r="I5960">
        <v>286.31045532227</v>
      </c>
      <c r="J5960">
        <v>332.25689697266</v>
      </c>
      <c r="K5960" s="6">
        <f>IFERROR(EXP(TREND(LN($F$1:$J$1),LN(F5960:J5960),LN(Calculations!$B$3))),0)</f>
        <v>4.0242810387303166E-2</v>
      </c>
    </row>
    <row r="5961" spans="1:11" x14ac:dyDescent="0.35">
      <c r="A5961">
        <v>5958</v>
      </c>
      <c r="B5961" t="str">
        <f t="shared" si="93"/>
        <v>20-68.5</v>
      </c>
      <c r="C5961">
        <v>-68.486931355701998</v>
      </c>
      <c r="D5961">
        <v>19.613367097766002</v>
      </c>
      <c r="E5961">
        <f>ASIN(SQRT((SIN(RADIANS(PARAMETERS!$D$8-D5961)/2)*SIN(RADIANS(PARAMETERS!$D$8-D5961)/2))+(COS(RADIANS(D5961))*COS(RADIANS(PARAMETERS!$D$8))*SIN(RADIANS(PARAMETERS!$D$9-C5961)/2)*SIN(RADIANS(PARAMETERS!$D$9-C5961)/2))))*2*3958.756</f>
        <v>592.38213935807312</v>
      </c>
      <c r="F5961">
        <v>173.24607849121</v>
      </c>
      <c r="G5961">
        <v>201.72634887695</v>
      </c>
      <c r="H5961">
        <v>245.50491333008</v>
      </c>
      <c r="I5961">
        <v>284.83483886719</v>
      </c>
      <c r="J5961">
        <v>330.47055053711</v>
      </c>
      <c r="K5961" s="6">
        <f>IFERROR(EXP(TREND(LN($F$1:$J$1),LN(F5961:J5961),LN(Calculations!$B$3))),0)</f>
        <v>3.9312603918021438E-2</v>
      </c>
    </row>
    <row r="5962" spans="1:11" x14ac:dyDescent="0.35">
      <c r="A5962">
        <v>5959</v>
      </c>
      <c r="B5962" t="str">
        <f t="shared" si="93"/>
        <v>20-69</v>
      </c>
      <c r="C5962">
        <v>-68.758252690603001</v>
      </c>
      <c r="D5962">
        <v>19.613367097766002</v>
      </c>
      <c r="E5962">
        <f>ASIN(SQRT((SIN(RADIANS(PARAMETERS!$D$8-D5962)/2)*SIN(RADIANS(PARAMETERS!$D$8-D5962)/2))+(COS(RADIANS(D5962))*COS(RADIANS(PARAMETERS!$D$8))*SIN(RADIANS(PARAMETERS!$D$9-C5962)/2)*SIN(RADIANS(PARAMETERS!$D$9-C5962)/2))))*2*3958.756</f>
        <v>608.03422935482536</v>
      </c>
      <c r="F5962">
        <v>172.10485839844</v>
      </c>
      <c r="G5962">
        <v>200.65728759766</v>
      </c>
      <c r="H5962">
        <v>244.11668395996</v>
      </c>
      <c r="I5962">
        <v>283.14852905273</v>
      </c>
      <c r="J5962">
        <v>328.42706298828</v>
      </c>
      <c r="K5962" s="6">
        <f>IFERROR(EXP(TREND(LN($F$1:$J$1),LN(F5962:J5962),LN(Calculations!$B$3))),0)</f>
        <v>3.823089682522407E-2</v>
      </c>
    </row>
    <row r="5963" spans="1:11" x14ac:dyDescent="0.35">
      <c r="A5963">
        <v>5960</v>
      </c>
      <c r="B5963" t="str">
        <f t="shared" si="93"/>
        <v>20-69</v>
      </c>
      <c r="C5963">
        <v>-69.029574025504004</v>
      </c>
      <c r="D5963">
        <v>19.613367097766002</v>
      </c>
      <c r="E5963">
        <f>ASIN(SQRT((SIN(RADIANS(PARAMETERS!$D$8-D5963)/2)*SIN(RADIANS(PARAMETERS!$D$8-D5963)/2))+(COS(RADIANS(D5963))*COS(RADIANS(PARAMETERS!$D$8))*SIN(RADIANS(PARAMETERS!$D$9-C5963)/2)*SIN(RADIANS(PARAMETERS!$D$9-C5963)/2))))*2*3958.756</f>
        <v>623.80515347095934</v>
      </c>
      <c r="F5963">
        <v>170.84460449219</v>
      </c>
      <c r="G5963">
        <v>199.48413085938</v>
      </c>
      <c r="H5963">
        <v>242.57984924316</v>
      </c>
      <c r="I5963">
        <v>281.27059936523</v>
      </c>
      <c r="J5963">
        <v>326.13900756836</v>
      </c>
      <c r="K5963" s="6">
        <f>IFERROR(EXP(TREND(LN($F$1:$J$1),LN(F5963:J5963),LN(Calculations!$B$3))),0)</f>
        <v>3.7072391052263051E-2</v>
      </c>
    </row>
    <row r="5964" spans="1:11" x14ac:dyDescent="0.35">
      <c r="A5964">
        <v>5961</v>
      </c>
      <c r="B5964" t="str">
        <f t="shared" si="93"/>
        <v>20-69.5</v>
      </c>
      <c r="C5964">
        <v>-69.300895360404994</v>
      </c>
      <c r="D5964">
        <v>19.613367097766002</v>
      </c>
      <c r="E5964">
        <f>ASIN(SQRT((SIN(RADIANS(PARAMETERS!$D$8-D5964)/2)*SIN(RADIANS(PARAMETERS!$D$8-D5964)/2))+(COS(RADIANS(D5964))*COS(RADIANS(PARAMETERS!$D$8))*SIN(RADIANS(PARAMETERS!$D$9-C5964)/2)*SIN(RADIANS(PARAMETERS!$D$9-C5964)/2))))*2*3958.756</f>
        <v>639.68609128418677</v>
      </c>
      <c r="F5964">
        <v>169.51341247559</v>
      </c>
      <c r="G5964">
        <v>198.26258850098</v>
      </c>
      <c r="H5964">
        <v>240.98040771484</v>
      </c>
      <c r="I5964">
        <v>279.31680297852</v>
      </c>
      <c r="J5964">
        <v>323.75915527344</v>
      </c>
      <c r="K5964" s="6">
        <f>IFERROR(EXP(TREND(LN($F$1:$J$1),LN(F5964:J5964),LN(Calculations!$B$3))),0)</f>
        <v>3.5879909552893226E-2</v>
      </c>
    </row>
    <row r="5965" spans="1:11" x14ac:dyDescent="0.35">
      <c r="A5965">
        <v>5962</v>
      </c>
      <c r="B5965" t="str">
        <f t="shared" si="93"/>
        <v>20-69.5</v>
      </c>
      <c r="C5965">
        <v>-69.572216695305997</v>
      </c>
      <c r="D5965">
        <v>19.613367097766002</v>
      </c>
      <c r="E5965">
        <f>ASIN(SQRT((SIN(RADIANS(PARAMETERS!$D$8-D5965)/2)*SIN(RADIANS(PARAMETERS!$D$8-D5965)/2))+(COS(RADIANS(D5965))*COS(RADIANS(PARAMETERS!$D$8))*SIN(RADIANS(PARAMETERS!$D$9-C5965)/2)*SIN(RADIANS(PARAMETERS!$D$9-C5965)/2))))*2*3958.756</f>
        <v>655.66901745336827</v>
      </c>
      <c r="F5965">
        <v>168.12933349609</v>
      </c>
      <c r="G5965">
        <v>197.01049804688</v>
      </c>
      <c r="H5965">
        <v>239.34808349609</v>
      </c>
      <c r="I5965">
        <v>277.32855224609</v>
      </c>
      <c r="J5965">
        <v>321.34359741211</v>
      </c>
      <c r="K5965" s="6">
        <f>IFERROR(EXP(TREND(LN($F$1:$J$1),LN(F5965:J5965),LN(Calculations!$B$3))),0)</f>
        <v>3.4670378909279619E-2</v>
      </c>
    </row>
    <row r="5966" spans="1:11" x14ac:dyDescent="0.35">
      <c r="A5966">
        <v>5963</v>
      </c>
      <c r="B5966" t="str">
        <f t="shared" si="93"/>
        <v>20-70</v>
      </c>
      <c r="C5966">
        <v>-69.843538030207</v>
      </c>
      <c r="D5966">
        <v>19.613367097766002</v>
      </c>
      <c r="E5966">
        <f>ASIN(SQRT((SIN(RADIANS(PARAMETERS!$D$8-D5966)/2)*SIN(RADIANS(PARAMETERS!$D$8-D5966)/2))+(COS(RADIANS(D5966))*COS(RADIANS(PARAMETERS!$D$8))*SIN(RADIANS(PARAMETERS!$D$9-C5966)/2)*SIN(RADIANS(PARAMETERS!$D$9-C5966)/2))))*2*3958.756</f>
        <v>671.74662044448689</v>
      </c>
      <c r="F5966">
        <v>166.60652160645</v>
      </c>
      <c r="G5966">
        <v>195.63847351074</v>
      </c>
      <c r="H5966">
        <v>237.54020690918</v>
      </c>
      <c r="I5966">
        <v>275.11077880859</v>
      </c>
      <c r="J5966">
        <v>318.63180541992</v>
      </c>
      <c r="K5966" s="6">
        <f>IFERROR(EXP(TREND(LN($F$1:$J$1),LN(F5966:J5966),LN(Calculations!$B$3))),0)</f>
        <v>3.3386846558056224E-2</v>
      </c>
    </row>
    <row r="5967" spans="1:11" x14ac:dyDescent="0.35">
      <c r="A5967">
        <v>5964</v>
      </c>
      <c r="B5967" t="str">
        <f t="shared" si="93"/>
        <v>20-70</v>
      </c>
      <c r="C5967">
        <v>-70.114859365108003</v>
      </c>
      <c r="D5967">
        <v>19.613367097766002</v>
      </c>
      <c r="E5967">
        <f>ASIN(SQRT((SIN(RADIANS(PARAMETERS!$D$8-D5967)/2)*SIN(RADIANS(PARAMETERS!$D$8-D5967)/2))+(COS(RADIANS(D5967))*COS(RADIANS(PARAMETERS!$D$8))*SIN(RADIANS(PARAMETERS!$D$9-C5967)/2)*SIN(RADIANS(PARAMETERS!$D$9-C5967)/2))))*2*3958.756</f>
        <v>687.91223009527243</v>
      </c>
      <c r="F5967">
        <v>165.06799316406</v>
      </c>
      <c r="G5967">
        <v>194.30101013184</v>
      </c>
      <c r="H5967">
        <v>235.78282165527</v>
      </c>
      <c r="I5967">
        <v>272.958984375</v>
      </c>
      <c r="J5967">
        <v>316.00524902344</v>
      </c>
      <c r="K5967" s="6">
        <f>IFERROR(EXP(TREND(LN($F$1:$J$1),LN(F5967:J5967),LN(Calculations!$B$3))),0)</f>
        <v>3.2132284219143242E-2</v>
      </c>
    </row>
    <row r="5968" spans="1:11" x14ac:dyDescent="0.35">
      <c r="A5968">
        <v>5965</v>
      </c>
      <c r="B5968" t="str">
        <f t="shared" si="93"/>
        <v>20-70.5</v>
      </c>
      <c r="C5968">
        <v>-70.386180700009007</v>
      </c>
      <c r="D5968">
        <v>19.613367097766002</v>
      </c>
      <c r="E5968">
        <f>ASIN(SQRT((SIN(RADIANS(PARAMETERS!$D$8-D5968)/2)*SIN(RADIANS(PARAMETERS!$D$8-D5968)/2))+(COS(RADIANS(D5968))*COS(RADIANS(PARAMETERS!$D$8))*SIN(RADIANS(PARAMETERS!$D$9-C5968)/2)*SIN(RADIANS(PARAMETERS!$D$9-C5968)/2))))*2*3958.756</f>
        <v>704.15975307604208</v>
      </c>
      <c r="F5968">
        <v>163.57829284668</v>
      </c>
      <c r="G5968">
        <v>193.05209350586</v>
      </c>
      <c r="H5968">
        <v>234.15483093262</v>
      </c>
      <c r="I5968">
        <v>270.97607421875</v>
      </c>
      <c r="J5968">
        <v>313.59622192383</v>
      </c>
      <c r="K5968" s="6">
        <f>IFERROR(EXP(TREND(LN($F$1:$J$1),LN(F5968:J5968),LN(Calculations!$B$3))),0)</f>
        <v>3.0954814742993376E-2</v>
      </c>
    </row>
    <row r="5969" spans="1:11" x14ac:dyDescent="0.35">
      <c r="A5969">
        <v>5966</v>
      </c>
      <c r="B5969" t="str">
        <f t="shared" si="93"/>
        <v>20-70.5</v>
      </c>
      <c r="C5969">
        <v>-70.657502034909996</v>
      </c>
      <c r="D5969">
        <v>19.613367097766002</v>
      </c>
      <c r="E5969">
        <f>ASIN(SQRT((SIN(RADIANS(PARAMETERS!$D$8-D5969)/2)*SIN(RADIANS(PARAMETERS!$D$8-D5969)/2))+(COS(RADIANS(D5969))*COS(RADIANS(PARAMETERS!$D$8))*SIN(RADIANS(PARAMETERS!$D$9-C5969)/2)*SIN(RADIANS(PARAMETERS!$D$9-C5969)/2))))*2*3958.756</f>
        <v>720.48361538508186</v>
      </c>
      <c r="F5969">
        <v>162.56376647949</v>
      </c>
      <c r="G5969">
        <v>192.15135192871</v>
      </c>
      <c r="H5969">
        <v>232.99644470215</v>
      </c>
      <c r="I5969">
        <v>269.57730102539</v>
      </c>
      <c r="J5969">
        <v>311.90948486328</v>
      </c>
      <c r="K5969" s="6">
        <f>IFERROR(EXP(TREND(LN($F$1:$J$1),LN(F5969:J5969),LN(Calculations!$B$3))),0)</f>
        <v>3.0159451732351832E-2</v>
      </c>
    </row>
    <row r="5970" spans="1:11" x14ac:dyDescent="0.35">
      <c r="A5970">
        <v>5967</v>
      </c>
      <c r="B5970" t="str">
        <f t="shared" si="93"/>
        <v>20-71</v>
      </c>
      <c r="C5970">
        <v>-70.928823369810999</v>
      </c>
      <c r="D5970">
        <v>19.613367097766002</v>
      </c>
      <c r="E5970">
        <f>ASIN(SQRT((SIN(RADIANS(PARAMETERS!$D$8-D5970)/2)*SIN(RADIANS(PARAMETERS!$D$8-D5970)/2))+(COS(RADIANS(D5970))*COS(RADIANS(PARAMETERS!$D$8))*SIN(RADIANS(PARAMETERS!$D$9-C5970)/2)*SIN(RADIANS(PARAMETERS!$D$9-C5970)/2))))*2*3958.756</f>
        <v>736.87871109818195</v>
      </c>
      <c r="F5970">
        <v>161.98764038086</v>
      </c>
      <c r="G5970">
        <v>191.57705688477</v>
      </c>
      <c r="H5970">
        <v>232.29295349121</v>
      </c>
      <c r="I5970">
        <v>268.75650024414</v>
      </c>
      <c r="J5970">
        <v>310.95114135742</v>
      </c>
      <c r="K5970" s="6">
        <f>IFERROR(EXP(TREND(LN($F$1:$J$1),LN(F5970:J5970),LN(Calculations!$B$3))),0)</f>
        <v>2.9691791354388701E-2</v>
      </c>
    </row>
    <row r="5971" spans="1:11" x14ac:dyDescent="0.35">
      <c r="A5971">
        <v>5968</v>
      </c>
      <c r="B5971" t="str">
        <f t="shared" si="93"/>
        <v>20-71</v>
      </c>
      <c r="C5971">
        <v>-71.200144704712002</v>
      </c>
      <c r="D5971">
        <v>19.613367097766002</v>
      </c>
      <c r="E5971">
        <f>ASIN(SQRT((SIN(RADIANS(PARAMETERS!$D$8-D5971)/2)*SIN(RADIANS(PARAMETERS!$D$8-D5971)/2))+(COS(RADIANS(D5971))*COS(RADIANS(PARAMETERS!$D$8))*SIN(RADIANS(PARAMETERS!$D$9-C5971)/2)*SIN(RADIANS(PARAMETERS!$D$9-C5971)/2))))*2*3958.756</f>
        <v>753.34035667059982</v>
      </c>
      <c r="F5971">
        <v>161.79922485352</v>
      </c>
      <c r="G5971">
        <v>191.2935333252</v>
      </c>
      <c r="H5971">
        <v>231.99739074707</v>
      </c>
      <c r="I5971">
        <v>268.45654296875</v>
      </c>
      <c r="J5971">
        <v>310.65252685547</v>
      </c>
      <c r="K5971" s="6">
        <f>IFERROR(EXP(TREND(LN($F$1:$J$1),LN(F5971:J5971),LN(Calculations!$B$3))),0)</f>
        <v>2.9502857034998897E-2</v>
      </c>
    </row>
    <row r="5972" spans="1:11" x14ac:dyDescent="0.35">
      <c r="A5972">
        <v>5969</v>
      </c>
      <c r="B5972" t="str">
        <f t="shared" si="93"/>
        <v>20-71.5</v>
      </c>
      <c r="C5972">
        <v>-71.471466039613006</v>
      </c>
      <c r="D5972">
        <v>19.613367097766002</v>
      </c>
      <c r="E5972">
        <f>ASIN(SQRT((SIN(RADIANS(PARAMETERS!$D$8-D5972)/2)*SIN(RADIANS(PARAMETERS!$D$8-D5972)/2))+(COS(RADIANS(D5972))*COS(RADIANS(PARAMETERS!$D$8))*SIN(RADIANS(PARAMETERS!$D$9-C5972)/2)*SIN(RADIANS(PARAMETERS!$D$9-C5972)/2))))*2*3958.756</f>
        <v>769.86425016394094</v>
      </c>
      <c r="F5972">
        <v>161.58363342285</v>
      </c>
      <c r="G5972">
        <v>190.97389221191</v>
      </c>
      <c r="H5972">
        <v>231.63381958008</v>
      </c>
      <c r="I5972">
        <v>268.056640625</v>
      </c>
      <c r="J5972">
        <v>310.21356201172</v>
      </c>
      <c r="K5972" s="6">
        <f>IFERROR(EXP(TREND(LN($F$1:$J$1),LN(F5972:J5972),LN(Calculations!$B$3))),0)</f>
        <v>2.9300294112763477E-2</v>
      </c>
    </row>
    <row r="5973" spans="1:11" x14ac:dyDescent="0.35">
      <c r="A5973">
        <v>5970</v>
      </c>
      <c r="B5973" t="str">
        <f t="shared" si="93"/>
        <v>20-71.5</v>
      </c>
      <c r="C5973">
        <v>-71.742787374513995</v>
      </c>
      <c r="D5973">
        <v>19.613367097766002</v>
      </c>
      <c r="E5973">
        <f>ASIN(SQRT((SIN(RADIANS(PARAMETERS!$D$8-D5973)/2)*SIN(RADIANS(PARAMETERS!$D$8-D5973)/2))+(COS(RADIANS(D5973))*COS(RADIANS(PARAMETERS!$D$8))*SIN(RADIANS(PARAMETERS!$D$9-C5973)/2)*SIN(RADIANS(PARAMETERS!$D$9-C5973)/2))))*2*3958.756</f>
        <v>786.44643483903667</v>
      </c>
      <c r="F5973">
        <v>161.50421142578</v>
      </c>
      <c r="G5973">
        <v>190.80891418457</v>
      </c>
      <c r="H5973">
        <v>231.48542785645</v>
      </c>
      <c r="I5973">
        <v>267.93011474609</v>
      </c>
      <c r="J5973">
        <v>310.11932373047</v>
      </c>
      <c r="K5973" s="6">
        <f>IFERROR(EXP(TREND(LN($F$1:$J$1),LN(F5973:J5973),LN(Calculations!$B$3))),0)</f>
        <v>2.9201164355836372E-2</v>
      </c>
    </row>
    <row r="5974" spans="1:11" x14ac:dyDescent="0.35">
      <c r="A5974">
        <v>5971</v>
      </c>
      <c r="B5974" t="str">
        <f t="shared" si="93"/>
        <v>20-72</v>
      </c>
      <c r="C5974">
        <v>-72.014108709414998</v>
      </c>
      <c r="D5974">
        <v>19.613367097766002</v>
      </c>
      <c r="E5974">
        <f>ASIN(SQRT((SIN(RADIANS(PARAMETERS!$D$8-D5974)/2)*SIN(RADIANS(PARAMETERS!$D$8-D5974)/2))+(COS(RADIANS(D5974))*COS(RADIANS(PARAMETERS!$D$8))*SIN(RADIANS(PARAMETERS!$D$9-C5974)/2)*SIN(RADIANS(PARAMETERS!$D$9-C5974)/2))))*2*3958.756</f>
        <v>803.08326661860667</v>
      </c>
      <c r="F5974">
        <v>161.56777954102</v>
      </c>
      <c r="G5974">
        <v>190.7731628418</v>
      </c>
      <c r="H5974">
        <v>231.51457214355</v>
      </c>
      <c r="I5974">
        <v>268.02728271484</v>
      </c>
      <c r="J5974">
        <v>310.30523681641</v>
      </c>
      <c r="K5974" s="6">
        <f>IFERROR(EXP(TREND(LN($F$1:$J$1),LN(F5974:J5974),LN(Calculations!$B$3))),0)</f>
        <v>2.9206243239040006E-2</v>
      </c>
    </row>
    <row r="5975" spans="1:11" x14ac:dyDescent="0.35">
      <c r="A5975">
        <v>5972</v>
      </c>
      <c r="B5975" t="str">
        <f t="shared" si="93"/>
        <v>20-72.5</v>
      </c>
      <c r="C5975">
        <v>-72.285430044316001</v>
      </c>
      <c r="D5975">
        <v>19.613367097766002</v>
      </c>
      <c r="E5975">
        <f>ASIN(SQRT((SIN(RADIANS(PARAMETERS!$D$8-D5975)/2)*SIN(RADIANS(PARAMETERS!$D$8-D5975)/2))+(COS(RADIANS(D5975))*COS(RADIANS(PARAMETERS!$D$8))*SIN(RADIANS(PARAMETERS!$D$9-C5975)/2)*SIN(RADIANS(PARAMETERS!$D$9-C5975)/2))))*2*3958.756</f>
        <v>819.77138498010333</v>
      </c>
      <c r="F5975">
        <v>161.45541381836</v>
      </c>
      <c r="G5975">
        <v>190.6104888916</v>
      </c>
      <c r="H5975">
        <v>231.34092712402</v>
      </c>
      <c r="I5975">
        <v>267.84680175781</v>
      </c>
      <c r="J5975">
        <v>310.11978149414</v>
      </c>
      <c r="K5975" s="6">
        <f>IFERROR(EXP(TREND(LN($F$1:$J$1),LN(F5975:J5975),LN(Calculations!$B$3))),0)</f>
        <v>2.9098231168971037E-2</v>
      </c>
    </row>
    <row r="5976" spans="1:11" x14ac:dyDescent="0.35">
      <c r="A5976">
        <v>5973</v>
      </c>
      <c r="B5976" t="str">
        <f t="shared" si="93"/>
        <v>20-72.5</v>
      </c>
      <c r="C5976">
        <v>-72.556751379217005</v>
      </c>
      <c r="D5976">
        <v>19.613367097766002</v>
      </c>
      <c r="E5976">
        <f>ASIN(SQRT((SIN(RADIANS(PARAMETERS!$D$8-D5976)/2)*SIN(RADIANS(PARAMETERS!$D$8-D5976)/2))+(COS(RADIANS(D5976))*COS(RADIANS(PARAMETERS!$D$8))*SIN(RADIANS(PARAMETERS!$D$9-C5976)/2)*SIN(RADIANS(PARAMETERS!$D$9-C5976)/2))))*2*3958.756</f>
        <v>836.50768688999381</v>
      </c>
      <c r="F5976">
        <v>161.11178588867</v>
      </c>
      <c r="G5976">
        <v>190.2996673584</v>
      </c>
      <c r="H5976">
        <v>230.95434570313</v>
      </c>
      <c r="I5976">
        <v>267.39108276367</v>
      </c>
      <c r="J5976">
        <v>309.58279418945</v>
      </c>
      <c r="K5976" s="6">
        <f>IFERROR(EXP(TREND(LN($F$1:$J$1),LN(F5976:J5976),LN(Calculations!$B$3))),0)</f>
        <v>2.8835370256320964E-2</v>
      </c>
    </row>
    <row r="5977" spans="1:11" x14ac:dyDescent="0.35">
      <c r="A5977">
        <v>5974</v>
      </c>
      <c r="B5977" t="str">
        <f t="shared" si="93"/>
        <v>20-73</v>
      </c>
      <c r="C5977">
        <v>-72.828072714117994</v>
      </c>
      <c r="D5977">
        <v>19.613367097766002</v>
      </c>
      <c r="E5977">
        <f>ASIN(SQRT((SIN(RADIANS(PARAMETERS!$D$8-D5977)/2)*SIN(RADIANS(PARAMETERS!$D$8-D5977)/2))+(COS(RADIANS(D5977))*COS(RADIANS(PARAMETERS!$D$8))*SIN(RADIANS(PARAMETERS!$D$9-C5977)/2)*SIN(RADIANS(PARAMETERS!$D$9-C5977)/2))))*2*3958.756</f>
        <v>853.28930343603656</v>
      </c>
      <c r="F5977">
        <v>160.70016479492</v>
      </c>
      <c r="G5977">
        <v>189.94844055176</v>
      </c>
      <c r="H5977">
        <v>230.50003051758</v>
      </c>
      <c r="I5977">
        <v>266.84094238281</v>
      </c>
      <c r="J5977">
        <v>308.91830444336</v>
      </c>
      <c r="K5977" s="6">
        <f>IFERROR(EXP(TREND(LN($F$1:$J$1),LN(F5977:J5977),LN(Calculations!$B$3))),0)</f>
        <v>2.8532976375342436E-2</v>
      </c>
    </row>
    <row r="5978" spans="1:11" x14ac:dyDescent="0.35">
      <c r="A5978">
        <v>5975</v>
      </c>
      <c r="B5978" t="str">
        <f t="shared" si="93"/>
        <v>20-73</v>
      </c>
      <c r="C5978">
        <v>-73.099394049018997</v>
      </c>
      <c r="D5978">
        <v>19.613367097766002</v>
      </c>
      <c r="E5978">
        <f>ASIN(SQRT((SIN(RADIANS(PARAMETERS!$D$8-D5978)/2)*SIN(RADIANS(PARAMETERS!$D$8-D5978)/2))+(COS(RADIANS(D5978))*COS(RADIANS(PARAMETERS!$D$8))*SIN(RADIANS(PARAMETERS!$D$9-C5978)/2)*SIN(RADIANS(PARAMETERS!$D$9-C5978)/2))))*2*3958.756</f>
        <v>870.11357885438917</v>
      </c>
      <c r="F5978">
        <v>160.81950378418</v>
      </c>
      <c r="G5978">
        <v>189.96388244629</v>
      </c>
      <c r="H5978">
        <v>230.51695251465</v>
      </c>
      <c r="I5978">
        <v>266.85922241211</v>
      </c>
      <c r="J5978">
        <v>308.93826293945</v>
      </c>
      <c r="K5978" s="6">
        <f>IFERROR(EXP(TREND(LN($F$1:$J$1),LN(F5978:J5978),LN(Calculations!$B$3))),0)</f>
        <v>2.8606672605769615E-2</v>
      </c>
    </row>
    <row r="5979" spans="1:11" x14ac:dyDescent="0.35">
      <c r="A5979">
        <v>5976</v>
      </c>
      <c r="B5979" t="str">
        <f t="shared" si="93"/>
        <v>20-73.5</v>
      </c>
      <c r="C5979">
        <v>-73.37071538392</v>
      </c>
      <c r="D5979">
        <v>19.613367097766002</v>
      </c>
      <c r="E5979">
        <f>ASIN(SQRT((SIN(RADIANS(PARAMETERS!$D$8-D5979)/2)*SIN(RADIANS(PARAMETERS!$D$8-D5979)/2))+(COS(RADIANS(D5979))*COS(RADIANS(PARAMETERS!$D$8))*SIN(RADIANS(PARAMETERS!$D$9-C5979)/2)*SIN(RADIANS(PARAMETERS!$D$9-C5979)/2))))*2*3958.756</f>
        <v>886.97805168401203</v>
      </c>
      <c r="F5979">
        <v>161.47233581543</v>
      </c>
      <c r="G5979">
        <v>190.44052124023</v>
      </c>
      <c r="H5979">
        <v>231.1605682373</v>
      </c>
      <c r="I5979">
        <v>267.66195678711</v>
      </c>
      <c r="J5979">
        <v>309.93472290039</v>
      </c>
      <c r="K5979" s="6">
        <f>IFERROR(EXP(TREND(LN($F$1:$J$1),LN(F5979:J5979),LN(Calculations!$B$3))),0)</f>
        <v>2.906495244841463E-2</v>
      </c>
    </row>
    <row r="5980" spans="1:11" x14ac:dyDescent="0.35">
      <c r="A5980">
        <v>5977</v>
      </c>
      <c r="B5980" t="str">
        <f t="shared" si="93"/>
        <v>20-73.5</v>
      </c>
      <c r="C5980">
        <v>-73.642036718821004</v>
      </c>
      <c r="D5980">
        <v>19.613367097766002</v>
      </c>
      <c r="E5980">
        <f>ASIN(SQRT((SIN(RADIANS(PARAMETERS!$D$8-D5980)/2)*SIN(RADIANS(PARAMETERS!$D$8-D5980)/2))+(COS(RADIANS(D5980))*COS(RADIANS(PARAMETERS!$D$8))*SIN(RADIANS(PARAMETERS!$D$9-C5980)/2)*SIN(RADIANS(PARAMETERS!$D$9-C5980)/2))))*2*3958.756</f>
        <v>903.88043781232579</v>
      </c>
      <c r="F5980">
        <v>162.4342956543</v>
      </c>
      <c r="G5980">
        <v>191.17593383789</v>
      </c>
      <c r="H5980">
        <v>232.14909362793</v>
      </c>
      <c r="I5980">
        <v>268.89111328125</v>
      </c>
      <c r="J5980">
        <v>311.45654296875</v>
      </c>
      <c r="K5980" s="6">
        <f>IFERROR(EXP(TREND(LN($F$1:$J$1),LN(F5980:J5980),LN(Calculations!$B$3))),0)</f>
        <v>2.9757619551844139E-2</v>
      </c>
    </row>
    <row r="5981" spans="1:11" x14ac:dyDescent="0.35">
      <c r="A5981">
        <v>5978</v>
      </c>
      <c r="B5981" t="str">
        <f t="shared" si="93"/>
        <v>20-74</v>
      </c>
      <c r="C5981">
        <v>-73.913358053722007</v>
      </c>
      <c r="D5981">
        <v>19.613367097766002</v>
      </c>
      <c r="E5981">
        <f>ASIN(SQRT((SIN(RADIANS(PARAMETERS!$D$8-D5981)/2)*SIN(RADIANS(PARAMETERS!$D$8-D5981)/2))+(COS(RADIANS(D5981))*COS(RADIANS(PARAMETERS!$D$8))*SIN(RADIANS(PARAMETERS!$D$9-C5981)/2)*SIN(RADIANS(PARAMETERS!$D$9-C5981)/2))))*2*3958.756</f>
        <v>920.81861520379664</v>
      </c>
      <c r="F5981">
        <v>163.10589599609</v>
      </c>
      <c r="G5981">
        <v>191.56716918945</v>
      </c>
      <c r="H5981">
        <v>232.63542175293</v>
      </c>
      <c r="I5981">
        <v>269.46423339844</v>
      </c>
      <c r="J5981">
        <v>312.13168334961</v>
      </c>
      <c r="K5981" s="6">
        <f>IFERROR(EXP(TREND(LN($F$1:$J$1),LN(F5981:J5981),LN(Calculations!$B$3))),0)</f>
        <v>3.0246509789160766E-2</v>
      </c>
    </row>
    <row r="5982" spans="1:11" x14ac:dyDescent="0.35">
      <c r="A5982">
        <v>5979</v>
      </c>
      <c r="B5982" t="str">
        <f t="shared" si="93"/>
        <v>20-74</v>
      </c>
      <c r="C5982">
        <v>-74.184679388622996</v>
      </c>
      <c r="D5982">
        <v>19.613367097766002</v>
      </c>
      <c r="E5982">
        <f>ASIN(SQRT((SIN(RADIANS(PARAMETERS!$D$8-D5982)/2)*SIN(RADIANS(PARAMETERS!$D$8-D5982)/2))+(COS(RADIANS(D5982))*COS(RADIANS(PARAMETERS!$D$8))*SIN(RADIANS(PARAMETERS!$D$9-C5982)/2)*SIN(RADIANS(PARAMETERS!$D$9-C5982)/2))))*2*3958.756</f>
        <v>937.79061012756324</v>
      </c>
      <c r="F5982">
        <v>162.93748474121</v>
      </c>
      <c r="G5982">
        <v>191.36720275879</v>
      </c>
      <c r="H5982">
        <v>232.30149841309</v>
      </c>
      <c r="I5982">
        <v>268.99835205078</v>
      </c>
      <c r="J5982">
        <v>311.50115966797</v>
      </c>
      <c r="K5982" s="6">
        <f>IFERROR(EXP(TREND(LN($F$1:$J$1),LN(F5982:J5982),LN(Calculations!$B$3))),0)</f>
        <v>3.0137150306828439E-2</v>
      </c>
    </row>
    <row r="5983" spans="1:11" x14ac:dyDescent="0.35">
      <c r="A5983">
        <v>5980</v>
      </c>
      <c r="B5983" t="str">
        <f t="shared" si="93"/>
        <v>20-74.5</v>
      </c>
      <c r="C5983">
        <v>-74.456000723523999</v>
      </c>
      <c r="D5983">
        <v>19.613367097766002</v>
      </c>
      <c r="E5983">
        <f>ASIN(SQRT((SIN(RADIANS(PARAMETERS!$D$8-D5983)/2)*SIN(RADIANS(PARAMETERS!$D$8-D5983)/2))+(COS(RADIANS(D5983))*COS(RADIANS(PARAMETERS!$D$8))*SIN(RADIANS(PARAMETERS!$D$9-C5983)/2)*SIN(RADIANS(PARAMETERS!$D$9-C5983)/2))))*2*3958.756</f>
        <v>954.79458472169017</v>
      </c>
      <c r="F5983">
        <v>162.08703613281</v>
      </c>
      <c r="G5983">
        <v>190.68179321289</v>
      </c>
      <c r="H5983">
        <v>231.28915405273</v>
      </c>
      <c r="I5983">
        <v>267.66937255859</v>
      </c>
      <c r="J5983">
        <v>309.7819519043</v>
      </c>
      <c r="K5983" s="6">
        <f>IFERROR(EXP(TREND(LN($F$1:$J$1),LN(F5983:J5983),LN(Calculations!$B$3))),0)</f>
        <v>2.9544193083277964E-2</v>
      </c>
    </row>
    <row r="5984" spans="1:11" x14ac:dyDescent="0.35">
      <c r="A5984">
        <v>5981</v>
      </c>
      <c r="B5984" t="str">
        <f t="shared" si="93"/>
        <v>20-74.5</v>
      </c>
      <c r="C5984">
        <v>-74.727322058425003</v>
      </c>
      <c r="D5984">
        <v>19.613367097766002</v>
      </c>
      <c r="E5984">
        <f>ASIN(SQRT((SIN(RADIANS(PARAMETERS!$D$8-D5984)/2)*SIN(RADIANS(PARAMETERS!$D$8-D5984)/2))+(COS(RADIANS(D5984))*COS(RADIANS(PARAMETERS!$D$8))*SIN(RADIANS(PARAMETERS!$D$9-C5984)/2)*SIN(RADIANS(PARAMETERS!$D$9-C5984)/2))))*2*3958.756</f>
        <v>971.8288257505061</v>
      </c>
      <c r="F5984">
        <v>160.92730712891</v>
      </c>
      <c r="G5984">
        <v>189.77146911621</v>
      </c>
      <c r="H5984">
        <v>229.94586181641</v>
      </c>
      <c r="I5984">
        <v>265.90606689453</v>
      </c>
      <c r="J5984">
        <v>307.50030517578</v>
      </c>
      <c r="K5984" s="6">
        <f>IFERROR(EXP(TREND(LN($F$1:$J$1),LN(F5984:J5984),LN(Calculations!$B$3))),0)</f>
        <v>2.8749330192528049E-2</v>
      </c>
    </row>
    <row r="5985" spans="1:11" x14ac:dyDescent="0.35">
      <c r="A5985">
        <v>5982</v>
      </c>
      <c r="B5985" t="str">
        <f t="shared" si="93"/>
        <v>20-75</v>
      </c>
      <c r="C5985">
        <v>-74.998643393324997</v>
      </c>
      <c r="D5985">
        <v>19.613367097766002</v>
      </c>
      <c r="E5985">
        <f>ASIN(SQRT((SIN(RADIANS(PARAMETERS!$D$8-D5985)/2)*SIN(RADIANS(PARAMETERS!$D$8-D5985)/2))+(COS(RADIANS(D5985))*COS(RADIANS(PARAMETERS!$D$8))*SIN(RADIANS(PARAMETERS!$D$9-C5985)/2)*SIN(RADIANS(PARAMETERS!$D$9-C5985)/2))))*2*3958.756</f>
        <v>988.89173442804304</v>
      </c>
      <c r="F5985">
        <v>159.88970947266</v>
      </c>
      <c r="G5985">
        <v>188.96594238281</v>
      </c>
      <c r="H5985">
        <v>228.75297546387</v>
      </c>
      <c r="I5985">
        <v>264.33712768555</v>
      </c>
      <c r="J5985">
        <v>305.46701049805</v>
      </c>
      <c r="K5985" s="6">
        <f>IFERROR(EXP(TREND(LN($F$1:$J$1),LN(F5985:J5985),LN(Calculations!$B$3))),0)</f>
        <v>2.8051784602413456E-2</v>
      </c>
    </row>
    <row r="5986" spans="1:11" x14ac:dyDescent="0.35">
      <c r="A5986">
        <v>5983</v>
      </c>
      <c r="B5986" t="str">
        <f t="shared" si="93"/>
        <v>20-75.5</v>
      </c>
      <c r="C5986">
        <v>-75.269964728226</v>
      </c>
      <c r="D5986">
        <v>19.613367097766002</v>
      </c>
      <c r="E5986">
        <f>ASIN(SQRT((SIN(RADIANS(PARAMETERS!$D$8-D5986)/2)*SIN(RADIANS(PARAMETERS!$D$8-D5986)/2))+(COS(RADIANS(D5986))*COS(RADIANS(PARAMETERS!$D$8))*SIN(RADIANS(PARAMETERS!$D$9-C5986)/2)*SIN(RADIANS(PARAMETERS!$D$9-C5986)/2))))*2*3958.756</f>
        <v>1005.9818171955912</v>
      </c>
      <c r="F5986">
        <v>159.09080505371</v>
      </c>
      <c r="G5986">
        <v>188.32939147949</v>
      </c>
      <c r="H5986">
        <v>227.78706359863</v>
      </c>
      <c r="I5986">
        <v>263.04983520508</v>
      </c>
      <c r="J5986">
        <v>303.78125</v>
      </c>
      <c r="K5986" s="6">
        <f>IFERROR(EXP(TREND(LN($F$1:$J$1),LN(F5986:J5986),LN(Calculations!$B$3))),0)</f>
        <v>2.752756017179676E-2</v>
      </c>
    </row>
    <row r="5987" spans="1:11" x14ac:dyDescent="0.35">
      <c r="A5987">
        <v>5984</v>
      </c>
      <c r="B5987" t="str">
        <f t="shared" si="93"/>
        <v>20-75.5</v>
      </c>
      <c r="C5987">
        <v>-75.541286063127004</v>
      </c>
      <c r="D5987">
        <v>19.613367097766002</v>
      </c>
      <c r="E5987">
        <f>ASIN(SQRT((SIN(RADIANS(PARAMETERS!$D$8-D5987)/2)*SIN(RADIANS(PARAMETERS!$D$8-D5987)/2))+(COS(RADIANS(D5987))*COS(RADIANS(PARAMETERS!$D$8))*SIN(RADIANS(PARAMETERS!$D$9-C5987)/2)*SIN(RADIANS(PARAMETERS!$D$9-C5987)/2))))*2*3958.756</f>
        <v>1023.0976773528964</v>
      </c>
      <c r="F5987">
        <v>158.7893371582</v>
      </c>
      <c r="G5987">
        <v>188.02838134766</v>
      </c>
      <c r="H5987">
        <v>227.26480102539</v>
      </c>
      <c r="I5987">
        <v>262.30783081055</v>
      </c>
      <c r="J5987">
        <v>302.76327514648</v>
      </c>
      <c r="K5987" s="6">
        <f>IFERROR(EXP(TREND(LN($F$1:$J$1),LN(F5987:J5987),LN(Calculations!$B$3))),0)</f>
        <v>2.7345817339562369E-2</v>
      </c>
    </row>
    <row r="5988" spans="1:11" x14ac:dyDescent="0.35">
      <c r="A5988">
        <v>5985</v>
      </c>
      <c r="B5988" t="str">
        <f t="shared" si="93"/>
        <v>20-76</v>
      </c>
      <c r="C5988">
        <v>-75.812607398028007</v>
      </c>
      <c r="D5988">
        <v>19.613367097766002</v>
      </c>
      <c r="E5988">
        <f>ASIN(SQRT((SIN(RADIANS(PARAMETERS!$D$8-D5988)/2)*SIN(RADIANS(PARAMETERS!$D$8-D5988)/2))+(COS(RADIANS(D5988))*COS(RADIANS(PARAMETERS!$D$8))*SIN(RADIANS(PARAMETERS!$D$9-C5988)/2)*SIN(RADIANS(PARAMETERS!$D$9-C5988)/2))))*2*3958.756</f>
        <v>1040.2380074560087</v>
      </c>
      <c r="F5988">
        <v>159.2341003418</v>
      </c>
      <c r="G5988">
        <v>188.32685852051</v>
      </c>
      <c r="H5988">
        <v>227.57904052734</v>
      </c>
      <c r="I5988">
        <v>262.62994384766</v>
      </c>
      <c r="J5988">
        <v>303.08831787109</v>
      </c>
      <c r="K5988" s="6">
        <f>IFERROR(EXP(TREND(LN($F$1:$J$1),LN(F5988:J5988),LN(Calculations!$B$3))),0)</f>
        <v>2.7676064797813819E-2</v>
      </c>
    </row>
    <row r="5989" spans="1:11" x14ac:dyDescent="0.35">
      <c r="A5989">
        <v>5986</v>
      </c>
      <c r="B5989" t="str">
        <f t="shared" si="93"/>
        <v>20-76</v>
      </c>
      <c r="C5989">
        <v>-76.083928732928996</v>
      </c>
      <c r="D5989">
        <v>19.613367097766002</v>
      </c>
      <c r="E5989">
        <f>ASIN(SQRT((SIN(RADIANS(PARAMETERS!$D$8-D5989)/2)*SIN(RADIANS(PARAMETERS!$D$8-D5989)/2))+(COS(RADIANS(D5989))*COS(RADIANS(PARAMETERS!$D$8))*SIN(RADIANS(PARAMETERS!$D$9-C5989)/2)*SIN(RADIANS(PARAMETERS!$D$9-C5989)/2))))*2*3958.756</f>
        <v>1057.4015824025053</v>
      </c>
      <c r="F5989">
        <v>160.21279907227</v>
      </c>
      <c r="G5989">
        <v>189.03327941895</v>
      </c>
      <c r="H5989">
        <v>228.4517364502</v>
      </c>
      <c r="I5989">
        <v>263.65396118164</v>
      </c>
      <c r="J5989">
        <v>304.28988647461</v>
      </c>
      <c r="K5989" s="6">
        <f>IFERROR(EXP(TREND(LN($F$1:$J$1),LN(F5989:J5989),LN(Calculations!$B$3))),0)</f>
        <v>2.8386628766047649E-2</v>
      </c>
    </row>
    <row r="5990" spans="1:11" x14ac:dyDescent="0.35">
      <c r="A5990">
        <v>5987</v>
      </c>
      <c r="B5990" t="str">
        <f t="shared" si="93"/>
        <v>20-76.5</v>
      </c>
      <c r="C5990">
        <v>-76.355250067829999</v>
      </c>
      <c r="D5990">
        <v>19.613367097766002</v>
      </c>
      <c r="E5990">
        <f>ASIN(SQRT((SIN(RADIANS(PARAMETERS!$D$8-D5990)/2)*SIN(RADIANS(PARAMETERS!$D$8-D5990)/2))+(COS(RADIANS(D5990))*COS(RADIANS(PARAMETERS!$D$8))*SIN(RADIANS(PARAMETERS!$D$9-C5990)/2)*SIN(RADIANS(PARAMETERS!$D$9-C5990)/2))))*2*3958.756</f>
        <v>1074.5872531348698</v>
      </c>
      <c r="F5990">
        <v>161.30776977539</v>
      </c>
      <c r="G5990">
        <v>189.7671661377</v>
      </c>
      <c r="H5990">
        <v>229.34397888184</v>
      </c>
      <c r="I5990">
        <v>264.68798828125</v>
      </c>
      <c r="J5990">
        <v>305.48782348633</v>
      </c>
      <c r="K5990" s="6">
        <f>IFERROR(EXP(TREND(LN($F$1:$J$1),LN(F5990:J5990),LN(Calculations!$B$3))),0)</f>
        <v>2.9196835879696788E-2</v>
      </c>
    </row>
    <row r="5991" spans="1:11" x14ac:dyDescent="0.35">
      <c r="A5991">
        <v>5988</v>
      </c>
      <c r="B5991" t="str">
        <f t="shared" si="93"/>
        <v>20-76.5</v>
      </c>
      <c r="C5991">
        <v>-76.626571402731003</v>
      </c>
      <c r="D5991">
        <v>19.613367097766002</v>
      </c>
      <c r="E5991">
        <f>ASIN(SQRT((SIN(RADIANS(PARAMETERS!$D$8-D5991)/2)*SIN(RADIANS(PARAMETERS!$D$8-D5991)/2))+(COS(RADIANS(D5991))*COS(RADIANS(PARAMETERS!$D$8))*SIN(RADIANS(PARAMETERS!$D$9-C5991)/2)*SIN(RADIANS(PARAMETERS!$D$9-C5991)/2))))*2*3958.756</f>
        <v>1091.793940900048</v>
      </c>
      <c r="F5991">
        <v>161.90374755859</v>
      </c>
      <c r="G5991">
        <v>190.12997436523</v>
      </c>
      <c r="H5991">
        <v>229.72785949707</v>
      </c>
      <c r="I5991">
        <v>265.08264160156</v>
      </c>
      <c r="J5991">
        <v>305.88681030273</v>
      </c>
      <c r="K5991" s="6">
        <f>IFERROR(EXP(TREND(LN($F$1:$J$1),LN(F5991:J5991),LN(Calculations!$B$3))),0)</f>
        <v>2.9662453134970224E-2</v>
      </c>
    </row>
    <row r="5992" spans="1:11" x14ac:dyDescent="0.35">
      <c r="A5992">
        <v>5989</v>
      </c>
      <c r="B5992" t="str">
        <f t="shared" si="93"/>
        <v>20-77</v>
      </c>
      <c r="C5992">
        <v>-76.897892737632006</v>
      </c>
      <c r="D5992">
        <v>19.613367097766002</v>
      </c>
      <c r="E5992">
        <f>ASIN(SQRT((SIN(RADIANS(PARAMETERS!$D$8-D5992)/2)*SIN(RADIANS(PARAMETERS!$D$8-D5992)/2))+(COS(RADIANS(D5992))*COS(RADIANS(PARAMETERS!$D$8))*SIN(RADIANS(PARAMETERS!$D$9-C5992)/2)*SIN(RADIANS(PARAMETERS!$D$9-C5992)/2))))*2*3958.756</f>
        <v>1109.0206320100849</v>
      </c>
      <c r="F5992">
        <v>162.10804748535</v>
      </c>
      <c r="G5992">
        <v>190.14587402344</v>
      </c>
      <c r="H5992">
        <v>229.62644958496</v>
      </c>
      <c r="I5992">
        <v>264.85897827148</v>
      </c>
      <c r="J5992">
        <v>305.50433349609</v>
      </c>
      <c r="K5992" s="6">
        <f>IFERROR(EXP(TREND(LN($F$1:$J$1),LN(F5992:J5992),LN(Calculations!$B$3))),0)</f>
        <v>2.9842792355543053E-2</v>
      </c>
    </row>
    <row r="5993" spans="1:11" x14ac:dyDescent="0.35">
      <c r="A5993">
        <v>5990</v>
      </c>
      <c r="B5993" t="str">
        <f t="shared" si="93"/>
        <v>20-77</v>
      </c>
      <c r="C5993">
        <v>-77.169214072532995</v>
      </c>
      <c r="D5993">
        <v>19.613367097766002</v>
      </c>
      <c r="E5993">
        <f>ASIN(SQRT((SIN(RADIANS(PARAMETERS!$D$8-D5993)/2)*SIN(RADIANS(PARAMETERS!$D$8-D5993)/2))+(COS(RADIANS(D5993))*COS(RADIANS(PARAMETERS!$D$8))*SIN(RADIANS(PARAMETERS!$D$9-C5993)/2)*SIN(RADIANS(PARAMETERS!$D$9-C5993)/2))))*2*3958.756</f>
        <v>1126.2663730546915</v>
      </c>
      <c r="F5993">
        <v>162.17233276367</v>
      </c>
      <c r="G5993">
        <v>190.04852294922</v>
      </c>
      <c r="H5993">
        <v>229.35797119141</v>
      </c>
      <c r="I5993">
        <v>264.41580200195</v>
      </c>
      <c r="J5993">
        <v>304.83731079102</v>
      </c>
      <c r="K5993" s="6">
        <f>IFERROR(EXP(TREND(LN($F$1:$J$1),LN(F5993:J5993),LN(Calculations!$B$3))),0)</f>
        <v>2.9924957909202209E-2</v>
      </c>
    </row>
    <row r="5994" spans="1:11" x14ac:dyDescent="0.35">
      <c r="A5994">
        <v>5991</v>
      </c>
      <c r="B5994" t="str">
        <f t="shared" si="93"/>
        <v>20-77.5</v>
      </c>
      <c r="C5994">
        <v>-77.440535407433998</v>
      </c>
      <c r="D5994">
        <v>19.613367097766002</v>
      </c>
      <c r="E5994">
        <f>ASIN(SQRT((SIN(RADIANS(PARAMETERS!$D$8-D5994)/2)*SIN(RADIANS(PARAMETERS!$D$8-D5994)/2))+(COS(RADIANS(D5994))*COS(RADIANS(PARAMETERS!$D$8))*SIN(RADIANS(PARAMETERS!$D$9-C5994)/2)*SIN(RADIANS(PARAMETERS!$D$9-C5994)/2))))*2*3958.756</f>
        <v>1143.5302665219174</v>
      </c>
      <c r="F5994">
        <v>162.6727142334</v>
      </c>
      <c r="G5994">
        <v>190.43212890625</v>
      </c>
      <c r="H5994">
        <v>229.75746154785</v>
      </c>
      <c r="I5994">
        <v>264.82034301758</v>
      </c>
      <c r="J5994">
        <v>305.23840332031</v>
      </c>
      <c r="K5994" s="6">
        <f>IFERROR(EXP(TREND(LN($F$1:$J$1),LN(F5994:J5994),LN(Calculations!$B$3))),0)</f>
        <v>3.0352966525268081E-2</v>
      </c>
    </row>
    <row r="5995" spans="1:11" x14ac:dyDescent="0.35">
      <c r="A5995">
        <v>5992</v>
      </c>
      <c r="B5995" t="str">
        <f t="shared" si="93"/>
        <v>20-77.5</v>
      </c>
      <c r="C5995">
        <v>-77.711856742335002</v>
      </c>
      <c r="D5995">
        <v>19.613367097766002</v>
      </c>
      <c r="E5995">
        <f>ASIN(SQRT((SIN(RADIANS(PARAMETERS!$D$8-D5995)/2)*SIN(RADIANS(PARAMETERS!$D$8-D5995)/2))+(COS(RADIANS(D5995))*COS(RADIANS(PARAMETERS!$D$8))*SIN(RADIANS(PARAMETERS!$D$9-C5995)/2)*SIN(RADIANS(PARAMETERS!$D$9-C5995)/2))))*2*3958.756</f>
        <v>1160.8114667877435</v>
      </c>
      <c r="F5995">
        <v>163.76338195801</v>
      </c>
      <c r="G5995">
        <v>191.25346374512</v>
      </c>
      <c r="H5995">
        <v>230.75143432617</v>
      </c>
      <c r="I5995">
        <v>265.96841430664</v>
      </c>
      <c r="J5995">
        <v>306.56433105469</v>
      </c>
      <c r="K5995" s="6">
        <f>IFERROR(EXP(TREND(LN($F$1:$J$1),LN(F5995:J5995),LN(Calculations!$B$3))),0)</f>
        <v>3.1243118205010079E-2</v>
      </c>
    </row>
    <row r="5996" spans="1:11" x14ac:dyDescent="0.35">
      <c r="A5996">
        <v>5993</v>
      </c>
      <c r="B5996" t="str">
        <f t="shared" si="93"/>
        <v>20-78</v>
      </c>
      <c r="C5996">
        <v>-77.983178077236005</v>
      </c>
      <c r="D5996">
        <v>19.613367097766002</v>
      </c>
      <c r="E5996">
        <f>ASIN(SQRT((SIN(RADIANS(PARAMETERS!$D$8-D5996)/2)*SIN(RADIANS(PARAMETERS!$D$8-D5996)/2))+(COS(RADIANS(D5996))*COS(RADIANS(PARAMETERS!$D$8))*SIN(RADIANS(PARAMETERS!$D$9-C5996)/2)*SIN(RADIANS(PARAMETERS!$D$9-C5996)/2))))*2*3958.756</f>
        <v>1178.1091764395862</v>
      </c>
      <c r="F5996">
        <v>165.23260498047</v>
      </c>
      <c r="G5996">
        <v>192.37155151367</v>
      </c>
      <c r="H5996">
        <v>232.13929748535</v>
      </c>
      <c r="I5996">
        <v>267.60171508789</v>
      </c>
      <c r="J5996">
        <v>308.48541259766</v>
      </c>
      <c r="K5996" s="6">
        <f>IFERROR(EXP(TREND(LN($F$1:$J$1),LN(F5996:J5996),LN(Calculations!$B$3))),0)</f>
        <v>3.2467089416757237E-2</v>
      </c>
    </row>
    <row r="5997" spans="1:11" x14ac:dyDescent="0.35">
      <c r="A5997">
        <v>5994</v>
      </c>
      <c r="B5997" t="str">
        <f t="shared" si="93"/>
        <v>20-78.5</v>
      </c>
      <c r="C5997">
        <v>-78.254499412136994</v>
      </c>
      <c r="D5997">
        <v>19.613367097766002</v>
      </c>
      <c r="E5997">
        <f>ASIN(SQRT((SIN(RADIANS(PARAMETERS!$D$8-D5997)/2)*SIN(RADIANS(PARAMETERS!$D$8-D5997)/2))+(COS(RADIANS(D5997))*COS(RADIANS(PARAMETERS!$D$8))*SIN(RADIANS(PARAMETERS!$D$9-C5997)/2)*SIN(RADIANS(PARAMETERS!$D$9-C5997)/2))))*2*3958.756</f>
        <v>1195.4226429023345</v>
      </c>
      <c r="F5997">
        <v>166.74517822266</v>
      </c>
      <c r="G5997">
        <v>193.56256103516</v>
      </c>
      <c r="H5997">
        <v>233.6259765625</v>
      </c>
      <c r="I5997">
        <v>269.35842895508</v>
      </c>
      <c r="J5997">
        <v>310.55975341797</v>
      </c>
      <c r="K5997" s="6">
        <f>IFERROR(EXP(TREND(LN($F$1:$J$1),LN(F5997:J5997),LN(Calculations!$B$3))),0)</f>
        <v>3.377606768448909E-2</v>
      </c>
    </row>
    <row r="5998" spans="1:11" x14ac:dyDescent="0.35">
      <c r="A5998">
        <v>5995</v>
      </c>
      <c r="B5998" t="str">
        <f t="shared" si="93"/>
        <v>20-78.5</v>
      </c>
      <c r="C5998">
        <v>-78.525820747037997</v>
      </c>
      <c r="D5998">
        <v>19.613367097766002</v>
      </c>
      <c r="E5998">
        <f>ASIN(SQRT((SIN(RADIANS(PARAMETERS!$D$8-D5998)/2)*SIN(RADIANS(PARAMETERS!$D$8-D5998)/2))+(COS(RADIANS(D5998))*COS(RADIANS(PARAMETERS!$D$8))*SIN(RADIANS(PARAMETERS!$D$9-C5998)/2)*SIN(RADIANS(PARAMETERS!$D$9-C5998)/2))))*2*3958.756</f>
        <v>1212.7511553388194</v>
      </c>
      <c r="F5998">
        <v>168.24798583984</v>
      </c>
      <c r="G5998">
        <v>194.77522277832</v>
      </c>
      <c r="H5998">
        <v>235.13218688965</v>
      </c>
      <c r="I5998">
        <v>271.13195800781</v>
      </c>
      <c r="J5998">
        <v>312.64697265625</v>
      </c>
      <c r="K5998" s="6">
        <f>IFERROR(EXP(TREND(LN($F$1:$J$1),LN(F5998:J5998),LN(Calculations!$B$3))),0)</f>
        <v>3.513294762078218E-2</v>
      </c>
    </row>
    <row r="5999" spans="1:11" x14ac:dyDescent="0.35">
      <c r="A5999">
        <v>5996</v>
      </c>
      <c r="B5999" t="str">
        <f t="shared" si="93"/>
        <v>20-79</v>
      </c>
      <c r="C5999">
        <v>-78.797142081939</v>
      </c>
      <c r="D5999">
        <v>19.613367097766002</v>
      </c>
      <c r="E5999">
        <f>ASIN(SQRT((SIN(RADIANS(PARAMETERS!$D$8-D5999)/2)*SIN(RADIANS(PARAMETERS!$D$8-D5999)/2))+(COS(RADIANS(D5999))*COS(RADIANS(PARAMETERS!$D$8))*SIN(RADIANS(PARAMETERS!$D$9-C5999)/2)*SIN(RADIANS(PARAMETERS!$D$9-C5999)/2))))*2*3958.756</f>
        <v>1230.0940417994739</v>
      </c>
      <c r="F5999">
        <v>169.59867858887</v>
      </c>
      <c r="G5999">
        <v>195.90872192383</v>
      </c>
      <c r="H5999">
        <v>236.52484130859</v>
      </c>
      <c r="I5999">
        <v>272.75894165039</v>
      </c>
      <c r="J5999">
        <v>314.54736328125</v>
      </c>
      <c r="K5999" s="6">
        <f>IFERROR(EXP(TREND(LN($F$1:$J$1),LN(F5999:J5999),LN(Calculations!$B$3))),0)</f>
        <v>3.6411662302972124E-2</v>
      </c>
    </row>
    <row r="6000" spans="1:11" x14ac:dyDescent="0.35">
      <c r="A6000">
        <v>5997</v>
      </c>
      <c r="B6000" t="str">
        <f t="shared" si="93"/>
        <v>20-79</v>
      </c>
      <c r="C6000">
        <v>-79.068463416840004</v>
      </c>
      <c r="D6000">
        <v>19.613367097766002</v>
      </c>
      <c r="E6000">
        <f>ASIN(SQRT((SIN(RADIANS(PARAMETERS!$D$8-D6000)/2)*SIN(RADIANS(PARAMETERS!$D$8-D6000)/2))+(COS(RADIANS(D6000))*COS(RADIANS(PARAMETERS!$D$8))*SIN(RADIANS(PARAMETERS!$D$9-C6000)/2)*SIN(RADIANS(PARAMETERS!$D$9-C6000)/2))))*2*3958.756</f>
        <v>1247.4506665985361</v>
      </c>
      <c r="F6000">
        <v>170.58938598633</v>
      </c>
      <c r="G6000">
        <v>196.84846496582</v>
      </c>
      <c r="H6000">
        <v>237.66355895996</v>
      </c>
      <c r="I6000">
        <v>274.07553100586</v>
      </c>
      <c r="J6000">
        <v>316.06939697266</v>
      </c>
      <c r="K6000" s="6">
        <f>IFERROR(EXP(TREND(LN($F$1:$J$1),LN(F6000:J6000),LN(Calculations!$B$3))),0)</f>
        <v>3.7408543063852634E-2</v>
      </c>
    </row>
    <row r="6001" spans="1:11" x14ac:dyDescent="0.35">
      <c r="A6001">
        <v>5998</v>
      </c>
      <c r="B6001" t="str">
        <f t="shared" si="93"/>
        <v>20-79.5</v>
      </c>
      <c r="C6001">
        <v>-79.339784751741007</v>
      </c>
      <c r="D6001">
        <v>19.613367097766002</v>
      </c>
      <c r="E6001">
        <f>ASIN(SQRT((SIN(RADIANS(PARAMETERS!$D$8-D6001)/2)*SIN(RADIANS(PARAMETERS!$D$8-D6001)/2))+(COS(RADIANS(D6001))*COS(RADIANS(PARAMETERS!$D$8))*SIN(RADIANS(PARAMETERS!$D$9-C6001)/2)*SIN(RADIANS(PARAMETERS!$D$9-C6001)/2))))*2*3958.756</f>
        <v>1264.8204278964045</v>
      </c>
      <c r="F6001">
        <v>171.26704406738</v>
      </c>
      <c r="G6001">
        <v>197.52505493164</v>
      </c>
      <c r="H6001">
        <v>238.43173217773</v>
      </c>
      <c r="I6001">
        <v>274.91812133789</v>
      </c>
      <c r="J6001">
        <v>316.99044799805</v>
      </c>
      <c r="K6001" s="6">
        <f>IFERROR(EXP(TREND(LN($F$1:$J$1),LN(F6001:J6001),LN(Calculations!$B$3))),0)</f>
        <v>3.8147166349606194E-2</v>
      </c>
    </row>
    <row r="6002" spans="1:11" x14ac:dyDescent="0.35">
      <c r="A6002">
        <v>5999</v>
      </c>
      <c r="B6002" t="str">
        <f t="shared" si="93"/>
        <v>20-79.5</v>
      </c>
      <c r="C6002">
        <v>-79.611106086641996</v>
      </c>
      <c r="D6002">
        <v>19.613367097766002</v>
      </c>
      <c r="E6002">
        <f>ASIN(SQRT((SIN(RADIANS(PARAMETERS!$D$8-D6002)/2)*SIN(RADIANS(PARAMETERS!$D$8-D6002)/2))+(COS(RADIANS(D6002))*COS(RADIANS(PARAMETERS!$D$8))*SIN(RADIANS(PARAMETERS!$D$9-C6002)/2)*SIN(RADIANS(PARAMETERS!$D$9-C6002)/2))))*2*3958.756</f>
        <v>1282.2027554697922</v>
      </c>
      <c r="F6002">
        <v>171.8090057373</v>
      </c>
      <c r="G6002">
        <v>198.09117126465</v>
      </c>
      <c r="H6002">
        <v>239.04138183594</v>
      </c>
      <c r="I6002">
        <v>275.55569458008</v>
      </c>
      <c r="J6002">
        <v>317.64907836914</v>
      </c>
      <c r="K6002" s="6">
        <f>IFERROR(EXP(TREND(LN($F$1:$J$1),LN(F6002:J6002),LN(Calculations!$B$3))),0)</f>
        <v>3.8778337779769495E-2</v>
      </c>
    </row>
    <row r="6003" spans="1:11" x14ac:dyDescent="0.35">
      <c r="A6003">
        <v>6000</v>
      </c>
      <c r="B6003" t="str">
        <f t="shared" si="93"/>
        <v>20-80</v>
      </c>
      <c r="C6003">
        <v>-79.882427421542999</v>
      </c>
      <c r="D6003">
        <v>19.613367097766002</v>
      </c>
      <c r="E6003">
        <f>ASIN(SQRT((SIN(RADIANS(PARAMETERS!$D$8-D6003)/2)*SIN(RADIANS(PARAMETERS!$D$8-D6003)/2))+(COS(RADIANS(D6003))*COS(RADIANS(PARAMETERS!$D$8))*SIN(RADIANS(PARAMETERS!$D$9-C6003)/2)*SIN(RADIANS(PARAMETERS!$D$9-C6003)/2))))*2*3958.756</f>
        <v>1299.5971086531504</v>
      </c>
      <c r="F6003">
        <v>172.46311950684</v>
      </c>
      <c r="G6003">
        <v>198.82460021973</v>
      </c>
      <c r="H6003">
        <v>239.89422607422</v>
      </c>
      <c r="I6003">
        <v>276.51022338867</v>
      </c>
      <c r="J6003">
        <v>318.71600341797</v>
      </c>
      <c r="K6003" s="6">
        <f>IFERROR(EXP(TREND(LN($F$1:$J$1),LN(F6003:J6003),LN(Calculations!$B$3))),0)</f>
        <v>3.9522878230132966E-2</v>
      </c>
    </row>
    <row r="6004" spans="1:11" x14ac:dyDescent="0.35">
      <c r="A6004">
        <v>6001</v>
      </c>
      <c r="B6004" t="str">
        <f t="shared" si="93"/>
        <v>20-80</v>
      </c>
      <c r="C6004">
        <v>-80.153748756444003</v>
      </c>
      <c r="D6004">
        <v>19.613367097766002</v>
      </c>
      <c r="E6004">
        <f>ASIN(SQRT((SIN(RADIANS(PARAMETERS!$D$8-D6004)/2)*SIN(RADIANS(PARAMETERS!$D$8-D6004)/2))+(COS(RADIANS(D6004))*COS(RADIANS(PARAMETERS!$D$8))*SIN(RADIANS(PARAMETERS!$D$9-C6004)/2)*SIN(RADIANS(PARAMETERS!$D$9-C6004)/2))))*2*3958.756</f>
        <v>1317.0029744364215</v>
      </c>
      <c r="F6004">
        <v>173.19752502441</v>
      </c>
      <c r="G6004">
        <v>199.65603637695</v>
      </c>
      <c r="H6004">
        <v>240.88465881348</v>
      </c>
      <c r="I6004">
        <v>277.64056396484</v>
      </c>
      <c r="J6004">
        <v>320.00576782227</v>
      </c>
      <c r="K6004" s="6">
        <f>IFERROR(EXP(TREND(LN($F$1:$J$1),LN(F6004:J6004),LN(Calculations!$B$3))),0)</f>
        <v>4.0357291390708663E-2</v>
      </c>
    </row>
    <row r="6005" spans="1:11" x14ac:dyDescent="0.35">
      <c r="A6005">
        <v>6002</v>
      </c>
      <c r="B6005" t="str">
        <f t="shared" si="93"/>
        <v>20-80.5</v>
      </c>
      <c r="C6005">
        <v>-80.425070091345006</v>
      </c>
      <c r="D6005">
        <v>19.613367097766002</v>
      </c>
      <c r="E6005">
        <f>ASIN(SQRT((SIN(RADIANS(PARAMETERS!$D$8-D6005)/2)*SIN(RADIANS(PARAMETERS!$D$8-D6005)/2))+(COS(RADIANS(D6005))*COS(RADIANS(PARAMETERS!$D$8))*SIN(RADIANS(PARAMETERS!$D$9-C6005)/2)*SIN(RADIANS(PARAMETERS!$D$9-C6005)/2))))*2*3958.756</f>
        <v>1334.4198657056613</v>
      </c>
      <c r="F6005">
        <v>173.96809387207</v>
      </c>
      <c r="G6005">
        <v>200.52767944336</v>
      </c>
      <c r="H6005">
        <v>241.93374633789</v>
      </c>
      <c r="I6005">
        <v>278.84750366211</v>
      </c>
      <c r="J6005">
        <v>321.39422607422</v>
      </c>
      <c r="K6005" s="6">
        <f>IFERROR(EXP(TREND(LN($F$1:$J$1),LN(F6005:J6005),LN(Calculations!$B$3))),0)</f>
        <v>4.1239625579198413E-2</v>
      </c>
    </row>
    <row r="6006" spans="1:11" x14ac:dyDescent="0.35">
      <c r="A6006">
        <v>6003</v>
      </c>
      <c r="B6006" t="str">
        <f t="shared" si="93"/>
        <v>20-80.5</v>
      </c>
      <c r="C6006">
        <v>-80.696391426245995</v>
      </c>
      <c r="D6006">
        <v>19.613367097766002</v>
      </c>
      <c r="E6006">
        <f>ASIN(SQRT((SIN(RADIANS(PARAMETERS!$D$8-D6006)/2)*SIN(RADIANS(PARAMETERS!$D$8-D6006)/2))+(COS(RADIANS(D6006))*COS(RADIANS(PARAMETERS!$D$8))*SIN(RADIANS(PARAMETERS!$D$9-C6006)/2)*SIN(RADIANS(PARAMETERS!$D$9-C6006)/2))))*2*3958.756</f>
        <v>1351.8473196143225</v>
      </c>
      <c r="F6006">
        <v>174.74157714844</v>
      </c>
      <c r="G6006">
        <v>201.41296386719</v>
      </c>
      <c r="H6006">
        <v>243.00996398926</v>
      </c>
      <c r="I6006">
        <v>280.09503173828</v>
      </c>
      <c r="J6006">
        <v>322.84030151367</v>
      </c>
      <c r="K6006" s="6">
        <f>IFERROR(EXP(TREND(LN($F$1:$J$1),LN(F6006:J6006),LN(Calculations!$B$3))),0)</f>
        <v>4.2134309831292349E-2</v>
      </c>
    </row>
    <row r="6007" spans="1:11" x14ac:dyDescent="0.35">
      <c r="A6007">
        <v>6004</v>
      </c>
      <c r="B6007" t="str">
        <f t="shared" si="93"/>
        <v>20-81</v>
      </c>
      <c r="C6007">
        <v>-80.967712761146998</v>
      </c>
      <c r="D6007">
        <v>19.613367097766002</v>
      </c>
      <c r="E6007">
        <f>ASIN(SQRT((SIN(RADIANS(PARAMETERS!$D$8-D6007)/2)*SIN(RADIANS(PARAMETERS!$D$8-D6007)/2))+(COS(RADIANS(D6007))*COS(RADIANS(PARAMETERS!$D$8))*SIN(RADIANS(PARAMETERS!$D$9-C6007)/2)*SIN(RADIANS(PARAMETERS!$D$9-C6007)/2))))*2*3958.756</f>
        <v>1369.284896074186</v>
      </c>
      <c r="F6007">
        <v>175.46978759766</v>
      </c>
      <c r="G6007">
        <v>202.24911499023</v>
      </c>
      <c r="H6007">
        <v>244.02284240723</v>
      </c>
      <c r="I6007">
        <v>281.26599121094</v>
      </c>
      <c r="J6007">
        <v>324.1940612793</v>
      </c>
      <c r="K6007" s="6">
        <f>IFERROR(EXP(TREND(LN($F$1:$J$1),LN(F6007:J6007),LN(Calculations!$B$3))),0)</f>
        <v>4.2994090505730678E-2</v>
      </c>
    </row>
    <row r="6008" spans="1:11" x14ac:dyDescent="0.35">
      <c r="A6008">
        <v>6005</v>
      </c>
      <c r="B6008" t="str">
        <f t="shared" si="93"/>
        <v>20-81</v>
      </c>
      <c r="C6008">
        <v>-81.239034096048002</v>
      </c>
      <c r="D6008">
        <v>19.613367097766002</v>
      </c>
      <c r="E6008">
        <f>ASIN(SQRT((SIN(RADIANS(PARAMETERS!$D$8-D6008)/2)*SIN(RADIANS(PARAMETERS!$D$8-D6008)/2))+(COS(RADIANS(D6008))*COS(RADIANS(PARAMETERS!$D$8))*SIN(RADIANS(PARAMETERS!$D$9-C6008)/2)*SIN(RADIANS(PARAMETERS!$D$9-C6008)/2))))*2*3958.756</f>
        <v>1386.7321763559244</v>
      </c>
      <c r="F6008">
        <v>176.15719604492</v>
      </c>
      <c r="G6008">
        <v>203.04611206055</v>
      </c>
      <c r="H6008">
        <v>244.99189758301</v>
      </c>
      <c r="I6008">
        <v>282.38943481445</v>
      </c>
      <c r="J6008">
        <v>325.49645996094</v>
      </c>
      <c r="K6008" s="6">
        <f>IFERROR(EXP(TREND(LN($F$1:$J$1),LN(F6008:J6008),LN(Calculations!$B$3))),0)</f>
        <v>4.3816748602723221E-2</v>
      </c>
    </row>
    <row r="6009" spans="1:11" x14ac:dyDescent="0.35">
      <c r="A6009">
        <v>6006</v>
      </c>
      <c r="B6009" t="str">
        <f t="shared" si="93"/>
        <v>20-81.5</v>
      </c>
      <c r="C6009">
        <v>-81.510355430949005</v>
      </c>
      <c r="D6009">
        <v>19.613367097766002</v>
      </c>
      <c r="E6009">
        <f>ASIN(SQRT((SIN(RADIANS(PARAMETERS!$D$8-D6009)/2)*SIN(RADIANS(PARAMETERS!$D$8-D6009)/2))+(COS(RADIANS(D6009))*COS(RADIANS(PARAMETERS!$D$8))*SIN(RADIANS(PARAMETERS!$D$9-C6009)/2)*SIN(RADIANS(PARAMETERS!$D$9-C6009)/2))))*2*3958.756</f>
        <v>1404.1887617902471</v>
      </c>
      <c r="F6009">
        <v>176.83135986328</v>
      </c>
      <c r="G6009">
        <v>203.83583068848</v>
      </c>
      <c r="H6009">
        <v>245.96493530273</v>
      </c>
      <c r="I6009">
        <v>283.5285949707</v>
      </c>
      <c r="J6009">
        <v>326.82974243164</v>
      </c>
      <c r="K6009" s="6">
        <f>IFERROR(EXP(TREND(LN($F$1:$J$1),LN(F6009:J6009),LN(Calculations!$B$3))),0)</f>
        <v>4.4625408739367531E-2</v>
      </c>
    </row>
    <row r="6010" spans="1:11" x14ac:dyDescent="0.35">
      <c r="A6010">
        <v>6007</v>
      </c>
      <c r="B6010" t="str">
        <f t="shared" si="93"/>
        <v>20-82</v>
      </c>
      <c r="C6010">
        <v>-81.781676765849994</v>
      </c>
      <c r="D6010">
        <v>19.613367097766002</v>
      </c>
      <c r="E6010">
        <f>ASIN(SQRT((SIN(RADIANS(PARAMETERS!$D$8-D6010)/2)*SIN(RADIANS(PARAMETERS!$D$8-D6010)/2))+(COS(RADIANS(D6010))*COS(RADIANS(PARAMETERS!$D$8))*SIN(RADIANS(PARAMETERS!$D$9-C6010)/2)*SIN(RADIANS(PARAMETERS!$D$9-C6010)/2))))*2*3958.756</f>
        <v>1421.6542725613929</v>
      </c>
      <c r="F6010">
        <v>177.43121337891</v>
      </c>
      <c r="G6010">
        <v>204.53736877441</v>
      </c>
      <c r="H6010">
        <v>246.82746887207</v>
      </c>
      <c r="I6010">
        <v>284.53680419922</v>
      </c>
      <c r="J6010">
        <v>328.00796508789</v>
      </c>
      <c r="K6010" s="6">
        <f>IFERROR(EXP(TREND(LN($F$1:$J$1),LN(F6010:J6010),LN(Calculations!$B$3))),0)</f>
        <v>4.5355784342740652E-2</v>
      </c>
    </row>
    <row r="6011" spans="1:11" x14ac:dyDescent="0.35">
      <c r="A6011">
        <v>6008</v>
      </c>
      <c r="B6011" t="str">
        <f t="shared" si="93"/>
        <v>20-82</v>
      </c>
      <c r="C6011">
        <v>-82.052998100750997</v>
      </c>
      <c r="D6011">
        <v>19.613367097766002</v>
      </c>
      <c r="E6011">
        <f>ASIN(SQRT((SIN(RADIANS(PARAMETERS!$D$8-D6011)/2)*SIN(RADIANS(PARAMETERS!$D$8-D6011)/2))+(COS(RADIANS(D6011))*COS(RADIANS(PARAMETERS!$D$8))*SIN(RADIANS(PARAMETERS!$D$9-C6011)/2)*SIN(RADIANS(PARAMETERS!$D$9-C6011)/2))))*2*3958.756</f>
        <v>1439.1283465854826</v>
      </c>
      <c r="F6011">
        <v>177.9759979248</v>
      </c>
      <c r="G6011">
        <v>205.18011474609</v>
      </c>
      <c r="H6011">
        <v>247.62664794922</v>
      </c>
      <c r="I6011">
        <v>285.47854614258</v>
      </c>
      <c r="J6011">
        <v>329.1171875</v>
      </c>
      <c r="K6011" s="6">
        <f>IFERROR(EXP(TREND(LN($F$1:$J$1),LN(F6011:J6011),LN(Calculations!$B$3))),0)</f>
        <v>4.6019426772980168E-2</v>
      </c>
    </row>
    <row r="6012" spans="1:11" x14ac:dyDescent="0.35">
      <c r="A6012">
        <v>6009</v>
      </c>
      <c r="B6012" t="str">
        <f t="shared" si="93"/>
        <v>20-82.5</v>
      </c>
      <c r="C6012">
        <v>-82.324319435652001</v>
      </c>
      <c r="D6012">
        <v>19.613367097766002</v>
      </c>
      <c r="E6012">
        <f>ASIN(SQRT((SIN(RADIANS(PARAMETERS!$D$8-D6012)/2)*SIN(RADIANS(PARAMETERS!$D$8-D6012)/2))+(COS(RADIANS(D6012))*COS(RADIANS(PARAMETERS!$D$8))*SIN(RADIANS(PARAMETERS!$D$9-C6012)/2)*SIN(RADIANS(PARAMETERS!$D$9-C6012)/2))))*2*3958.756</f>
        <v>1456.6106384669331</v>
      </c>
      <c r="F6012">
        <v>178.49354553223</v>
      </c>
      <c r="G6012">
        <v>205.80258178711</v>
      </c>
      <c r="H6012">
        <v>248.4190826416</v>
      </c>
      <c r="I6012">
        <v>286.42810058594</v>
      </c>
      <c r="J6012">
        <v>330.25341796875</v>
      </c>
      <c r="K6012" s="6">
        <f>IFERROR(EXP(TREND(LN($F$1:$J$1),LN(F6012:J6012),LN(Calculations!$B$3))),0)</f>
        <v>4.6640327899859155E-2</v>
      </c>
    </row>
    <row r="6013" spans="1:11" x14ac:dyDescent="0.35">
      <c r="A6013">
        <v>6010</v>
      </c>
      <c r="B6013" t="str">
        <f t="shared" si="93"/>
        <v>20-82.5</v>
      </c>
      <c r="C6013">
        <v>-82.595640770553004</v>
      </c>
      <c r="D6013">
        <v>19.613367097766002</v>
      </c>
      <c r="E6013">
        <f>ASIN(SQRT((SIN(RADIANS(PARAMETERS!$D$8-D6013)/2)*SIN(RADIANS(PARAMETERS!$D$8-D6013)/2))+(COS(RADIANS(D6013))*COS(RADIANS(PARAMETERS!$D$8))*SIN(RADIANS(PARAMETERS!$D$9-C6013)/2)*SIN(RADIANS(PARAMETERS!$D$9-C6013)/2))))*2*3958.756</f>
        <v>1474.100818526736</v>
      </c>
      <c r="F6013">
        <v>178.91253662109</v>
      </c>
      <c r="G6013">
        <v>206.30493164063</v>
      </c>
      <c r="H6013">
        <v>249.0562286377</v>
      </c>
      <c r="I6013">
        <v>287.18963623047</v>
      </c>
      <c r="J6013">
        <v>331.16247558594</v>
      </c>
      <c r="K6013" s="6">
        <f>IFERROR(EXP(TREND(LN($F$1:$J$1),LN(F6013:J6013),LN(Calculations!$B$3))),0)</f>
        <v>4.7149187376667061E-2</v>
      </c>
    </row>
    <row r="6014" spans="1:11" x14ac:dyDescent="0.35">
      <c r="A6014">
        <v>6011</v>
      </c>
      <c r="B6014" t="str">
        <f t="shared" si="93"/>
        <v>20-83</v>
      </c>
      <c r="C6014">
        <v>-82.866962105453993</v>
      </c>
      <c r="D6014">
        <v>19.613367097766002</v>
      </c>
      <c r="E6014">
        <f>ASIN(SQRT((SIN(RADIANS(PARAMETERS!$D$8-D6014)/2)*SIN(RADIANS(PARAMETERS!$D$8-D6014)/2))+(COS(RADIANS(D6014))*COS(RADIANS(PARAMETERS!$D$8))*SIN(RADIANS(PARAMETERS!$D$9-C6014)/2)*SIN(RADIANS(PARAMETERS!$D$9-C6014)/2))))*2*3958.756</f>
        <v>1491.5985718969548</v>
      </c>
      <c r="F6014">
        <v>179.25761413574</v>
      </c>
      <c r="G6014">
        <v>206.7301940918</v>
      </c>
      <c r="H6014">
        <v>249.61334228516</v>
      </c>
      <c r="I6014">
        <v>287.87023925781</v>
      </c>
      <c r="J6014">
        <v>331.99145507813</v>
      </c>
      <c r="K6014" s="6">
        <f>IFERROR(EXP(TREND(LN($F$1:$J$1),LN(F6014:J6014),LN(Calculations!$B$3))),0)</f>
        <v>4.7554893878018811E-2</v>
      </c>
    </row>
    <row r="6015" spans="1:11" x14ac:dyDescent="0.35">
      <c r="A6015">
        <v>6012</v>
      </c>
      <c r="B6015" t="str">
        <f t="shared" si="93"/>
        <v>20-83</v>
      </c>
      <c r="C6015">
        <v>-83.138283440354996</v>
      </c>
      <c r="D6015">
        <v>19.613367097766002</v>
      </c>
      <c r="E6015">
        <f>ASIN(SQRT((SIN(RADIANS(PARAMETERS!$D$8-D6015)/2)*SIN(RADIANS(PARAMETERS!$D$8-D6015)/2))+(COS(RADIANS(D6015))*COS(RADIANS(PARAMETERS!$D$8))*SIN(RADIANS(PARAMETERS!$D$9-C6015)/2)*SIN(RADIANS(PARAMETERS!$D$9-C6015)/2))))*2*3958.756</f>
        <v>1509.1035976762914</v>
      </c>
      <c r="F6015">
        <v>179.55372619629</v>
      </c>
      <c r="G6015">
        <v>207.11735534668</v>
      </c>
      <c r="H6015">
        <v>250.15383911133</v>
      </c>
      <c r="I6015">
        <v>288.55743408203</v>
      </c>
      <c r="J6015">
        <v>332.85772705078</v>
      </c>
      <c r="K6015" s="6">
        <f>IFERROR(EXP(TREND(LN($F$1:$J$1),LN(F6015:J6015),LN(Calculations!$B$3))),0)</f>
        <v>4.7873060682090282E-2</v>
      </c>
    </row>
    <row r="6016" spans="1:11" x14ac:dyDescent="0.35">
      <c r="A6016">
        <v>6013</v>
      </c>
      <c r="B6016" t="str">
        <f t="shared" si="93"/>
        <v>20-83.5</v>
      </c>
      <c r="C6016">
        <v>-83.409604775255005</v>
      </c>
      <c r="D6016">
        <v>19.613367097766002</v>
      </c>
      <c r="E6016">
        <f>ASIN(SQRT((SIN(RADIANS(PARAMETERS!$D$8-D6016)/2)*SIN(RADIANS(PARAMETERS!$D$8-D6016)/2))+(COS(RADIANS(D6016))*COS(RADIANS(PARAMETERS!$D$8))*SIN(RADIANS(PARAMETERS!$D$9-C6016)/2)*SIN(RADIANS(PARAMETERS!$D$9-C6016)/2))))*2*3958.756</f>
        <v>1526.6156081419397</v>
      </c>
      <c r="F6016">
        <v>179.73406982422</v>
      </c>
      <c r="G6016">
        <v>207.3723449707</v>
      </c>
      <c r="H6016">
        <v>250.53692626953</v>
      </c>
      <c r="I6016">
        <v>289.06497192383</v>
      </c>
      <c r="J6016">
        <v>333.51898193359</v>
      </c>
      <c r="K6016" s="6">
        <f>IFERROR(EXP(TREND(LN($F$1:$J$1),LN(F6016:J6016),LN(Calculations!$B$3))),0)</f>
        <v>4.803988278198703E-2</v>
      </c>
    </row>
    <row r="6017" spans="1:11" x14ac:dyDescent="0.35">
      <c r="A6017">
        <v>6014</v>
      </c>
      <c r="B6017" t="str">
        <f t="shared" si="93"/>
        <v>20-83.5</v>
      </c>
      <c r="C6017">
        <v>-83.680926110155994</v>
      </c>
      <c r="D6017">
        <v>19.613367097766002</v>
      </c>
      <c r="E6017">
        <f>ASIN(SQRT((SIN(RADIANS(PARAMETERS!$D$8-D6017)/2)*SIN(RADIANS(PARAMETERS!$D$8-D6017)/2))+(COS(RADIANS(D6017))*COS(RADIANS(PARAMETERS!$D$8))*SIN(RADIANS(PARAMETERS!$D$9-C6017)/2)*SIN(RADIANS(PARAMETERS!$D$9-C6017)/2))))*2*3958.756</f>
        <v>1544.1343280138367</v>
      </c>
      <c r="F6017">
        <v>179.8362121582</v>
      </c>
      <c r="G6017">
        <v>207.54823303223</v>
      </c>
      <c r="H6017">
        <v>250.84217834473</v>
      </c>
      <c r="I6017">
        <v>289.49819946289</v>
      </c>
      <c r="J6017">
        <v>334.11242675781</v>
      </c>
      <c r="K6017" s="6">
        <f>IFERROR(EXP(TREND(LN($F$1:$J$1),LN(F6017:J6017),LN(Calculations!$B$3))),0)</f>
        <v>4.8089667311941128E-2</v>
      </c>
    </row>
    <row r="6018" spans="1:11" x14ac:dyDescent="0.35">
      <c r="A6018">
        <v>6015</v>
      </c>
      <c r="B6018" t="str">
        <f t="shared" si="93"/>
        <v>20-84</v>
      </c>
      <c r="C6018">
        <v>-83.952247445056997</v>
      </c>
      <c r="D6018">
        <v>19.613367097766002</v>
      </c>
      <c r="E6018">
        <f>ASIN(SQRT((SIN(RADIANS(PARAMETERS!$D$8-D6018)/2)*SIN(RADIANS(PARAMETERS!$D$8-D6018)/2))+(COS(RADIANS(D6018))*COS(RADIANS(PARAMETERS!$D$8))*SIN(RADIANS(PARAMETERS!$D$9-C6018)/2)*SIN(RADIANS(PARAMETERS!$D$9-C6018)/2))))*2*3958.756</f>
        <v>1561.6594937664006</v>
      </c>
      <c r="F6018">
        <v>179.88291931152</v>
      </c>
      <c r="G6018">
        <v>207.67666625977</v>
      </c>
      <c r="H6018">
        <v>251.1166229248</v>
      </c>
      <c r="I6018">
        <v>289.91912841797</v>
      </c>
      <c r="J6018">
        <v>334.71856689453</v>
      </c>
      <c r="K6018" s="6">
        <f>IFERROR(EXP(TREND(LN($F$1:$J$1),LN(F6018:J6018),LN(Calculations!$B$3))),0)</f>
        <v>4.804437675168885E-2</v>
      </c>
    </row>
    <row r="6019" spans="1:11" x14ac:dyDescent="0.35">
      <c r="A6019">
        <v>6016</v>
      </c>
      <c r="B6019" t="str">
        <f t="shared" si="93"/>
        <v>20-84</v>
      </c>
      <c r="C6019">
        <v>-84.223568779958001</v>
      </c>
      <c r="D6019">
        <v>19.613367097766002</v>
      </c>
      <c r="E6019">
        <f>ASIN(SQRT((SIN(RADIANS(PARAMETERS!$D$8-D6019)/2)*SIN(RADIANS(PARAMETERS!$D$8-D6019)/2))+(COS(RADIANS(D6019))*COS(RADIANS(PARAMETERS!$D$8))*SIN(RADIANS(PARAMETERS!$D$9-C6019)/2)*SIN(RADIANS(PARAMETERS!$D$9-C6019)/2))))*2*3958.756</f>
        <v>1579.1908529854363</v>
      </c>
      <c r="F6019">
        <v>179.78712463379</v>
      </c>
      <c r="G6019">
        <v>207.63986206055</v>
      </c>
      <c r="H6019">
        <v>251.19013977051</v>
      </c>
      <c r="I6019">
        <v>290.10708618164</v>
      </c>
      <c r="J6019">
        <v>335.0546875</v>
      </c>
      <c r="K6019" s="6">
        <f>IFERROR(EXP(TREND(LN($F$1:$J$1),LN(F6019:J6019),LN(Calculations!$B$3))),0)</f>
        <v>4.7817837727051844E-2</v>
      </c>
    </row>
    <row r="6020" spans="1:11" x14ac:dyDescent="0.35">
      <c r="A6020">
        <v>6017</v>
      </c>
      <c r="B6020" t="str">
        <f t="shared" si="93"/>
        <v>20-84.5</v>
      </c>
      <c r="C6020">
        <v>-84.494890114859004</v>
      </c>
      <c r="D6020">
        <v>19.613367097766002</v>
      </c>
      <c r="E6020">
        <f>ASIN(SQRT((SIN(RADIANS(PARAMETERS!$D$8-D6020)/2)*SIN(RADIANS(PARAMETERS!$D$8-D6020)/2))+(COS(RADIANS(D6020))*COS(RADIANS(PARAMETERS!$D$8))*SIN(RADIANS(PARAMETERS!$D$9-C6020)/2)*SIN(RADIANS(PARAMETERS!$D$9-C6020)/2))))*2*3958.756</f>
        <v>1596.728163765963</v>
      </c>
      <c r="F6020">
        <v>179.58543395996</v>
      </c>
      <c r="G6020">
        <v>207.48658752441</v>
      </c>
      <c r="H6020">
        <v>251.13215637207</v>
      </c>
      <c r="I6020">
        <v>290.15151977539</v>
      </c>
      <c r="J6020">
        <v>335.23468017578</v>
      </c>
      <c r="K6020" s="6">
        <f>IFERROR(EXP(TREND(LN($F$1:$J$1),LN(F6020:J6020),LN(Calculations!$B$3))),0)</f>
        <v>4.7450833347507389E-2</v>
      </c>
    </row>
    <row r="6021" spans="1:11" x14ac:dyDescent="0.35">
      <c r="A6021">
        <v>6018</v>
      </c>
      <c r="B6021" t="str">
        <f t="shared" ref="B6021:B6084" si="94">MROUND(D6021,1)&amp;MROUND(C6021,-0.5)</f>
        <v>20-85</v>
      </c>
      <c r="C6021">
        <v>-84.766211449759993</v>
      </c>
      <c r="D6021">
        <v>19.613367097766002</v>
      </c>
      <c r="E6021">
        <f>ASIN(SQRT((SIN(RADIANS(PARAMETERS!$D$8-D6021)/2)*SIN(RADIANS(PARAMETERS!$D$8-D6021)/2))+(COS(RADIANS(D6021))*COS(RADIANS(PARAMETERS!$D$8))*SIN(RADIANS(PARAMETERS!$D$9-C6021)/2)*SIN(RADIANS(PARAMETERS!$D$9-C6021)/2))))*2*3958.756</f>
        <v>1614.2711941483078</v>
      </c>
      <c r="F6021">
        <v>179.29165649414</v>
      </c>
      <c r="G6021">
        <v>207.23748779297</v>
      </c>
      <c r="H6021">
        <v>250.97529602051</v>
      </c>
      <c r="I6021">
        <v>290.09683227539</v>
      </c>
      <c r="J6021">
        <v>335.31781005859</v>
      </c>
      <c r="K6021" s="6">
        <f>IFERROR(EXP(TREND(LN($F$1:$J$1),LN(F6021:J6021),LN(Calculations!$B$3))),0)</f>
        <v>4.6958194698306505E-2</v>
      </c>
    </row>
    <row r="6022" spans="1:11" x14ac:dyDescent="0.35">
      <c r="A6022">
        <v>6019</v>
      </c>
      <c r="B6022" t="str">
        <f t="shared" si="94"/>
        <v>20-85</v>
      </c>
      <c r="C6022">
        <v>-85.037532784660996</v>
      </c>
      <c r="D6022">
        <v>19.613367097766002</v>
      </c>
      <c r="E6022">
        <f>ASIN(SQRT((SIN(RADIANS(PARAMETERS!$D$8-D6022)/2)*SIN(RADIANS(PARAMETERS!$D$8-D6022)/2))+(COS(RADIANS(D6022))*COS(RADIANS(PARAMETERS!$D$8))*SIN(RADIANS(PARAMETERS!$D$9-C6022)/2)*SIN(RADIANS(PARAMETERS!$D$9-C6022)/2))))*2*3958.756</f>
        <v>1631.8197215896384</v>
      </c>
      <c r="F6022">
        <v>178.76022338867</v>
      </c>
      <c r="G6022">
        <v>206.71253967285</v>
      </c>
      <c r="H6022">
        <v>250.48278808594</v>
      </c>
      <c r="I6022">
        <v>289.65301513672</v>
      </c>
      <c r="J6022">
        <v>334.95004272461</v>
      </c>
      <c r="K6022" s="6">
        <f>IFERROR(EXP(TREND(LN($F$1:$J$1),LN(F6022:J6022),LN(Calculations!$B$3))),0)</f>
        <v>4.6180158518212035E-2</v>
      </c>
    </row>
    <row r="6023" spans="1:11" x14ac:dyDescent="0.35">
      <c r="A6023">
        <v>6020</v>
      </c>
      <c r="B6023" t="str">
        <f t="shared" si="94"/>
        <v>20-85.5</v>
      </c>
      <c r="C6023">
        <v>-85.308854119562</v>
      </c>
      <c r="D6023">
        <v>19.613367097766002</v>
      </c>
      <c r="E6023">
        <f>ASIN(SQRT((SIN(RADIANS(PARAMETERS!$D$8-D6023)/2)*SIN(RADIANS(PARAMETERS!$D$8-D6023)/2))+(COS(RADIANS(D6023))*COS(RADIANS(PARAMETERS!$D$8))*SIN(RADIANS(PARAMETERS!$D$9-C6023)/2)*SIN(RADIANS(PARAMETERS!$D$9-C6023)/2))))*2*3958.756</f>
        <v>1649.3735324683705</v>
      </c>
      <c r="F6023">
        <v>178.04510498047</v>
      </c>
      <c r="G6023">
        <v>205.98281860352</v>
      </c>
      <c r="H6023">
        <v>249.75477600098</v>
      </c>
      <c r="I6023">
        <v>288.9482421875</v>
      </c>
      <c r="J6023">
        <v>334.29403686523</v>
      </c>
      <c r="K6023" s="6">
        <f>IFERROR(EXP(TREND(LN($F$1:$J$1),LN(F6023:J6023),LN(Calculations!$B$3))),0)</f>
        <v>4.5184907696349669E-2</v>
      </c>
    </row>
    <row r="6024" spans="1:11" x14ac:dyDescent="0.35">
      <c r="A6024">
        <v>6021</v>
      </c>
      <c r="B6024" t="str">
        <f t="shared" si="94"/>
        <v>20-85.5</v>
      </c>
      <c r="C6024">
        <v>-85.580175454463003</v>
      </c>
      <c r="D6024">
        <v>19.613367097766002</v>
      </c>
      <c r="E6024">
        <f>ASIN(SQRT((SIN(RADIANS(PARAMETERS!$D$8-D6024)/2)*SIN(RADIANS(PARAMETERS!$D$8-D6024)/2))+(COS(RADIANS(D6024))*COS(RADIANS(PARAMETERS!$D$8))*SIN(RADIANS(PARAMETERS!$D$9-C6024)/2)*SIN(RADIANS(PARAMETERS!$D$9-C6024)/2))))*2*3958.756</f>
        <v>1666.9324216191169</v>
      </c>
      <c r="F6024">
        <v>177.09985351563</v>
      </c>
      <c r="G6024">
        <v>205.05735778809</v>
      </c>
      <c r="H6024">
        <v>248.80453491211</v>
      </c>
      <c r="I6024">
        <v>288.00009155273</v>
      </c>
      <c r="J6024">
        <v>333.37283325195</v>
      </c>
      <c r="K6024" s="6">
        <f>IFERROR(EXP(TREND(LN($F$1:$J$1),LN(F6024:J6024),LN(Calculations!$B$3))),0)</f>
        <v>4.3942744728089983E-2</v>
      </c>
    </row>
    <row r="6025" spans="1:11" x14ac:dyDescent="0.35">
      <c r="A6025">
        <v>6022</v>
      </c>
      <c r="B6025" t="str">
        <f t="shared" si="94"/>
        <v>20-86</v>
      </c>
      <c r="C6025">
        <v>-85.851496789364006</v>
      </c>
      <c r="D6025">
        <v>19.613367097766002</v>
      </c>
      <c r="E6025">
        <f>ASIN(SQRT((SIN(RADIANS(PARAMETERS!$D$8-D6025)/2)*SIN(RADIANS(PARAMETERS!$D$8-D6025)/2))+(COS(RADIANS(D6025))*COS(RADIANS(PARAMETERS!$D$8))*SIN(RADIANS(PARAMETERS!$D$9-C6025)/2)*SIN(RADIANS(PARAMETERS!$D$9-C6025)/2))))*2*3958.756</f>
        <v>1684.4961918960171</v>
      </c>
      <c r="F6025">
        <v>175.58155822754</v>
      </c>
      <c r="G6025">
        <v>203.60412597656</v>
      </c>
      <c r="H6025">
        <v>247.13841247559</v>
      </c>
      <c r="I6025">
        <v>286.15670776367</v>
      </c>
      <c r="J6025">
        <v>331.33776855469</v>
      </c>
      <c r="K6025" s="6">
        <f>IFERROR(EXP(TREND(LN($F$1:$J$1),LN(F6025:J6025),LN(Calculations!$B$3))),0)</f>
        <v>4.2171630125271697E-2</v>
      </c>
    </row>
    <row r="6026" spans="1:11" x14ac:dyDescent="0.35">
      <c r="A6026">
        <v>6023</v>
      </c>
      <c r="B6026" t="str">
        <f t="shared" si="94"/>
        <v>20-86</v>
      </c>
      <c r="C6026">
        <v>-86.122818124264995</v>
      </c>
      <c r="D6026">
        <v>19.613367097766002</v>
      </c>
      <c r="E6026">
        <f>ASIN(SQRT((SIN(RADIANS(PARAMETERS!$D$8-D6026)/2)*SIN(RADIANS(PARAMETERS!$D$8-D6026)/2))+(COS(RADIANS(D6026))*COS(RADIANS(PARAMETERS!$D$8))*SIN(RADIANS(PARAMETERS!$D$9-C6026)/2)*SIN(RADIANS(PARAMETERS!$D$9-C6026)/2))))*2*3958.756</f>
        <v>1702.0646537624584</v>
      </c>
      <c r="F6026">
        <v>173.39691162109</v>
      </c>
      <c r="G6026">
        <v>201.72184753418</v>
      </c>
      <c r="H6026">
        <v>244.90704345703</v>
      </c>
      <c r="I6026">
        <v>283.61972045898</v>
      </c>
      <c r="J6026">
        <v>328.45422363281</v>
      </c>
      <c r="K6026" s="6">
        <f>IFERROR(EXP(TREND(LN($F$1:$J$1),LN(F6026:J6026),LN(Calculations!$B$3))),0)</f>
        <v>3.9845366211308089E-2</v>
      </c>
    </row>
    <row r="6027" spans="1:11" x14ac:dyDescent="0.35">
      <c r="A6027">
        <v>6024</v>
      </c>
      <c r="B6027" t="str">
        <f t="shared" si="94"/>
        <v>20-86.5</v>
      </c>
      <c r="C6027">
        <v>-86.394139459165999</v>
      </c>
      <c r="D6027">
        <v>19.613367097766002</v>
      </c>
      <c r="E6027">
        <f>ASIN(SQRT((SIN(RADIANS(PARAMETERS!$D$8-D6027)/2)*SIN(RADIANS(PARAMETERS!$D$8-D6027)/2))+(COS(RADIANS(D6027))*COS(RADIANS(PARAMETERS!$D$8))*SIN(RADIANS(PARAMETERS!$D$9-C6027)/2)*SIN(RADIANS(PARAMETERS!$D$9-C6027)/2))))*2*3958.756</f>
        <v>1719.6376249053653</v>
      </c>
      <c r="F6027">
        <v>170.62626647949</v>
      </c>
      <c r="G6027">
        <v>199.44659423828</v>
      </c>
      <c r="H6027">
        <v>242.1661529541</v>
      </c>
      <c r="I6027">
        <v>280.46441650391</v>
      </c>
      <c r="J6027">
        <v>324.82192993164</v>
      </c>
      <c r="K6027" s="6">
        <f>IFERROR(EXP(TREND(LN($F$1:$J$1),LN(F6027:J6027),LN(Calculations!$B$3))),0)</f>
        <v>3.7119083962761104E-2</v>
      </c>
    </row>
    <row r="6028" spans="1:11" x14ac:dyDescent="0.35">
      <c r="A6028">
        <v>6025</v>
      </c>
      <c r="B6028" t="str">
        <f t="shared" si="94"/>
        <v>20-86.5</v>
      </c>
      <c r="C6028">
        <v>-86.665460794067002</v>
      </c>
      <c r="D6028">
        <v>19.613367097766002</v>
      </c>
      <c r="E6028">
        <f>ASIN(SQRT((SIN(RADIANS(PARAMETERS!$D$8-D6028)/2)*SIN(RADIANS(PARAMETERS!$D$8-D6028)/2))+(COS(RADIANS(D6028))*COS(RADIANS(PARAMETERS!$D$8))*SIN(RADIANS(PARAMETERS!$D$9-C6028)/2)*SIN(RADIANS(PARAMETERS!$D$9-C6028)/2))))*2*3958.756</f>
        <v>1737.214929872355</v>
      </c>
      <c r="F6028">
        <v>167.52964782715</v>
      </c>
      <c r="G6028">
        <v>196.93431091309</v>
      </c>
      <c r="H6028">
        <v>239.10548400879</v>
      </c>
      <c r="I6028">
        <v>276.91082763672</v>
      </c>
      <c r="J6028">
        <v>320.69613647461</v>
      </c>
      <c r="K6028" s="6">
        <f>IFERROR(EXP(TREND(LN($F$1:$J$1),LN(F6028:J6028),LN(Calculations!$B$3))),0)</f>
        <v>3.4302457910305117E-2</v>
      </c>
    </row>
    <row r="6029" spans="1:11" x14ac:dyDescent="0.35">
      <c r="A6029">
        <v>6026</v>
      </c>
      <c r="B6029" t="str">
        <f t="shared" si="94"/>
        <v>20-87</v>
      </c>
      <c r="C6029">
        <v>-86.936782128968005</v>
      </c>
      <c r="D6029">
        <v>19.613367097766002</v>
      </c>
      <c r="E6029">
        <f>ASIN(SQRT((SIN(RADIANS(PARAMETERS!$D$8-D6029)/2)*SIN(RADIANS(PARAMETERS!$D$8-D6029)/2))+(COS(RADIANS(D6029))*COS(RADIANS(PARAMETERS!$D$8))*SIN(RADIANS(PARAMETERS!$D$9-C6029)/2)*SIN(RADIANS(PARAMETERS!$D$9-C6029)/2))))*2*3958.756</f>
        <v>1754.7963997302202</v>
      </c>
      <c r="F6029">
        <v>164.18783569336</v>
      </c>
      <c r="G6029">
        <v>194.26940917969</v>
      </c>
      <c r="H6029">
        <v>235.85301208496</v>
      </c>
      <c r="I6029">
        <v>273.12942504883</v>
      </c>
      <c r="J6029">
        <v>316.29995727539</v>
      </c>
      <c r="K6029" s="6">
        <f>IFERROR(EXP(TREND(LN($F$1:$J$1),LN(F6029:J6029),LN(Calculations!$B$3))),0)</f>
        <v>3.1497003316488512E-2</v>
      </c>
    </row>
    <row r="6030" spans="1:11" x14ac:dyDescent="0.35">
      <c r="A6030">
        <v>6027</v>
      </c>
      <c r="B6030" t="str">
        <f t="shared" si="94"/>
        <v>20-87</v>
      </c>
      <c r="C6030">
        <v>-87.208103463868994</v>
      </c>
      <c r="D6030">
        <v>19.613367097766002</v>
      </c>
      <c r="E6030">
        <f>ASIN(SQRT((SIN(RADIANS(PARAMETERS!$D$8-D6030)/2)*SIN(RADIANS(PARAMETERS!$D$8-D6030)/2))+(COS(RADIANS(D6030))*COS(RADIANS(PARAMETERS!$D$8))*SIN(RADIANS(PARAMETERS!$D$9-C6030)/2)*SIN(RADIANS(PARAMETERS!$D$9-C6030)/2))))*2*3958.756</f>
        <v>1772.3818717432841</v>
      </c>
      <c r="F6030">
        <v>160.61958312988</v>
      </c>
      <c r="G6030">
        <v>191.41764831543</v>
      </c>
      <c r="H6030">
        <v>232.41268920898</v>
      </c>
      <c r="I6030">
        <v>269.12750244141</v>
      </c>
      <c r="J6030">
        <v>311.64498901367</v>
      </c>
      <c r="K6030" s="6">
        <f>IFERROR(EXP(TREND(LN($F$1:$J$1),LN(F6030:J6030),LN(Calculations!$B$3))),0)</f>
        <v>2.8734544821892357E-2</v>
      </c>
    </row>
    <row r="6031" spans="1:11" x14ac:dyDescent="0.35">
      <c r="A6031">
        <v>6028</v>
      </c>
      <c r="B6031" t="str">
        <f t="shared" si="94"/>
        <v>20-87.5</v>
      </c>
      <c r="C6031">
        <v>-87.479424798769998</v>
      </c>
      <c r="D6031">
        <v>19.613367097766002</v>
      </c>
      <c r="E6031">
        <f>ASIN(SQRT((SIN(RADIANS(PARAMETERS!$D$8-D6031)/2)*SIN(RADIANS(PARAMETERS!$D$8-D6031)/2))+(COS(RADIANS(D6031))*COS(RADIANS(PARAMETERS!$D$8))*SIN(RADIANS(PARAMETERS!$D$9-C6031)/2)*SIN(RADIANS(PARAMETERS!$D$9-C6031)/2))))*2*3958.756</f>
        <v>1789.9711890703149</v>
      </c>
      <c r="F6031">
        <v>156.81018066406</v>
      </c>
      <c r="G6031">
        <v>188.3046875</v>
      </c>
      <c r="H6031">
        <v>228.72456359863</v>
      </c>
      <c r="I6031">
        <v>264.81704711914</v>
      </c>
      <c r="J6031">
        <v>306.60787963867</v>
      </c>
      <c r="K6031" s="6">
        <f>IFERROR(EXP(TREND(LN($F$1:$J$1),LN(F6031:J6031),LN(Calculations!$B$3))),0)</f>
        <v>2.6026811626654184E-2</v>
      </c>
    </row>
    <row r="6032" spans="1:11" x14ac:dyDescent="0.35">
      <c r="A6032">
        <v>6029</v>
      </c>
      <c r="B6032" t="str">
        <f t="shared" si="94"/>
        <v>20-88</v>
      </c>
      <c r="C6032">
        <v>-87.750746133671001</v>
      </c>
      <c r="D6032">
        <v>19.613367097766002</v>
      </c>
      <c r="E6032">
        <f>ASIN(SQRT((SIN(RADIANS(PARAMETERS!$D$8-D6032)/2)*SIN(RADIANS(PARAMETERS!$D$8-D6032)/2))+(COS(RADIANS(D6032))*COS(RADIANS(PARAMETERS!$D$8))*SIN(RADIANS(PARAMETERS!$D$9-C6032)/2)*SIN(RADIANS(PARAMETERS!$D$9-C6032)/2))))*2*3958.756</f>
        <v>1807.5642004787433</v>
      </c>
      <c r="F6032">
        <v>152.8549041748</v>
      </c>
      <c r="G6032">
        <v>185.02839660645</v>
      </c>
      <c r="H6032">
        <v>224.94288635254</v>
      </c>
      <c r="I6032">
        <v>260.39907836914</v>
      </c>
      <c r="J6032">
        <v>301.44717407227</v>
      </c>
      <c r="K6032" s="6">
        <f>IFERROR(EXP(TREND(LN($F$1:$J$1),LN(F6032:J6032),LN(Calculations!$B$3))),0)</f>
        <v>2.3461071348711698E-2</v>
      </c>
    </row>
    <row r="6033" spans="1:11" x14ac:dyDescent="0.35">
      <c r="A6033">
        <v>6030</v>
      </c>
      <c r="B6033" t="str">
        <f t="shared" si="94"/>
        <v>20-88</v>
      </c>
      <c r="C6033">
        <v>-88.022067468572004</v>
      </c>
      <c r="D6033">
        <v>19.613367097766002</v>
      </c>
      <c r="E6033">
        <f>ASIN(SQRT((SIN(RADIANS(PARAMETERS!$D$8-D6033)/2)*SIN(RADIANS(PARAMETERS!$D$8-D6033)/2))+(COS(RADIANS(D6033))*COS(RADIANS(PARAMETERS!$D$8))*SIN(RADIANS(PARAMETERS!$D$9-C6033)/2)*SIN(RADIANS(PARAMETERS!$D$9-C6033)/2))))*2*3958.756</f>
        <v>1825.1607600750747</v>
      </c>
      <c r="F6033">
        <v>148.79550170898</v>
      </c>
      <c r="G6033">
        <v>181.61358642578</v>
      </c>
      <c r="H6033">
        <v>221.09268188477</v>
      </c>
      <c r="I6033">
        <v>255.90374755859</v>
      </c>
      <c r="J6033">
        <v>296.19921875</v>
      </c>
      <c r="K6033" s="6">
        <f>IFERROR(EXP(TREND(LN($F$1:$J$1),LN(F6033:J6033),LN(Calculations!$B$3))),0)</f>
        <v>2.1072449390448503E-2</v>
      </c>
    </row>
    <row r="6034" spans="1:11" x14ac:dyDescent="0.35">
      <c r="A6034">
        <v>6031</v>
      </c>
      <c r="B6034" t="str">
        <f t="shared" si="94"/>
        <v>20-88.5</v>
      </c>
      <c r="C6034">
        <v>-88.293388803472993</v>
      </c>
      <c r="D6034">
        <v>19.613367097766002</v>
      </c>
      <c r="E6034">
        <f>ASIN(SQRT((SIN(RADIANS(PARAMETERS!$D$8-D6034)/2)*SIN(RADIANS(PARAMETERS!$D$8-D6034)/2))+(COS(RADIANS(D6034))*COS(RADIANS(PARAMETERS!$D$8))*SIN(RADIANS(PARAMETERS!$D$9-C6034)/2)*SIN(RADIANS(PARAMETERS!$D$9-C6034)/2))))*2*3958.756</f>
        <v>1842.7607270504272</v>
      </c>
      <c r="F6034">
        <v>144.74397277832</v>
      </c>
      <c r="G6034">
        <v>178.14889526367</v>
      </c>
      <c r="H6034">
        <v>217.24468994141</v>
      </c>
      <c r="I6034">
        <v>251.39855957031</v>
      </c>
      <c r="J6034">
        <v>290.92541503906</v>
      </c>
      <c r="K6034" s="6">
        <f>IFERROR(EXP(TREND(LN($F$1:$J$1),LN(F6034:J6034),LN(Calculations!$B$3))),0)</f>
        <v>1.8919722314009454E-2</v>
      </c>
    </row>
    <row r="6035" spans="1:11" x14ac:dyDescent="0.35">
      <c r="A6035">
        <v>6032</v>
      </c>
      <c r="B6035" t="str">
        <f t="shared" si="94"/>
        <v>20-88.5</v>
      </c>
      <c r="C6035">
        <v>-88.564710138373997</v>
      </c>
      <c r="D6035">
        <v>19.613367097766002</v>
      </c>
      <c r="E6035">
        <f>ASIN(SQRT((SIN(RADIANS(PARAMETERS!$D$8-D6035)/2)*SIN(RADIANS(PARAMETERS!$D$8-D6035)/2))+(COS(RADIANS(D6035))*COS(RADIANS(PARAMETERS!$D$8))*SIN(RADIANS(PARAMETERS!$D$9-C6035)/2)*SIN(RADIANS(PARAMETERS!$D$9-C6035)/2))))*2*3958.756</f>
        <v>1860.3639654402177</v>
      </c>
      <c r="F6035">
        <v>140.85014343262</v>
      </c>
      <c r="G6035">
        <v>174.81555175781</v>
      </c>
      <c r="H6035">
        <v>213.62452697754</v>
      </c>
      <c r="I6035">
        <v>247.16110229492</v>
      </c>
      <c r="J6035">
        <v>285.96603393555</v>
      </c>
      <c r="K6035" s="6">
        <f>IFERROR(EXP(TREND(LN($F$1:$J$1),LN(F6035:J6035),LN(Calculations!$B$3))),0)</f>
        <v>1.7057794298821431E-2</v>
      </c>
    </row>
    <row r="6036" spans="1:11" x14ac:dyDescent="0.35">
      <c r="A6036">
        <v>6033</v>
      </c>
      <c r="B6036" t="str">
        <f t="shared" si="94"/>
        <v>20-89</v>
      </c>
      <c r="C6036">
        <v>-88.836031473275</v>
      </c>
      <c r="D6036">
        <v>19.613367097766002</v>
      </c>
      <c r="E6036">
        <f>ASIN(SQRT((SIN(RADIANS(PARAMETERS!$D$8-D6036)/2)*SIN(RADIANS(PARAMETERS!$D$8-D6036)/2))+(COS(RADIANS(D6036))*COS(RADIANS(PARAMETERS!$D$8))*SIN(RADIANS(PARAMETERS!$D$9-C6036)/2)*SIN(RADIANS(PARAMETERS!$D$9-C6036)/2))))*2*3958.756</f>
        <v>1877.9703438970873</v>
      </c>
      <c r="F6036">
        <v>137.13414001465</v>
      </c>
      <c r="G6036">
        <v>171.65171813965</v>
      </c>
      <c r="H6036">
        <v>210.23840332031</v>
      </c>
      <c r="I6036">
        <v>243.19396972656</v>
      </c>
      <c r="J6036">
        <v>281.31869506836</v>
      </c>
      <c r="K6036" s="6">
        <f>IFERROR(EXP(TREND(LN($F$1:$J$1),LN(F6036:J6036),LN(Calculations!$B$3))),0)</f>
        <v>1.5458337950020168E-2</v>
      </c>
    </row>
    <row r="6037" spans="1:11" x14ac:dyDescent="0.35">
      <c r="A6037">
        <v>6034</v>
      </c>
      <c r="B6037" t="str">
        <f t="shared" si="94"/>
        <v>20-89</v>
      </c>
      <c r="C6037">
        <v>-89.107352808176003</v>
      </c>
      <c r="D6037">
        <v>19.613367097766002</v>
      </c>
      <c r="E6037">
        <f>ASIN(SQRT((SIN(RADIANS(PARAMETERS!$D$8-D6037)/2)*SIN(RADIANS(PARAMETERS!$D$8-D6037)/2))+(COS(RADIANS(D6037))*COS(RADIANS(PARAMETERS!$D$8))*SIN(RADIANS(PARAMETERS!$D$9-C6037)/2)*SIN(RADIANS(PARAMETERS!$D$9-C6037)/2))))*2*3958.756</f>
        <v>1895.5797354762396</v>
      </c>
      <c r="F6037">
        <v>133.68814086914</v>
      </c>
      <c r="G6037">
        <v>168.75987243652</v>
      </c>
      <c r="H6037">
        <v>207.11558532715</v>
      </c>
      <c r="I6037">
        <v>239.5184173584</v>
      </c>
      <c r="J6037">
        <v>276.99328613281</v>
      </c>
      <c r="K6037" s="6">
        <f>IFERROR(EXP(TREND(LN($F$1:$J$1),LN(F6037:J6037),LN(Calculations!$B$3))),0)</f>
        <v>1.4118800188247134E-2</v>
      </c>
    </row>
    <row r="6038" spans="1:11" x14ac:dyDescent="0.35">
      <c r="A6038">
        <v>6035</v>
      </c>
      <c r="B6038" t="str">
        <f t="shared" si="94"/>
        <v>20-89.5</v>
      </c>
      <c r="C6038">
        <v>-89.378674143077006</v>
      </c>
      <c r="D6038">
        <v>19.613367097766002</v>
      </c>
      <c r="E6038">
        <f>ASIN(SQRT((SIN(RADIANS(PARAMETERS!$D$8-D6038)/2)*SIN(RADIANS(PARAMETERS!$D$8-D6038)/2))+(COS(RADIANS(D6038))*COS(RADIANS(PARAMETERS!$D$8))*SIN(RADIANS(PARAMETERS!$D$9-C6038)/2)*SIN(RADIANS(PARAMETERS!$D$9-C6038)/2))))*2*3958.756</f>
        <v>1913.1920174323986</v>
      </c>
      <c r="F6038">
        <v>130.86077880859</v>
      </c>
      <c r="G6038">
        <v>166.45422363281</v>
      </c>
      <c r="H6038">
        <v>204.74424743652</v>
      </c>
      <c r="I6038">
        <v>236.78535461426</v>
      </c>
      <c r="J6038">
        <v>273.84381103516</v>
      </c>
      <c r="K6038" s="6">
        <f>IFERROR(EXP(TREND(LN($F$1:$J$1),LN(F6038:J6038),LN(Calculations!$B$3))),0)</f>
        <v>1.3123602473639919E-2</v>
      </c>
    </row>
    <row r="6039" spans="1:11" x14ac:dyDescent="0.35">
      <c r="A6039">
        <v>6036</v>
      </c>
      <c r="B6039" t="str">
        <f t="shared" si="94"/>
        <v>20-89.5</v>
      </c>
      <c r="C6039">
        <v>-89.649995477977996</v>
      </c>
      <c r="D6039">
        <v>19.613367097766002</v>
      </c>
      <c r="E6039">
        <f>ASIN(SQRT((SIN(RADIANS(PARAMETERS!$D$8-D6039)/2)*SIN(RADIANS(PARAMETERS!$D$8-D6039)/2))+(COS(RADIANS(D6039))*COS(RADIANS(PARAMETERS!$D$8))*SIN(RADIANS(PARAMETERS!$D$9-C6039)/2)*SIN(RADIANS(PARAMETERS!$D$9-C6039)/2))))*2*3958.756</f>
        <v>1930.8070710276588</v>
      </c>
      <c r="F6039">
        <v>128.77493286133</v>
      </c>
      <c r="G6039">
        <v>164.66242980957</v>
      </c>
      <c r="H6039">
        <v>203.04400634766</v>
      </c>
      <c r="I6039">
        <v>234.88192749023</v>
      </c>
      <c r="J6039">
        <v>271.71627807617</v>
      </c>
      <c r="K6039" s="6">
        <f>IFERROR(EXP(TREND(LN($F$1:$J$1),LN(F6039:J6039),LN(Calculations!$B$3))),0)</f>
        <v>1.2432947136599239E-2</v>
      </c>
    </row>
    <row r="6040" spans="1:11" x14ac:dyDescent="0.35">
      <c r="A6040">
        <v>6037</v>
      </c>
      <c r="B6040" t="str">
        <f t="shared" si="94"/>
        <v>20-90</v>
      </c>
      <c r="C6040">
        <v>-89.921316812878999</v>
      </c>
      <c r="D6040">
        <v>19.613367097766002</v>
      </c>
      <c r="E6040">
        <f>ASIN(SQRT((SIN(RADIANS(PARAMETERS!$D$8-D6040)/2)*SIN(RADIANS(PARAMETERS!$D$8-D6040)/2))+(COS(RADIANS(D6040))*COS(RADIANS(PARAMETERS!$D$8))*SIN(RADIANS(PARAMETERS!$D$9-C6040)/2)*SIN(RADIANS(PARAMETERS!$D$9-C6040)/2))))*2*3958.756</f>
        <v>1948.4247813495685</v>
      </c>
      <c r="F6040">
        <v>127.25626373291</v>
      </c>
      <c r="G6040">
        <v>163.27738952637</v>
      </c>
      <c r="H6040">
        <v>201.82348632813</v>
      </c>
      <c r="I6040">
        <v>233.54415893555</v>
      </c>
      <c r="J6040">
        <v>270.25512695313</v>
      </c>
      <c r="K6040" s="6">
        <f>IFERROR(EXP(TREND(LN($F$1:$J$1),LN(F6040:J6040),LN(Calculations!$B$3))),0)</f>
        <v>1.1950547692354506E-2</v>
      </c>
    </row>
    <row r="6041" spans="1:11" x14ac:dyDescent="0.35">
      <c r="A6041">
        <v>6038</v>
      </c>
      <c r="B6041" t="str">
        <f t="shared" si="94"/>
        <v>20-90</v>
      </c>
      <c r="C6041">
        <v>-90.192638147780002</v>
      </c>
      <c r="D6041">
        <v>19.613367097766002</v>
      </c>
      <c r="E6041">
        <f>ASIN(SQRT((SIN(RADIANS(PARAMETERS!$D$8-D6041)/2)*SIN(RADIANS(PARAMETERS!$D$8-D6041)/2))+(COS(RADIANS(D6041))*COS(RADIANS(PARAMETERS!$D$8))*SIN(RADIANS(PARAMETERS!$D$9-C6041)/2)*SIN(RADIANS(PARAMETERS!$D$9-C6041)/2))))*2*3958.756</f>
        <v>1966.0450371387965</v>
      </c>
      <c r="F6041">
        <v>126.05130767822</v>
      </c>
      <c r="G6041">
        <v>162.138671875</v>
      </c>
      <c r="H6041">
        <v>200.88868713379</v>
      </c>
      <c r="I6041">
        <v>232.55267333984</v>
      </c>
      <c r="J6041">
        <v>269.21258544922</v>
      </c>
      <c r="K6041" s="6">
        <f>IFERROR(EXP(TREND(LN($F$1:$J$1),LN(F6041:J6041),LN(Calculations!$B$3))),0)</f>
        <v>1.158219740076992E-2</v>
      </c>
    </row>
    <row r="6042" spans="1:11" x14ac:dyDescent="0.35">
      <c r="A6042">
        <v>6039</v>
      </c>
      <c r="B6042" t="str">
        <f t="shared" si="94"/>
        <v>20-90.5</v>
      </c>
      <c r="C6042">
        <v>-90.463959482681005</v>
      </c>
      <c r="D6042">
        <v>19.613367097766002</v>
      </c>
      <c r="E6042">
        <f>ASIN(SQRT((SIN(RADIANS(PARAMETERS!$D$8-D6042)/2)*SIN(RADIANS(PARAMETERS!$D$8-D6042)/2))+(COS(RADIANS(D6042))*COS(RADIANS(PARAMETERS!$D$8))*SIN(RADIANS(PARAMETERS!$D$9-C6042)/2)*SIN(RADIANS(PARAMETERS!$D$9-C6042)/2))))*2*3958.756</f>
        <v>1983.6677306258198</v>
      </c>
      <c r="F6042">
        <v>125.11229705811</v>
      </c>
      <c r="G6042">
        <v>161.19554138184</v>
      </c>
      <c r="H6042">
        <v>200.19273376465</v>
      </c>
      <c r="I6042">
        <v>231.84757995605</v>
      </c>
      <c r="J6042">
        <v>268.51300048828</v>
      </c>
      <c r="K6042" s="6">
        <f>IFERROR(EXP(TREND(LN($F$1:$J$1),LN(F6042:J6042),LN(Calculations!$B$3))),0)</f>
        <v>1.1302346364157608E-2</v>
      </c>
    </row>
    <row r="6043" spans="1:11" x14ac:dyDescent="0.35">
      <c r="A6043">
        <v>6040</v>
      </c>
      <c r="B6043" t="str">
        <f t="shared" si="94"/>
        <v>20-90.5</v>
      </c>
      <c r="C6043">
        <v>-90.735280817581994</v>
      </c>
      <c r="D6043">
        <v>19.613367097766002</v>
      </c>
      <c r="E6043">
        <f>ASIN(SQRT((SIN(RADIANS(PARAMETERS!$D$8-D6043)/2)*SIN(RADIANS(PARAMETERS!$D$8-D6043)/2))+(COS(RADIANS(D6043))*COS(RADIANS(PARAMETERS!$D$8))*SIN(RADIANS(PARAMETERS!$D$9-C6043)/2)*SIN(RADIANS(PARAMETERS!$D$9-C6043)/2))))*2*3958.756</f>
        <v>2001.2927573760699</v>
      </c>
      <c r="F6043">
        <v>124.35495758057</v>
      </c>
      <c r="G6043">
        <v>160.38377380371</v>
      </c>
      <c r="H6043">
        <v>199.64164733887</v>
      </c>
      <c r="I6043">
        <v>231.30487060547</v>
      </c>
      <c r="J6043">
        <v>267.99526977539</v>
      </c>
      <c r="K6043" s="6">
        <f>IFERROR(EXP(TREND(LN($F$1:$J$1),LN(F6043:J6043),LN(Calculations!$B$3))),0)</f>
        <v>1.1079721321860003E-2</v>
      </c>
    </row>
    <row r="6044" spans="1:11" x14ac:dyDescent="0.35">
      <c r="A6044">
        <v>6041</v>
      </c>
      <c r="B6044" t="str">
        <f t="shared" si="94"/>
        <v>20-50</v>
      </c>
      <c r="C6044">
        <v>-50.037080582435998</v>
      </c>
      <c r="D6044">
        <v>19.884688432667001</v>
      </c>
      <c r="E6044">
        <f>ASIN(SQRT((SIN(RADIANS(PARAMETERS!$D$8-D6044)/2)*SIN(RADIANS(PARAMETERS!$D$8-D6044)/2))+(COS(RADIANS(D6044))*COS(RADIANS(PARAMETERS!$D$8))*SIN(RADIANS(PARAMETERS!$D$9-C6044)/2)*SIN(RADIANS(PARAMETERS!$D$9-C6044)/2))))*2*3958.756</f>
        <v>762.80218158761704</v>
      </c>
      <c r="F6044">
        <v>142.73066711426</v>
      </c>
      <c r="G6044">
        <v>177.25256347656</v>
      </c>
      <c r="H6044">
        <v>211.39892578125</v>
      </c>
      <c r="I6044">
        <v>241.46907043457</v>
      </c>
      <c r="J6044">
        <v>275.81768798828</v>
      </c>
      <c r="K6044" s="6">
        <f>IFERROR(EXP(TREND(LN($F$1:$J$1),LN(F6044:J6044),LN(Calculations!$B$3))),0)</f>
        <v>1.8268018059183953E-2</v>
      </c>
    </row>
    <row r="6045" spans="1:11" x14ac:dyDescent="0.35">
      <c r="A6045">
        <v>6042</v>
      </c>
      <c r="B6045" t="str">
        <f t="shared" si="94"/>
        <v>20-50.5</v>
      </c>
      <c r="C6045">
        <v>-50.308401917337001</v>
      </c>
      <c r="D6045">
        <v>19.884688432667001</v>
      </c>
      <c r="E6045">
        <f>ASIN(SQRT((SIN(RADIANS(PARAMETERS!$D$8-D6045)/2)*SIN(RADIANS(PARAMETERS!$D$8-D6045)/2))+(COS(RADIANS(D6045))*COS(RADIANS(PARAMETERS!$D$8))*SIN(RADIANS(PARAMETERS!$D$9-C6045)/2)*SIN(RADIANS(PARAMETERS!$D$9-C6045)/2))))*2*3958.756</f>
        <v>746.50825153009066</v>
      </c>
      <c r="F6045">
        <v>143.98756408691</v>
      </c>
      <c r="G6045">
        <v>178.06935119629</v>
      </c>
      <c r="H6045">
        <v>212.44941711426</v>
      </c>
      <c r="I6045">
        <v>242.77766418457</v>
      </c>
      <c r="J6045">
        <v>277.43676757813</v>
      </c>
      <c r="K6045" s="6">
        <f>IFERROR(EXP(TREND(LN($F$1:$J$1),LN(F6045:J6045),LN(Calculations!$B$3))),0)</f>
        <v>1.888893129170293E-2</v>
      </c>
    </row>
    <row r="6046" spans="1:11" x14ac:dyDescent="0.35">
      <c r="A6046">
        <v>6043</v>
      </c>
      <c r="B6046" t="str">
        <f t="shared" si="94"/>
        <v>20-50.5</v>
      </c>
      <c r="C6046">
        <v>-50.579723252237997</v>
      </c>
      <c r="D6046">
        <v>19.884688432667001</v>
      </c>
      <c r="E6046">
        <f>ASIN(SQRT((SIN(RADIANS(PARAMETERS!$D$8-D6046)/2)*SIN(RADIANS(PARAMETERS!$D$8-D6046)/2))+(COS(RADIANS(D6046))*COS(RADIANS(PARAMETERS!$D$8))*SIN(RADIANS(PARAMETERS!$D$9-C6046)/2)*SIN(RADIANS(PARAMETERS!$D$9-C6046)/2))))*2*3958.756</f>
        <v>730.28679588779016</v>
      </c>
      <c r="F6046">
        <v>145.17796325684</v>
      </c>
      <c r="G6046">
        <v>178.82524108887</v>
      </c>
      <c r="H6046">
        <v>213.45469665527</v>
      </c>
      <c r="I6046">
        <v>244.03591918945</v>
      </c>
      <c r="J6046">
        <v>279</v>
      </c>
      <c r="K6046" s="6">
        <f>IFERROR(EXP(TREND(LN($F$1:$J$1),LN(F6046:J6046),LN(Calculations!$B$3))),0)</f>
        <v>1.949143600391675E-2</v>
      </c>
    </row>
    <row r="6047" spans="1:11" x14ac:dyDescent="0.35">
      <c r="A6047">
        <v>6044</v>
      </c>
      <c r="B6047" t="str">
        <f t="shared" si="94"/>
        <v>20-51</v>
      </c>
      <c r="C6047">
        <v>-50.851044587139</v>
      </c>
      <c r="D6047">
        <v>19.884688432667001</v>
      </c>
      <c r="E6047">
        <f>ASIN(SQRT((SIN(RADIANS(PARAMETERS!$D$8-D6047)/2)*SIN(RADIANS(PARAMETERS!$D$8-D6047)/2))+(COS(RADIANS(D6047))*COS(RADIANS(PARAMETERS!$D$8))*SIN(RADIANS(PARAMETERS!$D$9-C6047)/2)*SIN(RADIANS(PARAMETERS!$D$9-C6047)/2))))*2*3958.756</f>
        <v>714.1427885383888</v>
      </c>
      <c r="F6047">
        <v>146.33720397949</v>
      </c>
      <c r="G6047">
        <v>179.55151367188</v>
      </c>
      <c r="H6047">
        <v>214.44844055176</v>
      </c>
      <c r="I6047">
        <v>245.2875213623</v>
      </c>
      <c r="J6047">
        <v>280.56317138672</v>
      </c>
      <c r="K6047" s="6">
        <f>IFERROR(EXP(TREND(LN($F$1:$J$1),LN(F6047:J6047),LN(Calculations!$B$3))),0)</f>
        <v>2.0092038007284329E-2</v>
      </c>
    </row>
    <row r="6048" spans="1:11" x14ac:dyDescent="0.35">
      <c r="A6048">
        <v>6045</v>
      </c>
      <c r="B6048" t="str">
        <f t="shared" si="94"/>
        <v>20-51</v>
      </c>
      <c r="C6048">
        <v>-51.122365922039997</v>
      </c>
      <c r="D6048">
        <v>19.884688432667001</v>
      </c>
      <c r="E6048">
        <f>ASIN(SQRT((SIN(RADIANS(PARAMETERS!$D$8-D6048)/2)*SIN(RADIANS(PARAMETERS!$D$8-D6048)/2))+(COS(RADIANS(D6048))*COS(RADIANS(PARAMETERS!$D$8))*SIN(RADIANS(PARAMETERS!$D$9-C6048)/2)*SIN(RADIANS(PARAMETERS!$D$9-C6048)/2))))*2*3958.756</f>
        <v>698.08163777567893</v>
      </c>
      <c r="F6048">
        <v>147.51002502441</v>
      </c>
      <c r="G6048">
        <v>180.28741455078</v>
      </c>
      <c r="H6048">
        <v>215.4764251709</v>
      </c>
      <c r="I6048">
        <v>246.5926361084</v>
      </c>
      <c r="J6048">
        <v>282.20422363281</v>
      </c>
      <c r="K6048" s="6">
        <f>IFERROR(EXP(TREND(LN($F$1:$J$1),LN(F6048:J6048),LN(Calculations!$B$3))),0)</f>
        <v>2.0714552629862427E-2</v>
      </c>
    </row>
    <row r="6049" spans="1:11" x14ac:dyDescent="0.35">
      <c r="A6049">
        <v>6046</v>
      </c>
      <c r="B6049" t="str">
        <f t="shared" si="94"/>
        <v>20-51.5</v>
      </c>
      <c r="C6049">
        <v>-51.393687256941</v>
      </c>
      <c r="D6049">
        <v>19.884688432667001</v>
      </c>
      <c r="E6049">
        <f>ASIN(SQRT((SIN(RADIANS(PARAMETERS!$D$8-D6049)/2)*SIN(RADIANS(PARAMETERS!$D$8-D6049)/2))+(COS(RADIANS(D6049))*COS(RADIANS(PARAMETERS!$D$8))*SIN(RADIANS(PARAMETERS!$D$9-C6049)/2)*SIN(RADIANS(PARAMETERS!$D$9-C6049)/2))))*2*3958.756</f>
        <v>682.10923134768666</v>
      </c>
      <c r="F6049">
        <v>148.61711120605</v>
      </c>
      <c r="G6049">
        <v>180.98091125488</v>
      </c>
      <c r="H6049">
        <v>216.44396972656</v>
      </c>
      <c r="I6049">
        <v>247.82023620605</v>
      </c>
      <c r="J6049">
        <v>283.7470703125</v>
      </c>
      <c r="K6049" s="6">
        <f>IFERROR(EXP(TREND(LN($F$1:$J$1),LN(F6049:J6049),LN(Calculations!$B$3))),0)</f>
        <v>2.131719569967095E-2</v>
      </c>
    </row>
    <row r="6050" spans="1:11" x14ac:dyDescent="0.35">
      <c r="A6050">
        <v>6047</v>
      </c>
      <c r="B6050" t="str">
        <f t="shared" si="94"/>
        <v>20-51.5</v>
      </c>
      <c r="C6050">
        <v>-51.665008591842003</v>
      </c>
      <c r="D6050">
        <v>19.884688432667001</v>
      </c>
      <c r="E6050">
        <f>ASIN(SQRT((SIN(RADIANS(PARAMETERS!$D$8-D6050)/2)*SIN(RADIANS(PARAMETERS!$D$8-D6050)/2))+(COS(RADIANS(D6050))*COS(RADIANS(PARAMETERS!$D$8))*SIN(RADIANS(PARAMETERS!$D$9-C6050)/2)*SIN(RADIANS(PARAMETERS!$D$9-C6050)/2))))*2*3958.756</f>
        <v>666.23198664718063</v>
      </c>
      <c r="F6050">
        <v>149.70399475098</v>
      </c>
      <c r="G6050">
        <v>181.66334533691</v>
      </c>
      <c r="H6050">
        <v>217.40000915527</v>
      </c>
      <c r="I6050">
        <v>249.03622436523</v>
      </c>
      <c r="J6050">
        <v>285.27850341797</v>
      </c>
      <c r="K6050" s="6">
        <f>IFERROR(EXP(TREND(LN($F$1:$J$1),LN(F6050:J6050),LN(Calculations!$B$3))),0)</f>
        <v>2.1922899396097945E-2</v>
      </c>
    </row>
    <row r="6051" spans="1:11" x14ac:dyDescent="0.35">
      <c r="A6051">
        <v>6048</v>
      </c>
      <c r="B6051" t="str">
        <f t="shared" si="94"/>
        <v>20-52</v>
      </c>
      <c r="C6051">
        <v>-51.936329926742999</v>
      </c>
      <c r="D6051">
        <v>19.884688432667001</v>
      </c>
      <c r="E6051">
        <f>ASIN(SQRT((SIN(RADIANS(PARAMETERS!$D$8-D6051)/2)*SIN(RADIANS(PARAMETERS!$D$8-D6051)/2))+(COS(RADIANS(D6051))*COS(RADIANS(PARAMETERS!$D$8))*SIN(RADIANS(PARAMETERS!$D$9-C6051)/2)*SIN(RADIANS(PARAMETERS!$D$9-C6051)/2))))*2*3958.756</f>
        <v>650.45690664450422</v>
      </c>
      <c r="F6051">
        <v>150.81457519531</v>
      </c>
      <c r="G6051">
        <v>182.36547851563</v>
      </c>
      <c r="H6051">
        <v>218.39134216309</v>
      </c>
      <c r="I6051">
        <v>250.30291748047</v>
      </c>
      <c r="J6051">
        <v>286.87991333008</v>
      </c>
      <c r="K6051" s="6">
        <f>IFERROR(EXP(TREND(LN($F$1:$J$1),LN(F6051:J6051),LN(Calculations!$B$3))),0)</f>
        <v>2.255598812867865E-2</v>
      </c>
    </row>
    <row r="6052" spans="1:11" x14ac:dyDescent="0.35">
      <c r="A6052">
        <v>6049</v>
      </c>
      <c r="B6052" t="str">
        <f t="shared" si="94"/>
        <v>20-52</v>
      </c>
      <c r="C6052">
        <v>-52.207651261644003</v>
      </c>
      <c r="D6052">
        <v>19.884688432667001</v>
      </c>
      <c r="E6052">
        <f>ASIN(SQRT((SIN(RADIANS(PARAMETERS!$D$8-D6052)/2)*SIN(RADIANS(PARAMETERS!$D$8-D6052)/2))+(COS(RADIANS(D6052))*COS(RADIANS(PARAMETERS!$D$8))*SIN(RADIANS(PARAMETERS!$D$9-C6052)/2)*SIN(RADIANS(PARAMETERS!$D$9-C6052)/2))))*2*3958.756</f>
        <v>634.79164220450434</v>
      </c>
      <c r="F6052">
        <v>151.86665344238</v>
      </c>
      <c r="G6052">
        <v>183.03039550781</v>
      </c>
      <c r="H6052">
        <v>219.3282623291</v>
      </c>
      <c r="I6052">
        <v>251.49879455566</v>
      </c>
      <c r="J6052">
        <v>288.39047241211</v>
      </c>
      <c r="K6052" s="6">
        <f>IFERROR(EXP(TREND(LN($F$1:$J$1),LN(F6052:J6052),LN(Calculations!$B$3))),0)</f>
        <v>2.3169778554880085E-2</v>
      </c>
    </row>
    <row r="6053" spans="1:11" x14ac:dyDescent="0.35">
      <c r="A6053">
        <v>6050</v>
      </c>
      <c r="B6053" t="str">
        <f t="shared" si="94"/>
        <v>20-52.5</v>
      </c>
      <c r="C6053">
        <v>-52.478972596544999</v>
      </c>
      <c r="D6053">
        <v>19.884688432667001</v>
      </c>
      <c r="E6053">
        <f>ASIN(SQRT((SIN(RADIANS(PARAMETERS!$D$8-D6053)/2)*SIN(RADIANS(PARAMETERS!$D$8-D6053)/2))+(COS(RADIANS(D6053))*COS(RADIANS(PARAMETERS!$D$8))*SIN(RADIANS(PARAMETERS!$D$9-C6053)/2)*SIN(RADIANS(PARAMETERS!$D$9-C6053)/2))))*2*3958.756</f>
        <v>619.24456147799606</v>
      </c>
      <c r="F6053">
        <v>152.90386962891</v>
      </c>
      <c r="G6053">
        <v>183.68814086914</v>
      </c>
      <c r="H6053">
        <v>220.26069641113</v>
      </c>
      <c r="I6053">
        <v>252.69309997559</v>
      </c>
      <c r="J6053">
        <v>289.90341186523</v>
      </c>
      <c r="K6053" s="6">
        <f>IFERROR(EXP(TREND(LN($F$1:$J$1),LN(F6053:J6053),LN(Calculations!$B$3))),0)</f>
        <v>2.3787314328427848E-2</v>
      </c>
    </row>
    <row r="6054" spans="1:11" x14ac:dyDescent="0.35">
      <c r="A6054">
        <v>6051</v>
      </c>
      <c r="B6054" t="str">
        <f t="shared" si="94"/>
        <v>20-53</v>
      </c>
      <c r="C6054">
        <v>-52.750293931446002</v>
      </c>
      <c r="D6054">
        <v>19.884688432667001</v>
      </c>
      <c r="E6054">
        <f>ASIN(SQRT((SIN(RADIANS(PARAMETERS!$D$8-D6054)/2)*SIN(RADIANS(PARAMETERS!$D$8-D6054)/2))+(COS(RADIANS(D6054))*COS(RADIANS(PARAMETERS!$D$8))*SIN(RADIANS(PARAMETERS!$D$9-C6054)/2)*SIN(RADIANS(PARAMETERS!$D$9-C6054)/2))))*2*3958.756</f>
        <v>603.82482709956298</v>
      </c>
      <c r="F6054">
        <v>153.95501708984</v>
      </c>
      <c r="G6054">
        <v>184.35957336426</v>
      </c>
      <c r="H6054">
        <v>221.22286987305</v>
      </c>
      <c r="I6054">
        <v>253.9331817627</v>
      </c>
      <c r="J6054">
        <v>291.48236083984</v>
      </c>
      <c r="K6054" s="6">
        <f>IFERROR(EXP(TREND(LN($F$1:$J$1),LN(F6054:J6054),LN(Calculations!$B$3))),0)</f>
        <v>2.4424797994959366E-2</v>
      </c>
    </row>
    <row r="6055" spans="1:11" x14ac:dyDescent="0.35">
      <c r="A6055">
        <v>6052</v>
      </c>
      <c r="B6055" t="str">
        <f t="shared" si="94"/>
        <v>20-53</v>
      </c>
      <c r="C6055">
        <v>-53.021615266346998</v>
      </c>
      <c r="D6055">
        <v>19.884688432667001</v>
      </c>
      <c r="E6055">
        <f>ASIN(SQRT((SIN(RADIANS(PARAMETERS!$D$8-D6055)/2)*SIN(RADIANS(PARAMETERS!$D$8-D6055)/2))+(COS(RADIANS(D6055))*COS(RADIANS(PARAMETERS!$D$8))*SIN(RADIANS(PARAMETERS!$D$9-C6055)/2)*SIN(RADIANS(PARAMETERS!$D$9-C6055)/2))))*2*3958.756</f>
        <v>588.54248195166679</v>
      </c>
      <c r="F6055">
        <v>154.94877624512</v>
      </c>
      <c r="G6055">
        <v>184.99345397949</v>
      </c>
      <c r="H6055">
        <v>222.13070678711</v>
      </c>
      <c r="I6055">
        <v>255.10289001465</v>
      </c>
      <c r="J6055">
        <v>292.97134399414</v>
      </c>
      <c r="K6055" s="6">
        <f>IFERROR(EXP(TREND(LN($F$1:$J$1),LN(F6055:J6055),LN(Calculations!$B$3))),0)</f>
        <v>2.5039609609443469E-2</v>
      </c>
    </row>
    <row r="6056" spans="1:11" x14ac:dyDescent="0.35">
      <c r="A6056">
        <v>6053</v>
      </c>
      <c r="B6056" t="str">
        <f t="shared" si="94"/>
        <v>20-53.5</v>
      </c>
      <c r="C6056">
        <v>-53.292936601248002</v>
      </c>
      <c r="D6056">
        <v>19.884688432667001</v>
      </c>
      <c r="E6056">
        <f>ASIN(SQRT((SIN(RADIANS(PARAMETERS!$D$8-D6056)/2)*SIN(RADIANS(PARAMETERS!$D$8-D6056)/2))+(COS(RADIANS(D6056))*COS(RADIANS(PARAMETERS!$D$8))*SIN(RADIANS(PARAMETERS!$D$9-C6056)/2)*SIN(RADIANS(PARAMETERS!$D$9-C6056)/2))))*2*3958.756</f>
        <v>573.4085442615393</v>
      </c>
      <c r="F6056">
        <v>155.93800354004</v>
      </c>
      <c r="G6056">
        <v>185.62104797363</v>
      </c>
      <c r="H6056">
        <v>223.02261352539</v>
      </c>
      <c r="I6056">
        <v>256.24716186523</v>
      </c>
      <c r="J6056">
        <v>294.42300415039</v>
      </c>
      <c r="K6056" s="6">
        <f>IFERROR(EXP(TREND(LN($F$1:$J$1),LN(F6056:J6056),LN(Calculations!$B$3))),0)</f>
        <v>2.5664813415380187E-2</v>
      </c>
    </row>
    <row r="6057" spans="1:11" x14ac:dyDescent="0.35">
      <c r="A6057">
        <v>6054</v>
      </c>
      <c r="B6057" t="str">
        <f t="shared" si="94"/>
        <v>20-53.5</v>
      </c>
      <c r="C6057">
        <v>-53.564257936148998</v>
      </c>
      <c r="D6057">
        <v>19.884688432667001</v>
      </c>
      <c r="E6057">
        <f>ASIN(SQRT((SIN(RADIANS(PARAMETERS!$D$8-D6057)/2)*SIN(RADIANS(PARAMETERS!$D$8-D6057)/2))+(COS(RADIANS(D6057))*COS(RADIANS(PARAMETERS!$D$8))*SIN(RADIANS(PARAMETERS!$D$9-C6057)/2)*SIN(RADIANS(PARAMETERS!$D$9-C6057)/2))))*2*3958.756</f>
        <v>558.43511277063294</v>
      </c>
      <c r="F6057">
        <v>156.9422454834</v>
      </c>
      <c r="G6057">
        <v>186.25440979004</v>
      </c>
      <c r="H6057">
        <v>223.91416931152</v>
      </c>
      <c r="I6057">
        <v>257.38482666016</v>
      </c>
      <c r="J6057">
        <v>295.86022949219</v>
      </c>
      <c r="K6057" s="6">
        <f>IFERROR(EXP(TREND(LN($F$1:$J$1),LN(F6057:J6057),LN(Calculations!$B$3))),0)</f>
        <v>2.631386202331374E-2</v>
      </c>
    </row>
    <row r="6058" spans="1:11" x14ac:dyDescent="0.35">
      <c r="A6058">
        <v>6055</v>
      </c>
      <c r="B6058" t="str">
        <f t="shared" si="94"/>
        <v>20-54</v>
      </c>
      <c r="C6058">
        <v>-53.835579271050001</v>
      </c>
      <c r="D6058">
        <v>19.884688432667001</v>
      </c>
      <c r="E6058">
        <f>ASIN(SQRT((SIN(RADIANS(PARAMETERS!$D$8-D6058)/2)*SIN(RADIANS(PARAMETERS!$D$8-D6058)/2))+(COS(RADIANS(D6058))*COS(RADIANS(PARAMETERS!$D$8))*SIN(RADIANS(PARAMETERS!$D$9-C6058)/2)*SIN(RADIANS(PARAMETERS!$D$9-C6058)/2))))*2*3958.756</f>
        <v>543.63548264054043</v>
      </c>
      <c r="F6058">
        <v>157.86740112305</v>
      </c>
      <c r="G6058">
        <v>186.82888793945</v>
      </c>
      <c r="H6058">
        <v>224.70751953125</v>
      </c>
      <c r="I6058">
        <v>258.38595581055</v>
      </c>
      <c r="J6058">
        <v>297.11337280273</v>
      </c>
      <c r="K6058" s="6">
        <f>IFERROR(EXP(TREND(LN($F$1:$J$1),LN(F6058:J6058),LN(Calculations!$B$3))),0)</f>
        <v>2.692676595938449E-2</v>
      </c>
    </row>
    <row r="6059" spans="1:11" x14ac:dyDescent="0.35">
      <c r="A6059">
        <v>6056</v>
      </c>
      <c r="B6059" t="str">
        <f t="shared" si="94"/>
        <v>20-54</v>
      </c>
      <c r="C6059">
        <v>-54.106900605950997</v>
      </c>
      <c r="D6059">
        <v>19.884688432667001</v>
      </c>
      <c r="E6059">
        <f>ASIN(SQRT((SIN(RADIANS(PARAMETERS!$D$8-D6059)/2)*SIN(RADIANS(PARAMETERS!$D$8-D6059)/2))+(COS(RADIANS(D6059))*COS(RADIANS(PARAMETERS!$D$8))*SIN(RADIANS(PARAMETERS!$D$9-C6059)/2)*SIN(RADIANS(PARAMETERS!$D$9-C6059)/2))))*2*3958.756</f>
        <v>529.0242726130042</v>
      </c>
      <c r="F6059">
        <v>158.76043701172</v>
      </c>
      <c r="G6059">
        <v>187.37881469727</v>
      </c>
      <c r="H6059">
        <v>225.46101379395</v>
      </c>
      <c r="I6059">
        <v>259.33236694336</v>
      </c>
      <c r="J6059">
        <v>298.29348754883</v>
      </c>
      <c r="K6059" s="6">
        <f>IFERROR(EXP(TREND(LN($F$1:$J$1),LN(F6059:J6059),LN(Calculations!$B$3))),0)</f>
        <v>2.7530805653658414E-2</v>
      </c>
    </row>
    <row r="6060" spans="1:11" x14ac:dyDescent="0.35">
      <c r="A6060">
        <v>6057</v>
      </c>
      <c r="B6060" t="str">
        <f t="shared" si="94"/>
        <v>20-54.5</v>
      </c>
      <c r="C6060">
        <v>-54.378221940852001</v>
      </c>
      <c r="D6060">
        <v>19.884688432667001</v>
      </c>
      <c r="E6060">
        <f>ASIN(SQRT((SIN(RADIANS(PARAMETERS!$D$8-D6060)/2)*SIN(RADIANS(PARAMETERS!$D$8-D6060)/2))+(COS(RADIANS(D6060))*COS(RADIANS(PARAMETERS!$D$8))*SIN(RADIANS(PARAMETERS!$D$9-C6060)/2)*SIN(RADIANS(PARAMETERS!$D$9-C6060)/2))))*2*3958.756</f>
        <v>514.61756369667694</v>
      </c>
      <c r="F6060">
        <v>159.63217163086</v>
      </c>
      <c r="G6060">
        <v>187.91229248047</v>
      </c>
      <c r="H6060">
        <v>226.18795776367</v>
      </c>
      <c r="I6060">
        <v>260.2424621582</v>
      </c>
      <c r="J6060">
        <v>299.42532348633</v>
      </c>
      <c r="K6060" s="6">
        <f>IFERROR(EXP(TREND(LN($F$1:$J$1),LN(F6060:J6060),LN(Calculations!$B$3))),0)</f>
        <v>2.8132210640199311E-2</v>
      </c>
    </row>
    <row r="6061" spans="1:11" x14ac:dyDescent="0.35">
      <c r="A6061">
        <v>6058</v>
      </c>
      <c r="B6061" t="str">
        <f t="shared" si="94"/>
        <v>20-54.5</v>
      </c>
      <c r="C6061">
        <v>-54.649543275752997</v>
      </c>
      <c r="D6061">
        <v>19.884688432667001</v>
      </c>
      <c r="E6061">
        <f>ASIN(SQRT((SIN(RADIANS(PARAMETERS!$D$8-D6061)/2)*SIN(RADIANS(PARAMETERS!$D$8-D6061)/2))+(COS(RADIANS(D6061))*COS(RADIANS(PARAMETERS!$D$8))*SIN(RADIANS(PARAMETERS!$D$9-C6061)/2)*SIN(RADIANS(PARAMETERS!$D$9-C6061)/2))))*2*3958.756</f>
        <v>500.43304927311948</v>
      </c>
      <c r="F6061">
        <v>160.40260314941</v>
      </c>
      <c r="G6061">
        <v>188.38000488281</v>
      </c>
      <c r="H6061">
        <v>226.81994628906</v>
      </c>
      <c r="I6061">
        <v>261.02969360352</v>
      </c>
      <c r="J6061">
        <v>300.40023803711</v>
      </c>
      <c r="K6061" s="6">
        <f>IFERROR(EXP(TREND(LN($F$1:$J$1),LN(F6061:J6061),LN(Calculations!$B$3))),0)</f>
        <v>2.8674271277049895E-2</v>
      </c>
    </row>
    <row r="6062" spans="1:11" x14ac:dyDescent="0.35">
      <c r="A6062">
        <v>6059</v>
      </c>
      <c r="B6062" t="str">
        <f t="shared" si="94"/>
        <v>20-55</v>
      </c>
      <c r="C6062">
        <v>-54.920864610654</v>
      </c>
      <c r="D6062">
        <v>19.884688432667001</v>
      </c>
      <c r="E6062">
        <f>ASIN(SQRT((SIN(RADIANS(PARAMETERS!$D$8-D6062)/2)*SIN(RADIANS(PARAMETERS!$D$8-D6062)/2))+(COS(RADIANS(D6062))*COS(RADIANS(PARAMETERS!$D$8))*SIN(RADIANS(PARAMETERS!$D$9-C6062)/2)*SIN(RADIANS(PARAMETERS!$D$9-C6062)/2))))*2*3958.756</f>
        <v>486.49019595264394</v>
      </c>
      <c r="F6062">
        <v>161.15678405762</v>
      </c>
      <c r="G6062">
        <v>188.84373474121</v>
      </c>
      <c r="H6062">
        <v>227.45532226563</v>
      </c>
      <c r="I6062">
        <v>261.82803344727</v>
      </c>
      <c r="J6062">
        <v>301.39633178711</v>
      </c>
      <c r="K6062" s="6">
        <f>IFERROR(EXP(TREND(LN($F$1:$J$1),LN(F6062:J6062),LN(Calculations!$B$3))),0)</f>
        <v>2.9210991507675147E-2</v>
      </c>
    </row>
    <row r="6063" spans="1:11" x14ac:dyDescent="0.35">
      <c r="A6063">
        <v>6060</v>
      </c>
      <c r="B6063" t="str">
        <f t="shared" si="94"/>
        <v>20-55</v>
      </c>
      <c r="C6063">
        <v>-55.192185945555003</v>
      </c>
      <c r="D6063">
        <v>19.884688432667001</v>
      </c>
      <c r="E6063">
        <f>ASIN(SQRT((SIN(RADIANS(PARAMETERS!$D$8-D6063)/2)*SIN(RADIANS(PARAMETERS!$D$8-D6063)/2))+(COS(RADIANS(D6063))*COS(RADIANS(PARAMETERS!$D$8))*SIN(RADIANS(PARAMETERS!$D$9-C6063)/2)*SIN(RADIANS(PARAMETERS!$D$9-C6063)/2))))*2*3958.756</f>
        <v>472.81041370967552</v>
      </c>
      <c r="F6063">
        <v>161.90684509277</v>
      </c>
      <c r="G6063">
        <v>189.31498718262</v>
      </c>
      <c r="H6063">
        <v>228.11074829102</v>
      </c>
      <c r="I6063">
        <v>262.65914916992</v>
      </c>
      <c r="J6063">
        <v>302.44140625</v>
      </c>
      <c r="K6063" s="6">
        <f>IFERROR(EXP(TREND(LN($F$1:$J$1),LN(F6063:J6063),LN(Calculations!$B$3))),0)</f>
        <v>2.9750446524115525E-2</v>
      </c>
    </row>
    <row r="6064" spans="1:11" x14ac:dyDescent="0.35">
      <c r="A6064">
        <v>6061</v>
      </c>
      <c r="B6064" t="str">
        <f t="shared" si="94"/>
        <v>20-55.5</v>
      </c>
      <c r="C6064">
        <v>-55.463507280456</v>
      </c>
      <c r="D6064">
        <v>19.884688432667001</v>
      </c>
      <c r="E6064">
        <f>ASIN(SQRT((SIN(RADIANS(PARAMETERS!$D$8-D6064)/2)*SIN(RADIANS(PARAMETERS!$D$8-D6064)/2))+(COS(RADIANS(D6064))*COS(RADIANS(PARAMETERS!$D$8))*SIN(RADIANS(PARAMETERS!$D$9-C6064)/2)*SIN(RADIANS(PARAMETERS!$D$9-C6064)/2))))*2*3958.756</f>
        <v>459.41723271876828</v>
      </c>
      <c r="F6064">
        <v>162.58828735352</v>
      </c>
      <c r="G6064">
        <v>189.74746704102</v>
      </c>
      <c r="H6064">
        <v>228.70797729492</v>
      </c>
      <c r="I6064">
        <v>263.41323852539</v>
      </c>
      <c r="J6064">
        <v>303.38635253906</v>
      </c>
      <c r="K6064" s="6">
        <f>IFERROR(EXP(TREND(LN($F$1:$J$1),LN(F6064:J6064),LN(Calculations!$B$3))),0)</f>
        <v>3.024974060052385E-2</v>
      </c>
    </row>
    <row r="6065" spans="1:11" x14ac:dyDescent="0.35">
      <c r="A6065">
        <v>6062</v>
      </c>
      <c r="B6065" t="str">
        <f t="shared" si="94"/>
        <v>20-55.5</v>
      </c>
      <c r="C6065">
        <v>-55.734828615357003</v>
      </c>
      <c r="D6065">
        <v>19.884688432667001</v>
      </c>
      <c r="E6065">
        <f>ASIN(SQRT((SIN(RADIANS(PARAMETERS!$D$8-D6065)/2)*SIN(RADIANS(PARAMETERS!$D$8-D6065)/2))+(COS(RADIANS(D6065))*COS(RADIANS(PARAMETERS!$D$8))*SIN(RADIANS(PARAMETERS!$D$9-C6065)/2)*SIN(RADIANS(PARAMETERS!$D$9-C6065)/2))))*2*3958.756</f>
        <v>446.33648281860155</v>
      </c>
      <c r="F6065">
        <v>163.27407836914</v>
      </c>
      <c r="G6065">
        <v>190.20280456543</v>
      </c>
      <c r="H6065">
        <v>229.33978271484</v>
      </c>
      <c r="I6065">
        <v>264.21334838867</v>
      </c>
      <c r="J6065">
        <v>304.39141845703</v>
      </c>
      <c r="K6065" s="6">
        <f>IFERROR(EXP(TREND(LN($F$1:$J$1),LN(F6065:J6065),LN(Calculations!$B$3))),0)</f>
        <v>3.0760372332954387E-2</v>
      </c>
    </row>
    <row r="6066" spans="1:11" x14ac:dyDescent="0.35">
      <c r="A6066">
        <v>6063</v>
      </c>
      <c r="B6066" t="str">
        <f t="shared" si="94"/>
        <v>20-56</v>
      </c>
      <c r="C6066">
        <v>-56.006149950257999</v>
      </c>
      <c r="D6066">
        <v>19.884688432667001</v>
      </c>
      <c r="E6066">
        <f>ASIN(SQRT((SIN(RADIANS(PARAMETERS!$D$8-D6066)/2)*SIN(RADIANS(PARAMETERS!$D$8-D6066)/2))+(COS(RADIANS(D6066))*COS(RADIANS(PARAMETERS!$D$8))*SIN(RADIANS(PARAMETERS!$D$9-C6066)/2)*SIN(RADIANS(PARAMETERS!$D$9-C6066)/2))))*2*3958.756</f>
        <v>433.59646957044447</v>
      </c>
      <c r="F6066">
        <v>163.95294189453</v>
      </c>
      <c r="G6066">
        <v>190.68458557129</v>
      </c>
      <c r="H6066">
        <v>230.00924682617</v>
      </c>
      <c r="I6066">
        <v>265.06192016602</v>
      </c>
      <c r="J6066">
        <v>305.45822143555</v>
      </c>
      <c r="K6066" s="6">
        <f>IFERROR(EXP(TREND(LN($F$1:$J$1),LN(F6066:J6066),LN(Calculations!$B$3))),0)</f>
        <v>3.127606100193512E-2</v>
      </c>
    </row>
    <row r="6067" spans="1:11" x14ac:dyDescent="0.35">
      <c r="A6067">
        <v>6064</v>
      </c>
      <c r="B6067" t="str">
        <f t="shared" si="94"/>
        <v>20-56.5</v>
      </c>
      <c r="C6067">
        <v>-56.277471285159002</v>
      </c>
      <c r="D6067">
        <v>19.884688432667001</v>
      </c>
      <c r="E6067">
        <f>ASIN(SQRT((SIN(RADIANS(PARAMETERS!$D$8-D6067)/2)*SIN(RADIANS(PARAMETERS!$D$8-D6067)/2))+(COS(RADIANS(D6067))*COS(RADIANS(PARAMETERS!$D$8))*SIN(RADIANS(PARAMETERS!$D$9-C6067)/2)*SIN(RADIANS(PARAMETERS!$D$9-C6067)/2))))*2*3958.756</f>
        <v>421.22813837467976</v>
      </c>
      <c r="F6067">
        <v>164.57661437988</v>
      </c>
      <c r="G6067">
        <v>191.14399719238</v>
      </c>
      <c r="H6067">
        <v>230.63763427734</v>
      </c>
      <c r="I6067">
        <v>265.85092163086</v>
      </c>
      <c r="J6067">
        <v>306.44235229492</v>
      </c>
      <c r="K6067" s="6">
        <f>IFERROR(EXP(TREND(LN($F$1:$J$1),LN(F6067:J6067),LN(Calculations!$B$3))),0)</f>
        <v>3.1762371673378073E-2</v>
      </c>
    </row>
    <row r="6068" spans="1:11" x14ac:dyDescent="0.35">
      <c r="A6068">
        <v>6065</v>
      </c>
      <c r="B6068" t="str">
        <f t="shared" si="94"/>
        <v>20-56.5</v>
      </c>
      <c r="C6068">
        <v>-56.548792620059999</v>
      </c>
      <c r="D6068">
        <v>19.884688432667001</v>
      </c>
      <c r="E6068">
        <f>ASIN(SQRT((SIN(RADIANS(PARAMETERS!$D$8-D6068)/2)*SIN(RADIANS(PARAMETERS!$D$8-D6068)/2))+(COS(RADIANS(D6068))*COS(RADIANS(PARAMETERS!$D$8))*SIN(RADIANS(PARAMETERS!$D$9-C6068)/2)*SIN(RADIANS(PARAMETERS!$D$9-C6068)/2))))*2*3958.756</f>
        <v>409.26521501477708</v>
      </c>
      <c r="F6068">
        <v>165.2073059082</v>
      </c>
      <c r="G6068">
        <v>191.63690185547</v>
      </c>
      <c r="H6068">
        <v>231.31303405762</v>
      </c>
      <c r="I6068">
        <v>266.69989013672</v>
      </c>
      <c r="J6068">
        <v>307.50228881836</v>
      </c>
      <c r="K6068" s="6">
        <f>IFERROR(EXP(TREND(LN($F$1:$J$1),LN(F6068:J6068),LN(Calculations!$B$3))),0)</f>
        <v>3.2263347220944663E-2</v>
      </c>
    </row>
    <row r="6069" spans="1:11" x14ac:dyDescent="0.35">
      <c r="A6069">
        <v>6066</v>
      </c>
      <c r="B6069" t="str">
        <f t="shared" si="94"/>
        <v>20-57</v>
      </c>
      <c r="C6069">
        <v>-56.820113954961002</v>
      </c>
      <c r="D6069">
        <v>19.884688432667001</v>
      </c>
      <c r="E6069">
        <f>ASIN(SQRT((SIN(RADIANS(PARAMETERS!$D$8-D6069)/2)*SIN(RADIANS(PARAMETERS!$D$8-D6069)/2))+(COS(RADIANS(D6069))*COS(RADIANS(PARAMETERS!$D$8))*SIN(RADIANS(PARAMETERS!$D$9-C6069)/2)*SIN(RADIANS(PARAMETERS!$D$9-C6069)/2))))*2*3958.756</f>
        <v>397.74430731925639</v>
      </c>
      <c r="F6069">
        <v>165.83123779297</v>
      </c>
      <c r="G6069">
        <v>192.15954589844</v>
      </c>
      <c r="H6069">
        <v>232.02961730957</v>
      </c>
      <c r="I6069">
        <v>267.60101318359</v>
      </c>
      <c r="J6069">
        <v>308.62780761719</v>
      </c>
      <c r="K6069" s="6">
        <f>IFERROR(EXP(TREND(LN($F$1:$J$1),LN(F6069:J6069),LN(Calculations!$B$3))),0)</f>
        <v>3.2769188514637705E-2</v>
      </c>
    </row>
    <row r="6070" spans="1:11" x14ac:dyDescent="0.35">
      <c r="A6070">
        <v>6067</v>
      </c>
      <c r="B6070" t="str">
        <f t="shared" si="94"/>
        <v>20-57</v>
      </c>
      <c r="C6070">
        <v>-57.091435289861998</v>
      </c>
      <c r="D6070">
        <v>19.884688432667001</v>
      </c>
      <c r="E6070">
        <f>ASIN(SQRT((SIN(RADIANS(PARAMETERS!$D$8-D6070)/2)*SIN(RADIANS(PARAMETERS!$D$8-D6070)/2))+(COS(RADIANS(D6070))*COS(RADIANS(PARAMETERS!$D$8))*SIN(RADIANS(PARAMETERS!$D$9-C6070)/2)*SIN(RADIANS(PARAMETERS!$D$9-C6070)/2))))*2*3958.756</f>
        <v>386.70494847593051</v>
      </c>
      <c r="F6070">
        <v>166.39384460449</v>
      </c>
      <c r="G6070">
        <v>192.65618896484</v>
      </c>
      <c r="H6070">
        <v>232.70631408691</v>
      </c>
      <c r="I6070">
        <v>268.44876098633</v>
      </c>
      <c r="J6070">
        <v>309.68319702148</v>
      </c>
      <c r="K6070" s="6">
        <f>IFERROR(EXP(TREND(LN($F$1:$J$1),LN(F6070:J6070),LN(Calculations!$B$3))),0)</f>
        <v>3.323570076273178E-2</v>
      </c>
    </row>
    <row r="6071" spans="1:11" x14ac:dyDescent="0.35">
      <c r="A6071">
        <v>6068</v>
      </c>
      <c r="B6071" t="str">
        <f t="shared" si="94"/>
        <v>20-57.5</v>
      </c>
      <c r="C6071">
        <v>-57.362756624763001</v>
      </c>
      <c r="D6071">
        <v>19.884688432667001</v>
      </c>
      <c r="E6071">
        <f>ASIN(SQRT((SIN(RADIANS(PARAMETERS!$D$8-D6071)/2)*SIN(RADIANS(PARAMETERS!$D$8-D6071)/2))+(COS(RADIANS(D6071))*COS(RADIANS(PARAMETERS!$D$8))*SIN(RADIANS(PARAMETERS!$D$9-C6071)/2)*SIN(RADIANS(PARAMETERS!$D$9-C6071)/2))))*2*3958.756</f>
        <v>376.18955816599305</v>
      </c>
      <c r="F6071">
        <v>166.97650146484</v>
      </c>
      <c r="G6071">
        <v>193.19459533691</v>
      </c>
      <c r="H6071">
        <v>233.44396972656</v>
      </c>
      <c r="I6071">
        <v>269.37594604492</v>
      </c>
      <c r="J6071">
        <v>310.8408203125</v>
      </c>
      <c r="K6071" s="6">
        <f>IFERROR(EXP(TREND(LN($F$1:$J$1),LN(F6071:J6071),LN(Calculations!$B$3))),0)</f>
        <v>3.3724839138214481E-2</v>
      </c>
    </row>
    <row r="6072" spans="1:11" x14ac:dyDescent="0.35">
      <c r="A6072">
        <v>6069</v>
      </c>
      <c r="B6072" t="str">
        <f t="shared" si="94"/>
        <v>20-57.5</v>
      </c>
      <c r="C6072">
        <v>-57.634077959663998</v>
      </c>
      <c r="D6072">
        <v>19.884688432667001</v>
      </c>
      <c r="E6072">
        <f>ASIN(SQRT((SIN(RADIANS(PARAMETERS!$D$8-D6072)/2)*SIN(RADIANS(PARAMETERS!$D$8-D6072)/2))+(COS(RADIANS(D6072))*COS(RADIANS(PARAMETERS!$D$8))*SIN(RADIANS(PARAMETERS!$D$9-C6072)/2)*SIN(RADIANS(PARAMETERS!$D$9-C6072)/2))))*2*3958.756</f>
        <v>366.24329360529691</v>
      </c>
      <c r="F6072">
        <v>167.55680847168</v>
      </c>
      <c r="G6072">
        <v>193.76211547852</v>
      </c>
      <c r="H6072">
        <v>234.2240447998</v>
      </c>
      <c r="I6072">
        <v>270.35842895508</v>
      </c>
      <c r="J6072">
        <v>312.06958007813</v>
      </c>
      <c r="K6072" s="6">
        <f>IFERROR(EXP(TREND(LN($F$1:$J$1),LN(F6072:J6072),LN(Calculations!$B$3))),0)</f>
        <v>3.4219424117086408E-2</v>
      </c>
    </row>
    <row r="6073" spans="1:11" x14ac:dyDescent="0.35">
      <c r="A6073">
        <v>6070</v>
      </c>
      <c r="B6073" t="str">
        <f t="shared" si="94"/>
        <v>20-58</v>
      </c>
      <c r="C6073">
        <v>-57.905399294565001</v>
      </c>
      <c r="D6073">
        <v>19.884688432667001</v>
      </c>
      <c r="E6073">
        <f>ASIN(SQRT((SIN(RADIANS(PARAMETERS!$D$8-D6073)/2)*SIN(RADIANS(PARAMETERS!$D$8-D6073)/2))+(COS(RADIANS(D6073))*COS(RADIANS(PARAMETERS!$D$8))*SIN(RADIANS(PARAMETERS!$D$9-C6073)/2)*SIN(RADIANS(PARAMETERS!$D$9-C6073)/2))))*2*3958.756</f>
        <v>356.91375958128026</v>
      </c>
      <c r="F6073">
        <v>168.0767364502</v>
      </c>
      <c r="G6073">
        <v>194.29804992676</v>
      </c>
      <c r="H6073">
        <v>234.9581451416</v>
      </c>
      <c r="I6073">
        <v>271.28109741211</v>
      </c>
      <c r="J6073">
        <v>313.22149658203</v>
      </c>
      <c r="K6073" s="6">
        <f>IFERROR(EXP(TREND(LN($F$1:$J$1),LN(F6073:J6073),LN(Calculations!$B$3))),0)</f>
        <v>3.4671287531624011E-2</v>
      </c>
    </row>
    <row r="6074" spans="1:11" x14ac:dyDescent="0.35">
      <c r="A6074">
        <v>6071</v>
      </c>
      <c r="B6074" t="str">
        <f t="shared" si="94"/>
        <v>20-58</v>
      </c>
      <c r="C6074">
        <v>-58.176720629465002</v>
      </c>
      <c r="D6074">
        <v>19.884688432667001</v>
      </c>
      <c r="E6074">
        <f>ASIN(SQRT((SIN(RADIANS(PARAMETERS!$D$8-D6074)/2)*SIN(RADIANS(PARAMETERS!$D$8-D6074)/2))+(COS(RADIANS(D6074))*COS(RADIANS(PARAMETERS!$D$8))*SIN(RADIANS(PARAMETERS!$D$9-C6074)/2)*SIN(RADIANS(PARAMETERS!$D$9-C6074)/2))))*2*3958.756</f>
        <v>348.25054578830657</v>
      </c>
      <c r="F6074">
        <v>168.60409545898</v>
      </c>
      <c r="G6074">
        <v>194.85546875</v>
      </c>
      <c r="H6074">
        <v>235.71701049805</v>
      </c>
      <c r="I6074">
        <v>272.23129272461</v>
      </c>
      <c r="J6074">
        <v>314.4040222168</v>
      </c>
      <c r="K6074" s="6">
        <f>IFERROR(EXP(TREND(LN($F$1:$J$1),LN(F6074:J6074),LN(Calculations!$B$3))),0)</f>
        <v>3.513772726974658E-2</v>
      </c>
    </row>
    <row r="6075" spans="1:11" x14ac:dyDescent="0.35">
      <c r="A6075">
        <v>6072</v>
      </c>
      <c r="B6075" t="str">
        <f t="shared" si="94"/>
        <v>20-58.5</v>
      </c>
      <c r="C6075">
        <v>-58.448041964365999</v>
      </c>
      <c r="D6075">
        <v>19.884688432667001</v>
      </c>
      <c r="E6075">
        <f>ASIN(SQRT((SIN(RADIANS(PARAMETERS!$D$8-D6075)/2)*SIN(RADIANS(PARAMETERS!$D$8-D6075)/2))+(COS(RADIANS(D6075))*COS(RADIANS(PARAMETERS!$D$8))*SIN(RADIANS(PARAMETERS!$D$9-C6075)/2)*SIN(RADIANS(PARAMETERS!$D$9-C6075)/2))))*2*3958.756</f>
        <v>340.30456262628491</v>
      </c>
      <c r="F6075">
        <v>169.11221313477</v>
      </c>
      <c r="G6075">
        <v>195.41612243652</v>
      </c>
      <c r="H6075">
        <v>236.47189331055</v>
      </c>
      <c r="I6075">
        <v>273.17001342773</v>
      </c>
      <c r="J6075">
        <v>315.56536865234</v>
      </c>
      <c r="K6075" s="6">
        <f>IFERROR(EXP(TREND(LN($F$1:$J$1),LN(F6075:J6075),LN(Calculations!$B$3))),0)</f>
        <v>3.5598715774177073E-2</v>
      </c>
    </row>
    <row r="6076" spans="1:11" x14ac:dyDescent="0.35">
      <c r="A6076">
        <v>6073</v>
      </c>
      <c r="B6076" t="str">
        <f t="shared" si="94"/>
        <v>20-58.5</v>
      </c>
      <c r="C6076">
        <v>-58.719363299267002</v>
      </c>
      <c r="D6076">
        <v>19.884688432667001</v>
      </c>
      <c r="E6076">
        <f>ASIN(SQRT((SIN(RADIANS(PARAMETERS!$D$8-D6076)/2)*SIN(RADIANS(PARAMETERS!$D$8-D6076)/2))+(COS(RADIANS(D6076))*COS(RADIANS(PARAMETERS!$D$8))*SIN(RADIANS(PARAMETERS!$D$9-C6076)/2)*SIN(RADIANS(PARAMETERS!$D$9-C6076)/2))))*2*3958.756</f>
        <v>333.12715471268308</v>
      </c>
      <c r="F6076">
        <v>169.5555267334</v>
      </c>
      <c r="G6076">
        <v>195.92744445801</v>
      </c>
      <c r="H6076">
        <v>237.14379882813</v>
      </c>
      <c r="I6076">
        <v>273.99258422852</v>
      </c>
      <c r="J6076">
        <v>316.56909179688</v>
      </c>
      <c r="K6076" s="6">
        <f>IFERROR(EXP(TREND(LN($F$1:$J$1),LN(F6076:J6076),LN(Calculations!$B$3))),0)</f>
        <v>3.6016866850656845E-2</v>
      </c>
    </row>
    <row r="6077" spans="1:11" x14ac:dyDescent="0.35">
      <c r="A6077">
        <v>6074</v>
      </c>
      <c r="B6077" t="str">
        <f t="shared" si="94"/>
        <v>20-59</v>
      </c>
      <c r="C6077">
        <v>-58.990684634167998</v>
      </c>
      <c r="D6077">
        <v>19.884688432667001</v>
      </c>
      <c r="E6077">
        <f>ASIN(SQRT((SIN(RADIANS(PARAMETERS!$D$8-D6077)/2)*SIN(RADIANS(PARAMETERS!$D$8-D6077)/2))+(COS(RADIANS(D6077))*COS(RADIANS(PARAMETERS!$D$8))*SIN(RADIANS(PARAMETERS!$D$9-C6077)/2)*SIN(RADIANS(PARAMETERS!$D$9-C6077)/2))))*2*3958.756</f>
        <v>326.76898602822655</v>
      </c>
      <c r="F6077">
        <v>169.99061584473</v>
      </c>
      <c r="G6077">
        <v>196.44297790527</v>
      </c>
      <c r="H6077">
        <v>237.81874084473</v>
      </c>
      <c r="I6077">
        <v>274.81689453125</v>
      </c>
      <c r="J6077">
        <v>317.57281494141</v>
      </c>
      <c r="K6077" s="6">
        <f>IFERROR(EXP(TREND(LN($F$1:$J$1),LN(F6077:J6077),LN(Calculations!$B$3))),0)</f>
        <v>3.6433877586439858E-2</v>
      </c>
    </row>
    <row r="6078" spans="1:11" x14ac:dyDescent="0.35">
      <c r="A6078">
        <v>6075</v>
      </c>
      <c r="B6078" t="str">
        <f t="shared" si="94"/>
        <v>20-59.5</v>
      </c>
      <c r="C6078">
        <v>-59.262005969069001</v>
      </c>
      <c r="D6078">
        <v>19.884688432667001</v>
      </c>
      <c r="E6078">
        <f>ASIN(SQRT((SIN(RADIANS(PARAMETERS!$D$8-D6078)/2)*SIN(RADIANS(PARAMETERS!$D$8-D6078)/2))+(COS(RADIANS(D6078))*COS(RADIANS(PARAMETERS!$D$8))*SIN(RADIANS(PARAMETERS!$D$9-C6078)/2)*SIN(RADIANS(PARAMETERS!$D$9-C6078)/2))))*2*3958.756</f>
        <v>321.27871247930153</v>
      </c>
      <c r="F6078">
        <v>170.40676879883</v>
      </c>
      <c r="G6078">
        <v>196.94633483887</v>
      </c>
      <c r="H6078">
        <v>238.47384643555</v>
      </c>
      <c r="I6078">
        <v>275.61383056641</v>
      </c>
      <c r="J6078">
        <v>318.53988647461</v>
      </c>
      <c r="K6078" s="6">
        <f>IFERROR(EXP(TREND(LN($F$1:$J$1),LN(F6078:J6078),LN(Calculations!$B$3))),0)</f>
        <v>3.6839543146411413E-2</v>
      </c>
    </row>
    <row r="6079" spans="1:11" x14ac:dyDescent="0.35">
      <c r="A6079">
        <v>6076</v>
      </c>
      <c r="B6079" t="str">
        <f t="shared" si="94"/>
        <v>20-59.5</v>
      </c>
      <c r="C6079">
        <v>-59.533327303969998</v>
      </c>
      <c r="D6079">
        <v>19.884688432667001</v>
      </c>
      <c r="E6079">
        <f>ASIN(SQRT((SIN(RADIANS(PARAMETERS!$D$8-D6079)/2)*SIN(RADIANS(PARAMETERS!$D$8-D6079)/2))+(COS(RADIANS(D6079))*COS(RADIANS(PARAMETERS!$D$8))*SIN(RADIANS(PARAMETERS!$D$9-C6079)/2)*SIN(RADIANS(PARAMETERS!$D$9-C6079)/2))))*2*3958.756</f>
        <v>316.70148587170399</v>
      </c>
      <c r="F6079">
        <v>170.78561401367</v>
      </c>
      <c r="G6079">
        <v>197.40518188477</v>
      </c>
      <c r="H6079">
        <v>239.06634521484</v>
      </c>
      <c r="I6079">
        <v>276.33090209961</v>
      </c>
      <c r="J6079">
        <v>319.40594482422</v>
      </c>
      <c r="K6079" s="6">
        <f>IFERROR(EXP(TREND(LN($F$1:$J$1),LN(F6079:J6079),LN(Calculations!$B$3))),0)</f>
        <v>3.721431571087E-2</v>
      </c>
    </row>
    <row r="6080" spans="1:11" x14ac:dyDescent="0.35">
      <c r="A6080">
        <v>6077</v>
      </c>
      <c r="B6080" t="str">
        <f t="shared" si="94"/>
        <v>20-60</v>
      </c>
      <c r="C6080">
        <v>-59.804648638871001</v>
      </c>
      <c r="D6080">
        <v>19.884688432667001</v>
      </c>
      <c r="E6080">
        <f>ASIN(SQRT((SIN(RADIANS(PARAMETERS!$D$8-D6080)/2)*SIN(RADIANS(PARAMETERS!$D$8-D6080)/2))+(COS(RADIANS(D6080))*COS(RADIANS(PARAMETERS!$D$8))*SIN(RADIANS(PARAMETERS!$D$9-C6080)/2)*SIN(RADIANS(PARAMETERS!$D$9-C6080)/2))))*2*3958.756</f>
        <v>313.07736496297946</v>
      </c>
      <c r="F6080">
        <v>171.16835021973</v>
      </c>
      <c r="G6080">
        <v>197.8765411377</v>
      </c>
      <c r="H6080">
        <v>239.6851348877</v>
      </c>
      <c r="I6080">
        <v>277.08804321289</v>
      </c>
      <c r="J6080">
        <v>320.32952880859</v>
      </c>
      <c r="K6080" s="6">
        <f>IFERROR(EXP(TREND(LN($F$1:$J$1),LN(F6080:J6080),LN(Calculations!$B$3))),0)</f>
        <v>3.7590103845139042E-2</v>
      </c>
    </row>
    <row r="6081" spans="1:11" x14ac:dyDescent="0.35">
      <c r="A6081">
        <v>6078</v>
      </c>
      <c r="B6081" t="str">
        <f t="shared" si="94"/>
        <v>20-60</v>
      </c>
      <c r="C6081">
        <v>-60.075969973771997</v>
      </c>
      <c r="D6081">
        <v>19.884688432667001</v>
      </c>
      <c r="E6081">
        <f>ASIN(SQRT((SIN(RADIANS(PARAMETERS!$D$8-D6081)/2)*SIN(RADIANS(PARAMETERS!$D$8-D6081)/2))+(COS(RADIANS(D6081))*COS(RADIANS(PARAMETERS!$D$8))*SIN(RADIANS(PARAMETERS!$D$9-C6081)/2)*SIN(RADIANS(PARAMETERS!$D$9-C6081)/2))))*2*3958.756</f>
        <v>310.43973925495908</v>
      </c>
      <c r="F6081">
        <v>171.53887939453</v>
      </c>
      <c r="G6081">
        <v>198.33547973633</v>
      </c>
      <c r="H6081">
        <v>240.28996276855</v>
      </c>
      <c r="I6081">
        <v>277.83001708984</v>
      </c>
      <c r="J6081">
        <v>321.23666381836</v>
      </c>
      <c r="K6081" s="6">
        <f>IFERROR(EXP(TREND(LN($F$1:$J$1),LN(F6081:J6081),LN(Calculations!$B$3))),0)</f>
        <v>3.795486728871024E-2</v>
      </c>
    </row>
    <row r="6082" spans="1:11" x14ac:dyDescent="0.35">
      <c r="A6082">
        <v>6079</v>
      </c>
      <c r="B6082" t="str">
        <f t="shared" si="94"/>
        <v>20-60.5</v>
      </c>
      <c r="C6082">
        <v>-60.347291308673</v>
      </c>
      <c r="D6082">
        <v>19.884688432667001</v>
      </c>
      <c r="E6082">
        <f>ASIN(SQRT((SIN(RADIANS(PARAMETERS!$D$8-D6082)/2)*SIN(RADIANS(PARAMETERS!$D$8-D6082)/2))+(COS(RADIANS(D6082))*COS(RADIANS(PARAMETERS!$D$8))*SIN(RADIANS(PARAMETERS!$D$9-C6082)/2)*SIN(RADIANS(PARAMETERS!$D$9-C6082)/2))))*2*3958.756</f>
        <v>308.81389269860307</v>
      </c>
      <c r="F6082">
        <v>171.87889099121</v>
      </c>
      <c r="G6082">
        <v>198.75082397461</v>
      </c>
      <c r="H6082">
        <v>240.82872009277</v>
      </c>
      <c r="I6082">
        <v>278.48394775391</v>
      </c>
      <c r="J6082">
        <v>322.0285949707</v>
      </c>
      <c r="K6082" s="6">
        <f>IFERROR(EXP(TREND(LN($F$1:$J$1),LN(F6082:J6082),LN(Calculations!$B$3))),0)</f>
        <v>3.8296362243928572E-2</v>
      </c>
    </row>
    <row r="6083" spans="1:11" x14ac:dyDescent="0.35">
      <c r="A6083">
        <v>6080</v>
      </c>
      <c r="B6083" t="str">
        <f t="shared" si="94"/>
        <v>20-60.5</v>
      </c>
      <c r="C6083">
        <v>-60.618612643573996</v>
      </c>
      <c r="D6083">
        <v>19.884688432667001</v>
      </c>
      <c r="E6083">
        <f>ASIN(SQRT((SIN(RADIANS(PARAMETERS!$D$8-D6083)/2)*SIN(RADIANS(PARAMETERS!$D$8-D6083)/2))+(COS(RADIANS(D6083))*COS(RADIANS(PARAMETERS!$D$8))*SIN(RADIANS(PARAMETERS!$D$9-C6083)/2)*SIN(RADIANS(PARAMETERS!$D$9-C6083)/2))))*2*3958.756</f>
        <v>308.21584057103775</v>
      </c>
      <c r="F6083">
        <v>172.23551940918</v>
      </c>
      <c r="G6083">
        <v>199.18702697754</v>
      </c>
      <c r="H6083">
        <v>241.3953704834</v>
      </c>
      <c r="I6083">
        <v>279.17251586914</v>
      </c>
      <c r="J6083">
        <v>322.86328125</v>
      </c>
      <c r="K6083" s="6">
        <f>IFERROR(EXP(TREND(LN($F$1:$J$1),LN(F6083:J6083),LN(Calculations!$B$3))),0)</f>
        <v>3.8656076054655993E-2</v>
      </c>
    </row>
    <row r="6084" spans="1:11" x14ac:dyDescent="0.35">
      <c r="A6084">
        <v>6081</v>
      </c>
      <c r="B6084" t="str">
        <f t="shared" si="94"/>
        <v>20-61</v>
      </c>
      <c r="C6084">
        <v>-60.889933978475</v>
      </c>
      <c r="D6084">
        <v>19.884688432667001</v>
      </c>
      <c r="E6084">
        <f>ASIN(SQRT((SIN(RADIANS(PARAMETERS!$D$8-D6084)/2)*SIN(RADIANS(PARAMETERS!$D$8-D6084)/2))+(COS(RADIANS(D6084))*COS(RADIANS(PARAMETERS!$D$8))*SIN(RADIANS(PARAMETERS!$D$9-C6084)/2)*SIN(RADIANS(PARAMETERS!$D$9-C6084)/2))))*2*3958.756</f>
        <v>308.6515586181892</v>
      </c>
      <c r="F6084">
        <v>172.58561706543</v>
      </c>
      <c r="G6084">
        <v>199.61167907715</v>
      </c>
      <c r="H6084">
        <v>241.94166564941</v>
      </c>
      <c r="I6084">
        <v>279.83197021484</v>
      </c>
      <c r="J6084">
        <v>323.65795898438</v>
      </c>
      <c r="K6084" s="6">
        <f>IFERROR(EXP(TREND(LN($F$1:$J$1),LN(F6084:J6084),LN(Calculations!$B$3))),0)</f>
        <v>3.9014381869928894E-2</v>
      </c>
    </row>
    <row r="6085" spans="1:11" x14ac:dyDescent="0.35">
      <c r="A6085">
        <v>6082</v>
      </c>
      <c r="B6085" t="str">
        <f t="shared" ref="B6085:B6148" si="95">MROUND(D6085,1)&amp;MROUND(C6085,-0.5)</f>
        <v>20-61</v>
      </c>
      <c r="C6085">
        <v>-61.161255313376003</v>
      </c>
      <c r="D6085">
        <v>19.884688432667001</v>
      </c>
      <c r="E6085">
        <f>ASIN(SQRT((SIN(RADIANS(PARAMETERS!$D$8-D6085)/2)*SIN(RADIANS(PARAMETERS!$D$8-D6085)/2))+(COS(RADIANS(D6085))*COS(RADIANS(PARAMETERS!$D$8))*SIN(RADIANS(PARAMETERS!$D$9-C6085)/2)*SIN(RADIANS(PARAMETERS!$D$9-C6085)/2))))*2*3958.756</f>
        <v>310.1166885923588</v>
      </c>
      <c r="F6085">
        <v>172.91354370117</v>
      </c>
      <c r="G6085">
        <v>200.00123596191</v>
      </c>
      <c r="H6085">
        <v>242.43031311035</v>
      </c>
      <c r="I6085">
        <v>280.41156005859</v>
      </c>
      <c r="J6085">
        <v>324.3450012207</v>
      </c>
      <c r="K6085" s="6">
        <f>IFERROR(EXP(TREND(LN($F$1:$J$1),LN(F6085:J6085),LN(Calculations!$B$3))),0)</f>
        <v>3.9359403634633666E-2</v>
      </c>
    </row>
    <row r="6086" spans="1:11" x14ac:dyDescent="0.35">
      <c r="A6086">
        <v>6083</v>
      </c>
      <c r="B6086" t="str">
        <f t="shared" si="95"/>
        <v>20-61.5</v>
      </c>
      <c r="C6086">
        <v>-61.432576648276999</v>
      </c>
      <c r="D6086">
        <v>19.884688432667001</v>
      </c>
      <c r="E6086">
        <f>ASIN(SQRT((SIN(RADIANS(PARAMETERS!$D$8-D6086)/2)*SIN(RADIANS(PARAMETERS!$D$8-D6086)/2))+(COS(RADIANS(D6086))*COS(RADIANS(PARAMETERS!$D$8))*SIN(RADIANS(PARAMETERS!$D$9-C6086)/2)*SIN(RADIANS(PARAMETERS!$D$9-C6086)/2))))*2*3958.756</f>
        <v>312.59675337808892</v>
      </c>
      <c r="F6086">
        <v>173.26893615723</v>
      </c>
      <c r="G6086">
        <v>200.42428588867</v>
      </c>
      <c r="H6086">
        <v>242.96234130859</v>
      </c>
      <c r="I6086">
        <v>281.04379272461</v>
      </c>
      <c r="J6086">
        <v>325.09585571289</v>
      </c>
      <c r="K6086" s="6">
        <f>IFERROR(EXP(TREND(LN($F$1:$J$1),LN(F6086:J6086),LN(Calculations!$B$3))),0)</f>
        <v>3.9734913032463265E-2</v>
      </c>
    </row>
    <row r="6087" spans="1:11" x14ac:dyDescent="0.35">
      <c r="A6087">
        <v>6084</v>
      </c>
      <c r="B6087" t="str">
        <f t="shared" si="95"/>
        <v>20-61.5</v>
      </c>
      <c r="C6087">
        <v>-61.703897983178003</v>
      </c>
      <c r="D6087">
        <v>19.884688432667001</v>
      </c>
      <c r="E6087">
        <f>ASIN(SQRT((SIN(RADIANS(PARAMETERS!$D$8-D6087)/2)*SIN(RADIANS(PARAMETERS!$D$8-D6087)/2))+(COS(RADIANS(D6087))*COS(RADIANS(PARAMETERS!$D$8))*SIN(RADIANS(PARAMETERS!$D$9-C6087)/2)*SIN(RADIANS(PARAMETERS!$D$9-C6087)/2))))*2*3958.756</f>
        <v>316.06785739945138</v>
      </c>
      <c r="F6087">
        <v>173.61848449707</v>
      </c>
      <c r="G6087">
        <v>200.83546447754</v>
      </c>
      <c r="H6087">
        <v>243.47184753418</v>
      </c>
      <c r="I6087">
        <v>281.64291381836</v>
      </c>
      <c r="J6087">
        <v>325.80014038086</v>
      </c>
      <c r="K6087" s="6">
        <f>IFERROR(EXP(TREND(LN($F$1:$J$1),LN(F6087:J6087),LN(Calculations!$B$3))),0)</f>
        <v>4.0111338006569949E-2</v>
      </c>
    </row>
    <row r="6088" spans="1:11" x14ac:dyDescent="0.35">
      <c r="A6088">
        <v>6085</v>
      </c>
      <c r="B6088" t="str">
        <f t="shared" si="95"/>
        <v>20-62</v>
      </c>
      <c r="C6088">
        <v>-61.975219318078999</v>
      </c>
      <c r="D6088">
        <v>19.884688432667001</v>
      </c>
      <c r="E6088">
        <f>ASIN(SQRT((SIN(RADIANS(PARAMETERS!$D$8-D6088)/2)*SIN(RADIANS(PARAMETERS!$D$8-D6088)/2))+(COS(RADIANS(D6088))*COS(RADIANS(PARAMETERS!$D$8))*SIN(RADIANS(PARAMETERS!$D$9-C6088)/2)*SIN(RADIANS(PARAMETERS!$D$9-C6088)/2))))*2*3958.756</f>
        <v>320.49779532255445</v>
      </c>
      <c r="F6088">
        <v>173.94453430176</v>
      </c>
      <c r="G6088">
        <v>201.21130371094</v>
      </c>
      <c r="H6088">
        <v>243.9253692627</v>
      </c>
      <c r="I6088">
        <v>282.1657409668</v>
      </c>
      <c r="J6088">
        <v>326.40295410156</v>
      </c>
      <c r="K6088" s="6">
        <f>IFERROR(EXP(TREND(LN($F$1:$J$1),LN(F6088:J6088),LN(Calculations!$B$3))),0)</f>
        <v>4.047235832006181E-2</v>
      </c>
    </row>
    <row r="6089" spans="1:11" x14ac:dyDescent="0.35">
      <c r="A6089">
        <v>6086</v>
      </c>
      <c r="B6089" t="str">
        <f t="shared" si="95"/>
        <v>20-62</v>
      </c>
      <c r="C6089">
        <v>-62.246540652980002</v>
      </c>
      <c r="D6089">
        <v>19.884688432667001</v>
      </c>
      <c r="E6089">
        <f>ASIN(SQRT((SIN(RADIANS(PARAMETERS!$D$8-D6089)/2)*SIN(RADIANS(PARAMETERS!$D$8-D6089)/2))+(COS(RADIANS(D6089))*COS(RADIANS(PARAMETERS!$D$8))*SIN(RADIANS(PARAMETERS!$D$9-C6089)/2)*SIN(RADIANS(PARAMETERS!$D$9-C6089)/2))))*2*3958.756</f>
        <v>325.84745413648733</v>
      </c>
      <c r="F6089">
        <v>174.2903137207</v>
      </c>
      <c r="G6089">
        <v>201.61459350586</v>
      </c>
      <c r="H6089">
        <v>244.41963195801</v>
      </c>
      <c r="I6089">
        <v>282.74221801758</v>
      </c>
      <c r="J6089">
        <v>327.07525634766</v>
      </c>
      <c r="K6089" s="6">
        <f>IFERROR(EXP(TREND(LN($F$1:$J$1),LN(F6089:J6089),LN(Calculations!$B$3))),0)</f>
        <v>4.0853378987473932E-2</v>
      </c>
    </row>
    <row r="6090" spans="1:11" x14ac:dyDescent="0.35">
      <c r="A6090">
        <v>6087</v>
      </c>
      <c r="B6090" t="str">
        <f t="shared" si="95"/>
        <v>20-62.5</v>
      </c>
      <c r="C6090">
        <v>-62.517861987880998</v>
      </c>
      <c r="D6090">
        <v>19.884688432667001</v>
      </c>
      <c r="E6090">
        <f>ASIN(SQRT((SIN(RADIANS(PARAMETERS!$D$8-D6090)/2)*SIN(RADIANS(PARAMETERS!$D$8-D6090)/2))+(COS(RADIANS(D6090))*COS(RADIANS(PARAMETERS!$D$8))*SIN(RADIANS(PARAMETERS!$D$9-C6090)/2)*SIN(RADIANS(PARAMETERS!$D$9-C6090)/2))))*2*3958.756</f>
        <v>332.07237616415284</v>
      </c>
      <c r="F6090">
        <v>174.62608337402</v>
      </c>
      <c r="G6090">
        <v>202.00798034668</v>
      </c>
      <c r="H6090">
        <v>244.90449523926</v>
      </c>
      <c r="I6090">
        <v>283.30999755859</v>
      </c>
      <c r="J6090">
        <v>327.74008178711</v>
      </c>
      <c r="K6090" s="6">
        <f>IFERROR(EXP(TREND(LN($F$1:$J$1),LN(F6090:J6090),LN(Calculations!$B$3))),0)</f>
        <v>4.1224302536018172E-2</v>
      </c>
    </row>
    <row r="6091" spans="1:11" x14ac:dyDescent="0.35">
      <c r="A6091">
        <v>6088</v>
      </c>
      <c r="B6091" t="str">
        <f t="shared" si="95"/>
        <v>20-63</v>
      </c>
      <c r="C6091">
        <v>-62.789183322782002</v>
      </c>
      <c r="D6091">
        <v>19.884688432667001</v>
      </c>
      <c r="E6091">
        <f>ASIN(SQRT((SIN(RADIANS(PARAMETERS!$D$8-D6091)/2)*SIN(RADIANS(PARAMETERS!$D$8-D6091)/2))+(COS(RADIANS(D6091))*COS(RADIANS(PARAMETERS!$D$8))*SIN(RADIANS(PARAMETERS!$D$9-C6091)/2)*SIN(RADIANS(PARAMETERS!$D$9-C6091)/2))))*2*3958.756</f>
        <v>339.12435369214114</v>
      </c>
      <c r="F6091">
        <v>174.94424438477</v>
      </c>
      <c r="G6091">
        <v>202.38186645508</v>
      </c>
      <c r="H6091">
        <v>245.36698913574</v>
      </c>
      <c r="I6091">
        <v>283.85302734375</v>
      </c>
      <c r="J6091">
        <v>328.37741088867</v>
      </c>
      <c r="K6091" s="6">
        <f>IFERROR(EXP(TREND(LN($F$1:$J$1),LN(F6091:J6091),LN(Calculations!$B$3))),0)</f>
        <v>4.1577067767379697E-2</v>
      </c>
    </row>
    <row r="6092" spans="1:11" x14ac:dyDescent="0.35">
      <c r="A6092">
        <v>6089</v>
      </c>
      <c r="B6092" t="str">
        <f t="shared" si="95"/>
        <v>20-63</v>
      </c>
      <c r="C6092">
        <v>-63.060504657682998</v>
      </c>
      <c r="D6092">
        <v>19.884688432667001</v>
      </c>
      <c r="E6092">
        <f>ASIN(SQRT((SIN(RADIANS(PARAMETERS!$D$8-D6092)/2)*SIN(RADIANS(PARAMETERS!$D$8-D6092)/2))+(COS(RADIANS(D6092))*COS(RADIANS(PARAMETERS!$D$8))*SIN(RADIANS(PARAMETERS!$D$9-C6092)/2)*SIN(RADIANS(PARAMETERS!$D$9-C6092)/2))))*2*3958.756</f>
        <v>346.95294542961813</v>
      </c>
      <c r="F6092">
        <v>175.27932739258</v>
      </c>
      <c r="G6092">
        <v>202.78144836426</v>
      </c>
      <c r="H6092">
        <v>245.87045288086</v>
      </c>
      <c r="I6092">
        <v>284.45199584961</v>
      </c>
      <c r="J6092">
        <v>329.08935546875</v>
      </c>
      <c r="K6092" s="6">
        <f>IFERROR(EXP(TREND(LN($F$1:$J$1),LN(F6092:J6092),LN(Calculations!$B$3))),0)</f>
        <v>4.1944922539216709E-2</v>
      </c>
    </row>
    <row r="6093" spans="1:11" x14ac:dyDescent="0.35">
      <c r="A6093">
        <v>6090</v>
      </c>
      <c r="B6093" t="str">
        <f t="shared" si="95"/>
        <v>20-63.5</v>
      </c>
      <c r="C6093">
        <v>-63.331825992584001</v>
      </c>
      <c r="D6093">
        <v>19.884688432667001</v>
      </c>
      <c r="E6093">
        <f>ASIN(SQRT((SIN(RADIANS(PARAMETERS!$D$8-D6093)/2)*SIN(RADIANS(PARAMETERS!$D$8-D6093)/2))+(COS(RADIANS(D6093))*COS(RADIANS(PARAMETERS!$D$8))*SIN(RADIANS(PARAMETERS!$D$9-C6093)/2)*SIN(RADIANS(PARAMETERS!$D$9-C6093)/2))))*2*3958.756</f>
        <v>355.50683414425356</v>
      </c>
      <c r="F6093">
        <v>175.59077453613</v>
      </c>
      <c r="G6093">
        <v>203.15155029297</v>
      </c>
      <c r="H6093">
        <v>246.33479309082</v>
      </c>
      <c r="I6093">
        <v>285.00271606445</v>
      </c>
      <c r="J6093">
        <v>329.74203491211</v>
      </c>
      <c r="K6093" s="6">
        <f>IFERROR(EXP(TREND(LN($F$1:$J$1),LN(F6093:J6093),LN(Calculations!$B$3))),0)</f>
        <v>4.2290246553895849E-2</v>
      </c>
    </row>
    <row r="6094" spans="1:11" x14ac:dyDescent="0.35">
      <c r="A6094">
        <v>6091</v>
      </c>
      <c r="B6094" t="str">
        <f t="shared" si="95"/>
        <v>20-63.5</v>
      </c>
      <c r="C6094">
        <v>-63.603147327484997</v>
      </c>
      <c r="D6094">
        <v>19.884688432667001</v>
      </c>
      <c r="E6094">
        <f>ASIN(SQRT((SIN(RADIANS(PARAMETERS!$D$8-D6094)/2)*SIN(RADIANS(PARAMETERS!$D$8-D6094)/2))+(COS(RADIANS(D6094))*COS(RADIANS(PARAMETERS!$D$8))*SIN(RADIANS(PARAMETERS!$D$9-C6094)/2)*SIN(RADIANS(PARAMETERS!$D$9-C6094)/2))))*2*3958.756</f>
        <v>364.73497662636925</v>
      </c>
      <c r="F6094">
        <v>175.86943054199</v>
      </c>
      <c r="G6094">
        <v>203.48355102539</v>
      </c>
      <c r="H6094">
        <v>246.75263977051</v>
      </c>
      <c r="I6094">
        <v>285.49945068359</v>
      </c>
      <c r="J6094">
        <v>330.33203125</v>
      </c>
      <c r="K6094" s="6">
        <f>IFERROR(EXP(TREND(LN($F$1:$J$1),LN(F6094:J6094),LN(Calculations!$B$3))),0)</f>
        <v>4.2599988602688349E-2</v>
      </c>
    </row>
    <row r="6095" spans="1:11" x14ac:dyDescent="0.35">
      <c r="A6095">
        <v>6092</v>
      </c>
      <c r="B6095" t="str">
        <f t="shared" si="95"/>
        <v>20-64</v>
      </c>
      <c r="C6095">
        <v>-63.874468662386001</v>
      </c>
      <c r="D6095">
        <v>19.884688432667001</v>
      </c>
      <c r="E6095">
        <f>ASIN(SQRT((SIN(RADIANS(PARAMETERS!$D$8-D6095)/2)*SIN(RADIANS(PARAMETERS!$D$8-D6095)/2))+(COS(RADIANS(D6095))*COS(RADIANS(PARAMETERS!$D$8))*SIN(RADIANS(PARAMETERS!$D$9-C6095)/2)*SIN(RADIANS(PARAMETERS!$D$9-C6095)/2))))*2*3958.756</f>
        <v>374.58752613825845</v>
      </c>
      <c r="F6095">
        <v>176.14570617676</v>
      </c>
      <c r="G6095">
        <v>203.82452392578</v>
      </c>
      <c r="H6095">
        <v>247.20025634766</v>
      </c>
      <c r="I6095">
        <v>286.0471496582</v>
      </c>
      <c r="J6095">
        <v>331.00018310547</v>
      </c>
      <c r="K6095" s="6">
        <f>IFERROR(EXP(TREND(LN($F$1:$J$1),LN(F6095:J6095),LN(Calculations!$B$3))),0)</f>
        <v>4.2895580097288319E-2</v>
      </c>
    </row>
    <row r="6096" spans="1:11" x14ac:dyDescent="0.35">
      <c r="A6096">
        <v>6093</v>
      </c>
      <c r="B6096" t="str">
        <f t="shared" si="95"/>
        <v>20-64</v>
      </c>
      <c r="C6096">
        <v>-64.145789997286997</v>
      </c>
      <c r="D6096">
        <v>19.884688432667001</v>
      </c>
      <c r="E6096">
        <f>ASIN(SQRT((SIN(RADIANS(PARAMETERS!$D$8-D6096)/2)*SIN(RADIANS(PARAMETERS!$D$8-D6096)/2))+(COS(RADIANS(D6096))*COS(RADIANS(PARAMETERS!$D$8))*SIN(RADIANS(PARAMETERS!$D$9-C6096)/2)*SIN(RADIANS(PARAMETERS!$D$9-C6096)/2))))*2*3958.756</f>
        <v>385.01653046730399</v>
      </c>
      <c r="F6096">
        <v>176.3914642334</v>
      </c>
      <c r="G6096">
        <v>204.1360168457</v>
      </c>
      <c r="H6096">
        <v>247.6215057373</v>
      </c>
      <c r="I6096">
        <v>286.57266235352</v>
      </c>
      <c r="J6096">
        <v>331.65231323242</v>
      </c>
      <c r="K6096" s="6">
        <f>IFERROR(EXP(TREND(LN($F$1:$J$1),LN(F6096:J6096),LN(Calculations!$B$3))),0)</f>
        <v>4.3150343587429169E-2</v>
      </c>
    </row>
    <row r="6097" spans="1:11" x14ac:dyDescent="0.35">
      <c r="A6097">
        <v>6094</v>
      </c>
      <c r="B6097" t="str">
        <f t="shared" si="95"/>
        <v>20-64.5</v>
      </c>
      <c r="C6097">
        <v>-64.417111332188</v>
      </c>
      <c r="D6097">
        <v>19.884688432667001</v>
      </c>
      <c r="E6097">
        <f>ASIN(SQRT((SIN(RADIANS(PARAMETERS!$D$8-D6097)/2)*SIN(RADIANS(PARAMETERS!$D$8-D6097)/2))+(COS(RADIANS(D6097))*COS(RADIANS(PARAMETERS!$D$8))*SIN(RADIANS(PARAMETERS!$D$9-C6097)/2)*SIN(RADIANS(PARAMETERS!$D$9-C6097)/2))))*2*3958.756</f>
        <v>395.97642449144416</v>
      </c>
      <c r="F6097">
        <v>176.61270141602</v>
      </c>
      <c r="G6097">
        <v>204.4287109375</v>
      </c>
      <c r="H6097">
        <v>248.03536987305</v>
      </c>
      <c r="I6097">
        <v>287.10314941406</v>
      </c>
      <c r="J6097">
        <v>332.32586669922</v>
      </c>
      <c r="K6097" s="6">
        <f>IFERROR(EXP(TREND(LN($F$1:$J$1),LN(F6097:J6097),LN(Calculations!$B$3))),0)</f>
        <v>4.3366487863726544E-2</v>
      </c>
    </row>
    <row r="6098" spans="1:11" x14ac:dyDescent="0.35">
      <c r="A6098">
        <v>6095</v>
      </c>
      <c r="B6098" t="str">
        <f t="shared" si="95"/>
        <v>20-64.5</v>
      </c>
      <c r="C6098">
        <v>-64.688432667089003</v>
      </c>
      <c r="D6098">
        <v>19.884688432667001</v>
      </c>
      <c r="E6098">
        <f>ASIN(SQRT((SIN(RADIANS(PARAMETERS!$D$8-D6098)/2)*SIN(RADIANS(PARAMETERS!$D$8-D6098)/2))+(COS(RADIANS(D6098))*COS(RADIANS(PARAMETERS!$D$8))*SIN(RADIANS(PARAMETERS!$D$9-C6098)/2)*SIN(RADIANS(PARAMETERS!$D$9-C6098)/2))))*2*3958.756</f>
        <v>407.42434520687686</v>
      </c>
      <c r="F6098">
        <v>176.83723449707</v>
      </c>
      <c r="G6098">
        <v>204.74366760254</v>
      </c>
      <c r="H6098">
        <v>248.50592041016</v>
      </c>
      <c r="I6098">
        <v>287.72534179688</v>
      </c>
      <c r="J6098">
        <v>333.13595581055</v>
      </c>
      <c r="K6098" s="6">
        <f>IFERROR(EXP(TREND(LN($F$1:$J$1),LN(F6098:J6098),LN(Calculations!$B$3))),0)</f>
        <v>4.3565820969418585E-2</v>
      </c>
    </row>
    <row r="6099" spans="1:11" x14ac:dyDescent="0.35">
      <c r="A6099">
        <v>6096</v>
      </c>
      <c r="B6099" t="str">
        <f t="shared" si="95"/>
        <v>20-65</v>
      </c>
      <c r="C6099">
        <v>-64.959754001990007</v>
      </c>
      <c r="D6099">
        <v>19.884688432667001</v>
      </c>
      <c r="E6099">
        <f>ASIN(SQRT((SIN(RADIANS(PARAMETERS!$D$8-D6099)/2)*SIN(RADIANS(PARAMETERS!$D$8-D6099)/2))+(COS(RADIANS(D6099))*COS(RADIANS(PARAMETERS!$D$8))*SIN(RADIANS(PARAMETERS!$D$9-C6099)/2)*SIN(RADIANS(PARAMETERS!$D$9-C6099)/2))))*2*3958.756</f>
        <v>419.3203007469005</v>
      </c>
      <c r="F6099">
        <v>177.01512145996</v>
      </c>
      <c r="G6099">
        <v>205.00657653809</v>
      </c>
      <c r="H6099">
        <v>248.91653442383</v>
      </c>
      <c r="I6099">
        <v>288.2809753418</v>
      </c>
      <c r="J6099">
        <v>333.87222290039</v>
      </c>
      <c r="K6099" s="6">
        <f>IFERROR(EXP(TREND(LN($F$1:$J$1),LN(F6099:J6099),LN(Calculations!$B$3))),0)</f>
        <v>4.3708547666491758E-2</v>
      </c>
    </row>
    <row r="6100" spans="1:11" x14ac:dyDescent="0.35">
      <c r="A6100">
        <v>6097</v>
      </c>
      <c r="B6100" t="str">
        <f t="shared" si="95"/>
        <v>20-65</v>
      </c>
      <c r="C6100">
        <v>-65.231075336890996</v>
      </c>
      <c r="D6100">
        <v>19.884688432667001</v>
      </c>
      <c r="E6100">
        <f>ASIN(SQRT((SIN(RADIANS(PARAMETERS!$D$8-D6100)/2)*SIN(RADIANS(PARAMETERS!$D$8-D6100)/2))+(COS(RADIANS(D6100))*COS(RADIANS(PARAMETERS!$D$8))*SIN(RADIANS(PARAMETERS!$D$9-C6100)/2)*SIN(RADIANS(PARAMETERS!$D$9-C6100)/2))))*2*3958.756</f>
        <v>431.62722460703134</v>
      </c>
      <c r="F6100">
        <v>177.15521240234</v>
      </c>
      <c r="G6100">
        <v>205.22819519043</v>
      </c>
      <c r="H6100">
        <v>249.28091430664</v>
      </c>
      <c r="I6100">
        <v>288.78652954102</v>
      </c>
      <c r="J6100">
        <v>334.55453491211</v>
      </c>
      <c r="K6100" s="6">
        <f>IFERROR(EXP(TREND(LN($F$1:$J$1),LN(F6100:J6100),LN(Calculations!$B$3))),0)</f>
        <v>4.3804371505187713E-2</v>
      </c>
    </row>
    <row r="6101" spans="1:11" x14ac:dyDescent="0.35">
      <c r="A6101">
        <v>6098</v>
      </c>
      <c r="B6101" t="str">
        <f t="shared" si="95"/>
        <v>20-65.5</v>
      </c>
      <c r="C6101">
        <v>-65.502396671791999</v>
      </c>
      <c r="D6101">
        <v>19.884688432667001</v>
      </c>
      <c r="E6101">
        <f>ASIN(SQRT((SIN(RADIANS(PARAMETERS!$D$8-D6101)/2)*SIN(RADIANS(PARAMETERS!$D$8-D6101)/2))+(COS(RADIANS(D6101))*COS(RADIANS(PARAMETERS!$D$8))*SIN(RADIANS(PARAMETERS!$D$9-C6101)/2)*SIN(RADIANS(PARAMETERS!$D$9-C6101)/2))))*2*3958.756</f>
        <v>444.31094355686548</v>
      </c>
      <c r="F6101">
        <v>177.28903198242</v>
      </c>
      <c r="G6101">
        <v>205.45262145996</v>
      </c>
      <c r="H6101">
        <v>249.6650390625</v>
      </c>
      <c r="I6101">
        <v>289.32928466797</v>
      </c>
      <c r="J6101">
        <v>335.29663085938</v>
      </c>
      <c r="K6101" s="6">
        <f>IFERROR(EXP(TREND(LN($F$1:$J$1),LN(F6101:J6101),LN(Calculations!$B$3))),0)</f>
        <v>4.3881208176456972E-2</v>
      </c>
    </row>
    <row r="6102" spans="1:11" x14ac:dyDescent="0.35">
      <c r="A6102">
        <v>6099</v>
      </c>
      <c r="B6102" t="str">
        <f t="shared" si="95"/>
        <v>20-66</v>
      </c>
      <c r="C6102">
        <v>-65.773718006693002</v>
      </c>
      <c r="D6102">
        <v>19.884688432667001</v>
      </c>
      <c r="E6102">
        <f>ASIN(SQRT((SIN(RADIANS(PARAMETERS!$D$8-D6102)/2)*SIN(RADIANS(PARAMETERS!$D$8-D6102)/2))+(COS(RADIANS(D6102))*COS(RADIANS(PARAMETERS!$D$8))*SIN(RADIANS(PARAMETERS!$D$9-C6102)/2)*SIN(RADIANS(PARAMETERS!$D$9-C6102)/2))))*2*3958.756</f>
        <v>457.34008374782258</v>
      </c>
      <c r="F6102">
        <v>177.37287902832</v>
      </c>
      <c r="G6102">
        <v>205.61744689941</v>
      </c>
      <c r="H6102">
        <v>249.97393798828</v>
      </c>
      <c r="I6102">
        <v>289.78244018555</v>
      </c>
      <c r="J6102">
        <v>335.93200683594</v>
      </c>
      <c r="K6102" s="6">
        <f>IFERROR(EXP(TREND(LN($F$1:$J$1),LN(F6102:J6102),LN(Calculations!$B$3))),0)</f>
        <v>4.3901915162212229E-2</v>
      </c>
    </row>
    <row r="6103" spans="1:11" x14ac:dyDescent="0.35">
      <c r="A6103">
        <v>6100</v>
      </c>
      <c r="B6103" t="str">
        <f t="shared" si="95"/>
        <v>20-66</v>
      </c>
      <c r="C6103">
        <v>-66.045039341594006</v>
      </c>
      <c r="D6103">
        <v>19.884688432667001</v>
      </c>
      <c r="E6103">
        <f>ASIN(SQRT((SIN(RADIANS(PARAMETERS!$D$8-D6103)/2)*SIN(RADIANS(PARAMETERS!$D$8-D6103)/2))+(COS(RADIANS(D6103))*COS(RADIANS(PARAMETERS!$D$8))*SIN(RADIANS(PARAMETERS!$D$9-C6103)/2)*SIN(RADIANS(PARAMETERS!$D$9-C6103)/2))))*2*3958.756</f>
        <v>470.68593516444656</v>
      </c>
      <c r="F6103">
        <v>177.41917419434</v>
      </c>
      <c r="G6103">
        <v>205.73770141602</v>
      </c>
      <c r="H6103">
        <v>250.22706604004</v>
      </c>
      <c r="I6103">
        <v>290.16955566406</v>
      </c>
      <c r="J6103">
        <v>336.48931884766</v>
      </c>
      <c r="K6103" s="6">
        <f>IFERROR(EXP(TREND(LN($F$1:$J$1),LN(F6103:J6103),LN(Calculations!$B$3))),0)</f>
        <v>4.3880300195859909E-2</v>
      </c>
    </row>
    <row r="6104" spans="1:11" x14ac:dyDescent="0.35">
      <c r="A6104">
        <v>6101</v>
      </c>
      <c r="B6104" t="str">
        <f t="shared" si="95"/>
        <v>20-66.5</v>
      </c>
      <c r="C6104">
        <v>-66.316360676494995</v>
      </c>
      <c r="D6104">
        <v>19.884688432667001</v>
      </c>
      <c r="E6104">
        <f>ASIN(SQRT((SIN(RADIANS(PARAMETERS!$D$8-D6104)/2)*SIN(RADIANS(PARAMETERS!$D$8-D6104)/2))+(COS(RADIANS(D6104))*COS(RADIANS(PARAMETERS!$D$8))*SIN(RADIANS(PARAMETERS!$D$9-C6104)/2)*SIN(RADIANS(PARAMETERS!$D$9-C6104)/2))))*2*3958.756</f>
        <v>484.3222903548845</v>
      </c>
      <c r="F6104">
        <v>177.45036315918</v>
      </c>
      <c r="G6104">
        <v>205.84384155273</v>
      </c>
      <c r="H6104">
        <v>250.46862792969</v>
      </c>
      <c r="I6104">
        <v>290.54830932617</v>
      </c>
      <c r="J6104">
        <v>337.04287719727</v>
      </c>
      <c r="K6104" s="6">
        <f>IFERROR(EXP(TREND(LN($F$1:$J$1),LN(F6104:J6104),LN(Calculations!$B$3))),0)</f>
        <v>4.383748825598293E-2</v>
      </c>
    </row>
    <row r="6105" spans="1:11" x14ac:dyDescent="0.35">
      <c r="A6105">
        <v>6102</v>
      </c>
      <c r="B6105" t="str">
        <f t="shared" si="95"/>
        <v>20-66.5</v>
      </c>
      <c r="C6105">
        <v>-66.587682011395998</v>
      </c>
      <c r="D6105">
        <v>19.884688432667001</v>
      </c>
      <c r="E6105">
        <f>ASIN(SQRT((SIN(RADIANS(PARAMETERS!$D$8-D6105)/2)*SIN(RADIANS(PARAMETERS!$D$8-D6105)/2))+(COS(RADIANS(D6105))*COS(RADIANS(PARAMETERS!$D$8))*SIN(RADIANS(PARAMETERS!$D$9-C6105)/2)*SIN(RADIANS(PARAMETERS!$D$9-C6105)/2))))*2*3958.756</f>
        <v>498.22526961190283</v>
      </c>
      <c r="F6105">
        <v>177.35997009277</v>
      </c>
      <c r="G6105">
        <v>205.79234313965</v>
      </c>
      <c r="H6105">
        <v>250.49183654785</v>
      </c>
      <c r="I6105">
        <v>290.65060424805</v>
      </c>
      <c r="J6105">
        <v>337.24896240234</v>
      </c>
      <c r="K6105" s="6">
        <f>IFERROR(EXP(TREND(LN($F$1:$J$1),LN(F6105:J6105),LN(Calculations!$B$3))),0)</f>
        <v>4.3673671642207847E-2</v>
      </c>
    </row>
    <row r="6106" spans="1:11" x14ac:dyDescent="0.35">
      <c r="A6106">
        <v>6103</v>
      </c>
      <c r="B6106" t="str">
        <f t="shared" si="95"/>
        <v>20-67</v>
      </c>
      <c r="C6106">
        <v>-66.859003346296006</v>
      </c>
      <c r="D6106">
        <v>19.884688432667001</v>
      </c>
      <c r="E6106">
        <f>ASIN(SQRT((SIN(RADIANS(PARAMETERS!$D$8-D6106)/2)*SIN(RADIANS(PARAMETERS!$D$8-D6106)/2))+(COS(RADIANS(D6106))*COS(RADIANS(PARAMETERS!$D$8))*SIN(RADIANS(PARAMETERS!$D$9-C6106)/2)*SIN(RADIANS(PARAMETERS!$D$9-C6106)/2))))*2*3958.756</f>
        <v>512.37314158722359</v>
      </c>
      <c r="F6106">
        <v>177.15229797363</v>
      </c>
      <c r="G6106">
        <v>205.59948730469</v>
      </c>
      <c r="H6106">
        <v>250.32205200195</v>
      </c>
      <c r="I6106">
        <v>290.51083374023</v>
      </c>
      <c r="J6106">
        <v>337.15338134766</v>
      </c>
      <c r="K6106" s="6">
        <f>IFERROR(EXP(TREND(LN($F$1:$J$1),LN(F6106:J6106),LN(Calculations!$B$3))),0)</f>
        <v>4.3392740196055872E-2</v>
      </c>
    </row>
    <row r="6107" spans="1:11" x14ac:dyDescent="0.35">
      <c r="A6107">
        <v>6104</v>
      </c>
      <c r="B6107" t="str">
        <f t="shared" si="95"/>
        <v>20-67</v>
      </c>
      <c r="C6107">
        <v>-67.130324681196996</v>
      </c>
      <c r="D6107">
        <v>19.884688432667001</v>
      </c>
      <c r="E6107">
        <f>ASIN(SQRT((SIN(RADIANS(PARAMETERS!$D$8-D6107)/2)*SIN(RADIANS(PARAMETERS!$D$8-D6107)/2))+(COS(RADIANS(D6107))*COS(RADIANS(PARAMETERS!$D$8))*SIN(RADIANS(PARAMETERS!$D$9-C6107)/2)*SIN(RADIANS(PARAMETERS!$D$9-C6107)/2))))*2*3958.756</f>
        <v>526.74614572878784</v>
      </c>
      <c r="F6107">
        <v>176.80389404297</v>
      </c>
      <c r="G6107">
        <v>205.30252075195</v>
      </c>
      <c r="H6107">
        <v>250.01547241211</v>
      </c>
      <c r="I6107">
        <v>290.20376586914</v>
      </c>
      <c r="J6107">
        <v>336.85406494141</v>
      </c>
      <c r="K6107" s="6">
        <f>IFERROR(EXP(TREND(LN($F$1:$J$1),LN(F6107:J6107),LN(Calculations!$B$3))),0)</f>
        <v>4.2974045998576037E-2</v>
      </c>
    </row>
    <row r="6108" spans="1:11" x14ac:dyDescent="0.35">
      <c r="A6108">
        <v>6105</v>
      </c>
      <c r="B6108" t="str">
        <f t="shared" si="95"/>
        <v>20-67.5</v>
      </c>
      <c r="C6108">
        <v>-67.401646016097999</v>
      </c>
      <c r="D6108">
        <v>19.884688432667001</v>
      </c>
      <c r="E6108">
        <f>ASIN(SQRT((SIN(RADIANS(PARAMETERS!$D$8-D6108)/2)*SIN(RADIANS(PARAMETERS!$D$8-D6108)/2))+(COS(RADIANS(D6108))*COS(RADIANS(PARAMETERS!$D$8))*SIN(RADIANS(PARAMETERS!$D$9-C6108)/2)*SIN(RADIANS(PARAMETERS!$D$9-C6108)/2))))*2*3958.756</f>
        <v>541.32632088800551</v>
      </c>
      <c r="F6108">
        <v>176.36988830566</v>
      </c>
      <c r="G6108">
        <v>204.91479492188</v>
      </c>
      <c r="H6108">
        <v>249.57936096191</v>
      </c>
      <c r="I6108">
        <v>289.72973632813</v>
      </c>
      <c r="J6108">
        <v>336.34170532227</v>
      </c>
      <c r="K6108" s="6">
        <f>IFERROR(EXP(TREND(LN($F$1:$J$1),LN(F6108:J6108),LN(Calculations!$B$3))),0)</f>
        <v>4.2480360877571718E-2</v>
      </c>
    </row>
    <row r="6109" spans="1:11" x14ac:dyDescent="0.35">
      <c r="A6109">
        <v>6106</v>
      </c>
      <c r="B6109" t="str">
        <f t="shared" si="95"/>
        <v>20-67.5</v>
      </c>
      <c r="C6109">
        <v>-67.672967350999002</v>
      </c>
      <c r="D6109">
        <v>19.884688432667001</v>
      </c>
      <c r="E6109">
        <f>ASIN(SQRT((SIN(RADIANS(PARAMETERS!$D$8-D6109)/2)*SIN(RADIANS(PARAMETERS!$D$8-D6109)/2))+(COS(RADIANS(D6109))*COS(RADIANS(PARAMETERS!$D$8))*SIN(RADIANS(PARAMETERS!$D$9-C6109)/2)*SIN(RADIANS(PARAMETERS!$D$9-C6109)/2))))*2*3958.756</f>
        <v>556.09734288404377</v>
      </c>
      <c r="F6109">
        <v>175.89030456543</v>
      </c>
      <c r="G6109">
        <v>204.47387695313</v>
      </c>
      <c r="H6109">
        <v>249.06700134277</v>
      </c>
      <c r="I6109">
        <v>289.15713500977</v>
      </c>
      <c r="J6109">
        <v>335.70318603516</v>
      </c>
      <c r="K6109" s="6">
        <f>IFERROR(EXP(TREND(LN($F$1:$J$1),LN(F6109:J6109),LN(Calculations!$B$3))),0)</f>
        <v>4.1950542467006156E-2</v>
      </c>
    </row>
    <row r="6110" spans="1:11" x14ac:dyDescent="0.35">
      <c r="A6110">
        <v>6107</v>
      </c>
      <c r="B6110" t="str">
        <f t="shared" si="95"/>
        <v>20-68</v>
      </c>
      <c r="C6110">
        <v>-67.944288685900005</v>
      </c>
      <c r="D6110">
        <v>19.884688432667001</v>
      </c>
      <c r="E6110">
        <f>ASIN(SQRT((SIN(RADIANS(PARAMETERS!$D$8-D6110)/2)*SIN(RADIANS(PARAMETERS!$D$8-D6110)/2))+(COS(RADIANS(D6110))*COS(RADIANS(PARAMETERS!$D$8))*SIN(RADIANS(PARAMETERS!$D$9-C6110)/2)*SIN(RADIANS(PARAMETERS!$D$9-C6110)/2))))*2*3958.756</f>
        <v>571.04437264668479</v>
      </c>
      <c r="F6110">
        <v>175.38298034668</v>
      </c>
      <c r="G6110">
        <v>204.00105285645</v>
      </c>
      <c r="H6110">
        <v>248.51062011719</v>
      </c>
      <c r="I6110">
        <v>288.52886962891</v>
      </c>
      <c r="J6110">
        <v>334.99481201172</v>
      </c>
      <c r="K6110" s="6">
        <f>IFERROR(EXP(TREND(LN($F$1:$J$1),LN(F6110:J6110),LN(Calculations!$B$3))),0)</f>
        <v>4.1400546707849484E-2</v>
      </c>
    </row>
    <row r="6111" spans="1:11" x14ac:dyDescent="0.35">
      <c r="A6111">
        <v>6108</v>
      </c>
      <c r="B6111" t="str">
        <f t="shared" si="95"/>
        <v>20-68</v>
      </c>
      <c r="C6111">
        <v>-68.215610020800995</v>
      </c>
      <c r="D6111">
        <v>19.884688432667001</v>
      </c>
      <c r="E6111">
        <f>ASIN(SQRT((SIN(RADIANS(PARAMETERS!$D$8-D6111)/2)*SIN(RADIANS(PARAMETERS!$D$8-D6111)/2))+(COS(RADIANS(D6111))*COS(RADIANS(PARAMETERS!$D$8))*SIN(RADIANS(PARAMETERS!$D$9-C6111)/2)*SIN(RADIANS(PARAMETERS!$D$9-C6111)/2))))*2*3958.756</f>
        <v>586.15391571584803</v>
      </c>
      <c r="F6111">
        <v>174.6838684082</v>
      </c>
      <c r="G6111">
        <v>203.30557250977</v>
      </c>
      <c r="H6111">
        <v>247.62940979004</v>
      </c>
      <c r="I6111">
        <v>287.47647094727</v>
      </c>
      <c r="J6111">
        <v>333.73950195313</v>
      </c>
      <c r="K6111" s="6">
        <f>IFERROR(EXP(TREND(LN($F$1:$J$1),LN(F6111:J6111),LN(Calculations!$B$3))),0)</f>
        <v>4.0688459379593575E-2</v>
      </c>
    </row>
    <row r="6112" spans="1:11" x14ac:dyDescent="0.35">
      <c r="A6112">
        <v>6109</v>
      </c>
      <c r="B6112" t="str">
        <f t="shared" si="95"/>
        <v>20-68.5</v>
      </c>
      <c r="C6112">
        <v>-68.486931355701998</v>
      </c>
      <c r="D6112">
        <v>19.884688432667001</v>
      </c>
      <c r="E6112">
        <f>ASIN(SQRT((SIN(RADIANS(PARAMETERS!$D$8-D6112)/2)*SIN(RADIANS(PARAMETERS!$D$8-D6112)/2))+(COS(RADIANS(D6112))*COS(RADIANS(PARAMETERS!$D$8))*SIN(RADIANS(PARAMETERS!$D$9-C6112)/2)*SIN(RADIANS(PARAMETERS!$D$9-C6112)/2))))*2*3958.756</f>
        <v>601.41369328019709</v>
      </c>
      <c r="F6112">
        <v>173.78765869141</v>
      </c>
      <c r="G6112">
        <v>202.4395904541</v>
      </c>
      <c r="H6112">
        <v>246.50958251953</v>
      </c>
      <c r="I6112">
        <v>286.12002563477</v>
      </c>
      <c r="J6112">
        <v>332.10000610352</v>
      </c>
      <c r="K6112" s="6">
        <f>IFERROR(EXP(TREND(LN($F$1:$J$1),LN(F6112:J6112),LN(Calculations!$B$3))),0)</f>
        <v>3.9809395367427038E-2</v>
      </c>
    </row>
    <row r="6113" spans="1:11" x14ac:dyDescent="0.35">
      <c r="A6113">
        <v>6110</v>
      </c>
      <c r="B6113" t="str">
        <f t="shared" si="95"/>
        <v>20-69</v>
      </c>
      <c r="C6113">
        <v>-68.758252690603001</v>
      </c>
      <c r="D6113">
        <v>19.884688432667001</v>
      </c>
      <c r="E6113">
        <f>ASIN(SQRT((SIN(RADIANS(PARAMETERS!$D$8-D6113)/2)*SIN(RADIANS(PARAMETERS!$D$8-D6113)/2))+(COS(RADIANS(D6113))*COS(RADIANS(PARAMETERS!$D$8))*SIN(RADIANS(PARAMETERS!$D$9-C6113)/2)*SIN(RADIANS(PARAMETERS!$D$9-C6113)/2))))*2*3958.756</f>
        <v>616.81252453187517</v>
      </c>
      <c r="F6113">
        <v>172.70341491699</v>
      </c>
      <c r="G6113">
        <v>201.43830871582</v>
      </c>
      <c r="H6113">
        <v>245.20977783203</v>
      </c>
      <c r="I6113">
        <v>284.54156494141</v>
      </c>
      <c r="J6113">
        <v>330.18774414063</v>
      </c>
      <c r="K6113" s="6">
        <f>IFERROR(EXP(TREND(LN($F$1:$J$1),LN(F6113:J6113),LN(Calculations!$B$3))),0)</f>
        <v>3.8775442551849913E-2</v>
      </c>
    </row>
    <row r="6114" spans="1:11" x14ac:dyDescent="0.35">
      <c r="A6114">
        <v>6111</v>
      </c>
      <c r="B6114" t="str">
        <f t="shared" si="95"/>
        <v>20-69</v>
      </c>
      <c r="C6114">
        <v>-69.029574025504004</v>
      </c>
      <c r="D6114">
        <v>19.884688432667001</v>
      </c>
      <c r="E6114">
        <f>ASIN(SQRT((SIN(RADIANS(PARAMETERS!$D$8-D6114)/2)*SIN(RADIANS(PARAMETERS!$D$8-D6114)/2))+(COS(RADIANS(D6114))*COS(RADIANS(PARAMETERS!$D$8))*SIN(RADIANS(PARAMETERS!$D$9-C6114)/2)*SIN(RADIANS(PARAMETERS!$D$9-C6114)/2))))*2*3958.756</f>
        <v>632.34021985091044</v>
      </c>
      <c r="F6114">
        <v>171.50675964355</v>
      </c>
      <c r="G6114">
        <v>200.3327331543</v>
      </c>
      <c r="H6114">
        <v>243.76155090332</v>
      </c>
      <c r="I6114">
        <v>282.77203369141</v>
      </c>
      <c r="J6114">
        <v>328.03201293945</v>
      </c>
      <c r="K6114" s="6">
        <f>IFERROR(EXP(TREND(LN($F$1:$J$1),LN(F6114:J6114),LN(Calculations!$B$3))),0)</f>
        <v>3.7666667008820778E-2</v>
      </c>
    </row>
    <row r="6115" spans="1:11" x14ac:dyDescent="0.35">
      <c r="A6115">
        <v>6112</v>
      </c>
      <c r="B6115" t="str">
        <f t="shared" si="95"/>
        <v>20-69.5</v>
      </c>
      <c r="C6115">
        <v>-69.300895360404994</v>
      </c>
      <c r="D6115">
        <v>19.884688432667001</v>
      </c>
      <c r="E6115">
        <f>ASIN(SQRT((SIN(RADIANS(PARAMETERS!$D$8-D6115)/2)*SIN(RADIANS(PARAMETERS!$D$8-D6115)/2))+(COS(RADIANS(D6115))*COS(RADIANS(PARAMETERS!$D$8))*SIN(RADIANS(PARAMETERS!$D$9-C6115)/2)*SIN(RADIANS(PARAMETERS!$D$9-C6115)/2))))*2*3958.756</f>
        <v>647.98748417305251</v>
      </c>
      <c r="F6115">
        <v>170.24781799316</v>
      </c>
      <c r="G6115">
        <v>199.18328857422</v>
      </c>
      <c r="H6115">
        <v>242.25894165039</v>
      </c>
      <c r="I6115">
        <v>280.93856811523</v>
      </c>
      <c r="J6115">
        <v>325.80111694336</v>
      </c>
      <c r="K6115" s="6">
        <f>IFERROR(EXP(TREND(LN($F$1:$J$1),LN(F6115:J6115),LN(Calculations!$B$3))),0)</f>
        <v>3.6526586638230031E-2</v>
      </c>
    </row>
    <row r="6116" spans="1:11" x14ac:dyDescent="0.35">
      <c r="A6116">
        <v>6113</v>
      </c>
      <c r="B6116" t="str">
        <f t="shared" si="95"/>
        <v>20-69.5</v>
      </c>
      <c r="C6116">
        <v>-69.572216695305997</v>
      </c>
      <c r="D6116">
        <v>19.884688432667001</v>
      </c>
      <c r="E6116">
        <f>ASIN(SQRT((SIN(RADIANS(PARAMETERS!$D$8-D6116)/2)*SIN(RADIANS(PARAMETERS!$D$8-D6116)/2))+(COS(RADIANS(D6116))*COS(RADIANS(PARAMETERS!$D$8))*SIN(RADIANS(PARAMETERS!$D$9-C6116)/2)*SIN(RADIANS(PARAMETERS!$D$9-C6116)/2))))*2*3958.756</f>
        <v>663.7458298094748</v>
      </c>
      <c r="F6116">
        <v>168.94427490234</v>
      </c>
      <c r="G6116">
        <v>198.0093536377</v>
      </c>
      <c r="H6116">
        <v>240.73454284668</v>
      </c>
      <c r="I6116">
        <v>279.08685302734</v>
      </c>
      <c r="J6116">
        <v>323.55706787109</v>
      </c>
      <c r="K6116" s="6">
        <f>IFERROR(EXP(TREND(LN($F$1:$J$1),LN(F6116:J6116),LN(Calculations!$B$3))),0)</f>
        <v>3.5371182263603911E-2</v>
      </c>
    </row>
    <row r="6117" spans="1:11" x14ac:dyDescent="0.35">
      <c r="A6117">
        <v>6114</v>
      </c>
      <c r="B6117" t="str">
        <f t="shared" si="95"/>
        <v>20-70</v>
      </c>
      <c r="C6117">
        <v>-69.843538030207</v>
      </c>
      <c r="D6117">
        <v>19.884688432667001</v>
      </c>
      <c r="E6117">
        <f>ASIN(SQRT((SIN(RADIANS(PARAMETERS!$D$8-D6117)/2)*SIN(RADIANS(PARAMETERS!$D$8-D6117)/2))+(COS(RADIANS(D6117))*COS(RADIANS(PARAMETERS!$D$8))*SIN(RADIANS(PARAMETERS!$D$9-C6117)/2)*SIN(RADIANS(PARAMETERS!$D$9-C6117)/2))))*2*3958.756</f>
        <v>679.60749795349443</v>
      </c>
      <c r="F6117">
        <v>167.4976348877</v>
      </c>
      <c r="G6117">
        <v>196.70738220215</v>
      </c>
      <c r="H6117">
        <v>239.02223205566</v>
      </c>
      <c r="I6117">
        <v>276.9889831543</v>
      </c>
      <c r="J6117">
        <v>320.99493408203</v>
      </c>
      <c r="K6117" s="6">
        <f>IFERROR(EXP(TREND(LN($F$1:$J$1),LN(F6117:J6117),LN(Calculations!$B$3))),0)</f>
        <v>3.4134063193398137E-2</v>
      </c>
    </row>
    <row r="6118" spans="1:11" x14ac:dyDescent="0.35">
      <c r="A6118">
        <v>6115</v>
      </c>
      <c r="B6118" t="str">
        <f t="shared" si="95"/>
        <v>20-70</v>
      </c>
      <c r="C6118">
        <v>-70.114859365108003</v>
      </c>
      <c r="D6118">
        <v>19.884688432667001</v>
      </c>
      <c r="E6118">
        <f>ASIN(SQRT((SIN(RADIANS(PARAMETERS!$D$8-D6118)/2)*SIN(RADIANS(PARAMETERS!$D$8-D6118)/2))+(COS(RADIANS(D6118))*COS(RADIANS(PARAMETERS!$D$8))*SIN(RADIANS(PARAMETERS!$D$9-C6118)/2)*SIN(RADIANS(PARAMETERS!$D$9-C6118)/2))))*2*3958.756</f>
        <v>695.56538811165228</v>
      </c>
      <c r="F6118">
        <v>166.02098083496</v>
      </c>
      <c r="G6118">
        <v>195.41955566406</v>
      </c>
      <c r="H6118">
        <v>237.33013916016</v>
      </c>
      <c r="I6118">
        <v>274.91723632813</v>
      </c>
      <c r="J6118">
        <v>318.46624755859</v>
      </c>
      <c r="K6118" s="6">
        <f>IFERROR(EXP(TREND(LN($F$1:$J$1),LN(F6118:J6118),LN(Calculations!$B$3))),0)</f>
        <v>3.2911128766328686E-2</v>
      </c>
    </row>
    <row r="6119" spans="1:11" x14ac:dyDescent="0.35">
      <c r="A6119">
        <v>6116</v>
      </c>
      <c r="B6119" t="str">
        <f t="shared" si="95"/>
        <v>20-70.5</v>
      </c>
      <c r="C6119">
        <v>-70.386180700009007</v>
      </c>
      <c r="D6119">
        <v>19.884688432667001</v>
      </c>
      <c r="E6119">
        <f>ASIN(SQRT((SIN(RADIANS(PARAMETERS!$D$8-D6119)/2)*SIN(RADIANS(PARAMETERS!$D$8-D6119)/2))+(COS(RADIANS(D6119))*COS(RADIANS(PARAMETERS!$D$8))*SIN(RADIANS(PARAMETERS!$D$9-C6119)/2)*SIN(RADIANS(PARAMETERS!$D$9-C6119)/2))))*2*3958.756</f>
        <v>711.61299472184862</v>
      </c>
      <c r="F6119">
        <v>164.57507324219</v>
      </c>
      <c r="G6119">
        <v>194.19651794434</v>
      </c>
      <c r="H6119">
        <v>235.73257446289</v>
      </c>
      <c r="I6119">
        <v>272.96878051758</v>
      </c>
      <c r="J6119">
        <v>316.09619140625</v>
      </c>
      <c r="K6119" s="6">
        <f>IFERROR(EXP(TREND(LN($F$1:$J$1),LN(F6119:J6119),LN(Calculations!$B$3))),0)</f>
        <v>3.1748877576478998E-2</v>
      </c>
    </row>
    <row r="6120" spans="1:11" x14ac:dyDescent="0.35">
      <c r="A6120">
        <v>6117</v>
      </c>
      <c r="B6120" t="str">
        <f t="shared" si="95"/>
        <v>20-70.5</v>
      </c>
      <c r="C6120">
        <v>-70.657502034909996</v>
      </c>
      <c r="D6120">
        <v>19.884688432667001</v>
      </c>
      <c r="E6120">
        <f>ASIN(SQRT((SIN(RADIANS(PARAMETERS!$D$8-D6120)/2)*SIN(RADIANS(PARAMETERS!$D$8-D6120)/2))+(COS(RADIANS(D6120))*COS(RADIANS(PARAMETERS!$D$8))*SIN(RADIANS(PARAMETERS!$D$9-C6120)/2)*SIN(RADIANS(PARAMETERS!$D$9-C6120)/2))))*2*3958.756</f>
        <v>727.74435026098854</v>
      </c>
      <c r="F6120">
        <v>163.57489013672</v>
      </c>
      <c r="G6120">
        <v>193.29072570801</v>
      </c>
      <c r="H6120">
        <v>234.56265258789</v>
      </c>
      <c r="I6120">
        <v>271.55191040039</v>
      </c>
      <c r="J6120">
        <v>314.38305664063</v>
      </c>
      <c r="K6120" s="6">
        <f>IFERROR(EXP(TREND(LN($F$1:$J$1),LN(F6120:J6120),LN(Calculations!$B$3))),0)</f>
        <v>3.0950139286463261E-2</v>
      </c>
    </row>
    <row r="6121" spans="1:11" x14ac:dyDescent="0.35">
      <c r="A6121">
        <v>6118</v>
      </c>
      <c r="B6121" t="str">
        <f t="shared" si="95"/>
        <v>20-71</v>
      </c>
      <c r="C6121">
        <v>-70.928823369810999</v>
      </c>
      <c r="D6121">
        <v>19.884688432667001</v>
      </c>
      <c r="E6121">
        <f>ASIN(SQRT((SIN(RADIANS(PARAMETERS!$D$8-D6121)/2)*SIN(RADIANS(PARAMETERS!$D$8-D6121)/2))+(COS(RADIANS(D6121))*COS(RADIANS(PARAMETERS!$D$8))*SIN(RADIANS(PARAMETERS!$D$9-C6121)/2)*SIN(RADIANS(PARAMETERS!$D$9-C6121)/2))))*2*3958.756</f>
        <v>743.95397419243125</v>
      </c>
      <c r="F6121">
        <v>162.99319458008</v>
      </c>
      <c r="G6121">
        <v>192.69551086426</v>
      </c>
      <c r="H6121">
        <v>233.82789611816</v>
      </c>
      <c r="I6121">
        <v>270.68978881836</v>
      </c>
      <c r="J6121">
        <v>313.37100219727</v>
      </c>
      <c r="K6121" s="6">
        <f>IFERROR(EXP(TREND(LN($F$1:$J$1),LN(F6121:J6121),LN(Calculations!$B$3))),0)</f>
        <v>3.0468643209208578E-2</v>
      </c>
    </row>
    <row r="6122" spans="1:11" x14ac:dyDescent="0.35">
      <c r="A6122">
        <v>6119</v>
      </c>
      <c r="B6122" t="str">
        <f t="shared" si="95"/>
        <v>20-71</v>
      </c>
      <c r="C6122">
        <v>-71.200144704712002</v>
      </c>
      <c r="D6122">
        <v>19.884688432667001</v>
      </c>
      <c r="E6122">
        <f>ASIN(SQRT((SIN(RADIANS(PARAMETERS!$D$8-D6122)/2)*SIN(RADIANS(PARAMETERS!$D$8-D6122)/2))+(COS(RADIANS(D6122))*COS(RADIANS(PARAMETERS!$D$8))*SIN(RADIANS(PARAMETERS!$D$9-C6122)/2)*SIN(RADIANS(PARAMETERS!$D$9-C6122)/2))))*2*3958.756</f>
        <v>760.23682715505913</v>
      </c>
      <c r="F6122">
        <v>162.78224182129</v>
      </c>
      <c r="G6122">
        <v>192.37944030762</v>
      </c>
      <c r="H6122">
        <v>233.48762512207</v>
      </c>
      <c r="I6122">
        <v>270.33352661133</v>
      </c>
      <c r="J6122">
        <v>313.001953125</v>
      </c>
      <c r="K6122" s="6">
        <f>IFERROR(EXP(TREND(LN($F$1:$J$1),LN(F6122:J6122),LN(Calculations!$B$3))),0)</f>
        <v>3.0257514747689382E-2</v>
      </c>
    </row>
    <row r="6123" spans="1:11" x14ac:dyDescent="0.35">
      <c r="A6123">
        <v>6120</v>
      </c>
      <c r="B6123" t="str">
        <f t="shared" si="95"/>
        <v>20-71.5</v>
      </c>
      <c r="C6123">
        <v>-71.471466039613006</v>
      </c>
      <c r="D6123">
        <v>19.884688432667001</v>
      </c>
      <c r="E6123">
        <f>ASIN(SQRT((SIN(RADIANS(PARAMETERS!$D$8-D6123)/2)*SIN(RADIANS(PARAMETERS!$D$8-D6123)/2))+(COS(RADIANS(D6123))*COS(RADIANS(PARAMETERS!$D$8))*SIN(RADIANS(PARAMETERS!$D$9-C6123)/2)*SIN(RADIANS(PARAMETERS!$D$9-C6123)/2))))*2*3958.756</f>
        <v>776.58826984809707</v>
      </c>
      <c r="F6123">
        <v>162.54496765137</v>
      </c>
      <c r="G6123">
        <v>192.02581787109</v>
      </c>
      <c r="H6123">
        <v>233.07945251465</v>
      </c>
      <c r="I6123">
        <v>269.87902832031</v>
      </c>
      <c r="J6123">
        <v>312.49627685547</v>
      </c>
      <c r="K6123" s="6">
        <f>IFERROR(EXP(TREND(LN($F$1:$J$1),LN(F6123:J6123),LN(Calculations!$B$3))),0)</f>
        <v>3.0032558379568055E-2</v>
      </c>
    </row>
    <row r="6124" spans="1:11" x14ac:dyDescent="0.35">
      <c r="A6124">
        <v>6121</v>
      </c>
      <c r="B6124" t="str">
        <f t="shared" si="95"/>
        <v>20-71.5</v>
      </c>
      <c r="C6124">
        <v>-71.742787374513995</v>
      </c>
      <c r="D6124">
        <v>19.884688432667001</v>
      </c>
      <c r="E6124">
        <f>ASIN(SQRT((SIN(RADIANS(PARAMETERS!$D$8-D6124)/2)*SIN(RADIANS(PARAMETERS!$D$8-D6124)/2))+(COS(RADIANS(D6124))*COS(RADIANS(PARAMETERS!$D$8))*SIN(RADIANS(PARAMETERS!$D$9-C6124)/2)*SIN(RADIANS(PARAMETERS!$D$9-C6124)/2))))*2*3958.756</f>
        <v>793.0040261168316</v>
      </c>
      <c r="F6124">
        <v>162.44590759277</v>
      </c>
      <c r="G6124">
        <v>191.82919311523</v>
      </c>
      <c r="H6124">
        <v>232.89300537109</v>
      </c>
      <c r="I6124">
        <v>269.70864868164</v>
      </c>
      <c r="J6124">
        <v>312.35153198242</v>
      </c>
      <c r="K6124" s="6">
        <f>IFERROR(EXP(TREND(LN($F$1:$J$1),LN(F6124:J6124),LN(Calculations!$B$3))),0)</f>
        <v>2.9912908021357616E-2</v>
      </c>
    </row>
    <row r="6125" spans="1:11" x14ac:dyDescent="0.35">
      <c r="A6125">
        <v>6122</v>
      </c>
      <c r="B6125" t="str">
        <f t="shared" si="95"/>
        <v>20-72</v>
      </c>
      <c r="C6125">
        <v>-72.014108709414998</v>
      </c>
      <c r="D6125">
        <v>19.884688432667001</v>
      </c>
      <c r="E6125">
        <f>ASIN(SQRT((SIN(RADIANS(PARAMETERS!$D$8-D6125)/2)*SIN(RADIANS(PARAMETERS!$D$8-D6125)/2))+(COS(RADIANS(D6125))*COS(RADIANS(PARAMETERS!$D$8))*SIN(RADIANS(PARAMETERS!$D$9-C6125)/2)*SIN(RADIANS(PARAMETERS!$D$9-C6125)/2))))*2*3958.756</f>
        <v>809.48014979300569</v>
      </c>
      <c r="F6125">
        <v>162.49440002441</v>
      </c>
      <c r="G6125">
        <v>191.76644897461</v>
      </c>
      <c r="H6125">
        <v>232.89387512207</v>
      </c>
      <c r="I6125">
        <v>269.77694702148</v>
      </c>
      <c r="J6125">
        <v>312.50836181641</v>
      </c>
      <c r="K6125" s="6">
        <f>IFERROR(EXP(TREND(LN($F$1:$J$1),LN(F6125:J6125),LN(Calculations!$B$3))),0)</f>
        <v>2.9901294718230002E-2</v>
      </c>
    </row>
    <row r="6126" spans="1:11" x14ac:dyDescent="0.35">
      <c r="A6126">
        <v>6123</v>
      </c>
      <c r="B6126" t="str">
        <f t="shared" si="95"/>
        <v>20-72.5</v>
      </c>
      <c r="C6126">
        <v>-72.285430044316001</v>
      </c>
      <c r="D6126">
        <v>19.884688432667001</v>
      </c>
      <c r="E6126">
        <f>ASIN(SQRT((SIN(RADIANS(PARAMETERS!$D$8-D6126)/2)*SIN(RADIANS(PARAMETERS!$D$8-D6126)/2))+(COS(RADIANS(D6126))*COS(RADIANS(PARAMETERS!$D$8))*SIN(RADIANS(PARAMETERS!$D$9-C6126)/2)*SIN(RADIANS(PARAMETERS!$D$9-C6126)/2))))*2*3958.756</f>
        <v>826.0129948890692</v>
      </c>
      <c r="F6126">
        <v>162.38916015625</v>
      </c>
      <c r="G6126">
        <v>191.59178161621</v>
      </c>
      <c r="H6126">
        <v>232.71424865723</v>
      </c>
      <c r="I6126">
        <v>269.59683227539</v>
      </c>
      <c r="J6126">
        <v>312.33154296875</v>
      </c>
      <c r="K6126" s="6">
        <f>IFERROR(EXP(TREND(LN($F$1:$J$1),LN(F6126:J6126),LN(Calculations!$B$3))),0)</f>
        <v>2.9790217291376295E-2</v>
      </c>
    </row>
    <row r="6127" spans="1:11" x14ac:dyDescent="0.35">
      <c r="A6127">
        <v>6124</v>
      </c>
      <c r="B6127" t="str">
        <f t="shared" si="95"/>
        <v>20-72.5</v>
      </c>
      <c r="C6127">
        <v>-72.556751379217005</v>
      </c>
      <c r="D6127">
        <v>19.884688432667001</v>
      </c>
      <c r="E6127">
        <f>ASIN(SQRT((SIN(RADIANS(PARAMETERS!$D$8-D6127)/2)*SIN(RADIANS(PARAMETERS!$D$8-D6127)/2))+(COS(RADIANS(D6127))*COS(RADIANS(PARAMETERS!$D$8))*SIN(RADIANS(PARAMETERS!$D$9-C6127)/2)*SIN(RADIANS(PARAMETERS!$D$9-C6127)/2))))*2*3958.756</f>
        <v>842.59918878740825</v>
      </c>
      <c r="F6127">
        <v>162.06541442871</v>
      </c>
      <c r="G6127">
        <v>191.279296875</v>
      </c>
      <c r="H6127">
        <v>232.33535766602</v>
      </c>
      <c r="I6127">
        <v>269.158203125</v>
      </c>
      <c r="J6127">
        <v>311.8235168457</v>
      </c>
      <c r="K6127" s="6">
        <f>IFERROR(EXP(TREND(LN($F$1:$J$1),LN(F6127:J6127),LN(Calculations!$B$3))),0)</f>
        <v>2.9531201641663628E-2</v>
      </c>
    </row>
    <row r="6128" spans="1:11" x14ac:dyDescent="0.35">
      <c r="A6128">
        <v>6125</v>
      </c>
      <c r="B6128" t="str">
        <f t="shared" si="95"/>
        <v>20-73</v>
      </c>
      <c r="C6128">
        <v>-72.828072714117994</v>
      </c>
      <c r="D6128">
        <v>19.884688432667001</v>
      </c>
      <c r="E6128">
        <f>ASIN(SQRT((SIN(RADIANS(PARAMETERS!$D$8-D6128)/2)*SIN(RADIANS(PARAMETERS!$D$8-D6128)/2))+(COS(RADIANS(D6128))*COS(RADIANS(PARAMETERS!$D$8))*SIN(RADIANS(PARAMETERS!$D$9-C6128)/2)*SIN(RADIANS(PARAMETERS!$D$9-C6128)/2))))*2*3958.756</f>
        <v>859.23560810390825</v>
      </c>
      <c r="F6128">
        <v>161.67778015137</v>
      </c>
      <c r="G6128">
        <v>190.9305267334</v>
      </c>
      <c r="H6128">
        <v>231.89331054688</v>
      </c>
      <c r="I6128">
        <v>268.63000488281</v>
      </c>
      <c r="J6128">
        <v>311.19299316406</v>
      </c>
      <c r="K6128" s="6">
        <f>IFERROR(EXP(TREND(LN($F$1:$J$1),LN(F6128:J6128),LN(Calculations!$B$3))),0)</f>
        <v>2.9235457047215856E-2</v>
      </c>
    </row>
    <row r="6129" spans="1:11" x14ac:dyDescent="0.35">
      <c r="A6129">
        <v>6126</v>
      </c>
      <c r="B6129" t="str">
        <f t="shared" si="95"/>
        <v>20-73</v>
      </c>
      <c r="C6129">
        <v>-73.099394049018997</v>
      </c>
      <c r="D6129">
        <v>19.884688432667001</v>
      </c>
      <c r="E6129">
        <f>ASIN(SQRT((SIN(RADIANS(PARAMETERS!$D$8-D6129)/2)*SIN(RADIANS(PARAMETERS!$D$8-D6129)/2))+(COS(RADIANS(D6129))*COS(RADIANS(PARAMETERS!$D$8))*SIN(RADIANS(PARAMETERS!$D$9-C6129)/2)*SIN(RADIANS(PARAMETERS!$D$9-C6129)/2))))*2*3958.756</f>
        <v>875.91935693993219</v>
      </c>
      <c r="F6129">
        <v>161.79499816895</v>
      </c>
      <c r="G6129">
        <v>190.93034362793</v>
      </c>
      <c r="H6129">
        <v>231.89595031738</v>
      </c>
      <c r="I6129">
        <v>268.6354675293</v>
      </c>
      <c r="J6129">
        <v>311.20196533203</v>
      </c>
      <c r="K6129" s="6">
        <f>IFERROR(EXP(TREND(LN($F$1:$J$1),LN(F6129:J6129),LN(Calculations!$B$3))),0)</f>
        <v>2.930489177196326E-2</v>
      </c>
    </row>
    <row r="6130" spans="1:11" x14ac:dyDescent="0.35">
      <c r="A6130">
        <v>6127</v>
      </c>
      <c r="B6130" t="str">
        <f t="shared" si="95"/>
        <v>20-73.5</v>
      </c>
      <c r="C6130">
        <v>-73.37071538392</v>
      </c>
      <c r="D6130">
        <v>19.884688432667001</v>
      </c>
      <c r="E6130">
        <f>ASIN(SQRT((SIN(RADIANS(PARAMETERS!$D$8-D6130)/2)*SIN(RADIANS(PARAMETERS!$D$8-D6130)/2))+(COS(RADIANS(D6130))*COS(RADIANS(PARAMETERS!$D$8))*SIN(RADIANS(PARAMETERS!$D$9-C6130)/2)*SIN(RADIANS(PARAMETERS!$D$9-C6130)/2))))*2*3958.756</f>
        <v>892.64774726800636</v>
      </c>
      <c r="F6130">
        <v>162.43098449707</v>
      </c>
      <c r="G6130">
        <v>191.38792419434</v>
      </c>
      <c r="H6130">
        <v>232.52362060547</v>
      </c>
      <c r="I6130">
        <v>269.42562866211</v>
      </c>
      <c r="J6130">
        <v>312.1904296875</v>
      </c>
      <c r="K6130" s="6">
        <f>IFERROR(EXP(TREND(LN($F$1:$J$1),LN(F6130:J6130),LN(Calculations!$B$3))),0)</f>
        <v>2.9754156003902764E-2</v>
      </c>
    </row>
    <row r="6131" spans="1:11" x14ac:dyDescent="0.35">
      <c r="A6131">
        <v>6128</v>
      </c>
      <c r="B6131" t="str">
        <f t="shared" si="95"/>
        <v>20-73.5</v>
      </c>
      <c r="C6131">
        <v>-73.642036718821004</v>
      </c>
      <c r="D6131">
        <v>19.884688432667001</v>
      </c>
      <c r="E6131">
        <f>ASIN(SQRT((SIN(RADIANS(PARAMETERS!$D$8-D6131)/2)*SIN(RADIANS(PARAMETERS!$D$8-D6131)/2))+(COS(RADIANS(D6131))*COS(RADIANS(PARAMETERS!$D$8))*SIN(RADIANS(PARAMETERS!$D$9-C6131)/2)*SIN(RADIANS(PARAMETERS!$D$9-C6131)/2))))*2*3958.756</f>
        <v>909.41828122458639</v>
      </c>
      <c r="F6131">
        <v>163.36335754395</v>
      </c>
      <c r="G6131">
        <v>192.10006713867</v>
      </c>
      <c r="H6131">
        <v>233.49333190918</v>
      </c>
      <c r="I6131">
        <v>270.64099121094</v>
      </c>
      <c r="J6131">
        <v>313.70513916016</v>
      </c>
      <c r="K6131" s="6">
        <f>IFERROR(EXP(TREND(LN($F$1:$J$1),LN(F6131:J6131),LN(Calculations!$B$3))),0)</f>
        <v>3.0430960333521034E-2</v>
      </c>
    </row>
    <row r="6132" spans="1:11" x14ac:dyDescent="0.35">
      <c r="A6132">
        <v>6129</v>
      </c>
      <c r="B6132" t="str">
        <f t="shared" si="95"/>
        <v>20-74</v>
      </c>
      <c r="C6132">
        <v>-73.913358053722007</v>
      </c>
      <c r="D6132">
        <v>19.884688432667001</v>
      </c>
      <c r="E6132">
        <f>ASIN(SQRT((SIN(RADIANS(PARAMETERS!$D$8-D6132)/2)*SIN(RADIANS(PARAMETERS!$D$8-D6132)/2))+(COS(RADIANS(D6132))*COS(RADIANS(PARAMETERS!$D$8))*SIN(RADIANS(PARAMETERS!$D$9-C6132)/2)*SIN(RADIANS(PARAMETERS!$D$9-C6132)/2))))*2*3958.756</f>
        <v>926.22863510828904</v>
      </c>
      <c r="F6132">
        <v>163.99990844727</v>
      </c>
      <c r="G6132">
        <v>192.46130371094</v>
      </c>
      <c r="H6132">
        <v>233.95310974121</v>
      </c>
      <c r="I6132">
        <v>271.1916809082</v>
      </c>
      <c r="J6132">
        <v>314.36370849609</v>
      </c>
      <c r="K6132" s="6">
        <f>IFERROR(EXP(TREND(LN($F$1:$J$1),LN(F6132:J6132),LN(Calculations!$B$3))),0)</f>
        <v>3.0895730840574384E-2</v>
      </c>
    </row>
    <row r="6133" spans="1:11" x14ac:dyDescent="0.35">
      <c r="A6133">
        <v>6130</v>
      </c>
      <c r="B6133" t="str">
        <f t="shared" si="95"/>
        <v>20-74</v>
      </c>
      <c r="C6133">
        <v>-74.184679388622996</v>
      </c>
      <c r="D6133">
        <v>19.884688432667001</v>
      </c>
      <c r="E6133">
        <f>ASIN(SQRT((SIN(RADIANS(PARAMETERS!$D$8-D6133)/2)*SIN(RADIANS(PARAMETERS!$D$8-D6133)/2))+(COS(RADIANS(D6133))*COS(RADIANS(PARAMETERS!$D$8))*SIN(RADIANS(PARAMETERS!$D$9-C6133)/2)*SIN(RADIANS(PARAMETERS!$D$9-C6133)/2))))*2*3958.756</f>
        <v>943.07664490433137</v>
      </c>
      <c r="F6133">
        <v>163.8016204834</v>
      </c>
      <c r="G6133">
        <v>192.23199462891</v>
      </c>
      <c r="H6133">
        <v>233.59204101563</v>
      </c>
      <c r="I6133">
        <v>270.70153808594</v>
      </c>
      <c r="J6133">
        <v>313.71310424805</v>
      </c>
      <c r="K6133" s="6">
        <f>IFERROR(EXP(TREND(LN($F$1:$J$1),LN(F6133:J6133),LN(Calculations!$B$3))),0)</f>
        <v>3.0757700074280855E-2</v>
      </c>
    </row>
    <row r="6134" spans="1:11" x14ac:dyDescent="0.35">
      <c r="A6134">
        <v>6131</v>
      </c>
      <c r="B6134" t="str">
        <f t="shared" si="95"/>
        <v>20-74.5</v>
      </c>
      <c r="C6134">
        <v>-74.456000723523999</v>
      </c>
      <c r="D6134">
        <v>19.884688432667001</v>
      </c>
      <c r="E6134">
        <f>ASIN(SQRT((SIN(RADIANS(PARAMETERS!$D$8-D6134)/2)*SIN(RADIANS(PARAMETERS!$D$8-D6134)/2))+(COS(RADIANS(D6134))*COS(RADIANS(PARAMETERS!$D$8))*SIN(RADIANS(PARAMETERS!$D$9-C6134)/2)*SIN(RADIANS(PARAMETERS!$D$9-C6134)/2))))*2*3958.756</f>
        <v>959.96029317578098</v>
      </c>
      <c r="F6134">
        <v>162.9292755127</v>
      </c>
      <c r="G6134">
        <v>191.51983642578</v>
      </c>
      <c r="H6134">
        <v>232.55392456055</v>
      </c>
      <c r="I6134">
        <v>269.34838867188</v>
      </c>
      <c r="J6134">
        <v>311.97225952148</v>
      </c>
      <c r="K6134" s="6">
        <f>IFERROR(EXP(TREND(LN($F$1:$J$1),LN(F6134:J6134),LN(Calculations!$B$3))),0)</f>
        <v>3.0136814091038976E-2</v>
      </c>
    </row>
    <row r="6135" spans="1:11" x14ac:dyDescent="0.35">
      <c r="A6135">
        <v>6132</v>
      </c>
      <c r="B6135" t="str">
        <f t="shared" si="95"/>
        <v>20-74.5</v>
      </c>
      <c r="C6135">
        <v>-74.727322058425003</v>
      </c>
      <c r="D6135">
        <v>19.884688432667001</v>
      </c>
      <c r="E6135">
        <f>ASIN(SQRT((SIN(RADIANS(PARAMETERS!$D$8-D6135)/2)*SIN(RADIANS(PARAMETERS!$D$8-D6135)/2))+(COS(RADIANS(D6135))*COS(RADIANS(PARAMETERS!$D$8))*SIN(RADIANS(PARAMETERS!$D$9-C6135)/2)*SIN(RADIANS(PARAMETERS!$D$9-C6135)/2))))*2*3958.756</f>
        <v>976.87769717985441</v>
      </c>
      <c r="F6135">
        <v>161.7592010498</v>
      </c>
      <c r="G6135">
        <v>190.58895874023</v>
      </c>
      <c r="H6135">
        <v>231.19076538086</v>
      </c>
      <c r="I6135">
        <v>267.56634521484</v>
      </c>
      <c r="J6135">
        <v>309.67367553711</v>
      </c>
      <c r="K6135" s="6">
        <f>IFERROR(EXP(TREND(LN($F$1:$J$1),LN(F6135:J6135),LN(Calculations!$B$3))),0)</f>
        <v>2.9321479569064463E-2</v>
      </c>
    </row>
    <row r="6136" spans="1:11" x14ac:dyDescent="0.35">
      <c r="A6136">
        <v>6133</v>
      </c>
      <c r="B6136" t="str">
        <f t="shared" si="95"/>
        <v>20-75</v>
      </c>
      <c r="C6136">
        <v>-74.998643393324997</v>
      </c>
      <c r="D6136">
        <v>19.884688432667001</v>
      </c>
      <c r="E6136">
        <f>ASIN(SQRT((SIN(RADIANS(PARAMETERS!$D$8-D6136)/2)*SIN(RADIANS(PARAMETERS!$D$8-D6136)/2))+(COS(RADIANS(D6136))*COS(RADIANS(PARAMETERS!$D$8))*SIN(RADIANS(PARAMETERS!$D$9-C6136)/2)*SIN(RADIANS(PARAMETERS!$D$9-C6136)/2))))*2*3958.756</f>
        <v>993.82709808311608</v>
      </c>
      <c r="F6136">
        <v>160.70401000977</v>
      </c>
      <c r="G6136">
        <v>189.75918579102</v>
      </c>
      <c r="H6136">
        <v>229.97090148926</v>
      </c>
      <c r="I6136">
        <v>265.96820068359</v>
      </c>
      <c r="J6136">
        <v>307.60873413086</v>
      </c>
      <c r="K6136" s="6">
        <f>IFERROR(EXP(TREND(LN($F$1:$J$1),LN(F6136:J6136),LN(Calculations!$B$3))),0)</f>
        <v>2.8600781902594994E-2</v>
      </c>
    </row>
    <row r="6137" spans="1:11" x14ac:dyDescent="0.35">
      <c r="A6137">
        <v>6134</v>
      </c>
      <c r="B6137" t="str">
        <f t="shared" si="95"/>
        <v>20-75.5</v>
      </c>
      <c r="C6137">
        <v>-75.269964728226</v>
      </c>
      <c r="D6137">
        <v>19.884688432667001</v>
      </c>
      <c r="E6137">
        <f>ASIN(SQRT((SIN(RADIANS(PARAMETERS!$D$8-D6137)/2)*SIN(RADIANS(PARAMETERS!$D$8-D6137)/2))+(COS(RADIANS(D6137))*COS(RADIANS(PARAMETERS!$D$8))*SIN(RADIANS(PARAMETERS!$D$9-C6137)/2)*SIN(RADIANS(PARAMETERS!$D$9-C6137)/2))))*2*3958.756</f>
        <v>1010.8068511637196</v>
      </c>
      <c r="F6137">
        <v>159.87731933594</v>
      </c>
      <c r="G6137">
        <v>189.08944702148</v>
      </c>
      <c r="H6137">
        <v>228.96334838867</v>
      </c>
      <c r="I6137">
        <v>264.63137817383</v>
      </c>
      <c r="J6137">
        <v>305.86410522461</v>
      </c>
      <c r="K6137" s="6">
        <f>IFERROR(EXP(TREND(LN($F$1:$J$1),LN(F6137:J6137),LN(Calculations!$B$3))),0)</f>
        <v>2.8049454280975352E-2</v>
      </c>
    </row>
    <row r="6138" spans="1:11" x14ac:dyDescent="0.35">
      <c r="A6138">
        <v>6135</v>
      </c>
      <c r="B6138" t="str">
        <f t="shared" si="95"/>
        <v>20-75.5</v>
      </c>
      <c r="C6138">
        <v>-75.541286063127004</v>
      </c>
      <c r="D6138">
        <v>19.884688432667001</v>
      </c>
      <c r="E6138">
        <f>ASIN(SQRT((SIN(RADIANS(PARAMETERS!$D$8-D6138)/2)*SIN(RADIANS(PARAMETERS!$D$8-D6138)/2))+(COS(RADIANS(D6138))*COS(RADIANS(PARAMETERS!$D$8))*SIN(RADIANS(PARAMETERS!$D$9-C6138)/2)*SIN(RADIANS(PARAMETERS!$D$9-C6138)/2))))*2*3958.756</f>
        <v>1027.8154168998362</v>
      </c>
      <c r="F6138">
        <v>159.52128601074</v>
      </c>
      <c r="G6138">
        <v>188.73484802246</v>
      </c>
      <c r="H6138">
        <v>228.36859130859</v>
      </c>
      <c r="I6138">
        <v>263.79891967773</v>
      </c>
      <c r="J6138">
        <v>304.73376464844</v>
      </c>
      <c r="K6138" s="6">
        <f>IFERROR(EXP(TREND(LN($F$1:$J$1),LN(F6138:J6138),LN(Calculations!$B$3))),0)</f>
        <v>2.7827333766764439E-2</v>
      </c>
    </row>
    <row r="6139" spans="1:11" x14ac:dyDescent="0.35">
      <c r="A6139">
        <v>6136</v>
      </c>
      <c r="B6139" t="str">
        <f t="shared" si="95"/>
        <v>20-76</v>
      </c>
      <c r="C6139">
        <v>-75.812607398028007</v>
      </c>
      <c r="D6139">
        <v>19.884688432667001</v>
      </c>
      <c r="E6139">
        <f>ASIN(SQRT((SIN(RADIANS(PARAMETERS!$D$8-D6139)/2)*SIN(RADIANS(PARAMETERS!$D$8-D6139)/2))+(COS(RADIANS(D6139))*COS(RADIANS(PARAMETERS!$D$8))*SIN(RADIANS(PARAMETERS!$D$9-C6139)/2)*SIN(RADIANS(PARAMETERS!$D$9-C6139)/2))))*2*3958.756</f>
        <v>1044.8513528564856</v>
      </c>
      <c r="F6139">
        <v>159.86361694336</v>
      </c>
      <c r="G6139">
        <v>188.94903564453</v>
      </c>
      <c r="H6139">
        <v>228.56729125977</v>
      </c>
      <c r="I6139">
        <v>263.97576904297</v>
      </c>
      <c r="J6139">
        <v>304.87734985352</v>
      </c>
      <c r="K6139" s="6">
        <f>IFERROR(EXP(TREND(LN($F$1:$J$1),LN(F6139:J6139),LN(Calculations!$B$3))),0)</f>
        <v>2.8089409003121374E-2</v>
      </c>
    </row>
    <row r="6140" spans="1:11" x14ac:dyDescent="0.35">
      <c r="A6140">
        <v>6137</v>
      </c>
      <c r="B6140" t="str">
        <f t="shared" si="95"/>
        <v>20-76</v>
      </c>
      <c r="C6140">
        <v>-76.083928732928996</v>
      </c>
      <c r="D6140">
        <v>19.884688432667001</v>
      </c>
      <c r="E6140">
        <f>ASIN(SQRT((SIN(RADIANS(PARAMETERS!$D$8-D6140)/2)*SIN(RADIANS(PARAMETERS!$D$8-D6140)/2))+(COS(RADIANS(D6140))*COS(RADIANS(PARAMETERS!$D$8))*SIN(RADIANS(PARAMETERS!$D$9-C6140)/2)*SIN(RADIANS(PARAMETERS!$D$9-C6140)/2))))*2*3958.756</f>
        <v>1061.9133062904607</v>
      </c>
      <c r="F6140">
        <v>160.6964263916</v>
      </c>
      <c r="G6140">
        <v>189.54209899902</v>
      </c>
      <c r="H6140">
        <v>229.28410339355</v>
      </c>
      <c r="I6140">
        <v>264.80346679688</v>
      </c>
      <c r="J6140">
        <v>305.83352661133</v>
      </c>
      <c r="K6140" s="6">
        <f>IFERROR(EXP(TREND(LN($F$1:$J$1),LN(F6140:J6140),LN(Calculations!$B$3))),0)</f>
        <v>2.8702321672793876E-2</v>
      </c>
    </row>
    <row r="6141" spans="1:11" x14ac:dyDescent="0.35">
      <c r="A6141">
        <v>6138</v>
      </c>
      <c r="B6141" t="str">
        <f t="shared" si="95"/>
        <v>20-76.5</v>
      </c>
      <c r="C6141">
        <v>-76.355250067829999</v>
      </c>
      <c r="D6141">
        <v>19.884688432667001</v>
      </c>
      <c r="E6141">
        <f>ASIN(SQRT((SIN(RADIANS(PARAMETERS!$D$8-D6141)/2)*SIN(RADIANS(PARAMETERS!$D$8-D6141)/2))+(COS(RADIANS(D6141))*COS(RADIANS(PARAMETERS!$D$8))*SIN(RADIANS(PARAMETERS!$D$9-C6141)/2)*SIN(RADIANS(PARAMETERS!$D$9-C6141)/2))))*2*3958.756</f>
        <v>1079.0000074028919</v>
      </c>
      <c r="F6141">
        <v>161.61608886719</v>
      </c>
      <c r="G6141">
        <v>190.1413269043</v>
      </c>
      <c r="H6141">
        <v>229.99143981934</v>
      </c>
      <c r="I6141">
        <v>265.60485839844</v>
      </c>
      <c r="J6141">
        <v>306.74099731445</v>
      </c>
      <c r="K6141" s="6">
        <f>IFERROR(EXP(TREND(LN($F$1:$J$1),LN(F6141:J6141),LN(Calculations!$B$3))),0)</f>
        <v>2.938974211461564E-2</v>
      </c>
    </row>
    <row r="6142" spans="1:11" x14ac:dyDescent="0.35">
      <c r="A6142">
        <v>6139</v>
      </c>
      <c r="B6142" t="str">
        <f t="shared" si="95"/>
        <v>20-76.5</v>
      </c>
      <c r="C6142">
        <v>-76.626571402731003</v>
      </c>
      <c r="D6142">
        <v>19.884688432667001</v>
      </c>
      <c r="E6142">
        <f>ASIN(SQRT((SIN(RADIANS(PARAMETERS!$D$8-D6142)/2)*SIN(RADIANS(PARAMETERS!$D$8-D6142)/2))+(COS(RADIANS(D6142))*COS(RADIANS(PARAMETERS!$D$8))*SIN(RADIANS(PARAMETERS!$D$9-C6142)/2)*SIN(RADIANS(PARAMETERS!$D$9-C6142)/2))))*2*3958.756</f>
        <v>1096.1102631761328</v>
      </c>
      <c r="F6142">
        <v>162.04069519043</v>
      </c>
      <c r="G6142">
        <v>190.37046813965</v>
      </c>
      <c r="H6142">
        <v>230.19221496582</v>
      </c>
      <c r="I6142">
        <v>265.76953125</v>
      </c>
      <c r="J6142">
        <v>306.85314941406</v>
      </c>
      <c r="K6142" s="6">
        <f>IFERROR(EXP(TREND(LN($F$1:$J$1),LN(F6142:J6142),LN(Calculations!$B$3))),0)</f>
        <v>2.9729908450798117E-2</v>
      </c>
    </row>
    <row r="6143" spans="1:11" x14ac:dyDescent="0.35">
      <c r="A6143">
        <v>6140</v>
      </c>
      <c r="B6143" t="str">
        <f t="shared" si="95"/>
        <v>20-77</v>
      </c>
      <c r="C6143">
        <v>-76.897892737632006</v>
      </c>
      <c r="D6143">
        <v>19.884688432667001</v>
      </c>
      <c r="E6143">
        <f>ASIN(SQRT((SIN(RADIANS(PARAMETERS!$D$8-D6143)/2)*SIN(RADIANS(PARAMETERS!$D$8-D6143)/2))+(COS(RADIANS(D6143))*COS(RADIANS(PARAMETERS!$D$8))*SIN(RADIANS(PARAMETERS!$D$9-C6143)/2)*SIN(RADIANS(PARAMETERS!$D$9-C6143)/2))))*2*3958.756</f>
        <v>1113.2429517384526</v>
      </c>
      <c r="F6143">
        <v>162.08641052246</v>
      </c>
      <c r="G6143">
        <v>190.25746154785</v>
      </c>
      <c r="H6143">
        <v>229.91265869141</v>
      </c>
      <c r="I6143">
        <v>265.32089233398</v>
      </c>
      <c r="J6143">
        <v>306.18878173828</v>
      </c>
      <c r="K6143" s="6">
        <f>IFERROR(EXP(TREND(LN($F$1:$J$1),LN(F6143:J6143),LN(Calculations!$B$3))),0)</f>
        <v>2.9792204090101294E-2</v>
      </c>
    </row>
    <row r="6144" spans="1:11" x14ac:dyDescent="0.35">
      <c r="A6144">
        <v>6141</v>
      </c>
      <c r="B6144" t="str">
        <f t="shared" si="95"/>
        <v>20-77</v>
      </c>
      <c r="C6144">
        <v>-77.169214072532995</v>
      </c>
      <c r="D6144">
        <v>19.884688432667001</v>
      </c>
      <c r="E6144">
        <f>ASIN(SQRT((SIN(RADIANS(PARAMETERS!$D$8-D6144)/2)*SIN(RADIANS(PARAMETERS!$D$8-D6144)/2))+(COS(RADIANS(D6144))*COS(RADIANS(PARAMETERS!$D$8))*SIN(RADIANS(PARAMETERS!$D$9-C6144)/2)*SIN(RADIANS(PARAMETERS!$D$9-C6144)/2))))*2*3958.756</f>
        <v>1130.3970172059519</v>
      </c>
      <c r="F6144">
        <v>162.0121307373</v>
      </c>
      <c r="G6144">
        <v>190.04135131836</v>
      </c>
      <c r="H6144">
        <v>229.47673034668</v>
      </c>
      <c r="I6144">
        <v>264.66369628906</v>
      </c>
      <c r="J6144">
        <v>305.25088500977</v>
      </c>
      <c r="K6144" s="6">
        <f>IFERROR(EXP(TREND(LN($F$1:$J$1),LN(F6144:J6144),LN(Calculations!$B$3))),0)</f>
        <v>2.9770867192058455E-2</v>
      </c>
    </row>
    <row r="6145" spans="1:11" x14ac:dyDescent="0.35">
      <c r="A6145">
        <v>6142</v>
      </c>
      <c r="B6145" t="str">
        <f t="shared" si="95"/>
        <v>20-77.5</v>
      </c>
      <c r="C6145">
        <v>-77.440535407433998</v>
      </c>
      <c r="D6145">
        <v>19.884688432667001</v>
      </c>
      <c r="E6145">
        <f>ASIN(SQRT((SIN(RADIANS(PARAMETERS!$D$8-D6145)/2)*SIN(RADIANS(PARAMETERS!$D$8-D6145)/2))+(COS(RADIANS(D6145))*COS(RADIANS(PARAMETERS!$D$8))*SIN(RADIANS(PARAMETERS!$D$9-C6145)/2)*SIN(RADIANS(PARAMETERS!$D$9-C6145)/2))))*2*3958.756</f>
        <v>1147.5714649564463</v>
      </c>
      <c r="F6145">
        <v>162.38958740234</v>
      </c>
      <c r="G6145">
        <v>190.31898498535</v>
      </c>
      <c r="H6145">
        <v>229.72430419922</v>
      </c>
      <c r="I6145">
        <v>264.87222290039</v>
      </c>
      <c r="J6145">
        <v>305.4020690918</v>
      </c>
      <c r="K6145" s="6">
        <f>IFERROR(EXP(TREND(LN($F$1:$J$1),LN(F6145:J6145),LN(Calculations!$B$3))),0)</f>
        <v>3.0104051599700962E-2</v>
      </c>
    </row>
    <row r="6146" spans="1:11" x14ac:dyDescent="0.35">
      <c r="A6146">
        <v>6143</v>
      </c>
      <c r="B6146" t="str">
        <f t="shared" si="95"/>
        <v>20-77.5</v>
      </c>
      <c r="C6146">
        <v>-77.711856742335002</v>
      </c>
      <c r="D6146">
        <v>19.884688432667001</v>
      </c>
      <c r="E6146">
        <f>ASIN(SQRT((SIN(RADIANS(PARAMETERS!$D$8-D6146)/2)*SIN(RADIANS(PARAMETERS!$D$8-D6146)/2))+(COS(RADIANS(D6146))*COS(RADIANS(PARAMETERS!$D$8))*SIN(RADIANS(PARAMETERS!$D$9-C6146)/2)*SIN(RADIANS(PARAMETERS!$D$9-C6146)/2))))*2*3958.756</f>
        <v>1164.7653572947092</v>
      </c>
      <c r="F6146">
        <v>163.39419555664</v>
      </c>
      <c r="G6146">
        <v>191.06031799316</v>
      </c>
      <c r="H6146">
        <v>230.60052490234</v>
      </c>
      <c r="I6146">
        <v>265.86611938477</v>
      </c>
      <c r="J6146">
        <v>306.52899169922</v>
      </c>
      <c r="K6146" s="6">
        <f>IFERROR(EXP(TREND(LN($F$1:$J$1),LN(F6146:J6146),LN(Calculations!$B$3))),0)</f>
        <v>3.0920530912659321E-2</v>
      </c>
    </row>
    <row r="6147" spans="1:11" x14ac:dyDescent="0.35">
      <c r="A6147">
        <v>6144</v>
      </c>
      <c r="B6147" t="str">
        <f t="shared" si="95"/>
        <v>20-78</v>
      </c>
      <c r="C6147">
        <v>-77.983178077236005</v>
      </c>
      <c r="D6147">
        <v>19.884688432667001</v>
      </c>
      <c r="E6147">
        <f>ASIN(SQRT((SIN(RADIANS(PARAMETERS!$D$8-D6147)/2)*SIN(RADIANS(PARAMETERS!$D$8-D6147)/2))+(COS(RADIANS(D6147))*COS(RADIANS(PARAMETERS!$D$8))*SIN(RADIANS(PARAMETERS!$D$9-C6147)/2)*SIN(RADIANS(PARAMETERS!$D$9-C6147)/2))))*2*3958.756</f>
        <v>1181.9778094727019</v>
      </c>
      <c r="F6147">
        <v>164.81997680664</v>
      </c>
      <c r="G6147">
        <v>192.13456726074</v>
      </c>
      <c r="H6147">
        <v>231.91920471191</v>
      </c>
      <c r="I6147">
        <v>267.40551757813</v>
      </c>
      <c r="J6147">
        <v>308.32553100586</v>
      </c>
      <c r="K6147" s="6">
        <f>IFERROR(EXP(TREND(LN($F$1:$J$1),LN(F6147:J6147),LN(Calculations!$B$3))),0)</f>
        <v>3.2098760746491456E-2</v>
      </c>
    </row>
    <row r="6148" spans="1:11" x14ac:dyDescent="0.35">
      <c r="A6148">
        <v>6145</v>
      </c>
      <c r="B6148" t="str">
        <f t="shared" si="95"/>
        <v>20-78.5</v>
      </c>
      <c r="C6148">
        <v>-78.254499412136994</v>
      </c>
      <c r="D6148">
        <v>19.884688432667001</v>
      </c>
      <c r="E6148">
        <f>ASIN(SQRT((SIN(RADIANS(PARAMETERS!$D$8-D6148)/2)*SIN(RADIANS(PARAMETERS!$D$8-D6148)/2))+(COS(RADIANS(D6148))*COS(RADIANS(PARAMETERS!$D$8))*SIN(RADIANS(PARAMETERS!$D$9-C6148)/2)*SIN(RADIANS(PARAMETERS!$D$9-C6148)/2))))*2*3958.756</f>
        <v>1199.2079860320875</v>
      </c>
      <c r="F6148">
        <v>166.31478881836</v>
      </c>
      <c r="G6148">
        <v>193.31253051758</v>
      </c>
      <c r="H6148">
        <v>233.37809753418</v>
      </c>
      <c r="I6148">
        <v>269.11972045898</v>
      </c>
      <c r="J6148">
        <v>310.33883666992</v>
      </c>
      <c r="K6148" s="6">
        <f>IFERROR(EXP(TREND(LN($F$1:$J$1),LN(F6148:J6148),LN(Calculations!$B$3))),0)</f>
        <v>3.3382599330787098E-2</v>
      </c>
    </row>
    <row r="6149" spans="1:11" x14ac:dyDescent="0.35">
      <c r="A6149">
        <v>6146</v>
      </c>
      <c r="B6149" t="str">
        <f t="shared" ref="B6149:B6212" si="96">MROUND(D6149,1)&amp;MROUND(C6149,-0.5)</f>
        <v>20-78.5</v>
      </c>
      <c r="C6149">
        <v>-78.525820747037997</v>
      </c>
      <c r="D6149">
        <v>19.884688432667001</v>
      </c>
      <c r="E6149">
        <f>ASIN(SQRT((SIN(RADIANS(PARAMETERS!$D$8-D6149)/2)*SIN(RADIANS(PARAMETERS!$D$8-D6149)/2))+(COS(RADIANS(D6149))*COS(RADIANS(PARAMETERS!$D$8))*SIN(RADIANS(PARAMETERS!$D$9-C6149)/2)*SIN(RADIANS(PARAMETERS!$D$9-C6149)/2))))*2*3958.756</f>
        <v>1216.4550974396577</v>
      </c>
      <c r="F6149">
        <v>167.81285095215</v>
      </c>
      <c r="G6149">
        <v>194.52517700195</v>
      </c>
      <c r="H6149">
        <v>234.8734588623</v>
      </c>
      <c r="I6149">
        <v>270.87127685547</v>
      </c>
      <c r="J6149">
        <v>312.38986206055</v>
      </c>
      <c r="K6149" s="6">
        <f>IFERROR(EXP(TREND(LN($F$1:$J$1),LN(F6149:J6149),LN(Calculations!$B$3))),0)</f>
        <v>3.4725618482161928E-2</v>
      </c>
    </row>
    <row r="6150" spans="1:11" x14ac:dyDescent="0.35">
      <c r="A6150">
        <v>6147</v>
      </c>
      <c r="B6150" t="str">
        <f t="shared" si="96"/>
        <v>20-79</v>
      </c>
      <c r="C6150">
        <v>-78.797142081939</v>
      </c>
      <c r="D6150">
        <v>19.884688432667001</v>
      </c>
      <c r="E6150">
        <f>ASIN(SQRT((SIN(RADIANS(PARAMETERS!$D$8-D6150)/2)*SIN(RADIANS(PARAMETERS!$D$8-D6150)/2))+(COS(RADIANS(D6150))*COS(RADIANS(PARAMETERS!$D$8))*SIN(RADIANS(PARAMETERS!$D$9-C6150)/2)*SIN(RADIANS(PARAMETERS!$D$9-C6150)/2))))*2*3958.756</f>
        <v>1233.7183969892312</v>
      </c>
      <c r="F6150">
        <v>169.16575622559</v>
      </c>
      <c r="G6150">
        <v>195.66387939453</v>
      </c>
      <c r="H6150">
        <v>236.26165771484</v>
      </c>
      <c r="I6150">
        <v>272.48376464844</v>
      </c>
      <c r="J6150">
        <v>314.26272583008</v>
      </c>
      <c r="K6150" s="6">
        <f>IFERROR(EXP(TREND(LN($F$1:$J$1),LN(F6150:J6150),LN(Calculations!$B$3))),0)</f>
        <v>3.5998544988320391E-2</v>
      </c>
    </row>
    <row r="6151" spans="1:11" x14ac:dyDescent="0.35">
      <c r="A6151">
        <v>6148</v>
      </c>
      <c r="B6151" t="str">
        <f t="shared" si="96"/>
        <v>20-79</v>
      </c>
      <c r="C6151">
        <v>-79.068463416840004</v>
      </c>
      <c r="D6151">
        <v>19.884688432667001</v>
      </c>
      <c r="E6151">
        <f>ASIN(SQRT((SIN(RADIANS(PARAMETERS!$D$8-D6151)/2)*SIN(RADIANS(PARAMETERS!$D$8-D6151)/2))+(COS(RADIANS(D6151))*COS(RADIANS(PARAMETERS!$D$8))*SIN(RADIANS(PARAMETERS!$D$9-C6151)/2)*SIN(RADIANS(PARAMETERS!$D$9-C6151)/2))))*2*3958.756</f>
        <v>1250.9971779462267</v>
      </c>
      <c r="F6151">
        <v>170.17991638184</v>
      </c>
      <c r="G6151">
        <v>196.62385559082</v>
      </c>
      <c r="H6151">
        <v>237.41641235352</v>
      </c>
      <c r="I6151">
        <v>273.8115234375</v>
      </c>
      <c r="J6151">
        <v>315.78918457031</v>
      </c>
      <c r="K6151" s="6">
        <f>IFERROR(EXP(TREND(LN($F$1:$J$1),LN(F6151:J6151),LN(Calculations!$B$3))),0)</f>
        <v>3.7012668242780454E-2</v>
      </c>
    </row>
    <row r="6152" spans="1:11" x14ac:dyDescent="0.35">
      <c r="A6152">
        <v>6149</v>
      </c>
      <c r="B6152" t="str">
        <f t="shared" si="96"/>
        <v>20-79.5</v>
      </c>
      <c r="C6152">
        <v>-79.339784751741007</v>
      </c>
      <c r="D6152">
        <v>19.884688432667001</v>
      </c>
      <c r="E6152">
        <f>ASIN(SQRT((SIN(RADIANS(PARAMETERS!$D$8-D6152)/2)*SIN(RADIANS(PARAMETERS!$D$8-D6152)/2))+(COS(RADIANS(D6152))*COS(RADIANS(PARAMETERS!$D$8))*SIN(RADIANS(PARAMETERS!$D$9-C6152)/2)*SIN(RADIANS(PARAMETERS!$D$9-C6152)/2))))*2*3958.756</f>
        <v>1268.290770913452</v>
      </c>
      <c r="F6152">
        <v>170.9022064209</v>
      </c>
      <c r="G6152">
        <v>197.33294677734</v>
      </c>
      <c r="H6152">
        <v>238.21725463867</v>
      </c>
      <c r="I6152">
        <v>274.68606567383</v>
      </c>
      <c r="J6152">
        <v>316.74044799805</v>
      </c>
      <c r="K6152" s="6">
        <f>IFERROR(EXP(TREND(LN($F$1:$J$1),LN(F6152:J6152),LN(Calculations!$B$3))),0)</f>
        <v>3.7791237541003983E-2</v>
      </c>
    </row>
    <row r="6153" spans="1:11" x14ac:dyDescent="0.35">
      <c r="A6153">
        <v>6150</v>
      </c>
      <c r="B6153" t="str">
        <f t="shared" si="96"/>
        <v>20-79.5</v>
      </c>
      <c r="C6153">
        <v>-79.611106086641996</v>
      </c>
      <c r="D6153">
        <v>19.884688432667001</v>
      </c>
      <c r="E6153">
        <f>ASIN(SQRT((SIN(RADIANS(PARAMETERS!$D$8-D6153)/2)*SIN(RADIANS(PARAMETERS!$D$8-D6153)/2))+(COS(RADIANS(D6153))*COS(RADIANS(PARAMETERS!$D$8))*SIN(RADIANS(PARAMETERS!$D$9-C6153)/2)*SIN(RADIANS(PARAMETERS!$D$9-C6153)/2))))*2*3958.756</f>
        <v>1285.5985413987335</v>
      </c>
      <c r="F6153">
        <v>171.5062713623</v>
      </c>
      <c r="G6153">
        <v>197.9411315918</v>
      </c>
      <c r="H6153">
        <v>238.87190246582</v>
      </c>
      <c r="I6153">
        <v>275.37045288086</v>
      </c>
      <c r="J6153">
        <v>317.44732666016</v>
      </c>
      <c r="K6153" s="6">
        <f>IFERROR(EXP(TREND(LN($F$1:$J$1),LN(F6153:J6153),LN(Calculations!$B$3))),0)</f>
        <v>3.8481332240563895E-2</v>
      </c>
    </row>
    <row r="6154" spans="1:11" x14ac:dyDescent="0.35">
      <c r="A6154">
        <v>6151</v>
      </c>
      <c r="B6154" t="str">
        <f t="shared" si="96"/>
        <v>20-80</v>
      </c>
      <c r="C6154">
        <v>-79.882427421542999</v>
      </c>
      <c r="D6154">
        <v>19.884688432667001</v>
      </c>
      <c r="E6154">
        <f>ASIN(SQRT((SIN(RADIANS(PARAMETERS!$D$8-D6154)/2)*SIN(RADIANS(PARAMETERS!$D$8-D6154)/2))+(COS(RADIANS(D6154))*COS(RADIANS(PARAMETERS!$D$8))*SIN(RADIANS(PARAMETERS!$D$9-C6154)/2)*SIN(RADIANS(PARAMETERS!$D$9-C6154)/2))))*2*3958.756</f>
        <v>1302.9198875669115</v>
      </c>
      <c r="F6154">
        <v>172.23603820801</v>
      </c>
      <c r="G6154">
        <v>198.72492980957</v>
      </c>
      <c r="H6154">
        <v>239.77952575684</v>
      </c>
      <c r="I6154">
        <v>276.38293457031</v>
      </c>
      <c r="J6154">
        <v>318.57501220703</v>
      </c>
      <c r="K6154" s="6">
        <f>IFERROR(EXP(TREND(LN($F$1:$J$1),LN(F6154:J6154),LN(Calculations!$B$3))),0)</f>
        <v>3.9300436753846431E-2</v>
      </c>
    </row>
    <row r="6155" spans="1:11" x14ac:dyDescent="0.35">
      <c r="A6155">
        <v>6152</v>
      </c>
      <c r="B6155" t="str">
        <f t="shared" si="96"/>
        <v>20-80</v>
      </c>
      <c r="C6155">
        <v>-80.153748756444003</v>
      </c>
      <c r="D6155">
        <v>19.884688432667001</v>
      </c>
      <c r="E6155">
        <f>ASIN(SQRT((SIN(RADIANS(PARAMETERS!$D$8-D6155)/2)*SIN(RADIANS(PARAMETERS!$D$8-D6155)/2))+(COS(RADIANS(D6155))*COS(RADIANS(PARAMETERS!$D$8))*SIN(RADIANS(PARAMETERS!$D$9-C6155)/2)*SIN(RADIANS(PARAMETERS!$D$9-C6155)/2))))*2*3958.756</f>
        <v>1320.2542381603653</v>
      </c>
      <c r="F6155">
        <v>173.0601348877</v>
      </c>
      <c r="G6155">
        <v>199.61808776855</v>
      </c>
      <c r="H6155">
        <v>240.83895874023</v>
      </c>
      <c r="I6155">
        <v>277.58801269531</v>
      </c>
      <c r="J6155">
        <v>319.94537353516</v>
      </c>
      <c r="K6155" s="6">
        <f>IFERROR(EXP(TREND(LN($F$1:$J$1),LN(F6155:J6155),LN(Calculations!$B$3))),0)</f>
        <v>4.0226896613417482E-2</v>
      </c>
    </row>
    <row r="6156" spans="1:11" x14ac:dyDescent="0.35">
      <c r="A6156">
        <v>6153</v>
      </c>
      <c r="B6156" t="str">
        <f t="shared" si="96"/>
        <v>20-80.5</v>
      </c>
      <c r="C6156">
        <v>-80.425070091345006</v>
      </c>
      <c r="D6156">
        <v>19.884688432667001</v>
      </c>
      <c r="E6156">
        <f>ASIN(SQRT((SIN(RADIANS(PARAMETERS!$D$8-D6156)/2)*SIN(RADIANS(PARAMETERS!$D$8-D6156)/2))+(COS(RADIANS(D6156))*COS(RADIANS(PARAMETERS!$D$8))*SIN(RADIANS(PARAMETERS!$D$9-C6156)/2)*SIN(RADIANS(PARAMETERS!$D$9-C6156)/2))))*2*3958.756</f>
        <v>1337.6010505737777</v>
      </c>
      <c r="F6156">
        <v>173.9282989502</v>
      </c>
      <c r="G6156">
        <v>200.56076049805</v>
      </c>
      <c r="H6156">
        <v>241.97021484375</v>
      </c>
      <c r="I6156">
        <v>278.88659667969</v>
      </c>
      <c r="J6156">
        <v>321.43591308594</v>
      </c>
      <c r="K6156" s="6">
        <f>IFERROR(EXP(TREND(LN($F$1:$J$1),LN(F6156:J6156),LN(Calculations!$B$3))),0)</f>
        <v>4.1212970949662434E-2</v>
      </c>
    </row>
    <row r="6157" spans="1:11" x14ac:dyDescent="0.35">
      <c r="A6157">
        <v>6154</v>
      </c>
      <c r="B6157" t="str">
        <f t="shared" si="96"/>
        <v>20-80.5</v>
      </c>
      <c r="C6157">
        <v>-80.696391426245995</v>
      </c>
      <c r="D6157">
        <v>19.884688432667001</v>
      </c>
      <c r="E6157">
        <f>ASIN(SQRT((SIN(RADIANS(PARAMETERS!$D$8-D6157)/2)*SIN(RADIANS(PARAMETERS!$D$8-D6157)/2))+(COS(RADIANS(D6157))*COS(RADIANS(PARAMETERS!$D$8))*SIN(RADIANS(PARAMETERS!$D$9-C6157)/2)*SIN(RADIANS(PARAMETERS!$D$9-C6157)/2))))*2*3958.756</f>
        <v>1354.9598090701588</v>
      </c>
      <c r="F6157">
        <v>174.79971313477</v>
      </c>
      <c r="G6157">
        <v>201.52252197266</v>
      </c>
      <c r="H6157">
        <v>243.13818359375</v>
      </c>
      <c r="I6157">
        <v>280.23941040039</v>
      </c>
      <c r="J6157">
        <v>323.00280761719</v>
      </c>
      <c r="K6157" s="6">
        <f>IFERROR(EXP(TREND(LN($F$1:$J$1),LN(F6157:J6157),LN(Calculations!$B$3))),0)</f>
        <v>4.2214895187641231E-2</v>
      </c>
    </row>
    <row r="6158" spans="1:11" x14ac:dyDescent="0.35">
      <c r="A6158">
        <v>6155</v>
      </c>
      <c r="B6158" t="str">
        <f t="shared" si="96"/>
        <v>20-81</v>
      </c>
      <c r="C6158">
        <v>-80.967712761146998</v>
      </c>
      <c r="D6158">
        <v>19.884688432667001</v>
      </c>
      <c r="E6158">
        <f>ASIN(SQRT((SIN(RADIANS(PARAMETERS!$D$8-D6158)/2)*SIN(RADIANS(PARAMETERS!$D$8-D6158)/2))+(COS(RADIANS(D6158))*COS(RADIANS(PARAMETERS!$D$8))*SIN(RADIANS(PARAMETERS!$D$9-C6158)/2)*SIN(RADIANS(PARAMETERS!$D$9-C6158)/2))))*2*3958.756</f>
        <v>1372.3300231263772</v>
      </c>
      <c r="F6158">
        <v>175.62211608887</v>
      </c>
      <c r="G6158">
        <v>202.43673706055</v>
      </c>
      <c r="H6158">
        <v>244.24580383301</v>
      </c>
      <c r="I6158">
        <v>281.52008056641</v>
      </c>
      <c r="J6158">
        <v>324.48358154297</v>
      </c>
      <c r="K6158" s="6">
        <f>IFERROR(EXP(TREND(LN($F$1:$J$1),LN(F6158:J6158),LN(Calculations!$B$3))),0)</f>
        <v>4.3181903603074299E-2</v>
      </c>
    </row>
    <row r="6159" spans="1:11" x14ac:dyDescent="0.35">
      <c r="A6159">
        <v>6156</v>
      </c>
      <c r="B6159" t="str">
        <f t="shared" si="96"/>
        <v>20-81</v>
      </c>
      <c r="C6159">
        <v>-81.239034096048002</v>
      </c>
      <c r="D6159">
        <v>19.884688432667001</v>
      </c>
      <c r="E6159">
        <f>ASIN(SQRT((SIN(RADIANS(PARAMETERS!$D$8-D6159)/2)*SIN(RADIANS(PARAMETERS!$D$8-D6159)/2))+(COS(RADIANS(D6159))*COS(RADIANS(PARAMETERS!$D$8))*SIN(RADIANS(PARAMETERS!$D$9-C6159)/2)*SIN(RADIANS(PARAMETERS!$D$9-C6159)/2))))*2*3958.756</f>
        <v>1389.7112258975203</v>
      </c>
      <c r="F6159">
        <v>176.37907409668</v>
      </c>
      <c r="G6159">
        <v>203.29888916016</v>
      </c>
      <c r="H6159">
        <v>245.29217529297</v>
      </c>
      <c r="I6159">
        <v>282.73147583008</v>
      </c>
      <c r="J6159">
        <v>325.8860168457</v>
      </c>
      <c r="K6159" s="6">
        <f>IFERROR(EXP(TREND(LN($F$1:$J$1),LN(F6159:J6159),LN(Calculations!$B$3))),0)</f>
        <v>4.4090229674804166E-2</v>
      </c>
    </row>
    <row r="6160" spans="1:11" x14ac:dyDescent="0.35">
      <c r="A6160">
        <v>6157</v>
      </c>
      <c r="B6160" t="str">
        <f t="shared" si="96"/>
        <v>20-81.5</v>
      </c>
      <c r="C6160">
        <v>-81.510355430949005</v>
      </c>
      <c r="D6160">
        <v>19.884688432667001</v>
      </c>
      <c r="E6160">
        <f>ASIN(SQRT((SIN(RADIANS(PARAMETERS!$D$8-D6160)/2)*SIN(RADIANS(PARAMETERS!$D$8-D6160)/2))+(COS(RADIANS(D6160))*COS(RADIANS(PARAMETERS!$D$8))*SIN(RADIANS(PARAMETERS!$D$9-C6160)/2)*SIN(RADIANS(PARAMETERS!$D$9-C6160)/2))))*2*3958.756</f>
        <v>1407.1029727904038</v>
      </c>
      <c r="F6160">
        <v>177.09133911133</v>
      </c>
      <c r="G6160">
        <v>204.12919616699</v>
      </c>
      <c r="H6160">
        <v>246.30883789063</v>
      </c>
      <c r="I6160">
        <v>283.91622924805</v>
      </c>
      <c r="J6160">
        <v>327.26644897461</v>
      </c>
      <c r="K6160" s="6">
        <f>IFERROR(EXP(TREND(LN($F$1:$J$1),LN(F6160:J6160),LN(Calculations!$B$3))),0)</f>
        <v>4.4954237838100576E-2</v>
      </c>
    </row>
    <row r="6161" spans="1:11" x14ac:dyDescent="0.35">
      <c r="A6161">
        <v>6158</v>
      </c>
      <c r="B6161" t="str">
        <f t="shared" si="96"/>
        <v>20-82</v>
      </c>
      <c r="C6161">
        <v>-81.781676765849994</v>
      </c>
      <c r="D6161">
        <v>19.884688432667001</v>
      </c>
      <c r="E6161">
        <f>ASIN(SQRT((SIN(RADIANS(PARAMETERS!$D$8-D6161)/2)*SIN(RADIANS(PARAMETERS!$D$8-D6161)/2))+(COS(RADIANS(D6161))*COS(RADIANS(PARAMETERS!$D$8))*SIN(RADIANS(PARAMETERS!$D$9-C6161)/2)*SIN(RADIANS(PARAMETERS!$D$9-C6161)/2))))*2*3958.756</f>
        <v>1424.5048401374002</v>
      </c>
      <c r="F6161">
        <v>177.70855712891</v>
      </c>
      <c r="G6161">
        <v>204.8454284668</v>
      </c>
      <c r="H6161">
        <v>247.18060302734</v>
      </c>
      <c r="I6161">
        <v>284.92761230469</v>
      </c>
      <c r="J6161">
        <v>328.43969726563</v>
      </c>
      <c r="K6161" s="6">
        <f>IFERROR(EXP(TREND(LN($F$1:$J$1),LN(F6161:J6161),LN(Calculations!$B$3))),0)</f>
        <v>4.5717665668024612E-2</v>
      </c>
    </row>
    <row r="6162" spans="1:11" x14ac:dyDescent="0.35">
      <c r="A6162">
        <v>6159</v>
      </c>
      <c r="B6162" t="str">
        <f t="shared" si="96"/>
        <v>20-82</v>
      </c>
      <c r="C6162">
        <v>-82.052998100750997</v>
      </c>
      <c r="D6162">
        <v>19.884688432667001</v>
      </c>
      <c r="E6162">
        <f>ASIN(SQRT((SIN(RADIANS(PARAMETERS!$D$8-D6162)/2)*SIN(RADIANS(PARAMETERS!$D$8-D6162)/2))+(COS(RADIANS(D6162))*COS(RADIANS(PARAMETERS!$D$8))*SIN(RADIANS(PARAMETERS!$D$9-C6162)/2)*SIN(RADIANS(PARAMETERS!$D$9-C6162)/2))))*2*3958.756</f>
        <v>1441.9164239625727</v>
      </c>
      <c r="F6162">
        <v>178.26324462891</v>
      </c>
      <c r="G6162">
        <v>205.49409484863</v>
      </c>
      <c r="H6162">
        <v>247.9781036377</v>
      </c>
      <c r="I6162">
        <v>285.85968017578</v>
      </c>
      <c r="J6162">
        <v>329.52880859375</v>
      </c>
      <c r="K6162" s="6">
        <f>IFERROR(EXP(TREND(LN($F$1:$J$1),LN(F6162:J6162),LN(Calculations!$B$3))),0)</f>
        <v>4.6405590115534148E-2</v>
      </c>
    </row>
    <row r="6163" spans="1:11" x14ac:dyDescent="0.35">
      <c r="A6163">
        <v>6160</v>
      </c>
      <c r="B6163" t="str">
        <f t="shared" si="96"/>
        <v>20-82.5</v>
      </c>
      <c r="C6163">
        <v>-82.324319435652001</v>
      </c>
      <c r="D6163">
        <v>19.884688432667001</v>
      </c>
      <c r="E6163">
        <f>ASIN(SQRT((SIN(RADIANS(PARAMETERS!$D$8-D6163)/2)*SIN(RADIANS(PARAMETERS!$D$8-D6163)/2))+(COS(RADIANS(D6163))*COS(RADIANS(PARAMETERS!$D$8))*SIN(RADIANS(PARAMETERS!$D$9-C6163)/2)*SIN(RADIANS(PARAMETERS!$D$9-C6163)/2))))*2*3958.756</f>
        <v>1459.3373388327939</v>
      </c>
      <c r="F6163">
        <v>178.79371643066</v>
      </c>
      <c r="G6163">
        <v>206.12693786621</v>
      </c>
      <c r="H6163">
        <v>248.77578735352</v>
      </c>
      <c r="I6163">
        <v>286.80892944336</v>
      </c>
      <c r="J6163">
        <v>330.65728759766</v>
      </c>
      <c r="K6163" s="6">
        <f>IFERROR(EXP(TREND(LN($F$1:$J$1),LN(F6163:J6163),LN(Calculations!$B$3))),0)</f>
        <v>4.7053485169170663E-2</v>
      </c>
    </row>
    <row r="6164" spans="1:11" x14ac:dyDescent="0.35">
      <c r="A6164">
        <v>6161</v>
      </c>
      <c r="B6164" t="str">
        <f t="shared" si="96"/>
        <v>20-82.5</v>
      </c>
      <c r="C6164">
        <v>-82.595640770553004</v>
      </c>
      <c r="D6164">
        <v>19.884688432667001</v>
      </c>
      <c r="E6164">
        <f>ASIN(SQRT((SIN(RADIANS(PARAMETERS!$D$8-D6164)/2)*SIN(RADIANS(PARAMETERS!$D$8-D6164)/2))+(COS(RADIANS(D6164))*COS(RADIANS(PARAMETERS!$D$8))*SIN(RADIANS(PARAMETERS!$D$9-C6164)/2)*SIN(RADIANS(PARAMETERS!$D$9-C6164)/2))))*2*3958.756</f>
        <v>1476.7672167871985</v>
      </c>
      <c r="F6164">
        <v>179.22904968262</v>
      </c>
      <c r="G6164">
        <v>206.6441192627</v>
      </c>
      <c r="H6164">
        <v>249.42442321777</v>
      </c>
      <c r="I6164">
        <v>287.57806396484</v>
      </c>
      <c r="J6164">
        <v>331.56860351563</v>
      </c>
      <c r="K6164" s="6">
        <f>IFERROR(EXP(TREND(LN($F$1:$J$1),LN(F6164:J6164),LN(Calculations!$B$3))),0)</f>
        <v>4.7592807501294784E-2</v>
      </c>
    </row>
    <row r="6165" spans="1:11" x14ac:dyDescent="0.35">
      <c r="A6165">
        <v>6162</v>
      </c>
      <c r="B6165" t="str">
        <f t="shared" si="96"/>
        <v>20-83</v>
      </c>
      <c r="C6165">
        <v>-82.866962105453993</v>
      </c>
      <c r="D6165">
        <v>19.884688432667001</v>
      </c>
      <c r="E6165">
        <f>ASIN(SQRT((SIN(RADIANS(PARAMETERS!$D$8-D6165)/2)*SIN(RADIANS(PARAMETERS!$D$8-D6165)/2))+(COS(RADIANS(D6165))*COS(RADIANS(PARAMETERS!$D$8))*SIN(RADIANS(PARAMETERS!$D$9-C6165)/2)*SIN(RADIANS(PARAMETERS!$D$9-C6165)/2))))*2*3958.756</f>
        <v>1494.2057063388731</v>
      </c>
      <c r="F6165">
        <v>179.59613037109</v>
      </c>
      <c r="G6165">
        <v>207.09115600586</v>
      </c>
      <c r="H6165">
        <v>250.00204467773</v>
      </c>
      <c r="I6165">
        <v>288.27725219727</v>
      </c>
      <c r="J6165">
        <v>332.41314697266</v>
      </c>
      <c r="K6165" s="6">
        <f>IFERROR(EXP(TREND(LN($F$1:$J$1),LN(F6165:J6165),LN(Calculations!$B$3))),0)</f>
        <v>4.8035266363813903E-2</v>
      </c>
    </row>
    <row r="6166" spans="1:11" x14ac:dyDescent="0.35">
      <c r="A6166">
        <v>6163</v>
      </c>
      <c r="B6166" t="str">
        <f t="shared" si="96"/>
        <v>20-83</v>
      </c>
      <c r="C6166">
        <v>-83.138283440354996</v>
      </c>
      <c r="D6166">
        <v>19.884688432667001</v>
      </c>
      <c r="E6166">
        <f>ASIN(SQRT((SIN(RADIANS(PARAMETERS!$D$8-D6166)/2)*SIN(RADIANS(PARAMETERS!$D$8-D6166)/2))+(COS(RADIANS(D6166))*COS(RADIANS(PARAMETERS!$D$8))*SIN(RADIANS(PARAMETERS!$D$9-C6166)/2)*SIN(RADIANS(PARAMETERS!$D$9-C6166)/2))))*2*3958.756</f>
        <v>1511.6524715432422</v>
      </c>
      <c r="F6166">
        <v>179.9208984375</v>
      </c>
      <c r="G6166">
        <v>207.50811767578</v>
      </c>
      <c r="H6166">
        <v>250.57331848145</v>
      </c>
      <c r="I6166">
        <v>288.99533081055</v>
      </c>
      <c r="J6166">
        <v>333.30969238281</v>
      </c>
      <c r="K6166" s="6">
        <f>IFERROR(EXP(TREND(LN($F$1:$J$1),LN(F6166:J6166),LN(Calculations!$B$3))),0)</f>
        <v>4.8397694804461343E-2</v>
      </c>
    </row>
    <row r="6167" spans="1:11" x14ac:dyDescent="0.35">
      <c r="A6167">
        <v>6164</v>
      </c>
      <c r="B6167" t="str">
        <f t="shared" si="96"/>
        <v>20-83.5</v>
      </c>
      <c r="C6167">
        <v>-83.409604775255005</v>
      </c>
      <c r="D6167">
        <v>19.884688432667001</v>
      </c>
      <c r="E6167">
        <f>ASIN(SQRT((SIN(RADIANS(PARAMETERS!$D$8-D6167)/2)*SIN(RADIANS(PARAMETERS!$D$8-D6167)/2))+(COS(RADIANS(D6167))*COS(RADIANS(PARAMETERS!$D$8))*SIN(RADIANS(PARAMETERS!$D$9-C6167)/2)*SIN(RADIANS(PARAMETERS!$D$9-C6167)/2))))*2*3958.756</f>
        <v>1529.1071911279855</v>
      </c>
      <c r="F6167">
        <v>180.13397216797</v>
      </c>
      <c r="G6167">
        <v>207.79919433594</v>
      </c>
      <c r="H6167">
        <v>250.99725341797</v>
      </c>
      <c r="I6167">
        <v>289.54760742188</v>
      </c>
      <c r="J6167">
        <v>334.01974487305</v>
      </c>
      <c r="K6167" s="6">
        <f>IFERROR(EXP(TREND(LN($F$1:$J$1),LN(F6167:J6167),LN(Calculations!$B$3))),0)</f>
        <v>4.861058316014831E-2</v>
      </c>
    </row>
    <row r="6168" spans="1:11" x14ac:dyDescent="0.35">
      <c r="A6168">
        <v>6165</v>
      </c>
      <c r="B6168" t="str">
        <f t="shared" si="96"/>
        <v>20-83.5</v>
      </c>
      <c r="C6168">
        <v>-83.680926110155994</v>
      </c>
      <c r="D6168">
        <v>19.884688432667001</v>
      </c>
      <c r="E6168">
        <f>ASIN(SQRT((SIN(RADIANS(PARAMETERS!$D$8-D6168)/2)*SIN(RADIANS(PARAMETERS!$D$8-D6168)/2))+(COS(RADIANS(D6168))*COS(RADIANS(PARAMETERS!$D$8))*SIN(RADIANS(PARAMETERS!$D$9-C6168)/2)*SIN(RADIANS(PARAMETERS!$D$9-C6168)/2))))*2*3958.756</f>
        <v>1546.5695576802459</v>
      </c>
      <c r="F6168">
        <v>180.27041625977</v>
      </c>
      <c r="G6168">
        <v>208.01449584961</v>
      </c>
      <c r="H6168">
        <v>251.3498840332</v>
      </c>
      <c r="I6168">
        <v>290.03524780273</v>
      </c>
      <c r="J6168">
        <v>334.67562866211</v>
      </c>
      <c r="K6168" s="6">
        <f>IFERROR(EXP(TREND(LN($F$1:$J$1),LN(F6168:J6168),LN(Calculations!$B$3))),0)</f>
        <v>4.8704797692880698E-2</v>
      </c>
    </row>
    <row r="6169" spans="1:11" x14ac:dyDescent="0.35">
      <c r="A6169">
        <v>6166</v>
      </c>
      <c r="B6169" t="str">
        <f t="shared" si="96"/>
        <v>20-84</v>
      </c>
      <c r="C6169">
        <v>-83.952247445056997</v>
      </c>
      <c r="D6169">
        <v>19.884688432667001</v>
      </c>
      <c r="E6169">
        <f>ASIN(SQRT((SIN(RADIANS(PARAMETERS!$D$8-D6169)/2)*SIN(RADIANS(PARAMETERS!$D$8-D6169)/2))+(COS(RADIANS(D6169))*COS(RADIANS(PARAMETERS!$D$8))*SIN(RADIANS(PARAMETERS!$D$9-C6169)/2)*SIN(RADIANS(PARAMETERS!$D$9-C6169)/2))))*2*3958.756</f>
        <v>1564.0392768858992</v>
      </c>
      <c r="F6169">
        <v>180.35148620605</v>
      </c>
      <c r="G6169">
        <v>208.18379211426</v>
      </c>
      <c r="H6169">
        <v>251.67561340332</v>
      </c>
      <c r="I6169">
        <v>290.51699829102</v>
      </c>
      <c r="J6169">
        <v>335.35391235352</v>
      </c>
      <c r="K6169" s="6">
        <f>IFERROR(EXP(TREND(LN($F$1:$J$1),LN(F6169:J6169),LN(Calculations!$B$3))),0)</f>
        <v>4.8700410839468439E-2</v>
      </c>
    </row>
    <row r="6170" spans="1:11" x14ac:dyDescent="0.35">
      <c r="A6170">
        <v>6167</v>
      </c>
      <c r="B6170" t="str">
        <f t="shared" si="96"/>
        <v>20-84</v>
      </c>
      <c r="C6170">
        <v>-84.223568779958001</v>
      </c>
      <c r="D6170">
        <v>19.884688432667001</v>
      </c>
      <c r="E6170">
        <f>ASIN(SQRT((SIN(RADIANS(PARAMETERS!$D$8-D6170)/2)*SIN(RADIANS(PARAMETERS!$D$8-D6170)/2))+(COS(RADIANS(D6170))*COS(RADIANS(PARAMETERS!$D$8))*SIN(RADIANS(PARAMETERS!$D$9-C6170)/2)*SIN(RADIANS(PARAMETERS!$D$9-C6170)/2))))*2*3958.756</f>
        <v>1581.5160668182582</v>
      </c>
      <c r="F6170">
        <v>180.28732299805</v>
      </c>
      <c r="G6170">
        <v>208.1844329834</v>
      </c>
      <c r="H6170">
        <v>251.79588317871</v>
      </c>
      <c r="I6170">
        <v>290.76025390625</v>
      </c>
      <c r="J6170">
        <v>335.75531005859</v>
      </c>
      <c r="K6170" s="6">
        <f>IFERROR(EXP(TREND(LN($F$1:$J$1),LN(F6170:J6170),LN(Calculations!$B$3))),0)</f>
        <v>4.8509095126838105E-2</v>
      </c>
    </row>
    <row r="6171" spans="1:11" x14ac:dyDescent="0.35">
      <c r="A6171">
        <v>6168</v>
      </c>
      <c r="B6171" t="str">
        <f t="shared" si="96"/>
        <v>20-84.5</v>
      </c>
      <c r="C6171">
        <v>-84.494890114859004</v>
      </c>
      <c r="D6171">
        <v>19.884688432667001</v>
      </c>
      <c r="E6171">
        <f>ASIN(SQRT((SIN(RADIANS(PARAMETERS!$D$8-D6171)/2)*SIN(RADIANS(PARAMETERS!$D$8-D6171)/2))+(COS(RADIANS(D6171))*COS(RADIANS(PARAMETERS!$D$8))*SIN(RADIANS(PARAMETERS!$D$9-C6171)/2)*SIN(RADIANS(PARAMETERS!$D$9-C6171)/2))))*2*3958.756</f>
        <v>1598.9996572716927</v>
      </c>
      <c r="F6171">
        <v>180.11709594727</v>
      </c>
      <c r="G6171">
        <v>208.06909179688</v>
      </c>
      <c r="H6171">
        <v>251.78630065918</v>
      </c>
      <c r="I6171">
        <v>290.86279296875</v>
      </c>
      <c r="J6171">
        <v>336.00494384766</v>
      </c>
      <c r="K6171" s="6">
        <f>IFERROR(EXP(TREND(LN($F$1:$J$1),LN(F6171:J6171),LN(Calculations!$B$3))),0)</f>
        <v>4.8173734006993589E-2</v>
      </c>
    </row>
    <row r="6172" spans="1:11" x14ac:dyDescent="0.35">
      <c r="A6172">
        <v>6169</v>
      </c>
      <c r="B6172" t="str">
        <f t="shared" si="96"/>
        <v>20-85</v>
      </c>
      <c r="C6172">
        <v>-84.766211449759993</v>
      </c>
      <c r="D6172">
        <v>19.884688432667001</v>
      </c>
      <c r="E6172">
        <f>ASIN(SQRT((SIN(RADIANS(PARAMETERS!$D$8-D6172)/2)*SIN(RADIANS(PARAMETERS!$D$8-D6172)/2))+(COS(RADIANS(D6172))*COS(RADIANS(PARAMETERS!$D$8))*SIN(RADIANS(PARAMETERS!$D$9-C6172)/2)*SIN(RADIANS(PARAMETERS!$D$9-C6172)/2))))*2*3958.756</f>
        <v>1616.4897891372416</v>
      </c>
      <c r="F6172">
        <v>179.85545349121</v>
      </c>
      <c r="G6172">
        <v>207.85975646973</v>
      </c>
      <c r="H6172">
        <v>251.68180847168</v>
      </c>
      <c r="I6172">
        <v>290.87225341797</v>
      </c>
      <c r="J6172">
        <v>336.16644287109</v>
      </c>
      <c r="K6172" s="6">
        <f>IFERROR(EXP(TREND(LN($F$1:$J$1),LN(F6172:J6172),LN(Calculations!$B$3))),0)</f>
        <v>4.7709539780653225E-2</v>
      </c>
    </row>
    <row r="6173" spans="1:11" x14ac:dyDescent="0.35">
      <c r="A6173">
        <v>6170</v>
      </c>
      <c r="B6173" t="str">
        <f t="shared" si="96"/>
        <v>20-85</v>
      </c>
      <c r="C6173">
        <v>-85.037532784660996</v>
      </c>
      <c r="D6173">
        <v>19.884688432667001</v>
      </c>
      <c r="E6173">
        <f>ASIN(SQRT((SIN(RADIANS(PARAMETERS!$D$8-D6173)/2)*SIN(RADIANS(PARAMETERS!$D$8-D6173)/2))+(COS(RADIANS(D6173))*COS(RADIANS(PARAMETERS!$D$8))*SIN(RADIANS(PARAMETERS!$D$9-C6173)/2)*SIN(RADIANS(PARAMETERS!$D$9-C6173)/2))))*2*3958.756</f>
        <v>1633.9862138171545</v>
      </c>
      <c r="F6173">
        <v>179.34675598145</v>
      </c>
      <c r="G6173">
        <v>207.36285400391</v>
      </c>
      <c r="H6173">
        <v>251.22602844238</v>
      </c>
      <c r="I6173">
        <v>290.47329711914</v>
      </c>
      <c r="J6173">
        <v>335.8532409668</v>
      </c>
      <c r="K6173" s="6">
        <f>IFERROR(EXP(TREND(LN($F$1:$J$1),LN(F6173:J6173),LN(Calculations!$B$3))),0)</f>
        <v>4.6944708530273022E-2</v>
      </c>
    </row>
    <row r="6174" spans="1:11" x14ac:dyDescent="0.35">
      <c r="A6174">
        <v>6171</v>
      </c>
      <c r="B6174" t="str">
        <f t="shared" si="96"/>
        <v>20-85.5</v>
      </c>
      <c r="C6174">
        <v>-85.308854119562</v>
      </c>
      <c r="D6174">
        <v>19.884688432667001</v>
      </c>
      <c r="E6174">
        <f>ASIN(SQRT((SIN(RADIANS(PARAMETERS!$D$8-D6174)/2)*SIN(RADIANS(PARAMETERS!$D$8-D6174)/2))+(COS(RADIANS(D6174))*COS(RADIANS(PARAMETERS!$D$8))*SIN(RADIANS(PARAMETERS!$D$9-C6174)/2)*SIN(RADIANS(PARAMETERS!$D$9-C6174)/2))))*2*3958.756</f>
        <v>1651.4886926755671</v>
      </c>
      <c r="F6174">
        <v>178.64672851563</v>
      </c>
      <c r="G6174">
        <v>206.6508026123</v>
      </c>
      <c r="H6174">
        <v>250.51972961426</v>
      </c>
      <c r="I6174">
        <v>289.79382324219</v>
      </c>
      <c r="J6174">
        <v>335.22668457031</v>
      </c>
      <c r="K6174" s="6">
        <f>IFERROR(EXP(TREND(LN($F$1:$J$1),LN(F6174:J6174),LN(Calculations!$B$3))),0)</f>
        <v>4.5951223870641156E-2</v>
      </c>
    </row>
    <row r="6175" spans="1:11" x14ac:dyDescent="0.35">
      <c r="A6175">
        <v>6172</v>
      </c>
      <c r="B6175" t="str">
        <f t="shared" si="96"/>
        <v>20-85.5</v>
      </c>
      <c r="C6175">
        <v>-85.580175454463003</v>
      </c>
      <c r="D6175">
        <v>19.884688432667001</v>
      </c>
      <c r="E6175">
        <f>ASIN(SQRT((SIN(RADIANS(PARAMETERS!$D$8-D6175)/2)*SIN(RADIANS(PARAMETERS!$D$8-D6175)/2))+(COS(RADIANS(D6175))*COS(RADIANS(PARAMETERS!$D$8))*SIN(RADIANS(PARAMETERS!$D$9-C6175)/2)*SIN(RADIANS(PARAMETERS!$D$9-C6175)/2))))*2*3958.756</f>
        <v>1668.9969965227808</v>
      </c>
      <c r="F6175">
        <v>177.71647644043</v>
      </c>
      <c r="G6175">
        <v>205.73388671875</v>
      </c>
      <c r="H6175">
        <v>249.57777404785</v>
      </c>
      <c r="I6175">
        <v>288.85339355469</v>
      </c>
      <c r="J6175">
        <v>334.31210327148</v>
      </c>
      <c r="K6175" s="6">
        <f>IFERROR(EXP(TREND(LN($F$1:$J$1),LN(F6175:J6175),LN(Calculations!$B$3))),0)</f>
        <v>4.470616379074125E-2</v>
      </c>
    </row>
    <row r="6176" spans="1:11" x14ac:dyDescent="0.35">
      <c r="A6176">
        <v>6173</v>
      </c>
      <c r="B6176" t="str">
        <f t="shared" si="96"/>
        <v>20-86</v>
      </c>
      <c r="C6176">
        <v>-85.851496789364006</v>
      </c>
      <c r="D6176">
        <v>19.884688432667001</v>
      </c>
      <c r="E6176">
        <f>ASIN(SQRT((SIN(RADIANS(PARAMETERS!$D$8-D6176)/2)*SIN(RADIANS(PARAMETERS!$D$8-D6176)/2))+(COS(RADIANS(D6176))*COS(RADIANS(PARAMETERS!$D$8))*SIN(RADIANS(PARAMETERS!$D$9-C6176)/2)*SIN(RADIANS(PARAMETERS!$D$9-C6176)/2))))*2*3958.756</f>
        <v>1686.5109051307679</v>
      </c>
      <c r="F6176">
        <v>176.24281311035</v>
      </c>
      <c r="G6176">
        <v>204.30326843262</v>
      </c>
      <c r="H6176">
        <v>247.94027709961</v>
      </c>
      <c r="I6176">
        <v>287.04409790039</v>
      </c>
      <c r="J6176">
        <v>332.31762695313</v>
      </c>
      <c r="K6176" s="6">
        <f>IFERROR(EXP(TREND(LN($F$1:$J$1),LN(F6176:J6176),LN(Calculations!$B$3))),0)</f>
        <v>4.29509095568954E-2</v>
      </c>
    </row>
    <row r="6177" spans="1:11" x14ac:dyDescent="0.35">
      <c r="A6177">
        <v>6174</v>
      </c>
      <c r="B6177" t="str">
        <f t="shared" si="96"/>
        <v>20-86</v>
      </c>
      <c r="C6177">
        <v>-86.122818124264995</v>
      </c>
      <c r="D6177">
        <v>19.884688432667001</v>
      </c>
      <c r="E6177">
        <f>ASIN(SQRT((SIN(RADIANS(PARAMETERS!$D$8-D6177)/2)*SIN(RADIANS(PARAMETERS!$D$8-D6177)/2))+(COS(RADIANS(D6177))*COS(RADIANS(PARAMETERS!$D$8))*SIN(RADIANS(PARAMETERS!$D$9-C6177)/2)*SIN(RADIANS(PARAMETERS!$D$9-C6177)/2))))*2*3958.756</f>
        <v>1704.0302067777614</v>
      </c>
      <c r="F6177">
        <v>174.12963867188</v>
      </c>
      <c r="G6177">
        <v>202.45739746094</v>
      </c>
      <c r="H6177">
        <v>245.75846862793</v>
      </c>
      <c r="I6177">
        <v>284.56921386719</v>
      </c>
      <c r="J6177">
        <v>329.51141357422</v>
      </c>
      <c r="K6177" s="6">
        <f>IFERROR(EXP(TREND(LN($F$1:$J$1),LN(F6177:J6177),LN(Calculations!$B$3))),0)</f>
        <v>4.0649540574515683E-2</v>
      </c>
    </row>
    <row r="6178" spans="1:11" x14ac:dyDescent="0.35">
      <c r="A6178">
        <v>6175</v>
      </c>
      <c r="B6178" t="str">
        <f t="shared" si="96"/>
        <v>20-86.5</v>
      </c>
      <c r="C6178">
        <v>-86.394139459165999</v>
      </c>
      <c r="D6178">
        <v>19.884688432667001</v>
      </c>
      <c r="E6178">
        <f>ASIN(SQRT((SIN(RADIANS(PARAMETERS!$D$8-D6178)/2)*SIN(RADIANS(PARAMETERS!$D$8-D6178)/2))+(COS(RADIANS(D6178))*COS(RADIANS(PARAMETERS!$D$8))*SIN(RADIANS(PARAMETERS!$D$9-C6178)/2)*SIN(RADIANS(PARAMETERS!$D$9-C6178)/2))))*2*3958.756</f>
        <v>1721.554697819912</v>
      </c>
      <c r="F6178">
        <v>171.45611572266</v>
      </c>
      <c r="G6178">
        <v>200.23300170898</v>
      </c>
      <c r="H6178">
        <v>243.08969116211</v>
      </c>
      <c r="I6178">
        <v>281.50650024414</v>
      </c>
      <c r="J6178">
        <v>325.99691772461</v>
      </c>
      <c r="K6178" s="6">
        <f>IFERROR(EXP(TREND(LN($F$1:$J$1),LN(F6178:J6178),LN(Calculations!$B$3))),0)</f>
        <v>3.7953137106436871E-2</v>
      </c>
    </row>
    <row r="6179" spans="1:11" x14ac:dyDescent="0.35">
      <c r="A6179">
        <v>6176</v>
      </c>
      <c r="B6179" t="str">
        <f t="shared" si="96"/>
        <v>20-86.5</v>
      </c>
      <c r="C6179">
        <v>-86.665460794067002</v>
      </c>
      <c r="D6179">
        <v>19.884688432667001</v>
      </c>
      <c r="E6179">
        <f>ASIN(SQRT((SIN(RADIANS(PARAMETERS!$D$8-D6179)/2)*SIN(RADIANS(PARAMETERS!$D$8-D6179)/2))+(COS(RADIANS(D6179))*COS(RADIANS(PARAMETERS!$D$8))*SIN(RADIANS(PARAMETERS!$D$9-C6179)/2)*SIN(RADIANS(PARAMETERS!$D$9-C6179)/2))))*2*3958.756</f>
        <v>1739.0841822881673</v>
      </c>
      <c r="F6179">
        <v>168.49269104004</v>
      </c>
      <c r="G6179">
        <v>197.7914276123</v>
      </c>
      <c r="H6179">
        <v>240.13087463379</v>
      </c>
      <c r="I6179">
        <v>278.0849609375</v>
      </c>
      <c r="J6179">
        <v>322.04043579102</v>
      </c>
      <c r="K6179" s="6">
        <f>IFERROR(EXP(TREND(LN($F$1:$J$1),LN(F6179:J6179),LN(Calculations!$B$3))),0)</f>
        <v>3.5181193692192109E-2</v>
      </c>
    </row>
    <row r="6180" spans="1:11" x14ac:dyDescent="0.35">
      <c r="A6180">
        <v>6177</v>
      </c>
      <c r="B6180" t="str">
        <f t="shared" si="96"/>
        <v>20-87</v>
      </c>
      <c r="C6180">
        <v>-86.936782128968005</v>
      </c>
      <c r="D6180">
        <v>19.884688432667001</v>
      </c>
      <c r="E6180">
        <f>ASIN(SQRT((SIN(RADIANS(PARAMETERS!$D$8-D6180)/2)*SIN(RADIANS(PARAMETERS!$D$8-D6180)/2))+(COS(RADIANS(D6180))*COS(RADIANS(PARAMETERS!$D$8))*SIN(RADIANS(PARAMETERS!$D$9-C6180)/2)*SIN(RADIANS(PARAMETERS!$D$9-C6180)/2))))*2*3958.756</f>
        <v>1756.6184715086874</v>
      </c>
      <c r="F6180">
        <v>165.31280517578</v>
      </c>
      <c r="G6180">
        <v>195.21820068359</v>
      </c>
      <c r="H6180">
        <v>237.00932312012</v>
      </c>
      <c r="I6180">
        <v>274.4723815918</v>
      </c>
      <c r="J6180">
        <v>317.85980224609</v>
      </c>
      <c r="K6180" s="6">
        <f>IFERROR(EXP(TREND(LN($F$1:$J$1),LN(F6180:J6180),LN(Calculations!$B$3))),0)</f>
        <v>3.2427082035272545E-2</v>
      </c>
    </row>
    <row r="6181" spans="1:11" x14ac:dyDescent="0.35">
      <c r="A6181">
        <v>6178</v>
      </c>
      <c r="B6181" t="str">
        <f t="shared" si="96"/>
        <v>20-87</v>
      </c>
      <c r="C6181">
        <v>-87.208103463868994</v>
      </c>
      <c r="D6181">
        <v>19.884688432667001</v>
      </c>
      <c r="E6181">
        <f>ASIN(SQRT((SIN(RADIANS(PARAMETERS!$D$8-D6181)/2)*SIN(RADIANS(PARAMETERS!$D$8-D6181)/2))+(COS(RADIANS(D6181))*COS(RADIANS(PARAMETERS!$D$8))*SIN(RADIANS(PARAMETERS!$D$9-C6181)/2)*SIN(RADIANS(PARAMETERS!$D$9-C6181)/2))))*2*3958.756</f>
        <v>1774.1573837451992</v>
      </c>
      <c r="F6181">
        <v>161.93049621582</v>
      </c>
      <c r="G6181">
        <v>192.4942779541</v>
      </c>
      <c r="H6181">
        <v>233.72450256348</v>
      </c>
      <c r="I6181">
        <v>270.66958618164</v>
      </c>
      <c r="J6181">
        <v>313.45748901367</v>
      </c>
      <c r="K6181" s="6">
        <f>IFERROR(EXP(TREND(LN($F$1:$J$1),LN(F6181:J6181),LN(Calculations!$B$3))),0)</f>
        <v>2.9720912313078492E-2</v>
      </c>
    </row>
    <row r="6182" spans="1:11" x14ac:dyDescent="0.35">
      <c r="A6182">
        <v>6179</v>
      </c>
      <c r="B6182" t="str">
        <f t="shared" si="96"/>
        <v>20-87.5</v>
      </c>
      <c r="C6182">
        <v>-87.479424798769998</v>
      </c>
      <c r="D6182">
        <v>19.884688432667001</v>
      </c>
      <c r="E6182">
        <f>ASIN(SQRT((SIN(RADIANS(PARAMETERS!$D$8-D6182)/2)*SIN(RADIANS(PARAMETERS!$D$8-D6182)/2))+(COS(RADIANS(D6182))*COS(RADIANS(PARAMETERS!$D$8))*SIN(RADIANS(PARAMETERS!$D$9-C6182)/2)*SIN(RADIANS(PARAMETERS!$D$9-C6182)/2))))*2*3958.756</f>
        <v>1791.7007438618509</v>
      </c>
      <c r="F6182">
        <v>158.31373596191</v>
      </c>
      <c r="G6182">
        <v>189.53369140625</v>
      </c>
      <c r="H6182">
        <v>230.19606018066</v>
      </c>
      <c r="I6182">
        <v>266.56204223633</v>
      </c>
      <c r="J6182">
        <v>308.67614746094</v>
      </c>
      <c r="K6182" s="6">
        <f>IFERROR(EXP(TREND(LN($F$1:$J$1),LN(F6182:J6182),LN(Calculations!$B$3))),0)</f>
        <v>2.7057974567397104E-2</v>
      </c>
    </row>
    <row r="6183" spans="1:11" x14ac:dyDescent="0.35">
      <c r="A6183">
        <v>6180</v>
      </c>
      <c r="B6183" t="str">
        <f t="shared" si="96"/>
        <v>20-88</v>
      </c>
      <c r="C6183">
        <v>-87.750746133671001</v>
      </c>
      <c r="D6183">
        <v>19.884688432667001</v>
      </c>
      <c r="E6183">
        <f>ASIN(SQRT((SIN(RADIANS(PARAMETERS!$D$8-D6183)/2)*SIN(RADIANS(PARAMETERS!$D$8-D6183)/2))+(COS(RADIANS(D6183))*COS(RADIANS(PARAMETERS!$D$8))*SIN(RADIANS(PARAMETERS!$D$9-C6183)/2)*SIN(RADIANS(PARAMETERS!$D$9-C6183)/2))))*2*3958.756</f>
        <v>1809.2483830052029</v>
      </c>
      <c r="F6183">
        <v>154.56002807617</v>
      </c>
      <c r="G6183">
        <v>186.43632507324</v>
      </c>
      <c r="H6183">
        <v>226.58564758301</v>
      </c>
      <c r="I6183">
        <v>262.36138916016</v>
      </c>
      <c r="J6183">
        <v>303.78912353516</v>
      </c>
      <c r="K6183" s="6">
        <f>IFERROR(EXP(TREND(LN($F$1:$J$1),LN(F6183:J6183),LN(Calculations!$B$3))),0)</f>
        <v>2.4525591982378633E-2</v>
      </c>
    </row>
    <row r="6184" spans="1:11" x14ac:dyDescent="0.35">
      <c r="A6184">
        <v>6181</v>
      </c>
      <c r="B6184" t="str">
        <f t="shared" si="96"/>
        <v>20-88</v>
      </c>
      <c r="C6184">
        <v>-88.022067468572004</v>
      </c>
      <c r="D6184">
        <v>19.884688432667001</v>
      </c>
      <c r="E6184">
        <f>ASIN(SQRT((SIN(RADIANS(PARAMETERS!$D$8-D6184)/2)*SIN(RADIANS(PARAMETERS!$D$8-D6184)/2))+(COS(RADIANS(D6184))*COS(RADIANS(PARAMETERS!$D$8))*SIN(RADIANS(PARAMETERS!$D$9-C6184)/2)*SIN(RADIANS(PARAMETERS!$D$9-C6184)/2))))*2*3958.756</f>
        <v>1826.8001383041203</v>
      </c>
      <c r="F6184">
        <v>150.70948791504</v>
      </c>
      <c r="G6184">
        <v>183.22161865234</v>
      </c>
      <c r="H6184">
        <v>222.91603088379</v>
      </c>
      <c r="I6184">
        <v>258.09451293945</v>
      </c>
      <c r="J6184">
        <v>298.82800292969</v>
      </c>
      <c r="K6184" s="6">
        <f>IFERROR(EXP(TREND(LN($F$1:$J$1),LN(F6184:J6184),LN(Calculations!$B$3))),0)</f>
        <v>2.2157412895028733E-2</v>
      </c>
    </row>
    <row r="6185" spans="1:11" x14ac:dyDescent="0.35">
      <c r="A6185">
        <v>6182</v>
      </c>
      <c r="B6185" t="str">
        <f t="shared" si="96"/>
        <v>20-88.5</v>
      </c>
      <c r="C6185">
        <v>-88.293388803472993</v>
      </c>
      <c r="D6185">
        <v>19.884688432667001</v>
      </c>
      <c r="E6185">
        <f>ASIN(SQRT((SIN(RADIANS(PARAMETERS!$D$8-D6185)/2)*SIN(RADIANS(PARAMETERS!$D$8-D6185)/2))+(COS(RADIANS(D6185))*COS(RADIANS(PARAMETERS!$D$8))*SIN(RADIANS(PARAMETERS!$D$9-C6185)/2)*SIN(RADIANS(PARAMETERS!$D$9-C6185)/2))))*2*3958.756</f>
        <v>1844.3558525864032</v>
      </c>
      <c r="F6185">
        <v>146.86756896973</v>
      </c>
      <c r="G6185">
        <v>179.96292114258</v>
      </c>
      <c r="H6185">
        <v>219.24896240234</v>
      </c>
      <c r="I6185">
        <v>253.81729125977</v>
      </c>
      <c r="J6185">
        <v>293.83947753906</v>
      </c>
      <c r="K6185" s="6">
        <f>IFERROR(EXP(TREND(LN($F$1:$J$1),LN(F6185:J6185),LN(Calculations!$B$3))),0)</f>
        <v>2.0011109367215143E-2</v>
      </c>
    </row>
    <row r="6186" spans="1:11" x14ac:dyDescent="0.35">
      <c r="A6186">
        <v>6183</v>
      </c>
      <c r="B6186" t="str">
        <f t="shared" si="96"/>
        <v>20-88.5</v>
      </c>
      <c r="C6186">
        <v>-88.564710138373997</v>
      </c>
      <c r="D6186">
        <v>19.884688432667001</v>
      </c>
      <c r="E6186">
        <f>ASIN(SQRT((SIN(RADIANS(PARAMETERS!$D$8-D6186)/2)*SIN(RADIANS(PARAMETERS!$D$8-D6186)/2))+(COS(RADIANS(D6186))*COS(RADIANS(PARAMETERS!$D$8))*SIN(RADIANS(PARAMETERS!$D$9-C6186)/2)*SIN(RADIANS(PARAMETERS!$D$9-C6186)/2))))*2*3958.756</f>
        <v>1861.9153741110811</v>
      </c>
      <c r="F6186">
        <v>143.1936340332</v>
      </c>
      <c r="G6186">
        <v>176.85273742676</v>
      </c>
      <c r="H6186">
        <v>215.82913208008</v>
      </c>
      <c r="I6186">
        <v>249.83282470703</v>
      </c>
      <c r="J6186">
        <v>289.19735717773</v>
      </c>
      <c r="K6186" s="6">
        <f>IFERROR(EXP(TREND(LN($F$1:$J$1),LN(F6186:J6186),LN(Calculations!$B$3))),0)</f>
        <v>1.8152645594630798E-2</v>
      </c>
    </row>
    <row r="6187" spans="1:11" x14ac:dyDescent="0.35">
      <c r="A6187">
        <v>6184</v>
      </c>
      <c r="B6187" t="str">
        <f t="shared" si="96"/>
        <v>20-89</v>
      </c>
      <c r="C6187">
        <v>-88.836031473275</v>
      </c>
      <c r="D6187">
        <v>19.884688432667001</v>
      </c>
      <c r="E6187">
        <f>ASIN(SQRT((SIN(RADIANS(PARAMETERS!$D$8-D6187)/2)*SIN(RADIANS(PARAMETERS!$D$8-D6187)/2))+(COS(RADIANS(D6187))*COS(RADIANS(PARAMETERS!$D$8))*SIN(RADIANS(PARAMETERS!$D$9-C6187)/2)*SIN(RADIANS(PARAMETERS!$D$9-C6187)/2))))*2*3958.756</f>
        <v>1879.4785563153735</v>
      </c>
      <c r="F6187">
        <v>139.70617675781</v>
      </c>
      <c r="G6187">
        <v>173.92733764648</v>
      </c>
      <c r="H6187">
        <v>212.66059875488</v>
      </c>
      <c r="I6187">
        <v>246.14108276367</v>
      </c>
      <c r="J6187">
        <v>284.89602661133</v>
      </c>
      <c r="K6187" s="6">
        <f>IFERROR(EXP(TREND(LN($F$1:$J$1),LN(F6187:J6187),LN(Calculations!$B$3))),0)</f>
        <v>1.6555188067110781E-2</v>
      </c>
    </row>
    <row r="6188" spans="1:11" x14ac:dyDescent="0.35">
      <c r="A6188">
        <v>6185</v>
      </c>
      <c r="B6188" t="str">
        <f t="shared" si="96"/>
        <v>20-89</v>
      </c>
      <c r="C6188">
        <v>-89.107352808176003</v>
      </c>
      <c r="D6188">
        <v>19.884688432667001</v>
      </c>
      <c r="E6188">
        <f>ASIN(SQRT((SIN(RADIANS(PARAMETERS!$D$8-D6188)/2)*SIN(RADIANS(PARAMETERS!$D$8-D6188)/2))+(COS(RADIANS(D6188))*COS(RADIANS(PARAMETERS!$D$8))*SIN(RADIANS(PARAMETERS!$D$9-C6188)/2)*SIN(RADIANS(PARAMETERS!$D$9-C6188)/2))))*2*3958.756</f>
        <v>1897.0452575754007</v>
      </c>
      <c r="F6188">
        <v>136.48468017578</v>
      </c>
      <c r="G6188">
        <v>171.28524780273</v>
      </c>
      <c r="H6188">
        <v>209.76266479492</v>
      </c>
      <c r="I6188">
        <v>242.74923706055</v>
      </c>
      <c r="J6188">
        <v>280.92617797852</v>
      </c>
      <c r="K6188" s="6">
        <f>IFERROR(EXP(TREND(LN($F$1:$J$1),LN(F6188:J6188),LN(Calculations!$B$3))),0)</f>
        <v>1.5216721362317763E-2</v>
      </c>
    </row>
    <row r="6189" spans="1:11" x14ac:dyDescent="0.35">
      <c r="A6189">
        <v>6186</v>
      </c>
      <c r="B6189" t="str">
        <f t="shared" si="96"/>
        <v>20-89.5</v>
      </c>
      <c r="C6189">
        <v>-89.378674143077006</v>
      </c>
      <c r="D6189">
        <v>19.884688432667001</v>
      </c>
      <c r="E6189">
        <f>ASIN(SQRT((SIN(RADIANS(PARAMETERS!$D$8-D6189)/2)*SIN(RADIANS(PARAMETERS!$D$8-D6189)/2))+(COS(RADIANS(D6189))*COS(RADIANS(PARAMETERS!$D$8))*SIN(RADIANS(PARAMETERS!$D$9-C6189)/2)*SIN(RADIANS(PARAMETERS!$D$9-C6189)/2))))*2*3958.756</f>
        <v>1914.6153409797773</v>
      </c>
      <c r="F6189">
        <v>133.84823608398</v>
      </c>
      <c r="G6189">
        <v>169.21603393555</v>
      </c>
      <c r="H6189">
        <v>207.5895690918</v>
      </c>
      <c r="I6189">
        <v>240.26347351074</v>
      </c>
      <c r="J6189">
        <v>278.08367919922</v>
      </c>
      <c r="K6189" s="6">
        <f>IFERROR(EXP(TREND(LN($F$1:$J$1),LN(F6189:J6189),LN(Calculations!$B$3))),0)</f>
        <v>1.4220523134734913E-2</v>
      </c>
    </row>
    <row r="6190" spans="1:11" x14ac:dyDescent="0.35">
      <c r="A6190">
        <v>6187</v>
      </c>
      <c r="B6190" t="str">
        <f t="shared" si="96"/>
        <v>20-89.5</v>
      </c>
      <c r="C6190">
        <v>-89.649995477977996</v>
      </c>
      <c r="D6190">
        <v>19.884688432667001</v>
      </c>
      <c r="E6190">
        <f>ASIN(SQRT((SIN(RADIANS(PARAMETERS!$D$8-D6190)/2)*SIN(RADIANS(PARAMETERS!$D$8-D6190)/2))+(COS(RADIANS(D6190))*COS(RADIANS(PARAMETERS!$D$8))*SIN(RADIANS(PARAMETERS!$D$9-C6190)/2)*SIN(RADIANS(PARAMETERS!$D$9-C6190)/2))))*2*3958.756</f>
        <v>1932.1886741152891</v>
      </c>
      <c r="F6190">
        <v>131.92007446289</v>
      </c>
      <c r="G6190">
        <v>167.64361572266</v>
      </c>
      <c r="H6190">
        <v>206.05836486816</v>
      </c>
      <c r="I6190">
        <v>238.56813049316</v>
      </c>
      <c r="J6190">
        <v>276.21136474609</v>
      </c>
      <c r="K6190" s="6">
        <f>IFERROR(EXP(TREND(LN($F$1:$J$1),LN(F6190:J6190),LN(Calculations!$B$3))),0)</f>
        <v>1.3533034877222643E-2</v>
      </c>
    </row>
    <row r="6191" spans="1:11" x14ac:dyDescent="0.35">
      <c r="A6191">
        <v>6188</v>
      </c>
      <c r="B6191" t="str">
        <f t="shared" si="96"/>
        <v>20-90</v>
      </c>
      <c r="C6191">
        <v>-89.921316812878999</v>
      </c>
      <c r="D6191">
        <v>19.884688432667001</v>
      </c>
      <c r="E6191">
        <f>ASIN(SQRT((SIN(RADIANS(PARAMETERS!$D$8-D6191)/2)*SIN(RADIANS(PARAMETERS!$D$8-D6191)/2))+(COS(RADIANS(D6191))*COS(RADIANS(PARAMETERS!$D$8))*SIN(RADIANS(PARAMETERS!$D$9-C6191)/2)*SIN(RADIANS(PARAMETERS!$D$9-C6191)/2))))*2*3958.756</f>
        <v>1949.7651288639204</v>
      </c>
      <c r="F6191">
        <v>130.52142333984</v>
      </c>
      <c r="G6191">
        <v>166.45169067383</v>
      </c>
      <c r="H6191">
        <v>204.96798706055</v>
      </c>
      <c r="I6191">
        <v>237.38659667969</v>
      </c>
      <c r="J6191">
        <v>274.93746948242</v>
      </c>
      <c r="K6191" s="6">
        <f>IFERROR(EXP(TREND(LN($F$1:$J$1),LN(F6191:J6191),LN(Calculations!$B$3))),0)</f>
        <v>1.3054165801278501E-2</v>
      </c>
    </row>
    <row r="6192" spans="1:11" x14ac:dyDescent="0.35">
      <c r="A6192">
        <v>6189</v>
      </c>
      <c r="B6192" t="str">
        <f t="shared" si="96"/>
        <v>20-90</v>
      </c>
      <c r="C6192">
        <v>-90.192638147780002</v>
      </c>
      <c r="D6192">
        <v>19.884688432667001</v>
      </c>
      <c r="E6192">
        <f>ASIN(SQRT((SIN(RADIANS(PARAMETERS!$D$8-D6192)/2)*SIN(RADIANS(PARAMETERS!$D$8-D6192)/2))+(COS(RADIANS(D6192))*COS(RADIANS(PARAMETERS!$D$8))*SIN(RADIANS(PARAMETERS!$D$9-C6192)/2)*SIN(RADIANS(PARAMETERS!$D$9-C6192)/2))))*2*3958.756</f>
        <v>1967.3445812105249</v>
      </c>
      <c r="F6192">
        <v>129.38876342773</v>
      </c>
      <c r="G6192">
        <v>165.4733581543</v>
      </c>
      <c r="H6192">
        <v>204.11743164063</v>
      </c>
      <c r="I6192">
        <v>236.49052429199</v>
      </c>
      <c r="J6192">
        <v>274.00283813477</v>
      </c>
      <c r="K6192" s="6">
        <f>IFERROR(EXP(TREND(LN($F$1:$J$1),LN(F6192:J6192),LN(Calculations!$B$3))),0)</f>
        <v>1.2681253181379996E-2</v>
      </c>
    </row>
    <row r="6193" spans="1:11" x14ac:dyDescent="0.35">
      <c r="A6193">
        <v>6190</v>
      </c>
      <c r="B6193" t="str">
        <f t="shared" si="96"/>
        <v>20-90.5</v>
      </c>
      <c r="C6193">
        <v>-90.463959482681005</v>
      </c>
      <c r="D6193">
        <v>19.884688432667001</v>
      </c>
      <c r="E6193">
        <f>ASIN(SQRT((SIN(RADIANS(PARAMETERS!$D$8-D6193)/2)*SIN(RADIANS(PARAMETERS!$D$8-D6193)/2))+(COS(RADIANS(D6193))*COS(RADIANS(PARAMETERS!$D$8))*SIN(RADIANS(PARAMETERS!$D$9-C6193)/2)*SIN(RADIANS(PARAMETERS!$D$9-C6193)/2))))*2*3958.756</f>
        <v>1984.9269110605039</v>
      </c>
      <c r="F6193">
        <v>128.48553466797</v>
      </c>
      <c r="G6193">
        <v>164.66017150879</v>
      </c>
      <c r="H6193">
        <v>203.46301269531</v>
      </c>
      <c r="I6193">
        <v>235.82495117188</v>
      </c>
      <c r="J6193">
        <v>273.33901977539</v>
      </c>
      <c r="K6193" s="6">
        <f>IFERROR(EXP(TREND(LN($F$1:$J$1),LN(F6193:J6193),LN(Calculations!$B$3))),0)</f>
        <v>1.2391396124154245E-2</v>
      </c>
    </row>
    <row r="6194" spans="1:11" x14ac:dyDescent="0.35">
      <c r="A6194">
        <v>6191</v>
      </c>
      <c r="B6194" t="str">
        <f t="shared" si="96"/>
        <v>20-90.5</v>
      </c>
      <c r="C6194">
        <v>-90.735280817581994</v>
      </c>
      <c r="D6194">
        <v>19.884688432667001</v>
      </c>
      <c r="E6194">
        <f>ASIN(SQRT((SIN(RADIANS(PARAMETERS!$D$8-D6194)/2)*SIN(RADIANS(PARAMETERS!$D$8-D6194)/2))+(COS(RADIANS(D6194))*COS(RADIANS(PARAMETERS!$D$8))*SIN(RADIANS(PARAMETERS!$D$9-C6194)/2)*SIN(RADIANS(PARAMETERS!$D$9-C6194)/2))))*2*3958.756</f>
        <v>2002.5120020668967</v>
      </c>
      <c r="F6194">
        <v>127.73527526855</v>
      </c>
      <c r="G6194">
        <v>163.93788146973</v>
      </c>
      <c r="H6194">
        <v>202.91961669922</v>
      </c>
      <c r="I6194">
        <v>235.27914428711</v>
      </c>
      <c r="J6194">
        <v>272.80374145508</v>
      </c>
      <c r="K6194" s="6">
        <f>IFERROR(EXP(TREND(LN($F$1:$J$1),LN(F6194:J6194),LN(Calculations!$B$3))),0)</f>
        <v>1.2153036238180464E-2</v>
      </c>
    </row>
    <row r="6195" spans="1:11" x14ac:dyDescent="0.35">
      <c r="A6195">
        <v>6192</v>
      </c>
      <c r="B6195" t="str">
        <f t="shared" si="96"/>
        <v>20-50</v>
      </c>
      <c r="C6195">
        <v>-50.037080582435998</v>
      </c>
      <c r="D6195">
        <v>20.156009767568001</v>
      </c>
      <c r="E6195">
        <f>ASIN(SQRT((SIN(RADIANS(PARAMETERS!$D$8-D6195)/2)*SIN(RADIANS(PARAMETERS!$D$8-D6195)/2))+(COS(RADIANS(D6195))*COS(RADIANS(PARAMETERS!$D$8))*SIN(RADIANS(PARAMETERS!$D$9-C6195)/2)*SIN(RADIANS(PARAMETERS!$D$9-C6195)/2))))*2*3958.756</f>
        <v>770.06147570302778</v>
      </c>
      <c r="F6195">
        <v>140.88092041016</v>
      </c>
      <c r="G6195">
        <v>176.14070129395</v>
      </c>
      <c r="H6195">
        <v>210.16091918945</v>
      </c>
      <c r="I6195">
        <v>240.05418395996</v>
      </c>
      <c r="J6195">
        <v>274.20065307617</v>
      </c>
      <c r="K6195" s="6">
        <f>IFERROR(EXP(TREND(LN($F$1:$J$1),LN(F6195:J6195),LN(Calculations!$B$3))),0)</f>
        <v>1.739706363749802E-2</v>
      </c>
    </row>
    <row r="6196" spans="1:11" x14ac:dyDescent="0.35">
      <c r="A6196">
        <v>6193</v>
      </c>
      <c r="B6196" t="str">
        <f t="shared" si="96"/>
        <v>20-50.5</v>
      </c>
      <c r="C6196">
        <v>-50.308401917337001</v>
      </c>
      <c r="D6196">
        <v>20.156009767568001</v>
      </c>
      <c r="E6196">
        <f>ASIN(SQRT((SIN(RADIANS(PARAMETERS!$D$8-D6196)/2)*SIN(RADIANS(PARAMETERS!$D$8-D6196)/2))+(COS(RADIANS(D6196))*COS(RADIANS(PARAMETERS!$D$8))*SIN(RADIANS(PARAMETERS!$D$9-C6196)/2)*SIN(RADIANS(PARAMETERS!$D$9-C6196)/2))))*2*3958.756</f>
        <v>753.95063316122651</v>
      </c>
      <c r="F6196">
        <v>142.21018981934</v>
      </c>
      <c r="G6196">
        <v>177.03559875488</v>
      </c>
      <c r="H6196">
        <v>211.26335144043</v>
      </c>
      <c r="I6196">
        <v>241.41902160645</v>
      </c>
      <c r="J6196">
        <v>275.88046264648</v>
      </c>
      <c r="K6196" s="6">
        <f>IFERROR(EXP(TREND(LN($F$1:$J$1),LN(F6196:J6196),LN(Calculations!$B$3))),0)</f>
        <v>1.8027103322936281E-2</v>
      </c>
    </row>
    <row r="6197" spans="1:11" x14ac:dyDescent="0.35">
      <c r="A6197">
        <v>6194</v>
      </c>
      <c r="B6197" t="str">
        <f t="shared" si="96"/>
        <v>20-50.5</v>
      </c>
      <c r="C6197">
        <v>-50.579723252237997</v>
      </c>
      <c r="D6197">
        <v>20.156009767568001</v>
      </c>
      <c r="E6197">
        <f>ASIN(SQRT((SIN(RADIANS(PARAMETERS!$D$8-D6197)/2)*SIN(RADIANS(PARAMETERS!$D$8-D6197)/2))+(COS(RADIANS(D6197))*COS(RADIANS(PARAMETERS!$D$8))*SIN(RADIANS(PARAMETERS!$D$9-C6197)/2)*SIN(RADIANS(PARAMETERS!$D$9-C6197)/2))))*2*3958.756</f>
        <v>737.91885694174357</v>
      </c>
      <c r="F6197">
        <v>143.47273254395</v>
      </c>
      <c r="G6197">
        <v>177.85911560059</v>
      </c>
      <c r="H6197">
        <v>212.32125854492</v>
      </c>
      <c r="I6197">
        <v>242.73648071289</v>
      </c>
      <c r="J6197">
        <v>277.51028442383</v>
      </c>
      <c r="K6197" s="6">
        <f>IFERROR(EXP(TREND(LN($F$1:$J$1),LN(F6197:J6197),LN(Calculations!$B$3))),0)</f>
        <v>1.8641054145616436E-2</v>
      </c>
    </row>
    <row r="6198" spans="1:11" x14ac:dyDescent="0.35">
      <c r="A6198">
        <v>6195</v>
      </c>
      <c r="B6198" t="str">
        <f t="shared" si="96"/>
        <v>20-51</v>
      </c>
      <c r="C6198">
        <v>-50.851044587139</v>
      </c>
      <c r="D6198">
        <v>20.156009767568001</v>
      </c>
      <c r="E6198">
        <f>ASIN(SQRT((SIN(RADIANS(PARAMETERS!$D$8-D6198)/2)*SIN(RADIANS(PARAMETERS!$D$8-D6198)/2))+(COS(RADIANS(D6198))*COS(RADIANS(PARAMETERS!$D$8))*SIN(RADIANS(PARAMETERS!$D$9-C6198)/2)*SIN(RADIANS(PARAMETERS!$D$9-C6198)/2))))*2*3958.756</f>
        <v>721.97144947155653</v>
      </c>
      <c r="F6198">
        <v>144.70419311523</v>
      </c>
      <c r="G6198">
        <v>178.64401245117</v>
      </c>
      <c r="H6198">
        <v>213.36985778809</v>
      </c>
      <c r="I6198">
        <v>244.05238342285</v>
      </c>
      <c r="J6198">
        <v>279.14883422852</v>
      </c>
      <c r="K6198" s="6">
        <f>IFERROR(EXP(TREND(LN($F$1:$J$1),LN(F6198:J6198),LN(Calculations!$B$3))),0)</f>
        <v>1.9254590238556329E-2</v>
      </c>
    </row>
    <row r="6199" spans="1:11" x14ac:dyDescent="0.35">
      <c r="A6199">
        <v>6196</v>
      </c>
      <c r="B6199" t="str">
        <f t="shared" si="96"/>
        <v>20-51</v>
      </c>
      <c r="C6199">
        <v>-51.122365922039997</v>
      </c>
      <c r="D6199">
        <v>20.156009767568001</v>
      </c>
      <c r="E6199">
        <f>ASIN(SQRT((SIN(RADIANS(PARAMETERS!$D$8-D6199)/2)*SIN(RADIANS(PARAMETERS!$D$8-D6199)/2))+(COS(RADIANS(D6199))*COS(RADIANS(PARAMETERS!$D$8))*SIN(RADIANS(PARAMETERS!$D$9-C6199)/2)*SIN(RADIANS(PARAMETERS!$D$9-C6199)/2))))*2*3958.756</f>
        <v>706.11416219368914</v>
      </c>
      <c r="F6199">
        <v>145.94989013672</v>
      </c>
      <c r="G6199">
        <v>179.43061828613</v>
      </c>
      <c r="H6199">
        <v>214.45617675781</v>
      </c>
      <c r="I6199">
        <v>245.42845153809</v>
      </c>
      <c r="J6199">
        <v>280.87585449219</v>
      </c>
      <c r="K6199" s="6">
        <f>IFERROR(EXP(TREND(LN($F$1:$J$1),LN(F6199:J6199),LN(Calculations!$B$3))),0)</f>
        <v>1.9890665790615863E-2</v>
      </c>
    </row>
    <row r="6200" spans="1:11" x14ac:dyDescent="0.35">
      <c r="A6200">
        <v>6197</v>
      </c>
      <c r="B6200" t="str">
        <f t="shared" si="96"/>
        <v>20-51.5</v>
      </c>
      <c r="C6200">
        <v>-51.393687256941</v>
      </c>
      <c r="D6200">
        <v>20.156009767568001</v>
      </c>
      <c r="E6200">
        <f>ASIN(SQRT((SIN(RADIANS(PARAMETERS!$D$8-D6200)/2)*SIN(RADIANS(PARAMETERS!$D$8-D6200)/2))+(COS(RADIANS(D6200))*COS(RADIANS(PARAMETERS!$D$8))*SIN(RADIANS(PARAMETERS!$D$9-C6200)/2)*SIN(RADIANS(PARAMETERS!$D$9-C6200)/2))))*2*3958.756</f>
        <v>690.35324014432092</v>
      </c>
      <c r="F6200">
        <v>147.12934875488</v>
      </c>
      <c r="G6200">
        <v>180.16798400879</v>
      </c>
      <c r="H6200">
        <v>215.48205566406</v>
      </c>
      <c r="I6200">
        <v>246.72792053223</v>
      </c>
      <c r="J6200">
        <v>282.50686645508</v>
      </c>
      <c r="K6200" s="6">
        <f>IFERROR(EXP(TREND(LN($F$1:$J$1),LN(F6200:J6200),LN(Calculations!$B$3))),0)</f>
        <v>2.0508396606986147E-2</v>
      </c>
    </row>
    <row r="6201" spans="1:11" x14ac:dyDescent="0.35">
      <c r="A6201">
        <v>6198</v>
      </c>
      <c r="B6201" t="str">
        <f t="shared" si="96"/>
        <v>20-51.5</v>
      </c>
      <c r="C6201">
        <v>-51.665008591842003</v>
      </c>
      <c r="D6201">
        <v>20.156009767568001</v>
      </c>
      <c r="E6201">
        <f>ASIN(SQRT((SIN(RADIANS(PARAMETERS!$D$8-D6201)/2)*SIN(RADIANS(PARAMETERS!$D$8-D6201)/2))+(COS(RADIANS(D6201))*COS(RADIANS(PARAMETERS!$D$8))*SIN(RADIANS(PARAMETERS!$D$9-C6201)/2)*SIN(RADIANS(PARAMETERS!$D$9-C6201)/2))))*2*3958.756</f>
        <v>674.69547130575336</v>
      </c>
      <c r="F6201">
        <v>148.28953552246</v>
      </c>
      <c r="G6201">
        <v>180.89450073242</v>
      </c>
      <c r="H6201">
        <v>216.49697875977</v>
      </c>
      <c r="I6201">
        <v>248.01669311523</v>
      </c>
      <c r="J6201">
        <v>284.12777709961</v>
      </c>
      <c r="K6201" s="6">
        <f>IFERROR(EXP(TREND(LN($F$1:$J$1),LN(F6201:J6201),LN(Calculations!$B$3))),0)</f>
        <v>2.1131739159686278E-2</v>
      </c>
    </row>
    <row r="6202" spans="1:11" x14ac:dyDescent="0.35">
      <c r="A6202">
        <v>6199</v>
      </c>
      <c r="B6202" t="str">
        <f t="shared" si="96"/>
        <v>20-52</v>
      </c>
      <c r="C6202">
        <v>-51.936329926742999</v>
      </c>
      <c r="D6202">
        <v>20.156009767568001</v>
      </c>
      <c r="E6202">
        <f>ASIN(SQRT((SIN(RADIANS(PARAMETERS!$D$8-D6202)/2)*SIN(RADIANS(PARAMETERS!$D$8-D6202)/2))+(COS(RADIANS(D6202))*COS(RADIANS(PARAMETERS!$D$8))*SIN(RADIANS(PARAMETERS!$D$9-C6202)/2)*SIN(RADIANS(PARAMETERS!$D$9-C6202)/2))))*2*3958.756</f>
        <v>659.14824121928564</v>
      </c>
      <c r="F6202">
        <v>149.47563171387</v>
      </c>
      <c r="G6202">
        <v>181.64192199707</v>
      </c>
      <c r="H6202">
        <v>217.54832458496</v>
      </c>
      <c r="I6202">
        <v>249.35716247559</v>
      </c>
      <c r="J6202">
        <v>285.81948852539</v>
      </c>
      <c r="K6202" s="6">
        <f>IFERROR(EXP(TREND(LN($F$1:$J$1),LN(F6202:J6202),LN(Calculations!$B$3))),0)</f>
        <v>2.1785177438033865E-2</v>
      </c>
    </row>
    <row r="6203" spans="1:11" x14ac:dyDescent="0.35">
      <c r="A6203">
        <v>6200</v>
      </c>
      <c r="B6203" t="str">
        <f t="shared" si="96"/>
        <v>20-52</v>
      </c>
      <c r="C6203">
        <v>-52.207651261644003</v>
      </c>
      <c r="D6203">
        <v>20.156009767568001</v>
      </c>
      <c r="E6203">
        <f>ASIN(SQRT((SIN(RADIANS(PARAMETERS!$D$8-D6203)/2)*SIN(RADIANS(PARAMETERS!$D$8-D6203)/2))+(COS(RADIANS(D6203))*COS(RADIANS(PARAMETERS!$D$8))*SIN(RADIANS(PARAMETERS!$D$9-C6203)/2)*SIN(RADIANS(PARAMETERS!$D$9-C6203)/2))))*2*3958.756</f>
        <v>643.71959336916223</v>
      </c>
      <c r="F6203">
        <v>150.60676574707</v>
      </c>
      <c r="G6203">
        <v>182.35400390625</v>
      </c>
      <c r="H6203">
        <v>218.54608154297</v>
      </c>
      <c r="I6203">
        <v>250.62655639648</v>
      </c>
      <c r="J6203">
        <v>287.41870117188</v>
      </c>
      <c r="K6203" s="6">
        <f>IFERROR(EXP(TREND(LN($F$1:$J$1),LN(F6203:J6203),LN(Calculations!$B$3))),0)</f>
        <v>2.2424470191245355E-2</v>
      </c>
    </row>
    <row r="6204" spans="1:11" x14ac:dyDescent="0.35">
      <c r="A6204">
        <v>6201</v>
      </c>
      <c r="B6204" t="str">
        <f t="shared" si="96"/>
        <v>20-52.5</v>
      </c>
      <c r="C6204">
        <v>-52.478972596544999</v>
      </c>
      <c r="D6204">
        <v>20.156009767568001</v>
      </c>
      <c r="E6204">
        <f>ASIN(SQRT((SIN(RADIANS(PARAMETERS!$D$8-D6204)/2)*SIN(RADIANS(PARAMETERS!$D$8-D6204)/2))+(COS(RADIANS(D6204))*COS(RADIANS(PARAMETERS!$D$8))*SIN(RADIANS(PARAMETERS!$D$9-C6204)/2)*SIN(RADIANS(PARAMETERS!$D$9-C6204)/2))))*2*3958.756</f>
        <v>628.41829586768642</v>
      </c>
      <c r="F6204">
        <v>151.72680664063</v>
      </c>
      <c r="G6204">
        <v>183.06069946289</v>
      </c>
      <c r="H6204">
        <v>219.54080200195</v>
      </c>
      <c r="I6204">
        <v>251.89547729492</v>
      </c>
      <c r="J6204">
        <v>289.02090454102</v>
      </c>
      <c r="K6204" s="6">
        <f>IFERROR(EXP(TREND(LN($F$1:$J$1),LN(F6204:J6204),LN(Calculations!$B$3))),0)</f>
        <v>2.3072195402393341E-2</v>
      </c>
    </row>
    <row r="6205" spans="1:11" x14ac:dyDescent="0.35">
      <c r="A6205">
        <v>6202</v>
      </c>
      <c r="B6205" t="str">
        <f t="shared" si="96"/>
        <v>20-53</v>
      </c>
      <c r="C6205">
        <v>-52.750293931446002</v>
      </c>
      <c r="D6205">
        <v>20.156009767568001</v>
      </c>
      <c r="E6205">
        <f>ASIN(SQRT((SIN(RADIANS(PARAMETERS!$D$8-D6205)/2)*SIN(RADIANS(PARAMETERS!$D$8-D6205)/2))+(COS(RADIANS(D6205))*COS(RADIANS(PARAMETERS!$D$8))*SIN(RADIANS(PARAMETERS!$D$9-C6205)/2)*SIN(RADIANS(PARAMETERS!$D$9-C6205)/2))))*2*3958.756</f>
        <v>613.25391497750547</v>
      </c>
      <c r="F6205">
        <v>152.86462402344</v>
      </c>
      <c r="G6205">
        <v>183.78288269043</v>
      </c>
      <c r="H6205">
        <v>220.56715393066</v>
      </c>
      <c r="I6205">
        <v>253.21212768555</v>
      </c>
      <c r="J6205">
        <v>290.69107055664</v>
      </c>
      <c r="K6205" s="6">
        <f>IFERROR(EXP(TREND(LN($F$1:$J$1),LN(F6205:J6205),LN(Calculations!$B$3))),0)</f>
        <v>2.3744371020984194E-2</v>
      </c>
    </row>
    <row r="6206" spans="1:11" x14ac:dyDescent="0.35">
      <c r="A6206">
        <v>6203</v>
      </c>
      <c r="B6206" t="str">
        <f t="shared" si="96"/>
        <v>20-53</v>
      </c>
      <c r="C6206">
        <v>-53.021615266346998</v>
      </c>
      <c r="D6206">
        <v>20.156009767568001</v>
      </c>
      <c r="E6206">
        <f>ASIN(SQRT((SIN(RADIANS(PARAMETERS!$D$8-D6206)/2)*SIN(RADIANS(PARAMETERS!$D$8-D6206)/2))+(COS(RADIANS(D6206))*COS(RADIANS(PARAMETERS!$D$8))*SIN(RADIANS(PARAMETERS!$D$9-C6206)/2)*SIN(RADIANS(PARAMETERS!$D$9-C6206)/2))))*2*3958.756</f>
        <v>598.2368959934397</v>
      </c>
      <c r="F6206">
        <v>153.94741821289</v>
      </c>
      <c r="G6206">
        <v>184.46717834473</v>
      </c>
      <c r="H6206">
        <v>221.53562927246</v>
      </c>
      <c r="I6206">
        <v>254.45156860352</v>
      </c>
      <c r="J6206">
        <v>292.26028442383</v>
      </c>
      <c r="K6206" s="6">
        <f>IFERROR(EXP(TREND(LN($F$1:$J$1),LN(F6206:J6206),LN(Calculations!$B$3))),0)</f>
        <v>2.4398979480736747E-2</v>
      </c>
    </row>
    <row r="6207" spans="1:11" x14ac:dyDescent="0.35">
      <c r="A6207">
        <v>6204</v>
      </c>
      <c r="B6207" t="str">
        <f t="shared" si="96"/>
        <v>20-53.5</v>
      </c>
      <c r="C6207">
        <v>-53.292936601248002</v>
      </c>
      <c r="D6207">
        <v>20.156009767568001</v>
      </c>
      <c r="E6207">
        <f>ASIN(SQRT((SIN(RADIANS(PARAMETERS!$D$8-D6207)/2)*SIN(RADIANS(PARAMETERS!$D$8-D6207)/2))+(COS(RADIANS(D6207))*COS(RADIANS(PARAMETERS!$D$8))*SIN(RADIANS(PARAMETERS!$D$9-C6207)/2)*SIN(RADIANS(PARAMETERS!$D$9-C6207)/2))))*2*3958.756</f>
        <v>583.37865196410985</v>
      </c>
      <c r="F6207">
        <v>155.0294342041</v>
      </c>
      <c r="G6207">
        <v>185.14633178711</v>
      </c>
      <c r="H6207">
        <v>222.48777770996</v>
      </c>
      <c r="I6207">
        <v>255.66355895996</v>
      </c>
      <c r="J6207">
        <v>293.78802490234</v>
      </c>
      <c r="K6207" s="6">
        <f>IFERROR(EXP(TREND(LN($F$1:$J$1),LN(F6207:J6207),LN(Calculations!$B$3))),0)</f>
        <v>2.5069068608703473E-2</v>
      </c>
    </row>
    <row r="6208" spans="1:11" x14ac:dyDescent="0.35">
      <c r="A6208">
        <v>6205</v>
      </c>
      <c r="B6208" t="str">
        <f t="shared" si="96"/>
        <v>20-53.5</v>
      </c>
      <c r="C6208">
        <v>-53.564257936148998</v>
      </c>
      <c r="D6208">
        <v>20.156009767568001</v>
      </c>
      <c r="E6208">
        <f>ASIN(SQRT((SIN(RADIANS(PARAMETERS!$D$8-D6208)/2)*SIN(RADIANS(PARAMETERS!$D$8-D6208)/2))+(COS(RADIANS(D6208))*COS(RADIANS(PARAMETERS!$D$8))*SIN(RADIANS(PARAMETERS!$D$9-C6208)/2)*SIN(RADIANS(PARAMETERS!$D$9-C6208)/2))))*2*3958.756</f>
        <v>568.6916606513912</v>
      </c>
      <c r="F6208">
        <v>156.13073730469</v>
      </c>
      <c r="G6208">
        <v>185.83288574219</v>
      </c>
      <c r="H6208">
        <v>223.44007873535</v>
      </c>
      <c r="I6208">
        <v>256.86828613281</v>
      </c>
      <c r="J6208">
        <v>295.2991027832</v>
      </c>
      <c r="K6208" s="6">
        <f>IFERROR(EXP(TREND(LN($F$1:$J$1),LN(F6208:J6208),LN(Calculations!$B$3))),0)</f>
        <v>2.5768451445781229E-2</v>
      </c>
    </row>
    <row r="6209" spans="1:11" x14ac:dyDescent="0.35">
      <c r="A6209">
        <v>6206</v>
      </c>
      <c r="B6209" t="str">
        <f t="shared" si="96"/>
        <v>20-54</v>
      </c>
      <c r="C6209">
        <v>-53.835579271050001</v>
      </c>
      <c r="D6209">
        <v>20.156009767568001</v>
      </c>
      <c r="E6209">
        <f>ASIN(SQRT((SIN(RADIANS(PARAMETERS!$D$8-D6209)/2)*SIN(RADIANS(PARAMETERS!$D$8-D6209)/2))+(COS(RADIANS(D6209))*COS(RADIANS(PARAMETERS!$D$8))*SIN(RADIANS(PARAMETERS!$D$9-C6209)/2)*SIN(RADIANS(PARAMETERS!$D$9-C6209)/2))))*2*3958.756</f>
        <v>554.1895699879916</v>
      </c>
      <c r="F6209">
        <v>157.15515136719</v>
      </c>
      <c r="G6209">
        <v>186.46156311035</v>
      </c>
      <c r="H6209">
        <v>224.29449462891</v>
      </c>
      <c r="I6209">
        <v>257.93603515625</v>
      </c>
      <c r="J6209">
        <v>296.6247253418</v>
      </c>
      <c r="K6209" s="6">
        <f>IFERROR(EXP(TREND(LN($F$1:$J$1),LN(F6209:J6209),LN(Calculations!$B$3))),0)</f>
        <v>2.6437105485066871E-2</v>
      </c>
    </row>
    <row r="6210" spans="1:11" x14ac:dyDescent="0.35">
      <c r="A6210">
        <v>6207</v>
      </c>
      <c r="B6210" t="str">
        <f t="shared" si="96"/>
        <v>20-54</v>
      </c>
      <c r="C6210">
        <v>-54.106900605950997</v>
      </c>
      <c r="D6210">
        <v>20.156009767568001</v>
      </c>
      <c r="E6210">
        <f>ASIN(SQRT((SIN(RADIANS(PARAMETERS!$D$8-D6210)/2)*SIN(RADIANS(PARAMETERS!$D$8-D6210)/2))+(COS(RADIANS(D6210))*COS(RADIANS(PARAMETERS!$D$8))*SIN(RADIANS(PARAMETERS!$D$9-C6210)/2)*SIN(RADIANS(PARAMETERS!$D$9-C6210)/2))))*2*3958.756</f>
        <v>539.88731208063587</v>
      </c>
      <c r="F6210">
        <v>158.15087890625</v>
      </c>
      <c r="G6210">
        <v>187.06715393066</v>
      </c>
      <c r="H6210">
        <v>225.10968017578</v>
      </c>
      <c r="I6210">
        <v>258.94882202148</v>
      </c>
      <c r="J6210">
        <v>297.87594604492</v>
      </c>
      <c r="K6210" s="6">
        <f>IFERROR(EXP(TREND(LN($F$1:$J$1),LN(F6210:J6210),LN(Calculations!$B$3))),0)</f>
        <v>2.7102848562993727E-2</v>
      </c>
    </row>
    <row r="6211" spans="1:11" x14ac:dyDescent="0.35">
      <c r="A6211">
        <v>6208</v>
      </c>
      <c r="B6211" t="str">
        <f t="shared" si="96"/>
        <v>20-54.5</v>
      </c>
      <c r="C6211">
        <v>-54.378221940852001</v>
      </c>
      <c r="D6211">
        <v>20.156009767568001</v>
      </c>
      <c r="E6211">
        <f>ASIN(SQRT((SIN(RADIANS(PARAMETERS!$D$8-D6211)/2)*SIN(RADIANS(PARAMETERS!$D$8-D6211)/2))+(COS(RADIANS(D6211))*COS(RADIANS(PARAMETERS!$D$8))*SIN(RADIANS(PARAMETERS!$D$9-C6211)/2)*SIN(RADIANS(PARAMETERS!$D$9-C6211)/2))))*2*3958.756</f>
        <v>525.80122549351017</v>
      </c>
      <c r="F6211">
        <v>159.12811279297</v>
      </c>
      <c r="G6211">
        <v>187.65721130371</v>
      </c>
      <c r="H6211">
        <v>225.89828491211</v>
      </c>
      <c r="I6211">
        <v>259.92425537109</v>
      </c>
      <c r="J6211">
        <v>299.07647705078</v>
      </c>
      <c r="K6211" s="6">
        <f>IFERROR(EXP(TREND(LN($F$1:$J$1),LN(F6211:J6211),LN(Calculations!$B$3))),0)</f>
        <v>2.777157729038485E-2</v>
      </c>
    </row>
    <row r="6212" spans="1:11" x14ac:dyDescent="0.35">
      <c r="A6212">
        <v>6209</v>
      </c>
      <c r="B6212" t="str">
        <f t="shared" si="96"/>
        <v>20-54.5</v>
      </c>
      <c r="C6212">
        <v>-54.649543275752997</v>
      </c>
      <c r="D6212">
        <v>20.156009767568001</v>
      </c>
      <c r="E6212">
        <f>ASIN(SQRT((SIN(RADIANS(PARAMETERS!$D$8-D6212)/2)*SIN(RADIANS(PARAMETERS!$D$8-D6212)/2))+(COS(RADIANS(D6212))*COS(RADIANS(PARAMETERS!$D$8))*SIN(RADIANS(PARAMETERS!$D$9-C6212)/2)*SIN(RADIANS(PARAMETERS!$D$9-C6212)/2))))*2*3958.756</f>
        <v>511.949185103199</v>
      </c>
      <c r="F6212">
        <v>159.99548339844</v>
      </c>
      <c r="G6212">
        <v>188.17468261719</v>
      </c>
      <c r="H6212">
        <v>226.58018493652</v>
      </c>
      <c r="I6212">
        <v>260.76022338867</v>
      </c>
      <c r="J6212">
        <v>300.09750366211</v>
      </c>
      <c r="K6212" s="6">
        <f>IFERROR(EXP(TREND(LN($F$1:$J$1),LN(F6212:J6212),LN(Calculations!$B$3))),0)</f>
        <v>2.8379638647256941E-2</v>
      </c>
    </row>
    <row r="6213" spans="1:11" x14ac:dyDescent="0.35">
      <c r="A6213">
        <v>6210</v>
      </c>
      <c r="B6213" t="str">
        <f t="shared" ref="B6213:B6276" si="97">MROUND(D6213,1)&amp;MROUND(C6213,-0.5)</f>
        <v>20-55</v>
      </c>
      <c r="C6213">
        <v>-54.920864610654</v>
      </c>
      <c r="D6213">
        <v>20.156009767568001</v>
      </c>
      <c r="E6213">
        <f>ASIN(SQRT((SIN(RADIANS(PARAMETERS!$D$8-D6213)/2)*SIN(RADIANS(PARAMETERS!$D$8-D6213)/2))+(COS(RADIANS(D6213))*COS(RADIANS(PARAMETERS!$D$8))*SIN(RADIANS(PARAMETERS!$D$9-C6213)/2)*SIN(RADIANS(PARAMETERS!$D$9-C6213)/2))))*2*3958.756</f>
        <v>498.35073820538025</v>
      </c>
      <c r="F6213">
        <v>160.83879089355</v>
      </c>
      <c r="G6213">
        <v>188.6824798584</v>
      </c>
      <c r="H6213">
        <v>227.25688171387</v>
      </c>
      <c r="I6213">
        <v>261.59588623047</v>
      </c>
      <c r="J6213">
        <v>301.12475585938</v>
      </c>
      <c r="K6213" s="6">
        <f>IFERROR(EXP(TREND(LN($F$1:$J$1),LN(F6213:J6213),LN(Calculations!$B$3))),0)</f>
        <v>2.8980149870625981E-2</v>
      </c>
    </row>
    <row r="6214" spans="1:11" x14ac:dyDescent="0.35">
      <c r="A6214">
        <v>6211</v>
      </c>
      <c r="B6214" t="str">
        <f t="shared" si="97"/>
        <v>20-55</v>
      </c>
      <c r="C6214">
        <v>-55.192185945555003</v>
      </c>
      <c r="D6214">
        <v>20.156009767568001</v>
      </c>
      <c r="E6214">
        <f>ASIN(SQRT((SIN(RADIANS(PARAMETERS!$D$8-D6214)/2)*SIN(RADIANS(PARAMETERS!$D$8-D6214)/2))+(COS(RADIANS(D6214))*COS(RADIANS(PARAMETERS!$D$8))*SIN(RADIANS(PARAMETERS!$D$9-C6214)/2)*SIN(RADIANS(PARAMETERS!$D$9-C6214)/2))))*2*3958.756</f>
        <v>485.02724473240977</v>
      </c>
      <c r="F6214">
        <v>161.67025756836</v>
      </c>
      <c r="G6214">
        <v>189.19226074219</v>
      </c>
      <c r="H6214">
        <v>227.94580078125</v>
      </c>
      <c r="I6214">
        <v>262.45425415039</v>
      </c>
      <c r="J6214">
        <v>302.1882019043</v>
      </c>
      <c r="K6214" s="6">
        <f>IFERROR(EXP(TREND(LN($F$1:$J$1),LN(F6214:J6214),LN(Calculations!$B$3))),0)</f>
        <v>2.9580683857842609E-2</v>
      </c>
    </row>
    <row r="6215" spans="1:11" x14ac:dyDescent="0.35">
      <c r="A6215">
        <v>6212</v>
      </c>
      <c r="B6215" t="str">
        <f t="shared" si="97"/>
        <v>20-55.5</v>
      </c>
      <c r="C6215">
        <v>-55.463507280456</v>
      </c>
      <c r="D6215">
        <v>20.156009767568001</v>
      </c>
      <c r="E6215">
        <f>ASIN(SQRT((SIN(RADIANS(PARAMETERS!$D$8-D6215)/2)*SIN(RADIANS(PARAMETERS!$D$8-D6215)/2))+(COS(RADIANS(D6215))*COS(RADIANS(PARAMETERS!$D$8))*SIN(RADIANS(PARAMETERS!$D$9-C6215)/2)*SIN(RADIANS(PARAMETERS!$D$9-C6215)/2))))*2*3958.756</f>
        <v>472.00201836259379</v>
      </c>
      <c r="F6215">
        <v>162.42823791504</v>
      </c>
      <c r="G6215">
        <v>189.66014099121</v>
      </c>
      <c r="H6215">
        <v>228.57249450684</v>
      </c>
      <c r="I6215">
        <v>263.23077392578</v>
      </c>
      <c r="J6215">
        <v>303.14569091797</v>
      </c>
      <c r="K6215" s="6">
        <f>IFERROR(EXP(TREND(LN($F$1:$J$1),LN(F6215:J6215),LN(Calculations!$B$3))),0)</f>
        <v>3.014007965793656E-2</v>
      </c>
    </row>
    <row r="6216" spans="1:11" x14ac:dyDescent="0.35">
      <c r="A6216">
        <v>6213</v>
      </c>
      <c r="B6216" t="str">
        <f t="shared" si="97"/>
        <v>20-55.5</v>
      </c>
      <c r="C6216">
        <v>-55.734828615357003</v>
      </c>
      <c r="D6216">
        <v>20.156009767568001</v>
      </c>
      <c r="E6216">
        <f>ASIN(SQRT((SIN(RADIANS(PARAMETERS!$D$8-D6216)/2)*SIN(RADIANS(PARAMETERS!$D$8-D6216)/2))+(COS(RADIANS(D6216))*COS(RADIANS(PARAMETERS!$D$8))*SIN(RADIANS(PARAMETERS!$D$9-C6216)/2)*SIN(RADIANS(PARAMETERS!$D$9-C6216)/2))))*2*3958.756</f>
        <v>459.30046391890045</v>
      </c>
      <c r="F6216">
        <v>163.18392944336</v>
      </c>
      <c r="G6216">
        <v>190.14695739746</v>
      </c>
      <c r="H6216">
        <v>229.22933959961</v>
      </c>
      <c r="I6216">
        <v>264.04843139648</v>
      </c>
      <c r="J6216">
        <v>304.15786743164</v>
      </c>
      <c r="K6216" s="6">
        <f>IFERROR(EXP(TREND(LN($F$1:$J$1),LN(F6216:J6216),LN(Calculations!$B$3))),0)</f>
        <v>3.0707832152054026E-2</v>
      </c>
    </row>
    <row r="6217" spans="1:11" x14ac:dyDescent="0.35">
      <c r="A6217">
        <v>6214</v>
      </c>
      <c r="B6217" t="str">
        <f t="shared" si="97"/>
        <v>20-56</v>
      </c>
      <c r="C6217">
        <v>-56.006149950257999</v>
      </c>
      <c r="D6217">
        <v>20.156009767568001</v>
      </c>
      <c r="E6217">
        <f>ASIN(SQRT((SIN(RADIANS(PARAMETERS!$D$8-D6217)/2)*SIN(RADIANS(PARAMETERS!$D$8-D6217)/2))+(COS(RADIANS(D6217))*COS(RADIANS(PARAMETERS!$D$8))*SIN(RADIANS(PARAMETERS!$D$9-C6217)/2)*SIN(RADIANS(PARAMETERS!$D$9-C6217)/2))))*2*3958.756</f>
        <v>446.95020472557741</v>
      </c>
      <c r="F6217">
        <v>163.92134094238</v>
      </c>
      <c r="G6217">
        <v>190.65580749512</v>
      </c>
      <c r="H6217">
        <v>229.91839599609</v>
      </c>
      <c r="I6217">
        <v>264.90811157227</v>
      </c>
      <c r="J6217">
        <v>305.22427368164</v>
      </c>
      <c r="K6217" s="6">
        <f>IFERROR(EXP(TREND(LN($F$1:$J$1),LN(F6217:J6217),LN(Calculations!$B$3))),0)</f>
        <v>3.1274300890105404E-2</v>
      </c>
    </row>
    <row r="6218" spans="1:11" x14ac:dyDescent="0.35">
      <c r="A6218">
        <v>6215</v>
      </c>
      <c r="B6218" t="str">
        <f t="shared" si="97"/>
        <v>20-56.5</v>
      </c>
      <c r="C6218">
        <v>-56.277471285159002</v>
      </c>
      <c r="D6218">
        <v>20.156009767568001</v>
      </c>
      <c r="E6218">
        <f>ASIN(SQRT((SIN(RADIANS(PARAMETERS!$D$8-D6218)/2)*SIN(RADIANS(PARAMETERS!$D$8-D6218)/2))+(COS(RADIANS(D6218))*COS(RADIANS(PARAMETERS!$D$8))*SIN(RADIANS(PARAMETERS!$D$9-C6218)/2)*SIN(RADIANS(PARAMETERS!$D$9-C6218)/2))))*2*3958.756</f>
        <v>434.98119149151688</v>
      </c>
      <c r="F6218">
        <v>164.59364318848</v>
      </c>
      <c r="G6218">
        <v>191.13645935059</v>
      </c>
      <c r="H6218">
        <v>230.55718994141</v>
      </c>
      <c r="I6218">
        <v>265.69577026367</v>
      </c>
      <c r="J6218">
        <v>306.19137573242</v>
      </c>
      <c r="K6218" s="6">
        <f>IFERROR(EXP(TREND(LN($F$1:$J$1),LN(F6218:J6218),LN(Calculations!$B$3))),0)</f>
        <v>3.1806191675210184E-2</v>
      </c>
    </row>
    <row r="6219" spans="1:11" x14ac:dyDescent="0.35">
      <c r="A6219">
        <v>6216</v>
      </c>
      <c r="B6219" t="str">
        <f t="shared" si="97"/>
        <v>20-56.5</v>
      </c>
      <c r="C6219">
        <v>-56.548792620059999</v>
      </c>
      <c r="D6219">
        <v>20.156009767568001</v>
      </c>
      <c r="E6219">
        <f>ASIN(SQRT((SIN(RADIANS(PARAMETERS!$D$8-D6219)/2)*SIN(RADIANS(PARAMETERS!$D$8-D6219)/2))+(COS(RADIANS(D6219))*COS(RADIANS(PARAMETERS!$D$8))*SIN(RADIANS(PARAMETERS!$D$9-C6219)/2)*SIN(RADIANS(PARAMETERS!$D$9-C6219)/2))))*2*3958.756</f>
        <v>423.42578182960006</v>
      </c>
      <c r="F6219">
        <v>165.26409912109</v>
      </c>
      <c r="G6219">
        <v>191.64671325684</v>
      </c>
      <c r="H6219">
        <v>231.23887634277</v>
      </c>
      <c r="I6219">
        <v>266.53915405273</v>
      </c>
      <c r="J6219">
        <v>307.22994995117</v>
      </c>
      <c r="K6219" s="6">
        <f>IFERROR(EXP(TREND(LN($F$1:$J$1),LN(F6219:J6219),LN(Calculations!$B$3))),0)</f>
        <v>3.2347120666355172E-2</v>
      </c>
    </row>
    <row r="6220" spans="1:11" x14ac:dyDescent="0.35">
      <c r="A6220">
        <v>6217</v>
      </c>
      <c r="B6220" t="str">
        <f t="shared" si="97"/>
        <v>20-57</v>
      </c>
      <c r="C6220">
        <v>-56.820113954961002</v>
      </c>
      <c r="D6220">
        <v>20.156009767568001</v>
      </c>
      <c r="E6220">
        <f>ASIN(SQRT((SIN(RADIANS(PARAMETERS!$D$8-D6220)/2)*SIN(RADIANS(PARAMETERS!$D$8-D6220)/2))+(COS(RADIANS(D6220))*COS(RADIANS(PARAMETERS!$D$8))*SIN(RADIANS(PARAMETERS!$D$9-C6220)/2)*SIN(RADIANS(PARAMETERS!$D$9-C6220)/2))))*2*3958.756</f>
        <v>412.31877677069667</v>
      </c>
      <c r="F6220">
        <v>165.91958618164</v>
      </c>
      <c r="G6220">
        <v>192.18310546875</v>
      </c>
      <c r="H6220">
        <v>231.95835876465</v>
      </c>
      <c r="I6220">
        <v>267.43157958984</v>
      </c>
      <c r="J6220">
        <v>308.33151245117</v>
      </c>
      <c r="K6220" s="6">
        <f>IFERROR(EXP(TREND(LN($F$1:$J$1),LN(F6220:J6220),LN(Calculations!$B$3))),0)</f>
        <v>3.2887243858462964E-2</v>
      </c>
    </row>
    <row r="6221" spans="1:11" x14ac:dyDescent="0.35">
      <c r="A6221">
        <v>6218</v>
      </c>
      <c r="B6221" t="str">
        <f t="shared" si="97"/>
        <v>20-57</v>
      </c>
      <c r="C6221">
        <v>-57.091435289861998</v>
      </c>
      <c r="D6221">
        <v>20.156009767568001</v>
      </c>
      <c r="E6221">
        <f>ASIN(SQRT((SIN(RADIANS(PARAMETERS!$D$8-D6221)/2)*SIN(RADIANS(PARAMETERS!$D$8-D6221)/2))+(COS(RADIANS(D6221))*COS(RADIANS(PARAMETERS!$D$8))*SIN(RADIANS(PARAMETERS!$D$9-C6221)/2)*SIN(RADIANS(PARAMETERS!$D$9-C6221)/2))))*2*3958.756</f>
        <v>401.69739774898397</v>
      </c>
      <c r="F6221">
        <v>166.50523376465</v>
      </c>
      <c r="G6221">
        <v>192.69064331055</v>
      </c>
      <c r="H6221">
        <v>232.63670349121</v>
      </c>
      <c r="I6221">
        <v>268.27111816406</v>
      </c>
      <c r="J6221">
        <v>309.36569213867</v>
      </c>
      <c r="K6221" s="6">
        <f>IFERROR(EXP(TREND(LN($F$1:$J$1),LN(F6221:J6221),LN(Calculations!$B$3))),0)</f>
        <v>3.3381072405330364E-2</v>
      </c>
    </row>
    <row r="6222" spans="1:11" x14ac:dyDescent="0.35">
      <c r="A6222">
        <v>6219</v>
      </c>
      <c r="B6222" t="str">
        <f t="shared" si="97"/>
        <v>20-57.5</v>
      </c>
      <c r="C6222">
        <v>-57.362756624763001</v>
      </c>
      <c r="D6222">
        <v>20.156009767568001</v>
      </c>
      <c r="E6222">
        <f>ASIN(SQRT((SIN(RADIANS(PARAMETERS!$D$8-D6222)/2)*SIN(RADIANS(PARAMETERS!$D$8-D6222)/2))+(COS(RADIANS(D6222))*COS(RADIANS(PARAMETERS!$D$8))*SIN(RADIANS(PARAMETERS!$D$9-C6222)/2)*SIN(RADIANS(PARAMETERS!$D$9-C6222)/2))))*2*3958.756</f>
        <v>391.60118480829209</v>
      </c>
      <c r="F6222">
        <v>167.10406494141</v>
      </c>
      <c r="G6222">
        <v>193.2371673584</v>
      </c>
      <c r="H6222">
        <v>233.37362670898</v>
      </c>
      <c r="I6222">
        <v>269.1882019043</v>
      </c>
      <c r="J6222">
        <v>310.50094604492</v>
      </c>
      <c r="K6222" s="6">
        <f>IFERROR(EXP(TREND(LN($F$1:$J$1),LN(F6222:J6222),LN(Calculations!$B$3))),0)</f>
        <v>3.3892310996669846E-2</v>
      </c>
    </row>
    <row r="6223" spans="1:11" x14ac:dyDescent="0.35">
      <c r="A6223">
        <v>6220</v>
      </c>
      <c r="B6223" t="str">
        <f t="shared" si="97"/>
        <v>20-57.5</v>
      </c>
      <c r="C6223">
        <v>-57.634077959663998</v>
      </c>
      <c r="D6223">
        <v>20.156009767568001</v>
      </c>
      <c r="E6223">
        <f>ASIN(SQRT((SIN(RADIANS(PARAMETERS!$D$8-D6223)/2)*SIN(RADIANS(PARAMETERS!$D$8-D6223)/2))+(COS(RADIANS(D6223))*COS(RADIANS(PARAMETERS!$D$8))*SIN(RADIANS(PARAMETERS!$D$9-C6223)/2)*SIN(RADIANS(PARAMETERS!$D$9-C6223)/2))))*2*3958.756</f>
        <v>382.0717946570835</v>
      </c>
      <c r="F6223">
        <v>167.69319152832</v>
      </c>
      <c r="G6223">
        <v>193.80964660645</v>
      </c>
      <c r="H6223">
        <v>234.15007019043</v>
      </c>
      <c r="I6223">
        <v>270.15805053711</v>
      </c>
      <c r="J6223">
        <v>311.70532226563</v>
      </c>
      <c r="K6223" s="6">
        <f>IFERROR(EXP(TREND(LN($F$1:$J$1),LN(F6223:J6223),LN(Calculations!$B$3))),0)</f>
        <v>3.4402999913633166E-2</v>
      </c>
    </row>
    <row r="6224" spans="1:11" x14ac:dyDescent="0.35">
      <c r="A6224">
        <v>6221</v>
      </c>
      <c r="B6224" t="str">
        <f t="shared" si="97"/>
        <v>20-58</v>
      </c>
      <c r="C6224">
        <v>-57.905399294565001</v>
      </c>
      <c r="D6224">
        <v>20.156009767568001</v>
      </c>
      <c r="E6224">
        <f>ASIN(SQRT((SIN(RADIANS(PARAMETERS!$D$8-D6224)/2)*SIN(RADIANS(PARAMETERS!$D$8-D6224)/2))+(COS(RADIANS(D6224))*COS(RADIANS(PARAMETERS!$D$8))*SIN(RADIANS(PARAMETERS!$D$9-C6224)/2)*SIN(RADIANS(PARAMETERS!$D$9-C6224)/2))))*2*3958.756</f>
        <v>373.15267631825458</v>
      </c>
      <c r="F6224">
        <v>168.21379089355</v>
      </c>
      <c r="G6224">
        <v>194.34675598145</v>
      </c>
      <c r="H6224">
        <v>234.87724304199</v>
      </c>
      <c r="I6224">
        <v>271.06539916992</v>
      </c>
      <c r="J6224">
        <v>312.83111572266</v>
      </c>
      <c r="K6224" s="6">
        <f>IFERROR(EXP(TREND(LN($F$1:$J$1),LN(F6224:J6224),LN(Calculations!$B$3))),0)</f>
        <v>3.4863426471902208E-2</v>
      </c>
    </row>
    <row r="6225" spans="1:11" x14ac:dyDescent="0.35">
      <c r="A6225">
        <v>6222</v>
      </c>
      <c r="B6225" t="str">
        <f t="shared" si="97"/>
        <v>20-58</v>
      </c>
      <c r="C6225">
        <v>-58.176720629465002</v>
      </c>
      <c r="D6225">
        <v>20.156009767568001</v>
      </c>
      <c r="E6225">
        <f>ASIN(SQRT((SIN(RADIANS(PARAMETERS!$D$8-D6225)/2)*SIN(RADIANS(PARAMETERS!$D$8-D6225)/2))+(COS(RADIANS(D6225))*COS(RADIANS(PARAMETERS!$D$8))*SIN(RADIANS(PARAMETERS!$D$9-C6225)/2)*SIN(RADIANS(PARAMETERS!$D$9-C6225)/2))))*2*3958.756</f>
        <v>364.88860329175475</v>
      </c>
      <c r="F6225">
        <v>168.74398803711</v>
      </c>
      <c r="G6225">
        <v>194.90887451172</v>
      </c>
      <c r="H6225">
        <v>235.63737487793</v>
      </c>
      <c r="I6225">
        <v>272.01318359375</v>
      </c>
      <c r="J6225">
        <v>314.00631713867</v>
      </c>
      <c r="K6225" s="6">
        <f>IFERROR(EXP(TREND(LN($F$1:$J$1),LN(F6225:J6225),LN(Calculations!$B$3))),0)</f>
        <v>3.5338882150946341E-2</v>
      </c>
    </row>
    <row r="6226" spans="1:11" x14ac:dyDescent="0.35">
      <c r="A6226">
        <v>6223</v>
      </c>
      <c r="B6226" t="str">
        <f t="shared" si="97"/>
        <v>20-58.5</v>
      </c>
      <c r="C6226">
        <v>-58.448041964365999</v>
      </c>
      <c r="D6226">
        <v>20.156009767568001</v>
      </c>
      <c r="E6226">
        <f>ASIN(SQRT((SIN(RADIANS(PARAMETERS!$D$8-D6226)/2)*SIN(RADIANS(PARAMETERS!$D$8-D6226)/2))+(COS(RADIANS(D6226))*COS(RADIANS(PARAMETERS!$D$8))*SIN(RADIANS(PARAMETERS!$D$9-C6226)/2)*SIN(RADIANS(PARAMETERS!$D$9-C6226)/2))))*2*3958.756</f>
        <v>357.32504529333437</v>
      </c>
      <c r="F6226">
        <v>169.25657653809</v>
      </c>
      <c r="G6226">
        <v>195.47732543945</v>
      </c>
      <c r="H6226">
        <v>236.40087890625</v>
      </c>
      <c r="I6226">
        <v>272.96115112305</v>
      </c>
      <c r="J6226">
        <v>315.1774597168</v>
      </c>
      <c r="K6226" s="6">
        <f>IFERROR(EXP(TREND(LN($F$1:$J$1),LN(F6226:J6226),LN(Calculations!$B$3))),0)</f>
        <v>3.580877229434918E-2</v>
      </c>
    </row>
    <row r="6227" spans="1:11" x14ac:dyDescent="0.35">
      <c r="A6227">
        <v>6224</v>
      </c>
      <c r="B6227" t="str">
        <f t="shared" si="97"/>
        <v>20-58.5</v>
      </c>
      <c r="C6227">
        <v>-58.719363299267002</v>
      </c>
      <c r="D6227">
        <v>20.156009767568001</v>
      </c>
      <c r="E6227">
        <f>ASIN(SQRT((SIN(RADIANS(PARAMETERS!$D$8-D6227)/2)*SIN(RADIANS(PARAMETERS!$D$8-D6227)/2))+(COS(RADIANS(D6227))*COS(RADIANS(PARAMETERS!$D$8))*SIN(RADIANS(PARAMETERS!$D$9-C6227)/2)*SIN(RADIANS(PARAMETERS!$D$9-C6227)/2))))*2*3958.756</f>
        <v>350.5073706269614</v>
      </c>
      <c r="F6227">
        <v>169.70474243164</v>
      </c>
      <c r="G6227">
        <v>195.99783325195</v>
      </c>
      <c r="H6227">
        <v>237.08558654785</v>
      </c>
      <c r="I6227">
        <v>273.79995727539</v>
      </c>
      <c r="J6227">
        <v>316.20162963867</v>
      </c>
      <c r="K6227" s="6">
        <f>IFERROR(EXP(TREND(LN($F$1:$J$1),LN(F6227:J6227),LN(Calculations!$B$3))),0)</f>
        <v>3.6234723756593687E-2</v>
      </c>
    </row>
    <row r="6228" spans="1:11" x14ac:dyDescent="0.35">
      <c r="A6228">
        <v>6225</v>
      </c>
      <c r="B6228" t="str">
        <f t="shared" si="97"/>
        <v>20-59</v>
      </c>
      <c r="C6228">
        <v>-58.990684634167998</v>
      </c>
      <c r="D6228">
        <v>20.156009767568001</v>
      </c>
      <c r="E6228">
        <f>ASIN(SQRT((SIN(RADIANS(PARAMETERS!$D$8-D6228)/2)*SIN(RADIANS(PARAMETERS!$D$8-D6228)/2))+(COS(RADIANS(D6228))*COS(RADIANS(PARAMETERS!$D$8))*SIN(RADIANS(PARAMETERS!$D$9-C6228)/2)*SIN(RADIANS(PARAMETERS!$D$9-C6228)/2))))*2*3958.756</f>
        <v>344.47988266088856</v>
      </c>
      <c r="F6228">
        <v>170.14141845703</v>
      </c>
      <c r="G6228">
        <v>196.52128601074</v>
      </c>
      <c r="H6228">
        <v>237.77340698242</v>
      </c>
      <c r="I6228">
        <v>274.64199829102</v>
      </c>
      <c r="J6228">
        <v>317.2292175293</v>
      </c>
      <c r="K6228" s="6">
        <f>IFERROR(EXP(TREND(LN($F$1:$J$1),LN(F6228:J6228),LN(Calculations!$B$3))),0)</f>
        <v>3.665568815000856E-2</v>
      </c>
    </row>
    <row r="6229" spans="1:11" x14ac:dyDescent="0.35">
      <c r="A6229">
        <v>6226</v>
      </c>
      <c r="B6229" t="str">
        <f t="shared" si="97"/>
        <v>20-59.5</v>
      </c>
      <c r="C6229">
        <v>-59.262005969069001</v>
      </c>
      <c r="D6229">
        <v>20.156009767568001</v>
      </c>
      <c r="E6229">
        <f>ASIN(SQRT((SIN(RADIANS(PARAMETERS!$D$8-D6229)/2)*SIN(RADIANS(PARAMETERS!$D$8-D6229)/2))+(COS(RADIANS(D6229))*COS(RADIANS(PARAMETERS!$D$8))*SIN(RADIANS(PARAMETERS!$D$9-C6229)/2)*SIN(RADIANS(PARAMETERS!$D$9-C6229)/2))))*2*3958.756</f>
        <v>339.28471063979561</v>
      </c>
      <c r="F6229">
        <v>170.5559387207</v>
      </c>
      <c r="G6229">
        <v>197.03114318848</v>
      </c>
      <c r="H6229">
        <v>238.4412689209</v>
      </c>
      <c r="I6229">
        <v>275.45797729492</v>
      </c>
      <c r="J6229">
        <v>318.22320556641</v>
      </c>
      <c r="K6229" s="6">
        <f>IFERROR(EXP(TREND(LN($F$1:$J$1),LN(F6229:J6229),LN(Calculations!$B$3))),0)</f>
        <v>3.7061279818536248E-2</v>
      </c>
    </row>
    <row r="6230" spans="1:11" x14ac:dyDescent="0.35">
      <c r="A6230">
        <v>6227</v>
      </c>
      <c r="B6230" t="str">
        <f t="shared" si="97"/>
        <v>20-59.5</v>
      </c>
      <c r="C6230">
        <v>-59.533327303969998</v>
      </c>
      <c r="D6230">
        <v>20.156009767568001</v>
      </c>
      <c r="E6230">
        <f>ASIN(SQRT((SIN(RADIANS(PARAMETERS!$D$8-D6230)/2)*SIN(RADIANS(PARAMETERS!$D$8-D6230)/2))+(COS(RADIANS(D6230))*COS(RADIANS(PARAMETERS!$D$8))*SIN(RADIANS(PARAMETERS!$D$9-C6230)/2)*SIN(RADIANS(PARAMETERS!$D$9-C6230)/2))))*2*3958.756</f>
        <v>334.9605951013084</v>
      </c>
      <c r="F6230">
        <v>170.93382263184</v>
      </c>
      <c r="G6230">
        <v>197.49513244629</v>
      </c>
      <c r="H6230">
        <v>239.04670715332</v>
      </c>
      <c r="I6230">
        <v>276.19586181641</v>
      </c>
      <c r="J6230">
        <v>319.12008666992</v>
      </c>
      <c r="K6230" s="6">
        <f>IFERROR(EXP(TREND(LN($F$1:$J$1),LN(F6230:J6230),LN(Calculations!$B$3))),0)</f>
        <v>3.7434705100077854E-2</v>
      </c>
    </row>
    <row r="6231" spans="1:11" x14ac:dyDescent="0.35">
      <c r="A6231">
        <v>6228</v>
      </c>
      <c r="B6231" t="str">
        <f t="shared" si="97"/>
        <v>20-60</v>
      </c>
      <c r="C6231">
        <v>-59.804648638871001</v>
      </c>
      <c r="D6231">
        <v>20.156009767568001</v>
      </c>
      <c r="E6231">
        <f>ASIN(SQRT((SIN(RADIANS(PARAMETERS!$D$8-D6231)/2)*SIN(RADIANS(PARAMETERS!$D$8-D6231)/2))+(COS(RADIANS(D6231))*COS(RADIANS(PARAMETERS!$D$8))*SIN(RADIANS(PARAMETERS!$D$9-C6231)/2)*SIN(RADIANS(PARAMETERS!$D$9-C6231)/2))))*2*3958.756</f>
        <v>331.54162916533073</v>
      </c>
      <c r="F6231">
        <v>171.31428527832</v>
      </c>
      <c r="G6231">
        <v>197.97158813477</v>
      </c>
      <c r="H6231">
        <v>239.68244934082</v>
      </c>
      <c r="I6231">
        <v>276.98202514648</v>
      </c>
      <c r="J6231">
        <v>320.08813476563</v>
      </c>
      <c r="K6231" s="6">
        <f>IFERROR(EXP(TREND(LN($F$1:$J$1),LN(F6231:J6231),LN(Calculations!$B$3))),0)</f>
        <v>3.7805140842098628E-2</v>
      </c>
    </row>
    <row r="6232" spans="1:11" x14ac:dyDescent="0.35">
      <c r="A6232">
        <v>6229</v>
      </c>
      <c r="B6232" t="str">
        <f t="shared" si="97"/>
        <v>20-60</v>
      </c>
      <c r="C6232">
        <v>-60.075969973771997</v>
      </c>
      <c r="D6232">
        <v>20.156009767568001</v>
      </c>
      <c r="E6232">
        <f>ASIN(SQRT((SIN(RADIANS(PARAMETERS!$D$8-D6232)/2)*SIN(RADIANS(PARAMETERS!$D$8-D6232)/2))+(COS(RADIANS(D6232))*COS(RADIANS(PARAMETERS!$D$8))*SIN(RADIANS(PARAMETERS!$D$9-C6232)/2)*SIN(RADIANS(PARAMETERS!$D$9-C6232)/2))))*2*3958.756</f>
        <v>329.05603543313049</v>
      </c>
      <c r="F6232">
        <v>171.6810760498</v>
      </c>
      <c r="G6232">
        <v>198.43516540527</v>
      </c>
      <c r="H6232">
        <v>240.30726623535</v>
      </c>
      <c r="I6232">
        <v>277.75967407227</v>
      </c>
      <c r="J6232">
        <v>321.0510559082</v>
      </c>
      <c r="K6232" s="6">
        <f>IFERROR(EXP(TREND(LN($F$1:$J$1),LN(F6232:J6232),LN(Calculations!$B$3))),0)</f>
        <v>3.8160495594444649E-2</v>
      </c>
    </row>
    <row r="6233" spans="1:11" x14ac:dyDescent="0.35">
      <c r="A6233">
        <v>6230</v>
      </c>
      <c r="B6233" t="str">
        <f t="shared" si="97"/>
        <v>20-60.5</v>
      </c>
      <c r="C6233">
        <v>-60.347291308673</v>
      </c>
      <c r="D6233">
        <v>20.156009767568001</v>
      </c>
      <c r="E6233">
        <f>ASIN(SQRT((SIN(RADIANS(PARAMETERS!$D$8-D6233)/2)*SIN(RADIANS(PARAMETERS!$D$8-D6233)/2))+(COS(RADIANS(D6233))*COS(RADIANS(PARAMETERS!$D$8))*SIN(RADIANS(PARAMETERS!$D$9-C6233)/2)*SIN(RADIANS(PARAMETERS!$D$9-C6233)/2))))*2*3958.756</f>
        <v>327.52506999273965</v>
      </c>
      <c r="F6233">
        <v>172.01498413086</v>
      </c>
      <c r="G6233">
        <v>198.85369873047</v>
      </c>
      <c r="H6233">
        <v>240.86627197266</v>
      </c>
      <c r="I6233">
        <v>278.45135498047</v>
      </c>
      <c r="J6233">
        <v>321.90319824219</v>
      </c>
      <c r="K6233" s="6">
        <f>IFERROR(EXP(TREND(LN($F$1:$J$1),LN(F6233:J6233),LN(Calculations!$B$3))),0)</f>
        <v>3.8488533210373647E-2</v>
      </c>
    </row>
    <row r="6234" spans="1:11" x14ac:dyDescent="0.35">
      <c r="A6234">
        <v>6231</v>
      </c>
      <c r="B6234" t="str">
        <f t="shared" si="97"/>
        <v>20-60.5</v>
      </c>
      <c r="C6234">
        <v>-60.618612643573996</v>
      </c>
      <c r="D6234">
        <v>20.156009767568001</v>
      </c>
      <c r="E6234">
        <f>ASIN(SQRT((SIN(RADIANS(PARAMETERS!$D$8-D6234)/2)*SIN(RADIANS(PARAMETERS!$D$8-D6234)/2))+(COS(RADIANS(D6234))*COS(RADIANS(PARAMETERS!$D$8))*SIN(RADIANS(PARAMETERS!$D$9-C6234)/2)*SIN(RADIANS(PARAMETERS!$D$9-C6234)/2))))*2*3958.756</f>
        <v>326.9621461822228</v>
      </c>
      <c r="F6234">
        <v>172.36346435547</v>
      </c>
      <c r="G6234">
        <v>199.29109191895</v>
      </c>
      <c r="H6234">
        <v>241.4513092041</v>
      </c>
      <c r="I6234">
        <v>279.17596435547</v>
      </c>
      <c r="J6234">
        <v>322.79663085938</v>
      </c>
      <c r="K6234" s="6">
        <f>IFERROR(EXP(TREND(LN($F$1:$J$1),LN(F6234:J6234),LN(Calculations!$B$3))),0)</f>
        <v>3.8831982443103874E-2</v>
      </c>
    </row>
    <row r="6235" spans="1:11" x14ac:dyDescent="0.35">
      <c r="A6235">
        <v>6232</v>
      </c>
      <c r="B6235" t="str">
        <f t="shared" si="97"/>
        <v>20-61</v>
      </c>
      <c r="C6235">
        <v>-60.889933978475</v>
      </c>
      <c r="D6235">
        <v>20.156009767568001</v>
      </c>
      <c r="E6235">
        <f>ASIN(SQRT((SIN(RADIANS(PARAMETERS!$D$8-D6235)/2)*SIN(RADIANS(PARAMETERS!$D$8-D6235)/2))+(COS(RADIANS(D6235))*COS(RADIANS(PARAMETERS!$D$8))*SIN(RADIANS(PARAMETERS!$D$9-C6235)/2)*SIN(RADIANS(PARAMETERS!$D$9-C6235)/2))))*2*3958.756</f>
        <v>327.37225892761677</v>
      </c>
      <c r="F6235">
        <v>172.70379638672</v>
      </c>
      <c r="G6235">
        <v>199.71548461914</v>
      </c>
      <c r="H6235">
        <v>242.01493835449</v>
      </c>
      <c r="I6235">
        <v>279.87088012695</v>
      </c>
      <c r="J6235">
        <v>323.65008544922</v>
      </c>
      <c r="K6235" s="6">
        <f>IFERROR(EXP(TREND(LN($F$1:$J$1),LN(F6235:J6235),LN(Calculations!$B$3))),0)</f>
        <v>3.9171423609114277E-2</v>
      </c>
    </row>
    <row r="6236" spans="1:11" x14ac:dyDescent="0.35">
      <c r="A6236">
        <v>6233</v>
      </c>
      <c r="B6236" t="str">
        <f t="shared" si="97"/>
        <v>20-61</v>
      </c>
      <c r="C6236">
        <v>-61.161255313376003</v>
      </c>
      <c r="D6236">
        <v>20.156009767568001</v>
      </c>
      <c r="E6236">
        <f>ASIN(SQRT((SIN(RADIANS(PARAMETERS!$D$8-D6236)/2)*SIN(RADIANS(PARAMETERS!$D$8-D6236)/2))+(COS(RADIANS(D6236))*COS(RADIANS(PARAMETERS!$D$8))*SIN(RADIANS(PARAMETERS!$D$9-C6236)/2)*SIN(RADIANS(PARAMETERS!$D$9-C6236)/2))))*2*3958.756</f>
        <v>328.75176584817001</v>
      </c>
      <c r="F6236">
        <v>173.02108764648</v>
      </c>
      <c r="G6236">
        <v>200.10455322266</v>
      </c>
      <c r="H6236">
        <v>242.52186584473</v>
      </c>
      <c r="I6236">
        <v>280.48806762695</v>
      </c>
      <c r="J6236">
        <v>324.39953613281</v>
      </c>
      <c r="K6236" s="6">
        <f>IFERROR(EXP(TREND(LN($F$1:$J$1),LN(F6236:J6236),LN(Calculations!$B$3))),0)</f>
        <v>3.9495459919007492E-2</v>
      </c>
    </row>
    <row r="6237" spans="1:11" x14ac:dyDescent="0.35">
      <c r="A6237">
        <v>6234</v>
      </c>
      <c r="B6237" t="str">
        <f t="shared" si="97"/>
        <v>20-61.5</v>
      </c>
      <c r="C6237">
        <v>-61.432576648276999</v>
      </c>
      <c r="D6237">
        <v>20.156009767568001</v>
      </c>
      <c r="E6237">
        <f>ASIN(SQRT((SIN(RADIANS(PARAMETERS!$D$8-D6237)/2)*SIN(RADIANS(PARAMETERS!$D$8-D6237)/2))+(COS(RADIANS(D6237))*COS(RADIANS(PARAMETERS!$D$8))*SIN(RADIANS(PARAMETERS!$D$9-C6237)/2)*SIN(RADIANS(PARAMETERS!$D$9-C6237)/2))))*2*3958.756</f>
        <v>331.08854712114049</v>
      </c>
      <c r="F6237">
        <v>173.36643981934</v>
      </c>
      <c r="G6237">
        <v>200.52870178223</v>
      </c>
      <c r="H6237">
        <v>243.07551574707</v>
      </c>
      <c r="I6237">
        <v>281.16296386719</v>
      </c>
      <c r="J6237">
        <v>325.22006225586</v>
      </c>
      <c r="K6237" s="6">
        <f>IFERROR(EXP(TREND(LN($F$1:$J$1),LN(F6237:J6237),LN(Calculations!$B$3))),0)</f>
        <v>3.9849362143009756E-2</v>
      </c>
    </row>
    <row r="6238" spans="1:11" x14ac:dyDescent="0.35">
      <c r="A6238">
        <v>6235</v>
      </c>
      <c r="B6238" t="str">
        <f t="shared" si="97"/>
        <v>20-61.5</v>
      </c>
      <c r="C6238">
        <v>-61.703897983178003</v>
      </c>
      <c r="D6238">
        <v>20.156009767568001</v>
      </c>
      <c r="E6238">
        <f>ASIN(SQRT((SIN(RADIANS(PARAMETERS!$D$8-D6238)/2)*SIN(RADIANS(PARAMETERS!$D$8-D6238)/2))+(COS(RADIANS(D6238))*COS(RADIANS(PARAMETERS!$D$8))*SIN(RADIANS(PARAMETERS!$D$9-C6238)/2)*SIN(RADIANS(PARAMETERS!$D$9-C6238)/2))))*2*3958.756</f>
        <v>334.36252801107281</v>
      </c>
      <c r="F6238">
        <v>173.7053527832</v>
      </c>
      <c r="G6238">
        <v>200.93995666504</v>
      </c>
      <c r="H6238">
        <v>243.60479736328</v>
      </c>
      <c r="I6238">
        <v>281.80212402344</v>
      </c>
      <c r="J6238">
        <v>325.99047851563</v>
      </c>
      <c r="K6238" s="6">
        <f>IFERROR(EXP(TREND(LN($F$1:$J$1),LN(F6238:J6238),LN(Calculations!$B$3))),0)</f>
        <v>4.0203273717027477E-2</v>
      </c>
    </row>
    <row r="6239" spans="1:11" x14ac:dyDescent="0.35">
      <c r="A6239">
        <v>6236</v>
      </c>
      <c r="B6239" t="str">
        <f t="shared" si="97"/>
        <v>20-62</v>
      </c>
      <c r="C6239">
        <v>-61.975219318078999</v>
      </c>
      <c r="D6239">
        <v>20.156009767568001</v>
      </c>
      <c r="E6239">
        <f>ASIN(SQRT((SIN(RADIANS(PARAMETERS!$D$8-D6239)/2)*SIN(RADIANS(PARAMETERS!$D$8-D6239)/2))+(COS(RADIANS(D6239))*COS(RADIANS(PARAMETERS!$D$8))*SIN(RADIANS(PARAMETERS!$D$9-C6239)/2)*SIN(RADIANS(PARAMETERS!$D$9-C6239)/2))))*2*3958.756</f>
        <v>338.546512733246</v>
      </c>
      <c r="F6239">
        <v>174.01921081543</v>
      </c>
      <c r="G6239">
        <v>201.31251525879</v>
      </c>
      <c r="H6239">
        <v>244.07165527344</v>
      </c>
      <c r="I6239">
        <v>282.35543823242</v>
      </c>
      <c r="J6239">
        <v>326.64587402344</v>
      </c>
      <c r="K6239" s="6">
        <f>IFERROR(EXP(TREND(LN($F$1:$J$1),LN(F6239:J6239),LN(Calculations!$B$3))),0)</f>
        <v>4.0540904417311056E-2</v>
      </c>
    </row>
    <row r="6240" spans="1:11" x14ac:dyDescent="0.35">
      <c r="A6240">
        <v>6237</v>
      </c>
      <c r="B6240" t="str">
        <f t="shared" si="97"/>
        <v>20-62</v>
      </c>
      <c r="C6240">
        <v>-62.246540652980002</v>
      </c>
      <c r="D6240">
        <v>20.156009767568001</v>
      </c>
      <c r="E6240">
        <f>ASIN(SQRT((SIN(RADIANS(PARAMETERS!$D$8-D6240)/2)*SIN(RADIANS(PARAMETERS!$D$8-D6240)/2))+(COS(RADIANS(D6240))*COS(RADIANS(PARAMETERS!$D$8))*SIN(RADIANS(PARAMETERS!$D$9-C6240)/2)*SIN(RADIANS(PARAMETERS!$D$9-C6240)/2))))*2*3958.756</f>
        <v>343.60725190424051</v>
      </c>
      <c r="F6240">
        <v>174.35260009766</v>
      </c>
      <c r="G6240">
        <v>201.71153259277</v>
      </c>
      <c r="H6240">
        <v>244.57676696777</v>
      </c>
      <c r="I6240">
        <v>282.95837402344</v>
      </c>
      <c r="J6240">
        <v>327.36486816406</v>
      </c>
      <c r="K6240" s="6">
        <f>IFERROR(EXP(TREND(LN($F$1:$J$1),LN(F6240:J6240),LN(Calculations!$B$3))),0)</f>
        <v>4.0898534988013428E-2</v>
      </c>
    </row>
    <row r="6241" spans="1:11" x14ac:dyDescent="0.35">
      <c r="A6241">
        <v>6238</v>
      </c>
      <c r="B6241" t="str">
        <f t="shared" si="97"/>
        <v>20-62.5</v>
      </c>
      <c r="C6241">
        <v>-62.517861987880998</v>
      </c>
      <c r="D6241">
        <v>20.156009767568001</v>
      </c>
      <c r="E6241">
        <f>ASIN(SQRT((SIN(RADIANS(PARAMETERS!$D$8-D6241)/2)*SIN(RADIANS(PARAMETERS!$D$8-D6241)/2))+(COS(RADIANS(D6241))*COS(RADIANS(PARAMETERS!$D$8))*SIN(RADIANS(PARAMETERS!$D$9-C6241)/2)*SIN(RADIANS(PARAMETERS!$D$9-C6241)/2))))*2*3958.756</f>
        <v>349.50665189815675</v>
      </c>
      <c r="F6241">
        <v>174.67056274414</v>
      </c>
      <c r="G6241">
        <v>202.09219360352</v>
      </c>
      <c r="H6241">
        <v>245.05871582031</v>
      </c>
      <c r="I6241">
        <v>283.53375244141</v>
      </c>
      <c r="J6241">
        <v>328.05102539063</v>
      </c>
      <c r="K6241" s="6">
        <f>IFERROR(EXP(TREND(LN($F$1:$J$1),LN(F6241:J6241),LN(Calculations!$B$3))),0)</f>
        <v>4.1241597807187586E-2</v>
      </c>
    </row>
    <row r="6242" spans="1:11" x14ac:dyDescent="0.35">
      <c r="A6242">
        <v>6239</v>
      </c>
      <c r="B6242" t="str">
        <f t="shared" si="97"/>
        <v>20-63</v>
      </c>
      <c r="C6242">
        <v>-62.789183322782002</v>
      </c>
      <c r="D6242">
        <v>20.156009767568001</v>
      </c>
      <c r="E6242">
        <f>ASIN(SQRT((SIN(RADIANS(PARAMETERS!$D$8-D6242)/2)*SIN(RADIANS(PARAMETERS!$D$8-D6242)/2))+(COS(RADIANS(D6242))*COS(RADIANS(PARAMETERS!$D$8))*SIN(RADIANS(PARAMETERS!$D$9-C6242)/2)*SIN(RADIANS(PARAMETERS!$D$9-C6242)/2))))*2*3958.756</f>
        <v>356.20303364297479</v>
      </c>
      <c r="F6242">
        <v>174.96070861816</v>
      </c>
      <c r="G6242">
        <v>202.43815612793</v>
      </c>
      <c r="H6242">
        <v>245.49456787109</v>
      </c>
      <c r="I6242">
        <v>284.05221557617</v>
      </c>
      <c r="J6242">
        <v>328.66717529297</v>
      </c>
      <c r="K6242" s="6">
        <f>IFERROR(EXP(TREND(LN($F$1:$J$1),LN(F6242:J6242),LN(Calculations!$B$3))),0)</f>
        <v>4.1557854533330954E-2</v>
      </c>
    </row>
    <row r="6243" spans="1:11" x14ac:dyDescent="0.35">
      <c r="A6243">
        <v>6240</v>
      </c>
      <c r="B6243" t="str">
        <f t="shared" si="97"/>
        <v>20-63</v>
      </c>
      <c r="C6243">
        <v>-63.060504657682998</v>
      </c>
      <c r="D6243">
        <v>20.156009767568001</v>
      </c>
      <c r="E6243">
        <f>ASIN(SQRT((SIN(RADIANS(PARAMETERS!$D$8-D6243)/2)*SIN(RADIANS(PARAMETERS!$D$8-D6243)/2))+(COS(RADIANS(D6243))*COS(RADIANS(PARAMETERS!$D$8))*SIN(RADIANS(PARAMETERS!$D$9-C6243)/2)*SIN(RADIANS(PARAMETERS!$D$9-C6243)/2))))*2*3958.756</f>
        <v>363.65235871884573</v>
      </c>
      <c r="F6243">
        <v>175.25778198242</v>
      </c>
      <c r="G6243">
        <v>202.79504394531</v>
      </c>
      <c r="H6243">
        <v>245.94828796387</v>
      </c>
      <c r="I6243">
        <v>284.59536743164</v>
      </c>
      <c r="J6243">
        <v>329.31658935547</v>
      </c>
      <c r="K6243" s="6">
        <f>IFERROR(EXP(TREND(LN($F$1:$J$1),LN(F6243:J6243),LN(Calculations!$B$3))),0)</f>
        <v>4.1880669339099584E-2</v>
      </c>
    </row>
    <row r="6244" spans="1:11" x14ac:dyDescent="0.35">
      <c r="A6244">
        <v>6241</v>
      </c>
      <c r="B6244" t="str">
        <f t="shared" si="97"/>
        <v>20-63.5</v>
      </c>
      <c r="C6244">
        <v>-63.331825992584001</v>
      </c>
      <c r="D6244">
        <v>20.156009767568001</v>
      </c>
      <c r="E6244">
        <f>ASIN(SQRT((SIN(RADIANS(PARAMETERS!$D$8-D6244)/2)*SIN(RADIANS(PARAMETERS!$D$8-D6244)/2))+(COS(RADIANS(D6244))*COS(RADIANS(PARAMETERS!$D$8))*SIN(RADIANS(PARAMETERS!$D$9-C6244)/2)*SIN(RADIANS(PARAMETERS!$D$9-C6244)/2))))*2*3958.756</f>
        <v>371.80935831720063</v>
      </c>
      <c r="F6244">
        <v>175.53392028809</v>
      </c>
      <c r="G6244">
        <v>203.12309265137</v>
      </c>
      <c r="H6244">
        <v>246.35966491699</v>
      </c>
      <c r="I6244">
        <v>285.08309936523</v>
      </c>
      <c r="J6244">
        <v>329.89437866211</v>
      </c>
      <c r="K6244" s="6">
        <f>IFERROR(EXP(TREND(LN($F$1:$J$1),LN(F6244:J6244),LN(Calculations!$B$3))),0)</f>
        <v>4.218616355590981E-2</v>
      </c>
    </row>
    <row r="6245" spans="1:11" x14ac:dyDescent="0.35">
      <c r="A6245">
        <v>6242</v>
      </c>
      <c r="B6245" t="str">
        <f t="shared" si="97"/>
        <v>20-63.5</v>
      </c>
      <c r="C6245">
        <v>-63.603147327484997</v>
      </c>
      <c r="D6245">
        <v>20.156009767568001</v>
      </c>
      <c r="E6245">
        <f>ASIN(SQRT((SIN(RADIANS(PARAMETERS!$D$8-D6245)/2)*SIN(RADIANS(PARAMETERS!$D$8-D6245)/2))+(COS(RADIANS(D6245))*COS(RADIANS(PARAMETERS!$D$8))*SIN(RADIANS(PARAMETERS!$D$9-C6245)/2)*SIN(RADIANS(PARAMETERS!$D$9-C6245)/2))))*2*3958.756</f>
        <v>380.6285214789454</v>
      </c>
      <c r="F6245">
        <v>175.78936767578</v>
      </c>
      <c r="G6245">
        <v>203.42562866211</v>
      </c>
      <c r="H6245">
        <v>246.73765563965</v>
      </c>
      <c r="I6245">
        <v>285.53005981445</v>
      </c>
      <c r="J6245">
        <v>330.4225769043</v>
      </c>
      <c r="K6245" s="6">
        <f>IFERROR(EXP(TREND(LN($F$1:$J$1),LN(F6245:J6245),LN(Calculations!$B$3))),0)</f>
        <v>4.2471124516504519E-2</v>
      </c>
    </row>
    <row r="6246" spans="1:11" x14ac:dyDescent="0.35">
      <c r="A6246">
        <v>6243</v>
      </c>
      <c r="B6246" t="str">
        <f t="shared" si="97"/>
        <v>20-64</v>
      </c>
      <c r="C6246">
        <v>-63.874468662386001</v>
      </c>
      <c r="D6246">
        <v>20.156009767568001</v>
      </c>
      <c r="E6246">
        <f>ASIN(SQRT((SIN(RADIANS(PARAMETERS!$D$8-D6246)/2)*SIN(RADIANS(PARAMETERS!$D$8-D6246)/2))+(COS(RADIANS(D6246))*COS(RADIANS(PARAMETERS!$D$8))*SIN(RADIANS(PARAMETERS!$D$9-C6246)/2)*SIN(RADIANS(PARAMETERS!$D$9-C6246)/2))))*2*3958.756</f>
        <v>390.06491940391533</v>
      </c>
      <c r="F6246">
        <v>176.05513000488</v>
      </c>
      <c r="G6246">
        <v>203.75143432617</v>
      </c>
      <c r="H6246">
        <v>247.16204833984</v>
      </c>
      <c r="I6246">
        <v>286.04675292969</v>
      </c>
      <c r="J6246">
        <v>331.05001831055</v>
      </c>
      <c r="K6246" s="6">
        <f>IFERROR(EXP(TREND(LN($F$1:$J$1),LN(F6246:J6246),LN(Calculations!$B$3))),0)</f>
        <v>4.2756914867568191E-2</v>
      </c>
    </row>
    <row r="6247" spans="1:11" x14ac:dyDescent="0.35">
      <c r="A6247">
        <v>6244</v>
      </c>
      <c r="B6247" t="str">
        <f t="shared" si="97"/>
        <v>20-64</v>
      </c>
      <c r="C6247">
        <v>-64.145789997286997</v>
      </c>
      <c r="D6247">
        <v>20.156009767568001</v>
      </c>
      <c r="E6247">
        <f>ASIN(SQRT((SIN(RADIANS(PARAMETERS!$D$8-D6247)/2)*SIN(RADIANS(PARAMETERS!$D$8-D6247)/2))+(COS(RADIANS(D6247))*COS(RADIANS(PARAMETERS!$D$8))*SIN(RADIANS(PARAMETERS!$D$9-C6247)/2)*SIN(RADIANS(PARAMETERS!$D$9-C6247)/2))))*2*3958.756</f>
        <v>400.0748600007941</v>
      </c>
      <c r="F6247">
        <v>176.2967376709</v>
      </c>
      <c r="G6247">
        <v>204.05458068848</v>
      </c>
      <c r="H6247">
        <v>247.56750488281</v>
      </c>
      <c r="I6247">
        <v>286.54901123047</v>
      </c>
      <c r="J6247">
        <v>331.66952514648</v>
      </c>
      <c r="K6247" s="6">
        <f>IFERROR(EXP(TREND(LN($F$1:$J$1),LN(F6247:J6247),LN(Calculations!$B$3))),0)</f>
        <v>4.301001488612332E-2</v>
      </c>
    </row>
    <row r="6248" spans="1:11" x14ac:dyDescent="0.35">
      <c r="A6248">
        <v>6245</v>
      </c>
      <c r="B6248" t="str">
        <f t="shared" si="97"/>
        <v>20-64.5</v>
      </c>
      <c r="C6248">
        <v>-64.417111332188</v>
      </c>
      <c r="D6248">
        <v>20.156009767568001</v>
      </c>
      <c r="E6248">
        <f>ASIN(SQRT((SIN(RADIANS(PARAMETERS!$D$8-D6248)/2)*SIN(RADIANS(PARAMETERS!$D$8-D6248)/2))+(COS(RADIANS(D6248))*COS(RADIANS(PARAMETERS!$D$8))*SIN(RADIANS(PARAMETERS!$D$9-C6248)/2)*SIN(RADIANS(PARAMETERS!$D$9-C6248)/2))))*2*3958.756</f>
        <v>410.61637996987497</v>
      </c>
      <c r="F6248">
        <v>176.51670837402</v>
      </c>
      <c r="G6248">
        <v>204.34164428711</v>
      </c>
      <c r="H6248">
        <v>247.96786499023</v>
      </c>
      <c r="I6248">
        <v>287.05807495117</v>
      </c>
      <c r="J6248">
        <v>332.31164550781</v>
      </c>
      <c r="K6248" s="6">
        <f>IFERROR(EXP(TREND(LN($F$1:$J$1),LN(F6248:J6248),LN(Calculations!$B$3))),0)</f>
        <v>4.3228729639687331E-2</v>
      </c>
    </row>
    <row r="6249" spans="1:11" x14ac:dyDescent="0.35">
      <c r="A6249">
        <v>6246</v>
      </c>
      <c r="B6249" t="str">
        <f t="shared" si="97"/>
        <v>20-64.5</v>
      </c>
      <c r="C6249">
        <v>-64.688432667089003</v>
      </c>
      <c r="D6249">
        <v>20.156009767568001</v>
      </c>
      <c r="E6249">
        <f>ASIN(SQRT((SIN(RADIANS(PARAMETERS!$D$8-D6249)/2)*SIN(RADIANS(PARAMETERS!$D$8-D6249)/2))+(COS(RADIANS(D6249))*COS(RADIANS(PARAMETERS!$D$8))*SIN(RADIANS(PARAMETERS!$D$9-C6249)/2)*SIN(RADIANS(PARAMETERS!$D$9-C6249)/2))))*2*3958.756</f>
        <v>421.64959037348837</v>
      </c>
      <c r="F6249">
        <v>176.74295043945</v>
      </c>
      <c r="G6249">
        <v>204.65356445313</v>
      </c>
      <c r="H6249">
        <v>248.42680358887</v>
      </c>
      <c r="I6249">
        <v>287.65994262695</v>
      </c>
      <c r="J6249">
        <v>333.09024047852</v>
      </c>
      <c r="K6249" s="6">
        <f>IFERROR(EXP(TREND(LN($F$1:$J$1),LN(F6249:J6249),LN(Calculations!$B$3))),0)</f>
        <v>4.3435183524045906E-2</v>
      </c>
    </row>
    <row r="6250" spans="1:11" x14ac:dyDescent="0.35">
      <c r="A6250">
        <v>6247</v>
      </c>
      <c r="B6250" t="str">
        <f t="shared" si="97"/>
        <v>20-65</v>
      </c>
      <c r="C6250">
        <v>-64.959754001990007</v>
      </c>
      <c r="D6250">
        <v>20.156009767568001</v>
      </c>
      <c r="E6250">
        <f>ASIN(SQRT((SIN(RADIANS(PARAMETERS!$D$8-D6250)/2)*SIN(RADIANS(PARAMETERS!$D$8-D6250)/2))+(COS(RADIANS(D6250))*COS(RADIANS(PARAMETERS!$D$8))*SIN(RADIANS(PARAMETERS!$D$9-C6250)/2)*SIN(RADIANS(PARAMETERS!$D$9-C6250)/2))))*2*3958.756</f>
        <v>433.13689634552128</v>
      </c>
      <c r="F6250">
        <v>176.92567443848</v>
      </c>
      <c r="G6250">
        <v>204.91618347168</v>
      </c>
      <c r="H6250">
        <v>248.82763671875</v>
      </c>
      <c r="I6250">
        <v>288.19607543945</v>
      </c>
      <c r="J6250">
        <v>333.79455566406</v>
      </c>
      <c r="K6250" s="6">
        <f>IFERROR(EXP(TREND(LN($F$1:$J$1),LN(F6250:J6250),LN(Calculations!$B$3))),0)</f>
        <v>4.3589939054057315E-2</v>
      </c>
    </row>
    <row r="6251" spans="1:11" x14ac:dyDescent="0.35">
      <c r="A6251">
        <v>6248</v>
      </c>
      <c r="B6251" t="str">
        <f t="shared" si="97"/>
        <v>20-65</v>
      </c>
      <c r="C6251">
        <v>-65.231075336890996</v>
      </c>
      <c r="D6251">
        <v>20.156009767568001</v>
      </c>
      <c r="E6251">
        <f>ASIN(SQRT((SIN(RADIANS(PARAMETERS!$D$8-D6251)/2)*SIN(RADIANS(PARAMETERS!$D$8-D6251)/2))+(COS(RADIANS(D6251))*COS(RADIANS(PARAMETERS!$D$8))*SIN(RADIANS(PARAMETERS!$D$9-C6251)/2)*SIN(RADIANS(PARAMETERS!$D$9-C6251)/2))))*2*3958.756</f>
        <v>445.04311316844939</v>
      </c>
      <c r="F6251">
        <v>177.07563781738</v>
      </c>
      <c r="G6251">
        <v>205.14366149902</v>
      </c>
      <c r="H6251">
        <v>249.19035339355</v>
      </c>
      <c r="I6251">
        <v>288.69207763672</v>
      </c>
      <c r="J6251">
        <v>334.45703125</v>
      </c>
      <c r="K6251" s="6">
        <f>IFERROR(EXP(TREND(LN($F$1:$J$1),LN(F6251:J6251),LN(Calculations!$B$3))),0)</f>
        <v>4.3703360852098819E-2</v>
      </c>
    </row>
    <row r="6252" spans="1:11" x14ac:dyDescent="0.35">
      <c r="A6252">
        <v>6249</v>
      </c>
      <c r="B6252" t="str">
        <f t="shared" si="97"/>
        <v>20-65.5</v>
      </c>
      <c r="C6252">
        <v>-65.502396671791999</v>
      </c>
      <c r="D6252">
        <v>20.156009767568001</v>
      </c>
      <c r="E6252">
        <f>ASIN(SQRT((SIN(RADIANS(PARAMETERS!$D$8-D6252)/2)*SIN(RADIANS(PARAMETERS!$D$8-D6252)/2))+(COS(RADIANS(D6252))*COS(RADIANS(PARAMETERS!$D$8))*SIN(RADIANS(PARAMETERS!$D$9-C6252)/2)*SIN(RADIANS(PARAMETERS!$D$9-C6252)/2))))*2*3958.756</f>
        <v>457.33550032983294</v>
      </c>
      <c r="F6252">
        <v>177.22605895996</v>
      </c>
      <c r="G6252">
        <v>205.38354492188</v>
      </c>
      <c r="H6252">
        <v>249.58726501465</v>
      </c>
      <c r="I6252">
        <v>289.24447631836</v>
      </c>
      <c r="J6252">
        <v>335.2043762207</v>
      </c>
      <c r="K6252" s="6">
        <f>IFERROR(EXP(TREND(LN($F$1:$J$1),LN(F6252:J6252),LN(Calculations!$B$3))),0)</f>
        <v>4.3803726091996724E-2</v>
      </c>
    </row>
    <row r="6253" spans="1:11" x14ac:dyDescent="0.35">
      <c r="A6253">
        <v>6250</v>
      </c>
      <c r="B6253" t="str">
        <f t="shared" si="97"/>
        <v>20-66</v>
      </c>
      <c r="C6253">
        <v>-65.773718006693002</v>
      </c>
      <c r="D6253">
        <v>20.156009767568001</v>
      </c>
      <c r="E6253">
        <f>ASIN(SQRT((SIN(RADIANS(PARAMETERS!$D$8-D6253)/2)*SIN(RADIANS(PARAMETERS!$D$8-D6253)/2))+(COS(RADIANS(D6253))*COS(RADIANS(PARAMETERS!$D$8))*SIN(RADIANS(PARAMETERS!$D$9-C6253)/2)*SIN(RADIANS(PARAMETERS!$D$9-C6253)/2))))*2*3958.756</f>
        <v>469.98373319611909</v>
      </c>
      <c r="F6253">
        <v>177.32948303223</v>
      </c>
      <c r="G6253">
        <v>205.5673828125</v>
      </c>
      <c r="H6253">
        <v>249.9134979248</v>
      </c>
      <c r="I6253">
        <v>289.71270751953</v>
      </c>
      <c r="J6253">
        <v>335.85153198242</v>
      </c>
      <c r="K6253" s="6">
        <f>IFERROR(EXP(TREND(LN($F$1:$J$1),LN(F6253:J6253),LN(Calculations!$B$3))),0)</f>
        <v>4.3851281807164348E-2</v>
      </c>
    </row>
    <row r="6254" spans="1:11" x14ac:dyDescent="0.35">
      <c r="A6254">
        <v>6251</v>
      </c>
      <c r="B6254" t="str">
        <f t="shared" si="97"/>
        <v>20-66</v>
      </c>
      <c r="C6254">
        <v>-66.045039341594006</v>
      </c>
      <c r="D6254">
        <v>20.156009767568001</v>
      </c>
      <c r="E6254">
        <f>ASIN(SQRT((SIN(RADIANS(PARAMETERS!$D$8-D6254)/2)*SIN(RADIANS(PARAMETERS!$D$8-D6254)/2))+(COS(RADIANS(D6254))*COS(RADIANS(PARAMETERS!$D$8))*SIN(RADIANS(PARAMETERS!$D$9-C6254)/2)*SIN(RADIANS(PARAMETERS!$D$9-C6254)/2))))*2*3958.756</f>
        <v>482.95982927534595</v>
      </c>
      <c r="F6254">
        <v>177.40272521973</v>
      </c>
      <c r="G6254">
        <v>205.71615600586</v>
      </c>
      <c r="H6254">
        <v>250.19691467285</v>
      </c>
      <c r="I6254">
        <v>290.13119506836</v>
      </c>
      <c r="J6254">
        <v>336.44088745117</v>
      </c>
      <c r="K6254" s="6">
        <f>IFERROR(EXP(TREND(LN($F$1:$J$1),LN(F6254:J6254),LN(Calculations!$B$3))),0)</f>
        <v>4.3863995599388556E-2</v>
      </c>
    </row>
    <row r="6255" spans="1:11" x14ac:dyDescent="0.35">
      <c r="A6255">
        <v>6252</v>
      </c>
      <c r="B6255" t="str">
        <f t="shared" si="97"/>
        <v>20-66.5</v>
      </c>
      <c r="C6255">
        <v>-66.316360676494995</v>
      </c>
      <c r="D6255">
        <v>20.156009767568001</v>
      </c>
      <c r="E6255">
        <f>ASIN(SQRT((SIN(RADIANS(PARAMETERS!$D$8-D6255)/2)*SIN(RADIANS(PARAMETERS!$D$8-D6255)/2))+(COS(RADIANS(D6255))*COS(RADIANS(PARAMETERS!$D$8))*SIN(RADIANS(PARAMETERS!$D$9-C6255)/2)*SIN(RADIANS(PARAMETERS!$D$9-C6255)/2))))*2*3958.756</f>
        <v>496.23804315991384</v>
      </c>
      <c r="F6255">
        <v>177.47343444824</v>
      </c>
      <c r="G6255">
        <v>205.86740112305</v>
      </c>
      <c r="H6255">
        <v>250.49221801758</v>
      </c>
      <c r="I6255">
        <v>290.5712890625</v>
      </c>
      <c r="J6255">
        <v>337.06442260742</v>
      </c>
      <c r="K6255" s="6">
        <f>IFERROR(EXP(TREND(LN($F$1:$J$1),LN(F6255:J6255),LN(Calculations!$B$3))),0)</f>
        <v>4.386762199630926E-2</v>
      </c>
    </row>
    <row r="6256" spans="1:11" x14ac:dyDescent="0.35">
      <c r="A6256">
        <v>6253</v>
      </c>
      <c r="B6256" t="str">
        <f t="shared" si="97"/>
        <v>20-66.5</v>
      </c>
      <c r="C6256">
        <v>-66.587682011395998</v>
      </c>
      <c r="D6256">
        <v>20.156009767568001</v>
      </c>
      <c r="E6256">
        <f>ASIN(SQRT((SIN(RADIANS(PARAMETERS!$D$8-D6256)/2)*SIN(RADIANS(PARAMETERS!$D$8-D6256)/2))+(COS(RADIANS(D6256))*COS(RADIANS(PARAMETERS!$D$8))*SIN(RADIANS(PARAMETERS!$D$9-C6256)/2)*SIN(RADIANS(PARAMETERS!$D$9-C6256)/2))))*2*3958.756</f>
        <v>509.7947414560449</v>
      </c>
      <c r="F6256">
        <v>177.45362854004</v>
      </c>
      <c r="G6256">
        <v>205.90240478516</v>
      </c>
      <c r="H6256">
        <v>250.6280670166</v>
      </c>
      <c r="I6256">
        <v>290.81069946289</v>
      </c>
      <c r="J6256">
        <v>337.43713378906</v>
      </c>
      <c r="K6256" s="6">
        <f>IFERROR(EXP(TREND(LN($F$1:$J$1),LN(F6256:J6256),LN(Calculations!$B$3))),0)</f>
        <v>4.3779668498998885E-2</v>
      </c>
    </row>
    <row r="6257" spans="1:11" x14ac:dyDescent="0.35">
      <c r="A6257">
        <v>6254</v>
      </c>
      <c r="B6257" t="str">
        <f t="shared" si="97"/>
        <v>20-67</v>
      </c>
      <c r="C6257">
        <v>-66.859003346296006</v>
      </c>
      <c r="D6257">
        <v>20.156009767568001</v>
      </c>
      <c r="E6257">
        <f>ASIN(SQRT((SIN(RADIANS(PARAMETERS!$D$8-D6257)/2)*SIN(RADIANS(PARAMETERS!$D$8-D6257)/2))+(COS(RADIANS(D6257))*COS(RADIANS(PARAMETERS!$D$8))*SIN(RADIANS(PARAMETERS!$D$9-C6257)/2)*SIN(RADIANS(PARAMETERS!$D$9-C6257)/2))))*2*3958.756</f>
        <v>523.60826649466139</v>
      </c>
      <c r="F6257">
        <v>177.33988952637</v>
      </c>
      <c r="G6257">
        <v>205.82835388184</v>
      </c>
      <c r="H6257">
        <v>250.61860656738</v>
      </c>
      <c r="I6257">
        <v>290.87063598633</v>
      </c>
      <c r="J6257">
        <v>337.58908081055</v>
      </c>
      <c r="K6257" s="6">
        <f>IFERROR(EXP(TREND(LN($F$1:$J$1),LN(F6257:J6257),LN(Calculations!$B$3))),0)</f>
        <v>4.3594790769786548E-2</v>
      </c>
    </row>
    <row r="6258" spans="1:11" x14ac:dyDescent="0.35">
      <c r="A6258">
        <v>6255</v>
      </c>
      <c r="B6258" t="str">
        <f t="shared" si="97"/>
        <v>20-67</v>
      </c>
      <c r="C6258">
        <v>-67.130324681196996</v>
      </c>
      <c r="D6258">
        <v>20.156009767568001</v>
      </c>
      <c r="E6258">
        <f>ASIN(SQRT((SIN(RADIANS(PARAMETERS!$D$8-D6258)/2)*SIN(RADIANS(PARAMETERS!$D$8-D6258)/2))+(COS(RADIANS(D6258))*COS(RADIANS(PARAMETERS!$D$8))*SIN(RADIANS(PARAMETERS!$D$9-C6258)/2)*SIN(RADIANS(PARAMETERS!$D$9-C6258)/2))))*2*3958.756</f>
        <v>537.65879546073791</v>
      </c>
      <c r="F6258">
        <v>177.11581420898</v>
      </c>
      <c r="G6258">
        <v>205.67102050781</v>
      </c>
      <c r="H6258">
        <v>250.50448608398</v>
      </c>
      <c r="I6258">
        <v>290.80651855469</v>
      </c>
      <c r="J6258">
        <v>337.59423828125</v>
      </c>
      <c r="K6258" s="6">
        <f>IFERROR(EXP(TREND(LN($F$1:$J$1),LN(F6258:J6258),LN(Calculations!$B$3))),0)</f>
        <v>4.3296869232783697E-2</v>
      </c>
    </row>
    <row r="6259" spans="1:11" x14ac:dyDescent="0.35">
      <c r="A6259">
        <v>6256</v>
      </c>
      <c r="B6259" t="str">
        <f t="shared" si="97"/>
        <v>20-67.5</v>
      </c>
      <c r="C6259">
        <v>-67.401646016097999</v>
      </c>
      <c r="D6259">
        <v>20.156009767568001</v>
      </c>
      <c r="E6259">
        <f>ASIN(SQRT((SIN(RADIANS(PARAMETERS!$D$8-D6259)/2)*SIN(RADIANS(PARAMETERS!$D$8-D6259)/2))+(COS(RADIANS(D6259))*COS(RADIANS(PARAMETERS!$D$8))*SIN(RADIANS(PARAMETERS!$D$9-C6259)/2)*SIN(RADIANS(PARAMETERS!$D$9-C6259)/2))))*2*3958.756</f>
        <v>551.92819979056014</v>
      </c>
      <c r="F6259">
        <v>176.80557250977</v>
      </c>
      <c r="G6259">
        <v>205.41609191895</v>
      </c>
      <c r="H6259">
        <v>250.25303649902</v>
      </c>
      <c r="I6259">
        <v>290.56677246094</v>
      </c>
      <c r="J6259">
        <v>337.37683105469</v>
      </c>
      <c r="K6259" s="6">
        <f>IFERROR(EXP(TREND(LN($F$1:$J$1),LN(F6259:J6259),LN(Calculations!$B$3))),0)</f>
        <v>4.2919598712973475E-2</v>
      </c>
    </row>
    <row r="6260" spans="1:11" x14ac:dyDescent="0.35">
      <c r="A6260">
        <v>6257</v>
      </c>
      <c r="B6260" t="str">
        <f t="shared" si="97"/>
        <v>20-67.5</v>
      </c>
      <c r="C6260">
        <v>-67.672967350999002</v>
      </c>
      <c r="D6260">
        <v>20.156009767568001</v>
      </c>
      <c r="E6260">
        <f>ASIN(SQRT((SIN(RADIANS(PARAMETERS!$D$8-D6260)/2)*SIN(RADIANS(PARAMETERS!$D$8-D6260)/2))+(COS(RADIANS(D6260))*COS(RADIANS(PARAMETERS!$D$8))*SIN(RADIANS(PARAMETERS!$D$9-C6260)/2)*SIN(RADIANS(PARAMETERS!$D$9-C6260)/2))))*2*3958.756</f>
        <v>566.39990825309474</v>
      </c>
      <c r="F6260">
        <v>176.4485168457</v>
      </c>
      <c r="G6260">
        <v>205.1042175293</v>
      </c>
      <c r="H6260">
        <v>249.92063903809</v>
      </c>
      <c r="I6260">
        <v>290.2229309082</v>
      </c>
      <c r="J6260">
        <v>337.02676391602</v>
      </c>
      <c r="K6260" s="6">
        <f>IFERROR(EXP(TREND(LN($F$1:$J$1),LN(F6260:J6260),LN(Calculations!$B$3))),0)</f>
        <v>4.2502285428093645E-2</v>
      </c>
    </row>
    <row r="6261" spans="1:11" x14ac:dyDescent="0.35">
      <c r="A6261">
        <v>6258</v>
      </c>
      <c r="B6261" t="str">
        <f t="shared" si="97"/>
        <v>20-68</v>
      </c>
      <c r="C6261">
        <v>-67.944288685900005</v>
      </c>
      <c r="D6261">
        <v>20.156009767568001</v>
      </c>
      <c r="E6261">
        <f>ASIN(SQRT((SIN(RADIANS(PARAMETERS!$D$8-D6261)/2)*SIN(RADIANS(PARAMETERS!$D$8-D6261)/2))+(COS(RADIANS(D6261))*COS(RADIANS(PARAMETERS!$D$8))*SIN(RADIANS(PARAMETERS!$D$9-C6261)/2)*SIN(RADIANS(PARAMETERS!$D$9-C6261)/2))))*2*3958.756</f>
        <v>581.05877600680662</v>
      </c>
      <c r="F6261">
        <v>176.0652923584</v>
      </c>
      <c r="G6261">
        <v>204.76118469238</v>
      </c>
      <c r="H6261">
        <v>249.54530334473</v>
      </c>
      <c r="I6261">
        <v>289.82489013672</v>
      </c>
      <c r="J6261">
        <v>336.60876464844</v>
      </c>
      <c r="K6261" s="6">
        <f>IFERROR(EXP(TREND(LN($F$1:$J$1),LN(F6261:J6261),LN(Calculations!$B$3))),0)</f>
        <v>4.2063979434360028E-2</v>
      </c>
    </row>
    <row r="6262" spans="1:11" x14ac:dyDescent="0.35">
      <c r="A6262">
        <v>6259</v>
      </c>
      <c r="B6262" t="str">
        <f t="shared" si="97"/>
        <v>20-68</v>
      </c>
      <c r="C6262">
        <v>-68.215610020800995</v>
      </c>
      <c r="D6262">
        <v>20.156009767568001</v>
      </c>
      <c r="E6262">
        <f>ASIN(SQRT((SIN(RADIANS(PARAMETERS!$D$8-D6262)/2)*SIN(RADIANS(PARAMETERS!$D$8-D6262)/2))+(COS(RADIANS(D6262))*COS(RADIANS(PARAMETERS!$D$8))*SIN(RADIANS(PARAMETERS!$D$9-C6262)/2)*SIN(RADIANS(PARAMETERS!$D$9-C6262)/2))))*2*3958.756</f>
        <v>595.89096106590421</v>
      </c>
      <c r="F6262">
        <v>175.48956298828</v>
      </c>
      <c r="G6262">
        <v>204.19132995605</v>
      </c>
      <c r="H6262">
        <v>248.83833312988</v>
      </c>
      <c r="I6262">
        <v>288.99325561523</v>
      </c>
      <c r="J6262">
        <v>335.63110351563</v>
      </c>
      <c r="K6262" s="6">
        <f>IFERROR(EXP(TREND(LN($F$1:$J$1),LN(F6262:J6262),LN(Calculations!$B$3))),0)</f>
        <v>4.1459864797361669E-2</v>
      </c>
    </row>
    <row r="6263" spans="1:11" x14ac:dyDescent="0.35">
      <c r="A6263">
        <v>6260</v>
      </c>
      <c r="B6263" t="str">
        <f t="shared" si="97"/>
        <v>20-68.5</v>
      </c>
      <c r="C6263">
        <v>-68.486931355701998</v>
      </c>
      <c r="D6263">
        <v>20.156009767568001</v>
      </c>
      <c r="E6263">
        <f>ASIN(SQRT((SIN(RADIANS(PARAMETERS!$D$8-D6263)/2)*SIN(RADIANS(PARAMETERS!$D$8-D6263)/2))+(COS(RADIANS(D6263))*COS(RADIANS(PARAMETERS!$D$8))*SIN(RADIANS(PARAMETERS!$D$9-C6263)/2)*SIN(RADIANS(PARAMETERS!$D$9-C6263)/2))))*2*3958.756</f>
        <v>610.88380896864692</v>
      </c>
      <c r="F6263">
        <v>174.71478271484</v>
      </c>
      <c r="G6263">
        <v>203.44595336914</v>
      </c>
      <c r="H6263">
        <v>247.8843536377</v>
      </c>
      <c r="I6263">
        <v>287.84591674805</v>
      </c>
      <c r="J6263">
        <v>334.25347900391</v>
      </c>
      <c r="K6263" s="6">
        <f>IFERROR(EXP(TREND(LN($F$1:$J$1),LN(F6263:J6263),LN(Calculations!$B$3))),0)</f>
        <v>4.0682755369280038E-2</v>
      </c>
    </row>
    <row r="6264" spans="1:11" x14ac:dyDescent="0.35">
      <c r="A6264">
        <v>6261</v>
      </c>
      <c r="B6264" t="str">
        <f t="shared" si="97"/>
        <v>20-69</v>
      </c>
      <c r="C6264">
        <v>-68.758252690603001</v>
      </c>
      <c r="D6264">
        <v>20.156009767568001</v>
      </c>
      <c r="E6264">
        <f>ASIN(SQRT((SIN(RADIANS(PARAMETERS!$D$8-D6264)/2)*SIN(RADIANS(PARAMETERS!$D$8-D6264)/2))+(COS(RADIANS(D6264))*COS(RADIANS(PARAMETERS!$D$8))*SIN(RADIANS(PARAMETERS!$D$9-C6264)/2)*SIN(RADIANS(PARAMETERS!$D$9-C6264)/2))))*2*3958.756</f>
        <v>626.02574597320915</v>
      </c>
      <c r="F6264">
        <v>173.74903869629</v>
      </c>
      <c r="G6264">
        <v>202.56002807617</v>
      </c>
      <c r="H6264">
        <v>246.7414855957</v>
      </c>
      <c r="I6264">
        <v>286.46401977539</v>
      </c>
      <c r="J6264">
        <v>332.58609008789</v>
      </c>
      <c r="K6264" s="6">
        <f>IFERROR(EXP(TREND(LN($F$1:$J$1),LN(F6264:J6264),LN(Calculations!$B$3))),0)</f>
        <v>3.9742828524103158E-2</v>
      </c>
    </row>
    <row r="6265" spans="1:11" x14ac:dyDescent="0.35">
      <c r="A6265">
        <v>6262</v>
      </c>
      <c r="B6265" t="str">
        <f t="shared" si="97"/>
        <v>20-69</v>
      </c>
      <c r="C6265">
        <v>-69.029574025504004</v>
      </c>
      <c r="D6265">
        <v>20.156009767568001</v>
      </c>
      <c r="E6265">
        <f>ASIN(SQRT((SIN(RADIANS(PARAMETERS!$D$8-D6265)/2)*SIN(RADIANS(PARAMETERS!$D$8-D6265)/2))+(COS(RADIANS(D6265))*COS(RADIANS(PARAMETERS!$D$8))*SIN(RADIANS(PARAMETERS!$D$9-C6265)/2)*SIN(RADIANS(PARAMETERS!$D$9-C6265)/2))))*2*3958.756</f>
        <v>641.30618077546956</v>
      </c>
      <c r="F6265">
        <v>172.68196105957</v>
      </c>
      <c r="G6265">
        <v>201.57261657715</v>
      </c>
      <c r="H6265">
        <v>245.4536895752</v>
      </c>
      <c r="I6265">
        <v>284.89520263672</v>
      </c>
      <c r="J6265">
        <v>330.68005371094</v>
      </c>
      <c r="K6265" s="6">
        <f>IFERROR(EXP(TREND(LN($F$1:$J$1),LN(F6265:J6265),LN(Calculations!$B$3))),0)</f>
        <v>3.8732184814788961E-2</v>
      </c>
    </row>
    <row r="6266" spans="1:11" x14ac:dyDescent="0.35">
      <c r="A6266">
        <v>6263</v>
      </c>
      <c r="B6266" t="str">
        <f t="shared" si="97"/>
        <v>20-69.5</v>
      </c>
      <c r="C6266">
        <v>-69.300895360404994</v>
      </c>
      <c r="D6266">
        <v>20.156009767568001</v>
      </c>
      <c r="E6266">
        <f>ASIN(SQRT((SIN(RADIANS(PARAMETERS!$D$8-D6266)/2)*SIN(RADIANS(PARAMETERS!$D$8-D6266)/2))+(COS(RADIANS(D6266))*COS(RADIANS(PARAMETERS!$D$8))*SIN(RADIANS(PARAMETERS!$D$9-C6266)/2)*SIN(RADIANS(PARAMETERS!$D$9-C6266)/2))))*2*3958.756</f>
        <v>656.71541451631322</v>
      </c>
      <c r="F6266">
        <v>171.56671142578</v>
      </c>
      <c r="G6266">
        <v>200.55026245117</v>
      </c>
      <c r="H6266">
        <v>244.12525939941</v>
      </c>
      <c r="I6266">
        <v>283.28091430664</v>
      </c>
      <c r="J6266">
        <v>328.72320556641</v>
      </c>
      <c r="K6266" s="6">
        <f>IFERROR(EXP(TREND(LN($F$1:$J$1),LN(F6266:J6266),LN(Calculations!$B$3))),0)</f>
        <v>3.769551300438511E-2</v>
      </c>
    </row>
    <row r="6267" spans="1:11" x14ac:dyDescent="0.35">
      <c r="A6267">
        <v>6264</v>
      </c>
      <c r="B6267" t="str">
        <f t="shared" si="97"/>
        <v>20-69.5</v>
      </c>
      <c r="C6267">
        <v>-69.572216695305997</v>
      </c>
      <c r="D6267">
        <v>20.156009767568001</v>
      </c>
      <c r="E6267">
        <f>ASIN(SQRT((SIN(RADIANS(PARAMETERS!$D$8-D6267)/2)*SIN(RADIANS(PARAMETERS!$D$8-D6267)/2))+(COS(RADIANS(D6267))*COS(RADIANS(PARAMETERS!$D$8))*SIN(RADIANS(PARAMETERS!$D$9-C6267)/2)*SIN(RADIANS(PARAMETERS!$D$9-C6267)/2))))*2*3958.756</f>
        <v>672.24455869795702</v>
      </c>
      <c r="F6267">
        <v>170.4207611084</v>
      </c>
      <c r="G6267">
        <v>199.51428222656</v>
      </c>
      <c r="H6267">
        <v>242.79234313965</v>
      </c>
      <c r="I6267">
        <v>281.67196655273</v>
      </c>
      <c r="J6267">
        <v>326.78475952148</v>
      </c>
      <c r="K6267" s="6">
        <f>IFERROR(EXP(TREND(LN($F$1:$J$1),LN(F6267:J6267),LN(Calculations!$B$3))),0)</f>
        <v>3.6647482511350048E-2</v>
      </c>
    </row>
    <row r="6268" spans="1:11" x14ac:dyDescent="0.35">
      <c r="A6268">
        <v>6265</v>
      </c>
      <c r="B6268" t="str">
        <f t="shared" si="97"/>
        <v>20-70</v>
      </c>
      <c r="C6268">
        <v>-69.843538030207</v>
      </c>
      <c r="D6268">
        <v>20.156009767568001</v>
      </c>
      <c r="E6268">
        <f>ASIN(SQRT((SIN(RADIANS(PARAMETERS!$D$8-D6268)/2)*SIN(RADIANS(PARAMETERS!$D$8-D6268)/2))+(COS(RADIANS(D6268))*COS(RADIANS(PARAMETERS!$D$8))*SIN(RADIANS(PARAMETERS!$D$9-C6268)/2)*SIN(RADIANS(PARAMETERS!$D$9-C6268)/2))))*2*3958.756</f>
        <v>687.88546053894095</v>
      </c>
      <c r="F6268">
        <v>169.12214660645</v>
      </c>
      <c r="G6268">
        <v>198.33932495117</v>
      </c>
      <c r="H6268">
        <v>241.25601196289</v>
      </c>
      <c r="I6268">
        <v>279.79699707031</v>
      </c>
      <c r="J6268">
        <v>324.50296020508</v>
      </c>
      <c r="K6268" s="6">
        <f>IFERROR(EXP(TREND(LN($F$1:$J$1),LN(F6268:J6268),LN(Calculations!$B$3))),0)</f>
        <v>3.55015721591454E-2</v>
      </c>
    </row>
    <row r="6269" spans="1:11" x14ac:dyDescent="0.35">
      <c r="A6269">
        <v>6266</v>
      </c>
      <c r="B6269" t="str">
        <f t="shared" si="97"/>
        <v>20-70</v>
      </c>
      <c r="C6269">
        <v>-70.114859365108003</v>
      </c>
      <c r="D6269">
        <v>20.156009767568001</v>
      </c>
      <c r="E6269">
        <f>ASIN(SQRT((SIN(RADIANS(PARAMETERS!$D$8-D6269)/2)*SIN(RADIANS(PARAMETERS!$D$8-D6269)/2))+(COS(RADIANS(D6269))*COS(RADIANS(PARAMETERS!$D$8))*SIN(RADIANS(PARAMETERS!$D$9-C6269)/2)*SIN(RADIANS(PARAMETERS!$D$9-C6269)/2))))*2*3958.756</f>
        <v>703.63063524991685</v>
      </c>
      <c r="F6269">
        <v>167.76495361328</v>
      </c>
      <c r="G6269">
        <v>197.14320373535</v>
      </c>
      <c r="H6269">
        <v>239.689453125</v>
      </c>
      <c r="I6269">
        <v>277.88317871094</v>
      </c>
      <c r="J6269">
        <v>322.17169189453</v>
      </c>
      <c r="K6269" s="6">
        <f>IFERROR(EXP(TREND(LN($F$1:$J$1),LN(F6269:J6269),LN(Calculations!$B$3))),0)</f>
        <v>3.4339848256941766E-2</v>
      </c>
    </row>
    <row r="6270" spans="1:11" x14ac:dyDescent="0.35">
      <c r="A6270">
        <v>6267</v>
      </c>
      <c r="B6270" t="str">
        <f t="shared" si="97"/>
        <v>20-70.5</v>
      </c>
      <c r="C6270">
        <v>-70.386180700009007</v>
      </c>
      <c r="D6270">
        <v>20.156009767568001</v>
      </c>
      <c r="E6270">
        <f>ASIN(SQRT((SIN(RADIANS(PARAMETERS!$D$8-D6270)/2)*SIN(RADIANS(PARAMETERS!$D$8-D6270)/2))+(COS(RADIANS(D6270))*COS(RADIANS(PARAMETERS!$D$8))*SIN(RADIANS(PARAMETERS!$D$9-C6270)/2)*SIN(RADIANS(PARAMETERS!$D$9-C6270)/2))))*2*3958.756</f>
        <v>719.47320469485214</v>
      </c>
      <c r="F6270">
        <v>166.40339660645</v>
      </c>
      <c r="G6270">
        <v>195.96965026855</v>
      </c>
      <c r="H6270">
        <v>238.15745544434</v>
      </c>
      <c r="I6270">
        <v>276.01550292969</v>
      </c>
      <c r="J6270">
        <v>319.90093994141</v>
      </c>
      <c r="K6270" s="6">
        <f>IFERROR(EXP(TREND(LN($F$1:$J$1),LN(F6270:J6270),LN(Calculations!$B$3))),0)</f>
        <v>3.3206189114522083E-2</v>
      </c>
    </row>
    <row r="6271" spans="1:11" x14ac:dyDescent="0.35">
      <c r="A6271">
        <v>6268</v>
      </c>
      <c r="B6271" t="str">
        <f t="shared" si="97"/>
        <v>20-70.5</v>
      </c>
      <c r="C6271">
        <v>-70.657502034909996</v>
      </c>
      <c r="D6271">
        <v>20.156009767568001</v>
      </c>
      <c r="E6271">
        <f>ASIN(SQRT((SIN(RADIANS(PARAMETERS!$D$8-D6271)/2)*SIN(RADIANS(PARAMETERS!$D$8-D6271)/2))+(COS(RADIANS(D6271))*COS(RADIANS(PARAMETERS!$D$8))*SIN(RADIANS(PARAMETERS!$D$9-C6271)/2)*SIN(RADIANS(PARAMETERS!$D$9-C6271)/2))))*2*3958.756</f>
        <v>735.40684190562763</v>
      </c>
      <c r="F6271">
        <v>165.41206359863</v>
      </c>
      <c r="G6271">
        <v>195.05279541016</v>
      </c>
      <c r="H6271">
        <v>236.96870422363</v>
      </c>
      <c r="I6271">
        <v>274.57223510742</v>
      </c>
      <c r="J6271">
        <v>318.15203857422</v>
      </c>
      <c r="K6271" s="6">
        <f>IFERROR(EXP(TREND(LN($F$1:$J$1),LN(F6271:J6271),LN(Calculations!$B$3))),0)</f>
        <v>3.2386971227187623E-2</v>
      </c>
    </row>
    <row r="6272" spans="1:11" x14ac:dyDescent="0.35">
      <c r="A6272">
        <v>6269</v>
      </c>
      <c r="B6272" t="str">
        <f t="shared" si="97"/>
        <v>20-71</v>
      </c>
      <c r="C6272">
        <v>-70.928823369810999</v>
      </c>
      <c r="D6272">
        <v>20.156009767568001</v>
      </c>
      <c r="E6272">
        <f>ASIN(SQRT((SIN(RADIANS(PARAMETERS!$D$8-D6272)/2)*SIN(RADIANS(PARAMETERS!$D$8-D6272)/2))+(COS(RADIANS(D6272))*COS(RADIANS(PARAMETERS!$D$8))*SIN(RADIANS(PARAMETERS!$D$9-C6272)/2)*SIN(RADIANS(PARAMETERS!$D$9-C6272)/2))))*2*3958.756</f>
        <v>751.42572093525416</v>
      </c>
      <c r="F6272">
        <v>164.79237365723</v>
      </c>
      <c r="G6272">
        <v>194.41340637207</v>
      </c>
      <c r="H6272">
        <v>236.17045593262</v>
      </c>
      <c r="I6272">
        <v>273.62805175781</v>
      </c>
      <c r="J6272">
        <v>317.03518676758</v>
      </c>
      <c r="K6272" s="6">
        <f>IFERROR(EXP(TREND(LN($F$1:$J$1),LN(F6272:J6272),LN(Calculations!$B$3))),0)</f>
        <v>3.1859307915653494E-2</v>
      </c>
    </row>
    <row r="6273" spans="1:11" x14ac:dyDescent="0.35">
      <c r="A6273">
        <v>6270</v>
      </c>
      <c r="B6273" t="str">
        <f t="shared" si="97"/>
        <v>20-71</v>
      </c>
      <c r="C6273">
        <v>-71.200144704712002</v>
      </c>
      <c r="D6273">
        <v>20.156009767568001</v>
      </c>
      <c r="E6273">
        <f>ASIN(SQRT((SIN(RADIANS(PARAMETERS!$D$8-D6273)/2)*SIN(RADIANS(PARAMETERS!$D$8-D6273)/2))+(COS(RADIANS(D6273))*COS(RADIANS(PARAMETERS!$D$8))*SIN(RADIANS(PARAMETERS!$D$9-C6273)/2)*SIN(RADIANS(PARAMETERS!$D$9-C6273)/2))))*2*3958.756</f>
        <v>767.52447156098799</v>
      </c>
      <c r="F6273">
        <v>164.50588989258</v>
      </c>
      <c r="G6273">
        <v>194.0277557373</v>
      </c>
      <c r="H6273">
        <v>235.73303222656</v>
      </c>
      <c r="I6273">
        <v>273.14828491211</v>
      </c>
      <c r="J6273">
        <v>316.51043701172</v>
      </c>
      <c r="K6273" s="6">
        <f>IFERROR(EXP(TREND(LN($F$1:$J$1),LN(F6273:J6273),LN(Calculations!$B$3))),0)</f>
        <v>3.1582697213971313E-2</v>
      </c>
    </row>
    <row r="6274" spans="1:11" x14ac:dyDescent="0.35">
      <c r="A6274">
        <v>6271</v>
      </c>
      <c r="B6274" t="str">
        <f t="shared" si="97"/>
        <v>20-71.5</v>
      </c>
      <c r="C6274">
        <v>-71.471466039613006</v>
      </c>
      <c r="D6274">
        <v>20.156009767568001</v>
      </c>
      <c r="E6274">
        <f>ASIN(SQRT((SIN(RADIANS(PARAMETERS!$D$8-D6274)/2)*SIN(RADIANS(PARAMETERS!$D$8-D6274)/2))+(COS(RADIANS(D6274))*COS(RADIANS(PARAMETERS!$D$8))*SIN(RADIANS(PARAMETERS!$D$9-C6274)/2)*SIN(RADIANS(PARAMETERS!$D$9-C6274)/2))))*2*3958.756</f>
        <v>783.69813837987579</v>
      </c>
      <c r="F6274">
        <v>164.19296264648</v>
      </c>
      <c r="G6274">
        <v>193.60215759277</v>
      </c>
      <c r="H6274">
        <v>235.22566223145</v>
      </c>
      <c r="I6274">
        <v>272.56857299805</v>
      </c>
      <c r="J6274">
        <v>315.84790039063</v>
      </c>
      <c r="K6274" s="6">
        <f>IFERROR(EXP(TREND(LN($F$1:$J$1),LN(F6274:J6274),LN(Calculations!$B$3))),0)</f>
        <v>3.1292208355181372E-2</v>
      </c>
    </row>
    <row r="6275" spans="1:11" x14ac:dyDescent="0.35">
      <c r="A6275">
        <v>6272</v>
      </c>
      <c r="B6275" t="str">
        <f t="shared" si="97"/>
        <v>20-71.5</v>
      </c>
      <c r="C6275">
        <v>-71.742787374513995</v>
      </c>
      <c r="D6275">
        <v>20.156009767568001</v>
      </c>
      <c r="E6275">
        <f>ASIN(SQRT((SIN(RADIANS(PARAMETERS!$D$8-D6275)/2)*SIN(RADIANS(PARAMETERS!$D$8-D6275)/2))+(COS(RADIANS(D6275))*COS(RADIANS(PARAMETERS!$D$8))*SIN(RADIANS(PARAMETERS!$D$9-C6275)/2)*SIN(RADIANS(PARAMETERS!$D$9-C6275)/2))))*2*3958.756</f>
        <v>799.94214387296154</v>
      </c>
      <c r="F6275">
        <v>164.01927185059</v>
      </c>
      <c r="G6275">
        <v>193.33612060547</v>
      </c>
      <c r="H6275">
        <v>234.9461517334</v>
      </c>
      <c r="I6275">
        <v>272.28280639648</v>
      </c>
      <c r="J6275">
        <v>315.56066894531</v>
      </c>
      <c r="K6275" s="6">
        <f>IFERROR(EXP(TREND(LN($F$1:$J$1),LN(F6275:J6275),LN(Calculations!$B$3))),0)</f>
        <v>3.1110099040778494E-2</v>
      </c>
    </row>
    <row r="6276" spans="1:11" x14ac:dyDescent="0.35">
      <c r="A6276">
        <v>6273</v>
      </c>
      <c r="B6276" t="str">
        <f t="shared" si="97"/>
        <v>20-72</v>
      </c>
      <c r="C6276">
        <v>-72.014108709414998</v>
      </c>
      <c r="D6276">
        <v>20.156009767568001</v>
      </c>
      <c r="E6276">
        <f>ASIN(SQRT((SIN(RADIANS(PARAMETERS!$D$8-D6276)/2)*SIN(RADIANS(PARAMETERS!$D$8-D6276)/2))+(COS(RADIANS(D6276))*COS(RADIANS(PARAMETERS!$D$8))*SIN(RADIANS(PARAMETERS!$D$9-C6276)/2)*SIN(RADIANS(PARAMETERS!$D$9-C6276)/2))))*2*3958.756</f>
        <v>816.2522550488635</v>
      </c>
      <c r="F6276">
        <v>164.00059509277</v>
      </c>
      <c r="G6276">
        <v>193.21087646484</v>
      </c>
      <c r="H6276">
        <v>234.86618041992</v>
      </c>
      <c r="I6276">
        <v>272.25314331055</v>
      </c>
      <c r="J6276">
        <v>315.59902954102</v>
      </c>
      <c r="K6276" s="6">
        <f>IFERROR(EXP(TREND(LN($F$1:$J$1),LN(F6276:J6276),LN(Calculations!$B$3))),0)</f>
        <v>3.1043818572170104E-2</v>
      </c>
    </row>
    <row r="6277" spans="1:11" x14ac:dyDescent="0.35">
      <c r="A6277">
        <v>6274</v>
      </c>
      <c r="B6277" t="str">
        <f t="shared" ref="B6277:B6340" si="98">MROUND(D6277,1)&amp;MROUND(C6277,-0.5)</f>
        <v>20-72.5</v>
      </c>
      <c r="C6277">
        <v>-72.285430044316001</v>
      </c>
      <c r="D6277">
        <v>20.156009767568001</v>
      </c>
      <c r="E6277">
        <f>ASIN(SQRT((SIN(RADIANS(PARAMETERS!$D$8-D6277)/2)*SIN(RADIANS(PARAMETERS!$D$8-D6277)/2))+(COS(RADIANS(D6277))*COS(RADIANS(PARAMETERS!$D$8))*SIN(RADIANS(PARAMETERS!$D$9-C6277)/2)*SIN(RADIANS(PARAMETERS!$D$9-C6277)/2))))*2*3958.756</f>
        <v>832.62455331128922</v>
      </c>
      <c r="F6277">
        <v>163.87089538574</v>
      </c>
      <c r="G6277">
        <v>193.00128173828</v>
      </c>
      <c r="H6277">
        <v>234.64453125</v>
      </c>
      <c r="I6277">
        <v>272.02456665039</v>
      </c>
      <c r="J6277">
        <v>315.36624145508</v>
      </c>
      <c r="K6277" s="6">
        <f>IFERROR(EXP(TREND(LN($F$1:$J$1),LN(F6277:J6277),LN(Calculations!$B$3))),0)</f>
        <v>3.0906639243554721E-2</v>
      </c>
    </row>
    <row r="6278" spans="1:11" x14ac:dyDescent="0.35">
      <c r="A6278">
        <v>6275</v>
      </c>
      <c r="B6278" t="str">
        <f t="shared" si="98"/>
        <v>20-72.5</v>
      </c>
      <c r="C6278">
        <v>-72.556751379217005</v>
      </c>
      <c r="D6278">
        <v>20.156009767568001</v>
      </c>
      <c r="E6278">
        <f>ASIN(SQRT((SIN(RADIANS(PARAMETERS!$D$8-D6278)/2)*SIN(RADIANS(PARAMETERS!$D$8-D6278)/2))+(COS(RADIANS(D6278))*COS(RADIANS(PARAMETERS!$D$8))*SIN(RADIANS(PARAMETERS!$D$9-C6278)/2)*SIN(RADIANS(PARAMETERS!$D$9-C6278)/2))))*2*3958.756</f>
        <v>849.05540722762896</v>
      </c>
      <c r="F6278">
        <v>163.54832458496</v>
      </c>
      <c r="G6278">
        <v>192.67265319824</v>
      </c>
      <c r="H6278">
        <v>234.24885559082</v>
      </c>
      <c r="I6278">
        <v>271.56872558594</v>
      </c>
      <c r="J6278">
        <v>314.84057617188</v>
      </c>
      <c r="K6278" s="6">
        <f>IFERROR(EXP(TREND(LN($F$1:$J$1),LN(F6278:J6278),LN(Calculations!$B$3))),0)</f>
        <v>3.0636677310250916E-2</v>
      </c>
    </row>
    <row r="6279" spans="1:11" x14ac:dyDescent="0.35">
      <c r="A6279">
        <v>6276</v>
      </c>
      <c r="B6279" t="str">
        <f t="shared" si="98"/>
        <v>20-73</v>
      </c>
      <c r="C6279">
        <v>-72.828072714117994</v>
      </c>
      <c r="D6279">
        <v>20.156009767568001</v>
      </c>
      <c r="E6279">
        <f>ASIN(SQRT((SIN(RADIANS(PARAMETERS!$D$8-D6279)/2)*SIN(RADIANS(PARAMETERS!$D$8-D6279)/2))+(COS(RADIANS(D6279))*COS(RADIANS(PARAMETERS!$D$8))*SIN(RADIANS(PARAMETERS!$D$9-C6279)/2)*SIN(RADIANS(PARAMETERS!$D$9-C6279)/2))))*2*3958.756</f>
        <v>865.54144790643772</v>
      </c>
      <c r="F6279">
        <v>163.17044067383</v>
      </c>
      <c r="G6279">
        <v>192.3145904541</v>
      </c>
      <c r="H6279">
        <v>233.79843139648</v>
      </c>
      <c r="I6279">
        <v>271.03302001953</v>
      </c>
      <c r="J6279">
        <v>314.20352172852</v>
      </c>
      <c r="K6279" s="6">
        <f>IFERROR(EXP(TREND(LN($F$1:$J$1),LN(F6279:J6279),LN(Calculations!$B$3))),0)</f>
        <v>3.0335892881318344E-2</v>
      </c>
    </row>
    <row r="6280" spans="1:11" x14ac:dyDescent="0.35">
      <c r="A6280">
        <v>6277</v>
      </c>
      <c r="B6280" t="str">
        <f t="shared" si="98"/>
        <v>20-73</v>
      </c>
      <c r="C6280">
        <v>-73.099394049018997</v>
      </c>
      <c r="D6280">
        <v>20.156009767568001</v>
      </c>
      <c r="E6280">
        <f>ASIN(SQRT((SIN(RADIANS(PARAMETERS!$D$8-D6280)/2)*SIN(RADIANS(PARAMETERS!$D$8-D6280)/2))+(COS(RADIANS(D6280))*COS(RADIANS(PARAMETERS!$D$8))*SIN(RADIANS(PARAMETERS!$D$9-C6280)/2)*SIN(RADIANS(PARAMETERS!$D$9-C6280)/2))))*2*3958.756</f>
        <v>882.07954672020549</v>
      </c>
      <c r="F6280">
        <v>163.24792480469</v>
      </c>
      <c r="G6280">
        <v>192.26937866211</v>
      </c>
      <c r="H6280">
        <v>233.7431640625</v>
      </c>
      <c r="I6280">
        <v>270.96820068359</v>
      </c>
      <c r="J6280">
        <v>314.12710571289</v>
      </c>
      <c r="K6280" s="6">
        <f>IFERROR(EXP(TREND(LN($F$1:$J$1),LN(F6280:J6280),LN(Calculations!$B$3))),0)</f>
        <v>3.0375551856992106E-2</v>
      </c>
    </row>
    <row r="6281" spans="1:11" x14ac:dyDescent="0.35">
      <c r="A6281">
        <v>6278</v>
      </c>
      <c r="B6281" t="str">
        <f t="shared" si="98"/>
        <v>20-73.5</v>
      </c>
      <c r="C6281">
        <v>-73.37071538392</v>
      </c>
      <c r="D6281">
        <v>20.156009767568001</v>
      </c>
      <c r="E6281">
        <f>ASIN(SQRT((SIN(RADIANS(PARAMETERS!$D$8-D6281)/2)*SIN(RADIANS(PARAMETERS!$D$8-D6281)/2))+(COS(RADIANS(D6281))*COS(RADIANS(PARAMETERS!$D$8))*SIN(RADIANS(PARAMETERS!$D$9-C6281)/2)*SIN(RADIANS(PARAMETERS!$D$9-C6281)/2))))*2*3958.756</f>
        <v>898.66679513613326</v>
      </c>
      <c r="F6281">
        <v>163.81576538086</v>
      </c>
      <c r="G6281">
        <v>192.66851806641</v>
      </c>
      <c r="H6281">
        <v>234.29724121094</v>
      </c>
      <c r="I6281">
        <v>271.67059326172</v>
      </c>
      <c r="J6281">
        <v>315.01065063477</v>
      </c>
      <c r="K6281" s="6">
        <f>IFERROR(EXP(TREND(LN($F$1:$J$1),LN(F6281:J6281),LN(Calculations!$B$3))),0)</f>
        <v>3.0783228048700987E-2</v>
      </c>
    </row>
    <row r="6282" spans="1:11" x14ac:dyDescent="0.35">
      <c r="A6282">
        <v>6279</v>
      </c>
      <c r="B6282" t="str">
        <f t="shared" si="98"/>
        <v>20-73.5</v>
      </c>
      <c r="C6282">
        <v>-73.642036718821004</v>
      </c>
      <c r="D6282">
        <v>20.156009767568001</v>
      </c>
      <c r="E6282">
        <f>ASIN(SQRT((SIN(RADIANS(PARAMETERS!$D$8-D6282)/2)*SIN(RADIANS(PARAMETERS!$D$8-D6282)/2))+(COS(RADIANS(D6282))*COS(RADIANS(PARAMETERS!$D$8))*SIN(RADIANS(PARAMETERS!$D$9-C6282)/2)*SIN(RADIANS(PARAMETERS!$D$9-C6282)/2))))*2*3958.756</f>
        <v>915.30048644174224</v>
      </c>
      <c r="F6282">
        <v>164.65948486328</v>
      </c>
      <c r="G6282">
        <v>193.31387329102</v>
      </c>
      <c r="H6282">
        <v>235.18458557129</v>
      </c>
      <c r="I6282">
        <v>272.78921508789</v>
      </c>
      <c r="J6282">
        <v>316.41156005859</v>
      </c>
      <c r="K6282" s="6">
        <f>IFERROR(EXP(TREND(LN($F$1:$J$1),LN(F6282:J6282),LN(Calculations!$B$3))),0)</f>
        <v>3.1406839168605621E-2</v>
      </c>
    </row>
    <row r="6283" spans="1:11" x14ac:dyDescent="0.35">
      <c r="A6283">
        <v>6280</v>
      </c>
      <c r="B6283" t="str">
        <f t="shared" si="98"/>
        <v>20-74</v>
      </c>
      <c r="C6283">
        <v>-73.913358053722007</v>
      </c>
      <c r="D6283">
        <v>20.156009767568001</v>
      </c>
      <c r="E6283">
        <f>ASIN(SQRT((SIN(RADIANS(PARAMETERS!$D$8-D6283)/2)*SIN(RADIANS(PARAMETERS!$D$8-D6283)/2))+(COS(RADIANS(D6283))*COS(RADIANS(PARAMETERS!$D$8))*SIN(RADIANS(PARAMETERS!$D$9-C6283)/2)*SIN(RADIANS(PARAMETERS!$D$9-C6283)/2))))*2*3958.756</f>
        <v>931.97809917401412</v>
      </c>
      <c r="F6283">
        <v>165.21516418457</v>
      </c>
      <c r="G6283">
        <v>193.61497497559</v>
      </c>
      <c r="H6283">
        <v>235.57275390625</v>
      </c>
      <c r="I6283">
        <v>273.25790405273</v>
      </c>
      <c r="J6283">
        <v>316.97598266602</v>
      </c>
      <c r="K6283" s="6">
        <f>IFERROR(EXP(TREND(LN($F$1:$J$1),LN(F6283:J6283),LN(Calculations!$B$3))),0)</f>
        <v>3.1818006095493623E-2</v>
      </c>
    </row>
    <row r="6284" spans="1:11" x14ac:dyDescent="0.35">
      <c r="A6284">
        <v>6281</v>
      </c>
      <c r="B6284" t="str">
        <f t="shared" si="98"/>
        <v>20-74</v>
      </c>
      <c r="C6284">
        <v>-74.184679388622996</v>
      </c>
      <c r="D6284">
        <v>20.156009767568001</v>
      </c>
      <c r="E6284">
        <f>ASIN(SQRT((SIN(RADIANS(PARAMETERS!$D$8-D6284)/2)*SIN(RADIANS(PARAMETERS!$D$8-D6284)/2))+(COS(RADIANS(D6284))*COS(RADIANS(PARAMETERS!$D$8))*SIN(RADIANS(PARAMETERS!$D$9-C6284)/2)*SIN(RADIANS(PARAMETERS!$D$9-C6284)/2))))*2*3958.756</f>
        <v>948.69728208059598</v>
      </c>
      <c r="F6284">
        <v>164.96728515625</v>
      </c>
      <c r="G6284">
        <v>193.35116577148</v>
      </c>
      <c r="H6284">
        <v>235.17599487305</v>
      </c>
      <c r="I6284">
        <v>272.73162841797</v>
      </c>
      <c r="J6284">
        <v>316.28930664063</v>
      </c>
      <c r="K6284" s="6">
        <f>IFERROR(EXP(TREND(LN($F$1:$J$1),LN(F6284:J6284),LN(Calculations!$B$3))),0)</f>
        <v>3.1636599872316151E-2</v>
      </c>
    </row>
    <row r="6285" spans="1:11" x14ac:dyDescent="0.35">
      <c r="A6285">
        <v>6282</v>
      </c>
      <c r="B6285" t="str">
        <f t="shared" si="98"/>
        <v>20-74.5</v>
      </c>
      <c r="C6285">
        <v>-74.456000723523999</v>
      </c>
      <c r="D6285">
        <v>20.156009767568001</v>
      </c>
      <c r="E6285">
        <f>ASIN(SQRT((SIN(RADIANS(PARAMETERS!$D$8-D6285)/2)*SIN(RADIANS(PARAMETERS!$D$8-D6285)/2))+(COS(RADIANS(D6285))*COS(RADIANS(PARAMETERS!$D$8))*SIN(RADIANS(PARAMETERS!$D$9-C6285)/2)*SIN(RADIANS(PARAMETERS!$D$9-C6285)/2))))*2*3958.756</f>
        <v>965.45584045945873</v>
      </c>
      <c r="F6285">
        <v>164.07830810547</v>
      </c>
      <c r="G6285">
        <v>192.62916564941</v>
      </c>
      <c r="H6285">
        <v>234.1361541748</v>
      </c>
      <c r="I6285">
        <v>271.38519287109</v>
      </c>
      <c r="J6285">
        <v>314.5661315918</v>
      </c>
      <c r="K6285" s="6">
        <f>IFERROR(EXP(TREND(LN($F$1:$J$1),LN(F6285:J6285),LN(Calculations!$B$3))),0)</f>
        <v>3.0988183027893624E-2</v>
      </c>
    </row>
    <row r="6286" spans="1:11" x14ac:dyDescent="0.35">
      <c r="A6286">
        <v>6283</v>
      </c>
      <c r="B6286" t="str">
        <f t="shared" si="98"/>
        <v>20-74.5</v>
      </c>
      <c r="C6286">
        <v>-74.727322058425003</v>
      </c>
      <c r="D6286">
        <v>20.156009767568001</v>
      </c>
      <c r="E6286">
        <f>ASIN(SQRT((SIN(RADIANS(PARAMETERS!$D$8-D6286)/2)*SIN(RADIANS(PARAMETERS!$D$8-D6286)/2))+(COS(RADIANS(D6286))*COS(RADIANS(PARAMETERS!$D$8))*SIN(RADIANS(PARAMETERS!$D$9-C6286)/2)*SIN(RADIANS(PARAMETERS!$D$9-C6286)/2))))*2*3958.756</f>
        <v>982.25172373944679</v>
      </c>
      <c r="F6286">
        <v>162.92224121094</v>
      </c>
      <c r="G6286">
        <v>191.70855712891</v>
      </c>
      <c r="H6286">
        <v>232.79817199707</v>
      </c>
      <c r="I6286">
        <v>269.64324951172</v>
      </c>
      <c r="J6286">
        <v>312.32641601563</v>
      </c>
      <c r="K6286" s="6">
        <f>IFERROR(EXP(TREND(LN($F$1:$J$1),LN(F6286:J6286),LN(Calculations!$B$3))),0)</f>
        <v>3.0164822394529854E-2</v>
      </c>
    </row>
    <row r="6287" spans="1:11" x14ac:dyDescent="0.35">
      <c r="A6287">
        <v>6284</v>
      </c>
      <c r="B6287" t="str">
        <f t="shared" si="98"/>
        <v>20-75</v>
      </c>
      <c r="C6287">
        <v>-74.998643393324997</v>
      </c>
      <c r="D6287">
        <v>20.156009767568001</v>
      </c>
      <c r="E6287">
        <f>ASIN(SQRT((SIN(RADIANS(PARAMETERS!$D$8-D6287)/2)*SIN(RADIANS(PARAMETERS!$D$8-D6287)/2))+(COS(RADIANS(D6287))*COS(RADIANS(PARAMETERS!$D$8))*SIN(RADIANS(PARAMETERS!$D$9-C6287)/2)*SIN(RADIANS(PARAMETERS!$D$9-C6287)/2))))*2*3958.756</f>
        <v>999.08301417853045</v>
      </c>
      <c r="F6287">
        <v>161.87405395508</v>
      </c>
      <c r="G6287">
        <v>190.88619995117</v>
      </c>
      <c r="H6287">
        <v>231.59889221191</v>
      </c>
      <c r="I6287">
        <v>268.07891845703</v>
      </c>
      <c r="J6287">
        <v>310.31210327148</v>
      </c>
      <c r="K6287" s="6">
        <f>IFERROR(EXP(TREND(LN($F$1:$J$1),LN(F6287:J6287),LN(Calculations!$B$3))),0)</f>
        <v>2.9433241995578459E-2</v>
      </c>
    </row>
    <row r="6288" spans="1:11" x14ac:dyDescent="0.35">
      <c r="A6288">
        <v>6285</v>
      </c>
      <c r="B6288" t="str">
        <f t="shared" si="98"/>
        <v>20-75.5</v>
      </c>
      <c r="C6288">
        <v>-75.269964728226</v>
      </c>
      <c r="D6288">
        <v>20.156009767568001</v>
      </c>
      <c r="E6288">
        <f>ASIN(SQRT((SIN(RADIANS(PARAMETERS!$D$8-D6288)/2)*SIN(RADIANS(PARAMETERS!$D$8-D6288)/2))+(COS(RADIANS(D6288))*COS(RADIANS(PARAMETERS!$D$8))*SIN(RADIANS(PARAMETERS!$D$9-C6288)/2)*SIN(RADIANS(PARAMETERS!$D$9-C6288)/2))))*2*3958.756</f>
        <v>1015.9479165698689</v>
      </c>
      <c r="F6288">
        <v>161.03712463379</v>
      </c>
      <c r="G6288">
        <v>190.20652770996</v>
      </c>
      <c r="H6288">
        <v>230.58647155762</v>
      </c>
      <c r="I6288">
        <v>266.74267578125</v>
      </c>
      <c r="J6288">
        <v>308.57510375977</v>
      </c>
      <c r="K6288" s="6">
        <f>IFERROR(EXP(TREND(LN($F$1:$J$1),LN(F6288:J6288),LN(Calculations!$B$3))),0)</f>
        <v>2.8862368228579321E-2</v>
      </c>
    </row>
    <row r="6289" spans="1:11" x14ac:dyDescent="0.35">
      <c r="A6289">
        <v>6286</v>
      </c>
      <c r="B6289" t="str">
        <f t="shared" si="98"/>
        <v>20-75.5</v>
      </c>
      <c r="C6289">
        <v>-75.541286063127004</v>
      </c>
      <c r="D6289">
        <v>20.156009767568001</v>
      </c>
      <c r="E6289">
        <f>ASIN(SQRT((SIN(RADIANS(PARAMETERS!$D$8-D6289)/2)*SIN(RADIANS(PARAMETERS!$D$8-D6289)/2))+(COS(RADIANS(D6289))*COS(RADIANS(PARAMETERS!$D$8))*SIN(RADIANS(PARAMETERS!$D$9-C6289)/2)*SIN(RADIANS(PARAMETERS!$D$9-C6289)/2))))*2*3958.756</f>
        <v>1032.8447488560416</v>
      </c>
      <c r="F6289">
        <v>160.62528991699</v>
      </c>
      <c r="G6289">
        <v>189.79501342773</v>
      </c>
      <c r="H6289">
        <v>229.9195098877</v>
      </c>
      <c r="I6289">
        <v>265.82369995117</v>
      </c>
      <c r="J6289">
        <v>307.34115600586</v>
      </c>
      <c r="K6289" s="6">
        <f>IFERROR(EXP(TREND(LN($F$1:$J$1),LN(F6289:J6289),LN(Calculations!$B$3))),0)</f>
        <v>2.8594949557798028E-2</v>
      </c>
    </row>
    <row r="6290" spans="1:11" x14ac:dyDescent="0.35">
      <c r="A6290">
        <v>6287</v>
      </c>
      <c r="B6290" t="str">
        <f t="shared" si="98"/>
        <v>20-76</v>
      </c>
      <c r="C6290">
        <v>-75.812607398028007</v>
      </c>
      <c r="D6290">
        <v>20.156009767568001</v>
      </c>
      <c r="E6290">
        <f>ASIN(SQRT((SIN(RADIANS(PARAMETERS!$D$8-D6290)/2)*SIN(RADIANS(PARAMETERS!$D$8-D6290)/2))+(COS(RADIANS(D6290))*COS(RADIANS(PARAMETERS!$D$8))*SIN(RADIANS(PARAMETERS!$D$9-C6290)/2)*SIN(RADIANS(PARAMETERS!$D$9-C6290)/2))))*2*3958.756</f>
        <v>1049.7719335642751</v>
      </c>
      <c r="F6290">
        <v>160.8080291748</v>
      </c>
      <c r="G6290">
        <v>189.88478088379</v>
      </c>
      <c r="H6290">
        <v>229.95257568359</v>
      </c>
      <c r="I6290">
        <v>265.79598999023</v>
      </c>
      <c r="J6290">
        <v>307.23321533203</v>
      </c>
      <c r="K6290" s="6">
        <f>IFERROR(EXP(TREND(LN($F$1:$J$1),LN(F6290:J6290),LN(Calculations!$B$3))),0)</f>
        <v>2.8748141679732612E-2</v>
      </c>
    </row>
    <row r="6291" spans="1:11" x14ac:dyDescent="0.35">
      <c r="A6291">
        <v>6288</v>
      </c>
      <c r="B6291" t="str">
        <f t="shared" si="98"/>
        <v>20-76</v>
      </c>
      <c r="C6291">
        <v>-76.083928732928996</v>
      </c>
      <c r="D6291">
        <v>20.156009767568001</v>
      </c>
      <c r="E6291">
        <f>ASIN(SQRT((SIN(RADIANS(PARAMETERS!$D$8-D6291)/2)*SIN(RADIANS(PARAMETERS!$D$8-D6291)/2))+(COS(RADIANS(D6291))*COS(RADIANS(PARAMETERS!$D$8))*SIN(RADIANS(PARAMETERS!$D$9-C6291)/2)*SIN(RADIANS(PARAMETERS!$D$9-C6291)/2))))*2*3958.756</f>
        <v>1066.727989982526</v>
      </c>
      <c r="F6291">
        <v>161.40197753906</v>
      </c>
      <c r="G6291">
        <v>190.2998046875</v>
      </c>
      <c r="H6291">
        <v>230.4303894043</v>
      </c>
      <c r="I6291">
        <v>266.32717895508</v>
      </c>
      <c r="J6291">
        <v>307.82330322266</v>
      </c>
      <c r="K6291" s="6">
        <f>IFERROR(EXP(TREND(LN($F$1:$J$1),LN(F6291:J6291),LN(Calculations!$B$3))),0)</f>
        <v>2.9198228683094643E-2</v>
      </c>
    </row>
    <row r="6292" spans="1:11" x14ac:dyDescent="0.35">
      <c r="A6292">
        <v>6289</v>
      </c>
      <c r="B6292" t="str">
        <f t="shared" si="98"/>
        <v>20-76.5</v>
      </c>
      <c r="C6292">
        <v>-76.355250067829999</v>
      </c>
      <c r="D6292">
        <v>20.156009767568001</v>
      </c>
      <c r="E6292">
        <f>ASIN(SQRT((SIN(RADIANS(PARAMETERS!$D$8-D6292)/2)*SIN(RADIANS(PARAMETERS!$D$8-D6292)/2))+(COS(RADIANS(D6292))*COS(RADIANS(PARAMETERS!$D$8))*SIN(RADIANS(PARAMETERS!$D$9-C6292)/2)*SIN(RADIANS(PARAMETERS!$D$9-C6292)/2))))*2*3958.756</f>
        <v>1083.7115270057809</v>
      </c>
      <c r="F6292">
        <v>162.0513458252</v>
      </c>
      <c r="G6292">
        <v>190.69749450684</v>
      </c>
      <c r="H6292">
        <v>230.8673248291</v>
      </c>
      <c r="I6292">
        <v>266.79321289063</v>
      </c>
      <c r="J6292">
        <v>308.31695556641</v>
      </c>
      <c r="K6292" s="6">
        <f>IFERROR(EXP(TREND(LN($F$1:$J$1),LN(F6292:J6292),LN(Calculations!$B$3))),0)</f>
        <v>2.9694471958388167E-2</v>
      </c>
    </row>
    <row r="6293" spans="1:11" x14ac:dyDescent="0.35">
      <c r="A6293">
        <v>6290</v>
      </c>
      <c r="B6293" t="str">
        <f t="shared" si="98"/>
        <v>20-76.5</v>
      </c>
      <c r="C6293">
        <v>-76.626571402731003</v>
      </c>
      <c r="D6293">
        <v>20.156009767568001</v>
      </c>
      <c r="E6293">
        <f>ASIN(SQRT((SIN(RADIANS(PARAMETERS!$D$8-D6293)/2)*SIN(RADIANS(PARAMETERS!$D$8-D6293)/2))+(COS(RADIANS(D6293))*COS(RADIANS(PARAMETERS!$D$8))*SIN(RADIANS(PARAMETERS!$D$9-C6293)/2)*SIN(RADIANS(PARAMETERS!$D$9-C6293)/2))))*2*3958.756</f>
        <v>1100.7212365888245</v>
      </c>
      <c r="F6293">
        <v>162.23527526855</v>
      </c>
      <c r="G6293">
        <v>190.74404907227</v>
      </c>
      <c r="H6293">
        <v>230.82363891602</v>
      </c>
      <c r="I6293">
        <v>266.65512084961</v>
      </c>
      <c r="J6293">
        <v>308.05603027344</v>
      </c>
      <c r="K6293" s="6">
        <f>IFERROR(EXP(TREND(LN($F$1:$J$1),LN(F6293:J6293),LN(Calculations!$B$3))),0)</f>
        <v>2.9857626574113436E-2</v>
      </c>
    </row>
    <row r="6294" spans="1:11" x14ac:dyDescent="0.35">
      <c r="A6294">
        <v>6291</v>
      </c>
      <c r="B6294" t="str">
        <f t="shared" si="98"/>
        <v>20-77</v>
      </c>
      <c r="C6294">
        <v>-76.897892737632006</v>
      </c>
      <c r="D6294">
        <v>20.156009767568001</v>
      </c>
      <c r="E6294">
        <f>ASIN(SQRT((SIN(RADIANS(PARAMETERS!$D$8-D6294)/2)*SIN(RADIANS(PARAMETERS!$D$8-D6294)/2))+(COS(RADIANS(D6294))*COS(RADIANS(PARAMETERS!$D$8))*SIN(RADIANS(PARAMETERS!$D$9-C6294)/2)*SIN(RADIANS(PARAMETERS!$D$9-C6294)/2))))*2*3958.756</f>
        <v>1117.7558877483398</v>
      </c>
      <c r="F6294">
        <v>162.07821655273</v>
      </c>
      <c r="G6294">
        <v>190.4701385498</v>
      </c>
      <c r="H6294">
        <v>230.3275604248</v>
      </c>
      <c r="I6294">
        <v>265.93740844727</v>
      </c>
      <c r="J6294">
        <v>307.05908203125</v>
      </c>
      <c r="K6294" s="6">
        <f>IFERROR(EXP(TREND(LN($F$1:$J$1),LN(F6294:J6294),LN(Calculations!$B$3))),0)</f>
        <v>2.9768469032736534E-2</v>
      </c>
    </row>
    <row r="6295" spans="1:11" x14ac:dyDescent="0.35">
      <c r="A6295">
        <v>6292</v>
      </c>
      <c r="B6295" t="str">
        <f t="shared" si="98"/>
        <v>20-77</v>
      </c>
      <c r="C6295">
        <v>-77.169214072532995</v>
      </c>
      <c r="D6295">
        <v>20.156009767568001</v>
      </c>
      <c r="E6295">
        <f>ASIN(SQRT((SIN(RADIANS(PARAMETERS!$D$8-D6295)/2)*SIN(RADIANS(PARAMETERS!$D$8-D6295)/2))+(COS(RADIANS(D6295))*COS(RADIANS(PARAMETERS!$D$8))*SIN(RADIANS(PARAMETERS!$D$9-C6295)/2)*SIN(RADIANS(PARAMETERS!$D$9-C6295)/2))))*2*3958.756</f>
        <v>1134.8143210630062</v>
      </c>
      <c r="F6295">
        <v>161.83837890625</v>
      </c>
      <c r="G6295">
        <v>190.11312866211</v>
      </c>
      <c r="H6295">
        <v>229.69909667969</v>
      </c>
      <c r="I6295">
        <v>265.03860473633</v>
      </c>
      <c r="J6295">
        <v>305.82000732422</v>
      </c>
      <c r="K6295" s="6">
        <f>IFERROR(EXP(TREND(LN($F$1:$J$1),LN(F6295:J6295),LN(Calculations!$B$3))),0)</f>
        <v>2.9622831927874259E-2</v>
      </c>
    </row>
    <row r="6296" spans="1:11" x14ac:dyDescent="0.35">
      <c r="A6296">
        <v>6293</v>
      </c>
      <c r="B6296" t="str">
        <f t="shared" si="98"/>
        <v>20-77.5</v>
      </c>
      <c r="C6296">
        <v>-77.440535407433998</v>
      </c>
      <c r="D6296">
        <v>20.156009767568001</v>
      </c>
      <c r="E6296">
        <f>ASIN(SQRT((SIN(RADIANS(PARAMETERS!$D$8-D6296)/2)*SIN(RADIANS(PARAMETERS!$D$8-D6296)/2))+(COS(RADIANS(D6296))*COS(RADIANS(PARAMETERS!$D$8))*SIN(RADIANS(PARAMETERS!$D$9-C6296)/2)*SIN(RADIANS(PARAMETERS!$D$9-C6296)/2))))*2*3958.756</f>
        <v>1151.8954436254887</v>
      </c>
      <c r="F6296">
        <v>162.06278991699</v>
      </c>
      <c r="G6296">
        <v>190.25543212891</v>
      </c>
      <c r="H6296">
        <v>229.75924682617</v>
      </c>
      <c r="I6296">
        <v>265.01010131836</v>
      </c>
      <c r="J6296">
        <v>305.67373657227</v>
      </c>
      <c r="K6296" s="6">
        <f>IFERROR(EXP(TREND(LN($F$1:$J$1),LN(F6296:J6296),LN(Calculations!$B$3))),0)</f>
        <v>2.9837443997270608E-2</v>
      </c>
    </row>
    <row r="6297" spans="1:11" x14ac:dyDescent="0.35">
      <c r="A6297">
        <v>6294</v>
      </c>
      <c r="B6297" t="str">
        <f t="shared" si="98"/>
        <v>20-77.5</v>
      </c>
      <c r="C6297">
        <v>-77.711856742335002</v>
      </c>
      <c r="D6297">
        <v>20.156009767568001</v>
      </c>
      <c r="E6297">
        <f>ASIN(SQRT((SIN(RADIANS(PARAMETERS!$D$8-D6297)/2)*SIN(RADIANS(PARAMETERS!$D$8-D6297)/2))+(COS(RADIANS(D6297))*COS(RADIANS(PARAMETERS!$D$8))*SIN(RADIANS(PARAMETERS!$D$9-C6297)/2)*SIN(RADIANS(PARAMETERS!$D$9-C6297)/2))))*2*3958.756</f>
        <v>1168.998224404834</v>
      </c>
      <c r="F6297">
        <v>162.94529724121</v>
      </c>
      <c r="G6297">
        <v>190.87817382813</v>
      </c>
      <c r="H6297">
        <v>230.46850585938</v>
      </c>
      <c r="I6297">
        <v>265.79071044922</v>
      </c>
      <c r="J6297">
        <v>306.53082275391</v>
      </c>
      <c r="K6297" s="6">
        <f>IFERROR(EXP(TREND(LN($F$1:$J$1),LN(F6297:J6297),LN(Calculations!$B$3))),0)</f>
        <v>3.0550241147663679E-2</v>
      </c>
    </row>
    <row r="6298" spans="1:11" x14ac:dyDescent="0.35">
      <c r="A6298">
        <v>6295</v>
      </c>
      <c r="B6298" t="str">
        <f t="shared" si="98"/>
        <v>20-78</v>
      </c>
      <c r="C6298">
        <v>-77.983178077236005</v>
      </c>
      <c r="D6298">
        <v>20.156009767568001</v>
      </c>
      <c r="E6298">
        <f>ASIN(SQRT((SIN(RADIANS(PARAMETERS!$D$8-D6298)/2)*SIN(RADIANS(PARAMETERS!$D$8-D6298)/2))+(COS(RADIANS(D6298))*COS(RADIANS(PARAMETERS!$D$8))*SIN(RADIANS(PARAMETERS!$D$9-C6298)/2)*SIN(RADIANS(PARAMETERS!$D$9-C6298)/2))))*2*3958.756</f>
        <v>1186.1216899819569</v>
      </c>
      <c r="F6298">
        <v>164.29046630859</v>
      </c>
      <c r="G6298">
        <v>191.86222839355</v>
      </c>
      <c r="H6298">
        <v>231.65698242188</v>
      </c>
      <c r="I6298">
        <v>267.16134643555</v>
      </c>
      <c r="J6298">
        <v>308.11126708984</v>
      </c>
      <c r="K6298" s="6">
        <f>IFERROR(EXP(TREND(LN($F$1:$J$1),LN(F6298:J6298),LN(Calculations!$B$3))),0)</f>
        <v>3.1648574066010175E-2</v>
      </c>
    </row>
    <row r="6299" spans="1:11" x14ac:dyDescent="0.35">
      <c r="A6299">
        <v>6296</v>
      </c>
      <c r="B6299" t="str">
        <f t="shared" si="98"/>
        <v>20-78.5</v>
      </c>
      <c r="C6299">
        <v>-78.254499412136994</v>
      </c>
      <c r="D6299">
        <v>20.156009767568001</v>
      </c>
      <c r="E6299">
        <f>ASIN(SQRT((SIN(RADIANS(PARAMETERS!$D$8-D6299)/2)*SIN(RADIANS(PARAMETERS!$D$8-D6299)/2))+(COS(RADIANS(D6299))*COS(RADIANS(PARAMETERS!$D$8))*SIN(RADIANS(PARAMETERS!$D$9-C6299)/2)*SIN(RADIANS(PARAMETERS!$D$9-C6299)/2))))*2*3958.756</f>
        <v>1203.2649206245876</v>
      </c>
      <c r="F6299">
        <v>165.72926330566</v>
      </c>
      <c r="G6299">
        <v>192.97988891602</v>
      </c>
      <c r="H6299">
        <v>233.02516174316</v>
      </c>
      <c r="I6299">
        <v>268.75527954102</v>
      </c>
      <c r="J6299">
        <v>309.9677734375</v>
      </c>
      <c r="K6299" s="6">
        <f>IFERROR(EXP(TREND(LN($F$1:$J$1),LN(F6299:J6299),LN(Calculations!$B$3))),0)</f>
        <v>3.2869959102383689E-2</v>
      </c>
    </row>
    <row r="6300" spans="1:11" x14ac:dyDescent="0.35">
      <c r="A6300">
        <v>6297</v>
      </c>
      <c r="B6300" t="str">
        <f t="shared" si="98"/>
        <v>20-78.5</v>
      </c>
      <c r="C6300">
        <v>-78.525820747037997</v>
      </c>
      <c r="D6300">
        <v>20.156009767568001</v>
      </c>
      <c r="E6300">
        <f>ASIN(SQRT((SIN(RADIANS(PARAMETERS!$D$8-D6300)/2)*SIN(RADIANS(PARAMETERS!$D$8-D6300)/2))+(COS(RADIANS(D6300))*COS(RADIANS(PARAMETERS!$D$8))*SIN(RADIANS(PARAMETERS!$D$9-C6300)/2)*SIN(RADIANS(PARAMETERS!$D$9-C6300)/2))))*2*3958.756</f>
        <v>1220.4270466713765</v>
      </c>
      <c r="F6300">
        <v>167.18321228027</v>
      </c>
      <c r="G6300">
        <v>194.14436340332</v>
      </c>
      <c r="H6300">
        <v>234.44497680664</v>
      </c>
      <c r="I6300">
        <v>270.40451049805</v>
      </c>
      <c r="J6300">
        <v>311.88327026367</v>
      </c>
      <c r="K6300" s="6">
        <f>IFERROR(EXP(TREND(LN($F$1:$J$1),LN(F6300:J6300),LN(Calculations!$B$3))),0)</f>
        <v>3.4158657408115245E-2</v>
      </c>
    </row>
    <row r="6301" spans="1:11" x14ac:dyDescent="0.35">
      <c r="A6301">
        <v>6298</v>
      </c>
      <c r="B6301" t="str">
        <f t="shared" si="98"/>
        <v>20-79</v>
      </c>
      <c r="C6301">
        <v>-78.797142081939</v>
      </c>
      <c r="D6301">
        <v>20.156009767568001</v>
      </c>
      <c r="E6301">
        <f>ASIN(SQRT((SIN(RADIANS(PARAMETERS!$D$8-D6301)/2)*SIN(RADIANS(PARAMETERS!$D$8-D6301)/2))+(COS(RADIANS(D6301))*COS(RADIANS(PARAMETERS!$D$8))*SIN(RADIANS(PARAMETERS!$D$9-C6301)/2)*SIN(RADIANS(PARAMETERS!$D$9-C6301)/2))))*2*3958.756</f>
        <v>1237.6072451978098</v>
      </c>
      <c r="F6301">
        <v>168.5048828125</v>
      </c>
      <c r="G6301">
        <v>195.24807739258</v>
      </c>
      <c r="H6301">
        <v>235.77520751953</v>
      </c>
      <c r="I6301">
        <v>271.93640136719</v>
      </c>
      <c r="J6301">
        <v>313.64721679688</v>
      </c>
      <c r="K6301" s="6">
        <f>IFERROR(EXP(TREND(LN($F$1:$J$1),LN(F6301:J6301),LN(Calculations!$B$3))),0)</f>
        <v>3.5388794187136995E-2</v>
      </c>
    </row>
    <row r="6302" spans="1:11" x14ac:dyDescent="0.35">
      <c r="A6302">
        <v>6299</v>
      </c>
      <c r="B6302" t="str">
        <f t="shared" si="98"/>
        <v>20-79</v>
      </c>
      <c r="C6302">
        <v>-79.068463416840004</v>
      </c>
      <c r="D6302">
        <v>20.156009767568001</v>
      </c>
      <c r="E6302">
        <f>ASIN(SQRT((SIN(RADIANS(PARAMETERS!$D$8-D6302)/2)*SIN(RADIANS(PARAMETERS!$D$8-D6302)/2))+(COS(RADIANS(D6302))*COS(RADIANS(PARAMETERS!$D$8))*SIN(RADIANS(PARAMETERS!$D$9-C6302)/2)*SIN(RADIANS(PARAMETERS!$D$9-C6302)/2))))*2*3958.756</f>
        <v>1254.8047369392436</v>
      </c>
      <c r="F6302">
        <v>169.52368164063</v>
      </c>
      <c r="G6302">
        <v>196.21214294434</v>
      </c>
      <c r="H6302">
        <v>236.9263458252</v>
      </c>
      <c r="I6302">
        <v>273.25250244141</v>
      </c>
      <c r="J6302">
        <v>315.15167236328</v>
      </c>
      <c r="K6302" s="6">
        <f>IFERROR(EXP(TREND(LN($F$1:$J$1),LN(F6302:J6302),LN(Calculations!$B$3))),0)</f>
        <v>3.6396143886345649E-2</v>
      </c>
    </row>
    <row r="6303" spans="1:11" x14ac:dyDescent="0.35">
      <c r="A6303">
        <v>6300</v>
      </c>
      <c r="B6303" t="str">
        <f t="shared" si="98"/>
        <v>20-79.5</v>
      </c>
      <c r="C6303">
        <v>-79.339784751741007</v>
      </c>
      <c r="D6303">
        <v>20.156009767568001</v>
      </c>
      <c r="E6303">
        <f>ASIN(SQRT((SIN(RADIANS(PARAMETERS!$D$8-D6303)/2)*SIN(RADIANS(PARAMETERS!$D$8-D6303)/2))+(COS(RADIANS(D6303))*COS(RADIANS(PARAMETERS!$D$8))*SIN(RADIANS(PARAMETERS!$D$9-C6303)/2)*SIN(RADIANS(PARAMETERS!$D$9-C6303)/2))))*2*3958.756</f>
        <v>1272.0187834487442</v>
      </c>
      <c r="F6303">
        <v>170.30809020996</v>
      </c>
      <c r="G6303">
        <v>196.96139526367</v>
      </c>
      <c r="H6303">
        <v>237.77345275879</v>
      </c>
      <c r="I6303">
        <v>274.17846679688</v>
      </c>
      <c r="J6303">
        <v>316.16003417969</v>
      </c>
      <c r="K6303" s="6">
        <f>IFERROR(EXP(TREND(LN($F$1:$J$1),LN(F6303:J6303),LN(Calculations!$B$3))),0)</f>
        <v>3.722202365009894E-2</v>
      </c>
    </row>
    <row r="6304" spans="1:11" x14ac:dyDescent="0.35">
      <c r="A6304">
        <v>6301</v>
      </c>
      <c r="B6304" t="str">
        <f t="shared" si="98"/>
        <v>20-79.5</v>
      </c>
      <c r="C6304">
        <v>-79.611106086641996</v>
      </c>
      <c r="D6304">
        <v>20.156009767568001</v>
      </c>
      <c r="E6304">
        <f>ASIN(SQRT((SIN(RADIANS(PARAMETERS!$D$8-D6304)/2)*SIN(RADIANS(PARAMETERS!$D$8-D6304)/2))+(COS(RADIANS(D6304))*COS(RADIANS(PARAMETERS!$D$8))*SIN(RADIANS(PARAMETERS!$D$9-C6304)/2)*SIN(RADIANS(PARAMETERS!$D$9-C6304)/2))))*2*3958.756</f>
        <v>1289.2486844695416</v>
      </c>
      <c r="F6304">
        <v>171.00917053223</v>
      </c>
      <c r="G6304">
        <v>197.63101196289</v>
      </c>
      <c r="H6304">
        <v>238.50288391113</v>
      </c>
      <c r="I6304">
        <v>274.94970703125</v>
      </c>
      <c r="J6304">
        <v>316.96765136719</v>
      </c>
      <c r="K6304" s="6">
        <f>IFERROR(EXP(TREND(LN($F$1:$J$1),LN(F6304:J6304),LN(Calculations!$B$3))),0)</f>
        <v>3.7994589400066267E-2</v>
      </c>
    </row>
    <row r="6305" spans="1:11" x14ac:dyDescent="0.35">
      <c r="A6305">
        <v>6302</v>
      </c>
      <c r="B6305" t="str">
        <f t="shared" si="98"/>
        <v>20-80</v>
      </c>
      <c r="C6305">
        <v>-79.882427421542999</v>
      </c>
      <c r="D6305">
        <v>20.156009767568001</v>
      </c>
      <c r="E6305">
        <f>ASIN(SQRT((SIN(RADIANS(PARAMETERS!$D$8-D6305)/2)*SIN(RADIANS(PARAMETERS!$D$8-D6305)/2))+(COS(RADIANS(D6305))*COS(RADIANS(PARAMETERS!$D$8))*SIN(RADIANS(PARAMETERS!$D$9-C6305)/2)*SIN(RADIANS(PARAMETERS!$D$9-C6305)/2))))*2*3958.756</f>
        <v>1306.4937755038309</v>
      </c>
      <c r="F6305">
        <v>171.84111022949</v>
      </c>
      <c r="G6305">
        <v>198.4792175293</v>
      </c>
      <c r="H6305">
        <v>239.48794555664</v>
      </c>
      <c r="I6305">
        <v>276.05114746094</v>
      </c>
      <c r="J6305">
        <v>318.1975402832</v>
      </c>
      <c r="K6305" s="6">
        <f>IFERROR(EXP(TREND(LN($F$1:$J$1),LN(F6305:J6305),LN(Calculations!$B$3))),0)</f>
        <v>3.890473813891298E-2</v>
      </c>
    </row>
    <row r="6306" spans="1:11" x14ac:dyDescent="0.35">
      <c r="A6306">
        <v>6303</v>
      </c>
      <c r="B6306" t="str">
        <f t="shared" si="98"/>
        <v>20-80</v>
      </c>
      <c r="C6306">
        <v>-80.153748756444003</v>
      </c>
      <c r="D6306">
        <v>20.156009767568001</v>
      </c>
      <c r="E6306">
        <f>ASIN(SQRT((SIN(RADIANS(PARAMETERS!$D$8-D6306)/2)*SIN(RADIANS(PARAMETERS!$D$8-D6306)/2))+(COS(RADIANS(D6306))*COS(RADIANS(PARAMETERS!$D$8))*SIN(RADIANS(PARAMETERS!$D$9-C6306)/2)*SIN(RADIANS(PARAMETERS!$D$9-C6306)/2))))*2*3958.756</f>
        <v>1323.7534255613466</v>
      </c>
      <c r="F6306">
        <v>172.77531433105</v>
      </c>
      <c r="G6306">
        <v>199.44573974609</v>
      </c>
      <c r="H6306">
        <v>240.63591003418</v>
      </c>
      <c r="I6306">
        <v>277.35830688477</v>
      </c>
      <c r="J6306">
        <v>319.68563842773</v>
      </c>
      <c r="K6306" s="6">
        <f>IFERROR(EXP(TREND(LN($F$1:$J$1),LN(F6306:J6306),LN(Calculations!$B$3))),0)</f>
        <v>3.993463017601262E-2</v>
      </c>
    </row>
    <row r="6307" spans="1:11" x14ac:dyDescent="0.35">
      <c r="A6307">
        <v>6304</v>
      </c>
      <c r="B6307" t="str">
        <f t="shared" si="98"/>
        <v>20-80.5</v>
      </c>
      <c r="C6307">
        <v>-80.425070091345006</v>
      </c>
      <c r="D6307">
        <v>20.156009767568001</v>
      </c>
      <c r="E6307">
        <f>ASIN(SQRT((SIN(RADIANS(PARAMETERS!$D$8-D6307)/2)*SIN(RADIANS(PARAMETERS!$D$8-D6307)/2))+(COS(RADIANS(D6307))*COS(RADIANS(PARAMETERS!$D$8))*SIN(RADIANS(PARAMETERS!$D$9-C6307)/2)*SIN(RADIANS(PARAMETERS!$D$9-C6307)/2))))*2*3958.756</f>
        <v>1341.0270350727114</v>
      </c>
      <c r="F6307">
        <v>173.75807189941</v>
      </c>
      <c r="G6307">
        <v>200.47085571289</v>
      </c>
      <c r="H6307">
        <v>241.86885070801</v>
      </c>
      <c r="I6307">
        <v>278.77600097656</v>
      </c>
      <c r="J6307">
        <v>321.3157043457</v>
      </c>
      <c r="K6307" s="6">
        <f>IFERROR(EXP(TREND(LN($F$1:$J$1),LN(F6307:J6307),LN(Calculations!$B$3))),0)</f>
        <v>4.1033418447555411E-2</v>
      </c>
    </row>
    <row r="6308" spans="1:11" x14ac:dyDescent="0.35">
      <c r="A6308">
        <v>6305</v>
      </c>
      <c r="B6308" t="str">
        <f t="shared" si="98"/>
        <v>20-80.5</v>
      </c>
      <c r="C6308">
        <v>-80.696391426245995</v>
      </c>
      <c r="D6308">
        <v>20.156009767568001</v>
      </c>
      <c r="E6308">
        <f>ASIN(SQRT((SIN(RADIANS(PARAMETERS!$D$8-D6308)/2)*SIN(RADIANS(PARAMETERS!$D$8-D6308)/2))+(COS(RADIANS(D6308))*COS(RADIANS(PARAMETERS!$D$8))*SIN(RADIANS(PARAMETERS!$D$9-C6308)/2)*SIN(RADIANS(PARAMETERS!$D$9-C6308)/2))))*2*3958.756</f>
        <v>1358.3140339539073</v>
      </c>
      <c r="F6308">
        <v>174.74264526367</v>
      </c>
      <c r="G6308">
        <v>201.52131652832</v>
      </c>
      <c r="H6308">
        <v>243.14932250977</v>
      </c>
      <c r="I6308">
        <v>280.26324462891</v>
      </c>
      <c r="J6308">
        <v>323.04299926758</v>
      </c>
      <c r="K6308" s="6">
        <f>IFERROR(EXP(TREND(LN($F$1:$J$1),LN(F6308:J6308),LN(Calculations!$B$3))),0)</f>
        <v>4.215085291938192E-2</v>
      </c>
    </row>
    <row r="6309" spans="1:11" x14ac:dyDescent="0.35">
      <c r="A6309">
        <v>6306</v>
      </c>
      <c r="B6309" t="str">
        <f t="shared" si="98"/>
        <v>20-81</v>
      </c>
      <c r="C6309">
        <v>-80.967712761146998</v>
      </c>
      <c r="D6309">
        <v>20.156009767568001</v>
      </c>
      <c r="E6309">
        <f>ASIN(SQRT((SIN(RADIANS(PARAMETERS!$D$8-D6309)/2)*SIN(RADIANS(PARAMETERS!$D$8-D6309)/2))+(COS(RADIANS(D6309))*COS(RADIANS(PARAMETERS!$D$8))*SIN(RADIANS(PARAMETERS!$D$9-C6309)/2)*SIN(RADIANS(PARAMETERS!$D$9-C6309)/2))))*2*3958.756</f>
        <v>1375.613879809498</v>
      </c>
      <c r="F6309">
        <v>175.66812133789</v>
      </c>
      <c r="G6309">
        <v>202.52059936523</v>
      </c>
      <c r="H6309">
        <v>244.36518859863</v>
      </c>
      <c r="I6309">
        <v>281.6735534668</v>
      </c>
      <c r="J6309">
        <v>324.67883300781</v>
      </c>
      <c r="K6309" s="6">
        <f>IFERROR(EXP(TREND(LN($F$1:$J$1),LN(F6309:J6309),LN(Calculations!$B$3))),0)</f>
        <v>4.3227916808349046E-2</v>
      </c>
    </row>
    <row r="6310" spans="1:11" x14ac:dyDescent="0.35">
      <c r="A6310">
        <v>6307</v>
      </c>
      <c r="B6310" t="str">
        <f t="shared" si="98"/>
        <v>20-81</v>
      </c>
      <c r="C6310">
        <v>-81.239034096048002</v>
      </c>
      <c r="D6310">
        <v>20.156009767568001</v>
      </c>
      <c r="E6310">
        <f>ASIN(SQRT((SIN(RADIANS(PARAMETERS!$D$8-D6310)/2)*SIN(RADIANS(PARAMETERS!$D$8-D6310)/2))+(COS(RADIANS(D6310))*COS(RADIANS(PARAMETERS!$D$8))*SIN(RADIANS(PARAMETERS!$D$9-C6310)/2)*SIN(RADIANS(PARAMETERS!$D$9-C6310)/2))))*2*3958.756</f>
        <v>1392.9260562633251</v>
      </c>
      <c r="F6310">
        <v>176.49801635742</v>
      </c>
      <c r="G6310">
        <v>203.44934082031</v>
      </c>
      <c r="H6310">
        <v>245.49502563477</v>
      </c>
      <c r="I6310">
        <v>282.98391723633</v>
      </c>
      <c r="J6310">
        <v>326.19845581055</v>
      </c>
      <c r="K6310" s="6">
        <f>IFERROR(EXP(TREND(LN($F$1:$J$1),LN(F6310:J6310),LN(Calculations!$B$3))),0)</f>
        <v>4.4219249634680956E-2</v>
      </c>
    </row>
    <row r="6311" spans="1:11" x14ac:dyDescent="0.35">
      <c r="A6311">
        <v>6308</v>
      </c>
      <c r="B6311" t="str">
        <f t="shared" si="98"/>
        <v>20-81.5</v>
      </c>
      <c r="C6311">
        <v>-81.510355430949005</v>
      </c>
      <c r="D6311">
        <v>20.156009767568001</v>
      </c>
      <c r="E6311">
        <f>ASIN(SQRT((SIN(RADIANS(PARAMETERS!$D$8-D6311)/2)*SIN(RADIANS(PARAMETERS!$D$8-D6311)/2))+(COS(RADIANS(D6311))*COS(RADIANS(PARAMETERS!$D$8))*SIN(RADIANS(PARAMETERS!$D$9-C6311)/2)*SIN(RADIANS(PARAMETERS!$D$9-C6311)/2))))*2*3958.756</f>
        <v>1410.2500714064463</v>
      </c>
      <c r="F6311">
        <v>177.24369812012</v>
      </c>
      <c r="G6311">
        <v>204.31767272949</v>
      </c>
      <c r="H6311">
        <v>246.55676269531</v>
      </c>
      <c r="I6311">
        <v>284.21990966797</v>
      </c>
      <c r="J6311">
        <v>327.63714599609</v>
      </c>
      <c r="K6311" s="6">
        <f>IFERROR(EXP(TREND(LN($F$1:$J$1),LN(F6311:J6311),LN(Calculations!$B$3))),0)</f>
        <v>4.5126941983848569E-2</v>
      </c>
    </row>
    <row r="6312" spans="1:11" x14ac:dyDescent="0.35">
      <c r="A6312">
        <v>6309</v>
      </c>
      <c r="B6312" t="str">
        <f t="shared" si="98"/>
        <v>20-82</v>
      </c>
      <c r="C6312">
        <v>-81.781676765849994</v>
      </c>
      <c r="D6312">
        <v>20.156009767568001</v>
      </c>
      <c r="E6312">
        <f>ASIN(SQRT((SIN(RADIANS(PARAMETERS!$D$8-D6312)/2)*SIN(RADIANS(PARAMETERS!$D$8-D6312)/2))+(COS(RADIANS(D6312))*COS(RADIANS(PARAMETERS!$D$8))*SIN(RADIANS(PARAMETERS!$D$9-C6312)/2)*SIN(RADIANS(PARAMETERS!$D$9-C6312)/2))))*2*3958.756</f>
        <v>1427.5854563529617</v>
      </c>
      <c r="F6312">
        <v>177.87257385254</v>
      </c>
      <c r="G6312">
        <v>205.0443572998</v>
      </c>
      <c r="H6312">
        <v>247.43641662598</v>
      </c>
      <c r="I6312">
        <v>285.23623657227</v>
      </c>
      <c r="J6312">
        <v>328.81127929688</v>
      </c>
      <c r="K6312" s="6">
        <f>IFERROR(EXP(TREND(LN($F$1:$J$1),LN(F6312:J6312),LN(Calculations!$B$3))),0)</f>
        <v>4.5910897248120253E-2</v>
      </c>
    </row>
    <row r="6313" spans="1:11" x14ac:dyDescent="0.35">
      <c r="A6313">
        <v>6310</v>
      </c>
      <c r="B6313" t="str">
        <f t="shared" si="98"/>
        <v>20-82</v>
      </c>
      <c r="C6313">
        <v>-82.052998100750997</v>
      </c>
      <c r="D6313">
        <v>20.156009767568001</v>
      </c>
      <c r="E6313">
        <f>ASIN(SQRT((SIN(RADIANS(PARAMETERS!$D$8-D6313)/2)*SIN(RADIANS(PARAMETERS!$D$8-D6313)/2))+(COS(RADIANS(D6313))*COS(RADIANS(PARAMETERS!$D$8))*SIN(RADIANS(PARAMETERS!$D$9-C6313)/2)*SIN(RADIANS(PARAMETERS!$D$9-C6313)/2))))*2*3958.756</f>
        <v>1444.9317638952332</v>
      </c>
      <c r="F6313">
        <v>178.43133544922</v>
      </c>
      <c r="G6313">
        <v>205.69389343262</v>
      </c>
      <c r="H6313">
        <v>248.22877502441</v>
      </c>
      <c r="I6313">
        <v>286.15701293945</v>
      </c>
      <c r="J6313">
        <v>329.88119506836</v>
      </c>
      <c r="K6313" s="6">
        <f>IFERROR(EXP(TREND(LN($F$1:$J$1),LN(F6313:J6313),LN(Calculations!$B$3))),0)</f>
        <v>4.6611238556344921E-2</v>
      </c>
    </row>
    <row r="6314" spans="1:11" x14ac:dyDescent="0.35">
      <c r="A6314">
        <v>6311</v>
      </c>
      <c r="B6314" t="str">
        <f t="shared" si="98"/>
        <v>20-82.5</v>
      </c>
      <c r="C6314">
        <v>-82.324319435652001</v>
      </c>
      <c r="D6314">
        <v>20.156009767568001</v>
      </c>
      <c r="E6314">
        <f>ASIN(SQRT((SIN(RADIANS(PARAMETERS!$D$8-D6314)/2)*SIN(RADIANS(PARAMETERS!$D$8-D6314)/2))+(COS(RADIANS(D6314))*COS(RADIANS(PARAMETERS!$D$8))*SIN(RADIANS(PARAMETERS!$D$9-C6314)/2)*SIN(RADIANS(PARAMETERS!$D$9-C6314)/2))))*2*3958.756</f>
        <v>1462.2885672507107</v>
      </c>
      <c r="F6314">
        <v>178.96896362305</v>
      </c>
      <c r="G6314">
        <v>206.33143615723</v>
      </c>
      <c r="H6314">
        <v>249.02651977539</v>
      </c>
      <c r="I6314">
        <v>287.10137939453</v>
      </c>
      <c r="J6314">
        <v>330.9983215332</v>
      </c>
      <c r="K6314" s="6">
        <f>IFERROR(EXP(TREND(LN($F$1:$J$1),LN(F6314:J6314),LN(Calculations!$B$3))),0)</f>
        <v>4.7275252315119337E-2</v>
      </c>
    </row>
    <row r="6315" spans="1:11" x14ac:dyDescent="0.35">
      <c r="A6315">
        <v>6312</v>
      </c>
      <c r="B6315" t="str">
        <f t="shared" si="98"/>
        <v>20-82.5</v>
      </c>
      <c r="C6315">
        <v>-82.595640770553004</v>
      </c>
      <c r="D6315">
        <v>20.156009767568001</v>
      </c>
      <c r="E6315">
        <f>ASIN(SQRT((SIN(RADIANS(PARAMETERS!$D$8-D6315)/2)*SIN(RADIANS(PARAMETERS!$D$8-D6315)/2))+(COS(RADIANS(D6315))*COS(RADIANS(PARAMETERS!$D$8))*SIN(RADIANS(PARAMETERS!$D$9-C6315)/2)*SIN(RADIANS(PARAMETERS!$D$9-C6315)/2))))*2*3958.756</f>
        <v>1479.655458893292</v>
      </c>
      <c r="F6315">
        <v>179.41876220703</v>
      </c>
      <c r="G6315">
        <v>206.86260986328</v>
      </c>
      <c r="H6315">
        <v>249.68771362305</v>
      </c>
      <c r="I6315">
        <v>287.88119506836</v>
      </c>
      <c r="J6315">
        <v>331.91763305664</v>
      </c>
      <c r="K6315" s="6">
        <f>IFERROR(EXP(TREND(LN($F$1:$J$1),LN(F6315:J6315),LN(Calculations!$B$3))),0)</f>
        <v>4.7839057650238402E-2</v>
      </c>
    </row>
    <row r="6316" spans="1:11" x14ac:dyDescent="0.35">
      <c r="A6316">
        <v>6313</v>
      </c>
      <c r="B6316" t="str">
        <f t="shared" si="98"/>
        <v>20-83</v>
      </c>
      <c r="C6316">
        <v>-82.866962105453993</v>
      </c>
      <c r="D6316">
        <v>20.156009767568001</v>
      </c>
      <c r="E6316">
        <f>ASIN(SQRT((SIN(RADIANS(PARAMETERS!$D$8-D6316)/2)*SIN(RADIANS(PARAMETERS!$D$8-D6316)/2))+(COS(RADIANS(D6316))*COS(RADIANS(PARAMETERS!$D$8))*SIN(RADIANS(PARAMETERS!$D$9-C6316)/2)*SIN(RADIANS(PARAMETERS!$D$9-C6316)/2))))*2*3958.756</f>
        <v>1497.0320494627263</v>
      </c>
      <c r="F6316">
        <v>179.810546875</v>
      </c>
      <c r="G6316">
        <v>207.33648681641</v>
      </c>
      <c r="H6316">
        <v>250.29510498047</v>
      </c>
      <c r="I6316">
        <v>288.61245727539</v>
      </c>
      <c r="J6316">
        <v>332.79644775391</v>
      </c>
      <c r="K6316" s="6">
        <f>IFERROR(EXP(TREND(LN($F$1:$J$1),LN(F6316:J6316),LN(Calculations!$B$3))),0)</f>
        <v>4.8317808408270081E-2</v>
      </c>
    </row>
    <row r="6317" spans="1:11" x14ac:dyDescent="0.35">
      <c r="A6317">
        <v>6314</v>
      </c>
      <c r="B6317" t="str">
        <f t="shared" si="98"/>
        <v>20-83</v>
      </c>
      <c r="C6317">
        <v>-83.138283440354996</v>
      </c>
      <c r="D6317">
        <v>20.156009767568001</v>
      </c>
      <c r="E6317">
        <f>ASIN(SQRT((SIN(RADIANS(PARAMETERS!$D$8-D6317)/2)*SIN(RADIANS(PARAMETERS!$D$8-D6317)/2))+(COS(RADIANS(D6317))*COS(RADIANS(PARAMETERS!$D$8))*SIN(RADIANS(PARAMETERS!$D$9-C6317)/2)*SIN(RADIANS(PARAMETERS!$D$9-C6317)/2))))*2*3958.756</f>
        <v>1514.4179667461315</v>
      </c>
      <c r="F6317">
        <v>180.1711730957</v>
      </c>
      <c r="G6317">
        <v>207.79429626465</v>
      </c>
      <c r="H6317">
        <v>250.91491699219</v>
      </c>
      <c r="I6317">
        <v>289.38580322266</v>
      </c>
      <c r="J6317">
        <v>333.75598144531</v>
      </c>
      <c r="K6317" s="6">
        <f>IFERROR(EXP(TREND(LN($F$1:$J$1),LN(F6317:J6317),LN(Calculations!$B$3))),0)</f>
        <v>4.8729363884936122E-2</v>
      </c>
    </row>
    <row r="6318" spans="1:11" x14ac:dyDescent="0.35">
      <c r="A6318">
        <v>6315</v>
      </c>
      <c r="B6318" t="str">
        <f t="shared" si="98"/>
        <v>20-83.5</v>
      </c>
      <c r="C6318">
        <v>-83.409604775255005</v>
      </c>
      <c r="D6318">
        <v>20.156009767568001</v>
      </c>
      <c r="E6318">
        <f>ASIN(SQRT((SIN(RADIANS(PARAMETERS!$D$8-D6318)/2)*SIN(RADIANS(PARAMETERS!$D$8-D6318)/2))+(COS(RADIANS(D6318))*COS(RADIANS(PARAMETERS!$D$8))*SIN(RADIANS(PARAMETERS!$D$9-C6318)/2)*SIN(RADIANS(PARAMETERS!$D$9-C6318)/2))))*2*3958.756</f>
        <v>1531.8128547261333</v>
      </c>
      <c r="F6318">
        <v>180.42391967773</v>
      </c>
      <c r="G6318">
        <v>208.13131713867</v>
      </c>
      <c r="H6318">
        <v>251.39460754395</v>
      </c>
      <c r="I6318">
        <v>290.00262451172</v>
      </c>
      <c r="J6318">
        <v>334.5407409668</v>
      </c>
      <c r="K6318" s="6">
        <f>IFERROR(EXP(TREND(LN($F$1:$J$1),LN(F6318:J6318),LN(Calculations!$B$3))),0)</f>
        <v>4.8994925845321884E-2</v>
      </c>
    </row>
    <row r="6319" spans="1:11" x14ac:dyDescent="0.35">
      <c r="A6319">
        <v>6316</v>
      </c>
      <c r="B6319" t="str">
        <f t="shared" si="98"/>
        <v>20-83.5</v>
      </c>
      <c r="C6319">
        <v>-83.680926110155994</v>
      </c>
      <c r="D6319">
        <v>20.156009767568001</v>
      </c>
      <c r="E6319">
        <f>ASIN(SQRT((SIN(RADIANS(PARAMETERS!$D$8-D6319)/2)*SIN(RADIANS(PARAMETERS!$D$8-D6319)/2))+(COS(RADIANS(D6319))*COS(RADIANS(PARAMETERS!$D$8))*SIN(RADIANS(PARAMETERS!$D$9-C6319)/2)*SIN(RADIANS(PARAMETERS!$D$9-C6319)/2))))*2*3958.756</f>
        <v>1549.2163726910401</v>
      </c>
      <c r="F6319">
        <v>180.59864807129</v>
      </c>
      <c r="G6319">
        <v>208.39093017578</v>
      </c>
      <c r="H6319">
        <v>251.80099487305</v>
      </c>
      <c r="I6319">
        <v>290.55249023438</v>
      </c>
      <c r="J6319">
        <v>335.26864624023</v>
      </c>
      <c r="K6319" s="6">
        <f>IFERROR(EXP(TREND(LN($F$1:$J$1),LN(F6319:J6319),LN(Calculations!$B$3))),0)</f>
        <v>4.9139198285194474E-2</v>
      </c>
    </row>
    <row r="6320" spans="1:11" x14ac:dyDescent="0.35">
      <c r="A6320">
        <v>6317</v>
      </c>
      <c r="B6320" t="str">
        <f t="shared" si="98"/>
        <v>20-84</v>
      </c>
      <c r="C6320">
        <v>-83.952247445056997</v>
      </c>
      <c r="D6320">
        <v>20.156009767568001</v>
      </c>
      <c r="E6320">
        <f>ASIN(SQRT((SIN(RADIANS(PARAMETERS!$D$8-D6320)/2)*SIN(RADIANS(PARAMETERS!$D$8-D6320)/2))+(COS(RADIANS(D6320))*COS(RADIANS(PARAMETERS!$D$8))*SIN(RADIANS(PARAMETERS!$D$9-C6320)/2)*SIN(RADIANS(PARAMETERS!$D$9-C6320)/2))))*2*3958.756</f>
        <v>1566.6281944015357</v>
      </c>
      <c r="F6320">
        <v>180.71411132813</v>
      </c>
      <c r="G6320">
        <v>208.59979248047</v>
      </c>
      <c r="H6320">
        <v>252.17434692383</v>
      </c>
      <c r="I6320">
        <v>291.08905029297</v>
      </c>
      <c r="J6320">
        <v>336.01000976563</v>
      </c>
      <c r="K6320" s="6">
        <f>IFERROR(EXP(TREND(LN($F$1:$J$1),LN(F6320:J6320),LN(Calculations!$B$3))),0)</f>
        <v>4.9179032651369262E-2</v>
      </c>
    </row>
    <row r="6321" spans="1:11" x14ac:dyDescent="0.35">
      <c r="A6321">
        <v>6318</v>
      </c>
      <c r="B6321" t="str">
        <f t="shared" si="98"/>
        <v>20-84</v>
      </c>
      <c r="C6321">
        <v>-84.223568779958001</v>
      </c>
      <c r="D6321">
        <v>20.156009767568001</v>
      </c>
      <c r="E6321">
        <f>ASIN(SQRT((SIN(RADIANS(PARAMETERS!$D$8-D6321)/2)*SIN(RADIANS(PARAMETERS!$D$8-D6321)/2))+(COS(RADIANS(D6321))*COS(RADIANS(PARAMETERS!$D$8))*SIN(RADIANS(PARAMETERS!$D$9-C6321)/2)*SIN(RADIANS(PARAMETERS!$D$9-C6321)/2))))*2*3958.756</f>
        <v>1584.0480073109811</v>
      </c>
      <c r="F6321">
        <v>180.67858886719</v>
      </c>
      <c r="G6321">
        <v>208.63236999512</v>
      </c>
      <c r="H6321">
        <v>252.33145141602</v>
      </c>
      <c r="I6321">
        <v>291.37329101563</v>
      </c>
      <c r="J6321">
        <v>336.45700073242</v>
      </c>
      <c r="K6321" s="6">
        <f>IFERROR(EXP(TREND(LN($F$1:$J$1),LN(F6321:J6321),LN(Calculations!$B$3))),0)</f>
        <v>4.9024044485688471E-2</v>
      </c>
    </row>
    <row r="6322" spans="1:11" x14ac:dyDescent="0.35">
      <c r="A6322">
        <v>6319</v>
      </c>
      <c r="B6322" t="str">
        <f t="shared" si="98"/>
        <v>20-84.5</v>
      </c>
      <c r="C6322">
        <v>-84.494890114859004</v>
      </c>
      <c r="D6322">
        <v>20.156009767568001</v>
      </c>
      <c r="E6322">
        <f>ASIN(SQRT((SIN(RADIANS(PARAMETERS!$D$8-D6322)/2)*SIN(RADIANS(PARAMETERS!$D$8-D6322)/2))+(COS(RADIANS(D6322))*COS(RADIANS(PARAMETERS!$D$8))*SIN(RADIANS(PARAMETERS!$D$9-C6322)/2)*SIN(RADIANS(PARAMETERS!$D$9-C6322)/2))))*2*3958.756</f>
        <v>1601.4755118345197</v>
      </c>
      <c r="F6322">
        <v>180.53845214844</v>
      </c>
      <c r="G6322">
        <v>208.55149841309</v>
      </c>
      <c r="H6322">
        <v>252.3631439209</v>
      </c>
      <c r="I6322">
        <v>291.52313232422</v>
      </c>
      <c r="J6322">
        <v>336.76086425781</v>
      </c>
      <c r="K6322" s="6">
        <f>IFERROR(EXP(TREND(LN($F$1:$J$1),LN(F6322:J6322),LN(Calculations!$B$3))),0)</f>
        <v>4.8723802889308082E-2</v>
      </c>
    </row>
    <row r="6323" spans="1:11" x14ac:dyDescent="0.35">
      <c r="A6323">
        <v>6320</v>
      </c>
      <c r="B6323" t="str">
        <f t="shared" si="98"/>
        <v>20-85</v>
      </c>
      <c r="C6323">
        <v>-84.766211449759993</v>
      </c>
      <c r="D6323">
        <v>20.156009767568001</v>
      </c>
      <c r="E6323">
        <f>ASIN(SQRT((SIN(RADIANS(PARAMETERS!$D$8-D6323)/2)*SIN(RADIANS(PARAMETERS!$D$8-D6323)/2))+(COS(RADIANS(D6323))*COS(RADIANS(PARAMETERS!$D$8))*SIN(RADIANS(PARAMETERS!$D$9-C6323)/2)*SIN(RADIANS(PARAMETERS!$D$9-C6323)/2))))*2*3958.756</f>
        <v>1618.9104206638535</v>
      </c>
      <c r="F6323">
        <v>180.31101989746</v>
      </c>
      <c r="G6323">
        <v>208.38285827637</v>
      </c>
      <c r="H6323">
        <v>252.30978393555</v>
      </c>
      <c r="I6323">
        <v>291.59335327148</v>
      </c>
      <c r="J6323">
        <v>336.99450683594</v>
      </c>
      <c r="K6323" s="6">
        <f>IFERROR(EXP(TREND(LN($F$1:$J$1),LN(F6323:J6323),LN(Calculations!$B$3))),0)</f>
        <v>4.8295840967133789E-2</v>
      </c>
    </row>
    <row r="6324" spans="1:11" x14ac:dyDescent="0.35">
      <c r="A6324">
        <v>6321</v>
      </c>
      <c r="B6324" t="str">
        <f t="shared" si="98"/>
        <v>20-85</v>
      </c>
      <c r="C6324">
        <v>-85.037532784660996</v>
      </c>
      <c r="D6324">
        <v>20.156009767568001</v>
      </c>
      <c r="E6324">
        <f>ASIN(SQRT((SIN(RADIANS(PARAMETERS!$D$8-D6324)/2)*SIN(RADIANS(PARAMETERS!$D$8-D6324)/2))+(COS(RADIANS(D6324))*COS(RADIANS(PARAMETERS!$D$8))*SIN(RADIANS(PARAMETERS!$D$9-C6324)/2)*SIN(RADIANS(PARAMETERS!$D$9-C6324)/2))))*2*3958.756</f>
        <v>1636.3524581243635</v>
      </c>
      <c r="F6324">
        <v>179.83840942383</v>
      </c>
      <c r="G6324">
        <v>207.92895507813</v>
      </c>
      <c r="H6324">
        <v>251.90818786621</v>
      </c>
      <c r="I6324">
        <v>291.25885009766</v>
      </c>
      <c r="J6324">
        <v>336.75790405273</v>
      </c>
      <c r="K6324" s="6">
        <f>IFERROR(EXP(TREND(LN($F$1:$J$1),LN(F6324:J6324),LN(Calculations!$B$3))),0)</f>
        <v>4.756550881335473E-2</v>
      </c>
    </row>
    <row r="6325" spans="1:11" x14ac:dyDescent="0.35">
      <c r="A6325">
        <v>6322</v>
      </c>
      <c r="B6325" t="str">
        <f t="shared" si="98"/>
        <v>20-85.5</v>
      </c>
      <c r="C6325">
        <v>-85.308854119562</v>
      </c>
      <c r="D6325">
        <v>20.156009767568001</v>
      </c>
      <c r="E6325">
        <f>ASIN(SQRT((SIN(RADIANS(PARAMETERS!$D$8-D6325)/2)*SIN(RADIANS(PARAMETERS!$D$8-D6325)/2))+(COS(RADIANS(D6325))*COS(RADIANS(PARAMETERS!$D$8))*SIN(RADIANS(PARAMETERS!$D$9-C6325)/2)*SIN(RADIANS(PARAMETERS!$D$9-C6325)/2))))*2*3958.756</f>
        <v>1653.8013595715843</v>
      </c>
      <c r="F6325">
        <v>179.17570495605</v>
      </c>
      <c r="G6325">
        <v>207.26138305664</v>
      </c>
      <c r="H6325">
        <v>251.25788879395</v>
      </c>
      <c r="I6325">
        <v>290.64599609375</v>
      </c>
      <c r="J6325">
        <v>336.21051025391</v>
      </c>
      <c r="K6325" s="6">
        <f>IFERROR(EXP(TREND(LN($F$1:$J$1),LN(F6325:J6325),LN(Calculations!$B$3))),0)</f>
        <v>4.6604045821887839E-2</v>
      </c>
    </row>
    <row r="6326" spans="1:11" x14ac:dyDescent="0.35">
      <c r="A6326">
        <v>6323</v>
      </c>
      <c r="B6326" t="str">
        <f t="shared" si="98"/>
        <v>20-85.5</v>
      </c>
      <c r="C6326">
        <v>-85.580175454463003</v>
      </c>
      <c r="D6326">
        <v>20.156009767568001</v>
      </c>
      <c r="E6326">
        <f>ASIN(SQRT((SIN(RADIANS(PARAMETERS!$D$8-D6326)/2)*SIN(RADIANS(PARAMETERS!$D$8-D6326)/2))+(COS(RADIANS(D6326))*COS(RADIANS(PARAMETERS!$D$8))*SIN(RADIANS(PARAMETERS!$D$9-C6326)/2)*SIN(RADIANS(PARAMETERS!$D$9-C6326)/2))))*2*3958.756</f>
        <v>1671.2568708242959</v>
      </c>
      <c r="F6326">
        <v>178.28440856934</v>
      </c>
      <c r="G6326">
        <v>206.39105224609</v>
      </c>
      <c r="H6326">
        <v>250.37481689453</v>
      </c>
      <c r="I6326">
        <v>289.77575683594</v>
      </c>
      <c r="J6326">
        <v>335.37954711914</v>
      </c>
      <c r="K6326" s="6">
        <f>IFERROR(EXP(TREND(LN($F$1:$J$1),LN(F6326:J6326),LN(Calculations!$B$3))),0)</f>
        <v>4.5387670065496703E-2</v>
      </c>
    </row>
    <row r="6327" spans="1:11" x14ac:dyDescent="0.35">
      <c r="A6327">
        <v>6324</v>
      </c>
      <c r="B6327" t="str">
        <f t="shared" si="98"/>
        <v>20-86</v>
      </c>
      <c r="C6327">
        <v>-85.851496789364006</v>
      </c>
      <c r="D6327">
        <v>20.156009767568001</v>
      </c>
      <c r="E6327">
        <f>ASIN(SQRT((SIN(RADIANS(PARAMETERS!$D$8-D6327)/2)*SIN(RADIANS(PARAMETERS!$D$8-D6327)/2))+(COS(RADIANS(D6327))*COS(RADIANS(PARAMETERS!$D$8))*SIN(RADIANS(PARAMETERS!$D$9-C6327)/2)*SIN(RADIANS(PARAMETERS!$D$9-C6327)/2))))*2*3958.756</f>
        <v>1688.7187476316712</v>
      </c>
      <c r="F6327">
        <v>176.89584350586</v>
      </c>
      <c r="G6327">
        <v>205.03428649902</v>
      </c>
      <c r="H6327">
        <v>248.83618164063</v>
      </c>
      <c r="I6327">
        <v>288.08905029297</v>
      </c>
      <c r="J6327">
        <v>333.53646850586</v>
      </c>
      <c r="K6327" s="6">
        <f>IFERROR(EXP(TREND(LN($F$1:$J$1),LN(F6327:J6327),LN(Calculations!$B$3))),0)</f>
        <v>4.3695742191021292E-2</v>
      </c>
    </row>
    <row r="6328" spans="1:11" x14ac:dyDescent="0.35">
      <c r="A6328">
        <v>6325</v>
      </c>
      <c r="B6328" t="str">
        <f t="shared" si="98"/>
        <v>20-86</v>
      </c>
      <c r="C6328">
        <v>-86.122818124264995</v>
      </c>
      <c r="D6328">
        <v>20.156009767568001</v>
      </c>
      <c r="E6328">
        <f>ASIN(SQRT((SIN(RADIANS(PARAMETERS!$D$8-D6328)/2)*SIN(RADIANS(PARAMETERS!$D$8-D6328)/2))+(COS(RADIANS(D6328))*COS(RADIANS(PARAMETERS!$D$8))*SIN(RADIANS(PARAMETERS!$D$9-C6328)/2)*SIN(RADIANS(PARAMETERS!$D$9-C6328)/2))))*2*3958.756</f>
        <v>1706.1867551721575</v>
      </c>
      <c r="F6328">
        <v>174.9076385498</v>
      </c>
      <c r="G6328">
        <v>203.28372192383</v>
      </c>
      <c r="H6328">
        <v>246.78544616699</v>
      </c>
      <c r="I6328">
        <v>285.77951049805</v>
      </c>
      <c r="J6328">
        <v>330.93746948242</v>
      </c>
      <c r="K6328" s="6">
        <f>IFERROR(EXP(TREND(LN($F$1:$J$1),LN(F6328:J6328),LN(Calculations!$B$3))),0)</f>
        <v>4.1477413784819311E-2</v>
      </c>
    </row>
    <row r="6329" spans="1:11" x14ac:dyDescent="0.35">
      <c r="A6329">
        <v>6326</v>
      </c>
      <c r="B6329" t="str">
        <f t="shared" si="98"/>
        <v>20-86.5</v>
      </c>
      <c r="C6329">
        <v>-86.394139459165999</v>
      </c>
      <c r="D6329">
        <v>20.156009767568001</v>
      </c>
      <c r="E6329">
        <f>ASIN(SQRT((SIN(RADIANS(PARAMETERS!$D$8-D6329)/2)*SIN(RADIANS(PARAMETERS!$D$8-D6329)/2))+(COS(RADIANS(D6329))*COS(RADIANS(PARAMETERS!$D$8))*SIN(RADIANS(PARAMETERS!$D$9-C6329)/2)*SIN(RADIANS(PARAMETERS!$D$9-C6329)/2))))*2*3958.756</f>
        <v>1723.6606675819216</v>
      </c>
      <c r="F6329">
        <v>172.39347839355</v>
      </c>
      <c r="G6329">
        <v>201.1735534668</v>
      </c>
      <c r="H6329">
        <v>244.27639770508</v>
      </c>
      <c r="I6329">
        <v>282.92041015625</v>
      </c>
      <c r="J6329">
        <v>327.68057250977</v>
      </c>
      <c r="K6329" s="6">
        <f>IFERROR(EXP(TREND(LN($F$1:$J$1),LN(F6329:J6329),LN(Calculations!$B$3))),0)</f>
        <v>3.8873008292567533E-2</v>
      </c>
    </row>
    <row r="6330" spans="1:11" x14ac:dyDescent="0.35">
      <c r="A6330">
        <v>6327</v>
      </c>
      <c r="B6330" t="str">
        <f t="shared" si="98"/>
        <v>20-86.5</v>
      </c>
      <c r="C6330">
        <v>-86.665460794067002</v>
      </c>
      <c r="D6330">
        <v>20.156009767568001</v>
      </c>
      <c r="E6330">
        <f>ASIN(SQRT((SIN(RADIANS(PARAMETERS!$D$8-D6330)/2)*SIN(RADIANS(PARAMETERS!$D$8-D6330)/2))+(COS(RADIANS(D6330))*COS(RADIANS(PARAMETERS!$D$8))*SIN(RADIANS(PARAMETERS!$D$9-C6330)/2)*SIN(RADIANS(PARAMETERS!$D$9-C6330)/2))))*2*3958.756</f>
        <v>1741.1402675108545</v>
      </c>
      <c r="F6330">
        <v>169.60697937012</v>
      </c>
      <c r="G6330">
        <v>198.85008239746</v>
      </c>
      <c r="H6330">
        <v>241.48350524902</v>
      </c>
      <c r="I6330">
        <v>279.71087646484</v>
      </c>
      <c r="J6330">
        <v>323.99282836914</v>
      </c>
      <c r="K6330" s="6">
        <f>IFERROR(EXP(TREND(LN($F$1:$J$1),LN(F6330:J6330),LN(Calculations!$B$3))),0)</f>
        <v>3.6187949412850876E-2</v>
      </c>
    </row>
    <row r="6331" spans="1:11" x14ac:dyDescent="0.35">
      <c r="A6331">
        <v>6328</v>
      </c>
      <c r="B6331" t="str">
        <f t="shared" si="98"/>
        <v>20-87</v>
      </c>
      <c r="C6331">
        <v>-86.936782128968005</v>
      </c>
      <c r="D6331">
        <v>20.156009767568001</v>
      </c>
      <c r="E6331">
        <f>ASIN(SQRT((SIN(RADIANS(PARAMETERS!$D$8-D6331)/2)*SIN(RADIANS(PARAMETERS!$D$8-D6331)/2))+(COS(RADIANS(D6331))*COS(RADIANS(PARAMETERS!$D$8))*SIN(RADIANS(PARAMETERS!$D$9-C6331)/2)*SIN(RADIANS(PARAMETERS!$D$9-C6331)/2))))*2*3958.756</f>
        <v>1758.6253457043065</v>
      </c>
      <c r="F6331">
        <v>166.62686157227</v>
      </c>
      <c r="G6331">
        <v>196.4077911377</v>
      </c>
      <c r="H6331">
        <v>238.54560852051</v>
      </c>
      <c r="I6331">
        <v>276.33285522461</v>
      </c>
      <c r="J6331">
        <v>320.10931396484</v>
      </c>
      <c r="K6331" s="6">
        <f>IFERROR(EXP(TREND(LN($F$1:$J$1),LN(F6331:J6331),LN(Calculations!$B$3))),0)</f>
        <v>3.3518476685045817E-2</v>
      </c>
    </row>
    <row r="6332" spans="1:11" x14ac:dyDescent="0.35">
      <c r="A6332">
        <v>6329</v>
      </c>
      <c r="B6332" t="str">
        <f t="shared" si="98"/>
        <v>20-87</v>
      </c>
      <c r="C6332">
        <v>-87.208103463868994</v>
      </c>
      <c r="D6332">
        <v>20.156009767568001</v>
      </c>
      <c r="E6332">
        <f>ASIN(SQRT((SIN(RADIANS(PARAMETERS!$D$8-D6332)/2)*SIN(RADIANS(PARAMETERS!$D$8-D6332)/2))+(COS(RADIANS(D6332))*COS(RADIANS(PARAMETERS!$D$8))*SIN(RADIANS(PARAMETERS!$D$9-C6332)/2)*SIN(RADIANS(PARAMETERS!$D$9-C6332)/2))))*2*3958.756</f>
        <v>1776.1157006088338</v>
      </c>
      <c r="F6332">
        <v>163.46553039551</v>
      </c>
      <c r="G6332">
        <v>193.83923339844</v>
      </c>
      <c r="H6332">
        <v>235.46125793457</v>
      </c>
      <c r="I6332">
        <v>272.78524780273</v>
      </c>
      <c r="J6332">
        <v>316.02941894531</v>
      </c>
      <c r="K6332" s="6">
        <f>IFERROR(EXP(TREND(LN($F$1:$J$1),LN(F6332:J6332),LN(Calculations!$B$3))),0)</f>
        <v>3.0894437435344455E-2</v>
      </c>
    </row>
    <row r="6333" spans="1:11" x14ac:dyDescent="0.35">
      <c r="A6333">
        <v>6330</v>
      </c>
      <c r="B6333" t="str">
        <f t="shared" si="98"/>
        <v>20-87.5</v>
      </c>
      <c r="C6333">
        <v>-87.479424798769998</v>
      </c>
      <c r="D6333">
        <v>20.156009767568001</v>
      </c>
      <c r="E6333">
        <f>ASIN(SQRT((SIN(RADIANS(PARAMETERS!$D$8-D6333)/2)*SIN(RADIANS(PARAMETERS!$D$8-D6333)/2))+(COS(RADIANS(D6333))*COS(RADIANS(PARAMETERS!$D$8))*SIN(RADIANS(PARAMETERS!$D$9-C6333)/2)*SIN(RADIANS(PARAMETERS!$D$9-C6333)/2))))*2*3958.756</f>
        <v>1793.6111380003808</v>
      </c>
      <c r="F6333">
        <v>160.08380126953</v>
      </c>
      <c r="G6333">
        <v>191.05517578125</v>
      </c>
      <c r="H6333">
        <v>232.13540649414</v>
      </c>
      <c r="I6333">
        <v>268.93365478516</v>
      </c>
      <c r="J6333">
        <v>311.5693359375</v>
      </c>
      <c r="K6333" s="6">
        <f>IFERROR(EXP(TREND(LN($F$1:$J$1),LN(F6333:J6333),LN(Calculations!$B$3))),0)</f>
        <v>2.8303001456896418E-2</v>
      </c>
    </row>
    <row r="6334" spans="1:11" x14ac:dyDescent="0.35">
      <c r="A6334">
        <v>6331</v>
      </c>
      <c r="B6334" t="str">
        <f t="shared" si="98"/>
        <v>20-88</v>
      </c>
      <c r="C6334">
        <v>-87.750746133671001</v>
      </c>
      <c r="D6334">
        <v>20.156009767568001</v>
      </c>
      <c r="E6334">
        <f>ASIN(SQRT((SIN(RADIANS(PARAMETERS!$D$8-D6334)/2)*SIN(RADIANS(PARAMETERS!$D$8-D6334)/2))+(COS(RADIANS(D6334))*COS(RADIANS(PARAMETERS!$D$8))*SIN(RADIANS(PARAMETERS!$D$9-C6334)/2)*SIN(RADIANS(PARAMETERS!$D$9-C6334)/2))))*2*3958.756</f>
        <v>1811.1114706334265</v>
      </c>
      <c r="F6334">
        <v>156.57081604004</v>
      </c>
      <c r="G6334">
        <v>188.15599060059</v>
      </c>
      <c r="H6334">
        <v>228.7341003418</v>
      </c>
      <c r="I6334">
        <v>264.99606323242</v>
      </c>
      <c r="J6334">
        <v>307.01116943359</v>
      </c>
      <c r="K6334" s="6">
        <f>IFERROR(EXP(TREND(LN($F$1:$J$1),LN(F6334:J6334),LN(Calculations!$B$3))),0)</f>
        <v>2.5824709528615913E-2</v>
      </c>
    </row>
    <row r="6335" spans="1:11" x14ac:dyDescent="0.35">
      <c r="A6335">
        <v>6332</v>
      </c>
      <c r="B6335" t="str">
        <f t="shared" si="98"/>
        <v>20-88</v>
      </c>
      <c r="C6335">
        <v>-88.022067468572004</v>
      </c>
      <c r="D6335">
        <v>20.156009767568001</v>
      </c>
      <c r="E6335">
        <f>ASIN(SQRT((SIN(RADIANS(PARAMETERS!$D$8-D6335)/2)*SIN(RADIANS(PARAMETERS!$D$8-D6335)/2))+(COS(RADIANS(D6335))*COS(RADIANS(PARAMETERS!$D$8))*SIN(RADIANS(PARAMETERS!$D$9-C6335)/2)*SIN(RADIANS(PARAMETERS!$D$9-C6335)/2))))*2*3958.756</f>
        <v>1828.6165179097513</v>
      </c>
      <c r="F6335">
        <v>152.96363830566</v>
      </c>
      <c r="G6335">
        <v>185.15582275391</v>
      </c>
      <c r="H6335">
        <v>225.27734375</v>
      </c>
      <c r="I6335">
        <v>260.9958190918</v>
      </c>
      <c r="J6335">
        <v>302.38220214844</v>
      </c>
      <c r="K6335" s="6">
        <f>IFERROR(EXP(TREND(LN($F$1:$J$1),LN(F6335:J6335),LN(Calculations!$B$3))),0)</f>
        <v>2.3491461702318826E-2</v>
      </c>
    </row>
    <row r="6336" spans="1:11" x14ac:dyDescent="0.35">
      <c r="A6336">
        <v>6333</v>
      </c>
      <c r="B6336" t="str">
        <f t="shared" si="98"/>
        <v>20-88.5</v>
      </c>
      <c r="C6336">
        <v>-88.293388803472993</v>
      </c>
      <c r="D6336">
        <v>20.156009767568001</v>
      </c>
      <c r="E6336">
        <f>ASIN(SQRT((SIN(RADIANS(PARAMETERS!$D$8-D6336)/2)*SIN(RADIANS(PARAMETERS!$D$8-D6336)/2))+(COS(RADIANS(D6336))*COS(RADIANS(PARAMETERS!$D$8))*SIN(RADIANS(PARAMETERS!$D$9-C6336)/2)*SIN(RADIANS(PARAMETERS!$D$9-C6336)/2))))*2*3958.756</f>
        <v>1846.1261055655546</v>
      </c>
      <c r="F6336">
        <v>149.35591125488</v>
      </c>
      <c r="G6336">
        <v>182.11192321777</v>
      </c>
      <c r="H6336">
        <v>221.814453125</v>
      </c>
      <c r="I6336">
        <v>256.97387695313</v>
      </c>
      <c r="J6336">
        <v>297.71118164063</v>
      </c>
      <c r="K6336" s="6">
        <f>IFERROR(EXP(TREND(LN($F$1:$J$1),LN(F6336:J6336),LN(Calculations!$B$3))),0)</f>
        <v>2.1358245770716783E-2</v>
      </c>
    </row>
    <row r="6337" spans="1:11" x14ac:dyDescent="0.35">
      <c r="A6337">
        <v>6334</v>
      </c>
      <c r="B6337" t="str">
        <f t="shared" si="98"/>
        <v>20-88.5</v>
      </c>
      <c r="C6337">
        <v>-88.564710138373997</v>
      </c>
      <c r="D6337">
        <v>20.156009767568001</v>
      </c>
      <c r="E6337">
        <f>ASIN(SQRT((SIN(RADIANS(PARAMETERS!$D$8-D6337)/2)*SIN(RADIANS(PARAMETERS!$D$8-D6337)/2))+(COS(RADIANS(D6337))*COS(RADIANS(PARAMETERS!$D$8))*SIN(RADIANS(PARAMETERS!$D$9-C6337)/2)*SIN(RADIANS(PARAMETERS!$D$9-C6337)/2))))*2*3958.756</f>
        <v>1863.6400653757644</v>
      </c>
      <c r="F6337">
        <v>145.90924072266</v>
      </c>
      <c r="G6337">
        <v>179.21878051758</v>
      </c>
      <c r="H6337">
        <v>218.59635925293</v>
      </c>
      <c r="I6337">
        <v>253.24264526367</v>
      </c>
      <c r="J6337">
        <v>293.38500976563</v>
      </c>
      <c r="K6337" s="6">
        <f>IFERROR(EXP(TREND(LN($F$1:$J$1),LN(F6337:J6337),LN(Calculations!$B$3))),0)</f>
        <v>1.9500468925174225E-2</v>
      </c>
    </row>
    <row r="6338" spans="1:11" x14ac:dyDescent="0.35">
      <c r="A6338">
        <v>6335</v>
      </c>
      <c r="B6338" t="str">
        <f t="shared" si="98"/>
        <v>20-89</v>
      </c>
      <c r="C6338">
        <v>-88.836031473275</v>
      </c>
      <c r="D6338">
        <v>20.156009767568001</v>
      </c>
      <c r="E6338">
        <f>ASIN(SQRT((SIN(RADIANS(PARAMETERS!$D$8-D6338)/2)*SIN(RADIANS(PARAMETERS!$D$8-D6338)/2))+(COS(RADIANS(D6338))*COS(RADIANS(PARAMETERS!$D$8))*SIN(RADIANS(PARAMETERS!$D$9-C6338)/2)*SIN(RADIANS(PARAMETERS!$D$9-C6338)/2))))*2*3958.756</f>
        <v>1881.1582348744435</v>
      </c>
      <c r="F6338">
        <v>142.64318847656</v>
      </c>
      <c r="G6338">
        <v>176.51220703125</v>
      </c>
      <c r="H6338">
        <v>215.62705993652</v>
      </c>
      <c r="I6338">
        <v>249.80194091797</v>
      </c>
      <c r="J6338">
        <v>289.39801025391</v>
      </c>
      <c r="K6338" s="6">
        <f>IFERROR(EXP(TREND(LN($F$1:$J$1),LN(F6338:J6338),LN(Calculations!$B$3))),0)</f>
        <v>1.7896228332977885E-2</v>
      </c>
    </row>
    <row r="6339" spans="1:11" x14ac:dyDescent="0.35">
      <c r="A6339">
        <v>6336</v>
      </c>
      <c r="B6339" t="str">
        <f t="shared" si="98"/>
        <v>20-89</v>
      </c>
      <c r="C6339">
        <v>-89.107352808176003</v>
      </c>
      <c r="D6339">
        <v>20.156009767568001</v>
      </c>
      <c r="E6339">
        <f>ASIN(SQRT((SIN(RADIANS(PARAMETERS!$D$8-D6339)/2)*SIN(RADIANS(PARAMETERS!$D$8-D6339)/2))+(COS(RADIANS(D6339))*COS(RADIANS(PARAMETERS!$D$8))*SIN(RADIANS(PARAMETERS!$D$9-C6339)/2)*SIN(RADIANS(PARAMETERS!$D$9-C6339)/2))))*2*3958.756</f>
        <v>1898.6804570902916</v>
      </c>
      <c r="F6339">
        <v>139.63897705078</v>
      </c>
      <c r="G6339">
        <v>174.09167480469</v>
      </c>
      <c r="H6339">
        <v>212.92333984375</v>
      </c>
      <c r="I6339">
        <v>246.65483093262</v>
      </c>
      <c r="J6339">
        <v>285.73449707031</v>
      </c>
      <c r="K6339" s="6">
        <f>IFERROR(EXP(TREND(LN($F$1:$J$1),LN(F6339:J6339),LN(Calculations!$B$3))),0)</f>
        <v>1.6550732646026755E-2</v>
      </c>
    </row>
    <row r="6340" spans="1:11" x14ac:dyDescent="0.35">
      <c r="A6340">
        <v>6337</v>
      </c>
      <c r="B6340" t="str">
        <f t="shared" si="98"/>
        <v>20-89.5</v>
      </c>
      <c r="C6340">
        <v>-89.378674143077006</v>
      </c>
      <c r="D6340">
        <v>20.156009767568001</v>
      </c>
      <c r="E6340">
        <f>ASIN(SQRT((SIN(RADIANS(PARAMETERS!$D$8-D6340)/2)*SIN(RADIANS(PARAMETERS!$D$8-D6340)/2))+(COS(RADIANS(D6340))*COS(RADIANS(PARAMETERS!$D$8))*SIN(RADIANS(PARAMETERS!$D$9-C6340)/2)*SIN(RADIANS(PARAMETERS!$D$9-C6340)/2))))*2*3958.756</f>
        <v>1916.2065802963127</v>
      </c>
      <c r="F6340">
        <v>137.17132568359</v>
      </c>
      <c r="G6340">
        <v>172.22006225586</v>
      </c>
      <c r="H6340">
        <v>210.90205383301</v>
      </c>
      <c r="I6340">
        <v>244.35794067383</v>
      </c>
      <c r="J6340">
        <v>283.12573242188</v>
      </c>
      <c r="K6340" s="6">
        <f>IFERROR(EXP(TREND(LN($F$1:$J$1),LN(F6340:J6340),LN(Calculations!$B$3))),0)</f>
        <v>1.5540903937595985E-2</v>
      </c>
    </row>
    <row r="6341" spans="1:11" x14ac:dyDescent="0.35">
      <c r="A6341">
        <v>6338</v>
      </c>
      <c r="B6341" t="str">
        <f t="shared" ref="B6341:B6404" si="99">MROUND(D6341,1)&amp;MROUND(C6341,-0.5)</f>
        <v>20-89.5</v>
      </c>
      <c r="C6341">
        <v>-89.649995477977996</v>
      </c>
      <c r="D6341">
        <v>20.156009767568001</v>
      </c>
      <c r="E6341">
        <f>ASIN(SQRT((SIN(RADIANS(PARAMETERS!$D$8-D6341)/2)*SIN(RADIANS(PARAMETERS!$D$8-D6341)/2))+(COS(RADIANS(D6341))*COS(RADIANS(PARAMETERS!$D$8))*SIN(RADIANS(PARAMETERS!$D$9-C6341)/2)*SIN(RADIANS(PARAMETERS!$D$9-C6341)/2))))*2*3958.756</f>
        <v>1933.7364577727615</v>
      </c>
      <c r="F6341">
        <v>135.36042785645</v>
      </c>
      <c r="G6341">
        <v>170.81321716309</v>
      </c>
      <c r="H6341">
        <v>209.47386169434</v>
      </c>
      <c r="I6341">
        <v>242.78764343262</v>
      </c>
      <c r="J6341">
        <v>281.40472412109</v>
      </c>
      <c r="K6341" s="6">
        <f>IFERROR(EXP(TREND(LN($F$1:$J$1),LN(F6341:J6341),LN(Calculations!$B$3))),0)</f>
        <v>1.4839142690226521E-2</v>
      </c>
    </row>
    <row r="6342" spans="1:11" x14ac:dyDescent="0.35">
      <c r="A6342">
        <v>6339</v>
      </c>
      <c r="B6342" t="str">
        <f t="shared" si="99"/>
        <v>20-90</v>
      </c>
      <c r="C6342">
        <v>-89.921316812878999</v>
      </c>
      <c r="D6342">
        <v>20.156009767568001</v>
      </c>
      <c r="E6342">
        <f>ASIN(SQRT((SIN(RADIANS(PARAMETERS!$D$8-D6342)/2)*SIN(RADIANS(PARAMETERS!$D$8-D6342)/2))+(COS(RADIANS(D6342))*COS(RADIANS(PARAMETERS!$D$8))*SIN(RADIANS(PARAMETERS!$D$9-C6342)/2)*SIN(RADIANS(PARAMETERS!$D$9-C6342)/2))))*2*3958.756</f>
        <v>1951.2699475825668</v>
      </c>
      <c r="F6342">
        <v>134.0191192627</v>
      </c>
      <c r="G6342">
        <v>169.73658752441</v>
      </c>
      <c r="H6342">
        <v>208.42152404785</v>
      </c>
      <c r="I6342">
        <v>241.64617919922</v>
      </c>
      <c r="J6342">
        <v>280.17239379883</v>
      </c>
      <c r="K6342" s="6">
        <f>IFERROR(EXP(TREND(LN($F$1:$J$1),LN(F6342:J6342),LN(Calculations!$B$3))),0)</f>
        <v>1.4338895810655814E-2</v>
      </c>
    </row>
    <row r="6343" spans="1:11" x14ac:dyDescent="0.35">
      <c r="A6343">
        <v>6340</v>
      </c>
      <c r="B6343" t="str">
        <f t="shared" si="99"/>
        <v>20-90</v>
      </c>
      <c r="C6343">
        <v>-90.192638147780002</v>
      </c>
      <c r="D6343">
        <v>20.156009767568001</v>
      </c>
      <c r="E6343">
        <f>ASIN(SQRT((SIN(RADIANS(PARAMETERS!$D$8-D6343)/2)*SIN(RADIANS(PARAMETERS!$D$8-D6343)/2))+(COS(RADIANS(D6343))*COS(RADIANS(PARAMETERS!$D$8))*SIN(RADIANS(PARAMETERS!$D$9-C6343)/2)*SIN(RADIANS(PARAMETERS!$D$9-C6343)/2))))*2*3958.756</f>
        <v>1968.806912358478</v>
      </c>
      <c r="F6343">
        <v>132.90119934082</v>
      </c>
      <c r="G6343">
        <v>168.83697509766</v>
      </c>
      <c r="H6343">
        <v>207.56652832031</v>
      </c>
      <c r="I6343">
        <v>240.73458862305</v>
      </c>
      <c r="J6343">
        <v>279.20761108398</v>
      </c>
      <c r="K6343" s="6">
        <f>IFERROR(EXP(TREND(LN($F$1:$J$1),LN(F6343:J6343),LN(Calculations!$B$3))),0)</f>
        <v>1.3937313936421041E-2</v>
      </c>
    </row>
    <row r="6344" spans="1:11" x14ac:dyDescent="0.35">
      <c r="A6344">
        <v>6341</v>
      </c>
      <c r="B6344" t="str">
        <f t="shared" si="99"/>
        <v>20-90.5</v>
      </c>
      <c r="C6344">
        <v>-90.463959482681005</v>
      </c>
      <c r="D6344">
        <v>20.156009767568001</v>
      </c>
      <c r="E6344">
        <f>ASIN(SQRT((SIN(RADIANS(PARAMETERS!$D$8-D6344)/2)*SIN(RADIANS(PARAMETERS!$D$8-D6344)/2))+(COS(RADIANS(D6344))*COS(RADIANS(PARAMETERS!$D$8))*SIN(RADIANS(PARAMETERS!$D$9-C6344)/2)*SIN(RADIANS(PARAMETERS!$D$9-C6344)/2))))*2*3958.756</f>
        <v>1986.3472191012199</v>
      </c>
      <c r="F6344">
        <v>131.97705078125</v>
      </c>
      <c r="G6344">
        <v>168.07319641113</v>
      </c>
      <c r="H6344">
        <v>206.87176513672</v>
      </c>
      <c r="I6344">
        <v>240.00700378418</v>
      </c>
      <c r="J6344">
        <v>278.45407104492</v>
      </c>
      <c r="K6344" s="6">
        <f>IFERROR(EXP(TREND(LN($F$1:$J$1),LN(F6344:J6344),LN(Calculations!$B$3))),0)</f>
        <v>1.3613765540107577E-2</v>
      </c>
    </row>
    <row r="6345" spans="1:11" x14ac:dyDescent="0.35">
      <c r="A6345">
        <v>6342</v>
      </c>
      <c r="B6345" t="str">
        <f t="shared" si="99"/>
        <v>20-90.5</v>
      </c>
      <c r="C6345">
        <v>-90.735280817581994</v>
      </c>
      <c r="D6345">
        <v>20.156009767568001</v>
      </c>
      <c r="E6345">
        <f>ASIN(SQRT((SIN(RADIANS(PARAMETERS!$D$8-D6345)/2)*SIN(RADIANS(PARAMETERS!$D$8-D6345)/2))+(COS(RADIANS(D6345))*COS(RADIANS(PARAMETERS!$D$8))*SIN(RADIANS(PARAMETERS!$D$9-C6345)/2)*SIN(RADIANS(PARAMETERS!$D$9-C6345)/2))))*2*3958.756</f>
        <v>2003.890738988013</v>
      </c>
      <c r="F6345">
        <v>131.18251037598</v>
      </c>
      <c r="G6345">
        <v>167.37637329102</v>
      </c>
      <c r="H6345">
        <v>206.26817321777</v>
      </c>
      <c r="I6345">
        <v>239.37480163574</v>
      </c>
      <c r="J6345">
        <v>277.79916381836</v>
      </c>
      <c r="K6345" s="6">
        <f>IFERROR(EXP(TREND(LN($F$1:$J$1),LN(F6345:J6345),LN(Calculations!$B$3))),0)</f>
        <v>1.3338776055651539E-2</v>
      </c>
    </row>
    <row r="6346" spans="1:11" x14ac:dyDescent="0.35">
      <c r="A6346">
        <v>6343</v>
      </c>
      <c r="B6346" t="str">
        <f t="shared" si="99"/>
        <v>20-50</v>
      </c>
      <c r="C6346">
        <v>-50.037080582435998</v>
      </c>
      <c r="D6346">
        <v>20.427331102469001</v>
      </c>
      <c r="E6346">
        <f>ASIN(SQRT((SIN(RADIANS(PARAMETERS!$D$8-D6346)/2)*SIN(RADIANS(PARAMETERS!$D$8-D6346)/2))+(COS(RADIANS(D6346))*COS(RADIANS(PARAMETERS!$D$8))*SIN(RADIANS(PARAMETERS!$D$9-C6346)/2)*SIN(RADIANS(PARAMETERS!$D$9-C6346)/2))))*2*3958.756</f>
        <v>777.70017548599765</v>
      </c>
      <c r="F6346">
        <v>138.89292907715</v>
      </c>
      <c r="G6346">
        <v>174.88276672363</v>
      </c>
      <c r="H6346">
        <v>208.80581665039</v>
      </c>
      <c r="I6346">
        <v>238.50338745117</v>
      </c>
      <c r="J6346">
        <v>272.42587280273</v>
      </c>
      <c r="K6346" s="6">
        <f>IFERROR(EXP(TREND(LN($F$1:$J$1),LN(F6346:J6346),LN(Calculations!$B$3))),0)</f>
        <v>1.6504582264877374E-2</v>
      </c>
    </row>
    <row r="6347" spans="1:11" x14ac:dyDescent="0.35">
      <c r="A6347">
        <v>6344</v>
      </c>
      <c r="B6347" t="str">
        <f t="shared" si="99"/>
        <v>20-50.5</v>
      </c>
      <c r="C6347">
        <v>-50.308401917337001</v>
      </c>
      <c r="D6347">
        <v>20.427331102469001</v>
      </c>
      <c r="E6347">
        <f>ASIN(SQRT((SIN(RADIANS(PARAMETERS!$D$8-D6347)/2)*SIN(RADIANS(PARAMETERS!$D$8-D6347)/2))+(COS(RADIANS(D6347))*COS(RADIANS(PARAMETERS!$D$8))*SIN(RADIANS(PARAMETERS!$D$9-C6347)/2)*SIN(RADIANS(PARAMETERS!$D$9-C6347)/2))))*2*3958.756</f>
        <v>761.77706831295245</v>
      </c>
      <c r="F6347">
        <v>140.28561401367</v>
      </c>
      <c r="G6347">
        <v>175.86248779297</v>
      </c>
      <c r="H6347">
        <v>209.95307922363</v>
      </c>
      <c r="I6347">
        <v>239.91398620605</v>
      </c>
      <c r="J6347">
        <v>274.15176391602</v>
      </c>
      <c r="K6347" s="6">
        <f>IFERROR(EXP(TREND(LN($F$1:$J$1),LN(F6347:J6347),LN(Calculations!$B$3))),0)</f>
        <v>1.7135691033918776E-2</v>
      </c>
    </row>
    <row r="6348" spans="1:11" x14ac:dyDescent="0.35">
      <c r="A6348">
        <v>6345</v>
      </c>
      <c r="B6348" t="str">
        <f t="shared" si="99"/>
        <v>20-50.5</v>
      </c>
      <c r="C6348">
        <v>-50.579723252237997</v>
      </c>
      <c r="D6348">
        <v>20.427331102469001</v>
      </c>
      <c r="E6348">
        <f>ASIN(SQRT((SIN(RADIANS(PARAMETERS!$D$8-D6348)/2)*SIN(RADIANS(PARAMETERS!$D$8-D6348)/2))+(COS(RADIANS(D6348))*COS(RADIANS(PARAMETERS!$D$8))*SIN(RADIANS(PARAMETERS!$D$9-C6348)/2)*SIN(RADIANS(PARAMETERS!$D$9-C6348)/2))))*2*3958.756</f>
        <v>745.93954188448095</v>
      </c>
      <c r="F6348">
        <v>141.61030578613</v>
      </c>
      <c r="G6348">
        <v>176.75967407227</v>
      </c>
      <c r="H6348">
        <v>211.05418395996</v>
      </c>
      <c r="I6348">
        <v>241.27667236328</v>
      </c>
      <c r="J6348">
        <v>275.82855224609</v>
      </c>
      <c r="K6348" s="6">
        <f>IFERROR(EXP(TREND(LN($F$1:$J$1),LN(F6348:J6348),LN(Calculations!$B$3))),0)</f>
        <v>1.7752745842695278E-2</v>
      </c>
    </row>
    <row r="6349" spans="1:11" x14ac:dyDescent="0.35">
      <c r="A6349">
        <v>6346</v>
      </c>
      <c r="B6349" t="str">
        <f t="shared" si="99"/>
        <v>20-51</v>
      </c>
      <c r="C6349">
        <v>-50.851044587139</v>
      </c>
      <c r="D6349">
        <v>20.427331102469001</v>
      </c>
      <c r="E6349">
        <f>ASIN(SQRT((SIN(RADIANS(PARAMETERS!$D$8-D6349)/2)*SIN(RADIANS(PARAMETERS!$D$8-D6349)/2))+(COS(RADIANS(D6349))*COS(RADIANS(PARAMETERS!$D$8))*SIN(RADIANS(PARAMETERS!$D$9-C6349)/2)*SIN(RADIANS(PARAMETERS!$D$9-C6349)/2))))*2*3958.756</f>
        <v>730.19320017804728</v>
      </c>
      <c r="F6349">
        <v>142.90237426758</v>
      </c>
      <c r="G6349">
        <v>177.60813903809</v>
      </c>
      <c r="H6349">
        <v>212.1463470459</v>
      </c>
      <c r="I6349">
        <v>242.64053344727</v>
      </c>
      <c r="J6349">
        <v>277.51983642578</v>
      </c>
      <c r="K6349" s="6">
        <f>IFERROR(EXP(TREND(LN($F$1:$J$1),LN(F6349:J6349),LN(Calculations!$B$3))),0)</f>
        <v>1.8370295675100973E-2</v>
      </c>
    </row>
    <row r="6350" spans="1:11" x14ac:dyDescent="0.35">
      <c r="A6350">
        <v>6347</v>
      </c>
      <c r="B6350" t="str">
        <f t="shared" si="99"/>
        <v>20-51</v>
      </c>
      <c r="C6350">
        <v>-51.122365922039997</v>
      </c>
      <c r="D6350">
        <v>20.427331102469001</v>
      </c>
      <c r="E6350">
        <f>ASIN(SQRT((SIN(RADIANS(PARAMETERS!$D$8-D6350)/2)*SIN(RADIANS(PARAMETERS!$D$8-D6350)/2))+(COS(RADIANS(D6350))*COS(RADIANS(PARAMETERS!$D$8))*SIN(RADIANS(PARAMETERS!$D$9-C6350)/2)*SIN(RADIANS(PARAMETERS!$D$9-C6350)/2))))*2*3958.756</f>
        <v>714.5441066392998</v>
      </c>
      <c r="F6350">
        <v>144.20739746094</v>
      </c>
      <c r="G6350">
        <v>178.44876098633</v>
      </c>
      <c r="H6350">
        <v>213.27778625488</v>
      </c>
      <c r="I6350">
        <v>244.06889343262</v>
      </c>
      <c r="J6350">
        <v>279.30749511719</v>
      </c>
      <c r="K6350" s="6">
        <f>IFERROR(EXP(TREND(LN($F$1:$J$1),LN(F6350:J6350),LN(Calculations!$B$3))),0)</f>
        <v>1.9010121328264223E-2</v>
      </c>
    </row>
    <row r="6351" spans="1:11" x14ac:dyDescent="0.35">
      <c r="A6351">
        <v>6348</v>
      </c>
      <c r="B6351" t="str">
        <f t="shared" si="99"/>
        <v>20-51.5</v>
      </c>
      <c r="C6351">
        <v>-51.393687256941</v>
      </c>
      <c r="D6351">
        <v>20.427331102469001</v>
      </c>
      <c r="E6351">
        <f>ASIN(SQRT((SIN(RADIANS(PARAMETERS!$D$8-D6351)/2)*SIN(RADIANS(PARAMETERS!$D$8-D6351)/2))+(COS(RADIANS(D6351))*COS(RADIANS(PARAMETERS!$D$8))*SIN(RADIANS(PARAMETERS!$D$9-C6351)/2)*SIN(RADIANS(PARAMETERS!$D$9-C6351)/2))))*2*3958.756</f>
        <v>698.99882774367381</v>
      </c>
      <c r="F6351">
        <v>145.44606018066</v>
      </c>
      <c r="G6351">
        <v>179.22894287109</v>
      </c>
      <c r="H6351">
        <v>214.34956359863</v>
      </c>
      <c r="I6351">
        <v>245.42317199707</v>
      </c>
      <c r="J6351">
        <v>281.00381469727</v>
      </c>
      <c r="K6351" s="6">
        <f>IFERROR(EXP(TREND(LN($F$1:$J$1),LN(F6351:J6351),LN(Calculations!$B$3))),0)</f>
        <v>1.9632631494616963E-2</v>
      </c>
    </row>
    <row r="6352" spans="1:11" x14ac:dyDescent="0.35">
      <c r="A6352">
        <v>6349</v>
      </c>
      <c r="B6352" t="str">
        <f t="shared" si="99"/>
        <v>20-51.5</v>
      </c>
      <c r="C6352">
        <v>-51.665008591842003</v>
      </c>
      <c r="D6352">
        <v>20.427331102469001</v>
      </c>
      <c r="E6352">
        <f>ASIN(SQRT((SIN(RADIANS(PARAMETERS!$D$8-D6352)/2)*SIN(RADIANS(PARAMETERS!$D$8-D6352)/2))+(COS(RADIANS(D6352))*COS(RADIANS(PARAMETERS!$D$8))*SIN(RADIANS(PARAMETERS!$D$9-C6352)/2)*SIN(RADIANS(PARAMETERS!$D$9-C6352)/2))))*2*3958.756</f>
        <v>683.56448089731077</v>
      </c>
      <c r="F6352">
        <v>146.6672668457</v>
      </c>
      <c r="G6352">
        <v>179.9921875</v>
      </c>
      <c r="H6352">
        <v>215.41175842285</v>
      </c>
      <c r="I6352">
        <v>246.76898193359</v>
      </c>
      <c r="J6352">
        <v>282.69332885742</v>
      </c>
      <c r="K6352" s="6">
        <f>IFERROR(EXP(TREND(LN($F$1:$J$1),LN(F6352:J6352),LN(Calculations!$B$3))),0)</f>
        <v>2.0262264556912428E-2</v>
      </c>
    </row>
    <row r="6353" spans="1:11" x14ac:dyDescent="0.35">
      <c r="A6353">
        <v>6350</v>
      </c>
      <c r="B6353" t="str">
        <f t="shared" si="99"/>
        <v>20-52</v>
      </c>
      <c r="C6353">
        <v>-51.936329926742999</v>
      </c>
      <c r="D6353">
        <v>20.427331102469001</v>
      </c>
      <c r="E6353">
        <f>ASIN(SQRT((SIN(RADIANS(PARAMETERS!$D$8-D6353)/2)*SIN(RADIANS(PARAMETERS!$D$8-D6353)/2))+(COS(RADIANS(D6353))*COS(RADIANS(PARAMETERS!$D$8))*SIN(RADIANS(PARAMETERS!$D$9-C6353)/2)*SIN(RADIANS(PARAMETERS!$D$9-C6353)/2))))*2*3958.756</f>
        <v>668.24878705437288</v>
      </c>
      <c r="F6353">
        <v>147.91737365723</v>
      </c>
      <c r="G6353">
        <v>180.77770996094</v>
      </c>
      <c r="H6353">
        <v>216.51196289063</v>
      </c>
      <c r="I6353">
        <v>248.1682434082</v>
      </c>
      <c r="J6353">
        <v>284.45562744141</v>
      </c>
      <c r="K6353" s="6">
        <f>IFERROR(EXP(TREND(LN($F$1:$J$1),LN(F6353:J6353),LN(Calculations!$B$3))),0)</f>
        <v>2.0924551020542949E-2</v>
      </c>
    </row>
    <row r="6354" spans="1:11" x14ac:dyDescent="0.35">
      <c r="A6354">
        <v>6351</v>
      </c>
      <c r="B6354" t="str">
        <f t="shared" si="99"/>
        <v>20-52</v>
      </c>
      <c r="C6354">
        <v>-52.207651261644003</v>
      </c>
      <c r="D6354">
        <v>20.427331102469001</v>
      </c>
      <c r="E6354">
        <f>ASIN(SQRT((SIN(RADIANS(PARAMETERS!$D$8-D6354)/2)*SIN(RADIANS(PARAMETERS!$D$8-D6354)/2))+(COS(RADIANS(D6354))*COS(RADIANS(PARAMETERS!$D$8))*SIN(RADIANS(PARAMETERS!$D$9-C6354)/2)*SIN(RADIANS(PARAMETERS!$D$9-C6354)/2))))*2*3958.756</f>
        <v>653.06012843275926</v>
      </c>
      <c r="F6354">
        <v>149.1164855957</v>
      </c>
      <c r="G6354">
        <v>181.52975463867</v>
      </c>
      <c r="H6354">
        <v>217.55975341797</v>
      </c>
      <c r="I6354">
        <v>249.49687194824</v>
      </c>
      <c r="J6354">
        <v>286.12490844727</v>
      </c>
      <c r="K6354" s="6">
        <f>IFERROR(EXP(TREND(LN($F$1:$J$1),LN(F6354:J6354),LN(Calculations!$B$3))),0)</f>
        <v>2.1577563397501914E-2</v>
      </c>
    </row>
    <row r="6355" spans="1:11" x14ac:dyDescent="0.35">
      <c r="A6355">
        <v>6352</v>
      </c>
      <c r="B6355" t="str">
        <f t="shared" si="99"/>
        <v>20-52.5</v>
      </c>
      <c r="C6355">
        <v>-52.478972596544999</v>
      </c>
      <c r="D6355">
        <v>20.427331102469001</v>
      </c>
      <c r="E6355">
        <f>ASIN(SQRT((SIN(RADIANS(PARAMETERS!$D$8-D6355)/2)*SIN(RADIANS(PARAMETERS!$D$8-D6355)/2))+(COS(RADIANS(D6355))*COS(RADIANS(PARAMETERS!$D$8))*SIN(RADIANS(PARAMETERS!$D$9-C6355)/2)*SIN(RADIANS(PARAMETERS!$D$9-C6355)/2))))*2*3958.756</f>
        <v>638.00761170318424</v>
      </c>
      <c r="F6355">
        <v>150.30816650391</v>
      </c>
      <c r="G6355">
        <v>182.27764892578</v>
      </c>
      <c r="H6355">
        <v>218.60485839844</v>
      </c>
      <c r="I6355">
        <v>250.82441711426</v>
      </c>
      <c r="J6355">
        <v>287.79531860352</v>
      </c>
      <c r="K6355" s="6">
        <f>IFERROR(EXP(TREND(LN($F$1:$J$1),LN(F6355:J6355),LN(Calculations!$B$3))),0)</f>
        <v>2.2243192097871706E-2</v>
      </c>
    </row>
    <row r="6356" spans="1:11" x14ac:dyDescent="0.35">
      <c r="A6356">
        <v>6353</v>
      </c>
      <c r="B6356" t="str">
        <f t="shared" si="99"/>
        <v>20-53</v>
      </c>
      <c r="C6356">
        <v>-52.750293931446002</v>
      </c>
      <c r="D6356">
        <v>20.427331102469001</v>
      </c>
      <c r="E6356">
        <f>ASIN(SQRT((SIN(RADIANS(PARAMETERS!$D$8-D6356)/2)*SIN(RADIANS(PARAMETERS!$D$8-D6356)/2))+(COS(RADIANS(D6356))*COS(RADIANS(PARAMETERS!$D$8))*SIN(RADIANS(PARAMETERS!$D$9-C6356)/2)*SIN(RADIANS(PARAMETERS!$D$9-C6356)/2))))*2*3958.756</f>
        <v>623.10113700251156</v>
      </c>
      <c r="F6356">
        <v>151.5212097168</v>
      </c>
      <c r="G6356">
        <v>183.04197692871</v>
      </c>
      <c r="H6356">
        <v>219.681640625</v>
      </c>
      <c r="I6356">
        <v>252.1988067627</v>
      </c>
      <c r="J6356">
        <v>289.53158569336</v>
      </c>
      <c r="K6356" s="6">
        <f>IFERROR(EXP(TREND(LN($F$1:$J$1),LN(F6356:J6356),LN(Calculations!$B$3))),0)</f>
        <v>2.2937210645233314E-2</v>
      </c>
    </row>
    <row r="6357" spans="1:11" x14ac:dyDescent="0.35">
      <c r="A6357">
        <v>6354</v>
      </c>
      <c r="B6357" t="str">
        <f t="shared" si="99"/>
        <v>20-53</v>
      </c>
      <c r="C6357">
        <v>-53.021615266346998</v>
      </c>
      <c r="D6357">
        <v>20.427331102469001</v>
      </c>
      <c r="E6357">
        <f>ASIN(SQRT((SIN(RADIANS(PARAMETERS!$D$8-D6357)/2)*SIN(RADIANS(PARAMETERS!$D$8-D6357)/2))+(COS(RADIANS(D6357))*COS(RADIANS(PARAMETERS!$D$8))*SIN(RADIANS(PARAMETERS!$D$9-C6357)/2)*SIN(RADIANS(PARAMETERS!$D$9-C6357)/2))))*2*3958.756</f>
        <v>608.35147307449301</v>
      </c>
      <c r="F6357">
        <v>152.68281555176</v>
      </c>
      <c r="G6357">
        <v>183.76931762695</v>
      </c>
      <c r="H6357">
        <v>220.69975280762</v>
      </c>
      <c r="I6357">
        <v>253.49346923828</v>
      </c>
      <c r="J6357">
        <v>291.16213989258</v>
      </c>
      <c r="K6357" s="6">
        <f>IFERROR(EXP(TREND(LN($F$1:$J$1),LN(F6357:J6357),LN(Calculations!$B$3))),0)</f>
        <v>2.3619061018241332E-2</v>
      </c>
    </row>
    <row r="6358" spans="1:11" x14ac:dyDescent="0.35">
      <c r="A6358">
        <v>6355</v>
      </c>
      <c r="B6358" t="str">
        <f t="shared" si="99"/>
        <v>20-53.5</v>
      </c>
      <c r="C6358">
        <v>-53.292936601248002</v>
      </c>
      <c r="D6358">
        <v>20.427331102469001</v>
      </c>
      <c r="E6358">
        <f>ASIN(SQRT((SIN(RADIANS(PARAMETERS!$D$8-D6358)/2)*SIN(RADIANS(PARAMETERS!$D$8-D6358)/2))+(COS(RADIANS(D6358))*COS(RADIANS(PARAMETERS!$D$8))*SIN(RADIANS(PARAMETERS!$D$9-C6358)/2)*SIN(RADIANS(PARAMETERS!$D$9-C6358)/2))))*2*3958.756</f>
        <v>593.77033876093674</v>
      </c>
      <c r="F6358">
        <v>153.84864807129</v>
      </c>
      <c r="G6358">
        <v>184.49411010742</v>
      </c>
      <c r="H6358">
        <v>221.70448303223</v>
      </c>
      <c r="I6358">
        <v>254.76388549805</v>
      </c>
      <c r="J6358">
        <v>292.75469970703</v>
      </c>
      <c r="K6358" s="6">
        <f>IFERROR(EXP(TREND(LN($F$1:$J$1),LN(F6358:J6358),LN(Calculations!$B$3))),0)</f>
        <v>2.4321631047666357E-2</v>
      </c>
    </row>
    <row r="6359" spans="1:11" x14ac:dyDescent="0.35">
      <c r="A6359">
        <v>6356</v>
      </c>
      <c r="B6359" t="str">
        <f t="shared" si="99"/>
        <v>20-53.5</v>
      </c>
      <c r="C6359">
        <v>-53.564257936148998</v>
      </c>
      <c r="D6359">
        <v>20.427331102469001</v>
      </c>
      <c r="E6359">
        <f>ASIN(SQRT((SIN(RADIANS(PARAMETERS!$D$8-D6359)/2)*SIN(RADIANS(PARAMETERS!$D$8-D6359)/2))+(COS(RADIANS(D6359))*COS(RADIANS(PARAMETERS!$D$8))*SIN(RADIANS(PARAMETERS!$D$9-C6359)/2)*SIN(RADIANS(PARAMETERS!$D$9-C6359)/2))))*2*3958.756</f>
        <v>579.37049094294878</v>
      </c>
      <c r="F6359">
        <v>155.03956604004</v>
      </c>
      <c r="G6359">
        <v>185.22956848145</v>
      </c>
      <c r="H6359">
        <v>222.7135925293</v>
      </c>
      <c r="I6359">
        <v>256.03213500977</v>
      </c>
      <c r="J6359">
        <v>294.33676147461</v>
      </c>
      <c r="K6359" s="6">
        <f>IFERROR(EXP(TREND(LN($F$1:$J$1),LN(F6359:J6359),LN(Calculations!$B$3))),0)</f>
        <v>2.5059168894427566E-2</v>
      </c>
    </row>
    <row r="6360" spans="1:11" x14ac:dyDescent="0.35">
      <c r="A6360">
        <v>6357</v>
      </c>
      <c r="B6360" t="str">
        <f t="shared" si="99"/>
        <v>20-54</v>
      </c>
      <c r="C6360">
        <v>-53.835579271050001</v>
      </c>
      <c r="D6360">
        <v>20.427331102469001</v>
      </c>
      <c r="E6360">
        <f>ASIN(SQRT((SIN(RADIANS(PARAMETERS!$D$8-D6360)/2)*SIN(RADIANS(PARAMETERS!$D$8-D6360)/2))+(COS(RADIANS(D6360))*COS(RADIANS(PARAMETERS!$D$8))*SIN(RADIANS(PARAMETERS!$D$9-C6360)/2)*SIN(RADIANS(PARAMETERS!$D$9-C6360)/2))))*2*3958.756</f>
        <v>565.16581885138419</v>
      </c>
      <c r="F6360">
        <v>156.15710449219</v>
      </c>
      <c r="G6360">
        <v>185.90940856934</v>
      </c>
      <c r="H6360">
        <v>223.62785339355</v>
      </c>
      <c r="I6360">
        <v>257.16717529297</v>
      </c>
      <c r="J6360">
        <v>295.73794555664</v>
      </c>
      <c r="K6360" s="6">
        <f>IFERROR(EXP(TREND(LN($F$1:$J$1),LN(F6360:J6360),LN(Calculations!$B$3))),0)</f>
        <v>2.5771964234755664E-2</v>
      </c>
    </row>
    <row r="6361" spans="1:11" x14ac:dyDescent="0.35">
      <c r="A6361">
        <v>6358</v>
      </c>
      <c r="B6361" t="str">
        <f t="shared" si="99"/>
        <v>20-54</v>
      </c>
      <c r="C6361">
        <v>-54.106900605950997</v>
      </c>
      <c r="D6361">
        <v>20.427331102469001</v>
      </c>
      <c r="E6361">
        <f>ASIN(SQRT((SIN(RADIANS(PARAMETERS!$D$8-D6361)/2)*SIN(RADIANS(PARAMETERS!$D$8-D6361)/2))+(COS(RADIANS(D6361))*COS(RADIANS(PARAMETERS!$D$8))*SIN(RADIANS(PARAMETERS!$D$9-C6361)/2)*SIN(RADIANS(PARAMETERS!$D$9-C6361)/2))))*2*3958.756</f>
        <v>551.17144441113453</v>
      </c>
      <c r="F6361">
        <v>157.25123596191</v>
      </c>
      <c r="G6361">
        <v>186.56881713867</v>
      </c>
      <c r="H6361">
        <v>224.50500488281</v>
      </c>
      <c r="I6361">
        <v>258.24877929688</v>
      </c>
      <c r="J6361">
        <v>297.0654296875</v>
      </c>
      <c r="K6361" s="6">
        <f>IFERROR(EXP(TREND(LN($F$1:$J$1),LN(F6361:J6361),LN(Calculations!$B$3))),0)</f>
        <v>2.6488887652894245E-2</v>
      </c>
    </row>
    <row r="6362" spans="1:11" x14ac:dyDescent="0.35">
      <c r="A6362">
        <v>6359</v>
      </c>
      <c r="B6362" t="str">
        <f t="shared" si="99"/>
        <v>20-54.5</v>
      </c>
      <c r="C6362">
        <v>-54.378221940852001</v>
      </c>
      <c r="D6362">
        <v>20.427331102469001</v>
      </c>
      <c r="E6362">
        <f>ASIN(SQRT((SIN(RADIANS(PARAMETERS!$D$8-D6362)/2)*SIN(RADIANS(PARAMETERS!$D$8-D6362)/2))+(COS(RADIANS(D6362))*COS(RADIANS(PARAMETERS!$D$8))*SIN(RADIANS(PARAMETERS!$D$9-C6362)/2)*SIN(RADIANS(PARAMETERS!$D$9-C6362)/2))))*2*3958.756</f>
        <v>537.40382793485253</v>
      </c>
      <c r="F6362">
        <v>158.33190917969</v>
      </c>
      <c r="G6362">
        <v>187.21495056152</v>
      </c>
      <c r="H6362">
        <v>225.35697937012</v>
      </c>
      <c r="I6362">
        <v>259.29351806641</v>
      </c>
      <c r="J6362">
        <v>298.34158325195</v>
      </c>
      <c r="K6362" s="6">
        <f>IFERROR(EXP(TREND(LN($F$1:$J$1),LN(F6362:J6362),LN(Calculations!$B$3))),0)</f>
        <v>2.7215952402583465E-2</v>
      </c>
    </row>
    <row r="6363" spans="1:11" x14ac:dyDescent="0.35">
      <c r="A6363">
        <v>6360</v>
      </c>
      <c r="B6363" t="str">
        <f t="shared" si="99"/>
        <v>20-54.5</v>
      </c>
      <c r="C6363">
        <v>-54.649543275752997</v>
      </c>
      <c r="D6363">
        <v>20.427331102469001</v>
      </c>
      <c r="E6363">
        <f>ASIN(SQRT((SIN(RADIANS(PARAMETERS!$D$8-D6363)/2)*SIN(RADIANS(PARAMETERS!$D$8-D6363)/2))+(COS(RADIANS(D6363))*COS(RADIANS(PARAMETERS!$D$8))*SIN(RADIANS(PARAMETERS!$D$9-C6363)/2)*SIN(RADIANS(PARAMETERS!$D$9-C6363)/2))))*2*3958.756</f>
        <v>523.88087801430925</v>
      </c>
      <c r="F6363">
        <v>159.29824829102</v>
      </c>
      <c r="G6363">
        <v>187.78425598145</v>
      </c>
      <c r="H6363">
        <v>226.09393310547</v>
      </c>
      <c r="I6363">
        <v>260.18643188477</v>
      </c>
      <c r="J6363">
        <v>299.42068481445</v>
      </c>
      <c r="K6363" s="6">
        <f>IFERROR(EXP(TREND(LN($F$1:$J$1),LN(F6363:J6363),LN(Calculations!$B$3))),0)</f>
        <v>2.7884543285611962E-2</v>
      </c>
    </row>
    <row r="6364" spans="1:11" x14ac:dyDescent="0.35">
      <c r="A6364">
        <v>6361</v>
      </c>
      <c r="B6364" t="str">
        <f t="shared" si="99"/>
        <v>20-55</v>
      </c>
      <c r="C6364">
        <v>-54.920864610654</v>
      </c>
      <c r="D6364">
        <v>20.427331102469001</v>
      </c>
      <c r="E6364">
        <f>ASIN(SQRT((SIN(RADIANS(PARAMETERS!$D$8-D6364)/2)*SIN(RADIANS(PARAMETERS!$D$8-D6364)/2))+(COS(RADIANS(D6364))*COS(RADIANS(PARAMETERS!$D$8))*SIN(RADIANS(PARAMETERS!$D$9-C6364)/2)*SIN(RADIANS(PARAMETERS!$D$9-C6364)/2))))*2*3958.756</f>
        <v>510.62206384472074</v>
      </c>
      <c r="F6364">
        <v>160.23449707031</v>
      </c>
      <c r="G6364">
        <v>188.33909606934</v>
      </c>
      <c r="H6364">
        <v>226.81788635254</v>
      </c>
      <c r="I6364">
        <v>261.06826782227</v>
      </c>
      <c r="J6364">
        <v>300.49160766602</v>
      </c>
      <c r="K6364" s="6">
        <f>IFERROR(EXP(TREND(LN($F$1:$J$1),LN(F6364:J6364),LN(Calculations!$B$3))),0)</f>
        <v>2.8545279519563833E-2</v>
      </c>
    </row>
    <row r="6365" spans="1:11" x14ac:dyDescent="0.35">
      <c r="A6365">
        <v>6362</v>
      </c>
      <c r="B6365" t="str">
        <f t="shared" si="99"/>
        <v>20-55</v>
      </c>
      <c r="C6365">
        <v>-55.192185945555003</v>
      </c>
      <c r="D6365">
        <v>20.427331102469001</v>
      </c>
      <c r="E6365">
        <f>ASIN(SQRT((SIN(RADIANS(PARAMETERS!$D$8-D6365)/2)*SIN(RADIANS(PARAMETERS!$D$8-D6365)/2))+(COS(RADIANS(D6365))*COS(RADIANS(PARAMETERS!$D$8))*SIN(RADIANS(PARAMETERS!$D$9-C6365)/2)*SIN(RADIANS(PARAMETERS!$D$9-C6365)/2))))*2*3958.756</f>
        <v>497.6485274303426</v>
      </c>
      <c r="F6365">
        <v>161.15223693848</v>
      </c>
      <c r="G6365">
        <v>188.89093017578</v>
      </c>
      <c r="H6365">
        <v>227.54641723633</v>
      </c>
      <c r="I6365">
        <v>261.96255493164</v>
      </c>
      <c r="J6365">
        <v>301.58526611328</v>
      </c>
      <c r="K6365" s="6">
        <f>IFERROR(EXP(TREND(LN($F$1:$J$1),LN(F6365:J6365),LN(Calculations!$B$3))),0)</f>
        <v>2.9204815578787284E-2</v>
      </c>
    </row>
    <row r="6366" spans="1:11" x14ac:dyDescent="0.35">
      <c r="A6366">
        <v>6363</v>
      </c>
      <c r="B6366" t="str">
        <f t="shared" si="99"/>
        <v>20-55.5</v>
      </c>
      <c r="C6366">
        <v>-55.463507280456</v>
      </c>
      <c r="D6366">
        <v>20.427331102469001</v>
      </c>
      <c r="E6366">
        <f>ASIN(SQRT((SIN(RADIANS(PARAMETERS!$D$8-D6366)/2)*SIN(RADIANS(PARAMETERS!$D$8-D6366)/2))+(COS(RADIANS(D6366))*COS(RADIANS(PARAMETERS!$D$8))*SIN(RADIANS(PARAMETERS!$D$9-C6366)/2)*SIN(RADIANS(PARAMETERS!$D$9-C6366)/2))))*2*3958.756</f>
        <v>484.98319213017959</v>
      </c>
      <c r="F6366">
        <v>161.98950195313</v>
      </c>
      <c r="G6366">
        <v>189.39625549316</v>
      </c>
      <c r="H6366">
        <v>228.20629882813</v>
      </c>
      <c r="I6366">
        <v>262.7668762207</v>
      </c>
      <c r="J6366">
        <v>302.56262207031</v>
      </c>
      <c r="K6366" s="6">
        <f>IFERROR(EXP(TREND(LN($F$1:$J$1),LN(F6366:J6366),LN(Calculations!$B$3))),0)</f>
        <v>2.982152617919813E-2</v>
      </c>
    </row>
    <row r="6367" spans="1:11" x14ac:dyDescent="0.35">
      <c r="A6367">
        <v>6364</v>
      </c>
      <c r="B6367" t="str">
        <f t="shared" si="99"/>
        <v>20-55.5</v>
      </c>
      <c r="C6367">
        <v>-55.734828615357003</v>
      </c>
      <c r="D6367">
        <v>20.427331102469001</v>
      </c>
      <c r="E6367">
        <f>ASIN(SQRT((SIN(RADIANS(PARAMETERS!$D$8-D6367)/2)*SIN(RADIANS(PARAMETERS!$D$8-D6367)/2))+(COS(RADIANS(D6367))*COS(RADIANS(PARAMETERS!$D$8))*SIN(RADIANS(PARAMETERS!$D$9-C6367)/2)*SIN(RADIANS(PARAMETERS!$D$9-C6367)/2))))*2*3958.756</f>
        <v>472.65086278763215</v>
      </c>
      <c r="F6367">
        <v>162.8165435791</v>
      </c>
      <c r="G6367">
        <v>189.91529846191</v>
      </c>
      <c r="H6367">
        <v>228.88970947266</v>
      </c>
      <c r="I6367">
        <v>263.60433959961</v>
      </c>
      <c r="J6367">
        <v>303.5852355957</v>
      </c>
      <c r="K6367" s="6">
        <f>IFERROR(EXP(TREND(LN($F$1:$J$1),LN(F6367:J6367),LN(Calculations!$B$3))),0)</f>
        <v>3.0443142304857836E-2</v>
      </c>
    </row>
    <row r="6368" spans="1:11" x14ac:dyDescent="0.35">
      <c r="A6368">
        <v>6365</v>
      </c>
      <c r="B6368" t="str">
        <f t="shared" si="99"/>
        <v>20-56</v>
      </c>
      <c r="C6368">
        <v>-56.006149950257999</v>
      </c>
      <c r="D6368">
        <v>20.427331102469001</v>
      </c>
      <c r="E6368">
        <f>ASIN(SQRT((SIN(RADIANS(PARAMETERS!$D$8-D6368)/2)*SIN(RADIANS(PARAMETERS!$D$8-D6368)/2))+(COS(RADIANS(D6368))*COS(RADIANS(PARAMETERS!$D$8))*SIN(RADIANS(PARAMETERS!$D$9-C6368)/2)*SIN(RADIANS(PARAMETERS!$D$9-C6368)/2))))*2*3958.756</f>
        <v>460.67831123568783</v>
      </c>
      <c r="F6368">
        <v>163.62023925781</v>
      </c>
      <c r="G6368">
        <v>190.45111083984</v>
      </c>
      <c r="H6368">
        <v>229.59857177734</v>
      </c>
      <c r="I6368">
        <v>264.47576904297</v>
      </c>
      <c r="J6368">
        <v>304.65225219727</v>
      </c>
      <c r="K6368" s="6">
        <f>IFERROR(EXP(TREND(LN($F$1:$J$1),LN(F6368:J6368),LN(Calculations!$B$3))),0)</f>
        <v>3.1061687442004632E-2</v>
      </c>
    </row>
    <row r="6369" spans="1:11" x14ac:dyDescent="0.35">
      <c r="A6369">
        <v>6366</v>
      </c>
      <c r="B6369" t="str">
        <f t="shared" si="99"/>
        <v>20-56.5</v>
      </c>
      <c r="C6369">
        <v>-56.277471285159002</v>
      </c>
      <c r="D6369">
        <v>20.427331102469001</v>
      </c>
      <c r="E6369">
        <f>ASIN(SQRT((SIN(RADIANS(PARAMETERS!$D$8-D6369)/2)*SIN(RADIANS(PARAMETERS!$D$8-D6369)/2))+(COS(RADIANS(D6369))*COS(RADIANS(PARAMETERS!$D$8))*SIN(RADIANS(PARAMETERS!$D$9-C6369)/2)*SIN(RADIANS(PARAMETERS!$D$9-C6369)/2))))*2*3958.756</f>
        <v>449.09433928993809</v>
      </c>
      <c r="F6369">
        <v>164.35311889648</v>
      </c>
      <c r="G6369">
        <v>190.95497131348</v>
      </c>
      <c r="H6369">
        <v>230.25178527832</v>
      </c>
      <c r="I6369">
        <v>265.26812744141</v>
      </c>
      <c r="J6369">
        <v>305.61099243164</v>
      </c>
      <c r="K6369" s="6">
        <f>IFERROR(EXP(TREND(LN($F$1:$J$1),LN(F6369:J6369),LN(Calculations!$B$3))),0)</f>
        <v>3.1643754491201867E-2</v>
      </c>
    </row>
    <row r="6370" spans="1:11" x14ac:dyDescent="0.35">
      <c r="A6370">
        <v>6367</v>
      </c>
      <c r="B6370" t="str">
        <f t="shared" si="99"/>
        <v>20-56.5</v>
      </c>
      <c r="C6370">
        <v>-56.548792620059999</v>
      </c>
      <c r="D6370">
        <v>20.427331102469001</v>
      </c>
      <c r="E6370">
        <f>ASIN(SQRT((SIN(RADIANS(PARAMETERS!$D$8-D6370)/2)*SIN(RADIANS(PARAMETERS!$D$8-D6370)/2))+(COS(RADIANS(D6370))*COS(RADIANS(PARAMETERS!$D$8))*SIN(RADIANS(PARAMETERS!$D$9-C6370)/2)*SIN(RADIANS(PARAMETERS!$D$9-C6370)/2))))*2*3958.756</f>
        <v>437.92980948059642</v>
      </c>
      <c r="F6370">
        <v>165.07615661621</v>
      </c>
      <c r="G6370">
        <v>191.48454284668</v>
      </c>
      <c r="H6370">
        <v>230.94299316406</v>
      </c>
      <c r="I6370">
        <v>266.11038208008</v>
      </c>
      <c r="J6370">
        <v>306.63430786133</v>
      </c>
      <c r="K6370" s="6">
        <f>IFERROR(EXP(TREND(LN($F$1:$J$1),LN(F6370:J6370),LN(Calculations!$B$3))),0)</f>
        <v>3.2230645884489921E-2</v>
      </c>
    </row>
    <row r="6371" spans="1:11" x14ac:dyDescent="0.35">
      <c r="A6371">
        <v>6368</v>
      </c>
      <c r="B6371" t="str">
        <f t="shared" si="99"/>
        <v>20-57</v>
      </c>
      <c r="C6371">
        <v>-56.820113954961002</v>
      </c>
      <c r="D6371">
        <v>20.427331102469001</v>
      </c>
      <c r="E6371">
        <f>ASIN(SQRT((SIN(RADIANS(PARAMETERS!$D$8-D6371)/2)*SIN(RADIANS(PARAMETERS!$D$8-D6371)/2))+(COS(RADIANS(D6371))*COS(RADIANS(PARAMETERS!$D$8))*SIN(RADIANS(PARAMETERS!$D$9-C6371)/2)*SIN(RADIANS(PARAMETERS!$D$9-C6371)/2))))*2*3958.756</f>
        <v>427.21763182970921</v>
      </c>
      <c r="F6371">
        <v>165.77563476563</v>
      </c>
      <c r="G6371">
        <v>192.03616333008</v>
      </c>
      <c r="H6371">
        <v>231.66700744629</v>
      </c>
      <c r="I6371">
        <v>266.99584960938</v>
      </c>
      <c r="J6371">
        <v>307.71368408203</v>
      </c>
      <c r="K6371" s="6">
        <f>IFERROR(EXP(TREND(LN($F$1:$J$1),LN(F6371:J6371),LN(Calculations!$B$3))),0)</f>
        <v>3.2811700529940806E-2</v>
      </c>
    </row>
    <row r="6372" spans="1:11" x14ac:dyDescent="0.35">
      <c r="A6372">
        <v>6369</v>
      </c>
      <c r="B6372" t="str">
        <f t="shared" si="99"/>
        <v>20-57</v>
      </c>
      <c r="C6372">
        <v>-57.091435289861998</v>
      </c>
      <c r="D6372">
        <v>20.427331102469001</v>
      </c>
      <c r="E6372">
        <f>ASIN(SQRT((SIN(RADIANS(PARAMETERS!$D$8-D6372)/2)*SIN(RADIANS(PARAMETERS!$D$8-D6372)/2))+(COS(RADIANS(D6372))*COS(RADIANS(PARAMETERS!$D$8))*SIN(RADIANS(PARAMETERS!$D$9-C6372)/2)*SIN(RADIANS(PARAMETERS!$D$9-C6372)/2))))*2*3958.756</f>
        <v>416.99269312157458</v>
      </c>
      <c r="F6372">
        <v>166.39590454102</v>
      </c>
      <c r="G6372">
        <v>192.55502319336</v>
      </c>
      <c r="H6372">
        <v>232.34628295898</v>
      </c>
      <c r="I6372">
        <v>267.82528686523</v>
      </c>
      <c r="J6372">
        <v>308.72326660156</v>
      </c>
      <c r="K6372" s="6">
        <f>IFERROR(EXP(TREND(LN($F$1:$J$1),LN(F6372:J6372),LN(Calculations!$B$3))),0)</f>
        <v>3.3339791815839875E-2</v>
      </c>
    </row>
    <row r="6373" spans="1:11" x14ac:dyDescent="0.35">
      <c r="A6373">
        <v>6370</v>
      </c>
      <c r="B6373" t="str">
        <f t="shared" si="99"/>
        <v>20-57.5</v>
      </c>
      <c r="C6373">
        <v>-57.362756624763001</v>
      </c>
      <c r="D6373">
        <v>20.427331102469001</v>
      </c>
      <c r="E6373">
        <f>ASIN(SQRT((SIN(RADIANS(PARAMETERS!$D$8-D6373)/2)*SIN(RADIANS(PARAMETERS!$D$8-D6373)/2))+(COS(RADIANS(D6373))*COS(RADIANS(PARAMETERS!$D$8))*SIN(RADIANS(PARAMETERS!$D$9-C6373)/2)*SIN(RADIANS(PARAMETERS!$D$9-C6373)/2))))*2*3958.756</f>
        <v>407.2917136058378</v>
      </c>
      <c r="F6373">
        <v>167.02197265625</v>
      </c>
      <c r="G6373">
        <v>193.10957336426</v>
      </c>
      <c r="H6373">
        <v>233.0809173584</v>
      </c>
      <c r="I6373">
        <v>268.7292175293</v>
      </c>
      <c r="J6373">
        <v>309.83114624023</v>
      </c>
      <c r="K6373" s="6">
        <f>IFERROR(EXP(TREND(LN($F$1:$J$1),LN(F6373:J6373),LN(Calculations!$B$3))),0)</f>
        <v>3.3880013120545588E-2</v>
      </c>
    </row>
    <row r="6374" spans="1:11" x14ac:dyDescent="0.35">
      <c r="A6374">
        <v>6371</v>
      </c>
      <c r="B6374" t="str">
        <f t="shared" si="99"/>
        <v>20-57.5</v>
      </c>
      <c r="C6374">
        <v>-57.634077959663998</v>
      </c>
      <c r="D6374">
        <v>20.427331102469001</v>
      </c>
      <c r="E6374">
        <f>ASIN(SQRT((SIN(RADIANS(PARAMETERS!$D$8-D6374)/2)*SIN(RADIANS(PARAMETERS!$D$8-D6374)/2))+(COS(RADIANS(D6374))*COS(RADIANS(PARAMETERS!$D$8))*SIN(RADIANS(PARAMETERS!$D$9-C6374)/2)*SIN(RADIANS(PARAMETERS!$D$9-C6374)/2))))*2*3958.756</f>
        <v>398.15301528270044</v>
      </c>
      <c r="F6374">
        <v>167.630859375</v>
      </c>
      <c r="G6374">
        <v>193.68676757813</v>
      </c>
      <c r="H6374">
        <v>233.85180664063</v>
      </c>
      <c r="I6374">
        <v>269.68280029297</v>
      </c>
      <c r="J6374">
        <v>311.00531005859</v>
      </c>
      <c r="K6374" s="6">
        <f>IFERROR(EXP(TREND(LN($F$1:$J$1),LN(F6374:J6374),LN(Calculations!$B$3))),0)</f>
        <v>3.4413991318253373E-2</v>
      </c>
    </row>
    <row r="6375" spans="1:11" x14ac:dyDescent="0.35">
      <c r="A6375">
        <v>6372</v>
      </c>
      <c r="B6375" t="str">
        <f t="shared" si="99"/>
        <v>20-58</v>
      </c>
      <c r="C6375">
        <v>-57.905399294565001</v>
      </c>
      <c r="D6375">
        <v>20.427331102469001</v>
      </c>
      <c r="E6375">
        <f>ASIN(SQRT((SIN(RADIANS(PARAMETERS!$D$8-D6375)/2)*SIN(RADIANS(PARAMETERS!$D$8-D6375)/2))+(COS(RADIANS(D6375))*COS(RADIANS(PARAMETERS!$D$8))*SIN(RADIANS(PARAMETERS!$D$9-C6375)/2)*SIN(RADIANS(PARAMETERS!$D$9-C6375)/2))))*2*3958.756</f>
        <v>389.61618632104768</v>
      </c>
      <c r="F6375">
        <v>168.16368103027</v>
      </c>
      <c r="G6375">
        <v>194.22535705566</v>
      </c>
      <c r="H6375">
        <v>234.57060241699</v>
      </c>
      <c r="I6375">
        <v>270.57153320313</v>
      </c>
      <c r="J6375">
        <v>312.09924316406</v>
      </c>
      <c r="K6375" s="6">
        <f>IFERROR(EXP(TREND(LN($F$1:$J$1),LN(F6375:J6375),LN(Calculations!$B$3))),0)</f>
        <v>3.4891302233650535E-2</v>
      </c>
    </row>
    <row r="6376" spans="1:11" x14ac:dyDescent="0.35">
      <c r="A6376">
        <v>6373</v>
      </c>
      <c r="B6376" t="str">
        <f t="shared" si="99"/>
        <v>20-58</v>
      </c>
      <c r="C6376">
        <v>-58.176720629465002</v>
      </c>
      <c r="D6376">
        <v>20.427331102469001</v>
      </c>
      <c r="E6376">
        <f>ASIN(SQRT((SIN(RADIANS(PARAMETERS!$D$8-D6376)/2)*SIN(RADIANS(PARAMETERS!$D$8-D6376)/2))+(COS(RADIANS(D6376))*COS(RADIANS(PARAMETERS!$D$8))*SIN(RADIANS(PARAMETERS!$D$9-C6376)/2)*SIN(RADIANS(PARAMETERS!$D$9-C6376)/2))))*2*3958.756</f>
        <v>381.72162830095732</v>
      </c>
      <c r="F6376">
        <v>168.70721435547</v>
      </c>
      <c r="G6376">
        <v>194.79193115234</v>
      </c>
      <c r="H6376">
        <v>235.32945251465</v>
      </c>
      <c r="I6376">
        <v>271.5119934082</v>
      </c>
      <c r="J6376">
        <v>313.25918579102</v>
      </c>
      <c r="K6376" s="6">
        <f>IFERROR(EXP(TREND(LN($F$1:$J$1),LN(F6376:J6376),LN(Calculations!$B$3))),0)</f>
        <v>3.5383642500489865E-2</v>
      </c>
    </row>
    <row r="6377" spans="1:11" x14ac:dyDescent="0.35">
      <c r="A6377">
        <v>6374</v>
      </c>
      <c r="B6377" t="str">
        <f t="shared" si="99"/>
        <v>20-58.5</v>
      </c>
      <c r="C6377">
        <v>-58.448041964365999</v>
      </c>
      <c r="D6377">
        <v>20.427331102469001</v>
      </c>
      <c r="E6377">
        <f>ASIN(SQRT((SIN(RADIANS(PARAMETERS!$D$8-D6377)/2)*SIN(RADIANS(PARAMETERS!$D$8-D6377)/2))+(COS(RADIANS(D6377))*COS(RADIANS(PARAMETERS!$D$8))*SIN(RADIANS(PARAMETERS!$D$9-C6377)/2)*SIN(RADIANS(PARAMETERS!$D$9-C6377)/2))))*2*3958.756</f>
        <v>374.50997740354052</v>
      </c>
      <c r="F6377">
        <v>169.23371887207</v>
      </c>
      <c r="G6377">
        <v>195.36743164063</v>
      </c>
      <c r="H6377">
        <v>236.09825134277</v>
      </c>
      <c r="I6377">
        <v>272.4631652832</v>
      </c>
      <c r="J6377">
        <v>314.43072509766</v>
      </c>
      <c r="K6377" s="6">
        <f>IFERROR(EXP(TREND(LN($F$1:$J$1),LN(F6377:J6377),LN(Calculations!$B$3))),0)</f>
        <v>3.5869785366378144E-2</v>
      </c>
    </row>
    <row r="6378" spans="1:11" x14ac:dyDescent="0.35">
      <c r="A6378">
        <v>6375</v>
      </c>
      <c r="B6378" t="str">
        <f t="shared" si="99"/>
        <v>20-58.5</v>
      </c>
      <c r="C6378">
        <v>-58.719363299267002</v>
      </c>
      <c r="D6378">
        <v>20.427331102469001</v>
      </c>
      <c r="E6378">
        <f>ASIN(SQRT((SIN(RADIANS(PARAMETERS!$D$8-D6378)/2)*SIN(RADIANS(PARAMETERS!$D$8-D6378)/2))+(COS(RADIANS(D6378))*COS(RADIANS(PARAMETERS!$D$8))*SIN(RADIANS(PARAMETERS!$D$9-C6378)/2)*SIN(RADIANS(PARAMETERS!$D$9-C6378)/2))))*2*3958.756</f>
        <v>368.02139782841181</v>
      </c>
      <c r="F6378">
        <v>169.69554138184</v>
      </c>
      <c r="G6378">
        <v>195.896484375</v>
      </c>
      <c r="H6378">
        <v>236.79277038574</v>
      </c>
      <c r="I6378">
        <v>273.31286621094</v>
      </c>
      <c r="J6378">
        <v>315.46688842773</v>
      </c>
      <c r="K6378" s="6">
        <f>IFERROR(EXP(TREND(LN($F$1:$J$1),LN(F6378:J6378),LN(Calculations!$B$3))),0)</f>
        <v>3.6310578100544215E-2</v>
      </c>
    </row>
    <row r="6379" spans="1:11" x14ac:dyDescent="0.35">
      <c r="A6379">
        <v>6376</v>
      </c>
      <c r="B6379" t="str">
        <f t="shared" si="99"/>
        <v>20-59</v>
      </c>
      <c r="C6379">
        <v>-58.990684634167998</v>
      </c>
      <c r="D6379">
        <v>20.427331102469001</v>
      </c>
      <c r="E6379">
        <f>ASIN(SQRT((SIN(RADIANS(PARAMETERS!$D$8-D6379)/2)*SIN(RADIANS(PARAMETERS!$D$8-D6379)/2))+(COS(RADIANS(D6379))*COS(RADIANS(PARAMETERS!$D$8))*SIN(RADIANS(PARAMETERS!$D$9-C6379)/2)*SIN(RADIANS(PARAMETERS!$D$9-C6379)/2))))*2*3958.756</f>
        <v>362.29475574418785</v>
      </c>
      <c r="F6379">
        <v>170.14543151855</v>
      </c>
      <c r="G6379">
        <v>196.42922973633</v>
      </c>
      <c r="H6379">
        <v>237.49340820313</v>
      </c>
      <c r="I6379">
        <v>274.17105102539</v>
      </c>
      <c r="J6379">
        <v>316.51461791992</v>
      </c>
      <c r="K6379" s="6">
        <f>IFERROR(EXP(TREND(LN($F$1:$J$1),LN(F6379:J6379),LN(Calculations!$B$3))),0)</f>
        <v>3.6745109665553985E-2</v>
      </c>
    </row>
    <row r="6380" spans="1:11" x14ac:dyDescent="0.35">
      <c r="A6380">
        <v>6377</v>
      </c>
      <c r="B6380" t="str">
        <f t="shared" si="99"/>
        <v>20-59.5</v>
      </c>
      <c r="C6380">
        <v>-59.262005969069001</v>
      </c>
      <c r="D6380">
        <v>20.427331102469001</v>
      </c>
      <c r="E6380">
        <f>ASIN(SQRT((SIN(RADIANS(PARAMETERS!$D$8-D6380)/2)*SIN(RADIANS(PARAMETERS!$D$8-D6380)/2))+(COS(RADIANS(D6380))*COS(RADIANS(PARAMETERS!$D$8))*SIN(RADIANS(PARAMETERS!$D$9-C6380)/2)*SIN(RADIANS(PARAMETERS!$D$9-C6380)/2))))*2*3958.756</f>
        <v>357.36669463065272</v>
      </c>
      <c r="F6380">
        <v>170.57215881348</v>
      </c>
      <c r="G6380">
        <v>196.94898986816</v>
      </c>
      <c r="H6380">
        <v>238.17681884766</v>
      </c>
      <c r="I6380">
        <v>275.00811767578</v>
      </c>
      <c r="J6380">
        <v>317.53659057617</v>
      </c>
      <c r="K6380" s="6">
        <f>IFERROR(EXP(TREND(LN($F$1:$J$1),LN(F6380:J6380),LN(Calculations!$B$3))),0)</f>
        <v>3.7162377765893088E-2</v>
      </c>
    </row>
    <row r="6381" spans="1:11" x14ac:dyDescent="0.35">
      <c r="A6381">
        <v>6378</v>
      </c>
      <c r="B6381" t="str">
        <f t="shared" si="99"/>
        <v>20-59.5</v>
      </c>
      <c r="C6381">
        <v>-59.533327303969998</v>
      </c>
      <c r="D6381">
        <v>20.427331102469001</v>
      </c>
      <c r="E6381">
        <f>ASIN(SQRT((SIN(RADIANS(PARAMETERS!$D$8-D6381)/2)*SIN(RADIANS(PARAMETERS!$D$8-D6381)/2))+(COS(RADIANS(D6381))*COS(RADIANS(PARAMETERS!$D$8))*SIN(RADIANS(PARAMETERS!$D$9-C6381)/2)*SIN(RADIANS(PARAMETERS!$D$9-C6381)/2))))*2*3958.756</f>
        <v>353.2706469462492</v>
      </c>
      <c r="F6381">
        <v>170.95755004883</v>
      </c>
      <c r="G6381">
        <v>197.42297363281</v>
      </c>
      <c r="H6381">
        <v>238.79995727539</v>
      </c>
      <c r="I6381">
        <v>275.77133178711</v>
      </c>
      <c r="J6381">
        <v>318.46841430664</v>
      </c>
      <c r="K6381" s="6">
        <f>IFERROR(EXP(TREND(LN($F$1:$J$1),LN(F6381:J6381),LN(Calculations!$B$3))),0)</f>
        <v>3.7542326406391512E-2</v>
      </c>
    </row>
    <row r="6382" spans="1:11" x14ac:dyDescent="0.35">
      <c r="A6382">
        <v>6379</v>
      </c>
      <c r="B6382" t="str">
        <f t="shared" si="99"/>
        <v>20-60</v>
      </c>
      <c r="C6382">
        <v>-59.804648638871001</v>
      </c>
      <c r="D6382">
        <v>20.427331102469001</v>
      </c>
      <c r="E6382">
        <f>ASIN(SQRT((SIN(RADIANS(PARAMETERS!$D$8-D6382)/2)*SIN(RADIANS(PARAMETERS!$D$8-D6382)/2))+(COS(RADIANS(D6382))*COS(RADIANS(PARAMETERS!$D$8))*SIN(RADIANS(PARAMETERS!$D$9-C6382)/2)*SIN(RADIANS(PARAMETERS!$D$9-C6382)/2))))*2*3958.756</f>
        <v>350.03583092518693</v>
      </c>
      <c r="F6382">
        <v>171.34075927734</v>
      </c>
      <c r="G6382">
        <v>197.90782165527</v>
      </c>
      <c r="H6382">
        <v>239.45420837402</v>
      </c>
      <c r="I6382">
        <v>276.58618164063</v>
      </c>
      <c r="J6382">
        <v>319.47802734375</v>
      </c>
      <c r="K6382" s="6">
        <f>IFERROR(EXP(TREND(LN($F$1:$J$1),LN(F6382:J6382),LN(Calculations!$B$3))),0)</f>
        <v>3.7913127644436891E-2</v>
      </c>
    </row>
    <row r="6383" spans="1:11" x14ac:dyDescent="0.35">
      <c r="A6383">
        <v>6380</v>
      </c>
      <c r="B6383" t="str">
        <f t="shared" si="99"/>
        <v>20-60</v>
      </c>
      <c r="C6383">
        <v>-60.075969973771997</v>
      </c>
      <c r="D6383">
        <v>20.427331102469001</v>
      </c>
      <c r="E6383">
        <f>ASIN(SQRT((SIN(RADIANS(PARAMETERS!$D$8-D6383)/2)*SIN(RADIANS(PARAMETERS!$D$8-D6383)/2))+(COS(RADIANS(D6383))*COS(RADIANS(PARAMETERS!$D$8))*SIN(RADIANS(PARAMETERS!$D$9-C6383)/2)*SIN(RADIANS(PARAMETERS!$D$9-C6383)/2))))*2*3958.756</f>
        <v>347.68629264444121</v>
      </c>
      <c r="F6383">
        <v>171.70753479004</v>
      </c>
      <c r="G6383">
        <v>198.37846374512</v>
      </c>
      <c r="H6383">
        <v>240.09893798828</v>
      </c>
      <c r="I6383">
        <v>277.3967590332</v>
      </c>
      <c r="J6383">
        <v>320.49044799805</v>
      </c>
      <c r="K6383" s="6">
        <f>IFERROR(EXP(TREND(LN($F$1:$J$1),LN(F6383:J6383),LN(Calculations!$B$3))),0)</f>
        <v>3.8264017853492718E-2</v>
      </c>
    </row>
    <row r="6384" spans="1:11" x14ac:dyDescent="0.35">
      <c r="A6384">
        <v>6381</v>
      </c>
      <c r="B6384" t="str">
        <f t="shared" si="99"/>
        <v>20-60.5</v>
      </c>
      <c r="C6384">
        <v>-60.347291308673</v>
      </c>
      <c r="D6384">
        <v>20.427331102469001</v>
      </c>
      <c r="E6384">
        <f>ASIN(SQRT((SIN(RADIANS(PARAMETERS!$D$8-D6384)/2)*SIN(RADIANS(PARAMETERS!$D$8-D6384)/2))+(COS(RADIANS(D6384))*COS(RADIANS(PARAMETERS!$D$8))*SIN(RADIANS(PARAMETERS!$D$9-C6384)/2)*SIN(RADIANS(PARAMETERS!$D$9-C6384)/2))))*2*3958.756</f>
        <v>346.24005974376945</v>
      </c>
      <c r="F6384">
        <v>172.03904724121</v>
      </c>
      <c r="G6384">
        <v>198.80297851563</v>
      </c>
      <c r="H6384">
        <v>240.67913818359</v>
      </c>
      <c r="I6384">
        <v>278.12518310547</v>
      </c>
      <c r="J6384">
        <v>321.39920043945</v>
      </c>
      <c r="K6384" s="6">
        <f>IFERROR(EXP(TREND(LN($F$1:$J$1),LN(F6384:J6384),LN(Calculations!$B$3))),0)</f>
        <v>3.858325761396407E-2</v>
      </c>
    </row>
    <row r="6385" spans="1:11" x14ac:dyDescent="0.35">
      <c r="A6385">
        <v>6382</v>
      </c>
      <c r="B6385" t="str">
        <f t="shared" si="99"/>
        <v>20-60.5</v>
      </c>
      <c r="C6385">
        <v>-60.618612643573996</v>
      </c>
      <c r="D6385">
        <v>20.427331102469001</v>
      </c>
      <c r="E6385">
        <f>ASIN(SQRT((SIN(RADIANS(PARAMETERS!$D$8-D6385)/2)*SIN(RADIANS(PARAMETERS!$D$8-D6385)/2))+(COS(RADIANS(D6385))*COS(RADIANS(PARAMETERS!$D$8))*SIN(RADIANS(PARAMETERS!$D$9-C6385)/2)*SIN(RADIANS(PARAMETERS!$D$9-C6385)/2))))*2*3958.756</f>
        <v>345.70847213465993</v>
      </c>
      <c r="F6385">
        <v>172.38345336914</v>
      </c>
      <c r="G6385">
        <v>199.24496459961</v>
      </c>
      <c r="H6385">
        <v>241.28466796875</v>
      </c>
      <c r="I6385">
        <v>278.88653564453</v>
      </c>
      <c r="J6385">
        <v>322.35018920898</v>
      </c>
      <c r="K6385" s="6">
        <f>IFERROR(EXP(TREND(LN($F$1:$J$1),LN(F6385:J6385),LN(Calculations!$B$3))),0)</f>
        <v>3.8915321951001149E-2</v>
      </c>
    </row>
    <row r="6386" spans="1:11" x14ac:dyDescent="0.35">
      <c r="A6386">
        <v>6383</v>
      </c>
      <c r="B6386" t="str">
        <f t="shared" si="99"/>
        <v>20-61</v>
      </c>
      <c r="C6386">
        <v>-60.889933978475</v>
      </c>
      <c r="D6386">
        <v>20.427331102469001</v>
      </c>
      <c r="E6386">
        <f>ASIN(SQRT((SIN(RADIANS(PARAMETERS!$D$8-D6386)/2)*SIN(RADIANS(PARAMETERS!$D$8-D6386)/2))+(COS(RADIANS(D6386))*COS(RADIANS(PARAMETERS!$D$8))*SIN(RADIANS(PARAMETERS!$D$9-C6386)/2)*SIN(RADIANS(PARAMETERS!$D$9-C6386)/2))))*2*3958.756</f>
        <v>346.09574553812644</v>
      </c>
      <c r="F6386">
        <v>172.71832275391</v>
      </c>
      <c r="G6386">
        <v>199.6728515625</v>
      </c>
      <c r="H6386">
        <v>241.86819458008</v>
      </c>
      <c r="I6386">
        <v>279.61813354492</v>
      </c>
      <c r="J6386">
        <v>323.26187133789</v>
      </c>
      <c r="K6386" s="6">
        <f>IFERROR(EXP(TREND(LN($F$1:$J$1),LN(F6386:J6386),LN(Calculations!$B$3))),0)</f>
        <v>3.9241131486640365E-2</v>
      </c>
    </row>
    <row r="6387" spans="1:11" x14ac:dyDescent="0.35">
      <c r="A6387">
        <v>6384</v>
      </c>
      <c r="B6387" t="str">
        <f t="shared" si="99"/>
        <v>20-61</v>
      </c>
      <c r="C6387">
        <v>-61.161255313376003</v>
      </c>
      <c r="D6387">
        <v>20.427331102469001</v>
      </c>
      <c r="E6387">
        <f>ASIN(SQRT((SIN(RADIANS(PARAMETERS!$D$8-D6387)/2)*SIN(RADIANS(PARAMETERS!$D$8-D6387)/2))+(COS(RADIANS(D6387))*COS(RADIANS(PARAMETERS!$D$8))*SIN(RADIANS(PARAMETERS!$D$9-C6387)/2)*SIN(RADIANS(PARAMETERS!$D$9-C6387)/2))))*2*3958.756</f>
        <v>347.39880616114783</v>
      </c>
      <c r="F6387">
        <v>173.029296875</v>
      </c>
      <c r="G6387">
        <v>200.0650177002</v>
      </c>
      <c r="H6387">
        <v>242.39552307129</v>
      </c>
      <c r="I6387">
        <v>280.2734375</v>
      </c>
      <c r="J6387">
        <v>324.07223510742</v>
      </c>
      <c r="K6387" s="6">
        <f>IFERROR(EXP(TREND(LN($F$1:$J$1),LN(F6387:J6387),LN(Calculations!$B$3))),0)</f>
        <v>3.9549647925269313E-2</v>
      </c>
    </row>
    <row r="6388" spans="1:11" x14ac:dyDescent="0.35">
      <c r="A6388">
        <v>6385</v>
      </c>
      <c r="B6388" t="str">
        <f t="shared" si="99"/>
        <v>20-61.5</v>
      </c>
      <c r="C6388">
        <v>-61.432576648276999</v>
      </c>
      <c r="D6388">
        <v>20.427331102469001</v>
      </c>
      <c r="E6388">
        <f>ASIN(SQRT((SIN(RADIANS(PARAMETERS!$D$8-D6388)/2)*SIN(RADIANS(PARAMETERS!$D$8-D6388)/2))+(COS(RADIANS(D6388))*COS(RADIANS(PARAMETERS!$D$8))*SIN(RADIANS(PARAMETERS!$D$9-C6388)/2)*SIN(RADIANS(PARAMETERS!$D$9-C6388)/2))))*2*3958.756</f>
        <v>349.60741140285438</v>
      </c>
      <c r="F6388">
        <v>173.3681640625</v>
      </c>
      <c r="G6388">
        <v>200.49276733398</v>
      </c>
      <c r="H6388">
        <v>242.97129821777</v>
      </c>
      <c r="I6388">
        <v>280.98947143555</v>
      </c>
      <c r="J6388">
        <v>324.95822143555</v>
      </c>
      <c r="K6388" s="6">
        <f>IFERROR(EXP(TREND(LN($F$1:$J$1),LN(F6388:J6388),LN(Calculations!$B$3))),0)</f>
        <v>3.9886859173512881E-2</v>
      </c>
    </row>
    <row r="6389" spans="1:11" x14ac:dyDescent="0.35">
      <c r="A6389">
        <v>6386</v>
      </c>
      <c r="B6389" t="str">
        <f t="shared" si="99"/>
        <v>20-61.5</v>
      </c>
      <c r="C6389">
        <v>-61.703897983178003</v>
      </c>
      <c r="D6389">
        <v>20.427331102469001</v>
      </c>
      <c r="E6389">
        <f>ASIN(SQRT((SIN(RADIANS(PARAMETERS!$D$8-D6389)/2)*SIN(RADIANS(PARAMETERS!$D$8-D6389)/2))+(COS(RADIANS(D6389))*COS(RADIANS(PARAMETERS!$D$8))*SIN(RADIANS(PARAMETERS!$D$9-C6389)/2)*SIN(RADIANS(PARAMETERS!$D$9-C6389)/2))))*2*3958.756</f>
        <v>352.70454569778809</v>
      </c>
      <c r="F6389">
        <v>173.69998168945</v>
      </c>
      <c r="G6389">
        <v>200.9068145752</v>
      </c>
      <c r="H6389">
        <v>243.52157592773</v>
      </c>
      <c r="I6389">
        <v>281.6682434082</v>
      </c>
      <c r="J6389">
        <v>325.79220581055</v>
      </c>
      <c r="K6389" s="6">
        <f>IFERROR(EXP(TREND(LN($F$1:$J$1),LN(F6389:J6389),LN(Calculations!$B$3))),0)</f>
        <v>4.0223082406224533E-2</v>
      </c>
    </row>
    <row r="6390" spans="1:11" x14ac:dyDescent="0.35">
      <c r="A6390">
        <v>6387</v>
      </c>
      <c r="B6390" t="str">
        <f t="shared" si="99"/>
        <v>20-62</v>
      </c>
      <c r="C6390">
        <v>-61.975219318078999</v>
      </c>
      <c r="D6390">
        <v>20.427331102469001</v>
      </c>
      <c r="E6390">
        <f>ASIN(SQRT((SIN(RADIANS(PARAMETERS!$D$8-D6390)/2)*SIN(RADIANS(PARAMETERS!$D$8-D6390)/2))+(COS(RADIANS(D6390))*COS(RADIANS(PARAMETERS!$D$8))*SIN(RADIANS(PARAMETERS!$D$9-C6390)/2)*SIN(RADIANS(PARAMETERS!$D$9-C6390)/2))))*2*3958.756</f>
        <v>356.66705655387671</v>
      </c>
      <c r="F6390">
        <v>174.005859375</v>
      </c>
      <c r="G6390">
        <v>201.28025817871</v>
      </c>
      <c r="H6390">
        <v>244.00566101074</v>
      </c>
      <c r="I6390">
        <v>282.25561523438</v>
      </c>
      <c r="J6390">
        <v>326.50329589844</v>
      </c>
      <c r="K6390" s="6">
        <f>IFERROR(EXP(TREND(LN($F$1:$J$1),LN(F6390:J6390),LN(Calculations!$B$3))),0)</f>
        <v>4.0542445334227108E-2</v>
      </c>
    </row>
    <row r="6391" spans="1:11" x14ac:dyDescent="0.35">
      <c r="A6391">
        <v>6388</v>
      </c>
      <c r="B6391" t="str">
        <f t="shared" si="99"/>
        <v>20-62</v>
      </c>
      <c r="C6391">
        <v>-62.246540652980002</v>
      </c>
      <c r="D6391">
        <v>20.427331102469001</v>
      </c>
      <c r="E6391">
        <f>ASIN(SQRT((SIN(RADIANS(PARAMETERS!$D$8-D6391)/2)*SIN(RADIANS(PARAMETERS!$D$8-D6391)/2))+(COS(RADIANS(D6391))*COS(RADIANS(PARAMETERS!$D$8))*SIN(RADIANS(PARAMETERS!$D$9-C6391)/2)*SIN(RADIANS(PARAMETERS!$D$9-C6391)/2))))*2*3958.756</f>
        <v>361.46647720309221</v>
      </c>
      <c r="F6391">
        <v>174.33149719238</v>
      </c>
      <c r="G6391">
        <v>201.67993164063</v>
      </c>
      <c r="H6391">
        <v>244.52691650391</v>
      </c>
      <c r="I6391">
        <v>282.890625</v>
      </c>
      <c r="J6391">
        <v>327.27487182617</v>
      </c>
      <c r="K6391" s="6">
        <f>IFERROR(EXP(TREND(LN($F$1:$J$1),LN(F6391:J6391),LN(Calculations!$B$3))),0)</f>
        <v>4.0882137722237359E-2</v>
      </c>
    </row>
    <row r="6392" spans="1:11" x14ac:dyDescent="0.35">
      <c r="A6392">
        <v>6389</v>
      </c>
      <c r="B6392" t="str">
        <f t="shared" si="99"/>
        <v>20-62.5</v>
      </c>
      <c r="C6392">
        <v>-62.517861987880998</v>
      </c>
      <c r="D6392">
        <v>20.427331102469001</v>
      </c>
      <c r="E6392">
        <f>ASIN(SQRT((SIN(RADIANS(PARAMETERS!$D$8-D6392)/2)*SIN(RADIANS(PARAMETERS!$D$8-D6392)/2))+(COS(RADIANS(D6392))*COS(RADIANS(PARAMETERS!$D$8))*SIN(RADIANS(PARAMETERS!$D$9-C6392)/2)*SIN(RADIANS(PARAMETERS!$D$9-C6392)/2))))*2*3958.756</f>
        <v>367.06997145183522</v>
      </c>
      <c r="F6392">
        <v>174.6423034668</v>
      </c>
      <c r="G6392">
        <v>202.0608215332</v>
      </c>
      <c r="H6392">
        <v>245.02276611328</v>
      </c>
      <c r="I6392">
        <v>283.49392700195</v>
      </c>
      <c r="J6392">
        <v>328.00701904297</v>
      </c>
      <c r="K6392" s="6">
        <f>IFERROR(EXP(TREND(LN($F$1:$J$1),LN(F6392:J6392),LN(Calculations!$B$3))),0)</f>
        <v>4.120860823930713E-2</v>
      </c>
    </row>
    <row r="6393" spans="1:11" x14ac:dyDescent="0.35">
      <c r="A6393">
        <v>6390</v>
      </c>
      <c r="B6393" t="str">
        <f t="shared" si="99"/>
        <v>20-63</v>
      </c>
      <c r="C6393">
        <v>-62.789183322782002</v>
      </c>
      <c r="D6393">
        <v>20.427331102469001</v>
      </c>
      <c r="E6393">
        <f>ASIN(SQRT((SIN(RADIANS(PARAMETERS!$D$8-D6393)/2)*SIN(RADIANS(PARAMETERS!$D$8-D6393)/2))+(COS(RADIANS(D6393))*COS(RADIANS(PARAMETERS!$D$8))*SIN(RADIANS(PARAMETERS!$D$9-C6393)/2)*SIN(RADIANS(PARAMETERS!$D$9-C6393)/2))))*2*3958.756</f>
        <v>373.44133398452436</v>
      </c>
      <c r="F6393">
        <v>174.92614746094</v>
      </c>
      <c r="G6393">
        <v>202.40644836426</v>
      </c>
      <c r="H6393">
        <v>245.46926879883</v>
      </c>
      <c r="I6393">
        <v>284.03436279297</v>
      </c>
      <c r="J6393">
        <v>328.65969848633</v>
      </c>
      <c r="K6393" s="6">
        <f>IFERROR(EXP(TREND(LN($F$1:$J$1),LN(F6393:J6393),LN(Calculations!$B$3))),0)</f>
        <v>4.1510518244767744E-2</v>
      </c>
    </row>
    <row r="6394" spans="1:11" x14ac:dyDescent="0.35">
      <c r="A6394">
        <v>6391</v>
      </c>
      <c r="B6394" t="str">
        <f t="shared" si="99"/>
        <v>20-63</v>
      </c>
      <c r="C6394">
        <v>-63.060504657682998</v>
      </c>
      <c r="D6394">
        <v>20.427331102469001</v>
      </c>
      <c r="E6394">
        <f>ASIN(SQRT((SIN(RADIANS(PARAMETERS!$D$8-D6394)/2)*SIN(RADIANS(PARAMETERS!$D$8-D6394)/2))+(COS(RADIANS(D6394))*COS(RADIANS(PARAMETERS!$D$8))*SIN(RADIANS(PARAMETERS!$D$9-C6394)/2)*SIN(RADIANS(PARAMETERS!$D$9-C6394)/2))))*2*3958.756</f>
        <v>380.54198459784936</v>
      </c>
      <c r="F6394">
        <v>175.21826171875</v>
      </c>
      <c r="G6394">
        <v>202.76304626465</v>
      </c>
      <c r="H6394">
        <v>245.9313659668</v>
      </c>
      <c r="I6394">
        <v>284.59484863281</v>
      </c>
      <c r="J6394">
        <v>329.337890625</v>
      </c>
      <c r="K6394" s="6">
        <f>IFERROR(EXP(TREND(LN($F$1:$J$1),LN(F6394:J6394),LN(Calculations!$B$3))),0)</f>
        <v>4.1821711777718054E-2</v>
      </c>
    </row>
    <row r="6395" spans="1:11" x14ac:dyDescent="0.35">
      <c r="A6395">
        <v>6392</v>
      </c>
      <c r="B6395" t="str">
        <f t="shared" si="99"/>
        <v>20-63.5</v>
      </c>
      <c r="C6395">
        <v>-63.331825992584001</v>
      </c>
      <c r="D6395">
        <v>20.427331102469001</v>
      </c>
      <c r="E6395">
        <f>ASIN(SQRT((SIN(RADIANS(PARAMETERS!$D$8-D6395)/2)*SIN(RADIANS(PARAMETERS!$D$8-D6395)/2))+(COS(RADIANS(D6395))*COS(RADIANS(PARAMETERS!$D$8))*SIN(RADIANS(PARAMETERS!$D$9-C6395)/2)*SIN(RADIANS(PARAMETERS!$D$9-C6395)/2))))*2*3958.756</f>
        <v>388.3319055467868</v>
      </c>
      <c r="F6395">
        <v>175.49015808105</v>
      </c>
      <c r="G6395">
        <v>203.08935546875</v>
      </c>
      <c r="H6395">
        <v>246.34571838379</v>
      </c>
      <c r="I6395">
        <v>285.09045410156</v>
      </c>
      <c r="J6395">
        <v>329.92990112305</v>
      </c>
      <c r="K6395" s="6">
        <f>IFERROR(EXP(TREND(LN($F$1:$J$1),LN(F6395:J6395),LN(Calculations!$B$3))),0)</f>
        <v>4.2118577621491494E-2</v>
      </c>
    </row>
    <row r="6396" spans="1:11" x14ac:dyDescent="0.35">
      <c r="A6396">
        <v>6393</v>
      </c>
      <c r="B6396" t="str">
        <f t="shared" si="99"/>
        <v>20-63.5</v>
      </c>
      <c r="C6396">
        <v>-63.603147327484997</v>
      </c>
      <c r="D6396">
        <v>20.427331102469001</v>
      </c>
      <c r="E6396">
        <f>ASIN(SQRT((SIN(RADIANS(PARAMETERS!$D$8-D6396)/2)*SIN(RADIANS(PARAMETERS!$D$8-D6396)/2))+(COS(RADIANS(D6396))*COS(RADIANS(PARAMETERS!$D$8))*SIN(RADIANS(PARAMETERS!$D$9-C6396)/2)*SIN(RADIANS(PARAMETERS!$D$9-C6396)/2))))*2*3958.756</f>
        <v>396.77048482137792</v>
      </c>
      <c r="F6396">
        <v>175.74171447754</v>
      </c>
      <c r="G6396">
        <v>203.38786315918</v>
      </c>
      <c r="H6396">
        <v>246.71951293945</v>
      </c>
      <c r="I6396">
        <v>285.533203125</v>
      </c>
      <c r="J6396">
        <v>330.45394897461</v>
      </c>
      <c r="K6396" s="6">
        <f>IFERROR(EXP(TREND(LN($F$1:$J$1),LN(F6396:J6396),LN(Calculations!$B$3))),0)</f>
        <v>4.2398111508692771E-2</v>
      </c>
    </row>
    <row r="6397" spans="1:11" x14ac:dyDescent="0.35">
      <c r="A6397">
        <v>6394</v>
      </c>
      <c r="B6397" t="str">
        <f t="shared" si="99"/>
        <v>20-64</v>
      </c>
      <c r="C6397">
        <v>-63.874468662386001</v>
      </c>
      <c r="D6397">
        <v>20.427331102469001</v>
      </c>
      <c r="E6397">
        <f>ASIN(SQRT((SIN(RADIANS(PARAMETERS!$D$8-D6397)/2)*SIN(RADIANS(PARAMETERS!$D$8-D6397)/2))+(COS(RADIANS(D6397))*COS(RADIANS(PARAMETERS!$D$8))*SIN(RADIANS(PARAMETERS!$D$9-C6397)/2)*SIN(RADIANS(PARAMETERS!$D$9-C6397)/2))))*2*3958.756</f>
        <v>405.81724234914668</v>
      </c>
      <c r="F6397">
        <v>176.00427246094</v>
      </c>
      <c r="G6397">
        <v>203.70790100098</v>
      </c>
      <c r="H6397">
        <v>247.13363647461</v>
      </c>
      <c r="I6397">
        <v>286.03506469727</v>
      </c>
      <c r="J6397">
        <v>331.06088256836</v>
      </c>
      <c r="K6397" s="6">
        <f>IFERROR(EXP(TREND(LN($F$1:$J$1),LN(F6397:J6397),LN(Calculations!$B$3))),0)</f>
        <v>4.2681968099308104E-2</v>
      </c>
    </row>
    <row r="6398" spans="1:11" x14ac:dyDescent="0.35">
      <c r="A6398">
        <v>6395</v>
      </c>
      <c r="B6398" t="str">
        <f t="shared" si="99"/>
        <v>20-64</v>
      </c>
      <c r="C6398">
        <v>-64.145789997286997</v>
      </c>
      <c r="D6398">
        <v>20.427331102469001</v>
      </c>
      <c r="E6398">
        <f>ASIN(SQRT((SIN(RADIANS(PARAMETERS!$D$8-D6398)/2)*SIN(RADIANS(PARAMETERS!$D$8-D6398)/2))+(COS(RADIANS(D6398))*COS(RADIANS(PARAMETERS!$D$8))*SIN(RADIANS(PARAMETERS!$D$9-C6398)/2)*SIN(RADIANS(PARAMETERS!$D$9-C6398)/2))))*2*3958.756</f>
        <v>415.43242899461188</v>
      </c>
      <c r="F6398">
        <v>176.24392700195</v>
      </c>
      <c r="G6398">
        <v>204.00495910645</v>
      </c>
      <c r="H6398">
        <v>247.52558898926</v>
      </c>
      <c r="I6398">
        <v>286.5163269043</v>
      </c>
      <c r="J6398">
        <v>331.64987182617</v>
      </c>
      <c r="K6398" s="6">
        <f>IFERROR(EXP(TREND(LN($F$1:$J$1),LN(F6398:J6398),LN(Calculations!$B$3))),0)</f>
        <v>4.2936603248258445E-2</v>
      </c>
    </row>
    <row r="6399" spans="1:11" x14ac:dyDescent="0.35">
      <c r="A6399">
        <v>6396</v>
      </c>
      <c r="B6399" t="str">
        <f t="shared" si="99"/>
        <v>20-64.5</v>
      </c>
      <c r="C6399">
        <v>-64.417111332188</v>
      </c>
      <c r="D6399">
        <v>20.427331102469001</v>
      </c>
      <c r="E6399">
        <f>ASIN(SQRT((SIN(RADIANS(PARAMETERS!$D$8-D6399)/2)*SIN(RADIANS(PARAMETERS!$D$8-D6399)/2))+(COS(RADIANS(D6399))*COS(RADIANS(PARAMETERS!$D$8))*SIN(RADIANS(PARAMETERS!$D$9-C6399)/2)*SIN(RADIANS(PARAMETERS!$D$9-C6399)/2))))*2*3958.756</f>
        <v>425.57749868835475</v>
      </c>
      <c r="F6399">
        <v>176.4635925293</v>
      </c>
      <c r="G6399">
        <v>204.28659057617</v>
      </c>
      <c r="H6399">
        <v>247.91120910645</v>
      </c>
      <c r="I6399">
        <v>287.00119018555</v>
      </c>
      <c r="J6399">
        <v>332.25570678711</v>
      </c>
      <c r="K6399" s="6">
        <f>IFERROR(EXP(TREND(LN($F$1:$J$1),LN(F6399:J6399),LN(Calculations!$B$3))),0)</f>
        <v>4.3160319791792724E-2</v>
      </c>
    </row>
    <row r="6400" spans="1:11" x14ac:dyDescent="0.35">
      <c r="A6400">
        <v>6397</v>
      </c>
      <c r="B6400" t="str">
        <f t="shared" si="99"/>
        <v>20-64.5</v>
      </c>
      <c r="C6400">
        <v>-64.688432667089003</v>
      </c>
      <c r="D6400">
        <v>20.427331102469001</v>
      </c>
      <c r="E6400">
        <f>ASIN(SQRT((SIN(RADIANS(PARAMETERS!$D$8-D6400)/2)*SIN(RADIANS(PARAMETERS!$D$8-D6400)/2))+(COS(RADIANS(D6400))*COS(RADIANS(PARAMETERS!$D$8))*SIN(RADIANS(PARAMETERS!$D$9-C6400)/2)*SIN(RADIANS(PARAMETERS!$D$9-C6400)/2))))*2*3958.756</f>
        <v>436.2154616263183</v>
      </c>
      <c r="F6400">
        <v>176.6912689209</v>
      </c>
      <c r="G6400">
        <v>204.59371948242</v>
      </c>
      <c r="H6400">
        <v>248.35394287109</v>
      </c>
      <c r="I6400">
        <v>287.57522583008</v>
      </c>
      <c r="J6400">
        <v>332.99157714844</v>
      </c>
      <c r="K6400" s="6">
        <f>IFERROR(EXP(TREND(LN($F$1:$J$1),LN(F6400:J6400),LN(Calculations!$B$3))),0)</f>
        <v>4.3375491688078666E-2</v>
      </c>
    </row>
    <row r="6401" spans="1:11" x14ac:dyDescent="0.35">
      <c r="A6401">
        <v>6398</v>
      </c>
      <c r="B6401" t="str">
        <f t="shared" si="99"/>
        <v>20-65</v>
      </c>
      <c r="C6401">
        <v>-64.959754001990007</v>
      </c>
      <c r="D6401">
        <v>20.427331102469001</v>
      </c>
      <c r="E6401">
        <f>ASIN(SQRT((SIN(RADIANS(PARAMETERS!$D$8-D6401)/2)*SIN(RADIANS(PARAMETERS!$D$8-D6401)/2))+(COS(RADIANS(D6401))*COS(RADIANS(PARAMETERS!$D$8))*SIN(RADIANS(PARAMETERS!$D$9-C6401)/2)*SIN(RADIANS(PARAMETERS!$D$9-C6401)/2))))*2*3958.756</f>
        <v>447.3111313164103</v>
      </c>
      <c r="F6401">
        <v>176.87841796875</v>
      </c>
      <c r="G6401">
        <v>204.85415649414</v>
      </c>
      <c r="H6401">
        <v>248.74046325684</v>
      </c>
      <c r="I6401">
        <v>288.08459472656</v>
      </c>
      <c r="J6401">
        <v>333.65313720703</v>
      </c>
      <c r="K6401" s="6">
        <f>IFERROR(EXP(TREND(LN($F$1:$J$1),LN(F6401:J6401),LN(Calculations!$B$3))),0)</f>
        <v>4.3543464076118803E-2</v>
      </c>
    </row>
    <row r="6402" spans="1:11" x14ac:dyDescent="0.35">
      <c r="A6402">
        <v>6399</v>
      </c>
      <c r="B6402" t="str">
        <f t="shared" si="99"/>
        <v>20-65</v>
      </c>
      <c r="C6402">
        <v>-65.231075336890996</v>
      </c>
      <c r="D6402">
        <v>20.427331102469001</v>
      </c>
      <c r="E6402">
        <f>ASIN(SQRT((SIN(RADIANS(PARAMETERS!$D$8-D6402)/2)*SIN(RADIANS(PARAMETERS!$D$8-D6402)/2))+(COS(RADIANS(D6402))*COS(RADIANS(PARAMETERS!$D$8))*SIN(RADIANS(PARAMETERS!$D$9-C6402)/2)*SIN(RADIANS(PARAMETERS!$D$9-C6402)/2))))*2*3958.756</f>
        <v>458.83128071490387</v>
      </c>
      <c r="F6402">
        <v>177.0373840332</v>
      </c>
      <c r="G6402">
        <v>205.08505249023</v>
      </c>
      <c r="H6402">
        <v>249.0961151123</v>
      </c>
      <c r="I6402">
        <v>288.56262207031</v>
      </c>
      <c r="J6402">
        <v>334.28353881836</v>
      </c>
      <c r="K6402" s="6">
        <f>IFERROR(EXP(TREND(LN($F$1:$J$1),LN(F6402:J6402),LN(Calculations!$B$3))),0)</f>
        <v>4.367519446724491E-2</v>
      </c>
    </row>
    <row r="6403" spans="1:11" x14ac:dyDescent="0.35">
      <c r="A6403">
        <v>6400</v>
      </c>
      <c r="B6403" t="str">
        <f t="shared" si="99"/>
        <v>20-65.5</v>
      </c>
      <c r="C6403">
        <v>-65.502396671791999</v>
      </c>
      <c r="D6403">
        <v>20.427331102469001</v>
      </c>
      <c r="E6403">
        <f>ASIN(SQRT((SIN(RADIANS(PARAMETERS!$D$8-D6403)/2)*SIN(RADIANS(PARAMETERS!$D$8-D6403)/2))+(COS(RADIANS(D6403))*COS(RADIANS(PARAMETERS!$D$8))*SIN(RADIANS(PARAMETERS!$D$9-C6403)/2)*SIN(RADIANS(PARAMETERS!$D$9-C6403)/2))))*2*3958.756</f>
        <v>470.74472333239947</v>
      </c>
      <c r="F6403">
        <v>177.20246887207</v>
      </c>
      <c r="G6403">
        <v>205.33602905273</v>
      </c>
      <c r="H6403">
        <v>249.4970703125</v>
      </c>
      <c r="I6403">
        <v>289.11151123047</v>
      </c>
      <c r="J6403">
        <v>335.01733398438</v>
      </c>
      <c r="K6403" s="6">
        <f>IFERROR(EXP(TREND(LN($F$1:$J$1),LN(F6403:J6403),LN(Calculations!$B$3))),0)</f>
        <v>4.3799226838727119E-2</v>
      </c>
    </row>
    <row r="6404" spans="1:11" x14ac:dyDescent="0.35">
      <c r="A6404">
        <v>6401</v>
      </c>
      <c r="B6404" t="str">
        <f t="shared" si="99"/>
        <v>20-66</v>
      </c>
      <c r="C6404">
        <v>-65.773718006693002</v>
      </c>
      <c r="D6404">
        <v>20.427331102469001</v>
      </c>
      <c r="E6404">
        <f>ASIN(SQRT((SIN(RADIANS(PARAMETERS!$D$8-D6404)/2)*SIN(RADIANS(PARAMETERS!$D$8-D6404)/2))+(COS(RADIANS(D6404))*COS(RADIANS(PARAMETERS!$D$8))*SIN(RADIANS(PARAMETERS!$D$9-C6404)/2)*SIN(RADIANS(PARAMETERS!$D$9-C6404)/2))))*2*3958.756</f>
        <v>483.02233455253076</v>
      </c>
      <c r="F6404">
        <v>177.32312011719</v>
      </c>
      <c r="G6404">
        <v>205.53385925293</v>
      </c>
      <c r="H6404">
        <v>249.83076477051</v>
      </c>
      <c r="I6404">
        <v>289.580078125</v>
      </c>
      <c r="J6404">
        <v>335.6552734375</v>
      </c>
      <c r="K6404" s="6">
        <f>IFERROR(EXP(TREND(LN($F$1:$J$1),LN(F6404:J6404),LN(Calculations!$B$3))),0)</f>
        <v>4.3873463152525466E-2</v>
      </c>
    </row>
    <row r="6405" spans="1:11" x14ac:dyDescent="0.35">
      <c r="A6405">
        <v>6402</v>
      </c>
      <c r="B6405" t="str">
        <f t="shared" ref="B6405:B6468" si="100">MROUND(D6405,1)&amp;MROUND(C6405,-0.5)</f>
        <v>20-66</v>
      </c>
      <c r="C6405">
        <v>-66.045039341594006</v>
      </c>
      <c r="D6405">
        <v>20.427331102469001</v>
      </c>
      <c r="E6405">
        <f>ASIN(SQRT((SIN(RADIANS(PARAMETERS!$D$8-D6405)/2)*SIN(RADIANS(PARAMETERS!$D$8-D6405)/2))+(COS(RADIANS(D6405))*COS(RADIANS(PARAMETERS!$D$8))*SIN(RADIANS(PARAMETERS!$D$9-C6405)/2)*SIN(RADIANS(PARAMETERS!$D$9-C6405)/2))))*2*3958.756</f>
        <v>495.63702698379745</v>
      </c>
      <c r="F6405">
        <v>177.41525268555</v>
      </c>
      <c r="G6405">
        <v>205.69863891602</v>
      </c>
      <c r="H6405">
        <v>250.1242980957</v>
      </c>
      <c r="I6405">
        <v>290.00210571289</v>
      </c>
      <c r="J6405">
        <v>336.23931884766</v>
      </c>
      <c r="K6405" s="6">
        <f>IFERROR(EXP(TREND(LN($F$1:$J$1),LN(F6405:J6405),LN(Calculations!$B$3))),0)</f>
        <v>4.3914535545614419E-2</v>
      </c>
    </row>
    <row r="6406" spans="1:11" x14ac:dyDescent="0.35">
      <c r="A6406">
        <v>6403</v>
      </c>
      <c r="B6406" t="str">
        <f t="shared" si="100"/>
        <v>20-66.5</v>
      </c>
      <c r="C6406">
        <v>-66.316360676494995</v>
      </c>
      <c r="D6406">
        <v>20.427331102469001</v>
      </c>
      <c r="E6406">
        <f>ASIN(SQRT((SIN(RADIANS(PARAMETERS!$D$8-D6406)/2)*SIN(RADIANS(PARAMETERS!$D$8-D6406)/2))+(COS(RADIANS(D6406))*COS(RADIANS(PARAMETERS!$D$8))*SIN(RADIANS(PARAMETERS!$D$9-C6406)/2)*SIN(RADIANS(PARAMETERS!$D$9-C6406)/2))))*2*3958.756</f>
        <v>508.56369184163128</v>
      </c>
      <c r="F6406">
        <v>177.50657653809</v>
      </c>
      <c r="G6406">
        <v>205.86859130859</v>
      </c>
      <c r="H6406">
        <v>250.43397521973</v>
      </c>
      <c r="I6406">
        <v>290.45153808594</v>
      </c>
      <c r="J6406">
        <v>336.86529541016</v>
      </c>
      <c r="K6406" s="6">
        <f>IFERROR(EXP(TREND(LN($F$1:$J$1),LN(F6406:J6406),LN(Calculations!$B$3))),0)</f>
        <v>4.3947687905041409E-2</v>
      </c>
    </row>
    <row r="6407" spans="1:11" x14ac:dyDescent="0.35">
      <c r="A6407">
        <v>6404</v>
      </c>
      <c r="B6407" t="str">
        <f t="shared" si="100"/>
        <v>20-66.5</v>
      </c>
      <c r="C6407">
        <v>-66.587682011395998</v>
      </c>
      <c r="D6407">
        <v>20.427331102469001</v>
      </c>
      <c r="E6407">
        <f>ASIN(SQRT((SIN(RADIANS(PARAMETERS!$D$8-D6407)/2)*SIN(RADIANS(PARAMETERS!$D$8-D6407)/2))+(COS(RADIANS(D6407))*COS(RADIANS(PARAMETERS!$D$8))*SIN(RADIANS(PARAMETERS!$D$9-C6407)/2)*SIN(RADIANS(PARAMETERS!$D$9-C6407)/2))))*2*3958.756</f>
        <v>521.77911641304956</v>
      </c>
      <c r="F6407">
        <v>177.53511047363</v>
      </c>
      <c r="G6407">
        <v>205.95988464355</v>
      </c>
      <c r="H6407">
        <v>250.63868713379</v>
      </c>
      <c r="I6407">
        <v>290.77117919922</v>
      </c>
      <c r="J6407">
        <v>337.33135986328</v>
      </c>
      <c r="K6407" s="6">
        <f>IFERROR(EXP(TREND(LN($F$1:$J$1),LN(F6407:J6407),LN(Calculations!$B$3))),0)</f>
        <v>4.3914797536277903E-2</v>
      </c>
    </row>
    <row r="6408" spans="1:11" x14ac:dyDescent="0.35">
      <c r="A6408">
        <v>6405</v>
      </c>
      <c r="B6408" t="str">
        <f t="shared" si="100"/>
        <v>20-67</v>
      </c>
      <c r="C6408">
        <v>-66.859003346296006</v>
      </c>
      <c r="D6408">
        <v>20.427331102469001</v>
      </c>
      <c r="E6408">
        <f>ASIN(SQRT((SIN(RADIANS(PARAMETERS!$D$8-D6408)/2)*SIN(RADIANS(PARAMETERS!$D$8-D6408)/2))+(COS(RADIANS(D6408))*COS(RADIANS(PARAMETERS!$D$8))*SIN(RADIANS(PARAMETERS!$D$9-C6408)/2)*SIN(RADIANS(PARAMETERS!$D$9-C6408)/2))))*2*3958.756</f>
        <v>535.26188577378696</v>
      </c>
      <c r="F6408">
        <v>177.51156616211</v>
      </c>
      <c r="G6408">
        <v>205.98991394043</v>
      </c>
      <c r="H6408">
        <v>250.76753234863</v>
      </c>
      <c r="I6408">
        <v>291.00173950195</v>
      </c>
      <c r="J6408">
        <v>337.69296264648</v>
      </c>
      <c r="K6408" s="6">
        <f>IFERROR(EXP(TREND(LN($F$1:$J$1),LN(F6408:J6408),LN(Calculations!$B$3))),0)</f>
        <v>4.3823074696730309E-2</v>
      </c>
    </row>
    <row r="6409" spans="1:11" x14ac:dyDescent="0.35">
      <c r="A6409">
        <v>6406</v>
      </c>
      <c r="B6409" t="str">
        <f t="shared" si="100"/>
        <v>20-67</v>
      </c>
      <c r="C6409">
        <v>-67.130324681196996</v>
      </c>
      <c r="D6409">
        <v>20.427331102469001</v>
      </c>
      <c r="E6409">
        <f>ASIN(SQRT((SIN(RADIANS(PARAMETERS!$D$8-D6409)/2)*SIN(RADIANS(PARAMETERS!$D$8-D6409)/2))+(COS(RADIANS(D6409))*COS(RADIANS(PARAMETERS!$D$8))*SIN(RADIANS(PARAMETERS!$D$9-C6409)/2)*SIN(RADIANS(PARAMETERS!$D$9-C6409)/2))))*2*3958.756</f>
        <v>548.99227521615387</v>
      </c>
      <c r="F6409">
        <v>177.44227600098</v>
      </c>
      <c r="G6409">
        <v>205.98458862305</v>
      </c>
      <c r="H6409">
        <v>250.86126708984</v>
      </c>
      <c r="I6409">
        <v>291.19860839844</v>
      </c>
      <c r="J6409">
        <v>338.02374267578</v>
      </c>
      <c r="K6409" s="6">
        <f>IFERROR(EXP(TREND(LN($F$1:$J$1),LN(F6409:J6409),LN(Calculations!$B$3))),0)</f>
        <v>4.3676511798921798E-2</v>
      </c>
    </row>
    <row r="6410" spans="1:11" x14ac:dyDescent="0.35">
      <c r="A6410">
        <v>6407</v>
      </c>
      <c r="B6410" t="str">
        <f t="shared" si="100"/>
        <v>20-67.5</v>
      </c>
      <c r="C6410">
        <v>-67.401646016097999</v>
      </c>
      <c r="D6410">
        <v>20.427331102469001</v>
      </c>
      <c r="E6410">
        <f>ASIN(SQRT((SIN(RADIANS(PARAMETERS!$D$8-D6410)/2)*SIN(RADIANS(PARAMETERS!$D$8-D6410)/2))+(COS(RADIANS(D6410))*COS(RADIANS(PARAMETERS!$D$8))*SIN(RADIANS(PARAMETERS!$D$9-C6410)/2)*SIN(RADIANS(PARAMETERS!$D$9-C6410)/2))))*2*3958.756</f>
        <v>562.95213835551408</v>
      </c>
      <c r="F6410">
        <v>177.30020141602</v>
      </c>
      <c r="G6410">
        <v>205.8921661377</v>
      </c>
      <c r="H6410">
        <v>250.8341217041</v>
      </c>
      <c r="I6410">
        <v>291.24215698242</v>
      </c>
      <c r="J6410">
        <v>338.16149902344</v>
      </c>
      <c r="K6410" s="6">
        <f>IFERROR(EXP(TREND(LN($F$1:$J$1),LN(F6410:J6410),LN(Calculations!$B$3))),0)</f>
        <v>4.3459612302745358E-2</v>
      </c>
    </row>
    <row r="6411" spans="1:11" x14ac:dyDescent="0.35">
      <c r="A6411">
        <v>6408</v>
      </c>
      <c r="B6411" t="str">
        <f t="shared" si="100"/>
        <v>20-67.5</v>
      </c>
      <c r="C6411">
        <v>-67.672967350999002</v>
      </c>
      <c r="D6411">
        <v>20.427331102469001</v>
      </c>
      <c r="E6411">
        <f>ASIN(SQRT((SIN(RADIANS(PARAMETERS!$D$8-D6411)/2)*SIN(RADIANS(PARAMETERS!$D$8-D6411)/2))+(COS(RADIANS(D6411))*COS(RADIANS(PARAMETERS!$D$8))*SIN(RADIANS(PARAMETERS!$D$9-C6411)/2)*SIN(RADIANS(PARAMETERS!$D$9-C6411)/2))))*2*3958.756</f>
        <v>577.1247946330501</v>
      </c>
      <c r="F6411">
        <v>177.11488342285</v>
      </c>
      <c r="G6411">
        <v>205.74594116211</v>
      </c>
      <c r="H6411">
        <v>250.73138427734</v>
      </c>
      <c r="I6411">
        <v>291.1891784668</v>
      </c>
      <c r="J6411">
        <v>338.17700195313</v>
      </c>
      <c r="K6411" s="6">
        <f>IFERROR(EXP(TREND(LN($F$1:$J$1),LN(F6411:J6411),LN(Calculations!$B$3))),0)</f>
        <v>4.3202793592584797E-2</v>
      </c>
    </row>
    <row r="6412" spans="1:11" x14ac:dyDescent="0.35">
      <c r="A6412">
        <v>6409</v>
      </c>
      <c r="B6412" t="str">
        <f t="shared" si="100"/>
        <v>20-68</v>
      </c>
      <c r="C6412">
        <v>-67.944288685900005</v>
      </c>
      <c r="D6412">
        <v>20.427331102469001</v>
      </c>
      <c r="E6412">
        <f>ASIN(SQRT((SIN(RADIANS(PARAMETERS!$D$8-D6412)/2)*SIN(RADIANS(PARAMETERS!$D$8-D6412)/2))+(COS(RADIANS(D6412))*COS(RADIANS(PARAMETERS!$D$8))*SIN(RADIANS(PARAMETERS!$D$9-C6412)/2)*SIN(RADIANS(PARAMETERS!$D$9-C6412)/2))))*2*3958.756</f>
        <v>591.49491890721777</v>
      </c>
      <c r="F6412">
        <v>176.90600585938</v>
      </c>
      <c r="G6412">
        <v>205.57138061523</v>
      </c>
      <c r="H6412">
        <v>250.59022521973</v>
      </c>
      <c r="I6412">
        <v>291.0881652832</v>
      </c>
      <c r="J6412">
        <v>338.13293457031</v>
      </c>
      <c r="K6412" s="6">
        <f>IFERROR(EXP(TREND(LN($F$1:$J$1),LN(F6412:J6412),LN(Calculations!$B$3))),0)</f>
        <v>4.2924453979958928E-2</v>
      </c>
    </row>
    <row r="6413" spans="1:11" x14ac:dyDescent="0.35">
      <c r="A6413">
        <v>6410</v>
      </c>
      <c r="B6413" t="str">
        <f t="shared" si="100"/>
        <v>20-68</v>
      </c>
      <c r="C6413">
        <v>-68.215610020800995</v>
      </c>
      <c r="D6413">
        <v>20.427331102469001</v>
      </c>
      <c r="E6413">
        <f>ASIN(SQRT((SIN(RADIANS(PARAMETERS!$D$8-D6413)/2)*SIN(RADIANS(PARAMETERS!$D$8-D6413)/2))+(COS(RADIANS(D6413))*COS(RADIANS(PARAMETERS!$D$8))*SIN(RADIANS(PARAMETERS!$D$9-C6413)/2)*SIN(RADIANS(PARAMETERS!$D$9-C6413)/2))))*2*3958.756</f>
        <v>606.04843501023265</v>
      </c>
      <c r="F6413">
        <v>176.50532531738</v>
      </c>
      <c r="G6413">
        <v>205.16862487793</v>
      </c>
      <c r="H6413">
        <v>250.11553955078</v>
      </c>
      <c r="I6413">
        <v>290.55130004883</v>
      </c>
      <c r="J6413">
        <v>337.52630615234</v>
      </c>
      <c r="K6413" s="6">
        <f>IFERROR(EXP(TREND(LN($F$1:$J$1),LN(F6413:J6413),LN(Calculations!$B$3))),0)</f>
        <v>4.2476225014452924E-2</v>
      </c>
    </row>
    <row r="6414" spans="1:11" x14ac:dyDescent="0.35">
      <c r="A6414">
        <v>6411</v>
      </c>
      <c r="B6414" t="str">
        <f t="shared" si="100"/>
        <v>20-68.5</v>
      </c>
      <c r="C6414">
        <v>-68.486931355701998</v>
      </c>
      <c r="D6414">
        <v>20.427331102469001</v>
      </c>
      <c r="E6414">
        <f>ASIN(SQRT((SIN(RADIANS(PARAMETERS!$D$8-D6414)/2)*SIN(RADIANS(PARAMETERS!$D$8-D6414)/2))+(COS(RADIANS(D6414))*COS(RADIANS(PARAMETERS!$D$8))*SIN(RADIANS(PARAMETERS!$D$9-C6414)/2)*SIN(RADIANS(PARAMETERS!$D$9-C6414)/2))))*2*3958.756</f>
        <v>620.77241450733061</v>
      </c>
      <c r="F6414">
        <v>175.90420532227</v>
      </c>
      <c r="G6414">
        <v>204.58653259277</v>
      </c>
      <c r="H6414">
        <v>249.38749694824</v>
      </c>
      <c r="I6414">
        <v>289.68978881836</v>
      </c>
      <c r="J6414">
        <v>336.50762939453</v>
      </c>
      <c r="K6414" s="6">
        <f>IFERROR(EXP(TREND(LN($F$1:$J$1),LN(F6414:J6414),LN(Calculations!$B$3))),0)</f>
        <v>4.1847830984355516E-2</v>
      </c>
    </row>
    <row r="6415" spans="1:11" x14ac:dyDescent="0.35">
      <c r="A6415">
        <v>6412</v>
      </c>
      <c r="B6415" t="str">
        <f t="shared" si="100"/>
        <v>20-69</v>
      </c>
      <c r="C6415">
        <v>-68.758252690603001</v>
      </c>
      <c r="D6415">
        <v>20.427331102469001</v>
      </c>
      <c r="E6415">
        <f>ASIN(SQRT((SIN(RADIANS(PARAMETERS!$D$8-D6415)/2)*SIN(RADIANS(PARAMETERS!$D$8-D6415)/2))+(COS(RADIANS(D6415))*COS(RADIANS(PARAMETERS!$D$8))*SIN(RADIANS(PARAMETERS!$D$9-C6415)/2)*SIN(RADIANS(PARAMETERS!$D$9-C6415)/2))))*2*3958.756</f>
        <v>635.65498140813258</v>
      </c>
      <c r="F6415">
        <v>175.10935974121</v>
      </c>
      <c r="G6415">
        <v>203.85916137695</v>
      </c>
      <c r="H6415">
        <v>248.46220397949</v>
      </c>
      <c r="I6415">
        <v>288.58181762695</v>
      </c>
      <c r="J6415">
        <v>335.1828918457</v>
      </c>
      <c r="K6415" s="6">
        <f>IFERROR(EXP(TREND(LN($F$1:$J$1),LN(F6415:J6415),LN(Calculations!$B$3))),0)</f>
        <v>4.1046945333386424E-2</v>
      </c>
    </row>
    <row r="6416" spans="1:11" x14ac:dyDescent="0.35">
      <c r="A6416">
        <v>6413</v>
      </c>
      <c r="B6416" t="str">
        <f t="shared" si="100"/>
        <v>20-69</v>
      </c>
      <c r="C6416">
        <v>-69.029574025504004</v>
      </c>
      <c r="D6416">
        <v>20.427331102469001</v>
      </c>
      <c r="E6416">
        <f>ASIN(SQRT((SIN(RADIANS(PARAMETERS!$D$8-D6416)/2)*SIN(RADIANS(PARAMETERS!$D$8-D6416)/2))+(COS(RADIANS(D6416))*COS(RADIANS(PARAMETERS!$D$8))*SIN(RADIANS(PARAMETERS!$D$9-C6416)/2)*SIN(RADIANS(PARAMETERS!$D$9-C6416)/2))))*2*3958.756</f>
        <v>650.68522321353544</v>
      </c>
      <c r="F6416">
        <v>174.22846984863</v>
      </c>
      <c r="G6416">
        <v>203.03707885742</v>
      </c>
      <c r="H6416">
        <v>247.40054321289</v>
      </c>
      <c r="I6416">
        <v>287.29708862305</v>
      </c>
      <c r="J6416">
        <v>333.63159179688</v>
      </c>
      <c r="K6416" s="6">
        <f>IFERROR(EXP(TREND(LN($F$1:$J$1),LN(F6416:J6416),LN(Calculations!$B$3))),0)</f>
        <v>4.0182526244514051E-2</v>
      </c>
    </row>
    <row r="6417" spans="1:11" x14ac:dyDescent="0.35">
      <c r="A6417">
        <v>6414</v>
      </c>
      <c r="B6417" t="str">
        <f t="shared" si="100"/>
        <v>20-69.5</v>
      </c>
      <c r="C6417">
        <v>-69.300895360404994</v>
      </c>
      <c r="D6417">
        <v>20.427331102469001</v>
      </c>
      <c r="E6417">
        <f>ASIN(SQRT((SIN(RADIANS(PARAMETERS!$D$8-D6417)/2)*SIN(RADIANS(PARAMETERS!$D$8-D6417)/2))+(COS(RADIANS(D6417))*COS(RADIANS(PARAMETERS!$D$8))*SIN(RADIANS(PARAMETERS!$D$9-C6417)/2)*SIN(RADIANS(PARAMETERS!$D$9-C6417)/2))))*2*3958.756</f>
        <v>665.85310841358853</v>
      </c>
      <c r="F6417">
        <v>173.3172454834</v>
      </c>
      <c r="G6417">
        <v>202.19218444824</v>
      </c>
      <c r="H6417">
        <v>246.31546020508</v>
      </c>
      <c r="I6417">
        <v>285.9889831543</v>
      </c>
      <c r="J6417">
        <v>332.05749511719</v>
      </c>
      <c r="K6417" s="6">
        <f>IFERROR(EXP(TREND(LN($F$1:$J$1),LN(F6417:J6417),LN(Calculations!$B$3))),0)</f>
        <v>3.9300242441297623E-2</v>
      </c>
    </row>
    <row r="6418" spans="1:11" x14ac:dyDescent="0.35">
      <c r="A6418">
        <v>6415</v>
      </c>
      <c r="B6418" t="str">
        <f t="shared" si="100"/>
        <v>20-69.5</v>
      </c>
      <c r="C6418">
        <v>-69.572216695305997</v>
      </c>
      <c r="D6418">
        <v>20.427331102469001</v>
      </c>
      <c r="E6418">
        <f>ASIN(SQRT((SIN(RADIANS(PARAMETERS!$D$8-D6418)/2)*SIN(RADIANS(PARAMETERS!$D$8-D6418)/2))+(COS(RADIANS(D6418))*COS(RADIANS(PARAMETERS!$D$8))*SIN(RADIANS(PARAMETERS!$D$9-C6418)/2)*SIN(RADIANS(PARAMETERS!$D$9-C6418)/2))))*2*3958.756</f>
        <v>681.14941036092182</v>
      </c>
      <c r="F6418">
        <v>172.39270019531</v>
      </c>
      <c r="G6418">
        <v>201.34750366211</v>
      </c>
      <c r="H6418">
        <v>245.24586486816</v>
      </c>
      <c r="I6418">
        <v>284.7121887207</v>
      </c>
      <c r="J6418">
        <v>330.53524780273</v>
      </c>
      <c r="K6418" s="6">
        <f>IFERROR(EXP(TREND(LN($F$1:$J$1),LN(F6418:J6418),LN(Calculations!$B$3))),0)</f>
        <v>3.8413154523823281E-2</v>
      </c>
    </row>
    <row r="6419" spans="1:11" x14ac:dyDescent="0.35">
      <c r="A6419">
        <v>6416</v>
      </c>
      <c r="B6419" t="str">
        <f t="shared" si="100"/>
        <v>20-70</v>
      </c>
      <c r="C6419">
        <v>-69.843538030207</v>
      </c>
      <c r="D6419">
        <v>20.427331102469001</v>
      </c>
      <c r="E6419">
        <f>ASIN(SQRT((SIN(RADIANS(PARAMETERS!$D$8-D6419)/2)*SIN(RADIANS(PARAMETERS!$D$8-D6419)/2))+(COS(RADIANS(D6419))*COS(RADIANS(PARAMETERS!$D$8))*SIN(RADIANS(PARAMETERS!$D$9-C6419)/2)*SIN(RADIANS(PARAMETERS!$D$9-C6419)/2))))*2*3958.756</f>
        <v>696.56563731288486</v>
      </c>
      <c r="F6419">
        <v>171.30256652832</v>
      </c>
      <c r="G6419">
        <v>200.35107421875</v>
      </c>
      <c r="H6419">
        <v>243.95655822754</v>
      </c>
      <c r="I6419">
        <v>283.14987182617</v>
      </c>
      <c r="J6419">
        <v>328.6462097168</v>
      </c>
      <c r="K6419" s="6">
        <f>IFERROR(EXP(TREND(LN($F$1:$J$1),LN(F6419:J6419),LN(Calculations!$B$3))),0)</f>
        <v>3.7405048225674642E-2</v>
      </c>
    </row>
    <row r="6420" spans="1:11" x14ac:dyDescent="0.35">
      <c r="A6420">
        <v>6417</v>
      </c>
      <c r="B6420" t="str">
        <f t="shared" si="100"/>
        <v>20-70</v>
      </c>
      <c r="C6420">
        <v>-70.114859365108003</v>
      </c>
      <c r="D6420">
        <v>20.427331102469001</v>
      </c>
      <c r="E6420">
        <f>ASIN(SQRT((SIN(RADIANS(PARAMETERS!$D$8-D6420)/2)*SIN(RADIANS(PARAMETERS!$D$8-D6420)/2))+(COS(RADIANS(D6420))*COS(RADIANS(PARAMETERS!$D$8))*SIN(RADIANS(PARAMETERS!$D$9-C6420)/2)*SIN(RADIANS(PARAMETERS!$D$9-C6420)/2))))*2*3958.756</f>
        <v>712.09396834947597</v>
      </c>
      <c r="F6420">
        <v>170.11427307129</v>
      </c>
      <c r="G6420">
        <v>199.28611755371</v>
      </c>
      <c r="H6420">
        <v>242.57090759277</v>
      </c>
      <c r="I6420">
        <v>281.46450805664</v>
      </c>
      <c r="J6420">
        <v>326.6015625</v>
      </c>
      <c r="K6420" s="6">
        <f>IFERROR(EXP(TREND(LN($F$1:$J$1),LN(F6420:J6420),LN(Calculations!$B$3))),0)</f>
        <v>3.6337613998870248E-2</v>
      </c>
    </row>
    <row r="6421" spans="1:11" x14ac:dyDescent="0.35">
      <c r="A6421">
        <v>6418</v>
      </c>
      <c r="B6421" t="str">
        <f t="shared" si="100"/>
        <v>20-70.5</v>
      </c>
      <c r="C6421">
        <v>-70.386180700009007</v>
      </c>
      <c r="D6421">
        <v>20.427331102469001</v>
      </c>
      <c r="E6421">
        <f>ASIN(SQRT((SIN(RADIANS(PARAMETERS!$D$8-D6421)/2)*SIN(RADIANS(PARAMETERS!$D$8-D6421)/2))+(COS(RADIANS(D6421))*COS(RADIANS(PARAMETERS!$D$8))*SIN(RADIANS(PARAMETERS!$D$9-C6421)/2)*SIN(RADIANS(PARAMETERS!$D$9-C6421)/2))))*2*3958.756</f>
        <v>727.72719482188302</v>
      </c>
      <c r="F6421">
        <v>168.86647033691</v>
      </c>
      <c r="G6421">
        <v>198.18678283691</v>
      </c>
      <c r="H6421">
        <v>241.14010620117</v>
      </c>
      <c r="I6421">
        <v>279.72387695313</v>
      </c>
      <c r="J6421">
        <v>324.48944091797</v>
      </c>
      <c r="K6421" s="6">
        <f>IFERROR(EXP(TREND(LN($F$1:$J$1),LN(F6421:J6421),LN(Calculations!$B$3))),0)</f>
        <v>3.5245780248637025E-2</v>
      </c>
    </row>
    <row r="6422" spans="1:11" x14ac:dyDescent="0.35">
      <c r="A6422">
        <v>6419</v>
      </c>
      <c r="B6422" t="str">
        <f t="shared" si="100"/>
        <v>20-70.5</v>
      </c>
      <c r="C6422">
        <v>-70.657502034909996</v>
      </c>
      <c r="D6422">
        <v>20.427331102469001</v>
      </c>
      <c r="E6422">
        <f>ASIN(SQRT((SIN(RADIANS(PARAMETERS!$D$8-D6422)/2)*SIN(RADIANS(PARAMETERS!$D$8-D6422)/2))+(COS(RADIANS(D6422))*COS(RADIANS(PARAMETERS!$D$8))*SIN(RADIANS(PARAMETERS!$D$9-C6422)/2)*SIN(RADIANS(PARAMETERS!$D$9-C6422)/2))))*2*3958.756</f>
        <v>743.4586669591871</v>
      </c>
      <c r="F6422">
        <v>167.87469482422</v>
      </c>
      <c r="G6422">
        <v>197.25810241699</v>
      </c>
      <c r="H6422">
        <v>239.93215942383</v>
      </c>
      <c r="I6422">
        <v>278.25433349609</v>
      </c>
      <c r="J6422">
        <v>322.70553588867</v>
      </c>
      <c r="K6422" s="6">
        <f>IFERROR(EXP(TREND(LN($F$1:$J$1),LN(F6422:J6422),LN(Calculations!$B$3))),0)</f>
        <v>3.4388429624495599E-2</v>
      </c>
    </row>
    <row r="6423" spans="1:11" x14ac:dyDescent="0.35">
      <c r="A6423">
        <v>6420</v>
      </c>
      <c r="B6423" t="str">
        <f t="shared" si="100"/>
        <v>20-71</v>
      </c>
      <c r="C6423">
        <v>-70.928823369810999</v>
      </c>
      <c r="D6423">
        <v>20.427331102469001</v>
      </c>
      <c r="E6423">
        <f>ASIN(SQRT((SIN(RADIANS(PARAMETERS!$D$8-D6423)/2)*SIN(RADIANS(PARAMETERS!$D$8-D6423)/2))+(COS(RADIANS(D6423))*COS(RADIANS(PARAMETERS!$D$8))*SIN(RADIANS(PARAMETERS!$D$9-C6423)/2)*SIN(RADIANS(PARAMETERS!$D$9-C6423)/2))))*2*3958.756</f>
        <v>759.28224525143457</v>
      </c>
      <c r="F6423">
        <v>167.18756103516</v>
      </c>
      <c r="G6423">
        <v>196.55769348145</v>
      </c>
      <c r="H6423">
        <v>239.04634094238</v>
      </c>
      <c r="I6423">
        <v>277.19708251953</v>
      </c>
      <c r="J6423">
        <v>321.44445800781</v>
      </c>
      <c r="K6423" s="6">
        <f>IFERROR(EXP(TREND(LN($F$1:$J$1),LN(F6423:J6423),LN(Calculations!$B$3))),0)</f>
        <v>3.3782965458951139E-2</v>
      </c>
    </row>
    <row r="6424" spans="1:11" x14ac:dyDescent="0.35">
      <c r="A6424">
        <v>6421</v>
      </c>
      <c r="B6424" t="str">
        <f t="shared" si="100"/>
        <v>20-71</v>
      </c>
      <c r="C6424">
        <v>-71.200144704712002</v>
      </c>
      <c r="D6424">
        <v>20.427331102469001</v>
      </c>
      <c r="E6424">
        <f>ASIN(SQRT((SIN(RADIANS(PARAMETERS!$D$8-D6424)/2)*SIN(RADIANS(PARAMETERS!$D$8-D6424)/2))+(COS(RADIANS(D6424))*COS(RADIANS(PARAMETERS!$D$8))*SIN(RADIANS(PARAMETERS!$D$9-C6424)/2)*SIN(RADIANS(PARAMETERS!$D$9-C6424)/2))))*2*3958.756</f>
        <v>775.1922562305856</v>
      </c>
      <c r="F6424">
        <v>166.78160095215</v>
      </c>
      <c r="G6424">
        <v>196.07223510742</v>
      </c>
      <c r="H6424">
        <v>238.46772766113</v>
      </c>
      <c r="I6424">
        <v>276.53637695313</v>
      </c>
      <c r="J6424">
        <v>320.69012451172</v>
      </c>
      <c r="K6424" s="6">
        <f>IFERROR(EXP(TREND(LN($F$1:$J$1),LN(F6424:J6424),LN(Calculations!$B$3))),0)</f>
        <v>3.3399856571436487E-2</v>
      </c>
    </row>
    <row r="6425" spans="1:11" x14ac:dyDescent="0.35">
      <c r="A6425">
        <v>6422</v>
      </c>
      <c r="B6425" t="str">
        <f t="shared" si="100"/>
        <v>20-71.5</v>
      </c>
      <c r="C6425">
        <v>-71.471466039613006</v>
      </c>
      <c r="D6425">
        <v>20.427331102469001</v>
      </c>
      <c r="E6425">
        <f>ASIN(SQRT((SIN(RADIANS(PARAMETERS!$D$8-D6425)/2)*SIN(RADIANS(PARAMETERS!$D$8-D6425)/2))+(COS(RADIANS(D6425))*COS(RADIANS(PARAMETERS!$D$8))*SIN(RADIANS(PARAMETERS!$D$9-C6425)/2)*SIN(RADIANS(PARAMETERS!$D$9-C6425)/2))))*2*3958.756</f>
        <v>791.18345228276314</v>
      </c>
      <c r="F6425">
        <v>166.34660339355</v>
      </c>
      <c r="G6425">
        <v>195.54403686523</v>
      </c>
      <c r="H6425">
        <v>237.81628417969</v>
      </c>
      <c r="I6425">
        <v>275.77285766602</v>
      </c>
      <c r="J6425">
        <v>319.79510498047</v>
      </c>
      <c r="K6425" s="6">
        <f>IFERROR(EXP(TREND(LN($F$1:$J$1),LN(F6425:J6425),LN(Calculations!$B$3))),0)</f>
        <v>3.3001931442265847E-2</v>
      </c>
    </row>
    <row r="6426" spans="1:11" x14ac:dyDescent="0.35">
      <c r="A6426">
        <v>6423</v>
      </c>
      <c r="B6426" t="str">
        <f t="shared" si="100"/>
        <v>20-71.5</v>
      </c>
      <c r="C6426">
        <v>-71.742787374513995</v>
      </c>
      <c r="D6426">
        <v>20.427331102469001</v>
      </c>
      <c r="E6426">
        <f>ASIN(SQRT((SIN(RADIANS(PARAMETERS!$D$8-D6426)/2)*SIN(RADIANS(PARAMETERS!$D$8-D6426)/2))+(COS(RADIANS(D6426))*COS(RADIANS(PARAMETERS!$D$8))*SIN(RADIANS(PARAMETERS!$D$9-C6426)/2)*SIN(RADIANS(PARAMETERS!$D$9-C6426)/2))))*2*3958.756</f>
        <v>807.25097514269191</v>
      </c>
      <c r="F6426">
        <v>166.05186462402</v>
      </c>
      <c r="G6426">
        <v>195.17678833008</v>
      </c>
      <c r="H6426">
        <v>237.39639282227</v>
      </c>
      <c r="I6426">
        <v>275.30926513672</v>
      </c>
      <c r="J6426">
        <v>319.28442382813</v>
      </c>
      <c r="K6426" s="6">
        <f>IFERROR(EXP(TREND(LN($F$1:$J$1),LN(F6426:J6426),LN(Calculations!$B$3))),0)</f>
        <v>3.2717262455933593E-2</v>
      </c>
    </row>
    <row r="6427" spans="1:11" x14ac:dyDescent="0.35">
      <c r="A6427">
        <v>6424</v>
      </c>
      <c r="B6427" t="str">
        <f t="shared" si="100"/>
        <v>20-72</v>
      </c>
      <c r="C6427">
        <v>-72.014108709414998</v>
      </c>
      <c r="D6427">
        <v>20.427331102469001</v>
      </c>
      <c r="E6427">
        <f>ASIN(SQRT((SIN(RADIANS(PARAMETERS!$D$8-D6427)/2)*SIN(RADIANS(PARAMETERS!$D$8-D6427)/2))+(COS(RADIANS(D6427))*COS(RADIANS(PARAMETERS!$D$8))*SIN(RADIANS(PARAMETERS!$D$9-C6427)/2)*SIN(RADIANS(PARAMETERS!$D$9-C6427)/2))))*2*3958.756</f>
        <v>823.39032274207318</v>
      </c>
      <c r="F6427">
        <v>165.9221496582</v>
      </c>
      <c r="G6427">
        <v>194.95788574219</v>
      </c>
      <c r="H6427">
        <v>237.18846130371</v>
      </c>
      <c r="I6427">
        <v>275.11898803711</v>
      </c>
      <c r="J6427">
        <v>319.12249755859</v>
      </c>
      <c r="K6427" s="6">
        <f>IFERROR(EXP(TREND(LN($F$1:$J$1),LN(F6427:J6427),LN(Calculations!$B$3))),0)</f>
        <v>3.2560146655354512E-2</v>
      </c>
    </row>
    <row r="6428" spans="1:11" x14ac:dyDescent="0.35">
      <c r="A6428">
        <v>6425</v>
      </c>
      <c r="B6428" t="str">
        <f t="shared" si="100"/>
        <v>20-72.5</v>
      </c>
      <c r="C6428">
        <v>-72.285430044316001</v>
      </c>
      <c r="D6428">
        <v>20.427331102469001</v>
      </c>
      <c r="E6428">
        <f>ASIN(SQRT((SIN(RADIANS(PARAMETERS!$D$8-D6428)/2)*SIN(RADIANS(PARAMETERS!$D$8-D6428)/2))+(COS(RADIANS(D6428))*COS(RADIANS(PARAMETERS!$D$8))*SIN(RADIANS(PARAMETERS!$D$9-C6428)/2)*SIN(RADIANS(PARAMETERS!$D$9-C6428)/2))))*2*3958.756</f>
        <v>839.59731910621031</v>
      </c>
      <c r="F6428">
        <v>165.7400970459</v>
      </c>
      <c r="G6428">
        <v>194.6934967041</v>
      </c>
      <c r="H6428">
        <v>236.89363098145</v>
      </c>
      <c r="I6428">
        <v>274.79986572266</v>
      </c>
      <c r="J6428">
        <v>318.77810668945</v>
      </c>
      <c r="K6428" s="6">
        <f>IFERROR(EXP(TREND(LN($F$1:$J$1),LN(F6428:J6428),LN(Calculations!$B$3))),0)</f>
        <v>3.2374401668670477E-2</v>
      </c>
    </row>
    <row r="6429" spans="1:11" x14ac:dyDescent="0.35">
      <c r="A6429">
        <v>6426</v>
      </c>
      <c r="B6429" t="str">
        <f t="shared" si="100"/>
        <v>20-72.5</v>
      </c>
      <c r="C6429">
        <v>-72.556751379217005</v>
      </c>
      <c r="D6429">
        <v>20.427331102469001</v>
      </c>
      <c r="E6429">
        <f>ASIN(SQRT((SIN(RADIANS(PARAMETERS!$D$8-D6429)/2)*SIN(RADIANS(PARAMETERS!$D$8-D6429)/2))+(COS(RADIANS(D6429))*COS(RADIANS(PARAMETERS!$D$8))*SIN(RADIANS(PARAMETERS!$D$9-C6429)/2)*SIN(RADIANS(PARAMETERS!$D$9-C6429)/2))))*2*3958.756</f>
        <v>855.86808701640086</v>
      </c>
      <c r="F6429">
        <v>165.40121459961</v>
      </c>
      <c r="G6429">
        <v>194.33648681641</v>
      </c>
      <c r="H6429">
        <v>236.46104431152</v>
      </c>
      <c r="I6429">
        <v>274.29904174805</v>
      </c>
      <c r="J6429">
        <v>318.19763183594</v>
      </c>
      <c r="K6429" s="6">
        <f>IFERROR(EXP(TREND(LN($F$1:$J$1),LN(F6429:J6429),LN(Calculations!$B$3))),0)</f>
        <v>3.2078795869729539E-2</v>
      </c>
    </row>
    <row r="6430" spans="1:11" x14ac:dyDescent="0.35">
      <c r="A6430">
        <v>6427</v>
      </c>
      <c r="B6430" t="str">
        <f t="shared" si="100"/>
        <v>20-73</v>
      </c>
      <c r="C6430">
        <v>-72.828072714117994</v>
      </c>
      <c r="D6430">
        <v>20.427331102469001</v>
      </c>
      <c r="E6430">
        <f>ASIN(SQRT((SIN(RADIANS(PARAMETERS!$D$8-D6430)/2)*SIN(RADIANS(PARAMETERS!$D$8-D6430)/2))+(COS(RADIANS(D6430))*COS(RADIANS(PARAMETERS!$D$8))*SIN(RADIANS(PARAMETERS!$D$9-C6430)/2)*SIN(RADIANS(PARAMETERS!$D$9-C6430)/2))))*2*3958.756</f>
        <v>872.19902317855008</v>
      </c>
      <c r="F6430">
        <v>165.01914978027</v>
      </c>
      <c r="G6430">
        <v>193.95948791504</v>
      </c>
      <c r="H6430">
        <v>235.98661804199</v>
      </c>
      <c r="I6430">
        <v>273.73440551758</v>
      </c>
      <c r="J6430">
        <v>317.52557373047</v>
      </c>
      <c r="K6430" s="6">
        <f>IFERROR(EXP(TREND(LN($F$1:$J$1),LN(F6430:J6430),LN(Calculations!$B$3))),0)</f>
        <v>3.176092507209631E-2</v>
      </c>
    </row>
    <row r="6431" spans="1:11" x14ac:dyDescent="0.35">
      <c r="A6431">
        <v>6428</v>
      </c>
      <c r="B6431" t="str">
        <f t="shared" si="100"/>
        <v>20-73</v>
      </c>
      <c r="C6431">
        <v>-73.099394049018997</v>
      </c>
      <c r="D6431">
        <v>20.427331102469001</v>
      </c>
      <c r="E6431">
        <f>ASIN(SQRT((SIN(RADIANS(PARAMETERS!$D$8-D6431)/2)*SIN(RADIANS(PARAMETERS!$D$8-D6431)/2))+(COS(RADIANS(D6431))*COS(RADIANS(PARAMETERS!$D$8))*SIN(RADIANS(PARAMETERS!$D$9-C6431)/2)*SIN(RADIANS(PARAMETERS!$D$9-C6431)/2))))*2*3958.756</f>
        <v>888.58677566070753</v>
      </c>
      <c r="F6431">
        <v>165.02494812012</v>
      </c>
      <c r="G6431">
        <v>193.84463500977</v>
      </c>
      <c r="H6431">
        <v>235.83969116211</v>
      </c>
      <c r="I6431">
        <v>273.55703735352</v>
      </c>
      <c r="J6431">
        <v>317.31121826172</v>
      </c>
      <c r="K6431" s="6">
        <f>IFERROR(EXP(TREND(LN($F$1:$J$1),LN(F6431:J6431),LN(Calculations!$B$3))),0)</f>
        <v>3.1745340840134147E-2</v>
      </c>
    </row>
    <row r="6432" spans="1:11" x14ac:dyDescent="0.35">
      <c r="A6432">
        <v>6429</v>
      </c>
      <c r="B6432" t="str">
        <f t="shared" si="100"/>
        <v>20-73.5</v>
      </c>
      <c r="C6432">
        <v>-73.37071538392</v>
      </c>
      <c r="D6432">
        <v>20.427331102469001</v>
      </c>
      <c r="E6432">
        <f>ASIN(SQRT((SIN(RADIANS(PARAMETERS!$D$8-D6432)/2)*SIN(RADIANS(PARAMETERS!$D$8-D6432)/2))+(COS(RADIANS(D6432))*COS(RADIANS(PARAMETERS!$D$8))*SIN(RADIANS(PARAMETERS!$D$9-C6432)/2)*SIN(RADIANS(PARAMETERS!$D$9-C6432)/2))))*2*3958.756</f>
        <v>905.02822338332601</v>
      </c>
      <c r="F6432">
        <v>165.47982788086</v>
      </c>
      <c r="G6432">
        <v>194.15026855469</v>
      </c>
      <c r="H6432">
        <v>236.27119445801</v>
      </c>
      <c r="I6432">
        <v>274.10943603516</v>
      </c>
      <c r="J6432">
        <v>318.01162719727</v>
      </c>
      <c r="K6432" s="6">
        <f>IFERROR(EXP(TREND(LN($F$1:$J$1),LN(F6432:J6432),LN(Calculations!$B$3))),0)</f>
        <v>3.2077935111505113E-2</v>
      </c>
    </row>
    <row r="6433" spans="1:11" x14ac:dyDescent="0.35">
      <c r="A6433">
        <v>6430</v>
      </c>
      <c r="B6433" t="str">
        <f t="shared" si="100"/>
        <v>20-73.5</v>
      </c>
      <c r="C6433">
        <v>-73.642036718821004</v>
      </c>
      <c r="D6433">
        <v>20.427331102469001</v>
      </c>
      <c r="E6433">
        <f>ASIN(SQRT((SIN(RADIANS(PARAMETERS!$D$8-D6433)/2)*SIN(RADIANS(PARAMETERS!$D$8-D6433)/2))+(COS(RADIANS(D6433))*COS(RADIANS(PARAMETERS!$D$8))*SIN(RADIANS(PARAMETERS!$D$9-C6433)/2)*SIN(RADIANS(PARAMETERS!$D$9-C6433)/2))))*2*3958.756</f>
        <v>921.52045746590409</v>
      </c>
      <c r="F6433">
        <v>166.18029785156</v>
      </c>
      <c r="G6433">
        <v>194.68640136719</v>
      </c>
      <c r="H6433">
        <v>237.0160369873</v>
      </c>
      <c r="I6433">
        <v>275.05426025391</v>
      </c>
      <c r="J6433">
        <v>319.20101928711</v>
      </c>
      <c r="K6433" s="6">
        <f>IFERROR(EXP(TREND(LN($F$1:$J$1),LN(F6433:J6433),LN(Calculations!$B$3))),0)</f>
        <v>3.2607870592703946E-2</v>
      </c>
    </row>
    <row r="6434" spans="1:11" x14ac:dyDescent="0.35">
      <c r="A6434">
        <v>6431</v>
      </c>
      <c r="B6434" t="str">
        <f t="shared" si="100"/>
        <v>20-74</v>
      </c>
      <c r="C6434">
        <v>-73.913358053722007</v>
      </c>
      <c r="D6434">
        <v>20.427331102469001</v>
      </c>
      <c r="E6434">
        <f>ASIN(SQRT((SIN(RADIANS(PARAMETERS!$D$8-D6434)/2)*SIN(RADIANS(PARAMETERS!$D$8-D6434)/2))+(COS(RADIANS(D6434))*COS(RADIANS(PARAMETERS!$D$8))*SIN(RADIANS(PARAMETERS!$D$9-C6434)/2)*SIN(RADIANS(PARAMETERS!$D$9-C6434)/2))))*2*3958.756</f>
        <v>938.06076425206595</v>
      </c>
      <c r="F6434">
        <v>166.60485839844</v>
      </c>
      <c r="G6434">
        <v>194.8878326416</v>
      </c>
      <c r="H6434">
        <v>237.27577209473</v>
      </c>
      <c r="I6434">
        <v>275.36755371094</v>
      </c>
      <c r="J6434">
        <v>319.57757568359</v>
      </c>
      <c r="K6434" s="6">
        <f>IFERROR(EXP(TREND(LN($F$1:$J$1),LN(F6434:J6434),LN(Calculations!$B$3))),0)</f>
        <v>3.2927056926663943E-2</v>
      </c>
    </row>
    <row r="6435" spans="1:11" x14ac:dyDescent="0.35">
      <c r="A6435">
        <v>6432</v>
      </c>
      <c r="B6435" t="str">
        <f t="shared" si="100"/>
        <v>20-74</v>
      </c>
      <c r="C6435">
        <v>-74.184679388622996</v>
      </c>
      <c r="D6435">
        <v>20.427331102469001</v>
      </c>
      <c r="E6435">
        <f>ASIN(SQRT((SIN(RADIANS(PARAMETERS!$D$8-D6435)/2)*SIN(RADIANS(PARAMETERS!$D$8-D6435)/2))+(COS(RADIANS(D6435))*COS(RADIANS(PARAMETERS!$D$8))*SIN(RADIANS(PARAMETERS!$D$9-C6435)/2)*SIN(RADIANS(PARAMETERS!$D$9-C6435)/2))))*2*3958.756</f>
        <v>954.64660985214005</v>
      </c>
      <c r="F6435">
        <v>166.27381896973</v>
      </c>
      <c r="G6435">
        <v>194.56390380859</v>
      </c>
      <c r="H6435">
        <v>236.80703735352</v>
      </c>
      <c r="I6435">
        <v>274.75863647461</v>
      </c>
      <c r="J6435">
        <v>318.79583740234</v>
      </c>
      <c r="K6435" s="6">
        <f>IFERROR(EXP(TREND(LN($F$1:$J$1),LN(F6435:J6435),LN(Calculations!$B$3))),0)</f>
        <v>3.2673805367102869E-2</v>
      </c>
    </row>
    <row r="6436" spans="1:11" x14ac:dyDescent="0.35">
      <c r="A6436">
        <v>6433</v>
      </c>
      <c r="B6436" t="str">
        <f t="shared" si="100"/>
        <v>20-74.5</v>
      </c>
      <c r="C6436">
        <v>-74.456000723523999</v>
      </c>
      <c r="D6436">
        <v>20.427331102469001</v>
      </c>
      <c r="E6436">
        <f>ASIN(SQRT((SIN(RADIANS(PARAMETERS!$D$8-D6436)/2)*SIN(RADIANS(PARAMETERS!$D$8-D6436)/2))+(COS(RADIANS(D6436))*COS(RADIANS(PARAMETERS!$D$8))*SIN(RADIANS(PARAMETERS!$D$9-C6436)/2)*SIN(RADIANS(PARAMETERS!$D$9-C6436)/2))))*2*3958.756</f>
        <v>971.27562605786477</v>
      </c>
      <c r="F6436">
        <v>165.35313415527</v>
      </c>
      <c r="G6436">
        <v>193.82112121582</v>
      </c>
      <c r="H6436">
        <v>235.75103759766</v>
      </c>
      <c r="I6436">
        <v>273.40124511719</v>
      </c>
      <c r="J6436">
        <v>317.06881713867</v>
      </c>
      <c r="K6436" s="6">
        <f>IFERROR(EXP(TREND(LN($F$1:$J$1),LN(F6436:J6436),LN(Calculations!$B$3))),0)</f>
        <v>3.1981912892785014E-2</v>
      </c>
    </row>
    <row r="6437" spans="1:11" x14ac:dyDescent="0.35">
      <c r="A6437">
        <v>6434</v>
      </c>
      <c r="B6437" t="str">
        <f t="shared" si="100"/>
        <v>20-74.5</v>
      </c>
      <c r="C6437">
        <v>-74.727322058425003</v>
      </c>
      <c r="D6437">
        <v>20.427331102469001</v>
      </c>
      <c r="E6437">
        <f>ASIN(SQRT((SIN(RADIANS(PARAMETERS!$D$8-D6437)/2)*SIN(RADIANS(PARAMETERS!$D$8-D6437)/2))+(COS(RADIANS(D6437))*COS(RADIANS(PARAMETERS!$D$8))*SIN(RADIANS(PARAMETERS!$D$9-C6437)/2)*SIN(RADIANS(PARAMETERS!$D$9-C6437)/2))))*2*3958.756</f>
        <v>987.9455974980458</v>
      </c>
      <c r="F6437">
        <v>164.21195983887</v>
      </c>
      <c r="G6437">
        <v>192.91384887695</v>
      </c>
      <c r="H6437">
        <v>234.44471740723</v>
      </c>
      <c r="I6437">
        <v>271.70938110352</v>
      </c>
      <c r="J6437">
        <v>314.90249633789</v>
      </c>
      <c r="K6437" s="6">
        <f>IFERROR(EXP(TREND(LN($F$1:$J$1),LN(F6437:J6437),LN(Calculations!$B$3))),0)</f>
        <v>3.1146636392602352E-2</v>
      </c>
    </row>
    <row r="6438" spans="1:11" x14ac:dyDescent="0.35">
      <c r="A6438">
        <v>6435</v>
      </c>
      <c r="B6438" t="str">
        <f t="shared" si="100"/>
        <v>20-75</v>
      </c>
      <c r="C6438">
        <v>-74.998643393324997</v>
      </c>
      <c r="D6438">
        <v>20.427331102469001</v>
      </c>
      <c r="E6438">
        <f>ASIN(SQRT((SIN(RADIANS(PARAMETERS!$D$8-D6438)/2)*SIN(RADIANS(PARAMETERS!$D$8-D6438)/2))+(COS(RADIANS(D6438))*COS(RADIANS(PARAMETERS!$D$8))*SIN(RADIANS(PARAMETERS!$D$9-C6438)/2)*SIN(RADIANS(PARAMETERS!$D$9-C6438)/2))))*2*3958.756</f>
        <v>1004.6544499168491</v>
      </c>
      <c r="F6438">
        <v>163.17523193359</v>
      </c>
      <c r="G6438">
        <v>192.10279846191</v>
      </c>
      <c r="H6438">
        <v>233.2741394043</v>
      </c>
      <c r="I6438">
        <v>270.19128417969</v>
      </c>
      <c r="J6438">
        <v>312.95663452148</v>
      </c>
      <c r="K6438" s="6">
        <f>IFERROR(EXP(TREND(LN($F$1:$J$1),LN(F6438:J6438),LN(Calculations!$B$3))),0)</f>
        <v>3.0402766161936202E-2</v>
      </c>
    </row>
    <row r="6439" spans="1:11" x14ac:dyDescent="0.35">
      <c r="A6439">
        <v>6436</v>
      </c>
      <c r="B6439" t="str">
        <f t="shared" si="100"/>
        <v>20-75.5</v>
      </c>
      <c r="C6439">
        <v>-75.269964728226</v>
      </c>
      <c r="D6439">
        <v>20.427331102469001</v>
      </c>
      <c r="E6439">
        <f>ASIN(SQRT((SIN(RADIANS(PARAMETERS!$D$8-D6439)/2)*SIN(RADIANS(PARAMETERS!$D$8-D6439)/2))+(COS(RADIANS(D6439))*COS(RADIANS(PARAMETERS!$D$8))*SIN(RADIANS(PARAMETERS!$D$9-C6439)/2)*SIN(RADIANS(PARAMETERS!$D$9-C6439)/2))))*2*3958.756</f>
        <v>1021.4002394685256</v>
      </c>
      <c r="F6439">
        <v>162.33641052246</v>
      </c>
      <c r="G6439">
        <v>191.4228515625</v>
      </c>
      <c r="H6439">
        <v>232.27381896973</v>
      </c>
      <c r="I6439">
        <v>268.87985229492</v>
      </c>
      <c r="J6439">
        <v>311.26077270508</v>
      </c>
      <c r="K6439" s="6">
        <f>IFERROR(EXP(TREND(LN($F$1:$J$1),LN(F6439:J6439),LN(Calculations!$B$3))),0)</f>
        <v>2.9814201829242052E-2</v>
      </c>
    </row>
    <row r="6440" spans="1:11" x14ac:dyDescent="0.35">
      <c r="A6440">
        <v>6437</v>
      </c>
      <c r="B6440" t="str">
        <f t="shared" si="100"/>
        <v>20-75.5</v>
      </c>
      <c r="C6440">
        <v>-75.541286063127004</v>
      </c>
      <c r="D6440">
        <v>20.427331102469001</v>
      </c>
      <c r="E6440">
        <f>ASIN(SQRT((SIN(RADIANS(PARAMETERS!$D$8-D6440)/2)*SIN(RADIANS(PARAMETERS!$D$8-D6440)/2))+(COS(RADIANS(D6440))*COS(RADIANS(PARAMETERS!$D$8))*SIN(RADIANS(PARAMETERS!$D$9-C6440)/2)*SIN(RADIANS(PARAMETERS!$D$9-C6440)/2))))*2*3958.756</f>
        <v>1038.1811429316308</v>
      </c>
      <c r="F6440">
        <v>161.88766479492</v>
      </c>
      <c r="G6440">
        <v>190.97653198242</v>
      </c>
      <c r="H6440">
        <v>231.57025146484</v>
      </c>
      <c r="I6440">
        <v>267.92330932617</v>
      </c>
      <c r="J6440">
        <v>309.98880004883</v>
      </c>
      <c r="K6440" s="6">
        <f>IFERROR(EXP(TREND(LN($F$1:$J$1),LN(F6440:J6440),LN(Calculations!$B$3))),0)</f>
        <v>2.951147273564797E-2</v>
      </c>
    </row>
    <row r="6441" spans="1:11" x14ac:dyDescent="0.35">
      <c r="A6441">
        <v>6438</v>
      </c>
      <c r="B6441" t="str">
        <f t="shared" si="100"/>
        <v>20-76</v>
      </c>
      <c r="C6441">
        <v>-75.812607398028007</v>
      </c>
      <c r="D6441">
        <v>20.427331102469001</v>
      </c>
      <c r="E6441">
        <f>ASIN(SQRT((SIN(RADIANS(PARAMETERS!$D$8-D6441)/2)*SIN(RADIANS(PARAMETERS!$D$8-D6441)/2))+(COS(RADIANS(D6441))*COS(RADIANS(PARAMETERS!$D$8))*SIN(RADIANS(PARAMETERS!$D$9-C6441)/2)*SIN(RADIANS(PARAMETERS!$D$9-C6441)/2))))*2*3958.756</f>
        <v>1054.9954487575098</v>
      </c>
      <c r="F6441">
        <v>161.94877624512</v>
      </c>
      <c r="G6441">
        <v>190.96539306641</v>
      </c>
      <c r="H6441">
        <v>231.47538757324</v>
      </c>
      <c r="I6441">
        <v>267.74264526367</v>
      </c>
      <c r="J6441">
        <v>309.69805908203</v>
      </c>
      <c r="K6441" s="6">
        <f>IFERROR(EXP(TREND(LN($F$1:$J$1),LN(F6441:J6441),LN(Calculations!$B$3))),0)</f>
        <v>2.9577180431549794E-2</v>
      </c>
    </row>
    <row r="6442" spans="1:11" x14ac:dyDescent="0.35">
      <c r="A6442">
        <v>6439</v>
      </c>
      <c r="B6442" t="str">
        <f t="shared" si="100"/>
        <v>20-76</v>
      </c>
      <c r="C6442">
        <v>-76.083928732928996</v>
      </c>
      <c r="D6442">
        <v>20.427331102469001</v>
      </c>
      <c r="E6442">
        <f>ASIN(SQRT((SIN(RADIANS(PARAMETERS!$D$8-D6442)/2)*SIN(RADIANS(PARAMETERS!$D$8-D6442)/2))+(COS(RADIANS(D6442))*COS(RADIANS(PARAMETERS!$D$8))*SIN(RADIANS(PARAMETERS!$D$9-C6442)/2)*SIN(RADIANS(PARAMETERS!$D$9-C6442)/2))))*2*3958.756</f>
        <v>1071.8415488742207</v>
      </c>
      <c r="F6442">
        <v>162.32998657227</v>
      </c>
      <c r="G6442">
        <v>191.21614074707</v>
      </c>
      <c r="H6442">
        <v>231.73825073242</v>
      </c>
      <c r="I6442">
        <v>268.01138305664</v>
      </c>
      <c r="J6442">
        <v>309.96871948242</v>
      </c>
      <c r="K6442" s="6">
        <f>IFERROR(EXP(TREND(LN($F$1:$J$1),LN(F6442:J6442),LN(Calculations!$B$3))),0)</f>
        <v>2.9878362157860338E-2</v>
      </c>
    </row>
    <row r="6443" spans="1:11" x14ac:dyDescent="0.35">
      <c r="A6443">
        <v>6440</v>
      </c>
      <c r="B6443" t="str">
        <f t="shared" si="100"/>
        <v>20-76.5</v>
      </c>
      <c r="C6443">
        <v>-76.355250067829999</v>
      </c>
      <c r="D6443">
        <v>20.427331102469001</v>
      </c>
      <c r="E6443">
        <f>ASIN(SQRT((SIN(RADIANS(PARAMETERS!$D$8-D6443)/2)*SIN(RADIANS(PARAMETERS!$D$8-D6443)/2))+(COS(RADIANS(D6443))*COS(RADIANS(PARAMETERS!$D$8))*SIN(RADIANS(PARAMETERS!$D$9-C6443)/2)*SIN(RADIANS(PARAMETERS!$D$9-C6443)/2))))*2*3958.756</f>
        <v>1088.7179311761163</v>
      </c>
      <c r="F6443">
        <v>162.70613098145</v>
      </c>
      <c r="G6443">
        <v>191.40519714355</v>
      </c>
      <c r="H6443">
        <v>231.8992767334</v>
      </c>
      <c r="I6443">
        <v>268.13836669922</v>
      </c>
      <c r="J6443">
        <v>310.04736328125</v>
      </c>
      <c r="K6443" s="6">
        <f>IFERROR(EXP(TREND(LN($F$1:$J$1),LN(F6443:J6443),LN(Calculations!$B$3))),0)</f>
        <v>3.0178436763303493E-2</v>
      </c>
    </row>
    <row r="6444" spans="1:11" x14ac:dyDescent="0.35">
      <c r="A6444">
        <v>6441</v>
      </c>
      <c r="B6444" t="str">
        <f t="shared" si="100"/>
        <v>20-76.5</v>
      </c>
      <c r="C6444">
        <v>-76.626571402731003</v>
      </c>
      <c r="D6444">
        <v>20.427331102469001</v>
      </c>
      <c r="E6444">
        <f>ASIN(SQRT((SIN(RADIANS(PARAMETERS!$D$8-D6444)/2)*SIN(RADIANS(PARAMETERS!$D$8-D6444)/2))+(COS(RADIANS(D6444))*COS(RADIANS(PARAMETERS!$D$8))*SIN(RADIANS(PARAMETERS!$D$9-C6444)/2)*SIN(RADIANS(PARAMETERS!$D$9-C6444)/2))))*2*3958.756</f>
        <v>1105.6231726357692</v>
      </c>
      <c r="F6444">
        <v>162.63967895508</v>
      </c>
      <c r="G6444">
        <v>191.25872802734</v>
      </c>
      <c r="H6444">
        <v>231.59896850586</v>
      </c>
      <c r="I6444">
        <v>267.68377685547</v>
      </c>
      <c r="J6444">
        <v>309.39776611328</v>
      </c>
      <c r="K6444" s="6">
        <f>IFERROR(EXP(TREND(LN($F$1:$J$1),LN(F6444:J6444),LN(Calculations!$B$3))),0)</f>
        <v>3.015595132614976E-2</v>
      </c>
    </row>
    <row r="6445" spans="1:11" x14ac:dyDescent="0.35">
      <c r="A6445">
        <v>6442</v>
      </c>
      <c r="B6445" t="str">
        <f t="shared" si="100"/>
        <v>20-77</v>
      </c>
      <c r="C6445">
        <v>-76.897892737632006</v>
      </c>
      <c r="D6445">
        <v>20.427331102469001</v>
      </c>
      <c r="E6445">
        <f>ASIN(SQRT((SIN(RADIANS(PARAMETERS!$D$8-D6445)/2)*SIN(RADIANS(PARAMETERS!$D$8-D6445)/2))+(COS(RADIANS(D6445))*COS(RADIANS(PARAMETERS!$D$8))*SIN(RADIANS(PARAMETERS!$D$9-C6445)/2)*SIN(RADIANS(PARAMETERS!$D$9-C6445)/2))))*2*3958.756</f>
        <v>1122.5559329812845</v>
      </c>
      <c r="F6445">
        <v>162.283203125</v>
      </c>
      <c r="G6445">
        <v>190.82276916504</v>
      </c>
      <c r="H6445">
        <v>230.88589477539</v>
      </c>
      <c r="I6445">
        <v>266.697265625</v>
      </c>
      <c r="J6445">
        <v>308.0693359375</v>
      </c>
      <c r="K6445" s="6">
        <f>IFERROR(EXP(TREND(LN($F$1:$J$1),LN(F6445:J6445),LN(Calculations!$B$3))),0)</f>
        <v>2.9916974795775906E-2</v>
      </c>
    </row>
    <row r="6446" spans="1:11" x14ac:dyDescent="0.35">
      <c r="A6446">
        <v>6443</v>
      </c>
      <c r="B6446" t="str">
        <f t="shared" si="100"/>
        <v>20-77</v>
      </c>
      <c r="C6446">
        <v>-77.169214072532995</v>
      </c>
      <c r="D6446">
        <v>20.427331102469001</v>
      </c>
      <c r="E6446">
        <f>ASIN(SQRT((SIN(RADIANS(PARAMETERS!$D$8-D6446)/2)*SIN(RADIANS(PARAMETERS!$D$8-D6446)/2))+(COS(RADIANS(D6446))*COS(RADIANS(PARAMETERS!$D$8))*SIN(RADIANS(PARAMETERS!$D$9-C6446)/2)*SIN(RADIANS(PARAMETERS!$D$9-C6446)/2))))*2*3958.756</f>
        <v>1139.5149488875848</v>
      </c>
      <c r="F6446">
        <v>161.9122467041</v>
      </c>
      <c r="G6446">
        <v>190.34400939941</v>
      </c>
      <c r="H6446">
        <v>230.09230041504</v>
      </c>
      <c r="I6446">
        <v>265.59216308594</v>
      </c>
      <c r="J6446">
        <v>306.57406616211</v>
      </c>
      <c r="K6446" s="6">
        <f>IFERROR(EXP(TREND(LN($F$1:$J$1),LN(F6446:J6446),LN(Calculations!$B$3))),0)</f>
        <v>2.9671635515764048E-2</v>
      </c>
    </row>
    <row r="6447" spans="1:11" x14ac:dyDescent="0.35">
      <c r="A6447">
        <v>6444</v>
      </c>
      <c r="B6447" t="str">
        <f t="shared" si="100"/>
        <v>20-77.5</v>
      </c>
      <c r="C6447">
        <v>-77.440535407433998</v>
      </c>
      <c r="D6447">
        <v>20.427331102469001</v>
      </c>
      <c r="E6447">
        <f>ASIN(SQRT((SIN(RADIANS(PARAMETERS!$D$8-D6447)/2)*SIN(RADIANS(PARAMETERS!$D$8-D6447)/2))+(COS(RADIANS(D6447))*COS(RADIANS(PARAMETERS!$D$8))*SIN(RADIANS(PARAMETERS!$D$9-C6447)/2)*SIN(RADIANS(PARAMETERS!$D$9-C6447)/2))))*2*3958.756</f>
        <v>1156.4990286353232</v>
      </c>
      <c r="F6447">
        <v>162.03659057617</v>
      </c>
      <c r="G6447">
        <v>190.38066101074</v>
      </c>
      <c r="H6447">
        <v>230.00677490234</v>
      </c>
      <c r="I6447">
        <v>265.37979125977</v>
      </c>
      <c r="J6447">
        <v>306.19747924805</v>
      </c>
      <c r="K6447" s="6">
        <f>IFERROR(EXP(TREND(LN($F$1:$J$1),LN(F6447:J6447),LN(Calculations!$B$3))),0)</f>
        <v>2.9808237636870176E-2</v>
      </c>
    </row>
    <row r="6448" spans="1:11" x14ac:dyDescent="0.35">
      <c r="A6448">
        <v>6445</v>
      </c>
      <c r="B6448" t="str">
        <f t="shared" si="100"/>
        <v>20-77.5</v>
      </c>
      <c r="C6448">
        <v>-77.711856742335002</v>
      </c>
      <c r="D6448">
        <v>20.427331102469001</v>
      </c>
      <c r="E6448">
        <f>ASIN(SQRT((SIN(RADIANS(PARAMETERS!$D$8-D6448)/2)*SIN(RADIANS(PARAMETERS!$D$8-D6448)/2))+(COS(RADIANS(D6448))*COS(RADIANS(PARAMETERS!$D$8))*SIN(RADIANS(PARAMETERS!$D$9-C6448)/2)*SIN(RADIANS(PARAMETERS!$D$9-C6448)/2))))*2*3958.756</f>
        <v>1173.5070471955655</v>
      </c>
      <c r="F6448">
        <v>162.83198547363</v>
      </c>
      <c r="G6448">
        <v>190.90522766113</v>
      </c>
      <c r="H6448">
        <v>230.57803344727</v>
      </c>
      <c r="I6448">
        <v>265.98428344727</v>
      </c>
      <c r="J6448">
        <v>306.83178710938</v>
      </c>
      <c r="K6448" s="6">
        <f>IFERROR(EXP(TREND(LN($F$1:$J$1),LN(F6448:J6448),LN(Calculations!$B$3))),0)</f>
        <v>3.0449898186248093E-2</v>
      </c>
    </row>
    <row r="6449" spans="1:11" x14ac:dyDescent="0.35">
      <c r="A6449">
        <v>6446</v>
      </c>
      <c r="B6449" t="str">
        <f t="shared" si="100"/>
        <v>20-78</v>
      </c>
      <c r="C6449">
        <v>-77.983178077236005</v>
      </c>
      <c r="D6449">
        <v>20.427331102469001</v>
      </c>
      <c r="E6449">
        <f>ASIN(SQRT((SIN(RADIANS(PARAMETERS!$D$8-D6449)/2)*SIN(RADIANS(PARAMETERS!$D$8-D6449)/2))+(COS(RADIANS(D6449))*COS(RADIANS(PARAMETERS!$D$8))*SIN(RADIANS(PARAMETERS!$D$9-C6449)/2)*SIN(RADIANS(PARAMETERS!$D$9-C6449)/2))))*2*3958.756</f>
        <v>1190.5379417024571</v>
      </c>
      <c r="F6449">
        <v>164.09204101563</v>
      </c>
      <c r="G6449">
        <v>191.79100036621</v>
      </c>
      <c r="H6449">
        <v>231.62634277344</v>
      </c>
      <c r="I6449">
        <v>267.17446899414</v>
      </c>
      <c r="J6449">
        <v>308.18246459961</v>
      </c>
      <c r="K6449" s="6">
        <f>IFERROR(EXP(TREND(LN($F$1:$J$1),LN(F6449:J6449),LN(Calculations!$B$3))),0)</f>
        <v>3.1474504942808734E-2</v>
      </c>
    </row>
    <row r="6450" spans="1:11" x14ac:dyDescent="0.35">
      <c r="A6450">
        <v>6447</v>
      </c>
      <c r="B6450" t="str">
        <f t="shared" si="100"/>
        <v>20-78.5</v>
      </c>
      <c r="C6450">
        <v>-78.254499412136994</v>
      </c>
      <c r="D6450">
        <v>20.427331102469001</v>
      </c>
      <c r="E6450">
        <f>ASIN(SQRT((SIN(RADIANS(PARAMETERS!$D$8-D6450)/2)*SIN(RADIANS(PARAMETERS!$D$8-D6450)/2))+(COS(RADIANS(D6450))*COS(RADIANS(PARAMETERS!$D$8))*SIN(RADIANS(PARAMETERS!$D$9-C6450)/2)*SIN(RADIANS(PARAMETERS!$D$9-C6450)/2))))*2*3958.756</f>
        <v>1207.5907072797095</v>
      </c>
      <c r="F6450">
        <v>165.44697570801</v>
      </c>
      <c r="G6450">
        <v>192.81129455566</v>
      </c>
      <c r="H6450">
        <v>232.85420227051</v>
      </c>
      <c r="I6450">
        <v>268.58670043945</v>
      </c>
      <c r="J6450">
        <v>309.80651855469</v>
      </c>
      <c r="K6450" s="6">
        <f>IFERROR(EXP(TREND(LN($F$1:$J$1),LN(F6450:J6450),LN(Calculations!$B$3))),0)</f>
        <v>3.2619757429617334E-2</v>
      </c>
    </row>
    <row r="6451" spans="1:11" x14ac:dyDescent="0.35">
      <c r="A6451">
        <v>6448</v>
      </c>
      <c r="B6451" t="str">
        <f t="shared" si="100"/>
        <v>20-78.5</v>
      </c>
      <c r="C6451">
        <v>-78.525820747037997</v>
      </c>
      <c r="D6451">
        <v>20.427331102469001</v>
      </c>
      <c r="E6451">
        <f>ASIN(SQRT((SIN(RADIANS(PARAMETERS!$D$8-D6451)/2)*SIN(RADIANS(PARAMETERS!$D$8-D6451)/2))+(COS(RADIANS(D6451))*COS(RADIANS(PARAMETERS!$D$8))*SIN(RADIANS(PARAMETERS!$D$9-C6451)/2)*SIN(RADIANS(PARAMETERS!$D$9-C6451)/2))))*2*3958.756</f>
        <v>1224.6643931900328</v>
      </c>
      <c r="F6451">
        <v>166.81832885742</v>
      </c>
      <c r="G6451">
        <v>193.87821960449</v>
      </c>
      <c r="H6451">
        <v>234.13296508789</v>
      </c>
      <c r="I6451">
        <v>270.05294799805</v>
      </c>
      <c r="J6451">
        <v>311.48739624023</v>
      </c>
      <c r="K6451" s="6">
        <f>IFERROR(EXP(TREND(LN($F$1:$J$1),LN(F6451:J6451),LN(Calculations!$B$3))),0)</f>
        <v>3.3829644053587647E-2</v>
      </c>
    </row>
    <row r="6452" spans="1:11" x14ac:dyDescent="0.35">
      <c r="A6452">
        <v>6449</v>
      </c>
      <c r="B6452" t="str">
        <f t="shared" si="100"/>
        <v>20-79</v>
      </c>
      <c r="C6452">
        <v>-78.797142081939</v>
      </c>
      <c r="D6452">
        <v>20.427331102469001</v>
      </c>
      <c r="E6452">
        <f>ASIN(SQRT((SIN(RADIANS(PARAMETERS!$D$8-D6452)/2)*SIN(RADIANS(PARAMETERS!$D$8-D6452)/2))+(COS(RADIANS(D6452))*COS(RADIANS(PARAMETERS!$D$8))*SIN(RADIANS(PARAMETERS!$D$9-C6452)/2)*SIN(RADIANS(PARAMETERS!$D$9-C6452)/2))))*2*3958.756</f>
        <v>1241.7580992795406</v>
      </c>
      <c r="F6452">
        <v>168.06602478027</v>
      </c>
      <c r="G6452">
        <v>194.89311218262</v>
      </c>
      <c r="H6452">
        <v>235.33435058594</v>
      </c>
      <c r="I6452">
        <v>271.41735839844</v>
      </c>
      <c r="J6452">
        <v>313.03646850586</v>
      </c>
      <c r="K6452" s="6">
        <f>IFERROR(EXP(TREND(LN($F$1:$J$1),LN(F6452:J6452),LN(Calculations!$B$3))),0)</f>
        <v>3.4985752747191255E-2</v>
      </c>
    </row>
    <row r="6453" spans="1:11" x14ac:dyDescent="0.35">
      <c r="A6453">
        <v>6450</v>
      </c>
      <c r="B6453" t="str">
        <f t="shared" si="100"/>
        <v>20-79</v>
      </c>
      <c r="C6453">
        <v>-79.068463416840004</v>
      </c>
      <c r="D6453">
        <v>20.427331102469001</v>
      </c>
      <c r="E6453">
        <f>ASIN(SQRT((SIN(RADIANS(PARAMETERS!$D$8-D6453)/2)*SIN(RADIANS(PARAMETERS!$D$8-D6453)/2))+(COS(RADIANS(D6453))*COS(RADIANS(PARAMETERS!$D$8))*SIN(RADIANS(PARAMETERS!$D$9-C6453)/2)*SIN(RADIANS(PARAMETERS!$D$9-C6453)/2))))*2*3958.756</f>
        <v>1258.8709726918444</v>
      </c>
      <c r="F6453">
        <v>169.03305053711</v>
      </c>
      <c r="G6453">
        <v>195.79391479492</v>
      </c>
      <c r="H6453">
        <v>236.39242553711</v>
      </c>
      <c r="I6453">
        <v>272.6116027832</v>
      </c>
      <c r="J6453">
        <v>314.38366699219</v>
      </c>
      <c r="K6453" s="6">
        <f>IFERROR(EXP(TREND(LN($F$1:$J$1),LN(F6453:J6453),LN(Calculations!$B$3))),0)</f>
        <v>3.5938917078781635E-2</v>
      </c>
    </row>
    <row r="6454" spans="1:11" x14ac:dyDescent="0.35">
      <c r="A6454">
        <v>6451</v>
      </c>
      <c r="B6454" t="str">
        <f t="shared" si="100"/>
        <v>20-79.5</v>
      </c>
      <c r="C6454">
        <v>-79.339784751741007</v>
      </c>
      <c r="D6454">
        <v>20.427331102469001</v>
      </c>
      <c r="E6454">
        <f>ASIN(SQRT((SIN(RADIANS(PARAMETERS!$D$8-D6454)/2)*SIN(RADIANS(PARAMETERS!$D$8-D6454)/2))+(COS(RADIANS(D6454))*COS(RADIANS(PARAMETERS!$D$8))*SIN(RADIANS(PARAMETERS!$D$9-C6454)/2)*SIN(RADIANS(PARAMETERS!$D$9-C6454)/2))))*2*3958.756</f>
        <v>1276.0022048288768</v>
      </c>
      <c r="F6454">
        <v>169.78813171387</v>
      </c>
      <c r="G6454">
        <v>196.50357055664</v>
      </c>
      <c r="H6454">
        <v>237.17973327637</v>
      </c>
      <c r="I6454">
        <v>273.45822143555</v>
      </c>
      <c r="J6454">
        <v>315.28848266602</v>
      </c>
      <c r="K6454" s="6">
        <f>IFERROR(EXP(TREND(LN($F$1:$J$1),LN(F6454:J6454),LN(Calculations!$B$3))),0)</f>
        <v>3.6730994978824288E-2</v>
      </c>
    </row>
    <row r="6455" spans="1:11" x14ac:dyDescent="0.35">
      <c r="A6455">
        <v>6452</v>
      </c>
      <c r="B6455" t="str">
        <f t="shared" si="100"/>
        <v>20-79.5</v>
      </c>
      <c r="C6455">
        <v>-79.611106086641996</v>
      </c>
      <c r="D6455">
        <v>20.427331102469001</v>
      </c>
      <c r="E6455">
        <f>ASIN(SQRT((SIN(RADIANS(PARAMETERS!$D$8-D6455)/2)*SIN(RADIANS(PARAMETERS!$D$8-D6455)/2))+(COS(RADIANS(D6455))*COS(RADIANS(PARAMETERS!$D$8))*SIN(RADIANS(PARAMETERS!$D$9-C6455)/2)*SIN(RADIANS(PARAMETERS!$D$9-C6455)/2))))*2*3958.756</f>
        <v>1293.151028537651</v>
      </c>
      <c r="F6455">
        <v>170.4924621582</v>
      </c>
      <c r="G6455">
        <v>197.15409851074</v>
      </c>
      <c r="H6455">
        <v>237.87785339355</v>
      </c>
      <c r="I6455">
        <v>274.18609619141</v>
      </c>
      <c r="J6455">
        <v>316.03790283203</v>
      </c>
      <c r="K6455" s="6">
        <f>IFERROR(EXP(TREND(LN($F$1:$J$1),LN(F6455:J6455),LN(Calculations!$B$3))),0)</f>
        <v>3.7498331478919053E-2</v>
      </c>
    </row>
    <row r="6456" spans="1:11" x14ac:dyDescent="0.35">
      <c r="A6456">
        <v>6453</v>
      </c>
      <c r="B6456" t="str">
        <f t="shared" si="100"/>
        <v>20-80</v>
      </c>
      <c r="C6456">
        <v>-79.882427421542999</v>
      </c>
      <c r="D6456">
        <v>20.427331102469001</v>
      </c>
      <c r="E6456">
        <f>ASIN(SQRT((SIN(RADIANS(PARAMETERS!$D$8-D6456)/2)*SIN(RADIANS(PARAMETERS!$D$8-D6456)/2))+(COS(RADIANS(D6456))*COS(RADIANS(PARAMETERS!$D$8))*SIN(RADIANS(PARAMETERS!$D$9-C6456)/2)*SIN(RADIANS(PARAMETERS!$D$9-C6456)/2))))*2*3958.756</f>
        <v>1310.3167155040828</v>
      </c>
      <c r="F6456">
        <v>171.35414123535</v>
      </c>
      <c r="G6456">
        <v>198.00093078613</v>
      </c>
      <c r="H6456">
        <v>238.85552978516</v>
      </c>
      <c r="I6456">
        <v>275.27410888672</v>
      </c>
      <c r="J6456">
        <v>317.24667358398</v>
      </c>
      <c r="K6456" s="6">
        <f>IFERROR(EXP(TREND(LN($F$1:$J$1),LN(F6456:J6456),LN(Calculations!$B$3))),0)</f>
        <v>3.842730008128549E-2</v>
      </c>
    </row>
    <row r="6457" spans="1:11" x14ac:dyDescent="0.35">
      <c r="A6457">
        <v>6454</v>
      </c>
      <c r="B6457" t="str">
        <f t="shared" si="100"/>
        <v>20-80</v>
      </c>
      <c r="C6457">
        <v>-80.153748756444003</v>
      </c>
      <c r="D6457">
        <v>20.427331102469001</v>
      </c>
      <c r="E6457">
        <f>ASIN(SQRT((SIN(RADIANS(PARAMETERS!$D$8-D6457)/2)*SIN(RADIANS(PARAMETERS!$D$8-D6457)/2))+(COS(RADIANS(D6457))*COS(RADIANS(PARAMETERS!$D$8))*SIN(RADIANS(PARAMETERS!$D$9-C6457)/2)*SIN(RADIANS(PARAMETERS!$D$9-C6457)/2))))*2*3958.756</f>
        <v>1327.4985738367118</v>
      </c>
      <c r="F6457">
        <v>172.35336303711</v>
      </c>
      <c r="G6457">
        <v>198.99847412109</v>
      </c>
      <c r="H6457">
        <v>240.04104614258</v>
      </c>
      <c r="I6457">
        <v>276.62466430664</v>
      </c>
      <c r="J6457">
        <v>318.78485107422</v>
      </c>
      <c r="K6457" s="6">
        <f>IFERROR(EXP(TREND(LN($F$1:$J$1),LN(F6457:J6457),LN(Calculations!$B$3))),0)</f>
        <v>3.9510399359970423E-2</v>
      </c>
    </row>
    <row r="6458" spans="1:11" x14ac:dyDescent="0.35">
      <c r="A6458">
        <v>6455</v>
      </c>
      <c r="B6458" t="str">
        <f t="shared" si="100"/>
        <v>20-80.5</v>
      </c>
      <c r="C6458">
        <v>-80.425070091345006</v>
      </c>
      <c r="D6458">
        <v>20.427331102469001</v>
      </c>
      <c r="E6458">
        <f>ASIN(SQRT((SIN(RADIANS(PARAMETERS!$D$8-D6458)/2)*SIN(RADIANS(PARAMETERS!$D$8-D6458)/2))+(COS(RADIANS(D6458))*COS(RADIANS(PARAMETERS!$D$8))*SIN(RADIANS(PARAMETERS!$D$9-C6458)/2)*SIN(RADIANS(PARAMETERS!$D$9-C6458)/2))))*2*3958.756</f>
        <v>1344.6959458247507</v>
      </c>
      <c r="F6458">
        <v>173.41819763184</v>
      </c>
      <c r="G6458">
        <v>200.07922363281</v>
      </c>
      <c r="H6458">
        <v>241.34680175781</v>
      </c>
      <c r="I6458">
        <v>278.13119506836</v>
      </c>
      <c r="J6458">
        <v>320.52297973633</v>
      </c>
      <c r="K6458" s="6">
        <f>IFERROR(EXP(TREND(LN($F$1:$J$1),LN(F6458:J6458),LN(Calculations!$B$3))),0)</f>
        <v>4.0681747343277605E-2</v>
      </c>
    </row>
    <row r="6459" spans="1:11" x14ac:dyDescent="0.35">
      <c r="A6459">
        <v>6456</v>
      </c>
      <c r="B6459" t="str">
        <f t="shared" si="100"/>
        <v>20-80.5</v>
      </c>
      <c r="C6459">
        <v>-80.696391426245995</v>
      </c>
      <c r="D6459">
        <v>20.427331102469001</v>
      </c>
      <c r="E6459">
        <f>ASIN(SQRT((SIN(RADIANS(PARAMETERS!$D$8-D6459)/2)*SIN(RADIANS(PARAMETERS!$D$8-D6459)/2))+(COS(RADIANS(D6459))*COS(RADIANS(PARAMETERS!$D$8))*SIN(RADIANS(PARAMETERS!$D$9-C6459)/2)*SIN(RADIANS(PARAMETERS!$D$9-C6459)/2))))*2*3958.756</f>
        <v>1361.9082058562753</v>
      </c>
      <c r="F6459">
        <v>174.47476196289</v>
      </c>
      <c r="G6459">
        <v>201.19267272949</v>
      </c>
      <c r="H6459">
        <v>242.71224975586</v>
      </c>
      <c r="I6459">
        <v>279.72421264648</v>
      </c>
      <c r="J6459">
        <v>322.38122558594</v>
      </c>
      <c r="K6459" s="6">
        <f>IFERROR(EXP(TREND(LN($F$1:$J$1),LN(F6459:J6459),LN(Calculations!$B$3))),0)</f>
        <v>4.1865273178895941E-2</v>
      </c>
    </row>
    <row r="6460" spans="1:11" x14ac:dyDescent="0.35">
      <c r="A6460">
        <v>6457</v>
      </c>
      <c r="B6460" t="str">
        <f t="shared" si="100"/>
        <v>20-81</v>
      </c>
      <c r="C6460">
        <v>-80.967712761146998</v>
      </c>
      <c r="D6460">
        <v>20.427331102469001</v>
      </c>
      <c r="E6460">
        <f>ASIN(SQRT((SIN(RADIANS(PARAMETERS!$D$8-D6460)/2)*SIN(RADIANS(PARAMETERS!$D$8-D6460)/2))+(COS(RADIANS(D6460))*COS(RADIANS(PARAMETERS!$D$8))*SIN(RADIANS(PARAMETERS!$D$9-C6460)/2)*SIN(RADIANS(PARAMETERS!$D$9-C6460)/2))))*2*3958.756</f>
        <v>1379.134758483654</v>
      </c>
      <c r="F6460">
        <v>175.43695068359</v>
      </c>
      <c r="G6460">
        <v>202.23251342773</v>
      </c>
      <c r="H6460">
        <v>243.98321533203</v>
      </c>
      <c r="I6460">
        <v>281.2033996582</v>
      </c>
      <c r="J6460">
        <v>324.1025390625</v>
      </c>
      <c r="K6460" s="6">
        <f>IFERROR(EXP(TREND(LN($F$1:$J$1),LN(F6460:J6460),LN(Calculations!$B$3))),0)</f>
        <v>4.2975718758255205E-2</v>
      </c>
    </row>
    <row r="6461" spans="1:11" x14ac:dyDescent="0.35">
      <c r="A6461">
        <v>6458</v>
      </c>
      <c r="B6461" t="str">
        <f t="shared" si="100"/>
        <v>20-81</v>
      </c>
      <c r="C6461">
        <v>-81.239034096048002</v>
      </c>
      <c r="D6461">
        <v>20.427331102469001</v>
      </c>
      <c r="E6461">
        <f>ASIN(SQRT((SIN(RADIANS(PARAMETERS!$D$8-D6461)/2)*SIN(RADIANS(PARAMETERS!$D$8-D6461)/2))+(COS(RADIANS(D6461))*COS(RADIANS(PARAMETERS!$D$8))*SIN(RADIANS(PARAMETERS!$D$9-C6461)/2)*SIN(RADIANS(PARAMETERS!$D$9-C6461)/2))))*2*3958.756</f>
        <v>1396.3750366244383</v>
      </c>
      <c r="F6461">
        <v>176.27899169922</v>
      </c>
      <c r="G6461">
        <v>203.17674255371</v>
      </c>
      <c r="H6461">
        <v>245.13412475586</v>
      </c>
      <c r="I6461">
        <v>282.54010009766</v>
      </c>
      <c r="J6461">
        <v>325.65496826172</v>
      </c>
      <c r="K6461" s="6">
        <f>IFERROR(EXP(TREND(LN($F$1:$J$1),LN(F6461:J6461),LN(Calculations!$B$3))),0)</f>
        <v>4.3976189108193994E-2</v>
      </c>
    </row>
    <row r="6462" spans="1:11" x14ac:dyDescent="0.35">
      <c r="A6462">
        <v>6459</v>
      </c>
      <c r="B6462" t="str">
        <f t="shared" si="100"/>
        <v>20-81.5</v>
      </c>
      <c r="C6462">
        <v>-81.510355430949005</v>
      </c>
      <c r="D6462">
        <v>20.427331102469001</v>
      </c>
      <c r="E6462">
        <f>ASIN(SQRT((SIN(RADIANS(PARAMETERS!$D$8-D6462)/2)*SIN(RADIANS(PARAMETERS!$D$8-D6462)/2))+(COS(RADIANS(D6462))*COS(RADIANS(PARAMETERS!$D$8))*SIN(RADIANS(PARAMETERS!$D$9-C6462)/2)*SIN(RADIANS(PARAMETERS!$D$9-C6462)/2))))*2*3958.756</f>
        <v>1413.6284998870187</v>
      </c>
      <c r="F6462">
        <v>177.0238494873</v>
      </c>
      <c r="G6462">
        <v>204.04414367676</v>
      </c>
      <c r="H6462">
        <v>246.19476318359</v>
      </c>
      <c r="I6462">
        <v>283.77490234375</v>
      </c>
      <c r="J6462">
        <v>327.09234619141</v>
      </c>
      <c r="K6462" s="6">
        <f>IFERROR(EXP(TREND(LN($F$1:$J$1),LN(F6462:J6462),LN(Calculations!$B$3))),0)</f>
        <v>4.4879549581969679E-2</v>
      </c>
    </row>
    <row r="6463" spans="1:11" x14ac:dyDescent="0.35">
      <c r="A6463">
        <v>6460</v>
      </c>
      <c r="B6463" t="str">
        <f t="shared" si="100"/>
        <v>20-82</v>
      </c>
      <c r="C6463">
        <v>-81.781676765849994</v>
      </c>
      <c r="D6463">
        <v>20.427331102469001</v>
      </c>
      <c r="E6463">
        <f>ASIN(SQRT((SIN(RADIANS(PARAMETERS!$D$8-D6463)/2)*SIN(RADIANS(PARAMETERS!$D$8-D6463)/2))+(COS(RADIANS(D6463))*COS(RADIANS(PARAMETERS!$D$8))*SIN(RADIANS(PARAMETERS!$D$9-C6463)/2)*SIN(RADIANS(PARAMETERS!$D$9-C6463)/2))))*2*3958.756</f>
        <v>1430.8946330112358</v>
      </c>
      <c r="F6463">
        <v>177.64831542969</v>
      </c>
      <c r="G6463">
        <v>204.76515197754</v>
      </c>
      <c r="H6463">
        <v>247.06663513184</v>
      </c>
      <c r="I6463">
        <v>284.78146362305</v>
      </c>
      <c r="J6463">
        <v>328.25436401367</v>
      </c>
      <c r="K6463" s="6">
        <f>IFERROR(EXP(TREND(LN($F$1:$J$1),LN(F6463:J6463),LN(Calculations!$B$3))),0)</f>
        <v>4.5655844045870808E-2</v>
      </c>
    </row>
    <row r="6464" spans="1:11" x14ac:dyDescent="0.35">
      <c r="A6464">
        <v>6461</v>
      </c>
      <c r="B6464" t="str">
        <f t="shared" si="100"/>
        <v>20-82</v>
      </c>
      <c r="C6464">
        <v>-82.052998100750997</v>
      </c>
      <c r="D6464">
        <v>20.427331102469001</v>
      </c>
      <c r="E6464">
        <f>ASIN(SQRT((SIN(RADIANS(PARAMETERS!$D$8-D6464)/2)*SIN(RADIANS(PARAMETERS!$D$8-D6464)/2))+(COS(RADIANS(D6464))*COS(RADIANS(PARAMETERS!$D$8))*SIN(RADIANS(PARAMETERS!$D$9-C6464)/2)*SIN(RADIANS(PARAMETERS!$D$9-C6464)/2))))*2*3958.756</f>
        <v>1448.1729444150228</v>
      </c>
      <c r="F6464">
        <v>178.20301818848</v>
      </c>
      <c r="G6464">
        <v>205.40838623047</v>
      </c>
      <c r="H6464">
        <v>247.84886169434</v>
      </c>
      <c r="I6464">
        <v>285.68838500977</v>
      </c>
      <c r="J6464">
        <v>329.30572509766</v>
      </c>
      <c r="K6464" s="6">
        <f>IFERROR(EXP(TREND(LN($F$1:$J$1),LN(F6464:J6464),LN(Calculations!$B$3))),0)</f>
        <v>4.6350590249856063E-2</v>
      </c>
    </row>
    <row r="6465" spans="1:11" x14ac:dyDescent="0.35">
      <c r="A6465">
        <v>6462</v>
      </c>
      <c r="B6465" t="str">
        <f t="shared" si="100"/>
        <v>20-82.5</v>
      </c>
      <c r="C6465">
        <v>-82.324319435652001</v>
      </c>
      <c r="D6465">
        <v>20.427331102469001</v>
      </c>
      <c r="E6465">
        <f>ASIN(SQRT((SIN(RADIANS(PARAMETERS!$D$8-D6465)/2)*SIN(RADIANS(PARAMETERS!$D$8-D6465)/2))+(COS(RADIANS(D6465))*COS(RADIANS(PARAMETERS!$D$8))*SIN(RADIANS(PARAMETERS!$D$9-C6465)/2)*SIN(RADIANS(PARAMETERS!$D$9-C6465)/2))))*2*3958.756</f>
        <v>1465.462964838903</v>
      </c>
      <c r="F6465">
        <v>178.73785400391</v>
      </c>
      <c r="G6465">
        <v>206.0396270752</v>
      </c>
      <c r="H6465">
        <v>248.63404846191</v>
      </c>
      <c r="I6465">
        <v>286.61395263672</v>
      </c>
      <c r="J6465">
        <v>330.39627075195</v>
      </c>
      <c r="K6465" s="6">
        <f>IFERROR(EXP(TREND(LN($F$1:$J$1),LN(F6465:J6465),LN(Calculations!$B$3))),0)</f>
        <v>4.7012963071647353E-2</v>
      </c>
    </row>
    <row r="6466" spans="1:11" x14ac:dyDescent="0.35">
      <c r="A6466">
        <v>6463</v>
      </c>
      <c r="B6466" t="str">
        <f t="shared" si="100"/>
        <v>20-82.5</v>
      </c>
      <c r="C6466">
        <v>-82.595640770553004</v>
      </c>
      <c r="D6466">
        <v>20.427331102469001</v>
      </c>
      <c r="E6466">
        <f>ASIN(SQRT((SIN(RADIANS(PARAMETERS!$D$8-D6466)/2)*SIN(RADIANS(PARAMETERS!$D$8-D6466)/2))+(COS(RADIANS(D6466))*COS(RADIANS(PARAMETERS!$D$8))*SIN(RADIANS(PARAMETERS!$D$9-C6466)/2)*SIN(RADIANS(PARAMETERS!$D$9-C6466)/2))))*2*3958.756</f>
        <v>1482.7642460808859</v>
      </c>
      <c r="F6466">
        <v>179.20300292969</v>
      </c>
      <c r="G6466">
        <v>206.58735656738</v>
      </c>
      <c r="H6466">
        <v>249.31340026855</v>
      </c>
      <c r="I6466">
        <v>287.41311645508</v>
      </c>
      <c r="J6466">
        <v>331.33596801758</v>
      </c>
      <c r="K6466" s="6">
        <f>IFERROR(EXP(TREND(LN($F$1:$J$1),LN(F6466:J6466),LN(Calculations!$B$3))),0)</f>
        <v>4.7596361113677384E-2</v>
      </c>
    </row>
    <row r="6467" spans="1:11" x14ac:dyDescent="0.35">
      <c r="A6467">
        <v>6464</v>
      </c>
      <c r="B6467" t="str">
        <f t="shared" si="100"/>
        <v>20-83</v>
      </c>
      <c r="C6467">
        <v>-82.866962105453993</v>
      </c>
      <c r="D6467">
        <v>20.427331102469001</v>
      </c>
      <c r="E6467">
        <f>ASIN(SQRT((SIN(RADIANS(PARAMETERS!$D$8-D6467)/2)*SIN(RADIANS(PARAMETERS!$D$8-D6467)/2))+(COS(RADIANS(D6467))*COS(RADIANS(PARAMETERS!$D$8))*SIN(RADIANS(PARAMETERS!$D$9-C6467)/2)*SIN(RADIANS(PARAMETERS!$D$9-C6467)/2))))*2*3958.756</f>
        <v>1500.0763598149056</v>
      </c>
      <c r="F6467">
        <v>179.63317871094</v>
      </c>
      <c r="G6467">
        <v>207.1071472168</v>
      </c>
      <c r="H6467">
        <v>249.97885131836</v>
      </c>
      <c r="I6467">
        <v>288.21356201172</v>
      </c>
      <c r="J6467">
        <v>332.29718017578</v>
      </c>
      <c r="K6467" s="6">
        <f>IFERROR(EXP(TREND(LN($F$1:$J$1),LN(F6467:J6467),LN(Calculations!$B$3))),0)</f>
        <v>4.8121496233792707E-2</v>
      </c>
    </row>
    <row r="6468" spans="1:11" x14ac:dyDescent="0.35">
      <c r="A6468">
        <v>6465</v>
      </c>
      <c r="B6468" t="str">
        <f t="shared" si="100"/>
        <v>20-83</v>
      </c>
      <c r="C6468">
        <v>-83.138283440354996</v>
      </c>
      <c r="D6468">
        <v>20.427331102469001</v>
      </c>
      <c r="E6468">
        <f>ASIN(SQRT((SIN(RADIANS(PARAMETERS!$D$8-D6468)/2)*SIN(RADIANS(PARAMETERS!$D$8-D6468)/2))+(COS(RADIANS(D6468))*COS(RADIANS(PARAMETERS!$D$8))*SIN(RADIANS(PARAMETERS!$D$9-C6468)/2)*SIN(RADIANS(PARAMETERS!$D$9-C6468)/2))))*2*3958.756</f>
        <v>1517.3988964865537</v>
      </c>
      <c r="F6468">
        <v>180.05570983887</v>
      </c>
      <c r="G6468">
        <v>207.6410369873</v>
      </c>
      <c r="H6468">
        <v>250.69795227051</v>
      </c>
      <c r="I6468">
        <v>289.10791015625</v>
      </c>
      <c r="J6468">
        <v>333.40368652344</v>
      </c>
      <c r="K6468" s="6">
        <f>IFERROR(EXP(TREND(LN($F$1:$J$1),LN(F6468:J6468),LN(Calculations!$B$3))),0)</f>
        <v>4.860674215100199E-2</v>
      </c>
    </row>
    <row r="6469" spans="1:11" x14ac:dyDescent="0.35">
      <c r="A6469">
        <v>6466</v>
      </c>
      <c r="B6469" t="str">
        <f t="shared" ref="B6469:B6532" si="101">MROUND(D6469,1)&amp;MROUND(C6469,-0.5)</f>
        <v>20-83.5</v>
      </c>
      <c r="C6469">
        <v>-83.409604775255005</v>
      </c>
      <c r="D6469">
        <v>20.427331102469001</v>
      </c>
      <c r="E6469">
        <f>ASIN(SQRT((SIN(RADIANS(PARAMETERS!$D$8-D6469)/2)*SIN(RADIANS(PARAMETERS!$D$8-D6469)/2))+(COS(RADIANS(D6469))*COS(RADIANS(PARAMETERS!$D$8))*SIN(RADIANS(PARAMETERS!$D$9-C6469)/2)*SIN(RADIANS(PARAMETERS!$D$9-C6469)/2))))*2*3958.756</f>
        <v>1534.7314642802851</v>
      </c>
      <c r="F6469">
        <v>180.37524414063</v>
      </c>
      <c r="G6469">
        <v>208.06015014648</v>
      </c>
      <c r="H6469">
        <v>251.28482055664</v>
      </c>
      <c r="I6469">
        <v>289.85528564453</v>
      </c>
      <c r="J6469">
        <v>334.34707641602</v>
      </c>
      <c r="K6469" s="6">
        <f>IFERROR(EXP(TREND(LN($F$1:$J$1),LN(F6469:J6469),LN(Calculations!$B$3))),0)</f>
        <v>4.8952676698884943E-2</v>
      </c>
    </row>
    <row r="6470" spans="1:11" x14ac:dyDescent="0.35">
      <c r="A6470">
        <v>6467</v>
      </c>
      <c r="B6470" t="str">
        <f t="shared" si="101"/>
        <v>20-83.5</v>
      </c>
      <c r="C6470">
        <v>-83.680926110155994</v>
      </c>
      <c r="D6470">
        <v>20.427331102469001</v>
      </c>
      <c r="E6470">
        <f>ASIN(SQRT((SIN(RADIANS(PARAMETERS!$D$8-D6470)/2)*SIN(RADIANS(PARAMETERS!$D$8-D6470)/2))+(COS(RADIANS(D6470))*COS(RADIANS(PARAMETERS!$D$8))*SIN(RADIANS(PARAMETERS!$D$9-C6470)/2)*SIN(RADIANS(PARAMETERS!$D$9-C6470)/2))))*2*3958.756</f>
        <v>1552.0736881532237</v>
      </c>
      <c r="F6470">
        <v>180.60791015625</v>
      </c>
      <c r="G6470">
        <v>208.38966369629</v>
      </c>
      <c r="H6470">
        <v>251.7805480957</v>
      </c>
      <c r="I6470">
        <v>290.51251220703</v>
      </c>
      <c r="J6470">
        <v>335.20376586914</v>
      </c>
      <c r="K6470" s="6">
        <f>IFERROR(EXP(TREND(LN($F$1:$J$1),LN(F6470:J6470),LN(Calculations!$B$3))),0)</f>
        <v>4.9168793661037581E-2</v>
      </c>
    </row>
    <row r="6471" spans="1:11" x14ac:dyDescent="0.35">
      <c r="A6471">
        <v>6468</v>
      </c>
      <c r="B6471" t="str">
        <f t="shared" si="101"/>
        <v>20-84</v>
      </c>
      <c r="C6471">
        <v>-83.952247445056997</v>
      </c>
      <c r="D6471">
        <v>20.427331102469001</v>
      </c>
      <c r="E6471">
        <f>ASIN(SQRT((SIN(RADIANS(PARAMETERS!$D$8-D6471)/2)*SIN(RADIANS(PARAMETERS!$D$8-D6471)/2))+(COS(RADIANS(D6471))*COS(RADIANS(PARAMETERS!$D$8))*SIN(RADIANS(PARAMETERS!$D$9-C6471)/2)*SIN(RADIANS(PARAMETERS!$D$9-C6471)/2))))*2*3958.756</f>
        <v>1569.4252089297715</v>
      </c>
      <c r="F6471">
        <v>180.76663208008</v>
      </c>
      <c r="G6471">
        <v>208.64863586426</v>
      </c>
      <c r="H6471">
        <v>252.21475219727</v>
      </c>
      <c r="I6471">
        <v>291.11956787109</v>
      </c>
      <c r="J6471">
        <v>336.02679443359</v>
      </c>
      <c r="K6471" s="6">
        <f>IFERROR(EXP(TREND(LN($F$1:$J$1),LN(F6471:J6471),LN(Calculations!$B$3))),0)</f>
        <v>4.9265214128904555E-2</v>
      </c>
    </row>
    <row r="6472" spans="1:11" x14ac:dyDescent="0.35">
      <c r="A6472">
        <v>6469</v>
      </c>
      <c r="B6472" t="str">
        <f t="shared" si="101"/>
        <v>20-84</v>
      </c>
      <c r="C6472">
        <v>-84.223568779958001</v>
      </c>
      <c r="D6472">
        <v>20.427331102469001</v>
      </c>
      <c r="E6472">
        <f>ASIN(SQRT((SIN(RADIANS(PARAMETERS!$D$8-D6472)/2)*SIN(RADIANS(PARAMETERS!$D$8-D6472)/2))+(COS(RADIANS(D6472))*COS(RADIANS(PARAMETERS!$D$8))*SIN(RADIANS(PARAMETERS!$D$9-C6472)/2)*SIN(RADIANS(PARAMETERS!$D$9-C6472)/2))))*2*3958.756</f>
        <v>1586.7856824538376</v>
      </c>
      <c r="F6472">
        <v>180.75848388672</v>
      </c>
      <c r="G6472">
        <v>208.71015930176</v>
      </c>
      <c r="H6472">
        <v>252.40267944336</v>
      </c>
      <c r="I6472">
        <v>291.43579101563</v>
      </c>
      <c r="J6472">
        <v>336.50659179688</v>
      </c>
      <c r="K6472" s="6">
        <f>IFERROR(EXP(TREND(LN($F$1:$J$1),LN(F6472:J6472),LN(Calculations!$B$3))),0)</f>
        <v>4.9149354989133212E-2</v>
      </c>
    </row>
    <row r="6473" spans="1:11" x14ac:dyDescent="0.35">
      <c r="A6473">
        <v>6470</v>
      </c>
      <c r="B6473" t="str">
        <f t="shared" si="101"/>
        <v>20-84.5</v>
      </c>
      <c r="C6473">
        <v>-84.494890114859004</v>
      </c>
      <c r="D6473">
        <v>20.427331102469001</v>
      </c>
      <c r="E6473">
        <f>ASIN(SQRT((SIN(RADIANS(PARAMETERS!$D$8-D6473)/2)*SIN(RADIANS(PARAMETERS!$D$8-D6473)/2))+(COS(RADIANS(D6473))*COS(RADIANS(PARAMETERS!$D$8))*SIN(RADIANS(PARAMETERS!$D$9-C6473)/2)*SIN(RADIANS(PARAMETERS!$D$9-C6473)/2))))*2*3958.756</f>
        <v>1604.154778793667</v>
      </c>
      <c r="F6473">
        <v>180.65249633789</v>
      </c>
      <c r="G6473">
        <v>208.66711425781</v>
      </c>
      <c r="H6473">
        <v>252.47761535645</v>
      </c>
      <c r="I6473">
        <v>291.63339233398</v>
      </c>
      <c r="J6473">
        <v>336.86315917969</v>
      </c>
      <c r="K6473" s="6">
        <f>IFERROR(EXP(TREND(LN($F$1:$J$1),LN(F6473:J6473),LN(Calculations!$B$3))),0)</f>
        <v>4.8894639399776708E-2</v>
      </c>
    </row>
    <row r="6474" spans="1:11" x14ac:dyDescent="0.35">
      <c r="A6474">
        <v>6471</v>
      </c>
      <c r="B6474" t="str">
        <f t="shared" si="101"/>
        <v>20-85</v>
      </c>
      <c r="C6474">
        <v>-84.766211449759993</v>
      </c>
      <c r="D6474">
        <v>20.427331102469001</v>
      </c>
      <c r="E6474">
        <f>ASIN(SQRT((SIN(RADIANS(PARAMETERS!$D$8-D6474)/2)*SIN(RADIANS(PARAMETERS!$D$8-D6474)/2))+(COS(RADIANS(D6474))*COS(RADIANS(PARAMETERS!$D$8))*SIN(RADIANS(PARAMETERS!$D$9-C6474)/2)*SIN(RADIANS(PARAMETERS!$D$9-C6474)/2))))*2*3958.756</f>
        <v>1621.5321814958738</v>
      </c>
      <c r="F6474">
        <v>180.47473144531</v>
      </c>
      <c r="G6474">
        <v>208.55668640137</v>
      </c>
      <c r="H6474">
        <v>252.49601745605</v>
      </c>
      <c r="I6474">
        <v>291.78768920898</v>
      </c>
      <c r="J6474">
        <v>337.19525146484</v>
      </c>
      <c r="K6474" s="6">
        <f>IFERROR(EXP(TREND(LN($F$1:$J$1),LN(F6474:J6474),LN(Calculations!$B$3))),0)</f>
        <v>4.8527483678054206E-2</v>
      </c>
    </row>
    <row r="6475" spans="1:11" x14ac:dyDescent="0.35">
      <c r="A6475">
        <v>6472</v>
      </c>
      <c r="B6475" t="str">
        <f t="shared" si="101"/>
        <v>20-85</v>
      </c>
      <c r="C6475">
        <v>-85.037532784660996</v>
      </c>
      <c r="D6475">
        <v>20.427331102469001</v>
      </c>
      <c r="E6475">
        <f>ASIN(SQRT((SIN(RADIANS(PARAMETERS!$D$8-D6475)/2)*SIN(RADIANS(PARAMETERS!$D$8-D6475)/2))+(COS(RADIANS(D6475))*COS(RADIANS(PARAMETERS!$D$8))*SIN(RADIANS(PARAMETERS!$D$9-C6475)/2)*SIN(RADIANS(PARAMETERS!$D$9-C6475)/2))))*2*3958.756</f>
        <v>1638.9175868851639</v>
      </c>
      <c r="F6475">
        <v>180.06628417969</v>
      </c>
      <c r="G6475">
        <v>208.17903137207</v>
      </c>
      <c r="H6475">
        <v>252.19004821777</v>
      </c>
      <c r="I6475">
        <v>291.56655883789</v>
      </c>
      <c r="J6475">
        <v>337.09292602539</v>
      </c>
      <c r="K6475" s="6">
        <f>IFERROR(EXP(TREND(LN($F$1:$J$1),LN(F6475:J6475),LN(Calculations!$B$3))),0)</f>
        <v>4.7871927228162858E-2</v>
      </c>
    </row>
    <row r="6476" spans="1:11" x14ac:dyDescent="0.35">
      <c r="A6476">
        <v>6473</v>
      </c>
      <c r="B6476" t="str">
        <f t="shared" si="101"/>
        <v>20-85.5</v>
      </c>
      <c r="C6476">
        <v>-85.308854119562</v>
      </c>
      <c r="D6476">
        <v>20.427331102469001</v>
      </c>
      <c r="E6476">
        <f>ASIN(SQRT((SIN(RADIANS(PARAMETERS!$D$8-D6476)/2)*SIN(RADIANS(PARAMETERS!$D$8-D6476)/2))+(COS(RADIANS(D6476))*COS(RADIANS(PARAMETERS!$D$8))*SIN(RADIANS(PARAMETERS!$D$9-C6476)/2)*SIN(RADIANS(PARAMETERS!$D$9-C6476)/2))))*2*3958.756</f>
        <v>1656.3107034065426</v>
      </c>
      <c r="F6476">
        <v>179.47323608398</v>
      </c>
      <c r="G6476">
        <v>207.59452819824</v>
      </c>
      <c r="H6476">
        <v>251.64430236816</v>
      </c>
      <c r="I6476">
        <v>291.07791137695</v>
      </c>
      <c r="J6476">
        <v>336.69287109375</v>
      </c>
      <c r="K6476" s="6">
        <f>IFERROR(EXP(TREND(LN($F$1:$J$1),LN(F6476:J6476),LN(Calculations!$B$3))),0)</f>
        <v>4.6987802720159025E-2</v>
      </c>
    </row>
    <row r="6477" spans="1:11" x14ac:dyDescent="0.35">
      <c r="A6477">
        <v>6474</v>
      </c>
      <c r="B6477" t="str">
        <f t="shared" si="101"/>
        <v>20-85.5</v>
      </c>
      <c r="C6477">
        <v>-85.580175454463003</v>
      </c>
      <c r="D6477">
        <v>20.427331102469001</v>
      </c>
      <c r="E6477">
        <f>ASIN(SQRT((SIN(RADIANS(PARAMETERS!$D$8-D6477)/2)*SIN(RADIANS(PARAMETERS!$D$8-D6477)/2))+(COS(RADIANS(D6477))*COS(RADIANS(PARAMETERS!$D$8))*SIN(RADIANS(PARAMETERS!$D$9-C6477)/2)*SIN(RADIANS(PARAMETERS!$D$9-C6477)/2))))*2*3958.756</f>
        <v>1673.7112510070808</v>
      </c>
      <c r="F6477">
        <v>178.65545654297</v>
      </c>
      <c r="G6477">
        <v>206.8122253418</v>
      </c>
      <c r="H6477">
        <v>250.87260437012</v>
      </c>
      <c r="I6477">
        <v>290.34042358398</v>
      </c>
      <c r="J6477">
        <v>336.01995849609</v>
      </c>
      <c r="K6477" s="6">
        <f>IFERROR(EXP(TREND(LN($F$1:$J$1),LN(F6477:J6477),LN(Calculations!$B$3))),0)</f>
        <v>4.584750053080125E-2</v>
      </c>
    </row>
    <row r="6478" spans="1:11" x14ac:dyDescent="0.35">
      <c r="A6478">
        <v>6475</v>
      </c>
      <c r="B6478" t="str">
        <f t="shared" si="101"/>
        <v>20-86</v>
      </c>
      <c r="C6478">
        <v>-85.851496789364006</v>
      </c>
      <c r="D6478">
        <v>20.427331102469001</v>
      </c>
      <c r="E6478">
        <f>ASIN(SQRT((SIN(RADIANS(PARAMETERS!$D$8-D6478)/2)*SIN(RADIANS(PARAMETERS!$D$8-D6478)/2))+(COS(RADIANS(D6478))*COS(RADIANS(PARAMETERS!$D$8))*SIN(RADIANS(PARAMETERS!$D$9-C6478)/2)*SIN(RADIANS(PARAMETERS!$D$9-C6478)/2))))*2*3958.756</f>
        <v>1691.1189605545167</v>
      </c>
      <c r="F6478">
        <v>177.39587402344</v>
      </c>
      <c r="G6478">
        <v>205.5859375</v>
      </c>
      <c r="H6478">
        <v>249.5078125</v>
      </c>
      <c r="I6478">
        <v>288.86849975586</v>
      </c>
      <c r="J6478">
        <v>334.44107055664</v>
      </c>
      <c r="K6478" s="6">
        <f>IFERROR(EXP(TREND(LN($F$1:$J$1),LN(F6478:J6478),LN(Calculations!$B$3))),0)</f>
        <v>4.4275257678504751E-2</v>
      </c>
    </row>
    <row r="6479" spans="1:11" x14ac:dyDescent="0.35">
      <c r="A6479">
        <v>6476</v>
      </c>
      <c r="B6479" t="str">
        <f t="shared" si="101"/>
        <v>20-86</v>
      </c>
      <c r="C6479">
        <v>-86.122818124264995</v>
      </c>
      <c r="D6479">
        <v>20.427331102469001</v>
      </c>
      <c r="E6479">
        <f>ASIN(SQRT((SIN(RADIANS(PARAMETERS!$D$8-D6479)/2)*SIN(RADIANS(PARAMETERS!$D$8-D6479)/2))+(COS(RADIANS(D6479))*COS(RADIANS(PARAMETERS!$D$8))*SIN(RADIANS(PARAMETERS!$D$9-C6479)/2)*SIN(RADIANS(PARAMETERS!$D$9-C6479)/2))))*2*3958.756</f>
        <v>1708.5335732901867</v>
      </c>
      <c r="F6479">
        <v>175.58142089844</v>
      </c>
      <c r="G6479">
        <v>203.98468017578</v>
      </c>
      <c r="H6479">
        <v>247.65927124023</v>
      </c>
      <c r="I6479">
        <v>286.81146240234</v>
      </c>
      <c r="J6479">
        <v>332.15579223633</v>
      </c>
      <c r="K6479" s="6">
        <f>IFERROR(EXP(TREND(LN($F$1:$J$1),LN(F6479:J6479),LN(Calculations!$B$3))),0)</f>
        <v>4.2200597777906128E-2</v>
      </c>
    </row>
    <row r="6480" spans="1:11" x14ac:dyDescent="0.35">
      <c r="A6480">
        <v>6477</v>
      </c>
      <c r="B6480" t="str">
        <f t="shared" si="101"/>
        <v>20-86.5</v>
      </c>
      <c r="C6480">
        <v>-86.394139459165999</v>
      </c>
      <c r="D6480">
        <v>20.427331102469001</v>
      </c>
      <c r="E6480">
        <f>ASIN(SQRT((SIN(RADIANS(PARAMETERS!$D$8-D6480)/2)*SIN(RADIANS(PARAMETERS!$D$8-D6480)/2))+(COS(RADIANS(D6480))*COS(RADIANS(PARAMETERS!$D$8))*SIN(RADIANS(PARAMETERS!$D$9-C6480)/2)*SIN(RADIANS(PARAMETERS!$D$9-C6480)/2))))*2*3958.756</f>
        <v>1725.9548403139725</v>
      </c>
      <c r="F6480">
        <v>173.27410888672</v>
      </c>
      <c r="G6480">
        <v>202.03434753418</v>
      </c>
      <c r="H6480">
        <v>245.36840820313</v>
      </c>
      <c r="I6480">
        <v>284.22625732422</v>
      </c>
      <c r="J6480">
        <v>329.24072265625</v>
      </c>
      <c r="K6480" s="6">
        <f>IFERROR(EXP(TREND(LN($F$1:$J$1),LN(F6480:J6480),LN(Calculations!$B$3))),0)</f>
        <v>3.9745571927669032E-2</v>
      </c>
    </row>
    <row r="6481" spans="1:11" x14ac:dyDescent="0.35">
      <c r="A6481">
        <v>6478</v>
      </c>
      <c r="B6481" t="str">
        <f t="shared" si="101"/>
        <v>20-86.5</v>
      </c>
      <c r="C6481">
        <v>-86.665460794067002</v>
      </c>
      <c r="D6481">
        <v>20.427331102469001</v>
      </c>
      <c r="E6481">
        <f>ASIN(SQRT((SIN(RADIANS(PARAMETERS!$D$8-D6481)/2)*SIN(RADIANS(PARAMETERS!$D$8-D6481)/2))+(COS(RADIANS(D6481))*COS(RADIANS(PARAMETERS!$D$8))*SIN(RADIANS(PARAMETERS!$D$9-C6481)/2)*SIN(RADIANS(PARAMETERS!$D$9-C6481)/2))))*2*3958.756</f>
        <v>1743.3825220991157</v>
      </c>
      <c r="F6481">
        <v>170.68704223633</v>
      </c>
      <c r="G6481">
        <v>199.84941101074</v>
      </c>
      <c r="H6481">
        <v>242.76397705078</v>
      </c>
      <c r="I6481">
        <v>281.25289916992</v>
      </c>
      <c r="J6481">
        <v>325.84729003906</v>
      </c>
      <c r="K6481" s="6">
        <f>IFERROR(EXP(TREND(LN($F$1:$J$1),LN(F6481:J6481),LN(Calculations!$B$3))),0)</f>
        <v>3.717929479345098E-2</v>
      </c>
    </row>
    <row r="6482" spans="1:11" x14ac:dyDescent="0.35">
      <c r="A6482">
        <v>6479</v>
      </c>
      <c r="B6482" t="str">
        <f t="shared" si="101"/>
        <v>20-87</v>
      </c>
      <c r="C6482">
        <v>-86.936782128968005</v>
      </c>
      <c r="D6482">
        <v>20.427331102469001</v>
      </c>
      <c r="E6482">
        <f>ASIN(SQRT((SIN(RADIANS(PARAMETERS!$D$8-D6482)/2)*SIN(RADIANS(PARAMETERS!$D$8-D6482)/2))+(COS(RADIANS(D6482))*COS(RADIANS(PARAMETERS!$D$8))*SIN(RADIANS(PARAMETERS!$D$9-C6482)/2)*SIN(RADIANS(PARAMETERS!$D$9-C6482)/2))))*2*3958.756</f>
        <v>1760.8163880349289</v>
      </c>
      <c r="F6482">
        <v>167.91627502441</v>
      </c>
      <c r="G6482">
        <v>197.54907226563</v>
      </c>
      <c r="H6482">
        <v>240.01922607422</v>
      </c>
      <c r="I6482">
        <v>278.11694335938</v>
      </c>
      <c r="J6482">
        <v>322.265625</v>
      </c>
      <c r="K6482" s="6">
        <f>IFERROR(EXP(TREND(LN($F$1:$J$1),LN(F6482:J6482),LN(Calculations!$B$3))),0)</f>
        <v>3.4614079514789467E-2</v>
      </c>
    </row>
    <row r="6483" spans="1:11" x14ac:dyDescent="0.35">
      <c r="A6483">
        <v>6480</v>
      </c>
      <c r="B6483" t="str">
        <f t="shared" si="101"/>
        <v>20-87</v>
      </c>
      <c r="C6483">
        <v>-87.208103463868994</v>
      </c>
      <c r="D6483">
        <v>20.427331102469001</v>
      </c>
      <c r="E6483">
        <f>ASIN(SQRT((SIN(RADIANS(PARAMETERS!$D$8-D6483)/2)*SIN(RADIANS(PARAMETERS!$D$8-D6483)/2))+(COS(RADIANS(D6483))*COS(RADIANS(PARAMETERS!$D$8))*SIN(RADIANS(PARAMETERS!$D$9-C6483)/2)*SIN(RADIANS(PARAMETERS!$D$9-C6483)/2))))*2*3958.756</f>
        <v>1778.2562159955578</v>
      </c>
      <c r="F6483">
        <v>164.97607421875</v>
      </c>
      <c r="G6483">
        <v>195.13352966309</v>
      </c>
      <c r="H6483">
        <v>237.13697814941</v>
      </c>
      <c r="I6483">
        <v>274.82238769531</v>
      </c>
      <c r="J6483">
        <v>318.50106811523</v>
      </c>
      <c r="K6483" s="6">
        <f>IFERROR(EXP(TREND(LN($F$1:$J$1),LN(F6483:J6483),LN(Calculations!$B$3))),0)</f>
        <v>3.2081908118485207E-2</v>
      </c>
    </row>
    <row r="6484" spans="1:11" x14ac:dyDescent="0.35">
      <c r="A6484">
        <v>6481</v>
      </c>
      <c r="B6484" t="str">
        <f t="shared" si="101"/>
        <v>20-87.5</v>
      </c>
      <c r="C6484">
        <v>-87.479424798769998</v>
      </c>
      <c r="D6484">
        <v>20.427331102469001</v>
      </c>
      <c r="E6484">
        <f>ASIN(SQRT((SIN(RADIANS(PARAMETERS!$D$8-D6484)/2)*SIN(RADIANS(PARAMETERS!$D$8-D6484)/2))+(COS(RADIANS(D6484))*COS(RADIANS(PARAMETERS!$D$8))*SIN(RADIANS(PARAMETERS!$D$9-C6484)/2)*SIN(RADIANS(PARAMETERS!$D$9-C6484)/2))))*2*3958.756</f>
        <v>1795.701791933112</v>
      </c>
      <c r="F6484">
        <v>161.82801818848</v>
      </c>
      <c r="G6484">
        <v>192.52183532715</v>
      </c>
      <c r="H6484">
        <v>234.01641845703</v>
      </c>
      <c r="I6484">
        <v>271.22644042969</v>
      </c>
      <c r="J6484">
        <v>314.35791015625</v>
      </c>
      <c r="K6484" s="6">
        <f>IFERROR(EXP(TREND(LN($F$1:$J$1),LN(F6484:J6484),LN(Calculations!$B$3))),0)</f>
        <v>2.9571525132630547E-2</v>
      </c>
    </row>
    <row r="6485" spans="1:11" x14ac:dyDescent="0.35">
      <c r="A6485">
        <v>6482</v>
      </c>
      <c r="B6485" t="str">
        <f t="shared" si="101"/>
        <v>20-88</v>
      </c>
      <c r="C6485">
        <v>-87.750746133671001</v>
      </c>
      <c r="D6485">
        <v>20.427331102469001</v>
      </c>
      <c r="E6485">
        <f>ASIN(SQRT((SIN(RADIANS(PARAMETERS!$D$8-D6485)/2)*SIN(RADIANS(PARAMETERS!$D$8-D6485)/2))+(COS(RADIANS(D6485))*COS(RADIANS(PARAMETERS!$D$8))*SIN(RADIANS(PARAMETERS!$D$9-C6485)/2)*SIN(RADIANS(PARAMETERS!$D$9-C6485)/2))))*2*3958.756</f>
        <v>1813.1529094935586</v>
      </c>
      <c r="F6485">
        <v>158.5569152832</v>
      </c>
      <c r="G6485">
        <v>189.81372070313</v>
      </c>
      <c r="H6485">
        <v>230.82563781738</v>
      </c>
      <c r="I6485">
        <v>267.5498046875</v>
      </c>
      <c r="J6485">
        <v>310.12200927734</v>
      </c>
      <c r="K6485" s="6">
        <f>IFERROR(EXP(TREND(LN($F$1:$J$1),LN(F6485:J6485),LN(Calculations!$B$3))),0)</f>
        <v>2.7158844902629025E-2</v>
      </c>
    </row>
    <row r="6486" spans="1:11" x14ac:dyDescent="0.35">
      <c r="A6486">
        <v>6483</v>
      </c>
      <c r="B6486" t="str">
        <f t="shared" si="101"/>
        <v>20-88</v>
      </c>
      <c r="C6486">
        <v>-88.022067468572004</v>
      </c>
      <c r="D6486">
        <v>20.427331102469001</v>
      </c>
      <c r="E6486">
        <f>ASIN(SQRT((SIN(RADIANS(PARAMETERS!$D$8-D6486)/2)*SIN(RADIANS(PARAMETERS!$D$8-D6486)/2))+(COS(RADIANS(D6486))*COS(RADIANS(PARAMETERS!$D$8))*SIN(RADIANS(PARAMETERS!$D$9-C6486)/2)*SIN(RADIANS(PARAMETERS!$D$9-C6486)/2))))*2*3958.756</f>
        <v>1830.6093696539515</v>
      </c>
      <c r="F6486">
        <v>155.19348144531</v>
      </c>
      <c r="G6486">
        <v>187.01928710938</v>
      </c>
      <c r="H6486">
        <v>227.58291625977</v>
      </c>
      <c r="I6486">
        <v>263.81390380859</v>
      </c>
      <c r="J6486">
        <v>305.818359375</v>
      </c>
      <c r="K6486" s="6">
        <f>IFERROR(EXP(TREND(LN($F$1:$J$1),LN(F6486:J6486),LN(Calculations!$B$3))),0)</f>
        <v>2.4871744553219693E-2</v>
      </c>
    </row>
    <row r="6487" spans="1:11" x14ac:dyDescent="0.35">
      <c r="A6487">
        <v>6484</v>
      </c>
      <c r="B6487" t="str">
        <f t="shared" si="101"/>
        <v>20-88.5</v>
      </c>
      <c r="C6487">
        <v>-88.293388803472993</v>
      </c>
      <c r="D6487">
        <v>20.427331102469001</v>
      </c>
      <c r="E6487">
        <f>ASIN(SQRT((SIN(RADIANS(PARAMETERS!$D$8-D6487)/2)*SIN(RADIANS(PARAMETERS!$D$8-D6487)/2))+(COS(RADIANS(D6487))*COS(RADIANS(PARAMETERS!$D$8))*SIN(RADIANS(PARAMETERS!$D$9-C6487)/2)*SIN(RADIANS(PARAMETERS!$D$9-C6487)/2))))*2*3958.756</f>
        <v>1848.0709803796183</v>
      </c>
      <c r="F6487">
        <v>151.82269287109</v>
      </c>
      <c r="G6487">
        <v>184.18478393555</v>
      </c>
      <c r="H6487">
        <v>224.3292388916</v>
      </c>
      <c r="I6487">
        <v>260.0505065918</v>
      </c>
      <c r="J6487">
        <v>301.46557617188</v>
      </c>
      <c r="K6487" s="6">
        <f>IFERROR(EXP(TREND(LN($F$1:$J$1),LN(F6487:J6487),LN(Calculations!$B$3))),0)</f>
        <v>2.2763830548040043E-2</v>
      </c>
    </row>
    <row r="6488" spans="1:11" x14ac:dyDescent="0.35">
      <c r="A6488">
        <v>6485</v>
      </c>
      <c r="B6488" t="str">
        <f t="shared" si="101"/>
        <v>20-88.5</v>
      </c>
      <c r="C6488">
        <v>-88.564710138373997</v>
      </c>
      <c r="D6488">
        <v>20.427331102469001</v>
      </c>
      <c r="E6488">
        <f>ASIN(SQRT((SIN(RADIANS(PARAMETERS!$D$8-D6488)/2)*SIN(RADIANS(PARAMETERS!$D$8-D6488)/2))+(COS(RADIANS(D6488))*COS(RADIANS(PARAMETERS!$D$8))*SIN(RADIANS(PARAMETERS!$D$9-C6488)/2)*SIN(RADIANS(PARAMETERS!$D$9-C6488)/2))))*2*3958.756</f>
        <v>1865.5375563000557</v>
      </c>
      <c r="F6488">
        <v>148.60758972168</v>
      </c>
      <c r="G6488">
        <v>181.50561523438</v>
      </c>
      <c r="H6488">
        <v>221.32012939453</v>
      </c>
      <c r="I6488">
        <v>256.57897949219</v>
      </c>
      <c r="J6488">
        <v>297.46072387695</v>
      </c>
      <c r="K6488" s="6">
        <f>IFERROR(EXP(TREND(LN($F$1:$J$1),LN(F6488:J6488),LN(Calculations!$B$3))),0)</f>
        <v>2.0919054739523595E-2</v>
      </c>
    </row>
    <row r="6489" spans="1:11" x14ac:dyDescent="0.35">
      <c r="A6489">
        <v>6486</v>
      </c>
      <c r="B6489" t="str">
        <f t="shared" si="101"/>
        <v>20-89</v>
      </c>
      <c r="C6489">
        <v>-88.836031473275</v>
      </c>
      <c r="D6489">
        <v>20.427331102469001</v>
      </c>
      <c r="E6489">
        <f>ASIN(SQRT((SIN(RADIANS(PARAMETERS!$D$8-D6489)/2)*SIN(RADIANS(PARAMETERS!$D$8-D6489)/2))+(COS(RADIANS(D6489))*COS(RADIANS(PARAMETERS!$D$8))*SIN(RADIANS(PARAMETERS!$D$9-C6489)/2)*SIN(RADIANS(PARAMETERS!$D$9-C6489)/2))))*2*3958.756</f>
        <v>1883.0089184023509</v>
      </c>
      <c r="F6489">
        <v>145.56826782227</v>
      </c>
      <c r="G6489">
        <v>179.01670837402</v>
      </c>
      <c r="H6489">
        <v>218.55944824219</v>
      </c>
      <c r="I6489">
        <v>253.39916992188</v>
      </c>
      <c r="J6489">
        <v>293.79824829102</v>
      </c>
      <c r="K6489" s="6">
        <f>IFERROR(EXP(TREND(LN($F$1:$J$1),LN(F6489:J6489),LN(Calculations!$B$3))),0)</f>
        <v>1.9320069644470448E-2</v>
      </c>
    </row>
    <row r="6490" spans="1:11" x14ac:dyDescent="0.35">
      <c r="A6490">
        <v>6487</v>
      </c>
      <c r="B6490" t="str">
        <f t="shared" si="101"/>
        <v>20-89</v>
      </c>
      <c r="C6490">
        <v>-89.107352808176003</v>
      </c>
      <c r="D6490">
        <v>20.427331102469001</v>
      </c>
      <c r="E6490">
        <f>ASIN(SQRT((SIN(RADIANS(PARAMETERS!$D$8-D6490)/2)*SIN(RADIANS(PARAMETERS!$D$8-D6490)/2))+(COS(RADIANS(D6490))*COS(RADIANS(PARAMETERS!$D$8))*SIN(RADIANS(PARAMETERS!$D$9-C6490)/2)*SIN(RADIANS(PARAMETERS!$D$9-C6490)/2))))*2*3958.756</f>
        <v>1900.4848937410516</v>
      </c>
      <c r="F6490">
        <v>142.78591918945</v>
      </c>
      <c r="G6490">
        <v>176.81666564941</v>
      </c>
      <c r="H6490">
        <v>216.06088256836</v>
      </c>
      <c r="I6490">
        <v>250.51023864746</v>
      </c>
      <c r="J6490">
        <v>290.45764160156</v>
      </c>
      <c r="K6490" s="6">
        <f>IFERROR(EXP(TREND(LN($F$1:$J$1),LN(F6490:J6490),LN(Calculations!$B$3))),0)</f>
        <v>1.7978911263769305E-2</v>
      </c>
    </row>
    <row r="6491" spans="1:11" x14ac:dyDescent="0.35">
      <c r="A6491">
        <v>6488</v>
      </c>
      <c r="B6491" t="str">
        <f t="shared" si="101"/>
        <v>20-89.5</v>
      </c>
      <c r="C6491">
        <v>-89.378674143077006</v>
      </c>
      <c r="D6491">
        <v>20.427331102469001</v>
      </c>
      <c r="E6491">
        <f>ASIN(SQRT((SIN(RADIANS(PARAMETERS!$D$8-D6491)/2)*SIN(RADIANS(PARAMETERS!$D$8-D6491)/2))+(COS(RADIANS(D6491))*COS(RADIANS(PARAMETERS!$D$8))*SIN(RADIANS(PARAMETERS!$D$9-C6491)/2)*SIN(RADIANS(PARAMETERS!$D$9-C6491)/2))))*2*3958.756</f>
        <v>1917.96531516347</v>
      </c>
      <c r="F6491">
        <v>140.48408508301</v>
      </c>
      <c r="G6491">
        <v>175.12985229492</v>
      </c>
      <c r="H6491">
        <v>214.18606567383</v>
      </c>
      <c r="I6491">
        <v>248.39579772949</v>
      </c>
      <c r="J6491">
        <v>288.0749206543</v>
      </c>
      <c r="K6491" s="6">
        <f>IFERROR(EXP(TREND(LN($F$1:$J$1),LN(F6491:J6491),LN(Calculations!$B$3))),0)</f>
        <v>1.696016872663586E-2</v>
      </c>
    </row>
    <row r="6492" spans="1:11" x14ac:dyDescent="0.35">
      <c r="A6492">
        <v>6489</v>
      </c>
      <c r="B6492" t="str">
        <f t="shared" si="101"/>
        <v>20-89.5</v>
      </c>
      <c r="C6492">
        <v>-89.649995477977996</v>
      </c>
      <c r="D6492">
        <v>20.427331102469001</v>
      </c>
      <c r="E6492">
        <f>ASIN(SQRT((SIN(RADIANS(PARAMETERS!$D$8-D6492)/2)*SIN(RADIANS(PARAMETERS!$D$8-D6492)/2))+(COS(RADIANS(D6492))*COS(RADIANS(PARAMETERS!$D$8))*SIN(RADIANS(PARAMETERS!$D$9-C6492)/2)*SIN(RADIANS(PARAMETERS!$D$9-C6492)/2))))*2*3958.756</f>
        <v>1935.4500210494748</v>
      </c>
      <c r="F6492">
        <v>138.76947021484</v>
      </c>
      <c r="G6492">
        <v>173.86100769043</v>
      </c>
      <c r="H6492">
        <v>212.83757019043</v>
      </c>
      <c r="I6492">
        <v>246.92219543457</v>
      </c>
      <c r="J6492">
        <v>286.47085571289</v>
      </c>
      <c r="K6492" s="6">
        <f>IFERROR(EXP(TREND(LN($F$1:$J$1),LN(F6492:J6492),LN(Calculations!$B$3))),0)</f>
        <v>1.6239335096007057E-2</v>
      </c>
    </row>
    <row r="6493" spans="1:11" x14ac:dyDescent="0.35">
      <c r="A6493">
        <v>6490</v>
      </c>
      <c r="B6493" t="str">
        <f t="shared" si="101"/>
        <v>20-90</v>
      </c>
      <c r="C6493">
        <v>-89.921316812878999</v>
      </c>
      <c r="D6493">
        <v>20.427331102469001</v>
      </c>
      <c r="E6493">
        <f>ASIN(SQRT((SIN(RADIANS(PARAMETERS!$D$8-D6493)/2)*SIN(RADIANS(PARAMETERS!$D$8-D6493)/2))+(COS(RADIANS(D6493))*COS(RADIANS(PARAMETERS!$D$8))*SIN(RADIANS(PARAMETERS!$D$9-C6493)/2)*SIN(RADIANS(PARAMETERS!$D$9-C6493)/2))))*2*3958.756</f>
        <v>1952.9388550648944</v>
      </c>
      <c r="F6493">
        <v>137.44413757324</v>
      </c>
      <c r="G6493">
        <v>172.85025024414</v>
      </c>
      <c r="H6493">
        <v>211.77819824219</v>
      </c>
      <c r="I6493">
        <v>245.765625</v>
      </c>
      <c r="J6493">
        <v>285.21282958984</v>
      </c>
      <c r="K6493" s="6">
        <f>IFERROR(EXP(TREND(LN($F$1:$J$1),LN(F6493:J6493),LN(Calculations!$B$3))),0)</f>
        <v>1.570177269574902E-2</v>
      </c>
    </row>
    <row r="6494" spans="1:11" x14ac:dyDescent="0.35">
      <c r="A6494">
        <v>6491</v>
      </c>
      <c r="B6494" t="str">
        <f t="shared" si="101"/>
        <v>20-90</v>
      </c>
      <c r="C6494">
        <v>-90.192638147780002</v>
      </c>
      <c r="D6494">
        <v>20.427331102469001</v>
      </c>
      <c r="E6494">
        <f>ASIN(SQRT((SIN(RADIANS(PARAMETERS!$D$8-D6494)/2)*SIN(RADIANS(PARAMETERS!$D$8-D6494)/2))+(COS(RADIANS(D6494))*COS(RADIANS(PARAMETERS!$D$8))*SIN(RADIANS(PARAMETERS!$D$9-C6494)/2)*SIN(RADIANS(PARAMETERS!$D$9-C6494)/2))))*2*3958.756</f>
        <v>1970.431665927709</v>
      </c>
      <c r="F6494">
        <v>136.3030090332</v>
      </c>
      <c r="G6494">
        <v>171.97454833984</v>
      </c>
      <c r="H6494">
        <v>210.87471008301</v>
      </c>
      <c r="I6494">
        <v>244.78486633301</v>
      </c>
      <c r="J6494">
        <v>284.15277099609</v>
      </c>
      <c r="K6494" s="6">
        <f>IFERROR(EXP(TREND(LN($F$1:$J$1),LN(F6494:J6494),LN(Calculations!$B$3))),0)</f>
        <v>1.5254558060927684E-2</v>
      </c>
    </row>
    <row r="6495" spans="1:11" x14ac:dyDescent="0.35">
      <c r="A6495">
        <v>6492</v>
      </c>
      <c r="B6495" t="str">
        <f t="shared" si="101"/>
        <v>20-90.5</v>
      </c>
      <c r="C6495">
        <v>-90.463959482681005</v>
      </c>
      <c r="D6495">
        <v>20.427331102469001</v>
      </c>
      <c r="E6495">
        <f>ASIN(SQRT((SIN(RADIANS(PARAMETERS!$D$8-D6495)/2)*SIN(RADIANS(PARAMETERS!$D$8-D6495)/2))+(COS(RADIANS(D6495))*COS(RADIANS(PARAMETERS!$D$8))*SIN(RADIANS(PARAMETERS!$D$9-C6495)/2)*SIN(RADIANS(PARAMETERS!$D$9-C6495)/2))))*2*3958.756</f>
        <v>1987.9283071862744</v>
      </c>
      <c r="F6495">
        <v>135.32621765137</v>
      </c>
      <c r="G6495">
        <v>171.20498657227</v>
      </c>
      <c r="H6495">
        <v>210.10081481934</v>
      </c>
      <c r="I6495">
        <v>243.94847106934</v>
      </c>
      <c r="J6495">
        <v>283.25317382813</v>
      </c>
      <c r="K6495" s="6">
        <f>IFERROR(EXP(TREND(LN($F$1:$J$1),LN(F6495:J6495),LN(Calculations!$B$3))),0)</f>
        <v>1.488100277968884E-2</v>
      </c>
    </row>
    <row r="6496" spans="1:11" x14ac:dyDescent="0.35">
      <c r="A6496">
        <v>6493</v>
      </c>
      <c r="B6496" t="str">
        <f t="shared" si="101"/>
        <v>20-90.5</v>
      </c>
      <c r="C6496">
        <v>-90.735280817581994</v>
      </c>
      <c r="D6496">
        <v>20.427331102469001</v>
      </c>
      <c r="E6496">
        <f>ASIN(SQRT((SIN(RADIANS(PARAMETERS!$D$8-D6496)/2)*SIN(RADIANS(PARAMETERS!$D$8-D6496)/2))+(COS(RADIANS(D6496))*COS(RADIANS(PARAMETERS!$D$8))*SIN(RADIANS(PARAMETERS!$D$9-C6496)/2)*SIN(RADIANS(PARAMETERS!$D$9-C6496)/2))))*2*3958.756</f>
        <v>2005.4286370088666</v>
      </c>
      <c r="F6496">
        <v>134.46702575684</v>
      </c>
      <c r="G6496">
        <v>170.49557495117</v>
      </c>
      <c r="H6496">
        <v>209.41069030762</v>
      </c>
      <c r="I6496">
        <v>243.19938659668</v>
      </c>
      <c r="J6496">
        <v>282.44345092773</v>
      </c>
      <c r="K6496" s="6">
        <f>IFERROR(EXP(TREND(LN($F$1:$J$1),LN(F6496:J6496),LN(Calculations!$B$3))),0)</f>
        <v>1.4557407113985388E-2</v>
      </c>
    </row>
    <row r="6497" spans="1:11" x14ac:dyDescent="0.35">
      <c r="A6497">
        <v>6494</v>
      </c>
      <c r="B6497" t="str">
        <f t="shared" si="101"/>
        <v>21-50</v>
      </c>
      <c r="C6497">
        <v>-50.037080582435998</v>
      </c>
      <c r="D6497">
        <v>20.698652437370001</v>
      </c>
      <c r="E6497">
        <f>ASIN(SQRT((SIN(RADIANS(PARAMETERS!$D$8-D6497)/2)*SIN(RADIANS(PARAMETERS!$D$8-D6497)/2))+(COS(RADIANS(D6497))*COS(RADIANS(PARAMETERS!$D$8))*SIN(RADIANS(PARAMETERS!$D$9-C6497)/2)*SIN(RADIANS(PARAMETERS!$D$9-C6497)/2))))*2*3958.756</f>
        <v>785.70721374866389</v>
      </c>
      <c r="F6497">
        <v>136.93095397949</v>
      </c>
      <c r="G6497">
        <v>173.58317565918</v>
      </c>
      <c r="H6497">
        <v>207.49188232422</v>
      </c>
      <c r="I6497">
        <v>237.03034973145</v>
      </c>
      <c r="J6497">
        <v>270.77499389648</v>
      </c>
      <c r="K6497" s="6">
        <f>IFERROR(EXP(TREND(LN($F$1:$J$1),LN(F6497:J6497),LN(Calculations!$B$3))),0)</f>
        <v>1.5667557878836957E-2</v>
      </c>
    </row>
    <row r="6498" spans="1:11" x14ac:dyDescent="0.35">
      <c r="A6498">
        <v>6495</v>
      </c>
      <c r="B6498" t="str">
        <f t="shared" si="101"/>
        <v>21-50.5</v>
      </c>
      <c r="C6498">
        <v>-50.308401917337001</v>
      </c>
      <c r="D6498">
        <v>20.698652437370001</v>
      </c>
      <c r="E6498">
        <f>ASIN(SQRT((SIN(RADIANS(PARAMETERS!$D$8-D6498)/2)*SIN(RADIANS(PARAMETERS!$D$8-D6498)/2))+(COS(RADIANS(D6498))*COS(RADIANS(PARAMETERS!$D$8))*SIN(RADIANS(PARAMETERS!$D$9-C6498)/2)*SIN(RADIANS(PARAMETERS!$D$9-C6498)/2))))*2*3958.756</f>
        <v>769.97584451373757</v>
      </c>
      <c r="F6498">
        <v>138.38027954102</v>
      </c>
      <c r="G6498">
        <v>174.65213012695</v>
      </c>
      <c r="H6498">
        <v>208.67428588867</v>
      </c>
      <c r="I6498">
        <v>238.47036743164</v>
      </c>
      <c r="J6498">
        <v>272.52224731445</v>
      </c>
      <c r="K6498" s="6">
        <f>IFERROR(EXP(TREND(LN($F$1:$J$1),LN(F6498:J6498),LN(Calculations!$B$3))),0)</f>
        <v>1.6295073338955274E-2</v>
      </c>
    </row>
    <row r="6499" spans="1:11" x14ac:dyDescent="0.35">
      <c r="A6499">
        <v>6496</v>
      </c>
      <c r="B6499" t="str">
        <f t="shared" si="101"/>
        <v>21-50.5</v>
      </c>
      <c r="C6499">
        <v>-50.579723252237997</v>
      </c>
      <c r="D6499">
        <v>20.698652437370001</v>
      </c>
      <c r="E6499">
        <f>ASIN(SQRT((SIN(RADIANS(PARAMETERS!$D$8-D6499)/2)*SIN(RADIANS(PARAMETERS!$D$8-D6499)/2))+(COS(RADIANS(D6499))*COS(RADIANS(PARAMETERS!$D$8))*SIN(RADIANS(PARAMETERS!$D$9-C6499)/2)*SIN(RADIANS(PARAMETERS!$D$9-C6499)/2))))*2*3958.756</f>
        <v>754.33645301399963</v>
      </c>
      <c r="F6499">
        <v>139.76107788086</v>
      </c>
      <c r="G6499">
        <v>175.62789916992</v>
      </c>
      <c r="H6499">
        <v>209.8081817627</v>
      </c>
      <c r="I6499">
        <v>239.86042785645</v>
      </c>
      <c r="J6499">
        <v>274.21884155273</v>
      </c>
      <c r="K6499" s="6">
        <f>IFERROR(EXP(TREND(LN($F$1:$J$1),LN(F6499:J6499),LN(Calculations!$B$3))),0)</f>
        <v>1.6910961882958576E-2</v>
      </c>
    </row>
    <row r="6500" spans="1:11" x14ac:dyDescent="0.35">
      <c r="A6500">
        <v>6497</v>
      </c>
      <c r="B6500" t="str">
        <f t="shared" si="101"/>
        <v>21-51</v>
      </c>
      <c r="C6500">
        <v>-50.851044587139</v>
      </c>
      <c r="D6500">
        <v>20.698652437370001</v>
      </c>
      <c r="E6500">
        <f>ASIN(SQRT((SIN(RADIANS(PARAMETERS!$D$8-D6500)/2)*SIN(RADIANS(PARAMETERS!$D$8-D6500)/2))+(COS(RADIANS(D6500))*COS(RADIANS(PARAMETERS!$D$8))*SIN(RADIANS(PARAMETERS!$D$9-C6500)/2)*SIN(RADIANS(PARAMETERS!$D$9-C6500)/2))))*2*3958.756</f>
        <v>738.79491584278878</v>
      </c>
      <c r="F6500">
        <v>141.10797119141</v>
      </c>
      <c r="G6500">
        <v>176.54472351074</v>
      </c>
      <c r="H6500">
        <v>210.93283081055</v>
      </c>
      <c r="I6500">
        <v>241.25343322754</v>
      </c>
      <c r="J6500">
        <v>275.9342956543</v>
      </c>
      <c r="K6500" s="6">
        <f>IFERROR(EXP(TREND(LN($F$1:$J$1),LN(F6500:J6500),LN(Calculations!$B$3))),0)</f>
        <v>1.7528592066588838E-2</v>
      </c>
    </row>
    <row r="6501" spans="1:11" x14ac:dyDescent="0.35">
      <c r="A6501">
        <v>6498</v>
      </c>
      <c r="B6501" t="str">
        <f t="shared" si="101"/>
        <v>21-51</v>
      </c>
      <c r="C6501">
        <v>-51.122365922039997</v>
      </c>
      <c r="D6501">
        <v>20.698652437370001</v>
      </c>
      <c r="E6501">
        <f>ASIN(SQRT((SIN(RADIANS(PARAMETERS!$D$8-D6501)/2)*SIN(RADIANS(PARAMETERS!$D$8-D6501)/2))+(COS(RADIANS(D6501))*COS(RADIANS(PARAMETERS!$D$8))*SIN(RADIANS(PARAMETERS!$D$9-C6501)/2)*SIN(RADIANS(PARAMETERS!$D$9-C6501)/2))))*2*3958.756</f>
        <v>723.35757547652929</v>
      </c>
      <c r="F6501">
        <v>142.46600341797</v>
      </c>
      <c r="G6501">
        <v>177.44337463379</v>
      </c>
      <c r="H6501">
        <v>212.09757995605</v>
      </c>
      <c r="I6501">
        <v>242.7147064209</v>
      </c>
      <c r="J6501">
        <v>277.75366210938</v>
      </c>
      <c r="K6501" s="6">
        <f>IFERROR(EXP(TREND(LN($F$1:$J$1),LN(F6501:J6501),LN(Calculations!$B$3))),0)</f>
        <v>1.8168267384959091E-2</v>
      </c>
    </row>
    <row r="6502" spans="1:11" x14ac:dyDescent="0.35">
      <c r="A6502">
        <v>6499</v>
      </c>
      <c r="B6502" t="str">
        <f t="shared" si="101"/>
        <v>21-51.5</v>
      </c>
      <c r="C6502">
        <v>-51.393687256941</v>
      </c>
      <c r="D6502">
        <v>20.698652437370001</v>
      </c>
      <c r="E6502">
        <f>ASIN(SQRT((SIN(RADIANS(PARAMETERS!$D$8-D6502)/2)*SIN(RADIANS(PARAMETERS!$D$8-D6502)/2))+(COS(RADIANS(D6502))*COS(RADIANS(PARAMETERS!$D$8))*SIN(RADIANS(PARAMETERS!$D$9-C6502)/2)*SIN(RADIANS(PARAMETERS!$D$9-C6502)/2))))*2*3958.756</f>
        <v>708.03128233770735</v>
      </c>
      <c r="F6502">
        <v>143.75775146484</v>
      </c>
      <c r="G6502">
        <v>178.27046203613</v>
      </c>
      <c r="H6502">
        <v>213.20455932617</v>
      </c>
      <c r="I6502">
        <v>244.10639953613</v>
      </c>
      <c r="J6502">
        <v>279.48956298828</v>
      </c>
      <c r="K6502" s="6">
        <f>IFERROR(EXP(TREND(LN($F$1:$J$1),LN(F6502:J6502),LN(Calculations!$B$3))),0)</f>
        <v>1.8792042841311727E-2</v>
      </c>
    </row>
    <row r="6503" spans="1:11" x14ac:dyDescent="0.35">
      <c r="A6503">
        <v>6500</v>
      </c>
      <c r="B6503" t="str">
        <f t="shared" si="101"/>
        <v>21-51.5</v>
      </c>
      <c r="C6503">
        <v>-51.665008591842003</v>
      </c>
      <c r="D6503">
        <v>20.698652437370001</v>
      </c>
      <c r="E6503">
        <f>ASIN(SQRT((SIN(RADIANS(PARAMETERS!$D$8-D6503)/2)*SIN(RADIANS(PARAMETERS!$D$8-D6503)/2))+(COS(RADIANS(D6503))*COS(RADIANS(PARAMETERS!$D$8))*SIN(RADIANS(PARAMETERS!$D$9-C6503)/2)*SIN(RADIANS(PARAMETERS!$D$9-C6503)/2))))*2*3958.756</f>
        <v>692.82344072025955</v>
      </c>
      <c r="F6503">
        <v>145.03405761719</v>
      </c>
      <c r="G6503">
        <v>179.07360839844</v>
      </c>
      <c r="H6503">
        <v>214.30543518066</v>
      </c>
      <c r="I6503">
        <v>245.49560546875</v>
      </c>
      <c r="J6503">
        <v>281.22778320313</v>
      </c>
      <c r="K6503" s="6">
        <f>IFERROR(EXP(TREND(LN($F$1:$J$1),LN(F6503:J6503),LN(Calculations!$B$3))),0)</f>
        <v>1.9424427130461847E-2</v>
      </c>
    </row>
    <row r="6504" spans="1:11" x14ac:dyDescent="0.35">
      <c r="A6504">
        <v>6501</v>
      </c>
      <c r="B6504" t="str">
        <f t="shared" si="101"/>
        <v>21-52</v>
      </c>
      <c r="C6504">
        <v>-51.936329926742999</v>
      </c>
      <c r="D6504">
        <v>20.698652437370001</v>
      </c>
      <c r="E6504">
        <f>ASIN(SQRT((SIN(RADIANS(PARAMETERS!$D$8-D6504)/2)*SIN(RADIANS(PARAMETERS!$D$8-D6504)/2))+(COS(RADIANS(D6504))*COS(RADIANS(PARAMETERS!$D$8))*SIN(RADIANS(PARAMETERS!$D$9-C6504)/2)*SIN(RADIANS(PARAMETERS!$D$9-C6504)/2))))*2*3958.756</f>
        <v>677.74205885067647</v>
      </c>
      <c r="F6504">
        <v>146.34219360352</v>
      </c>
      <c r="G6504">
        <v>179.89430236816</v>
      </c>
      <c r="H6504">
        <v>215.44860839844</v>
      </c>
      <c r="I6504">
        <v>246.94491577148</v>
      </c>
      <c r="J6504">
        <v>283.04837036133</v>
      </c>
      <c r="K6504" s="6">
        <f>IFERROR(EXP(TREND(LN($F$1:$J$1),LN(F6504:J6504),LN(Calculations!$B$3))),0)</f>
        <v>2.0090605633554189E-2</v>
      </c>
    </row>
    <row r="6505" spans="1:11" x14ac:dyDescent="0.35">
      <c r="A6505">
        <v>6502</v>
      </c>
      <c r="B6505" t="str">
        <f t="shared" si="101"/>
        <v>21-52</v>
      </c>
      <c r="C6505">
        <v>-52.207651261644003</v>
      </c>
      <c r="D6505">
        <v>20.698652437370001</v>
      </c>
      <c r="E6505">
        <f>ASIN(SQRT((SIN(RADIANS(PARAMETERS!$D$8-D6505)/2)*SIN(RADIANS(PARAMETERS!$D$8-D6505)/2))+(COS(RADIANS(D6505))*COS(RADIANS(PARAMETERS!$D$8))*SIN(RADIANS(PARAMETERS!$D$9-C6505)/2)*SIN(RADIANS(PARAMETERS!$D$9-C6505)/2))))*2*3958.756</f>
        <v>662.79580334402453</v>
      </c>
      <c r="F6505">
        <v>147.60160827637</v>
      </c>
      <c r="G6505">
        <v>180.6823425293</v>
      </c>
      <c r="H6505">
        <v>216.54035949707</v>
      </c>
      <c r="I6505">
        <v>248.32466125488</v>
      </c>
      <c r="J6505">
        <v>284.77713012695</v>
      </c>
      <c r="K6505" s="6">
        <f>IFERROR(EXP(TREND(LN($F$1:$J$1),LN(F6505:J6505),LN(Calculations!$B$3))),0)</f>
        <v>2.0750957566920511E-2</v>
      </c>
    </row>
    <row r="6506" spans="1:11" x14ac:dyDescent="0.35">
      <c r="A6506">
        <v>6503</v>
      </c>
      <c r="B6506" t="str">
        <f t="shared" si="101"/>
        <v>21-52.5</v>
      </c>
      <c r="C6506">
        <v>-52.478972596544999</v>
      </c>
      <c r="D6506">
        <v>20.698652437370001</v>
      </c>
      <c r="E6506">
        <f>ASIN(SQRT((SIN(RADIANS(PARAMETERS!$D$8-D6506)/2)*SIN(RADIANS(PARAMETERS!$D$8-D6506)/2))+(COS(RADIANS(D6506))*COS(RADIANS(PARAMETERS!$D$8))*SIN(RADIANS(PARAMETERS!$D$9-C6506)/2)*SIN(RADIANS(PARAMETERS!$D$9-C6506)/2))))*2*3958.756</f>
        <v>647.99405828554666</v>
      </c>
      <c r="F6506">
        <v>148.85612487793</v>
      </c>
      <c r="G6506">
        <v>181.46728515625</v>
      </c>
      <c r="H6506">
        <v>217.63098144531</v>
      </c>
      <c r="I6506">
        <v>249.70542907715</v>
      </c>
      <c r="J6506">
        <v>286.50973510742</v>
      </c>
      <c r="K6506" s="6">
        <f>IFERROR(EXP(TREND(LN($F$1:$J$1),LN(F6506:J6506),LN(Calculations!$B$3))),0)</f>
        <v>2.1426921746462938E-2</v>
      </c>
    </row>
    <row r="6507" spans="1:11" x14ac:dyDescent="0.35">
      <c r="A6507">
        <v>6504</v>
      </c>
      <c r="B6507" t="str">
        <f t="shared" si="101"/>
        <v>21-53</v>
      </c>
      <c r="C6507">
        <v>-52.750293931446002</v>
      </c>
      <c r="D6507">
        <v>20.698652437370001</v>
      </c>
      <c r="E6507">
        <f>ASIN(SQRT((SIN(RADIANS(PARAMETERS!$D$8-D6507)/2)*SIN(RADIANS(PARAMETERS!$D$8-D6507)/2))+(COS(RADIANS(D6507))*COS(RADIANS(PARAMETERS!$D$8))*SIN(RADIANS(PARAMETERS!$D$9-C6507)/2)*SIN(RADIANS(PARAMETERS!$D$9-C6507)/2))))*2*3958.756</f>
        <v>633.3469891204611</v>
      </c>
      <c r="F6507">
        <v>150.13487243652</v>
      </c>
      <c r="G6507">
        <v>182.26985168457</v>
      </c>
      <c r="H6507">
        <v>218.7552947998</v>
      </c>
      <c r="I6507">
        <v>251.13583374023</v>
      </c>
      <c r="J6507">
        <v>288.31204223633</v>
      </c>
      <c r="K6507" s="6">
        <f>IFERROR(EXP(TREND(LN($F$1:$J$1),LN(F6507:J6507),LN(Calculations!$B$3))),0)</f>
        <v>2.2134150440669933E-2</v>
      </c>
    </row>
    <row r="6508" spans="1:11" x14ac:dyDescent="0.35">
      <c r="A6508">
        <v>6505</v>
      </c>
      <c r="B6508" t="str">
        <f t="shared" si="101"/>
        <v>21-53</v>
      </c>
      <c r="C6508">
        <v>-53.021615266346998</v>
      </c>
      <c r="D6508">
        <v>20.698652437370001</v>
      </c>
      <c r="E6508">
        <f>ASIN(SQRT((SIN(RADIANS(PARAMETERS!$D$8-D6508)/2)*SIN(RADIANS(PARAMETERS!$D$8-D6508)/2))+(COS(RADIANS(D6508))*COS(RADIANS(PARAMETERS!$D$8))*SIN(RADIANS(PARAMETERS!$D$9-C6508)/2)*SIN(RADIANS(PARAMETERS!$D$9-C6508)/2))))*2*3958.756</f>
        <v>618.86561146079532</v>
      </c>
      <c r="F6508">
        <v>151.3656463623</v>
      </c>
      <c r="G6508">
        <v>183.03668212891</v>
      </c>
      <c r="H6508">
        <v>219.82176208496</v>
      </c>
      <c r="I6508">
        <v>252.4868927002</v>
      </c>
      <c r="J6508">
        <v>290.00833129883</v>
      </c>
      <c r="K6508" s="6">
        <f>IFERROR(EXP(TREND(LN($F$1:$J$1),LN(F6508:J6508),LN(Calculations!$B$3))),0)</f>
        <v>2.2833810966590019E-2</v>
      </c>
    </row>
    <row r="6509" spans="1:11" x14ac:dyDescent="0.35">
      <c r="A6509">
        <v>6506</v>
      </c>
      <c r="B6509" t="str">
        <f t="shared" si="101"/>
        <v>21-53.5</v>
      </c>
      <c r="C6509">
        <v>-53.292936601248002</v>
      </c>
      <c r="D6509">
        <v>20.698652437370001</v>
      </c>
      <c r="E6509">
        <f>ASIN(SQRT((SIN(RADIANS(PARAMETERS!$D$8-D6509)/2)*SIN(RADIANS(PARAMETERS!$D$8-D6509)/2))+(COS(RADIANS(D6509))*COS(RADIANS(PARAMETERS!$D$8))*SIN(RADIANS(PARAMETERS!$D$9-C6509)/2)*SIN(RADIANS(PARAMETERS!$D$9-C6509)/2))))*2*3958.756</f>
        <v>604.56186481055931</v>
      </c>
      <c r="F6509">
        <v>152.60665893555</v>
      </c>
      <c r="G6509">
        <v>183.80456542969</v>
      </c>
      <c r="H6509">
        <v>220.88018798828</v>
      </c>
      <c r="I6509">
        <v>253.82064819336</v>
      </c>
      <c r="J6509">
        <v>291.67559814453</v>
      </c>
      <c r="K6509" s="6">
        <f>IFERROR(EXP(TREND(LN($F$1:$J$1),LN(F6509:J6509),LN(Calculations!$B$3))),0)</f>
        <v>2.3559274333369639E-2</v>
      </c>
    </row>
    <row r="6510" spans="1:11" x14ac:dyDescent="0.35">
      <c r="A6510">
        <v>6507</v>
      </c>
      <c r="B6510" t="str">
        <f t="shared" si="101"/>
        <v>21-53.5</v>
      </c>
      <c r="C6510">
        <v>-53.564257936148998</v>
      </c>
      <c r="D6510">
        <v>20.698652437370001</v>
      </c>
      <c r="E6510">
        <f>ASIN(SQRT((SIN(RADIANS(PARAMETERS!$D$8-D6510)/2)*SIN(RADIANS(PARAMETERS!$D$8-D6510)/2))+(COS(RADIANS(D6510))*COS(RADIANS(PARAMETERS!$D$8))*SIN(RADIANS(PARAMETERS!$D$9-C6510)/2)*SIN(RADIANS(PARAMETERS!$D$9-C6510)/2))))*2*3958.756</f>
        <v>590.44869105970827</v>
      </c>
      <c r="F6510">
        <v>153.88008117676</v>
      </c>
      <c r="G6510">
        <v>184.58782958984</v>
      </c>
      <c r="H6510">
        <v>221.95034790039</v>
      </c>
      <c r="I6510">
        <v>255.16215515137</v>
      </c>
      <c r="J6510">
        <v>293.34530639648</v>
      </c>
      <c r="K6510" s="6">
        <f>IFERROR(EXP(TREND(LN($F$1:$J$1),LN(F6510:J6510),LN(Calculations!$B$3))),0)</f>
        <v>2.4325499193385336E-2</v>
      </c>
    </row>
    <row r="6511" spans="1:11" x14ac:dyDescent="0.35">
      <c r="A6511">
        <v>6508</v>
      </c>
      <c r="B6511" t="str">
        <f t="shared" si="101"/>
        <v>21-54</v>
      </c>
      <c r="C6511">
        <v>-53.835579271050001</v>
      </c>
      <c r="D6511">
        <v>20.698652437370001</v>
      </c>
      <c r="E6511">
        <f>ASIN(SQRT((SIN(RADIANS(PARAMETERS!$D$8-D6511)/2)*SIN(RADIANS(PARAMETERS!$D$8-D6511)/2))+(COS(RADIANS(D6511))*COS(RADIANS(PARAMETERS!$D$8))*SIN(RADIANS(PARAMETERS!$D$9-C6511)/2)*SIN(RADIANS(PARAMETERS!$D$9-C6511)/2))))*2*3958.756</f>
        <v>576.54011739140276</v>
      </c>
      <c r="F6511">
        <v>155.08503723145</v>
      </c>
      <c r="G6511">
        <v>185.31852722168</v>
      </c>
      <c r="H6511">
        <v>222.92974853516</v>
      </c>
      <c r="I6511">
        <v>256.37551879883</v>
      </c>
      <c r="J6511">
        <v>294.84051513672</v>
      </c>
      <c r="K6511" s="6">
        <f>IFERROR(EXP(TREND(LN($F$1:$J$1),LN(F6511:J6511),LN(Calculations!$B$3))),0)</f>
        <v>2.5073364147367248E-2</v>
      </c>
    </row>
    <row r="6512" spans="1:11" x14ac:dyDescent="0.35">
      <c r="A6512">
        <v>6509</v>
      </c>
      <c r="B6512" t="str">
        <f t="shared" si="101"/>
        <v>21-54</v>
      </c>
      <c r="C6512">
        <v>-54.106900605950997</v>
      </c>
      <c r="D6512">
        <v>20.698652437370001</v>
      </c>
      <c r="E6512">
        <f>ASIN(SQRT((SIN(RADIANS(PARAMETERS!$D$8-D6512)/2)*SIN(RADIANS(PARAMETERS!$D$8-D6512)/2))+(COS(RADIANS(D6512))*COS(RADIANS(PARAMETERS!$D$8))*SIN(RADIANS(PARAMETERS!$D$9-C6512)/2)*SIN(RADIANS(PARAMETERS!$D$9-C6512)/2))))*2*3958.756</f>
        <v>562.8513429724095</v>
      </c>
      <c r="F6512">
        <v>156.27267456055</v>
      </c>
      <c r="G6512">
        <v>186.03210449219</v>
      </c>
      <c r="H6512">
        <v>223.87535095215</v>
      </c>
      <c r="I6512">
        <v>257.53863525391</v>
      </c>
      <c r="J6512">
        <v>296.2649230957</v>
      </c>
      <c r="K6512" s="6">
        <f>IFERROR(EXP(TREND(LN($F$1:$J$1),LN(F6512:J6512),LN(Calculations!$B$3))),0)</f>
        <v>2.583234453458148E-2</v>
      </c>
    </row>
    <row r="6513" spans="1:11" x14ac:dyDescent="0.35">
      <c r="A6513">
        <v>6510</v>
      </c>
      <c r="B6513" t="str">
        <f t="shared" si="101"/>
        <v>21-54.5</v>
      </c>
      <c r="C6513">
        <v>-54.378221940852001</v>
      </c>
      <c r="D6513">
        <v>20.698652437370001</v>
      </c>
      <c r="E6513">
        <f>ASIN(SQRT((SIN(RADIANS(PARAMETERS!$D$8-D6513)/2)*SIN(RADIANS(PARAMETERS!$D$8-D6513)/2))+(COS(RADIANS(D6513))*COS(RADIANS(PARAMETERS!$D$8))*SIN(RADIANS(PARAMETERS!$D$9-C6513)/2)*SIN(RADIANS(PARAMETERS!$D$9-C6513)/2))))*2*3958.756</f>
        <v>549.39882843726832</v>
      </c>
      <c r="F6513">
        <v>157.45278930664</v>
      </c>
      <c r="G6513">
        <v>186.73545837402</v>
      </c>
      <c r="H6513">
        <v>224.79824829102</v>
      </c>
      <c r="I6513">
        <v>258.66674804688</v>
      </c>
      <c r="J6513">
        <v>297.63897705078</v>
      </c>
      <c r="K6513" s="6">
        <f>IFERROR(EXP(TREND(LN($F$1:$J$1),LN(F6513:J6513),LN(Calculations!$B$3))),0)</f>
        <v>2.6608780399561167E-2</v>
      </c>
    </row>
    <row r="6514" spans="1:11" x14ac:dyDescent="0.35">
      <c r="A6514">
        <v>6511</v>
      </c>
      <c r="B6514" t="str">
        <f t="shared" si="101"/>
        <v>21-54.5</v>
      </c>
      <c r="C6514">
        <v>-54.649543275752997</v>
      </c>
      <c r="D6514">
        <v>20.698652437370001</v>
      </c>
      <c r="E6514">
        <f>ASIN(SQRT((SIN(RADIANS(PARAMETERS!$D$8-D6514)/2)*SIN(RADIANS(PARAMETERS!$D$8-D6514)/2))+(COS(RADIANS(D6514))*COS(RADIANS(PARAMETERS!$D$8))*SIN(RADIANS(PARAMETERS!$D$9-C6514)/2)*SIN(RADIANS(PARAMETERS!$D$9-C6514)/2))))*2*3958.756</f>
        <v>536.2003867159176</v>
      </c>
      <c r="F6514">
        <v>158.51585388184</v>
      </c>
      <c r="G6514">
        <v>187.35879516602</v>
      </c>
      <c r="H6514">
        <v>225.59895324707</v>
      </c>
      <c r="I6514">
        <v>259.6318359375</v>
      </c>
      <c r="J6514">
        <v>298.7998046875</v>
      </c>
      <c r="K6514" s="6">
        <f>IFERROR(EXP(TREND(LN($F$1:$J$1),LN(F6514:J6514),LN(Calculations!$B$3))),0)</f>
        <v>2.73302025329158E-2</v>
      </c>
    </row>
    <row r="6515" spans="1:11" x14ac:dyDescent="0.35">
      <c r="A6515">
        <v>6512</v>
      </c>
      <c r="B6515" t="str">
        <f t="shared" si="101"/>
        <v>21-55</v>
      </c>
      <c r="C6515">
        <v>-54.920864610654</v>
      </c>
      <c r="D6515">
        <v>20.698652437370001</v>
      </c>
      <c r="E6515">
        <f>ASIN(SQRT((SIN(RADIANS(PARAMETERS!$D$8-D6515)/2)*SIN(RADIANS(PARAMETERS!$D$8-D6515)/2))+(COS(RADIANS(D6515))*COS(RADIANS(PARAMETERS!$D$8))*SIN(RADIANS(PARAMETERS!$D$9-C6515)/2)*SIN(RADIANS(PARAMETERS!$D$9-C6515)/2))))*2*3958.756</f>
        <v>523.27527317377258</v>
      </c>
      <c r="F6515">
        <v>159.54377746582</v>
      </c>
      <c r="G6515">
        <v>187.96315002441</v>
      </c>
      <c r="H6515">
        <v>226.37832641602</v>
      </c>
      <c r="I6515">
        <v>260.57382202148</v>
      </c>
      <c r="J6515">
        <v>299.93566894531</v>
      </c>
      <c r="K6515" s="6">
        <f>IFERROR(EXP(TREND(LN($F$1:$J$1),LN(F6515:J6515),LN(Calculations!$B$3))),0)</f>
        <v>2.8044470135258098E-2</v>
      </c>
    </row>
    <row r="6516" spans="1:11" x14ac:dyDescent="0.35">
      <c r="A6516">
        <v>6513</v>
      </c>
      <c r="B6516" t="str">
        <f t="shared" si="101"/>
        <v>21-55</v>
      </c>
      <c r="C6516">
        <v>-55.192185945555003</v>
      </c>
      <c r="D6516">
        <v>20.698652437370001</v>
      </c>
      <c r="E6516">
        <f>ASIN(SQRT((SIN(RADIANS(PARAMETERS!$D$8-D6516)/2)*SIN(RADIANS(PARAMETERS!$D$8-D6516)/2))+(COS(RADIANS(D6516))*COS(RADIANS(PARAMETERS!$D$8))*SIN(RADIANS(PARAMETERS!$D$9-C6516)/2)*SIN(RADIANS(PARAMETERS!$D$9-C6516)/2))))*2*3958.756</f>
        <v>510.64427231603207</v>
      </c>
      <c r="F6516">
        <v>160.54736328125</v>
      </c>
      <c r="G6516">
        <v>188.55940246582</v>
      </c>
      <c r="H6516">
        <v>227.15338134766</v>
      </c>
      <c r="I6516">
        <v>261.51553344727</v>
      </c>
      <c r="J6516">
        <v>301.07684326172</v>
      </c>
      <c r="K6516" s="6">
        <f>IFERROR(EXP(TREND(LN($F$1:$J$1),LN(F6516:J6516),LN(Calculations!$B$3))),0)</f>
        <v>2.8757381692480009E-2</v>
      </c>
    </row>
    <row r="6517" spans="1:11" x14ac:dyDescent="0.35">
      <c r="A6517">
        <v>6514</v>
      </c>
      <c r="B6517" t="str">
        <f t="shared" si="101"/>
        <v>21-55.5</v>
      </c>
      <c r="C6517">
        <v>-55.463507280456</v>
      </c>
      <c r="D6517">
        <v>20.698652437370001</v>
      </c>
      <c r="E6517">
        <f>ASIN(SQRT((SIN(RADIANS(PARAMETERS!$D$8-D6517)/2)*SIN(RADIANS(PARAMETERS!$D$8-D6517)/2))+(COS(RADIANS(D6517))*COS(RADIANS(PARAMETERS!$D$8))*SIN(RADIANS(PARAMETERS!$D$9-C6517)/2)*SIN(RADIANS(PARAMETERS!$D$9-C6517)/2))))*2*3958.756</f>
        <v>498.3297774409624</v>
      </c>
      <c r="F6517">
        <v>161.4615020752</v>
      </c>
      <c r="G6517">
        <v>189.10191345215</v>
      </c>
      <c r="H6517">
        <v>227.84730529785</v>
      </c>
      <c r="I6517">
        <v>262.34967041016</v>
      </c>
      <c r="J6517">
        <v>302.07772827148</v>
      </c>
      <c r="K6517" s="6">
        <f>IFERROR(EXP(TREND(LN($F$1:$J$1),LN(F6517:J6517),LN(Calculations!$B$3))),0)</f>
        <v>2.9425434694587891E-2</v>
      </c>
    </row>
    <row r="6518" spans="1:11" x14ac:dyDescent="0.35">
      <c r="A6518">
        <v>6515</v>
      </c>
      <c r="B6518" t="str">
        <f t="shared" si="101"/>
        <v>21-55.5</v>
      </c>
      <c r="C6518">
        <v>-55.734828615357003</v>
      </c>
      <c r="D6518">
        <v>20.698652437370001</v>
      </c>
      <c r="E6518">
        <f>ASIN(SQRT((SIN(RADIANS(PARAMETERS!$D$8-D6518)/2)*SIN(RADIANS(PARAMETERS!$D$8-D6518)/2))+(COS(RADIANS(D6518))*COS(RADIANS(PARAMETERS!$D$8))*SIN(RADIANS(PARAMETERS!$D$9-C6518)/2)*SIN(RADIANS(PARAMETERS!$D$9-C6518)/2))))*2*3958.756</f>
        <v>486.35585860496224</v>
      </c>
      <c r="F6518">
        <v>162.35697937012</v>
      </c>
      <c r="G6518">
        <v>189.65194702148</v>
      </c>
      <c r="H6518">
        <v>228.55555725098</v>
      </c>
      <c r="I6518">
        <v>263.2048034668</v>
      </c>
      <c r="J6518">
        <v>303.10803222656</v>
      </c>
      <c r="K6518" s="6">
        <f>IFERROR(EXP(TREND(LN($F$1:$J$1),LN(F6518:J6518),LN(Calculations!$B$3))),0)</f>
        <v>3.0095283119908157E-2</v>
      </c>
    </row>
    <row r="6519" spans="1:11" x14ac:dyDescent="0.35">
      <c r="A6519">
        <v>6516</v>
      </c>
      <c r="B6519" t="str">
        <f t="shared" si="101"/>
        <v>21-56</v>
      </c>
      <c r="C6519">
        <v>-56.006149950257999</v>
      </c>
      <c r="D6519">
        <v>20.698652437370001</v>
      </c>
      <c r="E6519">
        <f>ASIN(SQRT((SIN(RADIANS(PARAMETERS!$D$8-D6519)/2)*SIN(RADIANS(PARAMETERS!$D$8-D6519)/2))+(COS(RADIANS(D6519))*COS(RADIANS(PARAMETERS!$D$8))*SIN(RADIANS(PARAMETERS!$D$9-C6519)/2)*SIN(RADIANS(PARAMETERS!$D$9-C6519)/2))))*2*3958.756</f>
        <v>474.74831309380608</v>
      </c>
      <c r="F6519">
        <v>163.22367858887</v>
      </c>
      <c r="G6519">
        <v>190.21305847168</v>
      </c>
      <c r="H6519">
        <v>229.28117370605</v>
      </c>
      <c r="I6519">
        <v>264.08349609375</v>
      </c>
      <c r="J6519">
        <v>304.16955566406</v>
      </c>
      <c r="K6519" s="6">
        <f>IFERROR(EXP(TREND(LN($F$1:$J$1),LN(F6519:J6519),LN(Calculations!$B$3))),0)</f>
        <v>3.0760562106330887E-2</v>
      </c>
    </row>
    <row r="6520" spans="1:11" x14ac:dyDescent="0.35">
      <c r="A6520">
        <v>6517</v>
      </c>
      <c r="B6520" t="str">
        <f t="shared" si="101"/>
        <v>21-56.5</v>
      </c>
      <c r="C6520">
        <v>-56.277471285159002</v>
      </c>
      <c r="D6520">
        <v>20.698652437370001</v>
      </c>
      <c r="E6520">
        <f>ASIN(SQRT((SIN(RADIANS(PARAMETERS!$D$8-D6520)/2)*SIN(RADIANS(PARAMETERS!$D$8-D6520)/2))+(COS(RADIANS(D6520))*COS(RADIANS(PARAMETERS!$D$8))*SIN(RADIANS(PARAMETERS!$D$9-C6520)/2)*SIN(RADIANS(PARAMETERS!$D$9-C6520)/2))))*2*3958.756</f>
        <v>463.53469130982967</v>
      </c>
      <c r="F6520">
        <v>164.01679992676</v>
      </c>
      <c r="G6520">
        <v>190.7395324707</v>
      </c>
      <c r="H6520">
        <v>229.94749450684</v>
      </c>
      <c r="I6520">
        <v>264.87860107422</v>
      </c>
      <c r="J6520">
        <v>305.11715698242</v>
      </c>
      <c r="K6520" s="6">
        <f>IFERROR(EXP(TREND(LN($F$1:$J$1),LN(F6520:J6520),LN(Calculations!$B$3))),0)</f>
        <v>3.1389790911351745E-2</v>
      </c>
    </row>
    <row r="6521" spans="1:11" x14ac:dyDescent="0.35">
      <c r="A6521">
        <v>6518</v>
      </c>
      <c r="B6521" t="str">
        <f t="shared" si="101"/>
        <v>21-56.5</v>
      </c>
      <c r="C6521">
        <v>-56.548792620059999</v>
      </c>
      <c r="D6521">
        <v>20.698652437370001</v>
      </c>
      <c r="E6521">
        <f>ASIN(SQRT((SIN(RADIANS(PARAMETERS!$D$8-D6521)/2)*SIN(RADIANS(PARAMETERS!$D$8-D6521)/2))+(COS(RADIANS(D6521))*COS(RADIANS(PARAMETERS!$D$8))*SIN(RADIANS(PARAMETERS!$D$9-C6521)/2)*SIN(RADIANS(PARAMETERS!$D$9-C6521)/2))))*2*3958.756</f>
        <v>452.74428964576555</v>
      </c>
      <c r="F6521">
        <v>164.79627990723</v>
      </c>
      <c r="G6521">
        <v>191.28890991211</v>
      </c>
      <c r="H6521">
        <v>230.6490020752</v>
      </c>
      <c r="I6521">
        <v>265.72082519531</v>
      </c>
      <c r="J6521">
        <v>306.12670898438</v>
      </c>
      <c r="K6521" s="6">
        <f>IFERROR(EXP(TREND(LN($F$1:$J$1),LN(F6521:J6521),LN(Calculations!$B$3))),0)</f>
        <v>3.2022691931594911E-2</v>
      </c>
    </row>
    <row r="6522" spans="1:11" x14ac:dyDescent="0.35">
      <c r="A6522">
        <v>6519</v>
      </c>
      <c r="B6522" t="str">
        <f t="shared" si="101"/>
        <v>21-57</v>
      </c>
      <c r="C6522">
        <v>-56.820113954961002</v>
      </c>
      <c r="D6522">
        <v>20.698652437370001</v>
      </c>
      <c r="E6522">
        <f>ASIN(SQRT((SIN(RADIANS(PARAMETERS!$D$8-D6522)/2)*SIN(RADIANS(PARAMETERS!$D$8-D6522)/2))+(COS(RADIANS(D6522))*COS(RADIANS(PARAMETERS!$D$8))*SIN(RADIANS(PARAMETERS!$D$9-C6522)/2)*SIN(RADIANS(PARAMETERS!$D$9-C6522)/2))))*2*3958.756</f>
        <v>442.40810062683573</v>
      </c>
      <c r="F6522">
        <v>165.54417419434</v>
      </c>
      <c r="G6522">
        <v>191.85705566406</v>
      </c>
      <c r="H6522">
        <v>231.37959289551</v>
      </c>
      <c r="I6522">
        <v>266.60220336914</v>
      </c>
      <c r="J6522">
        <v>307.18783569336</v>
      </c>
      <c r="K6522" s="6">
        <f>IFERROR(EXP(TREND(LN($F$1:$J$1),LN(F6522:J6522),LN(Calculations!$B$3))),0)</f>
        <v>3.2645496885262006E-2</v>
      </c>
    </row>
    <row r="6523" spans="1:11" x14ac:dyDescent="0.35">
      <c r="A6523">
        <v>6520</v>
      </c>
      <c r="B6523" t="str">
        <f t="shared" si="101"/>
        <v>21-57</v>
      </c>
      <c r="C6523">
        <v>-57.091435289861998</v>
      </c>
      <c r="D6523">
        <v>20.698652437370001</v>
      </c>
      <c r="E6523">
        <f>ASIN(SQRT((SIN(RADIANS(PARAMETERS!$D$8-D6523)/2)*SIN(RADIANS(PARAMETERS!$D$8-D6523)/2))+(COS(RADIANS(D6523))*COS(RADIANS(PARAMETERS!$D$8))*SIN(RADIANS(PARAMETERS!$D$9-C6523)/2)*SIN(RADIANS(PARAMETERS!$D$9-C6523)/2))))*2*3958.756</f>
        <v>432.55870952193504</v>
      </c>
      <c r="F6523">
        <v>166.20394897461</v>
      </c>
      <c r="G6523">
        <v>192.38829040527</v>
      </c>
      <c r="H6523">
        <v>232.06015014648</v>
      </c>
      <c r="I6523">
        <v>267.42114257813</v>
      </c>
      <c r="J6523">
        <v>308.17150878906</v>
      </c>
      <c r="K6523" s="6">
        <f>IFERROR(EXP(TREND(LN($F$1:$J$1),LN(F6523:J6523),LN(Calculations!$B$3))),0)</f>
        <v>3.3210170157334108E-2</v>
      </c>
    </row>
    <row r="6524" spans="1:11" x14ac:dyDescent="0.35">
      <c r="A6524">
        <v>6521</v>
      </c>
      <c r="B6524" t="str">
        <f t="shared" si="101"/>
        <v>21-57.5</v>
      </c>
      <c r="C6524">
        <v>-57.362756624763001</v>
      </c>
      <c r="D6524">
        <v>20.698652437370001</v>
      </c>
      <c r="E6524">
        <f>ASIN(SQRT((SIN(RADIANS(PARAMETERS!$D$8-D6524)/2)*SIN(RADIANS(PARAMETERS!$D$8-D6524)/2))+(COS(RADIANS(D6524))*COS(RADIANS(PARAMETERS!$D$8))*SIN(RADIANS(PARAMETERS!$D$9-C6524)/2)*SIN(RADIANS(PARAMETERS!$D$9-C6524)/2))))*2*3958.756</f>
        <v>423.23012597232122</v>
      </c>
      <c r="F6524">
        <v>166.86285400391</v>
      </c>
      <c r="G6524">
        <v>192.95274353027</v>
      </c>
      <c r="H6524">
        <v>232.79377746582</v>
      </c>
      <c r="I6524">
        <v>268.31256103516</v>
      </c>
      <c r="J6524">
        <v>309.25183105469</v>
      </c>
      <c r="K6524" s="6">
        <f>IFERROR(EXP(TREND(LN($F$1:$J$1),LN(F6524:J6524),LN(Calculations!$B$3))),0)</f>
        <v>3.3782690262278557E-2</v>
      </c>
    </row>
    <row r="6525" spans="1:11" x14ac:dyDescent="0.35">
      <c r="A6525">
        <v>6522</v>
      </c>
      <c r="B6525" t="str">
        <f t="shared" si="101"/>
        <v>21-57.5</v>
      </c>
      <c r="C6525">
        <v>-57.634077959663998</v>
      </c>
      <c r="D6525">
        <v>20.698652437370001</v>
      </c>
      <c r="E6525">
        <f>ASIN(SQRT((SIN(RADIANS(PARAMETERS!$D$8-D6525)/2)*SIN(RADIANS(PARAMETERS!$D$8-D6525)/2))+(COS(RADIANS(D6525))*COS(RADIANS(PARAMETERS!$D$8))*SIN(RADIANS(PARAMETERS!$D$9-C6525)/2)*SIN(RADIANS(PARAMETERS!$D$9-C6525)/2))))*2*3958.756</f>
        <v>414.45753924486934</v>
      </c>
      <c r="F6525">
        <v>167.49795532227</v>
      </c>
      <c r="G6525">
        <v>193.53756713867</v>
      </c>
      <c r="H6525">
        <v>233.56173706055</v>
      </c>
      <c r="I6525">
        <v>269.25213623047</v>
      </c>
      <c r="J6525">
        <v>310.39749145508</v>
      </c>
      <c r="K6525" s="6">
        <f>IFERROR(EXP(TREND(LN($F$1:$J$1),LN(F6525:J6525),LN(Calculations!$B$3))),0)</f>
        <v>3.4344391013278727E-2</v>
      </c>
    </row>
    <row r="6526" spans="1:11" x14ac:dyDescent="0.35">
      <c r="A6526">
        <v>6523</v>
      </c>
      <c r="B6526" t="str">
        <f t="shared" si="101"/>
        <v>21-58</v>
      </c>
      <c r="C6526">
        <v>-57.905399294565001</v>
      </c>
      <c r="D6526">
        <v>20.698652437370001</v>
      </c>
      <c r="E6526">
        <f>ASIN(SQRT((SIN(RADIANS(PARAMETERS!$D$8-D6526)/2)*SIN(RADIANS(PARAMETERS!$D$8-D6526)/2))+(COS(RADIANS(D6526))*COS(RADIANS(PARAMETERS!$D$8))*SIN(RADIANS(PARAMETERS!$D$9-C6526)/2)*SIN(RADIANS(PARAMETERS!$D$9-C6526)/2))))*2*3958.756</f>
        <v>406.27698681878405</v>
      </c>
      <c r="F6526">
        <v>168.05058288574</v>
      </c>
      <c r="G6526">
        <v>194.08206176758</v>
      </c>
      <c r="H6526">
        <v>234.27676391602</v>
      </c>
      <c r="I6526">
        <v>270.12701416016</v>
      </c>
      <c r="J6526">
        <v>311.46441650391</v>
      </c>
      <c r="K6526" s="6">
        <f>IFERROR(EXP(TREND(LN($F$1:$J$1),LN(F6526:J6526),LN(Calculations!$B$3))),0)</f>
        <v>3.4844447014316E-2</v>
      </c>
    </row>
    <row r="6527" spans="1:11" x14ac:dyDescent="0.35">
      <c r="A6527">
        <v>6524</v>
      </c>
      <c r="B6527" t="str">
        <f t="shared" si="101"/>
        <v>21-58</v>
      </c>
      <c r="C6527">
        <v>-58.176720629465002</v>
      </c>
      <c r="D6527">
        <v>20.698652437370001</v>
      </c>
      <c r="E6527">
        <f>ASIN(SQRT((SIN(RADIANS(PARAMETERS!$D$8-D6527)/2)*SIN(RADIANS(PARAMETERS!$D$8-D6527)/2))+(COS(RADIANS(D6527))*COS(RADIANS(PARAMETERS!$D$8))*SIN(RADIANS(PARAMETERS!$D$9-C6527)/2)*SIN(RADIANS(PARAMETERS!$D$9-C6527)/2))))*2*3958.756</f>
        <v>398.72492850822351</v>
      </c>
      <c r="F6527">
        <v>168.61563110352</v>
      </c>
      <c r="G6527">
        <v>194.65882873535</v>
      </c>
      <c r="H6527">
        <v>235.04075622559</v>
      </c>
      <c r="I6527">
        <v>271.06704711914</v>
      </c>
      <c r="J6527">
        <v>312.61654663086</v>
      </c>
      <c r="K6527" s="6">
        <f>IFERROR(EXP(TREND(LN($F$1:$J$1),LN(F6527:J6527),LN(Calculations!$B$3))),0)</f>
        <v>3.536038631865332E-2</v>
      </c>
    </row>
    <row r="6528" spans="1:11" x14ac:dyDescent="0.35">
      <c r="A6528">
        <v>6525</v>
      </c>
      <c r="B6528" t="str">
        <f t="shared" si="101"/>
        <v>21-58.5</v>
      </c>
      <c r="C6528">
        <v>-58.448041964365999</v>
      </c>
      <c r="D6528">
        <v>20.698652437370001</v>
      </c>
      <c r="E6528">
        <f>ASIN(SQRT((SIN(RADIANS(PARAMETERS!$D$8-D6528)/2)*SIN(RADIANS(PARAMETERS!$D$8-D6528)/2))+(COS(RADIANS(D6528))*COS(RADIANS(PARAMETERS!$D$8))*SIN(RADIANS(PARAMETERS!$D$9-C6528)/2)*SIN(RADIANS(PARAMETERS!$D$9-C6528)/2))))*2*3958.756</f>
        <v>391.83772251325053</v>
      </c>
      <c r="F6528">
        <v>169.16461181641</v>
      </c>
      <c r="G6528">
        <v>195.24798583984</v>
      </c>
      <c r="H6528">
        <v>235.82209777832</v>
      </c>
      <c r="I6528">
        <v>272.02923583984</v>
      </c>
      <c r="J6528">
        <v>313.79669189453</v>
      </c>
      <c r="K6528" s="6">
        <f>IFERROR(EXP(TREND(LN($F$1:$J$1),LN(F6528:J6528),LN(Calculations!$B$3))),0)</f>
        <v>3.5870313905511556E-2</v>
      </c>
    </row>
    <row r="6529" spans="1:11" x14ac:dyDescent="0.35">
      <c r="A6529">
        <v>6526</v>
      </c>
      <c r="B6529" t="str">
        <f t="shared" si="101"/>
        <v>21-58.5</v>
      </c>
      <c r="C6529">
        <v>-58.719363299267002</v>
      </c>
      <c r="D6529">
        <v>20.698652437370001</v>
      </c>
      <c r="E6529">
        <f>ASIN(SQRT((SIN(RADIANS(PARAMETERS!$D$8-D6529)/2)*SIN(RADIANS(PARAMETERS!$D$8-D6529)/2))+(COS(RADIANS(D6529))*COS(RADIANS(PARAMETERS!$D$8))*SIN(RADIANS(PARAMETERS!$D$9-C6529)/2)*SIN(RADIANS(PARAMETERS!$D$9-C6529)/2))))*2*3958.756</f>
        <v>385.6510058529222</v>
      </c>
      <c r="F6529">
        <v>169.64865112305</v>
      </c>
      <c r="G6529">
        <v>195.79216003418</v>
      </c>
      <c r="H6529">
        <v>236.53280639648</v>
      </c>
      <c r="I6529">
        <v>272.89575195313</v>
      </c>
      <c r="J6529">
        <v>314.85015869141</v>
      </c>
      <c r="K6529" s="6">
        <f>IFERROR(EXP(TREND(LN($F$1:$J$1),LN(F6529:J6529),LN(Calculations!$B$3))),0)</f>
        <v>3.6334283489435813E-2</v>
      </c>
    </row>
    <row r="6530" spans="1:11" x14ac:dyDescent="0.35">
      <c r="A6530">
        <v>6527</v>
      </c>
      <c r="B6530" t="str">
        <f t="shared" si="101"/>
        <v>21-59</v>
      </c>
      <c r="C6530">
        <v>-58.990684634167998</v>
      </c>
      <c r="D6530">
        <v>20.698652437370001</v>
      </c>
      <c r="E6530">
        <f>ASIN(SQRT((SIN(RADIANS(PARAMETERS!$D$8-D6530)/2)*SIN(RADIANS(PARAMETERS!$D$8-D6530)/2))+(COS(RADIANS(D6530))*COS(RADIANS(PARAMETERS!$D$8))*SIN(RADIANS(PARAMETERS!$D$9-C6530)/2)*SIN(RADIANS(PARAMETERS!$D$9-C6530)/2))))*2*3958.756</f>
        <v>380.19898949994786</v>
      </c>
      <c r="F6530">
        <v>170.12310791016</v>
      </c>
      <c r="G6530">
        <v>196.34339904785</v>
      </c>
      <c r="H6530">
        <v>237.25653076172</v>
      </c>
      <c r="I6530">
        <v>273.78121948242</v>
      </c>
      <c r="J6530">
        <v>315.93011474609</v>
      </c>
      <c r="K6530" s="6">
        <f>IFERROR(EXP(TREND(LN($F$1:$J$1),LN(F6530:J6530),LN(Calculations!$B$3))),0)</f>
        <v>3.6793231308272979E-2</v>
      </c>
    </row>
    <row r="6531" spans="1:11" x14ac:dyDescent="0.35">
      <c r="A6531">
        <v>6528</v>
      </c>
      <c r="B6531" t="str">
        <f t="shared" si="101"/>
        <v>21-59.5</v>
      </c>
      <c r="C6531">
        <v>-59.262005969069001</v>
      </c>
      <c r="D6531">
        <v>20.698652437370001</v>
      </c>
      <c r="E6531">
        <f>ASIN(SQRT((SIN(RADIANS(PARAMETERS!$D$8-D6531)/2)*SIN(RADIANS(PARAMETERS!$D$8-D6531)/2))+(COS(RADIANS(D6531))*COS(RADIANS(PARAMETERS!$D$8))*SIN(RADIANS(PARAMETERS!$D$9-C6531)/2)*SIN(RADIANS(PARAMETERS!$D$9-C6531)/2))))*2*3958.756</f>
        <v>375.51368779800129</v>
      </c>
      <c r="F6531">
        <v>170.57600402832</v>
      </c>
      <c r="G6531">
        <v>196.88424682617</v>
      </c>
      <c r="H6531">
        <v>237.96856689453</v>
      </c>
      <c r="I6531">
        <v>274.6540222168</v>
      </c>
      <c r="J6531">
        <v>316.99639892578</v>
      </c>
      <c r="K6531" s="6">
        <f>IFERROR(EXP(TREND(LN($F$1:$J$1),LN(F6531:J6531),LN(Calculations!$B$3))),0)</f>
        <v>3.7235588968479692E-2</v>
      </c>
    </row>
    <row r="6532" spans="1:11" x14ac:dyDescent="0.35">
      <c r="A6532">
        <v>6529</v>
      </c>
      <c r="B6532" t="str">
        <f t="shared" si="101"/>
        <v>21-59.5</v>
      </c>
      <c r="C6532">
        <v>-59.533327303969998</v>
      </c>
      <c r="D6532">
        <v>20.698652437370001</v>
      </c>
      <c r="E6532">
        <f>ASIN(SQRT((SIN(RADIANS(PARAMETERS!$D$8-D6532)/2)*SIN(RADIANS(PARAMETERS!$D$8-D6532)/2))+(COS(RADIANS(D6532))*COS(RADIANS(PARAMETERS!$D$8))*SIN(RADIANS(PARAMETERS!$D$9-C6532)/2)*SIN(RADIANS(PARAMETERS!$D$9-C6532)/2))))*2*3958.756</f>
        <v>371.62411156534102</v>
      </c>
      <c r="F6532">
        <v>170.98486328125</v>
      </c>
      <c r="G6532">
        <v>197.38009643555</v>
      </c>
      <c r="H6532">
        <v>238.62265014648</v>
      </c>
      <c r="I6532">
        <v>275.45690917969</v>
      </c>
      <c r="J6532">
        <v>317.978515625</v>
      </c>
      <c r="K6532" s="6">
        <f>IFERROR(EXP(TREND(LN($F$1:$J$1),LN(F6532:J6532),LN(Calculations!$B$3))),0)</f>
        <v>3.7637873683125087E-2</v>
      </c>
    </row>
    <row r="6533" spans="1:11" x14ac:dyDescent="0.35">
      <c r="A6533">
        <v>6530</v>
      </c>
      <c r="B6533" t="str">
        <f t="shared" ref="B6533:B6596" si="102">MROUND(D6533,1)&amp;MROUND(C6533,-0.5)</f>
        <v>21-60</v>
      </c>
      <c r="C6533">
        <v>-59.804648638871001</v>
      </c>
      <c r="D6533">
        <v>20.698652437370001</v>
      </c>
      <c r="E6533">
        <f>ASIN(SQRT((SIN(RADIANS(PARAMETERS!$D$8-D6533)/2)*SIN(RADIANS(PARAMETERS!$D$8-D6533)/2))+(COS(RADIANS(D6533))*COS(RADIANS(PARAMETERS!$D$8))*SIN(RADIANS(PARAMETERS!$D$9-C6533)/2)*SIN(RADIANS(PARAMETERS!$D$9-C6533)/2))))*2*3958.756</f>
        <v>368.55546342833782</v>
      </c>
      <c r="F6533">
        <v>171.38548278809</v>
      </c>
      <c r="G6533">
        <v>197.88446044922</v>
      </c>
      <c r="H6533">
        <v>239.30581665039</v>
      </c>
      <c r="I6533">
        <v>276.30975341797</v>
      </c>
      <c r="J6533">
        <v>319.03732299805</v>
      </c>
      <c r="K6533" s="6">
        <f>IFERROR(EXP(TREND(LN($F$1:$J$1),LN(F6533:J6533),LN(Calculations!$B$3))),0)</f>
        <v>3.8025132345935977E-2</v>
      </c>
    </row>
    <row r="6534" spans="1:11" x14ac:dyDescent="0.35">
      <c r="A6534">
        <v>6531</v>
      </c>
      <c r="B6534" t="str">
        <f t="shared" si="102"/>
        <v>21-60</v>
      </c>
      <c r="C6534">
        <v>-60.075969973771997</v>
      </c>
      <c r="D6534">
        <v>20.698652437370001</v>
      </c>
      <c r="E6534">
        <f>ASIN(SQRT((SIN(RADIANS(PARAMETERS!$D$8-D6534)/2)*SIN(RADIANS(PARAMETERS!$D$8-D6534)/2))+(COS(RADIANS(D6534))*COS(RADIANS(PARAMETERS!$D$8))*SIN(RADIANS(PARAMETERS!$D$9-C6534)/2)*SIN(RADIANS(PARAMETERS!$D$9-C6534)/2))))*2*3958.756</f>
        <v>366.32838084903392</v>
      </c>
      <c r="F6534">
        <v>171.76368713379</v>
      </c>
      <c r="G6534">
        <v>198.37246704102</v>
      </c>
      <c r="H6534">
        <v>239.97816467285</v>
      </c>
      <c r="I6534">
        <v>277.15798950195</v>
      </c>
      <c r="J6534">
        <v>320.0998840332</v>
      </c>
      <c r="K6534" s="6">
        <f>IFERROR(EXP(TREND(LN($F$1:$J$1),LN(F6534:J6534),LN(Calculations!$B$3))),0)</f>
        <v>3.8386154409021066E-2</v>
      </c>
    </row>
    <row r="6535" spans="1:11" x14ac:dyDescent="0.35">
      <c r="A6535">
        <v>6532</v>
      </c>
      <c r="B6535" t="str">
        <f t="shared" si="102"/>
        <v>21-60.5</v>
      </c>
      <c r="C6535">
        <v>-60.347291308673</v>
      </c>
      <c r="D6535">
        <v>20.698652437370001</v>
      </c>
      <c r="E6535">
        <f>ASIN(SQRT((SIN(RADIANS(PARAMETERS!$D$8-D6535)/2)*SIN(RADIANS(PARAMETERS!$D$8-D6535)/2))+(COS(RADIANS(D6535))*COS(RADIANS(PARAMETERS!$D$8))*SIN(RADIANS(PARAMETERS!$D$9-C6535)/2)*SIN(RADIANS(PARAMETERS!$D$9-C6535)/2))))*2*3958.756</f>
        <v>364.95827544349538</v>
      </c>
      <c r="F6535">
        <v>172.10397338867</v>
      </c>
      <c r="G6535">
        <v>198.81245422363</v>
      </c>
      <c r="H6535">
        <v>240.58567810059</v>
      </c>
      <c r="I6535">
        <v>277.92544555664</v>
      </c>
      <c r="J6535">
        <v>321.06234741211</v>
      </c>
      <c r="K6535" s="6">
        <f>IFERROR(EXP(TREND(LN($F$1:$J$1),LN(F6535:J6535),LN(Calculations!$B$3))),0)</f>
        <v>3.8711424982435579E-2</v>
      </c>
    </row>
    <row r="6536" spans="1:11" x14ac:dyDescent="0.35">
      <c r="A6536">
        <v>6533</v>
      </c>
      <c r="B6536" t="str">
        <f t="shared" si="102"/>
        <v>21-60.5</v>
      </c>
      <c r="C6536">
        <v>-60.618612643573996</v>
      </c>
      <c r="D6536">
        <v>20.698652437370001</v>
      </c>
      <c r="E6536">
        <f>ASIN(SQRT((SIN(RADIANS(PARAMETERS!$D$8-D6536)/2)*SIN(RADIANS(PARAMETERS!$D$8-D6536)/2))+(COS(RADIANS(D6536))*COS(RADIANS(PARAMETERS!$D$8))*SIN(RADIANS(PARAMETERS!$D$9-C6536)/2)*SIN(RADIANS(PARAMETERS!$D$9-C6536)/2))))*2*3958.756</f>
        <v>364.45481528947977</v>
      </c>
      <c r="F6536">
        <v>172.45491027832</v>
      </c>
      <c r="G6536">
        <v>199.26864624023</v>
      </c>
      <c r="H6536">
        <v>241.21905517578</v>
      </c>
      <c r="I6536">
        <v>278.7282409668</v>
      </c>
      <c r="J6536">
        <v>322.07196044922</v>
      </c>
      <c r="K6536" s="6">
        <f>IFERROR(EXP(TREND(LN($F$1:$J$1),LN(F6536:J6536),LN(Calculations!$B$3))),0)</f>
        <v>3.9045899561878247E-2</v>
      </c>
    </row>
    <row r="6537" spans="1:11" x14ac:dyDescent="0.35">
      <c r="A6537">
        <v>6534</v>
      </c>
      <c r="B6537" t="str">
        <f t="shared" si="102"/>
        <v>21-61</v>
      </c>
      <c r="C6537">
        <v>-60.889933978475</v>
      </c>
      <c r="D6537">
        <v>20.698652437370001</v>
      </c>
      <c r="E6537">
        <f>ASIN(SQRT((SIN(RADIANS(PARAMETERS!$D$8-D6537)/2)*SIN(RADIANS(PARAMETERS!$D$8-D6537)/2))+(COS(RADIANS(D6537))*COS(RADIANS(PARAMETERS!$D$8))*SIN(RADIANS(PARAMETERS!$D$9-C6537)/2)*SIN(RADIANS(PARAMETERS!$D$9-C6537)/2))))*2*3958.756</f>
        <v>364.82158944991414</v>
      </c>
      <c r="F6537">
        <v>172.7938079834</v>
      </c>
      <c r="G6537">
        <v>199.70872497559</v>
      </c>
      <c r="H6537">
        <v>241.82940673828</v>
      </c>
      <c r="I6537">
        <v>279.50137329102</v>
      </c>
      <c r="J6537">
        <v>323.04376220703</v>
      </c>
      <c r="K6537" s="6">
        <f>IFERROR(EXP(TREND(LN($F$1:$J$1),LN(F6537:J6537),LN(Calculations!$B$3))),0)</f>
        <v>3.937043612036753E-2</v>
      </c>
    </row>
    <row r="6538" spans="1:11" x14ac:dyDescent="0.35">
      <c r="A6538">
        <v>6535</v>
      </c>
      <c r="B6538" t="str">
        <f t="shared" si="102"/>
        <v>21-61</v>
      </c>
      <c r="C6538">
        <v>-61.161255313376003</v>
      </c>
      <c r="D6538">
        <v>20.698652437370001</v>
      </c>
      <c r="E6538">
        <f>ASIN(SQRT((SIN(RADIANS(PARAMETERS!$D$8-D6538)/2)*SIN(RADIANS(PARAMETERS!$D$8-D6538)/2))+(COS(RADIANS(D6538))*COS(RADIANS(PARAMETERS!$D$8))*SIN(RADIANS(PARAMETERS!$D$9-C6538)/2)*SIN(RADIANS(PARAMETERS!$D$9-C6538)/2))))*2*3958.756</f>
        <v>366.05598131893947</v>
      </c>
      <c r="F6538">
        <v>173.10598754883</v>
      </c>
      <c r="G6538">
        <v>200.11042785645</v>
      </c>
      <c r="H6538">
        <v>242.3812713623</v>
      </c>
      <c r="I6538">
        <v>280.19641113281</v>
      </c>
      <c r="J6538">
        <v>323.91320800781</v>
      </c>
      <c r="K6538" s="6">
        <f>IFERROR(EXP(TREND(LN($F$1:$J$1),LN(F6538:J6538),LN(Calculations!$B$3))),0)</f>
        <v>3.9673819435912354E-2</v>
      </c>
    </row>
    <row r="6539" spans="1:11" x14ac:dyDescent="0.35">
      <c r="A6539">
        <v>6536</v>
      </c>
      <c r="B6539" t="str">
        <f t="shared" si="102"/>
        <v>21-61.5</v>
      </c>
      <c r="C6539">
        <v>-61.432576648276999</v>
      </c>
      <c r="D6539">
        <v>20.698652437370001</v>
      </c>
      <c r="E6539">
        <f>ASIN(SQRT((SIN(RADIANS(PARAMETERS!$D$8-D6539)/2)*SIN(RADIANS(PARAMETERS!$D$8-D6539)/2))+(COS(RADIANS(D6539))*COS(RADIANS(PARAMETERS!$D$8))*SIN(RADIANS(PARAMETERS!$D$9-C6539)/2)*SIN(RADIANS(PARAMETERS!$D$9-C6539)/2))))*2*3958.756</f>
        <v>368.14926107235334</v>
      </c>
      <c r="F6539">
        <v>173.44358825684</v>
      </c>
      <c r="G6539">
        <v>200.54539489746</v>
      </c>
      <c r="H6539">
        <v>242.97967529297</v>
      </c>
      <c r="I6539">
        <v>280.95074462891</v>
      </c>
      <c r="J6539">
        <v>324.85745239258</v>
      </c>
      <c r="K6539" s="6">
        <f>IFERROR(EXP(TREND(LN($F$1:$J$1),LN(F6539:J6539),LN(Calculations!$B$3))),0)</f>
        <v>4.0002527308976112E-2</v>
      </c>
    </row>
    <row r="6540" spans="1:11" x14ac:dyDescent="0.35">
      <c r="A6540">
        <v>6537</v>
      </c>
      <c r="B6540" t="str">
        <f t="shared" si="102"/>
        <v>21-61.5</v>
      </c>
      <c r="C6540">
        <v>-61.703897983178003</v>
      </c>
      <c r="D6540">
        <v>20.698652437370001</v>
      </c>
      <c r="E6540">
        <f>ASIN(SQRT((SIN(RADIANS(PARAMETERS!$D$8-D6540)/2)*SIN(RADIANS(PARAMETERS!$D$8-D6540)/2))+(COS(RADIANS(D6540))*COS(RADIANS(PARAMETERS!$D$8))*SIN(RADIANS(PARAMETERS!$D$9-C6540)/2)*SIN(RADIANS(PARAMETERS!$D$9-C6540)/2))))*2*3958.756</f>
        <v>371.08688970459508</v>
      </c>
      <c r="F6540">
        <v>173.77182006836</v>
      </c>
      <c r="G6540">
        <v>200.96380615234</v>
      </c>
      <c r="H6540">
        <v>243.54887390137</v>
      </c>
      <c r="I6540">
        <v>281.66329956055</v>
      </c>
      <c r="J6540">
        <v>325.74426269531</v>
      </c>
      <c r="K6540" s="6">
        <f>IFERROR(EXP(TREND(LN($F$1:$J$1),LN(F6540:J6540),LN(Calculations!$B$3))),0)</f>
        <v>4.0327568597839064E-2</v>
      </c>
    </row>
    <row r="6541" spans="1:11" x14ac:dyDescent="0.35">
      <c r="A6541">
        <v>6538</v>
      </c>
      <c r="B6541" t="str">
        <f t="shared" si="102"/>
        <v>21-62</v>
      </c>
      <c r="C6541">
        <v>-61.975219318078999</v>
      </c>
      <c r="D6541">
        <v>20.698652437370001</v>
      </c>
      <c r="E6541">
        <f>ASIN(SQRT((SIN(RADIANS(PARAMETERS!$D$8-D6541)/2)*SIN(RADIANS(PARAMETERS!$D$8-D6541)/2))+(COS(RADIANS(D6541))*COS(RADIANS(PARAMETERS!$D$8))*SIN(RADIANS(PARAMETERS!$D$9-C6541)/2)*SIN(RADIANS(PARAMETERS!$D$9-C6541)/2))))*2*3958.756</f>
        <v>374.84901041533607</v>
      </c>
      <c r="F6541">
        <v>174.07231140137</v>
      </c>
      <c r="G6541">
        <v>201.33891296387</v>
      </c>
      <c r="H6541">
        <v>244.0475769043</v>
      </c>
      <c r="I6541">
        <v>282.27856445313</v>
      </c>
      <c r="J6541">
        <v>326.50033569336</v>
      </c>
      <c r="K6541" s="6">
        <f>IFERROR(EXP(TREND(LN($F$1:$J$1),LN(F6541:J6541),LN(Calculations!$B$3))),0)</f>
        <v>4.0634082701393896E-2</v>
      </c>
    </row>
    <row r="6542" spans="1:11" x14ac:dyDescent="0.35">
      <c r="A6542">
        <v>6539</v>
      </c>
      <c r="B6542" t="str">
        <f t="shared" si="102"/>
        <v>21-62</v>
      </c>
      <c r="C6542">
        <v>-62.246540652980002</v>
      </c>
      <c r="D6542">
        <v>20.698652437370001</v>
      </c>
      <c r="E6542">
        <f>ASIN(SQRT((SIN(RADIANS(PARAMETERS!$D$8-D6542)/2)*SIN(RADIANS(PARAMETERS!$D$8-D6542)/2))+(COS(RADIANS(D6542))*COS(RADIANS(PARAMETERS!$D$8))*SIN(RADIANS(PARAMETERS!$D$9-C6542)/2)*SIN(RADIANS(PARAMETERS!$D$9-C6542)/2))))*2*3958.756</f>
        <v>379.41108978693069</v>
      </c>
      <c r="F6542">
        <v>174.39233398438</v>
      </c>
      <c r="G6542">
        <v>201.74029541016</v>
      </c>
      <c r="H6542">
        <v>244.58401489258</v>
      </c>
      <c r="I6542">
        <v>282.94262695313</v>
      </c>
      <c r="J6542">
        <v>327.31869506836</v>
      </c>
      <c r="K6542" s="6">
        <f>IFERROR(EXP(TREND(LN($F$1:$J$1),LN(F6542:J6542),LN(Calculations!$B$3))),0)</f>
        <v>4.0960071619333176E-2</v>
      </c>
    </row>
    <row r="6543" spans="1:11" x14ac:dyDescent="0.35">
      <c r="A6543">
        <v>6540</v>
      </c>
      <c r="B6543" t="str">
        <f t="shared" si="102"/>
        <v>21-62.5</v>
      </c>
      <c r="C6543">
        <v>-62.517861987880998</v>
      </c>
      <c r="D6543">
        <v>20.698652437370001</v>
      </c>
      <c r="E6543">
        <f>ASIN(SQRT((SIN(RADIANS(PARAMETERS!$D$8-D6543)/2)*SIN(RADIANS(PARAMETERS!$D$8-D6543)/2))+(COS(RADIANS(D6543))*COS(RADIANS(PARAMETERS!$D$8))*SIN(RADIANS(PARAMETERS!$D$9-C6543)/2)*SIN(RADIANS(PARAMETERS!$D$9-C6543)/2))))*2*3958.756</f>
        <v>384.74466285795921</v>
      </c>
      <c r="F6543">
        <v>174.69689941406</v>
      </c>
      <c r="G6543">
        <v>202.12156677246</v>
      </c>
      <c r="H6543">
        <v>245.09251403809</v>
      </c>
      <c r="I6543">
        <v>283.57119750977</v>
      </c>
      <c r="J6543">
        <v>328.09237670898</v>
      </c>
      <c r="K6543" s="6">
        <f>IFERROR(EXP(TREND(LN($F$1:$J$1),LN(F6543:J6543),LN(Calculations!$B$3))),0)</f>
        <v>4.1272372947069827E-2</v>
      </c>
    </row>
    <row r="6544" spans="1:11" x14ac:dyDescent="0.35">
      <c r="A6544">
        <v>6541</v>
      </c>
      <c r="B6544" t="str">
        <f t="shared" si="102"/>
        <v>21-63</v>
      </c>
      <c r="C6544">
        <v>-62.789183322782002</v>
      </c>
      <c r="D6544">
        <v>20.698652437370001</v>
      </c>
      <c r="E6544">
        <f>ASIN(SQRT((SIN(RADIANS(PARAMETERS!$D$8-D6544)/2)*SIN(RADIANS(PARAMETERS!$D$8-D6544)/2))+(COS(RADIANS(D6544))*COS(RADIANS(PARAMETERS!$D$8))*SIN(RADIANS(PARAMETERS!$D$9-C6544)/2)*SIN(RADIANS(PARAMETERS!$D$9-C6544)/2))))*2*3958.756</f>
        <v>390.81813343735678</v>
      </c>
      <c r="F6544">
        <v>174.9739074707</v>
      </c>
      <c r="G6544">
        <v>202.4656829834</v>
      </c>
      <c r="H6544">
        <v>245.54742431641</v>
      </c>
      <c r="I6544">
        <v>284.13027954102</v>
      </c>
      <c r="J6544">
        <v>328.77697753906</v>
      </c>
      <c r="K6544" s="6">
        <f>IFERROR(EXP(TREND(LN($F$1:$J$1),LN(F6544:J6544),LN(Calculations!$B$3))),0)</f>
        <v>4.1560373336349113E-2</v>
      </c>
    </row>
    <row r="6545" spans="1:11" x14ac:dyDescent="0.35">
      <c r="A6545">
        <v>6542</v>
      </c>
      <c r="B6545" t="str">
        <f t="shared" si="102"/>
        <v>21-63</v>
      </c>
      <c r="C6545">
        <v>-63.060504657682998</v>
      </c>
      <c r="D6545">
        <v>20.698652437370001</v>
      </c>
      <c r="E6545">
        <f>ASIN(SQRT((SIN(RADIANS(PARAMETERS!$D$8-D6545)/2)*SIN(RADIANS(PARAMETERS!$D$8-D6545)/2))+(COS(RADIANS(D6545))*COS(RADIANS(PARAMETERS!$D$8))*SIN(RADIANS(PARAMETERS!$D$9-C6545)/2)*SIN(RADIANS(PARAMETERS!$D$9-C6545)/2))))*2*3958.756</f>
        <v>397.59758341424089</v>
      </c>
      <c r="F6545">
        <v>175.259765625</v>
      </c>
      <c r="G6545">
        <v>202.82069396973</v>
      </c>
      <c r="H6545">
        <v>246.01664733887</v>
      </c>
      <c r="I6545">
        <v>284.70687866211</v>
      </c>
      <c r="J6545">
        <v>329.48294067383</v>
      </c>
      <c r="K6545" s="6">
        <f>IFERROR(EXP(TREND(LN($F$1:$J$1),LN(F6545:J6545),LN(Calculations!$B$3))),0)</f>
        <v>4.1858836540545147E-2</v>
      </c>
    </row>
    <row r="6546" spans="1:11" x14ac:dyDescent="0.35">
      <c r="A6546">
        <v>6543</v>
      </c>
      <c r="B6546" t="str">
        <f t="shared" si="102"/>
        <v>21-63.5</v>
      </c>
      <c r="C6546">
        <v>-63.331825992584001</v>
      </c>
      <c r="D6546">
        <v>20.698652437370001</v>
      </c>
      <c r="E6546">
        <f>ASIN(SQRT((SIN(RADIANS(PARAMETERS!$D$8-D6546)/2)*SIN(RADIANS(PARAMETERS!$D$8-D6546)/2))+(COS(RADIANS(D6546))*COS(RADIANS(PARAMETERS!$D$8))*SIN(RADIANS(PARAMETERS!$D$9-C6546)/2)*SIN(RADIANS(PARAMETERS!$D$9-C6546)/2))))*2*3958.756</f>
        <v>405.04755124392557</v>
      </c>
      <c r="F6546">
        <v>175.52557373047</v>
      </c>
      <c r="G6546">
        <v>203.14413452148</v>
      </c>
      <c r="H6546">
        <v>246.43418884277</v>
      </c>
      <c r="I6546">
        <v>285.21200561523</v>
      </c>
      <c r="J6546">
        <v>330.09268188477</v>
      </c>
      <c r="K6546" s="6">
        <f>IFERROR(EXP(TREND(LN($F$1:$J$1),LN(F6546:J6546),LN(Calculations!$B$3))),0)</f>
        <v>4.2144483887790074E-2</v>
      </c>
    </row>
    <row r="6547" spans="1:11" x14ac:dyDescent="0.35">
      <c r="A6547">
        <v>6544</v>
      </c>
      <c r="B6547" t="str">
        <f t="shared" si="102"/>
        <v>21-63.5</v>
      </c>
      <c r="C6547">
        <v>-63.603147327484997</v>
      </c>
      <c r="D6547">
        <v>20.698652437370001</v>
      </c>
      <c r="E6547">
        <f>ASIN(SQRT((SIN(RADIANS(PARAMETERS!$D$8-D6547)/2)*SIN(RADIANS(PARAMETERS!$D$8-D6547)/2))+(COS(RADIANS(D6547))*COS(RADIANS(PARAMETERS!$D$8))*SIN(RADIANS(PARAMETERS!$D$9-C6547)/2)*SIN(RADIANS(PARAMETERS!$D$9-C6547)/2))))*2*3958.756</f>
        <v>413.13174868782511</v>
      </c>
      <c r="F6547">
        <v>175.77122497559</v>
      </c>
      <c r="G6547">
        <v>203.43786621094</v>
      </c>
      <c r="H6547">
        <v>246.80543518066</v>
      </c>
      <c r="I6547">
        <v>285.65463256836</v>
      </c>
      <c r="J6547">
        <v>330.6198425293</v>
      </c>
      <c r="K6547" s="6">
        <f>IFERROR(EXP(TREND(LN($F$1:$J$1),LN(F6547:J6547),LN(Calculations!$B$3))),0)</f>
        <v>4.2415113388604778E-2</v>
      </c>
    </row>
    <row r="6548" spans="1:11" x14ac:dyDescent="0.35">
      <c r="A6548">
        <v>6545</v>
      </c>
      <c r="B6548" t="str">
        <f t="shared" si="102"/>
        <v>21-64</v>
      </c>
      <c r="C6548">
        <v>-63.874468662386001</v>
      </c>
      <c r="D6548">
        <v>20.698652437370001</v>
      </c>
      <c r="E6548">
        <f>ASIN(SQRT((SIN(RADIANS(PARAMETERS!$D$8-D6548)/2)*SIN(RADIANS(PARAMETERS!$D$8-D6548)/2))+(COS(RADIANS(D6548))*COS(RADIANS(PARAMETERS!$D$8))*SIN(RADIANS(PARAMETERS!$D$9-C6548)/2)*SIN(RADIANS(PARAMETERS!$D$9-C6548)/2))))*2*3958.756</f>
        <v>421.81369469277274</v>
      </c>
      <c r="F6548">
        <v>176.02865600586</v>
      </c>
      <c r="G6548">
        <v>203.75178527832</v>
      </c>
      <c r="H6548">
        <v>247.21182250977</v>
      </c>
      <c r="I6548">
        <v>286.14727783203</v>
      </c>
      <c r="J6548">
        <v>331.21575927734</v>
      </c>
      <c r="K6548" s="6">
        <f>IFERROR(EXP(TREND(LN($F$1:$J$1),LN(F6548:J6548),LN(Calculations!$B$3))),0)</f>
        <v>4.2693233951131643E-2</v>
      </c>
    </row>
    <row r="6549" spans="1:11" x14ac:dyDescent="0.35">
      <c r="A6549">
        <v>6546</v>
      </c>
      <c r="B6549" t="str">
        <f t="shared" si="102"/>
        <v>21-64</v>
      </c>
      <c r="C6549">
        <v>-64.145789997286997</v>
      </c>
      <c r="D6549">
        <v>20.698652437370001</v>
      </c>
      <c r="E6549">
        <f>ASIN(SQRT((SIN(RADIANS(PARAMETERS!$D$8-D6549)/2)*SIN(RADIANS(PARAMETERS!$D$8-D6549)/2))+(COS(RADIANS(D6549))*COS(RADIANS(PARAMETERS!$D$8))*SIN(RADIANS(PARAMETERS!$D$9-C6549)/2)*SIN(RADIANS(PARAMETERS!$D$9-C6549)/2))))*2*3958.756</f>
        <v>431.05725471059986</v>
      </c>
      <c r="F6549">
        <v>176.26409912109</v>
      </c>
      <c r="G6549">
        <v>204.04150390625</v>
      </c>
      <c r="H6549">
        <v>247.59091186523</v>
      </c>
      <c r="I6549">
        <v>286.61016845703</v>
      </c>
      <c r="J6549">
        <v>331.77944946289</v>
      </c>
      <c r="K6549" s="6">
        <f>IFERROR(EXP(TREND(LN($F$1:$J$1),LN(F6549:J6549),LN(Calculations!$B$3))),0)</f>
        <v>4.2945656360707192E-2</v>
      </c>
    </row>
    <row r="6550" spans="1:11" x14ac:dyDescent="0.35">
      <c r="A6550">
        <v>6547</v>
      </c>
      <c r="B6550" t="str">
        <f t="shared" si="102"/>
        <v>21-64.5</v>
      </c>
      <c r="C6550">
        <v>-64.417111332188</v>
      </c>
      <c r="D6550">
        <v>20.698652437370001</v>
      </c>
      <c r="E6550">
        <f>ASIN(SQRT((SIN(RADIANS(PARAMETERS!$D$8-D6550)/2)*SIN(RADIANS(PARAMETERS!$D$8-D6550)/2))+(COS(RADIANS(D6550))*COS(RADIANS(PARAMETERS!$D$8))*SIN(RADIANS(PARAMETERS!$D$9-C6550)/2)*SIN(RADIANS(PARAMETERS!$D$9-C6550)/2))))*2*3958.756</f>
        <v>440.82708188193578</v>
      </c>
      <c r="F6550">
        <v>176.4811706543</v>
      </c>
      <c r="G6550">
        <v>204.31573486328</v>
      </c>
      <c r="H6550">
        <v>247.96051025391</v>
      </c>
      <c r="I6550">
        <v>287.07034301758</v>
      </c>
      <c r="J6550">
        <v>332.34957885742</v>
      </c>
      <c r="K6550" s="6">
        <f>IFERROR(EXP(TREND(LN($F$1:$J$1),LN(F6550:J6550),LN(Calculations!$B$3))),0)</f>
        <v>4.3171171374554632E-2</v>
      </c>
    </row>
    <row r="6551" spans="1:11" x14ac:dyDescent="0.35">
      <c r="A6551">
        <v>6548</v>
      </c>
      <c r="B6551" t="str">
        <f t="shared" si="102"/>
        <v>21-64.5</v>
      </c>
      <c r="C6551">
        <v>-64.688432667089003</v>
      </c>
      <c r="D6551">
        <v>20.698652437370001</v>
      </c>
      <c r="E6551">
        <f>ASIN(SQRT((SIN(RADIANS(PARAMETERS!$D$8-D6551)/2)*SIN(RADIANS(PARAMETERS!$D$8-D6551)/2))+(COS(RADIANS(D6551))*COS(RADIANS(PARAMETERS!$D$8))*SIN(RADIANS(PARAMETERS!$D$9-C6551)/2)*SIN(RADIANS(PARAMETERS!$D$9-C6551)/2))))*2*3958.756</f>
        <v>451.08896286475294</v>
      </c>
      <c r="F6551">
        <v>176.7087097168</v>
      </c>
      <c r="G6551">
        <v>204.61671447754</v>
      </c>
      <c r="H6551">
        <v>248.38621520996</v>
      </c>
      <c r="I6551">
        <v>287.61624145508</v>
      </c>
      <c r="J6551">
        <v>333.04315185547</v>
      </c>
      <c r="K6551" s="6">
        <f>IFERROR(EXP(TREND(LN($F$1:$J$1),LN(F6551:J6551),LN(Calculations!$B$3))),0)</f>
        <v>4.3392849606418732E-2</v>
      </c>
    </row>
    <row r="6552" spans="1:11" x14ac:dyDescent="0.35">
      <c r="A6552">
        <v>6549</v>
      </c>
      <c r="B6552" t="str">
        <f t="shared" si="102"/>
        <v>21-65</v>
      </c>
      <c r="C6552">
        <v>-64.959754001990007</v>
      </c>
      <c r="D6552">
        <v>20.698652437370001</v>
      </c>
      <c r="E6552">
        <f>ASIN(SQRT((SIN(RADIANS(PARAMETERS!$D$8-D6552)/2)*SIN(RADIANS(PARAMETERS!$D$8-D6552)/2))+(COS(RADIANS(D6552))*COS(RADIANS(PARAMETERS!$D$8))*SIN(RADIANS(PARAMETERS!$D$9-C6552)/2)*SIN(RADIANS(PARAMETERS!$D$9-C6552)/2))))*2*3958.756</f>
        <v>461.81007556558723</v>
      </c>
      <c r="F6552">
        <v>176.89895629883</v>
      </c>
      <c r="G6552">
        <v>204.87344360352</v>
      </c>
      <c r="H6552">
        <v>248.75654602051</v>
      </c>
      <c r="I6552">
        <v>288.09664916992</v>
      </c>
      <c r="J6552">
        <v>333.65936279297</v>
      </c>
      <c r="K6552" s="6">
        <f>IFERROR(EXP(TREND(LN($F$1:$J$1),LN(F6552:J6552),LN(Calculations!$B$3))),0)</f>
        <v>4.3572625036470983E-2</v>
      </c>
    </row>
    <row r="6553" spans="1:11" x14ac:dyDescent="0.35">
      <c r="A6553">
        <v>6550</v>
      </c>
      <c r="B6553" t="str">
        <f t="shared" si="102"/>
        <v>21-65</v>
      </c>
      <c r="C6553">
        <v>-65.231075336890996</v>
      </c>
      <c r="D6553">
        <v>20.698652437370001</v>
      </c>
      <c r="E6553">
        <f>ASIN(SQRT((SIN(RADIANS(PARAMETERS!$D$8-D6553)/2)*SIN(RADIANS(PARAMETERS!$D$8-D6553)/2))+(COS(RADIANS(D6553))*COS(RADIANS(PARAMETERS!$D$8))*SIN(RADIANS(PARAMETERS!$D$9-C6553)/2)*SIN(RADIANS(PARAMETERS!$D$9-C6553)/2))))*2*3958.756</f>
        <v>472.95916877349896</v>
      </c>
      <c r="F6553">
        <v>177.0651550293</v>
      </c>
      <c r="G6553">
        <v>205.10498046875</v>
      </c>
      <c r="H6553">
        <v>249.1005859375</v>
      </c>
      <c r="I6553">
        <v>288.55044555664</v>
      </c>
      <c r="J6553">
        <v>334.24920654297</v>
      </c>
      <c r="K6553" s="6">
        <f>IFERROR(EXP(TREND(LN($F$1:$J$1),LN(F6553:J6553),LN(Calculations!$B$3))),0)</f>
        <v>4.372150300082462E-2</v>
      </c>
    </row>
    <row r="6554" spans="1:11" x14ac:dyDescent="0.35">
      <c r="A6554">
        <v>6551</v>
      </c>
      <c r="B6554" t="str">
        <f t="shared" si="102"/>
        <v>21-65.5</v>
      </c>
      <c r="C6554">
        <v>-65.502396671791999</v>
      </c>
      <c r="D6554">
        <v>20.698652437370001</v>
      </c>
      <c r="E6554">
        <f>ASIN(SQRT((SIN(RADIANS(PARAMETERS!$D$8-D6554)/2)*SIN(RADIANS(PARAMETERS!$D$8-D6554)/2))+(COS(RADIANS(D6554))*COS(RADIANS(PARAMETERS!$D$8))*SIN(RADIANS(PARAMETERS!$D$9-C6554)/2)*SIN(RADIANS(PARAMETERS!$D$9-C6554)/2))))*2*3958.756</f>
        <v>484.50667499460587</v>
      </c>
      <c r="F6554">
        <v>177.24215698242</v>
      </c>
      <c r="G6554">
        <v>205.36238098145</v>
      </c>
      <c r="H6554">
        <v>249.49754333496</v>
      </c>
      <c r="I6554">
        <v>289.08438110352</v>
      </c>
      <c r="J6554">
        <v>334.9538269043</v>
      </c>
      <c r="K6554" s="6">
        <f>IFERROR(EXP(TREND(LN($F$1:$J$1),LN(F6554:J6554),LN(Calculations!$B$3))),0)</f>
        <v>4.38677636665619E-2</v>
      </c>
    </row>
    <row r="6555" spans="1:11" x14ac:dyDescent="0.35">
      <c r="A6555">
        <v>6552</v>
      </c>
      <c r="B6555" t="str">
        <f t="shared" si="102"/>
        <v>21-66</v>
      </c>
      <c r="C6555">
        <v>-65.773718006693002</v>
      </c>
      <c r="D6555">
        <v>20.698652437370001</v>
      </c>
      <c r="E6555">
        <f>ASIN(SQRT((SIN(RADIANS(PARAMETERS!$D$8-D6555)/2)*SIN(RADIANS(PARAMETERS!$D$8-D6555)/2))+(COS(RADIANS(D6555))*COS(RADIANS(PARAMETERS!$D$8))*SIN(RADIANS(PARAMETERS!$D$9-C6555)/2)*SIN(RADIANS(PARAMETERS!$D$9-C6555)/2))))*2*3958.756</f>
        <v>496.42476798464281</v>
      </c>
      <c r="F6555">
        <v>177.37716674805</v>
      </c>
      <c r="G6555">
        <v>205.56916809082</v>
      </c>
      <c r="H6555">
        <v>249.82984924316</v>
      </c>
      <c r="I6555">
        <v>289.54064941406</v>
      </c>
      <c r="J6555">
        <v>335.56521606445</v>
      </c>
      <c r="K6555" s="6">
        <f>IFERROR(EXP(TREND(LN($F$1:$J$1),LN(F6555:J6555),LN(Calculations!$B$3))),0)</f>
        <v>4.3967322223353852E-2</v>
      </c>
    </row>
    <row r="6556" spans="1:11" x14ac:dyDescent="0.35">
      <c r="A6556">
        <v>6553</v>
      </c>
      <c r="B6556" t="str">
        <f t="shared" si="102"/>
        <v>21-66</v>
      </c>
      <c r="C6556">
        <v>-66.045039341594006</v>
      </c>
      <c r="D6556">
        <v>20.698652437370001</v>
      </c>
      <c r="E6556">
        <f>ASIN(SQRT((SIN(RADIANS(PARAMETERS!$D$8-D6556)/2)*SIN(RADIANS(PARAMETERS!$D$8-D6556)/2))+(COS(RADIANS(D6556))*COS(RADIANS(PARAMETERS!$D$8))*SIN(RADIANS(PARAMETERS!$D$9-C6556)/2)*SIN(RADIANS(PARAMETERS!$D$9-C6556)/2))))*2*3958.756</f>
        <v>508.68737591615428</v>
      </c>
      <c r="F6556">
        <v>177.48616027832</v>
      </c>
      <c r="G6556">
        <v>205.7463684082</v>
      </c>
      <c r="H6556">
        <v>250.12707519531</v>
      </c>
      <c r="I6556">
        <v>289.95703125</v>
      </c>
      <c r="J6556">
        <v>336.13122558594</v>
      </c>
      <c r="K6556" s="6">
        <f>IFERROR(EXP(TREND(LN($F$1:$J$1),LN(F6556:J6556),LN(Calculations!$B$3))),0)</f>
        <v>4.4035923989287219E-2</v>
      </c>
    </row>
    <row r="6557" spans="1:11" x14ac:dyDescent="0.35">
      <c r="A6557">
        <v>6554</v>
      </c>
      <c r="B6557" t="str">
        <f t="shared" si="102"/>
        <v>21-66.5</v>
      </c>
      <c r="C6557">
        <v>-66.316360676494995</v>
      </c>
      <c r="D6557">
        <v>20.698652437370001</v>
      </c>
      <c r="E6557">
        <f>ASIN(SQRT((SIN(RADIANS(PARAMETERS!$D$8-D6557)/2)*SIN(RADIANS(PARAMETERS!$D$8-D6557)/2))+(COS(RADIANS(D6557))*COS(RADIANS(PARAMETERS!$D$8))*SIN(RADIANS(PARAMETERS!$D$9-C6557)/2)*SIN(RADIANS(PARAMETERS!$D$9-C6557)/2))))*2*3958.756</f>
        <v>521.27016008720693</v>
      </c>
      <c r="F6557">
        <v>177.59770202637</v>
      </c>
      <c r="G6557">
        <v>205.93402099609</v>
      </c>
      <c r="H6557">
        <v>250.44912719727</v>
      </c>
      <c r="I6557">
        <v>290.41284179688</v>
      </c>
      <c r="J6557">
        <v>336.75534057617</v>
      </c>
      <c r="K6557" s="6">
        <f>IFERROR(EXP(TREND(LN($F$1:$J$1),LN(F6557:J6557),LN(Calculations!$B$3))),0)</f>
        <v>4.4098799819866114E-2</v>
      </c>
    </row>
    <row r="6558" spans="1:11" x14ac:dyDescent="0.35">
      <c r="A6558">
        <v>6555</v>
      </c>
      <c r="B6558" t="str">
        <f t="shared" si="102"/>
        <v>21-66.5</v>
      </c>
      <c r="C6558">
        <v>-66.587682011395998</v>
      </c>
      <c r="D6558">
        <v>20.698652437370001</v>
      </c>
      <c r="E6558">
        <f>ASIN(SQRT((SIN(RADIANS(PARAMETERS!$D$8-D6558)/2)*SIN(RADIANS(PARAMETERS!$D$8-D6558)/2))+(COS(RADIANS(D6558))*COS(RADIANS(PARAMETERS!$D$8))*SIN(RADIANS(PARAMETERS!$D$9-C6558)/2)*SIN(RADIANS(PARAMETERS!$D$9-C6558)/2))))*2*3958.756</f>
        <v>534.15046781019964</v>
      </c>
      <c r="F6558">
        <v>177.66609191895</v>
      </c>
      <c r="G6558">
        <v>206.06999206543</v>
      </c>
      <c r="H6558">
        <v>250.70571899414</v>
      </c>
      <c r="I6558">
        <v>290.79049682617</v>
      </c>
      <c r="J6558">
        <v>337.28625488281</v>
      </c>
      <c r="K6558" s="6">
        <f>IFERROR(EXP(TREND(LN($F$1:$J$1),LN(F6558:J6558),LN(Calculations!$B$3))),0)</f>
        <v>4.4113351379079228E-2</v>
      </c>
    </row>
    <row r="6559" spans="1:11" x14ac:dyDescent="0.35">
      <c r="A6559">
        <v>6556</v>
      </c>
      <c r="B6559" t="str">
        <f t="shared" si="102"/>
        <v>21-67</v>
      </c>
      <c r="C6559">
        <v>-66.859003346296006</v>
      </c>
      <c r="D6559">
        <v>20.698652437370001</v>
      </c>
      <c r="E6559">
        <f>ASIN(SQRT((SIN(RADIANS(PARAMETERS!$D$8-D6559)/2)*SIN(RADIANS(PARAMETERS!$D$8-D6559)/2))+(COS(RADIANS(D6559))*COS(RADIANS(PARAMETERS!$D$8))*SIN(RADIANS(PARAMETERS!$D$9-C6559)/2)*SIN(RADIANS(PARAMETERS!$D$9-C6559)/2))))*2*3958.756</f>
        <v>547.30726677988275</v>
      </c>
      <c r="F6559">
        <v>177.70686340332</v>
      </c>
      <c r="G6559">
        <v>206.17852783203</v>
      </c>
      <c r="H6559">
        <v>250.93632507324</v>
      </c>
      <c r="I6559">
        <v>291.14453125</v>
      </c>
      <c r="J6559">
        <v>337.79736328125</v>
      </c>
      <c r="K6559" s="6">
        <f>IFERROR(EXP(TREND(LN($F$1:$J$1),LN(F6559:J6559),LN(Calculations!$B$3))),0)</f>
        <v>4.4090746827170728E-2</v>
      </c>
    </row>
    <row r="6560" spans="1:11" x14ac:dyDescent="0.35">
      <c r="A6560">
        <v>6557</v>
      </c>
      <c r="B6560" t="str">
        <f t="shared" si="102"/>
        <v>21-67</v>
      </c>
      <c r="C6560">
        <v>-67.130324681196996</v>
      </c>
      <c r="D6560">
        <v>20.698652437370001</v>
      </c>
      <c r="E6560">
        <f>ASIN(SQRT((SIN(RADIANS(PARAMETERS!$D$8-D6560)/2)*SIN(RADIANS(PARAMETERS!$D$8-D6560)/2))+(COS(RADIANS(D6560))*COS(RADIANS(PARAMETERS!$D$8))*SIN(RADIANS(PARAMETERS!$D$9-C6560)/2)*SIN(RADIANS(PARAMETERS!$D$9-C6560)/2))))*2*3958.756</f>
        <v>560.72106692184252</v>
      </c>
      <c r="F6560">
        <v>177.73776245117</v>
      </c>
      <c r="G6560">
        <v>206.28602600098</v>
      </c>
      <c r="H6560">
        <v>251.1824798584</v>
      </c>
      <c r="I6560">
        <v>291.53137207031</v>
      </c>
      <c r="J6560">
        <v>338.36373901367</v>
      </c>
      <c r="K6560" s="6">
        <f>IFERROR(EXP(TREND(LN($F$1:$J$1),LN(F6560:J6560),LN(Calculations!$B$3))),0)</f>
        <v>4.4045157155921395E-2</v>
      </c>
    </row>
    <row r="6561" spans="1:11" x14ac:dyDescent="0.35">
      <c r="A6561">
        <v>6558</v>
      </c>
      <c r="B6561" t="str">
        <f t="shared" si="102"/>
        <v>21-67.5</v>
      </c>
      <c r="C6561">
        <v>-67.401646016097999</v>
      </c>
      <c r="D6561">
        <v>20.698652437370001</v>
      </c>
      <c r="E6561">
        <f>ASIN(SQRT((SIN(RADIANS(PARAMETERS!$D$8-D6561)/2)*SIN(RADIANS(PARAMETERS!$D$8-D6561)/2))+(COS(RADIANS(D6561))*COS(RADIANS(PARAMETERS!$D$8))*SIN(RADIANS(PARAMETERS!$D$9-C6561)/2)*SIN(RADIANS(PARAMETERS!$D$9-C6561)/2))))*2*3958.756</f>
        <v>574.37383453232223</v>
      </c>
      <c r="F6561">
        <v>177.70741271973</v>
      </c>
      <c r="G6561">
        <v>206.31518554688</v>
      </c>
      <c r="H6561">
        <v>251.32159423828</v>
      </c>
      <c r="I6561">
        <v>291.78378295898</v>
      </c>
      <c r="J6561">
        <v>338.76220703125</v>
      </c>
      <c r="K6561" s="6">
        <f>IFERROR(EXP(TREND(LN($F$1:$J$1),LN(F6561:J6561),LN(Calculations!$B$3))),0)</f>
        <v>4.393776047333342E-2</v>
      </c>
    </row>
    <row r="6562" spans="1:11" x14ac:dyDescent="0.35">
      <c r="A6562">
        <v>6559</v>
      </c>
      <c r="B6562" t="str">
        <f t="shared" si="102"/>
        <v>21-67.5</v>
      </c>
      <c r="C6562">
        <v>-67.672967350999002</v>
      </c>
      <c r="D6562">
        <v>20.698652437370001</v>
      </c>
      <c r="E6562">
        <f>ASIN(SQRT((SIN(RADIANS(PARAMETERS!$D$8-D6562)/2)*SIN(RADIANS(PARAMETERS!$D$8-D6562)/2))+(COS(RADIANS(D6562))*COS(RADIANS(PARAMETERS!$D$8))*SIN(RADIANS(PARAMETERS!$D$9-C6562)/2)*SIN(RADIANS(PARAMETERS!$D$9-C6562)/2))))*2*3958.756</f>
        <v>588.24890247593964</v>
      </c>
      <c r="F6562">
        <v>177.63882446289</v>
      </c>
      <c r="G6562">
        <v>206.2953338623</v>
      </c>
      <c r="H6562">
        <v>251.39360046387</v>
      </c>
      <c r="I6562">
        <v>291.95178222656</v>
      </c>
      <c r="J6562">
        <v>339.05514526367</v>
      </c>
      <c r="K6562" s="6">
        <f>IFERROR(EXP(TREND(LN($F$1:$J$1),LN(F6562:J6562),LN(Calculations!$B$3))),0)</f>
        <v>4.3792567663036207E-2</v>
      </c>
    </row>
    <row r="6563" spans="1:11" x14ac:dyDescent="0.35">
      <c r="A6563">
        <v>6560</v>
      </c>
      <c r="B6563" t="str">
        <f t="shared" si="102"/>
        <v>21-68</v>
      </c>
      <c r="C6563">
        <v>-67.944288685900005</v>
      </c>
      <c r="D6563">
        <v>20.698652437370001</v>
      </c>
      <c r="E6563">
        <f>ASIN(SQRT((SIN(RADIANS(PARAMETERS!$D$8-D6563)/2)*SIN(RADIANS(PARAMETERS!$D$8-D6563)/2))+(COS(RADIANS(D6563))*COS(RADIANS(PARAMETERS!$D$8))*SIN(RADIANS(PARAMETERS!$D$9-C6563)/2)*SIN(RADIANS(PARAMETERS!$D$9-C6563)/2))))*2*3958.756</f>
        <v>602.33087931492571</v>
      </c>
      <c r="F6563">
        <v>177.5509185791</v>
      </c>
      <c r="G6563">
        <v>206.2522277832</v>
      </c>
      <c r="H6563">
        <v>251.43601989746</v>
      </c>
      <c r="I6563">
        <v>292.08438110352</v>
      </c>
      <c r="J6563">
        <v>339.30590820313</v>
      </c>
      <c r="K6563" s="6">
        <f>IFERROR(EXP(TREND(LN($F$1:$J$1),LN(F6563:J6563),LN(Calculations!$B$3))),0)</f>
        <v>4.3627259136421834E-2</v>
      </c>
    </row>
    <row r="6564" spans="1:11" x14ac:dyDescent="0.35">
      <c r="A6564">
        <v>6561</v>
      </c>
      <c r="B6564" t="str">
        <f t="shared" si="102"/>
        <v>21-68</v>
      </c>
      <c r="C6564">
        <v>-68.215610020800995</v>
      </c>
      <c r="D6564">
        <v>20.698652437370001</v>
      </c>
      <c r="E6564">
        <f>ASIN(SQRT((SIN(RADIANS(PARAMETERS!$D$8-D6564)/2)*SIN(RADIANS(PARAMETERS!$D$8-D6564)/2))+(COS(RADIANS(D6564))*COS(RADIANS(PARAMETERS!$D$8))*SIN(RADIANS(PARAMETERS!$D$9-C6564)/2)*SIN(RADIANS(PARAMETERS!$D$9-C6564)/2))))*2*3958.756</f>
        <v>616.60555950442665</v>
      </c>
      <c r="F6564">
        <v>177.29335021973</v>
      </c>
      <c r="G6564">
        <v>205.99473571777</v>
      </c>
      <c r="H6564">
        <v>251.16471862793</v>
      </c>
      <c r="I6564">
        <v>291.806640625</v>
      </c>
      <c r="J6564">
        <v>339.02670288086</v>
      </c>
      <c r="K6564" s="6">
        <f>IFERROR(EXP(TREND(LN($F$1:$J$1),LN(F6564:J6564),LN(Calculations!$B$3))),0)</f>
        <v>4.3309585916858899E-2</v>
      </c>
    </row>
    <row r="6565" spans="1:11" x14ac:dyDescent="0.35">
      <c r="A6565">
        <v>6562</v>
      </c>
      <c r="B6565" t="str">
        <f t="shared" si="102"/>
        <v>21-68.5</v>
      </c>
      <c r="C6565">
        <v>-68.486931355701998</v>
      </c>
      <c r="D6565">
        <v>20.698652437370001</v>
      </c>
      <c r="E6565">
        <f>ASIN(SQRT((SIN(RADIANS(PARAMETERS!$D$8-D6565)/2)*SIN(RADIANS(PARAMETERS!$D$8-D6565)/2))+(COS(RADIANS(D6565))*COS(RADIANS(PARAMETERS!$D$8))*SIN(RADIANS(PARAMETERS!$D$9-C6565)/2)*SIN(RADIANS(PARAMETERS!$D$9-C6565)/2))))*2*3958.756</f>
        <v>631.05983618702885</v>
      </c>
      <c r="F6565">
        <v>176.85737609863</v>
      </c>
      <c r="G6565">
        <v>205.57150268555</v>
      </c>
      <c r="H6565">
        <v>250.65875244141</v>
      </c>
      <c r="I6565">
        <v>291.22787475586</v>
      </c>
      <c r="J6565">
        <v>338.3649597168</v>
      </c>
      <c r="K6565" s="6">
        <f>IFERROR(EXP(TREND(LN($F$1:$J$1),LN(F6565:J6565),LN(Calculations!$B$3))),0)</f>
        <v>4.2827744636099077E-2</v>
      </c>
    </row>
    <row r="6566" spans="1:11" x14ac:dyDescent="0.35">
      <c r="A6566">
        <v>6563</v>
      </c>
      <c r="B6566" t="str">
        <f t="shared" si="102"/>
        <v>21-69</v>
      </c>
      <c r="C6566">
        <v>-68.758252690603001</v>
      </c>
      <c r="D6566">
        <v>20.698652437370001</v>
      </c>
      <c r="E6566">
        <f>ASIN(SQRT((SIN(RADIANS(PARAMETERS!$D$8-D6566)/2)*SIN(RADIANS(PARAMETERS!$D$8-D6566)/2))+(COS(RADIANS(D6566))*COS(RADIANS(PARAMETERS!$D$8))*SIN(RADIANS(PARAMETERS!$D$9-C6566)/2)*SIN(RADIANS(PARAMETERS!$D$9-C6566)/2))))*2*3958.756</f>
        <v>645.681617641103</v>
      </c>
      <c r="F6566">
        <v>176.24761962891</v>
      </c>
      <c r="G6566">
        <v>205.01574707031</v>
      </c>
      <c r="H6566">
        <v>249.97265625</v>
      </c>
      <c r="I6566">
        <v>290.423828125</v>
      </c>
      <c r="J6566">
        <v>337.42330932617</v>
      </c>
      <c r="K6566" s="6">
        <f>IFERROR(EXP(TREND(LN($F$1:$J$1),LN(F6566:J6566),LN(Calculations!$B$3))),0)</f>
        <v>4.2185683186801777E-2</v>
      </c>
    </row>
    <row r="6567" spans="1:11" x14ac:dyDescent="0.35">
      <c r="A6567">
        <v>6564</v>
      </c>
      <c r="B6567" t="str">
        <f t="shared" si="102"/>
        <v>21-69</v>
      </c>
      <c r="C6567">
        <v>-69.029574025504004</v>
      </c>
      <c r="D6567">
        <v>20.698652437370001</v>
      </c>
      <c r="E6567">
        <f>ASIN(SQRT((SIN(RADIANS(PARAMETERS!$D$8-D6567)/2)*SIN(RADIANS(PARAMETERS!$D$8-D6567)/2))+(COS(RADIANS(D6567))*COS(RADIANS(PARAMETERS!$D$8))*SIN(RADIANS(PARAMETERS!$D$9-C6567)/2)*SIN(RADIANS(PARAMETERS!$D$9-C6567)/2))))*2*3958.756</f>
        <v>660.45974806357867</v>
      </c>
      <c r="F6567">
        <v>175.56161499023</v>
      </c>
      <c r="G6567">
        <v>204.36885070801</v>
      </c>
      <c r="H6567">
        <v>249.15438842773</v>
      </c>
      <c r="I6567">
        <v>289.44778442383</v>
      </c>
      <c r="J6567">
        <v>336.26040649414</v>
      </c>
      <c r="K6567" s="6">
        <f>IFERROR(EXP(TREND(LN($F$1:$J$1),LN(F6567:J6567),LN(Calculations!$B$3))),0)</f>
        <v>4.1483763694675477E-2</v>
      </c>
    </row>
    <row r="6568" spans="1:11" x14ac:dyDescent="0.35">
      <c r="A6568">
        <v>6565</v>
      </c>
      <c r="B6568" t="str">
        <f t="shared" si="102"/>
        <v>21-69.5</v>
      </c>
      <c r="C6568">
        <v>-69.300895360404994</v>
      </c>
      <c r="D6568">
        <v>20.698652437370001</v>
      </c>
      <c r="E6568">
        <f>ASIN(SQRT((SIN(RADIANS(PARAMETERS!$D$8-D6568)/2)*SIN(RADIANS(PARAMETERS!$D$8-D6568)/2))+(COS(RADIANS(D6568))*COS(RADIANS(PARAMETERS!$D$8))*SIN(RADIANS(PARAMETERS!$D$9-C6568)/2)*SIN(RADIANS(PARAMETERS!$D$9-C6568)/2))))*2*3958.756</f>
        <v>675.38393308085347</v>
      </c>
      <c r="F6568">
        <v>174.85580444336</v>
      </c>
      <c r="G6568">
        <v>203.70556640625</v>
      </c>
      <c r="H6568">
        <v>248.32121276855</v>
      </c>
      <c r="I6568">
        <v>288.45883178711</v>
      </c>
      <c r="J6568">
        <v>335.08767700195</v>
      </c>
      <c r="K6568" s="6">
        <f>IFERROR(EXP(TREND(LN($F$1:$J$1),LN(F6568:J6568),LN(Calculations!$B$3))),0)</f>
        <v>4.0767808097117934E-2</v>
      </c>
    </row>
    <row r="6569" spans="1:11" x14ac:dyDescent="0.35">
      <c r="A6569">
        <v>6566</v>
      </c>
      <c r="B6569" t="str">
        <f t="shared" si="102"/>
        <v>21-69.5</v>
      </c>
      <c r="C6569">
        <v>-69.572216695305997</v>
      </c>
      <c r="D6569">
        <v>20.698652437370001</v>
      </c>
      <c r="E6569">
        <f>ASIN(SQRT((SIN(RADIANS(PARAMETERS!$D$8-D6569)/2)*SIN(RADIANS(PARAMETERS!$D$8-D6569)/2))+(COS(RADIANS(D6569))*COS(RADIANS(PARAMETERS!$D$8))*SIN(RADIANS(PARAMETERS!$D$9-C6569)/2)*SIN(RADIANS(PARAMETERS!$D$9-C6569)/2))))*2*3958.756</f>
        <v>690.44467016579972</v>
      </c>
      <c r="F6569">
        <v>174.14695739746</v>
      </c>
      <c r="G6569">
        <v>203.05010986328</v>
      </c>
      <c r="H6569">
        <v>247.51376342773</v>
      </c>
      <c r="I6569">
        <v>287.51403808594</v>
      </c>
      <c r="J6569">
        <v>333.98266601563</v>
      </c>
      <c r="K6569" s="6">
        <f>IFERROR(EXP(TREND(LN($F$1:$J$1),LN(F6569:J6569),LN(Calculations!$B$3))),0)</f>
        <v>4.0050008984294547E-2</v>
      </c>
    </row>
    <row r="6570" spans="1:11" x14ac:dyDescent="0.35">
      <c r="A6570">
        <v>6567</v>
      </c>
      <c r="B6570" t="str">
        <f t="shared" si="102"/>
        <v>21-70</v>
      </c>
      <c r="C6570">
        <v>-69.843538030207</v>
      </c>
      <c r="D6570">
        <v>20.698652437370001</v>
      </c>
      <c r="E6570">
        <f>ASIN(SQRT((SIN(RADIANS(PARAMETERS!$D$8-D6570)/2)*SIN(RADIANS(PARAMETERS!$D$8-D6570)/2))+(COS(RADIANS(D6570))*COS(RADIANS(PARAMETERS!$D$8))*SIN(RADIANS(PARAMETERS!$D$9-C6570)/2)*SIN(RADIANS(PARAMETERS!$D$9-C6570)/2))))*2*3958.756</f>
        <v>705.6331839800996</v>
      </c>
      <c r="F6570">
        <v>173.27485656738</v>
      </c>
      <c r="G6570">
        <v>202.24140930176</v>
      </c>
      <c r="H6570">
        <v>246.48527526855</v>
      </c>
      <c r="I6570">
        <v>286.2825012207</v>
      </c>
      <c r="J6570">
        <v>332.5100402832</v>
      </c>
      <c r="K6570" s="6">
        <f>IFERROR(EXP(TREND(LN($F$1:$J$1),LN(F6570:J6570),LN(Calculations!$B$3))),0)</f>
        <v>3.9202703949065762E-2</v>
      </c>
    </row>
    <row r="6571" spans="1:11" x14ac:dyDescent="0.35">
      <c r="A6571">
        <v>6568</v>
      </c>
      <c r="B6571" t="str">
        <f t="shared" si="102"/>
        <v>21-70</v>
      </c>
      <c r="C6571">
        <v>-70.114859365108003</v>
      </c>
      <c r="D6571">
        <v>20.698652437370001</v>
      </c>
      <c r="E6571">
        <f>ASIN(SQRT((SIN(RADIANS(PARAMETERS!$D$8-D6571)/2)*SIN(RADIANS(PARAMETERS!$D$8-D6571)/2))+(COS(RADIANS(D6571))*COS(RADIANS(PARAMETERS!$D$8))*SIN(RADIANS(PARAMETERS!$D$9-C6571)/2)*SIN(RADIANS(PARAMETERS!$D$9-C6571)/2))))*2*3958.756</f>
        <v>720.94136654754902</v>
      </c>
      <c r="F6571">
        <v>172.28985595703</v>
      </c>
      <c r="G6571">
        <v>201.34120178223</v>
      </c>
      <c r="H6571">
        <v>245.32867431641</v>
      </c>
      <c r="I6571">
        <v>284.88784790039</v>
      </c>
      <c r="J6571">
        <v>330.83145141602</v>
      </c>
      <c r="K6571" s="6">
        <f>IFERROR(EXP(TREND(LN($F$1:$J$1),LN(F6571:J6571),LN(Calculations!$B$3))),0)</f>
        <v>3.827270625408577E-2</v>
      </c>
    </row>
    <row r="6572" spans="1:11" x14ac:dyDescent="0.35">
      <c r="A6572">
        <v>6569</v>
      </c>
      <c r="B6572" t="str">
        <f t="shared" si="102"/>
        <v>21-70.5</v>
      </c>
      <c r="C6572">
        <v>-70.386180700009007</v>
      </c>
      <c r="D6572">
        <v>20.698652437370001</v>
      </c>
      <c r="E6572">
        <f>ASIN(SQRT((SIN(RADIANS(PARAMETERS!$D$8-D6572)/2)*SIN(RADIANS(PARAMETERS!$D$8-D6572)/2))+(COS(RADIANS(D6572))*COS(RADIANS(PARAMETERS!$D$8))*SIN(RADIANS(PARAMETERS!$D$9-C6572)/2)*SIN(RADIANS(PARAMETERS!$D$9-C6572)/2))))*2*3958.756</f>
        <v>736.36172208538585</v>
      </c>
      <c r="F6572">
        <v>171.22245788574</v>
      </c>
      <c r="G6572">
        <v>200.37577819824</v>
      </c>
      <c r="H6572">
        <v>244.0842590332</v>
      </c>
      <c r="I6572">
        <v>283.38397216797</v>
      </c>
      <c r="J6572">
        <v>329.01782226563</v>
      </c>
      <c r="K6572" s="6">
        <f>IFERROR(EXP(TREND(LN($F$1:$J$1),LN(F6572:J6572),LN(Calculations!$B$3))),0)</f>
        <v>3.7288898469389022E-2</v>
      </c>
    </row>
    <row r="6573" spans="1:11" x14ac:dyDescent="0.35">
      <c r="A6573">
        <v>6570</v>
      </c>
      <c r="B6573" t="str">
        <f t="shared" si="102"/>
        <v>21-70.5</v>
      </c>
      <c r="C6573">
        <v>-70.657502034909996</v>
      </c>
      <c r="D6573">
        <v>20.698652437370001</v>
      </c>
      <c r="E6573">
        <f>ASIN(SQRT((SIN(RADIANS(PARAMETERS!$D$8-D6573)/2)*SIN(RADIANS(PARAMETERS!$D$8-D6573)/2))+(COS(RADIANS(D6573))*COS(RADIANS(PARAMETERS!$D$8))*SIN(RADIANS(PARAMETERS!$D$9-C6573)/2)*SIN(RADIANS(PARAMETERS!$D$9-C6573)/2))))*2*3958.756</f>
        <v>751.88731626911238</v>
      </c>
      <c r="F6573">
        <v>170.3155670166</v>
      </c>
      <c r="G6573">
        <v>199.49940490723</v>
      </c>
      <c r="H6573">
        <v>242.94725036621</v>
      </c>
      <c r="I6573">
        <v>282.00317382813</v>
      </c>
      <c r="J6573">
        <v>327.34451293945</v>
      </c>
      <c r="K6573" s="6">
        <f>IFERROR(EXP(TREND(LN($F$1:$J$1),LN(F6573:J6573),LN(Calculations!$B$3))),0)</f>
        <v>3.6464989014490579E-2</v>
      </c>
    </row>
    <row r="6574" spans="1:11" x14ac:dyDescent="0.35">
      <c r="A6574">
        <v>6571</v>
      </c>
      <c r="B6574" t="str">
        <f t="shared" si="102"/>
        <v>21-71</v>
      </c>
      <c r="C6574">
        <v>-70.928823369810999</v>
      </c>
      <c r="D6574">
        <v>20.698652437370001</v>
      </c>
      <c r="E6574">
        <f>ASIN(SQRT((SIN(RADIANS(PARAMETERS!$D$8-D6574)/2)*SIN(RADIANS(PARAMETERS!$D$8-D6574)/2))+(COS(RADIANS(D6574))*COS(RADIANS(PARAMETERS!$D$8))*SIN(RADIANS(PARAMETERS!$D$9-C6574)/2)*SIN(RADIANS(PARAMETERS!$D$9-C6574)/2))))*2*3958.756</f>
        <v>767.51172967502794</v>
      </c>
      <c r="F6574">
        <v>169.63740539551</v>
      </c>
      <c r="G6574">
        <v>198.79438781738</v>
      </c>
      <c r="H6574">
        <v>242.05209350586</v>
      </c>
      <c r="I6574">
        <v>280.93197631836</v>
      </c>
      <c r="J6574">
        <v>326.0637512207</v>
      </c>
      <c r="K6574" s="6">
        <f>IFERROR(EXP(TREND(LN($F$1:$J$1),LN(F6574:J6574),LN(Calculations!$B$3))),0)</f>
        <v>3.5839824943542722E-2</v>
      </c>
    </row>
    <row r="6575" spans="1:11" x14ac:dyDescent="0.35">
      <c r="A6575">
        <v>6572</v>
      </c>
      <c r="B6575" t="str">
        <f t="shared" si="102"/>
        <v>21-71</v>
      </c>
      <c r="C6575">
        <v>-71.200144704712002</v>
      </c>
      <c r="D6575">
        <v>20.698652437370001</v>
      </c>
      <c r="E6575">
        <f>ASIN(SQRT((SIN(RADIANS(PARAMETERS!$D$8-D6575)/2)*SIN(RADIANS(PARAMETERS!$D$8-D6575)/2))+(COS(RADIANS(D6575))*COS(RADIANS(PARAMETERS!$D$8))*SIN(RADIANS(PARAMETERS!$D$9-C6575)/2)*SIN(RADIANS(PARAMETERS!$D$9-C6575)/2))))*2*3958.756</f>
        <v>783.22901512858039</v>
      </c>
      <c r="F6575">
        <v>169.17398071289</v>
      </c>
      <c r="G6575">
        <v>198.25625610352</v>
      </c>
      <c r="H6575">
        <v>241.39643859863</v>
      </c>
      <c r="I6575">
        <v>280.1706237793</v>
      </c>
      <c r="J6575">
        <v>325.17965698242</v>
      </c>
      <c r="K6575" s="6">
        <f>IFERROR(EXP(TREND(LN($F$1:$J$1),LN(F6575:J6575),LN(Calculations!$B$3))),0)</f>
        <v>3.539298746718765E-2</v>
      </c>
    </row>
    <row r="6576" spans="1:11" x14ac:dyDescent="0.35">
      <c r="A6576">
        <v>6573</v>
      </c>
      <c r="B6576" t="str">
        <f t="shared" si="102"/>
        <v>21-71.5</v>
      </c>
      <c r="C6576">
        <v>-71.471466039613006</v>
      </c>
      <c r="D6576">
        <v>20.698652437370001</v>
      </c>
      <c r="E6576">
        <f>ASIN(SQRT((SIN(RADIANS(PARAMETERS!$D$8-D6576)/2)*SIN(RADIANS(PARAMETERS!$D$8-D6576)/2))+(COS(RADIANS(D6576))*COS(RADIANS(PARAMETERS!$D$8))*SIN(RADIANS(PARAMETERS!$D$9-C6576)/2)*SIN(RADIANS(PARAMETERS!$D$9-C6576)/2))))*2*3958.756</f>
        <v>799.03365868164371</v>
      </c>
      <c r="F6576">
        <v>168.67875671387</v>
      </c>
      <c r="G6576">
        <v>197.66975402832</v>
      </c>
      <c r="H6576">
        <v>240.66020202637</v>
      </c>
      <c r="I6576">
        <v>279.29666137695</v>
      </c>
      <c r="J6576">
        <v>324.142578125</v>
      </c>
      <c r="K6576" s="6">
        <f>IFERROR(EXP(TREND(LN($F$1:$J$1),LN(F6576:J6576),LN(Calculations!$B$3))),0)</f>
        <v>3.4929568503911962E-2</v>
      </c>
    </row>
    <row r="6577" spans="1:11" x14ac:dyDescent="0.35">
      <c r="A6577">
        <v>6574</v>
      </c>
      <c r="B6577" t="str">
        <f t="shared" si="102"/>
        <v>21-71.5</v>
      </c>
      <c r="C6577">
        <v>-71.742787374513995</v>
      </c>
      <c r="D6577">
        <v>20.698652437370001</v>
      </c>
      <c r="E6577">
        <f>ASIN(SQRT((SIN(RADIANS(PARAMETERS!$D$8-D6577)/2)*SIN(RADIANS(PARAMETERS!$D$8-D6577)/2))+(COS(RADIANS(D6577))*COS(RADIANS(PARAMETERS!$D$8))*SIN(RADIANS(PARAMETERS!$D$9-C6577)/2)*SIN(RADIANS(PARAMETERS!$D$9-C6577)/2))))*2*3958.756</f>
        <v>814.92054394467209</v>
      </c>
      <c r="F6577">
        <v>168.30206298828</v>
      </c>
      <c r="G6577">
        <v>197.22964477539</v>
      </c>
      <c r="H6577">
        <v>240.13670349121</v>
      </c>
      <c r="I6577">
        <v>278.69989013672</v>
      </c>
      <c r="J6577">
        <v>323.46243286133</v>
      </c>
      <c r="K6577" s="6">
        <f>IFERROR(EXP(TREND(LN($F$1:$J$1),LN(F6577:J6577),LN(Calculations!$B$3))),0)</f>
        <v>3.4566062358116004E-2</v>
      </c>
    </row>
    <row r="6578" spans="1:11" x14ac:dyDescent="0.35">
      <c r="A6578">
        <v>6575</v>
      </c>
      <c r="B6578" t="str">
        <f t="shared" si="102"/>
        <v>21-72</v>
      </c>
      <c r="C6578">
        <v>-72.014108709414998</v>
      </c>
      <c r="D6578">
        <v>20.698652437370001</v>
      </c>
      <c r="E6578">
        <f>ASIN(SQRT((SIN(RADIANS(PARAMETERS!$D$8-D6578)/2)*SIN(RADIANS(PARAMETERS!$D$8-D6578)/2))+(COS(RADIANS(D6578))*COS(RADIANS(PARAMETERS!$D$8))*SIN(RADIANS(PARAMETERS!$D$9-C6578)/2)*SIN(RADIANS(PARAMETERS!$D$9-C6578)/2))))*2*3958.756</f>
        <v>830.88491950803723</v>
      </c>
      <c r="F6578">
        <v>168.07308959961</v>
      </c>
      <c r="G6578">
        <v>196.92610168457</v>
      </c>
      <c r="H6578">
        <v>239.81037902832</v>
      </c>
      <c r="I6578">
        <v>278.35891723633</v>
      </c>
      <c r="J6578">
        <v>323.1103515625</v>
      </c>
      <c r="K6578" s="6">
        <f>IFERROR(EXP(TREND(LN($F$1:$J$1),LN(F6578:J6578),LN(Calculations!$B$3))),0)</f>
        <v>3.432134146465228E-2</v>
      </c>
    </row>
    <row r="6579" spans="1:11" x14ac:dyDescent="0.35">
      <c r="A6579">
        <v>6576</v>
      </c>
      <c r="B6579" t="str">
        <f t="shared" si="102"/>
        <v>21-72.5</v>
      </c>
      <c r="C6579">
        <v>-72.285430044316001</v>
      </c>
      <c r="D6579">
        <v>20.698652437370001</v>
      </c>
      <c r="E6579">
        <f>ASIN(SQRT((SIN(RADIANS(PARAMETERS!$D$8-D6579)/2)*SIN(RADIANS(PARAMETERS!$D$8-D6579)/2))+(COS(RADIANS(D6579))*COS(RADIANS(PARAMETERS!$D$8))*SIN(RADIANS(PARAMETERS!$D$9-C6579)/2)*SIN(RADIANS(PARAMETERS!$D$9-C6579)/2))))*2*3958.756</f>
        <v>846.92236919878917</v>
      </c>
      <c r="F6579">
        <v>167.80804443359</v>
      </c>
      <c r="G6579">
        <v>196.58576965332</v>
      </c>
      <c r="H6579">
        <v>239.40983581543</v>
      </c>
      <c r="I6579">
        <v>277.90560913086</v>
      </c>
      <c r="J6579">
        <v>322.59701538086</v>
      </c>
      <c r="K6579" s="6">
        <f>IFERROR(EXP(TREND(LN($F$1:$J$1),LN(F6579:J6579),LN(Calculations!$B$3))),0)</f>
        <v>3.4060660958883424E-2</v>
      </c>
    </row>
    <row r="6580" spans="1:11" x14ac:dyDescent="0.35">
      <c r="A6580">
        <v>6577</v>
      </c>
      <c r="B6580" t="str">
        <f t="shared" si="102"/>
        <v>21-72.5</v>
      </c>
      <c r="C6580">
        <v>-72.556751379217005</v>
      </c>
      <c r="D6580">
        <v>20.698652437370001</v>
      </c>
      <c r="E6580">
        <f>ASIN(SQRT((SIN(RADIANS(PARAMETERS!$D$8-D6580)/2)*SIN(RADIANS(PARAMETERS!$D$8-D6580)/2))+(COS(RADIANS(D6580))*COS(RADIANS(PARAMETERS!$D$8))*SIN(RADIANS(PARAMETERS!$D$9-C6580)/2)*SIN(RADIANS(PARAMETERS!$D$9-C6580)/2))))*2*3958.756</f>
        <v>863.02878493331309</v>
      </c>
      <c r="F6580">
        <v>167.40995788574</v>
      </c>
      <c r="G6580">
        <v>196.17018127441</v>
      </c>
      <c r="H6580">
        <v>238.89613342285</v>
      </c>
      <c r="I6580">
        <v>277.30212402344</v>
      </c>
      <c r="J6580">
        <v>321.8876953125</v>
      </c>
      <c r="K6580" s="6">
        <f>IFERROR(EXP(TREND(LN($F$1:$J$1),LN(F6580:J6580),LN(Calculations!$B$3))),0)</f>
        <v>3.3704926157584379E-2</v>
      </c>
    </row>
    <row r="6581" spans="1:11" x14ac:dyDescent="0.35">
      <c r="A6581">
        <v>6578</v>
      </c>
      <c r="B6581" t="str">
        <f t="shared" si="102"/>
        <v>21-73</v>
      </c>
      <c r="C6581">
        <v>-72.828072714117994</v>
      </c>
      <c r="D6581">
        <v>20.698652437370001</v>
      </c>
      <c r="E6581">
        <f>ASIN(SQRT((SIN(RADIANS(PARAMETERS!$D$8-D6581)/2)*SIN(RADIANS(PARAMETERS!$D$8-D6581)/2))+(COS(RADIANS(D6581))*COS(RADIANS(PARAMETERS!$D$8))*SIN(RADIANS(PARAMETERS!$D$9-C6581)/2)*SIN(RADIANS(PARAMETERS!$D$9-C6581)/2))))*2*3958.756</f>
        <v>879.20034194174161</v>
      </c>
      <c r="F6581">
        <v>166.97804260254</v>
      </c>
      <c r="G6581">
        <v>195.74165344238</v>
      </c>
      <c r="H6581">
        <v>238.35116577148</v>
      </c>
      <c r="I6581">
        <v>276.64883422852</v>
      </c>
      <c r="J6581">
        <v>321.10488891602</v>
      </c>
      <c r="K6581" s="6">
        <f>IFERROR(EXP(TREND(LN($F$1:$J$1),LN(F6581:J6581),LN(Calculations!$B$3))),0)</f>
        <v>3.3333926028535667E-2</v>
      </c>
    </row>
    <row r="6582" spans="1:11" x14ac:dyDescent="0.35">
      <c r="A6582">
        <v>6579</v>
      </c>
      <c r="B6582" t="str">
        <f t="shared" si="102"/>
        <v>21-73</v>
      </c>
      <c r="C6582">
        <v>-73.099394049018997</v>
      </c>
      <c r="D6582">
        <v>20.698652437370001</v>
      </c>
      <c r="E6582">
        <f>ASIN(SQRT((SIN(RADIANS(PARAMETERS!$D$8-D6582)/2)*SIN(RADIANS(PARAMETERS!$D$8-D6582)/2))+(COS(RADIANS(D6582))*COS(RADIANS(PARAMETERS!$D$8))*SIN(RADIANS(PARAMETERS!$D$9-C6582)/2)*SIN(RADIANS(PARAMETERS!$D$9-C6582)/2))))*2*3958.756</f>
        <v>895.43347615591335</v>
      </c>
      <c r="F6582">
        <v>166.88983154297</v>
      </c>
      <c r="G6582">
        <v>195.54216003418</v>
      </c>
      <c r="H6582">
        <v>238.09027099609</v>
      </c>
      <c r="I6582">
        <v>276.32965087891</v>
      </c>
      <c r="J6582">
        <v>320.71484375</v>
      </c>
      <c r="K6582" s="6">
        <f>IFERROR(EXP(TREND(LN($F$1:$J$1),LN(F6582:J6582),LN(Calculations!$B$3))),0)</f>
        <v>3.3242849193051045E-2</v>
      </c>
    </row>
    <row r="6583" spans="1:11" x14ac:dyDescent="0.35">
      <c r="A6583">
        <v>6580</v>
      </c>
      <c r="B6583" t="str">
        <f t="shared" si="102"/>
        <v>21-73.5</v>
      </c>
      <c r="C6583">
        <v>-73.37071538392</v>
      </c>
      <c r="D6583">
        <v>20.698652437370001</v>
      </c>
      <c r="E6583">
        <f>ASIN(SQRT((SIN(RADIANS(PARAMETERS!$D$8-D6583)/2)*SIN(RADIANS(PARAMETERS!$D$8-D6583)/2))+(COS(RADIANS(D6583))*COS(RADIANS(PARAMETERS!$D$8))*SIN(RADIANS(PARAMETERS!$D$9-C6583)/2)*SIN(RADIANS(PARAMETERS!$D$9-C6583)/2))))*2*3958.756</f>
        <v>911.72486356849231</v>
      </c>
      <c r="F6583">
        <v>167.21188354492</v>
      </c>
      <c r="G6583">
        <v>195.73919677734</v>
      </c>
      <c r="H6583">
        <v>238.37609863281</v>
      </c>
      <c r="I6583">
        <v>276.70123291016</v>
      </c>
      <c r="J6583">
        <v>321.19183349609</v>
      </c>
      <c r="K6583" s="6">
        <f>IFERROR(EXP(TREND(LN($F$1:$J$1),LN(F6583:J6583),LN(Calculations!$B$3))),0)</f>
        <v>3.3480734797694964E-2</v>
      </c>
    </row>
    <row r="6584" spans="1:11" x14ac:dyDescent="0.35">
      <c r="A6584">
        <v>6581</v>
      </c>
      <c r="B6584" t="str">
        <f t="shared" si="102"/>
        <v>21-73.5</v>
      </c>
      <c r="C6584">
        <v>-73.642036718821004</v>
      </c>
      <c r="D6584">
        <v>20.698652437370001</v>
      </c>
      <c r="E6584">
        <f>ASIN(SQRT((SIN(RADIANS(PARAMETERS!$D$8-D6584)/2)*SIN(RADIANS(PARAMETERS!$D$8-D6584)/2))+(COS(RADIANS(D6584))*COS(RADIANS(PARAMETERS!$D$8))*SIN(RADIANS(PARAMETERS!$D$9-C6584)/2)*SIN(RADIANS(PARAMETERS!$D$9-C6584)/2))))*2*3958.756</f>
        <v>928.07140138634463</v>
      </c>
      <c r="F6584">
        <v>167.74847412109</v>
      </c>
      <c r="G6584">
        <v>196.14765930176</v>
      </c>
      <c r="H6584">
        <v>238.94975280762</v>
      </c>
      <c r="I6584">
        <v>277.43359375</v>
      </c>
      <c r="J6584">
        <v>322.11868286133</v>
      </c>
      <c r="K6584" s="6">
        <f>IFERROR(EXP(TREND(LN($F$1:$J$1),LN(F6584:J6584),LN(Calculations!$B$3))),0)</f>
        <v>3.3895919270814666E-2</v>
      </c>
    </row>
    <row r="6585" spans="1:11" x14ac:dyDescent="0.35">
      <c r="A6585">
        <v>6582</v>
      </c>
      <c r="B6585" t="str">
        <f t="shared" si="102"/>
        <v>21-74</v>
      </c>
      <c r="C6585">
        <v>-73.913358053722007</v>
      </c>
      <c r="D6585">
        <v>20.698652437370001</v>
      </c>
      <c r="E6585">
        <f>ASIN(SQRT((SIN(RADIANS(PARAMETERS!$D$8-D6585)/2)*SIN(RADIANS(PARAMETERS!$D$8-D6585)/2))+(COS(RADIANS(D6585))*COS(RADIANS(PARAMETERS!$D$8))*SIN(RADIANS(PARAMETERS!$D$9-C6585)/2)*SIN(RADIANS(PARAMETERS!$D$9-C6585)/2))))*2*3958.756</f>
        <v>944.47019081602093</v>
      </c>
      <c r="F6585">
        <v>168.00790405273</v>
      </c>
      <c r="G6585">
        <v>196.2194519043</v>
      </c>
      <c r="H6585">
        <v>239.03498840332</v>
      </c>
      <c r="I6585">
        <v>277.52972412109</v>
      </c>
      <c r="J6585">
        <v>322.22619628906</v>
      </c>
      <c r="K6585" s="6">
        <f>IFERROR(EXP(TREND(LN($F$1:$J$1),LN(F6585:J6585),LN(Calculations!$B$3))),0)</f>
        <v>3.4092668877682107E-2</v>
      </c>
    </row>
    <row r="6586" spans="1:11" x14ac:dyDescent="0.35">
      <c r="A6586">
        <v>6583</v>
      </c>
      <c r="B6586" t="str">
        <f t="shared" si="102"/>
        <v>21-74</v>
      </c>
      <c r="C6586">
        <v>-74.184679388622996</v>
      </c>
      <c r="D6586">
        <v>20.698652437370001</v>
      </c>
      <c r="E6586">
        <f>ASIN(SQRT((SIN(RADIANS(PARAMETERS!$D$8-D6586)/2)*SIN(RADIANS(PARAMETERS!$D$8-D6586)/2))+(COS(RADIANS(D6586))*COS(RADIANS(PARAMETERS!$D$8))*SIN(RADIANS(PARAMETERS!$D$9-C6586)/2)*SIN(RADIANS(PARAMETERS!$D$9-C6586)/2))))*2*3958.756</f>
        <v>960.91852133319492</v>
      </c>
      <c r="F6586">
        <v>167.5710144043</v>
      </c>
      <c r="G6586">
        <v>195.81517028809</v>
      </c>
      <c r="H6586">
        <v>238.46241760254</v>
      </c>
      <c r="I6586">
        <v>276.79489135742</v>
      </c>
      <c r="J6586">
        <v>321.29193115234</v>
      </c>
      <c r="K6586" s="6">
        <f>IFERROR(EXP(TREND(LN($F$1:$J$1),LN(F6586:J6586),LN(Calculations!$B$3))),0)</f>
        <v>3.374721775478455E-2</v>
      </c>
    </row>
    <row r="6587" spans="1:11" x14ac:dyDescent="0.35">
      <c r="A6587">
        <v>6584</v>
      </c>
      <c r="B6587" t="str">
        <f t="shared" si="102"/>
        <v>21-74.5</v>
      </c>
      <c r="C6587">
        <v>-74.456000723523999</v>
      </c>
      <c r="D6587">
        <v>20.698652437370001</v>
      </c>
      <c r="E6587">
        <f>ASIN(SQRT((SIN(RADIANS(PARAMETERS!$D$8-D6587)/2)*SIN(RADIANS(PARAMETERS!$D$8-D6587)/2))+(COS(RADIANS(D6587))*COS(RADIANS(PARAMETERS!$D$8))*SIN(RADIANS(PARAMETERS!$D$9-C6587)/2)*SIN(RADIANS(PARAMETERS!$D$9-C6587)/2))))*2*3958.756</f>
        <v>977.41385630099148</v>
      </c>
      <c r="F6587">
        <v>166.60754394531</v>
      </c>
      <c r="G6587">
        <v>195.04095458984</v>
      </c>
      <c r="H6587">
        <v>237.37254333496</v>
      </c>
      <c r="I6587">
        <v>275.40191650391</v>
      </c>
      <c r="J6587">
        <v>319.52777099609</v>
      </c>
      <c r="K6587" s="6">
        <f>IFERROR(EXP(TREND(LN($F$1:$J$1),LN(F6587:J6587),LN(Calculations!$B$3))),0)</f>
        <v>3.3001960110776482E-2</v>
      </c>
    </row>
    <row r="6588" spans="1:11" x14ac:dyDescent="0.35">
      <c r="A6588">
        <v>6585</v>
      </c>
      <c r="B6588" t="str">
        <f t="shared" si="102"/>
        <v>21-74.5</v>
      </c>
      <c r="C6588">
        <v>-74.727322058425003</v>
      </c>
      <c r="D6588">
        <v>20.698652437370001</v>
      </c>
      <c r="E6588">
        <f>ASIN(SQRT((SIN(RADIANS(PARAMETERS!$D$8-D6588)/2)*SIN(RADIANS(PARAMETERS!$D$8-D6588)/2))+(COS(RADIANS(D6588))*COS(RADIANS(PARAMETERS!$D$8))*SIN(RADIANS(PARAMETERS!$D$9-C6588)/2)*SIN(RADIANS(PARAMETERS!$D$9-C6588)/2))))*2*3958.756</f>
        <v>993.95381981428693</v>
      </c>
      <c r="F6588">
        <v>165.48321533203</v>
      </c>
      <c r="G6588">
        <v>194.14414978027</v>
      </c>
      <c r="H6588">
        <v>236.09158325195</v>
      </c>
      <c r="I6588">
        <v>273.75042724609</v>
      </c>
      <c r="J6588">
        <v>317.42086791992</v>
      </c>
      <c r="K6588" s="6">
        <f>IFERROR(EXP(TREND(LN($F$1:$J$1),LN(F6588:J6588),LN(Calculations!$B$3))),0)</f>
        <v>3.2155895987081087E-2</v>
      </c>
    </row>
    <row r="6589" spans="1:11" x14ac:dyDescent="0.35">
      <c r="A6589">
        <v>6586</v>
      </c>
      <c r="B6589" t="str">
        <f t="shared" si="102"/>
        <v>21-75</v>
      </c>
      <c r="C6589">
        <v>-74.998643393324997</v>
      </c>
      <c r="D6589">
        <v>20.698652437370001</v>
      </c>
      <c r="E6589">
        <f>ASIN(SQRT((SIN(RADIANS(PARAMETERS!$D$8-D6589)/2)*SIN(RADIANS(PARAMETERS!$D$8-D6589)/2))+(COS(RADIANS(D6589))*COS(RADIANS(PARAMETERS!$D$8))*SIN(RADIANS(PARAMETERS!$D$9-C6589)/2)*SIN(RADIANS(PARAMETERS!$D$9-C6589)/2))))*2*3958.756</f>
        <v>1010.5361846582463</v>
      </c>
      <c r="F6589">
        <v>164.4587097168</v>
      </c>
      <c r="G6589">
        <v>193.34281921387</v>
      </c>
      <c r="H6589">
        <v>234.94540405273</v>
      </c>
      <c r="I6589">
        <v>272.27154541016</v>
      </c>
      <c r="J6589">
        <v>315.53298950195</v>
      </c>
      <c r="K6589" s="6">
        <f>IFERROR(EXP(TREND(LN($F$1:$J$1),LN(F6589:J6589),LN(Calculations!$B$3))),0)</f>
        <v>3.1399969776238164E-2</v>
      </c>
    </row>
    <row r="6590" spans="1:11" x14ac:dyDescent="0.35">
      <c r="A6590">
        <v>6587</v>
      </c>
      <c r="B6590" t="str">
        <f t="shared" si="102"/>
        <v>21-75.5</v>
      </c>
      <c r="C6590">
        <v>-75.269964728226</v>
      </c>
      <c r="D6590">
        <v>20.698652437370001</v>
      </c>
      <c r="E6590">
        <f>ASIN(SQRT((SIN(RADIANS(PARAMETERS!$D$8-D6590)/2)*SIN(RADIANS(PARAMETERS!$D$8-D6590)/2))+(COS(RADIANS(D6590))*COS(RADIANS(PARAMETERS!$D$8))*SIN(RADIANS(PARAMETERS!$D$9-C6590)/2)*SIN(RADIANS(PARAMETERS!$D$9-C6590)/2))))*2*3958.756</f>
        <v>1027.1588612800863</v>
      </c>
      <c r="F6590">
        <v>163.62393188477</v>
      </c>
      <c r="G6590">
        <v>192.66729736328</v>
      </c>
      <c r="H6590">
        <v>233.96237182617</v>
      </c>
      <c r="I6590">
        <v>270.99041748047</v>
      </c>
      <c r="J6590">
        <v>313.88409423828</v>
      </c>
      <c r="K6590" s="6">
        <f>IFERROR(EXP(TREND(LN($F$1:$J$1),LN(F6590:J6590),LN(Calculations!$B$3))),0)</f>
        <v>3.0797431859831848E-2</v>
      </c>
    </row>
    <row r="6591" spans="1:11" x14ac:dyDescent="0.35">
      <c r="A6591">
        <v>6588</v>
      </c>
      <c r="B6591" t="str">
        <f t="shared" si="102"/>
        <v>21-75.5</v>
      </c>
      <c r="C6591">
        <v>-75.541286063127004</v>
      </c>
      <c r="D6591">
        <v>20.698652437370001</v>
      </c>
      <c r="E6591">
        <f>ASIN(SQRT((SIN(RADIANS(PARAMETERS!$D$8-D6591)/2)*SIN(RADIANS(PARAMETERS!$D$8-D6591)/2))+(COS(RADIANS(D6591))*COS(RADIANS(PARAMETERS!$D$8))*SIN(RADIANS(PARAMETERS!$D$9-C6591)/2)*SIN(RADIANS(PARAMETERS!$D$9-C6591)/2))))*2*3958.756</f>
        <v>1043.8198876812151</v>
      </c>
      <c r="F6591">
        <v>163.15927124023</v>
      </c>
      <c r="G6591">
        <v>192.20851135254</v>
      </c>
      <c r="H6591">
        <v>233.25326538086</v>
      </c>
      <c r="I6591">
        <v>270.03576660156</v>
      </c>
      <c r="J6591">
        <v>312.62377929688</v>
      </c>
      <c r="K6591" s="6">
        <f>IFERROR(EXP(TREND(LN($F$1:$J$1),LN(F6591:J6591),LN(Calculations!$B$3))),0)</f>
        <v>3.0473549537534679E-2</v>
      </c>
    </row>
    <row r="6592" spans="1:11" x14ac:dyDescent="0.35">
      <c r="A6592">
        <v>6589</v>
      </c>
      <c r="B6592" t="str">
        <f t="shared" si="102"/>
        <v>21-76</v>
      </c>
      <c r="C6592">
        <v>-75.812607398028007</v>
      </c>
      <c r="D6592">
        <v>20.698652437370001</v>
      </c>
      <c r="E6592">
        <f>ASIN(SQRT((SIN(RADIANS(PARAMETERS!$D$8-D6592)/2)*SIN(RADIANS(PARAMETERS!$D$8-D6592)/2))+(COS(RADIANS(D6592))*COS(RADIANS(PARAMETERS!$D$8))*SIN(RADIANS(PARAMETERS!$D$9-C6592)/2)*SIN(RADIANS(PARAMETERS!$D$9-C6592)/2))))*2*3958.756</f>
        <v>1060.5174201476475</v>
      </c>
      <c r="F6592">
        <v>163.15110778809</v>
      </c>
      <c r="G6592">
        <v>192.14741516113</v>
      </c>
      <c r="H6592">
        <v>233.10261535645</v>
      </c>
      <c r="I6592">
        <v>269.79467773438</v>
      </c>
      <c r="J6592">
        <v>312.26773071289</v>
      </c>
      <c r="K6592" s="6">
        <f>IFERROR(EXP(TREND(LN($F$1:$J$1),LN(F6592:J6592),LN(Calculations!$B$3))),0)</f>
        <v>3.0486879215021998E-2</v>
      </c>
    </row>
    <row r="6593" spans="1:11" x14ac:dyDescent="0.35">
      <c r="A6593">
        <v>6590</v>
      </c>
      <c r="B6593" t="str">
        <f t="shared" si="102"/>
        <v>21-76</v>
      </c>
      <c r="C6593">
        <v>-76.083928732928996</v>
      </c>
      <c r="D6593">
        <v>20.698652437370001</v>
      </c>
      <c r="E6593">
        <f>ASIN(SQRT((SIN(RADIANS(PARAMETERS!$D$8-D6593)/2)*SIN(RADIANS(PARAMETERS!$D$8-D6593)/2))+(COS(RADIANS(D6593))*COS(RADIANS(PARAMETERS!$D$8))*SIN(RADIANS(PARAMETERS!$D$9-C6593)/2)*SIN(RADIANS(PARAMETERS!$D$9-C6593)/2))))*2*3958.756</f>
        <v>1077.2497247422996</v>
      </c>
      <c r="F6593">
        <v>163.40464782715</v>
      </c>
      <c r="G6593">
        <v>192.30070495605</v>
      </c>
      <c r="H6593">
        <v>233.24491882324</v>
      </c>
      <c r="I6593">
        <v>269.92172241211</v>
      </c>
      <c r="J6593">
        <v>312.37185668945</v>
      </c>
      <c r="K6593" s="6">
        <f>IFERROR(EXP(TREND(LN($F$1:$J$1),LN(F6593:J6593),LN(Calculations!$B$3))),0)</f>
        <v>3.0696081310757229E-2</v>
      </c>
    </row>
    <row r="6594" spans="1:11" x14ac:dyDescent="0.35">
      <c r="A6594">
        <v>6591</v>
      </c>
      <c r="B6594" t="str">
        <f t="shared" si="102"/>
        <v>21-76.5</v>
      </c>
      <c r="C6594">
        <v>-76.355250067829999</v>
      </c>
      <c r="D6594">
        <v>20.698652437370001</v>
      </c>
      <c r="E6594">
        <f>ASIN(SQRT((SIN(RADIANS(PARAMETERS!$D$8-D6594)/2)*SIN(RADIANS(PARAMETERS!$D$8-D6594)/2))+(COS(RADIANS(D6594))*COS(RADIANS(PARAMETERS!$D$8))*SIN(RADIANS(PARAMETERS!$D$9-C6594)/2)*SIN(RADIANS(PARAMETERS!$D$9-C6594)/2))))*2*3958.756</f>
        <v>1094.0151694911531</v>
      </c>
      <c r="F6594">
        <v>163.59768676758</v>
      </c>
      <c r="G6594">
        <v>192.34104919434</v>
      </c>
      <c r="H6594">
        <v>233.21395874023</v>
      </c>
      <c r="I6594">
        <v>269.81637573242</v>
      </c>
      <c r="J6594">
        <v>312.16979980469</v>
      </c>
      <c r="K6594" s="6">
        <f>IFERROR(EXP(TREND(LN($F$1:$J$1),LN(F6594:J6594),LN(Calculations!$B$3))),0)</f>
        <v>3.0860774824056653E-2</v>
      </c>
    </row>
    <row r="6595" spans="1:11" x14ac:dyDescent="0.35">
      <c r="A6595">
        <v>6592</v>
      </c>
      <c r="B6595" t="str">
        <f t="shared" si="102"/>
        <v>21-76.5</v>
      </c>
      <c r="C6595">
        <v>-76.626571402731003</v>
      </c>
      <c r="D6595">
        <v>20.698652437370001</v>
      </c>
      <c r="E6595">
        <f>ASIN(SQRT((SIN(RADIANS(PARAMETERS!$D$8-D6595)/2)*SIN(RADIANS(PARAMETERS!$D$8-D6595)/2))+(COS(RADIANS(D6595))*COS(RADIANS(PARAMETERS!$D$8))*SIN(RADIANS(PARAMETERS!$D$9-C6595)/2)*SIN(RADIANS(PARAMETERS!$D$9-C6595)/2))))*2*3958.756</f>
        <v>1110.8122172013018</v>
      </c>
      <c r="F6595">
        <v>163.33210754395</v>
      </c>
      <c r="G6595">
        <v>192.03491210938</v>
      </c>
      <c r="H6595">
        <v>232.70460510254</v>
      </c>
      <c r="I6595">
        <v>269.1064453125</v>
      </c>
      <c r="J6595">
        <v>311.20922851563</v>
      </c>
      <c r="K6595" s="6">
        <f>IFERROR(EXP(TREND(LN($F$1:$J$1),LN(F6595:J6595),LN(Calculations!$B$3))),0)</f>
        <v>3.0685889339862472E-2</v>
      </c>
    </row>
    <row r="6596" spans="1:11" x14ac:dyDescent="0.35">
      <c r="A6596">
        <v>6593</v>
      </c>
      <c r="B6596" t="str">
        <f t="shared" si="102"/>
        <v>21-77</v>
      </c>
      <c r="C6596">
        <v>-76.897892737632006</v>
      </c>
      <c r="D6596">
        <v>20.698652437370001</v>
      </c>
      <c r="E6596">
        <f>ASIN(SQRT((SIN(RADIANS(PARAMETERS!$D$8-D6596)/2)*SIN(RADIANS(PARAMETERS!$D$8-D6596)/2))+(COS(RADIANS(D6596))*COS(RADIANS(PARAMETERS!$D$8))*SIN(RADIANS(PARAMETERS!$D$9-C6596)/2)*SIN(RADIANS(PARAMETERS!$D$9-C6596)/2))))*2*3958.756</f>
        <v>1127.6394188548163</v>
      </c>
      <c r="F6596">
        <v>162.80638122559</v>
      </c>
      <c r="G6596">
        <v>191.45552062988</v>
      </c>
      <c r="H6596">
        <v>231.80207824707</v>
      </c>
      <c r="I6596">
        <v>267.88711547852</v>
      </c>
      <c r="J6596">
        <v>309.59579467773</v>
      </c>
      <c r="K6596" s="6">
        <f>IFERROR(EXP(TREND(LN($F$1:$J$1),LN(F6596:J6596),LN(Calculations!$B$3))),0)</f>
        <v>3.0315603371060235E-2</v>
      </c>
    </row>
    <row r="6597" spans="1:11" x14ac:dyDescent="0.35">
      <c r="A6597">
        <v>6594</v>
      </c>
      <c r="B6597" t="str">
        <f t="shared" ref="B6597:B6660" si="103">MROUND(D6597,1)&amp;MROUND(C6597,-0.5)</f>
        <v>21-77</v>
      </c>
      <c r="C6597">
        <v>-77.169214072532995</v>
      </c>
      <c r="D6597">
        <v>20.698652437370001</v>
      </c>
      <c r="E6597">
        <f>ASIN(SQRT((SIN(RADIANS(PARAMETERS!$D$8-D6597)/2)*SIN(RADIANS(PARAMETERS!$D$8-D6597)/2))+(COS(RADIANS(D6597))*COS(RADIANS(PARAMETERS!$D$8))*SIN(RADIANS(PARAMETERS!$D$9-C6597)/2)*SIN(RADIANS(PARAMETERS!$D$9-C6597)/2))))*2*3958.756</f>
        <v>1144.495407527621</v>
      </c>
      <c r="F6597">
        <v>162.3392791748</v>
      </c>
      <c r="G6597">
        <v>190.87582397461</v>
      </c>
      <c r="H6597">
        <v>230.87434387207</v>
      </c>
      <c r="I6597">
        <v>266.61657714844</v>
      </c>
      <c r="J6597">
        <v>307.8971862793</v>
      </c>
      <c r="K6597" s="6">
        <f>IFERROR(EXP(TREND(LN($F$1:$J$1),LN(F6597:J6597),LN(Calculations!$B$3))),0)</f>
        <v>2.9993448113878402E-2</v>
      </c>
    </row>
    <row r="6598" spans="1:11" x14ac:dyDescent="0.35">
      <c r="A6598">
        <v>6595</v>
      </c>
      <c r="B6598" t="str">
        <f t="shared" si="103"/>
        <v>21-77.5</v>
      </c>
      <c r="C6598">
        <v>-77.440535407433998</v>
      </c>
      <c r="D6598">
        <v>20.698652437370001</v>
      </c>
      <c r="E6598">
        <f>ASIN(SQRT((SIN(RADIANS(PARAMETERS!$D$8-D6598)/2)*SIN(RADIANS(PARAMETERS!$D$8-D6598)/2))+(COS(RADIANS(D6598))*COS(RADIANS(PARAMETERS!$D$8))*SIN(RADIANS(PARAMETERS!$D$9-C6598)/2)*SIN(RADIANS(PARAMETERS!$D$9-C6598)/2))))*2*3958.756</f>
        <v>1161.3788927873713</v>
      </c>
      <c r="F6598">
        <v>162.39018249512</v>
      </c>
      <c r="G6598">
        <v>190.83973693848</v>
      </c>
      <c r="H6598">
        <v>230.69194030762</v>
      </c>
      <c r="I6598">
        <v>266.28451538086</v>
      </c>
      <c r="J6598">
        <v>307.37329101563</v>
      </c>
      <c r="K6598" s="6">
        <f>IFERROR(EXP(TREND(LN($F$1:$J$1),LN(F6598:J6598),LN(Calculations!$B$3))),0)</f>
        <v>3.0073800830124502E-2</v>
      </c>
    </row>
    <row r="6599" spans="1:11" x14ac:dyDescent="0.35">
      <c r="A6599">
        <v>6596</v>
      </c>
      <c r="B6599" t="str">
        <f t="shared" si="103"/>
        <v>21-77.5</v>
      </c>
      <c r="C6599">
        <v>-77.711856742335002</v>
      </c>
      <c r="D6599">
        <v>20.698652437370001</v>
      </c>
      <c r="E6599">
        <f>ASIN(SQRT((SIN(RADIANS(PARAMETERS!$D$8-D6599)/2)*SIN(RADIANS(PARAMETERS!$D$8-D6599)/2))+(COS(RADIANS(D6599))*COS(RADIANS(PARAMETERS!$D$8))*SIN(RADIANS(PARAMETERS!$D$9-C6599)/2)*SIN(RADIANS(PARAMETERS!$D$9-C6599)/2))))*2*3958.756</f>
        <v>1178.2886555286154</v>
      </c>
      <c r="F6599">
        <v>163.11218261719</v>
      </c>
      <c r="G6599">
        <v>191.2899017334</v>
      </c>
      <c r="H6599">
        <v>231.16204833984</v>
      </c>
      <c r="I6599">
        <v>266.76239013672</v>
      </c>
      <c r="J6599">
        <v>307.85006713867</v>
      </c>
      <c r="K6599" s="6">
        <f>IFERROR(EXP(TREND(LN($F$1:$J$1),LN(F6599:J6599),LN(Calculations!$B$3))),0)</f>
        <v>3.066076742778568E-2</v>
      </c>
    </row>
    <row r="6600" spans="1:11" x14ac:dyDescent="0.35">
      <c r="A6600">
        <v>6597</v>
      </c>
      <c r="B6600" t="str">
        <f t="shared" si="103"/>
        <v>21-78</v>
      </c>
      <c r="C6600">
        <v>-77.983178077236005</v>
      </c>
      <c r="D6600">
        <v>20.698652437370001</v>
      </c>
      <c r="E6600">
        <f>ASIN(SQRT((SIN(RADIANS(PARAMETERS!$D$8-D6600)/2)*SIN(RADIANS(PARAMETERS!$D$8-D6600)/2))+(COS(RADIANS(D6600))*COS(RADIANS(PARAMETERS!$D$8))*SIN(RADIANS(PARAMETERS!$D$9-C6600)/2)*SIN(RADIANS(PARAMETERS!$D$9-C6600)/2))))*2*3958.756</f>
        <v>1195.2235432074522</v>
      </c>
      <c r="F6600">
        <v>164.27815246582</v>
      </c>
      <c r="G6600">
        <v>192.07255554199</v>
      </c>
      <c r="H6600">
        <v>232.06781005859</v>
      </c>
      <c r="I6600">
        <v>267.77239990234</v>
      </c>
      <c r="J6600">
        <v>308.97470092773</v>
      </c>
      <c r="K6600" s="6">
        <f>IFERROR(EXP(TREND(LN($F$1:$J$1),LN(F6600:J6600),LN(Calculations!$B$3))),0)</f>
        <v>3.1612347792845219E-2</v>
      </c>
    </row>
    <row r="6601" spans="1:11" x14ac:dyDescent="0.35">
      <c r="A6601">
        <v>6598</v>
      </c>
      <c r="B6601" t="str">
        <f t="shared" si="103"/>
        <v>21-78.5</v>
      </c>
      <c r="C6601">
        <v>-78.254499412136994</v>
      </c>
      <c r="D6601">
        <v>20.698652437370001</v>
      </c>
      <c r="E6601">
        <f>ASIN(SQRT((SIN(RADIANS(PARAMETERS!$D$8-D6601)/2)*SIN(RADIANS(PARAMETERS!$D$8-D6601)/2))+(COS(RADIANS(D6601))*COS(RADIANS(PARAMETERS!$D$8))*SIN(RADIANS(PARAMETERS!$D$9-C6601)/2)*SIN(RADIANS(PARAMETERS!$D$9-C6601)/2))))*2*3958.756</f>
        <v>1212.1824654413765</v>
      </c>
      <c r="F6601">
        <v>165.51361083984</v>
      </c>
      <c r="G6601">
        <v>192.9634552002</v>
      </c>
      <c r="H6601">
        <v>233.11647033691</v>
      </c>
      <c r="I6601">
        <v>268.95791625977</v>
      </c>
      <c r="J6601">
        <v>310.31411743164</v>
      </c>
      <c r="K6601" s="6">
        <f>IFERROR(EXP(TREND(LN($F$1:$J$1),LN(F6601:J6601),LN(Calculations!$B$3))),0)</f>
        <v>3.2659780382256767E-2</v>
      </c>
    </row>
    <row r="6602" spans="1:11" x14ac:dyDescent="0.35">
      <c r="A6602">
        <v>6599</v>
      </c>
      <c r="B6602" t="str">
        <f t="shared" si="103"/>
        <v>21-78.5</v>
      </c>
      <c r="C6602">
        <v>-78.525820747037997</v>
      </c>
      <c r="D6602">
        <v>20.698652437370001</v>
      </c>
      <c r="E6602">
        <f>ASIN(SQRT((SIN(RADIANS(PARAMETERS!$D$8-D6602)/2)*SIN(RADIANS(PARAMETERS!$D$8-D6602)/2))+(COS(RADIANS(D6602))*COS(RADIANS(PARAMETERS!$D$8))*SIN(RADIANS(PARAMETERS!$D$9-C6602)/2)*SIN(RADIANS(PARAMETERS!$D$9-C6602)/2))))*2*3958.756</f>
        <v>1229.1643899432179</v>
      </c>
      <c r="F6602">
        <v>166.75012207031</v>
      </c>
      <c r="G6602">
        <v>193.88877868652</v>
      </c>
      <c r="H6602">
        <v>234.19921875</v>
      </c>
      <c r="I6602">
        <v>270.17626953125</v>
      </c>
      <c r="J6602">
        <v>311.68402099609</v>
      </c>
      <c r="K6602" s="6">
        <f>IFERROR(EXP(TREND(LN($F$1:$J$1),LN(F6602:J6602),LN(Calculations!$B$3))),0)</f>
        <v>3.3753802902289839E-2</v>
      </c>
    </row>
    <row r="6603" spans="1:11" x14ac:dyDescent="0.35">
      <c r="A6603">
        <v>6600</v>
      </c>
      <c r="B6603" t="str">
        <f t="shared" si="103"/>
        <v>21-79</v>
      </c>
      <c r="C6603">
        <v>-78.797142081939</v>
      </c>
      <c r="D6603">
        <v>20.698652437370001</v>
      </c>
      <c r="E6603">
        <f>ASIN(SQRT((SIN(RADIANS(PARAMETERS!$D$8-D6603)/2)*SIN(RADIANS(PARAMETERS!$D$8-D6603)/2))+(COS(RADIANS(D6603))*COS(RADIANS(PARAMETERS!$D$8))*SIN(RADIANS(PARAMETERS!$D$9-C6603)/2)*SIN(RADIANS(PARAMETERS!$D$9-C6603)/2))))*2*3958.756</f>
        <v>1246.1683387609032</v>
      </c>
      <c r="F6603">
        <v>167.86854553223</v>
      </c>
      <c r="G6603">
        <v>194.7647857666</v>
      </c>
      <c r="H6603">
        <v>235.2082824707</v>
      </c>
      <c r="I6603">
        <v>271.29742431641</v>
      </c>
      <c r="J6603">
        <v>312.92776489258</v>
      </c>
      <c r="K6603" s="6">
        <f>IFERROR(EXP(TREND(LN($F$1:$J$1),LN(F6603:J6603),LN(Calculations!$B$3))),0)</f>
        <v>3.4792866892070923E-2</v>
      </c>
    </row>
    <row r="6604" spans="1:11" x14ac:dyDescent="0.35">
      <c r="A6604">
        <v>6601</v>
      </c>
      <c r="B6604" t="str">
        <f t="shared" si="103"/>
        <v>21-79</v>
      </c>
      <c r="C6604">
        <v>-79.068463416840004</v>
      </c>
      <c r="D6604">
        <v>20.698652437370001</v>
      </c>
      <c r="E6604">
        <f>ASIN(SQRT((SIN(RADIANS(PARAMETERS!$D$8-D6604)/2)*SIN(RADIANS(PARAMETERS!$D$8-D6604)/2))+(COS(RADIANS(D6604))*COS(RADIANS(PARAMETERS!$D$8))*SIN(RADIANS(PARAMETERS!$D$9-C6604)/2)*SIN(RADIANS(PARAMETERS!$D$9-C6604)/2))))*2*3958.756</f>
        <v>1263.193384797414</v>
      </c>
      <c r="F6604">
        <v>168.72018432617</v>
      </c>
      <c r="G6604">
        <v>195.53707885742</v>
      </c>
      <c r="H6604">
        <v>236.08781433105</v>
      </c>
      <c r="I6604">
        <v>272.26541137695</v>
      </c>
      <c r="J6604">
        <v>313.99060058594</v>
      </c>
      <c r="K6604" s="6">
        <f>IFERROR(EXP(TREND(LN($F$1:$J$1),LN(F6604:J6604),LN(Calculations!$B$3))),0)</f>
        <v>3.5637568318433899E-2</v>
      </c>
    </row>
    <row r="6605" spans="1:11" x14ac:dyDescent="0.35">
      <c r="A6605">
        <v>6602</v>
      </c>
      <c r="B6605" t="str">
        <f t="shared" si="103"/>
        <v>21-79.5</v>
      </c>
      <c r="C6605">
        <v>-79.339784751741007</v>
      </c>
      <c r="D6605">
        <v>20.698652437370001</v>
      </c>
      <c r="E6605">
        <f>ASIN(SQRT((SIN(RADIANS(PARAMETERS!$D$8-D6605)/2)*SIN(RADIANS(PARAMETERS!$D$8-D6605)/2))+(COS(RADIANS(D6605))*COS(RADIANS(PARAMETERS!$D$8))*SIN(RADIANS(PARAMETERS!$D$9-C6605)/2)*SIN(RADIANS(PARAMETERS!$D$9-C6605)/2))))*2*3958.756</f>
        <v>1280.2386485876041</v>
      </c>
      <c r="F6605">
        <v>169.3727722168</v>
      </c>
      <c r="G6605">
        <v>196.12742614746</v>
      </c>
      <c r="H6605">
        <v>236.70872497559</v>
      </c>
      <c r="I6605">
        <v>272.9006652832</v>
      </c>
      <c r="J6605">
        <v>314.62930297852</v>
      </c>
      <c r="K6605" s="6">
        <f>IFERROR(EXP(TREND(LN($F$1:$J$1),LN(F6605:J6605),LN(Calculations!$B$3))),0)</f>
        <v>3.6330234328472238E-2</v>
      </c>
    </row>
    <row r="6606" spans="1:11" x14ac:dyDescent="0.35">
      <c r="A6606">
        <v>6603</v>
      </c>
      <c r="B6606" t="str">
        <f t="shared" si="103"/>
        <v>21-79.5</v>
      </c>
      <c r="C6606">
        <v>-79.611106086641996</v>
      </c>
      <c r="D6606">
        <v>20.698652437370001</v>
      </c>
      <c r="E6606">
        <f>ASIN(SQRT((SIN(RADIANS(PARAMETERS!$D$8-D6606)/2)*SIN(RADIANS(PARAMETERS!$D$8-D6606)/2))+(COS(RADIANS(D6606))*COS(RADIANS(PARAMETERS!$D$8))*SIN(RADIANS(PARAMETERS!$D$9-C6606)/2)*SIN(RADIANS(PARAMETERS!$D$9-C6606)/2))))*2*3958.756</f>
        <v>1297.303295310672</v>
      </c>
      <c r="F6606">
        <v>169.99424743652</v>
      </c>
      <c r="G6606">
        <v>196.6771697998</v>
      </c>
      <c r="H6606">
        <v>237.26583862305</v>
      </c>
      <c r="I6606">
        <v>273.44918823242</v>
      </c>
      <c r="J6606">
        <v>315.15255737305</v>
      </c>
      <c r="K6606" s="6">
        <f>IFERROR(EXP(TREND(LN($F$1:$J$1),LN(F6606:J6606),LN(Calculations!$B$3))),0)</f>
        <v>3.7013354692153354E-2</v>
      </c>
    </row>
    <row r="6607" spans="1:11" x14ac:dyDescent="0.35">
      <c r="A6607">
        <v>6604</v>
      </c>
      <c r="B6607" t="str">
        <f t="shared" si="103"/>
        <v>21-80</v>
      </c>
      <c r="C6607">
        <v>-79.882427421542999</v>
      </c>
      <c r="D6607">
        <v>20.698652437370001</v>
      </c>
      <c r="E6607">
        <f>ASIN(SQRT((SIN(RADIANS(PARAMETERS!$D$8-D6607)/2)*SIN(RADIANS(PARAMETERS!$D$8-D6607)/2))+(COS(RADIANS(D6607))*COS(RADIANS(PARAMETERS!$D$8))*SIN(RADIANS(PARAMETERS!$D$9-C6607)/2)*SIN(RADIANS(PARAMETERS!$D$9-C6607)/2))))*2*3958.756</f>
        <v>1314.3865320190052</v>
      </c>
      <c r="F6607">
        <v>170.80769348145</v>
      </c>
      <c r="G6607">
        <v>197.45582580566</v>
      </c>
      <c r="H6607">
        <v>238.14799499512</v>
      </c>
      <c r="I6607">
        <v>274.41561889648</v>
      </c>
      <c r="J6607">
        <v>316.20803833008</v>
      </c>
      <c r="K6607" s="6">
        <f>IFERROR(EXP(TREND(LN($F$1:$J$1),LN(F6607:J6607),LN(Calculations!$B$3))),0)</f>
        <v>3.788620683007779E-2</v>
      </c>
    </row>
    <row r="6608" spans="1:11" x14ac:dyDescent="0.35">
      <c r="A6608">
        <v>6605</v>
      </c>
      <c r="B6608" t="str">
        <f t="shared" si="103"/>
        <v>21-80</v>
      </c>
      <c r="C6608">
        <v>-80.153748756444003</v>
      </c>
      <c r="D6608">
        <v>20.698652437370001</v>
      </c>
      <c r="E6608">
        <f>ASIN(SQRT((SIN(RADIANS(PARAMETERS!$D$8-D6608)/2)*SIN(RADIANS(PARAMETERS!$D$8-D6608)/2))+(COS(RADIANS(D6608))*COS(RADIANS(PARAMETERS!$D$8))*SIN(RADIANS(PARAMETERS!$D$9-C6608)/2)*SIN(RADIANS(PARAMETERS!$D$9-C6608)/2))))*2*3958.756</f>
        <v>1331.4876050658102</v>
      </c>
      <c r="F6608">
        <v>171.82383728027</v>
      </c>
      <c r="G6608">
        <v>198.43966674805</v>
      </c>
      <c r="H6608">
        <v>239.3130645752</v>
      </c>
      <c r="I6608">
        <v>275.73919677734</v>
      </c>
      <c r="J6608">
        <v>317.71124267578</v>
      </c>
      <c r="K6608" s="6">
        <f>IFERROR(EXP(TREND(LN($F$1:$J$1),LN(F6608:J6608),LN(Calculations!$B$3))),0)</f>
        <v>3.897140660082285E-2</v>
      </c>
    </row>
    <row r="6609" spans="1:11" x14ac:dyDescent="0.35">
      <c r="A6609">
        <v>6606</v>
      </c>
      <c r="B6609" t="str">
        <f t="shared" si="103"/>
        <v>21-80.5</v>
      </c>
      <c r="C6609">
        <v>-80.425070091345006</v>
      </c>
      <c r="D6609">
        <v>20.698652437370001</v>
      </c>
      <c r="E6609">
        <f>ASIN(SQRT((SIN(RADIANS(PARAMETERS!$D$8-D6609)/2)*SIN(RADIANS(PARAMETERS!$D$8-D6609)/2))+(COS(RADIANS(D6609))*COS(RADIANS(PARAMETERS!$D$8))*SIN(RADIANS(PARAMETERS!$D$9-C6609)/2)*SIN(RADIANS(PARAMETERS!$D$9-C6609)/2))))*2*3958.756</f>
        <v>1348.6057977155335</v>
      </c>
      <c r="F6609">
        <v>172.93496704102</v>
      </c>
      <c r="G6609">
        <v>199.54542541504</v>
      </c>
      <c r="H6609">
        <v>240.6524810791</v>
      </c>
      <c r="I6609">
        <v>277.28756713867</v>
      </c>
      <c r="J6609">
        <v>319.50109863281</v>
      </c>
      <c r="K6609" s="6">
        <f>IFERROR(EXP(TREND(LN($F$1:$J$1),LN(F6609:J6609),LN(Calculations!$B$3))),0)</f>
        <v>4.0174256699634231E-2</v>
      </c>
    </row>
    <row r="6610" spans="1:11" x14ac:dyDescent="0.35">
      <c r="A6610">
        <v>6607</v>
      </c>
      <c r="B6610" t="str">
        <f t="shared" si="103"/>
        <v>21-80.5</v>
      </c>
      <c r="C6610">
        <v>-80.696391426245995</v>
      </c>
      <c r="D6610">
        <v>20.698652437370001</v>
      </c>
      <c r="E6610">
        <f>ASIN(SQRT((SIN(RADIANS(PARAMETERS!$D$8-D6610)/2)*SIN(RADIANS(PARAMETERS!$D$8-D6610)/2))+(COS(RADIANS(D6610))*COS(RADIANS(PARAMETERS!$D$8))*SIN(RADIANS(PARAMETERS!$D$9-C6610)/2)*SIN(RADIANS(PARAMETERS!$D$9-C6610)/2))))*2*3958.756</f>
        <v>1365.7404279224663</v>
      </c>
      <c r="F6610">
        <v>174.01759338379</v>
      </c>
      <c r="G6610">
        <v>200.69183349609</v>
      </c>
      <c r="H6610">
        <v>242.06407165527</v>
      </c>
      <c r="I6610">
        <v>278.93933105469</v>
      </c>
      <c r="J6610">
        <v>321.43341064453</v>
      </c>
      <c r="K6610" s="6">
        <f>IFERROR(EXP(TREND(LN($F$1:$J$1),LN(F6610:J6610),LN(Calculations!$B$3))),0)</f>
        <v>4.137267148928573E-2</v>
      </c>
    </row>
    <row r="6611" spans="1:11" x14ac:dyDescent="0.35">
      <c r="A6611">
        <v>6608</v>
      </c>
      <c r="B6611" t="str">
        <f t="shared" si="103"/>
        <v>21-81</v>
      </c>
      <c r="C6611">
        <v>-80.967712761146998</v>
      </c>
      <c r="D6611">
        <v>20.698652437370001</v>
      </c>
      <c r="E6611">
        <f>ASIN(SQRT((SIN(RADIANS(PARAMETERS!$D$8-D6611)/2)*SIN(RADIANS(PARAMETERS!$D$8-D6611)/2))+(COS(RADIANS(D6611))*COS(RADIANS(PARAMETERS!$D$8))*SIN(RADIANS(PARAMETERS!$D$9-C6611)/2)*SIN(RADIANS(PARAMETERS!$D$9-C6611)/2))))*2*3958.756</f>
        <v>1382.8908462642303</v>
      </c>
      <c r="F6611">
        <v>174.97160339355</v>
      </c>
      <c r="G6611">
        <v>201.72178649902</v>
      </c>
      <c r="H6611">
        <v>243.32235717773</v>
      </c>
      <c r="I6611">
        <v>280.40319824219</v>
      </c>
      <c r="J6611">
        <v>323.13629150391</v>
      </c>
      <c r="K6611" s="6">
        <f>IFERROR(EXP(TREND(LN($F$1:$J$1),LN(F6611:J6611),LN(Calculations!$B$3))),0)</f>
        <v>4.2464249769198617E-2</v>
      </c>
    </row>
    <row r="6612" spans="1:11" x14ac:dyDescent="0.35">
      <c r="A6612">
        <v>6609</v>
      </c>
      <c r="B6612" t="str">
        <f t="shared" si="103"/>
        <v>21-81</v>
      </c>
      <c r="C6612">
        <v>-81.239034096048002</v>
      </c>
      <c r="D6612">
        <v>20.698652437370001</v>
      </c>
      <c r="E6612">
        <f>ASIN(SQRT((SIN(RADIANS(PARAMETERS!$D$8-D6612)/2)*SIN(RADIANS(PARAMETERS!$D$8-D6612)/2))+(COS(RADIANS(D6612))*COS(RADIANS(PARAMETERS!$D$8))*SIN(RADIANS(PARAMETERS!$D$9-C6612)/2)*SIN(RADIANS(PARAMETERS!$D$9-C6612)/2))))*2*3958.756</f>
        <v>1400.0564340179583</v>
      </c>
      <c r="F6612">
        <v>175.78015136719</v>
      </c>
      <c r="G6612">
        <v>202.62367248535</v>
      </c>
      <c r="H6612">
        <v>244.41619873047</v>
      </c>
      <c r="I6612">
        <v>281.6689453125</v>
      </c>
      <c r="J6612">
        <v>324.60095214844</v>
      </c>
      <c r="K6612" s="6">
        <f>IFERROR(EXP(TREND(LN($F$1:$J$1),LN(F6612:J6612),LN(Calculations!$B$3))),0)</f>
        <v>4.3419894235883584E-2</v>
      </c>
    </row>
    <row r="6613" spans="1:11" x14ac:dyDescent="0.35">
      <c r="A6613">
        <v>6610</v>
      </c>
      <c r="B6613" t="str">
        <f t="shared" si="103"/>
        <v>21-81.5</v>
      </c>
      <c r="C6613">
        <v>-81.510355430949005</v>
      </c>
      <c r="D6613">
        <v>20.698652437370001</v>
      </c>
      <c r="E6613">
        <f>ASIN(SQRT((SIN(RADIANS(PARAMETERS!$D$8-D6613)/2)*SIN(RADIANS(PARAMETERS!$D$8-D6613)/2))+(COS(RADIANS(D6613))*COS(RADIANS(PARAMETERS!$D$8))*SIN(RADIANS(PARAMETERS!$D$9-C6613)/2)*SIN(RADIANS(PARAMETERS!$D$9-C6613)/2))))*2*3958.756</f>
        <v>1417.2366013680978</v>
      </c>
      <c r="F6613">
        <v>176.48818969727</v>
      </c>
      <c r="G6613">
        <v>203.44493103027</v>
      </c>
      <c r="H6613">
        <v>245.41535949707</v>
      </c>
      <c r="I6613">
        <v>282.8278503418</v>
      </c>
      <c r="J6613">
        <v>325.94509887695</v>
      </c>
      <c r="K6613" s="6">
        <f>IFERROR(EXP(TREND(LN($F$1:$J$1),LN(F6613:J6613),LN(Calculations!$B$3))),0)</f>
        <v>4.4274304924933325E-2</v>
      </c>
    </row>
    <row r="6614" spans="1:11" x14ac:dyDescent="0.35">
      <c r="A6614">
        <v>6611</v>
      </c>
      <c r="B6614" t="str">
        <f t="shared" si="103"/>
        <v>21-82</v>
      </c>
      <c r="C6614">
        <v>-81.781676765849994</v>
      </c>
      <c r="D6614">
        <v>20.698652437370001</v>
      </c>
      <c r="E6614">
        <f>ASIN(SQRT((SIN(RADIANS(PARAMETERS!$D$8-D6614)/2)*SIN(RADIANS(PARAMETERS!$D$8-D6614)/2))+(COS(RADIANS(D6614))*COS(RADIANS(PARAMETERS!$D$8))*SIN(RADIANS(PARAMETERS!$D$9-C6614)/2)*SIN(RADIANS(PARAMETERS!$D$9-C6614)/2))))*2*3958.756</f>
        <v>1434.430785735648</v>
      </c>
      <c r="F6614">
        <v>177.09538269043</v>
      </c>
      <c r="G6614">
        <v>204.13778686523</v>
      </c>
      <c r="H6614">
        <v>246.24940490723</v>
      </c>
      <c r="I6614">
        <v>283.78750610352</v>
      </c>
      <c r="J6614">
        <v>327.04928588867</v>
      </c>
      <c r="K6614" s="6">
        <f>IFERROR(EXP(TREND(LN($F$1:$J$1),LN(F6614:J6614),LN(Calculations!$B$3))),0)</f>
        <v>4.5023362150295343E-2</v>
      </c>
    </row>
    <row r="6615" spans="1:11" x14ac:dyDescent="0.35">
      <c r="A6615">
        <v>6612</v>
      </c>
      <c r="B6615" t="str">
        <f t="shared" si="103"/>
        <v>21-82</v>
      </c>
      <c r="C6615">
        <v>-82.052998100750997</v>
      </c>
      <c r="D6615">
        <v>20.698652437370001</v>
      </c>
      <c r="E6615">
        <f>ASIN(SQRT((SIN(RADIANS(PARAMETERS!$D$8-D6615)/2)*SIN(RADIANS(PARAMETERS!$D$8-D6615)/2))+(COS(RADIANS(D6615))*COS(RADIANS(PARAMETERS!$D$8))*SIN(RADIANS(PARAMETERS!$D$9-C6615)/2)*SIN(RADIANS(PARAMETERS!$D$9-C6615)/2))))*2*3958.756</f>
        <v>1451.6384502195588</v>
      </c>
      <c r="F6615">
        <v>177.64888000488</v>
      </c>
      <c r="G6615">
        <v>204.76295471191</v>
      </c>
      <c r="H6615">
        <v>247.00543212891</v>
      </c>
      <c r="I6615">
        <v>284.66040039063</v>
      </c>
      <c r="J6615">
        <v>328.05709838867</v>
      </c>
      <c r="K6615" s="6">
        <f>IFERROR(EXP(TREND(LN($F$1:$J$1),LN(F6615:J6615),LN(Calculations!$B$3))),0)</f>
        <v>4.5710483464532888E-2</v>
      </c>
    </row>
    <row r="6616" spans="1:11" x14ac:dyDescent="0.35">
      <c r="A6616">
        <v>6613</v>
      </c>
      <c r="B6616" t="str">
        <f t="shared" si="103"/>
        <v>21-82.5</v>
      </c>
      <c r="C6616">
        <v>-82.324319435652001</v>
      </c>
      <c r="D6616">
        <v>20.698652437370001</v>
      </c>
      <c r="E6616">
        <f>ASIN(SQRT((SIN(RADIANS(PARAMETERS!$D$8-D6616)/2)*SIN(RADIANS(PARAMETERS!$D$8-D6616)/2))+(COS(RADIANS(D6616))*COS(RADIANS(PARAMETERS!$D$8))*SIN(RADIANS(PARAMETERS!$D$9-C6616)/2)*SIN(RADIANS(PARAMETERS!$D$9-C6616)/2))))*2*3958.756</f>
        <v>1468.8590821417692</v>
      </c>
      <c r="F6616">
        <v>178.18200683594</v>
      </c>
      <c r="G6616">
        <v>205.37550354004</v>
      </c>
      <c r="H6616">
        <v>247.76094055176</v>
      </c>
      <c r="I6616">
        <v>285.54556274414</v>
      </c>
      <c r="J6616">
        <v>329.09393310547</v>
      </c>
      <c r="K6616" s="6">
        <f>IFERROR(EXP(TREND(LN($F$1:$J$1),LN(F6616:J6616),LN(Calculations!$B$3))),0)</f>
        <v>4.6368016958942646E-2</v>
      </c>
    </row>
    <row r="6617" spans="1:11" x14ac:dyDescent="0.35">
      <c r="A6617">
        <v>6614</v>
      </c>
      <c r="B6617" t="str">
        <f t="shared" si="103"/>
        <v>21-82.5</v>
      </c>
      <c r="C6617">
        <v>-82.595640770553004</v>
      </c>
      <c r="D6617">
        <v>20.698652437370001</v>
      </c>
      <c r="E6617">
        <f>ASIN(SQRT((SIN(RADIANS(PARAMETERS!$D$8-D6617)/2)*SIN(RADIANS(PARAMETERS!$D$8-D6617)/2))+(COS(RADIANS(D6617))*COS(RADIANS(PARAMETERS!$D$8))*SIN(RADIANS(PARAMETERS!$D$9-C6617)/2)*SIN(RADIANS(PARAMETERS!$D$9-C6617)/2))))*2*3958.756</f>
        <v>1486.0921916881007</v>
      </c>
      <c r="F6617">
        <v>178.67021179199</v>
      </c>
      <c r="G6617">
        <v>205.93923950195</v>
      </c>
      <c r="H6617">
        <v>248.45640563965</v>
      </c>
      <c r="I6617">
        <v>286.36050415039</v>
      </c>
      <c r="J6617">
        <v>330.0485534668</v>
      </c>
      <c r="K6617" s="6">
        <f>IFERROR(EXP(TREND(LN($F$1:$J$1),LN(F6617:J6617),LN(Calculations!$B$3))),0)</f>
        <v>4.6976753429096546E-2</v>
      </c>
    </row>
    <row r="6618" spans="1:11" x14ac:dyDescent="0.35">
      <c r="A6618">
        <v>6615</v>
      </c>
      <c r="B6618" t="str">
        <f t="shared" si="103"/>
        <v>21-83</v>
      </c>
      <c r="C6618">
        <v>-82.866962105453993</v>
      </c>
      <c r="D6618">
        <v>20.698652437370001</v>
      </c>
      <c r="E6618">
        <f>ASIN(SQRT((SIN(RADIANS(PARAMETERS!$D$8-D6618)/2)*SIN(RADIANS(PARAMETERS!$D$8-D6618)/2))+(COS(RADIANS(D6618))*COS(RADIANS(PARAMETERS!$D$8))*SIN(RADIANS(PARAMETERS!$D$9-C6618)/2)*SIN(RADIANS(PARAMETERS!$D$9-C6618)/2))))*2*3958.756</f>
        <v>1503.3373106378535</v>
      </c>
      <c r="F6618">
        <v>179.15618896484</v>
      </c>
      <c r="G6618">
        <v>206.51846313477</v>
      </c>
      <c r="H6618">
        <v>249.19645690918</v>
      </c>
      <c r="I6618">
        <v>287.24935913086</v>
      </c>
      <c r="J6618">
        <v>331.11441040039</v>
      </c>
      <c r="K6618" s="6">
        <f>IFERROR(EXP(TREND(LN($F$1:$J$1),LN(F6618:J6618),LN(Calculations!$B$3))),0)</f>
        <v>4.7566161878378282E-2</v>
      </c>
    </row>
    <row r="6619" spans="1:11" x14ac:dyDescent="0.35">
      <c r="A6619">
        <v>6616</v>
      </c>
      <c r="B6619" t="str">
        <f t="shared" si="103"/>
        <v>21-83</v>
      </c>
      <c r="C6619">
        <v>-83.138283440354996</v>
      </c>
      <c r="D6619">
        <v>20.698652437370001</v>
      </c>
      <c r="E6619">
        <f>ASIN(SQRT((SIN(RADIANS(PARAMETERS!$D$8-D6619)/2)*SIN(RADIANS(PARAMETERS!$D$8-D6619)/2))+(COS(RADIANS(D6619))*COS(RADIANS(PARAMETERS!$D$8))*SIN(RADIANS(PARAMETERS!$D$9-C6619)/2)*SIN(RADIANS(PARAMETERS!$D$9-C6619)/2))))*2*3958.756</f>
        <v>1520.5939911755518</v>
      </c>
      <c r="F6619">
        <v>179.66789245605</v>
      </c>
      <c r="G6619">
        <v>207.15617370605</v>
      </c>
      <c r="H6619">
        <v>250.05065917969</v>
      </c>
      <c r="I6619">
        <v>288.30798339844</v>
      </c>
      <c r="J6619">
        <v>332.42004394531</v>
      </c>
      <c r="K6619" s="6">
        <f>IFERROR(EXP(TREND(LN($F$1:$J$1),LN(F6619:J6619),LN(Calculations!$B$3))),0)</f>
        <v>4.815500659697295E-2</v>
      </c>
    </row>
    <row r="6620" spans="1:11" x14ac:dyDescent="0.35">
      <c r="A6620">
        <v>6617</v>
      </c>
      <c r="B6620" t="str">
        <f t="shared" si="103"/>
        <v>21-83.5</v>
      </c>
      <c r="C6620">
        <v>-83.409604775255005</v>
      </c>
      <c r="D6620">
        <v>20.698652437370001</v>
      </c>
      <c r="E6620">
        <f>ASIN(SQRT((SIN(RADIANS(PARAMETERS!$D$8-D6620)/2)*SIN(RADIANS(PARAMETERS!$D$8-D6620)/2))+(COS(RADIANS(D6620))*COS(RADIANS(PARAMETERS!$D$8))*SIN(RADIANS(PARAMETERS!$D$9-C6620)/2)*SIN(RADIANS(PARAMETERS!$D$9-C6620)/2))))*2*3958.756</f>
        <v>1537.8618047787422</v>
      </c>
      <c r="F6620">
        <v>180.07977294922</v>
      </c>
      <c r="G6620">
        <v>207.6872253418</v>
      </c>
      <c r="H6620">
        <v>250.78372192383</v>
      </c>
      <c r="I6620">
        <v>289.23352050781</v>
      </c>
      <c r="J6620">
        <v>333.57986450195</v>
      </c>
      <c r="K6620" s="6">
        <f>IFERROR(EXP(TREND(LN($F$1:$J$1),LN(F6620:J6620),LN(Calculations!$B$3))),0)</f>
        <v>4.8610287939816817E-2</v>
      </c>
    </row>
    <row r="6621" spans="1:11" x14ac:dyDescent="0.35">
      <c r="A6621">
        <v>6618</v>
      </c>
      <c r="B6621" t="str">
        <f t="shared" si="103"/>
        <v>21-83.5</v>
      </c>
      <c r="C6621">
        <v>-83.680926110155994</v>
      </c>
      <c r="D6621">
        <v>20.698652437370001</v>
      </c>
      <c r="E6621">
        <f>ASIN(SQRT((SIN(RADIANS(PARAMETERS!$D$8-D6621)/2)*SIN(RADIANS(PARAMETERS!$D$8-D6621)/2))+(COS(RADIANS(D6621))*COS(RADIANS(PARAMETERS!$D$8))*SIN(RADIANS(PARAMETERS!$D$9-C6621)/2)*SIN(RADIANS(PARAMETERS!$D$9-C6621)/2))))*2*3958.756</f>
        <v>1555.1403411767135</v>
      </c>
      <c r="F6621">
        <v>180.38836669922</v>
      </c>
      <c r="G6621">
        <v>208.10929870605</v>
      </c>
      <c r="H6621">
        <v>251.3991394043</v>
      </c>
      <c r="I6621">
        <v>290.03564453125</v>
      </c>
      <c r="J6621">
        <v>334.6116027832</v>
      </c>
      <c r="K6621" s="6">
        <f>IFERROR(EXP(TREND(LN($F$1:$J$1),LN(F6621:J6621),LN(Calculations!$B$3))),0)</f>
        <v>4.8918612735780805E-2</v>
      </c>
    </row>
    <row r="6622" spans="1:11" x14ac:dyDescent="0.35">
      <c r="A6622">
        <v>6619</v>
      </c>
      <c r="B6622" t="str">
        <f t="shared" si="103"/>
        <v>21-84</v>
      </c>
      <c r="C6622">
        <v>-83.952247445056997</v>
      </c>
      <c r="D6622">
        <v>20.698652437370001</v>
      </c>
      <c r="E6622">
        <f>ASIN(SQRT((SIN(RADIANS(PARAMETERS!$D$8-D6622)/2)*SIN(RADIANS(PARAMETERS!$D$8-D6622)/2))+(COS(RADIANS(D6622))*COS(RADIANS(PARAMETERS!$D$8))*SIN(RADIANS(PARAMETERS!$D$9-C6622)/2)*SIN(RADIANS(PARAMETERS!$D$9-C6622)/2))))*2*3958.756</f>
        <v>1572.4292073740862</v>
      </c>
      <c r="F6622">
        <v>180.59889221191</v>
      </c>
      <c r="G6622">
        <v>208.42979431152</v>
      </c>
      <c r="H6622">
        <v>251.91052246094</v>
      </c>
      <c r="I6622">
        <v>290.73431396484</v>
      </c>
      <c r="J6622">
        <v>335.54330444336</v>
      </c>
      <c r="K6622" s="6">
        <f>IFERROR(EXP(TREND(LN($F$1:$J$1),LN(F6622:J6622),LN(Calculations!$B$3))),0)</f>
        <v>4.9080641272926155E-2</v>
      </c>
    </row>
    <row r="6623" spans="1:11" x14ac:dyDescent="0.35">
      <c r="A6623">
        <v>6620</v>
      </c>
      <c r="B6623" t="str">
        <f t="shared" si="103"/>
        <v>21-84</v>
      </c>
      <c r="C6623">
        <v>-84.223568779958001</v>
      </c>
      <c r="D6623">
        <v>20.698652437370001</v>
      </c>
      <c r="E6623">
        <f>ASIN(SQRT((SIN(RADIANS(PARAMETERS!$D$8-D6623)/2)*SIN(RADIANS(PARAMETERS!$D$8-D6623)/2))+(COS(RADIANS(D6623))*COS(RADIANS(PARAMETERS!$D$8))*SIN(RADIANS(PARAMETERS!$D$9-C6623)/2)*SIN(RADIANS(PARAMETERS!$D$9-C6623)/2))))*2*3958.756</f>
        <v>1589.7280267358615</v>
      </c>
      <c r="F6623">
        <v>180.61654663086</v>
      </c>
      <c r="G6623">
        <v>208.51884460449</v>
      </c>
      <c r="H6623">
        <v>252.12817382813</v>
      </c>
      <c r="I6623">
        <v>291.08181762695</v>
      </c>
      <c r="J6623">
        <v>336.05575561523</v>
      </c>
      <c r="K6623" s="6">
        <f>IFERROR(EXP(TREND(LN($F$1:$J$1),LN(F6623:J6623),LN(Calculations!$B$3))),0)</f>
        <v>4.9002328454932118E-2</v>
      </c>
    </row>
    <row r="6624" spans="1:11" x14ac:dyDescent="0.35">
      <c r="A6624">
        <v>6621</v>
      </c>
      <c r="B6624" t="str">
        <f t="shared" si="103"/>
        <v>21-84.5</v>
      </c>
      <c r="C6624">
        <v>-84.494890114859004</v>
      </c>
      <c r="D6624">
        <v>20.698652437370001</v>
      </c>
      <c r="E6624">
        <f>ASIN(SQRT((SIN(RADIANS(PARAMETERS!$D$8-D6624)/2)*SIN(RADIANS(PARAMETERS!$D$8-D6624)/2))+(COS(RADIANS(D6624))*COS(RADIANS(PARAMETERS!$D$8))*SIN(RADIANS(PARAMETERS!$D$9-C6624)/2)*SIN(RADIANS(PARAMETERS!$D$9-C6624)/2))))*2*3958.756</f>
        <v>1607.0364381286793</v>
      </c>
      <c r="F6624">
        <v>180.54922485352</v>
      </c>
      <c r="G6624">
        <v>208.52008056641</v>
      </c>
      <c r="H6624">
        <v>252.25617980957</v>
      </c>
      <c r="I6624">
        <v>291.34033203125</v>
      </c>
      <c r="J6624">
        <v>336.48226928711</v>
      </c>
      <c r="K6624" s="6">
        <f>IFERROR(EXP(TREND(LN($F$1:$J$1),LN(F6624:J6624),LN(Calculations!$B$3))),0)</f>
        <v>4.8798925972925095E-2</v>
      </c>
    </row>
    <row r="6625" spans="1:11" x14ac:dyDescent="0.35">
      <c r="A6625">
        <v>6622</v>
      </c>
      <c r="B6625" t="str">
        <f t="shared" si="103"/>
        <v>21-85</v>
      </c>
      <c r="C6625">
        <v>-84.766211449759993</v>
      </c>
      <c r="D6625">
        <v>20.698652437370001</v>
      </c>
      <c r="E6625">
        <f>ASIN(SQRT((SIN(RADIANS(PARAMETERS!$D$8-D6625)/2)*SIN(RADIANS(PARAMETERS!$D$8-D6625)/2))+(COS(RADIANS(D6625))*COS(RADIANS(PARAMETERS!$D$8))*SIN(RADIANS(PARAMETERS!$D$9-C6625)/2)*SIN(RADIANS(PARAMETERS!$D$9-C6625)/2))))*2*3958.756</f>
        <v>1624.3540951146881</v>
      </c>
      <c r="F6625">
        <v>180.4380645752</v>
      </c>
      <c r="G6625">
        <v>208.49034118652</v>
      </c>
      <c r="H6625">
        <v>252.37821960449</v>
      </c>
      <c r="I6625">
        <v>291.61962890625</v>
      </c>
      <c r="J6625">
        <v>336.96490478516</v>
      </c>
      <c r="K6625" s="6">
        <f>IFERROR(EXP(TREND(LN($F$1:$J$1),LN(F6625:J6625),LN(Calculations!$B$3))),0)</f>
        <v>4.8512675844013503E-2</v>
      </c>
    </row>
    <row r="6626" spans="1:11" x14ac:dyDescent="0.35">
      <c r="A6626">
        <v>6623</v>
      </c>
      <c r="B6626" t="str">
        <f t="shared" si="103"/>
        <v>21-85</v>
      </c>
      <c r="C6626">
        <v>-85.037532784660996</v>
      </c>
      <c r="D6626">
        <v>20.698652437370001</v>
      </c>
      <c r="E6626">
        <f>ASIN(SQRT((SIN(RADIANS(PARAMETERS!$D$8-D6626)/2)*SIN(RADIANS(PARAMETERS!$D$8-D6626)/2))+(COS(RADIANS(D6626))*COS(RADIANS(PARAMETERS!$D$8))*SIN(RADIANS(PARAMETERS!$D$9-C6626)/2)*SIN(RADIANS(PARAMETERS!$D$9-C6626)/2))))*2*3958.756</f>
        <v>1641.6806651943098</v>
      </c>
      <c r="F6626">
        <v>180.12236022949</v>
      </c>
      <c r="G6626">
        <v>208.22535705566</v>
      </c>
      <c r="H6626">
        <v>252.2173614502</v>
      </c>
      <c r="I6626">
        <v>291.57366943359</v>
      </c>
      <c r="J6626">
        <v>337.07363891602</v>
      </c>
      <c r="K6626" s="6">
        <f>IFERROR(EXP(TREND(LN($F$1:$J$1),LN(F6626:J6626),LN(Calculations!$B$3))),0)</f>
        <v>4.7967325202305323E-2</v>
      </c>
    </row>
    <row r="6627" spans="1:11" x14ac:dyDescent="0.35">
      <c r="A6627">
        <v>6624</v>
      </c>
      <c r="B6627" t="str">
        <f t="shared" si="103"/>
        <v>21-85.5</v>
      </c>
      <c r="C6627">
        <v>-85.308854119562</v>
      </c>
      <c r="D6627">
        <v>20.698652437370001</v>
      </c>
      <c r="E6627">
        <f>ASIN(SQRT((SIN(RADIANS(PARAMETERS!$D$8-D6627)/2)*SIN(RADIANS(PARAMETERS!$D$8-D6627)/2))+(COS(RADIANS(D6627))*COS(RADIANS(PARAMETERS!$D$8))*SIN(RADIANS(PARAMETERS!$D$9-C6627)/2)*SIN(RADIANS(PARAMETERS!$D$9-C6627)/2))))*2*3958.756</f>
        <v>1659.0158290945164</v>
      </c>
      <c r="F6627">
        <v>179.63079833984</v>
      </c>
      <c r="G6627">
        <v>207.76402282715</v>
      </c>
      <c r="H6627">
        <v>251.83001708984</v>
      </c>
      <c r="I6627">
        <v>291.27603149414</v>
      </c>
      <c r="J6627">
        <v>336.90335083008</v>
      </c>
      <c r="K6627" s="6">
        <f>IFERROR(EXP(TREND(LN($F$1:$J$1),LN(F6627:J6627),LN(Calculations!$B$3))),0)</f>
        <v>4.7200391127444237E-2</v>
      </c>
    </row>
    <row r="6628" spans="1:11" x14ac:dyDescent="0.35">
      <c r="A6628">
        <v>6625</v>
      </c>
      <c r="B6628" t="str">
        <f t="shared" si="103"/>
        <v>21-85.5</v>
      </c>
      <c r="C6628">
        <v>-85.580175454463003</v>
      </c>
      <c r="D6628">
        <v>20.698652437370001</v>
      </c>
      <c r="E6628">
        <f>ASIN(SQRT((SIN(RADIANS(PARAMETERS!$D$8-D6628)/2)*SIN(RADIANS(PARAMETERS!$D$8-D6628)/2))+(COS(RADIANS(D6628))*COS(RADIANS(PARAMETERS!$D$8))*SIN(RADIANS(PARAMETERS!$D$9-C6628)/2)*SIN(RADIANS(PARAMETERS!$D$9-C6628)/2))))*2*3958.756</f>
        <v>1676.3592800995134</v>
      </c>
      <c r="F6628">
        <v>178.91923522949</v>
      </c>
      <c r="G6628">
        <v>207.1107635498</v>
      </c>
      <c r="H6628">
        <v>251.22439575195</v>
      </c>
      <c r="I6628">
        <v>290.73886108398</v>
      </c>
      <c r="J6628">
        <v>336.47134399414</v>
      </c>
      <c r="K6628" s="6">
        <f>IFERROR(EXP(TREND(LN($F$1:$J$1),LN(F6628:J6628),LN(Calculations!$B$3))),0)</f>
        <v>4.6177264128530127E-2</v>
      </c>
    </row>
    <row r="6629" spans="1:11" x14ac:dyDescent="0.35">
      <c r="A6629">
        <v>6626</v>
      </c>
      <c r="B6629" t="str">
        <f t="shared" si="103"/>
        <v>21-86</v>
      </c>
      <c r="C6629">
        <v>-85.851496789364006</v>
      </c>
      <c r="D6629">
        <v>20.698652437370001</v>
      </c>
      <c r="E6629">
        <f>ASIN(SQRT((SIN(RADIANS(PARAMETERS!$D$8-D6629)/2)*SIN(RADIANS(PARAMETERS!$D$8-D6629)/2))+(COS(RADIANS(D6629))*COS(RADIANS(PARAMETERS!$D$8))*SIN(RADIANS(PARAMETERS!$D$9-C6629)/2)*SIN(RADIANS(PARAMETERS!$D$9-C6629)/2))))*2*3958.756</f>
        <v>1693.7107234209391</v>
      </c>
      <c r="F6629">
        <v>177.818359375</v>
      </c>
      <c r="G6629">
        <v>206.05816650391</v>
      </c>
      <c r="H6629">
        <v>250.09078979492</v>
      </c>
      <c r="I6629">
        <v>289.55227661133</v>
      </c>
      <c r="J6629">
        <v>335.24307250977</v>
      </c>
      <c r="K6629" s="6">
        <f>IFERROR(EXP(TREND(LN($F$1:$J$1),LN(F6629:J6629),LN(Calculations!$B$3))),0)</f>
        <v>4.4763785794219101E-2</v>
      </c>
    </row>
    <row r="6630" spans="1:11" x14ac:dyDescent="0.35">
      <c r="A6630">
        <v>6627</v>
      </c>
      <c r="B6630" t="str">
        <f t="shared" si="103"/>
        <v>21-86</v>
      </c>
      <c r="C6630">
        <v>-86.122818124264995</v>
      </c>
      <c r="D6630">
        <v>20.698652437370001</v>
      </c>
      <c r="E6630">
        <f>ASIN(SQRT((SIN(RADIANS(PARAMETERS!$D$8-D6630)/2)*SIN(RADIANS(PARAMETERS!$D$8-D6630)/2))+(COS(RADIANS(D6630))*COS(RADIANS(PARAMETERS!$D$8))*SIN(RADIANS(PARAMETERS!$D$9-C6630)/2)*SIN(RADIANS(PARAMETERS!$D$9-C6630)/2))))*2*3958.756</f>
        <v>1711.0698756049317</v>
      </c>
      <c r="F6630">
        <v>176.20037841797</v>
      </c>
      <c r="G6630">
        <v>204.63920593262</v>
      </c>
      <c r="H6630">
        <v>248.48794555664</v>
      </c>
      <c r="I6630">
        <v>287.80102539063</v>
      </c>
      <c r="J6630">
        <v>333.33648681641</v>
      </c>
      <c r="K6630" s="6">
        <f>IFERROR(EXP(TREND(LN($F$1:$J$1),LN(F6630:J6630),LN(Calculations!$B$3))),0)</f>
        <v>4.2865337387427684E-2</v>
      </c>
    </row>
    <row r="6631" spans="1:11" x14ac:dyDescent="0.35">
      <c r="A6631">
        <v>6628</v>
      </c>
      <c r="B6631" t="str">
        <f t="shared" si="103"/>
        <v>21-86.5</v>
      </c>
      <c r="C6631">
        <v>-86.394139459165999</v>
      </c>
      <c r="D6631">
        <v>20.698652437370001</v>
      </c>
      <c r="E6631">
        <f>ASIN(SQRT((SIN(RADIANS(PARAMETERS!$D$8-D6631)/2)*SIN(RADIANS(PARAMETERS!$D$8-D6631)/2))+(COS(RADIANS(D6631))*COS(RADIANS(PARAMETERS!$D$8))*SIN(RADIANS(PARAMETERS!$D$9-C6631)/2)*SIN(RADIANS(PARAMETERS!$D$9-C6631)/2))))*2*3958.756</f>
        <v>1728.436463973592</v>
      </c>
      <c r="F6631">
        <v>174.1131439209</v>
      </c>
      <c r="G6631">
        <v>202.8684387207</v>
      </c>
      <c r="H6631">
        <v>246.44052124023</v>
      </c>
      <c r="I6631">
        <v>285.52001953125</v>
      </c>
      <c r="J6631">
        <v>330.7995300293</v>
      </c>
      <c r="K6631" s="6">
        <f>IFERROR(EXP(TREND(LN($F$1:$J$1),LN(F6631:J6631),LN(Calculations!$B$3))),0)</f>
        <v>4.0583475538831841E-2</v>
      </c>
    </row>
    <row r="6632" spans="1:11" x14ac:dyDescent="0.35">
      <c r="A6632">
        <v>6629</v>
      </c>
      <c r="B6632" t="str">
        <f t="shared" si="103"/>
        <v>21-86.5</v>
      </c>
      <c r="C6632">
        <v>-86.665460794067002</v>
      </c>
      <c r="D6632">
        <v>20.698652437370001</v>
      </c>
      <c r="E6632">
        <f>ASIN(SQRT((SIN(RADIANS(PARAMETERS!$D$8-D6632)/2)*SIN(RADIANS(PARAMETERS!$D$8-D6632)/2))+(COS(RADIANS(D6632))*COS(RADIANS(PARAMETERS!$D$8))*SIN(RADIANS(PARAMETERS!$D$9-C6632)/2)*SIN(RADIANS(PARAMETERS!$D$9-C6632)/2))))*2*3958.756</f>
        <v>1745.8102260985668</v>
      </c>
      <c r="F6632">
        <v>171.72866821289</v>
      </c>
      <c r="G6632">
        <v>200.82884216309</v>
      </c>
      <c r="H6632">
        <v>244.03234863281</v>
      </c>
      <c r="I6632">
        <v>282.79138183594</v>
      </c>
      <c r="J6632">
        <v>327.70986938477</v>
      </c>
      <c r="K6632" s="6">
        <f>IFERROR(EXP(TREND(LN($F$1:$J$1),LN(F6632:J6632),LN(Calculations!$B$3))),0)</f>
        <v>3.8149751229724228E-2</v>
      </c>
    </row>
    <row r="6633" spans="1:11" x14ac:dyDescent="0.35">
      <c r="A6633">
        <v>6630</v>
      </c>
      <c r="B6633" t="str">
        <f t="shared" si="103"/>
        <v>21-87</v>
      </c>
      <c r="C6633">
        <v>-86.936782128968005</v>
      </c>
      <c r="D6633">
        <v>20.698652437370001</v>
      </c>
      <c r="E6633">
        <f>ASIN(SQRT((SIN(RADIANS(PARAMETERS!$D$8-D6633)/2)*SIN(RADIANS(PARAMETERS!$D$8-D6633)/2))+(COS(RADIANS(D6633))*COS(RADIANS(PARAMETERS!$D$8))*SIN(RADIANS(PARAMETERS!$D$9-C6633)/2)*SIN(RADIANS(PARAMETERS!$D$9-C6633)/2))))*2*3958.756</f>
        <v>1763.190909304649</v>
      </c>
      <c r="F6633">
        <v>169.17007446289</v>
      </c>
      <c r="G6633">
        <v>198.67637634277</v>
      </c>
      <c r="H6633">
        <v>241.48718261719</v>
      </c>
      <c r="I6633">
        <v>279.904296875</v>
      </c>
      <c r="J6633">
        <v>324.43707275391</v>
      </c>
      <c r="K6633" s="6">
        <f>IFERROR(EXP(TREND(LN($F$1:$J$1),LN(F6633:J6633),LN(Calculations!$B$3))),0)</f>
        <v>3.570281115144653E-2</v>
      </c>
    </row>
    <row r="6634" spans="1:11" x14ac:dyDescent="0.35">
      <c r="A6634">
        <v>6631</v>
      </c>
      <c r="B6634" t="str">
        <f t="shared" si="103"/>
        <v>21-87</v>
      </c>
      <c r="C6634">
        <v>-87.208103463868994</v>
      </c>
      <c r="D6634">
        <v>20.698652437370001</v>
      </c>
      <c r="E6634">
        <f>ASIN(SQRT((SIN(RADIANS(PARAMETERS!$D$8-D6634)/2)*SIN(RADIANS(PARAMETERS!$D$8-D6634)/2))+(COS(RADIANS(D6634))*COS(RADIANS(PARAMETERS!$D$8))*SIN(RADIANS(PARAMETERS!$D$9-C6634)/2)*SIN(RADIANS(PARAMETERS!$D$9-C6634)/2))))*2*3958.756</f>
        <v>1780.5782702014335</v>
      </c>
      <c r="F6634">
        <v>166.45422363281</v>
      </c>
      <c r="G6634">
        <v>196.4174041748</v>
      </c>
      <c r="H6634">
        <v>238.81367492676</v>
      </c>
      <c r="I6634">
        <v>276.86959838867</v>
      </c>
      <c r="J6634">
        <v>320.99465942383</v>
      </c>
      <c r="K6634" s="6">
        <f>IFERROR(EXP(TREND(LN($F$1:$J$1),LN(F6634:J6634),LN(Calculations!$B$3))),0)</f>
        <v>3.3276614340672465E-2</v>
      </c>
    </row>
    <row r="6635" spans="1:11" x14ac:dyDescent="0.35">
      <c r="A6635">
        <v>6632</v>
      </c>
      <c r="B6635" t="str">
        <f t="shared" si="103"/>
        <v>21-87.5</v>
      </c>
      <c r="C6635">
        <v>-87.479424798769998</v>
      </c>
      <c r="D6635">
        <v>20.698652437370001</v>
      </c>
      <c r="E6635">
        <f>ASIN(SQRT((SIN(RADIANS(PARAMETERS!$D$8-D6635)/2)*SIN(RADIANS(PARAMETERS!$D$8-D6635)/2))+(COS(RADIANS(D6635))*COS(RADIANS(PARAMETERS!$D$8))*SIN(RADIANS(PARAMETERS!$D$9-C6635)/2)*SIN(RADIANS(PARAMETERS!$D$9-C6635)/2))))*2*3958.756</f>
        <v>1797.9720742412203</v>
      </c>
      <c r="F6635">
        <v>163.5403137207</v>
      </c>
      <c r="G6635">
        <v>193.97735595703</v>
      </c>
      <c r="H6635">
        <v>235.90060424805</v>
      </c>
      <c r="I6635">
        <v>273.52966308594</v>
      </c>
      <c r="J6635">
        <v>317.16638183594</v>
      </c>
      <c r="K6635" s="6">
        <f>IFERROR(EXP(TREND(LN($F$1:$J$1),LN(F6635:J6635),LN(Calculations!$B$3))),0)</f>
        <v>3.0860437959891653E-2</v>
      </c>
    </row>
    <row r="6636" spans="1:11" x14ac:dyDescent="0.35">
      <c r="A6636">
        <v>6633</v>
      </c>
      <c r="B6636" t="str">
        <f t="shared" si="103"/>
        <v>21-88</v>
      </c>
      <c r="C6636">
        <v>-87.750746133671001</v>
      </c>
      <c r="D6636">
        <v>20.698652437370001</v>
      </c>
      <c r="E6636">
        <f>ASIN(SQRT((SIN(RADIANS(PARAMETERS!$D$8-D6636)/2)*SIN(RADIANS(PARAMETERS!$D$8-D6636)/2))+(COS(RADIANS(D6636))*COS(RADIANS(PARAMETERS!$D$8))*SIN(RADIANS(PARAMETERS!$D$9-C6636)/2)*SIN(RADIANS(PARAMETERS!$D$9-C6636)/2))))*2*3958.756</f>
        <v>1815.3720953014758</v>
      </c>
      <c r="F6636">
        <v>160.51342773438</v>
      </c>
      <c r="G6636">
        <v>191.45698547363</v>
      </c>
      <c r="H6636">
        <v>232.92126464844</v>
      </c>
      <c r="I6636">
        <v>270.11273193359</v>
      </c>
      <c r="J6636">
        <v>313.24856567383</v>
      </c>
      <c r="K6636" s="6">
        <f>IFERROR(EXP(TREND(LN($F$1:$J$1),LN(F6636:J6636),LN(Calculations!$B$3))),0)</f>
        <v>2.852803361573468E-2</v>
      </c>
    </row>
    <row r="6637" spans="1:11" x14ac:dyDescent="0.35">
      <c r="A6637">
        <v>6634</v>
      </c>
      <c r="B6637" t="str">
        <f t="shared" si="103"/>
        <v>21-88</v>
      </c>
      <c r="C6637">
        <v>-88.022067468572004</v>
      </c>
      <c r="D6637">
        <v>20.698652437370001</v>
      </c>
      <c r="E6637">
        <f>ASIN(SQRT((SIN(RADIANS(PARAMETERS!$D$8-D6637)/2)*SIN(RADIANS(PARAMETERS!$D$8-D6637)/2))+(COS(RADIANS(D6637))*COS(RADIANS(PARAMETERS!$D$8))*SIN(RADIANS(PARAMETERS!$D$9-C6637)/2)*SIN(RADIANS(PARAMETERS!$D$9-C6637)/2))))*2*3958.756</f>
        <v>1832.7781152903021</v>
      </c>
      <c r="F6637">
        <v>157.39698791504</v>
      </c>
      <c r="G6637">
        <v>188.86291503906</v>
      </c>
      <c r="H6637">
        <v>229.89225769043</v>
      </c>
      <c r="I6637">
        <v>266.63818359375</v>
      </c>
      <c r="J6637">
        <v>309.26379394531</v>
      </c>
      <c r="K6637" s="6">
        <f>IFERROR(EXP(TREND(LN($F$1:$J$1),LN(F6637:J6637),LN(Calculations!$B$3))),0)</f>
        <v>2.6302039960492209E-2</v>
      </c>
    </row>
    <row r="6638" spans="1:11" x14ac:dyDescent="0.35">
      <c r="A6638">
        <v>6635</v>
      </c>
      <c r="B6638" t="str">
        <f t="shared" si="103"/>
        <v>21-88.5</v>
      </c>
      <c r="C6638">
        <v>-88.293388803472993</v>
      </c>
      <c r="D6638">
        <v>20.698652437370001</v>
      </c>
      <c r="E6638">
        <f>ASIN(SQRT((SIN(RADIANS(PARAMETERS!$D$8-D6638)/2)*SIN(RADIANS(PARAMETERS!$D$8-D6638)/2))+(COS(RADIANS(D6638))*COS(RADIANS(PARAMETERS!$D$8))*SIN(RADIANS(PARAMETERS!$D$9-C6638)/2)*SIN(RADIANS(PARAMETERS!$D$9-C6638)/2))))*2*3958.756</f>
        <v>1850.1899237734531</v>
      </c>
      <c r="F6638">
        <v>154.26672363281</v>
      </c>
      <c r="G6638">
        <v>186.23202514648</v>
      </c>
      <c r="H6638">
        <v>226.84582519531</v>
      </c>
      <c r="I6638">
        <v>263.12731933594</v>
      </c>
      <c r="J6638">
        <v>305.21810913086</v>
      </c>
      <c r="K6638" s="6">
        <f>IFERROR(EXP(TREND(LN($F$1:$J$1),LN(F6638:J6638),LN(Calculations!$B$3))),0)</f>
        <v>2.4233929038899562E-2</v>
      </c>
    </row>
    <row r="6639" spans="1:11" x14ac:dyDescent="0.35">
      <c r="A6639">
        <v>6636</v>
      </c>
      <c r="B6639" t="str">
        <f t="shared" si="103"/>
        <v>21-88.5</v>
      </c>
      <c r="C6639">
        <v>-88.564710138373997</v>
      </c>
      <c r="D6639">
        <v>20.698652437370001</v>
      </c>
      <c r="E6639">
        <f>ASIN(SQRT((SIN(RADIANS(PARAMETERS!$D$8-D6639)/2)*SIN(RADIANS(PARAMETERS!$D$8-D6639)/2))+(COS(RADIANS(D6639))*COS(RADIANS(PARAMETERS!$D$8))*SIN(RADIANS(PARAMETERS!$D$9-C6639)/2)*SIN(RADIANS(PARAMETERS!$D$9-C6639)/2))))*2*3958.756</f>
        <v>1867.6073176215614</v>
      </c>
      <c r="F6639">
        <v>151.28807067871</v>
      </c>
      <c r="G6639">
        <v>183.76289367676</v>
      </c>
      <c r="H6639">
        <v>224.04652404785</v>
      </c>
      <c r="I6639">
        <v>259.9133605957</v>
      </c>
      <c r="J6639">
        <v>301.52856445313</v>
      </c>
      <c r="K6639" s="6">
        <f>IFERROR(EXP(TREND(LN($F$1:$J$1),LN(F6639:J6639),LN(Calculations!$B$3))),0)</f>
        <v>2.241633775690368E-2</v>
      </c>
    </row>
    <row r="6640" spans="1:11" x14ac:dyDescent="0.35">
      <c r="A6640">
        <v>6637</v>
      </c>
      <c r="B6640" t="str">
        <f t="shared" si="103"/>
        <v>21-89</v>
      </c>
      <c r="C6640">
        <v>-88.836031473275</v>
      </c>
      <c r="D6640">
        <v>20.698652437370001</v>
      </c>
      <c r="E6640">
        <f>ASIN(SQRT((SIN(RADIANS(PARAMETERS!$D$8-D6640)/2)*SIN(RADIANS(PARAMETERS!$D$8-D6640)/2))+(COS(RADIANS(D6640))*COS(RADIANS(PARAMETERS!$D$8))*SIN(RADIANS(PARAMETERS!$D$9-C6640)/2)*SIN(RADIANS(PARAMETERS!$D$9-C6640)/2))))*2*3958.756</f>
        <v>1885.0301006763038</v>
      </c>
      <c r="F6640">
        <v>148.47895812988</v>
      </c>
      <c r="G6640">
        <v>181.4857635498</v>
      </c>
      <c r="H6640">
        <v>221.49488830566</v>
      </c>
      <c r="I6640">
        <v>256.99234008789</v>
      </c>
      <c r="J6640">
        <v>298.18521118164</v>
      </c>
      <c r="K6640" s="6">
        <f>IFERROR(EXP(TREND(LN($F$1:$J$1),LN(F6640:J6640),LN(Calculations!$B$3))),0)</f>
        <v>2.0834762695595109E-2</v>
      </c>
    </row>
    <row r="6641" spans="1:11" x14ac:dyDescent="0.35">
      <c r="A6641">
        <v>6638</v>
      </c>
      <c r="B6641" t="str">
        <f t="shared" si="103"/>
        <v>21-89</v>
      </c>
      <c r="C6641">
        <v>-89.107352808176003</v>
      </c>
      <c r="D6641">
        <v>20.698652437370001</v>
      </c>
      <c r="E6641">
        <f>ASIN(SQRT((SIN(RADIANS(PARAMETERS!$D$8-D6641)/2)*SIN(RADIANS(PARAMETERS!$D$8-D6641)/2))+(COS(RADIANS(D6641))*COS(RADIANS(PARAMETERS!$D$8))*SIN(RADIANS(PARAMETERS!$D$9-C6641)/2)*SIN(RADIANS(PARAMETERS!$D$9-C6641)/2))))*2*3958.756</f>
        <v>1902.4580834343601</v>
      </c>
      <c r="F6641">
        <v>145.91139221191</v>
      </c>
      <c r="G6641">
        <v>179.48533630371</v>
      </c>
      <c r="H6641">
        <v>219.19117736816</v>
      </c>
      <c r="I6641">
        <v>254.34661865234</v>
      </c>
      <c r="J6641">
        <v>295.14666748047</v>
      </c>
      <c r="K6641" s="6">
        <f>IFERROR(EXP(TREND(LN($F$1:$J$1),LN(F6641:J6641),LN(Calculations!$B$3))),0)</f>
        <v>1.9503376273251286E-2</v>
      </c>
    </row>
    <row r="6642" spans="1:11" x14ac:dyDescent="0.35">
      <c r="A6642">
        <v>6639</v>
      </c>
      <c r="B6642" t="str">
        <f t="shared" si="103"/>
        <v>21-89.5</v>
      </c>
      <c r="C6642">
        <v>-89.378674143077006</v>
      </c>
      <c r="D6642">
        <v>20.698652437370001</v>
      </c>
      <c r="E6642">
        <f>ASIN(SQRT((SIN(RADIANS(PARAMETERS!$D$8-D6642)/2)*SIN(RADIANS(PARAMETERS!$D$8-D6642)/2))+(COS(RADIANS(D6642))*COS(RADIANS(PARAMETERS!$D$8))*SIN(RADIANS(PARAMETERS!$D$9-C6642)/2)*SIN(RADIANS(PARAMETERS!$D$9-C6642)/2))))*2*3958.756</f>
        <v>1919.8910827480645</v>
      </c>
      <c r="F6642">
        <v>143.76191711426</v>
      </c>
      <c r="G6642">
        <v>177.9465637207</v>
      </c>
      <c r="H6642">
        <v>217.4401550293</v>
      </c>
      <c r="I6642">
        <v>252.38479614258</v>
      </c>
      <c r="J6642">
        <v>292.95138549805</v>
      </c>
      <c r="K6642" s="6">
        <f>IFERROR(EXP(TREND(LN($F$1:$J$1),LN(F6642:J6642),LN(Calculations!$B$3))),0)</f>
        <v>1.8474010971374254E-2</v>
      </c>
    </row>
    <row r="6643" spans="1:11" x14ac:dyDescent="0.35">
      <c r="A6643">
        <v>6640</v>
      </c>
      <c r="B6643" t="str">
        <f t="shared" si="103"/>
        <v>21-89.5</v>
      </c>
      <c r="C6643">
        <v>-89.649995477977996</v>
      </c>
      <c r="D6643">
        <v>20.698652437370001</v>
      </c>
      <c r="E6643">
        <f>ASIN(SQRT((SIN(RADIANS(PARAMETERS!$D$8-D6643)/2)*SIN(RADIANS(PARAMETERS!$D$8-D6643)/2))+(COS(RADIANS(D6643))*COS(RADIANS(PARAMETERS!$D$8))*SIN(RADIANS(PARAMETERS!$D$9-C6643)/2)*SIN(RADIANS(PARAMETERS!$D$9-C6643)/2))))*2*3958.756</f>
        <v>1937.3289215417419</v>
      </c>
      <c r="F6643">
        <v>142.12356567383</v>
      </c>
      <c r="G6643">
        <v>176.77146911621</v>
      </c>
      <c r="H6643">
        <v>216.14356994629</v>
      </c>
      <c r="I6643">
        <v>250.97270202637</v>
      </c>
      <c r="J6643">
        <v>291.42013549805</v>
      </c>
      <c r="K6643" s="6">
        <f>IFERROR(EXP(TREND(LN($F$1:$J$1),LN(F6643:J6643),LN(Calculations!$B$3))),0)</f>
        <v>1.7726101204144588E-2</v>
      </c>
    </row>
    <row r="6644" spans="1:11" x14ac:dyDescent="0.35">
      <c r="A6644">
        <v>6641</v>
      </c>
      <c r="B6644" t="str">
        <f t="shared" si="103"/>
        <v>21-90</v>
      </c>
      <c r="C6644">
        <v>-89.921316812878999</v>
      </c>
      <c r="D6644">
        <v>20.698652437370001</v>
      </c>
      <c r="E6644">
        <f>ASIN(SQRT((SIN(RADIANS(PARAMETERS!$D$8-D6644)/2)*SIN(RADIANS(PARAMETERS!$D$8-D6644)/2))+(COS(RADIANS(D6644))*COS(RADIANS(PARAMETERS!$D$8))*SIN(RADIANS(PARAMETERS!$D$9-C6644)/2)*SIN(RADIANS(PARAMETERS!$D$9-C6644)/2))))*2*3958.756</f>
        <v>1954.7714285427887</v>
      </c>
      <c r="F6644">
        <v>140.80168151855</v>
      </c>
      <c r="G6644">
        <v>175.79524230957</v>
      </c>
      <c r="H6644">
        <v>215.06101989746</v>
      </c>
      <c r="I6644">
        <v>249.78173828125</v>
      </c>
      <c r="J6644">
        <v>290.11349487305</v>
      </c>
      <c r="K6644" s="6">
        <f>IFERROR(EXP(TREND(LN($F$1:$J$1),LN(F6644:J6644),LN(Calculations!$B$3))),0)</f>
        <v>1.7143440896878668E-2</v>
      </c>
    </row>
    <row r="6645" spans="1:11" x14ac:dyDescent="0.35">
      <c r="A6645">
        <v>6642</v>
      </c>
      <c r="B6645" t="str">
        <f t="shared" si="103"/>
        <v>21-90</v>
      </c>
      <c r="C6645">
        <v>-90.192638147780002</v>
      </c>
      <c r="D6645">
        <v>20.698652437370001</v>
      </c>
      <c r="E6645">
        <f>ASIN(SQRT((SIN(RADIANS(PARAMETERS!$D$8-D6645)/2)*SIN(RADIANS(PARAMETERS!$D$8-D6645)/2))+(COS(RADIANS(D6645))*COS(RADIANS(PARAMETERS!$D$8))*SIN(RADIANS(PARAMETERS!$D$9-C6645)/2)*SIN(RADIANS(PARAMETERS!$D$9-C6645)/2))))*2*3958.756</f>
        <v>1972.2184380266131</v>
      </c>
      <c r="F6645">
        <v>139.63282775879</v>
      </c>
      <c r="G6645">
        <v>174.92472839355</v>
      </c>
      <c r="H6645">
        <v>214.10289001465</v>
      </c>
      <c r="I6645">
        <v>248.72598266602</v>
      </c>
      <c r="J6645">
        <v>288.95294189453</v>
      </c>
      <c r="K6645" s="6">
        <f>IFERROR(EXP(TREND(LN($F$1:$J$1),LN(F6645:J6645),LN(Calculations!$B$3))),0)</f>
        <v>1.6644948880507833E-2</v>
      </c>
    </row>
    <row r="6646" spans="1:11" x14ac:dyDescent="0.35">
      <c r="A6646">
        <v>6643</v>
      </c>
      <c r="B6646" t="str">
        <f t="shared" si="103"/>
        <v>21-90.5</v>
      </c>
      <c r="C6646">
        <v>-90.463959482681005</v>
      </c>
      <c r="D6646">
        <v>20.698652437370001</v>
      </c>
      <c r="E6646">
        <f>ASIN(SQRT((SIN(RADIANS(PARAMETERS!$D$8-D6646)/2)*SIN(RADIANS(PARAMETERS!$D$8-D6646)/2))+(COS(RADIANS(D6646))*COS(RADIANS(PARAMETERS!$D$8))*SIN(RADIANS(PARAMETERS!$D$9-C6646)/2)*SIN(RADIANS(PARAMETERS!$D$9-C6646)/2))))*2*3958.756</f>
        <v>1989.6697895746158</v>
      </c>
      <c r="F6646">
        <v>138.60385131836</v>
      </c>
      <c r="G6646">
        <v>174.13870239258</v>
      </c>
      <c r="H6646">
        <v>213.24945068359</v>
      </c>
      <c r="I6646">
        <v>247.7825012207</v>
      </c>
      <c r="J6646">
        <v>287.91186523438</v>
      </c>
      <c r="K6646" s="6">
        <f>IFERROR(EXP(TREND(LN($F$1:$J$1),LN(F6646:J6646),LN(Calculations!$B$3))),0)</f>
        <v>1.6216795120712363E-2</v>
      </c>
    </row>
    <row r="6647" spans="1:11" x14ac:dyDescent="0.35">
      <c r="A6647">
        <v>6644</v>
      </c>
      <c r="B6647" t="str">
        <f t="shared" si="103"/>
        <v>21-90.5</v>
      </c>
      <c r="C6647">
        <v>-90.735280817581994</v>
      </c>
      <c r="D6647">
        <v>20.698652437370001</v>
      </c>
      <c r="E6647">
        <f>ASIN(SQRT((SIN(RADIANS(PARAMETERS!$D$8-D6647)/2)*SIN(RADIANS(PARAMETERS!$D$8-D6647)/2))+(COS(RADIANS(D6647))*COS(RADIANS(PARAMETERS!$D$8))*SIN(RADIANS(PARAMETERS!$D$9-C6647)/2)*SIN(RADIANS(PARAMETERS!$D$9-C6647)/2))))*2*3958.756</f>
        <v>2007.1253278444487</v>
      </c>
      <c r="F6647">
        <v>137.67945861816</v>
      </c>
      <c r="G6647">
        <v>173.4076385498</v>
      </c>
      <c r="H6647">
        <v>212.46992492676</v>
      </c>
      <c r="I6647">
        <v>246.91470336914</v>
      </c>
      <c r="J6647">
        <v>286.94680786133</v>
      </c>
      <c r="K6647" s="6">
        <f>IFERROR(EXP(TREND(LN($F$1:$J$1),LN(F6647:J6647),LN(Calculations!$B$3))),0)</f>
        <v>1.583941344285382E-2</v>
      </c>
    </row>
    <row r="6648" spans="1:11" x14ac:dyDescent="0.35">
      <c r="A6648">
        <v>6645</v>
      </c>
      <c r="B6648" t="str">
        <f t="shared" si="103"/>
        <v>21-50</v>
      </c>
      <c r="C6648">
        <v>-50.037080582435998</v>
      </c>
      <c r="D6648">
        <v>20.969973772271</v>
      </c>
      <c r="E6648">
        <f>ASIN(SQRT((SIN(RADIANS(PARAMETERS!$D$8-D6648)/2)*SIN(RADIANS(PARAMETERS!$D$8-D6648)/2))+(COS(RADIANS(D6648))*COS(RADIANS(PARAMETERS!$D$8))*SIN(RADIANS(PARAMETERS!$D$9-C6648)/2)*SIN(RADIANS(PARAMETERS!$D$9-C6648)/2))))*2*3958.756</f>
        <v>794.07144660905328</v>
      </c>
      <c r="F6648">
        <v>134.96170043945</v>
      </c>
      <c r="G6648">
        <v>172.20660400391</v>
      </c>
      <c r="H6648">
        <v>206.1628112793</v>
      </c>
      <c r="I6648">
        <v>235.55387878418</v>
      </c>
      <c r="J6648">
        <v>269.1360168457</v>
      </c>
      <c r="K6648" s="6">
        <f>IFERROR(EXP(TREND(LN($F$1:$J$1),LN(F6648:J6648),LN(Calculations!$B$3))),0)</f>
        <v>1.486901574767026E-2</v>
      </c>
    </row>
    <row r="6649" spans="1:11" x14ac:dyDescent="0.35">
      <c r="A6649">
        <v>6646</v>
      </c>
      <c r="B6649" t="str">
        <f t="shared" si="103"/>
        <v>21-50.5</v>
      </c>
      <c r="C6649">
        <v>-50.308401917337001</v>
      </c>
      <c r="D6649">
        <v>20.969973772271</v>
      </c>
      <c r="E6649">
        <f>ASIN(SQRT((SIN(RADIANS(PARAMETERS!$D$8-D6649)/2)*SIN(RADIANS(PARAMETERS!$D$8-D6649)/2))+(COS(RADIANS(D6649))*COS(RADIANS(PARAMETERS!$D$8))*SIN(RADIANS(PARAMETERS!$D$9-C6649)/2)*SIN(RADIANS(PARAMETERS!$D$9-C6649)/2))))*2*3958.756</f>
        <v>778.53519698255195</v>
      </c>
      <c r="F6649">
        <v>136.46083068848</v>
      </c>
      <c r="G6649">
        <v>173.36930847168</v>
      </c>
      <c r="H6649">
        <v>207.37496948242</v>
      </c>
      <c r="I6649">
        <v>237.01483154297</v>
      </c>
      <c r="J6649">
        <v>270.8923034668</v>
      </c>
      <c r="K6649" s="6">
        <f>IFERROR(EXP(TREND(LN($F$1:$J$1),LN(F6649:J6649),LN(Calculations!$B$3))),0)</f>
        <v>1.5488366037882232E-2</v>
      </c>
    </row>
    <row r="6650" spans="1:11" x14ac:dyDescent="0.35">
      <c r="A6650">
        <v>6647</v>
      </c>
      <c r="B6650" t="str">
        <f t="shared" si="103"/>
        <v>21-50.5</v>
      </c>
      <c r="C6650">
        <v>-50.579723252237997</v>
      </c>
      <c r="D6650">
        <v>20.969973772271</v>
      </c>
      <c r="E6650">
        <f>ASIN(SQRT((SIN(RADIANS(PARAMETERS!$D$8-D6650)/2)*SIN(RADIANS(PARAMETERS!$D$8-D6650)/2))+(COS(RADIANS(D6650))*COS(RADIANS(PARAMETERS!$D$8))*SIN(RADIANS(PARAMETERS!$D$9-C6650)/2)*SIN(RADIANS(PARAMETERS!$D$9-C6650)/2))))*2*3958.756</f>
        <v>763.09716933948346</v>
      </c>
      <c r="F6650">
        <v>137.89147949219</v>
      </c>
      <c r="G6650">
        <v>174.42869567871</v>
      </c>
      <c r="H6650">
        <v>208.53569030762</v>
      </c>
      <c r="I6650">
        <v>238.42247009277</v>
      </c>
      <c r="J6650">
        <v>272.5940246582</v>
      </c>
      <c r="K6650" s="6">
        <f>IFERROR(EXP(TREND(LN($F$1:$J$1),LN(F6650:J6650),LN(Calculations!$B$3))),0)</f>
        <v>1.6098593009645997E-2</v>
      </c>
    </row>
    <row r="6651" spans="1:11" x14ac:dyDescent="0.35">
      <c r="A6651">
        <v>6648</v>
      </c>
      <c r="B6651" t="str">
        <f t="shared" si="103"/>
        <v>21-51</v>
      </c>
      <c r="C6651">
        <v>-50.851044587139</v>
      </c>
      <c r="D6651">
        <v>20.969973772271</v>
      </c>
      <c r="E6651">
        <f>ASIN(SQRT((SIN(RADIANS(PARAMETERS!$D$8-D6651)/2)*SIN(RADIANS(PARAMETERS!$D$8-D6651)/2))+(COS(RADIANS(D6651))*COS(RADIANS(PARAMETERS!$D$8))*SIN(RADIANS(PARAMETERS!$D$9-C6651)/2)*SIN(RADIANS(PARAMETERS!$D$9-C6651)/2))))*2*3958.756</f>
        <v>747.76348269721223</v>
      </c>
      <c r="F6651">
        <v>139.28706359863</v>
      </c>
      <c r="G6651">
        <v>175.41870117188</v>
      </c>
      <c r="H6651">
        <v>209.68556213379</v>
      </c>
      <c r="I6651">
        <v>239.83264160156</v>
      </c>
      <c r="J6651">
        <v>274.31582641602</v>
      </c>
      <c r="K6651" s="6">
        <f>IFERROR(EXP(TREND(LN($F$1:$J$1),LN(F6651:J6651),LN(Calculations!$B$3))),0)</f>
        <v>1.6711856288354924E-2</v>
      </c>
    </row>
    <row r="6652" spans="1:11" x14ac:dyDescent="0.35">
      <c r="A6652">
        <v>6649</v>
      </c>
      <c r="B6652" t="str">
        <f t="shared" si="103"/>
        <v>21-51</v>
      </c>
      <c r="C6652">
        <v>-51.122365922039997</v>
      </c>
      <c r="D6652">
        <v>20.969973772271</v>
      </c>
      <c r="E6652">
        <f>ASIN(SQRT((SIN(RADIANS(PARAMETERS!$D$8-D6652)/2)*SIN(RADIANS(PARAMETERS!$D$8-D6652)/2))+(COS(RADIANS(D6652))*COS(RADIANS(PARAMETERS!$D$8))*SIN(RADIANS(PARAMETERS!$D$9-C6652)/2)*SIN(RADIANS(PARAMETERS!$D$9-C6652)/2))))*2*3958.756</f>
        <v>732.54072452906576</v>
      </c>
      <c r="F6652">
        <v>140.69139099121</v>
      </c>
      <c r="G6652">
        <v>176.3793182373</v>
      </c>
      <c r="H6652">
        <v>210.87448120117</v>
      </c>
      <c r="I6652">
        <v>241.31210327148</v>
      </c>
      <c r="J6652">
        <v>276.14520263672</v>
      </c>
      <c r="K6652" s="6">
        <f>IFERROR(EXP(TREND(LN($F$1:$J$1),LN(F6652:J6652),LN(Calculations!$B$3))),0)</f>
        <v>1.7346816359390557E-2</v>
      </c>
    </row>
    <row r="6653" spans="1:11" x14ac:dyDescent="0.35">
      <c r="A6653">
        <v>6650</v>
      </c>
      <c r="B6653" t="str">
        <f t="shared" si="103"/>
        <v>21-51.5</v>
      </c>
      <c r="C6653">
        <v>-51.393687256941</v>
      </c>
      <c r="D6653">
        <v>20.969973772271</v>
      </c>
      <c r="E6653">
        <f>ASIN(SQRT((SIN(RADIANS(PARAMETERS!$D$8-D6653)/2)*SIN(RADIANS(PARAMETERS!$D$8-D6653)/2))+(COS(RADIANS(D6653))*COS(RADIANS(PARAMETERS!$D$8))*SIN(RADIANS(PARAMETERS!$D$9-C6653)/2)*SIN(RADIANS(PARAMETERS!$D$9-C6653)/2))))*2*3958.756</f>
        <v>717.43599092326849</v>
      </c>
      <c r="F6653">
        <v>142.02955627441</v>
      </c>
      <c r="G6653">
        <v>177.25727844238</v>
      </c>
      <c r="H6653">
        <v>212.00779724121</v>
      </c>
      <c r="I6653">
        <v>242.72717285156</v>
      </c>
      <c r="J6653">
        <v>277.90008544922</v>
      </c>
      <c r="K6653" s="6">
        <f>IFERROR(EXP(TREND(LN($F$1:$J$1),LN(F6653:J6653),LN(Calculations!$B$3))),0)</f>
        <v>1.7967516237516478E-2</v>
      </c>
    </row>
    <row r="6654" spans="1:11" x14ac:dyDescent="0.35">
      <c r="A6654">
        <v>6651</v>
      </c>
      <c r="B6654" t="str">
        <f t="shared" si="103"/>
        <v>21-51.5</v>
      </c>
      <c r="C6654">
        <v>-51.665008591842003</v>
      </c>
      <c r="D6654">
        <v>20.969973772271</v>
      </c>
      <c r="E6654">
        <f>ASIN(SQRT((SIN(RADIANS(PARAMETERS!$D$8-D6654)/2)*SIN(RADIANS(PARAMETERS!$D$8-D6654)/2))+(COS(RADIANS(D6654))*COS(RADIANS(PARAMETERS!$D$8))*SIN(RADIANS(PARAMETERS!$D$9-C6654)/2)*SIN(RADIANS(PARAMETERS!$D$9-C6654)/2))))*2*3958.756</f>
        <v>702.45693010545244</v>
      </c>
      <c r="F6654">
        <v>143.35385131836</v>
      </c>
      <c r="G6654">
        <v>178.10404968262</v>
      </c>
      <c r="H6654">
        <v>213.13916015625</v>
      </c>
      <c r="I6654">
        <v>244.1471862793</v>
      </c>
      <c r="J6654">
        <v>279.6689453125</v>
      </c>
      <c r="K6654" s="6">
        <f>IFERROR(EXP(TREND(LN($F$1:$J$1),LN(F6654:J6654),LN(Calculations!$B$3))),0)</f>
        <v>1.85981765293124E-2</v>
      </c>
    </row>
    <row r="6655" spans="1:11" x14ac:dyDescent="0.35">
      <c r="A6655">
        <v>6652</v>
      </c>
      <c r="B6655" t="str">
        <f t="shared" si="103"/>
        <v>21-52</v>
      </c>
      <c r="C6655">
        <v>-51.936329926742999</v>
      </c>
      <c r="D6655">
        <v>20.969973772271</v>
      </c>
      <c r="E6655">
        <f>ASIN(SQRT((SIN(RADIANS(PARAMETERS!$D$8-D6655)/2)*SIN(RADIANS(PARAMETERS!$D$8-D6655)/2))+(COS(RADIANS(D6655))*COS(RADIANS(PARAMETERS!$D$8))*SIN(RADIANS(PARAMETERS!$D$9-C6655)/2)*SIN(RADIANS(PARAMETERS!$D$9-C6655)/2))))*2*3958.756</f>
        <v>687.61178950082524</v>
      </c>
      <c r="F6655">
        <v>144.71211242676</v>
      </c>
      <c r="G6655">
        <v>178.96281433105</v>
      </c>
      <c r="H6655">
        <v>214.31781005859</v>
      </c>
      <c r="I6655">
        <v>245.63571166992</v>
      </c>
      <c r="J6655">
        <v>281.53283691406</v>
      </c>
      <c r="K6655" s="6">
        <f>IFERROR(EXP(TREND(LN($F$1:$J$1),LN(F6655:J6655),LN(Calculations!$B$3))),0)</f>
        <v>1.9263285967927143E-2</v>
      </c>
    </row>
    <row r="6656" spans="1:11" x14ac:dyDescent="0.35">
      <c r="A6656">
        <v>6653</v>
      </c>
      <c r="B6656" t="str">
        <f t="shared" si="103"/>
        <v>21-52</v>
      </c>
      <c r="C6656">
        <v>-52.207651261644003</v>
      </c>
      <c r="D6656">
        <v>20.969973772271</v>
      </c>
      <c r="E6656">
        <f>ASIN(SQRT((SIN(RADIANS(PARAMETERS!$D$8-D6656)/2)*SIN(RADIANS(PARAMETERS!$D$8-D6656)/2))+(COS(RADIANS(D6656))*COS(RADIANS(PARAMETERS!$D$8))*SIN(RADIANS(PARAMETERS!$D$9-C6656)/2)*SIN(RADIANS(PARAMETERS!$D$9-C6656)/2))))*2*3958.756</f>
        <v>672.90946648252316</v>
      </c>
      <c r="F6656">
        <v>146.02267456055</v>
      </c>
      <c r="G6656">
        <v>179.78202819824</v>
      </c>
      <c r="H6656">
        <v>215.44586181641</v>
      </c>
      <c r="I6656">
        <v>247.0562286377</v>
      </c>
      <c r="J6656">
        <v>283.30740356445</v>
      </c>
      <c r="K6656" s="6">
        <f>IFERROR(EXP(TREND(LN($F$1:$J$1),LN(F6656:J6656),LN(Calculations!$B$3))),0)</f>
        <v>1.9923881895549295E-2</v>
      </c>
    </row>
    <row r="6657" spans="1:11" x14ac:dyDescent="0.35">
      <c r="A6657">
        <v>6654</v>
      </c>
      <c r="B6657" t="str">
        <f t="shared" si="103"/>
        <v>21-52.5</v>
      </c>
      <c r="C6657">
        <v>-52.478972596544999</v>
      </c>
      <c r="D6657">
        <v>20.969973772271</v>
      </c>
      <c r="E6657">
        <f>ASIN(SQRT((SIN(RADIANS(PARAMETERS!$D$8-D6657)/2)*SIN(RADIANS(PARAMETERS!$D$8-D6657)/2))+(COS(RADIANS(D6657))*COS(RADIANS(PARAMETERS!$D$8))*SIN(RADIANS(PARAMETERS!$D$9-C6657)/2)*SIN(RADIANS(PARAMETERS!$D$9-C6657)/2))))*2*3958.756</f>
        <v>658.35956290728689</v>
      </c>
      <c r="F6657">
        <v>147.33026123047</v>
      </c>
      <c r="G6657">
        <v>180.5990447998</v>
      </c>
      <c r="H6657">
        <v>216.57524108887</v>
      </c>
      <c r="I6657">
        <v>248.48175048828</v>
      </c>
      <c r="J6657">
        <v>285.09173583984</v>
      </c>
      <c r="K6657" s="6">
        <f>IFERROR(EXP(TREND(LN($F$1:$J$1),LN(F6657:J6657),LN(Calculations!$B$3))),0)</f>
        <v>2.0602294643334941E-2</v>
      </c>
    </row>
    <row r="6658" spans="1:11" x14ac:dyDescent="0.35">
      <c r="A6658">
        <v>6655</v>
      </c>
      <c r="B6658" t="str">
        <f t="shared" si="103"/>
        <v>21-53</v>
      </c>
      <c r="C6658">
        <v>-52.750293931446002</v>
      </c>
      <c r="D6658">
        <v>20.969973772271</v>
      </c>
      <c r="E6658">
        <f>ASIN(SQRT((SIN(RADIANS(PARAMETERS!$D$8-D6658)/2)*SIN(RADIANS(PARAMETERS!$D$8-D6658)/2))+(COS(RADIANS(D6658))*COS(RADIANS(PARAMETERS!$D$8))*SIN(RADIANS(PARAMETERS!$D$9-C6658)/2)*SIN(RADIANS(PARAMETERS!$D$9-C6658)/2))))*2*3958.756</f>
        <v>643.97244347369201</v>
      </c>
      <c r="F6658">
        <v>148.66471862793</v>
      </c>
      <c r="G6658">
        <v>181.4351348877</v>
      </c>
      <c r="H6658">
        <v>217.74160766602</v>
      </c>
      <c r="I6658">
        <v>249.9620513916</v>
      </c>
      <c r="J6658">
        <v>286.95318603516</v>
      </c>
      <c r="K6658" s="6">
        <f>IFERROR(EXP(TREND(LN($F$1:$J$1),LN(F6658:J6658),LN(Calculations!$B$3))),0)</f>
        <v>2.1314215333590365E-2</v>
      </c>
    </row>
    <row r="6659" spans="1:11" x14ac:dyDescent="0.35">
      <c r="A6659">
        <v>6656</v>
      </c>
      <c r="B6659" t="str">
        <f t="shared" si="103"/>
        <v>21-53</v>
      </c>
      <c r="C6659">
        <v>-53.021615266346998</v>
      </c>
      <c r="D6659">
        <v>20.969973772271</v>
      </c>
      <c r="E6659">
        <f>ASIN(SQRT((SIN(RADIANS(PARAMETERS!$D$8-D6659)/2)*SIN(RADIANS(PARAMETERS!$D$8-D6659)/2))+(COS(RADIANS(D6659))*COS(RADIANS(PARAMETERS!$D$8))*SIN(RADIANS(PARAMETERS!$D$9-C6659)/2)*SIN(RADIANS(PARAMETERS!$D$9-C6659)/2))))*2*3958.756</f>
        <v>629.7592978461372</v>
      </c>
      <c r="F6659">
        <v>149.95393371582</v>
      </c>
      <c r="G6659">
        <v>182.2364654541</v>
      </c>
      <c r="H6659">
        <v>218.85124206543</v>
      </c>
      <c r="I6659">
        <v>251.36418151855</v>
      </c>
      <c r="J6659">
        <v>288.7099609375</v>
      </c>
      <c r="K6659" s="6">
        <f>IFERROR(EXP(TREND(LN($F$1:$J$1),LN(F6659:J6659),LN(Calculations!$B$3))),0)</f>
        <v>2.2022154362331535E-2</v>
      </c>
    </row>
    <row r="6660" spans="1:11" x14ac:dyDescent="0.35">
      <c r="A6660">
        <v>6657</v>
      </c>
      <c r="B6660" t="str">
        <f t="shared" si="103"/>
        <v>21-53.5</v>
      </c>
      <c r="C6660">
        <v>-53.292936601248002</v>
      </c>
      <c r="D6660">
        <v>20.969973772271</v>
      </c>
      <c r="E6660">
        <f>ASIN(SQRT((SIN(RADIANS(PARAMETERS!$D$8-D6660)/2)*SIN(RADIANS(PARAMETERS!$D$8-D6660)/2))+(COS(RADIANS(D6660))*COS(RADIANS(PARAMETERS!$D$8))*SIN(RADIANS(PARAMETERS!$D$9-C6660)/2)*SIN(RADIANS(PARAMETERS!$D$9-C6660)/2))))*2*3958.756</f>
        <v>615.73220636268309</v>
      </c>
      <c r="F6660">
        <v>151.25917053223</v>
      </c>
      <c r="G6660">
        <v>183.04246520996</v>
      </c>
      <c r="H6660">
        <v>219.95886230469</v>
      </c>
      <c r="I6660">
        <v>252.75744628906</v>
      </c>
      <c r="J6660">
        <v>290.44897460938</v>
      </c>
      <c r="K6660" s="6">
        <f>IFERROR(EXP(TREND(LN($F$1:$J$1),LN(F6660:J6660),LN(Calculations!$B$3))),0)</f>
        <v>2.2760115630341294E-2</v>
      </c>
    </row>
    <row r="6661" spans="1:11" x14ac:dyDescent="0.35">
      <c r="A6661">
        <v>6658</v>
      </c>
      <c r="B6661" t="str">
        <f t="shared" ref="B6661:B6724" si="104">MROUND(D6661,1)&amp;MROUND(C6661,-0.5)</f>
        <v>21-53.5</v>
      </c>
      <c r="C6661">
        <v>-53.564257936148998</v>
      </c>
      <c r="D6661">
        <v>20.969973772271</v>
      </c>
      <c r="E6661">
        <f>ASIN(SQRT((SIN(RADIANS(PARAMETERS!$D$8-D6661)/2)*SIN(RADIANS(PARAMETERS!$D$8-D6661)/2))+(COS(RADIANS(D6661))*COS(RADIANS(PARAMETERS!$D$8))*SIN(RADIANS(PARAMETERS!$D$9-C6661)/2)*SIN(RADIANS(PARAMETERS!$D$9-C6661)/2))))*2*3958.756</f>
        <v>601.90420897867875</v>
      </c>
      <c r="F6661">
        <v>152.60437011719</v>
      </c>
      <c r="G6661">
        <v>183.86894226074</v>
      </c>
      <c r="H6661">
        <v>221.08679199219</v>
      </c>
      <c r="I6661">
        <v>254.17044067383</v>
      </c>
      <c r="J6661">
        <v>292.20669555664</v>
      </c>
      <c r="K6661" s="6">
        <f>IFERROR(EXP(TREND(LN($F$1:$J$1),LN(F6661:J6661),LN(Calculations!$B$3))),0)</f>
        <v>2.3543925762051564E-2</v>
      </c>
    </row>
    <row r="6662" spans="1:11" x14ac:dyDescent="0.35">
      <c r="A6662">
        <v>6659</v>
      </c>
      <c r="B6662" t="str">
        <f t="shared" si="104"/>
        <v>21-54</v>
      </c>
      <c r="C6662">
        <v>-53.835579271050001</v>
      </c>
      <c r="D6662">
        <v>20.969973772271</v>
      </c>
      <c r="E6662">
        <f>ASIN(SQRT((SIN(RADIANS(PARAMETERS!$D$8-D6662)/2)*SIN(RADIANS(PARAMETERS!$D$8-D6662)/2))+(COS(RADIANS(D6662))*COS(RADIANS(PARAMETERS!$D$8))*SIN(RADIANS(PARAMETERS!$D$9-C6662)/2)*SIN(RADIANS(PARAMETERS!$D$9-C6662)/2))))*2*3958.756</f>
        <v>588.2893768814979</v>
      </c>
      <c r="F6662">
        <v>153.88735961914</v>
      </c>
      <c r="G6662">
        <v>184.64686584473</v>
      </c>
      <c r="H6662">
        <v>222.13008117676</v>
      </c>
      <c r="I6662">
        <v>255.46337890625</v>
      </c>
      <c r="J6662">
        <v>293.80038452148</v>
      </c>
      <c r="K6662" s="6">
        <f>IFERROR(EXP(TREND(LN($F$1:$J$1),LN(F6662:J6662),LN(Calculations!$B$3))),0)</f>
        <v>2.4315871704844366E-2</v>
      </c>
    </row>
    <row r="6663" spans="1:11" x14ac:dyDescent="0.35">
      <c r="A6663">
        <v>6660</v>
      </c>
      <c r="B6663" t="str">
        <f t="shared" si="104"/>
        <v>21-54</v>
      </c>
      <c r="C6663">
        <v>-54.106900605950997</v>
      </c>
      <c r="D6663">
        <v>20.969973772271</v>
      </c>
      <c r="E6663">
        <f>ASIN(SQRT((SIN(RADIANS(PARAMETERS!$D$8-D6663)/2)*SIN(RADIANS(PARAMETERS!$D$8-D6663)/2))+(COS(RADIANS(D6663))*COS(RADIANS(PARAMETERS!$D$8))*SIN(RADIANS(PARAMETERS!$D$9-C6663)/2)*SIN(RADIANS(PARAMETERS!$D$9-C6663)/2))))*2*3958.756</f>
        <v>574.90288593427772</v>
      </c>
      <c r="F6663">
        <v>155.16018676758</v>
      </c>
      <c r="G6663">
        <v>185.41204833984</v>
      </c>
      <c r="H6663">
        <v>223.14518737793</v>
      </c>
      <c r="I6663">
        <v>256.71282958984</v>
      </c>
      <c r="J6663">
        <v>295.33139038086</v>
      </c>
      <c r="K6663" s="6">
        <f>IFERROR(EXP(TREND(LN($F$1:$J$1),LN(F6663:J6663),LN(Calculations!$B$3))),0)</f>
        <v>2.5105730436649883E-2</v>
      </c>
    </row>
    <row r="6664" spans="1:11" x14ac:dyDescent="0.35">
      <c r="A6664">
        <v>6661</v>
      </c>
      <c r="B6664" t="str">
        <f t="shared" si="104"/>
        <v>21-54.5</v>
      </c>
      <c r="C6664">
        <v>-54.378221940852001</v>
      </c>
      <c r="D6664">
        <v>20.969973772271</v>
      </c>
      <c r="E6664">
        <f>ASIN(SQRT((SIN(RADIANS(PARAMETERS!$D$8-D6664)/2)*SIN(RADIANS(PARAMETERS!$D$8-D6664)/2))+(COS(RADIANS(D6664))*COS(RADIANS(PARAMETERS!$D$8))*SIN(RADIANS(PARAMETERS!$D$9-C6664)/2)*SIN(RADIANS(PARAMETERS!$D$9-C6664)/2))))*2*3958.756</f>
        <v>561.7610907570546</v>
      </c>
      <c r="F6664">
        <v>156.43252563477</v>
      </c>
      <c r="G6664">
        <v>186.17126464844</v>
      </c>
      <c r="H6664">
        <v>224.14247131348</v>
      </c>
      <c r="I6664">
        <v>257.93267822266</v>
      </c>
      <c r="J6664">
        <v>296.81805419922</v>
      </c>
      <c r="K6664" s="6">
        <f>IFERROR(EXP(TREND(LN($F$1:$J$1),LN(F6664:J6664),LN(Calculations!$B$3))),0)</f>
        <v>2.5920240873204645E-2</v>
      </c>
    </row>
    <row r="6665" spans="1:11" x14ac:dyDescent="0.35">
      <c r="A6665">
        <v>6662</v>
      </c>
      <c r="B6665" t="str">
        <f t="shared" si="104"/>
        <v>21-54.5</v>
      </c>
      <c r="C6665">
        <v>-54.649543275752997</v>
      </c>
      <c r="D6665">
        <v>20.969973772271</v>
      </c>
      <c r="E6665">
        <f>ASIN(SQRT((SIN(RADIANS(PARAMETERS!$D$8-D6665)/2)*SIN(RADIANS(PARAMETERS!$D$8-D6665)/2))+(COS(RADIANS(D6665))*COS(RADIANS(PARAMETERS!$D$8))*SIN(RADIANS(PARAMETERS!$D$9-C6665)/2)*SIN(RADIANS(PARAMETERS!$D$9-C6665)/2))))*2*3958.756</f>
        <v>548.88159782088974</v>
      </c>
      <c r="F6665">
        <v>157.58689880371</v>
      </c>
      <c r="G6665">
        <v>186.84873962402</v>
      </c>
      <c r="H6665">
        <v>225.01272583008</v>
      </c>
      <c r="I6665">
        <v>258.98159790039</v>
      </c>
      <c r="J6665">
        <v>298.07968139648</v>
      </c>
      <c r="K6665" s="6">
        <f>IFERROR(EXP(TREND(LN($F$1:$J$1),LN(F6665:J6665),LN(Calculations!$B$3))),0)</f>
        <v>2.6684097515585189E-2</v>
      </c>
    </row>
    <row r="6666" spans="1:11" x14ac:dyDescent="0.35">
      <c r="A6666">
        <v>6663</v>
      </c>
      <c r="B6666" t="str">
        <f t="shared" si="104"/>
        <v>21-55</v>
      </c>
      <c r="C6666">
        <v>-54.920864610654</v>
      </c>
      <c r="D6666">
        <v>20.969973772271</v>
      </c>
      <c r="E6666">
        <f>ASIN(SQRT((SIN(RADIANS(PARAMETERS!$D$8-D6666)/2)*SIN(RADIANS(PARAMETERS!$D$8-D6666)/2))+(COS(RADIANS(D6666))*COS(RADIANS(PARAMETERS!$D$8))*SIN(RADIANS(PARAMETERS!$D$9-C6666)/2)*SIN(RADIANS(PARAMETERS!$D$9-C6666)/2))))*2*3958.756</f>
        <v>536.28333540414428</v>
      </c>
      <c r="F6666">
        <v>158.70245361328</v>
      </c>
      <c r="G6666">
        <v>187.50318908691</v>
      </c>
      <c r="H6666">
        <v>225.85339355469</v>
      </c>
      <c r="I6666">
        <v>259.99493408203</v>
      </c>
      <c r="J6666">
        <v>299.29861450195</v>
      </c>
      <c r="K6666" s="6">
        <f>IFERROR(EXP(TREND(LN($F$1:$J$1),LN(F6666:J6666),LN(Calculations!$B$3))),0)</f>
        <v>2.7442394458475922E-2</v>
      </c>
    </row>
    <row r="6667" spans="1:11" x14ac:dyDescent="0.35">
      <c r="A6667">
        <v>6664</v>
      </c>
      <c r="B6667" t="str">
        <f t="shared" si="104"/>
        <v>21-55</v>
      </c>
      <c r="C6667">
        <v>-55.192185945555003</v>
      </c>
      <c r="D6667">
        <v>20.969973772271</v>
      </c>
      <c r="E6667">
        <f>ASIN(SQRT((SIN(RADIANS(PARAMETERS!$D$8-D6667)/2)*SIN(RADIANS(PARAMETERS!$D$8-D6667)/2))+(COS(RADIANS(D6667))*COS(RADIANS(PARAMETERS!$D$8))*SIN(RADIANS(PARAMETERS!$D$9-C6667)/2)*SIN(RADIANS(PARAMETERS!$D$9-C6667)/2))))*2*3958.756</f>
        <v>523.98661763261384</v>
      </c>
      <c r="F6667">
        <v>159.78889465332</v>
      </c>
      <c r="G6667">
        <v>188.14465332031</v>
      </c>
      <c r="H6667">
        <v>226.68008422852</v>
      </c>
      <c r="I6667">
        <v>260.99365234375</v>
      </c>
      <c r="J6667">
        <v>300.50250244141</v>
      </c>
      <c r="K6667" s="6">
        <f>IFERROR(EXP(TREND(LN($F$1:$J$1),LN(F6667:J6667),LN(Calculations!$B$3))),0)</f>
        <v>2.8200114721180738E-2</v>
      </c>
    </row>
    <row r="6668" spans="1:11" x14ac:dyDescent="0.35">
      <c r="A6668">
        <v>6665</v>
      </c>
      <c r="B6668" t="str">
        <f t="shared" si="104"/>
        <v>21-55.5</v>
      </c>
      <c r="C6668">
        <v>-55.463507280456</v>
      </c>
      <c r="D6668">
        <v>20.969973772271</v>
      </c>
      <c r="E6668">
        <f>ASIN(SQRT((SIN(RADIANS(PARAMETERS!$D$8-D6668)/2)*SIN(RADIANS(PARAMETERS!$D$8-D6668)/2))+(COS(RADIANS(D6668))*COS(RADIANS(PARAMETERS!$D$8))*SIN(RADIANS(PARAMETERS!$D$9-C6668)/2)*SIN(RADIANS(PARAMETERS!$D$9-C6668)/2))))*2*3958.756</f>
        <v>512.01319909458982</v>
      </c>
      <c r="F6668">
        <v>160.77670288086</v>
      </c>
      <c r="G6668">
        <v>188.7240447998</v>
      </c>
      <c r="H6668">
        <v>227.41011047363</v>
      </c>
      <c r="I6668">
        <v>261.86199951172</v>
      </c>
      <c r="J6668">
        <v>301.53436279297</v>
      </c>
      <c r="K6668" s="6">
        <f>IFERROR(EXP(TREND(LN($F$1:$J$1),LN(F6668:J6668),LN(Calculations!$B$3))),0)</f>
        <v>2.8911459394145796E-2</v>
      </c>
    </row>
    <row r="6669" spans="1:11" x14ac:dyDescent="0.35">
      <c r="A6669">
        <v>6666</v>
      </c>
      <c r="B6669" t="str">
        <f t="shared" si="104"/>
        <v>21-55.5</v>
      </c>
      <c r="C6669">
        <v>-55.734828615357003</v>
      </c>
      <c r="D6669">
        <v>20.969973772271</v>
      </c>
      <c r="E6669">
        <f>ASIN(SQRT((SIN(RADIANS(PARAMETERS!$D$8-D6669)/2)*SIN(RADIANS(PARAMETERS!$D$8-D6669)/2))+(COS(RADIANS(D6669))*COS(RADIANS(PARAMETERS!$D$8))*SIN(RADIANS(PARAMETERS!$D$9-C6669)/2)*SIN(RADIANS(PARAMETERS!$D$9-C6669)/2))))*2*3958.756</f>
        <v>500.38631569500575</v>
      </c>
      <c r="F6669">
        <v>161.73934936523</v>
      </c>
      <c r="G6669">
        <v>189.3042755127</v>
      </c>
      <c r="H6669">
        <v>228.14347839355</v>
      </c>
      <c r="I6669">
        <v>262.73626708984</v>
      </c>
      <c r="J6669">
        <v>302.57534790039</v>
      </c>
      <c r="K6669" s="6">
        <f>IFERROR(EXP(TREND(LN($F$1:$J$1),LN(F6669:J6669),LN(Calculations!$B$3))),0)</f>
        <v>2.962320086480166E-2</v>
      </c>
    </row>
    <row r="6670" spans="1:11" x14ac:dyDescent="0.35">
      <c r="A6670">
        <v>6667</v>
      </c>
      <c r="B6670" t="str">
        <f t="shared" si="104"/>
        <v>21-56</v>
      </c>
      <c r="C6670">
        <v>-56.006149950257999</v>
      </c>
      <c r="D6670">
        <v>20.969973772271</v>
      </c>
      <c r="E6670">
        <f>ASIN(SQRT((SIN(RADIANS(PARAMETERS!$D$8-D6670)/2)*SIN(RADIANS(PARAMETERS!$D$8-D6670)/2))+(COS(RADIANS(D6670))*COS(RADIANS(PARAMETERS!$D$8))*SIN(RADIANS(PARAMETERS!$D$9-C6670)/2)*SIN(RADIANS(PARAMETERS!$D$9-C6670)/2))))*2*3958.756</f>
        <v>489.1307065100998</v>
      </c>
      <c r="F6670">
        <v>162.6682434082</v>
      </c>
      <c r="G6670">
        <v>189.88963317871</v>
      </c>
      <c r="H6670">
        <v>228.88519287109</v>
      </c>
      <c r="I6670">
        <v>263.62203979492</v>
      </c>
      <c r="J6670">
        <v>303.63180541992</v>
      </c>
      <c r="K6670" s="6">
        <f>IFERROR(EXP(TREND(LN($F$1:$J$1),LN(F6670:J6670),LN(Calculations!$B$3))),0)</f>
        <v>3.032961894893519E-2</v>
      </c>
    </row>
    <row r="6671" spans="1:11" x14ac:dyDescent="0.35">
      <c r="A6671">
        <v>6668</v>
      </c>
      <c r="B6671" t="str">
        <f t="shared" si="104"/>
        <v>21-56.5</v>
      </c>
      <c r="C6671">
        <v>-56.277471285159002</v>
      </c>
      <c r="D6671">
        <v>20.969973772271</v>
      </c>
      <c r="E6671">
        <f>ASIN(SQRT((SIN(RADIANS(PARAMETERS!$D$8-D6671)/2)*SIN(RADIANS(PARAMETERS!$D$8-D6671)/2))+(COS(RADIANS(D6671))*COS(RADIANS(PARAMETERS!$D$8))*SIN(RADIANS(PARAMETERS!$D$9-C6671)/2)*SIN(RADIANS(PARAMETERS!$D$9-C6671)/2))))*2*3958.756</f>
        <v>478.27261046526775</v>
      </c>
      <c r="F6671">
        <v>163.52143859863</v>
      </c>
      <c r="G6671">
        <v>190.43801879883</v>
      </c>
      <c r="H6671">
        <v>229.56466674805</v>
      </c>
      <c r="I6671">
        <v>264.42068481445</v>
      </c>
      <c r="J6671">
        <v>304.57012939453</v>
      </c>
      <c r="K6671" s="6">
        <f>IFERROR(EXP(TREND(LN($F$1:$J$1),LN(F6671:J6671),LN(Calculations!$B$3))),0)</f>
        <v>3.1001115330216107E-2</v>
      </c>
    </row>
    <row r="6672" spans="1:11" x14ac:dyDescent="0.35">
      <c r="A6672">
        <v>6669</v>
      </c>
      <c r="B6672" t="str">
        <f t="shared" si="104"/>
        <v>21-56.5</v>
      </c>
      <c r="C6672">
        <v>-56.548792620059999</v>
      </c>
      <c r="D6672">
        <v>20.969973772271</v>
      </c>
      <c r="E6672">
        <f>ASIN(SQRT((SIN(RADIANS(PARAMETERS!$D$8-D6672)/2)*SIN(RADIANS(PARAMETERS!$D$8-D6672)/2))+(COS(RADIANS(D6672))*COS(RADIANS(PARAMETERS!$D$8))*SIN(RADIANS(PARAMETERS!$D$9-C6672)/2)*SIN(RADIANS(PARAMETERS!$D$9-C6672)/2))))*2*3958.756</f>
        <v>467.83973074970896</v>
      </c>
      <c r="F6672">
        <v>164.36001586914</v>
      </c>
      <c r="G6672">
        <v>191.0074005127</v>
      </c>
      <c r="H6672">
        <v>230.27809143066</v>
      </c>
      <c r="I6672">
        <v>265.26599121094</v>
      </c>
      <c r="J6672">
        <v>305.57089233398</v>
      </c>
      <c r="K6672" s="6">
        <f>IFERROR(EXP(TREND(LN($F$1:$J$1),LN(F6672:J6672),LN(Calculations!$B$3))),0)</f>
        <v>3.1677254424158766E-2</v>
      </c>
    </row>
    <row r="6673" spans="1:11" x14ac:dyDescent="0.35">
      <c r="A6673">
        <v>6670</v>
      </c>
      <c r="B6673" t="str">
        <f t="shared" si="104"/>
        <v>21-57</v>
      </c>
      <c r="C6673">
        <v>-56.820113954961002</v>
      </c>
      <c r="D6673">
        <v>20.969973772271</v>
      </c>
      <c r="E6673">
        <f>ASIN(SQRT((SIN(RADIANS(PARAMETERS!$D$8-D6673)/2)*SIN(RADIANS(PARAMETERS!$D$8-D6673)/2))+(COS(RADIANS(D6673))*COS(RADIANS(PARAMETERS!$D$8))*SIN(RADIANS(PARAMETERS!$D$9-C6673)/2)*SIN(RADIANS(PARAMETERS!$D$9-C6673)/2))))*2*3958.756</f>
        <v>457.86115909978241</v>
      </c>
      <c r="F6673">
        <v>165.16239929199</v>
      </c>
      <c r="G6673">
        <v>191.59309387207</v>
      </c>
      <c r="H6673">
        <v>231.01806640625</v>
      </c>
      <c r="I6673">
        <v>266.14785766602</v>
      </c>
      <c r="J6673">
        <v>306.62069702148</v>
      </c>
      <c r="K6673" s="6">
        <f>IFERROR(EXP(TREND(LN($F$1:$J$1),LN(F6673:J6673),LN(Calculations!$B$3))),0)</f>
        <v>3.234189849767298E-2</v>
      </c>
    </row>
    <row r="6674" spans="1:11" x14ac:dyDescent="0.35">
      <c r="A6674">
        <v>6671</v>
      </c>
      <c r="B6674" t="str">
        <f t="shared" si="104"/>
        <v>21-57</v>
      </c>
      <c r="C6674">
        <v>-57.091435289861998</v>
      </c>
      <c r="D6674">
        <v>20.969973772271</v>
      </c>
      <c r="E6674">
        <f>ASIN(SQRT((SIN(RADIANS(PARAMETERS!$D$8-D6674)/2)*SIN(RADIANS(PARAMETERS!$D$8-D6674)/2))+(COS(RADIANS(D6674))*COS(RADIANS(PARAMETERS!$D$8))*SIN(RADIANS(PARAMETERS!$D$9-C6674)/2)*SIN(RADIANS(PARAMETERS!$D$9-C6674)/2))))*2*3958.756</f>
        <v>448.36725156365287</v>
      </c>
      <c r="F6674">
        <v>165.86920166016</v>
      </c>
      <c r="G6674">
        <v>192.13822937012</v>
      </c>
      <c r="H6674">
        <v>231.70217895508</v>
      </c>
      <c r="I6674">
        <v>266.95938110352</v>
      </c>
      <c r="J6674">
        <v>307.58245849609</v>
      </c>
      <c r="K6674" s="6">
        <f>IFERROR(EXP(TREND(LN($F$1:$J$1),LN(F6674:J6674),LN(Calculations!$B$3))),0)</f>
        <v>3.2945564267219098E-2</v>
      </c>
    </row>
    <row r="6675" spans="1:11" x14ac:dyDescent="0.35">
      <c r="A6675">
        <v>6672</v>
      </c>
      <c r="B6675" t="str">
        <f t="shared" si="104"/>
        <v>21-57.5</v>
      </c>
      <c r="C6675">
        <v>-57.362756624763001</v>
      </c>
      <c r="D6675">
        <v>20.969973772271</v>
      </c>
      <c r="E6675">
        <f>ASIN(SQRT((SIN(RADIANS(PARAMETERS!$D$8-D6675)/2)*SIN(RADIANS(PARAMETERS!$D$8-D6675)/2))+(COS(RADIANS(D6675))*COS(RADIANS(PARAMETERS!$D$8))*SIN(RADIANS(PARAMETERS!$D$9-C6675)/2)*SIN(RADIANS(PARAMETERS!$D$9-C6675)/2))))*2*3958.756</f>
        <v>439.38944727577223</v>
      </c>
      <c r="F6675">
        <v>166.56889343262</v>
      </c>
      <c r="G6675">
        <v>192.71409606934</v>
      </c>
      <c r="H6675">
        <v>232.43614196777</v>
      </c>
      <c r="I6675">
        <v>267.83941650391</v>
      </c>
      <c r="J6675">
        <v>308.63607788086</v>
      </c>
      <c r="K6675" s="6">
        <f>IFERROR(EXP(TREND(LN($F$1:$J$1),LN(F6675:J6675),LN(Calculations!$B$3))),0)</f>
        <v>3.3553991287914385E-2</v>
      </c>
    </row>
    <row r="6676" spans="1:11" x14ac:dyDescent="0.35">
      <c r="A6676">
        <v>6673</v>
      </c>
      <c r="B6676" t="str">
        <f t="shared" si="104"/>
        <v>21-57.5</v>
      </c>
      <c r="C6676">
        <v>-57.634077959663998</v>
      </c>
      <c r="D6676">
        <v>20.969973772271</v>
      </c>
      <c r="E6676">
        <f>ASIN(SQRT((SIN(RADIANS(PARAMETERS!$D$8-D6676)/2)*SIN(RADIANS(PARAMETERS!$D$8-D6676)/2))+(COS(RADIANS(D6676))*COS(RADIANS(PARAMETERS!$D$8))*SIN(RADIANS(PARAMETERS!$D$9-C6676)/2)*SIN(RADIANS(PARAMETERS!$D$9-C6676)/2))))*2*3958.756</f>
        <v>430.96002232647351</v>
      </c>
      <c r="F6676">
        <v>167.23867797852</v>
      </c>
      <c r="G6676">
        <v>193.30827331543</v>
      </c>
      <c r="H6676">
        <v>233.20195007324</v>
      </c>
      <c r="I6676">
        <v>268.76473999023</v>
      </c>
      <c r="J6676">
        <v>309.75170898438</v>
      </c>
      <c r="K6676" s="6">
        <f>IFERROR(EXP(TREND(LN($F$1:$J$1),LN(F6676:J6676),LN(Calculations!$B$3))),0)</f>
        <v>3.4148371863720106E-2</v>
      </c>
    </row>
    <row r="6677" spans="1:11" x14ac:dyDescent="0.35">
      <c r="A6677">
        <v>6674</v>
      </c>
      <c r="B6677" t="str">
        <f t="shared" si="104"/>
        <v>21-58</v>
      </c>
      <c r="C6677">
        <v>-57.905399294565001</v>
      </c>
      <c r="D6677">
        <v>20.969973772271</v>
      </c>
      <c r="E6677">
        <f>ASIN(SQRT((SIN(RADIANS(PARAMETERS!$D$8-D6677)/2)*SIN(RADIANS(PARAMETERS!$D$8-D6677)/2))+(COS(RADIANS(D6677))*COS(RADIANS(PARAMETERS!$D$8))*SIN(RADIANS(PARAMETERS!$D$9-C6677)/2)*SIN(RADIANS(PARAMETERS!$D$9-C6677)/2))))*2*3958.756</f>
        <v>423.11177223108467</v>
      </c>
      <c r="F6677">
        <v>167.82052612305</v>
      </c>
      <c r="G6677">
        <v>193.86138916016</v>
      </c>
      <c r="H6677">
        <v>233.91491699219</v>
      </c>
      <c r="I6677">
        <v>269.6262512207</v>
      </c>
      <c r="J6677">
        <v>310.79055786133</v>
      </c>
      <c r="K6677" s="6">
        <f>IFERROR(EXP(TREND(LN($F$1:$J$1),LN(F6677:J6677),LN(Calculations!$B$3))),0)</f>
        <v>3.4677869332096579E-2</v>
      </c>
    </row>
    <row r="6678" spans="1:11" x14ac:dyDescent="0.35">
      <c r="A6678">
        <v>6675</v>
      </c>
      <c r="B6678" t="str">
        <f t="shared" si="104"/>
        <v>21-58</v>
      </c>
      <c r="C6678">
        <v>-58.176720629465002</v>
      </c>
      <c r="D6678">
        <v>20.969973772271</v>
      </c>
      <c r="E6678">
        <f>ASIN(SQRT((SIN(RADIANS(PARAMETERS!$D$8-D6678)/2)*SIN(RADIANS(PARAMETERS!$D$8-D6678)/2))+(COS(RADIANS(D6678))*COS(RADIANS(PARAMETERS!$D$8))*SIN(RADIANS(PARAMETERS!$D$9-C6678)/2)*SIN(RADIANS(PARAMETERS!$D$9-C6678)/2))))*2*3958.756</f>
        <v>415.8776189924497</v>
      </c>
      <c r="F6678">
        <v>168.41697692871</v>
      </c>
      <c r="G6678">
        <v>194.45199584961</v>
      </c>
      <c r="H6678">
        <v>234.68664550781</v>
      </c>
      <c r="I6678">
        <v>270.5673828125</v>
      </c>
      <c r="J6678">
        <v>311.93478393555</v>
      </c>
      <c r="K6678" s="6">
        <f>IFERROR(EXP(TREND(LN($F$1:$J$1),LN(F6678:J6678),LN(Calculations!$B$3))),0)</f>
        <v>3.5225072688644166E-2</v>
      </c>
    </row>
    <row r="6679" spans="1:11" x14ac:dyDescent="0.35">
      <c r="A6679">
        <v>6676</v>
      </c>
      <c r="B6679" t="str">
        <f t="shared" si="104"/>
        <v>21-58.5</v>
      </c>
      <c r="C6679">
        <v>-58.448041964365999</v>
      </c>
      <c r="D6679">
        <v>20.969973772271</v>
      </c>
      <c r="E6679">
        <f>ASIN(SQRT((SIN(RADIANS(PARAMETERS!$D$8-D6679)/2)*SIN(RADIANS(PARAMETERS!$D$8-D6679)/2))+(COS(RADIANS(D6679))*COS(RADIANS(PARAMETERS!$D$8))*SIN(RADIANS(PARAMETERS!$D$9-C6679)/2)*SIN(RADIANS(PARAMETERS!$D$9-C6679)/2))))*2*3958.756</f>
        <v>409.29014245907842</v>
      </c>
      <c r="F6679">
        <v>168.9986114502</v>
      </c>
      <c r="G6679">
        <v>195.0591583252</v>
      </c>
      <c r="H6679">
        <v>235.48371887207</v>
      </c>
      <c r="I6679">
        <v>271.54241943359</v>
      </c>
      <c r="J6679">
        <v>313.12368774414</v>
      </c>
      <c r="K6679" s="6">
        <f>IFERROR(EXP(TREND(LN($F$1:$J$1),LN(F6679:J6679),LN(Calculations!$B$3))),0)</f>
        <v>3.5767384699458005E-2</v>
      </c>
    </row>
    <row r="6680" spans="1:11" x14ac:dyDescent="0.35">
      <c r="A6680">
        <v>6677</v>
      </c>
      <c r="B6680" t="str">
        <f t="shared" si="104"/>
        <v>21-58.5</v>
      </c>
      <c r="C6680">
        <v>-58.719363299267002</v>
      </c>
      <c r="D6680">
        <v>20.969973772271</v>
      </c>
      <c r="E6680">
        <f>ASIN(SQRT((SIN(RADIANS(PARAMETERS!$D$8-D6680)/2)*SIN(RADIANS(PARAMETERS!$D$8-D6680)/2))+(COS(RADIANS(D6680))*COS(RADIANS(PARAMETERS!$D$8))*SIN(RADIANS(PARAMETERS!$D$9-C6680)/2)*SIN(RADIANS(PARAMETERS!$D$9-C6680)/2))))*2*3958.756</f>
        <v>403.38104064013072</v>
      </c>
      <c r="F6680">
        <v>169.51519775391</v>
      </c>
      <c r="G6680">
        <v>195.62289428711</v>
      </c>
      <c r="H6680">
        <v>236.21336364746</v>
      </c>
      <c r="I6680">
        <v>272.42663574219</v>
      </c>
      <c r="J6680">
        <v>314.19274902344</v>
      </c>
      <c r="K6680" s="6">
        <f>IFERROR(EXP(TREND(LN($F$1:$J$1),LN(F6680:J6680),LN(Calculations!$B$3))),0)</f>
        <v>3.6264085328501484E-2</v>
      </c>
    </row>
    <row r="6681" spans="1:11" x14ac:dyDescent="0.35">
      <c r="A6681">
        <v>6678</v>
      </c>
      <c r="B6681" t="str">
        <f t="shared" si="104"/>
        <v>21-59</v>
      </c>
      <c r="C6681">
        <v>-58.990684634167998</v>
      </c>
      <c r="D6681">
        <v>20.969973772271</v>
      </c>
      <c r="E6681">
        <f>ASIN(SQRT((SIN(RADIANS(PARAMETERS!$D$8-D6681)/2)*SIN(RADIANS(PARAMETERS!$D$8-D6681)/2))+(COS(RADIANS(D6681))*COS(RADIANS(PARAMETERS!$D$8))*SIN(RADIANS(PARAMETERS!$D$9-C6681)/2)*SIN(RADIANS(PARAMETERS!$D$9-C6681)/2))))*2*3958.756</f>
        <v>398.18052969442573</v>
      </c>
      <c r="F6681">
        <v>170.02606201172</v>
      </c>
      <c r="G6681">
        <v>196.19848632813</v>
      </c>
      <c r="H6681">
        <v>236.96487426758</v>
      </c>
      <c r="I6681">
        <v>273.34271240234</v>
      </c>
      <c r="J6681">
        <v>315.30630493164</v>
      </c>
      <c r="K6681" s="6">
        <f>IFERROR(EXP(TREND(LN($F$1:$J$1),LN(F6681:J6681),LN(Calculations!$B$3))),0)</f>
        <v>3.675872829214314E-2</v>
      </c>
    </row>
    <row r="6682" spans="1:11" x14ac:dyDescent="0.35">
      <c r="A6682">
        <v>6679</v>
      </c>
      <c r="B6682" t="str">
        <f t="shared" si="104"/>
        <v>21-59.5</v>
      </c>
      <c r="C6682">
        <v>-59.262005969069001</v>
      </c>
      <c r="D6682">
        <v>20.969973772271</v>
      </c>
      <c r="E6682">
        <f>ASIN(SQRT((SIN(RADIANS(PARAMETERS!$D$8-D6682)/2)*SIN(RADIANS(PARAMETERS!$D$8-D6682)/2))+(COS(RADIANS(D6682))*COS(RADIANS(PARAMETERS!$D$8))*SIN(RADIANS(PARAMETERS!$D$9-C6682)/2)*SIN(RADIANS(PARAMETERS!$D$9-C6682)/2))))*2*3958.756</f>
        <v>393.71670107866777</v>
      </c>
      <c r="F6682">
        <v>170.51651000977</v>
      </c>
      <c r="G6682">
        <v>196.76736450195</v>
      </c>
      <c r="H6682">
        <v>237.71147155762</v>
      </c>
      <c r="I6682">
        <v>274.25601196289</v>
      </c>
      <c r="J6682">
        <v>316.41995239258</v>
      </c>
      <c r="K6682" s="6">
        <f>IFERROR(EXP(TREND(LN($F$1:$J$1),LN(F6682:J6682),LN(Calculations!$B$3))),0)</f>
        <v>3.7237710068749694E-2</v>
      </c>
    </row>
    <row r="6683" spans="1:11" x14ac:dyDescent="0.35">
      <c r="A6683">
        <v>6680</v>
      </c>
      <c r="B6683" t="str">
        <f t="shared" si="104"/>
        <v>21-59.5</v>
      </c>
      <c r="C6683">
        <v>-59.533327303969998</v>
      </c>
      <c r="D6683">
        <v>20.969973772271</v>
      </c>
      <c r="E6683">
        <f>ASIN(SQRT((SIN(RADIANS(PARAMETERS!$D$8-D6683)/2)*SIN(RADIANS(PARAMETERS!$D$8-D6683)/2))+(COS(RADIANS(D6683))*COS(RADIANS(PARAMETERS!$D$8))*SIN(RADIANS(PARAMETERS!$D$9-C6683)/2)*SIN(RADIANS(PARAMETERS!$D$9-C6683)/2))))*2*3958.756</f>
        <v>390.01486016773788</v>
      </c>
      <c r="F6683">
        <v>170.96089172363</v>
      </c>
      <c r="G6683">
        <v>197.29241943359</v>
      </c>
      <c r="H6683">
        <v>238.40243530273</v>
      </c>
      <c r="I6683">
        <v>275.10275268555</v>
      </c>
      <c r="J6683">
        <v>317.45416259766</v>
      </c>
      <c r="K6683" s="6">
        <f>IFERROR(EXP(TREND(LN($F$1:$J$1),LN(F6683:J6683),LN(Calculations!$B$3))),0)</f>
        <v>3.7675227475824823E-2</v>
      </c>
    </row>
    <row r="6684" spans="1:11" x14ac:dyDescent="0.35">
      <c r="A6684">
        <v>6681</v>
      </c>
      <c r="B6684" t="str">
        <f t="shared" si="104"/>
        <v>21-60</v>
      </c>
      <c r="C6684">
        <v>-59.804648638871001</v>
      </c>
      <c r="D6684">
        <v>20.969973772271</v>
      </c>
      <c r="E6684">
        <f>ASIN(SQRT((SIN(RADIANS(PARAMETERS!$D$8-D6684)/2)*SIN(RADIANS(PARAMETERS!$D$8-D6684)/2))+(COS(RADIANS(D6684))*COS(RADIANS(PARAMETERS!$D$8))*SIN(RADIANS(PARAMETERS!$D$9-C6684)/2)*SIN(RADIANS(PARAMETERS!$D$9-C6684)/2))))*2*3958.756</f>
        <v>387.09687667042294</v>
      </c>
      <c r="F6684">
        <v>171.39163208008</v>
      </c>
      <c r="G6684">
        <v>197.82347106934</v>
      </c>
      <c r="H6684">
        <v>239.11869812012</v>
      </c>
      <c r="I6684">
        <v>275.99450683594</v>
      </c>
      <c r="J6684">
        <v>318.55859375</v>
      </c>
      <c r="K6684" s="6">
        <f>IFERROR(EXP(TREND(LN($F$1:$J$1),LN(F6684:J6684),LN(Calculations!$B$3))),0)</f>
        <v>3.8093646870526722E-2</v>
      </c>
    </row>
    <row r="6685" spans="1:11" x14ac:dyDescent="0.35">
      <c r="A6685">
        <v>6682</v>
      </c>
      <c r="B6685" t="str">
        <f t="shared" si="104"/>
        <v>21-60</v>
      </c>
      <c r="C6685">
        <v>-60.075969973771997</v>
      </c>
      <c r="D6685">
        <v>20.969973772271</v>
      </c>
      <c r="E6685">
        <f>ASIN(SQRT((SIN(RADIANS(PARAMETERS!$D$8-D6685)/2)*SIN(RADIANS(PARAMETERS!$D$8-D6685)/2))+(COS(RADIANS(D6685))*COS(RADIANS(PARAMETERS!$D$8))*SIN(RADIANS(PARAMETERS!$D$9-C6685)/2)*SIN(RADIANS(PARAMETERS!$D$9-C6685)/2))))*2*3958.756</f>
        <v>384.98058134884189</v>
      </c>
      <c r="F6685">
        <v>171.79270935059</v>
      </c>
      <c r="G6685">
        <v>198.33578491211</v>
      </c>
      <c r="H6685">
        <v>239.82136535645</v>
      </c>
      <c r="I6685">
        <v>276.87850952148</v>
      </c>
      <c r="J6685">
        <v>319.66326904297</v>
      </c>
      <c r="K6685" s="6">
        <f>IFERROR(EXP(TREND(LN($F$1:$J$1),LN(F6685:J6685),LN(Calculations!$B$3))),0)</f>
        <v>3.8479495847483267E-2</v>
      </c>
    </row>
    <row r="6686" spans="1:11" x14ac:dyDescent="0.35">
      <c r="A6686">
        <v>6683</v>
      </c>
      <c r="B6686" t="str">
        <f t="shared" si="104"/>
        <v>21-60.5</v>
      </c>
      <c r="C6686">
        <v>-60.347291308673</v>
      </c>
      <c r="D6686">
        <v>20.969973772271</v>
      </c>
      <c r="E6686">
        <f>ASIN(SQRT((SIN(RADIANS(PARAMETERS!$D$8-D6686)/2)*SIN(RADIANS(PARAMETERS!$D$8-D6686)/2))+(COS(RADIANS(D6686))*COS(RADIANS(PARAMETERS!$D$8))*SIN(RADIANS(PARAMETERS!$D$9-C6686)/2)*SIN(RADIANS(PARAMETERS!$D$9-C6686)/2))))*2*3958.756</f>
        <v>383.67924494527369</v>
      </c>
      <c r="F6686">
        <v>172.15090942383</v>
      </c>
      <c r="G6686">
        <v>198.79809570313</v>
      </c>
      <c r="H6686">
        <v>240.45843505859</v>
      </c>
      <c r="I6686">
        <v>277.68228149414</v>
      </c>
      <c r="J6686">
        <v>320.6701965332</v>
      </c>
      <c r="K6686" s="6">
        <f>IFERROR(EXP(TREND(LN($F$1:$J$1),LN(F6686:J6686),LN(Calculations!$B$3))),0)</f>
        <v>3.8823979530316841E-2</v>
      </c>
    </row>
    <row r="6687" spans="1:11" x14ac:dyDescent="0.35">
      <c r="A6687">
        <v>6684</v>
      </c>
      <c r="B6687" t="str">
        <f t="shared" si="104"/>
        <v>21-60.5</v>
      </c>
      <c r="C6687">
        <v>-60.618612643573996</v>
      </c>
      <c r="D6687">
        <v>20.969973772271</v>
      </c>
      <c r="E6687">
        <f>ASIN(SQRT((SIN(RADIANS(PARAMETERS!$D$8-D6687)/2)*SIN(RADIANS(PARAMETERS!$D$8-D6687)/2))+(COS(RADIANS(D6687))*COS(RADIANS(PARAMETERS!$D$8))*SIN(RADIANS(PARAMETERS!$D$9-C6687)/2)*SIN(RADIANS(PARAMETERS!$D$9-C6687)/2))))*2*3958.756</f>
        <v>383.20117312202819</v>
      </c>
      <c r="F6687">
        <v>172.5170135498</v>
      </c>
      <c r="G6687">
        <v>199.27536010742</v>
      </c>
      <c r="H6687">
        <v>241.12295532227</v>
      </c>
      <c r="I6687">
        <v>278.52597045898</v>
      </c>
      <c r="J6687">
        <v>321.7326965332</v>
      </c>
      <c r="K6687" s="6">
        <f>IFERROR(EXP(TREND(LN($F$1:$J$1),LN(F6687:J6687),LN(Calculations!$B$3))),0)</f>
        <v>3.917304678190528E-2</v>
      </c>
    </row>
    <row r="6688" spans="1:11" x14ac:dyDescent="0.35">
      <c r="A6688">
        <v>6685</v>
      </c>
      <c r="B6688" t="str">
        <f t="shared" si="104"/>
        <v>21-61</v>
      </c>
      <c r="C6688">
        <v>-60.889933978475</v>
      </c>
      <c r="D6688">
        <v>20.969973772271</v>
      </c>
      <c r="E6688">
        <f>ASIN(SQRT((SIN(RADIANS(PARAMETERS!$D$8-D6688)/2)*SIN(RADIANS(PARAMETERS!$D$8-D6688)/2))+(COS(RADIANS(D6688))*COS(RADIANS(PARAMETERS!$D$8))*SIN(RADIANS(PARAMETERS!$D$9-C6688)/2)*SIN(RADIANS(PARAMETERS!$D$9-C6688)/2))))*2*3958.756</f>
        <v>383.5494453932468</v>
      </c>
      <c r="F6688">
        <v>172.86782836914</v>
      </c>
      <c r="G6688">
        <v>199.73426818848</v>
      </c>
      <c r="H6688">
        <v>241.76416015625</v>
      </c>
      <c r="I6688">
        <v>279.34176635742</v>
      </c>
      <c r="J6688">
        <v>322.76190185547</v>
      </c>
      <c r="K6688" s="6">
        <f>IFERROR(EXP(TREND(LN($F$1:$J$1),LN(F6688:J6688),LN(Calculations!$B$3))),0)</f>
        <v>3.9507224354769041E-2</v>
      </c>
    </row>
    <row r="6689" spans="1:11" x14ac:dyDescent="0.35">
      <c r="A6689">
        <v>6686</v>
      </c>
      <c r="B6689" t="str">
        <f t="shared" si="104"/>
        <v>21-61</v>
      </c>
      <c r="C6689">
        <v>-61.161255313376003</v>
      </c>
      <c r="D6689">
        <v>20.969973772271</v>
      </c>
      <c r="E6689">
        <f>ASIN(SQRT((SIN(RADIANS(PARAMETERS!$D$8-D6689)/2)*SIN(RADIANS(PARAMETERS!$D$8-D6689)/2))+(COS(RADIANS(D6689))*COS(RADIANS(PARAMETERS!$D$8))*SIN(RADIANS(PARAMETERS!$D$9-C6689)/2)*SIN(RADIANS(PARAMETERS!$D$9-C6689)/2))))*2*3958.756</f>
        <v>384.72181684131954</v>
      </c>
      <c r="F6689">
        <v>173.18794250488</v>
      </c>
      <c r="G6689">
        <v>200.15121459961</v>
      </c>
      <c r="H6689">
        <v>242.34420776367</v>
      </c>
      <c r="I6689">
        <v>280.07788085938</v>
      </c>
      <c r="J6689">
        <v>323.68856811523</v>
      </c>
      <c r="K6689" s="6">
        <f>IFERROR(EXP(TREND(LN($F$1:$J$1),LN(F6689:J6689),LN(Calculations!$B$3))),0)</f>
        <v>3.981479520092894E-2</v>
      </c>
    </row>
    <row r="6690" spans="1:11" x14ac:dyDescent="0.35">
      <c r="A6690">
        <v>6687</v>
      </c>
      <c r="B6690" t="str">
        <f t="shared" si="104"/>
        <v>21-61.5</v>
      </c>
      <c r="C6690">
        <v>-61.432576648276999</v>
      </c>
      <c r="D6690">
        <v>20.969973772271</v>
      </c>
      <c r="E6690">
        <f>ASIN(SQRT((SIN(RADIANS(PARAMETERS!$D$8-D6690)/2)*SIN(RADIANS(PARAMETERS!$D$8-D6690)/2))+(COS(RADIANS(D6690))*COS(RADIANS(PARAMETERS!$D$8))*SIN(RADIANS(PARAMETERS!$D$9-C6690)/2)*SIN(RADIANS(PARAMETERS!$D$9-C6690)/2))))*2*3958.756</f>
        <v>386.71078984368222</v>
      </c>
      <c r="F6690">
        <v>173.52932739258</v>
      </c>
      <c r="G6690">
        <v>200.59721374512</v>
      </c>
      <c r="H6690">
        <v>242.96662902832</v>
      </c>
      <c r="I6690">
        <v>280.86923217773</v>
      </c>
      <c r="J6690">
        <v>324.68640136719</v>
      </c>
      <c r="K6690" s="6">
        <f>IFERROR(EXP(TREND(LN($F$1:$J$1),LN(F6690:J6690),LN(Calculations!$B$3))),0)</f>
        <v>4.0142535966932E-2</v>
      </c>
    </row>
    <row r="6691" spans="1:11" x14ac:dyDescent="0.35">
      <c r="A6691">
        <v>6688</v>
      </c>
      <c r="B6691" t="str">
        <f t="shared" si="104"/>
        <v>21-61.5</v>
      </c>
      <c r="C6691">
        <v>-61.703897983178003</v>
      </c>
      <c r="D6691">
        <v>20.969973772271</v>
      </c>
      <c r="E6691">
        <f>ASIN(SQRT((SIN(RADIANS(PARAMETERS!$D$8-D6691)/2)*SIN(RADIANS(PARAMETERS!$D$8-D6691)/2))+(COS(RADIANS(D6691))*COS(RADIANS(PARAMETERS!$D$8))*SIN(RADIANS(PARAMETERS!$D$9-C6691)/2)*SIN(RADIANS(PARAMETERS!$D$9-C6691)/2))))*2*3958.756</f>
        <v>389.50385052859644</v>
      </c>
      <c r="F6691">
        <v>173.85777282715</v>
      </c>
      <c r="G6691">
        <v>201.02253723145</v>
      </c>
      <c r="H6691">
        <v>243.55484008789</v>
      </c>
      <c r="I6691">
        <v>281.61312866211</v>
      </c>
      <c r="J6691">
        <v>325.62020874023</v>
      </c>
      <c r="K6691" s="6">
        <f>IFERROR(EXP(TREND(LN($F$1:$J$1),LN(F6691:J6691),LN(Calculations!$B$3))),0)</f>
        <v>4.0462486680905449E-2</v>
      </c>
    </row>
    <row r="6692" spans="1:11" x14ac:dyDescent="0.35">
      <c r="A6692">
        <v>6689</v>
      </c>
      <c r="B6692" t="str">
        <f t="shared" si="104"/>
        <v>21-62</v>
      </c>
      <c r="C6692">
        <v>-61.975219318078999</v>
      </c>
      <c r="D6692">
        <v>20.969973772271</v>
      </c>
      <c r="E6692">
        <f>ASIN(SQRT((SIN(RADIANS(PARAMETERS!$D$8-D6692)/2)*SIN(RADIANS(PARAMETERS!$D$8-D6692)/2))+(COS(RADIANS(D6692))*COS(RADIANS(PARAMETERS!$D$8))*SIN(RADIANS(PARAMETERS!$D$9-C6692)/2)*SIN(RADIANS(PARAMETERS!$D$9-C6692)/2))))*2*3958.756</f>
        <v>393.08385285991409</v>
      </c>
      <c r="F6692">
        <v>174.15594482422</v>
      </c>
      <c r="G6692">
        <v>201.40148925781</v>
      </c>
      <c r="H6692">
        <v>244.06872558594</v>
      </c>
      <c r="I6692">
        <v>282.25512695313</v>
      </c>
      <c r="J6692">
        <v>326.41781616211</v>
      </c>
      <c r="K6692" s="6">
        <f>IFERROR(EXP(TREND(LN($F$1:$J$1),LN(F6692:J6692),LN(Calculations!$B$3))),0)</f>
        <v>4.0760974118322114E-2</v>
      </c>
    </row>
    <row r="6693" spans="1:11" x14ac:dyDescent="0.35">
      <c r="A6693">
        <v>6690</v>
      </c>
      <c r="B6693" t="str">
        <f t="shared" si="104"/>
        <v>21-62</v>
      </c>
      <c r="C6693">
        <v>-62.246540652980002</v>
      </c>
      <c r="D6693">
        <v>20.969973772271</v>
      </c>
      <c r="E6693">
        <f>ASIN(SQRT((SIN(RADIANS(PARAMETERS!$D$8-D6693)/2)*SIN(RADIANS(PARAMETERS!$D$8-D6693)/2))+(COS(RADIANS(D6693))*COS(RADIANS(PARAMETERS!$D$8))*SIN(RADIANS(PARAMETERS!$D$9-C6693)/2)*SIN(RADIANS(PARAMETERS!$D$9-C6693)/2))))*2*3958.756</f>
        <v>397.42952361135241</v>
      </c>
      <c r="F6693">
        <v>174.47288513184</v>
      </c>
      <c r="G6693">
        <v>201.80700683594</v>
      </c>
      <c r="H6693">
        <v>244.62249755859</v>
      </c>
      <c r="I6693">
        <v>282.94998168945</v>
      </c>
      <c r="J6693">
        <v>327.28427124023</v>
      </c>
      <c r="K6693" s="6">
        <f>IFERROR(EXP(TREND(LN($F$1:$J$1),LN(F6693:J6693),LN(Calculations!$B$3))),0)</f>
        <v>4.1076786020923226E-2</v>
      </c>
    </row>
    <row r="6694" spans="1:11" x14ac:dyDescent="0.35">
      <c r="A6694">
        <v>6691</v>
      </c>
      <c r="B6694" t="str">
        <f t="shared" si="104"/>
        <v>21-62.5</v>
      </c>
      <c r="C6694">
        <v>-62.517861987880998</v>
      </c>
      <c r="D6694">
        <v>20.969973772271</v>
      </c>
      <c r="E6694">
        <f>ASIN(SQRT((SIN(RADIANS(PARAMETERS!$D$8-D6694)/2)*SIN(RADIANS(PARAMETERS!$D$8-D6694)/2))+(COS(RADIANS(D6694))*COS(RADIANS(PARAMETERS!$D$8))*SIN(RADIANS(PARAMETERS!$D$9-C6694)/2)*SIN(RADIANS(PARAMETERS!$D$9-C6694)/2))))*2*3958.756</f>
        <v>402.51605509534886</v>
      </c>
      <c r="F6694">
        <v>174.77278137207</v>
      </c>
      <c r="G6694">
        <v>202.19052124023</v>
      </c>
      <c r="H6694">
        <v>245.14587402344</v>
      </c>
      <c r="I6694">
        <v>283.6064453125</v>
      </c>
      <c r="J6694">
        <v>328.10250854492</v>
      </c>
      <c r="K6694" s="6">
        <f>IFERROR(EXP(TREND(LN($F$1:$J$1),LN(F6694:J6694),LN(Calculations!$B$3))),0)</f>
        <v>4.1376924108148409E-2</v>
      </c>
    </row>
    <row r="6695" spans="1:11" x14ac:dyDescent="0.35">
      <c r="A6695">
        <v>6692</v>
      </c>
      <c r="B6695" t="str">
        <f t="shared" si="104"/>
        <v>21-63</v>
      </c>
      <c r="C6695">
        <v>-62.789183322782002</v>
      </c>
      <c r="D6695">
        <v>20.969973772271</v>
      </c>
      <c r="E6695">
        <f>ASIN(SQRT((SIN(RADIANS(PARAMETERS!$D$8-D6695)/2)*SIN(RADIANS(PARAMETERS!$D$8-D6695)/2))+(COS(RADIANS(D6695))*COS(RADIANS(PARAMETERS!$D$8))*SIN(RADIANS(PARAMETERS!$D$9-C6695)/2)*SIN(RADIANS(PARAMETERS!$D$9-C6695)/2))))*2*3958.756</f>
        <v>408.31574982868182</v>
      </c>
      <c r="F6695">
        <v>175.04344177246</v>
      </c>
      <c r="G6695">
        <v>202.53396606445</v>
      </c>
      <c r="H6695">
        <v>245.61070251465</v>
      </c>
      <c r="I6695">
        <v>284.18637084961</v>
      </c>
      <c r="J6695">
        <v>328.82205200195</v>
      </c>
      <c r="K6695" s="6">
        <f>IFERROR(EXP(TREND(LN($F$1:$J$1),LN(F6695:J6695),LN(Calculations!$B$3))),0)</f>
        <v>4.1651492740423818E-2</v>
      </c>
    </row>
    <row r="6696" spans="1:11" x14ac:dyDescent="0.35">
      <c r="A6696">
        <v>6693</v>
      </c>
      <c r="B6696" t="str">
        <f t="shared" si="104"/>
        <v>21-63</v>
      </c>
      <c r="C6696">
        <v>-63.060504657682998</v>
      </c>
      <c r="D6696">
        <v>20.969973772271</v>
      </c>
      <c r="E6696">
        <f>ASIN(SQRT((SIN(RADIANS(PARAMETERS!$D$8-D6696)/2)*SIN(RADIANS(PARAMETERS!$D$8-D6696)/2))+(COS(RADIANS(D6696))*COS(RADIANS(PARAMETERS!$D$8))*SIN(RADIANS(PARAMETERS!$D$9-C6696)/2)*SIN(RADIANS(PARAMETERS!$D$9-C6696)/2))))*2*3958.756</f>
        <v>414.79868220034939</v>
      </c>
      <c r="F6696">
        <v>175.32273864746</v>
      </c>
      <c r="G6696">
        <v>202.88775634766</v>
      </c>
      <c r="H6696">
        <v>246.08862304688</v>
      </c>
      <c r="I6696">
        <v>284.7819519043</v>
      </c>
      <c r="J6696">
        <v>329.5602722168</v>
      </c>
      <c r="K6696" s="6">
        <f>IFERROR(EXP(TREND(LN($F$1:$J$1),LN(F6696:J6696),LN(Calculations!$B$3))),0)</f>
        <v>4.1936409355498624E-2</v>
      </c>
    </row>
    <row r="6697" spans="1:11" x14ac:dyDescent="0.35">
      <c r="A6697">
        <v>6694</v>
      </c>
      <c r="B6697" t="str">
        <f t="shared" si="104"/>
        <v>21-63.5</v>
      </c>
      <c r="C6697">
        <v>-63.331825992584001</v>
      </c>
      <c r="D6697">
        <v>20.969973772271</v>
      </c>
      <c r="E6697">
        <f>ASIN(SQRT((SIN(RADIANS(PARAMETERS!$D$8-D6697)/2)*SIN(RADIANS(PARAMETERS!$D$8-D6697)/2))+(COS(RADIANS(D6697))*COS(RADIANS(PARAMETERS!$D$8))*SIN(RADIANS(PARAMETERS!$D$9-C6697)/2)*SIN(RADIANS(PARAMETERS!$D$9-C6697)/2))))*2*3958.756</f>
        <v>421.93334601359038</v>
      </c>
      <c r="F6697">
        <v>175.58169555664</v>
      </c>
      <c r="G6697">
        <v>203.20874023438</v>
      </c>
      <c r="H6697">
        <v>246.51194763184</v>
      </c>
      <c r="I6697">
        <v>285.30145263672</v>
      </c>
      <c r="J6697">
        <v>330.19552612305</v>
      </c>
      <c r="K6697" s="6">
        <f>IFERROR(EXP(TREND(LN($F$1:$J$1),LN(F6697:J6697),LN(Calculations!$B$3))),0)</f>
        <v>4.2208866934735259E-2</v>
      </c>
    </row>
    <row r="6698" spans="1:11" x14ac:dyDescent="0.35">
      <c r="A6698">
        <v>6695</v>
      </c>
      <c r="B6698" t="str">
        <f t="shared" si="104"/>
        <v>21-63.5</v>
      </c>
      <c r="C6698">
        <v>-63.603147327484997</v>
      </c>
      <c r="D6698">
        <v>20.969973772271</v>
      </c>
      <c r="E6698">
        <f>ASIN(SQRT((SIN(RADIANS(PARAMETERS!$D$8-D6698)/2)*SIN(RADIANS(PARAMETERS!$D$8-D6698)/2))+(COS(RADIANS(D6698))*COS(RADIANS(PARAMETERS!$D$8))*SIN(RADIANS(PARAMETERS!$D$9-C6698)/2)*SIN(RADIANS(PARAMETERS!$D$9-C6698)/2))))*2*3958.756</f>
        <v>429.68726256533722</v>
      </c>
      <c r="F6698">
        <v>175.82048034668</v>
      </c>
      <c r="G6698">
        <v>203.49836730957</v>
      </c>
      <c r="H6698">
        <v>246.88439941406</v>
      </c>
      <c r="I6698">
        <v>285.75085449219</v>
      </c>
      <c r="J6698">
        <v>330.73675537109</v>
      </c>
      <c r="K6698" s="6">
        <f>IFERROR(EXP(TREND(LN($F$1:$J$1),LN(F6698:J6698),LN(Calculations!$B$3))),0)</f>
        <v>4.2467812585608493E-2</v>
      </c>
    </row>
    <row r="6699" spans="1:11" x14ac:dyDescent="0.35">
      <c r="A6699">
        <v>6696</v>
      </c>
      <c r="B6699" t="str">
        <f t="shared" si="104"/>
        <v>21-64</v>
      </c>
      <c r="C6699">
        <v>-63.874468662386001</v>
      </c>
      <c r="D6699">
        <v>20.969973772271</v>
      </c>
      <c r="E6699">
        <f>ASIN(SQRT((SIN(RADIANS(PARAMETERS!$D$8-D6699)/2)*SIN(RADIANS(PARAMETERS!$D$8-D6699)/2))+(COS(RADIANS(D6699))*COS(RADIANS(PARAMETERS!$D$8))*SIN(RADIANS(PARAMETERS!$D$9-C6699)/2)*SIN(RADIANS(PARAMETERS!$D$9-C6699)/2))))*2*3958.756</f>
        <v>438.02753068917019</v>
      </c>
      <c r="F6699">
        <v>176.07188415527</v>
      </c>
      <c r="G6699">
        <v>203.80700683594</v>
      </c>
      <c r="H6699">
        <v>247.28709411621</v>
      </c>
      <c r="I6699">
        <v>286.24157714844</v>
      </c>
      <c r="J6699">
        <v>331.33316040039</v>
      </c>
      <c r="K6699" s="6">
        <f>IFERROR(EXP(TREND(LN($F$1:$J$1),LN(F6699:J6699),LN(Calculations!$B$3))),0)</f>
        <v>4.2737390376474109E-2</v>
      </c>
    </row>
    <row r="6700" spans="1:11" x14ac:dyDescent="0.35">
      <c r="A6700">
        <v>6697</v>
      </c>
      <c r="B6700" t="str">
        <f t="shared" si="104"/>
        <v>21-64</v>
      </c>
      <c r="C6700">
        <v>-64.145789997286997</v>
      </c>
      <c r="D6700">
        <v>20.969973772271</v>
      </c>
      <c r="E6700">
        <f>ASIN(SQRT((SIN(RADIANS(PARAMETERS!$D$8-D6700)/2)*SIN(RADIANS(PARAMETERS!$D$8-D6700)/2))+(COS(RADIANS(D6700))*COS(RADIANS(PARAMETERS!$D$8))*SIN(RADIANS(PARAMETERS!$D$9-C6700)/2)*SIN(RADIANS(PARAMETERS!$D$9-C6700)/2))))*2*3958.756</f>
        <v>446.92130701404943</v>
      </c>
      <c r="F6700">
        <v>176.30215454102</v>
      </c>
      <c r="G6700">
        <v>204.08984375</v>
      </c>
      <c r="H6700">
        <v>247.65635681152</v>
      </c>
      <c r="I6700">
        <v>286.69180297852</v>
      </c>
      <c r="J6700">
        <v>331.88067626953</v>
      </c>
      <c r="K6700" s="6">
        <f>IFERROR(EXP(TREND(LN($F$1:$J$1),LN(F6700:J6700),LN(Calculations!$B$3))),0)</f>
        <v>4.2985001448720368E-2</v>
      </c>
    </row>
    <row r="6701" spans="1:11" x14ac:dyDescent="0.35">
      <c r="A6701">
        <v>6698</v>
      </c>
      <c r="B6701" t="str">
        <f t="shared" si="104"/>
        <v>21-64.5</v>
      </c>
      <c r="C6701">
        <v>-64.417111332188</v>
      </c>
      <c r="D6701">
        <v>20.969973772271</v>
      </c>
      <c r="E6701">
        <f>ASIN(SQRT((SIN(RADIANS(PARAMETERS!$D$8-D6701)/2)*SIN(RADIANS(PARAMETERS!$D$8-D6701)/2))+(COS(RADIANS(D6701))*COS(RADIANS(PARAMETERS!$D$8))*SIN(RADIANS(PARAMETERS!$D$9-C6701)/2)*SIN(RADIANS(PARAMETERS!$D$9-C6701)/2))))*2*3958.756</f>
        <v>456.33621089196942</v>
      </c>
      <c r="F6701">
        <v>176.51574707031</v>
      </c>
      <c r="G6701">
        <v>204.35673522949</v>
      </c>
      <c r="H6701">
        <v>248.01171875</v>
      </c>
      <c r="I6701">
        <v>287.13079833984</v>
      </c>
      <c r="J6701">
        <v>332.42083740234</v>
      </c>
      <c r="K6701" s="6">
        <f>IFERROR(EXP(TREND(LN($F$1:$J$1),LN(F6701:J6701),LN(Calculations!$B$3))),0)</f>
        <v>4.3210307707792273E-2</v>
      </c>
    </row>
    <row r="6702" spans="1:11" x14ac:dyDescent="0.35">
      <c r="A6702">
        <v>6699</v>
      </c>
      <c r="B6702" t="str">
        <f t="shared" si="104"/>
        <v>21-64.5</v>
      </c>
      <c r="C6702">
        <v>-64.688432667089003</v>
      </c>
      <c r="D6702">
        <v>20.969973772271</v>
      </c>
      <c r="E6702">
        <f>ASIN(SQRT((SIN(RADIANS(PARAMETERS!$D$8-D6702)/2)*SIN(RADIANS(PARAMETERS!$D$8-D6702)/2))+(COS(RADIANS(D6702))*COS(RADIANS(PARAMETERS!$D$8))*SIN(RADIANS(PARAMETERS!$D$9-C6702)/2)*SIN(RADIANS(PARAMETERS!$D$9-C6702)/2))))*2*3958.756</f>
        <v>466.24065359425879</v>
      </c>
      <c r="F6702">
        <v>176.74266052246</v>
      </c>
      <c r="G6702">
        <v>204.65174865723</v>
      </c>
      <c r="H6702">
        <v>248.4217376709</v>
      </c>
      <c r="I6702">
        <v>287.65115356445</v>
      </c>
      <c r="J6702">
        <v>333.07629394531</v>
      </c>
      <c r="K6702" s="6">
        <f>IFERROR(EXP(TREND(LN($F$1:$J$1),LN(F6702:J6702),LN(Calculations!$B$3))),0)</f>
        <v>4.3437261734556934E-2</v>
      </c>
    </row>
    <row r="6703" spans="1:11" x14ac:dyDescent="0.35">
      <c r="A6703">
        <v>6700</v>
      </c>
      <c r="B6703" t="str">
        <f t="shared" si="104"/>
        <v>21-65</v>
      </c>
      <c r="C6703">
        <v>-64.959754001990007</v>
      </c>
      <c r="D6703">
        <v>20.969973772271</v>
      </c>
      <c r="E6703">
        <f>ASIN(SQRT((SIN(RADIANS(PARAMETERS!$D$8-D6703)/2)*SIN(RADIANS(PARAMETERS!$D$8-D6703)/2))+(COS(RADIANS(D6703))*COS(RADIANS(PARAMETERS!$D$8))*SIN(RADIANS(PARAMETERS!$D$9-C6703)/2)*SIN(RADIANS(PARAMETERS!$D$9-C6703)/2))))*2*3958.756</f>
        <v>476.6040952830877</v>
      </c>
      <c r="F6703">
        <v>176.93547058105</v>
      </c>
      <c r="G6703">
        <v>204.90447998047</v>
      </c>
      <c r="H6703">
        <v>248.77606201172</v>
      </c>
      <c r="I6703">
        <v>288.1032409668</v>
      </c>
      <c r="J6703">
        <v>333.64837646484</v>
      </c>
      <c r="K6703" s="6">
        <f>IFERROR(EXP(TREND(LN($F$1:$J$1),LN(F6703:J6703),LN(Calculations!$B$3))),0)</f>
        <v>4.3627996345284144E-2</v>
      </c>
    </row>
    <row r="6704" spans="1:11" x14ac:dyDescent="0.35">
      <c r="A6704">
        <v>6701</v>
      </c>
      <c r="B6704" t="str">
        <f t="shared" si="104"/>
        <v>21-65</v>
      </c>
      <c r="C6704">
        <v>-65.231075336890996</v>
      </c>
      <c r="D6704">
        <v>20.969973772271</v>
      </c>
      <c r="E6704">
        <f>ASIN(SQRT((SIN(RADIANS(PARAMETERS!$D$8-D6704)/2)*SIN(RADIANS(PARAMETERS!$D$8-D6704)/2))+(COS(RADIANS(D6704))*COS(RADIANS(PARAMETERS!$D$8))*SIN(RADIANS(PARAMETERS!$D$9-C6704)/2)*SIN(RADIANS(PARAMETERS!$D$9-C6704)/2))))*2*3958.756</f>
        <v>487.39723593818258</v>
      </c>
      <c r="F6704">
        <v>177.10774230957</v>
      </c>
      <c r="G6704">
        <v>205.13499450684</v>
      </c>
      <c r="H6704">
        <v>249.10597229004</v>
      </c>
      <c r="I6704">
        <v>288.52938842773</v>
      </c>
      <c r="J6704">
        <v>334.19314575195</v>
      </c>
      <c r="K6704" s="6">
        <f>IFERROR(EXP(TREND(LN($F$1:$J$1),LN(F6704:J6704),LN(Calculations!$B$3))),0)</f>
        <v>4.3793193349393536E-2</v>
      </c>
    </row>
    <row r="6705" spans="1:11" x14ac:dyDescent="0.35">
      <c r="A6705">
        <v>6702</v>
      </c>
      <c r="B6705" t="str">
        <f t="shared" si="104"/>
        <v>21-65.5</v>
      </c>
      <c r="C6705">
        <v>-65.502396671791999</v>
      </c>
      <c r="D6705">
        <v>20.969973772271</v>
      </c>
      <c r="E6705">
        <f>ASIN(SQRT((SIN(RADIANS(PARAMETERS!$D$8-D6705)/2)*SIN(RADIANS(PARAMETERS!$D$8-D6705)/2))+(COS(RADIANS(D6705))*COS(RADIANS(PARAMETERS!$D$8))*SIN(RADIANS(PARAMETERS!$D$9-C6705)/2)*SIN(RADIANS(PARAMETERS!$D$9-C6705)/2))))*2*3958.756</f>
        <v>498.59214799322984</v>
      </c>
      <c r="F6705">
        <v>177.29460144043</v>
      </c>
      <c r="G6705">
        <v>205.39524841309</v>
      </c>
      <c r="H6705">
        <v>249.49264526367</v>
      </c>
      <c r="I6705">
        <v>289.03939819336</v>
      </c>
      <c r="J6705">
        <v>334.8561706543</v>
      </c>
      <c r="K6705" s="6">
        <f>IFERROR(EXP(TREND(LN($F$1:$J$1),LN(F6705:J6705),LN(Calculations!$B$3))),0)</f>
        <v>4.3960848986382722E-2</v>
      </c>
    </row>
    <row r="6706" spans="1:11" x14ac:dyDescent="0.35">
      <c r="A6706">
        <v>6703</v>
      </c>
      <c r="B6706" t="str">
        <f t="shared" si="104"/>
        <v>21-66</v>
      </c>
      <c r="C6706">
        <v>-65.773718006693002</v>
      </c>
      <c r="D6706">
        <v>20.969973772271</v>
      </c>
      <c r="E6706">
        <f>ASIN(SQRT((SIN(RADIANS(PARAMETERS!$D$8-D6706)/2)*SIN(RADIANS(PARAMETERS!$D$8-D6706)/2))+(COS(RADIANS(D6706))*COS(RADIANS(PARAMETERS!$D$8))*SIN(RADIANS(PARAMETERS!$D$9-C6706)/2)*SIN(RADIANS(PARAMETERS!$D$9-C6706)/2))))*2*3958.756</f>
        <v>510.16235911394153</v>
      </c>
      <c r="F6706">
        <v>177.44172668457</v>
      </c>
      <c r="G6706">
        <v>205.60688781738</v>
      </c>
      <c r="H6706">
        <v>249.81617736816</v>
      </c>
      <c r="I6706">
        <v>289.47268676758</v>
      </c>
      <c r="J6706">
        <v>335.42611694336</v>
      </c>
      <c r="K6706" s="6">
        <f>IFERROR(EXP(TREND(LN($F$1:$J$1),LN(F6706:J6706),LN(Calculations!$B$3))),0)</f>
        <v>4.4085057662029851E-2</v>
      </c>
    </row>
    <row r="6707" spans="1:11" x14ac:dyDescent="0.35">
      <c r="A6707">
        <v>6704</v>
      </c>
      <c r="B6707" t="str">
        <f t="shared" si="104"/>
        <v>21-66</v>
      </c>
      <c r="C6707">
        <v>-66.045039341594006</v>
      </c>
      <c r="D6707">
        <v>20.969973772271</v>
      </c>
      <c r="E6707">
        <f>ASIN(SQRT((SIN(RADIANS(PARAMETERS!$D$8-D6707)/2)*SIN(RADIANS(PARAMETERS!$D$8-D6707)/2))+(COS(RADIANS(D6707))*COS(RADIANS(PARAMETERS!$D$8))*SIN(RADIANS(PARAMETERS!$D$9-C6707)/2)*SIN(RADIANS(PARAMETERS!$D$9-C6707)/2))))*2*3958.756</f>
        <v>522.08289355217914</v>
      </c>
      <c r="F6707">
        <v>177.56588745117</v>
      </c>
      <c r="G6707">
        <v>205.79319763184</v>
      </c>
      <c r="H6707">
        <v>250.11096191406</v>
      </c>
      <c r="I6707">
        <v>289.87445068359</v>
      </c>
      <c r="J6707">
        <v>335.96154785156</v>
      </c>
      <c r="K6707" s="6">
        <f>IFERROR(EXP(TREND(LN($F$1:$J$1),LN(F6707:J6707),LN(Calculations!$B$3))),0)</f>
        <v>4.4180970843976201E-2</v>
      </c>
    </row>
    <row r="6708" spans="1:11" x14ac:dyDescent="0.35">
      <c r="A6708">
        <v>6705</v>
      </c>
      <c r="B6708" t="str">
        <f t="shared" si="104"/>
        <v>21-66.5</v>
      </c>
      <c r="C6708">
        <v>-66.316360676494995</v>
      </c>
      <c r="D6708">
        <v>20.969973772271</v>
      </c>
      <c r="E6708">
        <f>ASIN(SQRT((SIN(RADIANS(PARAMETERS!$D$8-D6708)/2)*SIN(RADIANS(PARAMETERS!$D$8-D6708)/2))+(COS(RADIANS(D6708))*COS(RADIANS(PARAMETERS!$D$8))*SIN(RADIANS(PARAMETERS!$D$9-C6708)/2)*SIN(RADIANS(PARAMETERS!$D$9-C6708)/2))))*2*3958.756</f>
        <v>534.33028004716869</v>
      </c>
      <c r="F6708">
        <v>177.69682312012</v>
      </c>
      <c r="G6708">
        <v>205.99678039551</v>
      </c>
      <c r="H6708">
        <v>250.44186401367</v>
      </c>
      <c r="I6708">
        <v>290.3313293457</v>
      </c>
      <c r="J6708">
        <v>336.57635498047</v>
      </c>
      <c r="K6708" s="6">
        <f>IFERROR(EXP(TREND(LN($F$1:$J$1),LN(F6708:J6708),LN(Calculations!$B$3))),0)</f>
        <v>4.427387683688417E-2</v>
      </c>
    </row>
    <row r="6709" spans="1:11" x14ac:dyDescent="0.35">
      <c r="A6709">
        <v>6706</v>
      </c>
      <c r="B6709" t="str">
        <f t="shared" si="104"/>
        <v>21-66.5</v>
      </c>
      <c r="C6709">
        <v>-66.587682011395998</v>
      </c>
      <c r="D6709">
        <v>20.969973772271</v>
      </c>
      <c r="E6709">
        <f>ASIN(SQRT((SIN(RADIANS(PARAMETERS!$D$8-D6709)/2)*SIN(RADIANS(PARAMETERS!$D$8-D6709)/2))+(COS(RADIANS(D6709))*COS(RADIANS(PARAMETERS!$D$8))*SIN(RADIANS(PARAMETERS!$D$9-C6709)/2)*SIN(RADIANS(PARAMETERS!$D$9-C6709)/2))))*2*3958.756</f>
        <v>546.88253349450838</v>
      </c>
      <c r="F6709">
        <v>177.79611206055</v>
      </c>
      <c r="G6709">
        <v>206.16494750977</v>
      </c>
      <c r="H6709">
        <v>250.73175048828</v>
      </c>
      <c r="I6709">
        <v>290.74249267578</v>
      </c>
      <c r="J6709">
        <v>337.14019775391</v>
      </c>
      <c r="K6709" s="6">
        <f>IFERROR(EXP(TREND(LN($F$1:$J$1),LN(F6709:J6709),LN(Calculations!$B$3))),0)</f>
        <v>4.4328292985940466E-2</v>
      </c>
    </row>
    <row r="6710" spans="1:11" x14ac:dyDescent="0.35">
      <c r="A6710">
        <v>6707</v>
      </c>
      <c r="B6710" t="str">
        <f t="shared" si="104"/>
        <v>21-67</v>
      </c>
      <c r="C6710">
        <v>-66.859003346296006</v>
      </c>
      <c r="D6710">
        <v>20.969973772271</v>
      </c>
      <c r="E6710">
        <f>ASIN(SQRT((SIN(RADIANS(PARAMETERS!$D$8-D6710)/2)*SIN(RADIANS(PARAMETERS!$D$8-D6710)/2))+(COS(RADIANS(D6710))*COS(RADIANS(PARAMETERS!$D$8))*SIN(RADIANS(PARAMETERS!$D$9-C6710)/2)*SIN(RADIANS(PARAMETERS!$D$9-C6710)/2))))*2*3958.756</f>
        <v>559.71911670714348</v>
      </c>
      <c r="F6710">
        <v>177.88160705566</v>
      </c>
      <c r="G6710">
        <v>206.32531738281</v>
      </c>
      <c r="H6710">
        <v>251.025390625</v>
      </c>
      <c r="I6710">
        <v>291.16958618164</v>
      </c>
      <c r="J6710">
        <v>337.73599243164</v>
      </c>
      <c r="K6710" s="6">
        <f>IFERROR(EXP(TREND(LN($F$1:$J$1),LN(F6710:J6710),LN(Calculations!$B$3))),0)</f>
        <v>4.4357109020501329E-2</v>
      </c>
    </row>
    <row r="6711" spans="1:11" x14ac:dyDescent="0.35">
      <c r="A6711">
        <v>6708</v>
      </c>
      <c r="B6711" t="str">
        <f t="shared" si="104"/>
        <v>21-67</v>
      </c>
      <c r="C6711">
        <v>-67.130324681196996</v>
      </c>
      <c r="D6711">
        <v>20.969973772271</v>
      </c>
      <c r="E6711">
        <f>ASIN(SQRT((SIN(RADIANS(PARAMETERS!$D$8-D6711)/2)*SIN(RADIANS(PARAMETERS!$D$8-D6711)/2))+(COS(RADIANS(D6711))*COS(RADIANS(PARAMETERS!$D$8))*SIN(RADIANS(PARAMETERS!$D$9-C6711)/2)*SIN(RADIANS(PARAMETERS!$D$9-C6711)/2))))*2*3958.756</f>
        <v>572.82088765367314</v>
      </c>
      <c r="F6711">
        <v>177.97129821777</v>
      </c>
      <c r="G6711">
        <v>206.50473022461</v>
      </c>
      <c r="H6711">
        <v>251.36503601074</v>
      </c>
      <c r="I6711">
        <v>291.67013549805</v>
      </c>
      <c r="J6711">
        <v>338.44033813477</v>
      </c>
      <c r="K6711" s="6">
        <f>IFERROR(EXP(TREND(LN($F$1:$J$1),LN(F6711:J6711),LN(Calculations!$B$3))),0)</f>
        <v>4.4374477631674049E-2</v>
      </c>
    </row>
    <row r="6712" spans="1:11" x14ac:dyDescent="0.35">
      <c r="A6712">
        <v>6709</v>
      </c>
      <c r="B6712" t="str">
        <f t="shared" si="104"/>
        <v>21-67.5</v>
      </c>
      <c r="C6712">
        <v>-67.401646016097999</v>
      </c>
      <c r="D6712">
        <v>20.969973772271</v>
      </c>
      <c r="E6712">
        <f>ASIN(SQRT((SIN(RADIANS(PARAMETERS!$D$8-D6712)/2)*SIN(RADIANS(PARAMETERS!$D$8-D6712)/2))+(COS(RADIANS(D6712))*COS(RADIANS(PARAMETERS!$D$8))*SIN(RADIANS(PARAMETERS!$D$9-C6712)/2)*SIN(RADIANS(PARAMETERS!$D$9-C6712)/2))))*2*3958.756</f>
        <v>586.17003664672143</v>
      </c>
      <c r="F6712">
        <v>178.00421142578</v>
      </c>
      <c r="G6712">
        <v>206.61288452148</v>
      </c>
      <c r="H6712">
        <v>251.60922241211</v>
      </c>
      <c r="I6712">
        <v>292.05227661133</v>
      </c>
      <c r="J6712">
        <v>338.9983215332</v>
      </c>
      <c r="K6712" s="6">
        <f>IFERROR(EXP(TREND(LN($F$1:$J$1),LN(F6712:J6712),LN(Calculations!$B$3))),0)</f>
        <v>4.4332414663771413E-2</v>
      </c>
    </row>
    <row r="6713" spans="1:11" x14ac:dyDescent="0.35">
      <c r="A6713">
        <v>6710</v>
      </c>
      <c r="B6713" t="str">
        <f t="shared" si="104"/>
        <v>21-67.5</v>
      </c>
      <c r="C6713">
        <v>-67.672967350999002</v>
      </c>
      <c r="D6713">
        <v>20.969973772271</v>
      </c>
      <c r="E6713">
        <f>ASIN(SQRT((SIN(RADIANS(PARAMETERS!$D$8-D6713)/2)*SIN(RADIANS(PARAMETERS!$D$8-D6713)/2))+(COS(RADIANS(D6713))*COS(RADIANS(PARAMETERS!$D$8))*SIN(RADIANS(PARAMETERS!$D$9-C6713)/2)*SIN(RADIANS(PARAMETERS!$D$9-C6713)/2))))*2*3958.756</f>
        <v>599.75001711515529</v>
      </c>
      <c r="F6713">
        <v>178.00204467773</v>
      </c>
      <c r="G6713">
        <v>206.67782592773</v>
      </c>
      <c r="H6713">
        <v>251.79679870605</v>
      </c>
      <c r="I6713">
        <v>292.36517333984</v>
      </c>
      <c r="J6713">
        <v>339.4719543457</v>
      </c>
      <c r="K6713" s="6">
        <f>IFERROR(EXP(TREND(LN($F$1:$J$1),LN(F6713:J6713),LN(Calculations!$B$3))),0)</f>
        <v>4.4253079853294471E-2</v>
      </c>
    </row>
    <row r="6714" spans="1:11" x14ac:dyDescent="0.35">
      <c r="A6714">
        <v>6711</v>
      </c>
      <c r="B6714" t="str">
        <f t="shared" si="104"/>
        <v>21-68</v>
      </c>
      <c r="C6714">
        <v>-67.944288685900005</v>
      </c>
      <c r="D6714">
        <v>20.969973772271</v>
      </c>
      <c r="E6714">
        <f>ASIN(SQRT((SIN(RADIANS(PARAMETERS!$D$8-D6714)/2)*SIN(RADIANS(PARAMETERS!$D$8-D6714)/2))+(COS(RADIANS(D6714))*COS(RADIANS(PARAMETERS!$D$8))*SIN(RADIANS(PARAMETERS!$D$9-C6714)/2)*SIN(RADIANS(PARAMETERS!$D$9-C6714)/2))))*2*3958.756</f>
        <v>613.54547284579576</v>
      </c>
      <c r="F6714">
        <v>177.98390197754</v>
      </c>
      <c r="G6714">
        <v>206.72570800781</v>
      </c>
      <c r="H6714">
        <v>251.96612548828</v>
      </c>
      <c r="I6714">
        <v>292.6591796875</v>
      </c>
      <c r="J6714">
        <v>339.92636108398</v>
      </c>
      <c r="K6714" s="6">
        <f>IFERROR(EXP(TREND(LN($F$1:$J$1),LN(F6714:J6714),LN(Calculations!$B$3))),0)</f>
        <v>4.4154176506439963E-2</v>
      </c>
    </row>
    <row r="6715" spans="1:11" x14ac:dyDescent="0.35">
      <c r="A6715">
        <v>6712</v>
      </c>
      <c r="B6715" t="str">
        <f t="shared" si="104"/>
        <v>21-68</v>
      </c>
      <c r="C6715">
        <v>-68.215610020800995</v>
      </c>
      <c r="D6715">
        <v>20.969973772271</v>
      </c>
      <c r="E6715">
        <f>ASIN(SQRT((SIN(RADIANS(PARAMETERS!$D$8-D6715)/2)*SIN(RADIANS(PARAMETERS!$D$8-D6715)/2))+(COS(RADIANS(D6715))*COS(RADIANS(PARAMETERS!$D$8))*SIN(RADIANS(PARAMETERS!$D$9-C6715)/2)*SIN(RADIANS(PARAMETERS!$D$9-C6715)/2))))*2*3958.756</f>
        <v>627.54216393751335</v>
      </c>
      <c r="F6715">
        <v>177.83117675781</v>
      </c>
      <c r="G6715">
        <v>206.58880615234</v>
      </c>
      <c r="H6715">
        <v>251.86433410645</v>
      </c>
      <c r="I6715">
        <v>292.59799194336</v>
      </c>
      <c r="J6715">
        <v>339.92144775391</v>
      </c>
      <c r="K6715" s="6">
        <f>IFERROR(EXP(TREND(LN($F$1:$J$1),LN(F6715:J6715),LN(Calculations!$B$3))),0)</f>
        <v>4.3934002458183463E-2</v>
      </c>
    </row>
    <row r="6716" spans="1:11" x14ac:dyDescent="0.35">
      <c r="A6716">
        <v>6713</v>
      </c>
      <c r="B6716" t="str">
        <f t="shared" si="104"/>
        <v>21-68.5</v>
      </c>
      <c r="C6716">
        <v>-68.486931355701998</v>
      </c>
      <c r="D6716">
        <v>20.969973772271</v>
      </c>
      <c r="E6716">
        <f>ASIN(SQRT((SIN(RADIANS(PARAMETERS!$D$8-D6716)/2)*SIN(RADIANS(PARAMETERS!$D$8-D6716)/2))+(COS(RADIANS(D6716))*COS(RADIANS(PARAMETERS!$D$8))*SIN(RADIANS(PARAMETERS!$D$9-C6716)/2)*SIN(RADIANS(PARAMETERS!$D$9-C6716)/2))))*2*3958.756</f>
        <v>641.72689316837955</v>
      </c>
      <c r="F6716">
        <v>177.54678344727</v>
      </c>
      <c r="G6716">
        <v>206.31745910645</v>
      </c>
      <c r="H6716">
        <v>251.57228088379</v>
      </c>
      <c r="I6716">
        <v>292.29275512695</v>
      </c>
      <c r="J6716">
        <v>339.60632324219</v>
      </c>
      <c r="K6716" s="6">
        <f>IFERROR(EXP(TREND(LN($F$1:$J$1),LN(F6716:J6716),LN(Calculations!$B$3))),0)</f>
        <v>4.3590398379101614E-2</v>
      </c>
    </row>
    <row r="6717" spans="1:11" x14ac:dyDescent="0.35">
      <c r="A6717">
        <v>6714</v>
      </c>
      <c r="B6717" t="str">
        <f t="shared" si="104"/>
        <v>21-69</v>
      </c>
      <c r="C6717">
        <v>-68.758252690603001</v>
      </c>
      <c r="D6717">
        <v>20.969973772271</v>
      </c>
      <c r="E6717">
        <f>ASIN(SQRT((SIN(RADIANS(PARAMETERS!$D$8-D6717)/2)*SIN(RADIANS(PARAMETERS!$D$8-D6717)/2))+(COS(RADIANS(D6717))*COS(RADIANS(PARAMETERS!$D$8))*SIN(RADIANS(PARAMETERS!$D$9-C6717)/2)*SIN(RADIANS(PARAMETERS!$D$9-C6717)/2))))*2*3958.756</f>
        <v>656.08743402968605</v>
      </c>
      <c r="F6717">
        <v>177.13171386719</v>
      </c>
      <c r="G6717">
        <v>205.94386291504</v>
      </c>
      <c r="H6717">
        <v>251.142578125</v>
      </c>
      <c r="I6717">
        <v>291.81637573242</v>
      </c>
      <c r="J6717">
        <v>339.07962036133</v>
      </c>
      <c r="K6717" s="6">
        <f>IFERROR(EXP(TREND(LN($F$1:$J$1),LN(F6717:J6717),LN(Calculations!$B$3))),0)</f>
        <v>4.312215042170265E-2</v>
      </c>
    </row>
    <row r="6718" spans="1:11" x14ac:dyDescent="0.35">
      <c r="A6718">
        <v>6715</v>
      </c>
      <c r="B6718" t="str">
        <f t="shared" si="104"/>
        <v>21-69</v>
      </c>
      <c r="C6718">
        <v>-69.029574025504004</v>
      </c>
      <c r="D6718">
        <v>20.969973772271</v>
      </c>
      <c r="E6718">
        <f>ASIN(SQRT((SIN(RADIANS(PARAMETERS!$D$8-D6718)/2)*SIN(RADIANS(PARAMETERS!$D$8-D6718)/2))+(COS(RADIANS(D6718))*COS(RADIANS(PARAMETERS!$D$8))*SIN(RADIANS(PARAMETERS!$D$9-C6718)/2)*SIN(RADIANS(PARAMETERS!$D$9-C6718)/2))))*2*3958.756</f>
        <v>670.61246131881683</v>
      </c>
      <c r="F6718">
        <v>176.64474487305</v>
      </c>
      <c r="G6718">
        <v>205.47930908203</v>
      </c>
      <c r="H6718">
        <v>250.58047485352</v>
      </c>
      <c r="I6718">
        <v>291.16738891602</v>
      </c>
      <c r="J6718">
        <v>338.33053588867</v>
      </c>
      <c r="K6718" s="6">
        <f>IFERROR(EXP(TREND(LN($F$1:$J$1),LN(F6718:J6718),LN(Calculations!$B$3))),0)</f>
        <v>4.2593812218071091E-2</v>
      </c>
    </row>
    <row r="6719" spans="1:11" x14ac:dyDescent="0.35">
      <c r="A6719">
        <v>6716</v>
      </c>
      <c r="B6719" t="str">
        <f t="shared" si="104"/>
        <v>21-69.5</v>
      </c>
      <c r="C6719">
        <v>-69.300895360404994</v>
      </c>
      <c r="D6719">
        <v>20.969973772271</v>
      </c>
      <c r="E6719">
        <f>ASIN(SQRT((SIN(RADIANS(PARAMETERS!$D$8-D6719)/2)*SIN(RADIANS(PARAMETERS!$D$8-D6719)/2))+(COS(RADIANS(D6719))*COS(RADIANS(PARAMETERS!$D$8))*SIN(RADIANS(PARAMETERS!$D$9-C6719)/2)*SIN(RADIANS(PARAMETERS!$D$9-C6719)/2))))*2*3958.756</f>
        <v>685.29148489492957</v>
      </c>
      <c r="F6719">
        <v>176.1411895752</v>
      </c>
      <c r="G6719">
        <v>204.99899291992</v>
      </c>
      <c r="H6719">
        <v>250.00329589844</v>
      </c>
      <c r="I6719">
        <v>290.50445556641</v>
      </c>
      <c r="J6719">
        <v>337.56948852539</v>
      </c>
      <c r="K6719" s="6">
        <f>IFERROR(EXP(TREND(LN($F$1:$J$1),LN(F6719:J6719),LN(Calculations!$B$3))),0)</f>
        <v>4.2050543355209254E-2</v>
      </c>
    </row>
    <row r="6720" spans="1:11" x14ac:dyDescent="0.35">
      <c r="A6720">
        <v>6717</v>
      </c>
      <c r="B6720" t="str">
        <f t="shared" si="104"/>
        <v>21-69.5</v>
      </c>
      <c r="C6720">
        <v>-69.572216695305997</v>
      </c>
      <c r="D6720">
        <v>20.969973772271</v>
      </c>
      <c r="E6720">
        <f>ASIN(SQRT((SIN(RADIANS(PARAMETERS!$D$8-D6720)/2)*SIN(RADIANS(PARAMETERS!$D$8-D6720)/2))+(COS(RADIANS(D6720))*COS(RADIANS(PARAMETERS!$D$8))*SIN(RADIANS(PARAMETERS!$D$9-C6720)/2)*SIN(RADIANS(PARAMETERS!$D$9-C6720)/2))))*2*3958.756</f>
        <v>700.11478697597386</v>
      </c>
      <c r="F6720">
        <v>175.63751220703</v>
      </c>
      <c r="G6720">
        <v>204.52787780762</v>
      </c>
      <c r="H6720">
        <v>249.4522857666</v>
      </c>
      <c r="I6720">
        <v>289.88513183594</v>
      </c>
      <c r="J6720">
        <v>336.87445068359</v>
      </c>
      <c r="K6720" s="6">
        <f>IFERROR(EXP(TREND(LN($F$1:$J$1),LN(F6720:J6720),LN(Calculations!$B$3))),0)</f>
        <v>4.1504195273671253E-2</v>
      </c>
    </row>
    <row r="6721" spans="1:11" x14ac:dyDescent="0.35">
      <c r="A6721">
        <v>6718</v>
      </c>
      <c r="B6721" t="str">
        <f t="shared" si="104"/>
        <v>21-70</v>
      </c>
      <c r="C6721">
        <v>-69.843538030207</v>
      </c>
      <c r="D6721">
        <v>20.969973772271</v>
      </c>
      <c r="E6721">
        <f>ASIN(SQRT((SIN(RADIANS(PARAMETERS!$D$8-D6721)/2)*SIN(RADIANS(PARAMETERS!$D$8-D6721)/2))+(COS(RADIANS(D6721))*COS(RADIANS(PARAMETERS!$D$8))*SIN(RADIANS(PARAMETERS!$D$9-C6721)/2)*SIN(RADIANS(PARAMETERS!$D$9-C6721)/2))))*2*3958.756</f>
        <v>715.07336318209468</v>
      </c>
      <c r="F6721">
        <v>174.98933410645</v>
      </c>
      <c r="G6721">
        <v>203.91427612305</v>
      </c>
      <c r="H6721">
        <v>248.69525146484</v>
      </c>
      <c r="I6721">
        <v>288.99826049805</v>
      </c>
      <c r="J6721">
        <v>335.83590698242</v>
      </c>
      <c r="K6721" s="6">
        <f>IFERROR(EXP(TREND(LN($F$1:$J$1),LN(F6721:J6721),LN(Calculations!$B$3))),0)</f>
        <v>4.0837019094871266E-2</v>
      </c>
    </row>
    <row r="6722" spans="1:11" x14ac:dyDescent="0.35">
      <c r="A6722">
        <v>6719</v>
      </c>
      <c r="B6722" t="str">
        <f t="shared" si="104"/>
        <v>21-70</v>
      </c>
      <c r="C6722">
        <v>-70.114859365108003</v>
      </c>
      <c r="D6722">
        <v>20.969973772271</v>
      </c>
      <c r="E6722">
        <f>ASIN(SQRT((SIN(RADIANS(PARAMETERS!$D$8-D6722)/2)*SIN(RADIANS(PARAMETERS!$D$8-D6722)/2))+(COS(RADIANS(D6722))*COS(RADIANS(PARAMETERS!$D$8))*SIN(RADIANS(PARAMETERS!$D$9-C6722)/2)*SIN(RADIANS(PARAMETERS!$D$9-C6722)/2))))*2*3958.756</f>
        <v>730.15886739953805</v>
      </c>
      <c r="F6722">
        <v>174.23832702637</v>
      </c>
      <c r="G6722">
        <v>203.21060180664</v>
      </c>
      <c r="H6722">
        <v>247.81242370605</v>
      </c>
      <c r="I6722">
        <v>287.95138549805</v>
      </c>
      <c r="J6722">
        <v>334.59567260742</v>
      </c>
      <c r="K6722" s="6">
        <f>IFERROR(EXP(TREND(LN($F$1:$J$1),LN(F6722:J6722),LN(Calculations!$B$3))),0)</f>
        <v>4.0086748212182811E-2</v>
      </c>
    </row>
    <row r="6723" spans="1:11" x14ac:dyDescent="0.35">
      <c r="A6723">
        <v>6720</v>
      </c>
      <c r="B6723" t="str">
        <f t="shared" si="104"/>
        <v>21-70.5</v>
      </c>
      <c r="C6723">
        <v>-70.386180700009007</v>
      </c>
      <c r="D6723">
        <v>20.969973772271</v>
      </c>
      <c r="E6723">
        <f>ASIN(SQRT((SIN(RADIANS(PARAMETERS!$D$8-D6723)/2)*SIN(RADIANS(PARAMETERS!$D$8-D6723)/2))+(COS(RADIANS(D6723))*COS(RADIANS(PARAMETERS!$D$8))*SIN(RADIANS(PARAMETERS!$D$9-C6723)/2)*SIN(RADIANS(PARAMETERS!$D$9-C6723)/2))))*2*3958.756</f>
        <v>745.36356044236186</v>
      </c>
      <c r="F6723">
        <v>173.4073638916</v>
      </c>
      <c r="G6723">
        <v>202.43707275391</v>
      </c>
      <c r="H6723">
        <v>246.83584594727</v>
      </c>
      <c r="I6723">
        <v>286.78820800781</v>
      </c>
      <c r="J6723">
        <v>333.21188354492</v>
      </c>
      <c r="K6723" s="6">
        <f>IFERROR(EXP(TREND(LN($F$1:$J$1),LN(F6723:J6723),LN(Calculations!$B$3))),0)</f>
        <v>3.9274826432425254E-2</v>
      </c>
    </row>
    <row r="6724" spans="1:11" x14ac:dyDescent="0.35">
      <c r="A6724">
        <v>6721</v>
      </c>
      <c r="B6724" t="str">
        <f t="shared" si="104"/>
        <v>21-70.5</v>
      </c>
      <c r="C6724">
        <v>-70.657502034909996</v>
      </c>
      <c r="D6724">
        <v>20.969973772271</v>
      </c>
      <c r="E6724">
        <f>ASIN(SQRT((SIN(RADIANS(PARAMETERS!$D$8-D6724)/2)*SIN(RADIANS(PARAMETERS!$D$8-D6724)/2))+(COS(RADIANS(D6724))*COS(RADIANS(PARAMETERS!$D$8))*SIN(RADIANS(PARAMETERS!$D$9-C6724)/2)*SIN(RADIANS(PARAMETERS!$D$9-C6724)/2))))*2*3958.756</f>
        <v>760.68026241969983</v>
      </c>
      <c r="F6724">
        <v>172.65351867676</v>
      </c>
      <c r="G6724">
        <v>201.67683410645</v>
      </c>
      <c r="H6724">
        <v>245.85926818848</v>
      </c>
      <c r="I6724">
        <v>285.61032104492</v>
      </c>
      <c r="J6724">
        <v>331.79339599609</v>
      </c>
      <c r="K6724" s="6">
        <f>IFERROR(EXP(TREND(LN($F$1:$J$1),LN(F6724:J6724),LN(Calculations!$B$3))),0)</f>
        <v>3.8551243381279902E-2</v>
      </c>
    </row>
    <row r="6725" spans="1:11" x14ac:dyDescent="0.35">
      <c r="A6725">
        <v>6722</v>
      </c>
      <c r="B6725" t="str">
        <f t="shared" ref="B6725:B6788" si="105">MROUND(D6725,1)&amp;MROUND(C6725,-0.5)</f>
        <v>21-71</v>
      </c>
      <c r="C6725">
        <v>-70.928823369810999</v>
      </c>
      <c r="D6725">
        <v>20.969973772271</v>
      </c>
      <c r="E6725">
        <f>ASIN(SQRT((SIN(RADIANS(PARAMETERS!$D$8-D6725)/2)*SIN(RADIANS(PARAMETERS!$D$8-D6725)/2))+(COS(RADIANS(D6725))*COS(RADIANS(PARAMETERS!$D$8))*SIN(RADIANS(PARAMETERS!$D$9-C6725)/2)*SIN(RADIANS(PARAMETERS!$D$9-C6725)/2))))*2*3958.756</f>
        <v>776.10230866803397</v>
      </c>
      <c r="F6725">
        <v>172.04887390137</v>
      </c>
      <c r="G6725">
        <v>201.02406311035</v>
      </c>
      <c r="H6725">
        <v>245.03382873535</v>
      </c>
      <c r="I6725">
        <v>284.62539672852</v>
      </c>
      <c r="J6725">
        <v>330.61911010742</v>
      </c>
      <c r="K6725" s="6">
        <f>IFERROR(EXP(TREND(LN($F$1:$J$1),LN(F6725:J6725),LN(Calculations!$B$3))),0)</f>
        <v>3.7963631308217755E-2</v>
      </c>
    </row>
    <row r="6726" spans="1:11" x14ac:dyDescent="0.35">
      <c r="A6726">
        <v>6723</v>
      </c>
      <c r="B6726" t="str">
        <f t="shared" si="105"/>
        <v>21-71</v>
      </c>
      <c r="C6726">
        <v>-71.200144704712002</v>
      </c>
      <c r="D6726">
        <v>20.969973772271</v>
      </c>
      <c r="E6726">
        <f>ASIN(SQRT((SIN(RADIANS(PARAMETERS!$D$8-D6726)/2)*SIN(RADIANS(PARAMETERS!$D$8-D6726)/2))+(COS(RADIANS(D6726))*COS(RADIANS(PARAMETERS!$D$8))*SIN(RADIANS(PARAMETERS!$D$9-C6726)/2)*SIN(RADIANS(PARAMETERS!$D$9-C6726)/2))))*2*3958.756</f>
        <v>791.62350907612779</v>
      </c>
      <c r="F6726">
        <v>171.5845489502</v>
      </c>
      <c r="G6726">
        <v>200.48133850098</v>
      </c>
      <c r="H6726">
        <v>244.36688232422</v>
      </c>
      <c r="I6726">
        <v>283.8459777832</v>
      </c>
      <c r="J6726">
        <v>329.70831298828</v>
      </c>
      <c r="K6726" s="6">
        <f>IFERROR(EXP(TREND(LN($F$1:$J$1),LN(F6726:J6726),LN(Calculations!$B$3))),0)</f>
        <v>3.7498331666278577E-2</v>
      </c>
    </row>
    <row r="6727" spans="1:11" x14ac:dyDescent="0.35">
      <c r="A6727">
        <v>6724</v>
      </c>
      <c r="B6727" t="str">
        <f t="shared" si="105"/>
        <v>21-71.5</v>
      </c>
      <c r="C6727">
        <v>-71.471466039613006</v>
      </c>
      <c r="D6727">
        <v>20.969973772271</v>
      </c>
      <c r="E6727">
        <f>ASIN(SQRT((SIN(RADIANS(PARAMETERS!$D$8-D6727)/2)*SIN(RADIANS(PARAMETERS!$D$8-D6727)/2))+(COS(RADIANS(D6727))*COS(RADIANS(PARAMETERS!$D$8))*SIN(RADIANS(PARAMETERS!$D$9-C6727)/2)*SIN(RADIANS(PARAMETERS!$D$9-C6727)/2))))*2*3958.756</f>
        <v>807.23811061112485</v>
      </c>
      <c r="F6727">
        <v>171.08464050293</v>
      </c>
      <c r="G6727">
        <v>199.8828125</v>
      </c>
      <c r="H6727">
        <v>243.60850524902</v>
      </c>
      <c r="I6727">
        <v>282.9397277832</v>
      </c>
      <c r="J6727">
        <v>328.62609863281</v>
      </c>
      <c r="K6727" s="6">
        <f>IFERROR(EXP(TREND(LN($F$1:$J$1),LN(F6727:J6727),LN(Calculations!$B$3))),0)</f>
        <v>3.7013130710339959E-2</v>
      </c>
    </row>
    <row r="6728" spans="1:11" x14ac:dyDescent="0.35">
      <c r="A6728">
        <v>6725</v>
      </c>
      <c r="B6728" t="str">
        <f t="shared" si="105"/>
        <v>21-71.5</v>
      </c>
      <c r="C6728">
        <v>-71.742787374513995</v>
      </c>
      <c r="D6728">
        <v>20.969973772271</v>
      </c>
      <c r="E6728">
        <f>ASIN(SQRT((SIN(RADIANS(PARAMETERS!$D$8-D6728)/2)*SIN(RADIANS(PARAMETERS!$D$8-D6728)/2))+(COS(RADIANS(D6728))*COS(RADIANS(PARAMETERS!$D$8))*SIN(RADIANS(PARAMETERS!$D$9-C6728)/2)*SIN(RADIANS(PARAMETERS!$D$9-C6728)/2))))*2*3958.756</f>
        <v>822.94076284455639</v>
      </c>
      <c r="F6728">
        <v>170.66743469238</v>
      </c>
      <c r="G6728">
        <v>199.39961242676</v>
      </c>
      <c r="H6728">
        <v>243.02018737793</v>
      </c>
      <c r="I6728">
        <v>282.25692749023</v>
      </c>
      <c r="J6728">
        <v>327.83364868164</v>
      </c>
      <c r="K6728" s="6">
        <f>IFERROR(EXP(TREND(LN($F$1:$J$1),LN(F6728:J6728),LN(Calculations!$B$3))),0)</f>
        <v>3.6600429914060088E-2</v>
      </c>
    </row>
    <row r="6729" spans="1:11" x14ac:dyDescent="0.35">
      <c r="A6729">
        <v>6726</v>
      </c>
      <c r="B6729" t="str">
        <f t="shared" si="105"/>
        <v>21-72</v>
      </c>
      <c r="C6729">
        <v>-72.014108709414998</v>
      </c>
      <c r="D6729">
        <v>20.969973772271</v>
      </c>
      <c r="E6729">
        <f>ASIN(SQRT((SIN(RADIANS(PARAMETERS!$D$8-D6729)/2)*SIN(RADIANS(PARAMETERS!$D$8-D6729)/2))+(COS(RADIANS(D6729))*COS(RADIANS(PARAMETERS!$D$8))*SIN(RADIANS(PARAMETERS!$D$9-C6729)/2)*SIN(RADIANS(PARAMETERS!$D$9-C6729)/2))))*2*3958.756</f>
        <v>838.72648627433671</v>
      </c>
      <c r="F6729">
        <v>170.35218811035</v>
      </c>
      <c r="G6729">
        <v>199.02128601074</v>
      </c>
      <c r="H6729">
        <v>242.58564758301</v>
      </c>
      <c r="I6729">
        <v>281.77545166016</v>
      </c>
      <c r="J6729">
        <v>327.30126953125</v>
      </c>
      <c r="K6729" s="6">
        <f>IFERROR(EXP(TREND(LN($F$1:$J$1),LN(F6729:J6729),LN(Calculations!$B$3))),0)</f>
        <v>3.627356651779072E-2</v>
      </c>
    </row>
    <row r="6730" spans="1:11" x14ac:dyDescent="0.35">
      <c r="A6730">
        <v>6727</v>
      </c>
      <c r="B6730" t="str">
        <f t="shared" si="105"/>
        <v>21-72.5</v>
      </c>
      <c r="C6730">
        <v>-72.285430044316001</v>
      </c>
      <c r="D6730">
        <v>20.969973772271</v>
      </c>
      <c r="E6730">
        <f>ASIN(SQRT((SIN(RADIANS(PARAMETERS!$D$8-D6730)/2)*SIN(RADIANS(PARAMETERS!$D$8-D6730)/2))+(COS(RADIANS(D6730))*COS(RADIANS(PARAMETERS!$D$8))*SIN(RADIANS(PARAMETERS!$D$9-C6730)/2)*SIN(RADIANS(PARAMETERS!$D$9-C6730)/2))))*2*3958.756</f>
        <v>854.59064324114206</v>
      </c>
      <c r="F6730">
        <v>169.97431945801</v>
      </c>
      <c r="G6730">
        <v>198.58448791504</v>
      </c>
      <c r="H6730">
        <v>242.04666137695</v>
      </c>
      <c r="I6730">
        <v>281.14324951172</v>
      </c>
      <c r="J6730">
        <v>326.55944824219</v>
      </c>
      <c r="K6730" s="6">
        <f>IFERROR(EXP(TREND(LN($F$1:$J$1),LN(F6730:J6730),LN(Calculations!$B$3))),0)</f>
        <v>3.5910056647693159E-2</v>
      </c>
    </row>
    <row r="6731" spans="1:11" x14ac:dyDescent="0.35">
      <c r="A6731">
        <v>6728</v>
      </c>
      <c r="B6731" t="str">
        <f t="shared" si="105"/>
        <v>21-72.5</v>
      </c>
      <c r="C6731">
        <v>-72.556751379217005</v>
      </c>
      <c r="D6731">
        <v>20.969973772271</v>
      </c>
      <c r="E6731">
        <f>ASIN(SQRT((SIN(RADIANS(PARAMETERS!$D$8-D6731)/2)*SIN(RADIANS(PARAMETERS!$D$8-D6731)/2))+(COS(RADIANS(D6731))*COS(RADIANS(PARAMETERS!$D$8))*SIN(RADIANS(PARAMETERS!$D$9-C6731)/2)*SIN(RADIANS(PARAMETERS!$D$9-C6731)/2))))*2*3958.756</f>
        <v>870.52891124352891</v>
      </c>
      <c r="F6731">
        <v>169.47401428223</v>
      </c>
      <c r="G6731">
        <v>198.08044433594</v>
      </c>
      <c r="H6731">
        <v>241.4063873291</v>
      </c>
      <c r="I6731">
        <v>280.37652587891</v>
      </c>
      <c r="J6731">
        <v>325.64184570313</v>
      </c>
      <c r="K6731" s="6">
        <f>IFERROR(EXP(TREND(LN($F$1:$J$1),LN(F6731:J6731),LN(Calculations!$B$3))),0)</f>
        <v>3.5457139680242944E-2</v>
      </c>
    </row>
    <row r="6732" spans="1:11" x14ac:dyDescent="0.35">
      <c r="A6732">
        <v>6729</v>
      </c>
      <c r="B6732" t="str">
        <f t="shared" si="105"/>
        <v>21-73</v>
      </c>
      <c r="C6732">
        <v>-72.828072714117994</v>
      </c>
      <c r="D6732">
        <v>20.969973772271</v>
      </c>
      <c r="E6732">
        <f>ASIN(SQRT((SIN(RADIANS(PARAMETERS!$D$8-D6732)/2)*SIN(RADIANS(PARAMETERS!$D$8-D6732)/2))+(COS(RADIANS(D6732))*COS(RADIANS(PARAMETERS!$D$8))*SIN(RADIANS(PARAMETERS!$D$9-C6732)/2)*SIN(RADIANS(PARAMETERS!$D$9-C6732)/2))))*2*3958.756</f>
        <v>886.53725846443479</v>
      </c>
      <c r="F6732">
        <v>168.9455871582</v>
      </c>
      <c r="G6732">
        <v>197.5679473877</v>
      </c>
      <c r="H6732">
        <v>240.74244689941</v>
      </c>
      <c r="I6732">
        <v>279.57064819336</v>
      </c>
      <c r="J6732">
        <v>324.66528320313</v>
      </c>
      <c r="K6732" s="6">
        <f>IFERROR(EXP(TREND(LN($F$1:$J$1),LN(F6732:J6732),LN(Calculations!$B$3))),0)</f>
        <v>3.4993861918586132E-2</v>
      </c>
    </row>
    <row r="6733" spans="1:11" x14ac:dyDescent="0.35">
      <c r="A6733">
        <v>6730</v>
      </c>
      <c r="B6733" t="str">
        <f t="shared" si="105"/>
        <v>21-73</v>
      </c>
      <c r="C6733">
        <v>-73.099394049018997</v>
      </c>
      <c r="D6733">
        <v>20.969973772271</v>
      </c>
      <c r="E6733">
        <f>ASIN(SQRT((SIN(RADIANS(PARAMETERS!$D$8-D6733)/2)*SIN(RADIANS(PARAMETERS!$D$8-D6733)/2))+(COS(RADIANS(D6733))*COS(RADIANS(PARAMETERS!$D$8))*SIN(RADIANS(PARAMETERS!$D$9-C6733)/2)*SIN(RADIANS(PARAMETERS!$D$9-C6733)/2))))*2*3958.756</f>
        <v>902.61192133158488</v>
      </c>
      <c r="F6733">
        <v>168.74185180664</v>
      </c>
      <c r="G6733">
        <v>197.27000427246</v>
      </c>
      <c r="H6733">
        <v>240.34535217285</v>
      </c>
      <c r="I6733">
        <v>279.07919311523</v>
      </c>
      <c r="J6733">
        <v>324.05899047852</v>
      </c>
      <c r="K6733" s="6">
        <f>IFERROR(EXP(TREND(LN($F$1:$J$1),LN(F6733:J6733),LN(Calculations!$B$3))),0)</f>
        <v>3.4806537188705092E-2</v>
      </c>
    </row>
    <row r="6734" spans="1:11" x14ac:dyDescent="0.35">
      <c r="A6734">
        <v>6731</v>
      </c>
      <c r="B6734" t="str">
        <f t="shared" si="105"/>
        <v>21-73.5</v>
      </c>
      <c r="C6734">
        <v>-73.37071538392</v>
      </c>
      <c r="D6734">
        <v>20.969973772271</v>
      </c>
      <c r="E6734">
        <f>ASIN(SQRT((SIN(RADIANS(PARAMETERS!$D$8-D6734)/2)*SIN(RADIANS(PARAMETERS!$D$8-D6734)/2))+(COS(RADIANS(D6734))*COS(RADIANS(PARAMETERS!$D$8))*SIN(RADIANS(PARAMETERS!$D$9-C6734)/2)*SIN(RADIANS(PARAMETERS!$D$9-C6734)/2))))*2*3958.756</f>
        <v>918.74938394502124</v>
      </c>
      <c r="F6734">
        <v>168.91203308105</v>
      </c>
      <c r="G6734">
        <v>197.34471130371</v>
      </c>
      <c r="H6734">
        <v>240.46328735352</v>
      </c>
      <c r="I6734">
        <v>279.23937988281</v>
      </c>
      <c r="J6734">
        <v>324.27160644531</v>
      </c>
      <c r="K6734" s="6">
        <f>IFERROR(EXP(TREND(LN($F$1:$J$1),LN(F6734:J6734),LN(Calculations!$B$3))),0)</f>
        <v>3.4929341994184938E-2</v>
      </c>
    </row>
    <row r="6735" spans="1:11" x14ac:dyDescent="0.35">
      <c r="A6735">
        <v>6732</v>
      </c>
      <c r="B6735" t="str">
        <f t="shared" si="105"/>
        <v>21-73.5</v>
      </c>
      <c r="C6735">
        <v>-73.642036718821004</v>
      </c>
      <c r="D6735">
        <v>20.969973772271</v>
      </c>
      <c r="E6735">
        <f>ASIN(SQRT((SIN(RADIANS(PARAMETERS!$D$8-D6735)/2)*SIN(RADIANS(PARAMETERS!$D$8-D6735)/2))+(COS(RADIANS(D6735))*COS(RADIANS(PARAMETERS!$D$8))*SIN(RADIANS(PARAMETERS!$D$9-C6735)/2)*SIN(RADIANS(PARAMETERS!$D$9-C6735)/2))))*2*3958.756</f>
        <v>934.94635921611041</v>
      </c>
      <c r="F6735">
        <v>169.26481628418</v>
      </c>
      <c r="G6735">
        <v>197.60874938965</v>
      </c>
      <c r="H6735">
        <v>240.83901977539</v>
      </c>
      <c r="I6735">
        <v>279.72283935547</v>
      </c>
      <c r="J6735">
        <v>324.88748168945</v>
      </c>
      <c r="K6735" s="6">
        <f>IFERROR(EXP(TREND(LN($F$1:$J$1),LN(F6735:J6735),LN(Calculations!$B$3))),0)</f>
        <v>3.5207549410976868E-2</v>
      </c>
    </row>
    <row r="6736" spans="1:11" x14ac:dyDescent="0.35">
      <c r="A6736">
        <v>6733</v>
      </c>
      <c r="B6736" t="str">
        <f t="shared" si="105"/>
        <v>21-74</v>
      </c>
      <c r="C6736">
        <v>-73.913358053722007</v>
      </c>
      <c r="D6736">
        <v>20.969973772271</v>
      </c>
      <c r="E6736">
        <f>ASIN(SQRT((SIN(RADIANS(PARAMETERS!$D$8-D6736)/2)*SIN(RADIANS(PARAMETERS!$D$8-D6736)/2))+(COS(RADIANS(D6736))*COS(RADIANS(PARAMETERS!$D$8))*SIN(RADIANS(PARAMETERS!$D$9-C6736)/2)*SIN(RADIANS(PARAMETERS!$D$9-C6736)/2))))*2*3958.756</f>
        <v>951.19977157347637</v>
      </c>
      <c r="F6736">
        <v>169.3263092041</v>
      </c>
      <c r="G6736">
        <v>197.52323913574</v>
      </c>
      <c r="H6736">
        <v>240.70764160156</v>
      </c>
      <c r="I6736">
        <v>279.54571533203</v>
      </c>
      <c r="J6736">
        <v>324.65258789063</v>
      </c>
      <c r="K6736" s="6">
        <f>IFERROR(EXP(TREND(LN($F$1:$J$1),LN(F6736:J6736),LN(Calculations!$B$3))),0)</f>
        <v>3.5249815322014294E-2</v>
      </c>
    </row>
    <row r="6737" spans="1:11" x14ac:dyDescent="0.35">
      <c r="A6737">
        <v>6734</v>
      </c>
      <c r="B6737" t="str">
        <f t="shared" si="105"/>
        <v>21-74</v>
      </c>
      <c r="C6737">
        <v>-74.184679388622996</v>
      </c>
      <c r="D6737">
        <v>20.969973772271</v>
      </c>
      <c r="E6737">
        <f>ASIN(SQRT((SIN(RADIANS(PARAMETERS!$D$8-D6737)/2)*SIN(RADIANS(PARAMETERS!$D$8-D6737)/2))+(COS(RADIANS(D6737))*COS(RADIANS(PARAMETERS!$D$8))*SIN(RADIANS(PARAMETERS!$D$9-C6737)/2)*SIN(RADIANS(PARAMETERS!$D$9-C6737)/2))))*2*3958.756</f>
        <v>967.50674110224043</v>
      </c>
      <c r="F6737">
        <v>168.76193237305</v>
      </c>
      <c r="G6737">
        <v>197.02026367188</v>
      </c>
      <c r="H6737">
        <v>240.0022277832</v>
      </c>
      <c r="I6737">
        <v>278.64556884766</v>
      </c>
      <c r="J6737">
        <v>323.51354980469</v>
      </c>
      <c r="K6737" s="6">
        <f>IFERROR(EXP(TREND(LN($F$1:$J$1),LN(F6737:J6737),LN(Calculations!$B$3))),0)</f>
        <v>3.4791781807279216E-2</v>
      </c>
    </row>
    <row r="6738" spans="1:11" x14ac:dyDescent="0.35">
      <c r="A6738">
        <v>6735</v>
      </c>
      <c r="B6738" t="str">
        <f t="shared" si="105"/>
        <v>21-74.5</v>
      </c>
      <c r="C6738">
        <v>-74.456000723523999</v>
      </c>
      <c r="D6738">
        <v>20.969973772271</v>
      </c>
      <c r="E6738">
        <f>ASIN(SQRT((SIN(RADIANS(PARAMETERS!$D$8-D6738)/2)*SIN(RADIANS(PARAMETERS!$D$8-D6738)/2))+(COS(RADIANS(D6738))*COS(RADIANS(PARAMETERS!$D$8))*SIN(RADIANS(PARAMETERS!$D$9-C6738)/2)*SIN(RADIANS(PARAMETERS!$D$9-C6738)/2))))*2*3958.756</f>
        <v>983.8645689934541</v>
      </c>
      <c r="F6738">
        <v>167.74580383301</v>
      </c>
      <c r="G6738">
        <v>196.2056427002</v>
      </c>
      <c r="H6738">
        <v>238.86317443848</v>
      </c>
      <c r="I6738">
        <v>277.19543457031</v>
      </c>
      <c r="J6738">
        <v>321.68283081055</v>
      </c>
      <c r="K6738" s="6">
        <f>IFERROR(EXP(TREND(LN($F$1:$J$1),LN(F6738:J6738),LN(Calculations!$B$3))),0)</f>
        <v>3.3984537829905931E-2</v>
      </c>
    </row>
    <row r="6739" spans="1:11" x14ac:dyDescent="0.35">
      <c r="A6739">
        <v>6736</v>
      </c>
      <c r="B6739" t="str">
        <f t="shared" si="105"/>
        <v>21-74.5</v>
      </c>
      <c r="C6739">
        <v>-74.727322058425003</v>
      </c>
      <c r="D6739">
        <v>20.969973772271</v>
      </c>
      <c r="E6739">
        <f>ASIN(SQRT((SIN(RADIANS(PARAMETERS!$D$8-D6739)/2)*SIN(RADIANS(PARAMETERS!$D$8-D6739)/2))+(COS(RADIANS(D6739))*COS(RADIANS(PARAMETERS!$D$8))*SIN(RADIANS(PARAMETERS!$D$9-C6739)/2)*SIN(RADIANS(PARAMETERS!$D$9-C6739)/2))))*2*3958.756</f>
        <v>1000.2707241906</v>
      </c>
      <c r="F6739">
        <v>166.63854980469</v>
      </c>
      <c r="G6739">
        <v>195.31854248047</v>
      </c>
      <c r="H6739">
        <v>237.6044921875</v>
      </c>
      <c r="I6739">
        <v>275.57891845703</v>
      </c>
      <c r="J6739">
        <v>319.62701416016</v>
      </c>
      <c r="K6739" s="6">
        <f>IFERROR(EXP(TREND(LN($F$1:$J$1),LN(F6739:J6739),LN(Calculations!$B$3))),0)</f>
        <v>3.3128794846967013E-2</v>
      </c>
    </row>
    <row r="6740" spans="1:11" x14ac:dyDescent="0.35">
      <c r="A6740">
        <v>6737</v>
      </c>
      <c r="B6740" t="str">
        <f t="shared" si="105"/>
        <v>21-75</v>
      </c>
      <c r="C6740">
        <v>-74.998643393324997</v>
      </c>
      <c r="D6740">
        <v>20.969973772271</v>
      </c>
      <c r="E6740">
        <f>ASIN(SQRT((SIN(RADIANS(PARAMETERS!$D$8-D6740)/2)*SIN(RADIANS(PARAMETERS!$D$8-D6740)/2))+(COS(RADIANS(D6740))*COS(RADIANS(PARAMETERS!$D$8))*SIN(RADIANS(PARAMETERS!$D$9-C6740)/2)*SIN(RADIANS(PARAMETERS!$D$9-C6740)/2))))*2*3958.756</f>
        <v>1016.7228311294344</v>
      </c>
      <c r="F6740">
        <v>165.62854003906</v>
      </c>
      <c r="G6740">
        <v>194.52728271484</v>
      </c>
      <c r="H6740">
        <v>236.4815826416</v>
      </c>
      <c r="I6740">
        <v>274.13659667969</v>
      </c>
      <c r="J6740">
        <v>317.79260253906</v>
      </c>
      <c r="K6740" s="6">
        <f>IFERROR(EXP(TREND(LN($F$1:$J$1),LN(F6740:J6740),LN(Calculations!$B$3))),0)</f>
        <v>3.2362967281343885E-2</v>
      </c>
    </row>
    <row r="6741" spans="1:11" x14ac:dyDescent="0.35">
      <c r="A6741">
        <v>6738</v>
      </c>
      <c r="B6741" t="str">
        <f t="shared" si="105"/>
        <v>21-75.5</v>
      </c>
      <c r="C6741">
        <v>-75.269964728226</v>
      </c>
      <c r="D6741">
        <v>20.969973772271</v>
      </c>
      <c r="E6741">
        <f>ASIN(SQRT((SIN(RADIANS(PARAMETERS!$D$8-D6741)/2)*SIN(RADIANS(PARAMETERS!$D$8-D6741)/2))+(COS(RADIANS(D6741))*COS(RADIANS(PARAMETERS!$D$8))*SIN(RADIANS(PARAMETERS!$D$9-C6741)/2)*SIN(RADIANS(PARAMETERS!$D$9-C6741)/2))))*2*3958.756</f>
        <v>1033.2186584766569</v>
      </c>
      <c r="F6741">
        <v>164.80377197266</v>
      </c>
      <c r="G6741">
        <v>193.86090087891</v>
      </c>
      <c r="H6741">
        <v>235.52146911621</v>
      </c>
      <c r="I6741">
        <v>272.89233398438</v>
      </c>
      <c r="J6741">
        <v>316.19833374023</v>
      </c>
      <c r="K6741" s="6">
        <f>IFERROR(EXP(TREND(LN($F$1:$J$1),LN(F6741:J6741),LN(Calculations!$B$3))),0)</f>
        <v>3.1750850821568331E-2</v>
      </c>
    </row>
    <row r="6742" spans="1:11" x14ac:dyDescent="0.35">
      <c r="A6742">
        <v>6739</v>
      </c>
      <c r="B6742" t="str">
        <f t="shared" si="105"/>
        <v>21-75.5</v>
      </c>
      <c r="C6742">
        <v>-75.541286063127004</v>
      </c>
      <c r="D6742">
        <v>20.969973772271</v>
      </c>
      <c r="E6742">
        <f>ASIN(SQRT((SIN(RADIANS(PARAMETERS!$D$8-D6742)/2)*SIN(RADIANS(PARAMETERS!$D$8-D6742)/2))+(COS(RADIANS(D6742))*COS(RADIANS(PARAMETERS!$D$8))*SIN(RADIANS(PARAMETERS!$D$9-C6742)/2)*SIN(RADIANS(PARAMETERS!$D$9-C6742)/2))))*2*3958.756</f>
        <v>1049.7561087798213</v>
      </c>
      <c r="F6742">
        <v>164.34024047852</v>
      </c>
      <c r="G6742">
        <v>193.40664672852</v>
      </c>
      <c r="H6742">
        <v>234.83099365234</v>
      </c>
      <c r="I6742">
        <v>271.970703125</v>
      </c>
      <c r="J6742">
        <v>314.98941040039</v>
      </c>
      <c r="K6742" s="6">
        <f>IFERROR(EXP(TREND(LN($F$1:$J$1),LN(F6742:J6742),LN(Calculations!$B$3))),0)</f>
        <v>3.1417601355567433E-2</v>
      </c>
    </row>
    <row r="6743" spans="1:11" x14ac:dyDescent="0.35">
      <c r="A6743">
        <v>6740</v>
      </c>
      <c r="B6743" t="str">
        <f t="shared" si="105"/>
        <v>21-76</v>
      </c>
      <c r="C6743">
        <v>-75.812607398028007</v>
      </c>
      <c r="D6743">
        <v>20.969973772271</v>
      </c>
      <c r="E6743">
        <f>ASIN(SQRT((SIN(RADIANS(PARAMETERS!$D$8-D6743)/2)*SIN(RADIANS(PARAMETERS!$D$8-D6743)/2))+(COS(RADIANS(D6743))*COS(RADIANS(PARAMETERS!$D$8))*SIN(RADIANS(PARAMETERS!$D$9-C6743)/2)*SIN(RADIANS(PARAMETERS!$D$9-C6743)/2))))*2*3958.756</f>
        <v>1066.3332089506189</v>
      </c>
      <c r="F6743">
        <v>164.30696105957</v>
      </c>
      <c r="G6743">
        <v>193.33599853516</v>
      </c>
      <c r="H6743">
        <v>234.68240356445</v>
      </c>
      <c r="I6743">
        <v>271.7438659668</v>
      </c>
      <c r="J6743">
        <v>314.66357421875</v>
      </c>
      <c r="K6743" s="6">
        <f>IFERROR(EXP(TREND(LN($F$1:$J$1),LN(F6743:J6743),LN(Calculations!$B$3))),0)</f>
        <v>3.1408672270098366E-2</v>
      </c>
    </row>
    <row r="6744" spans="1:11" x14ac:dyDescent="0.35">
      <c r="A6744">
        <v>6741</v>
      </c>
      <c r="B6744" t="str">
        <f t="shared" si="105"/>
        <v>21-76</v>
      </c>
      <c r="C6744">
        <v>-76.083928732928996</v>
      </c>
      <c r="D6744">
        <v>20.969973772271</v>
      </c>
      <c r="E6744">
        <f>ASIN(SQRT((SIN(RADIANS(PARAMETERS!$D$8-D6744)/2)*SIN(RADIANS(PARAMETERS!$D$8-D6744)/2))+(COS(RADIANS(D6744))*COS(RADIANS(PARAMETERS!$D$8))*SIN(RADIANS(PARAMETERS!$D$9-C6744)/2)*SIN(RADIANS(PARAMETERS!$D$9-C6744)/2))))*2*3958.756</f>
        <v>1082.9481015085025</v>
      </c>
      <c r="F6744">
        <v>164.49867248535</v>
      </c>
      <c r="G6744">
        <v>193.44955444336</v>
      </c>
      <c r="H6744">
        <v>234.78656005859</v>
      </c>
      <c r="I6744">
        <v>271.83547973633</v>
      </c>
      <c r="J6744">
        <v>314.73666381836</v>
      </c>
      <c r="K6744" s="6">
        <f>IFERROR(EXP(TREND(LN($F$1:$J$1),LN(F6744:J6744),LN(Calculations!$B$3))),0)</f>
        <v>3.1571025727406526E-2</v>
      </c>
    </row>
    <row r="6745" spans="1:11" x14ac:dyDescent="0.35">
      <c r="A6745">
        <v>6742</v>
      </c>
      <c r="B6745" t="str">
        <f t="shared" si="105"/>
        <v>21-76.5</v>
      </c>
      <c r="C6745">
        <v>-76.355250067829999</v>
      </c>
      <c r="D6745">
        <v>20.969973772271</v>
      </c>
      <c r="E6745">
        <f>ASIN(SQRT((SIN(RADIANS(PARAMETERS!$D$8-D6745)/2)*SIN(RADIANS(PARAMETERS!$D$8-D6745)/2))+(COS(RADIANS(D6745))*COS(RADIANS(PARAMETERS!$D$8))*SIN(RADIANS(PARAMETERS!$D$9-C6745)/2)*SIN(RADIANS(PARAMETERS!$D$9-C6745)/2))))*2*3958.756</f>
        <v>1099.5990365193225</v>
      </c>
      <c r="F6745">
        <v>164.58605957031</v>
      </c>
      <c r="G6745">
        <v>193.40228271484</v>
      </c>
      <c r="H6745">
        <v>234.65048217773</v>
      </c>
      <c r="I6745">
        <v>271.609375</v>
      </c>
      <c r="J6745">
        <v>314.39581298828</v>
      </c>
      <c r="K6745" s="6">
        <f>IFERROR(EXP(TREND(LN($F$1:$J$1),LN(F6745:J6745),LN(Calculations!$B$3))),0)</f>
        <v>3.165336542009374E-2</v>
      </c>
    </row>
    <row r="6746" spans="1:11" x14ac:dyDescent="0.35">
      <c r="A6746">
        <v>6743</v>
      </c>
      <c r="B6746" t="str">
        <f t="shared" si="105"/>
        <v>21-76.5</v>
      </c>
      <c r="C6746">
        <v>-76.626571402731003</v>
      </c>
      <c r="D6746">
        <v>20.969973772271</v>
      </c>
      <c r="E6746">
        <f>ASIN(SQRT((SIN(RADIANS(PARAMETERS!$D$8-D6746)/2)*SIN(RADIANS(PARAMETERS!$D$8-D6746)/2))+(COS(RADIANS(D6746))*COS(RADIANS(PARAMETERS!$D$8))*SIN(RADIANS(PARAMETERS!$D$9-C6746)/2)*SIN(RADIANS(PARAMETERS!$D$9-C6746)/2))))*2*3958.756</f>
        <v>1116.2843641690654</v>
      </c>
      <c r="F6746">
        <v>164.19082641602</v>
      </c>
      <c r="G6746">
        <v>192.97993469238</v>
      </c>
      <c r="H6746">
        <v>233.99465942383</v>
      </c>
      <c r="I6746">
        <v>270.72506713867</v>
      </c>
      <c r="J6746">
        <v>313.22772216797</v>
      </c>
      <c r="K6746" s="6">
        <f>IFERROR(EXP(TREND(LN($F$1:$J$1),LN(F6746:J6746),LN(Calculations!$B$3))),0)</f>
        <v>3.1371240189190776E-2</v>
      </c>
    </row>
    <row r="6747" spans="1:11" x14ac:dyDescent="0.35">
      <c r="A6747">
        <v>6744</v>
      </c>
      <c r="B6747" t="str">
        <f t="shared" si="105"/>
        <v>21-77</v>
      </c>
      <c r="C6747">
        <v>-76.897892737632006</v>
      </c>
      <c r="D6747">
        <v>20.969973772271</v>
      </c>
      <c r="E6747">
        <f>ASIN(SQRT((SIN(RADIANS(PARAMETERS!$D$8-D6747)/2)*SIN(RADIANS(PARAMETERS!$D$8-D6747)/2))+(COS(RADIANS(D6747))*COS(RADIANS(PARAMETERS!$D$8))*SIN(RADIANS(PARAMETERS!$D$9-C6747)/2)*SIN(RADIANS(PARAMETERS!$D$9-C6747)/2))))*2*3958.756</f>
        <v>1133.0025279182507</v>
      </c>
      <c r="F6747">
        <v>163.54457092285</v>
      </c>
      <c r="G6747">
        <v>192.28628540039</v>
      </c>
      <c r="H6747">
        <v>232.94580078125</v>
      </c>
      <c r="I6747">
        <v>269.32962036133</v>
      </c>
      <c r="J6747">
        <v>311.40252685547</v>
      </c>
      <c r="K6747" s="6">
        <f>IFERROR(EXP(TREND(LN($F$1:$J$1),LN(F6747:J6747),LN(Calculations!$B$3))),0)</f>
        <v>3.0899735843617378E-2</v>
      </c>
    </row>
    <row r="6748" spans="1:11" x14ac:dyDescent="0.35">
      <c r="A6748">
        <v>6745</v>
      </c>
      <c r="B6748" t="str">
        <f t="shared" si="105"/>
        <v>21-77</v>
      </c>
      <c r="C6748">
        <v>-77.169214072532995</v>
      </c>
      <c r="D6748">
        <v>20.969973772271</v>
      </c>
      <c r="E6748">
        <f>ASIN(SQRT((SIN(RADIANS(PARAMETERS!$D$8-D6748)/2)*SIN(RADIANS(PARAMETERS!$D$8-D6748)/2))+(COS(RADIANS(D6748))*COS(RADIANS(PARAMETERS!$D$8))*SIN(RADIANS(PARAMETERS!$D$9-C6748)/2)*SIN(RADIANS(PARAMETERS!$D$9-C6748)/2))))*2*3958.756</f>
        <v>1149.7520581873889</v>
      </c>
      <c r="F6748">
        <v>162.99975585938</v>
      </c>
      <c r="G6748">
        <v>191.62780761719</v>
      </c>
      <c r="H6748">
        <v>231.91809082031</v>
      </c>
      <c r="I6748">
        <v>267.93939208984</v>
      </c>
      <c r="J6748">
        <v>309.5608215332</v>
      </c>
      <c r="K6748" s="6">
        <f>IFERROR(EXP(TREND(LN($F$1:$J$1),LN(F6748:J6748),LN(Calculations!$B$3))),0)</f>
        <v>3.051191618498416E-2</v>
      </c>
    </row>
    <row r="6749" spans="1:11" x14ac:dyDescent="0.35">
      <c r="A6749">
        <v>6746</v>
      </c>
      <c r="B6749" t="str">
        <f t="shared" si="105"/>
        <v>21-77.5</v>
      </c>
      <c r="C6749">
        <v>-77.440535407433998</v>
      </c>
      <c r="D6749">
        <v>20.969973772271</v>
      </c>
      <c r="E6749">
        <f>ASIN(SQRT((SIN(RADIANS(PARAMETERS!$D$8-D6749)/2)*SIN(RADIANS(PARAMETERS!$D$8-D6749)/2))+(COS(RADIANS(D6749))*COS(RADIANS(PARAMETERS!$D$8))*SIN(RADIANS(PARAMETERS!$D$9-C6749)/2)*SIN(RADIANS(PARAMETERS!$D$9-C6749)/2))))*2*3958.756</f>
        <v>1166.5315665283972</v>
      </c>
      <c r="F6749">
        <v>162.99531555176</v>
      </c>
      <c r="G6749">
        <v>191.54341125488</v>
      </c>
      <c r="H6749">
        <v>231.67704772949</v>
      </c>
      <c r="I6749">
        <v>267.53936767578</v>
      </c>
      <c r="J6749">
        <v>308.95806884766</v>
      </c>
      <c r="K6749" s="6">
        <f>IFERROR(EXP(TREND(LN($F$1:$J$1),LN(F6749:J6749),LN(Calculations!$B$3))),0)</f>
        <v>3.0549294882919492E-2</v>
      </c>
    </row>
    <row r="6750" spans="1:11" x14ac:dyDescent="0.35">
      <c r="A6750">
        <v>6747</v>
      </c>
      <c r="B6750" t="str">
        <f t="shared" si="105"/>
        <v>21-77.5</v>
      </c>
      <c r="C6750">
        <v>-77.711856742335002</v>
      </c>
      <c r="D6750">
        <v>20.969973772271</v>
      </c>
      <c r="E6750">
        <f>ASIN(SQRT((SIN(RADIANS(PARAMETERS!$D$8-D6750)/2)*SIN(RADIANS(PARAMETERS!$D$8-D6750)/2))+(COS(RADIANS(D6750))*COS(RADIANS(PARAMETERS!$D$8))*SIN(RADIANS(PARAMETERS!$D$9-C6750)/2)*SIN(RADIANS(PARAMETERS!$D$9-C6750)/2))))*2*3958.756</f>
        <v>1183.3397402408914</v>
      </c>
      <c r="F6750">
        <v>163.6563873291</v>
      </c>
      <c r="G6750">
        <v>191.93757629395</v>
      </c>
      <c r="H6750">
        <v>232.07649230957</v>
      </c>
      <c r="I6750">
        <v>267.93301391602</v>
      </c>
      <c r="J6750">
        <v>309.33444213867</v>
      </c>
      <c r="K6750" s="6">
        <f>IFERROR(EXP(TREND(LN($F$1:$J$1),LN(F6750:J6750),LN(Calculations!$B$3))),0)</f>
        <v>3.1093436518490291E-2</v>
      </c>
    </row>
    <row r="6751" spans="1:11" x14ac:dyDescent="0.35">
      <c r="A6751">
        <v>6748</v>
      </c>
      <c r="B6751" t="str">
        <f t="shared" si="105"/>
        <v>21-78</v>
      </c>
      <c r="C6751">
        <v>-77.983178077236005</v>
      </c>
      <c r="D6751">
        <v>20.969973772271</v>
      </c>
      <c r="E6751">
        <f>ASIN(SQRT((SIN(RADIANS(PARAMETERS!$D$8-D6751)/2)*SIN(RADIANS(PARAMETERS!$D$8-D6751)/2))+(COS(RADIANS(D6751))*COS(RADIANS(PARAMETERS!$D$8))*SIN(RADIANS(PARAMETERS!$D$9-C6751)/2)*SIN(RADIANS(PARAMETERS!$D$9-C6751)/2))))*2*3958.756</f>
        <v>1200.175337395993</v>
      </c>
      <c r="F6751">
        <v>164.72961425781</v>
      </c>
      <c r="G6751">
        <v>192.62196350098</v>
      </c>
      <c r="H6751">
        <v>232.8516998291</v>
      </c>
      <c r="I6751">
        <v>268.7819519043</v>
      </c>
      <c r="J6751">
        <v>310.26107788086</v>
      </c>
      <c r="K6751" s="6">
        <f>IFERROR(EXP(TREND(LN($F$1:$J$1),LN(F6751:J6751),LN(Calculations!$B$3))),0)</f>
        <v>3.1976840045157912E-2</v>
      </c>
    </row>
    <row r="6752" spans="1:11" x14ac:dyDescent="0.35">
      <c r="A6752">
        <v>6749</v>
      </c>
      <c r="B6752" t="str">
        <f t="shared" si="105"/>
        <v>21-78.5</v>
      </c>
      <c r="C6752">
        <v>-78.254499412136994</v>
      </c>
      <c r="D6752">
        <v>20.969973772271</v>
      </c>
      <c r="E6752">
        <f>ASIN(SQRT((SIN(RADIANS(PARAMETERS!$D$8-D6752)/2)*SIN(RADIANS(PARAMETERS!$D$8-D6752)/2))+(COS(RADIANS(D6752))*COS(RADIANS(PARAMETERS!$D$8))*SIN(RADIANS(PARAMETERS!$D$9-C6752)/2)*SIN(RADIANS(PARAMETERS!$D$9-C6752)/2))))*2*3958.756</f>
        <v>1217.0371822336047</v>
      </c>
      <c r="F6752">
        <v>165.83631896973</v>
      </c>
      <c r="G6752">
        <v>193.37573242188</v>
      </c>
      <c r="H6752">
        <v>233.71611022949</v>
      </c>
      <c r="I6752">
        <v>269.73870849609</v>
      </c>
      <c r="J6752">
        <v>311.31787109375</v>
      </c>
      <c r="K6752" s="6">
        <f>IFERROR(EXP(TREND(LN($F$1:$J$1),LN(F6752:J6752),LN(Calculations!$B$3))),0)</f>
        <v>3.2922313216226504E-2</v>
      </c>
    </row>
    <row r="6753" spans="1:11" x14ac:dyDescent="0.35">
      <c r="A6753">
        <v>6750</v>
      </c>
      <c r="B6753" t="str">
        <f t="shared" si="105"/>
        <v>21-78.5</v>
      </c>
      <c r="C6753">
        <v>-78.525820747037997</v>
      </c>
      <c r="D6753">
        <v>20.969973772271</v>
      </c>
      <c r="E6753">
        <f>ASIN(SQRT((SIN(RADIANS(PARAMETERS!$D$8-D6753)/2)*SIN(RADIANS(PARAMETERS!$D$8-D6753)/2))+(COS(RADIANS(D6753))*COS(RADIANS(PARAMETERS!$D$8))*SIN(RADIANS(PARAMETERS!$D$9-C6753)/2)*SIN(RADIANS(PARAMETERS!$D$9-C6753)/2))))*2*3958.756</f>
        <v>1233.9241609021774</v>
      </c>
      <c r="F6753">
        <v>166.91917419434</v>
      </c>
      <c r="G6753">
        <v>194.14552307129</v>
      </c>
      <c r="H6753">
        <v>234.58924865723</v>
      </c>
      <c r="I6753">
        <v>270.6962890625</v>
      </c>
      <c r="J6753">
        <v>312.36511230469</v>
      </c>
      <c r="K6753" s="6">
        <f>IFERROR(EXP(TREND(LN($F$1:$J$1),LN(F6753:J6753),LN(Calculations!$B$3))),0)</f>
        <v>3.3888487818911718E-2</v>
      </c>
    </row>
    <row r="6754" spans="1:11" x14ac:dyDescent="0.35">
      <c r="A6754">
        <v>6751</v>
      </c>
      <c r="B6754" t="str">
        <f t="shared" si="105"/>
        <v>21-79</v>
      </c>
      <c r="C6754">
        <v>-78.797142081939</v>
      </c>
      <c r="D6754">
        <v>20.969973772271</v>
      </c>
      <c r="E6754">
        <f>ASIN(SQRT((SIN(RADIANS(PARAMETERS!$D$8-D6754)/2)*SIN(RADIANS(PARAMETERS!$D$8-D6754)/2))+(COS(RADIANS(D6754))*COS(RADIANS(PARAMETERS!$D$8))*SIN(RADIANS(PARAMETERS!$D$9-C6754)/2)*SIN(RADIANS(PARAMETERS!$D$9-C6754)/2))))*2*3958.756</f>
        <v>1250.8352175127218</v>
      </c>
      <c r="F6754">
        <v>167.8857421875</v>
      </c>
      <c r="G6754">
        <v>194.86410522461</v>
      </c>
      <c r="H6754">
        <v>235.38522338867</v>
      </c>
      <c r="I6754">
        <v>271.55163574219</v>
      </c>
      <c r="J6754">
        <v>313.27917480469</v>
      </c>
      <c r="K6754" s="6">
        <f>IFERROR(EXP(TREND(LN($F$1:$J$1),LN(F6754:J6754),LN(Calculations!$B$3))),0)</f>
        <v>3.4794577580853872E-2</v>
      </c>
    </row>
    <row r="6755" spans="1:11" x14ac:dyDescent="0.35">
      <c r="A6755">
        <v>6752</v>
      </c>
      <c r="B6755" t="str">
        <f t="shared" si="105"/>
        <v>21-79</v>
      </c>
      <c r="C6755">
        <v>-79.068463416840004</v>
      </c>
      <c r="D6755">
        <v>20.969973772271</v>
      </c>
      <c r="E6755">
        <f>ASIN(SQRT((SIN(RADIANS(PARAMETERS!$D$8-D6755)/2)*SIN(RADIANS(PARAMETERS!$D$8-D6755)/2))+(COS(RADIANS(D6755))*COS(RADIANS(PARAMETERS!$D$8))*SIN(RADIANS(PARAMETERS!$D$9-C6755)/2)*SIN(RADIANS(PARAMETERS!$D$9-C6755)/2))))*2*3958.756</f>
        <v>1267.7693504813572</v>
      </c>
      <c r="F6755">
        <v>168.59112548828</v>
      </c>
      <c r="G6755">
        <v>195.47868347168</v>
      </c>
      <c r="H6755">
        <v>236.04946899414</v>
      </c>
      <c r="I6755">
        <v>272.24969482422</v>
      </c>
      <c r="J6755">
        <v>314.00570678711</v>
      </c>
      <c r="K6755" s="6">
        <f>IFERROR(EXP(TREND(LN($F$1:$J$1),LN(F6755:J6755),LN(Calculations!$B$3))),0)</f>
        <v>3.550631825713034E-2</v>
      </c>
    </row>
    <row r="6756" spans="1:11" x14ac:dyDescent="0.35">
      <c r="A6756">
        <v>6753</v>
      </c>
      <c r="B6756" t="str">
        <f t="shared" si="105"/>
        <v>21-79.5</v>
      </c>
      <c r="C6756">
        <v>-79.339784751741007</v>
      </c>
      <c r="D6756">
        <v>20.969973772271</v>
      </c>
      <c r="E6756">
        <f>ASIN(SQRT((SIN(RADIANS(PARAMETERS!$D$8-D6756)/2)*SIN(RADIANS(PARAMETERS!$D$8-D6756)/2))+(COS(RADIANS(D6756))*COS(RADIANS(PARAMETERS!$D$8))*SIN(RADIANS(PARAMETERS!$D$9-C6756)/2)*SIN(RADIANS(PARAMETERS!$D$9-C6756)/2))))*2*3958.756</f>
        <v>1284.7256091369229</v>
      </c>
      <c r="F6756">
        <v>169.10322570801</v>
      </c>
      <c r="G6756">
        <v>195.91107177734</v>
      </c>
      <c r="H6756">
        <v>236.45320129395</v>
      </c>
      <c r="I6756">
        <v>272.61138916016</v>
      </c>
      <c r="J6756">
        <v>314.30233764648</v>
      </c>
      <c r="K6756" s="6">
        <f>IFERROR(EXP(TREND(LN($F$1:$J$1),LN(F6756:J6756),LN(Calculations!$B$3))),0)</f>
        <v>3.6067772249894811E-2</v>
      </c>
    </row>
    <row r="6757" spans="1:11" x14ac:dyDescent="0.35">
      <c r="A6757">
        <v>6754</v>
      </c>
      <c r="B6757" t="str">
        <f t="shared" si="105"/>
        <v>21-79.5</v>
      </c>
      <c r="C6757">
        <v>-79.611106086641996</v>
      </c>
      <c r="D6757">
        <v>20.969973772271</v>
      </c>
      <c r="E6757">
        <f>ASIN(SQRT((SIN(RADIANS(PARAMETERS!$D$8-D6757)/2)*SIN(RADIANS(PARAMETERS!$D$8-D6757)/2))+(COS(RADIANS(D6757))*COS(RADIANS(PARAMETERS!$D$8))*SIN(RADIANS(PARAMETERS!$D$9-C6757)/2)*SIN(RADIANS(PARAMETERS!$D$9-C6757)/2))))*2*3958.756</f>
        <v>1301.7030905722777</v>
      </c>
      <c r="F6757">
        <v>169.60179138184</v>
      </c>
      <c r="G6757">
        <v>196.31846618652</v>
      </c>
      <c r="H6757">
        <v>236.81428527832</v>
      </c>
      <c r="I6757">
        <v>272.9128112793</v>
      </c>
      <c r="J6757">
        <v>314.51641845703</v>
      </c>
      <c r="K6757" s="6">
        <f>IFERROR(EXP(TREND(LN($F$1:$J$1),LN(F6757:J6757),LN(Calculations!$B$3))),0)</f>
        <v>3.6631947406038534E-2</v>
      </c>
    </row>
    <row r="6758" spans="1:11" x14ac:dyDescent="0.35">
      <c r="A6758">
        <v>6755</v>
      </c>
      <c r="B6758" t="str">
        <f t="shared" si="105"/>
        <v>21-80</v>
      </c>
      <c r="C6758">
        <v>-79.882427421542999</v>
      </c>
      <c r="D6758">
        <v>20.969973772271</v>
      </c>
      <c r="E6758">
        <f>ASIN(SQRT((SIN(RADIANS(PARAMETERS!$D$8-D6758)/2)*SIN(RADIANS(PARAMETERS!$D$8-D6758)/2))+(COS(RADIANS(D6758))*COS(RADIANS(PARAMETERS!$D$8))*SIN(RADIANS(PARAMETERS!$D$9-C6758)/2)*SIN(RADIANS(PARAMETERS!$D$9-C6758)/2))))*2*3958.756</f>
        <v>1318.7009367197568</v>
      </c>
      <c r="F6758">
        <v>170.3264465332</v>
      </c>
      <c r="G6758">
        <v>196.99263000488</v>
      </c>
      <c r="H6758">
        <v>237.55374145508</v>
      </c>
      <c r="I6758">
        <v>273.70034790039</v>
      </c>
      <c r="J6758">
        <v>315.34921264648</v>
      </c>
      <c r="K6758" s="6">
        <f>IFERROR(EXP(TREND(LN($F$1:$J$1),LN(F6758:J6758),LN(Calculations!$B$3))),0)</f>
        <v>3.7412222724866107E-2</v>
      </c>
    </row>
    <row r="6759" spans="1:11" x14ac:dyDescent="0.35">
      <c r="A6759">
        <v>6756</v>
      </c>
      <c r="B6759" t="str">
        <f t="shared" si="105"/>
        <v>21-80</v>
      </c>
      <c r="C6759">
        <v>-80.153748756444003</v>
      </c>
      <c r="D6759">
        <v>20.969973772271</v>
      </c>
      <c r="E6759">
        <f>ASIN(SQRT((SIN(RADIANS(PARAMETERS!$D$8-D6759)/2)*SIN(RADIANS(PARAMETERS!$D$8-D6759)/2))+(COS(RADIANS(D6759))*COS(RADIANS(PARAMETERS!$D$8))*SIN(RADIANS(PARAMETERS!$D$9-C6759)/2)*SIN(RADIANS(PARAMETERS!$D$9-C6759)/2))))*2*3958.756</f>
        <v>1335.7183316329597</v>
      </c>
      <c r="F6759">
        <v>171.31604003906</v>
      </c>
      <c r="G6759">
        <v>197.93260192871</v>
      </c>
      <c r="H6759">
        <v>238.65962219238</v>
      </c>
      <c r="I6759">
        <v>274.95031738281</v>
      </c>
      <c r="J6759">
        <v>316.76141357422</v>
      </c>
      <c r="K6759" s="6">
        <f>IFERROR(EXP(TREND(LN($F$1:$J$1),LN(F6759:J6759),LN(Calculations!$B$3))),0)</f>
        <v>3.8458506504581734E-2</v>
      </c>
    </row>
    <row r="6760" spans="1:11" x14ac:dyDescent="0.35">
      <c r="A6760">
        <v>6757</v>
      </c>
      <c r="B6760" t="str">
        <f t="shared" si="105"/>
        <v>21-80.5</v>
      </c>
      <c r="C6760">
        <v>-80.425070091345006</v>
      </c>
      <c r="D6760">
        <v>20.969973772271</v>
      </c>
      <c r="E6760">
        <f>ASIN(SQRT((SIN(RADIANS(PARAMETERS!$D$8-D6760)/2)*SIN(RADIANS(PARAMETERS!$D$8-D6760)/2))+(COS(RADIANS(D6760))*COS(RADIANS(PARAMETERS!$D$8))*SIN(RADIANS(PARAMETERS!$D$9-C6760)/2)*SIN(RADIANS(PARAMETERS!$D$9-C6760)/2))))*2*3958.756</f>
        <v>1352.7544989586049</v>
      </c>
      <c r="F6760">
        <v>172.43354797363</v>
      </c>
      <c r="G6760">
        <v>199.03656005859</v>
      </c>
      <c r="H6760">
        <v>239.99806213379</v>
      </c>
      <c r="I6760">
        <v>276.49856567383</v>
      </c>
      <c r="J6760">
        <v>318.55230712891</v>
      </c>
      <c r="K6760" s="6">
        <f>IFERROR(EXP(TREND(LN($F$1:$J$1),LN(F6760:J6760),LN(Calculations!$B$3))),0)</f>
        <v>3.9653058575090938E-2</v>
      </c>
    </row>
    <row r="6761" spans="1:11" x14ac:dyDescent="0.35">
      <c r="A6761">
        <v>6758</v>
      </c>
      <c r="B6761" t="str">
        <f t="shared" si="105"/>
        <v>21-80.5</v>
      </c>
      <c r="C6761">
        <v>-80.696391426245995</v>
      </c>
      <c r="D6761">
        <v>20.969973772271</v>
      </c>
      <c r="E6761">
        <f>ASIN(SQRT((SIN(RADIANS(PARAMETERS!$D$8-D6761)/2)*SIN(RADIANS(PARAMETERS!$D$8-D6761)/2))+(COS(RADIANS(D6761))*COS(RADIANS(PARAMETERS!$D$8))*SIN(RADIANS(PARAMETERS!$D$9-C6761)/2)*SIN(RADIANS(PARAMETERS!$D$9-C6761)/2))))*2*3958.756</f>
        <v>1369.8086995835517</v>
      </c>
      <c r="F6761">
        <v>173.51931762695</v>
      </c>
      <c r="G6761">
        <v>200.18849182129</v>
      </c>
      <c r="H6761">
        <v>241.41932678223</v>
      </c>
      <c r="I6761">
        <v>278.16412353516</v>
      </c>
      <c r="J6761">
        <v>320.50354003906</v>
      </c>
      <c r="K6761" s="6">
        <f>IFERROR(EXP(TREND(LN($F$1:$J$1),LN(F6761:J6761),LN(Calculations!$B$3))),0)</f>
        <v>4.0841158676766569E-2</v>
      </c>
    </row>
    <row r="6762" spans="1:11" x14ac:dyDescent="0.35">
      <c r="A6762">
        <v>6759</v>
      </c>
      <c r="B6762" t="str">
        <f t="shared" si="105"/>
        <v>21-81</v>
      </c>
      <c r="C6762">
        <v>-80.967712761146998</v>
      </c>
      <c r="D6762">
        <v>20.969973772271</v>
      </c>
      <c r="E6762">
        <f>ASIN(SQRT((SIN(RADIANS(PARAMETERS!$D$8-D6762)/2)*SIN(RADIANS(PARAMETERS!$D$8-D6762)/2))+(COS(RADIANS(D6762))*COS(RADIANS(PARAMETERS!$D$8))*SIN(RADIANS(PARAMETERS!$D$9-C6762)/2)*SIN(RADIANS(PARAMETERS!$D$9-C6762)/2))))*2*3958.756</f>
        <v>1386.8802294434015</v>
      </c>
      <c r="F6762">
        <v>174.43893432617</v>
      </c>
      <c r="G6762">
        <v>201.17510986328</v>
      </c>
      <c r="H6762">
        <v>242.61940002441</v>
      </c>
      <c r="I6762">
        <v>279.55572509766</v>
      </c>
      <c r="J6762">
        <v>322.11712646484</v>
      </c>
      <c r="K6762" s="6">
        <f>IFERROR(EXP(TREND(LN($F$1:$J$1),LN(F6762:J6762),LN(Calculations!$B$3))),0)</f>
        <v>4.1885531016080148E-2</v>
      </c>
    </row>
    <row r="6763" spans="1:11" x14ac:dyDescent="0.35">
      <c r="A6763">
        <v>6760</v>
      </c>
      <c r="B6763" t="str">
        <f t="shared" si="105"/>
        <v>21-81</v>
      </c>
      <c r="C6763">
        <v>-81.239034096048002</v>
      </c>
      <c r="D6763">
        <v>20.969973772271</v>
      </c>
      <c r="E6763">
        <f>ASIN(SQRT((SIN(RADIANS(PARAMETERS!$D$8-D6763)/2)*SIN(RADIANS(PARAMETERS!$D$8-D6763)/2))+(COS(RADIANS(D6763))*COS(RADIANS(PARAMETERS!$D$8))*SIN(RADIANS(PARAMETERS!$D$9-C6763)/2)*SIN(RADIANS(PARAMETERS!$D$9-C6763)/2))))*2*3958.756</f>
        <v>1403.9684174801996</v>
      </c>
      <c r="F6763">
        <v>175.18817138672</v>
      </c>
      <c r="G6763">
        <v>202.00144958496</v>
      </c>
      <c r="H6763">
        <v>243.61064147949</v>
      </c>
      <c r="I6763">
        <v>280.69320678711</v>
      </c>
      <c r="J6763">
        <v>323.42242431641</v>
      </c>
      <c r="K6763" s="6">
        <f>IFERROR(EXP(TREND(LN($F$1:$J$1),LN(F6763:J6763),LN(Calculations!$B$3))),0)</f>
        <v>4.2768552643752712E-2</v>
      </c>
    </row>
    <row r="6764" spans="1:11" x14ac:dyDescent="0.35">
      <c r="A6764">
        <v>6761</v>
      </c>
      <c r="B6764" t="str">
        <f t="shared" si="105"/>
        <v>21-81.5</v>
      </c>
      <c r="C6764">
        <v>-81.510355430949005</v>
      </c>
      <c r="D6764">
        <v>20.969973772271</v>
      </c>
      <c r="E6764">
        <f>ASIN(SQRT((SIN(RADIANS(PARAMETERS!$D$8-D6764)/2)*SIN(RADIANS(PARAMETERS!$D$8-D6764)/2))+(COS(RADIANS(D6764))*COS(RADIANS(PARAMETERS!$D$8))*SIN(RADIANS(PARAMETERS!$D$9-C6764)/2)*SIN(RADIANS(PARAMETERS!$D$9-C6764)/2))))*2*3958.756</f>
        <v>1421.0726237378715</v>
      </c>
      <c r="F6764">
        <v>175.83979797363</v>
      </c>
      <c r="G6764">
        <v>202.75135803223</v>
      </c>
      <c r="H6764">
        <v>244.51368713379</v>
      </c>
      <c r="I6764">
        <v>281.73266601563</v>
      </c>
      <c r="J6764">
        <v>324.61898803711</v>
      </c>
      <c r="K6764" s="6">
        <f>IFERROR(EXP(TREND(LN($F$1:$J$1),LN(F6764:J6764),LN(Calculations!$B$3))),0)</f>
        <v>4.3552461957547015E-2</v>
      </c>
    </row>
    <row r="6765" spans="1:11" x14ac:dyDescent="0.35">
      <c r="A6765">
        <v>6762</v>
      </c>
      <c r="B6765" t="str">
        <f t="shared" si="105"/>
        <v>21-82</v>
      </c>
      <c r="C6765">
        <v>-81.781676765849994</v>
      </c>
      <c r="D6765">
        <v>20.969973772271</v>
      </c>
      <c r="E6765">
        <f>ASIN(SQRT((SIN(RADIANS(PARAMETERS!$D$8-D6765)/2)*SIN(RADIANS(PARAMETERS!$D$8-D6765)/2))+(COS(RADIANS(D6765))*COS(RADIANS(PARAMETERS!$D$8))*SIN(RADIANS(PARAMETERS!$D$9-C6765)/2)*SIN(RADIANS(PARAMETERS!$D$9-C6765)/2))))*2*3958.756</f>
        <v>1438.1922375849144</v>
      </c>
      <c r="F6765">
        <v>176.41943359375</v>
      </c>
      <c r="G6765">
        <v>203.40168762207</v>
      </c>
      <c r="H6765">
        <v>245.28964233398</v>
      </c>
      <c r="I6765">
        <v>282.61950683594</v>
      </c>
      <c r="J6765">
        <v>325.6325378418</v>
      </c>
      <c r="K6765" s="6">
        <f>IFERROR(EXP(TREND(LN($F$1:$J$1),LN(F6765:J6765),LN(Calculations!$B$3))),0)</f>
        <v>4.4262398906692917E-2</v>
      </c>
    </row>
    <row r="6766" spans="1:11" x14ac:dyDescent="0.35">
      <c r="A6766">
        <v>6763</v>
      </c>
      <c r="B6766" t="str">
        <f t="shared" si="105"/>
        <v>21-82</v>
      </c>
      <c r="C6766">
        <v>-82.052998100750997</v>
      </c>
      <c r="D6766">
        <v>20.969973772271</v>
      </c>
      <c r="E6766">
        <f>ASIN(SQRT((SIN(RADIANS(PARAMETERS!$D$8-D6766)/2)*SIN(RADIANS(PARAMETERS!$D$8-D6766)/2))+(COS(RADIANS(D6766))*COS(RADIANS(PARAMETERS!$D$8))*SIN(RADIANS(PARAMETERS!$D$9-C6766)/2)*SIN(RADIANS(PARAMETERS!$D$9-C6766)/2))))*2*3958.756</f>
        <v>1455.3266760547965</v>
      </c>
      <c r="F6766">
        <v>176.97035217285</v>
      </c>
      <c r="G6766">
        <v>203.99980163574</v>
      </c>
      <c r="H6766">
        <v>246.00639343262</v>
      </c>
      <c r="I6766">
        <v>283.44134521484</v>
      </c>
      <c r="J6766">
        <v>326.57489013672</v>
      </c>
      <c r="K6766" s="6">
        <f>IFERROR(EXP(TREND(LN($F$1:$J$1),LN(F6766:J6766),LN(Calculations!$B$3))),0)</f>
        <v>4.4938948671592593E-2</v>
      </c>
    </row>
    <row r="6767" spans="1:11" x14ac:dyDescent="0.35">
      <c r="A6767">
        <v>6764</v>
      </c>
      <c r="B6767" t="str">
        <f t="shared" si="105"/>
        <v>21-82.5</v>
      </c>
      <c r="C6767">
        <v>-82.324319435652001</v>
      </c>
      <c r="D6767">
        <v>20.969973772271</v>
      </c>
      <c r="E6767">
        <f>ASIN(SQRT((SIN(RADIANS(PARAMETERS!$D$8-D6767)/2)*SIN(RADIANS(PARAMETERS!$D$8-D6767)/2))+(COS(RADIANS(D6767))*COS(RADIANS(PARAMETERS!$D$8))*SIN(RADIANS(PARAMETERS!$D$9-C6767)/2)*SIN(RADIANS(PARAMETERS!$D$9-C6767)/2))))*2*3958.756</f>
        <v>1472.4753822952571</v>
      </c>
      <c r="F6767">
        <v>177.50117492676</v>
      </c>
      <c r="G6767">
        <v>204.58526611328</v>
      </c>
      <c r="H6767">
        <v>246.72012329102</v>
      </c>
      <c r="I6767">
        <v>284.2705078125</v>
      </c>
      <c r="J6767">
        <v>327.5380859375</v>
      </c>
      <c r="K6767" s="6">
        <f>IFERROR(EXP(TREND(LN($F$1:$J$1),LN(F6767:J6767),LN(Calculations!$B$3))),0)</f>
        <v>4.5589397130238539E-2</v>
      </c>
    </row>
    <row r="6768" spans="1:11" x14ac:dyDescent="0.35">
      <c r="A6768">
        <v>6765</v>
      </c>
      <c r="B6768" t="str">
        <f t="shared" si="105"/>
        <v>21-82.5</v>
      </c>
      <c r="C6768">
        <v>-82.595640770553004</v>
      </c>
      <c r="D6768">
        <v>20.969973772271</v>
      </c>
      <c r="E6768">
        <f>ASIN(SQRT((SIN(RADIANS(PARAMETERS!$D$8-D6768)/2)*SIN(RADIANS(PARAMETERS!$D$8-D6768)/2))+(COS(RADIANS(D6768))*COS(RADIANS(PARAMETERS!$D$8))*SIN(RADIANS(PARAMETERS!$D$9-C6768)/2)*SIN(RADIANS(PARAMETERS!$D$9-C6768)/2))))*2*3958.756</f>
        <v>1489.6378241184668</v>
      </c>
      <c r="F6768">
        <v>178.01455688477</v>
      </c>
      <c r="G6768">
        <v>205.15928649902</v>
      </c>
      <c r="H6768">
        <v>247.42288208008</v>
      </c>
      <c r="I6768">
        <v>285.08932495117</v>
      </c>
      <c r="J6768">
        <v>328.49197387695</v>
      </c>
      <c r="K6768" s="6">
        <f>IFERROR(EXP(TREND(LN($F$1:$J$1),LN(F6768:J6768),LN(Calculations!$B$3))),0)</f>
        <v>4.6224327832688011E-2</v>
      </c>
    </row>
    <row r="6769" spans="1:11" x14ac:dyDescent="0.35">
      <c r="A6769">
        <v>6766</v>
      </c>
      <c r="B6769" t="str">
        <f t="shared" si="105"/>
        <v>21-83</v>
      </c>
      <c r="C6769">
        <v>-82.866962105453993</v>
      </c>
      <c r="D6769">
        <v>20.969973772271</v>
      </c>
      <c r="E6769">
        <f>ASIN(SQRT((SIN(RADIANS(PARAMETERS!$D$8-D6769)/2)*SIN(RADIANS(PARAMETERS!$D$8-D6769)/2))+(COS(RADIANS(D6769))*COS(RADIANS(PARAMETERS!$D$8))*SIN(RADIANS(PARAMETERS!$D$9-C6769)/2)*SIN(RADIANS(PARAMETERS!$D$9-C6769)/2))))*2*3958.756</f>
        <v>1506.8134926446269</v>
      </c>
      <c r="F6769">
        <v>178.56071472168</v>
      </c>
      <c r="G6769">
        <v>205.79447937012</v>
      </c>
      <c r="H6769">
        <v>248.2310333252</v>
      </c>
      <c r="I6769">
        <v>286.05709838867</v>
      </c>
      <c r="J6769">
        <v>329.64920043945</v>
      </c>
      <c r="K6769" s="6">
        <f>IFERROR(EXP(TREND(LN($F$1:$J$1),LN(F6769:J6769),LN(Calculations!$B$3))),0)</f>
        <v>4.6881848572980507E-2</v>
      </c>
    </row>
    <row r="6770" spans="1:11" x14ac:dyDescent="0.35">
      <c r="A6770">
        <v>6767</v>
      </c>
      <c r="B6770" t="str">
        <f t="shared" si="105"/>
        <v>21-83</v>
      </c>
      <c r="C6770">
        <v>-83.138283440354996</v>
      </c>
      <c r="D6770">
        <v>20.969973772271</v>
      </c>
      <c r="E6770">
        <f>ASIN(SQRT((SIN(RADIANS(PARAMETERS!$D$8-D6770)/2)*SIN(RADIANS(PARAMETERS!$D$8-D6770)/2))+(COS(RADIANS(D6770))*COS(RADIANS(PARAMETERS!$D$8))*SIN(RADIANS(PARAMETERS!$D$9-C6770)/2)*SIN(RADIANS(PARAMETERS!$D$9-C6770)/2))))*2*3958.756</f>
        <v>1524.0019010322194</v>
      </c>
      <c r="F6770">
        <v>179.16763305664</v>
      </c>
      <c r="G6770">
        <v>206.53436279297</v>
      </c>
      <c r="H6770">
        <v>249.21572875977</v>
      </c>
      <c r="I6770">
        <v>287.27230834961</v>
      </c>
      <c r="J6770">
        <v>331.1423034668</v>
      </c>
      <c r="K6770" s="6">
        <f>IFERROR(EXP(TREND(LN($F$1:$J$1),LN(F6770:J6770),LN(Calculations!$B$3))),0)</f>
        <v>4.7580755552183288E-2</v>
      </c>
    </row>
    <row r="6771" spans="1:11" x14ac:dyDescent="0.35">
      <c r="A6771">
        <v>6768</v>
      </c>
      <c r="B6771" t="str">
        <f t="shared" si="105"/>
        <v>21-83.5</v>
      </c>
      <c r="C6771">
        <v>-83.409604775255005</v>
      </c>
      <c r="D6771">
        <v>20.969973772271</v>
      </c>
      <c r="E6771">
        <f>ASIN(SQRT((SIN(RADIANS(PARAMETERS!$D$8-D6771)/2)*SIN(RADIANS(PARAMETERS!$D$8-D6771)/2))+(COS(RADIANS(D6771))*COS(RADIANS(PARAMETERS!$D$8))*SIN(RADIANS(PARAMETERS!$D$9-C6771)/2)*SIN(RADIANS(PARAMETERS!$D$9-C6771)/2))))*2*3958.756</f>
        <v>1541.202583288564</v>
      </c>
      <c r="F6771">
        <v>179.67831420898</v>
      </c>
      <c r="G6771">
        <v>207.17671203613</v>
      </c>
      <c r="H6771">
        <v>250.09208679199</v>
      </c>
      <c r="I6771">
        <v>288.3708190918</v>
      </c>
      <c r="J6771">
        <v>332.51040649414</v>
      </c>
      <c r="K6771" s="6">
        <f>IFERROR(EXP(TREND(LN($F$1:$J$1),LN(F6771:J6771),LN(Calculations!$B$3))),0)</f>
        <v>4.8152697666908051E-2</v>
      </c>
    </row>
    <row r="6772" spans="1:11" x14ac:dyDescent="0.35">
      <c r="A6772">
        <v>6769</v>
      </c>
      <c r="B6772" t="str">
        <f t="shared" si="105"/>
        <v>21-83.5</v>
      </c>
      <c r="C6772">
        <v>-83.680926110155994</v>
      </c>
      <c r="D6772">
        <v>20.969973772271</v>
      </c>
      <c r="E6772">
        <f>ASIN(SQRT((SIN(RADIANS(PARAMETERS!$D$8-D6772)/2)*SIN(RADIANS(PARAMETERS!$D$8-D6772)/2))+(COS(RADIANS(D6772))*COS(RADIANS(PARAMETERS!$D$8))*SIN(RADIANS(PARAMETERS!$D$9-C6772)/2)*SIN(RADIANS(PARAMETERS!$D$9-C6772)/2))))*2*3958.756</f>
        <v>1558.4150931553263</v>
      </c>
      <c r="F6772">
        <v>180.06253051758</v>
      </c>
      <c r="G6772">
        <v>207.69033813477</v>
      </c>
      <c r="H6772">
        <v>250.8249206543</v>
      </c>
      <c r="I6772">
        <v>289.31436157227</v>
      </c>
      <c r="J6772">
        <v>333.71212768555</v>
      </c>
      <c r="K6772" s="6">
        <f>IFERROR(EXP(TREND(LN($F$1:$J$1),LN(F6772:J6772),LN(Calculations!$B$3))),0)</f>
        <v>4.8552802573900031E-2</v>
      </c>
    </row>
    <row r="6773" spans="1:11" x14ac:dyDescent="0.35">
      <c r="A6773">
        <v>6770</v>
      </c>
      <c r="B6773" t="str">
        <f t="shared" si="105"/>
        <v>21-84</v>
      </c>
      <c r="C6773">
        <v>-83.952247445056997</v>
      </c>
      <c r="D6773">
        <v>20.969973772271</v>
      </c>
      <c r="E6773">
        <f>ASIN(SQRT((SIN(RADIANS(PARAMETERS!$D$8-D6773)/2)*SIN(RADIANS(PARAMETERS!$D$8-D6773)/2))+(COS(RADIANS(D6773))*COS(RADIANS(PARAMETERS!$D$8))*SIN(RADIANS(PARAMETERS!$D$9-C6773)/2)*SIN(RADIANS(PARAMETERS!$D$9-C6773)/2))))*2*3958.756</f>
        <v>1575.6390030627183</v>
      </c>
      <c r="F6773">
        <v>180.32299804688</v>
      </c>
      <c r="G6773">
        <v>208.07028198242</v>
      </c>
      <c r="H6773">
        <v>251.41111755371</v>
      </c>
      <c r="I6773">
        <v>290.10195922852</v>
      </c>
      <c r="J6773">
        <v>334.74954223633</v>
      </c>
      <c r="K6773" s="6">
        <f>IFERROR(EXP(TREND(LN($F$1:$J$1),LN(F6773:J6773),LN(Calculations!$B$3))),0)</f>
        <v>4.8777515729890364E-2</v>
      </c>
    </row>
    <row r="6774" spans="1:11" x14ac:dyDescent="0.35">
      <c r="A6774">
        <v>6771</v>
      </c>
      <c r="B6774" t="str">
        <f t="shared" si="105"/>
        <v>21-84</v>
      </c>
      <c r="C6774">
        <v>-84.223568779958001</v>
      </c>
      <c r="D6774">
        <v>20.969973772271</v>
      </c>
      <c r="E6774">
        <f>ASIN(SQRT((SIN(RADIANS(PARAMETERS!$D$8-D6774)/2)*SIN(RADIANS(PARAMETERS!$D$8-D6774)/2))+(COS(RADIANS(D6774))*COS(RADIANS(PARAMETERS!$D$8))*SIN(RADIANS(PARAMETERS!$D$9-C6774)/2)*SIN(RADIANS(PARAMETERS!$D$9-C6774)/2))))*2*3958.756</f>
        <v>1592.8739031487578</v>
      </c>
      <c r="F6774">
        <v>180.36268615723</v>
      </c>
      <c r="G6774">
        <v>208.18267822266</v>
      </c>
      <c r="H6774">
        <v>251.6537322998</v>
      </c>
      <c r="I6774">
        <v>290.47549438477</v>
      </c>
      <c r="J6774">
        <v>335.28884887695</v>
      </c>
      <c r="K6774" s="6">
        <f>IFERROR(EXP(TREND(LN($F$1:$J$1),LN(F6774:J6774),LN(Calculations!$B$3))),0)</f>
        <v>4.8731690052728018E-2</v>
      </c>
    </row>
    <row r="6775" spans="1:11" x14ac:dyDescent="0.35">
      <c r="A6775">
        <v>6772</v>
      </c>
      <c r="B6775" t="str">
        <f t="shared" si="105"/>
        <v>21-84.5</v>
      </c>
      <c r="C6775">
        <v>-84.494890114859004</v>
      </c>
      <c r="D6775">
        <v>20.969973772271</v>
      </c>
      <c r="E6775">
        <f>ASIN(SQRT((SIN(RADIANS(PARAMETERS!$D$8-D6775)/2)*SIN(RADIANS(PARAMETERS!$D$8-D6775)/2))+(COS(RADIANS(D6775))*COS(RADIANS(PARAMETERS!$D$8))*SIN(RADIANS(PARAMETERS!$D$9-C6775)/2)*SIN(RADIANS(PARAMETERS!$D$9-C6775)/2))))*2*3958.756</f>
        <v>1610.1194003381565</v>
      </c>
      <c r="F6775">
        <v>180.3324432373</v>
      </c>
      <c r="G6775">
        <v>208.22700500488</v>
      </c>
      <c r="H6775">
        <v>251.83433532715</v>
      </c>
      <c r="I6775">
        <v>290.79522705078</v>
      </c>
      <c r="J6775">
        <v>335.78674316406</v>
      </c>
      <c r="K6775" s="6">
        <f>IFERROR(EXP(TREND(LN($F$1:$J$1),LN(F6775:J6775),LN(Calculations!$B$3))),0)</f>
        <v>4.8577024675569645E-2</v>
      </c>
    </row>
    <row r="6776" spans="1:11" x14ac:dyDescent="0.35">
      <c r="A6776">
        <v>6773</v>
      </c>
      <c r="B6776" t="str">
        <f t="shared" si="105"/>
        <v>21-85</v>
      </c>
      <c r="C6776">
        <v>-84.766211449759993</v>
      </c>
      <c r="D6776">
        <v>20.969973772271</v>
      </c>
      <c r="E6776">
        <f>ASIN(SQRT((SIN(RADIANS(PARAMETERS!$D$8-D6776)/2)*SIN(RADIANS(PARAMETERS!$D$8-D6776)/2))+(COS(RADIANS(D6776))*COS(RADIANS(PARAMETERS!$D$8))*SIN(RADIANS(PARAMETERS!$D$9-C6776)/2)*SIN(RADIANS(PARAMETERS!$D$9-C6776)/2))))*2*3958.756</f>
        <v>1627.3751174770448</v>
      </c>
      <c r="F6776">
        <v>180.29014587402</v>
      </c>
      <c r="G6776">
        <v>208.28173828125</v>
      </c>
      <c r="H6776">
        <v>252.06657409668</v>
      </c>
      <c r="I6776">
        <v>291.20880126953</v>
      </c>
      <c r="J6776">
        <v>336.43255615234</v>
      </c>
      <c r="K6776" s="6">
        <f>IFERROR(EXP(TREND(LN($F$1:$J$1),LN(F6776:J6776),LN(Calculations!$B$3))),0)</f>
        <v>4.8373525458746292E-2</v>
      </c>
    </row>
    <row r="6777" spans="1:11" x14ac:dyDescent="0.35">
      <c r="A6777">
        <v>6774</v>
      </c>
      <c r="B6777" t="str">
        <f t="shared" si="105"/>
        <v>21-85</v>
      </c>
      <c r="C6777">
        <v>-85.037532784660996</v>
      </c>
      <c r="D6777">
        <v>20.969973772271</v>
      </c>
      <c r="E6777">
        <f>ASIN(SQRT((SIN(RADIANS(PARAMETERS!$D$8-D6777)/2)*SIN(RADIANS(PARAMETERS!$D$8-D6777)/2))+(COS(RADIANS(D6777))*COS(RADIANS(PARAMETERS!$D$8))*SIN(RADIANS(PARAMETERS!$D$9-C6777)/2)*SIN(RADIANS(PARAMETERS!$D$9-C6777)/2))))*2*3958.756</f>
        <v>1644.6406925196416</v>
      </c>
      <c r="F6777">
        <v>180.07307434082</v>
      </c>
      <c r="G6777">
        <v>208.13729858398</v>
      </c>
      <c r="H6777">
        <v>252.06196594238</v>
      </c>
      <c r="I6777">
        <v>291.35235595703</v>
      </c>
      <c r="J6777">
        <v>336.77047729492</v>
      </c>
      <c r="K6777" s="6">
        <f>IFERROR(EXP(TREND(LN($F$1:$J$1),LN(F6777:J6777),LN(Calculations!$B$3))),0)</f>
        <v>4.794581925110155E-2</v>
      </c>
    </row>
    <row r="6778" spans="1:11" x14ac:dyDescent="0.35">
      <c r="A6778">
        <v>6775</v>
      </c>
      <c r="B6778" t="str">
        <f t="shared" si="105"/>
        <v>21-85.5</v>
      </c>
      <c r="C6778">
        <v>-85.308854119562</v>
      </c>
      <c r="D6778">
        <v>20.969973772271</v>
      </c>
      <c r="E6778">
        <f>ASIN(SQRT((SIN(RADIANS(PARAMETERS!$D$8-D6778)/2)*SIN(RADIANS(PARAMETERS!$D$8-D6778)/2))+(COS(RADIANS(D6778))*COS(RADIANS(PARAMETERS!$D$8))*SIN(RADIANS(PARAMETERS!$D$9-C6778)/2)*SIN(RADIANS(PARAMETERS!$D$9-C6778)/2))))*2*3958.756</f>
        <v>1661.9157777633218</v>
      </c>
      <c r="F6778">
        <v>179.68997192383</v>
      </c>
      <c r="G6778">
        <v>207.80799865723</v>
      </c>
      <c r="H6778">
        <v>251.8450012207</v>
      </c>
      <c r="I6778">
        <v>291.26058959961</v>
      </c>
      <c r="J6778">
        <v>336.84829711914</v>
      </c>
      <c r="K6778" s="6">
        <f>IFERROR(EXP(TREND(LN($F$1:$J$1),LN(F6778:J6778),LN(Calculations!$B$3))),0)</f>
        <v>4.7305864692576013E-2</v>
      </c>
    </row>
    <row r="6779" spans="1:11" x14ac:dyDescent="0.35">
      <c r="A6779">
        <v>6776</v>
      </c>
      <c r="B6779" t="str">
        <f t="shared" si="105"/>
        <v>21-85.5</v>
      </c>
      <c r="C6779">
        <v>-85.580175454463003</v>
      </c>
      <c r="D6779">
        <v>20.969973772271</v>
      </c>
      <c r="E6779">
        <f>ASIN(SQRT((SIN(RADIANS(PARAMETERS!$D$8-D6779)/2)*SIN(RADIANS(PARAMETERS!$D$8-D6779)/2))+(COS(RADIANS(D6779))*COS(RADIANS(PARAMETERS!$D$8))*SIN(RADIANS(PARAMETERS!$D$9-C6779)/2)*SIN(RADIANS(PARAMETERS!$D$9-C6779)/2))))*2*3958.756</f>
        <v>1679.2000391288136</v>
      </c>
      <c r="F6779">
        <v>179.09199523926</v>
      </c>
      <c r="G6779">
        <v>207.29292297363</v>
      </c>
      <c r="H6779">
        <v>251.4174041748</v>
      </c>
      <c r="I6779">
        <v>290.93826293945</v>
      </c>
      <c r="J6779">
        <v>336.67486572266</v>
      </c>
      <c r="K6779" s="6">
        <f>IFERROR(EXP(TREND(LN($F$1:$J$1),LN(F6779:J6779),LN(Calculations!$B$3))),0)</f>
        <v>4.6411082329832598E-2</v>
      </c>
    </row>
    <row r="6780" spans="1:11" x14ac:dyDescent="0.35">
      <c r="A6780">
        <v>6777</v>
      </c>
      <c r="B6780" t="str">
        <f t="shared" si="105"/>
        <v>21-86</v>
      </c>
      <c r="C6780">
        <v>-85.851496789364006</v>
      </c>
      <c r="D6780">
        <v>20.969973772271</v>
      </c>
      <c r="E6780">
        <f>ASIN(SQRT((SIN(RADIANS(PARAMETERS!$D$8-D6780)/2)*SIN(RADIANS(PARAMETERS!$D$8-D6780)/2))+(COS(RADIANS(D6780))*COS(RADIANS(PARAMETERS!$D$8))*SIN(RADIANS(PARAMETERS!$D$9-C6780)/2)*SIN(RADIANS(PARAMETERS!$D$9-C6780)/2))))*2*3958.756</f>
        <v>1696.4931554824911</v>
      </c>
      <c r="F6780">
        <v>178.15170288086</v>
      </c>
      <c r="G6780">
        <v>206.42454528809</v>
      </c>
      <c r="H6780">
        <v>250.52827453613</v>
      </c>
      <c r="I6780">
        <v>290.05276489258</v>
      </c>
      <c r="J6780">
        <v>335.81579589844</v>
      </c>
      <c r="K6780" s="6">
        <f>IFERROR(EXP(TREND(LN($F$1:$J$1),LN(F6780:J6780),LN(Calculations!$B$3))),0)</f>
        <v>4.5163986752364001E-2</v>
      </c>
    </row>
    <row r="6781" spans="1:11" x14ac:dyDescent="0.35">
      <c r="A6781">
        <v>6778</v>
      </c>
      <c r="B6781" t="str">
        <f t="shared" si="105"/>
        <v>21-86</v>
      </c>
      <c r="C6781">
        <v>-86.122818124264995</v>
      </c>
      <c r="D6781">
        <v>20.969973772271</v>
      </c>
      <c r="E6781">
        <f>ASIN(SQRT((SIN(RADIANS(PARAMETERS!$D$8-D6781)/2)*SIN(RADIANS(PARAMETERS!$D$8-D6781)/2))+(COS(RADIANS(D6781))*COS(RADIANS(PARAMETERS!$D$8))*SIN(RADIANS(PARAMETERS!$D$9-C6781)/2)*SIN(RADIANS(PARAMETERS!$D$9-C6781)/2))))*2*3958.756</f>
        <v>1713.7948179979637</v>
      </c>
      <c r="F6781">
        <v>176.7326965332</v>
      </c>
      <c r="G6781">
        <v>205.19769287109</v>
      </c>
      <c r="H6781">
        <v>249.1833190918</v>
      </c>
      <c r="I6781">
        <v>288.62161254883</v>
      </c>
      <c r="J6781">
        <v>334.30456542969</v>
      </c>
      <c r="K6781" s="6">
        <f>IFERROR(EXP(TREND(LN($F$1:$J$1),LN(F6781:J6781),LN(Calculations!$B$3))),0)</f>
        <v>4.3452198697886781E-2</v>
      </c>
    </row>
    <row r="6782" spans="1:11" x14ac:dyDescent="0.35">
      <c r="A6782">
        <v>6779</v>
      </c>
      <c r="B6782" t="str">
        <f t="shared" si="105"/>
        <v>21-86.5</v>
      </c>
      <c r="C6782">
        <v>-86.394139459165999</v>
      </c>
      <c r="D6782">
        <v>20.969973772271</v>
      </c>
      <c r="E6782">
        <f>ASIN(SQRT((SIN(RADIANS(PARAMETERS!$D$8-D6782)/2)*SIN(RADIANS(PARAMETERS!$D$8-D6782)/2))+(COS(RADIANS(D6782))*COS(RADIANS(PARAMETERS!$D$8))*SIN(RADIANS(PARAMETERS!$D$9-C6782)/2)*SIN(RADIANS(PARAMETERS!$D$9-C6782)/2))))*2*3958.756</f>
        <v>1731.1047295543685</v>
      </c>
      <c r="F6782">
        <v>174.86781311035</v>
      </c>
      <c r="G6782">
        <v>203.61499023438</v>
      </c>
      <c r="H6782">
        <v>247.3893737793</v>
      </c>
      <c r="I6782">
        <v>286.65615844727</v>
      </c>
      <c r="J6782">
        <v>332.15856933594</v>
      </c>
      <c r="K6782" s="6">
        <f>IFERROR(EXP(TREND(LN($F$1:$J$1),LN(F6782:J6782),LN(Calculations!$B$3))),0)</f>
        <v>4.1355964515628743E-2</v>
      </c>
    </row>
    <row r="6783" spans="1:11" x14ac:dyDescent="0.35">
      <c r="A6783">
        <v>6780</v>
      </c>
      <c r="B6783" t="str">
        <f t="shared" si="105"/>
        <v>21-86.5</v>
      </c>
      <c r="C6783">
        <v>-86.665460794067002</v>
      </c>
      <c r="D6783">
        <v>20.969973772271</v>
      </c>
      <c r="E6783">
        <f>ASIN(SQRT((SIN(RADIANS(PARAMETERS!$D$8-D6783)/2)*SIN(RADIANS(PARAMETERS!$D$8-D6783)/2))+(COS(RADIANS(D6783))*COS(RADIANS(PARAMETERS!$D$8))*SIN(RADIANS(PARAMETERS!$D$9-C6783)/2)*SIN(RADIANS(PARAMETERS!$D$9-C6783)/2))))*2*3958.756</f>
        <v>1748.4226041689521</v>
      </c>
      <c r="F6783">
        <v>172.68742370605</v>
      </c>
      <c r="G6783">
        <v>201.72805786133</v>
      </c>
      <c r="H6783">
        <v>245.18653869629</v>
      </c>
      <c r="I6783">
        <v>284.18292236328</v>
      </c>
      <c r="J6783">
        <v>329.38507080078</v>
      </c>
      <c r="K6783" s="6">
        <f>IFERROR(EXP(TREND(LN($F$1:$J$1),LN(F6783:J6783),LN(Calculations!$B$3))),0)</f>
        <v>3.9066717495209145E-2</v>
      </c>
    </row>
    <row r="6784" spans="1:11" x14ac:dyDescent="0.35">
      <c r="A6784">
        <v>6781</v>
      </c>
      <c r="B6784" t="str">
        <f t="shared" si="105"/>
        <v>21-87</v>
      </c>
      <c r="C6784">
        <v>-86.936782128968005</v>
      </c>
      <c r="D6784">
        <v>20.969973772271</v>
      </c>
      <c r="E6784">
        <f>ASIN(SQRT((SIN(RADIANS(PARAMETERS!$D$8-D6784)/2)*SIN(RADIANS(PARAMETERS!$D$8-D6784)/2))+(COS(RADIANS(D6784))*COS(RADIANS(PARAMETERS!$D$8))*SIN(RADIANS(PARAMETERS!$D$9-C6784)/2)*SIN(RADIANS(PARAMETERS!$D$9-C6784)/2))))*2*3958.756</f>
        <v>1765.7481664617326</v>
      </c>
      <c r="F6784">
        <v>170.34289550781</v>
      </c>
      <c r="G6784">
        <v>199.73062133789</v>
      </c>
      <c r="H6784">
        <v>242.84916687012</v>
      </c>
      <c r="I6784">
        <v>281.55377197266</v>
      </c>
      <c r="J6784">
        <v>326.43115234375</v>
      </c>
      <c r="K6784" s="6">
        <f>IFERROR(EXP(TREND(LN($F$1:$J$1),LN(F6784:J6784),LN(Calculations!$B$3))),0)</f>
        <v>3.675168626760799E-2</v>
      </c>
    </row>
    <row r="6785" spans="1:11" x14ac:dyDescent="0.35">
      <c r="A6785">
        <v>6782</v>
      </c>
      <c r="B6785" t="str">
        <f t="shared" si="105"/>
        <v>21-87</v>
      </c>
      <c r="C6785">
        <v>-87.208103463868994</v>
      </c>
      <c r="D6785">
        <v>20.969973772271</v>
      </c>
      <c r="E6785">
        <f>ASIN(SQRT((SIN(RADIANS(PARAMETERS!$D$8-D6785)/2)*SIN(RADIANS(PARAMETERS!$D$8-D6785)/2))+(COS(RADIANS(D6785))*COS(RADIANS(PARAMETERS!$D$8))*SIN(RADIANS(PARAMETERS!$D$9-C6785)/2)*SIN(RADIANS(PARAMETERS!$D$9-C6785)/2))))*2*3958.756</f>
        <v>1783.0811511501493</v>
      </c>
      <c r="F6785">
        <v>167.853515625</v>
      </c>
      <c r="G6785">
        <v>197.6335144043</v>
      </c>
      <c r="H6785">
        <v>240.39134216309</v>
      </c>
      <c r="I6785">
        <v>278.78582763672</v>
      </c>
      <c r="J6785">
        <v>323.31753540039</v>
      </c>
      <c r="K6785" s="6">
        <f>IFERROR(EXP(TREND(LN($F$1:$J$1),LN(F6785:J6785),LN(Calculations!$B$3))),0)</f>
        <v>3.4446028429260693E-2</v>
      </c>
    </row>
    <row r="6786" spans="1:11" x14ac:dyDescent="0.35">
      <c r="A6786">
        <v>6783</v>
      </c>
      <c r="B6786" t="str">
        <f t="shared" si="105"/>
        <v>21-87.5</v>
      </c>
      <c r="C6786">
        <v>-87.479424798769998</v>
      </c>
      <c r="D6786">
        <v>20.969973772271</v>
      </c>
      <c r="E6786">
        <f>ASIN(SQRT((SIN(RADIANS(PARAMETERS!$D$8-D6786)/2)*SIN(RADIANS(PARAMETERS!$D$8-D6786)/2))+(COS(RADIANS(D6786))*COS(RADIANS(PARAMETERS!$D$8))*SIN(RADIANS(PARAMETERS!$D$9-C6786)/2)*SIN(RADIANS(PARAMETERS!$D$9-C6786)/2))))*2*3958.756</f>
        <v>1800.4213025718116</v>
      </c>
      <c r="F6786">
        <v>165.17347717285</v>
      </c>
      <c r="G6786">
        <v>195.36303710938</v>
      </c>
      <c r="H6786">
        <v>237.68853759766</v>
      </c>
      <c r="I6786">
        <v>275.70269775391</v>
      </c>
      <c r="J6786">
        <v>319.80230712891</v>
      </c>
      <c r="K6786" s="6">
        <f>IFERROR(EXP(TREND(LN($F$1:$J$1),LN(F6786:J6786),LN(Calculations!$B$3))),0)</f>
        <v>3.2136918219595162E-2</v>
      </c>
    </row>
    <row r="6787" spans="1:11" x14ac:dyDescent="0.35">
      <c r="A6787">
        <v>6784</v>
      </c>
      <c r="B6787" t="str">
        <f t="shared" si="105"/>
        <v>21-88</v>
      </c>
      <c r="C6787">
        <v>-87.750746133671001</v>
      </c>
      <c r="D6787">
        <v>20.969973772271</v>
      </c>
      <c r="E6787">
        <f>ASIN(SQRT((SIN(RADIANS(PARAMETERS!$D$8-D6787)/2)*SIN(RADIANS(PARAMETERS!$D$8-D6787)/2))+(COS(RADIANS(D6787))*COS(RADIANS(PARAMETERS!$D$8))*SIN(RADIANS(PARAMETERS!$D$9-C6787)/2)*SIN(RADIANS(PARAMETERS!$D$9-C6787)/2))))*2*3958.756</f>
        <v>1817.7683742335294</v>
      </c>
      <c r="F6787">
        <v>162.38861083984</v>
      </c>
      <c r="G6787">
        <v>193.02565002441</v>
      </c>
      <c r="H6787">
        <v>234.92141723633</v>
      </c>
      <c r="I6787">
        <v>272.54345703125</v>
      </c>
      <c r="J6787">
        <v>316.19689941406</v>
      </c>
      <c r="K6787" s="6">
        <f>IFERROR(EXP(TREND(LN($F$1:$J$1),LN(F6787:J6787),LN(Calculations!$B$3))),0)</f>
        <v>2.9897581356335752E-2</v>
      </c>
    </row>
    <row r="6788" spans="1:11" x14ac:dyDescent="0.35">
      <c r="A6788">
        <v>6785</v>
      </c>
      <c r="B6788" t="str">
        <f t="shared" si="105"/>
        <v>21-88</v>
      </c>
      <c r="C6788">
        <v>-88.022067468572004</v>
      </c>
      <c r="D6788">
        <v>20.969973772271</v>
      </c>
      <c r="E6788">
        <f>ASIN(SQRT((SIN(RADIANS(PARAMETERS!$D$8-D6788)/2)*SIN(RADIANS(PARAMETERS!$D$8-D6788)/2))+(COS(RADIANS(D6788))*COS(RADIANS(PARAMETERS!$D$8))*SIN(RADIANS(PARAMETERS!$D$9-C6788)/2)*SIN(RADIANS(PARAMETERS!$D$9-C6788)/2))))*2*3958.756</f>
        <v>1835.1221283850055</v>
      </c>
      <c r="F6788">
        <v>159.52047729492</v>
      </c>
      <c r="G6788">
        <v>190.6252746582</v>
      </c>
      <c r="H6788">
        <v>232.10534667969</v>
      </c>
      <c r="I6788">
        <v>269.32586669922</v>
      </c>
      <c r="J6788">
        <v>312.52185058594</v>
      </c>
      <c r="K6788" s="6">
        <f>IFERROR(EXP(TREND(LN($F$1:$J$1),LN(F6788:J6788),LN(Calculations!$B$3))),0)</f>
        <v>2.7748276619871743E-2</v>
      </c>
    </row>
    <row r="6789" spans="1:11" x14ac:dyDescent="0.35">
      <c r="A6789">
        <v>6786</v>
      </c>
      <c r="B6789" t="str">
        <f t="shared" ref="B6789:B6852" si="106">MROUND(D6789,1)&amp;MROUND(C6789,-0.5)</f>
        <v>21-88.5</v>
      </c>
      <c r="C6789">
        <v>-88.293388803472993</v>
      </c>
      <c r="D6789">
        <v>20.969973772271</v>
      </c>
      <c r="E6789">
        <f>ASIN(SQRT((SIN(RADIANS(PARAMETERS!$D$8-D6789)/2)*SIN(RADIANS(PARAMETERS!$D$8-D6789)/2))+(COS(RADIANS(D6789))*COS(RADIANS(PARAMETERS!$D$8))*SIN(RADIANS(PARAMETERS!$D$9-C6789)/2)*SIN(RADIANS(PARAMETERS!$D$9-C6789)/2))))*2*3958.756</f>
        <v>1852.4823356156221</v>
      </c>
      <c r="F6789">
        <v>156.63352966309</v>
      </c>
      <c r="G6789">
        <v>188.19161987305</v>
      </c>
      <c r="H6789">
        <v>229.2647857666</v>
      </c>
      <c r="I6789">
        <v>266.06158447266</v>
      </c>
      <c r="J6789">
        <v>308.77130126953</v>
      </c>
      <c r="K6789" s="6">
        <f>IFERROR(EXP(TREND(LN($F$1:$J$1),LN(F6789:J6789),LN(Calculations!$B$3))),0)</f>
        <v>2.5736374476941437E-2</v>
      </c>
    </row>
    <row r="6790" spans="1:11" x14ac:dyDescent="0.35">
      <c r="A6790">
        <v>6787</v>
      </c>
      <c r="B6790" t="str">
        <f t="shared" si="106"/>
        <v>21-88.5</v>
      </c>
      <c r="C6790">
        <v>-88.564710138373997</v>
      </c>
      <c r="D6790">
        <v>20.969973772271</v>
      </c>
      <c r="E6790">
        <f>ASIN(SQRT((SIN(RADIANS(PARAMETERS!$D$8-D6790)/2)*SIN(RADIANS(PARAMETERS!$D$8-D6790)/2))+(COS(RADIANS(D6790))*COS(RADIANS(PARAMETERS!$D$8))*SIN(RADIANS(PARAMETERS!$D$9-C6790)/2)*SIN(RADIANS(PARAMETERS!$D$9-C6790)/2))))*2*3958.756</f>
        <v>1869.848774472913</v>
      </c>
      <c r="F6790">
        <v>153.89508056641</v>
      </c>
      <c r="G6790">
        <v>185.9275970459</v>
      </c>
      <c r="H6790">
        <v>226.67599487305</v>
      </c>
      <c r="I6790">
        <v>263.10208129883</v>
      </c>
      <c r="J6790">
        <v>305.38885498047</v>
      </c>
      <c r="K6790" s="6">
        <f>IFERROR(EXP(TREND(LN($F$1:$J$1),LN(F6790:J6790),LN(Calculations!$B$3))),0)</f>
        <v>2.396217948440672E-2</v>
      </c>
    </row>
    <row r="6791" spans="1:11" x14ac:dyDescent="0.35">
      <c r="A6791">
        <v>6788</v>
      </c>
      <c r="B6791" t="str">
        <f t="shared" si="106"/>
        <v>21-89</v>
      </c>
      <c r="C6791">
        <v>-88.836031473275</v>
      </c>
      <c r="D6791">
        <v>20.969973772271</v>
      </c>
      <c r="E6791">
        <f>ASIN(SQRT((SIN(RADIANS(PARAMETERS!$D$8-D6791)/2)*SIN(RADIANS(PARAMETERS!$D$8-D6791)/2))+(COS(RADIANS(D6791))*COS(RADIANS(PARAMETERS!$D$8))*SIN(RADIANS(PARAMETERS!$D$9-C6791)/2)*SIN(RADIANS(PARAMETERS!$D$9-C6791)/2))))*2*3958.756</f>
        <v>1887.2212311013623</v>
      </c>
      <c r="F6791">
        <v>151.31813049316</v>
      </c>
      <c r="G6791">
        <v>183.85466003418</v>
      </c>
      <c r="H6791">
        <v>224.33283996582</v>
      </c>
      <c r="I6791">
        <v>260.43530273438</v>
      </c>
      <c r="J6791">
        <v>302.35488891602</v>
      </c>
      <c r="K6791" s="6">
        <f>IFERROR(EXP(TREND(LN($F$1:$J$1),LN(F6791:J6791),LN(Calculations!$B$3))),0)</f>
        <v>2.2411852319962296E-2</v>
      </c>
    </row>
    <row r="6792" spans="1:11" x14ac:dyDescent="0.35">
      <c r="A6792">
        <v>6789</v>
      </c>
      <c r="B6792" t="str">
        <f t="shared" si="106"/>
        <v>21-89</v>
      </c>
      <c r="C6792">
        <v>-89.107352808176003</v>
      </c>
      <c r="D6792">
        <v>20.969973772271</v>
      </c>
      <c r="E6792">
        <f>ASIN(SQRT((SIN(RADIANS(PARAMETERS!$D$8-D6792)/2)*SIN(RADIANS(PARAMETERS!$D$8-D6792)/2))+(COS(RADIANS(D6792))*COS(RADIANS(PARAMETERS!$D$8))*SIN(RADIANS(PARAMETERS!$D$9-C6792)/2)*SIN(RADIANS(PARAMETERS!$D$9-C6792)/2))))*2*3958.756</f>
        <v>1904.5994989003161</v>
      </c>
      <c r="F6792">
        <v>148.95610046387</v>
      </c>
      <c r="G6792">
        <v>182.03010559082</v>
      </c>
      <c r="H6792">
        <v>222.21113586426</v>
      </c>
      <c r="I6792">
        <v>258.01315307617</v>
      </c>
      <c r="J6792">
        <v>299.59014892578</v>
      </c>
      <c r="K6792" s="6">
        <f>IFERROR(EXP(TREND(LN($F$1:$J$1),LN(F6792:J6792),LN(Calculations!$B$3))),0)</f>
        <v>2.1095483927363472E-2</v>
      </c>
    </row>
    <row r="6793" spans="1:11" x14ac:dyDescent="0.35">
      <c r="A6793">
        <v>6790</v>
      </c>
      <c r="B6793" t="str">
        <f t="shared" si="106"/>
        <v>21-89.5</v>
      </c>
      <c r="C6793">
        <v>-89.378674143077006</v>
      </c>
      <c r="D6793">
        <v>20.969973772271</v>
      </c>
      <c r="E6793">
        <f>ASIN(SQRT((SIN(RADIANS(PARAMETERS!$D$8-D6793)/2)*SIN(RADIANS(PARAMETERS!$D$8-D6793)/2))+(COS(RADIANS(D6793))*COS(RADIANS(PARAMETERS!$D$8))*SIN(RADIANS(PARAMETERS!$D$9-C6793)/2)*SIN(RADIANS(PARAMETERS!$D$9-C6793)/2))))*2*3958.756</f>
        <v>1921.9833781998318</v>
      </c>
      <c r="F6793">
        <v>146.94465637207</v>
      </c>
      <c r="G6793">
        <v>180.59815979004</v>
      </c>
      <c r="H6793">
        <v>220.55770874023</v>
      </c>
      <c r="I6793">
        <v>256.16781616211</v>
      </c>
      <c r="J6793">
        <v>297.53384399414</v>
      </c>
      <c r="K6793" s="6">
        <f>IFERROR(EXP(TREND(LN($F$1:$J$1),LN(F6793:J6793),LN(Calculations!$B$3))),0)</f>
        <v>2.0052619066283844E-2</v>
      </c>
    </row>
    <row r="6794" spans="1:11" x14ac:dyDescent="0.35">
      <c r="A6794">
        <v>6791</v>
      </c>
      <c r="B6794" t="str">
        <f t="shared" si="106"/>
        <v>21-89.5</v>
      </c>
      <c r="C6794">
        <v>-89.649995477977996</v>
      </c>
      <c r="D6794">
        <v>20.969973772271</v>
      </c>
      <c r="E6794">
        <f>ASIN(SQRT((SIN(RADIANS(PARAMETERS!$D$8-D6794)/2)*SIN(RADIANS(PARAMETERS!$D$8-D6794)/2))+(COS(RADIANS(D6794))*COS(RADIANS(PARAMETERS!$D$8))*SIN(RADIANS(PARAMETERS!$D$9-C6794)/2)*SIN(RADIANS(PARAMETERS!$D$9-C6794)/2))))*2*3958.756</f>
        <v>1939.3726759533915</v>
      </c>
      <c r="F6794">
        <v>145.3610534668</v>
      </c>
      <c r="G6794">
        <v>179.46713256836</v>
      </c>
      <c r="H6794">
        <v>219.28125</v>
      </c>
      <c r="I6794">
        <v>254.7748260498</v>
      </c>
      <c r="J6794">
        <v>296.01986694336</v>
      </c>
      <c r="K6794" s="6">
        <f>IFERROR(EXP(TREND(LN($F$1:$J$1),LN(F6794:J6794),LN(Calculations!$B$3))),0)</f>
        <v>1.9266765219192062E-2</v>
      </c>
    </row>
    <row r="6795" spans="1:11" x14ac:dyDescent="0.35">
      <c r="A6795">
        <v>6792</v>
      </c>
      <c r="B6795" t="str">
        <f t="shared" si="106"/>
        <v>21-90</v>
      </c>
      <c r="C6795">
        <v>-89.921316812878999</v>
      </c>
      <c r="D6795">
        <v>20.969973772271</v>
      </c>
      <c r="E6795">
        <f>ASIN(SQRT((SIN(RADIANS(PARAMETERS!$D$8-D6795)/2)*SIN(RADIANS(PARAMETERS!$D$8-D6795)/2))+(COS(RADIANS(D6795))*COS(RADIANS(PARAMETERS!$D$8))*SIN(RADIANS(PARAMETERS!$D$9-C6795)/2)*SIN(RADIANS(PARAMETERS!$D$9-C6795)/2))))*2*3958.756</f>
        <v>1956.7672054464833</v>
      </c>
      <c r="F6795">
        <v>144.02932739258</v>
      </c>
      <c r="G6795">
        <v>178.49029541016</v>
      </c>
      <c r="H6795">
        <v>218.15725708008</v>
      </c>
      <c r="I6795">
        <v>253.52586364746</v>
      </c>
      <c r="J6795">
        <v>294.63446044922</v>
      </c>
      <c r="K6795" s="6">
        <f>IFERROR(EXP(TREND(LN($F$1:$J$1),LN(F6795:J6795),LN(Calculations!$B$3))),0)</f>
        <v>1.8629415124960812E-2</v>
      </c>
    </row>
    <row r="6796" spans="1:11" x14ac:dyDescent="0.35">
      <c r="A6796">
        <v>6793</v>
      </c>
      <c r="B6796" t="str">
        <f t="shared" si="106"/>
        <v>21-90</v>
      </c>
      <c r="C6796">
        <v>-90.192638147780002</v>
      </c>
      <c r="D6796">
        <v>20.969973772271</v>
      </c>
      <c r="E6796">
        <f>ASIN(SQRT((SIN(RADIANS(PARAMETERS!$D$8-D6796)/2)*SIN(RADIANS(PARAMETERS!$D$8-D6796)/2))+(COS(RADIANS(D6796))*COS(RADIANS(PARAMETERS!$D$8))*SIN(RADIANS(PARAMETERS!$D$9-C6796)/2)*SIN(RADIANS(PARAMETERS!$D$9-C6796)/2))))*2*3958.756</f>
        <v>1974.1667860200914</v>
      </c>
      <c r="F6796">
        <v>142.82807922363</v>
      </c>
      <c r="G6796">
        <v>177.60394287109</v>
      </c>
      <c r="H6796">
        <v>217.13804626465</v>
      </c>
      <c r="I6796">
        <v>252.38751220703</v>
      </c>
      <c r="J6796">
        <v>293.36444091797</v>
      </c>
      <c r="K6796" s="6">
        <f>IFERROR(EXP(TREND(LN($F$1:$J$1),LN(F6796:J6796),LN(Calculations!$B$3))),0)</f>
        <v>1.8073484568870271E-2</v>
      </c>
    </row>
    <row r="6797" spans="1:11" x14ac:dyDescent="0.35">
      <c r="A6797">
        <v>6794</v>
      </c>
      <c r="B6797" t="str">
        <f t="shared" si="106"/>
        <v>21-90.5</v>
      </c>
      <c r="C6797">
        <v>-90.463959482681005</v>
      </c>
      <c r="D6797">
        <v>20.969973772271</v>
      </c>
      <c r="E6797">
        <f>ASIN(SQRT((SIN(RADIANS(PARAMETERS!$D$8-D6797)/2)*SIN(RADIANS(PARAMETERS!$D$8-D6797)/2))+(COS(RADIANS(D6797))*COS(RADIANS(PARAMETERS!$D$8))*SIN(RADIANS(PARAMETERS!$D$9-C6797)/2)*SIN(RADIANS(PARAMETERS!$D$9-C6797)/2))))*2*3958.756</f>
        <v>1991.5712428082395</v>
      </c>
      <c r="F6797">
        <v>141.74760437012</v>
      </c>
      <c r="G6797">
        <v>176.78968811035</v>
      </c>
      <c r="H6797">
        <v>216.2059173584</v>
      </c>
      <c r="I6797">
        <v>251.3394317627</v>
      </c>
      <c r="J6797">
        <v>292.1865234375</v>
      </c>
      <c r="K6797" s="6">
        <f>IFERROR(EXP(TREND(LN($F$1:$J$1),LN(F6797:J6797),LN(Calculations!$B$3))),0)</f>
        <v>1.7586404587889223E-2</v>
      </c>
    </row>
    <row r="6798" spans="1:11" x14ac:dyDescent="0.35">
      <c r="A6798">
        <v>6795</v>
      </c>
      <c r="B6798" t="str">
        <f t="shared" si="106"/>
        <v>21-90.5</v>
      </c>
      <c r="C6798">
        <v>-90.735280817581994</v>
      </c>
      <c r="D6798">
        <v>20.969973772271</v>
      </c>
      <c r="E6798">
        <f>ASIN(SQRT((SIN(RADIANS(PARAMETERS!$D$8-D6798)/2)*SIN(RADIANS(PARAMETERS!$D$8-D6798)/2))+(COS(RADIANS(D6798))*COS(RADIANS(PARAMETERS!$D$8))*SIN(RADIANS(PARAMETERS!$D$9-C6798)/2)*SIN(RADIANS(PARAMETERS!$D$9-C6798)/2))))*2*3958.756</f>
        <v>2008.9804064887589</v>
      </c>
      <c r="F6798">
        <v>140.75787353516</v>
      </c>
      <c r="G6798">
        <v>176.02612304688</v>
      </c>
      <c r="H6798">
        <v>215.33695983887</v>
      </c>
      <c r="I6798">
        <v>250.35430908203</v>
      </c>
      <c r="J6798">
        <v>291.06951904297</v>
      </c>
      <c r="K6798" s="6">
        <f>IFERROR(EXP(TREND(LN($F$1:$J$1),LN(F6798:J6798),LN(Calculations!$B$3))),0)</f>
        <v>1.7150266608941381E-2</v>
      </c>
    </row>
    <row r="6799" spans="1:11" x14ac:dyDescent="0.35">
      <c r="A6799">
        <v>6796</v>
      </c>
      <c r="B6799" t="str">
        <f t="shared" si="106"/>
        <v>21-50</v>
      </c>
      <c r="C6799">
        <v>-50.037080582435998</v>
      </c>
      <c r="D6799">
        <v>21.241295107172</v>
      </c>
      <c r="E6799">
        <f>ASIN(SQRT((SIN(RADIANS(PARAMETERS!$D$8-D6799)/2)*SIN(RADIANS(PARAMETERS!$D$8-D6799)/2))+(COS(RADIANS(D6799))*COS(RADIANS(PARAMETERS!$D$8))*SIN(RADIANS(PARAMETERS!$D$9-C6799)/2)*SIN(RADIANS(PARAMETERS!$D$9-C6799)/2))))*2*3958.756</f>
        <v>802.7817076681888</v>
      </c>
      <c r="F6799">
        <v>132.94284057617</v>
      </c>
      <c r="G6799">
        <v>170.69941711426</v>
      </c>
      <c r="H6799">
        <v>204.73777770996</v>
      </c>
      <c r="I6799">
        <v>233.94956970215</v>
      </c>
      <c r="J6799">
        <v>267.33023071289</v>
      </c>
      <c r="K6799" s="6">
        <f>IFERROR(EXP(TREND(LN($F$1:$J$1),LN(F6799:J6799),LN(Calculations!$B$3))),0)</f>
        <v>1.4088904204691463E-2</v>
      </c>
    </row>
    <row r="6800" spans="1:11" x14ac:dyDescent="0.35">
      <c r="A6800">
        <v>6797</v>
      </c>
      <c r="B6800" t="str">
        <f t="shared" si="106"/>
        <v>21-50.5</v>
      </c>
      <c r="C6800">
        <v>-50.308401917337001</v>
      </c>
      <c r="D6800">
        <v>21.241295107172</v>
      </c>
      <c r="E6800">
        <f>ASIN(SQRT((SIN(RADIANS(PARAMETERS!$D$8-D6800)/2)*SIN(RADIANS(PARAMETERS!$D$8-D6800)/2))+(COS(RADIANS(D6800))*COS(RADIANS(PARAMETERS!$D$8))*SIN(RADIANS(PARAMETERS!$D$9-C6800)/2)*SIN(RADIANS(PARAMETERS!$D$9-C6800)/2))))*2*3958.756</f>
        <v>787.44336609875131</v>
      </c>
      <c r="F6800">
        <v>134.48616027832</v>
      </c>
      <c r="G6800">
        <v>171.96304321289</v>
      </c>
      <c r="H6800">
        <v>205.98199462891</v>
      </c>
      <c r="I6800">
        <v>235.43734741211</v>
      </c>
      <c r="J6800">
        <v>269.10598754883</v>
      </c>
      <c r="K6800" s="6">
        <f>IFERROR(EXP(TREND(LN($F$1:$J$1),LN(F6800:J6800),LN(Calculations!$B$3))),0)</f>
        <v>1.4696442643972189E-2</v>
      </c>
    </row>
    <row r="6801" spans="1:11" x14ac:dyDescent="0.35">
      <c r="A6801">
        <v>6798</v>
      </c>
      <c r="B6801" t="str">
        <f t="shared" si="106"/>
        <v>21-50.5</v>
      </c>
      <c r="C6801">
        <v>-50.579723252237997</v>
      </c>
      <c r="D6801">
        <v>21.241295107172</v>
      </c>
      <c r="E6801">
        <f>ASIN(SQRT((SIN(RADIANS(PARAMETERS!$D$8-D6801)/2)*SIN(RADIANS(PARAMETERS!$D$8-D6801)/2))+(COS(RADIANS(D6801))*COS(RADIANS(PARAMETERS!$D$8))*SIN(RADIANS(PARAMETERS!$D$9-C6801)/2)*SIN(RADIANS(PARAMETERS!$D$9-C6801)/2))))*2*3958.756</f>
        <v>772.20930736258492</v>
      </c>
      <c r="F6801">
        <v>135.96124267578</v>
      </c>
      <c r="G6801">
        <v>173.11344909668</v>
      </c>
      <c r="H6801">
        <v>207.17106628418</v>
      </c>
      <c r="I6801">
        <v>236.86674499512</v>
      </c>
      <c r="J6801">
        <v>270.82040405273</v>
      </c>
      <c r="K6801" s="6">
        <f>IFERROR(EXP(TREND(LN($F$1:$J$1),LN(F6801:J6801),LN(Calculations!$B$3))),0)</f>
        <v>1.529709151469932E-2</v>
      </c>
    </row>
    <row r="6802" spans="1:11" x14ac:dyDescent="0.35">
      <c r="A6802">
        <v>6799</v>
      </c>
      <c r="B6802" t="str">
        <f t="shared" si="106"/>
        <v>21-51</v>
      </c>
      <c r="C6802">
        <v>-50.851044587139</v>
      </c>
      <c r="D6802">
        <v>21.241295107172</v>
      </c>
      <c r="E6802">
        <f>ASIN(SQRT((SIN(RADIANS(PARAMETERS!$D$8-D6802)/2)*SIN(RADIANS(PARAMETERS!$D$8-D6802)/2))+(COS(RADIANS(D6802))*COS(RADIANS(PARAMETERS!$D$8))*SIN(RADIANS(PARAMETERS!$D$9-C6802)/2)*SIN(RADIANS(PARAMETERS!$D$9-C6802)/2))))*2*3958.756</f>
        <v>757.08586207201017</v>
      </c>
      <c r="F6802">
        <v>137.39985656738</v>
      </c>
      <c r="G6802">
        <v>174.18374633789</v>
      </c>
      <c r="H6802">
        <v>208.34524536133</v>
      </c>
      <c r="I6802">
        <v>238.2938079834</v>
      </c>
      <c r="J6802">
        <v>272.54907226563</v>
      </c>
      <c r="K6802" s="6">
        <f>IFERROR(EXP(TREND(LN($F$1:$J$1),LN(F6802:J6802),LN(Calculations!$B$3))),0)</f>
        <v>1.590179626760059E-2</v>
      </c>
    </row>
    <row r="6803" spans="1:11" x14ac:dyDescent="0.35">
      <c r="A6803">
        <v>6800</v>
      </c>
      <c r="B6803" t="str">
        <f t="shared" si="106"/>
        <v>21-51</v>
      </c>
      <c r="C6803">
        <v>-51.122365922039997</v>
      </c>
      <c r="D6803">
        <v>21.241295107172</v>
      </c>
      <c r="E6803">
        <f>ASIN(SQRT((SIN(RADIANS(PARAMETERS!$D$8-D6803)/2)*SIN(RADIANS(PARAMETERS!$D$8-D6803)/2))+(COS(RADIANS(D6803))*COS(RADIANS(PARAMETERS!$D$8))*SIN(RADIANS(PARAMETERS!$D$9-C6803)/2)*SIN(RADIANS(PARAMETERS!$D$9-C6803)/2))))*2*3958.756</f>
        <v>742.07982828772208</v>
      </c>
      <c r="F6803">
        <v>138.84426879883</v>
      </c>
      <c r="G6803">
        <v>175.21253967285</v>
      </c>
      <c r="H6803">
        <v>209.55374145508</v>
      </c>
      <c r="I6803">
        <v>239.78494262695</v>
      </c>
      <c r="J6803">
        <v>274.37951660156</v>
      </c>
      <c r="K6803" s="6">
        <f>IFERROR(EXP(TREND(LN($F$1:$J$1),LN(F6803:J6803),LN(Calculations!$B$3))),0)</f>
        <v>1.652759472112203E-2</v>
      </c>
    </row>
    <row r="6804" spans="1:11" x14ac:dyDescent="0.35">
      <c r="A6804">
        <v>6801</v>
      </c>
      <c r="B6804" t="str">
        <f t="shared" si="106"/>
        <v>21-51.5</v>
      </c>
      <c r="C6804">
        <v>-51.393687256941</v>
      </c>
      <c r="D6804">
        <v>21.241295107172</v>
      </c>
      <c r="E6804">
        <f>ASIN(SQRT((SIN(RADIANS(PARAMETERS!$D$8-D6804)/2)*SIN(RADIANS(PARAMETERS!$D$8-D6804)/2))+(COS(RADIANS(D6804))*COS(RADIANS(PARAMETERS!$D$8))*SIN(RADIANS(PARAMETERS!$D$9-C6804)/2)*SIN(RADIANS(PARAMETERS!$D$9-C6804)/2))))*2*3958.756</f>
        <v>727.19850944813186</v>
      </c>
      <c r="F6804">
        <v>140.22203063965</v>
      </c>
      <c r="G6804">
        <v>176.14741516113</v>
      </c>
      <c r="H6804">
        <v>210.70767211914</v>
      </c>
      <c r="I6804">
        <v>241.21505737305</v>
      </c>
      <c r="J6804">
        <v>276.14184570313</v>
      </c>
      <c r="K6804" s="6">
        <f>IFERROR(EXP(TREND(LN($F$1:$J$1),LN(F6804:J6804),LN(Calculations!$B$3))),0)</f>
        <v>1.7140650345087355E-2</v>
      </c>
    </row>
    <row r="6805" spans="1:11" x14ac:dyDescent="0.35">
      <c r="A6805">
        <v>6802</v>
      </c>
      <c r="B6805" t="str">
        <f t="shared" si="106"/>
        <v>21-51.5</v>
      </c>
      <c r="C6805">
        <v>-51.665008591842003</v>
      </c>
      <c r="D6805">
        <v>21.241295107172</v>
      </c>
      <c r="E6805">
        <f>ASIN(SQRT((SIN(RADIANS(PARAMETERS!$D$8-D6805)/2)*SIN(RADIANS(PARAMETERS!$D$8-D6805)/2))+(COS(RADIANS(D6805))*COS(RADIANS(PARAMETERS!$D$8))*SIN(RADIANS(PARAMETERS!$D$9-C6805)/2)*SIN(RADIANS(PARAMETERS!$D$9-C6805)/2))))*2*3958.756</f>
        <v>712.44975515798149</v>
      </c>
      <c r="F6805">
        <v>141.58598327637</v>
      </c>
      <c r="G6805">
        <v>177.04267883301</v>
      </c>
      <c r="H6805">
        <v>211.86212158203</v>
      </c>
      <c r="I6805">
        <v>242.65538024902</v>
      </c>
      <c r="J6805">
        <v>277.92691040039</v>
      </c>
      <c r="K6805" s="6">
        <f>IFERROR(EXP(TREND(LN($F$1:$J$1),LN(F6805:J6805),LN(Calculations!$B$3))),0)</f>
        <v>1.7764358079166785E-2</v>
      </c>
    </row>
    <row r="6806" spans="1:11" x14ac:dyDescent="0.35">
      <c r="A6806">
        <v>6803</v>
      </c>
      <c r="B6806" t="str">
        <f t="shared" si="106"/>
        <v>21-52</v>
      </c>
      <c r="C6806">
        <v>-51.936329926742999</v>
      </c>
      <c r="D6806">
        <v>21.241295107172</v>
      </c>
      <c r="E6806">
        <f>ASIN(SQRT((SIN(RADIANS(PARAMETERS!$D$8-D6806)/2)*SIN(RADIANS(PARAMETERS!$D$8-D6806)/2))+(COS(RADIANS(D6806))*COS(RADIANS(PARAMETERS!$D$8))*SIN(RADIANS(PARAMETERS!$D$9-C6806)/2)*SIN(RADIANS(PARAMETERS!$D$9-C6806)/2))))*2*3958.756</f>
        <v>697.84200492414482</v>
      </c>
      <c r="F6806">
        <v>142.98377990723</v>
      </c>
      <c r="G6806">
        <v>177.94236755371</v>
      </c>
      <c r="H6806">
        <v>213.06639099121</v>
      </c>
      <c r="I6806">
        <v>244.16937255859</v>
      </c>
      <c r="J6806">
        <v>279.81555175781</v>
      </c>
      <c r="K6806" s="6">
        <f>IFERROR(EXP(TREND(LN($F$1:$J$1),LN(F6806:J6806),LN(Calculations!$B$3))),0)</f>
        <v>1.8422031379886867E-2</v>
      </c>
    </row>
    <row r="6807" spans="1:11" x14ac:dyDescent="0.35">
      <c r="A6807">
        <v>6804</v>
      </c>
      <c r="B6807" t="str">
        <f t="shared" si="106"/>
        <v>21-52</v>
      </c>
      <c r="C6807">
        <v>-52.207651261644003</v>
      </c>
      <c r="D6807">
        <v>21.241295107172</v>
      </c>
      <c r="E6807">
        <f>ASIN(SQRT((SIN(RADIANS(PARAMETERS!$D$8-D6807)/2)*SIN(RADIANS(PARAMETERS!$D$8-D6807)/2))+(COS(RADIANS(D6807))*COS(RADIANS(PARAMETERS!$D$8))*SIN(RADIANS(PARAMETERS!$D$9-C6807)/2)*SIN(RADIANS(PARAMETERS!$D$9-C6807)/2))))*2*3958.756</f>
        <v>683.38433488511976</v>
      </c>
      <c r="F6807">
        <v>144.33451843262</v>
      </c>
      <c r="G6807">
        <v>178.79298400879</v>
      </c>
      <c r="H6807">
        <v>214.22093200684</v>
      </c>
      <c r="I6807">
        <v>245.61726379395</v>
      </c>
      <c r="J6807">
        <v>281.61807250977</v>
      </c>
      <c r="K6807" s="6">
        <f>IFERROR(EXP(TREND(LN($F$1:$J$1),LN(F6807:J6807),LN(Calculations!$B$3))),0)</f>
        <v>1.9075887910991646E-2</v>
      </c>
    </row>
    <row r="6808" spans="1:11" x14ac:dyDescent="0.35">
      <c r="A6808">
        <v>6805</v>
      </c>
      <c r="B6808" t="str">
        <f t="shared" si="106"/>
        <v>21-52.5</v>
      </c>
      <c r="C6808">
        <v>-52.478972596544999</v>
      </c>
      <c r="D6808">
        <v>21.241295107172</v>
      </c>
      <c r="E6808">
        <f>ASIN(SQRT((SIN(RADIANS(PARAMETERS!$D$8-D6808)/2)*SIN(RADIANS(PARAMETERS!$D$8-D6808)/2))+(COS(RADIANS(D6808))*COS(RADIANS(PARAMETERS!$D$8))*SIN(RADIANS(PARAMETERS!$D$9-C6808)/2)*SIN(RADIANS(PARAMETERS!$D$9-C6808)/2))))*2*3958.756</f>
        <v>669.08650752305755</v>
      </c>
      <c r="F6808">
        <v>145.68453979492</v>
      </c>
      <c r="G6808">
        <v>179.63623046875</v>
      </c>
      <c r="H6808">
        <v>215.3796081543</v>
      </c>
      <c r="I6808">
        <v>247.07453918457</v>
      </c>
      <c r="J6808">
        <v>283.43673706055</v>
      </c>
      <c r="K6808" s="6">
        <f>IFERROR(EXP(TREND(LN($F$1:$J$1),LN(F6808:J6808),LN(Calculations!$B$3))),0)</f>
        <v>1.9748598953814665E-2</v>
      </c>
    </row>
    <row r="6809" spans="1:11" x14ac:dyDescent="0.35">
      <c r="A6809">
        <v>6806</v>
      </c>
      <c r="B6809" t="str">
        <f t="shared" si="106"/>
        <v>21-53</v>
      </c>
      <c r="C6809">
        <v>-52.750293931446002</v>
      </c>
      <c r="D6809">
        <v>21.241295107172</v>
      </c>
      <c r="E6809">
        <f>ASIN(SQRT((SIN(RADIANS(PARAMETERS!$D$8-D6809)/2)*SIN(RADIANS(PARAMETERS!$D$8-D6809)/2))+(COS(RADIANS(D6809))*COS(RADIANS(PARAMETERS!$D$8))*SIN(RADIANS(PARAMETERS!$D$9-C6809)/2)*SIN(RADIANS(PARAMETERS!$D$9-C6809)/2))))*2*3958.756</f>
        <v>654.95902426916939</v>
      </c>
      <c r="F6809">
        <v>147.06457519531</v>
      </c>
      <c r="G6809">
        <v>180.50038146973</v>
      </c>
      <c r="H6809">
        <v>216.57881164551</v>
      </c>
      <c r="I6809">
        <v>248.59182739258</v>
      </c>
      <c r="J6809">
        <v>285.33984375</v>
      </c>
      <c r="K6809" s="6">
        <f>IFERROR(EXP(TREND(LN($F$1:$J$1),LN(F6809:J6809),LN(Calculations!$B$3))),0)</f>
        <v>2.0456958526735486E-2</v>
      </c>
    </row>
    <row r="6810" spans="1:11" x14ac:dyDescent="0.35">
      <c r="A6810">
        <v>6807</v>
      </c>
      <c r="B6810" t="str">
        <f t="shared" si="106"/>
        <v>21-53</v>
      </c>
      <c r="C6810">
        <v>-53.021615266346998</v>
      </c>
      <c r="D6810">
        <v>21.241295107172</v>
      </c>
      <c r="E6810">
        <f>ASIN(SQRT((SIN(RADIANS(PARAMETERS!$D$8-D6810)/2)*SIN(RADIANS(PARAMETERS!$D$8-D6810)/2))+(COS(RADIANS(D6810))*COS(RADIANS(PARAMETERS!$D$8))*SIN(RADIANS(PARAMETERS!$D$9-C6810)/2)*SIN(RADIANS(PARAMETERS!$D$9-C6810)/2))))*2*3958.756</f>
        <v>641.01318081014188</v>
      </c>
      <c r="F6810">
        <v>148.40072631836</v>
      </c>
      <c r="G6810">
        <v>181.32983398438</v>
      </c>
      <c r="H6810">
        <v>217.72108459473</v>
      </c>
      <c r="I6810">
        <v>250.03053283691</v>
      </c>
      <c r="J6810">
        <v>287.13757324219</v>
      </c>
      <c r="K6810" s="6">
        <f>IFERROR(EXP(TREND(LN($F$1:$J$1),LN(F6810:J6810),LN(Calculations!$B$3))),0)</f>
        <v>2.1163780601774835E-2</v>
      </c>
    </row>
    <row r="6811" spans="1:11" x14ac:dyDescent="0.35">
      <c r="A6811">
        <v>6808</v>
      </c>
      <c r="B6811" t="str">
        <f t="shared" si="106"/>
        <v>21-53.5</v>
      </c>
      <c r="C6811">
        <v>-53.292936601248002</v>
      </c>
      <c r="D6811">
        <v>21.241295107172</v>
      </c>
      <c r="E6811">
        <f>ASIN(SQRT((SIN(RADIANS(PARAMETERS!$D$8-D6811)/2)*SIN(RADIANS(PARAMETERS!$D$8-D6811)/2))+(COS(RADIANS(D6811))*COS(RADIANS(PARAMETERS!$D$8))*SIN(RADIANS(PARAMETERS!$D$9-C6811)/2)*SIN(RADIANS(PARAMETERS!$D$9-C6811)/2))))*2*3958.756</f>
        <v>627.26112476910703</v>
      </c>
      <c r="F6811">
        <v>149.75691223145</v>
      </c>
      <c r="G6811">
        <v>182.16621398926</v>
      </c>
      <c r="H6811">
        <v>218.86581420898</v>
      </c>
      <c r="I6811">
        <v>251.46691894531</v>
      </c>
      <c r="J6811">
        <v>288.9267578125</v>
      </c>
      <c r="K6811" s="6">
        <f>IFERROR(EXP(TREND(LN($F$1:$J$1),LN(F6811:J6811),LN(Calculations!$B$3))),0)</f>
        <v>2.1903244815452361E-2</v>
      </c>
    </row>
    <row r="6812" spans="1:11" x14ac:dyDescent="0.35">
      <c r="A6812">
        <v>6809</v>
      </c>
      <c r="B6812" t="str">
        <f t="shared" si="106"/>
        <v>21-53.5</v>
      </c>
      <c r="C6812">
        <v>-53.564257936148998</v>
      </c>
      <c r="D6812">
        <v>21.241295107172</v>
      </c>
      <c r="E6812">
        <f>ASIN(SQRT((SIN(RADIANS(PARAMETERS!$D$8-D6812)/2)*SIN(RADIANS(PARAMETERS!$D$8-D6812)/2))+(COS(RADIANS(D6812))*COS(RADIANS(PARAMETERS!$D$8))*SIN(RADIANS(PARAMETERS!$D$9-C6812)/2)*SIN(RADIANS(PARAMETERS!$D$9-C6812)/2))))*2*3958.756</f>
        <v>613.71591526344218</v>
      </c>
      <c r="F6812">
        <v>151.15892028809</v>
      </c>
      <c r="G6812">
        <v>183.02680969238</v>
      </c>
      <c r="H6812">
        <v>220.03787231445</v>
      </c>
      <c r="I6812">
        <v>252.9333190918</v>
      </c>
      <c r="J6812">
        <v>290.74887084961</v>
      </c>
      <c r="K6812" s="6">
        <f>IFERROR(EXP(TREND(LN($F$1:$J$1),LN(F6812:J6812),LN(Calculations!$B$3))),0)</f>
        <v>2.269189986437058E-2</v>
      </c>
    </row>
    <row r="6813" spans="1:11" x14ac:dyDescent="0.35">
      <c r="A6813">
        <v>6810</v>
      </c>
      <c r="B6813" t="str">
        <f t="shared" si="106"/>
        <v>21-54</v>
      </c>
      <c r="C6813">
        <v>-53.835579271050001</v>
      </c>
      <c r="D6813">
        <v>21.241295107172</v>
      </c>
      <c r="E6813">
        <f>ASIN(SQRT((SIN(RADIANS(PARAMETERS!$D$8-D6813)/2)*SIN(RADIANS(PARAMETERS!$D$8-D6813)/2))+(COS(RADIANS(D6813))*COS(RADIANS(PARAMETERS!$D$8))*SIN(RADIANS(PARAMETERS!$D$9-C6813)/2)*SIN(RADIANS(PARAMETERS!$D$9-C6813)/2))))*2*3958.756</f>
        <v>600.39158362614353</v>
      </c>
      <c r="F6813">
        <v>152.50569152832</v>
      </c>
      <c r="G6813">
        <v>183.84384155273</v>
      </c>
      <c r="H6813">
        <v>221.13429260254</v>
      </c>
      <c r="I6813">
        <v>254.29261779785</v>
      </c>
      <c r="J6813">
        <v>292.42483520508</v>
      </c>
      <c r="K6813" s="6">
        <f>IFERROR(EXP(TREND(LN($F$1:$J$1),LN(F6813:J6813),LN(Calculations!$B$3))),0)</f>
        <v>2.347473458818785E-2</v>
      </c>
    </row>
    <row r="6814" spans="1:11" x14ac:dyDescent="0.35">
      <c r="A6814">
        <v>6811</v>
      </c>
      <c r="B6814" t="str">
        <f t="shared" si="106"/>
        <v>21-54</v>
      </c>
      <c r="C6814">
        <v>-54.106900605950997</v>
      </c>
      <c r="D6814">
        <v>21.241295107172</v>
      </c>
      <c r="E6814">
        <f>ASIN(SQRT((SIN(RADIANS(PARAMETERS!$D$8-D6814)/2)*SIN(RADIANS(PARAMETERS!$D$8-D6814)/2))+(COS(RADIANS(D6814))*COS(RADIANS(PARAMETERS!$D$8))*SIN(RADIANS(PARAMETERS!$D$9-C6814)/2)*SIN(RADIANS(PARAMETERS!$D$9-C6814)/2))))*2*3958.756</f>
        <v>587.30319431049327</v>
      </c>
      <c r="F6814">
        <v>153.85046386719</v>
      </c>
      <c r="G6814">
        <v>184.65406799316</v>
      </c>
      <c r="H6814">
        <v>222.21221923828</v>
      </c>
      <c r="I6814">
        <v>255.62176513672</v>
      </c>
      <c r="J6814">
        <v>294.05606079102</v>
      </c>
      <c r="K6814" s="6">
        <f>IFERROR(EXP(TREND(LN($F$1:$J$1),LN(F6814:J6814),LN(Calculations!$B$3))),0)</f>
        <v>2.4281789092539231E-2</v>
      </c>
    </row>
    <row r="6815" spans="1:11" x14ac:dyDescent="0.35">
      <c r="A6815">
        <v>6812</v>
      </c>
      <c r="B6815" t="str">
        <f t="shared" si="106"/>
        <v>21-54.5</v>
      </c>
      <c r="C6815">
        <v>-54.378221940852001</v>
      </c>
      <c r="D6815">
        <v>21.241295107172</v>
      </c>
      <c r="E6815">
        <f>ASIN(SQRT((SIN(RADIANS(PARAMETERS!$D$8-D6815)/2)*SIN(RADIANS(PARAMETERS!$D$8-D6815)/2))+(COS(RADIANS(D6815))*COS(RADIANS(PARAMETERS!$D$8))*SIN(RADIANS(PARAMETERS!$D$9-C6815)/2)*SIN(RADIANS(PARAMETERS!$D$9-C6815)/2))))*2*3958.756</f>
        <v>574.46690467191831</v>
      </c>
      <c r="F6815">
        <v>155.20317077637</v>
      </c>
      <c r="G6815">
        <v>185.46435546875</v>
      </c>
      <c r="H6815">
        <v>223.28172302246</v>
      </c>
      <c r="I6815">
        <v>256.93402099609</v>
      </c>
      <c r="J6815">
        <v>295.65969848633</v>
      </c>
      <c r="K6815" s="6">
        <f>IFERROR(EXP(TREND(LN($F$1:$J$1),LN(F6815:J6815),LN(Calculations!$B$3))),0)</f>
        <v>2.5120279509207449E-2</v>
      </c>
    </row>
    <row r="6816" spans="1:11" x14ac:dyDescent="0.35">
      <c r="A6816">
        <v>6813</v>
      </c>
      <c r="B6816" t="str">
        <f t="shared" si="106"/>
        <v>21-54.5</v>
      </c>
      <c r="C6816">
        <v>-54.649543275752997</v>
      </c>
      <c r="D6816">
        <v>21.241295107172</v>
      </c>
      <c r="E6816">
        <f>ASIN(SQRT((SIN(RADIANS(PARAMETERS!$D$8-D6816)/2)*SIN(RADIANS(PARAMETERS!$D$8-D6816)/2))+(COS(RADIANS(D6816))*COS(RADIANS(PARAMETERS!$D$8))*SIN(RADIANS(PARAMETERS!$D$9-C6816)/2)*SIN(RADIANS(PARAMETERS!$D$9-C6816)/2))))*2*3958.756</f>
        <v>561.90002193014527</v>
      </c>
      <c r="F6816">
        <v>156.43914794922</v>
      </c>
      <c r="G6816">
        <v>186.19320678711</v>
      </c>
      <c r="H6816">
        <v>224.22369384766</v>
      </c>
      <c r="I6816">
        <v>258.07397460938</v>
      </c>
      <c r="J6816">
        <v>297.03582763672</v>
      </c>
      <c r="K6816" s="6">
        <f>IFERROR(EXP(TREND(LN($F$1:$J$1),LN(F6816:J6816),LN(Calculations!$B$3))),0)</f>
        <v>2.5913081031903255E-2</v>
      </c>
    </row>
    <row r="6817" spans="1:11" x14ac:dyDescent="0.35">
      <c r="A6817">
        <v>6814</v>
      </c>
      <c r="B6817" t="str">
        <f t="shared" si="106"/>
        <v>21-55</v>
      </c>
      <c r="C6817">
        <v>-54.920864610654</v>
      </c>
      <c r="D6817">
        <v>21.241295107172</v>
      </c>
      <c r="E6817">
        <f>ASIN(SQRT((SIN(RADIANS(PARAMETERS!$D$8-D6817)/2)*SIN(RADIANS(PARAMETERS!$D$8-D6817)/2))+(COS(RADIANS(D6817))*COS(RADIANS(PARAMETERS!$D$8))*SIN(RADIANS(PARAMETERS!$D$9-C6817)/2)*SIN(RADIANS(PARAMETERS!$D$9-C6817)/2))))*2*3958.756</f>
        <v>549.62105515462531</v>
      </c>
      <c r="F6817">
        <v>157.63464355469</v>
      </c>
      <c r="G6817">
        <v>186.8962097168</v>
      </c>
      <c r="H6817">
        <v>225.12933349609</v>
      </c>
      <c r="I6817">
        <v>259.16766357422</v>
      </c>
      <c r="J6817">
        <v>298.35360717773</v>
      </c>
      <c r="K6817" s="6">
        <f>IFERROR(EXP(TREND(LN($F$1:$J$1),LN(F6817:J6817),LN(Calculations!$B$3))),0)</f>
        <v>2.6702804999460188E-2</v>
      </c>
    </row>
    <row r="6818" spans="1:11" x14ac:dyDescent="0.35">
      <c r="A6818">
        <v>6815</v>
      </c>
      <c r="B6818" t="str">
        <f t="shared" si="106"/>
        <v>21-55</v>
      </c>
      <c r="C6818">
        <v>-55.192185945555003</v>
      </c>
      <c r="D6818">
        <v>21.241295107172</v>
      </c>
      <c r="E6818">
        <f>ASIN(SQRT((SIN(RADIANS(PARAMETERS!$D$8-D6818)/2)*SIN(RADIANS(PARAMETERS!$D$8-D6818)/2))+(COS(RADIANS(D6818))*COS(RADIANS(PARAMETERS!$D$8))*SIN(RADIANS(PARAMETERS!$D$9-C6818)/2)*SIN(RADIANS(PARAMETERS!$D$9-C6818)/2))))*2*3958.756</f>
        <v>537.64975958631942</v>
      </c>
      <c r="F6818">
        <v>158.80006408691</v>
      </c>
      <c r="G6818">
        <v>187.58229064941</v>
      </c>
      <c r="H6818">
        <v>226.01211547852</v>
      </c>
      <c r="I6818">
        <v>260.23300170898</v>
      </c>
      <c r="J6818">
        <v>299.63647460938</v>
      </c>
      <c r="K6818" s="6">
        <f>IFERROR(EXP(TREND(LN($F$1:$J$1),LN(F6818:J6818),LN(Calculations!$B$3))),0)</f>
        <v>2.7494866425405894E-2</v>
      </c>
    </row>
    <row r="6819" spans="1:11" x14ac:dyDescent="0.35">
      <c r="A6819">
        <v>6816</v>
      </c>
      <c r="B6819" t="str">
        <f t="shared" si="106"/>
        <v>21-55.5</v>
      </c>
      <c r="C6819">
        <v>-55.463507280456</v>
      </c>
      <c r="D6819">
        <v>21.241295107172</v>
      </c>
      <c r="E6819">
        <f>ASIN(SQRT((SIN(RADIANS(PARAMETERS!$D$8-D6819)/2)*SIN(RADIANS(PARAMETERS!$D$8-D6819)/2))+(COS(RADIANS(D6819))*COS(RADIANS(PARAMETERS!$D$8))*SIN(RADIANS(PARAMETERS!$D$9-C6819)/2)*SIN(RADIANS(PARAMETERS!$D$9-C6819)/2))))*2*3958.756</f>
        <v>526.00717001453199</v>
      </c>
      <c r="F6819">
        <v>159.86140441895</v>
      </c>
      <c r="G6819">
        <v>188.19950866699</v>
      </c>
      <c r="H6819">
        <v>226.78480529785</v>
      </c>
      <c r="I6819">
        <v>261.14788818359</v>
      </c>
      <c r="J6819">
        <v>300.71890258789</v>
      </c>
      <c r="K6819" s="6">
        <f>IFERROR(EXP(TREND(LN($F$1:$J$1),LN(F6819:J6819),LN(Calculations!$B$3))),0)</f>
        <v>2.8241523098499716E-2</v>
      </c>
    </row>
    <row r="6820" spans="1:11" x14ac:dyDescent="0.35">
      <c r="A6820">
        <v>6817</v>
      </c>
      <c r="B6820" t="str">
        <f t="shared" si="106"/>
        <v>21-55.5</v>
      </c>
      <c r="C6820">
        <v>-55.734828615357003</v>
      </c>
      <c r="D6820">
        <v>21.241295107172</v>
      </c>
      <c r="E6820">
        <f>ASIN(SQRT((SIN(RADIANS(PARAMETERS!$D$8-D6820)/2)*SIN(RADIANS(PARAMETERS!$D$8-D6820)/2))+(COS(RADIANS(D6820))*COS(RADIANS(PARAMETERS!$D$8))*SIN(RADIANS(PARAMETERS!$D$9-C6820)/2)*SIN(RADIANS(PARAMETERS!$D$9-C6820)/2))))*2*3958.756</f>
        <v>514.71561928272558</v>
      </c>
      <c r="F6820">
        <v>160.89215087891</v>
      </c>
      <c r="G6820">
        <v>188.81094360352</v>
      </c>
      <c r="H6820">
        <v>227.54936218262</v>
      </c>
      <c r="I6820">
        <v>262.0524597168</v>
      </c>
      <c r="J6820">
        <v>301.78826904297</v>
      </c>
      <c r="K6820" s="6">
        <f>IFERROR(EXP(TREND(LN($F$1:$J$1),LN(F6820:J6820),LN(Calculations!$B$3))),0)</f>
        <v>2.8988078161507665E-2</v>
      </c>
    </row>
    <row r="6821" spans="1:11" x14ac:dyDescent="0.35">
      <c r="A6821">
        <v>6818</v>
      </c>
      <c r="B6821" t="str">
        <f t="shared" si="106"/>
        <v>21-56</v>
      </c>
      <c r="C6821">
        <v>-56.006149950257999</v>
      </c>
      <c r="D6821">
        <v>21.241295107172</v>
      </c>
      <c r="E6821">
        <f>ASIN(SQRT((SIN(RADIANS(PARAMETERS!$D$8-D6821)/2)*SIN(RADIANS(PARAMETERS!$D$8-D6821)/2))+(COS(RADIANS(D6821))*COS(RADIANS(PARAMETERS!$D$8))*SIN(RADIANS(PARAMETERS!$D$9-C6821)/2)*SIN(RADIANS(PARAMETERS!$D$9-C6821)/2))))*2*3958.756</f>
        <v>503.79873732830987</v>
      </c>
      <c r="F6821">
        <v>161.88438415527</v>
      </c>
      <c r="G6821">
        <v>189.42126464844</v>
      </c>
      <c r="H6821">
        <v>228.3122253418</v>
      </c>
      <c r="I6821">
        <v>262.95474243164</v>
      </c>
      <c r="J6821">
        <v>302.85470581055</v>
      </c>
      <c r="K6821" s="6">
        <f>IFERROR(EXP(TREND(LN($F$1:$J$1),LN(F6821:J6821),LN(Calculations!$B$3))),0)</f>
        <v>2.9728977918971541E-2</v>
      </c>
    </row>
    <row r="6822" spans="1:11" x14ac:dyDescent="0.35">
      <c r="A6822">
        <v>6819</v>
      </c>
      <c r="B6822" t="str">
        <f t="shared" si="106"/>
        <v>21-56.5</v>
      </c>
      <c r="C6822">
        <v>-56.277471285159002</v>
      </c>
      <c r="D6822">
        <v>21.241295107172</v>
      </c>
      <c r="E6822">
        <f>ASIN(SQRT((SIN(RADIANS(PARAMETERS!$D$8-D6822)/2)*SIN(RADIANS(PARAMETERS!$D$8-D6822)/2))+(COS(RADIANS(D6822))*COS(RADIANS(PARAMETERS!$D$8))*SIN(RADIANS(PARAMETERS!$D$9-C6822)/2)*SIN(RADIANS(PARAMETERS!$D$9-C6822)/2))))*2*3958.756</f>
        <v>493.28142551047949</v>
      </c>
      <c r="F6822">
        <v>162.79762268066</v>
      </c>
      <c r="G6822">
        <v>189.9913482666</v>
      </c>
      <c r="H6822">
        <v>229.00845336914</v>
      </c>
      <c r="I6822">
        <v>263.76446533203</v>
      </c>
      <c r="J6822">
        <v>303.79632568359</v>
      </c>
      <c r="K6822" s="6">
        <f>IFERROR(EXP(TREND(LN($F$1:$J$1),LN(F6822:J6822),LN(Calculations!$B$3))),0)</f>
        <v>3.043543004081874E-2</v>
      </c>
    </row>
    <row r="6823" spans="1:11" x14ac:dyDescent="0.35">
      <c r="A6823">
        <v>6820</v>
      </c>
      <c r="B6823" t="str">
        <f t="shared" si="106"/>
        <v>21-56.5</v>
      </c>
      <c r="C6823">
        <v>-56.548792620059999</v>
      </c>
      <c r="D6823">
        <v>21.241295107172</v>
      </c>
      <c r="E6823">
        <f>ASIN(SQRT((SIN(RADIANS(PARAMETERS!$D$8-D6823)/2)*SIN(RADIANS(PARAMETERS!$D$8-D6823)/2))+(COS(RADIANS(D6823))*COS(RADIANS(PARAMETERS!$D$8))*SIN(RADIANS(PARAMETERS!$D$9-C6823)/2)*SIN(RADIANS(PARAMETERS!$D$9-C6823)/2))))*2*3958.756</f>
        <v>483.1898004091708</v>
      </c>
      <c r="F6823">
        <v>163.6960144043</v>
      </c>
      <c r="G6823">
        <v>190.58085632324</v>
      </c>
      <c r="H6823">
        <v>229.73751831055</v>
      </c>
      <c r="I6823">
        <v>264.62026977539</v>
      </c>
      <c r="J6823">
        <v>304.80047607422</v>
      </c>
      <c r="K6823" s="6">
        <f>IFERROR(EXP(TREND(LN($F$1:$J$1),LN(F6823:J6823),LN(Calculations!$B$3))),0)</f>
        <v>3.1148254125287093E-2</v>
      </c>
    </row>
    <row r="6824" spans="1:11" x14ac:dyDescent="0.35">
      <c r="A6824">
        <v>6821</v>
      </c>
      <c r="B6824" t="str">
        <f t="shared" si="106"/>
        <v>21-57</v>
      </c>
      <c r="C6824">
        <v>-56.820113954961002</v>
      </c>
      <c r="D6824">
        <v>21.241295107172</v>
      </c>
      <c r="E6824">
        <f>ASIN(SQRT((SIN(RADIANS(PARAMETERS!$D$8-D6824)/2)*SIN(RADIANS(PARAMETERS!$D$8-D6824)/2))+(COS(RADIANS(D6824))*COS(RADIANS(PARAMETERS!$D$8))*SIN(RADIANS(PARAMETERS!$D$9-C6824)/2)*SIN(RADIANS(PARAMETERS!$D$9-C6824)/2))))*2*3958.756</f>
        <v>473.55110087172432</v>
      </c>
      <c r="F6824">
        <v>164.55815124512</v>
      </c>
      <c r="G6824">
        <v>191.18473815918</v>
      </c>
      <c r="H6824">
        <v>230.49105834961</v>
      </c>
      <c r="I6824">
        <v>265.5104675293</v>
      </c>
      <c r="J6824">
        <v>305.85140991211</v>
      </c>
      <c r="K6824" s="6">
        <f>IFERROR(EXP(TREND(LN($F$1:$J$1),LN(F6824:J6824),LN(Calculations!$B$3))),0)</f>
        <v>3.1851737595203947E-2</v>
      </c>
    </row>
    <row r="6825" spans="1:11" x14ac:dyDescent="0.35">
      <c r="A6825">
        <v>6822</v>
      </c>
      <c r="B6825" t="str">
        <f t="shared" si="106"/>
        <v>21-57</v>
      </c>
      <c r="C6825">
        <v>-57.091435289861998</v>
      </c>
      <c r="D6825">
        <v>21.241295107172</v>
      </c>
      <c r="E6825">
        <f>ASIN(SQRT((SIN(RADIANS(PARAMETERS!$D$8-D6825)/2)*SIN(RADIANS(PARAMETERS!$D$8-D6825)/2))+(COS(RADIANS(D6825))*COS(RADIANS(PARAMETERS!$D$8))*SIN(RADIANS(PARAMETERS!$D$9-C6825)/2)*SIN(RADIANS(PARAMETERS!$D$9-C6825)/2))))*2*3958.756</f>
        <v>464.3935519502445</v>
      </c>
      <c r="F6825">
        <v>165.32225036621</v>
      </c>
      <c r="G6825">
        <v>191.74584960938</v>
      </c>
      <c r="H6825">
        <v>231.18437194824</v>
      </c>
      <c r="I6825">
        <v>266.32376098633</v>
      </c>
      <c r="J6825">
        <v>306.80508422852</v>
      </c>
      <c r="K6825" s="6">
        <f>IFERROR(EXP(TREND(LN($F$1:$J$1),LN(F6825:J6825),LN(Calculations!$B$3))),0)</f>
        <v>3.2495966270423414E-2</v>
      </c>
    </row>
    <row r="6826" spans="1:11" x14ac:dyDescent="0.35">
      <c r="A6826">
        <v>6823</v>
      </c>
      <c r="B6826" t="str">
        <f t="shared" si="106"/>
        <v>21-57.5</v>
      </c>
      <c r="C6826">
        <v>-57.362756624763001</v>
      </c>
      <c r="D6826">
        <v>21.241295107172</v>
      </c>
      <c r="E6826">
        <f>ASIN(SQRT((SIN(RADIANS(PARAMETERS!$D$8-D6826)/2)*SIN(RADIANS(PARAMETERS!$D$8-D6826)/2))+(COS(RADIANS(D6826))*COS(RADIANS(PARAMETERS!$D$8))*SIN(RADIANS(PARAMETERS!$D$9-C6826)/2)*SIN(RADIANS(PARAMETERS!$D$9-C6826)/2))))*2*3958.756</f>
        <v>455.74617964135581</v>
      </c>
      <c r="F6826">
        <v>166.0732421875</v>
      </c>
      <c r="G6826">
        <v>192.33435058594</v>
      </c>
      <c r="H6826">
        <v>231.92111206055</v>
      </c>
      <c r="I6826">
        <v>267.19610595703</v>
      </c>
      <c r="J6826">
        <v>307.83721923828</v>
      </c>
      <c r="K6826" s="6">
        <f>IFERROR(EXP(TREND(LN($F$1:$J$1),LN(F6826:J6826),LN(Calculations!$B$3))),0)</f>
        <v>3.3143429835907616E-2</v>
      </c>
    </row>
    <row r="6827" spans="1:11" x14ac:dyDescent="0.35">
      <c r="A6827">
        <v>6824</v>
      </c>
      <c r="B6827" t="str">
        <f t="shared" si="106"/>
        <v>21-57.5</v>
      </c>
      <c r="C6827">
        <v>-57.634077959663998</v>
      </c>
      <c r="D6827">
        <v>21.241295107172</v>
      </c>
      <c r="E6827">
        <f>ASIN(SQRT((SIN(RADIANS(PARAMETERS!$D$8-D6827)/2)*SIN(RADIANS(PARAMETERS!$D$8-D6827)/2))+(COS(RADIANS(D6827))*COS(RADIANS(PARAMETERS!$D$8))*SIN(RADIANS(PARAMETERS!$D$9-C6827)/2)*SIN(RADIANS(PARAMETERS!$D$9-C6827)/2))))*2*3958.756</f>
        <v>447.6385711537053</v>
      </c>
      <c r="F6827">
        <v>166.7884979248</v>
      </c>
      <c r="G6827">
        <v>192.93824768066</v>
      </c>
      <c r="H6827">
        <v>232.68392944336</v>
      </c>
      <c r="I6827">
        <v>268.10510253906</v>
      </c>
      <c r="J6827">
        <v>308.91915893555</v>
      </c>
      <c r="K6827" s="6">
        <f>IFERROR(EXP(TREND(LN($F$1:$J$1),LN(F6827:J6827),LN(Calculations!$B$3))),0)</f>
        <v>3.3775465482963063E-2</v>
      </c>
    </row>
    <row r="6828" spans="1:11" x14ac:dyDescent="0.35">
      <c r="A6828">
        <v>6825</v>
      </c>
      <c r="B6828" t="str">
        <f t="shared" si="106"/>
        <v>21-58</v>
      </c>
      <c r="C6828">
        <v>-57.905399294565001</v>
      </c>
      <c r="D6828">
        <v>21.241295107172</v>
      </c>
      <c r="E6828">
        <f>ASIN(SQRT((SIN(RADIANS(PARAMETERS!$D$8-D6828)/2)*SIN(RADIANS(PARAMETERS!$D$8-D6828)/2))+(COS(RADIANS(D6828))*COS(RADIANS(PARAMETERS!$D$8))*SIN(RADIANS(PARAMETERS!$D$9-C6828)/2)*SIN(RADIANS(PARAMETERS!$D$9-C6828)/2))))*2*3958.756</f>
        <v>440.10057692732858</v>
      </c>
      <c r="F6828">
        <v>167.4111328125</v>
      </c>
      <c r="G6828">
        <v>193.50036621094</v>
      </c>
      <c r="H6828">
        <v>233.39231872559</v>
      </c>
      <c r="I6828">
        <v>268.94784545898</v>
      </c>
      <c r="J6828">
        <v>309.92068481445</v>
      </c>
      <c r="K6828" s="6">
        <f>IFERROR(EXP(TREND(LN($F$1:$J$1),LN(F6828:J6828),LN(Calculations!$B$3))),0)</f>
        <v>3.4341765700619108E-2</v>
      </c>
    </row>
    <row r="6829" spans="1:11" x14ac:dyDescent="0.35">
      <c r="A6829">
        <v>6826</v>
      </c>
      <c r="B6829" t="str">
        <f t="shared" si="106"/>
        <v>21-58</v>
      </c>
      <c r="C6829">
        <v>-58.176720629465002</v>
      </c>
      <c r="D6829">
        <v>21.241295107172</v>
      </c>
      <c r="E6829">
        <f>ASIN(SQRT((SIN(RADIANS(PARAMETERS!$D$8-D6829)/2)*SIN(RADIANS(PARAMETERS!$D$8-D6829)/2))+(COS(RADIANS(D6829))*COS(RADIANS(PARAMETERS!$D$8))*SIN(RADIANS(PARAMETERS!$D$9-C6829)/2)*SIN(RADIANS(PARAMETERS!$D$9-C6829)/2))))*2*3958.756</f>
        <v>433.16195292686371</v>
      </c>
      <c r="F6829">
        <v>168.05059814453</v>
      </c>
      <c r="G6829">
        <v>194.1050567627</v>
      </c>
      <c r="H6829">
        <v>234.16807556152</v>
      </c>
      <c r="I6829">
        <v>269.88220214844</v>
      </c>
      <c r="J6829">
        <v>311.04397583008</v>
      </c>
      <c r="K6829" s="6">
        <f>IFERROR(EXP(TREND(LN($F$1:$J$1),LN(F6829:J6829),LN(Calculations!$B$3))),0)</f>
        <v>3.492874329024595E-2</v>
      </c>
    </row>
    <row r="6830" spans="1:11" x14ac:dyDescent="0.35">
      <c r="A6830">
        <v>6827</v>
      </c>
      <c r="B6830" t="str">
        <f t="shared" si="106"/>
        <v>21-58.5</v>
      </c>
      <c r="C6830">
        <v>-58.448041964365999</v>
      </c>
      <c r="D6830">
        <v>21.241295107172</v>
      </c>
      <c r="E6830">
        <f>ASIN(SQRT((SIN(RADIANS(PARAMETERS!$D$8-D6830)/2)*SIN(RADIANS(PARAMETERS!$D$8-D6830)/2))+(COS(RADIANS(D6830))*COS(RADIANS(PARAMETERS!$D$8))*SIN(RADIANS(PARAMETERS!$D$9-C6830)/2)*SIN(RADIANS(PARAMETERS!$D$9-C6830)/2))))*2*3958.756</f>
        <v>426.85194488252984</v>
      </c>
      <c r="F6830">
        <v>168.67663574219</v>
      </c>
      <c r="G6830">
        <v>194.73045349121</v>
      </c>
      <c r="H6830">
        <v>234.97648620605</v>
      </c>
      <c r="I6830">
        <v>270.86096191406</v>
      </c>
      <c r="J6830">
        <v>312.22622680664</v>
      </c>
      <c r="K6830" s="6">
        <f>IFERROR(EXP(TREND(LN($F$1:$J$1),LN(F6830:J6830),LN(Calculations!$B$3))),0)</f>
        <v>3.5513093351254653E-2</v>
      </c>
    </row>
    <row r="6831" spans="1:11" x14ac:dyDescent="0.35">
      <c r="A6831">
        <v>6828</v>
      </c>
      <c r="B6831" t="str">
        <f t="shared" si="106"/>
        <v>21-58.5</v>
      </c>
      <c r="C6831">
        <v>-58.719363299267002</v>
      </c>
      <c r="D6831">
        <v>21.241295107172</v>
      </c>
      <c r="E6831">
        <f>ASIN(SQRT((SIN(RADIANS(PARAMETERS!$D$8-D6831)/2)*SIN(RADIANS(PARAMETERS!$D$8-D6831)/2))+(COS(RADIANS(D6831))*COS(RADIANS(PARAMETERS!$D$8))*SIN(RADIANS(PARAMETERS!$D$9-C6831)/2)*SIN(RADIANS(PARAMETERS!$D$9-C6831)/2))))*2*3958.756</f>
        <v>421.19882011881379</v>
      </c>
      <c r="F6831">
        <v>169.2359161377</v>
      </c>
      <c r="G6831">
        <v>195.31430053711</v>
      </c>
      <c r="H6831">
        <v>235.72079467773</v>
      </c>
      <c r="I6831">
        <v>271.75366210938</v>
      </c>
      <c r="J6831">
        <v>313.29537963867</v>
      </c>
      <c r="K6831" s="6">
        <f>IFERROR(EXP(TREND(LN($F$1:$J$1),LN(F6831:J6831),LN(Calculations!$B$3))),0)</f>
        <v>3.6051800441048852E-2</v>
      </c>
    </row>
    <row r="6832" spans="1:11" x14ac:dyDescent="0.35">
      <c r="A6832">
        <v>6829</v>
      </c>
      <c r="B6832" t="str">
        <f t="shared" si="106"/>
        <v>21-59</v>
      </c>
      <c r="C6832">
        <v>-58.990684634167998</v>
      </c>
      <c r="D6832">
        <v>21.241295107172</v>
      </c>
      <c r="E6832">
        <f>ASIN(SQRT((SIN(RADIANS(PARAMETERS!$D$8-D6832)/2)*SIN(RADIANS(PARAMETERS!$D$8-D6832)/2))+(COS(RADIANS(D6832))*COS(RADIANS(PARAMETERS!$D$8))*SIN(RADIANS(PARAMETERS!$D$9-C6832)/2)*SIN(RADIANS(PARAMETERS!$D$9-C6832)/2))))*2*3958.756</f>
        <v>416.22935721531405</v>
      </c>
      <c r="F6832">
        <v>169.79174804688</v>
      </c>
      <c r="G6832">
        <v>195.91441345215</v>
      </c>
      <c r="H6832">
        <v>236.49468994141</v>
      </c>
      <c r="I6832">
        <v>272.68920898438</v>
      </c>
      <c r="J6832">
        <v>314.42398071289</v>
      </c>
      <c r="K6832" s="6">
        <f>IFERROR(EXP(TREND(LN($F$1:$J$1),LN(F6832:J6832),LN(Calculations!$B$3))),0)</f>
        <v>3.6591069837216633E-2</v>
      </c>
    </row>
    <row r="6833" spans="1:11" x14ac:dyDescent="0.35">
      <c r="A6833">
        <v>6830</v>
      </c>
      <c r="B6833" t="str">
        <f t="shared" si="106"/>
        <v>21-59.5</v>
      </c>
      <c r="C6833">
        <v>-59.262005969069001</v>
      </c>
      <c r="D6833">
        <v>21.241295107172</v>
      </c>
      <c r="E6833">
        <f>ASIN(SQRT((SIN(RADIANS(PARAMETERS!$D$8-D6833)/2)*SIN(RADIANS(PARAMETERS!$D$8-D6833)/2))+(COS(RADIANS(D6833))*COS(RADIANS(PARAMETERS!$D$8))*SIN(RADIANS(PARAMETERS!$D$9-C6833)/2)*SIN(RADIANS(PARAMETERS!$D$9-C6833)/2))))*2*3958.756</f>
        <v>411.96830865963875</v>
      </c>
      <c r="F6833">
        <v>170.32762145996</v>
      </c>
      <c r="G6833">
        <v>196.51135253906</v>
      </c>
      <c r="H6833">
        <v>237.26991271973</v>
      </c>
      <c r="I6833">
        <v>273.63082885742</v>
      </c>
      <c r="J6833">
        <v>315.56484985352</v>
      </c>
      <c r="K6833" s="6">
        <f>IFERROR(EXP(TREND(LN($F$1:$J$1),LN(F6833:J6833),LN(Calculations!$B$3))),0)</f>
        <v>3.7115822437377717E-2</v>
      </c>
    </row>
    <row r="6834" spans="1:11" x14ac:dyDescent="0.35">
      <c r="A6834">
        <v>6831</v>
      </c>
      <c r="B6834" t="str">
        <f t="shared" si="106"/>
        <v>21-59.5</v>
      </c>
      <c r="C6834">
        <v>-59.533327303969998</v>
      </c>
      <c r="D6834">
        <v>21.241295107172</v>
      </c>
      <c r="E6834">
        <f>ASIN(SQRT((SIN(RADIANS(PARAMETERS!$D$8-D6834)/2)*SIN(RADIANS(PARAMETERS!$D$8-D6834)/2))+(COS(RADIANS(D6834))*COS(RADIANS(PARAMETERS!$D$8))*SIN(RADIANS(PARAMETERS!$D$9-C6834)/2)*SIN(RADIANS(PARAMETERS!$D$9-C6834)/2))))*2*3958.756</f>
        <v>408.43785638632323</v>
      </c>
      <c r="F6834">
        <v>170.81576538086</v>
      </c>
      <c r="G6834">
        <v>197.06611633301</v>
      </c>
      <c r="H6834">
        <v>237.99227905273</v>
      </c>
      <c r="I6834">
        <v>274.50982666016</v>
      </c>
      <c r="J6834">
        <v>316.63165283203</v>
      </c>
      <c r="K6834" s="6">
        <f>IFERROR(EXP(TREND(LN($F$1:$J$1),LN(F6834:J6834),LN(Calculations!$B$3))),0)</f>
        <v>3.7598652996848406E-2</v>
      </c>
    </row>
    <row r="6835" spans="1:11" x14ac:dyDescent="0.35">
      <c r="A6835">
        <v>6832</v>
      </c>
      <c r="B6835" t="str">
        <f t="shared" si="106"/>
        <v>21-60</v>
      </c>
      <c r="C6835">
        <v>-59.804648638871001</v>
      </c>
      <c r="D6835">
        <v>21.241295107172</v>
      </c>
      <c r="E6835">
        <f>ASIN(SQRT((SIN(RADIANS(PARAMETERS!$D$8-D6835)/2)*SIN(RADIANS(PARAMETERS!$D$8-D6835)/2))+(COS(RADIANS(D6835))*COS(RADIANS(PARAMETERS!$D$8))*SIN(RADIANS(PARAMETERS!$D$9-C6835)/2)*SIN(RADIANS(PARAMETERS!$D$9-C6835)/2))))*2*3958.756</f>
        <v>405.65708403801744</v>
      </c>
      <c r="F6835">
        <v>171.28663635254</v>
      </c>
      <c r="G6835">
        <v>197.62551879883</v>
      </c>
      <c r="H6835">
        <v>238.73701477051</v>
      </c>
      <c r="I6835">
        <v>275.42932128906</v>
      </c>
      <c r="J6835">
        <v>317.76205444336</v>
      </c>
      <c r="K6835" s="6">
        <f>IFERROR(EXP(TREND(LN($F$1:$J$1),LN(F6835:J6835),LN(Calculations!$B$3))),0)</f>
        <v>3.8060894224523009E-2</v>
      </c>
    </row>
    <row r="6836" spans="1:11" x14ac:dyDescent="0.35">
      <c r="A6836">
        <v>6833</v>
      </c>
      <c r="B6836" t="str">
        <f t="shared" si="106"/>
        <v>21-60</v>
      </c>
      <c r="C6836">
        <v>-60.075969973771997</v>
      </c>
      <c r="D6836">
        <v>21.241295107172</v>
      </c>
      <c r="E6836">
        <f>ASIN(SQRT((SIN(RADIANS(PARAMETERS!$D$8-D6836)/2)*SIN(RADIANS(PARAMETERS!$D$8-D6836)/2))+(COS(RADIANS(D6836))*COS(RADIANS(PARAMETERS!$D$8))*SIN(RADIANS(PARAMETERS!$D$9-C6836)/2)*SIN(RADIANS(PARAMETERS!$D$9-C6836)/2))))*2*3958.756</f>
        <v>403.64149227490395</v>
      </c>
      <c r="F6836">
        <v>171.72215270996</v>
      </c>
      <c r="G6836">
        <v>198.16481018066</v>
      </c>
      <c r="H6836">
        <v>239.46640014648</v>
      </c>
      <c r="I6836">
        <v>276.33889770508</v>
      </c>
      <c r="J6836">
        <v>318.89016723633</v>
      </c>
      <c r="K6836" s="6">
        <f>IFERROR(EXP(TREND(LN($F$1:$J$1),LN(F6836:J6836),LN(Calculations!$B$3))),0)</f>
        <v>3.8486288571152938E-2</v>
      </c>
    </row>
    <row r="6837" spans="1:11" x14ac:dyDescent="0.35">
      <c r="A6837">
        <v>6834</v>
      </c>
      <c r="B6837" t="str">
        <f t="shared" si="106"/>
        <v>21-60.5</v>
      </c>
      <c r="C6837">
        <v>-60.347291308673</v>
      </c>
      <c r="D6837">
        <v>21.241295107172</v>
      </c>
      <c r="E6837">
        <f>ASIN(SQRT((SIN(RADIANS(PARAMETERS!$D$8-D6837)/2)*SIN(RADIANS(PARAMETERS!$D$8-D6837)/2))+(COS(RADIANS(D6837))*COS(RADIANS(PARAMETERS!$D$8))*SIN(RADIANS(PARAMETERS!$D$9-C6837)/2)*SIN(RADIANS(PARAMETERS!$D$9-C6837)/2))))*2*3958.756</f>
        <v>402.40258390147557</v>
      </c>
      <c r="F6837">
        <v>172.10726928711</v>
      </c>
      <c r="G6837">
        <v>198.65283203125</v>
      </c>
      <c r="H6837">
        <v>240.13073730469</v>
      </c>
      <c r="I6837">
        <v>277.17077636719</v>
      </c>
      <c r="J6837">
        <v>319.9255065918</v>
      </c>
      <c r="K6837" s="6">
        <f>IFERROR(EXP(TREND(LN($F$1:$J$1),LN(F6837:J6837),LN(Calculations!$B$3))),0)</f>
        <v>3.8862706303581684E-2</v>
      </c>
    </row>
    <row r="6838" spans="1:11" x14ac:dyDescent="0.35">
      <c r="A6838">
        <v>6835</v>
      </c>
      <c r="B6838" t="str">
        <f t="shared" si="106"/>
        <v>21-60.5</v>
      </c>
      <c r="C6838">
        <v>-60.618612643573996</v>
      </c>
      <c r="D6838">
        <v>21.241295107172</v>
      </c>
      <c r="E6838">
        <f>ASIN(SQRT((SIN(RADIANS(PARAMETERS!$D$8-D6838)/2)*SIN(RADIANS(PARAMETERS!$D$8-D6838)/2))+(COS(RADIANS(D6838))*COS(RADIANS(PARAMETERS!$D$8))*SIN(RADIANS(PARAMETERS!$D$9-C6838)/2)*SIN(RADIANS(PARAMETERS!$D$9-C6838)/2))))*2*3958.756</f>
        <v>401.94754357863599</v>
      </c>
      <c r="F6838">
        <v>172.49436950684</v>
      </c>
      <c r="G6838">
        <v>199.15431213379</v>
      </c>
      <c r="H6838">
        <v>240.82438659668</v>
      </c>
      <c r="I6838">
        <v>278.04791259766</v>
      </c>
      <c r="J6838">
        <v>321.02633666992</v>
      </c>
      <c r="K6838" s="6">
        <f>IFERROR(EXP(TREND(LN($F$1:$J$1),LN(F6838:J6838),LN(Calculations!$B$3))),0)</f>
        <v>3.9236136185539242E-2</v>
      </c>
    </row>
    <row r="6839" spans="1:11" x14ac:dyDescent="0.35">
      <c r="A6839">
        <v>6836</v>
      </c>
      <c r="B6839" t="str">
        <f t="shared" si="106"/>
        <v>21-61</v>
      </c>
      <c r="C6839">
        <v>-60.889933978475</v>
      </c>
      <c r="D6839">
        <v>21.241295107172</v>
      </c>
      <c r="E6839">
        <f>ASIN(SQRT((SIN(RADIANS(PARAMETERS!$D$8-D6839)/2)*SIN(RADIANS(PARAMETERS!$D$8-D6839)/2))+(COS(RADIANS(D6839))*COS(RADIANS(PARAMETERS!$D$8))*SIN(RADIANS(PARAMETERS!$D$9-C6839)/2)*SIN(RADIANS(PARAMETERS!$D$9-C6839)/2))))*2*3958.756</f>
        <v>402.27903235965312</v>
      </c>
      <c r="F6839">
        <v>172.86277770996</v>
      </c>
      <c r="G6839">
        <v>199.63572692871</v>
      </c>
      <c r="H6839">
        <v>241.49624633789</v>
      </c>
      <c r="I6839">
        <v>278.9020690918</v>
      </c>
      <c r="J6839">
        <v>322.10321044922</v>
      </c>
      <c r="K6839" s="6">
        <f>IFERROR(EXP(TREND(LN($F$1:$J$1),LN(F6839:J6839),LN(Calculations!$B$3))),0)</f>
        <v>3.9588971319381154E-2</v>
      </c>
    </row>
    <row r="6840" spans="1:11" x14ac:dyDescent="0.35">
      <c r="A6840">
        <v>6837</v>
      </c>
      <c r="B6840" t="str">
        <f t="shared" si="106"/>
        <v>21-61</v>
      </c>
      <c r="C6840">
        <v>-61.161255313376003</v>
      </c>
      <c r="D6840">
        <v>21.241295107172</v>
      </c>
      <c r="E6840">
        <f>ASIN(SQRT((SIN(RADIANS(PARAMETERS!$D$8-D6840)/2)*SIN(RADIANS(PARAMETERS!$D$8-D6840)/2))+(COS(RADIANS(D6840))*COS(RADIANS(PARAMETERS!$D$8))*SIN(RADIANS(PARAMETERS!$D$9-C6840)/2)*SIN(RADIANS(PARAMETERS!$D$9-C6840)/2))))*2*3958.756</f>
        <v>403.39511052894323</v>
      </c>
      <c r="F6840">
        <v>173.19662475586</v>
      </c>
      <c r="G6840">
        <v>200.0726776123</v>
      </c>
      <c r="H6840">
        <v>242.10710144043</v>
      </c>
      <c r="I6840">
        <v>279.67947387695</v>
      </c>
      <c r="J6840">
        <v>323.08419799805</v>
      </c>
      <c r="K6840" s="6">
        <f>IFERROR(EXP(TREND(LN($F$1:$J$1),LN(F6840:J6840),LN(Calculations!$B$3))),0)</f>
        <v>3.9909047109433334E-2</v>
      </c>
    </row>
    <row r="6841" spans="1:11" x14ac:dyDescent="0.35">
      <c r="A6841">
        <v>6838</v>
      </c>
      <c r="B6841" t="str">
        <f t="shared" si="106"/>
        <v>21-61.5</v>
      </c>
      <c r="C6841">
        <v>-61.432576648276999</v>
      </c>
      <c r="D6841">
        <v>21.241295107172</v>
      </c>
      <c r="E6841">
        <f>ASIN(SQRT((SIN(RADIANS(PARAMETERS!$D$8-D6841)/2)*SIN(RADIANS(PARAMETERS!$D$8-D6841)/2))+(COS(RADIANS(D6841))*COS(RADIANS(PARAMETERS!$D$8))*SIN(RADIANS(PARAMETERS!$D$9-C6841)/2)*SIN(RADIANS(PARAMETERS!$D$9-C6841)/2))))*2*3958.756</f>
        <v>405.28929390381592</v>
      </c>
      <c r="F6841">
        <v>173.54702758789</v>
      </c>
      <c r="G6841">
        <v>200.53427124023</v>
      </c>
      <c r="H6841">
        <v>242.75663757324</v>
      </c>
      <c r="I6841">
        <v>280.50936889648</v>
      </c>
      <c r="J6841">
        <v>324.13482666016</v>
      </c>
      <c r="K6841" s="6">
        <f>IFERROR(EXP(TREND(LN($F$1:$J$1),LN(F6841:J6841),LN(Calculations!$B$3))),0)</f>
        <v>4.024312480639991E-2</v>
      </c>
    </row>
    <row r="6842" spans="1:11" x14ac:dyDescent="0.35">
      <c r="A6842">
        <v>6839</v>
      </c>
      <c r="B6842" t="str">
        <f t="shared" si="106"/>
        <v>21-61.5</v>
      </c>
      <c r="C6842">
        <v>-61.703897983178003</v>
      </c>
      <c r="D6842">
        <v>21.241295107172</v>
      </c>
      <c r="E6842">
        <f>ASIN(SQRT((SIN(RADIANS(PARAMETERS!$D$8-D6842)/2)*SIN(RADIANS(PARAMETERS!$D$8-D6842)/2))+(COS(RADIANS(D6842))*COS(RADIANS(PARAMETERS!$D$8))*SIN(RADIANS(PARAMETERS!$D$9-C6842)/2)*SIN(RADIANS(PARAMETERS!$D$9-C6842)/2))))*2*3958.756</f>
        <v>407.9507398287746</v>
      </c>
      <c r="F6842">
        <v>173.88041687012</v>
      </c>
      <c r="G6842">
        <v>200.97117614746</v>
      </c>
      <c r="H6842">
        <v>243.36828613281</v>
      </c>
      <c r="I6842">
        <v>281.28854370117</v>
      </c>
      <c r="J6842">
        <v>325.11889648438</v>
      </c>
      <c r="K6842" s="6">
        <f>IFERROR(EXP(TREND(LN($F$1:$J$1),LN(F6842:J6842),LN(Calculations!$B$3))),0)</f>
        <v>4.0564076092217065E-2</v>
      </c>
    </row>
    <row r="6843" spans="1:11" x14ac:dyDescent="0.35">
      <c r="A6843">
        <v>6840</v>
      </c>
      <c r="B6843" t="str">
        <f t="shared" si="106"/>
        <v>21-62</v>
      </c>
      <c r="C6843">
        <v>-61.975219318078999</v>
      </c>
      <c r="D6843">
        <v>21.241295107172</v>
      </c>
      <c r="E6843">
        <f>ASIN(SQRT((SIN(RADIANS(PARAMETERS!$D$8-D6843)/2)*SIN(RADIANS(PARAMETERS!$D$8-D6843)/2))+(COS(RADIANS(D6843))*COS(RADIANS(PARAMETERS!$D$8))*SIN(RADIANS(PARAMETERS!$D$9-C6843)/2)*SIN(RADIANS(PARAMETERS!$D$9-C6843)/2))))*2*3958.756</f>
        <v>411.36455060915785</v>
      </c>
      <c r="F6843">
        <v>174.18043518066</v>
      </c>
      <c r="G6843">
        <v>201.35905456543</v>
      </c>
      <c r="H6843">
        <v>243.90379333496</v>
      </c>
      <c r="I6843">
        <v>281.96502685547</v>
      </c>
      <c r="J6843">
        <v>325.96728515625</v>
      </c>
      <c r="K6843" s="6">
        <f>IFERROR(EXP(TREND(LN($F$1:$J$1),LN(F6843:J6843),LN(Calculations!$B$3))),0)</f>
        <v>4.0859055981666378E-2</v>
      </c>
    </row>
    <row r="6844" spans="1:11" x14ac:dyDescent="0.35">
      <c r="A6844">
        <v>6841</v>
      </c>
      <c r="B6844" t="str">
        <f t="shared" si="106"/>
        <v>21-62</v>
      </c>
      <c r="C6844">
        <v>-62.246540652980002</v>
      </c>
      <c r="D6844">
        <v>21.241295107172</v>
      </c>
      <c r="E6844">
        <f>ASIN(SQRT((SIN(RADIANS(PARAMETERS!$D$8-D6844)/2)*SIN(RADIANS(PARAMETERS!$D$8-D6844)/2))+(COS(RADIANS(D6844))*COS(RADIANS(PARAMETERS!$D$8))*SIN(RADIANS(PARAMETERS!$D$9-C6844)/2)*SIN(RADIANS(PARAMETERS!$D$9-C6844)/2))))*2*3958.756</f>
        <v>415.51217507325856</v>
      </c>
      <c r="F6844">
        <v>174.49784851074</v>
      </c>
      <c r="G6844">
        <v>201.77360534668</v>
      </c>
      <c r="H6844">
        <v>244.4821472168</v>
      </c>
      <c r="I6844">
        <v>282.70022583008</v>
      </c>
      <c r="J6844">
        <v>326.89419555664</v>
      </c>
      <c r="K6844" s="6">
        <f>IFERROR(EXP(TREND(LN($F$1:$J$1),LN(F6844:J6844),LN(Calculations!$B$3))),0)</f>
        <v>4.1167891498659064E-2</v>
      </c>
    </row>
    <row r="6845" spans="1:11" x14ac:dyDescent="0.35">
      <c r="A6845">
        <v>6842</v>
      </c>
      <c r="B6845" t="str">
        <f t="shared" si="106"/>
        <v>21-62.5</v>
      </c>
      <c r="C6845">
        <v>-62.517861987880998</v>
      </c>
      <c r="D6845">
        <v>21.241295107172</v>
      </c>
      <c r="E6845">
        <f>ASIN(SQRT((SIN(RADIANS(PARAMETERS!$D$8-D6845)/2)*SIN(RADIANS(PARAMETERS!$D$8-D6845)/2))+(COS(RADIANS(D6845))*COS(RADIANS(PARAMETERS!$D$8))*SIN(RADIANS(PARAMETERS!$D$9-C6845)/2)*SIN(RADIANS(PARAMETERS!$D$9-C6845)/2))))*2*3958.756</f>
        <v>420.37188404230733</v>
      </c>
      <c r="F6845">
        <v>174.79606628418</v>
      </c>
      <c r="G6845">
        <v>202.16401672363</v>
      </c>
      <c r="H6845">
        <v>245.02809143066</v>
      </c>
      <c r="I6845">
        <v>283.39517211914</v>
      </c>
      <c r="J6845">
        <v>327.77130126953</v>
      </c>
      <c r="K6845" s="6">
        <f>IFERROR(EXP(TREND(LN($F$1:$J$1),LN(F6845:J6845),LN(Calculations!$B$3))),0)</f>
        <v>4.1457994174926689E-2</v>
      </c>
    </row>
    <row r="6846" spans="1:11" x14ac:dyDescent="0.35">
      <c r="A6846">
        <v>6843</v>
      </c>
      <c r="B6846" t="str">
        <f t="shared" si="106"/>
        <v>21-63</v>
      </c>
      <c r="C6846">
        <v>-62.789183322782002</v>
      </c>
      <c r="D6846">
        <v>21.241295107172</v>
      </c>
      <c r="E6846">
        <f>ASIN(SQRT((SIN(RADIANS(PARAMETERS!$D$8-D6846)/2)*SIN(RADIANS(PARAMETERS!$D$8-D6846)/2))+(COS(RADIANS(D6846))*COS(RADIANS(PARAMETERS!$D$8))*SIN(RADIANS(PARAMETERS!$D$9-C6846)/2)*SIN(RADIANS(PARAMETERS!$D$9-C6846)/2))))*2*3958.756</f>
        <v>425.91929308546469</v>
      </c>
      <c r="F6846">
        <v>175.06272888184</v>
      </c>
      <c r="G6846">
        <v>202.51098632813</v>
      </c>
      <c r="H6846">
        <v>245.51023864746</v>
      </c>
      <c r="I6846">
        <v>284.0065612793</v>
      </c>
      <c r="J6846">
        <v>328.54046630859</v>
      </c>
      <c r="K6846" s="6">
        <f>IFERROR(EXP(TREND(LN($F$1:$J$1),LN(F6846:J6846),LN(Calculations!$B$3))),0)</f>
        <v>4.1720330598754275E-2</v>
      </c>
    </row>
    <row r="6847" spans="1:11" x14ac:dyDescent="0.35">
      <c r="A6847">
        <v>6844</v>
      </c>
      <c r="B6847" t="str">
        <f t="shared" si="106"/>
        <v>21-63</v>
      </c>
      <c r="C6847">
        <v>-63.060504657682998</v>
      </c>
      <c r="D6847">
        <v>21.241295107172</v>
      </c>
      <c r="E6847">
        <f>ASIN(SQRT((SIN(RADIANS(PARAMETERS!$D$8-D6847)/2)*SIN(RADIANS(PARAMETERS!$D$8-D6847)/2))+(COS(RADIANS(D6847))*COS(RADIANS(PARAMETERS!$D$8))*SIN(RADIANS(PARAMETERS!$D$9-C6847)/2)*SIN(RADIANS(PARAMETERS!$D$9-C6847)/2))))*2*3958.756</f>
        <v>432.1279060155299</v>
      </c>
      <c r="F6847">
        <v>175.33694458008</v>
      </c>
      <c r="G6847">
        <v>202.86668395996</v>
      </c>
      <c r="H6847">
        <v>246.00294494629</v>
      </c>
      <c r="I6847">
        <v>284.63018798828</v>
      </c>
      <c r="J6847">
        <v>329.32376098633</v>
      </c>
      <c r="K6847" s="6">
        <f>IFERROR(EXP(TREND(LN($F$1:$J$1),LN(F6847:J6847),LN(Calculations!$B$3))),0)</f>
        <v>4.1991946898725499E-2</v>
      </c>
    </row>
    <row r="6848" spans="1:11" x14ac:dyDescent="0.35">
      <c r="A6848">
        <v>6845</v>
      </c>
      <c r="B6848" t="str">
        <f t="shared" si="106"/>
        <v>21-63.5</v>
      </c>
      <c r="C6848">
        <v>-63.331825992584001</v>
      </c>
      <c r="D6848">
        <v>21.241295107172</v>
      </c>
      <c r="E6848">
        <f>ASIN(SQRT((SIN(RADIANS(PARAMETERS!$D$8-D6848)/2)*SIN(RADIANS(PARAMETERS!$D$8-D6848)/2))+(COS(RADIANS(D6848))*COS(RADIANS(PARAMETERS!$D$8))*SIN(RADIANS(PARAMETERS!$D$9-C6848)/2)*SIN(RADIANS(PARAMETERS!$D$9-C6848)/2))))*2*3958.756</f>
        <v>438.96965478506269</v>
      </c>
      <c r="F6848">
        <v>175.58988952637</v>
      </c>
      <c r="G6848">
        <v>203.18797302246</v>
      </c>
      <c r="H6848">
        <v>246.43829345703</v>
      </c>
      <c r="I6848">
        <v>285.17376708984</v>
      </c>
      <c r="J6848">
        <v>329.99865722656</v>
      </c>
      <c r="K6848" s="6">
        <f>IFERROR(EXP(TREND(LN($F$1:$J$1),LN(F6848:J6848),LN(Calculations!$B$3))),0)</f>
        <v>4.2250363644106524E-2</v>
      </c>
    </row>
    <row r="6849" spans="1:11" x14ac:dyDescent="0.35">
      <c r="A6849">
        <v>6846</v>
      </c>
      <c r="B6849" t="str">
        <f t="shared" si="106"/>
        <v>21-63.5</v>
      </c>
      <c r="C6849">
        <v>-63.603147327484997</v>
      </c>
      <c r="D6849">
        <v>21.241295107172</v>
      </c>
      <c r="E6849">
        <f>ASIN(SQRT((SIN(RADIANS(PARAMETERS!$D$8-D6849)/2)*SIN(RADIANS(PARAMETERS!$D$8-D6849)/2))+(COS(RADIANS(D6849))*COS(RADIANS(PARAMETERS!$D$8))*SIN(RADIANS(PARAMETERS!$D$9-C6849)/2)*SIN(RADIANS(PARAMETERS!$D$9-C6849)/2))))*2*3958.756</f>
        <v>446.41541519996872</v>
      </c>
      <c r="F6849">
        <v>175.82247924805</v>
      </c>
      <c r="G6849">
        <v>203.47634887695</v>
      </c>
      <c r="H6849">
        <v>246.81871032715</v>
      </c>
      <c r="I6849">
        <v>285.64068603516</v>
      </c>
      <c r="J6849">
        <v>330.56979370117</v>
      </c>
      <c r="K6849" s="6">
        <f>IFERROR(EXP(TREND(LN($F$1:$J$1),LN(F6849:J6849),LN(Calculations!$B$3))),0)</f>
        <v>4.2496253651677966E-2</v>
      </c>
    </row>
    <row r="6850" spans="1:11" x14ac:dyDescent="0.35">
      <c r="A6850">
        <v>6847</v>
      </c>
      <c r="B6850" t="str">
        <f t="shared" si="106"/>
        <v>21-64</v>
      </c>
      <c r="C6850">
        <v>-63.874468662386001</v>
      </c>
      <c r="D6850">
        <v>21.241295107172</v>
      </c>
      <c r="E6850">
        <f>ASIN(SQRT((SIN(RADIANS(PARAMETERS!$D$8-D6850)/2)*SIN(RADIANS(PARAMETERS!$D$8-D6850)/2))+(COS(RADIANS(D6850))*COS(RADIANS(PARAMETERS!$D$8))*SIN(RADIANS(PARAMETERS!$D$9-C6850)/2)*SIN(RADIANS(PARAMETERS!$D$9-C6850)/2))))*2*3958.756</f>
        <v>454.43548252055871</v>
      </c>
      <c r="F6850">
        <v>176.0686340332</v>
      </c>
      <c r="G6850">
        <v>203.78247070313</v>
      </c>
      <c r="H6850">
        <v>247.22401428223</v>
      </c>
      <c r="I6850">
        <v>286.13940429688</v>
      </c>
      <c r="J6850">
        <v>331.18112182617</v>
      </c>
      <c r="K6850" s="6">
        <f>IFERROR(EXP(TREND(LN($F$1:$J$1),LN(F6850:J6850),LN(Calculations!$B$3))),0)</f>
        <v>4.2756279198829204E-2</v>
      </c>
    </row>
    <row r="6851" spans="1:11" x14ac:dyDescent="0.35">
      <c r="A6851">
        <v>6848</v>
      </c>
      <c r="B6851" t="str">
        <f t="shared" si="106"/>
        <v>21-64</v>
      </c>
      <c r="C6851">
        <v>-64.145789997286997</v>
      </c>
      <c r="D6851">
        <v>21.241295107172</v>
      </c>
      <c r="E6851">
        <f>ASIN(SQRT((SIN(RADIANS(PARAMETERS!$D$8-D6851)/2)*SIN(RADIANS(PARAMETERS!$D$8-D6851)/2))+(COS(RADIANS(D6851))*COS(RADIANS(PARAMETERS!$D$8))*SIN(RADIANS(PARAMETERS!$D$9-C6851)/2)*SIN(RADIANS(PARAMETERS!$D$9-C6851)/2))))*2*3958.756</f>
        <v>462.9999959425063</v>
      </c>
      <c r="F6851">
        <v>176.29504394531</v>
      </c>
      <c r="G6851">
        <v>204.06175231934</v>
      </c>
      <c r="H6851">
        <v>247.59037780762</v>
      </c>
      <c r="I6851">
        <v>286.58749389648</v>
      </c>
      <c r="J6851">
        <v>331.7275390625</v>
      </c>
      <c r="K6851" s="6">
        <f>IFERROR(EXP(TREND(LN($F$1:$J$1),LN(F6851:J6851),LN(Calculations!$B$3))),0)</f>
        <v>4.2998717541772841E-2</v>
      </c>
    </row>
    <row r="6852" spans="1:11" x14ac:dyDescent="0.35">
      <c r="A6852">
        <v>6849</v>
      </c>
      <c r="B6852" t="str">
        <f t="shared" si="106"/>
        <v>21-64.5</v>
      </c>
      <c r="C6852">
        <v>-64.417111332188</v>
      </c>
      <c r="D6852">
        <v>21.241295107172</v>
      </c>
      <c r="E6852">
        <f>ASIN(SQRT((SIN(RADIANS(PARAMETERS!$D$8-D6852)/2)*SIN(RADIANS(PARAMETERS!$D$8-D6852)/2))+(COS(RADIANS(D6852))*COS(RADIANS(PARAMETERS!$D$8))*SIN(RADIANS(PARAMETERS!$D$9-C6852)/2)*SIN(RADIANS(PARAMETERS!$D$9-C6852)/2))))*2*3958.756</f>
        <v>472.0793056302312</v>
      </c>
      <c r="F6852">
        <v>176.50680541992</v>
      </c>
      <c r="G6852">
        <v>204.32484436035</v>
      </c>
      <c r="H6852">
        <v>247.93841552734</v>
      </c>
      <c r="I6852">
        <v>287.01559448242</v>
      </c>
      <c r="J6852">
        <v>332.25228881836</v>
      </c>
      <c r="K6852" s="6">
        <f>IFERROR(EXP(TREND(LN($F$1:$J$1),LN(F6852:J6852),LN(Calculations!$B$3))),0)</f>
        <v>4.3223994662474868E-2</v>
      </c>
    </row>
    <row r="6853" spans="1:11" x14ac:dyDescent="0.35">
      <c r="A6853">
        <v>6850</v>
      </c>
      <c r="B6853" t="str">
        <f t="shared" ref="B6853:B6916" si="107">MROUND(D6853,1)&amp;MROUND(C6853,-0.5)</f>
        <v>21-64.5</v>
      </c>
      <c r="C6853">
        <v>-64.688432667089003</v>
      </c>
      <c r="D6853">
        <v>21.241295107172</v>
      </c>
      <c r="E6853">
        <f>ASIN(SQRT((SIN(RADIANS(PARAMETERS!$D$8-D6853)/2)*SIN(RADIANS(PARAMETERS!$D$8-D6853)/2))+(COS(RADIANS(D6853))*COS(RADIANS(PARAMETERS!$D$8))*SIN(RADIANS(PARAMETERS!$D$9-C6853)/2)*SIN(RADIANS(PARAMETERS!$D$9-C6853)/2))))*2*3958.756</f>
        <v>481.64428005657669</v>
      </c>
      <c r="F6853">
        <v>176.73445129395</v>
      </c>
      <c r="G6853">
        <v>204.61676025391</v>
      </c>
      <c r="H6853">
        <v>248.33828735352</v>
      </c>
      <c r="I6853">
        <v>287.51858520508</v>
      </c>
      <c r="J6853">
        <v>332.88107299805</v>
      </c>
      <c r="K6853" s="6">
        <f>IFERROR(EXP(TREND(LN($F$1:$J$1),LN(F6853:J6853),LN(Calculations!$B$3))),0)</f>
        <v>4.3456492653287652E-2</v>
      </c>
    </row>
    <row r="6854" spans="1:11" x14ac:dyDescent="0.35">
      <c r="A6854">
        <v>6851</v>
      </c>
      <c r="B6854" t="str">
        <f t="shared" si="107"/>
        <v>21-65</v>
      </c>
      <c r="C6854">
        <v>-64.959754001990007</v>
      </c>
      <c r="D6854">
        <v>21.241295107172</v>
      </c>
      <c r="E6854">
        <f>ASIN(SQRT((SIN(RADIANS(PARAMETERS!$D$8-D6854)/2)*SIN(RADIANS(PARAMETERS!$D$8-D6854)/2))+(COS(RADIANS(D6854))*COS(RADIANS(PARAMETERS!$D$8))*SIN(RADIANS(PARAMETERS!$D$9-C6854)/2)*SIN(RADIANS(PARAMETERS!$D$9-C6854)/2))))*2*3958.756</f>
        <v>491.66655468831368</v>
      </c>
      <c r="F6854">
        <v>176.93051147461</v>
      </c>
      <c r="G6854">
        <v>204.86744689941</v>
      </c>
      <c r="H6854">
        <v>248.68077087402</v>
      </c>
      <c r="I6854">
        <v>287.94873046875</v>
      </c>
      <c r="J6854">
        <v>333.41821289063</v>
      </c>
      <c r="K6854" s="6">
        <f>IFERROR(EXP(TREND(LN($F$1:$J$1),LN(F6854:J6854),LN(Calculations!$B$3))),0)</f>
        <v>4.3657839723892797E-2</v>
      </c>
    </row>
    <row r="6855" spans="1:11" x14ac:dyDescent="0.35">
      <c r="A6855">
        <v>6852</v>
      </c>
      <c r="B6855" t="str">
        <f t="shared" si="107"/>
        <v>21-65</v>
      </c>
      <c r="C6855">
        <v>-65.231075336890996</v>
      </c>
      <c r="D6855">
        <v>21.241295107172</v>
      </c>
      <c r="E6855">
        <f>ASIN(SQRT((SIN(RADIANS(PARAMETERS!$D$8-D6855)/2)*SIN(RADIANS(PARAMETERS!$D$8-D6855)/2))+(COS(RADIANS(D6855))*COS(RADIANS(PARAMETERS!$D$8))*SIN(RADIANS(PARAMETERS!$D$9-C6855)/2)*SIN(RADIANS(PARAMETERS!$D$9-C6855)/2))))*2*3958.756</f>
        <v>502.11872548742252</v>
      </c>
      <c r="F6855">
        <v>177.10862731934</v>
      </c>
      <c r="G6855">
        <v>205.09733581543</v>
      </c>
      <c r="H6855">
        <v>248.998046875</v>
      </c>
      <c r="I6855">
        <v>288.34982299805</v>
      </c>
      <c r="J6855">
        <v>333.92190551758</v>
      </c>
      <c r="K6855" s="6">
        <f>IFERROR(EXP(TREND(LN($F$1:$J$1),LN(F6855:J6855),LN(Calculations!$B$3))),0)</f>
        <v>4.3838525167311258E-2</v>
      </c>
    </row>
    <row r="6856" spans="1:11" x14ac:dyDescent="0.35">
      <c r="A6856">
        <v>6853</v>
      </c>
      <c r="B6856" t="str">
        <f t="shared" si="107"/>
        <v>21-65.5</v>
      </c>
      <c r="C6856">
        <v>-65.502396671791999</v>
      </c>
      <c r="D6856">
        <v>21.241295107172</v>
      </c>
      <c r="E6856">
        <f>ASIN(SQRT((SIN(RADIANS(PARAMETERS!$D$8-D6856)/2)*SIN(RADIANS(PARAMETERS!$D$8-D6856)/2))+(COS(RADIANS(D6856))*COS(RADIANS(PARAMETERS!$D$8))*SIN(RADIANS(PARAMETERS!$D$9-C6856)/2)*SIN(RADIANS(PARAMETERS!$D$9-C6856)/2))))*2*3958.756</f>
        <v>512.97449231600922</v>
      </c>
      <c r="F6856">
        <v>177.30426025391</v>
      </c>
      <c r="G6856">
        <v>205.35887145996</v>
      </c>
      <c r="H6856">
        <v>249.37200927734</v>
      </c>
      <c r="I6856">
        <v>288.83264160156</v>
      </c>
      <c r="J6856">
        <v>334.53890991211</v>
      </c>
      <c r="K6856" s="6">
        <f>IFERROR(EXP(TREND(LN($F$1:$J$1),LN(F6856:J6856),LN(Calculations!$B$3))),0)</f>
        <v>4.4026902218096617E-2</v>
      </c>
    </row>
    <row r="6857" spans="1:11" x14ac:dyDescent="0.35">
      <c r="A6857">
        <v>6854</v>
      </c>
      <c r="B6857" t="str">
        <f t="shared" si="107"/>
        <v>21-66</v>
      </c>
      <c r="C6857">
        <v>-65.773718006693002</v>
      </c>
      <c r="D6857">
        <v>21.241295107172</v>
      </c>
      <c r="E6857">
        <f>ASIN(SQRT((SIN(RADIANS(PARAMETERS!$D$8-D6857)/2)*SIN(RADIANS(PARAMETERS!$D$8-D6857)/2))+(COS(RADIANS(D6857))*COS(RADIANS(PARAMETERS!$D$8))*SIN(RADIANS(PARAMETERS!$D$9-C6857)/2)*SIN(RADIANS(PARAMETERS!$D$9-C6857)/2))))*2*3958.756</f>
        <v>524.20875824507141</v>
      </c>
      <c r="F6857">
        <v>177.46226501465</v>
      </c>
      <c r="G6857">
        <v>205.57327270508</v>
      </c>
      <c r="H6857">
        <v>249.68310546875</v>
      </c>
      <c r="I6857">
        <v>289.23770141602</v>
      </c>
      <c r="J6857">
        <v>335.06018066406</v>
      </c>
      <c r="K6857" s="6">
        <f>IFERROR(EXP(TREND(LN($F$1:$J$1),LN(F6857:J6857),LN(Calculations!$B$3))),0)</f>
        <v>4.4175400797579985E-2</v>
      </c>
    </row>
    <row r="6858" spans="1:11" x14ac:dyDescent="0.35">
      <c r="A6858">
        <v>6855</v>
      </c>
      <c r="B6858" t="str">
        <f t="shared" si="107"/>
        <v>21-66</v>
      </c>
      <c r="C6858">
        <v>-66.045039341594006</v>
      </c>
      <c r="D6858">
        <v>21.241295107172</v>
      </c>
      <c r="E6858">
        <f>ASIN(SQRT((SIN(RADIANS(PARAMETERS!$D$8-D6858)/2)*SIN(RADIANS(PARAMETERS!$D$8-D6858)/2))+(COS(RADIANS(D6858))*COS(RADIANS(PARAMETERS!$D$8))*SIN(RADIANS(PARAMETERS!$D$9-C6858)/2)*SIN(RADIANS(PARAMETERS!$D$9-C6858)/2))))*2*3958.756</f>
        <v>535.79769111210157</v>
      </c>
      <c r="F6858">
        <v>177.60023498535</v>
      </c>
      <c r="G6858">
        <v>205.76640319824</v>
      </c>
      <c r="H6858">
        <v>249.97145080566</v>
      </c>
      <c r="I6858">
        <v>289.61907958984</v>
      </c>
      <c r="J6858">
        <v>335.55715942383</v>
      </c>
      <c r="K6858" s="6">
        <f>IFERROR(EXP(TREND(LN($F$1:$J$1),LN(F6858:J6858),LN(Calculations!$B$3))),0)</f>
        <v>4.4298262205958547E-2</v>
      </c>
    </row>
    <row r="6859" spans="1:11" x14ac:dyDescent="0.35">
      <c r="A6859">
        <v>6856</v>
      </c>
      <c r="B6859" t="str">
        <f t="shared" si="107"/>
        <v>21-66.5</v>
      </c>
      <c r="C6859">
        <v>-66.316360676494995</v>
      </c>
      <c r="D6859">
        <v>21.241295107172</v>
      </c>
      <c r="E6859">
        <f>ASIN(SQRT((SIN(RADIANS(PARAMETERS!$D$8-D6859)/2)*SIN(RADIANS(PARAMETERS!$D$8-D6859)/2))+(COS(RADIANS(D6859))*COS(RADIANS(PARAMETERS!$D$8))*SIN(RADIANS(PARAMETERS!$D$9-C6859)/2)*SIN(RADIANS(PARAMETERS!$D$9-C6859)/2))))*2*3958.756</f>
        <v>547.71875359307899</v>
      </c>
      <c r="F6859">
        <v>177.74899291992</v>
      </c>
      <c r="G6859">
        <v>205.98329162598</v>
      </c>
      <c r="H6859">
        <v>250.30674743652</v>
      </c>
      <c r="I6859">
        <v>290.07080078125</v>
      </c>
      <c r="J6859">
        <v>336.1540222168</v>
      </c>
      <c r="K6859" s="6">
        <f>IFERROR(EXP(TREND(LN($F$1:$J$1),LN(F6859:J6859),LN(Calculations!$B$3))),0)</f>
        <v>4.442067229167132E-2</v>
      </c>
    </row>
    <row r="6860" spans="1:11" x14ac:dyDescent="0.35">
      <c r="A6860">
        <v>6857</v>
      </c>
      <c r="B6860" t="str">
        <f t="shared" si="107"/>
        <v>21-66.5</v>
      </c>
      <c r="C6860">
        <v>-66.587682011395998</v>
      </c>
      <c r="D6860">
        <v>21.241295107172</v>
      </c>
      <c r="E6860">
        <f>ASIN(SQRT((SIN(RADIANS(PARAMETERS!$D$8-D6860)/2)*SIN(RADIANS(PARAMETERS!$D$8-D6860)/2))+(COS(RADIANS(D6860))*COS(RADIANS(PARAMETERS!$D$8))*SIN(RADIANS(PARAMETERS!$D$9-C6860)/2)*SIN(RADIANS(PARAMETERS!$D$9-C6860)/2))))*2*3958.756</f>
        <v>559.95070768306152</v>
      </c>
      <c r="F6860">
        <v>177.87026977539</v>
      </c>
      <c r="G6860">
        <v>206.17120361328</v>
      </c>
      <c r="H6860">
        <v>250.61149597168</v>
      </c>
      <c r="I6860">
        <v>290.49114990234</v>
      </c>
      <c r="J6860">
        <v>336.71926879883</v>
      </c>
      <c r="K6860" s="6">
        <f>IFERROR(EXP(TREND(LN($F$1:$J$1),LN(F6860:J6860),LN(Calculations!$B$3))),0)</f>
        <v>4.4507392452057599E-2</v>
      </c>
    </row>
    <row r="6861" spans="1:11" x14ac:dyDescent="0.35">
      <c r="A6861">
        <v>6858</v>
      </c>
      <c r="B6861" t="str">
        <f t="shared" si="107"/>
        <v>21-67</v>
      </c>
      <c r="C6861">
        <v>-66.859003346296006</v>
      </c>
      <c r="D6861">
        <v>21.241295107172</v>
      </c>
      <c r="E6861">
        <f>ASIN(SQRT((SIN(RADIANS(PARAMETERS!$D$8-D6861)/2)*SIN(RADIANS(PARAMETERS!$D$8-D6861)/2))+(COS(RADIANS(D6861))*COS(RADIANS(PARAMETERS!$D$8))*SIN(RADIANS(PARAMETERS!$D$9-C6861)/2)*SIN(RADIANS(PARAMETERS!$D$9-C6861)/2))))*2*3958.756</f>
        <v>572.47359892815939</v>
      </c>
      <c r="F6861">
        <v>177.98202514648</v>
      </c>
      <c r="G6861">
        <v>206.3579864502</v>
      </c>
      <c r="H6861">
        <v>250.93074035645</v>
      </c>
      <c r="I6861">
        <v>290.94223022461</v>
      </c>
      <c r="J6861">
        <v>337.33627319336</v>
      </c>
      <c r="K6861" s="6">
        <f>IFERROR(EXP(TREND(LN($F$1:$J$1),LN(F6861:J6861),LN(Calculations!$B$3))),0)</f>
        <v>4.4571341862659881E-2</v>
      </c>
    </row>
    <row r="6862" spans="1:11" x14ac:dyDescent="0.35">
      <c r="A6862">
        <v>6859</v>
      </c>
      <c r="B6862" t="str">
        <f t="shared" si="107"/>
        <v>21-67</v>
      </c>
      <c r="C6862">
        <v>-67.130324681196996</v>
      </c>
      <c r="D6862">
        <v>21.241295107172</v>
      </c>
      <c r="E6862">
        <f>ASIN(SQRT((SIN(RADIANS(PARAMETERS!$D$8-D6862)/2)*SIN(RADIANS(PARAMETERS!$D$8-D6862)/2))+(COS(RADIANS(D6862))*COS(RADIANS(PARAMETERS!$D$8))*SIN(RADIANS(PARAMETERS!$D$9-C6862)/2)*SIN(RADIANS(PARAMETERS!$D$9-C6862)/2))))*2*3958.756</f>
        <v>585.26872510900796</v>
      </c>
      <c r="F6862">
        <v>178.10229492188</v>
      </c>
      <c r="G6862">
        <v>206.5704498291</v>
      </c>
      <c r="H6862">
        <v>251.30668640137</v>
      </c>
      <c r="I6862">
        <v>291.4814453125</v>
      </c>
      <c r="J6862">
        <v>338.08142089844</v>
      </c>
      <c r="K6862" s="6">
        <f>IFERROR(EXP(TREND(LN($F$1:$J$1),LN(F6862:J6862),LN(Calculations!$B$3))),0)</f>
        <v>4.4626693906871913E-2</v>
      </c>
    </row>
    <row r="6863" spans="1:11" x14ac:dyDescent="0.35">
      <c r="A6863">
        <v>6860</v>
      </c>
      <c r="B6863" t="str">
        <f t="shared" si="107"/>
        <v>21-67.5</v>
      </c>
      <c r="C6863">
        <v>-67.401646016097999</v>
      </c>
      <c r="D6863">
        <v>21.241295107172</v>
      </c>
      <c r="E6863">
        <f>ASIN(SQRT((SIN(RADIANS(PARAMETERS!$D$8-D6863)/2)*SIN(RADIANS(PARAMETERS!$D$8-D6863)/2))+(COS(RADIANS(D6863))*COS(RADIANS(PARAMETERS!$D$8))*SIN(RADIANS(PARAMETERS!$D$9-C6863)/2)*SIN(RADIANS(PARAMETERS!$D$9-C6863)/2))))*2*3958.756</f>
        <v>598.31859340551375</v>
      </c>
      <c r="F6863">
        <v>178.16877746582</v>
      </c>
      <c r="G6863">
        <v>206.71687316895</v>
      </c>
      <c r="H6863">
        <v>251.59635925293</v>
      </c>
      <c r="I6863">
        <v>291.91537475586</v>
      </c>
      <c r="J6863">
        <v>338.69839477539</v>
      </c>
      <c r="K6863" s="6">
        <f>IFERROR(EXP(TREND(LN($F$1:$J$1),LN(F6863:J6863),LN(Calculations!$B$3))),0)</f>
        <v>4.4623494306188394E-2</v>
      </c>
    </row>
    <row r="6864" spans="1:11" x14ac:dyDescent="0.35">
      <c r="A6864">
        <v>6861</v>
      </c>
      <c r="B6864" t="str">
        <f t="shared" si="107"/>
        <v>21-67.5</v>
      </c>
      <c r="C6864">
        <v>-67.672967350999002</v>
      </c>
      <c r="D6864">
        <v>21.241295107172</v>
      </c>
      <c r="E6864">
        <f>ASIN(SQRT((SIN(RADIANS(PARAMETERS!$D$8-D6864)/2)*SIN(RADIANS(PARAMETERS!$D$8-D6864)/2))+(COS(RADIANS(D6864))*COS(RADIANS(PARAMETERS!$D$8))*SIN(RADIANS(PARAMETERS!$D$9-C6864)/2)*SIN(RADIANS(PARAMETERS!$D$9-C6864)/2))))*2*3958.756</f>
        <v>611.60686942359109</v>
      </c>
      <c r="F6864">
        <v>178.2028503418</v>
      </c>
      <c r="G6864">
        <v>206.82543945313</v>
      </c>
      <c r="H6864">
        <v>251.83955383301</v>
      </c>
      <c r="I6864">
        <v>292.29501342773</v>
      </c>
      <c r="J6864">
        <v>339.25192260742</v>
      </c>
      <c r="K6864" s="6">
        <f>IFERROR(EXP(TREND(LN($F$1:$J$1),LN(F6864:J6864),LN(Calculations!$B$3))),0)</f>
        <v>4.4583055824480008E-2</v>
      </c>
    </row>
    <row r="6865" spans="1:11" x14ac:dyDescent="0.35">
      <c r="A6865">
        <v>6862</v>
      </c>
      <c r="B6865" t="str">
        <f t="shared" si="107"/>
        <v>21-68</v>
      </c>
      <c r="C6865">
        <v>-67.944288685900005</v>
      </c>
      <c r="D6865">
        <v>21.241295107172</v>
      </c>
      <c r="E6865">
        <f>ASIN(SQRT((SIN(RADIANS(PARAMETERS!$D$8-D6865)/2)*SIN(RADIANS(PARAMETERS!$D$8-D6865)/2))+(COS(RADIANS(D6865))*COS(RADIANS(PARAMETERS!$D$8))*SIN(RADIANS(PARAMETERS!$D$9-C6865)/2)*SIN(RADIANS(PARAMETERS!$D$9-C6865)/2))))*2*3958.756</f>
        <v>625.11832085952312</v>
      </c>
      <c r="F6865">
        <v>178.22351074219</v>
      </c>
      <c r="G6865">
        <v>206.92225646973</v>
      </c>
      <c r="H6865">
        <v>252.07466125488</v>
      </c>
      <c r="I6865">
        <v>292.67074584961</v>
      </c>
      <c r="J6865">
        <v>339.80743408203</v>
      </c>
      <c r="K6865" s="6">
        <f>IFERROR(EXP(TREND(LN($F$1:$J$1),LN(F6865:J6865),LN(Calculations!$B$3))),0)</f>
        <v>4.4522948526379599E-2</v>
      </c>
    </row>
    <row r="6866" spans="1:11" x14ac:dyDescent="0.35">
      <c r="A6866">
        <v>6863</v>
      </c>
      <c r="B6866" t="str">
        <f t="shared" si="107"/>
        <v>21-68</v>
      </c>
      <c r="C6866">
        <v>-68.215610020800995</v>
      </c>
      <c r="D6866">
        <v>21.241295107172</v>
      </c>
      <c r="E6866">
        <f>ASIN(SQRT((SIN(RADIANS(PARAMETERS!$D$8-D6866)/2)*SIN(RADIANS(PARAMETERS!$D$8-D6866)/2))+(COS(RADIANS(D6866))*COS(RADIANS(PARAMETERS!$D$8))*SIN(RADIANS(PARAMETERS!$D$9-C6866)/2)*SIN(RADIANS(PARAMETERS!$D$9-C6866)/2))))*2*3958.756</f>
        <v>638.83875803792921</v>
      </c>
      <c r="F6866">
        <v>178.140625</v>
      </c>
      <c r="G6866">
        <v>206.87660217285</v>
      </c>
      <c r="H6866">
        <v>252.10037231445</v>
      </c>
      <c r="I6866">
        <v>292.77191162109</v>
      </c>
      <c r="J6866">
        <v>340.00750732422</v>
      </c>
      <c r="K6866" s="6">
        <f>IFERROR(EXP(TREND(LN($F$1:$J$1),LN(F6866:J6866),LN(Calculations!$B$3))),0)</f>
        <v>4.4369233933725549E-2</v>
      </c>
    </row>
    <row r="6867" spans="1:11" x14ac:dyDescent="0.35">
      <c r="A6867">
        <v>6864</v>
      </c>
      <c r="B6867" t="str">
        <f t="shared" si="107"/>
        <v>21-68.5</v>
      </c>
      <c r="C6867">
        <v>-68.486931355701998</v>
      </c>
      <c r="D6867">
        <v>21.241295107172</v>
      </c>
      <c r="E6867">
        <f>ASIN(SQRT((SIN(RADIANS(PARAMETERS!$D$8-D6867)/2)*SIN(RADIANS(PARAMETERS!$D$8-D6867)/2))+(COS(RADIANS(D6867))*COS(RADIANS(PARAMETERS!$D$8))*SIN(RADIANS(PARAMETERS!$D$9-C6867)/2)*SIN(RADIANS(PARAMETERS!$D$9-C6867)/2))))*2*3958.756</f>
        <v>652.75497308787169</v>
      </c>
      <c r="F6867">
        <v>177.98489379883</v>
      </c>
      <c r="G6867">
        <v>206.74214172363</v>
      </c>
      <c r="H6867">
        <v>252.00120544434</v>
      </c>
      <c r="I6867">
        <v>292.71340942383</v>
      </c>
      <c r="J6867">
        <v>340.00524902344</v>
      </c>
      <c r="K6867" s="6">
        <f>IFERROR(EXP(TREND(LN($F$1:$J$1),LN(F6867:J6867),LN(Calculations!$B$3))),0)</f>
        <v>4.4145684816634181E-2</v>
      </c>
    </row>
    <row r="6868" spans="1:11" x14ac:dyDescent="0.35">
      <c r="A6868">
        <v>6865</v>
      </c>
      <c r="B6868" t="str">
        <f t="shared" si="107"/>
        <v>21-69</v>
      </c>
      <c r="C6868">
        <v>-68.758252690603001</v>
      </c>
      <c r="D6868">
        <v>21.241295107172</v>
      </c>
      <c r="E6868">
        <f>ASIN(SQRT((SIN(RADIANS(PARAMETERS!$D$8-D6868)/2)*SIN(RADIANS(PARAMETERS!$D$8-D6868)/2))+(COS(RADIANS(D6868))*COS(RADIANS(PARAMETERS!$D$8))*SIN(RADIANS(PARAMETERS!$D$9-C6868)/2)*SIN(RADIANS(PARAMETERS!$D$9-C6868)/2))))*2*3958.756</f>
        <v>666.85467912014633</v>
      </c>
      <c r="F6868">
        <v>177.76026916504</v>
      </c>
      <c r="G6868">
        <v>206.54960632324</v>
      </c>
      <c r="H6868">
        <v>251.82696533203</v>
      </c>
      <c r="I6868">
        <v>292.56402587891</v>
      </c>
      <c r="J6868">
        <v>339.89318847656</v>
      </c>
      <c r="K6868" s="6">
        <f>IFERROR(EXP(TREND(LN($F$1:$J$1),LN(F6868:J6868),LN(Calculations!$B$3))),0)</f>
        <v>4.3852663860171635E-2</v>
      </c>
    </row>
    <row r="6869" spans="1:11" x14ac:dyDescent="0.35">
      <c r="A6869">
        <v>6866</v>
      </c>
      <c r="B6869" t="str">
        <f t="shared" si="107"/>
        <v>21-69</v>
      </c>
      <c r="C6869">
        <v>-69.029574025504004</v>
      </c>
      <c r="D6869">
        <v>21.241295107172</v>
      </c>
      <c r="E6869">
        <f>ASIN(SQRT((SIN(RADIANS(PARAMETERS!$D$8-D6869)/2)*SIN(RADIANS(PARAMETERS!$D$8-D6869)/2))+(COS(RADIANS(D6869))*COS(RADIANS(PARAMETERS!$D$8))*SIN(RADIANS(PARAMETERS!$D$9-C6869)/2)*SIN(RADIANS(PARAMETERS!$D$9-C6869)/2))))*2*3958.756</f>
        <v>681.1264504332056</v>
      </c>
      <c r="F6869">
        <v>177.46366882324</v>
      </c>
      <c r="G6869">
        <v>206.26350402832</v>
      </c>
      <c r="H6869">
        <v>251.51689147949</v>
      </c>
      <c r="I6869">
        <v>292.23776245117</v>
      </c>
      <c r="J6869">
        <v>339.55352783203</v>
      </c>
      <c r="K6869" s="6">
        <f>IFERROR(EXP(TREND(LN($F$1:$J$1),LN(F6869:J6869),LN(Calculations!$B$3))),0)</f>
        <v>4.3495922034834225E-2</v>
      </c>
    </row>
    <row r="6870" spans="1:11" x14ac:dyDescent="0.35">
      <c r="A6870">
        <v>6867</v>
      </c>
      <c r="B6870" t="str">
        <f t="shared" si="107"/>
        <v>21-69.5</v>
      </c>
      <c r="C6870">
        <v>-69.300895360404994</v>
      </c>
      <c r="D6870">
        <v>21.241295107172</v>
      </c>
      <c r="E6870">
        <f>ASIN(SQRT((SIN(RADIANS(PARAMETERS!$D$8-D6870)/2)*SIN(RADIANS(PARAMETERS!$D$8-D6870)/2))+(COS(RADIANS(D6870))*COS(RADIANS(PARAMETERS!$D$8))*SIN(RADIANS(PARAMETERS!$D$9-C6870)/2)*SIN(RADIANS(PARAMETERS!$D$9-C6870)/2))))*2*3958.756</f>
        <v>695.55966449930997</v>
      </c>
      <c r="F6870">
        <v>177.14750671387</v>
      </c>
      <c r="G6870">
        <v>205.95736694336</v>
      </c>
      <c r="H6870">
        <v>251.1842956543</v>
      </c>
      <c r="I6870">
        <v>291.88705444336</v>
      </c>
      <c r="J6870">
        <v>339.1875</v>
      </c>
      <c r="K6870" s="6">
        <f>IFERROR(EXP(TREND(LN($F$1:$J$1),LN(F6870:J6870),LN(Calculations!$B$3))),0)</f>
        <v>4.3119188284157853E-2</v>
      </c>
    </row>
    <row r="6871" spans="1:11" x14ac:dyDescent="0.35">
      <c r="A6871">
        <v>6868</v>
      </c>
      <c r="B6871" t="str">
        <f t="shared" si="107"/>
        <v>21-69.5</v>
      </c>
      <c r="C6871">
        <v>-69.572216695305997</v>
      </c>
      <c r="D6871">
        <v>21.241295107172</v>
      </c>
      <c r="E6871">
        <f>ASIN(SQRT((SIN(RADIANS(PARAMETERS!$D$8-D6871)/2)*SIN(RADIANS(PARAMETERS!$D$8-D6871)/2))+(COS(RADIANS(D6871))*COS(RADIANS(PARAMETERS!$D$8))*SIN(RADIANS(PARAMETERS!$D$9-C6871)/2)*SIN(RADIANS(PARAMETERS!$D$9-C6871)/2))))*2*3958.756</f>
        <v>710.14444625941007</v>
      </c>
      <c r="F6871">
        <v>176.82791137695</v>
      </c>
      <c r="G6871">
        <v>205.65647888184</v>
      </c>
      <c r="H6871">
        <v>250.87004089355</v>
      </c>
      <c r="I6871">
        <v>291.56820678711</v>
      </c>
      <c r="J6871">
        <v>338.87088012695</v>
      </c>
      <c r="K6871" s="6">
        <f>IFERROR(EXP(TREND(LN($F$1:$J$1),LN(F6871:J6871),LN(Calculations!$B$3))),0)</f>
        <v>4.2734511056877381E-2</v>
      </c>
    </row>
    <row r="6872" spans="1:11" x14ac:dyDescent="0.35">
      <c r="A6872">
        <v>6869</v>
      </c>
      <c r="B6872" t="str">
        <f t="shared" si="107"/>
        <v>21-70</v>
      </c>
      <c r="C6872">
        <v>-69.843538030207</v>
      </c>
      <c r="D6872">
        <v>21.241295107172</v>
      </c>
      <c r="E6872">
        <f>ASIN(SQRT((SIN(RADIANS(PARAMETERS!$D$8-D6872)/2)*SIN(RADIANS(PARAMETERS!$D$8-D6872)/2))+(COS(RADIANS(D6872))*COS(RADIANS(PARAMETERS!$D$8))*SIN(RADIANS(PARAMETERS!$D$9-C6872)/2)*SIN(RADIANS(PARAMETERS!$D$9-C6872)/2))))*2*3958.756</f>
        <v>724.87161507747169</v>
      </c>
      <c r="F6872">
        <v>176.39721679688</v>
      </c>
      <c r="G6872">
        <v>205.23492431641</v>
      </c>
      <c r="H6872">
        <v>250.37973022461</v>
      </c>
      <c r="I6872">
        <v>291.01950073242</v>
      </c>
      <c r="J6872">
        <v>338.25778198242</v>
      </c>
      <c r="K6872" s="6">
        <f>IFERROR(EXP(TREND(LN($F$1:$J$1),LN(F6872:J6872),LN(Calculations!$B$3))),0)</f>
        <v>4.2254307391915158E-2</v>
      </c>
    </row>
    <row r="6873" spans="1:11" x14ac:dyDescent="0.35">
      <c r="A6873">
        <v>6870</v>
      </c>
      <c r="B6873" t="str">
        <f t="shared" si="107"/>
        <v>21-70</v>
      </c>
      <c r="C6873">
        <v>-70.114859365108003</v>
      </c>
      <c r="D6873">
        <v>21.241295107172</v>
      </c>
      <c r="E6873">
        <f>ASIN(SQRT((SIN(RADIANS(PARAMETERS!$D$8-D6873)/2)*SIN(RADIANS(PARAMETERS!$D$8-D6873)/2))+(COS(RADIANS(D6873))*COS(RADIANS(PARAMETERS!$D$8))*SIN(RADIANS(PARAMETERS!$D$9-C6873)/2)*SIN(RADIANS(PARAMETERS!$D$9-C6873)/2))))*2*3958.756</f>
        <v>739.7326345655116</v>
      </c>
      <c r="F6873">
        <v>175.89492797852</v>
      </c>
      <c r="G6873">
        <v>204.74534606934</v>
      </c>
      <c r="H6873">
        <v>249.79417419434</v>
      </c>
      <c r="I6873">
        <v>290.34945678711</v>
      </c>
      <c r="J6873">
        <v>337.49154663086</v>
      </c>
      <c r="K6873" s="6">
        <f>IFERROR(EXP(TREND(LN($F$1:$J$1),LN(F6873:J6873),LN(Calculations!$B$3))),0)</f>
        <v>4.1712857780652986E-2</v>
      </c>
    </row>
    <row r="6874" spans="1:11" x14ac:dyDescent="0.35">
      <c r="A6874">
        <v>6871</v>
      </c>
      <c r="B6874" t="str">
        <f t="shared" si="107"/>
        <v>21-70.5</v>
      </c>
      <c r="C6874">
        <v>-70.386180700009007</v>
      </c>
      <c r="D6874">
        <v>21.241295107172</v>
      </c>
      <c r="E6874">
        <f>ASIN(SQRT((SIN(RADIANS(PARAMETERS!$D$8-D6874)/2)*SIN(RADIANS(PARAMETERS!$D$8-D6874)/2))+(COS(RADIANS(D6874))*COS(RADIANS(PARAMETERS!$D$8))*SIN(RADIANS(PARAMETERS!$D$9-C6874)/2)*SIN(RADIANS(PARAMETERS!$D$9-C6874)/2))))*2*3958.756</f>
        <v>754.71956538290124</v>
      </c>
      <c r="F6874">
        <v>175.33645629883</v>
      </c>
      <c r="G6874">
        <v>204.2036895752</v>
      </c>
      <c r="H6874">
        <v>249.13966369629</v>
      </c>
      <c r="I6874">
        <v>289.59469604492</v>
      </c>
      <c r="J6874">
        <v>336.62164306641</v>
      </c>
      <c r="K6874" s="6">
        <f>IFERROR(EXP(TREND(LN($F$1:$J$1),LN(F6874:J6874),LN(Calculations!$B$3))),0)</f>
        <v>4.1123362139141674E-2</v>
      </c>
    </row>
    <row r="6875" spans="1:11" x14ac:dyDescent="0.35">
      <c r="A6875">
        <v>6872</v>
      </c>
      <c r="B6875" t="str">
        <f t="shared" si="107"/>
        <v>21-70.5</v>
      </c>
      <c r="C6875">
        <v>-70.657502034909996</v>
      </c>
      <c r="D6875">
        <v>21.241295107172</v>
      </c>
      <c r="E6875">
        <f>ASIN(SQRT((SIN(RADIANS(PARAMETERS!$D$8-D6875)/2)*SIN(RADIANS(PARAMETERS!$D$8-D6875)/2))+(COS(RADIANS(D6875))*COS(RADIANS(PARAMETERS!$D$8))*SIN(RADIANS(PARAMETERS!$D$9-C6875)/2)*SIN(RADIANS(PARAMETERS!$D$9-C6875)/2))))*2*3958.756</f>
        <v>769.82502103189427</v>
      </c>
      <c r="F6875">
        <v>174.77658081055</v>
      </c>
      <c r="G6875">
        <v>203.60955810547</v>
      </c>
      <c r="H6875">
        <v>248.39317321777</v>
      </c>
      <c r="I6875">
        <v>288.70819091797</v>
      </c>
      <c r="J6875">
        <v>335.56954956055</v>
      </c>
      <c r="K6875" s="6">
        <f>IFERROR(EXP(TREND(LN($F$1:$J$1),LN(F6875:J6875),LN(Calculations!$B$3))),0)</f>
        <v>4.0549546243178518E-2</v>
      </c>
    </row>
    <row r="6876" spans="1:11" x14ac:dyDescent="0.35">
      <c r="A6876">
        <v>6873</v>
      </c>
      <c r="B6876" t="str">
        <f t="shared" si="107"/>
        <v>21-71</v>
      </c>
      <c r="C6876">
        <v>-70.928823369810999</v>
      </c>
      <c r="D6876">
        <v>21.241295107172</v>
      </c>
      <c r="E6876">
        <f>ASIN(SQRT((SIN(RADIANS(PARAMETERS!$D$8-D6876)/2)*SIN(RADIANS(PARAMETERS!$D$8-D6876)/2))+(COS(RADIANS(D6876))*COS(RADIANS(PARAMETERS!$D$8))*SIN(RADIANS(PARAMETERS!$D$9-C6876)/2)*SIN(RADIANS(PARAMETERS!$D$9-C6876)/2))))*2*3958.756</f>
        <v>785.04212661076951</v>
      </c>
      <c r="F6876">
        <v>174.28228759766</v>
      </c>
      <c r="G6876">
        <v>203.05717468262</v>
      </c>
      <c r="H6876">
        <v>247.70457458496</v>
      </c>
      <c r="I6876">
        <v>287.89495849609</v>
      </c>
      <c r="J6876">
        <v>334.609375</v>
      </c>
      <c r="K6876" s="6">
        <f>IFERROR(EXP(TREND(LN($F$1:$J$1),LN(F6876:J6876),LN(Calculations!$B$3))),0)</f>
        <v>4.0039769459583922E-2</v>
      </c>
    </row>
    <row r="6877" spans="1:11" x14ac:dyDescent="0.35">
      <c r="A6877">
        <v>6874</v>
      </c>
      <c r="B6877" t="str">
        <f t="shared" si="107"/>
        <v>21-71</v>
      </c>
      <c r="C6877">
        <v>-71.200144704712002</v>
      </c>
      <c r="D6877">
        <v>21.241295107172</v>
      </c>
      <c r="E6877">
        <f>ASIN(SQRT((SIN(RADIANS(PARAMETERS!$D$8-D6877)/2)*SIN(RADIANS(PARAMETERS!$D$8-D6877)/2))+(COS(RADIANS(D6877))*COS(RADIANS(PARAMETERS!$D$8))*SIN(RADIANS(PARAMETERS!$D$9-C6877)/2)*SIN(RADIANS(PARAMETERS!$D$9-C6877)/2))))*2*3958.756</f>
        <v>800.36448044223891</v>
      </c>
      <c r="F6877">
        <v>173.85127258301</v>
      </c>
      <c r="G6877">
        <v>202.55416870117</v>
      </c>
      <c r="H6877">
        <v>247.08767700195</v>
      </c>
      <c r="I6877">
        <v>287.17504882813</v>
      </c>
      <c r="J6877">
        <v>333.76928710938</v>
      </c>
      <c r="K6877" s="6">
        <f>IFERROR(EXP(TREND(LN($F$1:$J$1),LN(F6877:J6877),LN(Calculations!$B$3))),0)</f>
        <v>3.9588702705173617E-2</v>
      </c>
    </row>
    <row r="6878" spans="1:11" x14ac:dyDescent="0.35">
      <c r="A6878">
        <v>6875</v>
      </c>
      <c r="B6878" t="str">
        <f t="shared" si="107"/>
        <v>21-71.5</v>
      </c>
      <c r="C6878">
        <v>-71.471466039613006</v>
      </c>
      <c r="D6878">
        <v>21.241295107172</v>
      </c>
      <c r="E6878">
        <f>ASIN(SQRT((SIN(RADIANS(PARAMETERS!$D$8-D6878)/2)*SIN(RADIANS(PARAMETERS!$D$8-D6878)/2))+(COS(RADIANS(D6878))*COS(RADIANS(PARAMETERS!$D$8))*SIN(RADIANS(PARAMETERS!$D$9-C6878)/2)*SIN(RADIANS(PARAMETERS!$D$9-C6878)/2))))*2*3958.756</f>
        <v>815.78611846436627</v>
      </c>
      <c r="F6878">
        <v>173.37956237793</v>
      </c>
      <c r="G6878">
        <v>201.98809814453</v>
      </c>
      <c r="H6878">
        <v>246.36833190918</v>
      </c>
      <c r="I6878">
        <v>286.31365966797</v>
      </c>
      <c r="J6878">
        <v>332.73867797852</v>
      </c>
      <c r="K6878" s="6">
        <f>IFERROR(EXP(TREND(LN($F$1:$J$1),LN(F6878:J6878),LN(Calculations!$B$3))),0)</f>
        <v>3.9113024221493056E-2</v>
      </c>
    </row>
    <row r="6879" spans="1:11" x14ac:dyDescent="0.35">
      <c r="A6879">
        <v>6876</v>
      </c>
      <c r="B6879" t="str">
        <f t="shared" si="107"/>
        <v>21-71.5</v>
      </c>
      <c r="C6879">
        <v>-71.742787374513995</v>
      </c>
      <c r="D6879">
        <v>21.241295107172</v>
      </c>
      <c r="E6879">
        <f>ASIN(SQRT((SIN(RADIANS(PARAMETERS!$D$8-D6879)/2)*SIN(RADIANS(PARAMETERS!$D$8-D6879)/2))+(COS(RADIANS(D6879))*COS(RADIANS(PARAMETERS!$D$8))*SIN(RADIANS(PARAMETERS!$D$9-C6879)/2)*SIN(RADIANS(PARAMETERS!$D$9-C6879)/2))))*2*3958.756</f>
        <v>831.30148125115193</v>
      </c>
      <c r="F6879">
        <v>172.95681762695</v>
      </c>
      <c r="G6879">
        <v>201.49263000488</v>
      </c>
      <c r="H6879">
        <v>245.75567626953</v>
      </c>
      <c r="I6879">
        <v>285.59432983398</v>
      </c>
      <c r="J6879">
        <v>331.89413452148</v>
      </c>
      <c r="K6879" s="6">
        <f>IFERROR(EXP(TREND(LN($F$1:$J$1),LN(F6879:J6879),LN(Calculations!$B$3))),0)</f>
        <v>3.8681113933416923E-2</v>
      </c>
    </row>
    <row r="6880" spans="1:11" x14ac:dyDescent="0.35">
      <c r="A6880">
        <v>6877</v>
      </c>
      <c r="B6880" t="str">
        <f t="shared" si="107"/>
        <v>21-72</v>
      </c>
      <c r="C6880">
        <v>-72.014108709414998</v>
      </c>
      <c r="D6880">
        <v>21.241295107172</v>
      </c>
      <c r="E6880">
        <f>ASIN(SQRT((SIN(RADIANS(PARAMETERS!$D$8-D6880)/2)*SIN(RADIANS(PARAMETERS!$D$8-D6880)/2))+(COS(RADIANS(D6880))*COS(RADIANS(PARAMETERS!$D$8))*SIN(RADIANS(PARAMETERS!$D$9-C6880)/2)*SIN(RADIANS(PARAMETERS!$D$9-C6880)/2))))*2*3958.756</f>
        <v>846.90538351790747</v>
      </c>
      <c r="F6880">
        <v>172.57499694824</v>
      </c>
      <c r="G6880">
        <v>201.05413818359</v>
      </c>
      <c r="H6880">
        <v>245.22903442383</v>
      </c>
      <c r="I6880">
        <v>284.98947143555</v>
      </c>
      <c r="J6880">
        <v>331.1994934082</v>
      </c>
      <c r="K6880" s="6">
        <f>IFERROR(EXP(TREND(LN($F$1:$J$1),LN(F6880:J6880),LN(Calculations!$B$3))),0)</f>
        <v>3.828597655543E-2</v>
      </c>
    </row>
    <row r="6881" spans="1:11" x14ac:dyDescent="0.35">
      <c r="A6881">
        <v>6878</v>
      </c>
      <c r="B6881" t="str">
        <f t="shared" si="107"/>
        <v>21-72.5</v>
      </c>
      <c r="C6881">
        <v>-72.285430044316001</v>
      </c>
      <c r="D6881">
        <v>21.241295107172</v>
      </c>
      <c r="E6881">
        <f>ASIN(SQRT((SIN(RADIANS(PARAMETERS!$D$8-D6881)/2)*SIN(RADIANS(PARAMETERS!$D$8-D6881)/2))+(COS(RADIANS(D6881))*COS(RADIANS(PARAMETERS!$D$8))*SIN(RADIANS(PARAMETERS!$D$9-C6881)/2)*SIN(RADIANS(PARAMETERS!$D$9-C6881)/2))))*2*3958.756</f>
        <v>862.59298596053361</v>
      </c>
      <c r="F6881">
        <v>172.07041931152</v>
      </c>
      <c r="G6881">
        <v>200.51176452637</v>
      </c>
      <c r="H6881">
        <v>244.53407287598</v>
      </c>
      <c r="I6881">
        <v>284.15234375</v>
      </c>
      <c r="J6881">
        <v>330.19219970703</v>
      </c>
      <c r="K6881" s="6">
        <f>IFERROR(EXP(TREND(LN($F$1:$J$1),LN(F6881:J6881),LN(Calculations!$B$3))),0)</f>
        <v>3.7803640623084785E-2</v>
      </c>
    </row>
    <row r="6882" spans="1:11" x14ac:dyDescent="0.35">
      <c r="A6882">
        <v>6879</v>
      </c>
      <c r="B6882" t="str">
        <f t="shared" si="107"/>
        <v>21-72.5</v>
      </c>
      <c r="C6882">
        <v>-72.556751379217005</v>
      </c>
      <c r="D6882">
        <v>21.241295107172</v>
      </c>
      <c r="E6882">
        <f>ASIN(SQRT((SIN(RADIANS(PARAMETERS!$D$8-D6882)/2)*SIN(RADIANS(PARAMETERS!$D$8-D6882)/2))+(COS(RADIANS(D6882))*COS(RADIANS(PARAMETERS!$D$8))*SIN(RADIANS(PARAMETERS!$D$9-C6882)/2)*SIN(RADIANS(PARAMETERS!$D$9-C6882)/2))))*2*3958.756</f>
        <v>878.35976927639592</v>
      </c>
      <c r="F6882">
        <v>171.44387817383</v>
      </c>
      <c r="G6882">
        <v>199.90309143066</v>
      </c>
      <c r="H6882">
        <v>243.73930358887</v>
      </c>
      <c r="I6882">
        <v>283.18267822266</v>
      </c>
      <c r="J6882">
        <v>329.01187133789</v>
      </c>
      <c r="K6882" s="6">
        <f>IFERROR(EXP(TREND(LN($F$1:$J$1),LN(F6882:J6882),LN(Calculations!$B$3))),0)</f>
        <v>3.7230299218671561E-2</v>
      </c>
    </row>
    <row r="6883" spans="1:11" x14ac:dyDescent="0.35">
      <c r="A6883">
        <v>6880</v>
      </c>
      <c r="B6883" t="str">
        <f t="shared" si="107"/>
        <v>21-73</v>
      </c>
      <c r="C6883">
        <v>-72.828072714117994</v>
      </c>
      <c r="D6883">
        <v>21.241295107172</v>
      </c>
      <c r="E6883">
        <f>ASIN(SQRT((SIN(RADIANS(PARAMETERS!$D$8-D6883)/2)*SIN(RADIANS(PARAMETERS!$D$8-D6883)/2))+(COS(RADIANS(D6883))*COS(RADIANS(PARAMETERS!$D$8))*SIN(RADIANS(PARAMETERS!$D$9-C6883)/2)*SIN(RADIANS(PARAMETERS!$D$9-C6883)/2))))*2*3958.756</f>
        <v>894.20151021636718</v>
      </c>
      <c r="F6883">
        <v>170.79170227051</v>
      </c>
      <c r="G6883">
        <v>199.28851318359</v>
      </c>
      <c r="H6883">
        <v>242.92572021484</v>
      </c>
      <c r="I6883">
        <v>282.18099975586</v>
      </c>
      <c r="J6883">
        <v>327.7825012207</v>
      </c>
      <c r="K6883" s="6">
        <f>IFERROR(EXP(TREND(LN($F$1:$J$1),LN(F6883:J6883),LN(Calculations!$B$3))),0)</f>
        <v>3.6649708615049348E-2</v>
      </c>
    </row>
    <row r="6884" spans="1:11" x14ac:dyDescent="0.35">
      <c r="A6884">
        <v>6881</v>
      </c>
      <c r="B6884" t="str">
        <f t="shared" si="107"/>
        <v>21-73</v>
      </c>
      <c r="C6884">
        <v>-73.099394049018997</v>
      </c>
      <c r="D6884">
        <v>21.241295107172</v>
      </c>
      <c r="E6884">
        <f>ASIN(SQRT((SIN(RADIANS(PARAMETERS!$D$8-D6884)/2)*SIN(RADIANS(PARAMETERS!$D$8-D6884)/2))+(COS(RADIANS(D6884))*COS(RADIANS(PARAMETERS!$D$8))*SIN(RADIANS(PARAMETERS!$D$9-C6884)/2)*SIN(RADIANS(PARAMETERS!$D$9-C6884)/2))))*2*3958.756</f>
        <v>910.1142595218588</v>
      </c>
      <c r="F6884">
        <v>170.46362304688</v>
      </c>
      <c r="G6884">
        <v>198.88786315918</v>
      </c>
      <c r="H6884">
        <v>242.38165283203</v>
      </c>
      <c r="I6884">
        <v>281.49981689453</v>
      </c>
      <c r="J6884">
        <v>326.9338684082</v>
      </c>
      <c r="K6884" s="6">
        <f>IFERROR(EXP(TREND(LN($F$1:$J$1),LN(F6884:J6884),LN(Calculations!$B$3))),0)</f>
        <v>3.6355403709147464E-2</v>
      </c>
    </row>
    <row r="6885" spans="1:11" x14ac:dyDescent="0.35">
      <c r="A6885">
        <v>6882</v>
      </c>
      <c r="B6885" t="str">
        <f t="shared" si="107"/>
        <v>21-73.5</v>
      </c>
      <c r="C6885">
        <v>-73.37071538392</v>
      </c>
      <c r="D6885">
        <v>21.241295107172</v>
      </c>
      <c r="E6885">
        <f>ASIN(SQRT((SIN(RADIANS(PARAMETERS!$D$8-D6885)/2)*SIN(RADIANS(PARAMETERS!$D$8-D6885)/2))+(COS(RADIANS(D6885))*COS(RADIANS(PARAMETERS!$D$8))*SIN(RADIANS(PARAMETERS!$D$9-C6885)/2)*SIN(RADIANS(PARAMETERS!$D$9-C6885)/2))))*2*3958.756</f>
        <v>926.09432160655592</v>
      </c>
      <c r="F6885">
        <v>170.47091674805</v>
      </c>
      <c r="G6885">
        <v>198.83361816406</v>
      </c>
      <c r="H6885">
        <v>242.31774902344</v>
      </c>
      <c r="I6885">
        <v>281.42739868164</v>
      </c>
      <c r="J6885">
        <v>326.85165405273</v>
      </c>
      <c r="K6885" s="6">
        <f>IFERROR(EXP(TREND(LN($F$1:$J$1),LN(F6885:J6885),LN(Calculations!$B$3))),0)</f>
        <v>3.6348806200789383E-2</v>
      </c>
    </row>
    <row r="6886" spans="1:11" x14ac:dyDescent="0.35">
      <c r="A6886">
        <v>6883</v>
      </c>
      <c r="B6886" t="str">
        <f t="shared" si="107"/>
        <v>21-73.5</v>
      </c>
      <c r="C6886">
        <v>-73.642036718821004</v>
      </c>
      <c r="D6886">
        <v>21.241295107172</v>
      </c>
      <c r="E6886">
        <f>ASIN(SQRT((SIN(RADIANS(PARAMETERS!$D$8-D6886)/2)*SIN(RADIANS(PARAMETERS!$D$8-D6886)/2))+(COS(RADIANS(D6886))*COS(RADIANS(PARAMETERS!$D$8))*SIN(RADIANS(PARAMETERS!$D$9-C6886)/2)*SIN(RADIANS(PARAMETERS!$D$9-C6886)/2))))*2*3958.756</f>
        <v>942.13823584953309</v>
      </c>
      <c r="F6886">
        <v>170.62641906738</v>
      </c>
      <c r="G6886">
        <v>198.94355773926</v>
      </c>
      <c r="H6886">
        <v>242.47813415527</v>
      </c>
      <c r="I6886">
        <v>281.63677978516</v>
      </c>
      <c r="J6886">
        <v>327.12170410156</v>
      </c>
      <c r="K6886" s="6">
        <f>IFERROR(EXP(TREND(LN($F$1:$J$1),LN(F6886:J6886),LN(Calculations!$B$3))),0)</f>
        <v>3.6472238597065533E-2</v>
      </c>
    </row>
    <row r="6887" spans="1:11" x14ac:dyDescent="0.35">
      <c r="A6887">
        <v>6884</v>
      </c>
      <c r="B6887" t="str">
        <f t="shared" si="107"/>
        <v>21-74</v>
      </c>
      <c r="C6887">
        <v>-73.913358053722007</v>
      </c>
      <c r="D6887">
        <v>21.241295107172</v>
      </c>
      <c r="E6887">
        <f>ASIN(SQRT((SIN(RADIANS(PARAMETERS!$D$8-D6887)/2)*SIN(RADIANS(PARAMETERS!$D$8-D6887)/2))+(COS(RADIANS(D6887))*COS(RADIANS(PARAMETERS!$D$8))*SIN(RADIANS(PARAMETERS!$D$9-C6887)/2)*SIN(RADIANS(PARAMETERS!$D$9-C6887)/2))))*2*3958.756</f>
        <v>958.24275937397783</v>
      </c>
      <c r="F6887">
        <v>170.47174072266</v>
      </c>
      <c r="G6887">
        <v>198.68678283691</v>
      </c>
      <c r="H6887">
        <v>242.10824584961</v>
      </c>
      <c r="I6887">
        <v>281.15679931641</v>
      </c>
      <c r="J6887">
        <v>326.50534057617</v>
      </c>
      <c r="K6887" s="6">
        <f>IFERROR(EXP(TREND(LN($F$1:$J$1),LN(F6887:J6887),LN(Calculations!$B$3))),0)</f>
        <v>3.6337706862981295E-2</v>
      </c>
    </row>
    <row r="6888" spans="1:11" x14ac:dyDescent="0.35">
      <c r="A6888">
        <v>6885</v>
      </c>
      <c r="B6888" t="str">
        <f t="shared" si="107"/>
        <v>21-74</v>
      </c>
      <c r="C6888">
        <v>-74.184679388622996</v>
      </c>
      <c r="D6888">
        <v>21.241295107172</v>
      </c>
      <c r="E6888">
        <f>ASIN(SQRT((SIN(RADIANS(PARAMETERS!$D$8-D6888)/2)*SIN(RADIANS(PARAMETERS!$D$8-D6888)/2))+(COS(RADIANS(D6888))*COS(RADIANS(PARAMETERS!$D$8))*SIN(RADIANS(PARAMETERS!$D$9-C6888)/2)*SIN(RADIANS(PARAMETERS!$D$9-C6888)/2))))*2*3958.756</f>
        <v>974.40485119364882</v>
      </c>
      <c r="F6888">
        <v>169.77331542969</v>
      </c>
      <c r="G6888">
        <v>198.07933044434</v>
      </c>
      <c r="H6888">
        <v>241.25900268555</v>
      </c>
      <c r="I6888">
        <v>280.0751953125</v>
      </c>
      <c r="J6888">
        <v>325.13891601563</v>
      </c>
      <c r="K6888" s="6">
        <f>IFERROR(EXP(TREND(LN($F$1:$J$1),LN(F6888:J6888),LN(Calculations!$B$3))),0)</f>
        <v>3.575809758178583E-2</v>
      </c>
    </row>
    <row r="6889" spans="1:11" x14ac:dyDescent="0.35">
      <c r="A6889">
        <v>6886</v>
      </c>
      <c r="B6889" t="str">
        <f t="shared" si="107"/>
        <v>21-74.5</v>
      </c>
      <c r="C6889">
        <v>-74.456000723523999</v>
      </c>
      <c r="D6889">
        <v>21.241295107172</v>
      </c>
      <c r="E6889">
        <f>ASIN(SQRT((SIN(RADIANS(PARAMETERS!$D$8-D6889)/2)*SIN(RADIANS(PARAMETERS!$D$8-D6889)/2))+(COS(RADIANS(D6889))*COS(RADIANS(PARAMETERS!$D$8))*SIN(RADIANS(PARAMETERS!$D$9-C6889)/2)*SIN(RADIANS(PARAMETERS!$D$9-C6889)/2))))*2*3958.756</f>
        <v>990.62165761711719</v>
      </c>
      <c r="F6889">
        <v>168.70819091797</v>
      </c>
      <c r="G6889">
        <v>197.22576904297</v>
      </c>
      <c r="H6889">
        <v>240.0700378418</v>
      </c>
      <c r="I6889">
        <v>278.56491088867</v>
      </c>
      <c r="J6889">
        <v>323.23577880859</v>
      </c>
      <c r="K6889" s="6">
        <f>IFERROR(EXP(TREND(LN($F$1:$J$1),LN(F6889:J6889),LN(Calculations!$B$3))),0)</f>
        <v>3.4890927371575314E-2</v>
      </c>
    </row>
    <row r="6890" spans="1:11" x14ac:dyDescent="0.35">
      <c r="A6890">
        <v>6887</v>
      </c>
      <c r="B6890" t="str">
        <f t="shared" si="107"/>
        <v>21-74.5</v>
      </c>
      <c r="C6890">
        <v>-74.727322058425003</v>
      </c>
      <c r="D6890">
        <v>21.241295107172</v>
      </c>
      <c r="E6890">
        <f>ASIN(SQRT((SIN(RADIANS(PARAMETERS!$D$8-D6890)/2)*SIN(RADIANS(PARAMETERS!$D$8-D6890)/2))+(COS(RADIANS(D6890))*COS(RADIANS(PARAMETERS!$D$8))*SIN(RADIANS(PARAMETERS!$D$9-C6890)/2)*SIN(RADIANS(PARAMETERS!$D$9-C6890)/2))))*2*3958.756</f>
        <v>1006.8904988076478</v>
      </c>
      <c r="F6890">
        <v>167.6244354248</v>
      </c>
      <c r="G6890">
        <v>196.35437011719</v>
      </c>
      <c r="H6890">
        <v>238.84033203125</v>
      </c>
      <c r="I6890">
        <v>276.99066162109</v>
      </c>
      <c r="J6890">
        <v>321.23907470703</v>
      </c>
      <c r="K6890" s="6">
        <f>IFERROR(EXP(TREND(LN($F$1:$J$1),LN(F6890:J6890),LN(Calculations!$B$3))),0)</f>
        <v>3.4031651703193035E-2</v>
      </c>
    </row>
    <row r="6891" spans="1:11" x14ac:dyDescent="0.35">
      <c r="A6891">
        <v>6888</v>
      </c>
      <c r="B6891" t="str">
        <f t="shared" si="107"/>
        <v>21-75</v>
      </c>
      <c r="C6891">
        <v>-74.998643393324997</v>
      </c>
      <c r="D6891">
        <v>21.241295107172</v>
      </c>
      <c r="E6891">
        <f>ASIN(SQRT((SIN(RADIANS(PARAMETERS!$D$8-D6891)/2)*SIN(RADIANS(PARAMETERS!$D$8-D6891)/2))+(COS(RADIANS(D6891))*COS(RADIANS(PARAMETERS!$D$8))*SIN(RADIANS(PARAMETERS!$D$9-C6891)/2)*SIN(RADIANS(PARAMETERS!$D$9-C6891)/2))))*2*3958.756</f>
        <v>1023.2088564041254</v>
      </c>
      <c r="F6891">
        <v>166.63677978516</v>
      </c>
      <c r="G6891">
        <v>195.57962036133</v>
      </c>
      <c r="H6891">
        <v>237.7487487793</v>
      </c>
      <c r="I6891">
        <v>275.59457397461</v>
      </c>
      <c r="J6891">
        <v>319.46975708008</v>
      </c>
      <c r="K6891" s="6">
        <f>IFERROR(EXP(TREND(LN($F$1:$J$1),LN(F6891:J6891),LN(Calculations!$B$3))),0)</f>
        <v>3.326238995818722E-2</v>
      </c>
    </row>
    <row r="6892" spans="1:11" x14ac:dyDescent="0.35">
      <c r="A6892">
        <v>6889</v>
      </c>
      <c r="B6892" t="str">
        <f t="shared" si="107"/>
        <v>21-75.5</v>
      </c>
      <c r="C6892">
        <v>-75.269964728226</v>
      </c>
      <c r="D6892">
        <v>21.241295107172</v>
      </c>
      <c r="E6892">
        <f>ASIN(SQRT((SIN(RADIANS(PARAMETERS!$D$8-D6892)/2)*SIN(RADIANS(PARAMETERS!$D$8-D6892)/2))+(COS(RADIANS(D6892))*COS(RADIANS(PARAMETERS!$D$8))*SIN(RADIANS(PARAMETERS!$D$9-C6892)/2)*SIN(RADIANS(PARAMETERS!$D$9-C6892)/2))))*2*3958.756</f>
        <v>1039.5743621160734</v>
      </c>
      <c r="F6892">
        <v>165.83073425293</v>
      </c>
      <c r="G6892">
        <v>194.9289855957</v>
      </c>
      <c r="H6892">
        <v>236.82077026367</v>
      </c>
      <c r="I6892">
        <v>274.39898681641</v>
      </c>
      <c r="J6892">
        <v>317.94519042969</v>
      </c>
      <c r="K6892" s="6">
        <f>IFERROR(EXP(TREND(LN($F$1:$J$1),LN(F6892:J6892),LN(Calculations!$B$3))),0)</f>
        <v>3.2646965695917241E-2</v>
      </c>
    </row>
    <row r="6893" spans="1:11" x14ac:dyDescent="0.35">
      <c r="A6893">
        <v>6890</v>
      </c>
      <c r="B6893" t="str">
        <f t="shared" si="107"/>
        <v>21-75.5</v>
      </c>
      <c r="C6893">
        <v>-75.541286063127004</v>
      </c>
      <c r="D6893">
        <v>21.241295107172</v>
      </c>
      <c r="E6893">
        <f>ASIN(SQRT((SIN(RADIANS(PARAMETERS!$D$8-D6893)/2)*SIN(RADIANS(PARAMETERS!$D$8-D6893)/2))+(COS(RADIANS(D6893))*COS(RADIANS(PARAMETERS!$D$8))*SIN(RADIANS(PARAMETERS!$D$9-C6893)/2)*SIN(RADIANS(PARAMETERS!$D$9-C6893)/2))))*2*3958.756</f>
        <v>1055.9847872114428</v>
      </c>
      <c r="F6893">
        <v>165.37899780273</v>
      </c>
      <c r="G6893">
        <v>194.48706054688</v>
      </c>
      <c r="H6893">
        <v>236.16081237793</v>
      </c>
      <c r="I6893">
        <v>273.52633666992</v>
      </c>
      <c r="J6893">
        <v>316.80883789063</v>
      </c>
      <c r="K6893" s="6">
        <f>IFERROR(EXP(TREND(LN($F$1:$J$1),LN(F6893:J6893),LN(Calculations!$B$3))),0)</f>
        <v>3.2311171553854885E-2</v>
      </c>
    </row>
    <row r="6894" spans="1:11" x14ac:dyDescent="0.35">
      <c r="A6894">
        <v>6891</v>
      </c>
      <c r="B6894" t="str">
        <f t="shared" si="107"/>
        <v>21-76</v>
      </c>
      <c r="C6894">
        <v>-75.812607398028007</v>
      </c>
      <c r="D6894">
        <v>21.241295107172</v>
      </c>
      <c r="E6894">
        <f>ASIN(SQRT((SIN(RADIANS(PARAMETERS!$D$8-D6894)/2)*SIN(RADIANS(PARAMETERS!$D$8-D6894)/2))+(COS(RADIANS(D6894))*COS(RADIANS(PARAMETERS!$D$8))*SIN(RADIANS(PARAMETERS!$D$9-C6894)/2)*SIN(RADIANS(PARAMETERS!$D$9-C6894)/2))))*2*3958.756</f>
        <v>1072.4380328244365</v>
      </c>
      <c r="F6894">
        <v>165.34487915039</v>
      </c>
      <c r="G6894">
        <v>194.42375183105</v>
      </c>
      <c r="H6894">
        <v>236.03903198242</v>
      </c>
      <c r="I6894">
        <v>273.34625244141</v>
      </c>
      <c r="J6894">
        <v>316.55529785156</v>
      </c>
      <c r="K6894" s="6">
        <f>IFERROR(EXP(TREND(LN($F$1:$J$1),LN(F6894:J6894),LN(Calculations!$B$3))),0)</f>
        <v>3.229596839612902E-2</v>
      </c>
    </row>
    <row r="6895" spans="1:11" x14ac:dyDescent="0.35">
      <c r="A6895">
        <v>6892</v>
      </c>
      <c r="B6895" t="str">
        <f t="shared" si="107"/>
        <v>21-76</v>
      </c>
      <c r="C6895">
        <v>-76.083928732928996</v>
      </c>
      <c r="D6895">
        <v>21.241295107172</v>
      </c>
      <c r="E6895">
        <f>ASIN(SQRT((SIN(RADIANS(PARAMETERS!$D$8-D6895)/2)*SIN(RADIANS(PARAMETERS!$D$8-D6895)/2))+(COS(RADIANS(D6895))*COS(RADIANS(PARAMETERS!$D$8))*SIN(RADIANS(PARAMETERS!$D$9-C6895)/2)*SIN(RADIANS(PARAMETERS!$D$9-C6895)/2))))*2*3958.756</f>
        <v>1088.9321210145629</v>
      </c>
      <c r="F6895">
        <v>165.51721191406</v>
      </c>
      <c r="G6895">
        <v>194.5299987793</v>
      </c>
      <c r="H6895">
        <v>236.15179443359</v>
      </c>
      <c r="I6895">
        <v>273.4631652832</v>
      </c>
      <c r="J6895">
        <v>316.67541503906</v>
      </c>
      <c r="K6895" s="6">
        <f>IFERROR(EXP(TREND(LN($F$1:$J$1),LN(F6895:J6895),LN(Calculations!$B$3))),0)</f>
        <v>3.244042997685747E-2</v>
      </c>
    </row>
    <row r="6896" spans="1:11" x14ac:dyDescent="0.35">
      <c r="A6896">
        <v>6893</v>
      </c>
      <c r="B6896" t="str">
        <f t="shared" si="107"/>
        <v>21-76.5</v>
      </c>
      <c r="C6896">
        <v>-76.355250067829999</v>
      </c>
      <c r="D6896">
        <v>21.241295107172</v>
      </c>
      <c r="E6896">
        <f>ASIN(SQRT((SIN(RADIANS(PARAMETERS!$D$8-D6896)/2)*SIN(RADIANS(PARAMETERS!$D$8-D6896)/2))+(COS(RADIANS(D6896))*COS(RADIANS(PARAMETERS!$D$8))*SIN(RADIANS(PARAMETERS!$D$9-C6896)/2)*SIN(RADIANS(PARAMETERS!$D$9-C6896)/2))))*2*3958.756</f>
        <v>1105.4651865150254</v>
      </c>
      <c r="F6896">
        <v>165.56216430664</v>
      </c>
      <c r="G6896">
        <v>194.44792175293</v>
      </c>
      <c r="H6896">
        <v>235.98635864258</v>
      </c>
      <c r="I6896">
        <v>273.21429443359</v>
      </c>
      <c r="J6896">
        <v>316.32125854492</v>
      </c>
      <c r="K6896" s="6">
        <f>IFERROR(EXP(TREND(LN($F$1:$J$1),LN(F6896:J6896),LN(Calculations!$B$3))),0)</f>
        <v>3.2484794534696895E-2</v>
      </c>
    </row>
    <row r="6897" spans="1:11" x14ac:dyDescent="0.35">
      <c r="A6897">
        <v>6894</v>
      </c>
      <c r="B6897" t="str">
        <f t="shared" si="107"/>
        <v>21-76.5</v>
      </c>
      <c r="C6897">
        <v>-76.626571402731003</v>
      </c>
      <c r="D6897">
        <v>21.241295107172</v>
      </c>
      <c r="E6897">
        <f>ASIN(SQRT((SIN(RADIANS(PARAMETERS!$D$8-D6897)/2)*SIN(RADIANS(PARAMETERS!$D$8-D6897)/2))+(COS(RADIANS(D6897))*COS(RADIANS(PARAMETERS!$D$8))*SIN(RADIANS(PARAMETERS!$D$9-C6897)/2)*SIN(RADIANS(PARAMETERS!$D$9-C6897)/2))))*2*3958.756</f>
        <v>1122.0354691133318</v>
      </c>
      <c r="F6897">
        <v>165.10641479492</v>
      </c>
      <c r="G6897">
        <v>193.96647644043</v>
      </c>
      <c r="H6897">
        <v>235.26594543457</v>
      </c>
      <c r="I6897">
        <v>272.26147460938</v>
      </c>
      <c r="J6897">
        <v>315.0810546875</v>
      </c>
      <c r="K6897" s="6">
        <f>IFERROR(EXP(TREND(LN($F$1:$J$1),LN(F6897:J6897),LN(Calculations!$B$3))),0)</f>
        <v>3.2143196378419406E-2</v>
      </c>
    </row>
    <row r="6898" spans="1:11" x14ac:dyDescent="0.35">
      <c r="A6898">
        <v>6895</v>
      </c>
      <c r="B6898" t="str">
        <f t="shared" si="107"/>
        <v>21-77</v>
      </c>
      <c r="C6898">
        <v>-76.897892737632006</v>
      </c>
      <c r="D6898">
        <v>21.241295107172</v>
      </c>
      <c r="E6898">
        <f>ASIN(SQRT((SIN(RADIANS(PARAMETERS!$D$8-D6898)/2)*SIN(RADIANS(PARAMETERS!$D$8-D6898)/2))+(COS(RADIANS(D6898))*COS(RADIANS(PARAMETERS!$D$8))*SIN(RADIANS(PARAMETERS!$D$9-C6898)/2)*SIN(RADIANS(PARAMETERS!$D$9-C6898)/2))))*2*3958.756</f>
        <v>1138.6413066119176</v>
      </c>
      <c r="F6898">
        <v>164.39724731445</v>
      </c>
      <c r="G6898">
        <v>193.20812988281</v>
      </c>
      <c r="H6898">
        <v>234.14302062988</v>
      </c>
      <c r="I6898">
        <v>270.7841796875</v>
      </c>
      <c r="J6898">
        <v>313.16561889648</v>
      </c>
      <c r="K6898" s="6">
        <f>IFERROR(EXP(TREND(LN($F$1:$J$1),LN(F6898:J6898),LN(Calculations!$B$3))),0)</f>
        <v>3.1608894965447956E-2</v>
      </c>
    </row>
    <row r="6899" spans="1:11" x14ac:dyDescent="0.35">
      <c r="A6899">
        <v>6896</v>
      </c>
      <c r="B6899" t="str">
        <f t="shared" si="107"/>
        <v>21-77</v>
      </c>
      <c r="C6899">
        <v>-77.169214072532995</v>
      </c>
      <c r="D6899">
        <v>21.241295107172</v>
      </c>
      <c r="E6899">
        <f>ASIN(SQRT((SIN(RADIANS(PARAMETERS!$D$8-D6899)/2)*SIN(RADIANS(PARAMETERS!$D$8-D6899)/2))+(COS(RADIANS(D6899))*COS(RADIANS(PARAMETERS!$D$8))*SIN(RADIANS(PARAMETERS!$D$9-C6899)/2)*SIN(RADIANS(PARAMETERS!$D$9-C6899)/2))))*2*3958.756</f>
        <v>1155.2811283209787</v>
      </c>
      <c r="F6899">
        <v>163.8018951416</v>
      </c>
      <c r="G6899">
        <v>192.49984741211</v>
      </c>
      <c r="H6899">
        <v>233.06045532227</v>
      </c>
      <c r="I6899">
        <v>269.33529663086</v>
      </c>
      <c r="J6899">
        <v>311.26153564453</v>
      </c>
      <c r="K6899" s="6">
        <f>IFERROR(EXP(TREND(LN($F$1:$J$1),LN(F6899:J6899),LN(Calculations!$B$3))),0)</f>
        <v>3.1171898110932631E-2</v>
      </c>
    </row>
    <row r="6900" spans="1:11" x14ac:dyDescent="0.35">
      <c r="A6900">
        <v>6897</v>
      </c>
      <c r="B6900" t="str">
        <f t="shared" si="107"/>
        <v>21-77.5</v>
      </c>
      <c r="C6900">
        <v>-77.440535407433998</v>
      </c>
      <c r="D6900">
        <v>21.241295107172</v>
      </c>
      <c r="E6900">
        <f>ASIN(SQRT((SIN(RADIANS(PARAMETERS!$D$8-D6900)/2)*SIN(RADIANS(PARAMETERS!$D$8-D6900)/2))+(COS(RADIANS(D6900))*COS(RADIANS(PARAMETERS!$D$8))*SIN(RADIANS(PARAMETERS!$D$9-C6900)/2)*SIN(RADIANS(PARAMETERS!$D$9-C6900)/2))))*2*3958.756</f>
        <v>1171.9534490398369</v>
      </c>
      <c r="F6900">
        <v>163.7512512207</v>
      </c>
      <c r="G6900">
        <v>192.37724304199</v>
      </c>
      <c r="H6900">
        <v>232.78012084961</v>
      </c>
      <c r="I6900">
        <v>268.89590454102</v>
      </c>
      <c r="J6900">
        <v>310.62026977539</v>
      </c>
      <c r="K6900" s="6">
        <f>IFERROR(EXP(TREND(LN($F$1:$J$1),LN(F6900:J6900),LN(Calculations!$B$3))),0)</f>
        <v>3.1170673139272291E-2</v>
      </c>
    </row>
    <row r="6901" spans="1:11" x14ac:dyDescent="0.35">
      <c r="A6901">
        <v>6898</v>
      </c>
      <c r="B6901" t="str">
        <f t="shared" si="107"/>
        <v>21-77.5</v>
      </c>
      <c r="C6901">
        <v>-77.711856742335002</v>
      </c>
      <c r="D6901">
        <v>21.241295107172</v>
      </c>
      <c r="E6901">
        <f>ASIN(SQRT((SIN(RADIANS(PARAMETERS!$D$8-D6901)/2)*SIN(RADIANS(PARAMETERS!$D$8-D6901)/2))+(COS(RADIANS(D6901))*COS(RADIANS(PARAMETERS!$D$8))*SIN(RADIANS(PARAMETERS!$D$9-C6901)/2)*SIN(RADIANS(PARAMETERS!$D$9-C6901)/2))))*2*3958.756</f>
        <v>1188.6568634868422</v>
      </c>
      <c r="F6901">
        <v>164.35397338867</v>
      </c>
      <c r="G6901">
        <v>192.7214050293</v>
      </c>
      <c r="H6901">
        <v>233.12310791016</v>
      </c>
      <c r="I6901">
        <v>269.2278137207</v>
      </c>
      <c r="J6901">
        <v>310.92929077148</v>
      </c>
      <c r="K6901" s="6">
        <f>IFERROR(EXP(TREND(LN($F$1:$J$1),LN(F6901:J6901),LN(Calculations!$B$3))),0)</f>
        <v>3.1673770121318071E-2</v>
      </c>
    </row>
    <row r="6902" spans="1:11" x14ac:dyDescent="0.35">
      <c r="A6902">
        <v>6899</v>
      </c>
      <c r="B6902" t="str">
        <f t="shared" si="107"/>
        <v>21-78</v>
      </c>
      <c r="C6902">
        <v>-77.983178077236005</v>
      </c>
      <c r="D6902">
        <v>21.241295107172</v>
      </c>
      <c r="E6902">
        <f>ASIN(SQRT((SIN(RADIANS(PARAMETERS!$D$8-D6902)/2)*SIN(RADIANS(PARAMETERS!$D$8-D6902)/2))+(COS(RADIANS(D6902))*COS(RADIANS(PARAMETERS!$D$8))*SIN(RADIANS(PARAMETERS!$D$9-C6902)/2)*SIN(RADIANS(PARAMETERS!$D$9-C6902)/2))))*2*3958.756</f>
        <v>1205.3900411413094</v>
      </c>
      <c r="F6902">
        <v>165.34323120117</v>
      </c>
      <c r="G6902">
        <v>193.3244934082</v>
      </c>
      <c r="H6902">
        <v>233.79742431641</v>
      </c>
      <c r="I6902">
        <v>269.95797729492</v>
      </c>
      <c r="J6902">
        <v>311.7160949707</v>
      </c>
      <c r="K6902" s="6">
        <f>IFERROR(EXP(TREND(LN($F$1:$J$1),LN(F6902:J6902),LN(Calculations!$B$3))),0)</f>
        <v>3.2497479683837267E-2</v>
      </c>
    </row>
    <row r="6903" spans="1:11" x14ac:dyDescent="0.35">
      <c r="A6903">
        <v>6900</v>
      </c>
      <c r="B6903" t="str">
        <f t="shared" si="107"/>
        <v>21-78.5</v>
      </c>
      <c r="C6903">
        <v>-78.254499412136994</v>
      </c>
      <c r="D6903">
        <v>21.241295107172</v>
      </c>
      <c r="E6903">
        <f>ASIN(SQRT((SIN(RADIANS(PARAMETERS!$D$8-D6903)/2)*SIN(RADIANS(PARAMETERS!$D$8-D6903)/2))+(COS(RADIANS(D6903))*COS(RADIANS(PARAMETERS!$D$8))*SIN(RADIANS(PARAMETERS!$D$9-C6903)/2)*SIN(RADIANS(PARAMETERS!$D$9-C6903)/2))))*2*3958.756</f>
        <v>1222.1517214640733</v>
      </c>
      <c r="F6903">
        <v>166.34635925293</v>
      </c>
      <c r="G6903">
        <v>193.97149658203</v>
      </c>
      <c r="H6903">
        <v>234.52508544922</v>
      </c>
      <c r="I6903">
        <v>270.75012207031</v>
      </c>
      <c r="J6903">
        <v>312.57504272461</v>
      </c>
      <c r="K6903" s="6">
        <f>IFERROR(EXP(TREND(LN($F$1:$J$1),LN(F6903:J6903),LN(Calculations!$B$3))),0)</f>
        <v>3.3363223450669846E-2</v>
      </c>
    </row>
    <row r="6904" spans="1:11" x14ac:dyDescent="0.35">
      <c r="A6904">
        <v>6901</v>
      </c>
      <c r="B6904" t="str">
        <f t="shared" si="107"/>
        <v>21-78.5</v>
      </c>
      <c r="C6904">
        <v>-78.525820747037997</v>
      </c>
      <c r="D6904">
        <v>21.241295107172</v>
      </c>
      <c r="E6904">
        <f>ASIN(SQRT((SIN(RADIANS(PARAMETERS!$D$8-D6904)/2)*SIN(RADIANS(PARAMETERS!$D$8-D6904)/2))+(COS(RADIANS(D6904))*COS(RADIANS(PARAMETERS!$D$8))*SIN(RADIANS(PARAMETERS!$D$9-C6904)/2)*SIN(RADIANS(PARAMETERS!$D$9-C6904)/2))))*2*3958.756</f>
        <v>1238.9407094661335</v>
      </c>
      <c r="F6904">
        <v>167.31675720215</v>
      </c>
      <c r="G6904">
        <v>194.62089538574</v>
      </c>
      <c r="H6904">
        <v>235.24165344238</v>
      </c>
      <c r="I6904">
        <v>271.51733398438</v>
      </c>
      <c r="J6904">
        <v>313.3913269043</v>
      </c>
      <c r="K6904" s="6">
        <f>IFERROR(EXP(TREND(LN($F$1:$J$1),LN(F6904:J6904),LN(Calculations!$B$3))),0)</f>
        <v>3.4237583519435281E-2</v>
      </c>
    </row>
    <row r="6905" spans="1:11" x14ac:dyDescent="0.35">
      <c r="A6905">
        <v>6902</v>
      </c>
      <c r="B6905" t="str">
        <f t="shared" si="107"/>
        <v>21-79</v>
      </c>
      <c r="C6905">
        <v>-78.797142081939</v>
      </c>
      <c r="D6905">
        <v>21.241295107172</v>
      </c>
      <c r="E6905">
        <f>ASIN(SQRT((SIN(RADIANS(PARAMETERS!$D$8-D6905)/2)*SIN(RADIANS(PARAMETERS!$D$8-D6905)/2))+(COS(RADIANS(D6905))*COS(RADIANS(PARAMETERS!$D$8))*SIN(RADIANS(PARAMETERS!$D$9-C6905)/2)*SIN(RADIANS(PARAMETERS!$D$9-C6905)/2))))*2*3958.756</f>
        <v>1255.7558715974676</v>
      </c>
      <c r="F6905">
        <v>168.17144775391</v>
      </c>
      <c r="G6905">
        <v>195.21580505371</v>
      </c>
      <c r="H6905">
        <v>235.8744354248</v>
      </c>
      <c r="I6905">
        <v>272.17233276367</v>
      </c>
      <c r="J6905">
        <v>314.06033325195</v>
      </c>
      <c r="K6905" s="6">
        <f>IFERROR(EXP(TREND(LN($F$1:$J$1),LN(F6905:J6905),LN(Calculations!$B$3))),0)</f>
        <v>3.5047886101848919E-2</v>
      </c>
    </row>
    <row r="6906" spans="1:11" x14ac:dyDescent="0.35">
      <c r="A6906">
        <v>6903</v>
      </c>
      <c r="B6906" t="str">
        <f t="shared" si="107"/>
        <v>21-79</v>
      </c>
      <c r="C6906">
        <v>-79.068463416840004</v>
      </c>
      <c r="D6906">
        <v>21.241295107172</v>
      </c>
      <c r="E6906">
        <f>ASIN(SQRT((SIN(RADIANS(PARAMETERS!$D$8-D6906)/2)*SIN(RADIANS(PARAMETERS!$D$8-D6906)/2))+(COS(RADIANS(D6906))*COS(RADIANS(PARAMETERS!$D$8))*SIN(RADIANS(PARAMETERS!$D$9-C6906)/2)*SIN(RADIANS(PARAMETERS!$D$9-C6906)/2))))*2*3958.756</f>
        <v>1272.5961319304902</v>
      </c>
      <c r="F6906">
        <v>168.76846313477</v>
      </c>
      <c r="G6906">
        <v>195.70558166504</v>
      </c>
      <c r="H6906">
        <v>236.37078857422</v>
      </c>
      <c r="I6906">
        <v>272.66171264648</v>
      </c>
      <c r="J6906">
        <v>314.52886962891</v>
      </c>
      <c r="K6906" s="6">
        <f>IFERROR(EXP(TREND(LN($F$1:$J$1),LN(F6906:J6906),LN(Calculations!$B$3))),0)</f>
        <v>3.5663278340611275E-2</v>
      </c>
    </row>
    <row r="6907" spans="1:11" x14ac:dyDescent="0.35">
      <c r="A6907">
        <v>6904</v>
      </c>
      <c r="B6907" t="str">
        <f t="shared" si="107"/>
        <v>21-79.5</v>
      </c>
      <c r="C6907">
        <v>-79.339784751741007</v>
      </c>
      <c r="D6907">
        <v>21.241295107172</v>
      </c>
      <c r="E6907">
        <f>ASIN(SQRT((SIN(RADIANS(PARAMETERS!$D$8-D6907)/2)*SIN(RADIANS(PARAMETERS!$D$8-D6907)/2))+(COS(RADIANS(D6907))*COS(RADIANS(PARAMETERS!$D$8))*SIN(RADIANS(PARAMETERS!$D$9-C6907)/2)*SIN(RADIANS(PARAMETERS!$D$9-C6907)/2))))*2*3958.756</f>
        <v>1289.460468614802</v>
      </c>
      <c r="F6907">
        <v>169.17793273926</v>
      </c>
      <c r="G6907">
        <v>196.01376342773</v>
      </c>
      <c r="H6907">
        <v>236.60557556152</v>
      </c>
      <c r="I6907">
        <v>272.81201171875</v>
      </c>
      <c r="J6907">
        <v>314.56253051758</v>
      </c>
      <c r="K6907" s="6">
        <f>IFERROR(EXP(TREND(LN($F$1:$J$1),LN(F6907:J6907),LN(Calculations!$B$3))),0)</f>
        <v>3.6130954973727959E-2</v>
      </c>
    </row>
    <row r="6908" spans="1:11" x14ac:dyDescent="0.35">
      <c r="A6908">
        <v>6905</v>
      </c>
      <c r="B6908" t="str">
        <f t="shared" si="107"/>
        <v>21-79.5</v>
      </c>
      <c r="C6908">
        <v>-79.611106086641996</v>
      </c>
      <c r="D6908">
        <v>21.241295107172</v>
      </c>
      <c r="E6908">
        <f>ASIN(SQRT((SIN(RADIANS(PARAMETERS!$D$8-D6908)/2)*SIN(RADIANS(PARAMETERS!$D$8-D6908)/2))+(COS(RADIANS(D6908))*COS(RADIANS(PARAMETERS!$D$8))*SIN(RADIANS(PARAMETERS!$D$9-C6908)/2)*SIN(RADIANS(PARAMETERS!$D$9-C6908)/2))))*2*3958.756</f>
        <v>1306.3479105818569</v>
      </c>
      <c r="F6908">
        <v>169.58697509766</v>
      </c>
      <c r="G6908">
        <v>196.30819702148</v>
      </c>
      <c r="H6908">
        <v>236.81289672852</v>
      </c>
      <c r="I6908">
        <v>272.92095947266</v>
      </c>
      <c r="J6908">
        <v>314.53717041016</v>
      </c>
      <c r="K6908" s="6">
        <f>IFERROR(EXP(TREND(LN($F$1:$J$1),LN(F6908:J6908),LN(Calculations!$B$3))),0)</f>
        <v>3.6610845929018657E-2</v>
      </c>
    </row>
    <row r="6909" spans="1:11" x14ac:dyDescent="0.35">
      <c r="A6909">
        <v>6906</v>
      </c>
      <c r="B6909" t="str">
        <f t="shared" si="107"/>
        <v>21-80</v>
      </c>
      <c r="C6909">
        <v>-79.882427421542999</v>
      </c>
      <c r="D6909">
        <v>21.241295107172</v>
      </c>
      <c r="E6909">
        <f>ASIN(SQRT((SIN(RADIANS(PARAMETERS!$D$8-D6909)/2)*SIN(RADIANS(PARAMETERS!$D$8-D6909)/2))+(COS(RADIANS(D6909))*COS(RADIANS(PARAMETERS!$D$8))*SIN(RADIANS(PARAMETERS!$D$9-C6909)/2)*SIN(RADIANS(PARAMETERS!$D$9-C6909)/2))))*2*3958.756</f>
        <v>1323.2575344800091</v>
      </c>
      <c r="F6909">
        <v>170.24182128906</v>
      </c>
      <c r="G6909">
        <v>196.8941192627</v>
      </c>
      <c r="H6909">
        <v>237.43353271484</v>
      </c>
      <c r="I6909">
        <v>273.56079101563</v>
      </c>
      <c r="J6909">
        <v>315.18737792969</v>
      </c>
      <c r="K6909" s="6">
        <f>IFERROR(EXP(TREND(LN($F$1:$J$1),LN(F6909:J6909),LN(Calculations!$B$3))),0)</f>
        <v>3.7322454486233066E-2</v>
      </c>
    </row>
    <row r="6910" spans="1:11" x14ac:dyDescent="0.35">
      <c r="A6910">
        <v>6907</v>
      </c>
      <c r="B6910" t="str">
        <f t="shared" si="107"/>
        <v>21-80</v>
      </c>
      <c r="C6910">
        <v>-80.153748756444003</v>
      </c>
      <c r="D6910">
        <v>21.241295107172</v>
      </c>
      <c r="E6910">
        <f>ASIN(SQRT((SIN(RADIANS(PARAMETERS!$D$8-D6910)/2)*SIN(RADIANS(PARAMETERS!$D$8-D6910)/2))+(COS(RADIANS(D6910))*COS(RADIANS(PARAMETERS!$D$8))*SIN(RADIANS(PARAMETERS!$D$9-C6910)/2)*SIN(RADIANS(PARAMETERS!$D$9-C6910)/2))))*2*3958.756</f>
        <v>1340.1884618220088</v>
      </c>
      <c r="F6910">
        <v>171.19104003906</v>
      </c>
      <c r="G6910">
        <v>197.7839050293</v>
      </c>
      <c r="H6910">
        <v>238.4730682373</v>
      </c>
      <c r="I6910">
        <v>274.72924804688</v>
      </c>
      <c r="J6910">
        <v>316.49984741211</v>
      </c>
      <c r="K6910" s="6">
        <f>IFERROR(EXP(TREND(LN($F$1:$J$1),LN(F6910:J6910),LN(Calculations!$B$3))),0)</f>
        <v>3.8325756654006678E-2</v>
      </c>
    </row>
    <row r="6911" spans="1:11" x14ac:dyDescent="0.35">
      <c r="A6911">
        <v>6908</v>
      </c>
      <c r="B6911" t="str">
        <f t="shared" si="107"/>
        <v>21-80.5</v>
      </c>
      <c r="C6911">
        <v>-80.425070091345006</v>
      </c>
      <c r="D6911">
        <v>21.241295107172</v>
      </c>
      <c r="E6911">
        <f>ASIN(SQRT((SIN(RADIANS(PARAMETERS!$D$8-D6911)/2)*SIN(RADIANS(PARAMETERS!$D$8-D6911)/2))+(COS(RADIANS(D6911))*COS(RADIANS(PARAMETERS!$D$8))*SIN(RADIANS(PARAMETERS!$D$9-C6911)/2)*SIN(RADIANS(PARAMETERS!$D$9-C6911)/2))))*2*3958.756</f>
        <v>1357.1398563285745</v>
      </c>
      <c r="F6911">
        <v>172.28874206543</v>
      </c>
      <c r="G6911">
        <v>198.86395263672</v>
      </c>
      <c r="H6911">
        <v>239.78089904785</v>
      </c>
      <c r="I6911">
        <v>276.24072265625</v>
      </c>
      <c r="J6911">
        <v>318.24658203125</v>
      </c>
      <c r="K6911" s="6">
        <f>IFERROR(EXP(TREND(LN($F$1:$J$1),LN(F6911:J6911),LN(Calculations!$B$3))),0)</f>
        <v>3.9495967438280169E-2</v>
      </c>
    </row>
    <row r="6912" spans="1:11" x14ac:dyDescent="0.35">
      <c r="A6912">
        <v>6909</v>
      </c>
      <c r="B6912" t="str">
        <f t="shared" si="107"/>
        <v>21-80.5</v>
      </c>
      <c r="C6912">
        <v>-80.696391426245995</v>
      </c>
      <c r="D6912">
        <v>21.241295107172</v>
      </c>
      <c r="E6912">
        <f>ASIN(SQRT((SIN(RADIANS(PARAMETERS!$D$8-D6912)/2)*SIN(RADIANS(PARAMETERS!$D$8-D6912)/2))+(COS(RADIANS(D6912))*COS(RADIANS(PARAMETERS!$D$8))*SIN(RADIANS(PARAMETERS!$D$9-C6912)/2)*SIN(RADIANS(PARAMETERS!$D$9-C6912)/2))))*2*3958.756</f>
        <v>1374.1109214529947</v>
      </c>
      <c r="F6912">
        <v>173.35891723633</v>
      </c>
      <c r="G6912">
        <v>199.99684143066</v>
      </c>
      <c r="H6912">
        <v>241.17752075195</v>
      </c>
      <c r="I6912">
        <v>277.87640380859</v>
      </c>
      <c r="J6912">
        <v>320.16174316406</v>
      </c>
      <c r="K6912" s="6">
        <f>IFERROR(EXP(TREND(LN($F$1:$J$1),LN(F6912:J6912),LN(Calculations!$B$3))),0)</f>
        <v>4.0663752874259954E-2</v>
      </c>
    </row>
    <row r="6913" spans="1:11" x14ac:dyDescent="0.35">
      <c r="A6913">
        <v>6910</v>
      </c>
      <c r="B6913" t="str">
        <f t="shared" si="107"/>
        <v>21-81</v>
      </c>
      <c r="C6913">
        <v>-80.967712761146998</v>
      </c>
      <c r="D6913">
        <v>21.241295107172</v>
      </c>
      <c r="E6913">
        <f>ASIN(SQRT((SIN(RADIANS(PARAMETERS!$D$8-D6913)/2)*SIN(RADIANS(PARAMETERS!$D$8-D6913)/2))+(COS(RADIANS(D6913))*COS(RADIANS(PARAMETERS!$D$8))*SIN(RADIANS(PARAMETERS!$D$9-C6913)/2)*SIN(RADIANS(PARAMETERS!$D$9-C6913)/2))))*2*3958.756</f>
        <v>1391.1008980729889</v>
      </c>
      <c r="F6913">
        <v>174.2413482666</v>
      </c>
      <c r="G6913">
        <v>200.93579101563</v>
      </c>
      <c r="H6913">
        <v>242.31239318848</v>
      </c>
      <c r="I6913">
        <v>279.18612670898</v>
      </c>
      <c r="J6913">
        <v>321.67318725586</v>
      </c>
      <c r="K6913" s="6">
        <f>IFERROR(EXP(TREND(LN($F$1:$J$1),LN(F6913:J6913),LN(Calculations!$B$3))),0)</f>
        <v>4.1666475220234221E-2</v>
      </c>
    </row>
    <row r="6914" spans="1:11" x14ac:dyDescent="0.35">
      <c r="A6914">
        <v>6911</v>
      </c>
      <c r="B6914" t="str">
        <f t="shared" si="107"/>
        <v>21-81</v>
      </c>
      <c r="C6914">
        <v>-81.239034096048002</v>
      </c>
      <c r="D6914">
        <v>21.241295107172</v>
      </c>
      <c r="E6914">
        <f>ASIN(SQRT((SIN(RADIANS(PARAMETERS!$D$8-D6914)/2)*SIN(RADIANS(PARAMETERS!$D$8-D6914)/2))+(COS(RADIANS(D6914))*COS(RADIANS(PARAMETERS!$D$8))*SIN(RADIANS(PARAMETERS!$D$9-C6914)/2)*SIN(RADIANS(PARAMETERS!$D$9-C6914)/2))))*2*3958.756</f>
        <v>1408.1090623371856</v>
      </c>
      <c r="F6914">
        <v>174.9397277832</v>
      </c>
      <c r="G6914">
        <v>201.69627380371</v>
      </c>
      <c r="H6914">
        <v>243.2126159668</v>
      </c>
      <c r="I6914">
        <v>280.20861816406</v>
      </c>
      <c r="J6914">
        <v>322.8342590332</v>
      </c>
      <c r="K6914" s="6">
        <f>IFERROR(EXP(TREND(LN($F$1:$J$1),LN(F6914:J6914),LN(Calculations!$B$3))),0)</f>
        <v>4.2493878213760862E-2</v>
      </c>
    </row>
    <row r="6915" spans="1:11" x14ac:dyDescent="0.35">
      <c r="A6915">
        <v>6912</v>
      </c>
      <c r="B6915" t="str">
        <f t="shared" si="107"/>
        <v>21-81.5</v>
      </c>
      <c r="C6915">
        <v>-81.510355430949005</v>
      </c>
      <c r="D6915">
        <v>21.241295107172</v>
      </c>
      <c r="E6915">
        <f>ASIN(SQRT((SIN(RADIANS(PARAMETERS!$D$8-D6915)/2)*SIN(RADIANS(PARAMETERS!$D$8-D6915)/2))+(COS(RADIANS(D6915))*COS(RADIANS(PARAMETERS!$D$8))*SIN(RADIANS(PARAMETERS!$D$9-C6915)/2)*SIN(RADIANS(PARAMETERS!$D$9-C6915)/2))))*2*3958.756</f>
        <v>1425.134723654628</v>
      </c>
      <c r="F6915">
        <v>175.54385375977</v>
      </c>
      <c r="G6915">
        <v>202.38439941406</v>
      </c>
      <c r="H6915">
        <v>244.02996826172</v>
      </c>
      <c r="I6915">
        <v>281.13958740234</v>
      </c>
      <c r="J6915">
        <v>323.89462280273</v>
      </c>
      <c r="K6915" s="6">
        <f>IFERROR(EXP(TREND(LN($F$1:$J$1),LN(F6915:J6915),LN(Calculations!$B$3))),0)</f>
        <v>4.3225220244992327E-2</v>
      </c>
    </row>
    <row r="6916" spans="1:11" x14ac:dyDescent="0.35">
      <c r="A6916">
        <v>6913</v>
      </c>
      <c r="B6916" t="str">
        <f t="shared" si="107"/>
        <v>21-82</v>
      </c>
      <c r="C6916">
        <v>-81.781676765849994</v>
      </c>
      <c r="D6916">
        <v>21.241295107172</v>
      </c>
      <c r="E6916">
        <f>ASIN(SQRT((SIN(RADIANS(PARAMETERS!$D$8-D6916)/2)*SIN(RADIANS(PARAMETERS!$D$8-D6916)/2))+(COS(RADIANS(D6916))*COS(RADIANS(PARAMETERS!$D$8))*SIN(RADIANS(PARAMETERS!$D$9-C6916)/2)*SIN(RADIANS(PARAMETERS!$D$9-C6916)/2))))*2*3958.756</f>
        <v>1442.1772228166551</v>
      </c>
      <c r="F6916">
        <v>176.09149169922</v>
      </c>
      <c r="G6916">
        <v>202.99171447754</v>
      </c>
      <c r="H6916">
        <v>244.7442779541</v>
      </c>
      <c r="I6916">
        <v>281.94692993164</v>
      </c>
      <c r="J6916">
        <v>324.80688476563</v>
      </c>
      <c r="K6916" s="6">
        <f>IFERROR(EXP(TREND(LN($F$1:$J$1),LN(F6916:J6916),LN(Calculations!$B$3))),0)</f>
        <v>4.3899754722309295E-2</v>
      </c>
    </row>
    <row r="6917" spans="1:11" x14ac:dyDescent="0.35">
      <c r="A6917">
        <v>6914</v>
      </c>
      <c r="B6917" t="str">
        <f t="shared" ref="B6917:B6980" si="108">MROUND(D6917,1)&amp;MROUND(C6917,-0.5)</f>
        <v>21-82</v>
      </c>
      <c r="C6917">
        <v>-82.052998100750997</v>
      </c>
      <c r="D6917">
        <v>21.241295107172</v>
      </c>
      <c r="E6917">
        <f>ASIN(SQRT((SIN(RADIANS(PARAMETERS!$D$8-D6917)/2)*SIN(RADIANS(PARAMETERS!$D$8-D6917)/2))+(COS(RADIANS(D6917))*COS(RADIANS(PARAMETERS!$D$8))*SIN(RADIANS(PARAMETERS!$D$9-C6917)/2)*SIN(RADIANS(PARAMETERS!$D$9-C6917)/2))))*2*3958.756</f>
        <v>1459.2359302413786</v>
      </c>
      <c r="F6917">
        <v>176.62017822266</v>
      </c>
      <c r="G6917">
        <v>203.5580291748</v>
      </c>
      <c r="H6917">
        <v>245.4128112793</v>
      </c>
      <c r="I6917">
        <v>282.70468139648</v>
      </c>
      <c r="J6917">
        <v>325.66555786133</v>
      </c>
      <c r="K6917" s="6">
        <f>IFERROR(EXP(TREND(LN($F$1:$J$1),LN(F6917:J6917),LN(Calculations!$B$3))),0)</f>
        <v>4.4552717916272626E-2</v>
      </c>
    </row>
    <row r="6918" spans="1:11" x14ac:dyDescent="0.35">
      <c r="A6918">
        <v>6915</v>
      </c>
      <c r="B6918" t="str">
        <f t="shared" si="108"/>
        <v>21-82.5</v>
      </c>
      <c r="C6918">
        <v>-82.324319435652001</v>
      </c>
      <c r="D6918">
        <v>21.241295107172</v>
      </c>
      <c r="E6918">
        <f>ASIN(SQRT((SIN(RADIANS(PARAMETERS!$D$8-D6918)/2)*SIN(RADIANS(PARAMETERS!$D$8-D6918)/2))+(COS(RADIANS(D6918))*COS(RADIANS(PARAMETERS!$D$8))*SIN(RADIANS(PARAMETERS!$D$9-C6918)/2)*SIN(RADIANS(PARAMETERS!$D$9-C6918)/2))))*2*3958.756</f>
        <v>1476.3102443317593</v>
      </c>
      <c r="F6918">
        <v>177.1314239502</v>
      </c>
      <c r="G6918">
        <v>204.11390686035</v>
      </c>
      <c r="H6918">
        <v>246.07974243164</v>
      </c>
      <c r="I6918">
        <v>283.47021484375</v>
      </c>
      <c r="J6918">
        <v>326.54431152344</v>
      </c>
      <c r="K6918" s="6">
        <f>IFERROR(EXP(TREND(LN($F$1:$J$1),LN(F6918:J6918),LN(Calculations!$B$3))),0)</f>
        <v>4.5183999727627461E-2</v>
      </c>
    </row>
    <row r="6919" spans="1:11" x14ac:dyDescent="0.35">
      <c r="A6919">
        <v>6916</v>
      </c>
      <c r="B6919" t="str">
        <f t="shared" si="108"/>
        <v>21-82.5</v>
      </c>
      <c r="C6919">
        <v>-82.595640770553004</v>
      </c>
      <c r="D6919">
        <v>21.241295107172</v>
      </c>
      <c r="E6919">
        <f>ASIN(SQRT((SIN(RADIANS(PARAMETERS!$D$8-D6919)/2)*SIN(RADIANS(PARAMETERS!$D$8-D6919)/2))+(COS(RADIANS(D6919))*COS(RADIANS(PARAMETERS!$D$8))*SIN(RADIANS(PARAMETERS!$D$9-C6919)/2)*SIN(RADIANS(PARAMETERS!$D$9-C6919)/2))))*2*3958.756</f>
        <v>1493.3995899390318</v>
      </c>
      <c r="F6919">
        <v>177.6452331543</v>
      </c>
      <c r="G6919">
        <v>204.68322753906</v>
      </c>
      <c r="H6919">
        <v>246.76850891113</v>
      </c>
      <c r="I6919">
        <v>284.26565551758</v>
      </c>
      <c r="J6919">
        <v>327.46286010742</v>
      </c>
      <c r="K6919" s="6">
        <f>IFERROR(EXP(TREND(LN($F$1:$J$1),LN(F6919:J6919),LN(Calculations!$B$3))),0)</f>
        <v>4.5822862045923146E-2</v>
      </c>
    </row>
    <row r="6920" spans="1:11" x14ac:dyDescent="0.35">
      <c r="A6920">
        <v>6917</v>
      </c>
      <c r="B6920" t="str">
        <f t="shared" si="108"/>
        <v>21-83</v>
      </c>
      <c r="C6920">
        <v>-82.866962105453993</v>
      </c>
      <c r="D6920">
        <v>21.241295107172</v>
      </c>
      <c r="E6920">
        <f>ASIN(SQRT((SIN(RADIANS(PARAMETERS!$D$8-D6920)/2)*SIN(RADIANS(PARAMETERS!$D$8-D6920)/2))+(COS(RADIANS(D6920))*COS(RADIANS(PARAMETERS!$D$8))*SIN(RADIANS(PARAMETERS!$D$9-C6920)/2)*SIN(RADIANS(PARAMETERS!$D$9-C6920)/2))))*2*3958.756</f>
        <v>1510.5034169238484</v>
      </c>
      <c r="F6920">
        <v>178.21484375</v>
      </c>
      <c r="G6920">
        <v>205.34196472168</v>
      </c>
      <c r="H6920">
        <v>247.59939575195</v>
      </c>
      <c r="I6920">
        <v>285.25463867188</v>
      </c>
      <c r="J6920">
        <v>328.63873291016</v>
      </c>
      <c r="K6920" s="6">
        <f>IFERROR(EXP(TREND(LN($F$1:$J$1),LN(F6920:J6920),LN(Calculations!$B$3))),0)</f>
        <v>4.6512042484267324E-2</v>
      </c>
    </row>
    <row r="6921" spans="1:11" x14ac:dyDescent="0.35">
      <c r="A6921">
        <v>6918</v>
      </c>
      <c r="B6921" t="str">
        <f t="shared" si="108"/>
        <v>21-83</v>
      </c>
      <c r="C6921">
        <v>-83.138283440354996</v>
      </c>
      <c r="D6921">
        <v>21.241295107172</v>
      </c>
      <c r="E6921">
        <f>ASIN(SQRT((SIN(RADIANS(PARAMETERS!$D$8-D6921)/2)*SIN(RADIANS(PARAMETERS!$D$8-D6921)/2))+(COS(RADIANS(D6921))*COS(RADIANS(PARAMETERS!$D$8))*SIN(RADIANS(PARAMETERS!$D$9-C6921)/2)*SIN(RADIANS(PARAMETERS!$D$9-C6921)/2))))*2*3958.756</f>
        <v>1527.6211988081652</v>
      </c>
      <c r="F6921">
        <v>178.86781311035</v>
      </c>
      <c r="G6921">
        <v>206.1329498291</v>
      </c>
      <c r="H6921">
        <v>248.64251708984</v>
      </c>
      <c r="I6921">
        <v>286.53424072266</v>
      </c>
      <c r="J6921">
        <v>330.20257568359</v>
      </c>
      <c r="K6921" s="6">
        <f>IFERROR(EXP(TREND(LN($F$1:$J$1),LN(F6921:J6921),LN(Calculations!$B$3))),0)</f>
        <v>4.7270775502827017E-2</v>
      </c>
    </row>
    <row r="6922" spans="1:11" x14ac:dyDescent="0.35">
      <c r="A6922">
        <v>6919</v>
      </c>
      <c r="B6922" t="str">
        <f t="shared" si="108"/>
        <v>21-83.5</v>
      </c>
      <c r="C6922">
        <v>-83.409604775255005</v>
      </c>
      <c r="D6922">
        <v>21.241295107172</v>
      </c>
      <c r="E6922">
        <f>ASIN(SQRT((SIN(RADIANS(PARAMETERS!$D$8-D6922)/2)*SIN(RADIANS(PARAMETERS!$D$8-D6922)/2))+(COS(RADIANS(D6922))*COS(RADIANS(PARAMETERS!$D$8))*SIN(RADIANS(PARAMETERS!$D$9-C6922)/2)*SIN(RADIANS(PARAMETERS!$D$9-C6922)/2))))*2*3958.756</f>
        <v>1544.7524315113235</v>
      </c>
      <c r="F6922">
        <v>179.43026733398</v>
      </c>
      <c r="G6922">
        <v>206.83432006836</v>
      </c>
      <c r="H6922">
        <v>249.58892822266</v>
      </c>
      <c r="I6922">
        <v>287.71240234375</v>
      </c>
      <c r="J6922">
        <v>331.66116333008</v>
      </c>
      <c r="K6922" s="6">
        <f>IFERROR(EXP(TREND(LN($F$1:$J$1),LN(F6922:J6922),LN(Calculations!$B$3))),0)</f>
        <v>4.7909832459858741E-2</v>
      </c>
    </row>
    <row r="6923" spans="1:11" x14ac:dyDescent="0.35">
      <c r="A6923">
        <v>6920</v>
      </c>
      <c r="B6923" t="str">
        <f t="shared" si="108"/>
        <v>21-83.5</v>
      </c>
      <c r="C6923">
        <v>-83.680926110155994</v>
      </c>
      <c r="D6923">
        <v>21.241295107172</v>
      </c>
      <c r="E6923">
        <f>ASIN(SQRT((SIN(RADIANS(PARAMETERS!$D$8-D6923)/2)*SIN(RADIANS(PARAMETERS!$D$8-D6923)/2))+(COS(RADIANS(D6923))*COS(RADIANS(PARAMETERS!$D$8))*SIN(RADIANS(PARAMETERS!$D$9-C6923)/2)*SIN(RADIANS(PARAMETERS!$D$9-C6923)/2))))*2*3958.756</f>
        <v>1561.8966321647902</v>
      </c>
      <c r="F6923">
        <v>179.85858154297</v>
      </c>
      <c r="G6923">
        <v>207.3983001709</v>
      </c>
      <c r="H6923">
        <v>250.38172912598</v>
      </c>
      <c r="I6923">
        <v>288.7243347168</v>
      </c>
      <c r="J6923">
        <v>332.94079589844</v>
      </c>
      <c r="K6923" s="6">
        <f>IFERROR(EXP(TREND(LN($F$1:$J$1),LN(F6923:J6923),LN(Calculations!$B$3))),0)</f>
        <v>4.8367945427548388E-2</v>
      </c>
    </row>
    <row r="6924" spans="1:11" x14ac:dyDescent="0.35">
      <c r="A6924">
        <v>6921</v>
      </c>
      <c r="B6924" t="str">
        <f t="shared" si="108"/>
        <v>21-84</v>
      </c>
      <c r="C6924">
        <v>-83.952247445056997</v>
      </c>
      <c r="D6924">
        <v>21.241295107172</v>
      </c>
      <c r="E6924">
        <f>ASIN(SQRT((SIN(RADIANS(PARAMETERS!$D$8-D6924)/2)*SIN(RADIANS(PARAMETERS!$D$8-D6924)/2))+(COS(RADIANS(D6924))*COS(RADIANS(PARAMETERS!$D$8))*SIN(RADIANS(PARAMETERS!$D$9-C6924)/2)*SIN(RADIANS(PARAMETERS!$D$9-C6924)/2))))*2*3958.756</f>
        <v>1579.0533379991105</v>
      </c>
      <c r="F6924">
        <v>180.14959716797</v>
      </c>
      <c r="G6924">
        <v>207.81260681152</v>
      </c>
      <c r="H6924">
        <v>251.00807189941</v>
      </c>
      <c r="I6924">
        <v>289.55703735352</v>
      </c>
      <c r="J6924">
        <v>334.02883911133</v>
      </c>
      <c r="K6924" s="6">
        <f>IFERROR(EXP(TREND(LN($F$1:$J$1),LN(F6924:J6924),LN(Calculations!$B$3))),0)</f>
        <v>4.8633927194715598E-2</v>
      </c>
    </row>
    <row r="6925" spans="1:11" x14ac:dyDescent="0.35">
      <c r="A6925">
        <v>6922</v>
      </c>
      <c r="B6925" t="str">
        <f t="shared" si="108"/>
        <v>21-84</v>
      </c>
      <c r="C6925">
        <v>-84.223568779958001</v>
      </c>
      <c r="D6925">
        <v>21.241295107172</v>
      </c>
      <c r="E6925">
        <f>ASIN(SQRT((SIN(RADIANS(PARAMETERS!$D$8-D6925)/2)*SIN(RADIANS(PARAMETERS!$D$8-D6925)/2))+(COS(RADIANS(D6925))*COS(RADIANS(PARAMETERS!$D$8))*SIN(RADIANS(PARAMETERS!$D$9-C6925)/2)*SIN(RADIANS(PARAMETERS!$D$9-C6925)/2))))*2*3958.756</f>
        <v>1596.2221052992736</v>
      </c>
      <c r="F6925">
        <v>180.20434570313</v>
      </c>
      <c r="G6925">
        <v>207.9400177002</v>
      </c>
      <c r="H6925">
        <v>251.26501464844</v>
      </c>
      <c r="I6925">
        <v>289.94378662109</v>
      </c>
      <c r="J6925">
        <v>334.57962036133</v>
      </c>
      <c r="K6925" s="6">
        <f>IFERROR(EXP(TREND(LN($F$1:$J$1),LN(F6925:J6925),LN(Calculations!$B$3))),0)</f>
        <v>4.8611353297039937E-2</v>
      </c>
    </row>
    <row r="6926" spans="1:11" x14ac:dyDescent="0.35">
      <c r="A6926">
        <v>6923</v>
      </c>
      <c r="B6926" t="str">
        <f t="shared" si="108"/>
        <v>21-84.5</v>
      </c>
      <c r="C6926">
        <v>-84.494890114859004</v>
      </c>
      <c r="D6926">
        <v>21.241295107172</v>
      </c>
      <c r="E6926">
        <f>ASIN(SQRT((SIN(RADIANS(PARAMETERS!$D$8-D6926)/2)*SIN(RADIANS(PARAMETERS!$D$8-D6926)/2))+(COS(RADIANS(D6926))*COS(RADIANS(PARAMETERS!$D$8))*SIN(RADIANS(PARAMETERS!$D$9-C6926)/2)*SIN(RADIANS(PARAMETERS!$D$9-C6926)/2))))*2*3958.756</f>
        <v>1613.402508422879</v>
      </c>
      <c r="F6926">
        <v>180.19950866699</v>
      </c>
      <c r="G6926">
        <v>208.01336669922</v>
      </c>
      <c r="H6926">
        <v>251.48022460938</v>
      </c>
      <c r="I6926">
        <v>290.30307006836</v>
      </c>
      <c r="J6926">
        <v>335.12268066406</v>
      </c>
      <c r="K6926" s="6">
        <f>IFERROR(EXP(TREND(LN($F$1:$J$1),LN(F6926:J6926),LN(Calculations!$B$3))),0)</f>
        <v>4.8490188398042589E-2</v>
      </c>
    </row>
    <row r="6927" spans="1:11" x14ac:dyDescent="0.35">
      <c r="A6927">
        <v>6924</v>
      </c>
      <c r="B6927" t="str">
        <f t="shared" si="108"/>
        <v>21-85</v>
      </c>
      <c r="C6927">
        <v>-84.766211449759993</v>
      </c>
      <c r="D6927">
        <v>21.241295107172</v>
      </c>
      <c r="E6927">
        <f>ASIN(SQRT((SIN(RADIANS(PARAMETERS!$D$8-D6927)/2)*SIN(RADIANS(PARAMETERS!$D$8-D6927)/2))+(COS(RADIANS(D6927))*COS(RADIANS(PARAMETERS!$D$8))*SIN(RADIANS(PARAMETERS!$D$9-C6927)/2)*SIN(RADIANS(PARAMETERS!$D$9-C6927)/2))))*2*3958.756</f>
        <v>1630.5941388771646</v>
      </c>
      <c r="F6927">
        <v>180.20315551758</v>
      </c>
      <c r="G6927">
        <v>208.12426757813</v>
      </c>
      <c r="H6927">
        <v>251.78533935547</v>
      </c>
      <c r="I6927">
        <v>290.80514526367</v>
      </c>
      <c r="J6927">
        <v>335.87567138672</v>
      </c>
      <c r="K6927" s="6">
        <f>IFERROR(EXP(TREND(LN($F$1:$J$1),LN(F6927:J6927),LN(Calculations!$B$3))),0)</f>
        <v>4.8341456439392215E-2</v>
      </c>
    </row>
    <row r="6928" spans="1:11" x14ac:dyDescent="0.35">
      <c r="A6928">
        <v>6925</v>
      </c>
      <c r="B6928" t="str">
        <f t="shared" si="108"/>
        <v>21-85</v>
      </c>
      <c r="C6928">
        <v>-85.037532784660996</v>
      </c>
      <c r="D6928">
        <v>21.241295107172</v>
      </c>
      <c r="E6928">
        <f>ASIN(SQRT((SIN(RADIANS(PARAMETERS!$D$8-D6928)/2)*SIN(RADIANS(PARAMETERS!$D$8-D6928)/2))+(COS(RADIANS(D6928))*COS(RADIANS(PARAMETERS!$D$8))*SIN(RADIANS(PARAMETERS!$D$9-C6928)/2)*SIN(RADIANS(PARAMETERS!$D$9-C6928)/2))))*2*3958.756</f>
        <v>1647.7966044508453</v>
      </c>
      <c r="F6928">
        <v>180.05126953125</v>
      </c>
      <c r="G6928">
        <v>208.05883789063</v>
      </c>
      <c r="H6928">
        <v>251.8822479248</v>
      </c>
      <c r="I6928">
        <v>291.0710144043</v>
      </c>
      <c r="J6928">
        <v>336.36068725586</v>
      </c>
      <c r="K6928" s="6">
        <f>IFERROR(EXP(TREND(LN($F$1:$J$1),LN(F6928:J6928),LN(Calculations!$B$3))),0)</f>
        <v>4.7991228359043667E-2</v>
      </c>
    </row>
    <row r="6929" spans="1:11" x14ac:dyDescent="0.35">
      <c r="A6929">
        <v>6926</v>
      </c>
      <c r="B6929" t="str">
        <f t="shared" si="108"/>
        <v>21-85.5</v>
      </c>
      <c r="C6929">
        <v>-85.308854119562</v>
      </c>
      <c r="D6929">
        <v>21.241295107172</v>
      </c>
      <c r="E6929">
        <f>ASIN(SQRT((SIN(RADIANS(PARAMETERS!$D$8-D6929)/2)*SIN(RADIANS(PARAMETERS!$D$8-D6929)/2))+(COS(RADIANS(D6929))*COS(RADIANS(PARAMETERS!$D$8))*SIN(RADIANS(PARAMETERS!$D$9-C6929)/2)*SIN(RADIANS(PARAMETERS!$D$9-C6929)/2))))*2*3958.756</f>
        <v>1665.0095283970634</v>
      </c>
      <c r="F6929">
        <v>179.74072265625</v>
      </c>
      <c r="G6929">
        <v>207.81713867188</v>
      </c>
      <c r="H6929">
        <v>251.77708435059</v>
      </c>
      <c r="I6929">
        <v>291.11334228516</v>
      </c>
      <c r="J6929">
        <v>336.59893798828</v>
      </c>
      <c r="K6929" s="6">
        <f>IFERROR(EXP(TREND(LN($F$1:$J$1),LN(F6929:J6929),LN(Calculations!$B$3))),0)</f>
        <v>4.74359816699291E-2</v>
      </c>
    </row>
    <row r="6930" spans="1:11" x14ac:dyDescent="0.35">
      <c r="A6930">
        <v>6927</v>
      </c>
      <c r="B6930" t="str">
        <f t="shared" si="108"/>
        <v>21-85.5</v>
      </c>
      <c r="C6930">
        <v>-85.580175454463003</v>
      </c>
      <c r="D6930">
        <v>21.241295107172</v>
      </c>
      <c r="E6930">
        <f>ASIN(SQRT((SIN(RADIANS(PARAMETERS!$D$8-D6930)/2)*SIN(RADIANS(PARAMETERS!$D$8-D6930)/2))+(COS(RADIANS(D6930))*COS(RADIANS(PARAMETERS!$D$8))*SIN(RADIANS(PARAMETERS!$D$9-C6930)/2)*SIN(RADIANS(PARAMETERS!$D$9-C6930)/2))))*2*3958.756</f>
        <v>1682.2325486640495</v>
      </c>
      <c r="F6930">
        <v>179.22036743164</v>
      </c>
      <c r="G6930">
        <v>207.39575195313</v>
      </c>
      <c r="H6930">
        <v>251.46910095215</v>
      </c>
      <c r="I6930">
        <v>290.93438720703</v>
      </c>
      <c r="J6930">
        <v>336.59686279297</v>
      </c>
      <c r="K6930" s="6">
        <f>IFERROR(EXP(TREND(LN($F$1:$J$1),LN(F6930:J6930),LN(Calculations!$B$3))),0)</f>
        <v>4.6628284575667305E-2</v>
      </c>
    </row>
    <row r="6931" spans="1:11" x14ac:dyDescent="0.35">
      <c r="A6931">
        <v>6928</v>
      </c>
      <c r="B6931" t="str">
        <f t="shared" si="108"/>
        <v>21-86</v>
      </c>
      <c r="C6931">
        <v>-85.851496789364006</v>
      </c>
      <c r="D6931">
        <v>21.241295107172</v>
      </c>
      <c r="E6931">
        <f>ASIN(SQRT((SIN(RADIANS(PARAMETERS!$D$8-D6931)/2)*SIN(RADIANS(PARAMETERS!$D$8-D6931)/2))+(COS(RADIANS(D6931))*COS(RADIANS(PARAMETERS!$D$8))*SIN(RADIANS(PARAMETERS!$D$9-C6931)/2)*SIN(RADIANS(PARAMETERS!$D$9-C6931)/2))))*2*3958.756</f>
        <v>1699.4653171703176</v>
      </c>
      <c r="F6931">
        <v>178.39715576172</v>
      </c>
      <c r="G6931">
        <v>206.66664123535</v>
      </c>
      <c r="H6931">
        <v>250.76438903809</v>
      </c>
      <c r="I6931">
        <v>290.27563476563</v>
      </c>
      <c r="J6931">
        <v>336.01553344727</v>
      </c>
      <c r="K6931" s="6">
        <f>IFERROR(EXP(TREND(LN($F$1:$J$1),LN(F6931:J6931),LN(Calculations!$B$3))),0)</f>
        <v>4.550198594663097E-2</v>
      </c>
    </row>
    <row r="6932" spans="1:11" x14ac:dyDescent="0.35">
      <c r="A6932">
        <v>6929</v>
      </c>
      <c r="B6932" t="str">
        <f t="shared" si="108"/>
        <v>21-86</v>
      </c>
      <c r="C6932">
        <v>-86.122818124264995</v>
      </c>
      <c r="D6932">
        <v>21.241295107172</v>
      </c>
      <c r="E6932">
        <f>ASIN(SQRT((SIN(RADIANS(PARAMETERS!$D$8-D6932)/2)*SIN(RADIANS(PARAMETERS!$D$8-D6932)/2))+(COS(RADIANS(D6932))*COS(RADIANS(PARAMETERS!$D$8))*SIN(RADIANS(PARAMETERS!$D$9-C6932)/2)*SIN(RADIANS(PARAMETERS!$D$9-C6932)/2))))*2*3958.756</f>
        <v>1716.707499121484</v>
      </c>
      <c r="F6932">
        <v>177.14653015137</v>
      </c>
      <c r="G6932">
        <v>205.60148620605</v>
      </c>
      <c r="H6932">
        <v>249.63592529297</v>
      </c>
      <c r="I6932">
        <v>289.11276245117</v>
      </c>
      <c r="J6932">
        <v>334.83520507813</v>
      </c>
      <c r="K6932" s="6">
        <f>IFERROR(EXP(TREND(LN($F$1:$J$1),LN(F6932:J6932),LN(Calculations!$B$3))),0)</f>
        <v>4.3949493479539976E-2</v>
      </c>
    </row>
    <row r="6933" spans="1:11" x14ac:dyDescent="0.35">
      <c r="A6933">
        <v>6930</v>
      </c>
      <c r="B6933" t="str">
        <f t="shared" si="108"/>
        <v>21-86.5</v>
      </c>
      <c r="C6933">
        <v>-86.394139459165999</v>
      </c>
      <c r="D6933">
        <v>21.241295107172</v>
      </c>
      <c r="E6933">
        <f>ASIN(SQRT((SIN(RADIANS(PARAMETERS!$D$8-D6933)/2)*SIN(RADIANS(PARAMETERS!$D$8-D6933)/2))+(COS(RADIANS(D6933))*COS(RADIANS(PARAMETERS!$D$8))*SIN(RADIANS(PARAMETERS!$D$9-C6933)/2)*SIN(RADIANS(PARAMETERS!$D$9-C6933)/2))))*2*3958.756</f>
        <v>1733.9587723659745</v>
      </c>
      <c r="F6933">
        <v>175.48843383789</v>
      </c>
      <c r="G6933">
        <v>204.19438171387</v>
      </c>
      <c r="H6933">
        <v>248.07781982422</v>
      </c>
      <c r="I6933">
        <v>287.44024658203</v>
      </c>
      <c r="J6933">
        <v>333.05126953125</v>
      </c>
      <c r="K6933" s="6">
        <f>IFERROR(EXP(TREND(LN($F$1:$J$1),LN(F6933:J6933),LN(Calculations!$B$3))),0)</f>
        <v>4.203123981086674E-2</v>
      </c>
    </row>
    <row r="6934" spans="1:11" x14ac:dyDescent="0.35">
      <c r="A6934">
        <v>6931</v>
      </c>
      <c r="B6934" t="str">
        <f t="shared" si="108"/>
        <v>21-86.5</v>
      </c>
      <c r="C6934">
        <v>-86.665460794067002</v>
      </c>
      <c r="D6934">
        <v>21.241295107172</v>
      </c>
      <c r="E6934">
        <f>ASIN(SQRT((SIN(RADIANS(PARAMETERS!$D$8-D6934)/2)*SIN(RADIANS(PARAMETERS!$D$8-D6934)/2))+(COS(RADIANS(D6934))*COS(RADIANS(PARAMETERS!$D$8))*SIN(RADIANS(PARAMETERS!$D$9-C6934)/2)*SIN(RADIANS(PARAMETERS!$D$9-C6934)/2))))*2*3958.756</f>
        <v>1751.2188267871088</v>
      </c>
      <c r="F6934">
        <v>173.51118469238</v>
      </c>
      <c r="G6934">
        <v>202.46632385254</v>
      </c>
      <c r="H6934">
        <v>246.08898925781</v>
      </c>
      <c r="I6934">
        <v>285.23333740234</v>
      </c>
      <c r="J6934">
        <v>330.60766601563</v>
      </c>
      <c r="K6934" s="6">
        <f>IFERROR(EXP(TREND(LN($F$1:$J$1),LN(F6934:J6934),LN(Calculations!$B$3))),0)</f>
        <v>3.9894524344160437E-2</v>
      </c>
    </row>
    <row r="6935" spans="1:11" x14ac:dyDescent="0.35">
      <c r="A6935">
        <v>6932</v>
      </c>
      <c r="B6935" t="str">
        <f t="shared" si="108"/>
        <v>21-87</v>
      </c>
      <c r="C6935">
        <v>-86.936782128968005</v>
      </c>
      <c r="D6935">
        <v>21.241295107172</v>
      </c>
      <c r="E6935">
        <f>ASIN(SQRT((SIN(RADIANS(PARAMETERS!$D$8-D6935)/2)*SIN(RADIANS(PARAMETERS!$D$8-D6935)/2))+(COS(RADIANS(D6935))*COS(RADIANS(PARAMETERS!$D$8))*SIN(RADIANS(PARAMETERS!$D$9-C6935)/2)*SIN(RADIANS(PARAMETERS!$D$9-C6935)/2))))*2*3958.756</f>
        <v>1768.4873637292342</v>
      </c>
      <c r="F6935">
        <v>171.38150024414</v>
      </c>
      <c r="G6935">
        <v>200.63114929199</v>
      </c>
      <c r="H6935">
        <v>243.96858215332</v>
      </c>
      <c r="I6935">
        <v>282.87298583984</v>
      </c>
      <c r="J6935">
        <v>327.98541259766</v>
      </c>
      <c r="K6935" s="6">
        <f>IFERROR(EXP(TREND(LN($F$1:$J$1),LN(F6935:J6935),LN(Calculations!$B$3))),0)</f>
        <v>3.7723225121092344E-2</v>
      </c>
    </row>
    <row r="6936" spans="1:11" x14ac:dyDescent="0.35">
      <c r="A6936">
        <v>6933</v>
      </c>
      <c r="B6936" t="str">
        <f t="shared" si="108"/>
        <v>21-87</v>
      </c>
      <c r="C6936">
        <v>-87.208103463868994</v>
      </c>
      <c r="D6936">
        <v>21.241295107172</v>
      </c>
      <c r="E6936">
        <f>ASIN(SQRT((SIN(RADIANS(PARAMETERS!$D$8-D6936)/2)*SIN(RADIANS(PARAMETERS!$D$8-D6936)/2))+(COS(RADIANS(D6936))*COS(RADIANS(PARAMETERS!$D$8))*SIN(RADIANS(PARAMETERS!$D$9-C6936)/2)*SIN(RADIANS(PARAMETERS!$D$9-C6936)/2))))*2*3958.756</f>
        <v>1785.764095455721</v>
      </c>
      <c r="F6936">
        <v>169.11907958984</v>
      </c>
      <c r="G6936">
        <v>198.70178222656</v>
      </c>
      <c r="H6936">
        <v>241.73262023926</v>
      </c>
      <c r="I6936">
        <v>280.37802124023</v>
      </c>
      <c r="J6936">
        <v>325.20660400391</v>
      </c>
      <c r="K6936" s="6">
        <f>IFERROR(EXP(TREND(LN($F$1:$J$1),LN(F6936:J6936),LN(Calculations!$B$3))),0)</f>
        <v>3.555167789535741E-2</v>
      </c>
    </row>
    <row r="6937" spans="1:11" x14ac:dyDescent="0.35">
      <c r="A6937">
        <v>6934</v>
      </c>
      <c r="B6937" t="str">
        <f t="shared" si="108"/>
        <v>21-87.5</v>
      </c>
      <c r="C6937">
        <v>-87.479424798769998</v>
      </c>
      <c r="D6937">
        <v>21.241295107172</v>
      </c>
      <c r="E6937">
        <f>ASIN(SQRT((SIN(RADIANS(PARAMETERS!$D$8-D6937)/2)*SIN(RADIANS(PARAMETERS!$D$8-D6937)/2))+(COS(RADIANS(D6937))*COS(RADIANS(PARAMETERS!$D$8))*SIN(RADIANS(PARAMETERS!$D$9-C6937)/2)*SIN(RADIANS(PARAMETERS!$D$9-C6937)/2))))*2*3958.756</f>
        <v>1803.0487446368236</v>
      </c>
      <c r="F6937">
        <v>166.67198181152</v>
      </c>
      <c r="G6937">
        <v>196.59777832031</v>
      </c>
      <c r="H6937">
        <v>239.24424743652</v>
      </c>
      <c r="I6937">
        <v>277.55520629883</v>
      </c>
      <c r="J6937">
        <v>322.00674438477</v>
      </c>
      <c r="K6937" s="6">
        <f>IFERROR(EXP(TREND(LN($F$1:$J$1),LN(F6937:J6937),LN(Calculations!$B$3))),0)</f>
        <v>3.3361034150072778E-2</v>
      </c>
    </row>
    <row r="6938" spans="1:11" x14ac:dyDescent="0.35">
      <c r="A6938">
        <v>6935</v>
      </c>
      <c r="B6938" t="str">
        <f t="shared" si="108"/>
        <v>21-88</v>
      </c>
      <c r="C6938">
        <v>-87.750746133671001</v>
      </c>
      <c r="D6938">
        <v>21.241295107172</v>
      </c>
      <c r="E6938">
        <f>ASIN(SQRT((SIN(RADIANS(PARAMETERS!$D$8-D6938)/2)*SIN(RADIANS(PARAMETERS!$D$8-D6938)/2))+(COS(RADIANS(D6938))*COS(RADIANS(PARAMETERS!$D$8))*SIN(RADIANS(PARAMETERS!$D$9-C6938)/2)*SIN(RADIANS(PARAMETERS!$D$9-C6938)/2))))*2*3958.756</f>
        <v>1820.3410438655067</v>
      </c>
      <c r="F6938">
        <v>164.12678527832</v>
      </c>
      <c r="G6938">
        <v>194.4377746582</v>
      </c>
      <c r="H6938">
        <v>236.69081115723</v>
      </c>
      <c r="I6938">
        <v>274.65313720703</v>
      </c>
      <c r="J6938">
        <v>318.71044921875</v>
      </c>
      <c r="K6938" s="6">
        <f>IFERROR(EXP(TREND(LN($F$1:$J$1),LN(F6938:J6938),LN(Calculations!$B$3))),0)</f>
        <v>3.1227068805135146E-2</v>
      </c>
    </row>
    <row r="6939" spans="1:11" x14ac:dyDescent="0.35">
      <c r="A6939">
        <v>6936</v>
      </c>
      <c r="B6939" t="str">
        <f t="shared" si="108"/>
        <v>21-88</v>
      </c>
      <c r="C6939">
        <v>-88.022067468572004</v>
      </c>
      <c r="D6939">
        <v>21.241295107172</v>
      </c>
      <c r="E6939">
        <f>ASIN(SQRT((SIN(RADIANS(PARAMETERS!$D$8-D6939)/2)*SIN(RADIANS(PARAMETERS!$D$8-D6939)/2))+(COS(RADIANS(D6939))*COS(RADIANS(PARAMETERS!$D$8))*SIN(RADIANS(PARAMETERS!$D$9-C6939)/2)*SIN(RADIANS(PARAMETERS!$D$9-C6939)/2))))*2*3958.756</f>
        <v>1837.6407351995197</v>
      </c>
      <c r="F6939">
        <v>161.50358581543</v>
      </c>
      <c r="G6939">
        <v>192.22375488281</v>
      </c>
      <c r="H6939">
        <v>234.08723449707</v>
      </c>
      <c r="I6939">
        <v>271.68908691406</v>
      </c>
      <c r="J6939">
        <v>315.33782958984</v>
      </c>
      <c r="K6939" s="6">
        <f>IFERROR(EXP(TREND(LN($F$1:$J$1),LN(F6939:J6939),LN(Calculations!$B$3))),0)</f>
        <v>2.9167753523292848E-2</v>
      </c>
    </row>
    <row r="6940" spans="1:11" x14ac:dyDescent="0.35">
      <c r="A6940">
        <v>6937</v>
      </c>
      <c r="B6940" t="str">
        <f t="shared" si="108"/>
        <v>21-88.5</v>
      </c>
      <c r="C6940">
        <v>-88.293388803472993</v>
      </c>
      <c r="D6940">
        <v>21.241295107172</v>
      </c>
      <c r="E6940">
        <f>ASIN(SQRT((SIN(RADIANS(PARAMETERS!$D$8-D6940)/2)*SIN(RADIANS(PARAMETERS!$D$8-D6940)/2))+(COS(RADIANS(D6940))*COS(RADIANS(PARAMETERS!$D$8))*SIN(RADIANS(PARAMETERS!$D$9-C6940)/2)*SIN(RADIANS(PARAMETERS!$D$9-C6940)/2))))*2*3958.756</f>
        <v>1854.947569728083</v>
      </c>
      <c r="F6940">
        <v>158.86093139648</v>
      </c>
      <c r="G6940">
        <v>189.98109436035</v>
      </c>
      <c r="H6940">
        <v>231.45338439941</v>
      </c>
      <c r="I6940">
        <v>268.66979980469</v>
      </c>
      <c r="J6940">
        <v>311.87753295898</v>
      </c>
      <c r="K6940" s="6">
        <f>IFERROR(EXP(TREND(LN($F$1:$J$1),LN(F6940:J6940),LN(Calculations!$B$3))),0)</f>
        <v>2.7228676920250924E-2</v>
      </c>
    </row>
    <row r="6941" spans="1:11" x14ac:dyDescent="0.35">
      <c r="A6941">
        <v>6938</v>
      </c>
      <c r="B6941" t="str">
        <f t="shared" si="108"/>
        <v>21-88.5</v>
      </c>
      <c r="C6941">
        <v>-88.564710138373997</v>
      </c>
      <c r="D6941">
        <v>21.241295107172</v>
      </c>
      <c r="E6941">
        <f>ASIN(SQRT((SIN(RADIANS(PARAMETERS!$D$8-D6941)/2)*SIN(RADIANS(PARAMETERS!$D$8-D6941)/2))+(COS(RADIANS(D6941))*COS(RADIANS(PARAMETERS!$D$8))*SIN(RADIANS(PARAMETERS!$D$9-C6941)/2)*SIN(RADIANS(PARAMETERS!$D$9-C6941)/2))))*2*3958.756</f>
        <v>1872.2613071616772</v>
      </c>
      <c r="F6941">
        <v>156.3638458252</v>
      </c>
      <c r="G6941">
        <v>187.91619873047</v>
      </c>
      <c r="H6941">
        <v>229.07597351074</v>
      </c>
      <c r="I6941">
        <v>265.96307373047</v>
      </c>
      <c r="J6941">
        <v>308.7971496582</v>
      </c>
      <c r="K6941" s="6">
        <f>IFERROR(EXP(TREND(LN($F$1:$J$1),LN(F6941:J6941),LN(Calculations!$B$3))),0)</f>
        <v>2.5514477990629093E-2</v>
      </c>
    </row>
    <row r="6942" spans="1:11" x14ac:dyDescent="0.35">
      <c r="A6942">
        <v>6939</v>
      </c>
      <c r="B6942" t="str">
        <f t="shared" si="108"/>
        <v>21-89</v>
      </c>
      <c r="C6942">
        <v>-88.836031473275</v>
      </c>
      <c r="D6942">
        <v>21.241295107172</v>
      </c>
      <c r="E6942">
        <f>ASIN(SQRT((SIN(RADIANS(PARAMETERS!$D$8-D6942)/2)*SIN(RADIANS(PARAMETERS!$D$8-D6942)/2))+(COS(RADIANS(D6942))*COS(RADIANS(PARAMETERS!$D$8))*SIN(RADIANS(PARAMETERS!$D$9-C6942)/2)*SIN(RADIANS(PARAMETERS!$D$9-C6942)/2))))*2*3958.756</f>
        <v>1889.581715443529</v>
      </c>
      <c r="F6942">
        <v>154.01800537109</v>
      </c>
      <c r="G6942">
        <v>186.03797912598</v>
      </c>
      <c r="H6942">
        <v>226.93896484375</v>
      </c>
      <c r="I6942">
        <v>263.54452514648</v>
      </c>
      <c r="J6942">
        <v>306.06170654297</v>
      </c>
      <c r="K6942" s="6">
        <f>IFERROR(EXP(TREND(LN($F$1:$J$1),LN(F6942:J6942),LN(Calculations!$B$3))),0)</f>
        <v>2.4009596425539848E-2</v>
      </c>
    </row>
    <row r="6943" spans="1:11" x14ac:dyDescent="0.35">
      <c r="A6943">
        <v>6940</v>
      </c>
      <c r="B6943" t="str">
        <f t="shared" si="108"/>
        <v>21-89</v>
      </c>
      <c r="C6943">
        <v>-89.107352808176003</v>
      </c>
      <c r="D6943">
        <v>21.241295107172</v>
      </c>
      <c r="E6943">
        <f>ASIN(SQRT((SIN(RADIANS(PARAMETERS!$D$8-D6943)/2)*SIN(RADIANS(PARAMETERS!$D$8-D6943)/2))+(COS(RADIANS(D6943))*COS(RADIANS(PARAMETERS!$D$8))*SIN(RADIANS(PARAMETERS!$D$9-C6943)/2)*SIN(RADIANS(PARAMETERS!$D$9-C6943)/2))))*2*3958.756</f>
        <v>1906.9085703814803</v>
      </c>
      <c r="F6943">
        <v>151.85026550293</v>
      </c>
      <c r="G6943">
        <v>184.36390686035</v>
      </c>
      <c r="H6943">
        <v>224.98347473145</v>
      </c>
      <c r="I6943">
        <v>261.32223510742</v>
      </c>
      <c r="J6943">
        <v>303.53707885742</v>
      </c>
      <c r="K6943" s="6">
        <f>IFERROR(EXP(TREND(LN($F$1:$J$1),LN(F6943:J6943),LN(Calculations!$B$3))),0)</f>
        <v>2.2713109953223089E-2</v>
      </c>
    </row>
    <row r="6944" spans="1:11" x14ac:dyDescent="0.35">
      <c r="A6944">
        <v>6941</v>
      </c>
      <c r="B6944" t="str">
        <f t="shared" si="108"/>
        <v>21-89.5</v>
      </c>
      <c r="C6944">
        <v>-89.378674143077006</v>
      </c>
      <c r="D6944">
        <v>21.241295107172</v>
      </c>
      <c r="E6944">
        <f>ASIN(SQRT((SIN(RADIANS(PARAMETERS!$D$8-D6944)/2)*SIN(RADIANS(PARAMETERS!$D$8-D6944)/2))+(COS(RADIANS(D6944))*COS(RADIANS(PARAMETERS!$D$8))*SIN(RADIANS(PARAMETERS!$D$9-C6944)/2)*SIN(RADIANS(PARAMETERS!$D$9-C6944)/2))))*2*3958.756</f>
        <v>1924.2416552990278</v>
      </c>
      <c r="F6944">
        <v>149.96238708496</v>
      </c>
      <c r="G6944">
        <v>182.99737548828</v>
      </c>
      <c r="H6944">
        <v>223.3999786377</v>
      </c>
      <c r="I6944">
        <v>259.55490112305</v>
      </c>
      <c r="J6944">
        <v>301.56762695313</v>
      </c>
      <c r="K6944" s="6">
        <f>IFERROR(EXP(TREND(LN($F$1:$J$1),LN(F6944:J6944),LN(Calculations!$B$3))),0)</f>
        <v>2.1653329656720767E-2</v>
      </c>
    </row>
    <row r="6945" spans="1:11" x14ac:dyDescent="0.35">
      <c r="A6945">
        <v>6942</v>
      </c>
      <c r="B6945" t="str">
        <f t="shared" si="108"/>
        <v>21-89.5</v>
      </c>
      <c r="C6945">
        <v>-89.649995477977996</v>
      </c>
      <c r="D6945">
        <v>21.241295107172</v>
      </c>
      <c r="E6945">
        <f>ASIN(SQRT((SIN(RADIANS(PARAMETERS!$D$8-D6945)/2)*SIN(RADIANS(PARAMETERS!$D$8-D6945)/2))+(COS(RADIANS(D6945))*COS(RADIANS(PARAMETERS!$D$8))*SIN(RADIANS(PARAMETERS!$D$9-C6945)/2)*SIN(RADIANS(PARAMETERS!$D$9-C6945)/2))))*2*3958.756</f>
        <v>1941.5807607043748</v>
      </c>
      <c r="F6945">
        <v>148.4125213623</v>
      </c>
      <c r="G6945">
        <v>181.86645507813</v>
      </c>
      <c r="H6945">
        <v>222.11141967773</v>
      </c>
      <c r="I6945">
        <v>258.13705444336</v>
      </c>
      <c r="J6945">
        <v>300.01214599609</v>
      </c>
      <c r="K6945" s="6">
        <f>IFERROR(EXP(TREND(LN($F$1:$J$1),LN(F6945:J6945),LN(Calculations!$B$3))),0)</f>
        <v>2.0818020961586681E-2</v>
      </c>
    </row>
    <row r="6946" spans="1:11" x14ac:dyDescent="0.35">
      <c r="A6946">
        <v>6943</v>
      </c>
      <c r="B6946" t="str">
        <f t="shared" si="108"/>
        <v>21-90</v>
      </c>
      <c r="C6946">
        <v>-89.921316812878999</v>
      </c>
      <c r="D6946">
        <v>21.241295107172</v>
      </c>
      <c r="E6946">
        <f>ASIN(SQRT((SIN(RADIANS(PARAMETERS!$D$8-D6946)/2)*SIN(RADIANS(PARAMETERS!$D$8-D6946)/2))+(COS(RADIANS(D6946))*COS(RADIANS(PARAMETERS!$D$8))*SIN(RADIANS(PARAMETERS!$D$9-C6946)/2)*SIN(RADIANS(PARAMETERS!$D$9-C6946)/2))))*2*3958.756</f>
        <v>1958.9256839764482</v>
      </c>
      <c r="F6946">
        <v>147.05793762207</v>
      </c>
      <c r="G6946">
        <v>180.85478210449</v>
      </c>
      <c r="H6946">
        <v>220.92845153809</v>
      </c>
      <c r="I6946">
        <v>256.806640625</v>
      </c>
      <c r="J6946">
        <v>298.51712036133</v>
      </c>
      <c r="K6946" s="6">
        <f>IFERROR(EXP(TREND(LN($F$1:$J$1),LN(F6946:J6946),LN(Calculations!$B$3))),0)</f>
        <v>2.011539797265547E-2</v>
      </c>
    </row>
    <row r="6947" spans="1:11" x14ac:dyDescent="0.35">
      <c r="A6947">
        <v>6944</v>
      </c>
      <c r="B6947" t="str">
        <f t="shared" si="108"/>
        <v>21-90</v>
      </c>
      <c r="C6947">
        <v>-90.192638147780002</v>
      </c>
      <c r="D6947">
        <v>21.241295107172</v>
      </c>
      <c r="E6947">
        <f>ASIN(SQRT((SIN(RADIANS(PARAMETERS!$D$8-D6947)/2)*SIN(RADIANS(PARAMETERS!$D$8-D6947)/2))+(COS(RADIANS(D6947))*COS(RADIANS(PARAMETERS!$D$8))*SIN(RADIANS(PARAMETERS!$D$9-C6947)/2)*SIN(RADIANS(PARAMETERS!$D$9-C6947)/2))))*2*3958.756</f>
        <v>1976.2762290668702</v>
      </c>
      <c r="F6947">
        <v>145.81973266602</v>
      </c>
      <c r="G6947">
        <v>179.9327545166</v>
      </c>
      <c r="H6947">
        <v>219.84329223633</v>
      </c>
      <c r="I6947">
        <v>255.5792388916</v>
      </c>
      <c r="J6947">
        <v>297.12927246094</v>
      </c>
      <c r="K6947" s="6">
        <f>IFERROR(EXP(TREND(LN($F$1:$J$1),LN(F6947:J6947),LN(Calculations!$B$3))),0)</f>
        <v>1.949587392146988E-2</v>
      </c>
    </row>
    <row r="6948" spans="1:11" x14ac:dyDescent="0.35">
      <c r="A6948">
        <v>6945</v>
      </c>
      <c r="B6948" t="str">
        <f t="shared" si="108"/>
        <v>21-90.5</v>
      </c>
      <c r="C6948">
        <v>-90.463959482681005</v>
      </c>
      <c r="D6948">
        <v>21.241295107172</v>
      </c>
      <c r="E6948">
        <f>ASIN(SQRT((SIN(RADIANS(PARAMETERS!$D$8-D6948)/2)*SIN(RADIANS(PARAMETERS!$D$8-D6948)/2))+(COS(RADIANS(D6948))*COS(RADIANS(PARAMETERS!$D$8))*SIN(RADIANS(PARAMETERS!$D$9-C6948)/2)*SIN(RADIANS(PARAMETERS!$D$9-C6948)/2))))*2*3958.756</f>
        <v>1993.6322062169625</v>
      </c>
      <c r="F6948">
        <v>144.6886138916</v>
      </c>
      <c r="G6948">
        <v>179.08016967773</v>
      </c>
      <c r="H6948">
        <v>218.83657836914</v>
      </c>
      <c r="I6948">
        <v>254.43238830566</v>
      </c>
      <c r="J6948">
        <v>295.8225402832</v>
      </c>
      <c r="K6948" s="6">
        <f>IFERROR(EXP(TREND(LN($F$1:$J$1),LN(F6948:J6948),LN(Calculations!$B$3))),0)</f>
        <v>1.8946222868410186E-2</v>
      </c>
    </row>
    <row r="6949" spans="1:11" x14ac:dyDescent="0.35">
      <c r="A6949">
        <v>6946</v>
      </c>
      <c r="B6949" t="str">
        <f t="shared" si="108"/>
        <v>21-90.5</v>
      </c>
      <c r="C6949">
        <v>-90.735280817581994</v>
      </c>
      <c r="D6949">
        <v>21.241295107172</v>
      </c>
      <c r="E6949">
        <f>ASIN(SQRT((SIN(RADIANS(PARAMETERS!$D$8-D6949)/2)*SIN(RADIANS(PARAMETERS!$D$8-D6949)/2))+(COS(RADIANS(D6949))*COS(RADIANS(PARAMETERS!$D$8))*SIN(RADIANS(PARAMETERS!$D$9-C6949)/2)*SIN(RADIANS(PARAMETERS!$D$9-C6949)/2))))*2*3958.756</f>
        <v>2010.9934316889198</v>
      </c>
      <c r="F6949">
        <v>143.63421630859</v>
      </c>
      <c r="G6949">
        <v>178.27507019043</v>
      </c>
      <c r="H6949">
        <v>217.88389587402</v>
      </c>
      <c r="I6949">
        <v>253.33847045898</v>
      </c>
      <c r="J6949">
        <v>294.56573486328</v>
      </c>
      <c r="K6949" s="6">
        <f>IFERROR(EXP(TREND(LN($F$1:$J$1),LN(F6949:J6949),LN(Calculations!$B$3))),0)</f>
        <v>1.8447194980879548E-2</v>
      </c>
    </row>
    <row r="6950" spans="1:11" x14ac:dyDescent="0.35">
      <c r="A6950">
        <v>6947</v>
      </c>
      <c r="B6950" t="str">
        <f t="shared" si="108"/>
        <v>22-50</v>
      </c>
      <c r="C6950">
        <v>-50.037080582435998</v>
      </c>
      <c r="D6950">
        <v>21.512616442073</v>
      </c>
      <c r="E6950">
        <f>ASIN(SQRT((SIN(RADIANS(PARAMETERS!$D$8-D6950)/2)*SIN(RADIANS(PARAMETERS!$D$8-D6950)/2))+(COS(RADIANS(D6950))*COS(RADIANS(PARAMETERS!$D$8))*SIN(RADIANS(PARAMETERS!$D$9-C6950)/2)*SIN(RADIANS(PARAMETERS!$D$9-C6950)/2))))*2*3958.756</f>
        <v>811.82685753134297</v>
      </c>
      <c r="F6950">
        <v>130.98675537109</v>
      </c>
      <c r="G6950">
        <v>169.14512634277</v>
      </c>
      <c r="H6950">
        <v>203.33697509766</v>
      </c>
      <c r="I6950">
        <v>232.3865814209</v>
      </c>
      <c r="J6950">
        <v>265.58731079102</v>
      </c>
      <c r="K6950" s="6">
        <f>IFERROR(EXP(TREND(LN($F$1:$J$1),LN(F6950:J6950),LN(Calculations!$B$3))),0)</f>
        <v>1.336953273599098E-2</v>
      </c>
    </row>
    <row r="6951" spans="1:11" x14ac:dyDescent="0.35">
      <c r="A6951">
        <v>6948</v>
      </c>
      <c r="B6951" t="str">
        <f t="shared" si="108"/>
        <v>22-50.5</v>
      </c>
      <c r="C6951">
        <v>-50.308401917337001</v>
      </c>
      <c r="D6951">
        <v>21.512616442073</v>
      </c>
      <c r="E6951">
        <f>ASIN(SQRT((SIN(RADIANS(PARAMETERS!$D$8-D6951)/2)*SIN(RADIANS(PARAMETERS!$D$8-D6951)/2))+(COS(RADIANS(D6951))*COS(RADIANS(PARAMETERS!$D$8))*SIN(RADIANS(PARAMETERS!$D$9-C6951)/2)*SIN(RADIANS(PARAMETERS!$D$9-C6951)/2))))*2*3958.756</f>
        <v>796.6886494805633</v>
      </c>
      <c r="F6951">
        <v>132.5717010498</v>
      </c>
      <c r="G6951">
        <v>170.51675415039</v>
      </c>
      <c r="H6951">
        <v>204.62001037598</v>
      </c>
      <c r="I6951">
        <v>233.91337585449</v>
      </c>
      <c r="J6951">
        <v>267.40158081055</v>
      </c>
      <c r="K6951" s="6">
        <f>IFERROR(EXP(TREND(LN($F$1:$J$1),LN(F6951:J6951),LN(Calculations!$B$3))),0)</f>
        <v>1.3964896988674404E-2</v>
      </c>
    </row>
    <row r="6952" spans="1:11" x14ac:dyDescent="0.35">
      <c r="A6952">
        <v>6949</v>
      </c>
      <c r="B6952" t="str">
        <f t="shared" si="108"/>
        <v>22-50.5</v>
      </c>
      <c r="C6952">
        <v>-50.579723252237997</v>
      </c>
      <c r="D6952">
        <v>21.512616442073</v>
      </c>
      <c r="E6952">
        <f>ASIN(SQRT((SIN(RADIANS(PARAMETERS!$D$8-D6952)/2)*SIN(RADIANS(PARAMETERS!$D$8-D6952)/2))+(COS(RADIANS(D6952))*COS(RADIANS(PARAMETERS!$D$8))*SIN(RADIANS(PARAMETERS!$D$9-C6952)/2)*SIN(RADIANS(PARAMETERS!$D$9-C6952)/2))))*2*3958.756</f>
        <v>781.66057563435504</v>
      </c>
      <c r="F6952">
        <v>134.08926391602</v>
      </c>
      <c r="G6952">
        <v>171.76593017578</v>
      </c>
      <c r="H6952">
        <v>205.84419250488</v>
      </c>
      <c r="I6952">
        <v>235.37603759766</v>
      </c>
      <c r="J6952">
        <v>269.14617919922</v>
      </c>
      <c r="K6952" s="6">
        <f>IFERROR(EXP(TREND(LN($F$1:$J$1),LN(F6952:J6952),LN(Calculations!$B$3))),0)</f>
        <v>1.4555463219890446E-2</v>
      </c>
    </row>
    <row r="6953" spans="1:11" x14ac:dyDescent="0.35">
      <c r="A6953">
        <v>6950</v>
      </c>
      <c r="B6953" t="str">
        <f t="shared" si="108"/>
        <v>22-51</v>
      </c>
      <c r="C6953">
        <v>-50.851044587139</v>
      </c>
      <c r="D6953">
        <v>21.512616442073</v>
      </c>
      <c r="E6953">
        <f>ASIN(SQRT((SIN(RADIANS(PARAMETERS!$D$8-D6953)/2)*SIN(RADIANS(PARAMETERS!$D$8-D6953)/2))+(COS(RADIANS(D6953))*COS(RADIANS(PARAMETERS!$D$8))*SIN(RADIANS(PARAMETERS!$D$9-C6953)/2)*SIN(RADIANS(PARAMETERS!$D$9-C6953)/2))))*2*3958.756</f>
        <v>766.74914728620229</v>
      </c>
      <c r="F6953">
        <v>135.56893920898</v>
      </c>
      <c r="G6953">
        <v>172.92434692383</v>
      </c>
      <c r="H6953">
        <v>207.04809570313</v>
      </c>
      <c r="I6953">
        <v>236.82894897461</v>
      </c>
      <c r="J6953">
        <v>270.89508056641</v>
      </c>
      <c r="K6953" s="6">
        <f>IFERROR(EXP(TREND(LN($F$1:$J$1),LN(F6953:J6953),LN(Calculations!$B$3))),0)</f>
        <v>1.5150869080582139E-2</v>
      </c>
    </row>
    <row r="6954" spans="1:11" x14ac:dyDescent="0.35">
      <c r="A6954">
        <v>6951</v>
      </c>
      <c r="B6954" t="str">
        <f t="shared" si="108"/>
        <v>22-51</v>
      </c>
      <c r="C6954">
        <v>-51.122365922039997</v>
      </c>
      <c r="D6954">
        <v>21.512616442073</v>
      </c>
      <c r="E6954">
        <f>ASIN(SQRT((SIN(RADIANS(PARAMETERS!$D$8-D6954)/2)*SIN(RADIANS(PARAMETERS!$D$8-D6954)/2))+(COS(RADIANS(D6954))*COS(RADIANS(PARAMETERS!$D$8))*SIN(RADIANS(PARAMETERS!$D$9-C6954)/2)*SIN(RADIANS(PARAMETERS!$D$9-C6954)/2))))*2*3958.756</f>
        <v>751.96133890008446</v>
      </c>
      <c r="F6954">
        <v>137.05114746094</v>
      </c>
      <c r="G6954">
        <v>174.02905273438</v>
      </c>
      <c r="H6954">
        <v>208.27958679199</v>
      </c>
      <c r="I6954">
        <v>238.33702087402</v>
      </c>
      <c r="J6954">
        <v>272.73419189453</v>
      </c>
      <c r="K6954" s="6">
        <f>IFERROR(EXP(TREND(LN($F$1:$J$1),LN(F6954:J6954),LN(Calculations!$B$3))),0)</f>
        <v>1.5766600559148906E-2</v>
      </c>
    </row>
    <row r="6955" spans="1:11" x14ac:dyDescent="0.35">
      <c r="A6955">
        <v>6952</v>
      </c>
      <c r="B6955" t="str">
        <f t="shared" si="108"/>
        <v>22-51.5</v>
      </c>
      <c r="C6955">
        <v>-51.393687256941</v>
      </c>
      <c r="D6955">
        <v>21.512616442073</v>
      </c>
      <c r="E6955">
        <f>ASIN(SQRT((SIN(RADIANS(PARAMETERS!$D$8-D6955)/2)*SIN(RADIANS(PARAMETERS!$D$8-D6955)/2))+(COS(RADIANS(D6955))*COS(RADIANS(PARAMETERS!$D$8))*SIN(RADIANS(PARAMETERS!$D$9-C6955)/2)*SIN(RADIANS(PARAMETERS!$D$9-C6955)/2))))*2*3958.756</f>
        <v>737.3046235631989</v>
      </c>
      <c r="F6955">
        <v>138.46481323242</v>
      </c>
      <c r="G6955">
        <v>175.02734375</v>
      </c>
      <c r="H6955">
        <v>209.45364379883</v>
      </c>
      <c r="I6955">
        <v>239.78117370605</v>
      </c>
      <c r="J6955">
        <v>274.50225830078</v>
      </c>
      <c r="K6955" s="6">
        <f>IFERROR(EXP(TREND(LN($F$1:$J$1),LN(F6955:J6955),LN(Calculations!$B$3))),0)</f>
        <v>1.6370450009988519E-2</v>
      </c>
    </row>
    <row r="6956" spans="1:11" x14ac:dyDescent="0.35">
      <c r="A6956">
        <v>6953</v>
      </c>
      <c r="B6956" t="str">
        <f t="shared" si="108"/>
        <v>22-51.5</v>
      </c>
      <c r="C6956">
        <v>-51.665008591842003</v>
      </c>
      <c r="D6956">
        <v>21.512616442073</v>
      </c>
      <c r="E6956">
        <f>ASIN(SQRT((SIN(RADIANS(PARAMETERS!$D$8-D6956)/2)*SIN(RADIANS(PARAMETERS!$D$8-D6956)/2))+(COS(RADIANS(D6956))*COS(RADIANS(PARAMETERS!$D$8))*SIN(RADIANS(PARAMETERS!$D$9-C6956)/2)*SIN(RADIANS(PARAMETERS!$D$9-C6956)/2))))*2*3958.756</f>
        <v>722.78701080227427</v>
      </c>
      <c r="F6956">
        <v>139.86279296875</v>
      </c>
      <c r="G6956">
        <v>175.97576904297</v>
      </c>
      <c r="H6956">
        <v>210.62702941895</v>
      </c>
      <c r="I6956">
        <v>241.23539733887</v>
      </c>
      <c r="J6956">
        <v>276.29437255859</v>
      </c>
      <c r="K6956" s="6">
        <f>IFERROR(EXP(TREND(LN($F$1:$J$1),LN(F6956:J6956),LN(Calculations!$B$3))),0)</f>
        <v>1.6984767241674092E-2</v>
      </c>
    </row>
    <row r="6957" spans="1:11" x14ac:dyDescent="0.35">
      <c r="A6957">
        <v>6954</v>
      </c>
      <c r="B6957" t="str">
        <f t="shared" si="108"/>
        <v>22-52</v>
      </c>
      <c r="C6957">
        <v>-51.936329926742999</v>
      </c>
      <c r="D6957">
        <v>21.512616442073</v>
      </c>
      <c r="E6957">
        <f>ASIN(SQRT((SIN(RADIANS(PARAMETERS!$D$8-D6957)/2)*SIN(RADIANS(PARAMETERS!$D$8-D6957)/2))+(COS(RADIANS(D6957))*COS(RADIANS(PARAMETERS!$D$8))*SIN(RADIANS(PARAMETERS!$D$9-C6957)/2)*SIN(RADIANS(PARAMETERS!$D$9-C6957)/2))))*2*3958.756</f>
        <v>708.41708677387169</v>
      </c>
      <c r="F6957">
        <v>141.2924041748</v>
      </c>
      <c r="G6957">
        <v>176.9188079834</v>
      </c>
      <c r="H6957">
        <v>211.84939575195</v>
      </c>
      <c r="I6957">
        <v>242.76368713379</v>
      </c>
      <c r="J6957">
        <v>278.19198608398</v>
      </c>
      <c r="K6957" s="6">
        <f>IFERROR(EXP(TREND(LN($F$1:$J$1),LN(F6957:J6957),LN(Calculations!$B$3))),0)</f>
        <v>1.7631609183716264E-2</v>
      </c>
    </row>
    <row r="6958" spans="1:11" x14ac:dyDescent="0.35">
      <c r="A6958">
        <v>6955</v>
      </c>
      <c r="B6958" t="str">
        <f t="shared" si="108"/>
        <v>22-52</v>
      </c>
      <c r="C6958">
        <v>-52.207651261644003</v>
      </c>
      <c r="D6958">
        <v>21.512616442073</v>
      </c>
      <c r="E6958">
        <f>ASIN(SQRT((SIN(RADIANS(PARAMETERS!$D$8-D6958)/2)*SIN(RADIANS(PARAMETERS!$D$8-D6958)/2))+(COS(RADIANS(D6958))*COS(RADIANS(PARAMETERS!$D$8))*SIN(RADIANS(PARAMETERS!$D$9-C6958)/2)*SIN(RADIANS(PARAMETERS!$D$9-C6958)/2))))*2*3958.756</f>
        <v>694.2040567892484</v>
      </c>
      <c r="F6958">
        <v>142.6756439209</v>
      </c>
      <c r="G6958">
        <v>177.8028717041</v>
      </c>
      <c r="H6958">
        <v>213.02279663086</v>
      </c>
      <c r="I6958">
        <v>244.22764587402</v>
      </c>
      <c r="J6958">
        <v>280.00659179688</v>
      </c>
      <c r="K6958" s="6">
        <f>IFERROR(EXP(TREND(LN($F$1:$J$1),LN(F6958:J6958),LN(Calculations!$B$3))),0)</f>
        <v>1.8275312698912485E-2</v>
      </c>
    </row>
    <row r="6959" spans="1:11" x14ac:dyDescent="0.35">
      <c r="A6959">
        <v>6956</v>
      </c>
      <c r="B6959" t="str">
        <f t="shared" si="108"/>
        <v>22-52.5</v>
      </c>
      <c r="C6959">
        <v>-52.478972596544999</v>
      </c>
      <c r="D6959">
        <v>21.512616442073</v>
      </c>
      <c r="E6959">
        <f>ASIN(SQRT((SIN(RADIANS(PARAMETERS!$D$8-D6959)/2)*SIN(RADIANS(PARAMETERS!$D$8-D6959)/2))+(COS(RADIANS(D6959))*COS(RADIANS(PARAMETERS!$D$8))*SIN(RADIANS(PARAMETERS!$D$9-C6959)/2)*SIN(RADIANS(PARAMETERS!$D$9-C6959)/2))))*2*3958.756</f>
        <v>680.15779006870321</v>
      </c>
      <c r="F6959">
        <v>144.06135559082</v>
      </c>
      <c r="G6959">
        <v>178.67472839355</v>
      </c>
      <c r="H6959">
        <v>214.20433044434</v>
      </c>
      <c r="I6959">
        <v>245.70690917969</v>
      </c>
      <c r="J6959">
        <v>281.84561157227</v>
      </c>
      <c r="K6959" s="6">
        <f>IFERROR(EXP(TREND(LN($F$1:$J$1),LN(F6959:J6959),LN(Calculations!$B$3))),0)</f>
        <v>1.8939274816843928E-2</v>
      </c>
    </row>
    <row r="6960" spans="1:11" x14ac:dyDescent="0.35">
      <c r="A6960">
        <v>6957</v>
      </c>
      <c r="B6960" t="str">
        <f t="shared" si="108"/>
        <v>22-53</v>
      </c>
      <c r="C6960">
        <v>-52.750293931446002</v>
      </c>
      <c r="D6960">
        <v>21.512616442073</v>
      </c>
      <c r="E6960">
        <f>ASIN(SQRT((SIN(RADIANS(PARAMETERS!$D$8-D6960)/2)*SIN(RADIANS(PARAMETERS!$D$8-D6960)/2))+(COS(RADIANS(D6960))*COS(RADIANS(PARAMETERS!$D$8))*SIN(RADIANS(PARAMETERS!$D$9-C6960)/2)*SIN(RADIANS(PARAMETERS!$D$9-C6960)/2))))*2*3958.756</f>
        <v>666.28886653530674</v>
      </c>
      <c r="F6960">
        <v>145.48152160645</v>
      </c>
      <c r="G6960">
        <v>179.5651550293</v>
      </c>
      <c r="H6960">
        <v>215.43182373047</v>
      </c>
      <c r="I6960">
        <v>247.25390625</v>
      </c>
      <c r="J6960">
        <v>283.77969360352</v>
      </c>
      <c r="K6960" s="6">
        <f>IFERROR(EXP(TREND(LN($F$1:$J$1),LN(F6960:J6960),LN(Calculations!$B$3))),0)</f>
        <v>1.9640625751329251E-2</v>
      </c>
    </row>
    <row r="6961" spans="1:11" x14ac:dyDescent="0.35">
      <c r="A6961">
        <v>6958</v>
      </c>
      <c r="B6961" t="str">
        <f t="shared" si="108"/>
        <v>22-53</v>
      </c>
      <c r="C6961">
        <v>-53.021615266346998</v>
      </c>
      <c r="D6961">
        <v>21.512616442073</v>
      </c>
      <c r="E6961">
        <f>ASIN(SQRT((SIN(RADIANS(PARAMETERS!$D$8-D6961)/2)*SIN(RADIANS(PARAMETERS!$D$8-D6961)/2))+(COS(RADIANS(D6961))*COS(RADIANS(PARAMETERS!$D$8))*SIN(RADIANS(PARAMETERS!$D$9-C6961)/2)*SIN(RADIANS(PARAMETERS!$D$9-C6961)/2))))*2*3958.756</f>
        <v>652.60862534965759</v>
      </c>
      <c r="F6961">
        <v>146.85862731934</v>
      </c>
      <c r="G6961">
        <v>180.42054748535</v>
      </c>
      <c r="H6961">
        <v>216.60157775879</v>
      </c>
      <c r="I6961">
        <v>248.7209777832</v>
      </c>
      <c r="J6961">
        <v>285.60638427734</v>
      </c>
      <c r="K6961" s="6">
        <f>IFERROR(EXP(TREND(LN($F$1:$J$1),LN(F6961:J6961),LN(Calculations!$B$3))),0)</f>
        <v>2.0342381452171925E-2</v>
      </c>
    </row>
    <row r="6962" spans="1:11" x14ac:dyDescent="0.35">
      <c r="A6962">
        <v>6959</v>
      </c>
      <c r="B6962" t="str">
        <f t="shared" si="108"/>
        <v>22-53.5</v>
      </c>
      <c r="C6962">
        <v>-53.292936601248002</v>
      </c>
      <c r="D6962">
        <v>21.512616442073</v>
      </c>
      <c r="E6962">
        <f>ASIN(SQRT((SIN(RADIANS(PARAMETERS!$D$8-D6962)/2)*SIN(RADIANS(PARAMETERS!$D$8-D6962)/2))+(COS(RADIANS(D6962))*COS(RADIANS(PARAMETERS!$D$8))*SIN(RADIANS(PARAMETERS!$D$9-C6962)/2)*SIN(RADIANS(PARAMETERS!$D$9-C6962)/2))))*2*3958.756</f>
        <v>639.12921475133169</v>
      </c>
      <c r="F6962">
        <v>148.25886535645</v>
      </c>
      <c r="G6962">
        <v>181.28479003906</v>
      </c>
      <c r="H6962">
        <v>217.77848815918</v>
      </c>
      <c r="I6962">
        <v>250.19326782227</v>
      </c>
      <c r="J6962">
        <v>287.43563842773</v>
      </c>
      <c r="K6962" s="6">
        <f>IFERROR(EXP(TREND(LN($F$1:$J$1),LN(F6962:J6962),LN(Calculations!$B$3))),0)</f>
        <v>2.1078594959870162E-2</v>
      </c>
    </row>
    <row r="6963" spans="1:11" x14ac:dyDescent="0.35">
      <c r="A6963">
        <v>6960</v>
      </c>
      <c r="B6963" t="str">
        <f t="shared" si="108"/>
        <v>22-53.5</v>
      </c>
      <c r="C6963">
        <v>-53.564257936148998</v>
      </c>
      <c r="D6963">
        <v>21.512616442073</v>
      </c>
      <c r="E6963">
        <f>ASIN(SQRT((SIN(RADIANS(PARAMETERS!$D$8-D6963)/2)*SIN(RADIANS(PARAMETERS!$D$8-D6963)/2))+(COS(RADIANS(D6963))*COS(RADIANS(PARAMETERS!$D$8))*SIN(RADIANS(PARAMETERS!$D$9-C6963)/2)*SIN(RADIANS(PARAMETERS!$D$9-C6963)/2))))*2*3958.756</f>
        <v>625.86364260432742</v>
      </c>
      <c r="F6963">
        <v>149.70985412598</v>
      </c>
      <c r="G6963">
        <v>182.17666625977</v>
      </c>
      <c r="H6963">
        <v>218.99049377441</v>
      </c>
      <c r="I6963">
        <v>251.70764160156</v>
      </c>
      <c r="J6963">
        <v>289.31530761719</v>
      </c>
      <c r="K6963" s="6">
        <f>IFERROR(EXP(TREND(LN($F$1:$J$1),LN(F6963:J6963),LN(Calculations!$B$3))),0)</f>
        <v>2.1866345980861689E-2</v>
      </c>
    </row>
    <row r="6964" spans="1:11" x14ac:dyDescent="0.35">
      <c r="A6964">
        <v>6961</v>
      </c>
      <c r="B6964" t="str">
        <f t="shared" si="108"/>
        <v>22-54</v>
      </c>
      <c r="C6964">
        <v>-53.835579271050001</v>
      </c>
      <c r="D6964">
        <v>21.512616442073</v>
      </c>
      <c r="E6964">
        <f>ASIN(SQRT((SIN(RADIANS(PARAMETERS!$D$8-D6964)/2)*SIN(RADIANS(PARAMETERS!$D$8-D6964)/2))+(COS(RADIANS(D6964))*COS(RADIANS(PARAMETERS!$D$8))*SIN(RADIANS(PARAMETERS!$D$9-C6964)/2)*SIN(RADIANS(PARAMETERS!$D$9-C6964)/2))))*2*3958.756</f>
        <v>612.82582683817031</v>
      </c>
      <c r="F6964">
        <v>151.11157226563</v>
      </c>
      <c r="G6964">
        <v>183.02949523926</v>
      </c>
      <c r="H6964">
        <v>220.13626098633</v>
      </c>
      <c r="I6964">
        <v>253.12915039063</v>
      </c>
      <c r="J6964">
        <v>291.06915283203</v>
      </c>
      <c r="K6964" s="6">
        <f>IFERROR(EXP(TREND(LN($F$1:$J$1),LN(F6964:J6964),LN(Calculations!$B$3))),0)</f>
        <v>2.2653123086635148E-2</v>
      </c>
    </row>
    <row r="6965" spans="1:11" x14ac:dyDescent="0.35">
      <c r="A6965">
        <v>6962</v>
      </c>
      <c r="B6965" t="str">
        <f t="shared" si="108"/>
        <v>22-54</v>
      </c>
      <c r="C6965">
        <v>-54.106900605950997</v>
      </c>
      <c r="D6965">
        <v>21.512616442073</v>
      </c>
      <c r="E6965">
        <f>ASIN(SQRT((SIN(RADIANS(PARAMETERS!$D$8-D6965)/2)*SIN(RADIANS(PARAMETERS!$D$8-D6965)/2))+(COS(RADIANS(D6965))*COS(RADIANS(PARAMETERS!$D$8))*SIN(RADIANS(PARAMETERS!$D$9-C6965)/2)*SIN(RADIANS(PARAMETERS!$D$9-C6965)/2))))*2*3958.756</f>
        <v>600.03064472882625</v>
      </c>
      <c r="F6965">
        <v>152.51940917969</v>
      </c>
      <c r="G6965">
        <v>183.88182067871</v>
      </c>
      <c r="H6965">
        <v>221.27507019043</v>
      </c>
      <c r="I6965">
        <v>254.53729248047</v>
      </c>
      <c r="J6965">
        <v>292.8014831543</v>
      </c>
      <c r="K6965" s="6">
        <f>IFERROR(EXP(TREND(LN($F$1:$J$1),LN(F6965:J6965),LN(Calculations!$B$3))),0)</f>
        <v>2.3469586371085358E-2</v>
      </c>
    </row>
    <row r="6966" spans="1:11" x14ac:dyDescent="0.35">
      <c r="A6966">
        <v>6963</v>
      </c>
      <c r="B6966" t="str">
        <f t="shared" si="108"/>
        <v>22-54.5</v>
      </c>
      <c r="C6966">
        <v>-54.378221940852001</v>
      </c>
      <c r="D6966">
        <v>21.512616442073</v>
      </c>
      <c r="E6966">
        <f>ASIN(SQRT((SIN(RADIANS(PARAMETERS!$D$8-D6966)/2)*SIN(RADIANS(PARAMETERS!$D$8-D6966)/2))+(COS(RADIANS(D6966))*COS(RADIANS(PARAMETERS!$D$8))*SIN(RADIANS(PARAMETERS!$D$9-C6966)/2)*SIN(RADIANS(PARAMETERS!$D$9-C6966)/2))))*2*3958.756</f>
        <v>587.49397967026368</v>
      </c>
      <c r="F6966">
        <v>153.94393920898</v>
      </c>
      <c r="G6966">
        <v>184.74108886719</v>
      </c>
      <c r="H6966">
        <v>222.41746520996</v>
      </c>
      <c r="I6966">
        <v>255.94552612305</v>
      </c>
      <c r="J6966">
        <v>294.52954101563</v>
      </c>
      <c r="K6966" s="6">
        <f>IFERROR(EXP(TREND(LN($F$1:$J$1),LN(F6966:J6966),LN(Calculations!$B$3))),0)</f>
        <v>2.4323554051489088E-2</v>
      </c>
    </row>
    <row r="6967" spans="1:11" x14ac:dyDescent="0.35">
      <c r="A6967">
        <v>6964</v>
      </c>
      <c r="B6967" t="str">
        <f t="shared" si="108"/>
        <v>22-54.5</v>
      </c>
      <c r="C6967">
        <v>-54.649543275752997</v>
      </c>
      <c r="D6967">
        <v>21.512616442073</v>
      </c>
      <c r="E6967">
        <f>ASIN(SQRT((SIN(RADIANS(PARAMETERS!$D$8-D6967)/2)*SIN(RADIANS(PARAMETERS!$D$8-D6967)/2))+(COS(RADIANS(D6967))*COS(RADIANS(PARAMETERS!$D$8))*SIN(RADIANS(PARAMETERS!$D$9-C6967)/2)*SIN(RADIANS(PARAMETERS!$D$9-C6967)/2))))*2*3958.756</f>
        <v>575.23276374604518</v>
      </c>
      <c r="F6967">
        <v>155.25459289551</v>
      </c>
      <c r="G6967">
        <v>185.52056884766</v>
      </c>
      <c r="H6967">
        <v>223.43447875977</v>
      </c>
      <c r="I6967">
        <v>257.18411254883</v>
      </c>
      <c r="J6967">
        <v>296.03326416016</v>
      </c>
      <c r="K6967" s="6">
        <f>IFERROR(EXP(TREND(LN($F$1:$J$1),LN(F6967:J6967),LN(Calculations!$B$3))),0)</f>
        <v>2.5137105281809131E-2</v>
      </c>
    </row>
    <row r="6968" spans="1:11" x14ac:dyDescent="0.35">
      <c r="A6968">
        <v>6965</v>
      </c>
      <c r="B6968" t="str">
        <f t="shared" si="108"/>
        <v>22-55</v>
      </c>
      <c r="C6968">
        <v>-54.920864610654</v>
      </c>
      <c r="D6968">
        <v>21.512616442073</v>
      </c>
      <c r="E6968">
        <f>ASIN(SQRT((SIN(RADIANS(PARAMETERS!$D$8-D6968)/2)*SIN(RADIANS(PARAMETERS!$D$8-D6968)/2))+(COS(RADIANS(D6968))*COS(RADIANS(PARAMETERS!$D$8))*SIN(RADIANS(PARAMETERS!$D$9-C6968)/2)*SIN(RADIANS(PARAMETERS!$D$9-C6968)/2))))*2*3958.756</f>
        <v>563.26501402087058</v>
      </c>
      <c r="F6968">
        <v>156.52590942383</v>
      </c>
      <c r="G6968">
        <v>186.2738494873</v>
      </c>
      <c r="H6968">
        <v>224.41299438477</v>
      </c>
      <c r="I6968">
        <v>258.37243652344</v>
      </c>
      <c r="J6968">
        <v>297.47235107422</v>
      </c>
      <c r="K6968" s="6">
        <f>IFERROR(EXP(TREND(LN($F$1:$J$1),LN(F6968:J6968),LN(Calculations!$B$3))),0)</f>
        <v>2.5951106627431369E-2</v>
      </c>
    </row>
    <row r="6969" spans="1:11" x14ac:dyDescent="0.35">
      <c r="A6969">
        <v>6966</v>
      </c>
      <c r="B6969" t="str">
        <f t="shared" si="108"/>
        <v>22-55</v>
      </c>
      <c r="C6969">
        <v>-55.192185945555003</v>
      </c>
      <c r="D6969">
        <v>21.512616442073</v>
      </c>
      <c r="E6969">
        <f>ASIN(SQRT((SIN(RADIANS(PARAMETERS!$D$8-D6969)/2)*SIN(RADIANS(PARAMETERS!$D$8-D6969)/2))+(COS(RADIANS(D6969))*COS(RADIANS(PARAMETERS!$D$8))*SIN(RADIANS(PARAMETERS!$D$9-C6969)/2)*SIN(RADIANS(PARAMETERS!$D$9-C6969)/2))))*2*3958.756</f>
        <v>551.60986003867788</v>
      </c>
      <c r="F6969">
        <v>157.76722717285</v>
      </c>
      <c r="G6969">
        <v>187.00888061523</v>
      </c>
      <c r="H6969">
        <v>225.36474609375</v>
      </c>
      <c r="I6969">
        <v>259.52584838867</v>
      </c>
      <c r="J6969">
        <v>298.86660766602</v>
      </c>
      <c r="K6969" s="6">
        <f>IFERROR(EXP(TREND(LN($F$1:$J$1),LN(F6969:J6969),LN(Calculations!$B$3))),0)</f>
        <v>2.6770402438040984E-2</v>
      </c>
    </row>
    <row r="6970" spans="1:11" x14ac:dyDescent="0.35">
      <c r="A6970">
        <v>6967</v>
      </c>
      <c r="B6970" t="str">
        <f t="shared" si="108"/>
        <v>22-55.5</v>
      </c>
      <c r="C6970">
        <v>-55.463507280456</v>
      </c>
      <c r="D6970">
        <v>21.512616442073</v>
      </c>
      <c r="E6970">
        <f>ASIN(SQRT((SIN(RADIANS(PARAMETERS!$D$8-D6970)/2)*SIN(RADIANS(PARAMETERS!$D$8-D6970)/2))+(COS(RADIANS(D6970))*COS(RADIANS(PARAMETERS!$D$8))*SIN(RADIANS(PARAMETERS!$D$9-C6970)/2)*SIN(RADIANS(PARAMETERS!$D$9-C6970)/2))))*2*3958.756</f>
        <v>540.28755954652888</v>
      </c>
      <c r="F6970">
        <v>158.9006652832</v>
      </c>
      <c r="G6970">
        <v>187.66972351074</v>
      </c>
      <c r="H6970">
        <v>226.19538879395</v>
      </c>
      <c r="I6970">
        <v>260.51214599609</v>
      </c>
      <c r="J6970">
        <v>300.03665161133</v>
      </c>
      <c r="K6970" s="6">
        <f>IFERROR(EXP(TREND(LN($F$1:$J$1),LN(F6970:J6970),LN(Calculations!$B$3))),0)</f>
        <v>2.754591537731883E-2</v>
      </c>
    </row>
    <row r="6971" spans="1:11" x14ac:dyDescent="0.35">
      <c r="A6971">
        <v>6968</v>
      </c>
      <c r="B6971" t="str">
        <f t="shared" si="108"/>
        <v>22-55.5</v>
      </c>
      <c r="C6971">
        <v>-55.734828615357003</v>
      </c>
      <c r="D6971">
        <v>21.512616442073</v>
      </c>
      <c r="E6971">
        <f>ASIN(SQRT((SIN(RADIANS(PARAMETERS!$D$8-D6971)/2)*SIN(RADIANS(PARAMETERS!$D$8-D6971)/2))+(COS(RADIANS(D6971))*COS(RADIANS(PARAMETERS!$D$8))*SIN(RADIANS(PARAMETERS!$D$9-C6971)/2)*SIN(RADIANS(PARAMETERS!$D$9-C6971)/2))))*2*3958.756</f>
        <v>529.31949897967502</v>
      </c>
      <c r="F6971">
        <v>159.99806213379</v>
      </c>
      <c r="G6971">
        <v>188.31759643555</v>
      </c>
      <c r="H6971">
        <v>227.00512695313</v>
      </c>
      <c r="I6971">
        <v>261.46981811523</v>
      </c>
      <c r="J6971">
        <v>301.16842651367</v>
      </c>
      <c r="K6971" s="6">
        <f>IFERROR(EXP(TREND(LN($F$1:$J$1),LN(F6971:J6971),LN(Calculations!$B$3))),0)</f>
        <v>2.8320603930581188E-2</v>
      </c>
    </row>
    <row r="6972" spans="1:11" x14ac:dyDescent="0.35">
      <c r="A6972">
        <v>6969</v>
      </c>
      <c r="B6972" t="str">
        <f t="shared" si="108"/>
        <v>22-56</v>
      </c>
      <c r="C6972">
        <v>-56.006149950257999</v>
      </c>
      <c r="D6972">
        <v>21.512616442073</v>
      </c>
      <c r="E6972">
        <f>ASIN(SQRT((SIN(RADIANS(PARAMETERS!$D$8-D6972)/2)*SIN(RADIANS(PARAMETERS!$D$8-D6972)/2))+(COS(RADIANS(D6972))*COS(RADIANS(PARAMETERS!$D$8))*SIN(RADIANS(PARAMETERS!$D$9-C6972)/2)*SIN(RADIANS(PARAMETERS!$D$9-C6972)/2))))*2*3958.756</f>
        <v>518.72817477058641</v>
      </c>
      <c r="F6972">
        <v>161.0517578125</v>
      </c>
      <c r="G6972">
        <v>188.95710754395</v>
      </c>
      <c r="H6972">
        <v>227.80061340332</v>
      </c>
      <c r="I6972">
        <v>262.40744018555</v>
      </c>
      <c r="J6972">
        <v>302.27294921875</v>
      </c>
      <c r="K6972" s="6">
        <f>IFERROR(EXP(TREND(LN($F$1:$J$1),LN(F6972:J6972),LN(Calculations!$B$3))),0)</f>
        <v>2.908904935709733E-2</v>
      </c>
    </row>
    <row r="6973" spans="1:11" x14ac:dyDescent="0.35">
      <c r="A6973">
        <v>6970</v>
      </c>
      <c r="B6973" t="str">
        <f t="shared" si="108"/>
        <v>22-56.5</v>
      </c>
      <c r="C6973">
        <v>-56.277471285159002</v>
      </c>
      <c r="D6973">
        <v>21.512616442073</v>
      </c>
      <c r="E6973">
        <f>ASIN(SQRT((SIN(RADIANS(PARAMETERS!$D$8-D6973)/2)*SIN(RADIANS(PARAMETERS!$D$8-D6973)/2))+(COS(RADIANS(D6973))*COS(RADIANS(PARAMETERS!$D$8))*SIN(RADIANS(PARAMETERS!$D$9-C6973)/2)*SIN(RADIANS(PARAMETERS!$D$9-C6973)/2))))*2*3958.756</f>
        <v>508.5371511233451</v>
      </c>
      <c r="F6973">
        <v>162.02146911621</v>
      </c>
      <c r="G6973">
        <v>189.55062866211</v>
      </c>
      <c r="H6973">
        <v>228.51971435547</v>
      </c>
      <c r="I6973">
        <v>263.23886108398</v>
      </c>
      <c r="J6973">
        <v>303.23416137695</v>
      </c>
      <c r="K6973" s="6">
        <f>IFERROR(EXP(TREND(LN($F$1:$J$1),LN(F6973:J6973),LN(Calculations!$B$3))),0)</f>
        <v>2.9822738977164573E-2</v>
      </c>
    </row>
    <row r="6974" spans="1:11" x14ac:dyDescent="0.35">
      <c r="A6974">
        <v>6971</v>
      </c>
      <c r="B6974" t="str">
        <f t="shared" si="108"/>
        <v>22-56.5</v>
      </c>
      <c r="C6974">
        <v>-56.548792620059999</v>
      </c>
      <c r="D6974">
        <v>21.512616442073</v>
      </c>
      <c r="E6974">
        <f>ASIN(SQRT((SIN(RADIANS(PARAMETERS!$D$8-D6974)/2)*SIN(RADIANS(PARAMETERS!$D$8-D6974)/2))+(COS(RADIANS(D6974))*COS(RADIANS(PARAMETERS!$D$8))*SIN(RADIANS(PARAMETERS!$D$9-C6974)/2)*SIN(RADIANS(PARAMETERS!$D$9-C6974)/2))))*2*3958.756</f>
        <v>498.77098957896834</v>
      </c>
      <c r="F6974">
        <v>162.97622680664</v>
      </c>
      <c r="G6974">
        <v>190.16128540039</v>
      </c>
      <c r="H6974">
        <v>229.26817321777</v>
      </c>
      <c r="I6974">
        <v>264.11166381836</v>
      </c>
      <c r="J6974">
        <v>304.25173950195</v>
      </c>
      <c r="K6974" s="6">
        <f>IFERROR(EXP(TREND(LN($F$1:$J$1),LN(F6974:J6974),LN(Calculations!$B$3))),0)</f>
        <v>3.0564922600772797E-2</v>
      </c>
    </row>
    <row r="6975" spans="1:11" x14ac:dyDescent="0.35">
      <c r="A6975">
        <v>6972</v>
      </c>
      <c r="B6975" t="str">
        <f t="shared" si="108"/>
        <v>22-57</v>
      </c>
      <c r="C6975">
        <v>-56.820113954961002</v>
      </c>
      <c r="D6975">
        <v>21.512616442073</v>
      </c>
      <c r="E6975">
        <f>ASIN(SQRT((SIN(RADIANS(PARAMETERS!$D$8-D6975)/2)*SIN(RADIANS(PARAMETERS!$D$8-D6975)/2))+(COS(RADIANS(D6975))*COS(RADIANS(PARAMETERS!$D$8))*SIN(RADIANS(PARAMETERS!$D$9-C6975)/2)*SIN(RADIANS(PARAMETERS!$D$9-C6975)/2))))*2*3958.756</f>
        <v>489.45514555608588</v>
      </c>
      <c r="F6975">
        <v>163.89489746094</v>
      </c>
      <c r="G6975">
        <v>190.78384399414</v>
      </c>
      <c r="H6975">
        <v>230.03704833984</v>
      </c>
      <c r="I6975">
        <v>265.01327514648</v>
      </c>
      <c r="J6975">
        <v>305.30865478516</v>
      </c>
      <c r="K6975" s="6">
        <f>IFERROR(EXP(TREND(LN($F$1:$J$1),LN(F6975:J6975),LN(Calculations!$B$3))),0)</f>
        <v>3.1300470324517542E-2</v>
      </c>
    </row>
    <row r="6976" spans="1:11" x14ac:dyDescent="0.35">
      <c r="A6976">
        <v>6973</v>
      </c>
      <c r="B6976" t="str">
        <f t="shared" si="108"/>
        <v>22-57</v>
      </c>
      <c r="C6976">
        <v>-57.091435289861998</v>
      </c>
      <c r="D6976">
        <v>21.512616442073</v>
      </c>
      <c r="E6976">
        <f>ASIN(SQRT((SIN(RADIANS(PARAMETERS!$D$8-D6976)/2)*SIN(RADIANS(PARAMETERS!$D$8-D6976)/2))+(COS(RADIANS(D6976))*COS(RADIANS(PARAMETERS!$D$8))*SIN(RADIANS(PARAMETERS!$D$9-C6976)/2)*SIN(RADIANS(PARAMETERS!$D$9-C6976)/2))))*2*3958.756</f>
        <v>480.61582716819538</v>
      </c>
      <c r="F6976">
        <v>164.7145690918</v>
      </c>
      <c r="G6976">
        <v>191.36088562012</v>
      </c>
      <c r="H6976">
        <v>230.73985290527</v>
      </c>
      <c r="I6976">
        <v>265.82897949219</v>
      </c>
      <c r="J6976">
        <v>306.25527954102</v>
      </c>
      <c r="K6976" s="6">
        <f>IFERROR(EXP(TREND(LN($F$1:$J$1),LN(F6976:J6976),LN(Calculations!$B$3))),0)</f>
        <v>3.1979976129131081E-2</v>
      </c>
    </row>
    <row r="6977" spans="1:11" x14ac:dyDescent="0.35">
      <c r="A6977">
        <v>6974</v>
      </c>
      <c r="B6977" t="str">
        <f t="shared" si="108"/>
        <v>22-57.5</v>
      </c>
      <c r="C6977">
        <v>-57.362756624763001</v>
      </c>
      <c r="D6977">
        <v>21.512616442073</v>
      </c>
      <c r="E6977">
        <f>ASIN(SQRT((SIN(RADIANS(PARAMETERS!$D$8-D6977)/2)*SIN(RADIANS(PARAMETERS!$D$8-D6977)/2))+(COS(RADIANS(D6977))*COS(RADIANS(PARAMETERS!$D$8))*SIN(RADIANS(PARAMETERS!$D$9-C6977)/2)*SIN(RADIANS(PARAMETERS!$D$9-C6977)/2))))*2*3958.756</f>
        <v>472.27981208620429</v>
      </c>
      <c r="F6977">
        <v>165.51844787598</v>
      </c>
      <c r="G6977">
        <v>191.96183776855</v>
      </c>
      <c r="H6977">
        <v>231.47885131836</v>
      </c>
      <c r="I6977">
        <v>266.69284057617</v>
      </c>
      <c r="J6977">
        <v>307.26477050781</v>
      </c>
      <c r="K6977" s="6">
        <f>IFERROR(EXP(TREND(LN($F$1:$J$1),LN(F6977:J6977),LN(Calculations!$B$3))),0)</f>
        <v>3.2663919367778682E-2</v>
      </c>
    </row>
    <row r="6978" spans="1:11" x14ac:dyDescent="0.35">
      <c r="A6978">
        <v>6975</v>
      </c>
      <c r="B6978" t="str">
        <f t="shared" si="108"/>
        <v>22-57.5</v>
      </c>
      <c r="C6978">
        <v>-57.634077959663998</v>
      </c>
      <c r="D6978">
        <v>21.512616442073</v>
      </c>
      <c r="E6978">
        <f>ASIN(SQRT((SIN(RADIANS(PARAMETERS!$D$8-D6978)/2)*SIN(RADIANS(PARAMETERS!$D$8-D6978)/2))+(COS(RADIANS(D6978))*COS(RADIANS(PARAMETERS!$D$8))*SIN(RADIANS(PARAMETERS!$D$9-C6978)/2)*SIN(RADIANS(PARAMETERS!$D$9-C6978)/2))))*2*3958.756</f>
        <v>464.47421912779248</v>
      </c>
      <c r="F6978">
        <v>166.28125</v>
      </c>
      <c r="G6978">
        <v>192.57504272461</v>
      </c>
      <c r="H6978">
        <v>232.23699951172</v>
      </c>
      <c r="I6978">
        <v>267.58251953125</v>
      </c>
      <c r="J6978">
        <v>308.30834960938</v>
      </c>
      <c r="K6978" s="6">
        <f>IFERROR(EXP(TREND(LN($F$1:$J$1),LN(F6978:J6978),LN(Calculations!$B$3))),0)</f>
        <v>3.333217781402676E-2</v>
      </c>
    </row>
    <row r="6979" spans="1:11" x14ac:dyDescent="0.35">
      <c r="A6979">
        <v>6976</v>
      </c>
      <c r="B6979" t="str">
        <f t="shared" si="108"/>
        <v>22-58</v>
      </c>
      <c r="C6979">
        <v>-57.905399294565001</v>
      </c>
      <c r="D6979">
        <v>21.512616442073</v>
      </c>
      <c r="E6979">
        <f>ASIN(SQRT((SIN(RADIANS(PARAMETERS!$D$8-D6979)/2)*SIN(RADIANS(PARAMETERS!$D$8-D6979)/2))+(COS(RADIANS(D6979))*COS(RADIANS(PARAMETERS!$D$8))*SIN(RADIANS(PARAMETERS!$D$9-C6979)/2)*SIN(RADIANS(PARAMETERS!$D$9-C6979)/2))))*2*3958.756</f>
        <v>457.22623269638359</v>
      </c>
      <c r="F6979">
        <v>166.9475402832</v>
      </c>
      <c r="G6979">
        <v>193.14517211914</v>
      </c>
      <c r="H6979">
        <v>232.93629455566</v>
      </c>
      <c r="I6979">
        <v>268.39834594727</v>
      </c>
      <c r="J6979">
        <v>309.25988769531</v>
      </c>
      <c r="K6979" s="6">
        <f>IFERROR(EXP(TREND(LN($F$1:$J$1),LN(F6979:J6979),LN(Calculations!$B$3))),0)</f>
        <v>3.3935998650019374E-2</v>
      </c>
    </row>
    <row r="6980" spans="1:11" x14ac:dyDescent="0.35">
      <c r="A6980">
        <v>6977</v>
      </c>
      <c r="B6980" t="str">
        <f t="shared" si="108"/>
        <v>22-58</v>
      </c>
      <c r="C6980">
        <v>-58.176720629465002</v>
      </c>
      <c r="D6980">
        <v>21.512616442073</v>
      </c>
      <c r="E6980">
        <f>ASIN(SQRT((SIN(RADIANS(PARAMETERS!$D$8-D6980)/2)*SIN(RADIANS(PARAMETERS!$D$8-D6980)/2))+(COS(RADIANS(D6980))*COS(RADIANS(PARAMETERS!$D$8))*SIN(RADIANS(PARAMETERS!$D$9-C6980)/2)*SIN(RADIANS(PARAMETERS!$D$9-C6980)/2))))*2*3958.756</f>
        <v>450.56278021624047</v>
      </c>
      <c r="F6980">
        <v>167.63247680664</v>
      </c>
      <c r="G6980">
        <v>193.76210021973</v>
      </c>
      <c r="H6980">
        <v>233.70916748047</v>
      </c>
      <c r="I6980">
        <v>269.31393432617</v>
      </c>
      <c r="J6980">
        <v>310.34365844727</v>
      </c>
      <c r="K6980" s="6">
        <f>IFERROR(EXP(TREND(LN($F$1:$J$1),LN(F6980:J6980),LN(Calculations!$B$3))),0)</f>
        <v>3.4564083579258248E-2</v>
      </c>
    </row>
    <row r="6981" spans="1:11" x14ac:dyDescent="0.35">
      <c r="A6981">
        <v>6978</v>
      </c>
      <c r="B6981" t="str">
        <f t="shared" ref="B6981:B7044" si="109">MROUND(D6981,1)&amp;MROUND(C6981,-0.5)</f>
        <v>22-58.5</v>
      </c>
      <c r="C6981">
        <v>-58.448041964365999</v>
      </c>
      <c r="D6981">
        <v>21.512616442073</v>
      </c>
      <c r="E6981">
        <f>ASIN(SQRT((SIN(RADIANS(PARAMETERS!$D$8-D6981)/2)*SIN(RADIANS(PARAMETERS!$D$8-D6981)/2))+(COS(RADIANS(D6981))*COS(RADIANS(PARAMETERS!$D$8))*SIN(RADIANS(PARAMETERS!$D$9-C6981)/2)*SIN(RADIANS(PARAMETERS!$D$9-C6981)/2))))*2*3958.756</f>
        <v>444.51016531891628</v>
      </c>
      <c r="F6981">
        <v>168.3050994873</v>
      </c>
      <c r="G6981">
        <v>194.40336608887</v>
      </c>
      <c r="H6981">
        <v>234.52033996582</v>
      </c>
      <c r="I6981">
        <v>270.2815246582</v>
      </c>
      <c r="J6981">
        <v>311.49642944336</v>
      </c>
      <c r="K6981" s="6">
        <f>IFERROR(EXP(TREND(LN($F$1:$J$1),LN(F6981:J6981),LN(Calculations!$B$3))),0)</f>
        <v>3.5192550166014532E-2</v>
      </c>
    </row>
    <row r="6982" spans="1:11" x14ac:dyDescent="0.35">
      <c r="A6982">
        <v>6979</v>
      </c>
      <c r="B6982" t="str">
        <f t="shared" si="109"/>
        <v>22-58.5</v>
      </c>
      <c r="C6982">
        <v>-58.719363299267002</v>
      </c>
      <c r="D6982">
        <v>21.512616442073</v>
      </c>
      <c r="E6982">
        <f>ASIN(SQRT((SIN(RADIANS(PARAMETERS!$D$8-D6982)/2)*SIN(RADIANS(PARAMETERS!$D$8-D6982)/2))+(COS(RADIANS(D6982))*COS(RADIANS(PARAMETERS!$D$8))*SIN(RADIANS(PARAMETERS!$D$9-C6982)/2)*SIN(RADIANS(PARAMETERS!$D$9-C6982)/2))))*2*3958.756</f>
        <v>439.09366265967992</v>
      </c>
      <c r="F6982">
        <v>168.9109954834</v>
      </c>
      <c r="G6982">
        <v>195.00498962402</v>
      </c>
      <c r="H6982">
        <v>235.27046203613</v>
      </c>
      <c r="I6982">
        <v>271.16720581055</v>
      </c>
      <c r="J6982">
        <v>312.54153442383</v>
      </c>
      <c r="K6982" s="6">
        <f>IFERROR(EXP(TREND(LN($F$1:$J$1),LN(F6982:J6982),LN(Calculations!$B$3))),0)</f>
        <v>3.5777525816596857E-2</v>
      </c>
    </row>
    <row r="6983" spans="1:11" x14ac:dyDescent="0.35">
      <c r="A6983">
        <v>6980</v>
      </c>
      <c r="B6983" t="str">
        <f t="shared" si="109"/>
        <v>22-59</v>
      </c>
      <c r="C6983">
        <v>-58.990684634167998</v>
      </c>
      <c r="D6983">
        <v>21.512616442073</v>
      </c>
      <c r="E6983">
        <f>ASIN(SQRT((SIN(RADIANS(PARAMETERS!$D$8-D6983)/2)*SIN(RADIANS(PARAMETERS!$D$8-D6983)/2))+(COS(RADIANS(D6983))*COS(RADIANS(PARAMETERS!$D$8))*SIN(RADIANS(PARAMETERS!$D$9-C6983)/2)*SIN(RADIANS(PARAMETERS!$D$9-C6983)/2))))*2*3958.756</f>
        <v>434.33708371401974</v>
      </c>
      <c r="F6983">
        <v>169.51689147949</v>
      </c>
      <c r="G6983">
        <v>195.62873840332</v>
      </c>
      <c r="H6983">
        <v>236.06030273438</v>
      </c>
      <c r="I6983">
        <v>272.11010742188</v>
      </c>
      <c r="J6983">
        <v>313.66586303711</v>
      </c>
      <c r="K6983" s="6">
        <f>IFERROR(EXP(TREND(LN($F$1:$J$1),LN(F6983:J6983),LN(Calculations!$B$3))),0)</f>
        <v>3.6366970913169483E-2</v>
      </c>
    </row>
    <row r="6984" spans="1:11" x14ac:dyDescent="0.35">
      <c r="A6984">
        <v>6981</v>
      </c>
      <c r="B6984" t="str">
        <f t="shared" si="109"/>
        <v>22-59.5</v>
      </c>
      <c r="C6984">
        <v>-59.262005969069001</v>
      </c>
      <c r="D6984">
        <v>21.512616442073</v>
      </c>
      <c r="E6984">
        <f>ASIN(SQRT((SIN(RADIANS(PARAMETERS!$D$8-D6984)/2)*SIN(RADIANS(PARAMETERS!$D$8-D6984)/2))+(COS(RADIANS(D6984))*COS(RADIANS(PARAMETERS!$D$8))*SIN(RADIANS(PARAMETERS!$D$9-C6984)/2)*SIN(RADIANS(PARAMETERS!$D$9-C6984)/2))))*2*3958.756</f>
        <v>430.26232646027916</v>
      </c>
      <c r="F6984">
        <v>170.10403442383</v>
      </c>
      <c r="G6984">
        <v>196.25427246094</v>
      </c>
      <c r="H6984">
        <v>236.86000061035</v>
      </c>
      <c r="I6984">
        <v>273.07113647461</v>
      </c>
      <c r="J6984">
        <v>314.81893920898</v>
      </c>
      <c r="K6984" s="6">
        <f>IFERROR(EXP(TREND(LN($F$1:$J$1),LN(F6984:J6984),LN(Calculations!$B$3))),0)</f>
        <v>3.6944093133218815E-2</v>
      </c>
    </row>
    <row r="6985" spans="1:11" x14ac:dyDescent="0.35">
      <c r="A6985">
        <v>6982</v>
      </c>
      <c r="B6985" t="str">
        <f t="shared" si="109"/>
        <v>22-59.5</v>
      </c>
      <c r="C6985">
        <v>-59.533327303969998</v>
      </c>
      <c r="D6985">
        <v>21.512616442073</v>
      </c>
      <c r="E6985">
        <f>ASIN(SQRT((SIN(RADIANS(PARAMETERS!$D$8-D6985)/2)*SIN(RADIANS(PARAMETERS!$D$8-D6985)/2))+(COS(RADIANS(D6985))*COS(RADIANS(PARAMETERS!$D$8))*SIN(RADIANS(PARAMETERS!$D$9-C6985)/2)*SIN(RADIANS(PARAMETERS!$D$9-C6985)/2))))*2*3958.756</f>
        <v>426.88892513097255</v>
      </c>
      <c r="F6985">
        <v>170.64263916016</v>
      </c>
      <c r="G6985">
        <v>196.8406829834</v>
      </c>
      <c r="H6985">
        <v>237.61169433594</v>
      </c>
      <c r="I6985">
        <v>273.97613525391</v>
      </c>
      <c r="J6985">
        <v>315.90664672852</v>
      </c>
      <c r="K6985" s="6">
        <f>IFERROR(EXP(TREND(LN($F$1:$J$1),LN(F6985:J6985),LN(Calculations!$B$3))),0)</f>
        <v>3.7480163162357166E-2</v>
      </c>
    </row>
    <row r="6986" spans="1:11" x14ac:dyDescent="0.35">
      <c r="A6986">
        <v>6983</v>
      </c>
      <c r="B6986" t="str">
        <f t="shared" si="109"/>
        <v>22-60</v>
      </c>
      <c r="C6986">
        <v>-59.804648638871001</v>
      </c>
      <c r="D6986">
        <v>21.512616442073</v>
      </c>
      <c r="E6986">
        <f>ASIN(SQRT((SIN(RADIANS(PARAMETERS!$D$8-D6986)/2)*SIN(RADIANS(PARAMETERS!$D$8-D6986)/2))+(COS(RADIANS(D6986))*COS(RADIANS(PARAMETERS!$D$8))*SIN(RADIANS(PARAMETERS!$D$9-C6986)/2)*SIN(RADIANS(PARAMETERS!$D$9-C6986)/2))))*2*3958.756</f>
        <v>424.23361879053067</v>
      </c>
      <c r="F6986">
        <v>171.16258239746</v>
      </c>
      <c r="G6986">
        <v>197.43321228027</v>
      </c>
      <c r="H6986">
        <v>238.3875579834</v>
      </c>
      <c r="I6986">
        <v>274.92370605469</v>
      </c>
      <c r="J6986">
        <v>317.06039428711</v>
      </c>
      <c r="K6986" s="6">
        <f>IFERROR(EXP(TREND(LN($F$1:$J$1),LN(F6986:J6986),LN(Calculations!$B$3))),0)</f>
        <v>3.7996187091964971E-2</v>
      </c>
    </row>
    <row r="6987" spans="1:11" x14ac:dyDescent="0.35">
      <c r="A6987">
        <v>6984</v>
      </c>
      <c r="B6987" t="str">
        <f t="shared" si="109"/>
        <v>22-60</v>
      </c>
      <c r="C6987">
        <v>-60.075969973771997</v>
      </c>
      <c r="D6987">
        <v>21.512616442073</v>
      </c>
      <c r="E6987">
        <f>ASIN(SQRT((SIN(RADIANS(PARAMETERS!$D$8-D6987)/2)*SIN(RADIANS(PARAMETERS!$D$8-D6987)/2))+(COS(RADIANS(D6987))*COS(RADIANS(PARAMETERS!$D$8))*SIN(RADIANS(PARAMETERS!$D$9-C6987)/2)*SIN(RADIANS(PARAMETERS!$D$9-C6987)/2))))*2*3958.756</f>
        <v>422.30995893794852</v>
      </c>
      <c r="F6987">
        <v>171.64332580566</v>
      </c>
      <c r="G6987">
        <v>198.00631713867</v>
      </c>
      <c r="H6987">
        <v>239.1495513916</v>
      </c>
      <c r="I6987">
        <v>275.86367797852</v>
      </c>
      <c r="J6987">
        <v>318.21514892578</v>
      </c>
      <c r="K6987" s="6">
        <f>IFERROR(EXP(TREND(LN($F$1:$J$1),LN(F6987:J6987),LN(Calculations!$B$3))),0)</f>
        <v>3.8472976280714812E-2</v>
      </c>
    </row>
    <row r="6988" spans="1:11" x14ac:dyDescent="0.35">
      <c r="A6988">
        <v>6985</v>
      </c>
      <c r="B6988" t="str">
        <f t="shared" si="109"/>
        <v>22-60.5</v>
      </c>
      <c r="C6988">
        <v>-60.347291308673</v>
      </c>
      <c r="D6988">
        <v>21.512616442073</v>
      </c>
      <c r="E6988">
        <f>ASIN(SQRT((SIN(RADIANS(PARAMETERS!$D$8-D6988)/2)*SIN(RADIANS(PARAMETERS!$D$8-D6988)/2))+(COS(RADIANS(D6988))*COS(RADIANS(PARAMETERS!$D$8))*SIN(RADIANS(PARAMETERS!$D$9-C6988)/2)*SIN(RADIANS(PARAMETERS!$D$9-C6988)/2))))*2*3958.756</f>
        <v>421.12797627202661</v>
      </c>
      <c r="F6988">
        <v>172.06706237793</v>
      </c>
      <c r="G6988">
        <v>198.52754211426</v>
      </c>
      <c r="H6988">
        <v>239.84788513184</v>
      </c>
      <c r="I6988">
        <v>276.72937011719</v>
      </c>
      <c r="J6988">
        <v>319.28323364258</v>
      </c>
      <c r="K6988" s="6">
        <f>IFERROR(EXP(TREND(LN($F$1:$J$1),LN(F6988:J6988),LN(Calculations!$B$3))),0)</f>
        <v>3.8894400888830206E-2</v>
      </c>
    </row>
    <row r="6989" spans="1:11" x14ac:dyDescent="0.35">
      <c r="A6989">
        <v>6986</v>
      </c>
      <c r="B6989" t="str">
        <f t="shared" si="109"/>
        <v>22-60.5</v>
      </c>
      <c r="C6989">
        <v>-60.618612643573996</v>
      </c>
      <c r="D6989">
        <v>21.512616442073</v>
      </c>
      <c r="E6989">
        <f>ASIN(SQRT((SIN(RADIANS(PARAMETERS!$D$8-D6989)/2)*SIN(RADIANS(PARAMETERS!$D$8-D6989)/2))+(COS(RADIANS(D6989))*COS(RADIANS(PARAMETERS!$D$8))*SIN(RADIANS(PARAMETERS!$D$9-C6989)/2)*SIN(RADIANS(PARAMETERS!$D$9-C6989)/2))))*2*3958.756</f>
        <v>420.69392497168292</v>
      </c>
      <c r="F6989">
        <v>172.48641967773</v>
      </c>
      <c r="G6989">
        <v>199.06134033203</v>
      </c>
      <c r="H6989">
        <v>240.57786560059</v>
      </c>
      <c r="I6989">
        <v>277.64599609375</v>
      </c>
      <c r="J6989">
        <v>320.42672729492</v>
      </c>
      <c r="K6989" s="6">
        <f>IFERROR(EXP(TREND(LN($F$1:$J$1),LN(F6989:J6989),LN(Calculations!$B$3))),0)</f>
        <v>3.9305426027538233E-2</v>
      </c>
    </row>
    <row r="6990" spans="1:11" x14ac:dyDescent="0.35">
      <c r="A6990">
        <v>6987</v>
      </c>
      <c r="B6990" t="str">
        <f t="shared" si="109"/>
        <v>22-61</v>
      </c>
      <c r="C6990">
        <v>-60.889933978475</v>
      </c>
      <c r="D6990">
        <v>21.512616442073</v>
      </c>
      <c r="E6990">
        <f>ASIN(SQRT((SIN(RADIANS(PARAMETERS!$D$8-D6990)/2)*SIN(RADIANS(PARAMETERS!$D$8-D6990)/2))+(COS(RADIANS(D6990))*COS(RADIANS(PARAMETERS!$D$8))*SIN(RADIANS(PARAMETERS!$D$9-C6990)/2)*SIN(RADIANS(PARAMETERS!$D$9-C6990)/2))))*2*3958.756</f>
        <v>421.01011932191415</v>
      </c>
      <c r="F6990">
        <v>172.88160705566</v>
      </c>
      <c r="G6990">
        <v>199.57391357422</v>
      </c>
      <c r="H6990">
        <v>241.28768920898</v>
      </c>
      <c r="I6990">
        <v>278.5442199707</v>
      </c>
      <c r="J6990">
        <v>321.55465698242</v>
      </c>
      <c r="K6990" s="6">
        <f>IFERROR(EXP(TREND(LN($F$1:$J$1),LN(F6990:J6990),LN(Calculations!$B$3))),0)</f>
        <v>3.9689027761311016E-2</v>
      </c>
    </row>
    <row r="6991" spans="1:11" x14ac:dyDescent="0.35">
      <c r="A6991">
        <v>6988</v>
      </c>
      <c r="B6991" t="str">
        <f t="shared" si="109"/>
        <v>22-61</v>
      </c>
      <c r="C6991">
        <v>-61.161255313376003</v>
      </c>
      <c r="D6991">
        <v>21.512616442073</v>
      </c>
      <c r="E6991">
        <f>ASIN(SQRT((SIN(RADIANS(PARAMETERS!$D$8-D6991)/2)*SIN(RADIANS(PARAMETERS!$D$8-D6991)/2))+(COS(RADIANS(D6991))*COS(RADIANS(PARAMETERS!$D$8))*SIN(RADIANS(PARAMETERS!$D$9-C6991)/2)*SIN(RADIANS(PARAMETERS!$D$9-C6991)/2))))*2*3958.756</f>
        <v>422.07487249004419</v>
      </c>
      <c r="F6991">
        <v>173.23893737793</v>
      </c>
      <c r="G6991">
        <v>200.03996276855</v>
      </c>
      <c r="H6991">
        <v>241.93687438965</v>
      </c>
      <c r="I6991">
        <v>279.36856079102</v>
      </c>
      <c r="J6991">
        <v>322.59292602539</v>
      </c>
      <c r="K6991" s="6">
        <f>IFERROR(EXP(TREND(LN($F$1:$J$1),LN(F6991:J6991),LN(Calculations!$B$3))),0)</f>
        <v>4.0034638426618939E-2</v>
      </c>
    </row>
    <row r="6992" spans="1:11" x14ac:dyDescent="0.35">
      <c r="A6992">
        <v>6989</v>
      </c>
      <c r="B6992" t="str">
        <f t="shared" si="109"/>
        <v>22-61.5</v>
      </c>
      <c r="C6992">
        <v>-61.432576648276999</v>
      </c>
      <c r="D6992">
        <v>21.512616442073</v>
      </c>
      <c r="E6992">
        <f>ASIN(SQRT((SIN(RADIANS(PARAMETERS!$D$8-D6992)/2)*SIN(RADIANS(PARAMETERS!$D$8-D6992)/2))+(COS(RADIANS(D6992))*COS(RADIANS(PARAMETERS!$D$8))*SIN(RADIANS(PARAMETERS!$D$9-C6992)/2)*SIN(RADIANS(PARAMETERS!$D$9-C6992)/2))))*2*3958.756</f>
        <v>423.88254119152498</v>
      </c>
      <c r="F6992">
        <v>173.60818481445</v>
      </c>
      <c r="G6992">
        <v>200.52687072754</v>
      </c>
      <c r="H6992">
        <v>242.62261962891</v>
      </c>
      <c r="I6992">
        <v>280.2451171875</v>
      </c>
      <c r="J6992">
        <v>323.70297241211</v>
      </c>
      <c r="K6992" s="6">
        <f>IFERROR(EXP(TREND(LN($F$1:$J$1),LN(F6992:J6992),LN(Calculations!$B$3))),0)</f>
        <v>4.0387782231588933E-2</v>
      </c>
    </row>
    <row r="6993" spans="1:11" x14ac:dyDescent="0.35">
      <c r="A6993">
        <v>6990</v>
      </c>
      <c r="B6993" t="str">
        <f t="shared" si="109"/>
        <v>22-61.5</v>
      </c>
      <c r="C6993">
        <v>-61.703897983178003</v>
      </c>
      <c r="D6993">
        <v>21.512616442073</v>
      </c>
      <c r="E6993">
        <f>ASIN(SQRT((SIN(RADIANS(PARAMETERS!$D$8-D6993)/2)*SIN(RADIANS(PARAMETERS!$D$8-D6993)/2))+(COS(RADIANS(D6993))*COS(RADIANS(PARAMETERS!$D$8))*SIN(RADIANS(PARAMETERS!$D$9-C6993)/2)*SIN(RADIANS(PARAMETERS!$D$9-C6993)/2))))*2*3958.756</f>
        <v>426.42367351383353</v>
      </c>
      <c r="F6993">
        <v>173.95599365234</v>
      </c>
      <c r="G6993">
        <v>200.98510742188</v>
      </c>
      <c r="H6993">
        <v>243.26754760742</v>
      </c>
      <c r="I6993">
        <v>281.06921386719</v>
      </c>
      <c r="J6993">
        <v>324.74639892578</v>
      </c>
      <c r="K6993" s="6">
        <f>IFERROR(EXP(TREND(LN($F$1:$J$1),LN(F6993:J6993),LN(Calculations!$B$3))),0)</f>
        <v>4.0721691674020608E-2</v>
      </c>
    </row>
    <row r="6994" spans="1:11" x14ac:dyDescent="0.35">
      <c r="A6994">
        <v>6991</v>
      </c>
      <c r="B6994" t="str">
        <f t="shared" si="109"/>
        <v>22-62</v>
      </c>
      <c r="C6994">
        <v>-61.975219318078999</v>
      </c>
      <c r="D6994">
        <v>21.512616442073</v>
      </c>
      <c r="E6994">
        <f>ASIN(SQRT((SIN(RADIANS(PARAMETERS!$D$8-D6994)/2)*SIN(RADIANS(PARAMETERS!$D$8-D6994)/2))+(COS(RADIANS(D6994))*COS(RADIANS(PARAMETERS!$D$8))*SIN(RADIANS(PARAMETERS!$D$9-C6994)/2)*SIN(RADIANS(PARAMETERS!$D$9-C6994)/2))))*2*3958.756</f>
        <v>429.68525099286461</v>
      </c>
      <c r="F6994">
        <v>174.26651000977</v>
      </c>
      <c r="G6994">
        <v>201.39097595215</v>
      </c>
      <c r="H6994">
        <v>243.83421325684</v>
      </c>
      <c r="I6994">
        <v>281.78988647461</v>
      </c>
      <c r="J6994">
        <v>325.65530395508</v>
      </c>
      <c r="K6994" s="6">
        <f>IFERROR(EXP(TREND(LN($F$1:$J$1),LN(F6994:J6994),LN(Calculations!$B$3))),0)</f>
        <v>4.1023915617829136E-2</v>
      </c>
    </row>
    <row r="6995" spans="1:11" x14ac:dyDescent="0.35">
      <c r="A6995">
        <v>6992</v>
      </c>
      <c r="B6995" t="str">
        <f t="shared" si="109"/>
        <v>22-62</v>
      </c>
      <c r="C6995">
        <v>-62.246540652980002</v>
      </c>
      <c r="D6995">
        <v>21.512616442073</v>
      </c>
      <c r="E6995">
        <f>ASIN(SQRT((SIN(RADIANS(PARAMETERS!$D$8-D6995)/2)*SIN(RADIANS(PARAMETERS!$D$8-D6995)/2))+(COS(RADIANS(D6995))*COS(RADIANS(PARAMETERS!$D$8))*SIN(RADIANS(PARAMETERS!$D$9-C6995)/2)*SIN(RADIANS(PARAMETERS!$D$9-C6995)/2))))*2*3958.756</f>
        <v>433.6510108108389</v>
      </c>
      <c r="F6995">
        <v>174.59199523926</v>
      </c>
      <c r="G6995">
        <v>201.82257080078</v>
      </c>
      <c r="H6995">
        <v>244.44549560547</v>
      </c>
      <c r="I6995">
        <v>282.57391357422</v>
      </c>
      <c r="J6995">
        <v>326.65103149414</v>
      </c>
      <c r="K6995" s="6">
        <f>IFERROR(EXP(TREND(LN($F$1:$J$1),LN(F6995:J6995),LN(Calculations!$B$3))),0)</f>
        <v>4.1335342155425982E-2</v>
      </c>
    </row>
    <row r="6996" spans="1:11" x14ac:dyDescent="0.35">
      <c r="A6996">
        <v>6993</v>
      </c>
      <c r="B6996" t="str">
        <f t="shared" si="109"/>
        <v>22-62.5</v>
      </c>
      <c r="C6996">
        <v>-62.517861987880998</v>
      </c>
      <c r="D6996">
        <v>21.512616442073</v>
      </c>
      <c r="E6996">
        <f>ASIN(SQRT((SIN(RADIANS(PARAMETERS!$D$8-D6996)/2)*SIN(RADIANS(PARAMETERS!$D$8-D6996)/2))+(COS(RADIANS(D6996))*COS(RADIANS(PARAMETERS!$D$8))*SIN(RADIANS(PARAMETERS!$D$9-C6996)/2)*SIN(RADIANS(PARAMETERS!$D$9-C6996)/2))))*2*3958.756</f>
        <v>438.30183020473578</v>
      </c>
      <c r="F6996">
        <v>174.89512634277</v>
      </c>
      <c r="G6996">
        <v>202.22666931152</v>
      </c>
      <c r="H6996">
        <v>245.02082824707</v>
      </c>
      <c r="I6996">
        <v>283.31399536133</v>
      </c>
      <c r="J6996">
        <v>327.59326171875</v>
      </c>
      <c r="K6996" s="6">
        <f>IFERROR(EXP(TREND(LN($F$1:$J$1),LN(F6996:J6996),LN(Calculations!$B$3))),0)</f>
        <v>4.1623903325196589E-2</v>
      </c>
    </row>
    <row r="6997" spans="1:11" x14ac:dyDescent="0.35">
      <c r="A6997">
        <v>6994</v>
      </c>
      <c r="B6997" t="str">
        <f t="shared" si="109"/>
        <v>22-63</v>
      </c>
      <c r="C6997">
        <v>-62.789183322782002</v>
      </c>
      <c r="D6997">
        <v>21.512616442073</v>
      </c>
      <c r="E6997">
        <f>ASIN(SQRT((SIN(RADIANS(PARAMETERS!$D$8-D6997)/2)*SIN(RADIANS(PARAMETERS!$D$8-D6997)/2))+(COS(RADIANS(D6997))*COS(RADIANS(PARAMETERS!$D$8))*SIN(RADIANS(PARAMETERS!$D$9-C6997)/2)*SIN(RADIANS(PARAMETERS!$D$9-C6997)/2))))*2*3958.756</f>
        <v>443.61615311084614</v>
      </c>
      <c r="F6997">
        <v>175.16342163086</v>
      </c>
      <c r="G6997">
        <v>202.58280944824</v>
      </c>
      <c r="H6997">
        <v>245.52577209473</v>
      </c>
      <c r="I6997">
        <v>283.96200561523</v>
      </c>
      <c r="J6997">
        <v>328.41656494141</v>
      </c>
      <c r="K6997" s="6">
        <f>IFERROR(EXP(TREND(LN($F$1:$J$1),LN(F6997:J6997),LN(Calculations!$B$3))),0)</f>
        <v>4.1881431125641237E-2</v>
      </c>
    </row>
    <row r="6998" spans="1:11" x14ac:dyDescent="0.35">
      <c r="A6998">
        <v>6995</v>
      </c>
      <c r="B6998" t="str">
        <f t="shared" si="109"/>
        <v>22-63</v>
      </c>
      <c r="C6998">
        <v>-63.060504657682998</v>
      </c>
      <c r="D6998">
        <v>21.512616442073</v>
      </c>
      <c r="E6998">
        <f>ASIN(SQRT((SIN(RADIANS(PARAMETERS!$D$8-D6998)/2)*SIN(RADIANS(PARAMETERS!$D$8-D6998)/2))+(COS(RADIANS(D6998))*COS(RADIANS(PARAMETERS!$D$8))*SIN(RADIANS(PARAMETERS!$D$9-C6998)/2)*SIN(RADIANS(PARAMETERS!$D$9-C6998)/2))))*2*3958.756</f>
        <v>449.57043874929479</v>
      </c>
      <c r="F6998">
        <v>175.4370880127</v>
      </c>
      <c r="G6998">
        <v>202.94523620605</v>
      </c>
      <c r="H6998">
        <v>246.03842163086</v>
      </c>
      <c r="I6998">
        <v>284.61895751953</v>
      </c>
      <c r="J6998">
        <v>329.25030517578</v>
      </c>
      <c r="K6998" s="6">
        <f>IFERROR(EXP(TREND(LN($F$1:$J$1),LN(F6998:J6998),LN(Calculations!$B$3))),0)</f>
        <v>4.2145594996796307E-2</v>
      </c>
    </row>
    <row r="6999" spans="1:11" x14ac:dyDescent="0.35">
      <c r="A6999">
        <v>6996</v>
      </c>
      <c r="B6999" t="str">
        <f t="shared" si="109"/>
        <v>22-63.5</v>
      </c>
      <c r="C6999">
        <v>-63.331825992584001</v>
      </c>
      <c r="D6999">
        <v>21.512616442073</v>
      </c>
      <c r="E6999">
        <f>ASIN(SQRT((SIN(RADIANS(PARAMETERS!$D$8-D6999)/2)*SIN(RADIANS(PARAMETERS!$D$8-D6999)/2))+(COS(RADIANS(D6999))*COS(RADIANS(PARAMETERS!$D$8))*SIN(RADIANS(PARAMETERS!$D$9-C6999)/2)*SIN(RADIANS(PARAMETERS!$D$9-C6999)/2))))*2*3958.756</f>
        <v>456.13961307870954</v>
      </c>
      <c r="F6999">
        <v>175.68730163574</v>
      </c>
      <c r="G6999">
        <v>203.2705078125</v>
      </c>
      <c r="H6999">
        <v>246.48997497559</v>
      </c>
      <c r="I6999">
        <v>285.19125366211</v>
      </c>
      <c r="J6999">
        <v>329.96994018555</v>
      </c>
      <c r="K6999" s="6">
        <f>IFERROR(EXP(TREND(LN($F$1:$J$1),LN(F6999:J6999),LN(Calculations!$B$3))),0)</f>
        <v>4.2394140058647112E-2</v>
      </c>
    </row>
    <row r="7000" spans="1:11" x14ac:dyDescent="0.35">
      <c r="A7000">
        <v>6997</v>
      </c>
      <c r="B7000" t="str">
        <f t="shared" si="109"/>
        <v>22-63.5</v>
      </c>
      <c r="C7000">
        <v>-63.603147327484997</v>
      </c>
      <c r="D7000">
        <v>21.512616442073</v>
      </c>
      <c r="E7000">
        <f>ASIN(SQRT((SIN(RADIANS(PARAMETERS!$D$8-D7000)/2)*SIN(RADIANS(PARAMETERS!$D$8-D7000)/2))+(COS(RADIANS(D7000))*COS(RADIANS(PARAMETERS!$D$8))*SIN(RADIANS(PARAMETERS!$D$9-C7000)/2)*SIN(RADIANS(PARAMETERS!$D$9-C7000)/2))))*2*3958.756</f>
        <v>463.2975064758636</v>
      </c>
      <c r="F7000">
        <v>175.91625976563</v>
      </c>
      <c r="G7000">
        <v>203.56089782715</v>
      </c>
      <c r="H7000">
        <v>246.8828125</v>
      </c>
      <c r="I7000">
        <v>285.68127441406</v>
      </c>
      <c r="J7000">
        <v>330.57781982422</v>
      </c>
      <c r="K7000" s="6">
        <f>IFERROR(EXP(TREND(LN($F$1:$J$1),LN(F7000:J7000),LN(Calculations!$B$3))),0)</f>
        <v>4.2629906971375718E-2</v>
      </c>
    </row>
    <row r="7001" spans="1:11" x14ac:dyDescent="0.35">
      <c r="A7001">
        <v>6998</v>
      </c>
      <c r="B7001" t="str">
        <f t="shared" si="109"/>
        <v>22-64</v>
      </c>
      <c r="C7001">
        <v>-63.874468662386001</v>
      </c>
      <c r="D7001">
        <v>21.512616442073</v>
      </c>
      <c r="E7001">
        <f>ASIN(SQRT((SIN(RADIANS(PARAMETERS!$D$8-D7001)/2)*SIN(RADIANS(PARAMETERS!$D$8-D7001)/2))+(COS(RADIANS(D7001))*COS(RADIANS(PARAMETERS!$D$8))*SIN(RADIANS(PARAMETERS!$D$9-C7001)/2)*SIN(RADIANS(PARAMETERS!$D$9-C7001)/2))))*2*3958.756</f>
        <v>471.01726419087896</v>
      </c>
      <c r="F7001">
        <v>176.15995788574</v>
      </c>
      <c r="G7001">
        <v>203.86888122559</v>
      </c>
      <c r="H7001">
        <v>247.29791259766</v>
      </c>
      <c r="I7001">
        <v>286.19784545898</v>
      </c>
      <c r="J7001">
        <v>331.21743774414</v>
      </c>
      <c r="K7001" s="6">
        <f>IFERROR(EXP(TREND(LN($F$1:$J$1),LN(F7001:J7001),LN(Calculations!$B$3))),0)</f>
        <v>4.2882701671293003E-2</v>
      </c>
    </row>
    <row r="7002" spans="1:11" x14ac:dyDescent="0.35">
      <c r="A7002">
        <v>6999</v>
      </c>
      <c r="B7002" t="str">
        <f t="shared" si="109"/>
        <v>22-64</v>
      </c>
      <c r="C7002">
        <v>-64.145789997286997</v>
      </c>
      <c r="D7002">
        <v>21.512616442073</v>
      </c>
      <c r="E7002">
        <f>ASIN(SQRT((SIN(RADIANS(PARAMETERS!$D$8-D7002)/2)*SIN(RADIANS(PARAMETERS!$D$8-D7002)/2))+(COS(RADIANS(D7002))*COS(RADIANS(PARAMETERS!$D$8))*SIN(RADIANS(PARAMETERS!$D$9-C7002)/2)*SIN(RADIANS(PARAMETERS!$D$9-C7002)/2))))*2*3958.756</f>
        <v>479.2717196659446</v>
      </c>
      <c r="F7002">
        <v>176.38491821289</v>
      </c>
      <c r="G7002">
        <v>204.14889526367</v>
      </c>
      <c r="H7002">
        <v>247.66903686523</v>
      </c>
      <c r="I7002">
        <v>286.65481567383</v>
      </c>
      <c r="J7002">
        <v>331.77801513672</v>
      </c>
      <c r="K7002" s="6">
        <f>IFERROR(EXP(TREND(LN($F$1:$J$1),LN(F7002:J7002),LN(Calculations!$B$3))),0)</f>
        <v>4.3121431050476881E-2</v>
      </c>
    </row>
    <row r="7003" spans="1:11" x14ac:dyDescent="0.35">
      <c r="A7003">
        <v>7000</v>
      </c>
      <c r="B7003" t="str">
        <f t="shared" si="109"/>
        <v>22-64.5</v>
      </c>
      <c r="C7003">
        <v>-64.417111332188</v>
      </c>
      <c r="D7003">
        <v>21.512616442073</v>
      </c>
      <c r="E7003">
        <f>ASIN(SQRT((SIN(RADIANS(PARAMETERS!$D$8-D7003)/2)*SIN(RADIANS(PARAMETERS!$D$8-D7003)/2))+(COS(RADIANS(D7003))*COS(RADIANS(PARAMETERS!$D$8))*SIN(RADIANS(PARAMETERS!$D$9-C7003)/2)*SIN(RADIANS(PARAMETERS!$D$9-C7003)/2))))*2*3958.756</f>
        <v>488.03372431113337</v>
      </c>
      <c r="F7003">
        <v>176.59652709961</v>
      </c>
      <c r="G7003">
        <v>204.41178894043</v>
      </c>
      <c r="H7003">
        <v>248.01676940918</v>
      </c>
      <c r="I7003">
        <v>287.08248901367</v>
      </c>
      <c r="J7003">
        <v>332.30218505859</v>
      </c>
      <c r="K7003" s="6">
        <f>IFERROR(EXP(TREND(LN($F$1:$J$1),LN(F7003:J7003),LN(Calculations!$B$3))),0)</f>
        <v>4.3347138643315693E-2</v>
      </c>
    </row>
    <row r="7004" spans="1:11" x14ac:dyDescent="0.35">
      <c r="A7004">
        <v>7001</v>
      </c>
      <c r="B7004" t="str">
        <f t="shared" si="109"/>
        <v>22-64.5</v>
      </c>
      <c r="C7004">
        <v>-64.688432667089003</v>
      </c>
      <c r="D7004">
        <v>21.512616442073</v>
      </c>
      <c r="E7004">
        <f>ASIN(SQRT((SIN(RADIANS(PARAMETERS!$D$8-D7004)/2)*SIN(RADIANS(PARAMETERS!$D$8-D7004)/2))+(COS(RADIANS(D7004))*COS(RADIANS(PARAMETERS!$D$8))*SIN(RADIANS(PARAMETERS!$D$9-C7004)/2)*SIN(RADIANS(PARAMETERS!$D$9-C7004)/2))))*2*3958.756</f>
        <v>497.27643052215541</v>
      </c>
      <c r="F7004">
        <v>176.82597351074</v>
      </c>
      <c r="G7004">
        <v>204.7036895752</v>
      </c>
      <c r="H7004">
        <v>248.41323852539</v>
      </c>
      <c r="I7004">
        <v>287.57852172852</v>
      </c>
      <c r="J7004">
        <v>332.91937255859</v>
      </c>
      <c r="K7004" s="6">
        <f>IFERROR(EXP(TREND(LN($F$1:$J$1),LN(F7004:J7004),LN(Calculations!$B$3))),0)</f>
        <v>4.3584692002045539E-2</v>
      </c>
    </row>
    <row r="7005" spans="1:11" x14ac:dyDescent="0.35">
      <c r="A7005">
        <v>7002</v>
      </c>
      <c r="B7005" t="str">
        <f t="shared" si="109"/>
        <v>22-65</v>
      </c>
      <c r="C7005">
        <v>-64.959754001990007</v>
      </c>
      <c r="D7005">
        <v>21.512616442073</v>
      </c>
      <c r="E7005">
        <f>ASIN(SQRT((SIN(RADIANS(PARAMETERS!$D$8-D7005)/2)*SIN(RADIANS(PARAMETERS!$D$8-D7005)/2))+(COS(RADIANS(D7005))*COS(RADIANS(PARAMETERS!$D$8))*SIN(RADIANS(PARAMETERS!$D$9-C7005)/2)*SIN(RADIANS(PARAMETERS!$D$9-C7005)/2))))*2*3958.756</f>
        <v>506.97352742148206</v>
      </c>
      <c r="F7005">
        <v>177.02514648438</v>
      </c>
      <c r="G7005">
        <v>204.95394897461</v>
      </c>
      <c r="H7005">
        <v>248.74865722656</v>
      </c>
      <c r="I7005">
        <v>287.99475097656</v>
      </c>
      <c r="J7005">
        <v>333.43371582031</v>
      </c>
      <c r="K7005" s="6">
        <f>IFERROR(EXP(TREND(LN($F$1:$J$1),LN(F7005:J7005),LN(Calculations!$B$3))),0)</f>
        <v>4.3794842789605846E-2</v>
      </c>
    </row>
    <row r="7006" spans="1:11" x14ac:dyDescent="0.35">
      <c r="A7006">
        <v>7003</v>
      </c>
      <c r="B7006" t="str">
        <f t="shared" si="109"/>
        <v>22-65</v>
      </c>
      <c r="C7006">
        <v>-65.231075336890996</v>
      </c>
      <c r="D7006">
        <v>21.512616442073</v>
      </c>
      <c r="E7006">
        <f>ASIN(SQRT((SIN(RADIANS(PARAMETERS!$D$8-D7006)/2)*SIN(RADIANS(PARAMETERS!$D$8-D7006)/2))+(COS(RADIANS(D7006))*COS(RADIANS(PARAMETERS!$D$8))*SIN(RADIANS(PARAMETERS!$D$9-C7006)/2)*SIN(RADIANS(PARAMETERS!$D$9-C7006)/2))))*2*3958.756</f>
        <v>517.09943092135745</v>
      </c>
      <c r="F7006">
        <v>177.20802307129</v>
      </c>
      <c r="G7006">
        <v>205.18351745605</v>
      </c>
      <c r="H7006">
        <v>249.05615234375</v>
      </c>
      <c r="I7006">
        <v>288.37628173828</v>
      </c>
      <c r="J7006">
        <v>333.90515136719</v>
      </c>
      <c r="K7006" s="6">
        <f>IFERROR(EXP(TREND(LN($F$1:$J$1),LN(F7006:J7006),LN(Calculations!$B$3))),0)</f>
        <v>4.398834089945048E-2</v>
      </c>
    </row>
    <row r="7007" spans="1:11" x14ac:dyDescent="0.35">
      <c r="A7007">
        <v>7004</v>
      </c>
      <c r="B7007" t="str">
        <f t="shared" si="109"/>
        <v>22-65.5</v>
      </c>
      <c r="C7007">
        <v>-65.502396671791999</v>
      </c>
      <c r="D7007">
        <v>21.512616442073</v>
      </c>
      <c r="E7007">
        <f>ASIN(SQRT((SIN(RADIANS(PARAMETERS!$D$8-D7007)/2)*SIN(RADIANS(PARAMETERS!$D$8-D7007)/2))+(COS(RADIANS(D7007))*COS(RADIANS(PARAMETERS!$D$8))*SIN(RADIANS(PARAMETERS!$D$9-C7007)/2)*SIN(RADIANS(PARAMETERS!$D$9-C7007)/2))))*2*3958.756</f>
        <v>527.62943123750256</v>
      </c>
      <c r="F7007">
        <v>177.41098022461</v>
      </c>
      <c r="G7007">
        <v>205.44598388672</v>
      </c>
      <c r="H7007">
        <v>249.41912841797</v>
      </c>
      <c r="I7007">
        <v>288.83569335938</v>
      </c>
      <c r="J7007">
        <v>334.48272705078</v>
      </c>
      <c r="K7007" s="6">
        <f>IFERROR(EXP(TREND(LN($F$1:$J$1),LN(F7007:J7007),LN(Calculations!$B$3))),0)</f>
        <v>4.4194609079524411E-2</v>
      </c>
    </row>
    <row r="7008" spans="1:11" x14ac:dyDescent="0.35">
      <c r="A7008">
        <v>7005</v>
      </c>
      <c r="B7008" t="str">
        <f t="shared" si="109"/>
        <v>22-66</v>
      </c>
      <c r="C7008">
        <v>-65.773718006693002</v>
      </c>
      <c r="D7008">
        <v>21.512616442073</v>
      </c>
      <c r="E7008">
        <f>ASIN(SQRT((SIN(RADIANS(PARAMETERS!$D$8-D7008)/2)*SIN(RADIANS(PARAMETERS!$D$8-D7008)/2))+(COS(RADIANS(D7008))*COS(RADIANS(PARAMETERS!$D$8))*SIN(RADIANS(PARAMETERS!$D$9-C7008)/2)*SIN(RADIANS(PARAMETERS!$D$9-C7008)/2))))*2*3958.756</f>
        <v>538.53980197314752</v>
      </c>
      <c r="F7008">
        <v>177.57749938965</v>
      </c>
      <c r="G7008">
        <v>205.6609954834</v>
      </c>
      <c r="H7008">
        <v>249.71611022949</v>
      </c>
      <c r="I7008">
        <v>289.21136474609</v>
      </c>
      <c r="J7008">
        <v>334.95483398438</v>
      </c>
      <c r="K7008" s="6">
        <f>IFERROR(EXP(TREND(LN($F$1:$J$1),LN(F7008:J7008),LN(Calculations!$B$3))),0)</f>
        <v>4.436439507883759E-2</v>
      </c>
    </row>
    <row r="7009" spans="1:11" x14ac:dyDescent="0.35">
      <c r="A7009">
        <v>7006</v>
      </c>
      <c r="B7009" t="str">
        <f t="shared" si="109"/>
        <v>22-66</v>
      </c>
      <c r="C7009">
        <v>-66.045039341594006</v>
      </c>
      <c r="D7009">
        <v>21.512616442073</v>
      </c>
      <c r="E7009">
        <f>ASIN(SQRT((SIN(RADIANS(PARAMETERS!$D$8-D7009)/2)*SIN(RADIANS(PARAMETERS!$D$8-D7009)/2))+(COS(RADIANS(D7009))*COS(RADIANS(PARAMETERS!$D$8))*SIN(RADIANS(PARAMETERS!$D$9-C7009)/2)*SIN(RADIANS(PARAMETERS!$D$9-C7009)/2))))*2*3958.756</f>
        <v>549.8078754244093</v>
      </c>
      <c r="F7009">
        <v>177.72578430176</v>
      </c>
      <c r="G7009">
        <v>205.85659790039</v>
      </c>
      <c r="H7009">
        <v>249.99221801758</v>
      </c>
      <c r="I7009">
        <v>289.56527709961</v>
      </c>
      <c r="J7009">
        <v>335.40454101563</v>
      </c>
      <c r="K7009" s="6">
        <f>IFERROR(EXP(TREND(LN($F$1:$J$1),LN(F7009:J7009),LN(Calculations!$B$3))),0)</f>
        <v>4.4510907007827928E-2</v>
      </c>
    </row>
    <row r="7010" spans="1:11" x14ac:dyDescent="0.35">
      <c r="A7010">
        <v>7007</v>
      </c>
      <c r="B7010" t="str">
        <f t="shared" si="109"/>
        <v>22-66.5</v>
      </c>
      <c r="C7010">
        <v>-66.316360676494995</v>
      </c>
      <c r="D7010">
        <v>21.512616442073</v>
      </c>
      <c r="E7010">
        <f>ASIN(SQRT((SIN(RADIANS(PARAMETERS!$D$8-D7010)/2)*SIN(RADIANS(PARAMETERS!$D$8-D7010)/2))+(COS(RADIANS(D7010))*COS(RADIANS(PARAMETERS!$D$8))*SIN(RADIANS(PARAMETERS!$D$9-C7010)/2)*SIN(RADIANS(PARAMETERS!$D$9-C7010)/2))))*2*3958.756</f>
        <v>561.41208892357224</v>
      </c>
      <c r="F7010">
        <v>177.88771057129</v>
      </c>
      <c r="G7010">
        <v>206.08030700684</v>
      </c>
      <c r="H7010">
        <v>250.32229614258</v>
      </c>
      <c r="I7010">
        <v>289.99911499023</v>
      </c>
      <c r="J7010">
        <v>335.96704101563</v>
      </c>
      <c r="K7010" s="6">
        <f>IFERROR(EXP(TREND(LN($F$1:$J$1),LN(F7010:J7010),LN(Calculations!$B$3))),0)</f>
        <v>4.4659076486252093E-2</v>
      </c>
    </row>
    <row r="7011" spans="1:11" x14ac:dyDescent="0.35">
      <c r="A7011">
        <v>7008</v>
      </c>
      <c r="B7011" t="str">
        <f t="shared" si="109"/>
        <v>22-66.5</v>
      </c>
      <c r="C7011">
        <v>-66.587682011395998</v>
      </c>
      <c r="D7011">
        <v>21.512616442073</v>
      </c>
      <c r="E7011">
        <f>ASIN(SQRT((SIN(RADIANS(PARAMETERS!$D$8-D7011)/2)*SIN(RADIANS(PARAMETERS!$D$8-D7011)/2))+(COS(RADIANS(D7011))*COS(RADIANS(PARAMETERS!$D$8))*SIN(RADIANS(PARAMETERS!$D$9-C7011)/2)*SIN(RADIANS(PARAMETERS!$D$9-C7011)/2))))*2*3958.756</f>
        <v>573.33200693045887</v>
      </c>
      <c r="F7011">
        <v>178.02534484863</v>
      </c>
      <c r="G7011">
        <v>206.27958679199</v>
      </c>
      <c r="H7011">
        <v>250.62866210938</v>
      </c>
      <c r="I7011">
        <v>290.41067504883</v>
      </c>
      <c r="J7011">
        <v>336.50973510742</v>
      </c>
      <c r="K7011" s="6">
        <f>IFERROR(EXP(TREND(LN($F$1:$J$1),LN(F7011:J7011),LN(Calculations!$B$3))),0)</f>
        <v>4.4774186710650234E-2</v>
      </c>
    </row>
    <row r="7012" spans="1:11" x14ac:dyDescent="0.35">
      <c r="A7012">
        <v>7009</v>
      </c>
      <c r="B7012" t="str">
        <f t="shared" si="109"/>
        <v>22-67</v>
      </c>
      <c r="C7012">
        <v>-66.859003346296006</v>
      </c>
      <c r="D7012">
        <v>21.512616442073</v>
      </c>
      <c r="E7012">
        <f>ASIN(SQRT((SIN(RADIANS(PARAMETERS!$D$8-D7012)/2)*SIN(RADIANS(PARAMETERS!$D$8-D7012)/2))+(COS(RADIANS(D7012))*COS(RADIANS(PARAMETERS!$D$8))*SIN(RADIANS(PARAMETERS!$D$9-C7012)/2)*SIN(RADIANS(PARAMETERS!$D$9-C7012)/2))))*2*3958.756</f>
        <v>585.54832328863836</v>
      </c>
      <c r="F7012">
        <v>178.15704345703</v>
      </c>
      <c r="G7012">
        <v>206.48301696777</v>
      </c>
      <c r="H7012">
        <v>250.95776367188</v>
      </c>
      <c r="I7012">
        <v>290.86410522461</v>
      </c>
      <c r="J7012">
        <v>337.11892700195</v>
      </c>
      <c r="K7012" s="6">
        <f>IFERROR(EXP(TREND(LN($F$1:$J$1),LN(F7012:J7012),LN(Calculations!$B$3))),0)</f>
        <v>4.4869159858430235E-2</v>
      </c>
    </row>
    <row r="7013" spans="1:11" x14ac:dyDescent="0.35">
      <c r="A7013">
        <v>7010</v>
      </c>
      <c r="B7013" t="str">
        <f t="shared" si="109"/>
        <v>22-67</v>
      </c>
      <c r="C7013">
        <v>-67.130324681196996</v>
      </c>
      <c r="D7013">
        <v>21.512616442073</v>
      </c>
      <c r="E7013">
        <f>ASIN(SQRT((SIN(RADIANS(PARAMETERS!$D$8-D7013)/2)*SIN(RADIANS(PARAMETERS!$D$8-D7013)/2))+(COS(RADIANS(D7013))*COS(RADIANS(PARAMETERS!$D$8))*SIN(RADIANS(PARAMETERS!$D$9-C7013)/2)*SIN(RADIANS(PARAMETERS!$D$9-C7013)/2))))*2*3958.756</f>
        <v>598.04284765480998</v>
      </c>
      <c r="F7013">
        <v>178.30096435547</v>
      </c>
      <c r="G7013">
        <v>206.71778869629</v>
      </c>
      <c r="H7013">
        <v>251.35256958008</v>
      </c>
      <c r="I7013">
        <v>291.41793823242</v>
      </c>
      <c r="J7013">
        <v>337.87261962891</v>
      </c>
      <c r="K7013" s="6">
        <f>IFERROR(EXP(TREND(LN($F$1:$J$1),LN(F7013:J7013),LN(Calculations!$B$3))),0)</f>
        <v>4.4958051994935966E-2</v>
      </c>
    </row>
    <row r="7014" spans="1:11" x14ac:dyDescent="0.35">
      <c r="A7014">
        <v>7011</v>
      </c>
      <c r="B7014" t="str">
        <f t="shared" si="109"/>
        <v>22-67.5</v>
      </c>
      <c r="C7014">
        <v>-67.401646016097999</v>
      </c>
      <c r="D7014">
        <v>21.512616442073</v>
      </c>
      <c r="E7014">
        <f>ASIN(SQRT((SIN(RADIANS(PARAMETERS!$D$8-D7014)/2)*SIN(RADIANS(PARAMETERS!$D$8-D7014)/2))+(COS(RADIANS(D7014))*COS(RADIANS(PARAMETERS!$D$8))*SIN(RADIANS(PARAMETERS!$D$9-C7014)/2)*SIN(RADIANS(PARAMETERS!$D$9-C7014)/2))))*2*3958.756</f>
        <v>610.798479641168</v>
      </c>
      <c r="F7014">
        <v>178.39320373535</v>
      </c>
      <c r="G7014">
        <v>206.89015197754</v>
      </c>
      <c r="H7014">
        <v>251.66752624512</v>
      </c>
      <c r="I7014">
        <v>291.87564086914</v>
      </c>
      <c r="J7014">
        <v>338.5107421875</v>
      </c>
      <c r="K7014" s="6">
        <f>IFERROR(EXP(TREND(LN($F$1:$J$1),LN(F7014:J7014),LN(Calculations!$B$3))),0)</f>
        <v>4.4988854255754204E-2</v>
      </c>
    </row>
    <row r="7015" spans="1:11" x14ac:dyDescent="0.35">
      <c r="A7015">
        <v>7012</v>
      </c>
      <c r="B7015" t="str">
        <f t="shared" si="109"/>
        <v>22-67.5</v>
      </c>
      <c r="C7015">
        <v>-67.672967350999002</v>
      </c>
      <c r="D7015">
        <v>21.512616442073</v>
      </c>
      <c r="E7015">
        <f>ASIN(SQRT((SIN(RADIANS(PARAMETERS!$D$8-D7015)/2)*SIN(RADIANS(PARAMETERS!$D$8-D7015)/2))+(COS(RADIANS(D7015))*COS(RADIANS(PARAMETERS!$D$8))*SIN(RADIANS(PARAMETERS!$D$9-C7015)/2)*SIN(RADIANS(PARAMETERS!$D$9-C7015)/2))))*2*3958.756</f>
        <v>623.79917372793477</v>
      </c>
      <c r="F7015">
        <v>178.4553527832</v>
      </c>
      <c r="G7015">
        <v>207.02958679199</v>
      </c>
      <c r="H7015">
        <v>251.94552612305</v>
      </c>
      <c r="I7015">
        <v>292.29321289063</v>
      </c>
      <c r="J7015">
        <v>339.10549926758</v>
      </c>
      <c r="K7015" s="6">
        <f>IFERROR(EXP(TREND(LN($F$1:$J$1),LN(F7015:J7015),LN(Calculations!$B$3))),0)</f>
        <v>4.4982017356601102E-2</v>
      </c>
    </row>
    <row r="7016" spans="1:11" x14ac:dyDescent="0.35">
      <c r="A7016">
        <v>7013</v>
      </c>
      <c r="B7016" t="str">
        <f t="shared" si="109"/>
        <v>22-68</v>
      </c>
      <c r="C7016">
        <v>-67.944288685900005</v>
      </c>
      <c r="D7016">
        <v>21.512616442073</v>
      </c>
      <c r="E7016">
        <f>ASIN(SQRT((SIN(RADIANS(PARAMETERS!$D$8-D7016)/2)*SIN(RADIANS(PARAMETERS!$D$8-D7016)/2))+(COS(RADIANS(D7016))*COS(RADIANS(PARAMETERS!$D$8))*SIN(RADIANS(PARAMETERS!$D$9-C7016)/2)*SIN(RADIANS(PARAMETERS!$D$9-C7016)/2))))*2*3958.756</f>
        <v>637.02989753034524</v>
      </c>
      <c r="F7016">
        <v>178.50663757324</v>
      </c>
      <c r="G7016">
        <v>207.16291809082</v>
      </c>
      <c r="H7016">
        <v>252.22660827637</v>
      </c>
      <c r="I7016">
        <v>292.7236328125</v>
      </c>
      <c r="J7016">
        <v>339.72592163086</v>
      </c>
      <c r="K7016" s="6">
        <f>IFERROR(EXP(TREND(LN($F$1:$J$1),LN(F7016:J7016),LN(Calculations!$B$3))),0)</f>
        <v>4.4954914179100955E-2</v>
      </c>
    </row>
    <row r="7017" spans="1:11" x14ac:dyDescent="0.35">
      <c r="A7017">
        <v>7014</v>
      </c>
      <c r="B7017" t="str">
        <f t="shared" si="109"/>
        <v>22-68</v>
      </c>
      <c r="C7017">
        <v>-68.215610020800995</v>
      </c>
      <c r="D7017">
        <v>21.512616442073</v>
      </c>
      <c r="E7017">
        <f>ASIN(SQRT((SIN(RADIANS(PARAMETERS!$D$8-D7017)/2)*SIN(RADIANS(PARAMETERS!$D$8-D7017)/2))+(COS(RADIANS(D7017))*COS(RADIANS(PARAMETERS!$D$8))*SIN(RADIANS(PARAMETERS!$D$9-C7017)/2)*SIN(RADIANS(PARAMETERS!$D$9-C7017)/2))))*2*3958.756</f>
        <v>650.47658556578494</v>
      </c>
      <c r="F7017">
        <v>178.47584533691</v>
      </c>
      <c r="G7017">
        <v>207.18414306641</v>
      </c>
      <c r="H7017">
        <v>252.34405517578</v>
      </c>
      <c r="I7017">
        <v>292.94027709961</v>
      </c>
      <c r="J7017">
        <v>340.07049560547</v>
      </c>
      <c r="K7017" s="6">
        <f>IFERROR(EXP(TREND(LN($F$1:$J$1),LN(F7017:J7017),LN(Calculations!$B$3))),0)</f>
        <v>4.4852065067535432E-2</v>
      </c>
    </row>
    <row r="7018" spans="1:11" x14ac:dyDescent="0.35">
      <c r="A7018">
        <v>7015</v>
      </c>
      <c r="B7018" t="str">
        <f t="shared" si="109"/>
        <v>22-68.5</v>
      </c>
      <c r="C7018">
        <v>-68.486931355701998</v>
      </c>
      <c r="D7018">
        <v>21.512616442073</v>
      </c>
      <c r="E7018">
        <f>ASIN(SQRT((SIN(RADIANS(PARAMETERS!$D$8-D7018)/2)*SIN(RADIANS(PARAMETERS!$D$8-D7018)/2))+(COS(RADIANS(D7018))*COS(RADIANS(PARAMETERS!$D$8))*SIN(RADIANS(PARAMETERS!$D$9-C7018)/2)*SIN(RADIANS(PARAMETERS!$D$9-C7018)/2))))*2*3958.756</f>
        <v>664.12609026974292</v>
      </c>
      <c r="F7018">
        <v>178.40159606934</v>
      </c>
      <c r="G7018">
        <v>207.15023803711</v>
      </c>
      <c r="H7018">
        <v>252.38668823242</v>
      </c>
      <c r="I7018">
        <v>293.06329345703</v>
      </c>
      <c r="J7018">
        <v>340.29843139648</v>
      </c>
      <c r="K7018" s="6">
        <f>IFERROR(EXP(TREND(LN($F$1:$J$1),LN(F7018:J7018),LN(Calculations!$B$3))),0)</f>
        <v>4.4704955955253138E-2</v>
      </c>
    </row>
    <row r="7019" spans="1:11" x14ac:dyDescent="0.35">
      <c r="A7019">
        <v>7016</v>
      </c>
      <c r="B7019" t="str">
        <f t="shared" si="109"/>
        <v>22-69</v>
      </c>
      <c r="C7019">
        <v>-68.758252690603001</v>
      </c>
      <c r="D7019">
        <v>21.512616442073</v>
      </c>
      <c r="E7019">
        <f>ASIN(SQRT((SIN(RADIANS(PARAMETERS!$D$8-D7019)/2)*SIN(RADIANS(PARAMETERS!$D$8-D7019)/2))+(COS(RADIANS(D7019))*COS(RADIANS(PARAMETERS!$D$8))*SIN(RADIANS(PARAMETERS!$D$9-C7019)/2)*SIN(RADIANS(PARAMETERS!$D$9-C7019)/2))))*2*3958.756</f>
        <v>677.96613166017141</v>
      </c>
      <c r="F7019">
        <v>178.30368041992</v>
      </c>
      <c r="G7019">
        <v>207.09132385254</v>
      </c>
      <c r="H7019">
        <v>252.4029083252</v>
      </c>
      <c r="I7019">
        <v>293.15921020508</v>
      </c>
      <c r="J7019">
        <v>340.49911499023</v>
      </c>
      <c r="K7019" s="6">
        <f>IFERROR(EXP(TREND(LN($F$1:$J$1),LN(F7019:J7019),LN(Calculations!$B$3))),0)</f>
        <v>4.4528518280606839E-2</v>
      </c>
    </row>
    <row r="7020" spans="1:11" x14ac:dyDescent="0.35">
      <c r="A7020">
        <v>7017</v>
      </c>
      <c r="B7020" t="str">
        <f t="shared" si="109"/>
        <v>22-69</v>
      </c>
      <c r="C7020">
        <v>-69.029574025504004</v>
      </c>
      <c r="D7020">
        <v>21.512616442073</v>
      </c>
      <c r="E7020">
        <f>ASIN(SQRT((SIN(RADIANS(PARAMETERS!$D$8-D7020)/2)*SIN(RADIANS(PARAMETERS!$D$8-D7020)/2))+(COS(RADIANS(D7020))*COS(RADIANS(PARAMETERS!$D$8))*SIN(RADIANS(PARAMETERS!$D$9-C7020)/2)*SIN(RADIANS(PARAMETERS!$D$9-C7020)/2))))*2*3958.756</f>
        <v>691.98524674909595</v>
      </c>
      <c r="F7020">
        <v>178.13600158691</v>
      </c>
      <c r="G7020">
        <v>206.93786621094</v>
      </c>
      <c r="H7020">
        <v>252.28213500977</v>
      </c>
      <c r="I7020">
        <v>293.07690429688</v>
      </c>
      <c r="J7020">
        <v>340.47061157227</v>
      </c>
      <c r="K7020" s="6">
        <f>IFERROR(EXP(TREND(LN($F$1:$J$1),LN(F7020:J7020),LN(Calculations!$B$3))),0)</f>
        <v>4.4288427545033787E-2</v>
      </c>
    </row>
    <row r="7021" spans="1:11" x14ac:dyDescent="0.35">
      <c r="A7021">
        <v>7018</v>
      </c>
      <c r="B7021" t="str">
        <f t="shared" si="109"/>
        <v>22-69.5</v>
      </c>
      <c r="C7021">
        <v>-69.300895360404994</v>
      </c>
      <c r="D7021">
        <v>21.512616442073</v>
      </c>
      <c r="E7021">
        <f>ASIN(SQRT((SIN(RADIANS(PARAMETERS!$D$8-D7021)/2)*SIN(RADIANS(PARAMETERS!$D$8-D7021)/2))+(COS(RADIANS(D7021))*COS(RADIANS(PARAMETERS!$D$8))*SIN(RADIANS(PARAMETERS!$D$9-C7021)/2)*SIN(RADIANS(PARAMETERS!$D$9-C7021)/2))))*2*3958.756</f>
        <v>706.17273954582072</v>
      </c>
      <c r="F7021">
        <v>177.94955444336</v>
      </c>
      <c r="G7021">
        <v>206.76333618164</v>
      </c>
      <c r="H7021">
        <v>252.13662719727</v>
      </c>
      <c r="I7021">
        <v>292.96673583984</v>
      </c>
      <c r="J7021">
        <v>340.41079711914</v>
      </c>
      <c r="K7021" s="6">
        <f>IFERROR(EXP(TREND(LN($F$1:$J$1),LN(F7021:J7021),LN(Calculations!$B$3))),0)</f>
        <v>4.4027928338161992E-2</v>
      </c>
    </row>
    <row r="7022" spans="1:11" x14ac:dyDescent="0.35">
      <c r="A7022">
        <v>7019</v>
      </c>
      <c r="B7022" t="str">
        <f t="shared" si="109"/>
        <v>22-69.5</v>
      </c>
      <c r="C7022">
        <v>-69.572216695305997</v>
      </c>
      <c r="D7022">
        <v>21.512616442073</v>
      </c>
      <c r="E7022">
        <f>ASIN(SQRT((SIN(RADIANS(PARAMETERS!$D$8-D7022)/2)*SIN(RADIANS(PARAMETERS!$D$8-D7022)/2))+(COS(RADIANS(D7022))*COS(RADIANS(PARAMETERS!$D$8))*SIN(RADIANS(PARAMETERS!$D$9-C7022)/2)*SIN(RADIANS(PARAMETERS!$D$9-C7022)/2))))*2*3958.756</f>
        <v>720.51863228415311</v>
      </c>
      <c r="F7022">
        <v>177.76013183594</v>
      </c>
      <c r="G7022">
        <v>206.59371948242</v>
      </c>
      <c r="H7022">
        <v>252.0078125</v>
      </c>
      <c r="I7022">
        <v>292.88543701172</v>
      </c>
      <c r="J7022">
        <v>340.39559936523</v>
      </c>
      <c r="K7022" s="6">
        <f>IFERROR(EXP(TREND(LN($F$1:$J$1),LN(F7022:J7022),LN(Calculations!$B$3))),0)</f>
        <v>4.3758972330625215E-2</v>
      </c>
    </row>
    <row r="7023" spans="1:11" x14ac:dyDescent="0.35">
      <c r="A7023">
        <v>7020</v>
      </c>
      <c r="B7023" t="str">
        <f t="shared" si="109"/>
        <v>22-70</v>
      </c>
      <c r="C7023">
        <v>-69.843538030207</v>
      </c>
      <c r="D7023">
        <v>21.512616442073</v>
      </c>
      <c r="E7023">
        <f>ASIN(SQRT((SIN(RADIANS(PARAMETERS!$D$8-D7023)/2)*SIN(RADIANS(PARAMETERS!$D$8-D7023)/2))+(COS(RADIANS(D7023))*COS(RADIANS(PARAMETERS!$D$8))*SIN(RADIANS(PARAMETERS!$D$9-C7023)/2)*SIN(RADIANS(PARAMETERS!$D$9-C7023)/2))))*2*3958.756</f>
        <v>735.01361833216572</v>
      </c>
      <c r="F7023">
        <v>177.48588562012</v>
      </c>
      <c r="G7023">
        <v>206.32034301758</v>
      </c>
      <c r="H7023">
        <v>251.72666931152</v>
      </c>
      <c r="I7023">
        <v>292.60458374023</v>
      </c>
      <c r="J7023">
        <v>340.12231445313</v>
      </c>
      <c r="K7023" s="6">
        <f>IFERROR(EXP(TREND(LN($F$1:$J$1),LN(F7023:J7023),LN(Calculations!$B$3))),0)</f>
        <v>4.3415913674391945E-2</v>
      </c>
    </row>
    <row r="7024" spans="1:11" x14ac:dyDescent="0.35">
      <c r="A7024">
        <v>7021</v>
      </c>
      <c r="B7024" t="str">
        <f t="shared" si="109"/>
        <v>22-70</v>
      </c>
      <c r="C7024">
        <v>-70.114859365108003</v>
      </c>
      <c r="D7024">
        <v>21.512616442073</v>
      </c>
      <c r="E7024">
        <f>ASIN(SQRT((SIN(RADIANS(PARAMETERS!$D$8-D7024)/2)*SIN(RADIANS(PARAMETERS!$D$8-D7024)/2))+(COS(RADIANS(D7024))*COS(RADIANS(PARAMETERS!$D$8))*SIN(RADIANS(PARAMETERS!$D$9-C7024)/2)*SIN(RADIANS(PARAMETERS!$D$9-C7024)/2))))*2*3958.756</f>
        <v>749.64901710228651</v>
      </c>
      <c r="F7024">
        <v>177.16444396973</v>
      </c>
      <c r="G7024">
        <v>205.99574279785</v>
      </c>
      <c r="H7024">
        <v>251.37422180176</v>
      </c>
      <c r="I7024">
        <v>292.23315429688</v>
      </c>
      <c r="J7024">
        <v>339.73501586914</v>
      </c>
      <c r="K7024" s="6">
        <f>IFERROR(EXP(TREND(LN($F$1:$J$1),LN(F7024:J7024),LN(Calculations!$B$3))),0)</f>
        <v>4.3030469483553366E-2</v>
      </c>
    </row>
    <row r="7025" spans="1:11" x14ac:dyDescent="0.35">
      <c r="A7025">
        <v>7022</v>
      </c>
      <c r="B7025" t="str">
        <f t="shared" si="109"/>
        <v>22-70.5</v>
      </c>
      <c r="C7025">
        <v>-70.386180700009007</v>
      </c>
      <c r="D7025">
        <v>21.512616442073</v>
      </c>
      <c r="E7025">
        <f>ASIN(SQRT((SIN(RADIANS(PARAMETERS!$D$8-D7025)/2)*SIN(RADIANS(PARAMETERS!$D$8-D7025)/2))+(COS(RADIANS(D7025))*COS(RADIANS(PARAMETERS!$D$8))*SIN(RADIANS(PARAMETERS!$D$9-C7025)/2)*SIN(RADIANS(PARAMETERS!$D$9-C7025)/2))))*2*3958.756</f>
        <v>764.41673116716288</v>
      </c>
      <c r="F7025">
        <v>176.80570983887</v>
      </c>
      <c r="G7025">
        <v>205.63276672363</v>
      </c>
      <c r="H7025">
        <v>250.97232055664</v>
      </c>
      <c r="I7025">
        <v>291.80209350586</v>
      </c>
      <c r="J7025">
        <v>339.27603149414</v>
      </c>
      <c r="K7025" s="6">
        <f>IFERROR(EXP(TREND(LN($F$1:$J$1),LN(F7025:J7025),LN(Calculations!$B$3))),0)</f>
        <v>4.2610006852021251E-2</v>
      </c>
    </row>
    <row r="7026" spans="1:11" x14ac:dyDescent="0.35">
      <c r="A7026">
        <v>7023</v>
      </c>
      <c r="B7026" t="str">
        <f t="shared" si="109"/>
        <v>22-70.5</v>
      </c>
      <c r="C7026">
        <v>-70.657502034909996</v>
      </c>
      <c r="D7026">
        <v>21.512616442073</v>
      </c>
      <c r="E7026">
        <f>ASIN(SQRT((SIN(RADIANS(PARAMETERS!$D$8-D7026)/2)*SIN(RADIANS(PARAMETERS!$D$8-D7026)/2))+(COS(RADIANS(D7026))*COS(RADIANS(PARAMETERS!$D$8))*SIN(RADIANS(PARAMETERS!$D$9-C7026)/2)*SIN(RADIANS(PARAMETERS!$D$9-C7026)/2))))*2*3958.756</f>
        <v>779.30920569837713</v>
      </c>
      <c r="F7026">
        <v>176.39237976074</v>
      </c>
      <c r="G7026">
        <v>205.17373657227</v>
      </c>
      <c r="H7026">
        <v>250.41665649414</v>
      </c>
      <c r="I7026">
        <v>291.16012573242</v>
      </c>
      <c r="J7026">
        <v>338.53442382813</v>
      </c>
      <c r="K7026" s="6">
        <f>IFERROR(EXP(TREND(LN($F$1:$J$1),LN(F7026:J7026),LN(Calculations!$B$3))),0)</f>
        <v>4.215474413589624E-2</v>
      </c>
    </row>
    <row r="7027" spans="1:11" x14ac:dyDescent="0.35">
      <c r="A7027">
        <v>7024</v>
      </c>
      <c r="B7027" t="str">
        <f t="shared" si="109"/>
        <v>22-71</v>
      </c>
      <c r="C7027">
        <v>-70.928823369810999</v>
      </c>
      <c r="D7027">
        <v>21.512616442073</v>
      </c>
      <c r="E7027">
        <f>ASIN(SQRT((SIN(RADIANS(PARAMETERS!$D$8-D7027)/2)*SIN(RADIANS(PARAMETERS!$D$8-D7027)/2))+(COS(RADIANS(D7027))*COS(RADIANS(PARAMETERS!$D$8))*SIN(RADIANS(PARAMETERS!$D$9-C7027)/2)*SIN(RADIANS(PARAMETERS!$D$9-C7027)/2))))*2*3958.756</f>
        <v>794.31939027662315</v>
      </c>
      <c r="F7027">
        <v>175.98965454102</v>
      </c>
      <c r="G7027">
        <v>204.71389770508</v>
      </c>
      <c r="H7027">
        <v>249.85778808594</v>
      </c>
      <c r="I7027">
        <v>290.51239013672</v>
      </c>
      <c r="J7027">
        <v>337.78369140625</v>
      </c>
      <c r="K7027" s="6">
        <f>IFERROR(EXP(TREND(LN($F$1:$J$1),LN(F7027:J7027),LN(Calculations!$B$3))),0)</f>
        <v>4.171416604597341E-2</v>
      </c>
    </row>
    <row r="7028" spans="1:11" x14ac:dyDescent="0.35">
      <c r="A7028">
        <v>7025</v>
      </c>
      <c r="B7028" t="str">
        <f t="shared" si="109"/>
        <v>22-71</v>
      </c>
      <c r="C7028">
        <v>-71.200144704712002</v>
      </c>
      <c r="D7028">
        <v>21.512616442073</v>
      </c>
      <c r="E7028">
        <f>ASIN(SQRT((SIN(RADIANS(PARAMETERS!$D$8-D7028)/2)*SIN(RADIANS(PARAMETERS!$D$8-D7028)/2))+(COS(RADIANS(D7028))*COS(RADIANS(PARAMETERS!$D$8))*SIN(RADIANS(PARAMETERS!$D$9-C7028)/2)*SIN(RADIANS(PARAMETERS!$D$9-C7028)/2))))*2*3958.756</f>
        <v>809.44070306984293</v>
      </c>
      <c r="F7028">
        <v>175.60009765625</v>
      </c>
      <c r="G7028">
        <v>204.26387023926</v>
      </c>
      <c r="H7028">
        <v>249.31318664551</v>
      </c>
      <c r="I7028">
        <v>289.88327026367</v>
      </c>
      <c r="J7028">
        <v>337.05688476563</v>
      </c>
      <c r="K7028" s="6">
        <f>IFERROR(EXP(TREND(LN($F$1:$J$1),LN(F7028:J7028),LN(Calculations!$B$3))),0)</f>
        <v>4.1288780909854703E-2</v>
      </c>
    </row>
    <row r="7029" spans="1:11" x14ac:dyDescent="0.35">
      <c r="A7029">
        <v>7026</v>
      </c>
      <c r="B7029" t="str">
        <f t="shared" si="109"/>
        <v>22-71.5</v>
      </c>
      <c r="C7029">
        <v>-71.471466039613006</v>
      </c>
      <c r="D7029">
        <v>21.512616442073</v>
      </c>
      <c r="E7029">
        <f>ASIN(SQRT((SIN(RADIANS(PARAMETERS!$D$8-D7029)/2)*SIN(RADIANS(PARAMETERS!$D$8-D7029)/2))+(COS(RADIANS(D7029))*COS(RADIANS(PARAMETERS!$D$8))*SIN(RADIANS(PARAMETERS!$D$9-C7029)/2)*SIN(RADIANS(PARAMETERS!$D$9-C7029)/2))))*2*3958.756</f>
        <v>824.66699733704274</v>
      </c>
      <c r="F7029">
        <v>175.16519165039</v>
      </c>
      <c r="G7029">
        <v>203.74322509766</v>
      </c>
      <c r="H7029">
        <v>248.65351867676</v>
      </c>
      <c r="I7029">
        <v>289.09494018555</v>
      </c>
      <c r="J7029">
        <v>336.11547851563</v>
      </c>
      <c r="K7029" s="6">
        <f>IFERROR(EXP(TREND(LN($F$1:$J$1),LN(F7029:J7029),LN(Calculations!$B$3))),0)</f>
        <v>4.0835272122995626E-2</v>
      </c>
    </row>
    <row r="7030" spans="1:11" x14ac:dyDescent="0.35">
      <c r="A7030">
        <v>7027</v>
      </c>
      <c r="B7030" t="str">
        <f t="shared" si="109"/>
        <v>22-71.5</v>
      </c>
      <c r="C7030">
        <v>-71.742787374513995</v>
      </c>
      <c r="D7030">
        <v>21.512616442073</v>
      </c>
      <c r="E7030">
        <f>ASIN(SQRT((SIN(RADIANS(PARAMETERS!$D$8-D7030)/2)*SIN(RADIANS(PARAMETERS!$D$8-D7030)/2))+(COS(RADIANS(D7030))*COS(RADIANS(PARAMETERS!$D$8))*SIN(RADIANS(PARAMETERS!$D$9-C7030)/2)*SIN(RADIANS(PARAMETERS!$D$9-C7030)/2))))*2*3958.756</f>
        <v>839.99253018735419</v>
      </c>
      <c r="F7030">
        <v>174.75643920898</v>
      </c>
      <c r="G7030">
        <v>203.26062011719</v>
      </c>
      <c r="H7030">
        <v>248.0525970459</v>
      </c>
      <c r="I7030">
        <v>288.38580322266</v>
      </c>
      <c r="J7030">
        <v>335.27877807617</v>
      </c>
      <c r="K7030" s="6">
        <f>IFERROR(EXP(TREND(LN($F$1:$J$1),LN(F7030:J7030),LN(Calculations!$B$3))),0)</f>
        <v>4.0405935189050203E-2</v>
      </c>
    </row>
    <row r="7031" spans="1:11" x14ac:dyDescent="0.35">
      <c r="A7031">
        <v>7028</v>
      </c>
      <c r="B7031" t="str">
        <f t="shared" si="109"/>
        <v>22-72</v>
      </c>
      <c r="C7031">
        <v>-72.014108709414998</v>
      </c>
      <c r="D7031">
        <v>21.512616442073</v>
      </c>
      <c r="E7031">
        <f>ASIN(SQRT((SIN(RADIANS(PARAMETERS!$D$8-D7031)/2)*SIN(RADIANS(PARAMETERS!$D$8-D7031)/2))+(COS(RADIANS(D7031))*COS(RADIANS(PARAMETERS!$D$8))*SIN(RADIANS(PARAMETERS!$D$9-C7031)/2)*SIN(RADIANS(PARAMETERS!$D$9-C7031)/2))))*2*3958.756</f>
        <v>855.41193350431422</v>
      </c>
      <c r="F7031">
        <v>174.36155700684</v>
      </c>
      <c r="G7031">
        <v>202.80226135254</v>
      </c>
      <c r="H7031">
        <v>247.48980712891</v>
      </c>
      <c r="I7031">
        <v>287.72845458984</v>
      </c>
      <c r="J7031">
        <v>334.51104736328</v>
      </c>
      <c r="K7031" s="6">
        <f>IFERROR(EXP(TREND(LN($F$1:$J$1),LN(F7031:J7031),LN(Calculations!$B$3))),0)</f>
        <v>3.9990335445144666E-2</v>
      </c>
    </row>
    <row r="7032" spans="1:11" x14ac:dyDescent="0.35">
      <c r="A7032">
        <v>7029</v>
      </c>
      <c r="B7032" t="str">
        <f t="shared" si="109"/>
        <v>22-72.5</v>
      </c>
      <c r="C7032">
        <v>-72.285430044316001</v>
      </c>
      <c r="D7032">
        <v>21.512616442073</v>
      </c>
      <c r="E7032">
        <f>ASIN(SQRT((SIN(RADIANS(PARAMETERS!$D$8-D7032)/2)*SIN(RADIANS(PARAMETERS!$D$8-D7032)/2))+(COS(RADIANS(D7032))*COS(RADIANS(PARAMETERS!$D$8))*SIN(RADIANS(PARAMETERS!$D$9-C7032)/2)*SIN(RADIANS(PARAMETERS!$D$9-C7032)/2))))*2*3958.756</f>
        <v>870.92018693236867</v>
      </c>
      <c r="F7032">
        <v>173.82131958008</v>
      </c>
      <c r="G7032">
        <v>202.22067260742</v>
      </c>
      <c r="H7032">
        <v>246.73007202148</v>
      </c>
      <c r="I7032">
        <v>286.80126953125</v>
      </c>
      <c r="J7032">
        <v>333.3821105957</v>
      </c>
      <c r="K7032" s="6">
        <f>IFERROR(EXP(TREND(LN($F$1:$J$1),LN(F7032:J7032),LN(Calculations!$B$3))),0)</f>
        <v>3.9466410554522685E-2</v>
      </c>
    </row>
    <row r="7033" spans="1:11" x14ac:dyDescent="0.35">
      <c r="A7033">
        <v>7030</v>
      </c>
      <c r="B7033" t="str">
        <f t="shared" si="109"/>
        <v>22-72.5</v>
      </c>
      <c r="C7033">
        <v>-72.556751379217005</v>
      </c>
      <c r="D7033">
        <v>21.512616442073</v>
      </c>
      <c r="E7033">
        <f>ASIN(SQRT((SIN(RADIANS(PARAMETERS!$D$8-D7033)/2)*SIN(RADIANS(PARAMETERS!$D$8-D7033)/2))+(COS(RADIANS(D7033))*COS(RADIANS(PARAMETERS!$D$8))*SIN(RADIANS(PARAMETERS!$D$9-C7033)/2)*SIN(RADIANS(PARAMETERS!$D$9-C7033)/2))))*2*3958.756</f>
        <v>886.51259281489786</v>
      </c>
      <c r="F7033">
        <v>173.17755126953</v>
      </c>
      <c r="G7033">
        <v>201.58682250977</v>
      </c>
      <c r="H7033">
        <v>245.89060974121</v>
      </c>
      <c r="I7033">
        <v>285.76751708984</v>
      </c>
      <c r="J7033">
        <v>332.11325073242</v>
      </c>
      <c r="K7033" s="6">
        <f>IFERROR(EXP(TREND(LN($F$1:$J$1),LN(F7033:J7033),LN(Calculations!$B$3))),0)</f>
        <v>3.8864176625404263E-2</v>
      </c>
    </row>
    <row r="7034" spans="1:11" x14ac:dyDescent="0.35">
      <c r="A7034">
        <v>7031</v>
      </c>
      <c r="B7034" t="str">
        <f t="shared" si="109"/>
        <v>22-73</v>
      </c>
      <c r="C7034">
        <v>-72.828072714117994</v>
      </c>
      <c r="D7034">
        <v>21.512616442073</v>
      </c>
      <c r="E7034">
        <f>ASIN(SQRT((SIN(RADIANS(PARAMETERS!$D$8-D7034)/2)*SIN(RADIANS(PARAMETERS!$D$8-D7034)/2))+(COS(RADIANS(D7034))*COS(RADIANS(PARAMETERS!$D$8))*SIN(RADIANS(PARAMETERS!$D$9-C7034)/2)*SIN(RADIANS(PARAMETERS!$D$9-C7034)/2))))*2*3958.756</f>
        <v>902.18475296927375</v>
      </c>
      <c r="F7034">
        <v>172.5150604248</v>
      </c>
      <c r="G7034">
        <v>200.95309448242</v>
      </c>
      <c r="H7034">
        <v>245.04188537598</v>
      </c>
      <c r="I7034">
        <v>284.71481323242</v>
      </c>
      <c r="J7034">
        <v>330.81289672852</v>
      </c>
      <c r="K7034" s="6">
        <f>IFERROR(EXP(TREND(LN($F$1:$J$1),LN(F7034:J7034),LN(Calculations!$B$3))),0)</f>
        <v>3.8259675444398317E-2</v>
      </c>
    </row>
    <row r="7035" spans="1:11" x14ac:dyDescent="0.35">
      <c r="A7035">
        <v>7032</v>
      </c>
      <c r="B7035" t="str">
        <f t="shared" si="109"/>
        <v>22-73</v>
      </c>
      <c r="C7035">
        <v>-73.099394049018997</v>
      </c>
      <c r="D7035">
        <v>21.512616442073</v>
      </c>
      <c r="E7035">
        <f>ASIN(SQRT((SIN(RADIANS(PARAMETERS!$D$8-D7035)/2)*SIN(RADIANS(PARAMETERS!$D$8-D7035)/2))+(COS(RADIANS(D7035))*COS(RADIANS(PARAMETERS!$D$8))*SIN(RADIANS(PARAMETERS!$D$9-C7035)/2)*SIN(RADIANS(PARAMETERS!$D$9-C7035)/2))))*2*3958.756</f>
        <v>917.93254718373726</v>
      </c>
      <c r="F7035">
        <v>172.13194274902</v>
      </c>
      <c r="G7035">
        <v>200.50163269043</v>
      </c>
      <c r="H7035">
        <v>244.42115783691</v>
      </c>
      <c r="I7035">
        <v>283.93173217773</v>
      </c>
      <c r="J7035">
        <v>329.83111572266</v>
      </c>
      <c r="K7035" s="6">
        <f>IFERROR(EXP(TREND(LN($F$1:$J$1),LN(F7035:J7035),LN(Calculations!$B$3))),0)</f>
        <v>3.7912698626551979E-2</v>
      </c>
    </row>
    <row r="7036" spans="1:11" x14ac:dyDescent="0.35">
      <c r="A7036">
        <v>7033</v>
      </c>
      <c r="B7036" t="str">
        <f t="shared" si="109"/>
        <v>22-73.5</v>
      </c>
      <c r="C7036">
        <v>-73.37071538392</v>
      </c>
      <c r="D7036">
        <v>21.512616442073</v>
      </c>
      <c r="E7036">
        <f>ASIN(SQRT((SIN(RADIANS(PARAMETERS!$D$8-D7036)/2)*SIN(RADIANS(PARAMETERS!$D$8-D7036)/2))+(COS(RADIANS(D7036))*COS(RADIANS(PARAMETERS!$D$8))*SIN(RADIANS(PARAMETERS!$D$9-C7036)/2)*SIN(RADIANS(PARAMETERS!$D$9-C7036)/2))))*2*3958.756</f>
        <v>933.75211332235222</v>
      </c>
      <c r="F7036">
        <v>172.02117919922</v>
      </c>
      <c r="G7036">
        <v>200.34785461426</v>
      </c>
      <c r="H7036">
        <v>244.21377563477</v>
      </c>
      <c r="I7036">
        <v>283.67337036133</v>
      </c>
      <c r="J7036">
        <v>329.51062011719</v>
      </c>
      <c r="K7036" s="6">
        <f>IFERROR(EXP(TREND(LN($F$1:$J$1),LN(F7036:J7036),LN(Calculations!$B$3))),0)</f>
        <v>3.7807738169240608E-2</v>
      </c>
    </row>
    <row r="7037" spans="1:11" x14ac:dyDescent="0.35">
      <c r="A7037">
        <v>7034</v>
      </c>
      <c r="B7037" t="str">
        <f t="shared" si="109"/>
        <v>22-73.5</v>
      </c>
      <c r="C7037">
        <v>-73.642036718821004</v>
      </c>
      <c r="D7037">
        <v>21.512616442073</v>
      </c>
      <c r="E7037">
        <f>ASIN(SQRT((SIN(RADIANS(PARAMETERS!$D$8-D7037)/2)*SIN(RADIANS(PARAMETERS!$D$8-D7037)/2))+(COS(RADIANS(D7037))*COS(RADIANS(PARAMETERS!$D$8))*SIN(RADIANS(PARAMETERS!$D$9-C7037)/2)*SIN(RADIANS(PARAMETERS!$D$9-C7037)/2))))*2*3958.756</f>
        <v>949.63982892741751</v>
      </c>
      <c r="F7037">
        <v>172.02156066895</v>
      </c>
      <c r="G7037">
        <v>200.32591247559</v>
      </c>
      <c r="H7037">
        <v>244.1865234375</v>
      </c>
      <c r="I7037">
        <v>283.64138793945</v>
      </c>
      <c r="J7037">
        <v>329.47326660156</v>
      </c>
      <c r="K7037" s="6">
        <f>IFERROR(EXP(TREND(LN($F$1:$J$1),LN(F7037:J7037),LN(Calculations!$B$3))),0)</f>
        <v>3.78038603729706E-2</v>
      </c>
    </row>
    <row r="7038" spans="1:11" x14ac:dyDescent="0.35">
      <c r="A7038">
        <v>7035</v>
      </c>
      <c r="B7038" t="str">
        <f t="shared" si="109"/>
        <v>22-74</v>
      </c>
      <c r="C7038">
        <v>-73.913358053722007</v>
      </c>
      <c r="D7038">
        <v>21.512616442073</v>
      </c>
      <c r="E7038">
        <f>ASIN(SQRT((SIN(RADIANS(PARAMETERS!$D$8-D7038)/2)*SIN(RADIANS(PARAMETERS!$D$8-D7038)/2))+(COS(RADIANS(D7038))*COS(RADIANS(PARAMETERS!$D$8))*SIN(RADIANS(PARAMETERS!$D$9-C7038)/2)*SIN(RADIANS(PARAMETERS!$D$9-C7038)/2))))*2*3958.756</f>
        <v>965.59229421291707</v>
      </c>
      <c r="F7038">
        <v>171.72247314453</v>
      </c>
      <c r="G7038">
        <v>199.95472717285</v>
      </c>
      <c r="H7038">
        <v>243.65385437012</v>
      </c>
      <c r="I7038">
        <v>282.95202636719</v>
      </c>
      <c r="J7038">
        <v>328.59036254883</v>
      </c>
      <c r="K7038" s="6">
        <f>IFERROR(EXP(TREND(LN($F$1:$J$1),LN(F7038:J7038),LN(Calculations!$B$3))),0)</f>
        <v>3.7546249026986646E-2</v>
      </c>
    </row>
    <row r="7039" spans="1:11" x14ac:dyDescent="0.35">
      <c r="A7039">
        <v>7036</v>
      </c>
      <c r="B7039" t="str">
        <f t="shared" si="109"/>
        <v>22-74</v>
      </c>
      <c r="C7039">
        <v>-74.184679388622996</v>
      </c>
      <c r="D7039">
        <v>21.512616442073</v>
      </c>
      <c r="E7039">
        <f>ASIN(SQRT((SIN(RADIANS(PARAMETERS!$D$8-D7039)/2)*SIN(RADIANS(PARAMETERS!$D$8-D7039)/2))+(COS(RADIANS(D7039))*COS(RADIANS(PARAMETERS!$D$8))*SIN(RADIANS(PARAMETERS!$D$9-C7039)/2)*SIN(RADIANS(PARAMETERS!$D$9-C7039)/2))))*2*3958.756</f>
        <v>981.60631634758852</v>
      </c>
      <c r="F7039">
        <v>170.97923278809</v>
      </c>
      <c r="G7039">
        <v>199.30685424805</v>
      </c>
      <c r="H7039">
        <v>242.7469329834</v>
      </c>
      <c r="I7039">
        <v>281.79608154297</v>
      </c>
      <c r="J7039">
        <v>327.12905883789</v>
      </c>
      <c r="K7039" s="6">
        <f>IFERROR(EXP(TREND(LN($F$1:$J$1),LN(F7039:J7039),LN(Calculations!$B$3))),0)</f>
        <v>3.6914600734645073E-2</v>
      </c>
    </row>
    <row r="7040" spans="1:11" x14ac:dyDescent="0.35">
      <c r="A7040">
        <v>7037</v>
      </c>
      <c r="B7040" t="str">
        <f t="shared" si="109"/>
        <v>22-74.5</v>
      </c>
      <c r="C7040">
        <v>-74.456000723523999</v>
      </c>
      <c r="D7040">
        <v>21.512616442073</v>
      </c>
      <c r="E7040">
        <f>ASIN(SQRT((SIN(RADIANS(PARAMETERS!$D$8-D7040)/2)*SIN(RADIANS(PARAMETERS!$D$8-D7040)/2))+(COS(RADIANS(D7040))*COS(RADIANS(PARAMETERS!$D$8))*SIN(RADIANS(PARAMETERS!$D$9-C7040)/2)*SIN(RADIANS(PARAMETERS!$D$9-C7040)/2))))*2*3958.756</f>
        <v>997.67889493160908</v>
      </c>
      <c r="F7040">
        <v>169.95249938965</v>
      </c>
      <c r="G7040">
        <v>198.47439575195</v>
      </c>
      <c r="H7040">
        <v>241.58840942383</v>
      </c>
      <c r="I7040">
        <v>280.32522583008</v>
      </c>
      <c r="J7040">
        <v>325.27639770508</v>
      </c>
      <c r="K7040" s="6">
        <f>IFERROR(EXP(TREND(LN($F$1:$J$1),LN(F7040:J7040),LN(Calculations!$B$3))),0)</f>
        <v>3.6055364324153891E-2</v>
      </c>
    </row>
    <row r="7041" spans="1:11" x14ac:dyDescent="0.35">
      <c r="A7041">
        <v>7038</v>
      </c>
      <c r="B7041" t="str">
        <f t="shared" si="109"/>
        <v>22-74.5</v>
      </c>
      <c r="C7041">
        <v>-74.727322058425003</v>
      </c>
      <c r="D7041">
        <v>21.512616442073</v>
      </c>
      <c r="E7041">
        <f>ASIN(SQRT((SIN(RADIANS(PARAMETERS!$D$8-D7041)/2)*SIN(RADIANS(PARAMETERS!$D$8-D7041)/2))+(COS(RADIANS(D7041))*COS(RADIANS(PARAMETERS!$D$8))*SIN(RADIANS(PARAMETERS!$D$9-C7041)/2)*SIN(RADIANS(PARAMETERS!$D$9-C7041)/2))))*2*3958.756</f>
        <v>1013.8072085765641</v>
      </c>
      <c r="F7041">
        <v>168.94790649414</v>
      </c>
      <c r="G7041">
        <v>197.65425109863</v>
      </c>
      <c r="H7041">
        <v>240.43383789063</v>
      </c>
      <c r="I7041">
        <v>278.84930419922</v>
      </c>
      <c r="J7041">
        <v>323.40658569336</v>
      </c>
      <c r="K7041" s="6">
        <f>IFERROR(EXP(TREND(LN($F$1:$J$1),LN(F7041:J7041),LN(Calculations!$B$3))),0)</f>
        <v>3.5234880589911186E-2</v>
      </c>
    </row>
    <row r="7042" spans="1:11" x14ac:dyDescent="0.35">
      <c r="A7042">
        <v>7039</v>
      </c>
      <c r="B7042" t="str">
        <f t="shared" si="109"/>
        <v>22-75</v>
      </c>
      <c r="C7042">
        <v>-74.998643393324997</v>
      </c>
      <c r="D7042">
        <v>21.512616442073</v>
      </c>
      <c r="E7042">
        <f>ASIN(SQRT((SIN(RADIANS(PARAMETERS!$D$8-D7042)/2)*SIN(RADIANS(PARAMETERS!$D$8-D7042)/2))+(COS(RADIANS(D7042))*COS(RADIANS(PARAMETERS!$D$8))*SIN(RADIANS(PARAMETERS!$D$9-C7042)/2)*SIN(RADIANS(PARAMETERS!$D$9-C7042)/2))))*2*3958.756</f>
        <v>1029.9886025040555</v>
      </c>
      <c r="F7042">
        <v>168.03302001953</v>
      </c>
      <c r="G7042">
        <v>196.92839050293</v>
      </c>
      <c r="H7042">
        <v>239.41650390625</v>
      </c>
      <c r="I7042">
        <v>277.55218505859</v>
      </c>
      <c r="J7042">
        <v>321.76696777344</v>
      </c>
      <c r="K7042" s="6">
        <f>IFERROR(EXP(TREND(LN($F$1:$J$1),LN(F7042:J7042),LN(Calculations!$B$3))),0)</f>
        <v>3.4498476812168291E-2</v>
      </c>
    </row>
    <row r="7043" spans="1:11" x14ac:dyDescent="0.35">
      <c r="A7043">
        <v>7040</v>
      </c>
      <c r="B7043" t="str">
        <f t="shared" si="109"/>
        <v>22-75.5</v>
      </c>
      <c r="C7043">
        <v>-75.269964728226</v>
      </c>
      <c r="D7043">
        <v>21.512616442073</v>
      </c>
      <c r="E7043">
        <f>ASIN(SQRT((SIN(RADIANS(PARAMETERS!$D$8-D7043)/2)*SIN(RADIANS(PARAMETERS!$D$8-D7043)/2))+(COS(RADIANS(D7043))*COS(RADIANS(PARAMETERS!$D$8))*SIN(RADIANS(PARAMETERS!$D$9-C7043)/2)*SIN(RADIANS(PARAMETERS!$D$9-C7043)/2))))*2*3958.756</f>
        <v>1046.2205770843827</v>
      </c>
      <c r="F7043">
        <v>167.28660583496</v>
      </c>
      <c r="G7043">
        <v>196.31976318359</v>
      </c>
      <c r="H7043">
        <v>238.55569458008</v>
      </c>
      <c r="I7043">
        <v>276.44857788086</v>
      </c>
      <c r="J7043">
        <v>320.36529541016</v>
      </c>
      <c r="K7043" s="6">
        <f>IFERROR(EXP(TREND(LN($F$1:$J$1),LN(F7043:J7043),LN(Calculations!$B$3))),0)</f>
        <v>3.3907997189755033E-2</v>
      </c>
    </row>
    <row r="7044" spans="1:11" x14ac:dyDescent="0.35">
      <c r="A7044">
        <v>7041</v>
      </c>
      <c r="B7044" t="str">
        <f t="shared" si="109"/>
        <v>22-75.5</v>
      </c>
      <c r="C7044">
        <v>-75.541286063127004</v>
      </c>
      <c r="D7044">
        <v>21.512616442073</v>
      </c>
      <c r="E7044">
        <f>ASIN(SQRT((SIN(RADIANS(PARAMETERS!$D$8-D7044)/2)*SIN(RADIANS(PARAMETERS!$D$8-D7044)/2))+(COS(RADIANS(D7044))*COS(RADIANS(PARAMETERS!$D$8))*SIN(RADIANS(PARAMETERS!$D$9-C7044)/2)*SIN(RADIANS(PARAMETERS!$D$9-C7044)/2))))*2*3958.756</f>
        <v>1062.500777241019</v>
      </c>
      <c r="F7044">
        <v>166.86883544922</v>
      </c>
      <c r="G7044">
        <v>195.90293884277</v>
      </c>
      <c r="H7044">
        <v>237.94201660156</v>
      </c>
      <c r="I7044">
        <v>275.64334106445</v>
      </c>
      <c r="J7044">
        <v>319.32305908203</v>
      </c>
      <c r="K7044" s="6">
        <f>IFERROR(EXP(TREND(LN($F$1:$J$1),LN(F7044:J7044),LN(Calculations!$B$3))),0)</f>
        <v>3.358499374217383E-2</v>
      </c>
    </row>
    <row r="7045" spans="1:11" x14ac:dyDescent="0.35">
      <c r="A7045">
        <v>7042</v>
      </c>
      <c r="B7045" t="str">
        <f t="shared" ref="B7045:B7108" si="110">MROUND(D7045,1)&amp;MROUND(C7045,-0.5)</f>
        <v>22-76</v>
      </c>
      <c r="C7045">
        <v>-75.812607398028007</v>
      </c>
      <c r="D7045">
        <v>21.512616442073</v>
      </c>
      <c r="E7045">
        <f>ASIN(SQRT((SIN(RADIANS(PARAMETERS!$D$8-D7045)/2)*SIN(RADIANS(PARAMETERS!$D$8-D7045)/2))+(COS(RADIANS(D7045))*COS(RADIANS(PARAMETERS!$D$8))*SIN(RADIANS(PARAMETERS!$D$9-C7045)/2)*SIN(RADIANS(PARAMETERS!$D$9-C7045)/2))))*2*3958.756</f>
        <v>1078.8269826540254</v>
      </c>
      <c r="F7045">
        <v>166.82070922852</v>
      </c>
      <c r="G7045">
        <v>195.8349609375</v>
      </c>
      <c r="H7045">
        <v>237.8272857666</v>
      </c>
      <c r="I7045">
        <v>275.48251342773</v>
      </c>
      <c r="J7045">
        <v>319.10467529297</v>
      </c>
      <c r="K7045" s="6">
        <f>IFERROR(EXP(TREND(LN($F$1:$J$1),LN(F7045:J7045),LN(Calculations!$B$3))),0)</f>
        <v>3.3553521689490121E-2</v>
      </c>
    </row>
    <row r="7046" spans="1:11" x14ac:dyDescent="0.35">
      <c r="A7046">
        <v>7043</v>
      </c>
      <c r="B7046" t="str">
        <f t="shared" si="110"/>
        <v>22-76</v>
      </c>
      <c r="C7046">
        <v>-76.083928732928996</v>
      </c>
      <c r="D7046">
        <v>21.512616442073</v>
      </c>
      <c r="E7046">
        <f>ASIN(SQRT((SIN(RADIANS(PARAMETERS!$D$8-D7046)/2)*SIN(RADIANS(PARAMETERS!$D$8-D7046)/2))+(COS(RADIANS(D7046))*COS(RADIANS(PARAMETERS!$D$8))*SIN(RADIANS(PARAMETERS!$D$9-C7046)/2)*SIN(RADIANS(PARAMETERS!$D$9-C7046)/2))))*2*3958.756</f>
        <v>1095.1970986985291</v>
      </c>
      <c r="F7046">
        <v>166.93594360352</v>
      </c>
      <c r="G7046">
        <v>195.90702819824</v>
      </c>
      <c r="H7046">
        <v>237.90756225586</v>
      </c>
      <c r="I7046">
        <v>275.56964111328</v>
      </c>
      <c r="J7046">
        <v>319.19927978516</v>
      </c>
      <c r="K7046" s="6">
        <f>IFERROR(EXP(TREND(LN($F$1:$J$1),LN(F7046:J7046),LN(Calculations!$B$3))),0)</f>
        <v>3.3652024692997627E-2</v>
      </c>
    </row>
    <row r="7047" spans="1:11" x14ac:dyDescent="0.35">
      <c r="A7047">
        <v>7044</v>
      </c>
      <c r="B7047" t="str">
        <f t="shared" si="110"/>
        <v>22-76.5</v>
      </c>
      <c r="C7047">
        <v>-76.355250067829999</v>
      </c>
      <c r="D7047">
        <v>21.512616442073</v>
      </c>
      <c r="E7047">
        <f>ASIN(SQRT((SIN(RADIANS(PARAMETERS!$D$8-D7047)/2)*SIN(RADIANS(PARAMETERS!$D$8-D7047)/2))+(COS(RADIANS(D7047))*COS(RADIANS(PARAMETERS!$D$8))*SIN(RADIANS(PARAMETERS!$D$9-C7047)/2)*SIN(RADIANS(PARAMETERS!$D$9-C7047)/2))))*2*3958.756</f>
        <v>1111.6091480604618</v>
      </c>
      <c r="F7047">
        <v>166.9013671875</v>
      </c>
      <c r="G7047">
        <v>195.77139282227</v>
      </c>
      <c r="H7047">
        <v>237.68301391602</v>
      </c>
      <c r="I7047">
        <v>275.25741577148</v>
      </c>
      <c r="J7047">
        <v>318.77755737305</v>
      </c>
      <c r="K7047" s="6">
        <f>IFERROR(EXP(TREND(LN($F$1:$J$1),LN(F7047:J7047),LN(Calculations!$B$3))),0)</f>
        <v>3.3630377262188905E-2</v>
      </c>
    </row>
    <row r="7048" spans="1:11" x14ac:dyDescent="0.35">
      <c r="A7048">
        <v>7045</v>
      </c>
      <c r="B7048" t="str">
        <f t="shared" si="110"/>
        <v>22-76.5</v>
      </c>
      <c r="C7048">
        <v>-76.626571402731003</v>
      </c>
      <c r="D7048">
        <v>21.512616442073</v>
      </c>
      <c r="E7048">
        <f>ASIN(SQRT((SIN(RADIANS(PARAMETERS!$D$8-D7048)/2)*SIN(RADIANS(PARAMETERS!$D$8-D7048)/2))+(COS(RADIANS(D7048))*COS(RADIANS(PARAMETERS!$D$8))*SIN(RADIANS(PARAMETERS!$D$9-C7048)/2)*SIN(RADIANS(PARAMETERS!$D$9-C7048)/2))))*2*3958.756</f>
        <v>1128.0612629758309</v>
      </c>
      <c r="F7048">
        <v>166.39888000488</v>
      </c>
      <c r="G7048">
        <v>195.25473022461</v>
      </c>
      <c r="H7048">
        <v>236.92849731445</v>
      </c>
      <c r="I7048">
        <v>274.27264404297</v>
      </c>
      <c r="J7048">
        <v>317.50903320313</v>
      </c>
      <c r="K7048" s="6">
        <f>IFERROR(EXP(TREND(LN($F$1:$J$1),LN(F7048:J7048),LN(Calculations!$B$3))),0)</f>
        <v>3.3238106811101661E-2</v>
      </c>
    </row>
    <row r="7049" spans="1:11" x14ac:dyDescent="0.35">
      <c r="A7049">
        <v>7046</v>
      </c>
      <c r="B7049" t="str">
        <f t="shared" si="110"/>
        <v>22-77</v>
      </c>
      <c r="C7049">
        <v>-76.897892737632006</v>
      </c>
      <c r="D7049">
        <v>21.512616442073</v>
      </c>
      <c r="E7049">
        <f>ASIN(SQRT((SIN(RADIANS(PARAMETERS!$D$8-D7049)/2)*SIN(RADIANS(PARAMETERS!$D$8-D7049)/2))+(COS(RADIANS(D7049))*COS(RADIANS(PARAMETERS!$D$8))*SIN(RADIANS(PARAMETERS!$D$9-C7049)/2)*SIN(RADIANS(PARAMETERS!$D$9-C7049)/2))))*2*3958.756</f>
        <v>1144.5516780441219</v>
      </c>
      <c r="F7049">
        <v>165.67373657227</v>
      </c>
      <c r="G7049">
        <v>194.48587036133</v>
      </c>
      <c r="H7049">
        <v>235.80563354492</v>
      </c>
      <c r="I7049">
        <v>272.80657958984</v>
      </c>
      <c r="J7049">
        <v>315.61956787109</v>
      </c>
      <c r="K7049" s="6">
        <f>IFERROR(EXP(TREND(LN($F$1:$J$1),LN(F7049:J7049),LN(Calculations!$B$3))),0)</f>
        <v>3.2674245571475774E-2</v>
      </c>
    </row>
    <row r="7050" spans="1:11" x14ac:dyDescent="0.35">
      <c r="A7050">
        <v>7047</v>
      </c>
      <c r="B7050" t="str">
        <f t="shared" si="110"/>
        <v>22-77</v>
      </c>
      <c r="C7050">
        <v>-77.169214072532995</v>
      </c>
      <c r="D7050">
        <v>21.512616442073</v>
      </c>
      <c r="E7050">
        <f>ASIN(SQRT((SIN(RADIANS(PARAMETERS!$D$8-D7050)/2)*SIN(RADIANS(PARAMETERS!$D$8-D7050)/2))+(COS(RADIANS(D7050))*COS(RADIANS(PARAMETERS!$D$8))*SIN(RADIANS(PARAMETERS!$D$9-C7050)/2)*SIN(RADIANS(PARAMETERS!$D$9-C7050)/2))))*2*3958.756</f>
        <v>1161.0787235703394</v>
      </c>
      <c r="F7050">
        <v>165.07431030273</v>
      </c>
      <c r="G7050">
        <v>193.78273010254</v>
      </c>
      <c r="H7050">
        <v>234.74505615234</v>
      </c>
      <c r="I7050">
        <v>271.39694213867</v>
      </c>
      <c r="J7050">
        <v>313.77682495117</v>
      </c>
      <c r="K7050" s="6">
        <f>IFERROR(EXP(TREND(LN($F$1:$J$1),LN(F7050:J7050),LN(Calculations!$B$3))),0)</f>
        <v>3.2221393802061425E-2</v>
      </c>
    </row>
    <row r="7051" spans="1:11" x14ac:dyDescent="0.35">
      <c r="A7051">
        <v>7048</v>
      </c>
      <c r="B7051" t="str">
        <f t="shared" si="110"/>
        <v>22-77.5</v>
      </c>
      <c r="C7051">
        <v>-77.440535407433998</v>
      </c>
      <c r="D7051">
        <v>21.512616442073</v>
      </c>
      <c r="E7051">
        <f>ASIN(SQRT((SIN(RADIANS(PARAMETERS!$D$8-D7051)/2)*SIN(RADIANS(PARAMETERS!$D$8-D7051)/2))+(COS(RADIANS(D7051))*COS(RADIANS(PARAMETERS!$D$8))*SIN(RADIANS(PARAMETERS!$D$9-C7051)/2)*SIN(RADIANS(PARAMETERS!$D$9-C7051)/2))))*2*3958.756</f>
        <v>1177.6408193938705</v>
      </c>
      <c r="F7051">
        <v>164.98899841309</v>
      </c>
      <c r="G7051">
        <v>193.63404846191</v>
      </c>
      <c r="H7051">
        <v>234.44407653809</v>
      </c>
      <c r="I7051">
        <v>270.94323730469</v>
      </c>
      <c r="J7051">
        <v>313.12997436523</v>
      </c>
      <c r="K7051" s="6">
        <f>IFERROR(EXP(TREND(LN($F$1:$J$1),LN(F7051:J7051),LN(Calculations!$B$3))),0)</f>
        <v>3.2189147272562765E-2</v>
      </c>
    </row>
    <row r="7052" spans="1:11" x14ac:dyDescent="0.35">
      <c r="A7052">
        <v>7049</v>
      </c>
      <c r="B7052" t="str">
        <f t="shared" si="110"/>
        <v>22-77.5</v>
      </c>
      <c r="C7052">
        <v>-77.711856742335002</v>
      </c>
      <c r="D7052">
        <v>21.512616442073</v>
      </c>
      <c r="E7052">
        <f>ASIN(SQRT((SIN(RADIANS(PARAMETERS!$D$8-D7052)/2)*SIN(RADIANS(PARAMETERS!$D$8-D7052)/2))+(COS(RADIANS(D7052))*COS(RADIANS(PARAMETERS!$D$8))*SIN(RADIANS(PARAMETERS!$D$9-C7052)/2)*SIN(RADIANS(PARAMETERS!$D$9-C7052)/2))))*2*3958.756</f>
        <v>1194.236469165724</v>
      </c>
      <c r="F7052">
        <v>165.50277709961</v>
      </c>
      <c r="G7052">
        <v>193.912109375</v>
      </c>
      <c r="H7052">
        <v>234.7106628418</v>
      </c>
      <c r="I7052">
        <v>271.18994140625</v>
      </c>
      <c r="J7052">
        <v>313.3440246582</v>
      </c>
      <c r="K7052" s="6">
        <f>IFERROR(EXP(TREND(LN($F$1:$J$1),LN(F7052:J7052),LN(Calculations!$B$3))),0)</f>
        <v>3.2630961551480361E-2</v>
      </c>
    </row>
    <row r="7053" spans="1:11" x14ac:dyDescent="0.35">
      <c r="A7053">
        <v>7050</v>
      </c>
      <c r="B7053" t="str">
        <f t="shared" si="110"/>
        <v>22-78</v>
      </c>
      <c r="C7053">
        <v>-77.983178077236005</v>
      </c>
      <c r="D7053">
        <v>21.512616442073</v>
      </c>
      <c r="E7053">
        <f>ASIN(SQRT((SIN(RADIANS(PARAMETERS!$D$8-D7053)/2)*SIN(RADIANS(PARAMETERS!$D$8-D7053)/2))+(COS(RADIANS(D7053))*COS(RADIANS(PARAMETERS!$D$8))*SIN(RADIANS(PARAMETERS!$D$9-C7053)/2)*SIN(RADIANS(PARAMETERS!$D$9-C7053)/2))))*2*3958.756</f>
        <v>1210.8642550388572</v>
      </c>
      <c r="F7053">
        <v>166.36221313477</v>
      </c>
      <c r="G7053">
        <v>194.41354370117</v>
      </c>
      <c r="H7053">
        <v>235.25828552246</v>
      </c>
      <c r="I7053">
        <v>271.77041625977</v>
      </c>
      <c r="J7053">
        <v>313.95401000977</v>
      </c>
      <c r="K7053" s="6">
        <f>IFERROR(EXP(TREND(LN($F$1:$J$1),LN(F7053:J7053),LN(Calculations!$B$3))),0)</f>
        <v>3.3365155250412962E-2</v>
      </c>
    </row>
    <row r="7054" spans="1:11" x14ac:dyDescent="0.35">
      <c r="A7054">
        <v>7051</v>
      </c>
      <c r="B7054" t="str">
        <f t="shared" si="110"/>
        <v>22-78.5</v>
      </c>
      <c r="C7054">
        <v>-78.254499412136994</v>
      </c>
      <c r="D7054">
        <v>21.512616442073</v>
      </c>
      <c r="E7054">
        <f>ASIN(SQRT((SIN(RADIANS(PARAMETERS!$D$8-D7054)/2)*SIN(RADIANS(PARAMETERS!$D$8-D7054)/2))+(COS(RADIANS(D7054))*COS(RADIANS(PARAMETERS!$D$8))*SIN(RADIANS(PARAMETERS!$D$9-C7054)/2)*SIN(RADIANS(PARAMETERS!$D$9-C7054)/2))))*2*3958.756</f>
        <v>1227.5228327391603</v>
      </c>
      <c r="F7054">
        <v>167.23222351074</v>
      </c>
      <c r="G7054">
        <v>194.95176696777</v>
      </c>
      <c r="H7054">
        <v>235.84881591797</v>
      </c>
      <c r="I7054">
        <v>272.39926147461</v>
      </c>
      <c r="J7054">
        <v>314.61856079102</v>
      </c>
      <c r="K7054" s="6">
        <f>IFERROR(EXP(TREND(LN($F$1:$J$1),LN(F7054:J7054),LN(Calculations!$B$3))),0)</f>
        <v>3.4133757289556914E-2</v>
      </c>
    </row>
    <row r="7055" spans="1:11" x14ac:dyDescent="0.35">
      <c r="A7055">
        <v>7052</v>
      </c>
      <c r="B7055" t="str">
        <f t="shared" si="110"/>
        <v>22-78.5</v>
      </c>
      <c r="C7055">
        <v>-78.525820747037997</v>
      </c>
      <c r="D7055">
        <v>21.512616442073</v>
      </c>
      <c r="E7055">
        <f>ASIN(SQRT((SIN(RADIANS(PARAMETERS!$D$8-D7055)/2)*SIN(RADIANS(PARAMETERS!$D$8-D7055)/2))+(COS(RADIANS(D7055))*COS(RADIANS(PARAMETERS!$D$8))*SIN(RADIANS(PARAMETERS!$D$9-C7055)/2)*SIN(RADIANS(PARAMETERS!$D$9-C7055)/2))))*2*3958.756</f>
        <v>1244.2109269873436</v>
      </c>
      <c r="F7055">
        <v>168.06976318359</v>
      </c>
      <c r="G7055">
        <v>195.48747253418</v>
      </c>
      <c r="H7055">
        <v>236.42008972168</v>
      </c>
      <c r="I7055">
        <v>272.99182128906</v>
      </c>
      <c r="J7055">
        <v>315.22518920898</v>
      </c>
      <c r="K7055" s="6">
        <f>IFERROR(EXP(TREND(LN($F$1:$J$1),LN(F7055:J7055),LN(Calculations!$B$3))),0)</f>
        <v>3.4905959688776696E-2</v>
      </c>
    </row>
    <row r="7056" spans="1:11" x14ac:dyDescent="0.35">
      <c r="A7056">
        <v>7053</v>
      </c>
      <c r="B7056" t="str">
        <f t="shared" si="110"/>
        <v>22-79</v>
      </c>
      <c r="C7056">
        <v>-78.797142081939</v>
      </c>
      <c r="D7056">
        <v>21.512616442073</v>
      </c>
      <c r="E7056">
        <f>ASIN(SQRT((SIN(RADIANS(PARAMETERS!$D$8-D7056)/2)*SIN(RADIANS(PARAMETERS!$D$8-D7056)/2))+(COS(RADIANS(D7056))*COS(RADIANS(PARAMETERS!$D$8))*SIN(RADIANS(PARAMETERS!$D$9-C7056)/2)*SIN(RADIANS(PARAMETERS!$D$9-C7056)/2))))*2*3958.756</f>
        <v>1260.9273272443941</v>
      </c>
      <c r="F7056">
        <v>168.79919433594</v>
      </c>
      <c r="G7056">
        <v>195.96960449219</v>
      </c>
      <c r="H7056">
        <v>236.90661621094</v>
      </c>
      <c r="I7056">
        <v>273.46923828125</v>
      </c>
      <c r="J7056">
        <v>315.67901611328</v>
      </c>
      <c r="K7056" s="6">
        <f>IFERROR(EXP(TREND(LN($F$1:$J$1),LN(F7056:J7056),LN(Calculations!$B$3))),0)</f>
        <v>3.5615140999689335E-2</v>
      </c>
    </row>
    <row r="7057" spans="1:11" x14ac:dyDescent="0.35">
      <c r="A7057">
        <v>7054</v>
      </c>
      <c r="B7057" t="str">
        <f t="shared" si="110"/>
        <v>22-79</v>
      </c>
      <c r="C7057">
        <v>-79.068463416840004</v>
      </c>
      <c r="D7057">
        <v>21.512616442073</v>
      </c>
      <c r="E7057">
        <f>ASIN(SQRT((SIN(RADIANS(PARAMETERS!$D$8-D7057)/2)*SIN(RADIANS(PARAMETERS!$D$8-D7057)/2))+(COS(RADIANS(D7057))*COS(RADIANS(PARAMETERS!$D$8))*SIN(RADIANS(PARAMETERS!$D$9-C7057)/2)*SIN(RADIANS(PARAMETERS!$D$9-C7057)/2))))*2*3958.756</f>
        <v>1277.6708837555464</v>
      </c>
      <c r="F7057">
        <v>169.28802490234</v>
      </c>
      <c r="G7057">
        <v>196.35507202148</v>
      </c>
      <c r="H7057">
        <v>237.26600646973</v>
      </c>
      <c r="I7057">
        <v>273.791015625</v>
      </c>
      <c r="J7057">
        <v>315.94299316406</v>
      </c>
      <c r="K7057" s="6">
        <f>IFERROR(EXP(TREND(LN($F$1:$J$1),LN(F7057:J7057),LN(Calculations!$B$3))),0)</f>
        <v>3.6138412816184462E-2</v>
      </c>
    </row>
    <row r="7058" spans="1:11" x14ac:dyDescent="0.35">
      <c r="A7058">
        <v>7055</v>
      </c>
      <c r="B7058" t="str">
        <f t="shared" si="110"/>
        <v>22-79.5</v>
      </c>
      <c r="C7058">
        <v>-79.339784751741007</v>
      </c>
      <c r="D7058">
        <v>21.512616442073</v>
      </c>
      <c r="E7058">
        <f>ASIN(SQRT((SIN(RADIANS(PARAMETERS!$D$8-D7058)/2)*SIN(RADIANS(PARAMETERS!$D$8-D7058)/2))+(COS(RADIANS(D7058))*COS(RADIANS(PARAMETERS!$D$8))*SIN(RADIANS(PARAMETERS!$D$9-C7058)/2)*SIN(RADIANS(PARAMETERS!$D$9-C7058)/2))))*2*3958.756</f>
        <v>1294.4405038697275</v>
      </c>
      <c r="F7058">
        <v>169.60929870605</v>
      </c>
      <c r="G7058">
        <v>196.56887817383</v>
      </c>
      <c r="H7058">
        <v>237.37576293945</v>
      </c>
      <c r="I7058">
        <v>273.7873840332</v>
      </c>
      <c r="J7058">
        <v>315.78790283203</v>
      </c>
      <c r="K7058" s="6">
        <f>IFERROR(EXP(TREND(LN($F$1:$J$1),LN(F7058:J7058),LN(Calculations!$B$3))),0)</f>
        <v>3.6528248873215458E-2</v>
      </c>
    </row>
    <row r="7059" spans="1:11" x14ac:dyDescent="0.35">
      <c r="A7059">
        <v>7056</v>
      </c>
      <c r="B7059" t="str">
        <f t="shared" si="110"/>
        <v>22-79.5</v>
      </c>
      <c r="C7059">
        <v>-79.611106086641996</v>
      </c>
      <c r="D7059">
        <v>21.512616442073</v>
      </c>
      <c r="E7059">
        <f>ASIN(SQRT((SIN(RADIANS(PARAMETERS!$D$8-D7059)/2)*SIN(RADIANS(PARAMETERS!$D$8-D7059)/2))+(COS(RADIANS(D7059))*COS(RADIANS(PARAMETERS!$D$8))*SIN(RADIANS(PARAMETERS!$D$9-C7059)/2)*SIN(RADIANS(PARAMETERS!$D$9-C7059)/2))))*2*3958.756</f>
        <v>1311.2351486133541</v>
      </c>
      <c r="F7059">
        <v>169.94741821289</v>
      </c>
      <c r="G7059">
        <v>196.77961730957</v>
      </c>
      <c r="H7059">
        <v>237.47200012207</v>
      </c>
      <c r="I7059">
        <v>273.75946044922</v>
      </c>
      <c r="J7059">
        <v>315.59454345703</v>
      </c>
      <c r="K7059" s="6">
        <f>IFERROR(EXP(TREND(LN($F$1:$J$1),LN(F7059:J7059),LN(Calculations!$B$3))),0)</f>
        <v>3.6943970028927804E-2</v>
      </c>
    </row>
    <row r="7060" spans="1:11" x14ac:dyDescent="0.35">
      <c r="A7060">
        <v>7057</v>
      </c>
      <c r="B7060" t="str">
        <f t="shared" si="110"/>
        <v>22-80</v>
      </c>
      <c r="C7060">
        <v>-79.882427421542999</v>
      </c>
      <c r="D7060">
        <v>21.512616442073</v>
      </c>
      <c r="E7060">
        <f>ASIN(SQRT((SIN(RADIANS(PARAMETERS!$D$8-D7060)/2)*SIN(RADIANS(PARAMETERS!$D$8-D7060)/2))+(COS(RADIANS(D7060))*COS(RADIANS(PARAMETERS!$D$8))*SIN(RADIANS(PARAMETERS!$D$9-C7060)/2)*SIN(RADIANS(PARAMETERS!$D$9-C7060)/2))))*2*3958.756</f>
        <v>1328.0538294990758</v>
      </c>
      <c r="F7060">
        <v>170.54266357422</v>
      </c>
      <c r="G7060">
        <v>197.29231262207</v>
      </c>
      <c r="H7060">
        <v>237.99606323242</v>
      </c>
      <c r="I7060">
        <v>274.28079223633</v>
      </c>
      <c r="J7060">
        <v>316.09982299805</v>
      </c>
      <c r="K7060" s="6">
        <f>IFERROR(EXP(TREND(LN($F$1:$J$1),LN(F7060:J7060),LN(Calculations!$B$3))),0)</f>
        <v>3.7600718242867884E-2</v>
      </c>
    </row>
    <row r="7061" spans="1:11" x14ac:dyDescent="0.35">
      <c r="A7061">
        <v>7058</v>
      </c>
      <c r="B7061" t="str">
        <f t="shared" si="110"/>
        <v>22-80</v>
      </c>
      <c r="C7061">
        <v>-80.153748756444003</v>
      </c>
      <c r="D7061">
        <v>21.512616442073</v>
      </c>
      <c r="E7061">
        <f>ASIN(SQRT((SIN(RADIANS(PARAMETERS!$D$8-D7061)/2)*SIN(RADIANS(PARAMETERS!$D$8-D7061)/2))+(COS(RADIANS(D7061))*COS(RADIANS(PARAMETERS!$D$8))*SIN(RADIANS(PARAMETERS!$D$9-C7061)/2)*SIN(RADIANS(PARAMETERS!$D$9-C7061)/2))))*2*3958.756</f>
        <v>1344.8956055516437</v>
      </c>
      <c r="F7061">
        <v>171.44458007813</v>
      </c>
      <c r="G7061">
        <v>198.12365722656</v>
      </c>
      <c r="H7061">
        <v>238.95881652832</v>
      </c>
      <c r="I7061">
        <v>275.35525512695</v>
      </c>
      <c r="J7061">
        <v>317.29766845703</v>
      </c>
      <c r="K7061" s="6">
        <f>IFERROR(EXP(TREND(LN($F$1:$J$1),LN(F7061:J7061),LN(Calculations!$B$3))),0)</f>
        <v>3.8560311143330979E-2</v>
      </c>
    </row>
    <row r="7062" spans="1:11" x14ac:dyDescent="0.35">
      <c r="A7062">
        <v>7059</v>
      </c>
      <c r="B7062" t="str">
        <f t="shared" si="110"/>
        <v>22-80.5</v>
      </c>
      <c r="C7062">
        <v>-80.425070091345006</v>
      </c>
      <c r="D7062">
        <v>21.512616442073</v>
      </c>
      <c r="E7062">
        <f>ASIN(SQRT((SIN(RADIANS(PARAMETERS!$D$8-D7062)/2)*SIN(RADIANS(PARAMETERS!$D$8-D7062)/2))+(COS(RADIANS(D7062))*COS(RADIANS(PARAMETERS!$D$8))*SIN(RADIANS(PARAMETERS!$D$9-C7062)/2)*SIN(RADIANS(PARAMETERS!$D$9-C7062)/2))))*2*3958.756</f>
        <v>1361.7595805345352</v>
      </c>
      <c r="F7062">
        <v>172.50382995605</v>
      </c>
      <c r="G7062">
        <v>199.15582275391</v>
      </c>
      <c r="H7062">
        <v>240.20321655273</v>
      </c>
      <c r="I7062">
        <v>276.78869628906</v>
      </c>
      <c r="J7062">
        <v>318.94876098633</v>
      </c>
      <c r="K7062" s="6">
        <f>IFERROR(EXP(TREND(LN($F$1:$J$1),LN(F7062:J7062),LN(Calculations!$B$3))),0)</f>
        <v>3.9694700720162401E-2</v>
      </c>
    </row>
    <row r="7063" spans="1:11" x14ac:dyDescent="0.35">
      <c r="A7063">
        <v>7060</v>
      </c>
      <c r="B7063" t="str">
        <f t="shared" si="110"/>
        <v>22-80.5</v>
      </c>
      <c r="C7063">
        <v>-80.696391426245995</v>
      </c>
      <c r="D7063">
        <v>21.512616442073</v>
      </c>
      <c r="E7063">
        <f>ASIN(SQRT((SIN(RADIANS(PARAMETERS!$D$8-D7063)/2)*SIN(RADIANS(PARAMETERS!$D$8-D7063)/2))+(COS(RADIANS(D7063))*COS(RADIANS(PARAMETERS!$D$8))*SIN(RADIANS(PARAMETERS!$D$9-C7063)/2)*SIN(RADIANS(PARAMETERS!$D$9-C7063)/2))))*2*3958.756</f>
        <v>1378.6449003622929</v>
      </c>
      <c r="F7063">
        <v>173.53904724121</v>
      </c>
      <c r="G7063">
        <v>200.24423217773</v>
      </c>
      <c r="H7063">
        <v>241.53948974609</v>
      </c>
      <c r="I7063">
        <v>278.34896850586</v>
      </c>
      <c r="J7063">
        <v>320.77026367188</v>
      </c>
      <c r="K7063" s="6">
        <f>IFERROR(EXP(TREND(LN($F$1:$J$1),LN(F7063:J7063),LN(Calculations!$B$3))),0)</f>
        <v>4.0829526695166235E-2</v>
      </c>
    </row>
    <row r="7064" spans="1:11" x14ac:dyDescent="0.35">
      <c r="A7064">
        <v>7061</v>
      </c>
      <c r="B7064" t="str">
        <f t="shared" si="110"/>
        <v>22-81</v>
      </c>
      <c r="C7064">
        <v>-80.967712761146998</v>
      </c>
      <c r="D7064">
        <v>21.512616442073</v>
      </c>
      <c r="E7064">
        <f>ASIN(SQRT((SIN(RADIANS(PARAMETERS!$D$8-D7064)/2)*SIN(RADIANS(PARAMETERS!$D$8-D7064)/2))+(COS(RADIANS(D7064))*COS(RADIANS(PARAMETERS!$D$8))*SIN(RADIANS(PARAMETERS!$D$9-C7064)/2)*SIN(RADIANS(PARAMETERS!$D$9-C7064)/2))))*2*3958.756</f>
        <v>1395.5507506847516</v>
      </c>
      <c r="F7064">
        <v>174.3809967041</v>
      </c>
      <c r="G7064">
        <v>201.13037109375</v>
      </c>
      <c r="H7064">
        <v>242.60076904297</v>
      </c>
      <c r="I7064">
        <v>279.56524658203</v>
      </c>
      <c r="J7064">
        <v>322.16403198242</v>
      </c>
      <c r="K7064" s="6">
        <f>IFERROR(EXP(TREND(LN($F$1:$J$1),LN(F7064:J7064),LN(Calculations!$B$3))),0)</f>
        <v>4.1793490560538722E-2</v>
      </c>
    </row>
    <row r="7065" spans="1:11" x14ac:dyDescent="0.35">
      <c r="A7065">
        <v>7062</v>
      </c>
      <c r="B7065" t="str">
        <f t="shared" si="110"/>
        <v>22-81</v>
      </c>
      <c r="C7065">
        <v>-81.239034096048002</v>
      </c>
      <c r="D7065">
        <v>21.512616442073</v>
      </c>
      <c r="E7065">
        <f>ASIN(SQRT((SIN(RADIANS(PARAMETERS!$D$8-D7065)/2)*SIN(RADIANS(PARAMETERS!$D$8-D7065)/2))+(COS(RADIANS(D7065))*COS(RADIANS(PARAMETERS!$D$8))*SIN(RADIANS(PARAMETERS!$D$9-C7065)/2)*SIN(RADIANS(PARAMETERS!$D$9-C7065)/2))))*2*3958.756</f>
        <v>1412.4763546304364</v>
      </c>
      <c r="F7065">
        <v>175.03680419922</v>
      </c>
      <c r="G7065">
        <v>201.83483886719</v>
      </c>
      <c r="H7065">
        <v>243.42234802246</v>
      </c>
      <c r="I7065">
        <v>280.48742675781</v>
      </c>
      <c r="J7065">
        <v>323.19830322266</v>
      </c>
      <c r="K7065" s="6">
        <f>IFERROR(EXP(TREND(LN($F$1:$J$1),LN(F7065:J7065),LN(Calculations!$B$3))),0)</f>
        <v>4.2579208227532139E-2</v>
      </c>
    </row>
    <row r="7066" spans="1:11" x14ac:dyDescent="0.35">
      <c r="A7066">
        <v>7063</v>
      </c>
      <c r="B7066" t="str">
        <f t="shared" si="110"/>
        <v>22-81.5</v>
      </c>
      <c r="C7066">
        <v>-81.510355430949005</v>
      </c>
      <c r="D7066">
        <v>21.512616442073</v>
      </c>
      <c r="E7066">
        <f>ASIN(SQRT((SIN(RADIANS(PARAMETERS!$D$8-D7066)/2)*SIN(RADIANS(PARAMETERS!$D$8-D7066)/2))+(COS(RADIANS(D7066))*COS(RADIANS(PARAMETERS!$D$8))*SIN(RADIANS(PARAMETERS!$D$9-C7066)/2)*SIN(RADIANS(PARAMETERS!$D$9-C7066)/2))))*2*3958.756</f>
        <v>1429.4209706974405</v>
      </c>
      <c r="F7066">
        <v>175.60278320313</v>
      </c>
      <c r="G7066">
        <v>202.47294616699</v>
      </c>
      <c r="H7066">
        <v>244.16963195801</v>
      </c>
      <c r="I7066">
        <v>281.32916259766</v>
      </c>
      <c r="J7066">
        <v>324.14611816406</v>
      </c>
      <c r="K7066" s="6">
        <f>IFERROR(EXP(TREND(LN($F$1:$J$1),LN(F7066:J7066),LN(Calculations!$B$3))),0)</f>
        <v>4.3272202739527393E-2</v>
      </c>
    </row>
    <row r="7067" spans="1:11" x14ac:dyDescent="0.35">
      <c r="A7067">
        <v>7064</v>
      </c>
      <c r="B7067" t="str">
        <f t="shared" si="110"/>
        <v>22-82</v>
      </c>
      <c r="C7067">
        <v>-81.781676765849994</v>
      </c>
      <c r="D7067">
        <v>21.512616442073</v>
      </c>
      <c r="E7067">
        <f>ASIN(SQRT((SIN(RADIANS(PARAMETERS!$D$8-D7067)/2)*SIN(RADIANS(PARAMETERS!$D$8-D7067)/2))+(COS(RADIANS(D7067))*COS(RADIANS(PARAMETERS!$D$8))*SIN(RADIANS(PARAMETERS!$D$9-C7067)/2)*SIN(RADIANS(PARAMETERS!$D$9-C7067)/2))))*2*3958.756</f>
        <v>1446.3838907810186</v>
      </c>
      <c r="F7067">
        <v>176.11993408203</v>
      </c>
      <c r="G7067">
        <v>203.03871154785</v>
      </c>
      <c r="H7067">
        <v>244.82363891602</v>
      </c>
      <c r="I7067">
        <v>282.05813598633</v>
      </c>
      <c r="J7067">
        <v>324.9577331543</v>
      </c>
      <c r="K7067" s="6">
        <f>IFERROR(EXP(TREND(LN($F$1:$J$1),LN(F7067:J7067),LN(Calculations!$B$3))),0)</f>
        <v>4.391736663311846E-2</v>
      </c>
    </row>
    <row r="7068" spans="1:11" x14ac:dyDescent="0.35">
      <c r="A7068">
        <v>7065</v>
      </c>
      <c r="B7068" t="str">
        <f t="shared" si="110"/>
        <v>22-82</v>
      </c>
      <c r="C7068">
        <v>-82.052998100750997</v>
      </c>
      <c r="D7068">
        <v>21.512616442073</v>
      </c>
      <c r="E7068">
        <f>ASIN(SQRT((SIN(RADIANS(PARAMETERS!$D$8-D7068)/2)*SIN(RADIANS(PARAMETERS!$D$8-D7068)/2))+(COS(RADIANS(D7068))*COS(RADIANS(PARAMETERS!$D$8))*SIN(RADIANS(PARAMETERS!$D$9-C7068)/2)*SIN(RADIANS(PARAMETERS!$D$9-C7068)/2))))*2*3958.756</f>
        <v>1463.3644383279914</v>
      </c>
      <c r="F7068">
        <v>176.62471008301</v>
      </c>
      <c r="G7068">
        <v>203.57064819336</v>
      </c>
      <c r="H7068">
        <v>245.43983459473</v>
      </c>
      <c r="I7068">
        <v>282.74609375</v>
      </c>
      <c r="J7068">
        <v>325.72512817383</v>
      </c>
      <c r="K7068" s="6">
        <f>IFERROR(EXP(TREND(LN($F$1:$J$1),LN(F7068:J7068),LN(Calculations!$B$3))),0)</f>
        <v>4.4549139034164242E-2</v>
      </c>
    </row>
    <row r="7069" spans="1:11" x14ac:dyDescent="0.35">
      <c r="A7069">
        <v>7066</v>
      </c>
      <c r="B7069" t="str">
        <f t="shared" si="110"/>
        <v>22-82.5</v>
      </c>
      <c r="C7069">
        <v>-82.324319435652001</v>
      </c>
      <c r="D7069">
        <v>21.512616442073</v>
      </c>
      <c r="E7069">
        <f>ASIN(SQRT((SIN(RADIANS(PARAMETERS!$D$8-D7069)/2)*SIN(RADIANS(PARAMETERS!$D$8-D7069)/2))+(COS(RADIANS(D7069))*COS(RADIANS(PARAMETERS!$D$8))*SIN(RADIANS(PARAMETERS!$D$9-C7069)/2)*SIN(RADIANS(PARAMETERS!$D$9-C7069)/2))))*2*3958.756</f>
        <v>1480.3619666088207</v>
      </c>
      <c r="F7069">
        <v>177.11712646484</v>
      </c>
      <c r="G7069">
        <v>204.09794616699</v>
      </c>
      <c r="H7069">
        <v>246.06130981445</v>
      </c>
      <c r="I7069">
        <v>283.44967651367</v>
      </c>
      <c r="J7069">
        <v>326.521484375</v>
      </c>
      <c r="K7069" s="6">
        <f>IFERROR(EXP(TREND(LN($F$1:$J$1),LN(F7069:J7069),LN(Calculations!$B$3))),0)</f>
        <v>4.5165491498879308E-2</v>
      </c>
    </row>
    <row r="7070" spans="1:11" x14ac:dyDescent="0.35">
      <c r="A7070">
        <v>7067</v>
      </c>
      <c r="B7070" t="str">
        <f t="shared" si="110"/>
        <v>22-82.5</v>
      </c>
      <c r="C7070">
        <v>-82.595640770553004</v>
      </c>
      <c r="D7070">
        <v>21.512616442073</v>
      </c>
      <c r="E7070">
        <f>ASIN(SQRT((SIN(RADIANS(PARAMETERS!$D$8-D7070)/2)*SIN(RADIANS(PARAMETERS!$D$8-D7070)/2))+(COS(RADIANS(D7070))*COS(RADIANS(PARAMETERS!$D$8))*SIN(RADIANS(PARAMETERS!$D$9-C7070)/2)*SIN(RADIANS(PARAMETERS!$D$9-C7070)/2))))*2*3958.756</f>
        <v>1497.3758570989658</v>
      </c>
      <c r="F7070">
        <v>177.62284851074</v>
      </c>
      <c r="G7070">
        <v>204.6520690918</v>
      </c>
      <c r="H7070">
        <v>246.7223815918</v>
      </c>
      <c r="I7070">
        <v>284.20504760742</v>
      </c>
      <c r="J7070">
        <v>327.38446044922</v>
      </c>
      <c r="K7070" s="6">
        <f>IFERROR(EXP(TREND(LN($F$1:$J$1),LN(F7070:J7070),LN(Calculations!$B$3))),0)</f>
        <v>4.5801626158300135E-2</v>
      </c>
    </row>
    <row r="7071" spans="1:11" x14ac:dyDescent="0.35">
      <c r="A7071">
        <v>7068</v>
      </c>
      <c r="B7071" t="str">
        <f t="shared" si="110"/>
        <v>22-83</v>
      </c>
      <c r="C7071">
        <v>-82.866962105453993</v>
      </c>
      <c r="D7071">
        <v>21.512616442073</v>
      </c>
      <c r="E7071">
        <f>ASIN(SQRT((SIN(RADIANS(PARAMETERS!$D$8-D7071)/2)*SIN(RADIANS(PARAMETERS!$D$8-D7071)/2))+(COS(RADIANS(D7071))*COS(RADIANS(PARAMETERS!$D$8))*SIN(RADIANS(PARAMETERS!$D$9-C7071)/2)*SIN(RADIANS(PARAMETERS!$D$9-C7071)/2))))*2*3958.756</f>
        <v>1514.405517961751</v>
      </c>
      <c r="F7071">
        <v>178.19563293457</v>
      </c>
      <c r="G7071">
        <v>205.30950927734</v>
      </c>
      <c r="H7071">
        <v>247.5438079834</v>
      </c>
      <c r="I7071">
        <v>285.17620849609</v>
      </c>
      <c r="J7071">
        <v>328.53176879883</v>
      </c>
      <c r="K7071" s="6">
        <f>IFERROR(EXP(TREND(LN($F$1:$J$1),LN(F7071:J7071),LN(Calculations!$B$3))),0)</f>
        <v>4.650147874180658E-2</v>
      </c>
    </row>
    <row r="7072" spans="1:11" x14ac:dyDescent="0.35">
      <c r="A7072">
        <v>7069</v>
      </c>
      <c r="B7072" t="str">
        <f t="shared" si="110"/>
        <v>22-83</v>
      </c>
      <c r="C7072">
        <v>-83.138283440354996</v>
      </c>
      <c r="D7072">
        <v>21.512616442073</v>
      </c>
      <c r="E7072">
        <f>ASIN(SQRT((SIN(RADIANS(PARAMETERS!$D$8-D7072)/2)*SIN(RADIANS(PARAMETERS!$D$8-D7072)/2))+(COS(RADIANS(D7072))*COS(RADIANS(PARAMETERS!$D$8))*SIN(RADIANS(PARAMETERS!$D$9-C7072)/2)*SIN(RADIANS(PARAMETERS!$D$9-C7072)/2))))*2*3958.756</f>
        <v>1531.4503826256066</v>
      </c>
      <c r="F7072">
        <v>178.86259460449</v>
      </c>
      <c r="G7072">
        <v>206.11251831055</v>
      </c>
      <c r="H7072">
        <v>248.59481811523</v>
      </c>
      <c r="I7072">
        <v>286.45913696289</v>
      </c>
      <c r="J7072">
        <v>330.09280395508</v>
      </c>
      <c r="K7072" s="6">
        <f>IFERROR(EXP(TREND(LN($F$1:$J$1),LN(F7072:J7072),LN(Calculations!$B$3))),0)</f>
        <v>4.7284196965125251E-2</v>
      </c>
    </row>
    <row r="7073" spans="1:11" x14ac:dyDescent="0.35">
      <c r="A7073">
        <v>7070</v>
      </c>
      <c r="B7073" t="str">
        <f t="shared" si="110"/>
        <v>22-83.5</v>
      </c>
      <c r="C7073">
        <v>-83.409604775255005</v>
      </c>
      <c r="D7073">
        <v>21.512616442073</v>
      </c>
      <c r="E7073">
        <f>ASIN(SQRT((SIN(RADIANS(PARAMETERS!$D$8-D7073)/2)*SIN(RADIANS(PARAMETERS!$D$8-D7073)/2))+(COS(RADIANS(D7073))*COS(RADIANS(PARAMETERS!$D$8))*SIN(RADIANS(PARAMETERS!$D$9-C7073)/2)*SIN(RADIANS(PARAMETERS!$D$9-C7073)/2))))*2*3958.756</f>
        <v>1548.5099084490028</v>
      </c>
      <c r="F7073">
        <v>179.44305419922</v>
      </c>
      <c r="G7073">
        <v>206.83158874512</v>
      </c>
      <c r="H7073">
        <v>249.55773925781</v>
      </c>
      <c r="I7073">
        <v>287.6520690918</v>
      </c>
      <c r="J7073">
        <v>331.5634765625</v>
      </c>
      <c r="K7073" s="6">
        <f>IFERROR(EXP(TREND(LN($F$1:$J$1),LN(F7073:J7073),LN(Calculations!$B$3))),0)</f>
        <v>4.7951477465258401E-2</v>
      </c>
    </row>
    <row r="7074" spans="1:11" x14ac:dyDescent="0.35">
      <c r="A7074">
        <v>7071</v>
      </c>
      <c r="B7074" t="str">
        <f t="shared" si="110"/>
        <v>22-83.5</v>
      </c>
      <c r="C7074">
        <v>-83.680926110155994</v>
      </c>
      <c r="D7074">
        <v>21.512616442073</v>
      </c>
      <c r="E7074">
        <f>ASIN(SQRT((SIN(RADIANS(PARAMETERS!$D$8-D7074)/2)*SIN(RADIANS(PARAMETERS!$D$8-D7074)/2))+(COS(RADIANS(D7074))*COS(RADIANS(PARAMETERS!$D$8))*SIN(RADIANS(PARAMETERS!$D$9-C7074)/2)*SIN(RADIANS(PARAMETERS!$D$9-C7074)/2))))*2*3958.756</f>
        <v>1565.5835754673813</v>
      </c>
      <c r="F7074">
        <v>179.888671875</v>
      </c>
      <c r="G7074">
        <v>207.41340637207</v>
      </c>
      <c r="H7074">
        <v>250.36865234375</v>
      </c>
      <c r="I7074">
        <v>288.68188476563</v>
      </c>
      <c r="J7074">
        <v>332.86029052734</v>
      </c>
      <c r="K7074" s="6">
        <f>IFERROR(EXP(TREND(LN($F$1:$J$1),LN(F7074:J7074),LN(Calculations!$B$3))),0)</f>
        <v>4.843581227684067E-2</v>
      </c>
    </row>
    <row r="7075" spans="1:11" x14ac:dyDescent="0.35">
      <c r="A7075">
        <v>7072</v>
      </c>
      <c r="B7075" t="str">
        <f t="shared" si="110"/>
        <v>22-84</v>
      </c>
      <c r="C7075">
        <v>-83.952247445056997</v>
      </c>
      <c r="D7075">
        <v>21.512616442073</v>
      </c>
      <c r="E7075">
        <f>ASIN(SQRT((SIN(RADIANS(PARAMETERS!$D$8-D7075)/2)*SIN(RADIANS(PARAMETERS!$D$8-D7075)/2))+(COS(RADIANS(D7075))*COS(RADIANS(PARAMETERS!$D$8))*SIN(RADIANS(PARAMETERS!$D$9-C7075)/2)*SIN(RADIANS(PARAMETERS!$D$9-C7075)/2))))*2*3958.756</f>
        <v>1582.6708852155029</v>
      </c>
      <c r="F7075">
        <v>180.19425964355</v>
      </c>
      <c r="G7075">
        <v>207.84324645996</v>
      </c>
      <c r="H7075">
        <v>251.01170349121</v>
      </c>
      <c r="I7075">
        <v>289.53213500977</v>
      </c>
      <c r="J7075">
        <v>333.96649169922</v>
      </c>
      <c r="K7075" s="6">
        <f>IFERROR(EXP(TREND(LN($F$1:$J$1),LN(F7075:J7075),LN(Calculations!$B$3))),0)</f>
        <v>4.8722989080851833E-2</v>
      </c>
    </row>
    <row r="7076" spans="1:11" x14ac:dyDescent="0.35">
      <c r="A7076">
        <v>7073</v>
      </c>
      <c r="B7076" t="str">
        <f t="shared" si="110"/>
        <v>22-84</v>
      </c>
      <c r="C7076">
        <v>-84.223568779958001</v>
      </c>
      <c r="D7076">
        <v>21.512616442073</v>
      </c>
      <c r="E7076">
        <f>ASIN(SQRT((SIN(RADIANS(PARAMETERS!$D$8-D7076)/2)*SIN(RADIANS(PARAMETERS!$D$8-D7076)/2))+(COS(RADIANS(D7076))*COS(RADIANS(PARAMETERS!$D$8))*SIN(RADIANS(PARAMETERS!$D$9-C7076)/2)*SIN(RADIANS(PARAMETERS!$D$9-C7076)/2))))*2*3958.756</f>
        <v>1599.7713596212598</v>
      </c>
      <c r="F7076">
        <v>180.26010131836</v>
      </c>
      <c r="G7076">
        <v>207.98211669922</v>
      </c>
      <c r="H7076">
        <v>251.2804107666</v>
      </c>
      <c r="I7076">
        <v>289.93063354492</v>
      </c>
      <c r="J7076">
        <v>334.52877807617</v>
      </c>
      <c r="K7076" s="6">
        <f>IFERROR(EXP(TREND(LN($F$1:$J$1),LN(F7076:J7076),LN(Calculations!$B$3))),0)</f>
        <v>4.8716508935945313E-2</v>
      </c>
    </row>
    <row r="7077" spans="1:11" x14ac:dyDescent="0.35">
      <c r="A7077">
        <v>7074</v>
      </c>
      <c r="B7077" t="str">
        <f t="shared" si="110"/>
        <v>22-84.5</v>
      </c>
      <c r="C7077">
        <v>-84.494890114859004</v>
      </c>
      <c r="D7077">
        <v>21.512616442073</v>
      </c>
      <c r="E7077">
        <f>ASIN(SQRT((SIN(RADIANS(PARAMETERS!$D$8-D7077)/2)*SIN(RADIANS(PARAMETERS!$D$8-D7077)/2))+(COS(RADIANS(D7077))*COS(RADIANS(PARAMETERS!$D$8))*SIN(RADIANS(PARAMETERS!$D$9-C7077)/2)*SIN(RADIANS(PARAMETERS!$D$9-C7077)/2))))*2*3958.756</f>
        <v>1616.8845399652132</v>
      </c>
      <c r="F7077">
        <v>180.27210998535</v>
      </c>
      <c r="G7077">
        <v>208.07479858398</v>
      </c>
      <c r="H7077">
        <v>251.5188293457</v>
      </c>
      <c r="I7077">
        <v>290.31658935547</v>
      </c>
      <c r="J7077">
        <v>335.1025390625</v>
      </c>
      <c r="K7077" s="6">
        <f>IFERROR(EXP(TREND(LN($F$1:$J$1),LN(F7077:J7077),LN(Calculations!$B$3))),0)</f>
        <v>4.8616736827921295E-2</v>
      </c>
    </row>
    <row r="7078" spans="1:11" x14ac:dyDescent="0.35">
      <c r="A7078">
        <v>7075</v>
      </c>
      <c r="B7078" t="str">
        <f t="shared" si="110"/>
        <v>22-85</v>
      </c>
      <c r="C7078">
        <v>-84.766211449759993</v>
      </c>
      <c r="D7078">
        <v>21.512616442073</v>
      </c>
      <c r="E7078">
        <f>ASIN(SQRT((SIN(RADIANS(PARAMETERS!$D$8-D7078)/2)*SIN(RADIANS(PARAMETERS!$D$8-D7078)/2))+(COS(RADIANS(D7078))*COS(RADIANS(PARAMETERS!$D$8))*SIN(RADIANS(PARAMETERS!$D$9-C7078)/2)*SIN(RADIANS(PARAMETERS!$D$9-C7078)/2))))*2*3958.756</f>
        <v>1634.0099859017721</v>
      </c>
      <c r="F7078">
        <v>180.30198669434</v>
      </c>
      <c r="G7078">
        <v>208.2174987793</v>
      </c>
      <c r="H7078">
        <v>251.86486816406</v>
      </c>
      <c r="I7078">
        <v>290.86810302734</v>
      </c>
      <c r="J7078">
        <v>335.91516113281</v>
      </c>
      <c r="K7078" s="6">
        <f>IFERROR(EXP(TREND(LN($F$1:$J$1),LN(F7078:J7078),LN(Calculations!$B$3))),0)</f>
        <v>4.8498739705428756E-2</v>
      </c>
    </row>
    <row r="7079" spans="1:11" x14ac:dyDescent="0.35">
      <c r="A7079">
        <v>7076</v>
      </c>
      <c r="B7079" t="str">
        <f t="shared" si="110"/>
        <v>22-85</v>
      </c>
      <c r="C7079">
        <v>-85.037532784660996</v>
      </c>
      <c r="D7079">
        <v>21.512616442073</v>
      </c>
      <c r="E7079">
        <f>ASIN(SQRT((SIN(RADIANS(PARAMETERS!$D$8-D7079)/2)*SIN(RADIANS(PARAMETERS!$D$8-D7079)/2))+(COS(RADIANS(D7079))*COS(RADIANS(PARAMETERS!$D$8))*SIN(RADIANS(PARAMETERS!$D$9-C7079)/2)*SIN(RADIANS(PARAMETERS!$D$9-C7079)/2))))*2*3958.756</f>
        <v>1651.1472745378389</v>
      </c>
      <c r="F7079">
        <v>180.18417358398</v>
      </c>
      <c r="G7079">
        <v>208.19174194336</v>
      </c>
      <c r="H7079">
        <v>252.01028442383</v>
      </c>
      <c r="I7079">
        <v>291.1904296875</v>
      </c>
      <c r="J7079">
        <v>336.46591186523</v>
      </c>
      <c r="K7079" s="6">
        <f>IFERROR(EXP(TREND(LN($F$1:$J$1),LN(F7079:J7079),LN(Calculations!$B$3))),0)</f>
        <v>4.8189956513515216E-2</v>
      </c>
    </row>
    <row r="7080" spans="1:11" x14ac:dyDescent="0.35">
      <c r="A7080">
        <v>7077</v>
      </c>
      <c r="B7080" t="str">
        <f t="shared" si="110"/>
        <v>22-85.5</v>
      </c>
      <c r="C7080">
        <v>-85.308854119562</v>
      </c>
      <c r="D7080">
        <v>21.512616442073</v>
      </c>
      <c r="E7080">
        <f>ASIN(SQRT((SIN(RADIANS(PARAMETERS!$D$8-D7080)/2)*SIN(RADIANS(PARAMETERS!$D$8-D7080)/2))+(COS(RADIANS(D7080))*COS(RADIANS(PARAMETERS!$D$8))*SIN(RADIANS(PARAMETERS!$D$9-C7080)/2)*SIN(RADIANS(PARAMETERS!$D$9-C7080)/2))))*2*3958.756</f>
        <v>1668.2959995650933</v>
      </c>
      <c r="F7080">
        <v>179.91258239746</v>
      </c>
      <c r="G7080">
        <v>207.99528503418</v>
      </c>
      <c r="H7080">
        <v>251.96026611328</v>
      </c>
      <c r="I7080">
        <v>291.29678344727</v>
      </c>
      <c r="J7080">
        <v>336.77844238281</v>
      </c>
      <c r="K7080" s="6">
        <f>IFERROR(EXP(TREND(LN($F$1:$J$1),LN(F7080:J7080),LN(Calculations!$B$3))),0)</f>
        <v>4.7680685197970314E-2</v>
      </c>
    </row>
    <row r="7081" spans="1:11" x14ac:dyDescent="0.35">
      <c r="A7081">
        <v>7078</v>
      </c>
      <c r="B7081" t="str">
        <f t="shared" si="110"/>
        <v>22-85.5</v>
      </c>
      <c r="C7081">
        <v>-85.580175454463003</v>
      </c>
      <c r="D7081">
        <v>21.512616442073</v>
      </c>
      <c r="E7081">
        <f>ASIN(SQRT((SIN(RADIANS(PARAMETERS!$D$8-D7081)/2)*SIN(RADIANS(PARAMETERS!$D$8-D7081)/2))+(COS(RADIANS(D7081))*COS(RADIANS(PARAMETERS!$D$8))*SIN(RADIANS(PARAMETERS!$D$9-C7081)/2)*SIN(RADIANS(PARAMETERS!$D$9-C7081)/2))))*2*3958.756</f>
        <v>1685.4557704423953</v>
      </c>
      <c r="F7081">
        <v>179.4361114502</v>
      </c>
      <c r="G7081">
        <v>207.62551879883</v>
      </c>
      <c r="H7081">
        <v>251.71606445313</v>
      </c>
      <c r="I7081">
        <v>291.19256591797</v>
      </c>
      <c r="J7081">
        <v>336.86386108398</v>
      </c>
      <c r="K7081" s="6">
        <f>IFERROR(EXP(TREND(LN($F$1:$J$1),LN(F7081:J7081),LN(Calculations!$B$3))),0)</f>
        <v>4.6921611137147289E-2</v>
      </c>
    </row>
    <row r="7082" spans="1:11" x14ac:dyDescent="0.35">
      <c r="A7082">
        <v>7079</v>
      </c>
      <c r="B7082" t="str">
        <f t="shared" si="110"/>
        <v>22-86</v>
      </c>
      <c r="C7082">
        <v>-85.851496789364006</v>
      </c>
      <c r="D7082">
        <v>21.512616442073</v>
      </c>
      <c r="E7082">
        <f>ASIN(SQRT((SIN(RADIANS(PARAMETERS!$D$8-D7082)/2)*SIN(RADIANS(PARAMETERS!$D$8-D7082)/2))+(COS(RADIANS(D7082))*COS(RADIANS(PARAMETERS!$D$8))*SIN(RADIANS(PARAMETERS!$D$9-C7082)/2)*SIN(RADIANS(PARAMETERS!$D$9-C7082)/2))))*2*3958.756</f>
        <v>1702.6262116250182</v>
      </c>
      <c r="F7082">
        <v>178.69232177734</v>
      </c>
      <c r="G7082">
        <v>206.98945617676</v>
      </c>
      <c r="H7082">
        <v>251.13259887695</v>
      </c>
      <c r="I7082">
        <v>290.68142700195</v>
      </c>
      <c r="J7082">
        <v>336.46173095703</v>
      </c>
      <c r="K7082" s="6">
        <f>IFERROR(EXP(TREND(LN($F$1:$J$1),LN(F7082:J7082),LN(Calculations!$B$3))),0)</f>
        <v>4.5876816593168022E-2</v>
      </c>
    </row>
    <row r="7083" spans="1:11" x14ac:dyDescent="0.35">
      <c r="A7083">
        <v>7080</v>
      </c>
      <c r="B7083" t="str">
        <f t="shared" si="110"/>
        <v>22-86</v>
      </c>
      <c r="C7083">
        <v>-86.122818124264995</v>
      </c>
      <c r="D7083">
        <v>21.512616442073</v>
      </c>
      <c r="E7083">
        <f>ASIN(SQRT((SIN(RADIANS(PARAMETERS!$D$8-D7083)/2)*SIN(RADIANS(PARAMETERS!$D$8-D7083)/2))+(COS(RADIANS(D7083))*COS(RADIANS(PARAMETERS!$D$8))*SIN(RADIANS(PARAMETERS!$D$9-C7083)/2)*SIN(RADIANS(PARAMETERS!$D$9-C7083)/2))))*2*3958.756</f>
        <v>1719.8069618376719</v>
      </c>
      <c r="F7083">
        <v>177.58131408691</v>
      </c>
      <c r="G7083">
        <v>206.05053710938</v>
      </c>
      <c r="H7083">
        <v>250.17065429688</v>
      </c>
      <c r="I7083">
        <v>289.72296142578</v>
      </c>
      <c r="J7083">
        <v>335.53143310547</v>
      </c>
      <c r="K7083" s="6">
        <f>IFERROR(EXP(TREND(LN($F$1:$J$1),LN(F7083:J7083),LN(Calculations!$B$3))),0)</f>
        <v>4.4457935278245625E-2</v>
      </c>
    </row>
    <row r="7084" spans="1:11" x14ac:dyDescent="0.35">
      <c r="A7084">
        <v>7081</v>
      </c>
      <c r="B7084" t="str">
        <f t="shared" si="110"/>
        <v>22-86.5</v>
      </c>
      <c r="C7084">
        <v>-86.394139459165999</v>
      </c>
      <c r="D7084">
        <v>21.512616442073</v>
      </c>
      <c r="E7084">
        <f>ASIN(SQRT((SIN(RADIANS(PARAMETERS!$D$8-D7084)/2)*SIN(RADIANS(PARAMETERS!$D$8-D7084)/2))+(COS(RADIANS(D7084))*COS(RADIANS(PARAMETERS!$D$8))*SIN(RADIANS(PARAMETERS!$D$9-C7084)/2)*SIN(RADIANS(PARAMETERS!$D$9-C7084)/2))))*2*3958.756</f>
        <v>1736.9976733885012</v>
      </c>
      <c r="F7084">
        <v>176.11274719238</v>
      </c>
      <c r="G7084">
        <v>204.79756164551</v>
      </c>
      <c r="H7084">
        <v>248.81625366211</v>
      </c>
      <c r="I7084">
        <v>288.30081176758</v>
      </c>
      <c r="J7084">
        <v>334.05416870117</v>
      </c>
      <c r="K7084" s="6">
        <f>IFERROR(EXP(TREND(LN($F$1:$J$1),LN(F7084:J7084),LN(Calculations!$B$3))),0)</f>
        <v>4.2707896825733407E-2</v>
      </c>
    </row>
    <row r="7085" spans="1:11" x14ac:dyDescent="0.35">
      <c r="A7085">
        <v>7082</v>
      </c>
      <c r="B7085" t="str">
        <f t="shared" si="110"/>
        <v>22-86.5</v>
      </c>
      <c r="C7085">
        <v>-86.665460794067002</v>
      </c>
      <c r="D7085">
        <v>21.512616442073</v>
      </c>
      <c r="E7085">
        <f>ASIN(SQRT((SIN(RADIANS(PARAMETERS!$D$8-D7085)/2)*SIN(RADIANS(PARAMETERS!$D$8-D7085)/2))+(COS(RADIANS(D7085))*COS(RADIANS(PARAMETERS!$D$8))*SIN(RADIANS(PARAMETERS!$D$9-C7085)/2)*SIN(RADIANS(PARAMETERS!$D$9-C7085)/2))))*2*3958.756</f>
        <v>1754.1980115214262</v>
      </c>
      <c r="F7085">
        <v>174.33262634277</v>
      </c>
      <c r="G7085">
        <v>203.22120666504</v>
      </c>
      <c r="H7085">
        <v>247.02796936035</v>
      </c>
      <c r="I7085">
        <v>286.34045410156</v>
      </c>
      <c r="J7085">
        <v>331.91262817383</v>
      </c>
      <c r="K7085" s="6">
        <f>IFERROR(EXP(TREND(LN($F$1:$J$1),LN(F7085:J7085),LN(Calculations!$B$3))),0)</f>
        <v>4.0727320041334641E-2</v>
      </c>
    </row>
    <row r="7086" spans="1:11" x14ac:dyDescent="0.35">
      <c r="A7086">
        <v>7083</v>
      </c>
      <c r="B7086" t="str">
        <f t="shared" si="110"/>
        <v>22-87</v>
      </c>
      <c r="C7086">
        <v>-86.936782128968005</v>
      </c>
      <c r="D7086">
        <v>21.512616442073</v>
      </c>
      <c r="E7086">
        <f>ASIN(SQRT((SIN(RADIANS(PARAMETERS!$D$8-D7086)/2)*SIN(RADIANS(PARAMETERS!$D$8-D7086)/2))+(COS(RADIANS(D7086))*COS(RADIANS(PARAMETERS!$D$8))*SIN(RADIANS(PARAMETERS!$D$9-C7086)/2)*SIN(RADIANS(PARAMETERS!$D$9-C7086)/2))))*2*3958.756</f>
        <v>1771.4076538044042</v>
      </c>
      <c r="F7086">
        <v>172.41307067871</v>
      </c>
      <c r="G7086">
        <v>201.54313659668</v>
      </c>
      <c r="H7086">
        <v>245.11413574219</v>
      </c>
      <c r="I7086">
        <v>284.23321533203</v>
      </c>
      <c r="J7086">
        <v>329.59954833984</v>
      </c>
      <c r="K7086" s="6">
        <f>IFERROR(EXP(TREND(LN($F$1:$J$1),LN(F7086:J7086),LN(Calculations!$B$3))),0)</f>
        <v>3.8705709722490621E-2</v>
      </c>
    </row>
    <row r="7087" spans="1:11" x14ac:dyDescent="0.35">
      <c r="A7087">
        <v>7084</v>
      </c>
      <c r="B7087" t="str">
        <f t="shared" si="110"/>
        <v>22-87</v>
      </c>
      <c r="C7087">
        <v>-87.208103463868994</v>
      </c>
      <c r="D7087">
        <v>21.512616442073</v>
      </c>
      <c r="E7087">
        <f>ASIN(SQRT((SIN(RADIANS(PARAMETERS!$D$8-D7087)/2)*SIN(RADIANS(PARAMETERS!$D$8-D7087)/2))+(COS(RADIANS(D7087))*COS(RADIANS(PARAMETERS!$D$8))*SIN(RADIANS(PARAMETERS!$D$9-C7087)/2)*SIN(RADIANS(PARAMETERS!$D$9-C7087)/2))))*2*3958.756</f>
        <v>1788.6262895513353</v>
      </c>
      <c r="F7087">
        <v>170.37289428711</v>
      </c>
      <c r="G7087">
        <v>199.77671813965</v>
      </c>
      <c r="H7087">
        <v>243.09075927734</v>
      </c>
      <c r="I7087">
        <v>281.99740600586</v>
      </c>
      <c r="J7087">
        <v>327.13592529297</v>
      </c>
      <c r="K7087" s="6">
        <f>IFERROR(EXP(TREND(LN($F$1:$J$1),LN(F7087:J7087),LN(Calculations!$B$3))),0)</f>
        <v>3.6675284217363505E-2</v>
      </c>
    </row>
    <row r="7088" spans="1:11" x14ac:dyDescent="0.35">
      <c r="A7088">
        <v>7085</v>
      </c>
      <c r="B7088" t="str">
        <f t="shared" si="110"/>
        <v>22-87.5</v>
      </c>
      <c r="C7088">
        <v>-87.479424798769998</v>
      </c>
      <c r="D7088">
        <v>21.512616442073</v>
      </c>
      <c r="E7088">
        <f>ASIN(SQRT((SIN(RADIANS(PARAMETERS!$D$8-D7088)/2)*SIN(RADIANS(PARAMETERS!$D$8-D7088)/2))+(COS(RADIANS(D7088))*COS(RADIANS(PARAMETERS!$D$8))*SIN(RADIANS(PARAMETERS!$D$9-C7088)/2)*SIN(RADIANS(PARAMETERS!$D$9-C7088)/2))))*2*3958.756</f>
        <v>1805.8536192755289</v>
      </c>
      <c r="F7088">
        <v>168.15544128418</v>
      </c>
      <c r="G7088">
        <v>197.8352355957</v>
      </c>
      <c r="H7088">
        <v>240.81063842773</v>
      </c>
      <c r="I7088">
        <v>279.42535400391</v>
      </c>
      <c r="J7088">
        <v>324.23760986328</v>
      </c>
      <c r="K7088" s="6">
        <f>IFERROR(EXP(TREND(LN($F$1:$J$1),LN(F7088:J7088),LN(Calculations!$B$3))),0)</f>
        <v>3.4612132709241454E-2</v>
      </c>
    </row>
    <row r="7089" spans="1:11" x14ac:dyDescent="0.35">
      <c r="A7089">
        <v>7086</v>
      </c>
      <c r="B7089" t="str">
        <f t="shared" si="110"/>
        <v>22-88</v>
      </c>
      <c r="C7089">
        <v>-87.750746133671001</v>
      </c>
      <c r="D7089">
        <v>21.512616442073</v>
      </c>
      <c r="E7089">
        <f>ASIN(SQRT((SIN(RADIANS(PARAMETERS!$D$8-D7089)/2)*SIN(RADIANS(PARAMETERS!$D$8-D7089)/2))+(COS(RADIANS(D7089))*COS(RADIANS(PARAMETERS!$D$8))*SIN(RADIANS(PARAMETERS!$D$9-C7089)/2)*SIN(RADIANS(PARAMETERS!$D$9-C7089)/2))))*2*3958.756</f>
        <v>1823.0893541727364</v>
      </c>
      <c r="F7089">
        <v>165.84698486328</v>
      </c>
      <c r="G7089">
        <v>195.8455657959</v>
      </c>
      <c r="H7089">
        <v>238.46566772461</v>
      </c>
      <c r="I7089">
        <v>276.77252197266</v>
      </c>
      <c r="J7089">
        <v>321.23910522461</v>
      </c>
      <c r="K7089" s="6">
        <f>IFERROR(EXP(TREND(LN($F$1:$J$1),LN(F7089:J7089),LN(Calculations!$B$3))),0)</f>
        <v>3.259302044591024E-2</v>
      </c>
    </row>
    <row r="7090" spans="1:11" x14ac:dyDescent="0.35">
      <c r="A7090">
        <v>7087</v>
      </c>
      <c r="B7090" t="str">
        <f t="shared" si="110"/>
        <v>22-88</v>
      </c>
      <c r="C7090">
        <v>-88.022067468572004</v>
      </c>
      <c r="D7090">
        <v>21.512616442073</v>
      </c>
      <c r="E7090">
        <f>ASIN(SQRT((SIN(RADIANS(PARAMETERS!$D$8-D7090)/2)*SIN(RADIANS(PARAMETERS!$D$8-D7090)/2))+(COS(RADIANS(D7090))*COS(RADIANS(PARAMETERS!$D$8))*SIN(RADIANS(PARAMETERS!$D$9-C7090)/2)*SIN(RADIANS(PARAMETERS!$D$9-C7090)/2))))*2*3958.756</f>
        <v>1840.3332156319661</v>
      </c>
      <c r="F7090">
        <v>163.4659576416</v>
      </c>
      <c r="G7090">
        <v>193.81127929688</v>
      </c>
      <c r="H7090">
        <v>236.07000732422</v>
      </c>
      <c r="I7090">
        <v>274.05532836914</v>
      </c>
      <c r="J7090">
        <v>318.15939331055</v>
      </c>
      <c r="K7090" s="6">
        <f>IFERROR(EXP(TREND(LN($F$1:$J$1),LN(F7090:J7090),LN(Calculations!$B$3))),0)</f>
        <v>3.0634831199858926E-2</v>
      </c>
    </row>
    <row r="7091" spans="1:11" x14ac:dyDescent="0.35">
      <c r="A7091">
        <v>7088</v>
      </c>
      <c r="B7091" t="str">
        <f t="shared" si="110"/>
        <v>22-88.5</v>
      </c>
      <c r="C7091">
        <v>-88.293388803472993</v>
      </c>
      <c r="D7091">
        <v>21.512616442073</v>
      </c>
      <c r="E7091">
        <f>ASIN(SQRT((SIN(RADIANS(PARAMETERS!$D$8-D7091)/2)*SIN(RADIANS(PARAMETERS!$D$8-D7091)/2))+(COS(RADIANS(D7091))*COS(RADIANS(PARAMETERS!$D$8))*SIN(RADIANS(PARAMETERS!$D$9-C7091)/2)*SIN(RADIANS(PARAMETERS!$D$9-C7091)/2))))*2*3958.756</f>
        <v>1857.5849347723563</v>
      </c>
      <c r="F7091">
        <v>161.06732177734</v>
      </c>
      <c r="G7091">
        <v>191.75250244141</v>
      </c>
      <c r="H7091">
        <v>233.63758850098</v>
      </c>
      <c r="I7091">
        <v>271.27352905273</v>
      </c>
      <c r="J7091">
        <v>314.97903442383</v>
      </c>
      <c r="K7091" s="6">
        <f>IFERROR(EXP(TREND(LN($F$1:$J$1),LN(F7091:J7091),LN(Calculations!$B$3))),0)</f>
        <v>2.8782155357089303E-2</v>
      </c>
    </row>
    <row r="7092" spans="1:11" x14ac:dyDescent="0.35">
      <c r="A7092">
        <v>7089</v>
      </c>
      <c r="B7092" t="str">
        <f t="shared" si="110"/>
        <v>22-88.5</v>
      </c>
      <c r="C7092">
        <v>-88.564710138373997</v>
      </c>
      <c r="D7092">
        <v>21.512616442073</v>
      </c>
      <c r="E7092">
        <f>ASIN(SQRT((SIN(RADIANS(PARAMETERS!$D$8-D7092)/2)*SIN(RADIANS(PARAMETERS!$D$8-D7092)/2))+(COS(RADIANS(D7092))*COS(RADIANS(PARAMETERS!$D$8))*SIN(RADIANS(PARAMETERS!$D$9-C7092)/2)*SIN(RADIANS(PARAMETERS!$D$9-C7092)/2))))*2*3958.756</f>
        <v>1874.8442520045353</v>
      </c>
      <c r="F7092">
        <v>158.8136138916</v>
      </c>
      <c r="G7092">
        <v>189.87930297852</v>
      </c>
      <c r="H7092">
        <v>231.46598815918</v>
      </c>
      <c r="I7092">
        <v>268.81188964844</v>
      </c>
      <c r="J7092">
        <v>312.19036865234</v>
      </c>
      <c r="K7092" s="6">
        <f>IFERROR(EXP(TREND(LN($F$1:$J$1),LN(F7092:J7092),LN(Calculations!$B$3))),0)</f>
        <v>2.7142809359688935E-2</v>
      </c>
    </row>
    <row r="7093" spans="1:11" x14ac:dyDescent="0.35">
      <c r="A7093">
        <v>7090</v>
      </c>
      <c r="B7093" t="str">
        <f t="shared" si="110"/>
        <v>22-89</v>
      </c>
      <c r="C7093">
        <v>-88.836031473275</v>
      </c>
      <c r="D7093">
        <v>21.512616442073</v>
      </c>
      <c r="E7093">
        <f>ASIN(SQRT((SIN(RADIANS(PARAMETERS!$D$8-D7093)/2)*SIN(RADIANS(PARAMETERS!$D$8-D7093)/2))+(COS(RADIANS(D7093))*COS(RADIANS(PARAMETERS!$D$8))*SIN(RADIANS(PARAMETERS!$D$9-C7093)/2)*SIN(RADIANS(PARAMETERS!$D$9-C7093)/2))))*2*3958.756</f>
        <v>1892.1109166149822</v>
      </c>
      <c r="F7093">
        <v>156.70040893555</v>
      </c>
      <c r="G7093">
        <v>188.18743896484</v>
      </c>
      <c r="H7093">
        <v>229.52835083008</v>
      </c>
      <c r="I7093">
        <v>266.63217163086</v>
      </c>
      <c r="J7093">
        <v>309.74075317383</v>
      </c>
      <c r="K7093" s="6">
        <f>IFERROR(EXP(TREND(LN($F$1:$J$1),LN(F7093:J7093),LN(Calculations!$B$3))),0)</f>
        <v>2.5697092691496854E-2</v>
      </c>
    </row>
    <row r="7094" spans="1:11" x14ac:dyDescent="0.35">
      <c r="A7094">
        <v>7091</v>
      </c>
      <c r="B7094" t="str">
        <f t="shared" si="110"/>
        <v>22-89</v>
      </c>
      <c r="C7094">
        <v>-89.107352808176003</v>
      </c>
      <c r="D7094">
        <v>21.512616442073</v>
      </c>
      <c r="E7094">
        <f>ASIN(SQRT((SIN(RADIANS(PARAMETERS!$D$8-D7094)/2)*SIN(RADIANS(PARAMETERS!$D$8-D7094)/2))+(COS(RADIANS(D7094))*COS(RADIANS(PARAMETERS!$D$8))*SIN(RADIANS(PARAMETERS!$D$9-C7094)/2)*SIN(RADIANS(PARAMETERS!$D$9-C7094)/2))))*2*3958.756</f>
        <v>1909.3846863720214</v>
      </c>
      <c r="F7094">
        <v>154.72723388672</v>
      </c>
      <c r="G7094">
        <v>186.65313720703</v>
      </c>
      <c r="H7094">
        <v>227.72856140137</v>
      </c>
      <c r="I7094">
        <v>264.59429931641</v>
      </c>
      <c r="J7094">
        <v>307.43450927734</v>
      </c>
      <c r="K7094" s="6">
        <f>IFERROR(EXP(TREND(LN($F$1:$J$1),LN(F7094:J7094),LN(Calculations!$B$3))),0)</f>
        <v>2.443045310700168E-2</v>
      </c>
    </row>
    <row r="7095" spans="1:11" x14ac:dyDescent="0.35">
      <c r="A7095">
        <v>7092</v>
      </c>
      <c r="B7095" t="str">
        <f t="shared" si="110"/>
        <v>22-89.5</v>
      </c>
      <c r="C7095">
        <v>-89.378674143077006</v>
      </c>
      <c r="D7095">
        <v>21.512616442073</v>
      </c>
      <c r="E7095">
        <f>ASIN(SQRT((SIN(RADIANS(PARAMETERS!$D$8-D7095)/2)*SIN(RADIANS(PARAMETERS!$D$8-D7095)/2))+(COS(RADIANS(D7095))*COS(RADIANS(PARAMETERS!$D$8))*SIN(RADIANS(PARAMETERS!$D$9-C7095)/2)*SIN(RADIANS(PARAMETERS!$D$9-C7095)/2))))*2*3958.756</f>
        <v>1926.6653271521666</v>
      </c>
      <c r="F7095">
        <v>152.96572875977</v>
      </c>
      <c r="G7095">
        <v>185.34393310547</v>
      </c>
      <c r="H7095">
        <v>226.20848083496</v>
      </c>
      <c r="I7095">
        <v>262.89495849609</v>
      </c>
      <c r="J7095">
        <v>305.5373840332</v>
      </c>
      <c r="K7095" s="6">
        <f>IFERROR(EXP(TREND(LN($F$1:$J$1),LN(F7095:J7095),LN(Calculations!$B$3))),0)</f>
        <v>2.335976202179196E-2</v>
      </c>
    </row>
    <row r="7096" spans="1:11" x14ac:dyDescent="0.35">
      <c r="A7096">
        <v>7093</v>
      </c>
      <c r="B7096" t="str">
        <f t="shared" si="110"/>
        <v>22-89.5</v>
      </c>
      <c r="C7096">
        <v>-89.649995477977996</v>
      </c>
      <c r="D7096">
        <v>21.512616442073</v>
      </c>
      <c r="E7096">
        <f>ASIN(SQRT((SIN(RADIANS(PARAMETERS!$D$8-D7096)/2)*SIN(RADIANS(PARAMETERS!$D$8-D7096)/2))+(COS(RADIANS(D7096))*COS(RADIANS(PARAMETERS!$D$8))*SIN(RADIANS(PARAMETERS!$D$9-C7096)/2)*SIN(RADIANS(PARAMETERS!$D$9-C7096)/2))))*2*3958.756</f>
        <v>1943.9526125856023</v>
      </c>
      <c r="F7096">
        <v>151.45358276367</v>
      </c>
      <c r="G7096">
        <v>184.21249389648</v>
      </c>
      <c r="H7096">
        <v>224.90518188477</v>
      </c>
      <c r="I7096">
        <v>261.4475402832</v>
      </c>
      <c r="J7096">
        <v>303.93316650391</v>
      </c>
      <c r="K7096" s="6">
        <f>IFERROR(EXP(TREND(LN($F$1:$J$1),LN(F7096:J7096),LN(Calculations!$B$3))),0)</f>
        <v>2.2476444979009923E-2</v>
      </c>
    </row>
    <row r="7097" spans="1:11" x14ac:dyDescent="0.35">
      <c r="A7097">
        <v>7094</v>
      </c>
      <c r="B7097" t="str">
        <f t="shared" si="110"/>
        <v>22-90</v>
      </c>
      <c r="C7097">
        <v>-89.921316812878999</v>
      </c>
      <c r="D7097">
        <v>21.512616442073</v>
      </c>
      <c r="E7097">
        <f>ASIN(SQRT((SIN(RADIANS(PARAMETERS!$D$8-D7097)/2)*SIN(RADIANS(PARAMETERS!$D$8-D7097)/2))+(COS(RADIANS(D7097))*COS(RADIANS(PARAMETERS!$D$8))*SIN(RADIANS(PARAMETERS!$D$9-C7097)/2)*SIN(RADIANS(PARAMETERS!$D$9-C7097)/2))))*2*3958.756</f>
        <v>1961.2463237196973</v>
      </c>
      <c r="F7097">
        <v>150.0811920166</v>
      </c>
      <c r="G7097">
        <v>183.16644287109</v>
      </c>
      <c r="H7097">
        <v>223.66540527344</v>
      </c>
      <c r="I7097">
        <v>260.0380859375</v>
      </c>
      <c r="J7097">
        <v>302.33111572266</v>
      </c>
      <c r="K7097" s="6">
        <f>IFERROR(EXP(TREND(LN($F$1:$J$1),LN(F7097:J7097),LN(Calculations!$B$3))),0)</f>
        <v>2.1706571225630692E-2</v>
      </c>
    </row>
    <row r="7098" spans="1:11" x14ac:dyDescent="0.35">
      <c r="A7098">
        <v>7095</v>
      </c>
      <c r="B7098" t="str">
        <f t="shared" si="110"/>
        <v>22-90</v>
      </c>
      <c r="C7098">
        <v>-90.192638147780002</v>
      </c>
      <c r="D7098">
        <v>21.512616442073</v>
      </c>
      <c r="E7098">
        <f>ASIN(SQRT((SIN(RADIANS(PARAMETERS!$D$8-D7098)/2)*SIN(RADIANS(PARAMETERS!$D$8-D7098)/2))+(COS(RADIANS(D7098))*COS(RADIANS(PARAMETERS!$D$8))*SIN(RADIANS(PARAMETERS!$D$9-C7098)/2)*SIN(RADIANS(PARAMETERS!$D$9-C7098)/2))))*2*3958.756</f>
        <v>1978.54624869949</v>
      </c>
      <c r="F7098">
        <v>148.81230163574</v>
      </c>
      <c r="G7098">
        <v>182.20626831055</v>
      </c>
      <c r="H7098">
        <v>222.52018737793</v>
      </c>
      <c r="I7098">
        <v>258.72940063477</v>
      </c>
      <c r="J7098">
        <v>300.83554077148</v>
      </c>
      <c r="K7098" s="6">
        <f>IFERROR(EXP(TREND(LN($F$1:$J$1),LN(F7098:J7098),LN(Calculations!$B$3))),0)</f>
        <v>2.1020637053864876E-2</v>
      </c>
    </row>
    <row r="7099" spans="1:11" x14ac:dyDescent="0.35">
      <c r="A7099">
        <v>7096</v>
      </c>
      <c r="B7099" t="str">
        <f t="shared" si="110"/>
        <v>22-90.5</v>
      </c>
      <c r="C7099">
        <v>-90.463959482681005</v>
      </c>
      <c r="D7099">
        <v>21.512616442073</v>
      </c>
      <c r="E7099">
        <f>ASIN(SQRT((SIN(RADIANS(PARAMETERS!$D$8-D7099)/2)*SIN(RADIANS(PARAMETERS!$D$8-D7099)/2))+(COS(RADIANS(D7099))*COS(RADIANS(PARAMETERS!$D$8))*SIN(RADIANS(PARAMETERS!$D$9-C7099)/2)*SIN(RADIANS(PARAMETERS!$D$9-C7099)/2))))*2*3958.756</f>
        <v>1995.8521824641703</v>
      </c>
      <c r="F7099">
        <v>147.63763427734</v>
      </c>
      <c r="G7099">
        <v>181.314453125</v>
      </c>
      <c r="H7099">
        <v>221.44741821289</v>
      </c>
      <c r="I7099">
        <v>257.49520874023</v>
      </c>
      <c r="J7099">
        <v>299.41506958008</v>
      </c>
      <c r="K7099" s="6">
        <f>IFERROR(EXP(TREND(LN($F$1:$J$1),LN(F7099:J7099),LN(Calculations!$B$3))),0)</f>
        <v>2.0405640163315281E-2</v>
      </c>
    </row>
    <row r="7100" spans="1:11" x14ac:dyDescent="0.35">
      <c r="A7100">
        <v>7097</v>
      </c>
      <c r="B7100" t="str">
        <f t="shared" si="110"/>
        <v>22-90.5</v>
      </c>
      <c r="C7100">
        <v>-90.735280817581994</v>
      </c>
      <c r="D7100">
        <v>21.512616442073</v>
      </c>
      <c r="E7100">
        <f>ASIN(SQRT((SIN(RADIANS(PARAMETERS!$D$8-D7100)/2)*SIN(RADIANS(PARAMETERS!$D$8-D7100)/2))+(COS(RADIANS(D7100))*COS(RADIANS(PARAMETERS!$D$8))*SIN(RADIANS(PARAMETERS!$D$9-C7100)/2)*SIN(RADIANS(PARAMETERS!$D$9-C7100)/2))))*2*3958.756</f>
        <v>2013.1639264586463</v>
      </c>
      <c r="F7100">
        <v>146.52586364746</v>
      </c>
      <c r="G7100">
        <v>180.46737670898</v>
      </c>
      <c r="H7100">
        <v>220.42024230957</v>
      </c>
      <c r="I7100">
        <v>256.30462646484</v>
      </c>
      <c r="J7100">
        <v>298.03427124023</v>
      </c>
      <c r="K7100" s="6">
        <f>IFERROR(EXP(TREND(LN($F$1:$J$1),LN(F7100:J7100),LN(Calculations!$B$3))),0)</f>
        <v>1.9840581492768919E-2</v>
      </c>
    </row>
    <row r="7101" spans="1:11" x14ac:dyDescent="0.35">
      <c r="A7101">
        <v>7098</v>
      </c>
      <c r="B7101" t="str">
        <f t="shared" si="110"/>
        <v>22-50</v>
      </c>
      <c r="C7101">
        <v>-50.037080582435998</v>
      </c>
      <c r="D7101">
        <v>21.783937776974</v>
      </c>
      <c r="E7101">
        <f>ASIN(SQRT((SIN(RADIANS(PARAMETERS!$D$8-D7101)/2)*SIN(RADIANS(PARAMETERS!$D$8-D7101)/2))+(COS(RADIANS(D7101))*COS(RADIANS(PARAMETERS!$D$8))*SIN(RADIANS(PARAMETERS!$D$9-C7101)/2)*SIN(RADIANS(PARAMETERS!$D$9-C7101)/2))))*2*3958.756</f>
        <v>821.19582856029183</v>
      </c>
      <c r="F7101">
        <v>129.04954528809</v>
      </c>
      <c r="G7101">
        <v>167.50793457031</v>
      </c>
      <c r="H7101">
        <v>201.87519836426</v>
      </c>
      <c r="I7101">
        <v>230.72860717773</v>
      </c>
      <c r="J7101">
        <v>263.70703125</v>
      </c>
      <c r="K7101" s="6">
        <f>IFERROR(EXP(TREND(LN($F$1:$J$1),LN(F7101:J7101),LN(Calculations!$B$3))),0)</f>
        <v>1.2688388237362057E-2</v>
      </c>
    </row>
    <row r="7102" spans="1:11" x14ac:dyDescent="0.35">
      <c r="A7102">
        <v>7099</v>
      </c>
      <c r="B7102" t="str">
        <f t="shared" si="110"/>
        <v>22-50.5</v>
      </c>
      <c r="C7102">
        <v>-50.308401917337001</v>
      </c>
      <c r="D7102">
        <v>21.783937776974</v>
      </c>
      <c r="E7102">
        <f>ASIN(SQRT((SIN(RADIANS(PARAMETERS!$D$8-D7102)/2)*SIN(RADIANS(PARAMETERS!$D$8-D7102)/2))+(COS(RADIANS(D7102))*COS(RADIANS(PARAMETERS!$D$8))*SIN(RADIANS(PARAMETERS!$D$9-C7102)/2)*SIN(RADIANS(PARAMETERS!$D$9-C7102)/2))))*2*3958.756</f>
        <v>806.25944860646655</v>
      </c>
      <c r="F7102">
        <v>130.67208862305</v>
      </c>
      <c r="G7102">
        <v>168.9925994873</v>
      </c>
      <c r="H7102">
        <v>203.2013092041</v>
      </c>
      <c r="I7102">
        <v>232.30331420898</v>
      </c>
      <c r="J7102">
        <v>265.57452392578</v>
      </c>
      <c r="K7102" s="6">
        <f>IFERROR(EXP(TREND(LN($F$1:$J$1),LN(F7102:J7102),LN(Calculations!$B$3))),0)</f>
        <v>1.3270660403063897E-2</v>
      </c>
    </row>
    <row r="7103" spans="1:11" x14ac:dyDescent="0.35">
      <c r="A7103">
        <v>7100</v>
      </c>
      <c r="B7103" t="str">
        <f t="shared" si="110"/>
        <v>22-50.5</v>
      </c>
      <c r="C7103">
        <v>-50.579723252237997</v>
      </c>
      <c r="D7103">
        <v>21.783937776974</v>
      </c>
      <c r="E7103">
        <f>ASIN(SQRT((SIN(RADIANS(PARAMETERS!$D$8-D7103)/2)*SIN(RADIANS(PARAMETERS!$D$8-D7103)/2))+(COS(RADIANS(D7103))*COS(RADIANS(PARAMETERS!$D$8))*SIN(RADIANS(PARAMETERS!$D$9-C7103)/2)*SIN(RADIANS(PARAMETERS!$D$9-C7103)/2))))*2*3958.756</f>
        <v>791.43882308641628</v>
      </c>
      <c r="F7103">
        <v>132.22874450684</v>
      </c>
      <c r="G7103">
        <v>170.34643554688</v>
      </c>
      <c r="H7103">
        <v>204.46636962891</v>
      </c>
      <c r="I7103">
        <v>233.81037902832</v>
      </c>
      <c r="J7103">
        <v>267.3671875</v>
      </c>
      <c r="K7103" s="6">
        <f>IFERROR(EXP(TREND(LN($F$1:$J$1),LN(F7103:J7103),LN(Calculations!$B$3))),0)</f>
        <v>1.3850126801516659E-2</v>
      </c>
    </row>
    <row r="7104" spans="1:11" x14ac:dyDescent="0.35">
      <c r="A7104">
        <v>7101</v>
      </c>
      <c r="B7104" t="str">
        <f t="shared" si="110"/>
        <v>22-51</v>
      </c>
      <c r="C7104">
        <v>-50.851044587139</v>
      </c>
      <c r="D7104">
        <v>21.783937776974</v>
      </c>
      <c r="E7104">
        <f>ASIN(SQRT((SIN(RADIANS(PARAMETERS!$D$8-D7104)/2)*SIN(RADIANS(PARAMETERS!$D$8-D7104)/2))+(COS(RADIANS(D7104))*COS(RADIANS(PARAMETERS!$D$8))*SIN(RADIANS(PARAMETERS!$D$9-C7104)/2)*SIN(RADIANS(PARAMETERS!$D$9-C7104)/2))))*2*3958.756</f>
        <v>776.74061345624932</v>
      </c>
      <c r="F7104">
        <v>133.74632263184</v>
      </c>
      <c r="G7104">
        <v>171.59939575195</v>
      </c>
      <c r="H7104">
        <v>205.7060546875</v>
      </c>
      <c r="I7104">
        <v>235.30047607422</v>
      </c>
      <c r="J7104">
        <v>269.15432739258</v>
      </c>
      <c r="K7104" s="6">
        <f>IFERROR(EXP(TREND(LN($F$1:$J$1),LN(F7104:J7104),LN(Calculations!$B$3))),0)</f>
        <v>1.4435077071465798E-2</v>
      </c>
    </row>
    <row r="7105" spans="1:11" x14ac:dyDescent="0.35">
      <c r="A7105">
        <v>7102</v>
      </c>
      <c r="B7105" t="str">
        <f t="shared" si="110"/>
        <v>22-51</v>
      </c>
      <c r="C7105">
        <v>-51.122365922039997</v>
      </c>
      <c r="D7105">
        <v>21.783937776974</v>
      </c>
      <c r="E7105">
        <f>ASIN(SQRT((SIN(RADIANS(PARAMETERS!$D$8-D7105)/2)*SIN(RADIANS(PARAMETERS!$D$8-D7105)/2))+(COS(RADIANS(D7105))*COS(RADIANS(PARAMETERS!$D$8))*SIN(RADIANS(PARAMETERS!$D$9-C7105)/2)*SIN(RADIANS(PARAMETERS!$D$9-C7105)/2))))*2*3958.756</f>
        <v>762.17193713674317</v>
      </c>
      <c r="F7105">
        <v>135.26298522949</v>
      </c>
      <c r="G7105">
        <v>172.78645324707</v>
      </c>
      <c r="H7105">
        <v>206.96574401855</v>
      </c>
      <c r="I7105">
        <v>236.83532714844</v>
      </c>
      <c r="J7105">
        <v>271.01779174805</v>
      </c>
      <c r="K7105" s="6">
        <f>IFERROR(EXP(TREND(LN($F$1:$J$1),LN(F7105:J7105),LN(Calculations!$B$3))),0)</f>
        <v>1.5039377171853344E-2</v>
      </c>
    </row>
    <row r="7106" spans="1:11" x14ac:dyDescent="0.35">
      <c r="A7106">
        <v>7103</v>
      </c>
      <c r="B7106" t="str">
        <f t="shared" si="110"/>
        <v>22-51.5</v>
      </c>
      <c r="C7106">
        <v>-51.393687256941</v>
      </c>
      <c r="D7106">
        <v>21.783937776974</v>
      </c>
      <c r="E7106">
        <f>ASIN(SQRT((SIN(RADIANS(PARAMETERS!$D$8-D7106)/2)*SIN(RADIANS(PARAMETERS!$D$8-D7106)/2))+(COS(RADIANS(D7106))*COS(RADIANS(PARAMETERS!$D$8))*SIN(RADIANS(PARAMETERS!$D$9-C7106)/2)*SIN(RADIANS(PARAMETERS!$D$9-C7106)/2))))*2*3958.756</f>
        <v>747.74040031687002</v>
      </c>
      <c r="F7106">
        <v>136.70829772949</v>
      </c>
      <c r="G7106">
        <v>173.8540802002</v>
      </c>
      <c r="H7106">
        <v>208.16271972656</v>
      </c>
      <c r="I7106">
        <v>238.29937744141</v>
      </c>
      <c r="J7106">
        <v>272.80139160156</v>
      </c>
      <c r="K7106" s="6">
        <f>IFERROR(EXP(TREND(LN($F$1:$J$1),LN(F7106:J7106),LN(Calculations!$B$3))),0)</f>
        <v>1.5632147426946644E-2</v>
      </c>
    </row>
    <row r="7107" spans="1:11" x14ac:dyDescent="0.35">
      <c r="A7107">
        <v>7104</v>
      </c>
      <c r="B7107" t="str">
        <f t="shared" si="110"/>
        <v>22-51.5</v>
      </c>
      <c r="C7107">
        <v>-51.665008591842003</v>
      </c>
      <c r="D7107">
        <v>21.783937776974</v>
      </c>
      <c r="E7107">
        <f>ASIN(SQRT((SIN(RADIANS(PARAMETERS!$D$8-D7107)/2)*SIN(RADIANS(PARAMETERS!$D$8-D7107)/2))+(COS(RADIANS(D7107))*COS(RADIANS(PARAMETERS!$D$8))*SIN(RADIANS(PARAMETERS!$D$9-C7107)/2)*SIN(RADIANS(PARAMETERS!$D$9-C7107)/2))))*2*3958.756</f>
        <v>733.45413264533158</v>
      </c>
      <c r="F7107">
        <v>138.13461303711</v>
      </c>
      <c r="G7107">
        <v>174.86026000977</v>
      </c>
      <c r="H7107">
        <v>209.35508728027</v>
      </c>
      <c r="I7107">
        <v>239.76924133301</v>
      </c>
      <c r="J7107">
        <v>274.60437011719</v>
      </c>
      <c r="K7107" s="6">
        <f>IFERROR(EXP(TREND(LN($F$1:$J$1),LN(F7107:J7107),LN(Calculations!$B$3))),0)</f>
        <v>1.6234502009701099E-2</v>
      </c>
    </row>
    <row r="7108" spans="1:11" x14ac:dyDescent="0.35">
      <c r="A7108">
        <v>7105</v>
      </c>
      <c r="B7108" t="str">
        <f t="shared" si="110"/>
        <v>22-52</v>
      </c>
      <c r="C7108">
        <v>-51.936329926742999</v>
      </c>
      <c r="D7108">
        <v>21.783937776974</v>
      </c>
      <c r="E7108">
        <f>ASIN(SQRT((SIN(RADIANS(PARAMETERS!$D$8-D7108)/2)*SIN(RADIANS(PARAMETERS!$D$8-D7108)/2))+(COS(RADIANS(D7108))*COS(RADIANS(PARAMETERS!$D$8))*SIN(RADIANS(PARAMETERS!$D$9-C7108)/2)*SIN(RADIANS(PARAMETERS!$D$9-C7108)/2))))*2*3958.756</f>
        <v>719.32182375444484</v>
      </c>
      <c r="F7108">
        <v>139.5887298584</v>
      </c>
      <c r="G7108">
        <v>175.84948730469</v>
      </c>
      <c r="H7108">
        <v>210.59265136719</v>
      </c>
      <c r="I7108">
        <v>241.30926513672</v>
      </c>
      <c r="J7108">
        <v>276.50897216797</v>
      </c>
      <c r="K7108" s="6">
        <f>IFERROR(EXP(TREND(LN($F$1:$J$1),LN(F7108:J7108),LN(Calculations!$B$3))),0)</f>
        <v>1.6867153078512574E-2</v>
      </c>
    </row>
    <row r="7109" spans="1:11" x14ac:dyDescent="0.35">
      <c r="A7109">
        <v>7106</v>
      </c>
      <c r="B7109" t="str">
        <f t="shared" ref="B7109:B7172" si="111">MROUND(D7109,1)&amp;MROUND(C7109,-0.5)</f>
        <v>22-52</v>
      </c>
      <c r="C7109">
        <v>-52.207651261644003</v>
      </c>
      <c r="D7109">
        <v>21.783937776974</v>
      </c>
      <c r="E7109">
        <f>ASIN(SQRT((SIN(RADIANS(PARAMETERS!$D$8-D7109)/2)*SIN(RADIANS(PARAMETERS!$D$8-D7109)/2))+(COS(RADIANS(D7109))*COS(RADIANS(PARAMETERS!$D$8))*SIN(RADIANS(PARAMETERS!$D$9-C7109)/2)*SIN(RADIANS(PARAMETERS!$D$9-C7109)/2))))*2*3958.756</f>
        <v>705.35276150566165</v>
      </c>
      <c r="F7109">
        <v>140.99685668945</v>
      </c>
      <c r="G7109">
        <v>176.76922607422</v>
      </c>
      <c r="H7109">
        <v>211.78140258789</v>
      </c>
      <c r="I7109">
        <v>242.78584289551</v>
      </c>
      <c r="J7109">
        <v>278.33233642578</v>
      </c>
      <c r="K7109" s="6">
        <f>IFERROR(EXP(TREND(LN($F$1:$J$1),LN(F7109:J7109),LN(Calculations!$B$3))),0)</f>
        <v>1.7497051258529406E-2</v>
      </c>
    </row>
    <row r="7110" spans="1:11" x14ac:dyDescent="0.35">
      <c r="A7110">
        <v>7107</v>
      </c>
      <c r="B7110" t="str">
        <f t="shared" si="111"/>
        <v>22-52.5</v>
      </c>
      <c r="C7110">
        <v>-52.478972596544999</v>
      </c>
      <c r="D7110">
        <v>21.783937776974</v>
      </c>
      <c r="E7110">
        <f>ASIN(SQRT((SIN(RADIANS(PARAMETERS!$D$8-D7110)/2)*SIN(RADIANS(PARAMETERS!$D$8-D7110)/2))+(COS(RADIANS(D7110))*COS(RADIANS(PARAMETERS!$D$8))*SIN(RADIANS(PARAMETERS!$D$9-C7110)/2)*SIN(RADIANS(PARAMETERS!$D$9-C7110)/2))))*2*3958.756</f>
        <v>691.55687177603863</v>
      </c>
      <c r="F7110">
        <v>142.41062927246</v>
      </c>
      <c r="G7110">
        <v>177.67167663574</v>
      </c>
      <c r="H7110">
        <v>212.98216247559</v>
      </c>
      <c r="I7110">
        <v>244.28335571289</v>
      </c>
      <c r="J7110">
        <v>280.18795776367</v>
      </c>
      <c r="K7110" s="6">
        <f>IFERROR(EXP(TREND(LN($F$1:$J$1),LN(F7110:J7110),LN(Calculations!$B$3))),0)</f>
        <v>1.8148361898556661E-2</v>
      </c>
    </row>
    <row r="7111" spans="1:11" x14ac:dyDescent="0.35">
      <c r="A7111">
        <v>7108</v>
      </c>
      <c r="B7111" t="str">
        <f t="shared" si="111"/>
        <v>22-53</v>
      </c>
      <c r="C7111">
        <v>-52.750293931446002</v>
      </c>
      <c r="D7111">
        <v>21.783937776974</v>
      </c>
      <c r="E7111">
        <f>ASIN(SQRT((SIN(RADIANS(PARAMETERS!$D$8-D7111)/2)*SIN(RADIANS(PARAMETERS!$D$8-D7111)/2))+(COS(RADIANS(D7111))*COS(RADIANS(PARAMETERS!$D$8))*SIN(RADIANS(PARAMETERS!$D$9-C7111)/2)*SIN(RADIANS(PARAMETERS!$D$9-C7111)/2))))*2*3958.756</f>
        <v>677.94475951734307</v>
      </c>
      <c r="F7111">
        <v>143.86344909668</v>
      </c>
      <c r="G7111">
        <v>178.58964538574</v>
      </c>
      <c r="H7111">
        <v>214.2345123291</v>
      </c>
      <c r="I7111">
        <v>245.8564453125</v>
      </c>
      <c r="J7111">
        <v>282.14916992188</v>
      </c>
      <c r="K7111" s="6">
        <f>IFERROR(EXP(TREND(LN($F$1:$J$1),LN(F7111:J7111),LN(Calculations!$B$3))),0)</f>
        <v>1.8838492722869662E-2</v>
      </c>
    </row>
    <row r="7112" spans="1:11" x14ac:dyDescent="0.35">
      <c r="A7112">
        <v>7109</v>
      </c>
      <c r="B7112" t="str">
        <f t="shared" si="111"/>
        <v>22-53</v>
      </c>
      <c r="C7112">
        <v>-53.021615266346998</v>
      </c>
      <c r="D7112">
        <v>21.783937776974</v>
      </c>
      <c r="E7112">
        <f>ASIN(SQRT((SIN(RADIANS(PARAMETERS!$D$8-D7112)/2)*SIN(RADIANS(PARAMETERS!$D$8-D7112)/2))+(COS(RADIANS(D7112))*COS(RADIANS(PARAMETERS!$D$8))*SIN(RADIANS(PARAMETERS!$D$9-C7112)/2)*SIN(RADIANS(PARAMETERS!$D$9-C7112)/2))))*2*3958.756</f>
        <v>664.52775071112512</v>
      </c>
      <c r="F7112">
        <v>145.27397155762</v>
      </c>
      <c r="G7112">
        <v>179.46809387207</v>
      </c>
      <c r="H7112">
        <v>215.42889404297</v>
      </c>
      <c r="I7112">
        <v>247.34916687012</v>
      </c>
      <c r="J7112">
        <v>284.00234985352</v>
      </c>
      <c r="K7112" s="6">
        <f>IFERROR(EXP(TREND(LN($F$1:$J$1),LN(F7112:J7112),LN(Calculations!$B$3))),0)</f>
        <v>1.9529918588459483E-2</v>
      </c>
    </row>
    <row r="7113" spans="1:11" x14ac:dyDescent="0.35">
      <c r="A7113">
        <v>7110</v>
      </c>
      <c r="B7113" t="str">
        <f t="shared" si="111"/>
        <v>22-53.5</v>
      </c>
      <c r="C7113">
        <v>-53.292936601248002</v>
      </c>
      <c r="D7113">
        <v>21.783937776974</v>
      </c>
      <c r="E7113">
        <f>ASIN(SQRT((SIN(RADIANS(PARAMETERS!$D$8-D7113)/2)*SIN(RADIANS(PARAMETERS!$D$8-D7113)/2))+(COS(RADIANS(D7113))*COS(RADIANS(PARAMETERS!$D$8))*SIN(RADIANS(PARAMETERS!$D$9-C7113)/2)*SIN(RADIANS(PARAMETERS!$D$9-C7113)/2))))*2*3958.756</f>
        <v>651.31793471075343</v>
      </c>
      <c r="F7113">
        <v>146.71041870117</v>
      </c>
      <c r="G7113">
        <v>180.35739135742</v>
      </c>
      <c r="H7113">
        <v>216.63575744629</v>
      </c>
      <c r="I7113">
        <v>248.85578918457</v>
      </c>
      <c r="J7113">
        <v>285.87094116211</v>
      </c>
      <c r="K7113" s="6">
        <f>IFERROR(EXP(TREND(LN($F$1:$J$1),LN(F7113:J7113),LN(Calculations!$B$3))),0)</f>
        <v>2.0257068732219583E-2</v>
      </c>
    </row>
    <row r="7114" spans="1:11" x14ac:dyDescent="0.35">
      <c r="A7114">
        <v>7111</v>
      </c>
      <c r="B7114" t="str">
        <f t="shared" si="111"/>
        <v>22-53.5</v>
      </c>
      <c r="C7114">
        <v>-53.564257936148998</v>
      </c>
      <c r="D7114">
        <v>21.783937776974</v>
      </c>
      <c r="E7114">
        <f>ASIN(SQRT((SIN(RADIANS(PARAMETERS!$D$8-D7114)/2)*SIN(RADIANS(PARAMETERS!$D$8-D7114)/2))+(COS(RADIANS(D7114))*COS(RADIANS(PARAMETERS!$D$8))*SIN(RADIANS(PARAMETERS!$D$9-C7114)/2)*SIN(RADIANS(PARAMETERS!$D$9-C7114)/2))))*2*3958.756</f>
        <v>638.32820630190804</v>
      </c>
      <c r="F7114">
        <v>148.20217895508</v>
      </c>
      <c r="G7114">
        <v>181.27783203125</v>
      </c>
      <c r="H7114">
        <v>217.88609313965</v>
      </c>
      <c r="I7114">
        <v>250.41772460938</v>
      </c>
      <c r="J7114">
        <v>287.80938720703</v>
      </c>
      <c r="K7114" s="6">
        <f>IFERROR(EXP(TREND(LN($F$1:$J$1),LN(F7114:J7114),LN(Calculations!$B$3))),0)</f>
        <v>2.1037422732053983E-2</v>
      </c>
    </row>
    <row r="7115" spans="1:11" x14ac:dyDescent="0.35">
      <c r="A7115">
        <v>7112</v>
      </c>
      <c r="B7115" t="str">
        <f t="shared" si="111"/>
        <v>22-54</v>
      </c>
      <c r="C7115">
        <v>-53.835579271050001</v>
      </c>
      <c r="D7115">
        <v>21.783937776974</v>
      </c>
      <c r="E7115">
        <f>ASIN(SQRT((SIN(RADIANS(PARAMETERS!$D$8-D7115)/2)*SIN(RADIANS(PARAMETERS!$D$8-D7115)/2))+(COS(RADIANS(D7115))*COS(RADIANS(PARAMETERS!$D$8))*SIN(RADIANS(PARAMETERS!$D$9-C7115)/2)*SIN(RADIANS(PARAMETERS!$D$9-C7115)/2))))*2*3958.756</f>
        <v>625.5723066232855</v>
      </c>
      <c r="F7115">
        <v>149.64994812012</v>
      </c>
      <c r="G7115">
        <v>182.16325378418</v>
      </c>
      <c r="H7115">
        <v>219.07878112793</v>
      </c>
      <c r="I7115">
        <v>251.89996337891</v>
      </c>
      <c r="J7115">
        <v>289.64080810547</v>
      </c>
      <c r="K7115" s="6">
        <f>IFERROR(EXP(TREND(LN($F$1:$J$1),LN(F7115:J7115),LN(Calculations!$B$3))),0)</f>
        <v>2.1820774903143395E-2</v>
      </c>
    </row>
    <row r="7116" spans="1:11" x14ac:dyDescent="0.35">
      <c r="A7116">
        <v>7113</v>
      </c>
      <c r="B7116" t="str">
        <f t="shared" si="111"/>
        <v>22-54</v>
      </c>
      <c r="C7116">
        <v>-54.106900605950997</v>
      </c>
      <c r="D7116">
        <v>21.783937776974</v>
      </c>
      <c r="E7116">
        <f>ASIN(SQRT((SIN(RADIANS(PARAMETERS!$D$8-D7116)/2)*SIN(RADIANS(PARAMETERS!$D$8-D7116)/2))+(COS(RADIANS(D7116))*COS(RADIANS(PARAMETERS!$D$8))*SIN(RADIANS(PARAMETERS!$D$9-C7116)/2)*SIN(RADIANS(PARAMETERS!$D$9-C7116)/2))))*2*3958.756</f>
        <v>613.06486186694838</v>
      </c>
      <c r="F7116">
        <v>151.11157226563</v>
      </c>
      <c r="G7116">
        <v>183.05406188965</v>
      </c>
      <c r="H7116">
        <v>220.27537536621</v>
      </c>
      <c r="I7116">
        <v>253.38453674316</v>
      </c>
      <c r="J7116">
        <v>291.47259521484</v>
      </c>
      <c r="K7116" s="6">
        <f>IFERROR(EXP(TREND(LN($F$1:$J$1),LN(F7116:J7116),LN(Calculations!$B$3))),0)</f>
        <v>2.2638422157882761E-2</v>
      </c>
    </row>
    <row r="7117" spans="1:11" x14ac:dyDescent="0.35">
      <c r="A7117">
        <v>7114</v>
      </c>
      <c r="B7117" t="str">
        <f t="shared" si="111"/>
        <v>22-54.5</v>
      </c>
      <c r="C7117">
        <v>-54.378221940852001</v>
      </c>
      <c r="D7117">
        <v>21.783937776974</v>
      </c>
      <c r="E7117">
        <f>ASIN(SQRT((SIN(RADIANS(PARAMETERS!$D$8-D7117)/2)*SIN(RADIANS(PARAMETERS!$D$8-D7117)/2))+(COS(RADIANS(D7117))*COS(RADIANS(PARAMETERS!$D$8))*SIN(RADIANS(PARAMETERS!$D$9-C7117)/2)*SIN(RADIANS(PARAMETERS!$D$9-C7117)/2))))*2*3958.756</f>
        <v>600.82141842146768</v>
      </c>
      <c r="F7117">
        <v>152.59857177734</v>
      </c>
      <c r="G7117">
        <v>183.9585723877</v>
      </c>
      <c r="H7117">
        <v>221.48713684082</v>
      </c>
      <c r="I7117">
        <v>254.88563537598</v>
      </c>
      <c r="J7117">
        <v>293.32257080078</v>
      </c>
      <c r="K7117" s="6">
        <f>IFERROR(EXP(TREND(LN($F$1:$J$1),LN(F7117:J7117),LN(Calculations!$B$3))),0)</f>
        <v>2.3498909711479193E-2</v>
      </c>
    </row>
    <row r="7118" spans="1:11" x14ac:dyDescent="0.35">
      <c r="A7118">
        <v>7115</v>
      </c>
      <c r="B7118" t="str">
        <f t="shared" si="111"/>
        <v>22-54.5</v>
      </c>
      <c r="C7118">
        <v>-54.649543275752997</v>
      </c>
      <c r="D7118">
        <v>21.783937776974</v>
      </c>
      <c r="E7118">
        <f>ASIN(SQRT((SIN(RADIANS(PARAMETERS!$D$8-D7118)/2)*SIN(RADIANS(PARAMETERS!$D$8-D7118)/2))+(COS(RADIANS(D7118))*COS(RADIANS(PARAMETERS!$D$8))*SIN(RADIANS(PARAMETERS!$D$9-C7118)/2)*SIN(RADIANS(PARAMETERS!$D$9-C7118)/2))))*2*3958.756</f>
        <v>588.85847283129783</v>
      </c>
      <c r="F7118">
        <v>153.97602844238</v>
      </c>
      <c r="G7118">
        <v>184.78625488281</v>
      </c>
      <c r="H7118">
        <v>222.57778930664</v>
      </c>
      <c r="I7118">
        <v>256.22259521484</v>
      </c>
      <c r="J7118">
        <v>294.95520019531</v>
      </c>
      <c r="K7118" s="6">
        <f>IFERROR(EXP(TREND(LN($F$1:$J$1),LN(F7118:J7118),LN(Calculations!$B$3))),0)</f>
        <v>2.4324651337159237E-2</v>
      </c>
    </row>
    <row r="7119" spans="1:11" x14ac:dyDescent="0.35">
      <c r="A7119">
        <v>7116</v>
      </c>
      <c r="B7119" t="str">
        <f t="shared" si="111"/>
        <v>22-55</v>
      </c>
      <c r="C7119">
        <v>-54.920864610654</v>
      </c>
      <c r="D7119">
        <v>21.783937776974</v>
      </c>
      <c r="E7119">
        <f>ASIN(SQRT((SIN(RADIANS(PARAMETERS!$D$8-D7119)/2)*SIN(RADIANS(PARAMETERS!$D$8-D7119)/2))+(COS(RADIANS(D7119))*COS(RADIANS(PARAMETERS!$D$8))*SIN(RADIANS(PARAMETERS!$D$9-C7119)/2)*SIN(RADIANS(PARAMETERS!$D$9-C7119)/2))))*2*3958.756</f>
        <v>577.19349462577861</v>
      </c>
      <c r="F7119">
        <v>155.31762695313</v>
      </c>
      <c r="G7119">
        <v>185.58941650391</v>
      </c>
      <c r="H7119">
        <v>223.63154602051</v>
      </c>
      <c r="I7119">
        <v>257.51071166992</v>
      </c>
      <c r="J7119">
        <v>296.5244140625</v>
      </c>
      <c r="K7119" s="6">
        <f>IFERROR(EXP(TREND(LN($F$1:$J$1),LN(F7119:J7119),LN(Calculations!$B$3))),0)</f>
        <v>2.5155173267220495E-2</v>
      </c>
    </row>
    <row r="7120" spans="1:11" x14ac:dyDescent="0.35">
      <c r="A7120">
        <v>7117</v>
      </c>
      <c r="B7120" t="str">
        <f t="shared" si="111"/>
        <v>22-55</v>
      </c>
      <c r="C7120">
        <v>-55.192185945555003</v>
      </c>
      <c r="D7120">
        <v>21.783937776974</v>
      </c>
      <c r="E7120">
        <f>ASIN(SQRT((SIN(RADIANS(PARAMETERS!$D$8-D7120)/2)*SIN(RADIANS(PARAMETERS!$D$8-D7120)/2))+(COS(RADIANS(D7120))*COS(RADIANS(PARAMETERS!$D$8))*SIN(RADIANS(PARAMETERS!$D$9-C7120)/2)*SIN(RADIANS(PARAMETERS!$D$9-C7120)/2))))*2*3958.756</f>
        <v>565.8449397277866</v>
      </c>
      <c r="F7120">
        <v>156.63175964355</v>
      </c>
      <c r="G7120">
        <v>186.37522888184</v>
      </c>
      <c r="H7120">
        <v>224.65863037109</v>
      </c>
      <c r="I7120">
        <v>258.76321411133</v>
      </c>
      <c r="J7120">
        <v>298.04702758789</v>
      </c>
      <c r="K7120" s="6">
        <f>IFERROR(EXP(TREND(LN($F$1:$J$1),LN(F7120:J7120),LN(Calculations!$B$3))),0)</f>
        <v>2.5994885274304297E-2</v>
      </c>
    </row>
    <row r="7121" spans="1:11" x14ac:dyDescent="0.35">
      <c r="A7121">
        <v>7118</v>
      </c>
      <c r="B7121" t="str">
        <f t="shared" si="111"/>
        <v>22-55.5</v>
      </c>
      <c r="C7121">
        <v>-55.463507280456</v>
      </c>
      <c r="D7121">
        <v>21.783937776974</v>
      </c>
      <c r="E7121">
        <f>ASIN(SQRT((SIN(RADIANS(PARAMETERS!$D$8-D7121)/2)*SIN(RADIANS(PARAMETERS!$D$8-D7121)/2))+(COS(RADIANS(D7121))*COS(RADIANS(PARAMETERS!$D$8))*SIN(RADIANS(PARAMETERS!$D$9-C7121)/2)*SIN(RADIANS(PARAMETERS!$D$9-C7121)/2))))*2*3958.756</f>
        <v>554.83225179728981</v>
      </c>
      <c r="F7121">
        <v>157.83645629883</v>
      </c>
      <c r="G7121">
        <v>187.08308410645</v>
      </c>
      <c r="H7121">
        <v>225.5565032959</v>
      </c>
      <c r="I7121">
        <v>259.8362121582</v>
      </c>
      <c r="J7121">
        <v>299.32751464844</v>
      </c>
      <c r="K7121" s="6">
        <f>IFERROR(EXP(TREND(LN($F$1:$J$1),LN(F7121:J7121),LN(Calculations!$B$3))),0)</f>
        <v>2.6793447354315925E-2</v>
      </c>
    </row>
    <row r="7122" spans="1:11" x14ac:dyDescent="0.35">
      <c r="A7122">
        <v>7119</v>
      </c>
      <c r="B7122" t="str">
        <f t="shared" si="111"/>
        <v>22-55.5</v>
      </c>
      <c r="C7122">
        <v>-55.734828615357003</v>
      </c>
      <c r="D7122">
        <v>21.783937776974</v>
      </c>
      <c r="E7122">
        <f>ASIN(SQRT((SIN(RADIANS(PARAMETERS!$D$8-D7122)/2)*SIN(RADIANS(PARAMETERS!$D$8-D7122)/2))+(COS(RADIANS(D7122))*COS(RADIANS(PARAMETERS!$D$8))*SIN(RADIANS(PARAMETERS!$D$9-C7122)/2)*SIN(RADIANS(PARAMETERS!$D$9-C7122)/2))))*2*3958.756</f>
        <v>544.17584851746153</v>
      </c>
      <c r="F7122">
        <v>159.00042724609</v>
      </c>
      <c r="G7122">
        <v>187.77101135254</v>
      </c>
      <c r="H7122">
        <v>226.42102050781</v>
      </c>
      <c r="I7122">
        <v>260.86260986328</v>
      </c>
      <c r="J7122">
        <v>300.54495239258</v>
      </c>
      <c r="K7122" s="6">
        <f>IFERROR(EXP(TREND(LN($F$1:$J$1),LN(F7122:J7122),LN(Calculations!$B$3))),0)</f>
        <v>2.7590737442478808E-2</v>
      </c>
    </row>
    <row r="7123" spans="1:11" x14ac:dyDescent="0.35">
      <c r="A7123">
        <v>7120</v>
      </c>
      <c r="B7123" t="str">
        <f t="shared" si="111"/>
        <v>22-56</v>
      </c>
      <c r="C7123">
        <v>-56.006149950257999</v>
      </c>
      <c r="D7123">
        <v>21.783937776974</v>
      </c>
      <c r="E7123">
        <f>ASIN(SQRT((SIN(RADIANS(PARAMETERS!$D$8-D7123)/2)*SIN(RADIANS(PARAMETERS!$D$8-D7123)/2))+(COS(RADIANS(D7123))*COS(RADIANS(PARAMETERS!$D$8))*SIN(RADIANS(PARAMETERS!$D$9-C7123)/2)*SIN(RADIANS(PARAMETERS!$D$9-C7123)/2))))*2*3958.756</f>
        <v>533.89708951695934</v>
      </c>
      <c r="F7123">
        <v>160.11604309082</v>
      </c>
      <c r="G7123">
        <v>188.44313049316</v>
      </c>
      <c r="H7123">
        <v>227.25802612305</v>
      </c>
      <c r="I7123">
        <v>261.85000610352</v>
      </c>
      <c r="J7123">
        <v>301.70901489258</v>
      </c>
      <c r="K7123" s="6">
        <f>IFERROR(EXP(TREND(LN($F$1:$J$1),LN(F7123:J7123),LN(Calculations!$B$3))),0)</f>
        <v>2.8381462286301604E-2</v>
      </c>
    </row>
    <row r="7124" spans="1:11" x14ac:dyDescent="0.35">
      <c r="A7124">
        <v>7121</v>
      </c>
      <c r="B7124" t="str">
        <f t="shared" si="111"/>
        <v>22-56.5</v>
      </c>
      <c r="C7124">
        <v>-56.277471285159002</v>
      </c>
      <c r="D7124">
        <v>21.783937776974</v>
      </c>
      <c r="E7124">
        <f>ASIN(SQRT((SIN(RADIANS(PARAMETERS!$D$8-D7124)/2)*SIN(RADIANS(PARAMETERS!$D$8-D7124)/2))+(COS(RADIANS(D7124))*COS(RADIANS(PARAMETERS!$D$8))*SIN(RADIANS(PARAMETERS!$D$9-C7124)/2)*SIN(RADIANS(PARAMETERS!$D$9-C7124)/2))))*2*3958.756</f>
        <v>524.01822237694194</v>
      </c>
      <c r="F7124">
        <v>161.14251708984</v>
      </c>
      <c r="G7124">
        <v>189.06253051758</v>
      </c>
      <c r="H7124">
        <v>228.00660705566</v>
      </c>
      <c r="I7124">
        <v>262.7138671875</v>
      </c>
      <c r="J7124">
        <v>302.70587158203</v>
      </c>
      <c r="K7124" s="6">
        <f>IFERROR(EXP(TREND(LN($F$1:$J$1),LN(F7124:J7124),LN(Calculations!$B$3))),0)</f>
        <v>2.9137220372207017E-2</v>
      </c>
    </row>
    <row r="7125" spans="1:11" x14ac:dyDescent="0.35">
      <c r="A7125">
        <v>7122</v>
      </c>
      <c r="B7125" t="str">
        <f t="shared" si="111"/>
        <v>22-56.5</v>
      </c>
      <c r="C7125">
        <v>-56.548792620059999</v>
      </c>
      <c r="D7125">
        <v>21.783937776974</v>
      </c>
      <c r="E7125">
        <f>ASIN(SQRT((SIN(RADIANS(PARAMETERS!$D$8-D7125)/2)*SIN(RADIANS(PARAMETERS!$D$8-D7125)/2))+(COS(RADIANS(D7125))*COS(RADIANS(PARAMETERS!$D$8))*SIN(RADIANS(PARAMETERS!$D$9-C7125)/2)*SIN(RADIANS(PARAMETERS!$D$9-C7125)/2))))*2*3958.756</f>
        <v>514.56230304057055</v>
      </c>
      <c r="F7125">
        <v>162.15408325195</v>
      </c>
      <c r="G7125">
        <v>189.69596862793</v>
      </c>
      <c r="H7125">
        <v>228.77847290039</v>
      </c>
      <c r="I7125">
        <v>263.6100769043</v>
      </c>
      <c r="J7125">
        <v>303.74639892578</v>
      </c>
      <c r="K7125" s="6">
        <f>IFERROR(EXP(TREND(LN($F$1:$J$1),LN(F7125:J7125),LN(Calculations!$B$3))),0)</f>
        <v>2.9903995988835683E-2</v>
      </c>
    </row>
    <row r="7126" spans="1:11" x14ac:dyDescent="0.35">
      <c r="A7126">
        <v>7123</v>
      </c>
      <c r="B7126" t="str">
        <f t="shared" si="111"/>
        <v>22-57</v>
      </c>
      <c r="C7126">
        <v>-56.820113954961002</v>
      </c>
      <c r="D7126">
        <v>21.783937776974</v>
      </c>
      <c r="E7126">
        <f>ASIN(SQRT((SIN(RADIANS(PARAMETERS!$D$8-D7126)/2)*SIN(RADIANS(PARAMETERS!$D$8-D7126)/2))+(COS(RADIANS(D7126))*COS(RADIANS(PARAMETERS!$D$8))*SIN(RADIANS(PARAMETERS!$D$9-C7126)/2)*SIN(RADIANS(PARAMETERS!$D$9-C7126)/2))))*2*3958.756</f>
        <v>505.55308698031649</v>
      </c>
      <c r="F7126">
        <v>163.12971496582</v>
      </c>
      <c r="G7126">
        <v>190.33793640137</v>
      </c>
      <c r="H7126">
        <v>229.56423950195</v>
      </c>
      <c r="I7126">
        <v>264.52548217773</v>
      </c>
      <c r="J7126">
        <v>304.81262207031</v>
      </c>
      <c r="K7126" s="6">
        <f>IFERROR(EXP(TREND(LN($F$1:$J$1),LN(F7126:J7126),LN(Calculations!$B$3))),0)</f>
        <v>3.0667224089666503E-2</v>
      </c>
    </row>
    <row r="7127" spans="1:11" x14ac:dyDescent="0.35">
      <c r="A7127">
        <v>7124</v>
      </c>
      <c r="B7127" t="str">
        <f t="shared" si="111"/>
        <v>22-57</v>
      </c>
      <c r="C7127">
        <v>-57.091435289861998</v>
      </c>
      <c r="D7127">
        <v>21.783937776974</v>
      </c>
      <c r="E7127">
        <f>ASIN(SQRT((SIN(RADIANS(PARAMETERS!$D$8-D7127)/2)*SIN(RADIANS(PARAMETERS!$D$8-D7127)/2))+(COS(RADIANS(D7127))*COS(RADIANS(PARAMETERS!$D$8))*SIN(RADIANS(PARAMETERS!$D$9-C7127)/2)*SIN(RADIANS(PARAMETERS!$D$9-C7127)/2))))*2*3958.756</f>
        <v>497.01488774582322</v>
      </c>
      <c r="F7127">
        <v>164.00505065918</v>
      </c>
      <c r="G7127">
        <v>190.93055725098</v>
      </c>
      <c r="H7127">
        <v>230.27581787109</v>
      </c>
      <c r="I7127">
        <v>265.34252929688</v>
      </c>
      <c r="J7127">
        <v>305.75073242188</v>
      </c>
      <c r="K7127" s="6">
        <f>IFERROR(EXP(TREND(LN($F$1:$J$1),LN(F7127:J7127),LN(Calculations!$B$3))),0)</f>
        <v>3.1377743430645977E-2</v>
      </c>
    </row>
    <row r="7128" spans="1:11" x14ac:dyDescent="0.35">
      <c r="A7128">
        <v>7125</v>
      </c>
      <c r="B7128" t="str">
        <f t="shared" si="111"/>
        <v>22-57.5</v>
      </c>
      <c r="C7128">
        <v>-57.362756624763001</v>
      </c>
      <c r="D7128">
        <v>21.783937776974</v>
      </c>
      <c r="E7128">
        <f>ASIN(SQRT((SIN(RADIANS(PARAMETERS!$D$8-D7128)/2)*SIN(RADIANS(PARAMETERS!$D$8-D7128)/2))+(COS(RADIANS(D7128))*COS(RADIANS(PARAMETERS!$D$8))*SIN(RADIANS(PARAMETERS!$D$9-C7128)/2)*SIN(RADIANS(PARAMETERS!$D$9-C7128)/2))))*2*3958.756</f>
        <v>488.97240007622781</v>
      </c>
      <c r="F7128">
        <v>164.86457824707</v>
      </c>
      <c r="G7128">
        <v>191.54322814941</v>
      </c>
      <c r="H7128">
        <v>231.01580810547</v>
      </c>
      <c r="I7128">
        <v>266.19604492188</v>
      </c>
      <c r="J7128">
        <v>306.73501586914</v>
      </c>
      <c r="K7128" s="6">
        <f>IFERROR(EXP(TREND(LN($F$1:$J$1),LN(F7128:J7128),LN(Calculations!$B$3))),0)</f>
        <v>3.2095823223054362E-2</v>
      </c>
    </row>
    <row r="7129" spans="1:11" x14ac:dyDescent="0.35">
      <c r="A7129">
        <v>7126</v>
      </c>
      <c r="B7129" t="str">
        <f t="shared" si="111"/>
        <v>22-57.5</v>
      </c>
      <c r="C7129">
        <v>-57.634077959663998</v>
      </c>
      <c r="D7129">
        <v>21.783937776974</v>
      </c>
      <c r="E7129">
        <f>ASIN(SQRT((SIN(RADIANS(PARAMETERS!$D$8-D7129)/2)*SIN(RADIANS(PARAMETERS!$D$8-D7129)/2))+(COS(RADIANS(D7129))*COS(RADIANS(PARAMETERS!$D$8))*SIN(RADIANS(PARAMETERS!$D$9-C7129)/2)*SIN(RADIANS(PARAMETERS!$D$9-C7129)/2))))*2*3958.756</f>
        <v>481.45048567534889</v>
      </c>
      <c r="F7129">
        <v>165.6785736084</v>
      </c>
      <c r="G7129">
        <v>192.16473388672</v>
      </c>
      <c r="H7129">
        <v>231.76748657227</v>
      </c>
      <c r="I7129">
        <v>267.06387329102</v>
      </c>
      <c r="J7129">
        <v>307.73681640625</v>
      </c>
      <c r="K7129" s="6">
        <f>IFERROR(EXP(TREND(LN($F$1:$J$1),LN(F7129:J7129),LN(Calculations!$B$3))),0)</f>
        <v>3.2798903531977341E-2</v>
      </c>
    </row>
    <row r="7130" spans="1:11" x14ac:dyDescent="0.35">
      <c r="A7130">
        <v>7127</v>
      </c>
      <c r="B7130" t="str">
        <f t="shared" si="111"/>
        <v>22-58</v>
      </c>
      <c r="C7130">
        <v>-57.905399294565001</v>
      </c>
      <c r="D7130">
        <v>21.783937776974</v>
      </c>
      <c r="E7130">
        <f>ASIN(SQRT((SIN(RADIANS(PARAMETERS!$D$8-D7130)/2)*SIN(RADIANS(PARAMETERS!$D$8-D7130)/2))+(COS(RADIANS(D7130))*COS(RADIANS(PARAMETERS!$D$8))*SIN(RADIANS(PARAMETERS!$D$9-C7130)/2)*SIN(RADIANS(PARAMETERS!$D$9-C7130)/2))))*2*3958.756</f>
        <v>474.47392106084021</v>
      </c>
      <c r="F7130">
        <v>166.39291381836</v>
      </c>
      <c r="G7130">
        <v>192.74201965332</v>
      </c>
      <c r="H7130">
        <v>232.45541381836</v>
      </c>
      <c r="I7130">
        <v>267.84912109375</v>
      </c>
      <c r="J7130">
        <v>308.63284301758</v>
      </c>
      <c r="K7130" s="6">
        <f>IFERROR(EXP(TREND(LN($F$1:$J$1),LN(F7130:J7130),LN(Calculations!$B$3))),0)</f>
        <v>3.3440266401090296E-2</v>
      </c>
    </row>
    <row r="7131" spans="1:11" x14ac:dyDescent="0.35">
      <c r="A7131">
        <v>7128</v>
      </c>
      <c r="B7131" t="str">
        <f t="shared" si="111"/>
        <v>22-58</v>
      </c>
      <c r="C7131">
        <v>-58.176720629465002</v>
      </c>
      <c r="D7131">
        <v>21.783937776974</v>
      </c>
      <c r="E7131">
        <f>ASIN(SQRT((SIN(RADIANS(PARAMETERS!$D$8-D7131)/2)*SIN(RADIANS(PARAMETERS!$D$8-D7131)/2))+(COS(RADIANS(D7131))*COS(RADIANS(PARAMETERS!$D$8))*SIN(RADIANS(PARAMETERS!$D$9-C7131)/2)*SIN(RADIANS(PARAMETERS!$D$9-C7131)/2))))*2*3958.756</f>
        <v>468.06710862692802</v>
      </c>
      <c r="F7131">
        <v>167.1270904541</v>
      </c>
      <c r="G7131">
        <v>193.36915588379</v>
      </c>
      <c r="H7131">
        <v>233.22027587891</v>
      </c>
      <c r="I7131">
        <v>268.73767089844</v>
      </c>
      <c r="J7131">
        <v>309.66488647461</v>
      </c>
      <c r="K7131" s="6">
        <f>IFERROR(EXP(TREND(LN($F$1:$J$1),LN(F7131:J7131),LN(Calculations!$B$3))),0)</f>
        <v>3.4109854235420033E-2</v>
      </c>
    </row>
    <row r="7132" spans="1:11" x14ac:dyDescent="0.35">
      <c r="A7132">
        <v>7129</v>
      </c>
      <c r="B7132" t="str">
        <f t="shared" si="111"/>
        <v>22-58.5</v>
      </c>
      <c r="C7132">
        <v>-58.448041964365999</v>
      </c>
      <c r="D7132">
        <v>21.783937776974</v>
      </c>
      <c r="E7132">
        <f>ASIN(SQRT((SIN(RADIANS(PARAMETERS!$D$8-D7132)/2)*SIN(RADIANS(PARAMETERS!$D$8-D7132)/2))+(COS(RADIANS(D7132))*COS(RADIANS(PARAMETERS!$D$8))*SIN(RADIANS(PARAMETERS!$D$9-C7132)/2)*SIN(RADIANS(PARAMETERS!$D$9-C7132)/2))))*2*3958.756</f>
        <v>462.25375418046406</v>
      </c>
      <c r="F7132">
        <v>167.84959411621</v>
      </c>
      <c r="G7132">
        <v>194.0234375</v>
      </c>
      <c r="H7132">
        <v>234.02700805664</v>
      </c>
      <c r="I7132">
        <v>269.68246459961</v>
      </c>
      <c r="J7132">
        <v>310.77093505859</v>
      </c>
      <c r="K7132" s="6">
        <f>IFERROR(EXP(TREND(LN($F$1:$J$1),LN(F7132:J7132),LN(Calculations!$B$3))),0)</f>
        <v>3.478338560438296E-2</v>
      </c>
    </row>
    <row r="7133" spans="1:11" x14ac:dyDescent="0.35">
      <c r="A7133">
        <v>7130</v>
      </c>
      <c r="B7133" t="str">
        <f t="shared" si="111"/>
        <v>22-58.5</v>
      </c>
      <c r="C7133">
        <v>-58.719363299267002</v>
      </c>
      <c r="D7133">
        <v>21.783937776974</v>
      </c>
      <c r="E7133">
        <f>ASIN(SQRT((SIN(RADIANS(PARAMETERS!$D$8-D7133)/2)*SIN(RADIANS(PARAMETERS!$D$8-D7133)/2))+(COS(RADIANS(D7133))*COS(RADIANS(PARAMETERS!$D$8))*SIN(RADIANS(PARAMETERS!$D$9-C7133)/2)*SIN(RADIANS(PARAMETERS!$D$9-C7133)/2))))*2*3958.756</f>
        <v>457.05651664375432</v>
      </c>
      <c r="F7133">
        <v>168.50543212891</v>
      </c>
      <c r="G7133">
        <v>194.64022827148</v>
      </c>
      <c r="H7133">
        <v>234.77563476563</v>
      </c>
      <c r="I7133">
        <v>270.5491027832</v>
      </c>
      <c r="J7133">
        <v>311.77401733398</v>
      </c>
      <c r="K7133" s="6">
        <f>IFERROR(EXP(TREND(LN($F$1:$J$1),LN(F7133:J7133),LN(Calculations!$B$3))),0)</f>
        <v>3.5416425639178246E-2</v>
      </c>
    </row>
    <row r="7134" spans="1:11" x14ac:dyDescent="0.35">
      <c r="A7134">
        <v>7131</v>
      </c>
      <c r="B7134" t="str">
        <f t="shared" si="111"/>
        <v>22-59</v>
      </c>
      <c r="C7134">
        <v>-58.990684634167998</v>
      </c>
      <c r="D7134">
        <v>21.783937776974</v>
      </c>
      <c r="E7134">
        <f>ASIN(SQRT((SIN(RADIANS(PARAMETERS!$D$8-D7134)/2)*SIN(RADIANS(PARAMETERS!$D$8-D7134)/2))+(COS(RADIANS(D7134))*COS(RADIANS(PARAMETERS!$D$8))*SIN(RADIANS(PARAMETERS!$D$9-C7134)/2)*SIN(RADIANS(PARAMETERS!$D$9-C7134)/2))))*2*3958.756</f>
        <v>452.49663822002657</v>
      </c>
      <c r="F7134">
        <v>169.16499328613</v>
      </c>
      <c r="G7134">
        <v>195.28590393066</v>
      </c>
      <c r="H7134">
        <v>235.57539367676</v>
      </c>
      <c r="I7134">
        <v>271.48892211914</v>
      </c>
      <c r="J7134">
        <v>312.87802124023</v>
      </c>
      <c r="K7134" s="6">
        <f>IFERROR(EXP(TREND(LN($F$1:$J$1),LN(F7134:J7134),LN(Calculations!$B$3))),0)</f>
        <v>3.6058678966756026E-2</v>
      </c>
    </row>
    <row r="7135" spans="1:11" x14ac:dyDescent="0.35">
      <c r="A7135">
        <v>7132</v>
      </c>
      <c r="B7135" t="str">
        <f t="shared" si="111"/>
        <v>22-59.5</v>
      </c>
      <c r="C7135">
        <v>-59.262005969069001</v>
      </c>
      <c r="D7135">
        <v>21.783937776974</v>
      </c>
      <c r="E7135">
        <f>ASIN(SQRT((SIN(RADIANS(PARAMETERS!$D$8-D7135)/2)*SIN(RADIANS(PARAMETERS!$D$8-D7135)/2))+(COS(RADIANS(D7135))*COS(RADIANS(PARAMETERS!$D$8))*SIN(RADIANS(PARAMETERS!$D$9-C7135)/2)*SIN(RADIANS(PARAMETERS!$D$9-C7135)/2))))*2*3958.756</f>
        <v>448.59356588327944</v>
      </c>
      <c r="F7135">
        <v>169.80744934082</v>
      </c>
      <c r="G7135">
        <v>195.9393157959</v>
      </c>
      <c r="H7135">
        <v>236.39500427246</v>
      </c>
      <c r="I7135">
        <v>272.46090698242</v>
      </c>
      <c r="J7135">
        <v>314.02978515625</v>
      </c>
      <c r="K7135" s="6">
        <f>IFERROR(EXP(TREND(LN($F$1:$J$1),LN(F7135:J7135),LN(Calculations!$B$3))),0)</f>
        <v>3.6691745456727702E-2</v>
      </c>
    </row>
    <row r="7136" spans="1:11" x14ac:dyDescent="0.35">
      <c r="A7136">
        <v>7133</v>
      </c>
      <c r="B7136" t="str">
        <f t="shared" si="111"/>
        <v>22-59.5</v>
      </c>
      <c r="C7136">
        <v>-59.533327303969998</v>
      </c>
      <c r="D7136">
        <v>21.783937776974</v>
      </c>
      <c r="E7136">
        <f>ASIN(SQRT((SIN(RADIANS(PARAMETERS!$D$8-D7136)/2)*SIN(RADIANS(PARAMETERS!$D$8-D7136)/2))+(COS(RADIANS(D7136))*COS(RADIANS(PARAMETERS!$D$8))*SIN(RADIANS(PARAMETERS!$D$9-C7136)/2)*SIN(RADIANS(PARAMETERS!$D$9-C7136)/2))))*2*3958.756</f>
        <v>445.36457731796776</v>
      </c>
      <c r="F7136">
        <v>170.40121459961</v>
      </c>
      <c r="G7136">
        <v>196.55781555176</v>
      </c>
      <c r="H7136">
        <v>237.17314147949</v>
      </c>
      <c r="I7136">
        <v>273.38562011719</v>
      </c>
      <c r="J7136">
        <v>315.12777709961</v>
      </c>
      <c r="K7136" s="6">
        <f>IFERROR(EXP(TREND(LN($F$1:$J$1),LN(F7136:J7136),LN(Calculations!$B$3))),0)</f>
        <v>3.7285785549172563E-2</v>
      </c>
    </row>
    <row r="7137" spans="1:11" x14ac:dyDescent="0.35">
      <c r="A7137">
        <v>7134</v>
      </c>
      <c r="B7137" t="str">
        <f t="shared" si="111"/>
        <v>22-60</v>
      </c>
      <c r="C7137">
        <v>-59.804648638871001</v>
      </c>
      <c r="D7137">
        <v>21.783937776974</v>
      </c>
      <c r="E7137">
        <f>ASIN(SQRT((SIN(RADIANS(PARAMETERS!$D$8-D7137)/2)*SIN(RADIANS(PARAMETERS!$D$8-D7137)/2))+(COS(RADIANS(D7137))*COS(RADIANS(PARAMETERS!$D$8))*SIN(RADIANS(PARAMETERS!$D$9-C7137)/2)*SIN(RADIANS(PARAMETERS!$D$9-C7137)/2))))*2*3958.756</f>
        <v>442.82442610513453</v>
      </c>
      <c r="F7137">
        <v>170.97636413574</v>
      </c>
      <c r="G7137">
        <v>197.18588256836</v>
      </c>
      <c r="H7137">
        <v>237.98042297363</v>
      </c>
      <c r="I7137">
        <v>274.35934448242</v>
      </c>
      <c r="J7137">
        <v>316.30004882813</v>
      </c>
      <c r="K7137" s="6">
        <f>IFERROR(EXP(TREND(LN($F$1:$J$1),LN(F7137:J7137),LN(Calculations!$B$3))),0)</f>
        <v>3.7861931790778638E-2</v>
      </c>
    </row>
    <row r="7138" spans="1:11" x14ac:dyDescent="0.35">
      <c r="A7138">
        <v>7135</v>
      </c>
      <c r="B7138" t="str">
        <f t="shared" si="111"/>
        <v>22-60</v>
      </c>
      <c r="C7138">
        <v>-60.075969973771997</v>
      </c>
      <c r="D7138">
        <v>21.783937776974</v>
      </c>
      <c r="E7138">
        <f>ASIN(SQRT((SIN(RADIANS(PARAMETERS!$D$8-D7138)/2)*SIN(RADIANS(PARAMETERS!$D$8-D7138)/2))+(COS(RADIANS(D7138))*COS(RADIANS(PARAMETERS!$D$8))*SIN(RADIANS(PARAMETERS!$D$9-C7138)/2)*SIN(RADIANS(PARAMETERS!$D$9-C7138)/2))))*2*3958.756</f>
        <v>440.98502174578357</v>
      </c>
      <c r="F7138">
        <v>171.509765625</v>
      </c>
      <c r="G7138">
        <v>197.79675292969</v>
      </c>
      <c r="H7138">
        <v>238.77763366699</v>
      </c>
      <c r="I7138">
        <v>275.33084106445</v>
      </c>
      <c r="J7138">
        <v>317.48056030273</v>
      </c>
      <c r="K7138" s="6">
        <f>IFERROR(EXP(TREND(LN($F$1:$J$1),LN(F7138:J7138),LN(Calculations!$B$3))),0)</f>
        <v>3.839808807735625E-2</v>
      </c>
    </row>
    <row r="7139" spans="1:11" x14ac:dyDescent="0.35">
      <c r="A7139">
        <v>7136</v>
      </c>
      <c r="B7139" t="str">
        <f t="shared" si="111"/>
        <v>22-60.5</v>
      </c>
      <c r="C7139">
        <v>-60.347291308673</v>
      </c>
      <c r="D7139">
        <v>21.783937776974</v>
      </c>
      <c r="E7139">
        <f>ASIN(SQRT((SIN(RADIANS(PARAMETERS!$D$8-D7139)/2)*SIN(RADIANS(PARAMETERS!$D$8-D7139)/2))+(COS(RADIANS(D7139))*COS(RADIANS(PARAMETERS!$D$8))*SIN(RADIANS(PARAMETERS!$D$9-C7139)/2)*SIN(RADIANS(PARAMETERS!$D$9-C7139)/2))))*2*3958.756</f>
        <v>439.85515980228547</v>
      </c>
      <c r="F7139">
        <v>171.98059082031</v>
      </c>
      <c r="G7139">
        <v>198.35597229004</v>
      </c>
      <c r="H7139">
        <v>239.51345825195</v>
      </c>
      <c r="I7139">
        <v>276.23239135742</v>
      </c>
      <c r="J7139">
        <v>318.58142089844</v>
      </c>
      <c r="K7139" s="6">
        <f>IFERROR(EXP(TREND(LN($F$1:$J$1),LN(F7139:J7139),LN(Calculations!$B$3))),0)</f>
        <v>3.8874069525294257E-2</v>
      </c>
    </row>
    <row r="7140" spans="1:11" x14ac:dyDescent="0.35">
      <c r="A7140">
        <v>7137</v>
      </c>
      <c r="B7140" t="str">
        <f t="shared" si="111"/>
        <v>22-60.5</v>
      </c>
      <c r="C7140">
        <v>-60.618612643573996</v>
      </c>
      <c r="D7140">
        <v>21.783937776974</v>
      </c>
      <c r="E7140">
        <f>ASIN(SQRT((SIN(RADIANS(PARAMETERS!$D$8-D7140)/2)*SIN(RADIANS(PARAMETERS!$D$8-D7140)/2))+(COS(RADIANS(D7140))*COS(RADIANS(PARAMETERS!$D$8))*SIN(RADIANS(PARAMETERS!$D$9-C7140)/2)*SIN(RADIANS(PARAMETERS!$D$9-C7140)/2))))*2*3958.756</f>
        <v>439.44031590152065</v>
      </c>
      <c r="F7140">
        <v>172.44204711914</v>
      </c>
      <c r="G7140">
        <v>198.92794799805</v>
      </c>
      <c r="H7140">
        <v>240.2839050293</v>
      </c>
      <c r="I7140">
        <v>277.1907043457</v>
      </c>
      <c r="J7140">
        <v>319.76718139648</v>
      </c>
      <c r="K7140" s="6">
        <f>IFERROR(EXP(TREND(LN($F$1:$J$1),LN(F7140:J7140),LN(Calculations!$B$3))),0)</f>
        <v>3.9334398410052526E-2</v>
      </c>
    </row>
    <row r="7141" spans="1:11" x14ac:dyDescent="0.35">
      <c r="A7141">
        <v>7138</v>
      </c>
      <c r="B7141" t="str">
        <f t="shared" si="111"/>
        <v>22-61</v>
      </c>
      <c r="C7141">
        <v>-60.889933978475</v>
      </c>
      <c r="D7141">
        <v>21.783937776974</v>
      </c>
      <c r="E7141">
        <f>ASIN(SQRT((SIN(RADIANS(PARAMETERS!$D$8-D7141)/2)*SIN(RADIANS(PARAMETERS!$D$8-D7141)/2))+(COS(RADIANS(D7141))*COS(RADIANS(PARAMETERS!$D$8))*SIN(RADIANS(PARAMETERS!$D$9-C7141)/2)*SIN(RADIANS(PARAMETERS!$D$9-C7141)/2))))*2*3958.756</f>
        <v>439.74251459863149</v>
      </c>
      <c r="F7141">
        <v>172.87242126465</v>
      </c>
      <c r="G7141">
        <v>199.47848510742</v>
      </c>
      <c r="H7141">
        <v>241.03660583496</v>
      </c>
      <c r="I7141">
        <v>278.13565063477</v>
      </c>
      <c r="J7141">
        <v>320.94583129883</v>
      </c>
      <c r="K7141" s="6">
        <f>IFERROR(EXP(TREND(LN($F$1:$J$1),LN(F7141:J7141),LN(Calculations!$B$3))),0)</f>
        <v>3.9759998477862983E-2</v>
      </c>
    </row>
    <row r="7142" spans="1:11" x14ac:dyDescent="0.35">
      <c r="A7142">
        <v>7139</v>
      </c>
      <c r="B7142" t="str">
        <f t="shared" si="111"/>
        <v>22-61</v>
      </c>
      <c r="C7142">
        <v>-61.161255313376003</v>
      </c>
      <c r="D7142">
        <v>21.783937776974</v>
      </c>
      <c r="E7142">
        <f>ASIN(SQRT((SIN(RADIANS(PARAMETERS!$D$8-D7142)/2)*SIN(RADIANS(PARAMETERS!$D$8-D7142)/2))+(COS(RADIANS(D7142))*COS(RADIANS(PARAMETERS!$D$8))*SIN(RADIANS(PARAMETERS!$D$9-C7142)/2)*SIN(RADIANS(PARAMETERS!$D$9-C7142)/2))))*2*3958.756</f>
        <v>440.76028032598583</v>
      </c>
      <c r="F7142">
        <v>173.26164245605</v>
      </c>
      <c r="G7142">
        <v>199.98124694824</v>
      </c>
      <c r="H7142">
        <v>241.72987365723</v>
      </c>
      <c r="I7142">
        <v>279.01062011719</v>
      </c>
      <c r="J7142">
        <v>322.04211425781</v>
      </c>
      <c r="K7142" s="6">
        <f>IFERROR(EXP(TREND(LN($F$1:$J$1),LN(F7142:J7142),LN(Calculations!$B$3))),0)</f>
        <v>4.0142749422947079E-2</v>
      </c>
    </row>
    <row r="7143" spans="1:11" x14ac:dyDescent="0.35">
      <c r="A7143">
        <v>7140</v>
      </c>
      <c r="B7143" t="str">
        <f t="shared" si="111"/>
        <v>22-61.5</v>
      </c>
      <c r="C7143">
        <v>-61.432576648276999</v>
      </c>
      <c r="D7143">
        <v>21.783937776974</v>
      </c>
      <c r="E7143">
        <f>ASIN(SQRT((SIN(RADIANS(PARAMETERS!$D$8-D7143)/2)*SIN(RADIANS(PARAMETERS!$D$8-D7143)/2))+(COS(RADIANS(D7143))*COS(RADIANS(PARAMETERS!$D$8))*SIN(RADIANS(PARAMETERS!$D$9-C7143)/2)*SIN(RADIANS(PARAMETERS!$D$9-C7143)/2))))*2*3958.756</f>
        <v>442.48867317349129</v>
      </c>
      <c r="F7143">
        <v>173.65808105469</v>
      </c>
      <c r="G7143">
        <v>200.50122070313</v>
      </c>
      <c r="H7143">
        <v>242.4582824707</v>
      </c>
      <c r="I7143">
        <v>279.93865966797</v>
      </c>
      <c r="J7143">
        <v>323.21417236328</v>
      </c>
      <c r="K7143" s="6">
        <f>IFERROR(EXP(TREND(LN($F$1:$J$1),LN(F7143:J7143),LN(Calculations!$B$3))),0)</f>
        <v>4.0526274546960901E-2</v>
      </c>
    </row>
    <row r="7144" spans="1:11" x14ac:dyDescent="0.35">
      <c r="A7144">
        <v>7141</v>
      </c>
      <c r="B7144" t="str">
        <f t="shared" si="111"/>
        <v>22-61.5</v>
      </c>
      <c r="C7144">
        <v>-61.703897983178003</v>
      </c>
      <c r="D7144">
        <v>21.783937776974</v>
      </c>
      <c r="E7144">
        <f>ASIN(SQRT((SIN(RADIANS(PARAMETERS!$D$8-D7144)/2)*SIN(RADIANS(PARAMETERS!$D$8-D7144)/2))+(COS(RADIANS(D7144))*COS(RADIANS(PARAMETERS!$D$8))*SIN(RADIANS(PARAMETERS!$D$9-C7144)/2)*SIN(RADIANS(PARAMETERS!$D$9-C7144)/2))))*2*3958.756</f>
        <v>444.91940749474895</v>
      </c>
      <c r="F7144">
        <v>174.02844238281</v>
      </c>
      <c r="G7144">
        <v>200.98872375488</v>
      </c>
      <c r="H7144">
        <v>243.14364624023</v>
      </c>
      <c r="I7144">
        <v>280.81381225586</v>
      </c>
      <c r="J7144">
        <v>324.32150268555</v>
      </c>
      <c r="K7144" s="6">
        <f>IFERROR(EXP(TREND(LN($F$1:$J$1),LN(F7144:J7144),LN(Calculations!$B$3))),0)</f>
        <v>4.0883986839445031E-2</v>
      </c>
    </row>
    <row r="7145" spans="1:11" x14ac:dyDescent="0.35">
      <c r="A7145">
        <v>7142</v>
      </c>
      <c r="B7145" t="str">
        <f t="shared" si="111"/>
        <v>22-62</v>
      </c>
      <c r="C7145">
        <v>-61.975219318078999</v>
      </c>
      <c r="D7145">
        <v>21.783937776974</v>
      </c>
      <c r="E7145">
        <f>ASIN(SQRT((SIN(RADIANS(PARAMETERS!$D$8-D7145)/2)*SIN(RADIANS(PARAMETERS!$D$8-D7145)/2))+(COS(RADIANS(D7145))*COS(RADIANS(PARAMETERS!$D$8))*SIN(RADIANS(PARAMETERS!$D$9-C7145)/2)*SIN(RADIANS(PARAMETERS!$D$9-C7145)/2))))*2*3958.756</f>
        <v>448.04104678168392</v>
      </c>
      <c r="F7145">
        <v>174.35719299316</v>
      </c>
      <c r="G7145">
        <v>201.42024230957</v>
      </c>
      <c r="H7145">
        <v>243.74867248535</v>
      </c>
      <c r="I7145">
        <v>281.58514404297</v>
      </c>
      <c r="J7145">
        <v>325.29623413086</v>
      </c>
      <c r="K7145" s="6">
        <f>IFERROR(EXP(TREND(LN($F$1:$J$1),LN(F7145:J7145),LN(Calculations!$B$3))),0)</f>
        <v>4.1203645185616894E-2</v>
      </c>
    </row>
    <row r="7146" spans="1:11" x14ac:dyDescent="0.35">
      <c r="A7146">
        <v>7143</v>
      </c>
      <c r="B7146" t="str">
        <f t="shared" si="111"/>
        <v>22-62</v>
      </c>
      <c r="C7146">
        <v>-62.246540652980002</v>
      </c>
      <c r="D7146">
        <v>21.783937776974</v>
      </c>
      <c r="E7146">
        <f>ASIN(SQRT((SIN(RADIANS(PARAMETERS!$D$8-D7146)/2)*SIN(RADIANS(PARAMETERS!$D$8-D7146)/2))+(COS(RADIANS(D7146))*COS(RADIANS(PARAMETERS!$D$8))*SIN(RADIANS(PARAMETERS!$D$9-C7146)/2)*SIN(RADIANS(PARAMETERS!$D$9-C7146)/2))))*2*3958.756</f>
        <v>451.8392643404855</v>
      </c>
      <c r="F7146">
        <v>174.69755554199</v>
      </c>
      <c r="G7146">
        <v>201.87525939941</v>
      </c>
      <c r="H7146">
        <v>244.39822387695</v>
      </c>
      <c r="I7146">
        <v>282.42199707031</v>
      </c>
      <c r="J7146">
        <v>326.36297607422</v>
      </c>
      <c r="K7146" s="6">
        <f>IFERROR(EXP(TREND(LN($F$1:$J$1),LN(F7146:J7146),LN(Calculations!$B$3))),0)</f>
        <v>4.1527012607731083E-2</v>
      </c>
    </row>
    <row r="7147" spans="1:11" x14ac:dyDescent="0.35">
      <c r="A7147">
        <v>7144</v>
      </c>
      <c r="B7147" t="str">
        <f t="shared" si="111"/>
        <v>22-62.5</v>
      </c>
      <c r="C7147">
        <v>-62.517861987880998</v>
      </c>
      <c r="D7147">
        <v>21.783937776974</v>
      </c>
      <c r="E7147">
        <f>ASIN(SQRT((SIN(RADIANS(PARAMETERS!$D$8-D7147)/2)*SIN(RADIANS(PARAMETERS!$D$8-D7147)/2))+(COS(RADIANS(D7147))*COS(RADIANS(PARAMETERS!$D$8))*SIN(RADIANS(PARAMETERS!$D$9-C7147)/2)*SIN(RADIANS(PARAMETERS!$D$9-C7147)/2))))*2*3958.756</f>
        <v>456.29715637921333</v>
      </c>
      <c r="F7147">
        <v>175.01164245605</v>
      </c>
      <c r="G7147">
        <v>202.29850769043</v>
      </c>
      <c r="H7147">
        <v>245.00714111328</v>
      </c>
      <c r="I7147">
        <v>283.21002197266</v>
      </c>
      <c r="J7147">
        <v>327.37106323242</v>
      </c>
      <c r="K7147" s="6">
        <f>IFERROR(EXP(TREND(LN($F$1:$J$1),LN(F7147:J7147),LN(Calculations!$B$3))),0)</f>
        <v>4.1822517678920847E-2</v>
      </c>
    </row>
    <row r="7148" spans="1:11" x14ac:dyDescent="0.35">
      <c r="A7148">
        <v>7145</v>
      </c>
      <c r="B7148" t="str">
        <f t="shared" si="111"/>
        <v>22-63</v>
      </c>
      <c r="C7148">
        <v>-62.789183322782002</v>
      </c>
      <c r="D7148">
        <v>21.783937776974</v>
      </c>
      <c r="E7148">
        <f>ASIN(SQRT((SIN(RADIANS(PARAMETERS!$D$8-D7148)/2)*SIN(RADIANS(PARAMETERS!$D$8-D7148)/2))+(COS(RADIANS(D7148))*COS(RADIANS(PARAMETERS!$D$8))*SIN(RADIANS(PARAMETERS!$D$9-C7148)/2)*SIN(RADIANS(PARAMETERS!$D$9-C7148)/2))))*2*3958.756</f>
        <v>461.3955923852443</v>
      </c>
      <c r="F7148">
        <v>175.28686523438</v>
      </c>
      <c r="G7148">
        <v>202.66873168945</v>
      </c>
      <c r="H7148">
        <v>245.53877258301</v>
      </c>
      <c r="I7148">
        <v>283.89727783203</v>
      </c>
      <c r="J7148">
        <v>328.24945068359</v>
      </c>
      <c r="K7148" s="6">
        <f>IFERROR(EXP(TREND(LN($F$1:$J$1),LN(F7148:J7148),LN(Calculations!$B$3))),0)</f>
        <v>4.2082722878258934E-2</v>
      </c>
    </row>
    <row r="7149" spans="1:11" x14ac:dyDescent="0.35">
      <c r="A7149">
        <v>7146</v>
      </c>
      <c r="B7149" t="str">
        <f t="shared" si="111"/>
        <v>22-63</v>
      </c>
      <c r="C7149">
        <v>-63.060504657682998</v>
      </c>
      <c r="D7149">
        <v>21.783937776974</v>
      </c>
      <c r="E7149">
        <f>ASIN(SQRT((SIN(RADIANS(PARAMETERS!$D$8-D7149)/2)*SIN(RADIANS(PARAMETERS!$D$8-D7149)/2))+(COS(RADIANS(D7149))*COS(RADIANS(PARAMETERS!$D$8))*SIN(RADIANS(PARAMETERS!$D$9-C7149)/2)*SIN(RADIANS(PARAMETERS!$D$9-C7149)/2))))*2*3958.756</f>
        <v>467.11358717276062</v>
      </c>
      <c r="F7149">
        <v>175.56446838379</v>
      </c>
      <c r="G7149">
        <v>203.0421295166</v>
      </c>
      <c r="H7149">
        <v>246.07498168945</v>
      </c>
      <c r="I7149">
        <v>284.59045410156</v>
      </c>
      <c r="J7149">
        <v>329.13537597656</v>
      </c>
      <c r="K7149" s="6">
        <f>IFERROR(EXP(TREND(LN($F$1:$J$1),LN(F7149:J7149),LN(Calculations!$B$3))),0)</f>
        <v>4.234564310581073E-2</v>
      </c>
    </row>
    <row r="7150" spans="1:11" x14ac:dyDescent="0.35">
      <c r="A7150">
        <v>7147</v>
      </c>
      <c r="B7150" t="str">
        <f t="shared" si="111"/>
        <v>22-63.5</v>
      </c>
      <c r="C7150">
        <v>-63.331825992584001</v>
      </c>
      <c r="D7150">
        <v>21.783937776974</v>
      </c>
      <c r="E7150">
        <f>ASIN(SQRT((SIN(RADIANS(PARAMETERS!$D$8-D7150)/2)*SIN(RADIANS(PARAMETERS!$D$8-D7150)/2))+(COS(RADIANS(D7150))*COS(RADIANS(PARAMETERS!$D$8))*SIN(RADIANS(PARAMETERS!$D$9-C7150)/2)*SIN(RADIANS(PARAMETERS!$D$9-C7150)/2))))*2*3958.756</f>
        <v>473.428679614077</v>
      </c>
      <c r="F7150">
        <v>175.8157043457</v>
      </c>
      <c r="G7150">
        <v>203.37510681152</v>
      </c>
      <c r="H7150">
        <v>246.54632568359</v>
      </c>
      <c r="I7150">
        <v>285.19470214844</v>
      </c>
      <c r="J7150">
        <v>329.90252685547</v>
      </c>
      <c r="K7150" s="6">
        <f>IFERROR(EXP(TREND(LN($F$1:$J$1),LN(F7150:J7150),LN(Calculations!$B$3))),0)</f>
        <v>4.2589355884018291E-2</v>
      </c>
    </row>
    <row r="7151" spans="1:11" x14ac:dyDescent="0.35">
      <c r="A7151">
        <v>7148</v>
      </c>
      <c r="B7151" t="str">
        <f t="shared" si="111"/>
        <v>22-63.5</v>
      </c>
      <c r="C7151">
        <v>-63.603147327484997</v>
      </c>
      <c r="D7151">
        <v>21.783937776974</v>
      </c>
      <c r="E7151">
        <f>ASIN(SQRT((SIN(RADIANS(PARAMETERS!$D$8-D7151)/2)*SIN(RADIANS(PARAMETERS!$D$8-D7151)/2))+(COS(RADIANS(D7151))*COS(RADIANS(PARAMETERS!$D$8))*SIN(RADIANS(PARAMETERS!$D$9-C7151)/2)*SIN(RADIANS(PARAMETERS!$D$9-C7151)/2))))*2*3958.756</f>
        <v>480.31730461973348</v>
      </c>
      <c r="F7151">
        <v>176.04431152344</v>
      </c>
      <c r="G7151">
        <v>203.6713104248</v>
      </c>
      <c r="H7151">
        <v>246.95616149902</v>
      </c>
      <c r="I7151">
        <v>285.71307373047</v>
      </c>
      <c r="J7151">
        <v>330.55325317383</v>
      </c>
      <c r="K7151" s="6">
        <f>IFERROR(EXP(TREND(LN($F$1:$J$1),LN(F7151:J7151),LN(Calculations!$B$3))),0)</f>
        <v>4.2818912409211825E-2</v>
      </c>
    </row>
    <row r="7152" spans="1:11" x14ac:dyDescent="0.35">
      <c r="A7152">
        <v>7149</v>
      </c>
      <c r="B7152" t="str">
        <f t="shared" si="111"/>
        <v>22-64</v>
      </c>
      <c r="C7152">
        <v>-63.874468662386001</v>
      </c>
      <c r="D7152">
        <v>21.783937776974</v>
      </c>
      <c r="E7152">
        <f>ASIN(SQRT((SIN(RADIANS(PARAMETERS!$D$8-D7152)/2)*SIN(RADIANS(PARAMETERS!$D$8-D7152)/2))+(COS(RADIANS(D7152))*COS(RADIANS(PARAMETERS!$D$8))*SIN(RADIANS(PARAMETERS!$D$9-C7152)/2)*SIN(RADIANS(PARAMETERS!$D$9-C7152)/2))))*2*3958.756</f>
        <v>487.75514712291948</v>
      </c>
      <c r="F7152">
        <v>176.28877258301</v>
      </c>
      <c r="G7152">
        <v>203.98579406738</v>
      </c>
      <c r="H7152">
        <v>247.38812255859</v>
      </c>
      <c r="I7152">
        <v>286.25701904297</v>
      </c>
      <c r="J7152">
        <v>331.23355102539</v>
      </c>
      <c r="K7152" s="6">
        <f>IFERROR(EXP(TREND(LN($F$1:$J$1),LN(F7152:J7152),LN(Calculations!$B$3))),0)</f>
        <v>4.3067400895043663E-2</v>
      </c>
    </row>
    <row r="7153" spans="1:11" x14ac:dyDescent="0.35">
      <c r="A7153">
        <v>7150</v>
      </c>
      <c r="B7153" t="str">
        <f t="shared" si="111"/>
        <v>22-64</v>
      </c>
      <c r="C7153">
        <v>-64.145789997286997</v>
      </c>
      <c r="D7153">
        <v>21.783937776974</v>
      </c>
      <c r="E7153">
        <f>ASIN(SQRT((SIN(RADIANS(PARAMETERS!$D$8-D7153)/2)*SIN(RADIANS(PARAMETERS!$D$8-D7153)/2))+(COS(RADIANS(D7153))*COS(RADIANS(PARAMETERS!$D$8))*SIN(RADIANS(PARAMETERS!$D$9-C7153)/2)*SIN(RADIANS(PARAMETERS!$D$9-C7153)/2))))*2*3958.756</f>
        <v>495.71746936008009</v>
      </c>
      <c r="F7153">
        <v>176.51502990723</v>
      </c>
      <c r="G7153">
        <v>204.27131652832</v>
      </c>
      <c r="H7153">
        <v>247.77233886719</v>
      </c>
      <c r="I7153">
        <v>286.73474121094</v>
      </c>
      <c r="J7153">
        <v>331.82461547852</v>
      </c>
      <c r="K7153" s="6">
        <f>IFERROR(EXP(TREND(LN($F$1:$J$1),LN(F7153:J7153),LN(Calculations!$B$3))),0)</f>
        <v>4.3304090021629639E-2</v>
      </c>
    </row>
    <row r="7154" spans="1:11" x14ac:dyDescent="0.35">
      <c r="A7154">
        <v>7151</v>
      </c>
      <c r="B7154" t="str">
        <f t="shared" si="111"/>
        <v>22-64.5</v>
      </c>
      <c r="C7154">
        <v>-64.417111332188</v>
      </c>
      <c r="D7154">
        <v>21.783937776974</v>
      </c>
      <c r="E7154">
        <f>ASIN(SQRT((SIN(RADIANS(PARAMETERS!$D$8-D7154)/2)*SIN(RADIANS(PARAMETERS!$D$8-D7154)/2))+(COS(RADIANS(D7154))*COS(RADIANS(PARAMETERS!$D$8))*SIN(RADIANS(PARAMETERS!$D$9-C7154)/2)*SIN(RADIANS(PARAMETERS!$D$9-C7154)/2))))*2*3958.756</f>
        <v>504.1794053521657</v>
      </c>
      <c r="F7154">
        <v>176.7286529541</v>
      </c>
      <c r="G7154">
        <v>204.53843688965</v>
      </c>
      <c r="H7154">
        <v>248.12823486328</v>
      </c>
      <c r="I7154">
        <v>287.17449951172</v>
      </c>
      <c r="J7154">
        <v>332.36575317383</v>
      </c>
      <c r="K7154" s="6">
        <f>IFERROR(EXP(TREND(LN($F$1:$J$1),LN(F7154:J7154),LN(Calculations!$B$3))),0)</f>
        <v>4.3530874204136705E-2</v>
      </c>
    </row>
    <row r="7155" spans="1:11" x14ac:dyDescent="0.35">
      <c r="A7155">
        <v>7152</v>
      </c>
      <c r="B7155" t="str">
        <f t="shared" si="111"/>
        <v>22-64.5</v>
      </c>
      <c r="C7155">
        <v>-64.688432667089003</v>
      </c>
      <c r="D7155">
        <v>21.783937776974</v>
      </c>
      <c r="E7155">
        <f>ASIN(SQRT((SIN(RADIANS(PARAMETERS!$D$8-D7155)/2)*SIN(RADIANS(PARAMETERS!$D$8-D7155)/2))+(COS(RADIANS(D7155))*COS(RADIANS(PARAMETERS!$D$8))*SIN(RADIANS(PARAMETERS!$D$9-C7155)/2)*SIN(RADIANS(PARAMETERS!$D$9-C7155)/2))))*2*3958.756</f>
        <v>513.11621896209647</v>
      </c>
      <c r="F7155">
        <v>176.96171569824</v>
      </c>
      <c r="G7155">
        <v>204.83444213867</v>
      </c>
      <c r="H7155">
        <v>248.52947998047</v>
      </c>
      <c r="I7155">
        <v>287.67584228516</v>
      </c>
      <c r="J7155">
        <v>332.98886108398</v>
      </c>
      <c r="K7155" s="6">
        <f>IFERROR(EXP(TREND(LN($F$1:$J$1),LN(F7155:J7155),LN(Calculations!$B$3))),0)</f>
        <v>4.3773652300976761E-2</v>
      </c>
    </row>
    <row r="7156" spans="1:11" x14ac:dyDescent="0.35">
      <c r="A7156">
        <v>7153</v>
      </c>
      <c r="B7156" t="str">
        <f t="shared" si="111"/>
        <v>22-65</v>
      </c>
      <c r="C7156">
        <v>-64.959754001990007</v>
      </c>
      <c r="D7156">
        <v>21.783937776974</v>
      </c>
      <c r="E7156">
        <f>ASIN(SQRT((SIN(RADIANS(PARAMETERS!$D$8-D7156)/2)*SIN(RADIANS(PARAMETERS!$D$8-D7156)/2))+(COS(RADIANS(D7156))*COS(RADIANS(PARAMETERS!$D$8))*SIN(RADIANS(PARAMETERS!$D$9-C7156)/2)*SIN(RADIANS(PARAMETERS!$D$9-C7156)/2))))*2*3958.756</f>
        <v>522.50352408027857</v>
      </c>
      <c r="F7156">
        <v>177.16522216797</v>
      </c>
      <c r="G7156">
        <v>205.08743286133</v>
      </c>
      <c r="H7156">
        <v>248.86454772949</v>
      </c>
      <c r="I7156">
        <v>288.08843994141</v>
      </c>
      <c r="J7156">
        <v>333.49517822266</v>
      </c>
      <c r="K7156" s="6">
        <f>IFERROR(EXP(TREND(LN($F$1:$J$1),LN(F7156:J7156),LN(Calculations!$B$3))),0)</f>
        <v>4.3992326568726446E-2</v>
      </c>
    </row>
    <row r="7157" spans="1:11" x14ac:dyDescent="0.35">
      <c r="A7157">
        <v>7154</v>
      </c>
      <c r="B7157" t="str">
        <f t="shared" si="111"/>
        <v>22-65</v>
      </c>
      <c r="C7157">
        <v>-65.231075336890996</v>
      </c>
      <c r="D7157">
        <v>21.783937776974</v>
      </c>
      <c r="E7157">
        <f>ASIN(SQRT((SIN(RADIANS(PARAMETERS!$D$8-D7157)/2)*SIN(RADIANS(PARAMETERS!$D$8-D7157)/2))+(COS(RADIANS(D7157))*COS(RADIANS(PARAMETERS!$D$8))*SIN(RADIANS(PARAMETERS!$D$9-C7157)/2)*SIN(RADIANS(PARAMETERS!$D$9-C7157)/2))))*2*3958.756</f>
        <v>532.31746728289806</v>
      </c>
      <c r="F7157">
        <v>177.35327148438</v>
      </c>
      <c r="G7157">
        <v>205.3186340332</v>
      </c>
      <c r="H7157">
        <v>249.16697692871</v>
      </c>
      <c r="I7157">
        <v>288.45788574219</v>
      </c>
      <c r="J7157">
        <v>333.94543457031</v>
      </c>
      <c r="K7157" s="6">
        <f>IFERROR(EXP(TREND(LN($F$1:$J$1),LN(F7157:J7157),LN(Calculations!$B$3))),0)</f>
        <v>4.4197813223124417E-2</v>
      </c>
    </row>
    <row r="7158" spans="1:11" x14ac:dyDescent="0.35">
      <c r="A7158">
        <v>7155</v>
      </c>
      <c r="B7158" t="str">
        <f t="shared" si="111"/>
        <v>22-65.5</v>
      </c>
      <c r="C7158">
        <v>-65.502396671791999</v>
      </c>
      <c r="D7158">
        <v>21.783937776974</v>
      </c>
      <c r="E7158">
        <f>ASIN(SQRT((SIN(RADIANS(PARAMETERS!$D$8-D7158)/2)*SIN(RADIANS(PARAMETERS!$D$8-D7158)/2))+(COS(RADIANS(D7158))*COS(RADIANS(PARAMETERS!$D$8))*SIN(RADIANS(PARAMETERS!$D$9-C7158)/2)*SIN(RADIANS(PARAMETERS!$D$9-C7158)/2))))*2*3958.756</f>
        <v>542.53487468551134</v>
      </c>
      <c r="F7158">
        <v>177.56326293945</v>
      </c>
      <c r="G7158">
        <v>205.58285522461</v>
      </c>
      <c r="H7158">
        <v>249.52177429199</v>
      </c>
      <c r="I7158">
        <v>288.89874267578</v>
      </c>
      <c r="J7158">
        <v>334.4909362793</v>
      </c>
      <c r="K7158" s="6">
        <f>IFERROR(EXP(TREND(LN($F$1:$J$1),LN(F7158:J7158),LN(Calculations!$B$3))),0)</f>
        <v>4.4420790714547895E-2</v>
      </c>
    </row>
    <row r="7159" spans="1:11" x14ac:dyDescent="0.35">
      <c r="A7159">
        <v>7156</v>
      </c>
      <c r="B7159" t="str">
        <f t="shared" si="111"/>
        <v>22-66</v>
      </c>
      <c r="C7159">
        <v>-65.773718006693002</v>
      </c>
      <c r="D7159">
        <v>21.783937776974</v>
      </c>
      <c r="E7159">
        <f>ASIN(SQRT((SIN(RADIANS(PARAMETERS!$D$8-D7159)/2)*SIN(RADIANS(PARAMETERS!$D$8-D7159)/2))+(COS(RADIANS(D7159))*COS(RADIANS(PARAMETERS!$D$8))*SIN(RADIANS(PARAMETERS!$D$9-C7159)/2)*SIN(RADIANS(PARAMETERS!$D$9-C7159)/2))))*2*3958.756</f>
        <v>553.13336568906448</v>
      </c>
      <c r="F7159">
        <v>177.7370300293</v>
      </c>
      <c r="G7159">
        <v>205.79783630371</v>
      </c>
      <c r="H7159">
        <v>249.80511474609</v>
      </c>
      <c r="I7159">
        <v>289.24670410156</v>
      </c>
      <c r="J7159">
        <v>334.91705322266</v>
      </c>
      <c r="K7159" s="6">
        <f>IFERROR(EXP(TREND(LN($F$1:$J$1),LN(F7159:J7159),LN(Calculations!$B$3))),0)</f>
        <v>4.4609963854198589E-2</v>
      </c>
    </row>
    <row r="7160" spans="1:11" x14ac:dyDescent="0.35">
      <c r="A7160">
        <v>7157</v>
      </c>
      <c r="B7160" t="str">
        <f t="shared" si="111"/>
        <v>22-66</v>
      </c>
      <c r="C7160">
        <v>-66.045039341594006</v>
      </c>
      <c r="D7160">
        <v>21.783937776974</v>
      </c>
      <c r="E7160">
        <f>ASIN(SQRT((SIN(RADIANS(PARAMETERS!$D$8-D7160)/2)*SIN(RADIANS(PARAMETERS!$D$8-D7160)/2))+(COS(RADIANS(D7160))*COS(RADIANS(PARAMETERS!$D$8))*SIN(RADIANS(PARAMETERS!$D$9-C7160)/2)*SIN(RADIANS(PARAMETERS!$D$9-C7160)/2))))*2*3958.756</f>
        <v>564.09143692850023</v>
      </c>
      <c r="F7160">
        <v>177.8931427002</v>
      </c>
      <c r="G7160">
        <v>205.9931640625</v>
      </c>
      <c r="H7160">
        <v>250.06590270996</v>
      </c>
      <c r="I7160">
        <v>289.56970214844</v>
      </c>
      <c r="J7160">
        <v>335.3157043457</v>
      </c>
      <c r="K7160" s="6">
        <f>IFERROR(EXP(TREND(LN($F$1:$J$1),LN(F7160:J7160),LN(Calculations!$B$3))),0)</f>
        <v>4.4777588735981817E-2</v>
      </c>
    </row>
    <row r="7161" spans="1:11" x14ac:dyDescent="0.35">
      <c r="A7161">
        <v>7158</v>
      </c>
      <c r="B7161" t="str">
        <f t="shared" si="111"/>
        <v>22-66.5</v>
      </c>
      <c r="C7161">
        <v>-66.316360676494995</v>
      </c>
      <c r="D7161">
        <v>21.783937776974</v>
      </c>
      <c r="E7161">
        <f>ASIN(SQRT((SIN(RADIANS(PARAMETERS!$D$8-D7161)/2)*SIN(RADIANS(PARAMETERS!$D$8-D7161)/2))+(COS(RADIANS(D7161))*COS(RADIANS(PARAMETERS!$D$8))*SIN(RADIANS(PARAMETERS!$D$9-C7161)/2)*SIN(RADIANS(PARAMETERS!$D$9-C7161)/2))))*2*3958.756</f>
        <v>575.38852004343096</v>
      </c>
      <c r="F7161">
        <v>178.06430053711</v>
      </c>
      <c r="G7161">
        <v>206.21846008301</v>
      </c>
      <c r="H7161">
        <v>250.38323974609</v>
      </c>
      <c r="I7161">
        <v>289.97589111328</v>
      </c>
      <c r="J7161">
        <v>335.83123779297</v>
      </c>
      <c r="K7161" s="6">
        <f>IFERROR(EXP(TREND(LN($F$1:$J$1),LN(F7161:J7161),LN(Calculations!$B$3))),0)</f>
        <v>4.4948343756393873E-2</v>
      </c>
    </row>
    <row r="7162" spans="1:11" x14ac:dyDescent="0.35">
      <c r="A7162">
        <v>7159</v>
      </c>
      <c r="B7162" t="str">
        <f t="shared" si="111"/>
        <v>22-66.5</v>
      </c>
      <c r="C7162">
        <v>-66.587682011395998</v>
      </c>
      <c r="D7162">
        <v>21.783937776974</v>
      </c>
      <c r="E7162">
        <f>ASIN(SQRT((SIN(RADIANS(PARAMETERS!$D$8-D7162)/2)*SIN(RADIANS(PARAMETERS!$D$8-D7162)/2))+(COS(RADIANS(D7162))*COS(RADIANS(PARAMETERS!$D$8))*SIN(RADIANS(PARAMETERS!$D$9-C7162)/2)*SIN(RADIANS(PARAMETERS!$D$9-C7162)/2))))*2*3958.756</f>
        <v>587.00501695990192</v>
      </c>
      <c r="F7162">
        <v>178.21331787109</v>
      </c>
      <c r="G7162">
        <v>206.42185974121</v>
      </c>
      <c r="H7162">
        <v>250.68003845215</v>
      </c>
      <c r="I7162">
        <v>290.36358642578</v>
      </c>
      <c r="J7162">
        <v>336.33148193359</v>
      </c>
      <c r="K7162" s="6">
        <f>IFERROR(EXP(TREND(LN($F$1:$J$1),LN(F7162:J7162),LN(Calculations!$B$3))),0)</f>
        <v>4.5088345357008279E-2</v>
      </c>
    </row>
    <row r="7163" spans="1:11" x14ac:dyDescent="0.35">
      <c r="A7163">
        <v>7160</v>
      </c>
      <c r="B7163" t="str">
        <f t="shared" si="111"/>
        <v>22-67</v>
      </c>
      <c r="C7163">
        <v>-66.859003346296006</v>
      </c>
      <c r="D7163">
        <v>21.783937776974</v>
      </c>
      <c r="E7163">
        <f>ASIN(SQRT((SIN(RADIANS(PARAMETERS!$D$8-D7163)/2)*SIN(RADIANS(PARAMETERS!$D$8-D7163)/2))+(COS(RADIANS(D7163))*COS(RADIANS(PARAMETERS!$D$8))*SIN(RADIANS(PARAMETERS!$D$9-C7163)/2)*SIN(RADIANS(PARAMETERS!$D$9-C7163)/2))))*2*3958.756</f>
        <v>598.92231626401986</v>
      </c>
      <c r="F7163">
        <v>178.35888671875</v>
      </c>
      <c r="G7163">
        <v>206.6328125</v>
      </c>
      <c r="H7163">
        <v>251.00457763672</v>
      </c>
      <c r="I7163">
        <v>290.79968261719</v>
      </c>
      <c r="J7163">
        <v>336.90661621094</v>
      </c>
      <c r="K7163" s="6">
        <f>IFERROR(EXP(TREND(LN($F$1:$J$1),LN(F7163:J7163),LN(Calculations!$B$3))),0)</f>
        <v>4.5210303950373551E-2</v>
      </c>
    </row>
    <row r="7164" spans="1:11" x14ac:dyDescent="0.35">
      <c r="A7164">
        <v>7161</v>
      </c>
      <c r="B7164" t="str">
        <f t="shared" si="111"/>
        <v>22-67</v>
      </c>
      <c r="C7164">
        <v>-67.130324681196996</v>
      </c>
      <c r="D7164">
        <v>21.783937776974</v>
      </c>
      <c r="E7164">
        <f>ASIN(SQRT((SIN(RADIANS(PARAMETERS!$D$8-D7164)/2)*SIN(RADIANS(PARAMETERS!$D$8-D7164)/2))+(COS(RADIANS(D7164))*COS(RADIANS(PARAMETERS!$D$8))*SIN(RADIANS(PARAMETERS!$D$9-C7164)/2)*SIN(RADIANS(PARAMETERS!$D$9-C7164)/2))))*2*3958.756</f>
        <v>611.12279401823355</v>
      </c>
      <c r="F7164">
        <v>178.51933288574</v>
      </c>
      <c r="G7164">
        <v>206.87895202637</v>
      </c>
      <c r="H7164">
        <v>251.4006652832</v>
      </c>
      <c r="I7164">
        <v>291.34396362305</v>
      </c>
      <c r="J7164">
        <v>337.6364440918</v>
      </c>
      <c r="K7164" s="6">
        <f>IFERROR(EXP(TREND(LN($F$1:$J$1),LN(F7164:J7164),LN(Calculations!$B$3))),0)</f>
        <v>4.5328193390527349E-2</v>
      </c>
    </row>
    <row r="7165" spans="1:11" x14ac:dyDescent="0.35">
      <c r="A7165">
        <v>7162</v>
      </c>
      <c r="B7165" t="str">
        <f t="shared" si="111"/>
        <v>22-67.5</v>
      </c>
      <c r="C7165">
        <v>-67.401646016097999</v>
      </c>
      <c r="D7165">
        <v>21.783937776974</v>
      </c>
      <c r="E7165">
        <f>ASIN(SQRT((SIN(RADIANS(PARAMETERS!$D$8-D7165)/2)*SIN(RADIANS(PARAMETERS!$D$8-D7165)/2))+(COS(RADIANS(D7165))*COS(RADIANS(PARAMETERS!$D$8))*SIN(RADIANS(PARAMETERS!$D$9-C7165)/2)*SIN(RADIANS(PARAMETERS!$D$9-C7165)/2))))*2*3958.756</f>
        <v>623.58980206433046</v>
      </c>
      <c r="F7165">
        <v>178.62942504883</v>
      </c>
      <c r="G7165">
        <v>207.06504821777</v>
      </c>
      <c r="H7165">
        <v>251.72106933594</v>
      </c>
      <c r="I7165">
        <v>291.7981262207</v>
      </c>
      <c r="J7165">
        <v>338.25903320313</v>
      </c>
      <c r="K7165" s="6">
        <f>IFERROR(EXP(TREND(LN($F$1:$J$1),LN(F7165:J7165),LN(Calculations!$B$3))),0)</f>
        <v>4.5388013634125819E-2</v>
      </c>
    </row>
    <row r="7166" spans="1:11" x14ac:dyDescent="0.35">
      <c r="A7166">
        <v>7163</v>
      </c>
      <c r="B7166" t="str">
        <f t="shared" si="111"/>
        <v>22-67.5</v>
      </c>
      <c r="C7166">
        <v>-67.672967350999002</v>
      </c>
      <c r="D7166">
        <v>21.783937776974</v>
      </c>
      <c r="E7166">
        <f>ASIN(SQRT((SIN(RADIANS(PARAMETERS!$D$8-D7166)/2)*SIN(RADIANS(PARAMETERS!$D$8-D7166)/2))+(COS(RADIANS(D7166))*COS(RADIANS(PARAMETERS!$D$8))*SIN(RADIANS(PARAMETERS!$D$9-C7166)/2)*SIN(RADIANS(PARAMETERS!$D$9-C7166)/2))))*2*3958.756</f>
        <v>636.30764651442621</v>
      </c>
      <c r="F7166">
        <v>178.71148681641</v>
      </c>
      <c r="G7166">
        <v>207.22274780273</v>
      </c>
      <c r="H7166">
        <v>252.01347351074</v>
      </c>
      <c r="I7166">
        <v>292.22555541992</v>
      </c>
      <c r="J7166">
        <v>338.85723876953</v>
      </c>
      <c r="K7166" s="6">
        <f>IFERROR(EXP(TREND(LN($F$1:$J$1),LN(F7166:J7166),LN(Calculations!$B$3))),0)</f>
        <v>4.5409528790663269E-2</v>
      </c>
    </row>
    <row r="7167" spans="1:11" x14ac:dyDescent="0.35">
      <c r="A7167">
        <v>7164</v>
      </c>
      <c r="B7167" t="str">
        <f t="shared" si="111"/>
        <v>22-68</v>
      </c>
      <c r="C7167">
        <v>-67.944288685900005</v>
      </c>
      <c r="D7167">
        <v>21.783937776974</v>
      </c>
      <c r="E7167">
        <f>ASIN(SQRT((SIN(RADIANS(PARAMETERS!$D$8-D7167)/2)*SIN(RADIANS(PARAMETERS!$D$8-D7167)/2))+(COS(RADIANS(D7167))*COS(RADIANS(PARAMETERS!$D$8))*SIN(RADIANS(PARAMETERS!$D$9-C7167)/2)*SIN(RADIANS(PARAMETERS!$D$9-C7167)/2))))*2*3958.756</f>
        <v>649.26155877468966</v>
      </c>
      <c r="F7167">
        <v>178.78520202637</v>
      </c>
      <c r="G7167">
        <v>207.38006591797</v>
      </c>
      <c r="H7167">
        <v>252.32049560547</v>
      </c>
      <c r="I7167">
        <v>292.68319702148</v>
      </c>
      <c r="J7167">
        <v>339.50582885742</v>
      </c>
      <c r="K7167" s="6">
        <f>IFERROR(EXP(TREND(LN($F$1:$J$1),LN(F7167:J7167),LN(Calculations!$B$3))),0)</f>
        <v>4.5409850554195802E-2</v>
      </c>
    </row>
    <row r="7168" spans="1:11" x14ac:dyDescent="0.35">
      <c r="A7168">
        <v>7165</v>
      </c>
      <c r="B7168" t="str">
        <f t="shared" si="111"/>
        <v>22-68</v>
      </c>
      <c r="C7168">
        <v>-68.215610020800995</v>
      </c>
      <c r="D7168">
        <v>21.783937776974</v>
      </c>
      <c r="E7168">
        <f>ASIN(SQRT((SIN(RADIANS(PARAMETERS!$D$8-D7168)/2)*SIN(RADIANS(PARAMETERS!$D$8-D7168)/2))+(COS(RADIANS(D7168))*COS(RADIANS(PARAMETERS!$D$8))*SIN(RADIANS(PARAMETERS!$D$9-C7168)/2)*SIN(RADIANS(PARAMETERS!$D$9-C7168)/2))))*2*3958.756</f>
        <v>662.43766110130366</v>
      </c>
      <c r="F7168">
        <v>178.78848266602</v>
      </c>
      <c r="G7168">
        <v>207.44316101074</v>
      </c>
      <c r="H7168">
        <v>252.4925994873</v>
      </c>
      <c r="I7168">
        <v>292.96646118164</v>
      </c>
      <c r="J7168">
        <v>339.93148803711</v>
      </c>
      <c r="K7168" s="6">
        <f>IFERROR(EXP(TREND(LN($F$1:$J$1),LN(F7168:J7168),LN(Calculations!$B$3))),0)</f>
        <v>4.534226513675544E-2</v>
      </c>
    </row>
    <row r="7169" spans="1:11" x14ac:dyDescent="0.35">
      <c r="A7169">
        <v>7166</v>
      </c>
      <c r="B7169" t="str">
        <f t="shared" si="111"/>
        <v>22-68.5</v>
      </c>
      <c r="C7169">
        <v>-68.486931355701998</v>
      </c>
      <c r="D7169">
        <v>21.783937776974</v>
      </c>
      <c r="E7169">
        <f>ASIN(SQRT((SIN(RADIANS(PARAMETERS!$D$8-D7169)/2)*SIN(RADIANS(PARAMETERS!$D$8-D7169)/2))+(COS(RADIANS(D7169))*COS(RADIANS(PARAMETERS!$D$8))*SIN(RADIANS(PARAMETERS!$D$9-C7169)/2)*SIN(RADIANS(PARAMETERS!$D$9-C7169)/2))))*2*3958.756</f>
        <v>675.82292836361216</v>
      </c>
      <c r="F7169">
        <v>178.76217651367</v>
      </c>
      <c r="G7169">
        <v>207.47184753418</v>
      </c>
      <c r="H7169">
        <v>252.62266540527</v>
      </c>
      <c r="I7169">
        <v>293.20077514648</v>
      </c>
      <c r="J7169">
        <v>340.29998779297</v>
      </c>
      <c r="K7169" s="6">
        <f>IFERROR(EXP(TREND(LN($F$1:$J$1),LN(F7169:J7169),LN(Calculations!$B$3))),0)</f>
        <v>4.5240482813613848E-2</v>
      </c>
    </row>
    <row r="7170" spans="1:11" x14ac:dyDescent="0.35">
      <c r="A7170">
        <v>7167</v>
      </c>
      <c r="B7170" t="str">
        <f t="shared" si="111"/>
        <v>22-69</v>
      </c>
      <c r="C7170">
        <v>-68.758252690603001</v>
      </c>
      <c r="D7170">
        <v>21.783937776974</v>
      </c>
      <c r="E7170">
        <f>ASIN(SQRT((SIN(RADIANS(PARAMETERS!$D$8-D7170)/2)*SIN(RADIANS(PARAMETERS!$D$8-D7170)/2))+(COS(RADIANS(D7170))*COS(RADIANS(PARAMETERS!$D$8))*SIN(RADIANS(PARAMETERS!$D$9-C7170)/2)*SIN(RADIANS(PARAMETERS!$D$9-C7170)/2))))*2*3958.756</f>
        <v>689.40514739464982</v>
      </c>
      <c r="F7170">
        <v>178.72622680664</v>
      </c>
      <c r="G7170">
        <v>207.49632263184</v>
      </c>
      <c r="H7170">
        <v>252.75883483887</v>
      </c>
      <c r="I7170">
        <v>293.45205688477</v>
      </c>
      <c r="J7170">
        <v>340.69964599609</v>
      </c>
      <c r="K7170" s="6">
        <f>IFERROR(EXP(TREND(LN($F$1:$J$1),LN(F7170:J7170),LN(Calculations!$B$3))),0)</f>
        <v>4.5119826968002617E-2</v>
      </c>
    </row>
    <row r="7171" spans="1:11" x14ac:dyDescent="0.35">
      <c r="A7171">
        <v>7168</v>
      </c>
      <c r="B7171" t="str">
        <f t="shared" si="111"/>
        <v>22-69</v>
      </c>
      <c r="C7171">
        <v>-69.029574025504004</v>
      </c>
      <c r="D7171">
        <v>21.783937776974</v>
      </c>
      <c r="E7171">
        <f>ASIN(SQRT((SIN(RADIANS(PARAMETERS!$D$8-D7171)/2)*SIN(RADIANS(PARAMETERS!$D$8-D7171)/2))+(COS(RADIANS(D7171))*COS(RADIANS(PARAMETERS!$D$8))*SIN(RADIANS(PARAMETERS!$D$9-C7171)/2)*SIN(RADIANS(PARAMETERS!$D$9-C7171)/2))))*2*3958.756</f>
        <v>703.17287504765159</v>
      </c>
      <c r="F7171">
        <v>178.62144470215</v>
      </c>
      <c r="G7171">
        <v>207.42803955078</v>
      </c>
      <c r="H7171">
        <v>252.76132202148</v>
      </c>
      <c r="I7171">
        <v>293.52996826172</v>
      </c>
      <c r="J7171">
        <v>340.87698364258</v>
      </c>
      <c r="K7171" s="6">
        <f>IFERROR(EXP(TREND(LN($F$1:$J$1),LN(F7171:J7171),LN(Calculations!$B$3))),0)</f>
        <v>4.4934842801729429E-2</v>
      </c>
    </row>
    <row r="7172" spans="1:11" x14ac:dyDescent="0.35">
      <c r="A7172">
        <v>7169</v>
      </c>
      <c r="B7172" t="str">
        <f t="shared" si="111"/>
        <v>22-69.5</v>
      </c>
      <c r="C7172">
        <v>-69.300895360404994</v>
      </c>
      <c r="D7172">
        <v>21.783937776974</v>
      </c>
      <c r="E7172">
        <f>ASIN(SQRT((SIN(RADIANS(PARAMETERS!$D$8-D7172)/2)*SIN(RADIANS(PARAMETERS!$D$8-D7172)/2))+(COS(RADIANS(D7172))*COS(RADIANS(PARAMETERS!$D$8))*SIN(RADIANS(PARAMETERS!$D$9-C7172)/2)*SIN(RADIANS(PARAMETERS!$D$9-C7172)/2))))*2*3958.756</f>
        <v>717.11539584951208</v>
      </c>
      <c r="F7172">
        <v>178.50019836426</v>
      </c>
      <c r="G7172">
        <v>207.3415222168</v>
      </c>
      <c r="H7172">
        <v>252.74301147461</v>
      </c>
      <c r="I7172">
        <v>293.5849609375</v>
      </c>
      <c r="J7172">
        <v>341.02914428711</v>
      </c>
      <c r="K7172" s="6">
        <f>IFERROR(EXP(TREND(LN($F$1:$J$1),LN(F7172:J7172),LN(Calculations!$B$3))),0)</f>
        <v>4.4731084562716884E-2</v>
      </c>
    </row>
    <row r="7173" spans="1:11" x14ac:dyDescent="0.35">
      <c r="A7173">
        <v>7170</v>
      </c>
      <c r="B7173" t="str">
        <f t="shared" ref="B7173:B7236" si="112">MROUND(D7173,1)&amp;MROUND(C7173,-0.5)</f>
        <v>22-69.5</v>
      </c>
      <c r="C7173">
        <v>-69.572216695305997</v>
      </c>
      <c r="D7173">
        <v>21.783937776974</v>
      </c>
      <c r="E7173">
        <f>ASIN(SQRT((SIN(RADIANS(PARAMETERS!$D$8-D7173)/2)*SIN(RADIANS(PARAMETERS!$D$8-D7173)/2))+(COS(RADIANS(D7173))*COS(RADIANS(PARAMETERS!$D$8))*SIN(RADIANS(PARAMETERS!$D$9-C7173)/2)*SIN(RADIANS(PARAMETERS!$D$9-C7173)/2))))*2*3958.756</f>
        <v>731.22267994745039</v>
      </c>
      <c r="F7173">
        <v>178.38053894043</v>
      </c>
      <c r="G7173">
        <v>207.26359558105</v>
      </c>
      <c r="H7173">
        <v>252.74618530273</v>
      </c>
      <c r="I7173">
        <v>293.67465209961</v>
      </c>
      <c r="J7173">
        <v>341.23300170898</v>
      </c>
      <c r="K7173" s="6">
        <f>IFERROR(EXP(TREND(LN($F$1:$J$1),LN(F7173:J7173),LN(Calculations!$B$3))),0)</f>
        <v>4.4522809600152223E-2</v>
      </c>
    </row>
    <row r="7174" spans="1:11" x14ac:dyDescent="0.35">
      <c r="A7174">
        <v>7171</v>
      </c>
      <c r="B7174" t="str">
        <f t="shared" si="112"/>
        <v>22-70</v>
      </c>
      <c r="C7174">
        <v>-69.843538030207</v>
      </c>
      <c r="D7174">
        <v>21.783937776974</v>
      </c>
      <c r="E7174">
        <f>ASIN(SQRT((SIN(RADIANS(PARAMETERS!$D$8-D7174)/2)*SIN(RADIANS(PARAMETERS!$D$8-D7174)/2))+(COS(RADIANS(D7174))*COS(RADIANS(PARAMETERS!$D$8))*SIN(RADIANS(PARAMETERS!$D$9-C7174)/2)*SIN(RADIANS(PARAMETERS!$D$9-C7174)/2))))*2*3958.756</f>
        <v>745.48534188105953</v>
      </c>
      <c r="F7174">
        <v>178.19383239746</v>
      </c>
      <c r="G7174">
        <v>207.09375</v>
      </c>
      <c r="H7174">
        <v>252.61465454102</v>
      </c>
      <c r="I7174">
        <v>293.58798217773</v>
      </c>
      <c r="J7174">
        <v>341.20889282227</v>
      </c>
      <c r="K7174" s="6">
        <f>IFERROR(EXP(TREND(LN($F$1:$J$1),LN(F7174:J7174),LN(Calculations!$B$3))),0)</f>
        <v>4.4255236252020262E-2</v>
      </c>
    </row>
    <row r="7175" spans="1:11" x14ac:dyDescent="0.35">
      <c r="A7175">
        <v>7172</v>
      </c>
      <c r="B7175" t="str">
        <f t="shared" si="112"/>
        <v>22-70</v>
      </c>
      <c r="C7175">
        <v>-70.114859365108003</v>
      </c>
      <c r="D7175">
        <v>21.783937776974</v>
      </c>
      <c r="E7175">
        <f>ASIN(SQRT((SIN(RADIANS(PARAMETERS!$D$8-D7175)/2)*SIN(RADIANS(PARAMETERS!$D$8-D7175)/2))+(COS(RADIANS(D7175))*COS(RADIANS(PARAMETERS!$D$8))*SIN(RADIANS(PARAMETERS!$D$9-C7175)/2)*SIN(RADIANS(PARAMETERS!$D$9-C7175)/2))))*2*3958.756</f>
        <v>759.894600575558</v>
      </c>
      <c r="F7175">
        <v>177.97581481934</v>
      </c>
      <c r="G7175">
        <v>206.88381958008</v>
      </c>
      <c r="H7175">
        <v>252.42842102051</v>
      </c>
      <c r="I7175">
        <v>293.43270874023</v>
      </c>
      <c r="J7175">
        <v>341.0993347168</v>
      </c>
      <c r="K7175" s="6">
        <f>IFERROR(EXP(TREND(LN($F$1:$J$1),LN(F7175:J7175),LN(Calculations!$B$3))),0)</f>
        <v>4.3958086487918352E-2</v>
      </c>
    </row>
    <row r="7176" spans="1:11" x14ac:dyDescent="0.35">
      <c r="A7176">
        <v>7173</v>
      </c>
      <c r="B7176" t="str">
        <f t="shared" si="112"/>
        <v>22-70.5</v>
      </c>
      <c r="C7176">
        <v>-70.386180700009007</v>
      </c>
      <c r="D7176">
        <v>21.783937776974</v>
      </c>
      <c r="E7176">
        <f>ASIN(SQRT((SIN(RADIANS(PARAMETERS!$D$8-D7176)/2)*SIN(RADIANS(PARAMETERS!$D$8-D7176)/2))+(COS(RADIANS(D7176))*COS(RADIANS(PARAMETERS!$D$8))*SIN(RADIANS(PARAMETERS!$D$9-C7176)/2)*SIN(RADIANS(PARAMETERS!$D$9-C7176)/2))))*2*3958.756</f>
        <v>774.44224084010989</v>
      </c>
      <c r="F7176">
        <v>177.73294067383</v>
      </c>
      <c r="G7176">
        <v>206.64463806152</v>
      </c>
      <c r="H7176">
        <v>252.20603942871</v>
      </c>
      <c r="I7176">
        <v>293.23522949219</v>
      </c>
      <c r="J7176">
        <v>340.94061279297</v>
      </c>
      <c r="K7176" s="6">
        <f>IFERROR(EXP(TREND(LN($F$1:$J$1),LN(F7176:J7176),LN(Calculations!$B$3))),0)</f>
        <v>4.3635453857978145E-2</v>
      </c>
    </row>
    <row r="7177" spans="1:11" x14ac:dyDescent="0.35">
      <c r="A7177">
        <v>7174</v>
      </c>
      <c r="B7177" t="str">
        <f t="shared" si="112"/>
        <v>22-70.5</v>
      </c>
      <c r="C7177">
        <v>-70.657502034909996</v>
      </c>
      <c r="D7177">
        <v>21.783937776974</v>
      </c>
      <c r="E7177">
        <f>ASIN(SQRT((SIN(RADIANS(PARAMETERS!$D$8-D7177)/2)*SIN(RADIANS(PARAMETERS!$D$8-D7177)/2))+(COS(RADIANS(D7177))*COS(RADIANS(PARAMETERS!$D$8))*SIN(RADIANS(PARAMETERS!$D$9-C7177)/2)*SIN(RADIANS(PARAMETERS!$D$9-C7177)/2))))*2*3958.756</f>
        <v>789.12057656443528</v>
      </c>
      <c r="F7177">
        <v>177.41143798828</v>
      </c>
      <c r="G7177">
        <v>206.28861999512</v>
      </c>
      <c r="H7177">
        <v>251.80015563965</v>
      </c>
      <c r="I7177">
        <v>292.78842163086</v>
      </c>
      <c r="J7177">
        <v>340.45016479492</v>
      </c>
      <c r="K7177" s="6">
        <f>IFERROR(EXP(TREND(LN($F$1:$J$1),LN(F7177:J7177),LN(Calculations!$B$3))),0)</f>
        <v>4.3254684851801985E-2</v>
      </c>
    </row>
    <row r="7178" spans="1:11" x14ac:dyDescent="0.35">
      <c r="A7178">
        <v>7175</v>
      </c>
      <c r="B7178" t="str">
        <f t="shared" si="112"/>
        <v>22-71</v>
      </c>
      <c r="C7178">
        <v>-70.928823369810999</v>
      </c>
      <c r="D7178">
        <v>21.783937776974</v>
      </c>
      <c r="E7178">
        <f>ASIN(SQRT((SIN(RADIANS(PARAMETERS!$D$8-D7178)/2)*SIN(RADIANS(PARAMETERS!$D$8-D7178)/2))+(COS(RADIANS(D7178))*COS(RADIANS(PARAMETERS!$D$8))*SIN(RADIANS(PARAMETERS!$D$9-C7178)/2)*SIN(RADIANS(PARAMETERS!$D$9-C7178)/2))))*2*3958.756</f>
        <v>803.92241573437298</v>
      </c>
      <c r="F7178">
        <v>177.07609558105</v>
      </c>
      <c r="G7178">
        <v>205.91194152832</v>
      </c>
      <c r="H7178">
        <v>251.36161804199</v>
      </c>
      <c r="I7178">
        <v>292.29708862305</v>
      </c>
      <c r="J7178">
        <v>339.900390625</v>
      </c>
      <c r="K7178" s="6">
        <f>IFERROR(EXP(TREND(LN($F$1:$J$1),LN(F7178:J7178),LN(Calculations!$B$3))),0)</f>
        <v>4.2866416152491663E-2</v>
      </c>
    </row>
    <row r="7179" spans="1:11" x14ac:dyDescent="0.35">
      <c r="A7179">
        <v>7176</v>
      </c>
      <c r="B7179" t="str">
        <f t="shared" si="112"/>
        <v>22-71</v>
      </c>
      <c r="C7179">
        <v>-71.200144704712002</v>
      </c>
      <c r="D7179">
        <v>21.783937776974</v>
      </c>
      <c r="E7179">
        <f>ASIN(SQRT((SIN(RADIANS(PARAMETERS!$D$8-D7179)/2)*SIN(RADIANS(PARAMETERS!$D$8-D7179)/2))+(COS(RADIANS(D7179))*COS(RADIANS(PARAMETERS!$D$8))*SIN(RADIANS(PARAMETERS!$D$9-C7179)/2)*SIN(RADIANS(PARAMETERS!$D$9-C7179)/2))))*2*3958.756</f>
        <v>818.84102732981387</v>
      </c>
      <c r="F7179">
        <v>176.73463439941</v>
      </c>
      <c r="G7179">
        <v>205.52606201172</v>
      </c>
      <c r="H7179">
        <v>250.90850830078</v>
      </c>
      <c r="I7179">
        <v>291.7858581543</v>
      </c>
      <c r="J7179">
        <v>339.32406616211</v>
      </c>
      <c r="K7179" s="6">
        <f>IFERROR(EXP(TREND(LN($F$1:$J$1),LN(F7179:J7179),LN(Calculations!$B$3))),0)</f>
        <v>4.2476591986512213E-2</v>
      </c>
    </row>
    <row r="7180" spans="1:11" x14ac:dyDescent="0.35">
      <c r="A7180">
        <v>7177</v>
      </c>
      <c r="B7180" t="str">
        <f t="shared" si="112"/>
        <v>22-71.5</v>
      </c>
      <c r="C7180">
        <v>-71.471466039613006</v>
      </c>
      <c r="D7180">
        <v>21.783937776974</v>
      </c>
      <c r="E7180">
        <f>ASIN(SQRT((SIN(RADIANS(PARAMETERS!$D$8-D7180)/2)*SIN(RADIANS(PARAMETERS!$D$8-D7180)/2))+(COS(RADIANS(D7180))*COS(RADIANS(PARAMETERS!$D$8))*SIN(RADIANS(PARAMETERS!$D$9-C7180)/2)*SIN(RADIANS(PARAMETERS!$D$9-C7180)/2))))*2*3958.756</f>
        <v>833.87011012394055</v>
      </c>
      <c r="F7180">
        <v>176.34381103516</v>
      </c>
      <c r="G7180">
        <v>205.06207275391</v>
      </c>
      <c r="H7180">
        <v>250.32667541504</v>
      </c>
      <c r="I7180">
        <v>291.09564208984</v>
      </c>
      <c r="J7180">
        <v>338.50555419922</v>
      </c>
      <c r="K7180" s="6">
        <f>IFERROR(EXP(TREND(LN($F$1:$J$1),LN(F7180:J7180),LN(Calculations!$B$3))),0)</f>
        <v>4.2056599980963151E-2</v>
      </c>
    </row>
    <row r="7181" spans="1:11" x14ac:dyDescent="0.35">
      <c r="A7181">
        <v>7178</v>
      </c>
      <c r="B7181" t="str">
        <f t="shared" si="112"/>
        <v>22-71.5</v>
      </c>
      <c r="C7181">
        <v>-71.742787374513995</v>
      </c>
      <c r="D7181">
        <v>21.783937776974</v>
      </c>
      <c r="E7181">
        <f>ASIN(SQRT((SIN(RADIANS(PARAMETERS!$D$8-D7181)/2)*SIN(RADIANS(PARAMETERS!$D$8-D7181)/2))+(COS(RADIANS(D7181))*COS(RADIANS(PARAMETERS!$D$8))*SIN(RADIANS(PARAMETERS!$D$9-C7181)/2)*SIN(RADIANS(PARAMETERS!$D$9-C7181)/2))))*2*3958.756</f>
        <v>849.00376336870261</v>
      </c>
      <c r="F7181">
        <v>175.96578979492</v>
      </c>
      <c r="G7181">
        <v>204.61614990234</v>
      </c>
      <c r="H7181">
        <v>249.77207946777</v>
      </c>
      <c r="I7181">
        <v>290.44171142578</v>
      </c>
      <c r="J7181">
        <v>337.73455810547</v>
      </c>
      <c r="K7181" s="6">
        <f>IFERROR(EXP(TREND(LN($F$1:$J$1),LN(F7181:J7181),LN(Calculations!$B$3))),0)</f>
        <v>4.1650326183848577E-2</v>
      </c>
    </row>
    <row r="7182" spans="1:11" x14ac:dyDescent="0.35">
      <c r="A7182">
        <v>7179</v>
      </c>
      <c r="B7182" t="str">
        <f t="shared" si="112"/>
        <v>22-72</v>
      </c>
      <c r="C7182">
        <v>-72.014108709414998</v>
      </c>
      <c r="D7182">
        <v>21.783937776974</v>
      </c>
      <c r="E7182">
        <f>ASIN(SQRT((SIN(RADIANS(PARAMETERS!$D$8-D7182)/2)*SIN(RADIANS(PARAMETERS!$D$8-D7182)/2))+(COS(RADIANS(D7182))*COS(RADIANS(PARAMETERS!$D$8))*SIN(RADIANS(PARAMETERS!$D$9-C7182)/2)*SIN(RADIANS(PARAMETERS!$D$9-C7182)/2))))*2*3958.756</f>
        <v>864.2364593260744</v>
      </c>
      <c r="F7182">
        <v>175.59342956543</v>
      </c>
      <c r="G7182">
        <v>204.17820739746</v>
      </c>
      <c r="H7182">
        <v>249.22946166992</v>
      </c>
      <c r="I7182">
        <v>289.80368041992</v>
      </c>
      <c r="J7182">
        <v>336.98443603516</v>
      </c>
      <c r="K7182" s="6">
        <f>IFERROR(EXP(TREND(LN($F$1:$J$1),LN(F7182:J7182),LN(Calculations!$B$3))),0)</f>
        <v>4.1251713078706911E-2</v>
      </c>
    </row>
    <row r="7183" spans="1:11" x14ac:dyDescent="0.35">
      <c r="A7183">
        <v>7180</v>
      </c>
      <c r="B7183" t="str">
        <f t="shared" si="112"/>
        <v>22-72.5</v>
      </c>
      <c r="C7183">
        <v>-72.285430044316001</v>
      </c>
      <c r="D7183">
        <v>21.783937776974</v>
      </c>
      <c r="E7183">
        <f>ASIN(SQRT((SIN(RADIANS(PARAMETERS!$D$8-D7183)/2)*SIN(RADIANS(PARAMETERS!$D$8-D7183)/2))+(COS(RADIANS(D7183))*COS(RADIANS(PARAMETERS!$D$8))*SIN(RADIANS(PARAMETERS!$D$9-C7183)/2)*SIN(RADIANS(PARAMETERS!$D$9-C7183)/2))))*2*3958.756</f>
        <v>879.56301758614245</v>
      </c>
      <c r="F7183">
        <v>175.10713195801</v>
      </c>
      <c r="G7183">
        <v>203.62799072266</v>
      </c>
      <c r="H7183">
        <v>248.50312805176</v>
      </c>
      <c r="I7183">
        <v>288.91107177734</v>
      </c>
      <c r="J7183">
        <v>335.89074707031</v>
      </c>
      <c r="K7183" s="6">
        <f>IFERROR(EXP(TREND(LN($F$1:$J$1),LN(F7183:J7183),LN(Calculations!$B$3))),0)</f>
        <v>4.0770949086058592E-2</v>
      </c>
    </row>
    <row r="7184" spans="1:11" x14ac:dyDescent="0.35">
      <c r="A7184">
        <v>7181</v>
      </c>
      <c r="B7184" t="str">
        <f t="shared" si="112"/>
        <v>22-72.5</v>
      </c>
      <c r="C7184">
        <v>-72.556751379217005</v>
      </c>
      <c r="D7184">
        <v>21.783937776974</v>
      </c>
      <c r="E7184">
        <f>ASIN(SQRT((SIN(RADIANS(PARAMETERS!$D$8-D7184)/2)*SIN(RADIANS(PARAMETERS!$D$8-D7184)/2))+(COS(RADIANS(D7184))*COS(RADIANS(PARAMETERS!$D$8))*SIN(RADIANS(PARAMETERS!$D$9-C7184)/2)*SIN(RADIANS(PARAMETERS!$D$9-C7184)/2))))*2*3958.756</f>
        <v>894.97858110019433</v>
      </c>
      <c r="F7184">
        <v>174.55897521973</v>
      </c>
      <c r="G7184">
        <v>203.05465698242</v>
      </c>
      <c r="H7184">
        <v>247.73783874512</v>
      </c>
      <c r="I7184">
        <v>287.96380615234</v>
      </c>
      <c r="J7184">
        <v>334.72280883789</v>
      </c>
      <c r="K7184" s="6">
        <f>IFERROR(EXP(TREND(LN($F$1:$J$1),LN(F7184:J7184),LN(Calculations!$B$3))),0)</f>
        <v>4.0245176140181693E-2</v>
      </c>
    </row>
    <row r="7185" spans="1:11" x14ac:dyDescent="0.35">
      <c r="A7185">
        <v>7182</v>
      </c>
      <c r="B7185" t="str">
        <f t="shared" si="112"/>
        <v>22-73</v>
      </c>
      <c r="C7185">
        <v>-72.828072714117994</v>
      </c>
      <c r="D7185">
        <v>21.783937776974</v>
      </c>
      <c r="E7185">
        <f>ASIN(SQRT((SIN(RADIANS(PARAMETERS!$D$8-D7185)/2)*SIN(RADIANS(PARAMETERS!$D$8-D7185)/2))+(COS(RADIANS(D7185))*COS(RADIANS(PARAMETERS!$D$8))*SIN(RADIANS(PARAMETERS!$D$9-C7185)/2)*SIN(RADIANS(PARAMETERS!$D$9-C7185)/2))))*2*3958.756</f>
        <v>910.47859384842889</v>
      </c>
      <c r="F7185">
        <v>174.00651550293</v>
      </c>
      <c r="G7185">
        <v>202.4917755127</v>
      </c>
      <c r="H7185">
        <v>246.97833251953</v>
      </c>
      <c r="I7185">
        <v>287.01721191406</v>
      </c>
      <c r="J7185">
        <v>333.54861450195</v>
      </c>
      <c r="K7185" s="6">
        <f>IFERROR(EXP(TREND(LN($F$1:$J$1),LN(F7185:J7185),LN(Calculations!$B$3))),0)</f>
        <v>3.972716015743373E-2</v>
      </c>
    </row>
    <row r="7186" spans="1:11" x14ac:dyDescent="0.35">
      <c r="A7186">
        <v>7183</v>
      </c>
      <c r="B7186" t="str">
        <f t="shared" si="112"/>
        <v>22-73</v>
      </c>
      <c r="C7186">
        <v>-73.099394049018997</v>
      </c>
      <c r="D7186">
        <v>21.783937776974</v>
      </c>
      <c r="E7186">
        <f>ASIN(SQRT((SIN(RADIANS(PARAMETERS!$D$8-D7186)/2)*SIN(RADIANS(PARAMETERS!$D$8-D7186)/2))+(COS(RADIANS(D7186))*COS(RADIANS(PARAMETERS!$D$8))*SIN(RADIANS(PARAMETERS!$D$9-C7186)/2)*SIN(RADIANS(PARAMETERS!$D$9-C7186)/2))))*2*3958.756</f>
        <v>926.05878005686486</v>
      </c>
      <c r="F7186">
        <v>173.64398193359</v>
      </c>
      <c r="G7186">
        <v>202.04531860352</v>
      </c>
      <c r="H7186">
        <v>246.35691833496</v>
      </c>
      <c r="I7186">
        <v>286.22747802734</v>
      </c>
      <c r="J7186">
        <v>332.55227661133</v>
      </c>
      <c r="K7186" s="6">
        <f>IFERROR(EXP(TREND(LN($F$1:$J$1),LN(F7186:J7186),LN(Calculations!$B$3))),0)</f>
        <v>3.9393818436466721E-2</v>
      </c>
    </row>
    <row r="7187" spans="1:11" x14ac:dyDescent="0.35">
      <c r="A7187">
        <v>7184</v>
      </c>
      <c r="B7187" t="str">
        <f t="shared" si="112"/>
        <v>22-73.5</v>
      </c>
      <c r="C7187">
        <v>-73.37071538392</v>
      </c>
      <c r="D7187">
        <v>21.783937776974</v>
      </c>
      <c r="E7187">
        <f>ASIN(SQRT((SIN(RADIANS(PARAMETERS!$D$8-D7187)/2)*SIN(RADIANS(PARAMETERS!$D$8-D7187)/2))+(COS(RADIANS(D7187))*COS(RADIANS(PARAMETERS!$D$8))*SIN(RADIANS(PARAMETERS!$D$9-C7187)/2)*SIN(RADIANS(PARAMETERS!$D$9-C7187)/2))))*2*3958.756</f>
        <v>941.7151248756154</v>
      </c>
      <c r="F7187">
        <v>173.47280883789</v>
      </c>
      <c r="G7187">
        <v>201.8217010498</v>
      </c>
      <c r="H7187">
        <v>246.04443359375</v>
      </c>
      <c r="I7187">
        <v>285.82943725586</v>
      </c>
      <c r="J7187">
        <v>332.04916381836</v>
      </c>
      <c r="K7187" s="6">
        <f>IFERROR(EXP(TREND(LN($F$1:$J$1),LN(F7187:J7187),LN(Calculations!$B$3))),0)</f>
        <v>3.923659974725776E-2</v>
      </c>
    </row>
    <row r="7188" spans="1:11" x14ac:dyDescent="0.35">
      <c r="A7188">
        <v>7185</v>
      </c>
      <c r="B7188" t="str">
        <f t="shared" si="112"/>
        <v>22-73.5</v>
      </c>
      <c r="C7188">
        <v>-73.642036718821004</v>
      </c>
      <c r="D7188">
        <v>21.783937776974</v>
      </c>
      <c r="E7188">
        <f>ASIN(SQRT((SIN(RADIANS(PARAMETERS!$D$8-D7188)/2)*SIN(RADIANS(PARAMETERS!$D$8-D7188)/2))+(COS(RADIANS(D7188))*COS(RADIANS(PARAMETERS!$D$8))*SIN(RADIANS(PARAMETERS!$D$9-C7188)/2)*SIN(RADIANS(PARAMETERS!$D$9-C7188)/2))))*2*3958.756</f>
        <v>957.44385643035253</v>
      </c>
      <c r="F7188">
        <v>173.37243652344</v>
      </c>
      <c r="G7188">
        <v>201.68757629395</v>
      </c>
      <c r="H7188">
        <v>245.85282897949</v>
      </c>
      <c r="I7188">
        <v>285.5823059082</v>
      </c>
      <c r="J7188">
        <v>331.7336730957</v>
      </c>
      <c r="K7188" s="6">
        <f>IFERROR(EXP(TREND(LN($F$1:$J$1),LN(F7188:J7188),LN(Calculations!$B$3))),0)</f>
        <v>3.9146960617394838E-2</v>
      </c>
    </row>
    <row r="7189" spans="1:11" x14ac:dyDescent="0.35">
      <c r="A7189">
        <v>7186</v>
      </c>
      <c r="B7189" t="str">
        <f t="shared" si="112"/>
        <v>22-74</v>
      </c>
      <c r="C7189">
        <v>-73.913358053722007</v>
      </c>
      <c r="D7189">
        <v>21.783937776974</v>
      </c>
      <c r="E7189">
        <f>ASIN(SQRT((SIN(RADIANS(PARAMETERS!$D$8-D7189)/2)*SIN(RADIANS(PARAMETERS!$D$8-D7189)/2))+(COS(RADIANS(D7189))*COS(RADIANS(PARAMETERS!$D$8))*SIN(RADIANS(PARAMETERS!$D$9-C7189)/2)*SIN(RADIANS(PARAMETERS!$D$9-C7189)/2))))*2*3958.756</f>
        <v>973.24142915993161</v>
      </c>
      <c r="F7189">
        <v>173.00762939453</v>
      </c>
      <c r="G7189">
        <v>201.25782775879</v>
      </c>
      <c r="H7189">
        <v>245.23133850098</v>
      </c>
      <c r="I7189">
        <v>284.77450561523</v>
      </c>
      <c r="J7189">
        <v>330.69555664063</v>
      </c>
      <c r="K7189" s="6">
        <f>IFERROR(EXP(TREND(LN($F$1:$J$1),LN(F7189:J7189),LN(Calculations!$B$3))),0)</f>
        <v>3.8830703184404292E-2</v>
      </c>
    </row>
    <row r="7190" spans="1:11" x14ac:dyDescent="0.35">
      <c r="A7190">
        <v>7187</v>
      </c>
      <c r="B7190" t="str">
        <f t="shared" si="112"/>
        <v>22-74</v>
      </c>
      <c r="C7190">
        <v>-74.184679388622996</v>
      </c>
      <c r="D7190">
        <v>21.783937776974</v>
      </c>
      <c r="E7190">
        <f>ASIN(SQRT((SIN(RADIANS(PARAMETERS!$D$8-D7190)/2)*SIN(RADIANS(PARAMETERS!$D$8-D7190)/2))+(COS(RADIANS(D7190))*COS(RADIANS(PARAMETERS!$D$8))*SIN(RADIANS(PARAMETERS!$D$9-C7190)/2)*SIN(RADIANS(PARAMETERS!$D$9-C7190)/2))))*2*3958.756</f>
        <v>989.10450835544532</v>
      </c>
      <c r="F7190">
        <v>172.31085205078</v>
      </c>
      <c r="G7190">
        <v>200.63247680664</v>
      </c>
      <c r="H7190">
        <v>244.35021972656</v>
      </c>
      <c r="I7190">
        <v>283.64706420898</v>
      </c>
      <c r="J7190">
        <v>329.26565551758</v>
      </c>
      <c r="K7190" s="6">
        <f>IFERROR(EXP(TREND(LN($F$1:$J$1),LN(F7190:J7190),LN(Calculations!$B$3))),0)</f>
        <v>3.8224972366312573E-2</v>
      </c>
    </row>
    <row r="7191" spans="1:11" x14ac:dyDescent="0.35">
      <c r="A7191">
        <v>7188</v>
      </c>
      <c r="B7191" t="str">
        <f t="shared" si="112"/>
        <v>22-74.5</v>
      </c>
      <c r="C7191">
        <v>-74.456000723523999</v>
      </c>
      <c r="D7191">
        <v>21.783937776974</v>
      </c>
      <c r="E7191">
        <f>ASIN(SQRT((SIN(RADIANS(PARAMETERS!$D$8-D7191)/2)*SIN(RADIANS(PARAMETERS!$D$8-D7191)/2))+(COS(RADIANS(D7191))*COS(RADIANS(PARAMETERS!$D$8))*SIN(RADIANS(PARAMETERS!$D$9-C7191)/2)*SIN(RADIANS(PARAMETERS!$D$9-C7191)/2))))*2*3958.756</f>
        <v>1005.0299558190459</v>
      </c>
      <c r="F7191">
        <v>171.40794372559</v>
      </c>
      <c r="G7191">
        <v>199.87980651855</v>
      </c>
      <c r="H7191">
        <v>243.29907226563</v>
      </c>
      <c r="I7191">
        <v>282.30966186523</v>
      </c>
      <c r="J7191">
        <v>327.57797241211</v>
      </c>
      <c r="K7191" s="6">
        <f>IFERROR(EXP(TREND(LN($F$1:$J$1),LN(F7191:J7191),LN(Calculations!$B$3))),0)</f>
        <v>3.7447609138672601E-2</v>
      </c>
    </row>
    <row r="7192" spans="1:11" x14ac:dyDescent="0.35">
      <c r="A7192">
        <v>7189</v>
      </c>
      <c r="B7192" t="str">
        <f t="shared" si="112"/>
        <v>22-74.5</v>
      </c>
      <c r="C7192">
        <v>-74.727322058425003</v>
      </c>
      <c r="D7192">
        <v>21.783937776974</v>
      </c>
      <c r="E7192">
        <f>ASIN(SQRT((SIN(RADIANS(PARAMETERS!$D$8-D7192)/2)*SIN(RADIANS(PARAMETERS!$D$8-D7192)/2))+(COS(RADIANS(D7192))*COS(RADIANS(PARAMETERS!$D$8))*SIN(RADIANS(PARAMETERS!$D$9-C7192)/2)*SIN(RADIANS(PARAMETERS!$D$9-C7192)/2))))*2*3958.756</f>
        <v>1021.0148165644754</v>
      </c>
      <c r="F7192">
        <v>170.5327911377</v>
      </c>
      <c r="G7192">
        <v>199.14562988281</v>
      </c>
      <c r="H7192">
        <v>242.26333618164</v>
      </c>
      <c r="I7192">
        <v>280.98391723633</v>
      </c>
      <c r="J7192">
        <v>325.89654541016</v>
      </c>
      <c r="K7192" s="6">
        <f>IFERROR(EXP(TREND(LN($F$1:$J$1),LN(F7192:J7192),LN(Calculations!$B$3))),0)</f>
        <v>3.6710181508557468E-2</v>
      </c>
    </row>
    <row r="7193" spans="1:11" x14ac:dyDescent="0.35">
      <c r="A7193">
        <v>7190</v>
      </c>
      <c r="B7193" t="str">
        <f t="shared" si="112"/>
        <v>22-75</v>
      </c>
      <c r="C7193">
        <v>-74.998643393324997</v>
      </c>
      <c r="D7193">
        <v>21.783937776974</v>
      </c>
      <c r="E7193">
        <f>ASIN(SQRT((SIN(RADIANS(PARAMETERS!$D$8-D7193)/2)*SIN(RADIANS(PARAMETERS!$D$8-D7193)/2))+(COS(RADIANS(D7193))*COS(RADIANS(PARAMETERS!$D$8))*SIN(RADIANS(PARAMETERS!$D$9-C7193)/2)*SIN(RADIANS(PARAMETERS!$D$9-C7193)/2))))*2*3958.756</f>
        <v>1037.0563064851597</v>
      </c>
      <c r="F7193">
        <v>169.73600769043</v>
      </c>
      <c r="G7193">
        <v>198.49992370605</v>
      </c>
      <c r="H7193">
        <v>241.36010742188</v>
      </c>
      <c r="I7193">
        <v>279.83364868164</v>
      </c>
      <c r="J7193">
        <v>324.44390869141</v>
      </c>
      <c r="K7193" s="6">
        <f>IFERROR(EXP(TREND(LN($F$1:$J$1),LN(F7193:J7193),LN(Calculations!$B$3))),0)</f>
        <v>3.6044752799440888E-2</v>
      </c>
    </row>
    <row r="7194" spans="1:11" x14ac:dyDescent="0.35">
      <c r="A7194">
        <v>7191</v>
      </c>
      <c r="B7194" t="str">
        <f t="shared" si="112"/>
        <v>22-75.5</v>
      </c>
      <c r="C7194">
        <v>-75.269964728226</v>
      </c>
      <c r="D7194">
        <v>21.783937776974</v>
      </c>
      <c r="E7194">
        <f>ASIN(SQRT((SIN(RADIANS(PARAMETERS!$D$8-D7194)/2)*SIN(RADIANS(PARAMETERS!$D$8-D7194)/2))+(COS(RADIANS(D7194))*COS(RADIANS(PARAMETERS!$D$8))*SIN(RADIANS(PARAMETERS!$D$9-C7194)/2)*SIN(RADIANS(PARAMETERS!$D$9-C7194)/2))))*2*3958.756</f>
        <v>1053.1518009202441</v>
      </c>
      <c r="F7194">
        <v>169.08569335938</v>
      </c>
      <c r="G7194">
        <v>197.95652770996</v>
      </c>
      <c r="H7194">
        <v>240.59600830078</v>
      </c>
      <c r="I7194">
        <v>278.85729980469</v>
      </c>
      <c r="J7194">
        <v>323.20733642578</v>
      </c>
      <c r="K7194" s="6">
        <f>IFERROR(EXP(TREND(LN($F$1:$J$1),LN(F7194:J7194),LN(Calculations!$B$3))),0)</f>
        <v>3.5508601378092065E-2</v>
      </c>
    </row>
    <row r="7195" spans="1:11" x14ac:dyDescent="0.35">
      <c r="A7195">
        <v>7192</v>
      </c>
      <c r="B7195" t="str">
        <f t="shared" si="112"/>
        <v>22-75.5</v>
      </c>
      <c r="C7195">
        <v>-75.541286063127004</v>
      </c>
      <c r="D7195">
        <v>21.783937776974</v>
      </c>
      <c r="E7195">
        <f>ASIN(SQRT((SIN(RADIANS(PARAMETERS!$D$8-D7195)/2)*SIN(RADIANS(PARAMETERS!$D$8-D7195)/2))+(COS(RADIANS(D7195))*COS(RADIANS(PARAMETERS!$D$8))*SIN(RADIANS(PARAMETERS!$D$9-C7195)/2)*SIN(RADIANS(PARAMETERS!$D$9-C7195)/2))))*2*3958.756</f>
        <v>1069.2988240519105</v>
      </c>
      <c r="F7195">
        <v>168.71751403809</v>
      </c>
      <c r="G7195">
        <v>197.56918334961</v>
      </c>
      <c r="H7195">
        <v>240.03207397461</v>
      </c>
      <c r="I7195">
        <v>278.12191772461</v>
      </c>
      <c r="J7195">
        <v>322.26010131836</v>
      </c>
      <c r="K7195" s="6">
        <f>IFERROR(EXP(TREND(LN($F$1:$J$1),LN(F7195:J7195),LN(Calculations!$B$3))),0)</f>
        <v>3.5210572068573205E-2</v>
      </c>
    </row>
    <row r="7196" spans="1:11" x14ac:dyDescent="0.35">
      <c r="A7196">
        <v>7193</v>
      </c>
      <c r="B7196" t="str">
        <f t="shared" si="112"/>
        <v>22-76</v>
      </c>
      <c r="C7196">
        <v>-75.812607398028007</v>
      </c>
      <c r="D7196">
        <v>21.783937776974</v>
      </c>
      <c r="E7196">
        <f>ASIN(SQRT((SIN(RADIANS(PARAMETERS!$D$8-D7196)/2)*SIN(RADIANS(PARAMETERS!$D$8-D7196)/2))+(COS(RADIANS(D7196))*COS(RADIANS(PARAMETERS!$D$8))*SIN(RADIANS(PARAMETERS!$D$9-C7196)/2)*SIN(RADIANS(PARAMETERS!$D$9-C7196)/2))))*2*3958.756</f>
        <v>1085.4950390735726</v>
      </c>
      <c r="F7196">
        <v>168.62985229492</v>
      </c>
      <c r="G7196">
        <v>197.46778869629</v>
      </c>
      <c r="H7196">
        <v>239.88107299805</v>
      </c>
      <c r="I7196">
        <v>277.92282104492</v>
      </c>
      <c r="J7196">
        <v>322.0016784668</v>
      </c>
      <c r="K7196" s="6">
        <f>IFERROR(EXP(TREND(LN($F$1:$J$1),LN(F7196:J7196),LN(Calculations!$B$3))),0)</f>
        <v>3.5140836034153911E-2</v>
      </c>
    </row>
    <row r="7197" spans="1:11" x14ac:dyDescent="0.35">
      <c r="A7197">
        <v>7194</v>
      </c>
      <c r="B7197" t="str">
        <f t="shared" si="112"/>
        <v>22-76</v>
      </c>
      <c r="C7197">
        <v>-76.083928732928996</v>
      </c>
      <c r="D7197">
        <v>21.783937776974</v>
      </c>
      <c r="E7197">
        <f>ASIN(SQRT((SIN(RADIANS(PARAMETERS!$D$8-D7197)/2)*SIN(RADIANS(PARAMETERS!$D$8-D7197)/2))+(COS(RADIANS(D7197))*COS(RADIANS(PARAMETERS!$D$8))*SIN(RADIANS(PARAMETERS!$D$9-C7197)/2)*SIN(RADIANS(PARAMETERS!$D$9-C7197)/2))))*2*3958.756</f>
        <v>1101.7382390705548</v>
      </c>
      <c r="F7197">
        <v>168.63400268555</v>
      </c>
      <c r="G7197">
        <v>197.45616149902</v>
      </c>
      <c r="H7197">
        <v>239.85652160645</v>
      </c>
      <c r="I7197">
        <v>277.88568115234</v>
      </c>
      <c r="J7197">
        <v>321.94903564453</v>
      </c>
      <c r="K7197" s="6">
        <f>IFERROR(EXP(TREND(LN($F$1:$J$1),LN(F7197:J7197),LN(Calculations!$B$3))),0)</f>
        <v>3.5146980619675666E-2</v>
      </c>
    </row>
    <row r="7198" spans="1:11" x14ac:dyDescent="0.35">
      <c r="A7198">
        <v>7195</v>
      </c>
      <c r="B7198" t="str">
        <f t="shared" si="112"/>
        <v>22-76.5</v>
      </c>
      <c r="C7198">
        <v>-76.355250067829999</v>
      </c>
      <c r="D7198">
        <v>21.783937776974</v>
      </c>
      <c r="E7198">
        <f>ASIN(SQRT((SIN(RADIANS(PARAMETERS!$D$8-D7198)/2)*SIN(RADIANS(PARAMETERS!$D$8-D7198)/2))+(COS(RADIANS(D7198))*COS(RADIANS(PARAMETERS!$D$8))*SIN(RADIANS(PARAMETERS!$D$9-C7198)/2)*SIN(RADIANS(PARAMETERS!$D$9-C7198)/2))))*2*3958.756</f>
        <v>1118.0263385600674</v>
      </c>
      <c r="F7198">
        <v>168.46820068359</v>
      </c>
      <c r="G7198">
        <v>197.22427368164</v>
      </c>
      <c r="H7198">
        <v>239.51049804688</v>
      </c>
      <c r="I7198">
        <v>277.4287109375</v>
      </c>
      <c r="J7198">
        <v>321.35491943359</v>
      </c>
      <c r="K7198" s="6">
        <f>IFERROR(EXP(TREND(LN($F$1:$J$1),LN(F7198:J7198),LN(Calculations!$B$3))),0)</f>
        <v>3.5013623145541913E-2</v>
      </c>
    </row>
    <row r="7199" spans="1:11" x14ac:dyDescent="0.35">
      <c r="A7199">
        <v>7196</v>
      </c>
      <c r="B7199" t="str">
        <f t="shared" si="112"/>
        <v>22-76.5</v>
      </c>
      <c r="C7199">
        <v>-76.626571402731003</v>
      </c>
      <c r="D7199">
        <v>21.783937776974</v>
      </c>
      <c r="E7199">
        <f>ASIN(SQRT((SIN(RADIANS(PARAMETERS!$D$8-D7199)/2)*SIN(RADIANS(PARAMETERS!$D$8-D7199)/2))+(COS(RADIANS(D7199))*COS(RADIANS(PARAMETERS!$D$8))*SIN(RADIANS(PARAMETERS!$D$9-C7199)/2)*SIN(RADIANS(PARAMETERS!$D$9-C7199)/2))))*2*3958.756</f>
        <v>1134.35736564065</v>
      </c>
      <c r="F7199">
        <v>167.91949462891</v>
      </c>
      <c r="G7199">
        <v>196.67500305176</v>
      </c>
      <c r="H7199">
        <v>238.72325134277</v>
      </c>
      <c r="I7199">
        <v>276.41198730469</v>
      </c>
      <c r="J7199">
        <v>320.05627441406</v>
      </c>
      <c r="K7199" s="6">
        <f>IFERROR(EXP(TREND(LN($F$1:$J$1),LN(F7199:J7199),LN(Calculations!$B$3))),0)</f>
        <v>3.4567329401399102E-2</v>
      </c>
    </row>
    <row r="7200" spans="1:11" x14ac:dyDescent="0.35">
      <c r="A7200">
        <v>7197</v>
      </c>
      <c r="B7200" t="str">
        <f t="shared" si="112"/>
        <v>22-77</v>
      </c>
      <c r="C7200">
        <v>-76.897892737632006</v>
      </c>
      <c r="D7200">
        <v>21.783937776974</v>
      </c>
      <c r="E7200">
        <f>ASIN(SQRT((SIN(RADIANS(PARAMETERS!$D$8-D7200)/2)*SIN(RADIANS(PARAMETERS!$D$8-D7200)/2))+(COS(RADIANS(D7200))*COS(RADIANS(PARAMETERS!$D$8))*SIN(RADIANS(PARAMETERS!$D$9-C7200)/2)*SIN(RADIANS(PARAMETERS!$D$9-C7200)/2))))*2*3958.756</f>
        <v>1150.7294547049578</v>
      </c>
      <c r="F7200">
        <v>167.20892333984</v>
      </c>
      <c r="G7200">
        <v>195.93489074707</v>
      </c>
      <c r="H7200">
        <v>237.65438842773</v>
      </c>
      <c r="I7200">
        <v>275.02526855469</v>
      </c>
      <c r="J7200">
        <v>318.27816772461</v>
      </c>
      <c r="K7200" s="6">
        <f>IFERROR(EXP(TREND(LN($F$1:$J$1),LN(F7200:J7200),LN(Calculations!$B$3))),0)</f>
        <v>3.3995748379315974E-2</v>
      </c>
    </row>
    <row r="7201" spans="1:11" x14ac:dyDescent="0.35">
      <c r="A7201">
        <v>7198</v>
      </c>
      <c r="B7201" t="str">
        <f t="shared" si="112"/>
        <v>22-77</v>
      </c>
      <c r="C7201">
        <v>-77.169214072532995</v>
      </c>
      <c r="D7201">
        <v>21.783937776974</v>
      </c>
      <c r="E7201">
        <f>ASIN(SQRT((SIN(RADIANS(PARAMETERS!$D$8-D7201)/2)*SIN(RADIANS(PARAMETERS!$D$8-D7201)/2))+(COS(RADIANS(D7201))*COS(RADIANS(PARAMETERS!$D$8))*SIN(RADIANS(PARAMETERS!$D$9-C7201)/2)*SIN(RADIANS(PARAMETERS!$D$9-C7201)/2))))*2*3958.756</f>
        <v>1167.140839673126</v>
      </c>
      <c r="F7201">
        <v>166.64239501953</v>
      </c>
      <c r="G7201">
        <v>195.28569030762</v>
      </c>
      <c r="H7201">
        <v>236.68486022949</v>
      </c>
      <c r="I7201">
        <v>273.74359130859</v>
      </c>
      <c r="J7201">
        <v>316.60980224609</v>
      </c>
      <c r="K7201" s="6">
        <f>IFERROR(EXP(TREND(LN($F$1:$J$1),LN(F7201:J7201),LN(Calculations!$B$3))),0)</f>
        <v>3.355460122239206E-2</v>
      </c>
    </row>
    <row r="7202" spans="1:11" x14ac:dyDescent="0.35">
      <c r="A7202">
        <v>7199</v>
      </c>
      <c r="B7202" t="str">
        <f t="shared" si="112"/>
        <v>22-77.5</v>
      </c>
      <c r="C7202">
        <v>-77.440535407433998</v>
      </c>
      <c r="D7202">
        <v>21.783937776974</v>
      </c>
      <c r="E7202">
        <f>ASIN(SQRT((SIN(RADIANS(PARAMETERS!$D$8-D7202)/2)*SIN(RADIANS(PARAMETERS!$D$8-D7202)/2))+(COS(RADIANS(D7202))*COS(RADIANS(PARAMETERS!$D$8))*SIN(RADIANS(PARAMETERS!$D$9-C7202)/2)*SIN(RADIANS(PARAMETERS!$D$9-C7202)/2))))*2*3958.756</f>
        <v>1183.5898477071994</v>
      </c>
      <c r="F7202">
        <v>166.53591918945</v>
      </c>
      <c r="G7202">
        <v>195.12161254883</v>
      </c>
      <c r="H7202">
        <v>236.37979125977</v>
      </c>
      <c r="I7202">
        <v>273.29782104492</v>
      </c>
      <c r="J7202">
        <v>315.98678588867</v>
      </c>
      <c r="K7202" s="6">
        <f>IFERROR(EXP(TREND(LN($F$1:$J$1),LN(F7202:J7202),LN(Calculations!$B$3))),0)</f>
        <v>3.3499278408039575E-2</v>
      </c>
    </row>
    <row r="7203" spans="1:11" x14ac:dyDescent="0.35">
      <c r="A7203">
        <v>7200</v>
      </c>
      <c r="B7203" t="str">
        <f t="shared" si="112"/>
        <v>22-77.5</v>
      </c>
      <c r="C7203">
        <v>-77.711856742335002</v>
      </c>
      <c r="D7203">
        <v>21.783937776974</v>
      </c>
      <c r="E7203">
        <f>ASIN(SQRT((SIN(RADIANS(PARAMETERS!$D$8-D7203)/2)*SIN(RADIANS(PARAMETERS!$D$8-D7203)/2))+(COS(RADIANS(D7203))*COS(RADIANS(PARAMETERS!$D$8))*SIN(RADIANS(PARAMETERS!$D$9-C7203)/2)*SIN(RADIANS(PARAMETERS!$D$9-C7203)/2))))*2*3958.756</f>
        <v>1200.0748933700784</v>
      </c>
      <c r="F7203">
        <v>166.93327331543</v>
      </c>
      <c r="G7203">
        <v>195.31571960449</v>
      </c>
      <c r="H7203">
        <v>236.54734802246</v>
      </c>
      <c r="I7203">
        <v>273.43231201172</v>
      </c>
      <c r="J7203">
        <v>316.07373046875</v>
      </c>
      <c r="K7203" s="6">
        <f>IFERROR(EXP(TREND(LN($F$1:$J$1),LN(F7203:J7203),LN(Calculations!$B$3))),0)</f>
        <v>3.3856602655295713E-2</v>
      </c>
    </row>
    <row r="7204" spans="1:11" x14ac:dyDescent="0.35">
      <c r="A7204">
        <v>7201</v>
      </c>
      <c r="B7204" t="str">
        <f t="shared" si="112"/>
        <v>22-78</v>
      </c>
      <c r="C7204">
        <v>-77.983178077236005</v>
      </c>
      <c r="D7204">
        <v>21.783937776974</v>
      </c>
      <c r="E7204">
        <f>ASIN(SQRT((SIN(RADIANS(PARAMETERS!$D$8-D7204)/2)*SIN(RADIANS(PARAMETERS!$D$8-D7204)/2))+(COS(RADIANS(D7204))*COS(RADIANS(PARAMETERS!$D$8))*SIN(RADIANS(PARAMETERS!$D$9-C7204)/2)*SIN(RADIANS(PARAMETERS!$D$9-C7204)/2))))*2*3958.756</f>
        <v>1216.5944731952575</v>
      </c>
      <c r="F7204">
        <v>167.61738586426</v>
      </c>
      <c r="G7204">
        <v>195.68782043457</v>
      </c>
      <c r="H7204">
        <v>236.93238830566</v>
      </c>
      <c r="I7204">
        <v>273.81967163086</v>
      </c>
      <c r="J7204">
        <v>316.45434570313</v>
      </c>
      <c r="K7204" s="6">
        <f>IFERROR(EXP(TREND(LN($F$1:$J$1),LN(F7204:J7204),LN(Calculations!$B$3))),0)</f>
        <v>3.4463983054854638E-2</v>
      </c>
    </row>
    <row r="7205" spans="1:11" x14ac:dyDescent="0.35">
      <c r="A7205">
        <v>7202</v>
      </c>
      <c r="B7205" t="str">
        <f t="shared" si="112"/>
        <v>22-78.5</v>
      </c>
      <c r="C7205">
        <v>-78.254499412136994</v>
      </c>
      <c r="D7205">
        <v>21.783937776974</v>
      </c>
      <c r="E7205">
        <f>ASIN(SQRT((SIN(RADIANS(PARAMETERS!$D$8-D7205)/2)*SIN(RADIANS(PARAMETERS!$D$8-D7205)/2))+(COS(RADIANS(D7205))*COS(RADIANS(PARAMETERS!$D$8))*SIN(RADIANS(PARAMETERS!$D$9-C7205)/2)*SIN(RADIANS(PARAMETERS!$D$9-C7205)/2))))*2*3958.756</f>
        <v>1233.1471606362429</v>
      </c>
      <c r="F7205">
        <v>168.31993103027</v>
      </c>
      <c r="G7205">
        <v>196.10166931152</v>
      </c>
      <c r="H7205">
        <v>237.36637878418</v>
      </c>
      <c r="I7205">
        <v>274.26232910156</v>
      </c>
      <c r="J7205">
        <v>316.89770507813</v>
      </c>
      <c r="K7205" s="6">
        <f>IFERROR(EXP(TREND(LN($F$1:$J$1),LN(F7205:J7205),LN(Calculations!$B$3))),0)</f>
        <v>3.5107202811576345E-2</v>
      </c>
    </row>
    <row r="7206" spans="1:11" x14ac:dyDescent="0.35">
      <c r="A7206">
        <v>7203</v>
      </c>
      <c r="B7206" t="str">
        <f t="shared" si="112"/>
        <v>22-78.5</v>
      </c>
      <c r="C7206">
        <v>-78.525820747037997</v>
      </c>
      <c r="D7206">
        <v>21.783937776974</v>
      </c>
      <c r="E7206">
        <f>ASIN(SQRT((SIN(RADIANS(PARAMETERS!$D$8-D7206)/2)*SIN(RADIANS(PARAMETERS!$D$8-D7206)/2))+(COS(RADIANS(D7206))*COS(RADIANS(PARAMETERS!$D$8))*SIN(RADIANS(PARAMETERS!$D$9-C7206)/2)*SIN(RADIANS(PARAMETERS!$D$9-C7206)/2))))*2*3958.756</f>
        <v>1249.7316013669301</v>
      </c>
      <c r="F7206">
        <v>168.99710083008</v>
      </c>
      <c r="G7206">
        <v>196.51463317871</v>
      </c>
      <c r="H7206">
        <v>237.78193664551</v>
      </c>
      <c r="I7206">
        <v>274.66870117188</v>
      </c>
      <c r="J7206">
        <v>317.28186035156</v>
      </c>
      <c r="K7206" s="6">
        <f>IFERROR(EXP(TREND(LN($F$1:$J$1),LN(F7206:J7206),LN(Calculations!$B$3))),0)</f>
        <v>3.5754569212275503E-2</v>
      </c>
    </row>
    <row r="7207" spans="1:11" x14ac:dyDescent="0.35">
      <c r="A7207">
        <v>7204</v>
      </c>
      <c r="B7207" t="str">
        <f t="shared" si="112"/>
        <v>22-79</v>
      </c>
      <c r="C7207">
        <v>-78.797142081939</v>
      </c>
      <c r="D7207">
        <v>21.783937776974</v>
      </c>
      <c r="E7207">
        <f>ASIN(SQRT((SIN(RADIANS(PARAMETERS!$D$8-D7207)/2)*SIN(RADIANS(PARAMETERS!$D$8-D7207)/2))+(COS(RADIANS(D7207))*COS(RADIANS(PARAMETERS!$D$8))*SIN(RADIANS(PARAMETERS!$D$9-C7207)/2)*SIN(RADIANS(PARAMETERS!$D$9-C7207)/2))))*2*3958.756</f>
        <v>1266.3465089064875</v>
      </c>
      <c r="F7207">
        <v>169.58207702637</v>
      </c>
      <c r="G7207">
        <v>196.8818359375</v>
      </c>
      <c r="H7207">
        <v>238.12155151367</v>
      </c>
      <c r="I7207">
        <v>274.96951293945</v>
      </c>
      <c r="J7207">
        <v>317.5237121582</v>
      </c>
      <c r="K7207" s="6">
        <f>IFERROR(EXP(TREND(LN($F$1:$J$1),LN(F7207:J7207),LN(Calculations!$B$3))),0)</f>
        <v>3.634664140293508E-2</v>
      </c>
    </row>
    <row r="7208" spans="1:11" x14ac:dyDescent="0.35">
      <c r="A7208">
        <v>7205</v>
      </c>
      <c r="B7208" t="str">
        <f t="shared" si="112"/>
        <v>22-79</v>
      </c>
      <c r="C7208">
        <v>-79.068463416840004</v>
      </c>
      <c r="D7208">
        <v>21.783937776974</v>
      </c>
      <c r="E7208">
        <f>ASIN(SQRT((SIN(RADIANS(PARAMETERS!$D$8-D7208)/2)*SIN(RADIANS(PARAMETERS!$D$8-D7208)/2))+(COS(RADIANS(D7208))*COS(RADIANS(PARAMETERS!$D$8))*SIN(RADIANS(PARAMETERS!$D$9-C7208)/2)*SIN(RADIANS(PARAMETERS!$D$9-C7208)/2))))*2*3958.756</f>
        <v>1282.9906605443721</v>
      </c>
      <c r="F7208">
        <v>169.96061706543</v>
      </c>
      <c r="G7208">
        <v>197.17588806152</v>
      </c>
      <c r="H7208">
        <v>238.36483764648</v>
      </c>
      <c r="I7208">
        <v>275.15237426758</v>
      </c>
      <c r="J7208">
        <v>317.62164306641</v>
      </c>
      <c r="K7208" s="6">
        <f>IFERROR(EXP(TREND(LN($F$1:$J$1),LN(F7208:J7208),LN(Calculations!$B$3))),0)</f>
        <v>3.6775907382481383E-2</v>
      </c>
    </row>
    <row r="7209" spans="1:11" x14ac:dyDescent="0.35">
      <c r="A7209">
        <v>7206</v>
      </c>
      <c r="B7209" t="str">
        <f t="shared" si="112"/>
        <v>22-79.5</v>
      </c>
      <c r="C7209">
        <v>-79.339784751741007</v>
      </c>
      <c r="D7209">
        <v>21.783937776974</v>
      </c>
      <c r="E7209">
        <f>ASIN(SQRT((SIN(RADIANS(PARAMETERS!$D$8-D7209)/2)*SIN(RADIANS(PARAMETERS!$D$8-D7209)/2))+(COS(RADIANS(D7209))*COS(RADIANS(PARAMETERS!$D$8))*SIN(RADIANS(PARAMETERS!$D$9-C7209)/2)*SIN(RADIANS(PARAMETERS!$D$9-C7209)/2))))*2*3958.756</f>
        <v>1299.6628935429883</v>
      </c>
      <c r="F7209">
        <v>170.20957946777</v>
      </c>
      <c r="G7209">
        <v>197.32293701172</v>
      </c>
      <c r="H7209">
        <v>238.39105224609</v>
      </c>
      <c r="I7209">
        <v>275.04983520508</v>
      </c>
      <c r="J7209">
        <v>317.34948730469</v>
      </c>
      <c r="K7209" s="6">
        <f>IFERROR(EXP(TREND(LN($F$1:$J$1),LN(F7209:J7209),LN(Calculations!$B$3))),0)</f>
        <v>3.7101961040315386E-2</v>
      </c>
    </row>
    <row r="7210" spans="1:11" x14ac:dyDescent="0.35">
      <c r="A7210">
        <v>7207</v>
      </c>
      <c r="B7210" t="str">
        <f t="shared" si="112"/>
        <v>22-79.5</v>
      </c>
      <c r="C7210">
        <v>-79.611106086641996</v>
      </c>
      <c r="D7210">
        <v>21.783937776974</v>
      </c>
      <c r="E7210">
        <f>ASIN(SQRT((SIN(RADIANS(PARAMETERS!$D$8-D7210)/2)*SIN(RADIANS(PARAMETERS!$D$8-D7210)/2))+(COS(RADIANS(D7210))*COS(RADIANS(PARAMETERS!$D$8))*SIN(RADIANS(PARAMETERS!$D$9-C7210)/2)*SIN(RADIANS(PARAMETERS!$D$9-C7210)/2))))*2*3958.756</f>
        <v>1316.3621015973008</v>
      </c>
      <c r="F7210">
        <v>170.4988861084</v>
      </c>
      <c r="G7210">
        <v>197.47984313965</v>
      </c>
      <c r="H7210">
        <v>238.42034912109</v>
      </c>
      <c r="I7210">
        <v>274.94296264648</v>
      </c>
      <c r="J7210">
        <v>317.06314086914</v>
      </c>
      <c r="K7210" s="6">
        <f>IFERROR(EXP(TREND(LN($F$1:$J$1),LN(F7210:J7210),LN(Calculations!$B$3))),0)</f>
        <v>3.7473963688843301E-2</v>
      </c>
    </row>
    <row r="7211" spans="1:11" x14ac:dyDescent="0.35">
      <c r="A7211">
        <v>7208</v>
      </c>
      <c r="B7211" t="str">
        <f t="shared" si="112"/>
        <v>22-80</v>
      </c>
      <c r="C7211">
        <v>-79.882427421542999</v>
      </c>
      <c r="D7211">
        <v>21.783937776974</v>
      </c>
      <c r="E7211">
        <f>ASIN(SQRT((SIN(RADIANS(PARAMETERS!$D$8-D7211)/2)*SIN(RADIANS(PARAMETERS!$D$8-D7211)/2))+(COS(RADIANS(D7211))*COS(RADIANS(PARAMETERS!$D$8))*SIN(RADIANS(PARAMETERS!$D$9-C7211)/2)*SIN(RADIANS(PARAMETERS!$D$9-C7211)/2))))*2*3958.756</f>
        <v>1333.0872315323229</v>
      </c>
      <c r="F7211">
        <v>171.04527282715</v>
      </c>
      <c r="G7211">
        <v>197.93391418457</v>
      </c>
      <c r="H7211">
        <v>238.86976623535</v>
      </c>
      <c r="I7211">
        <v>275.37484741211</v>
      </c>
      <c r="J7211">
        <v>317.46136474609</v>
      </c>
      <c r="K7211" s="6">
        <f>IFERROR(EXP(TREND(LN($F$1:$J$1),LN(F7211:J7211),LN(Calculations!$B$3))),0)</f>
        <v>3.8087442469382574E-2</v>
      </c>
    </row>
    <row r="7212" spans="1:11" x14ac:dyDescent="0.35">
      <c r="A7212">
        <v>7209</v>
      </c>
      <c r="B7212" t="str">
        <f t="shared" si="112"/>
        <v>22-80</v>
      </c>
      <c r="C7212">
        <v>-80.153748756444003</v>
      </c>
      <c r="D7212">
        <v>21.783937776974</v>
      </c>
      <c r="E7212">
        <f>ASIN(SQRT((SIN(RADIANS(PARAMETERS!$D$8-D7212)/2)*SIN(RADIANS(PARAMETERS!$D$8-D7212)/2))+(COS(RADIANS(D7212))*COS(RADIANS(PARAMETERS!$D$8))*SIN(RADIANS(PARAMETERS!$D$9-C7212)/2)*SIN(RADIANS(PARAMETERS!$D$9-C7212)/2))))*2*3958.756</f>
        <v>1349.8372802209001</v>
      </c>
      <c r="F7212">
        <v>171.89547729492</v>
      </c>
      <c r="G7212">
        <v>198.70193481445</v>
      </c>
      <c r="H7212">
        <v>239.75015258789</v>
      </c>
      <c r="I7212">
        <v>276.34918212891</v>
      </c>
      <c r="J7212">
        <v>318.53775024414</v>
      </c>
      <c r="K7212" s="6">
        <f>IFERROR(EXP(TREND(LN($F$1:$J$1),LN(F7212:J7212),LN(Calculations!$B$3))),0)</f>
        <v>3.9002082487327033E-2</v>
      </c>
    </row>
    <row r="7213" spans="1:11" x14ac:dyDescent="0.35">
      <c r="A7213">
        <v>7210</v>
      </c>
      <c r="B7213" t="str">
        <f t="shared" si="112"/>
        <v>22-80.5</v>
      </c>
      <c r="C7213">
        <v>-80.425070091345006</v>
      </c>
      <c r="D7213">
        <v>21.783937776974</v>
      </c>
      <c r="E7213">
        <f>ASIN(SQRT((SIN(RADIANS(PARAMETERS!$D$8-D7213)/2)*SIN(RADIANS(PARAMETERS!$D$8-D7213)/2))+(COS(RADIANS(D7213))*COS(RADIANS(PARAMETERS!$D$8))*SIN(RADIANS(PARAMETERS!$D$9-C7213)/2)*SIN(RADIANS(PARAMETERS!$D$9-C7213)/2))))*2*3958.756</f>
        <v>1366.6112917056062</v>
      </c>
      <c r="F7213">
        <v>172.9027557373</v>
      </c>
      <c r="G7213">
        <v>199.66918945313</v>
      </c>
      <c r="H7213">
        <v>240.90821838379</v>
      </c>
      <c r="I7213">
        <v>277.67608642578</v>
      </c>
      <c r="J7213">
        <v>320.05798339844</v>
      </c>
      <c r="K7213" s="6">
        <f>IFERROR(EXP(TREND(LN($F$1:$J$1),LN(F7213:J7213),LN(Calculations!$B$3))),0)</f>
        <v>4.0091167535010713E-2</v>
      </c>
    </row>
    <row r="7214" spans="1:11" x14ac:dyDescent="0.35">
      <c r="A7214">
        <v>7211</v>
      </c>
      <c r="B7214" t="str">
        <f t="shared" si="112"/>
        <v>22-80.5</v>
      </c>
      <c r="C7214">
        <v>-80.696391426245995</v>
      </c>
      <c r="D7214">
        <v>21.783937776974</v>
      </c>
      <c r="E7214">
        <f>ASIN(SQRT((SIN(RADIANS(PARAMETERS!$D$8-D7214)/2)*SIN(RADIANS(PARAMETERS!$D$8-D7214)/2))+(COS(RADIANS(D7214))*COS(RADIANS(PARAMETERS!$D$8))*SIN(RADIANS(PARAMETERS!$D$9-C7214)/2)*SIN(RADIANS(PARAMETERS!$D$9-C7214)/2))))*2*3958.756</f>
        <v>1383.4083545098183</v>
      </c>
      <c r="F7214">
        <v>173.88891601563</v>
      </c>
      <c r="G7214">
        <v>200.69486999512</v>
      </c>
      <c r="H7214">
        <v>242.1589050293</v>
      </c>
      <c r="I7214">
        <v>279.12908935547</v>
      </c>
      <c r="J7214">
        <v>321.74588012695</v>
      </c>
      <c r="K7214" s="6">
        <f>IFERROR(EXP(TREND(LN($F$1:$J$1),LN(F7214:J7214),LN(Calculations!$B$3))),0)</f>
        <v>4.1182775346023923E-2</v>
      </c>
    </row>
    <row r="7215" spans="1:11" x14ac:dyDescent="0.35">
      <c r="A7215">
        <v>7212</v>
      </c>
      <c r="B7215" t="str">
        <f t="shared" si="112"/>
        <v>22-81</v>
      </c>
      <c r="C7215">
        <v>-80.967712761146998</v>
      </c>
      <c r="D7215">
        <v>21.783937776974</v>
      </c>
      <c r="E7215">
        <f>ASIN(SQRT((SIN(RADIANS(PARAMETERS!$D$8-D7215)/2)*SIN(RADIANS(PARAMETERS!$D$8-D7215)/2))+(COS(RADIANS(D7215))*COS(RADIANS(PARAMETERS!$D$8))*SIN(RADIANS(PARAMETERS!$D$9-C7215)/2)*SIN(RADIANS(PARAMETERS!$D$9-C7215)/2))))*2*3958.756</f>
        <v>1400.2275991242229</v>
      </c>
      <c r="F7215">
        <v>174.68577575684</v>
      </c>
      <c r="G7215">
        <v>201.52210998535</v>
      </c>
      <c r="H7215">
        <v>243.13807678223</v>
      </c>
      <c r="I7215">
        <v>280.24105834961</v>
      </c>
      <c r="J7215">
        <v>323.00820922852</v>
      </c>
      <c r="K7215" s="6">
        <f>IFERROR(EXP(TREND(LN($F$1:$J$1),LN(F7215:J7215),LN(Calculations!$B$3))),0)</f>
        <v>4.2106572689197229E-2</v>
      </c>
    </row>
    <row r="7216" spans="1:11" x14ac:dyDescent="0.35">
      <c r="A7216">
        <v>7213</v>
      </c>
      <c r="B7216" t="str">
        <f t="shared" si="112"/>
        <v>22-81</v>
      </c>
      <c r="C7216">
        <v>-81.239034096048002</v>
      </c>
      <c r="D7216">
        <v>21.783937776974</v>
      </c>
      <c r="E7216">
        <f>ASIN(SQRT((SIN(RADIANS(PARAMETERS!$D$8-D7216)/2)*SIN(RADIANS(PARAMETERS!$D$8-D7216)/2))+(COS(RADIANS(D7216))*COS(RADIANS(PARAMETERS!$D$8))*SIN(RADIANS(PARAMETERS!$D$9-C7216)/2)*SIN(RADIANS(PARAMETERS!$D$9-C7216)/2))))*2*3958.756</f>
        <v>1417.0681956560504</v>
      </c>
      <c r="F7216">
        <v>175.30130004883</v>
      </c>
      <c r="G7216">
        <v>202.173828125</v>
      </c>
      <c r="H7216">
        <v>243.88584899902</v>
      </c>
      <c r="I7216">
        <v>281.06930541992</v>
      </c>
      <c r="J7216">
        <v>323.92401123047</v>
      </c>
      <c r="K7216" s="6">
        <f>IFERROR(EXP(TREND(LN($F$1:$J$1),LN(F7216:J7216),LN(Calculations!$B$3))),0)</f>
        <v>4.2855266675736706E-2</v>
      </c>
    </row>
    <row r="7217" spans="1:11" x14ac:dyDescent="0.35">
      <c r="A7217">
        <v>7214</v>
      </c>
      <c r="B7217" t="str">
        <f t="shared" si="112"/>
        <v>22-81.5</v>
      </c>
      <c r="C7217">
        <v>-81.510355430949005</v>
      </c>
      <c r="D7217">
        <v>21.783937776974</v>
      </c>
      <c r="E7217">
        <f>ASIN(SQRT((SIN(RADIANS(PARAMETERS!$D$8-D7217)/2)*SIN(RADIANS(PARAMETERS!$D$8-D7217)/2))+(COS(RADIANS(D7217))*COS(RADIANS(PARAMETERS!$D$8))*SIN(RADIANS(PARAMETERS!$D$9-C7217)/2)*SIN(RADIANS(PARAMETERS!$D$9-C7217)/2))))*2*3958.756</f>
        <v>1433.9293516293696</v>
      </c>
      <c r="F7217">
        <v>175.83219909668</v>
      </c>
      <c r="G7217">
        <v>202.76669311523</v>
      </c>
      <c r="H7217">
        <v>244.57095336914</v>
      </c>
      <c r="I7217">
        <v>281.83270263672</v>
      </c>
      <c r="J7217">
        <v>324.77380371094</v>
      </c>
      <c r="K7217" s="6">
        <f>IFERROR(EXP(TREND(LN($F$1:$J$1),LN(F7217:J7217),LN(Calculations!$B$3))),0)</f>
        <v>4.3514355353678251E-2</v>
      </c>
    </row>
    <row r="7218" spans="1:11" x14ac:dyDescent="0.35">
      <c r="A7218">
        <v>7215</v>
      </c>
      <c r="B7218" t="str">
        <f t="shared" si="112"/>
        <v>22-82</v>
      </c>
      <c r="C7218">
        <v>-81.781676765849994</v>
      </c>
      <c r="D7218">
        <v>21.783937776974</v>
      </c>
      <c r="E7218">
        <f>ASIN(SQRT((SIN(RADIANS(PARAMETERS!$D$8-D7218)/2)*SIN(RADIANS(PARAMETERS!$D$8-D7218)/2))+(COS(RADIANS(D7218))*COS(RADIANS(PARAMETERS!$D$8))*SIN(RADIANS(PARAMETERS!$D$9-C7218)/2)*SIN(RADIANS(PARAMETERS!$D$9-C7218)/2))))*2*3958.756</f>
        <v>1450.8103099256261</v>
      </c>
      <c r="F7218">
        <v>176.31759643555</v>
      </c>
      <c r="G7218">
        <v>203.29049682617</v>
      </c>
      <c r="H7218">
        <v>245.16571044922</v>
      </c>
      <c r="I7218">
        <v>282.48583984375</v>
      </c>
      <c r="J7218">
        <v>325.48934936523</v>
      </c>
      <c r="K7218" s="6">
        <f>IFERROR(EXP(TREND(LN($F$1:$J$1),LN(F7218:J7218),LN(Calculations!$B$3))),0)</f>
        <v>4.4129611077200252E-2</v>
      </c>
    </row>
    <row r="7219" spans="1:11" x14ac:dyDescent="0.35">
      <c r="A7219">
        <v>7216</v>
      </c>
      <c r="B7219" t="str">
        <f t="shared" si="112"/>
        <v>22-82</v>
      </c>
      <c r="C7219">
        <v>-82.052998100750997</v>
      </c>
      <c r="D7219">
        <v>21.783937776974</v>
      </c>
      <c r="E7219">
        <f>ASIN(SQRT((SIN(RADIANS(PARAMETERS!$D$8-D7219)/2)*SIN(RADIANS(PARAMETERS!$D$8-D7219)/2))+(COS(RADIANS(D7219))*COS(RADIANS(PARAMETERS!$D$8))*SIN(RADIANS(PARAMETERS!$D$9-C7219)/2)*SIN(RADIANS(PARAMETERS!$D$9-C7219)/2))))*2*3958.756</f>
        <v>1467.7103468544849</v>
      </c>
      <c r="F7219">
        <v>176.79577636719</v>
      </c>
      <c r="G7219">
        <v>203.78596496582</v>
      </c>
      <c r="H7219">
        <v>245.72860717773</v>
      </c>
      <c r="I7219">
        <v>283.10427856445</v>
      </c>
      <c r="J7219">
        <v>326.16720581055</v>
      </c>
      <c r="K7219" s="6">
        <f>IFERROR(EXP(TREND(LN($F$1:$J$1),LN(F7219:J7219),LN(Calculations!$B$3))),0)</f>
        <v>4.4737810280001081E-2</v>
      </c>
    </row>
    <row r="7220" spans="1:11" x14ac:dyDescent="0.35">
      <c r="A7220">
        <v>7217</v>
      </c>
      <c r="B7220" t="str">
        <f t="shared" si="112"/>
        <v>22-82.5</v>
      </c>
      <c r="C7220">
        <v>-82.324319435652001</v>
      </c>
      <c r="D7220">
        <v>21.783937776974</v>
      </c>
      <c r="E7220">
        <f>ASIN(SQRT((SIN(RADIANS(PARAMETERS!$D$8-D7220)/2)*SIN(RADIANS(PARAMETERS!$D$8-D7220)/2))+(COS(RADIANS(D7220))*COS(RADIANS(PARAMETERS!$D$8))*SIN(RADIANS(PARAMETERS!$D$9-C7220)/2)*SIN(RADIANS(PARAMETERS!$D$9-C7220)/2))))*2*3958.756</f>
        <v>1484.6287703457651</v>
      </c>
      <c r="F7220">
        <v>177.26853942871</v>
      </c>
      <c r="G7220">
        <v>204.28518676758</v>
      </c>
      <c r="H7220">
        <v>246.30755615234</v>
      </c>
      <c r="I7220">
        <v>283.75128173828</v>
      </c>
      <c r="J7220">
        <v>326.8896484375</v>
      </c>
      <c r="K7220" s="6">
        <f>IFERROR(EXP(TREND(LN($F$1:$J$1),LN(F7220:J7220),LN(Calculations!$B$3))),0)</f>
        <v>4.5338321805033208E-2</v>
      </c>
    </row>
    <row r="7221" spans="1:11" x14ac:dyDescent="0.35">
      <c r="A7221">
        <v>7218</v>
      </c>
      <c r="B7221" t="str">
        <f t="shared" si="112"/>
        <v>22-82.5</v>
      </c>
      <c r="C7221">
        <v>-82.595640770553004</v>
      </c>
      <c r="D7221">
        <v>21.783937776974</v>
      </c>
      <c r="E7221">
        <f>ASIN(SQRT((SIN(RADIANS(PARAMETERS!$D$8-D7221)/2)*SIN(RADIANS(PARAMETERS!$D$8-D7221)/2))+(COS(RADIANS(D7221))*COS(RADIANS(PARAMETERS!$D$8))*SIN(RADIANS(PARAMETERS!$D$9-C7221)/2)*SIN(RADIANS(PARAMETERS!$D$9-C7221)/2))))*2*3958.756</f>
        <v>1501.5649182540058</v>
      </c>
      <c r="F7221">
        <v>177.76028442383</v>
      </c>
      <c r="G7221">
        <v>204.81854248047</v>
      </c>
      <c r="H7221">
        <v>246.93614196777</v>
      </c>
      <c r="I7221">
        <v>284.46267700195</v>
      </c>
      <c r="J7221">
        <v>327.69442749023</v>
      </c>
      <c r="K7221" s="6">
        <f>IFERROR(EXP(TREND(LN($F$1:$J$1),LN(F7221:J7221),LN(Calculations!$B$3))),0)</f>
        <v>4.5964662784180751E-2</v>
      </c>
    </row>
    <row r="7222" spans="1:11" x14ac:dyDescent="0.35">
      <c r="A7222">
        <v>7219</v>
      </c>
      <c r="B7222" t="str">
        <f t="shared" si="112"/>
        <v>22-83</v>
      </c>
      <c r="C7222">
        <v>-82.866962105453993</v>
      </c>
      <c r="D7222">
        <v>21.783937776974</v>
      </c>
      <c r="E7222">
        <f>ASIN(SQRT((SIN(RADIANS(PARAMETERS!$D$8-D7222)/2)*SIN(RADIANS(PARAMETERS!$D$8-D7222)/2))+(COS(RADIANS(D7222))*COS(RADIANS(PARAMETERS!$D$8))*SIN(RADIANS(PARAMETERS!$D$9-C7222)/2)*SIN(RADIANS(PARAMETERS!$D$9-C7222)/2))))*2*3958.756</f>
        <v>1518.5181567677919</v>
      </c>
      <c r="F7222">
        <v>178.32383728027</v>
      </c>
      <c r="G7222">
        <v>205.46139526367</v>
      </c>
      <c r="H7222">
        <v>247.73362731934</v>
      </c>
      <c r="I7222">
        <v>285.40072631836</v>
      </c>
      <c r="J7222">
        <v>328.79718017578</v>
      </c>
      <c r="K7222" s="6">
        <f>IFERROR(EXP(TREND(LN($F$1:$J$1),LN(F7222:J7222),LN(Calculations!$B$3))),0)</f>
        <v>4.6659822457785119E-2</v>
      </c>
    </row>
    <row r="7223" spans="1:11" x14ac:dyDescent="0.35">
      <c r="A7223">
        <v>7220</v>
      </c>
      <c r="B7223" t="str">
        <f t="shared" si="112"/>
        <v>22-83</v>
      </c>
      <c r="C7223">
        <v>-83.138283440354996</v>
      </c>
      <c r="D7223">
        <v>21.783937776974</v>
      </c>
      <c r="E7223">
        <f>ASIN(SQRT((SIN(RADIANS(PARAMETERS!$D$8-D7223)/2)*SIN(RADIANS(PARAMETERS!$D$8-D7223)/2))+(COS(RADIANS(D7223))*COS(RADIANS(PARAMETERS!$D$8))*SIN(RADIANS(PARAMETERS!$D$9-C7223)/2)*SIN(RADIANS(PARAMETERS!$D$9-C7223)/2))))*2*3958.756</f>
        <v>1535.4878789166203</v>
      </c>
      <c r="F7223">
        <v>178.98593139648</v>
      </c>
      <c r="G7223">
        <v>206.25547790527</v>
      </c>
      <c r="H7223">
        <v>248.76856994629</v>
      </c>
      <c r="I7223">
        <v>286.66052246094</v>
      </c>
      <c r="J7223">
        <v>330.326171875</v>
      </c>
      <c r="K7223" s="6">
        <f>IFERROR(EXP(TREND(LN($F$1:$J$1),LN(F7223:J7223),LN(Calculations!$B$3))),0)</f>
        <v>4.7442655474309293E-2</v>
      </c>
    </row>
    <row r="7224" spans="1:11" x14ac:dyDescent="0.35">
      <c r="A7224">
        <v>7221</v>
      </c>
      <c r="B7224" t="str">
        <f t="shared" si="112"/>
        <v>22-83.5</v>
      </c>
      <c r="C7224">
        <v>-83.409604775255005</v>
      </c>
      <c r="D7224">
        <v>21.783937776974</v>
      </c>
      <c r="E7224">
        <f>ASIN(SQRT((SIN(RADIANS(PARAMETERS!$D$8-D7224)/2)*SIN(RADIANS(PARAMETERS!$D$8-D7224)/2))+(COS(RADIANS(D7224))*COS(RADIANS(PARAMETERS!$D$8))*SIN(RADIANS(PARAMETERS!$D$9-C7224)/2)*SIN(RADIANS(PARAMETERS!$D$9-C7224)/2))))*2*3958.756</f>
        <v>1552.4735031685134</v>
      </c>
      <c r="F7224">
        <v>179.56489562988</v>
      </c>
      <c r="G7224">
        <v>206.97038269043</v>
      </c>
      <c r="H7224">
        <v>249.72257995605</v>
      </c>
      <c r="I7224">
        <v>287.83975219727</v>
      </c>
      <c r="J7224">
        <v>331.77709960938</v>
      </c>
      <c r="K7224" s="6">
        <f>IFERROR(EXP(TREND(LN($F$1:$J$1),LN(F7224:J7224),LN(Calculations!$B$3))),0)</f>
        <v>4.8112952333000711E-2</v>
      </c>
    </row>
    <row r="7225" spans="1:11" x14ac:dyDescent="0.35">
      <c r="A7225">
        <v>7222</v>
      </c>
      <c r="B7225" t="str">
        <f t="shared" si="112"/>
        <v>22-83.5</v>
      </c>
      <c r="C7225">
        <v>-83.680926110155994</v>
      </c>
      <c r="D7225">
        <v>21.783937776974</v>
      </c>
      <c r="E7225">
        <f>ASIN(SQRT((SIN(RADIANS(PARAMETERS!$D$8-D7225)/2)*SIN(RADIANS(PARAMETERS!$D$8-D7225)/2))+(COS(RADIANS(D7225))*COS(RADIANS(PARAMETERS!$D$8))*SIN(RADIANS(PARAMETERS!$D$9-C7225)/2)*SIN(RADIANS(PARAMETERS!$D$9-C7225)/2))))*2*3958.756</f>
        <v>1569.4744721125855</v>
      </c>
      <c r="F7225">
        <v>180.01223754883</v>
      </c>
      <c r="G7225">
        <v>207.55256652832</v>
      </c>
      <c r="H7225">
        <v>250.53135681152</v>
      </c>
      <c r="I7225">
        <v>288.86486816406</v>
      </c>
      <c r="J7225">
        <v>333.06585693359</v>
      </c>
      <c r="K7225" s="6">
        <f>IFERROR(EXP(TREND(LN($F$1:$J$1),LN(F7225:J7225),LN(Calculations!$B$3))),0)</f>
        <v>4.8602859323293515E-2</v>
      </c>
    </row>
    <row r="7226" spans="1:11" x14ac:dyDescent="0.35">
      <c r="A7226">
        <v>7223</v>
      </c>
      <c r="B7226" t="str">
        <f t="shared" si="112"/>
        <v>22-84</v>
      </c>
      <c r="C7226">
        <v>-83.952247445056997</v>
      </c>
      <c r="D7226">
        <v>21.783937776974</v>
      </c>
      <c r="E7226">
        <f>ASIN(SQRT((SIN(RADIANS(PARAMETERS!$D$8-D7226)/2)*SIN(RADIANS(PARAMETERS!$D$8-D7226)/2))+(COS(RADIANS(D7226))*COS(RADIANS(PARAMETERS!$D$8))*SIN(RADIANS(PARAMETERS!$D$9-C7226)/2)*SIN(RADIANS(PARAMETERS!$D$9-C7226)/2))))*2*3958.756</f>
        <v>1586.4902512198764</v>
      </c>
      <c r="F7226">
        <v>180.32273864746</v>
      </c>
      <c r="G7226">
        <v>207.98736572266</v>
      </c>
      <c r="H7226">
        <v>251.17922973633</v>
      </c>
      <c r="I7226">
        <v>289.71963500977</v>
      </c>
      <c r="J7226">
        <v>334.17611694336</v>
      </c>
      <c r="K7226" s="6">
        <f>IFERROR(EXP(TREND(LN($F$1:$J$1),LN(F7226:J7226),LN(Calculations!$B$3))),0)</f>
        <v>4.8897954753734874E-2</v>
      </c>
    </row>
    <row r="7227" spans="1:11" x14ac:dyDescent="0.35">
      <c r="A7227">
        <v>7224</v>
      </c>
      <c r="B7227" t="str">
        <f t="shared" si="112"/>
        <v>22-84</v>
      </c>
      <c r="C7227">
        <v>-84.223568779958001</v>
      </c>
      <c r="D7227">
        <v>21.783937776974</v>
      </c>
      <c r="E7227">
        <f>ASIN(SQRT((SIN(RADIANS(PARAMETERS!$D$8-D7227)/2)*SIN(RADIANS(PARAMETERS!$D$8-D7227)/2))+(COS(RADIANS(D7227))*COS(RADIANS(PARAMETERS!$D$8))*SIN(RADIANS(PARAMETERS!$D$9-C7227)/2)*SIN(RADIANS(PARAMETERS!$D$9-C7227)/2))))*2*3958.756</f>
        <v>1603.5203276783827</v>
      </c>
      <c r="F7227">
        <v>180.39770507813</v>
      </c>
      <c r="G7227">
        <v>208.13705444336</v>
      </c>
      <c r="H7227">
        <v>251.46147155762</v>
      </c>
      <c r="I7227">
        <v>290.13415527344</v>
      </c>
      <c r="J7227">
        <v>334.75735473633</v>
      </c>
      <c r="K7227" s="6">
        <f>IFERROR(EXP(TREND(LN($F$1:$J$1),LN(F7227:J7227),LN(Calculations!$B$3))),0)</f>
        <v>4.8902627122204306E-2</v>
      </c>
    </row>
    <row r="7228" spans="1:11" x14ac:dyDescent="0.35">
      <c r="A7228">
        <v>7225</v>
      </c>
      <c r="B7228" t="str">
        <f t="shared" si="112"/>
        <v>22-84.5</v>
      </c>
      <c r="C7228">
        <v>-84.494890114859004</v>
      </c>
      <c r="D7228">
        <v>21.783937776974</v>
      </c>
      <c r="E7228">
        <f>ASIN(SQRT((SIN(RADIANS(PARAMETERS!$D$8-D7228)/2)*SIN(RADIANS(PARAMETERS!$D$8-D7228)/2))+(COS(RADIANS(D7228))*COS(RADIANS(PARAMETERS!$D$8))*SIN(RADIANS(PARAMETERS!$D$9-C7228)/2)*SIN(RADIANS(PARAMETERS!$D$9-C7228)/2))))*2*3958.756</f>
        <v>1620.5642092964515</v>
      </c>
      <c r="F7228">
        <v>180.42239379883</v>
      </c>
      <c r="G7228">
        <v>208.24528503418</v>
      </c>
      <c r="H7228">
        <v>251.7201385498</v>
      </c>
      <c r="I7228">
        <v>290.54476928711</v>
      </c>
      <c r="J7228">
        <v>335.3610534668</v>
      </c>
      <c r="K7228" s="6">
        <f>IFERROR(EXP(TREND(LN($F$1:$J$1),LN(F7228:J7228),LN(Calculations!$B$3))),0)</f>
        <v>4.881727117046758E-2</v>
      </c>
    </row>
    <row r="7229" spans="1:11" x14ac:dyDescent="0.35">
      <c r="A7229">
        <v>7226</v>
      </c>
      <c r="B7229" t="str">
        <f t="shared" si="112"/>
        <v>22-85</v>
      </c>
      <c r="C7229">
        <v>-84.766211449759993</v>
      </c>
      <c r="D7229">
        <v>21.783937776974</v>
      </c>
      <c r="E7229">
        <f>ASIN(SQRT((SIN(RADIANS(PARAMETERS!$D$8-D7229)/2)*SIN(RADIANS(PARAMETERS!$D$8-D7229)/2))+(COS(RADIANS(D7229))*COS(RADIANS(PARAMETERS!$D$8))*SIN(RADIANS(PARAMETERS!$D$9-C7229)/2)*SIN(RADIANS(PARAMETERS!$D$9-C7229)/2))))*2*3958.756</f>
        <v>1637.6214234703405</v>
      </c>
      <c r="F7229">
        <v>180.46823120117</v>
      </c>
      <c r="G7229">
        <v>208.40759277344</v>
      </c>
      <c r="H7229">
        <v>252.09182739258</v>
      </c>
      <c r="I7229">
        <v>291.12759399414</v>
      </c>
      <c r="J7229">
        <v>336.21188354492</v>
      </c>
      <c r="K7229" s="6">
        <f>IFERROR(EXP(TREND(LN($F$1:$J$1),LN(F7229:J7229),LN(Calculations!$B$3))),0)</f>
        <v>4.8717093636873876E-2</v>
      </c>
    </row>
    <row r="7230" spans="1:11" x14ac:dyDescent="0.35">
      <c r="A7230">
        <v>7227</v>
      </c>
      <c r="B7230" t="str">
        <f t="shared" si="112"/>
        <v>22-85</v>
      </c>
      <c r="C7230">
        <v>-85.037532784660996</v>
      </c>
      <c r="D7230">
        <v>21.783937776974</v>
      </c>
      <c r="E7230">
        <f>ASIN(SQRT((SIN(RADIANS(PARAMETERS!$D$8-D7230)/2)*SIN(RADIANS(PARAMETERS!$D$8-D7230)/2))+(COS(RADIANS(D7230))*COS(RADIANS(PARAMETERS!$D$8))*SIN(RADIANS(PARAMETERS!$D$9-C7230)/2)*SIN(RADIANS(PARAMETERS!$D$9-C7230)/2))))*2*3958.756</f>
        <v>1654.6915162116611</v>
      </c>
      <c r="F7230">
        <v>180.36761474609</v>
      </c>
      <c r="G7230">
        <v>208.40026855469</v>
      </c>
      <c r="H7230">
        <v>252.25726318359</v>
      </c>
      <c r="I7230">
        <v>291.47113037109</v>
      </c>
      <c r="J7230">
        <v>336.7848815918</v>
      </c>
      <c r="K7230" s="6">
        <f>IFERROR(EXP(TREND(LN($F$1:$J$1),LN(F7230:J7230),LN(Calculations!$B$3))),0)</f>
        <v>4.8430513022277362E-2</v>
      </c>
    </row>
    <row r="7231" spans="1:11" x14ac:dyDescent="0.35">
      <c r="A7231">
        <v>7228</v>
      </c>
      <c r="B7231" t="str">
        <f t="shared" si="112"/>
        <v>22-85.5</v>
      </c>
      <c r="C7231">
        <v>-85.308854119562</v>
      </c>
      <c r="D7231">
        <v>21.783937776974</v>
      </c>
      <c r="E7231">
        <f>ASIN(SQRT((SIN(RADIANS(PARAMETERS!$D$8-D7231)/2)*SIN(RADIANS(PARAMETERS!$D$8-D7231)/2))+(COS(RADIANS(D7231))*COS(RADIANS(PARAMETERS!$D$8))*SIN(RADIANS(PARAMETERS!$D$9-C7231)/2)*SIN(RADIANS(PARAMETERS!$D$9-C7231)/2))))*2*3958.756</f>
        <v>1671.7740512307837</v>
      </c>
      <c r="F7231">
        <v>180.11636352539</v>
      </c>
      <c r="G7231">
        <v>208.22538757324</v>
      </c>
      <c r="H7231">
        <v>252.23030090332</v>
      </c>
      <c r="I7231">
        <v>291.60140991211</v>
      </c>
      <c r="J7231">
        <v>337.12197875977</v>
      </c>
      <c r="K7231" s="6">
        <f>IFERROR(EXP(TREND(LN($F$1:$J$1),LN(F7231:J7231),LN(Calculations!$B$3))),0)</f>
        <v>4.7946767276272215E-2</v>
      </c>
    </row>
    <row r="7232" spans="1:11" x14ac:dyDescent="0.35">
      <c r="A7232">
        <v>7229</v>
      </c>
      <c r="B7232" t="str">
        <f t="shared" si="112"/>
        <v>22-85.5</v>
      </c>
      <c r="C7232">
        <v>-85.580175454463003</v>
      </c>
      <c r="D7232">
        <v>21.783937776974</v>
      </c>
      <c r="E7232">
        <f>ASIN(SQRT((SIN(RADIANS(PARAMETERS!$D$8-D7232)/2)*SIN(RADIANS(PARAMETERS!$D$8-D7232)/2))+(COS(RADIANS(D7232))*COS(RADIANS(PARAMETERS!$D$8))*SIN(RADIANS(PARAMETERS!$D$9-C7232)/2)*SIN(RADIANS(PARAMETERS!$D$9-C7232)/2))))*2*3958.756</f>
        <v>1688.8686090725753</v>
      </c>
      <c r="F7232">
        <v>179.66487121582</v>
      </c>
      <c r="G7232">
        <v>207.88296508789</v>
      </c>
      <c r="H7232">
        <v>252.01675415039</v>
      </c>
      <c r="I7232">
        <v>291.53045654297</v>
      </c>
      <c r="J7232">
        <v>337.24331665039</v>
      </c>
      <c r="K7232" s="6">
        <f>IFERROR(EXP(TREND(LN($F$1:$J$1),LN(F7232:J7232),LN(Calculations!$B$3))),0)</f>
        <v>4.7216299521885247E-2</v>
      </c>
    </row>
    <row r="7233" spans="1:11" x14ac:dyDescent="0.35">
      <c r="A7233">
        <v>7230</v>
      </c>
      <c r="B7233" t="str">
        <f t="shared" si="112"/>
        <v>22-86</v>
      </c>
      <c r="C7233">
        <v>-85.851496789364006</v>
      </c>
      <c r="D7233">
        <v>21.783937776974</v>
      </c>
      <c r="E7233">
        <f>ASIN(SQRT((SIN(RADIANS(PARAMETERS!$D$8-D7233)/2)*SIN(RADIANS(PARAMETERS!$D$8-D7233)/2))+(COS(RADIANS(D7233))*COS(RADIANS(PARAMETERS!$D$8))*SIN(RADIANS(PARAMETERS!$D$9-C7233)/2)*SIN(RADIANS(PARAMETERS!$D$9-C7233)/2))))*2*3958.756</f>
        <v>1705.9747863010853</v>
      </c>
      <c r="F7233">
        <v>178.97674560547</v>
      </c>
      <c r="G7233">
        <v>207.31336975098</v>
      </c>
      <c r="H7233">
        <v>251.51713562012</v>
      </c>
      <c r="I7233">
        <v>291.11923217773</v>
      </c>
      <c r="J7233">
        <v>336.96005249023</v>
      </c>
      <c r="K7233" s="6">
        <f>IFERROR(EXP(TREND(LN($F$1:$J$1),LN(F7233:J7233),LN(Calculations!$B$3))),0)</f>
        <v>4.6230215621040981E-2</v>
      </c>
    </row>
    <row r="7234" spans="1:11" x14ac:dyDescent="0.35">
      <c r="A7234">
        <v>7231</v>
      </c>
      <c r="B7234" t="str">
        <f t="shared" si="112"/>
        <v>22-86</v>
      </c>
      <c r="C7234">
        <v>-86.122818124264995</v>
      </c>
      <c r="D7234">
        <v>21.783937776974</v>
      </c>
      <c r="E7234">
        <f>ASIN(SQRT((SIN(RADIANS(PARAMETERS!$D$8-D7234)/2)*SIN(RADIANS(PARAMETERS!$D$8-D7234)/2))+(COS(RADIANS(D7234))*COS(RADIANS(PARAMETERS!$D$8))*SIN(RADIANS(PARAMETERS!$D$9-C7234)/2)*SIN(RADIANS(PARAMETERS!$D$9-C7234)/2))))*2*3958.756</f>
        <v>1723.0921947300508</v>
      </c>
      <c r="F7234">
        <v>177.98709106445</v>
      </c>
      <c r="G7234">
        <v>206.48051452637</v>
      </c>
      <c r="H7234">
        <v>250.69186401367</v>
      </c>
      <c r="I7234">
        <v>290.32592773438</v>
      </c>
      <c r="J7234">
        <v>336.22903442383</v>
      </c>
      <c r="K7234" s="6">
        <f>IFERROR(EXP(TREND(LN($F$1:$J$1),LN(F7234:J7234),LN(Calculations!$B$3))),0)</f>
        <v>4.4931436059156622E-2</v>
      </c>
    </row>
    <row r="7235" spans="1:11" x14ac:dyDescent="0.35">
      <c r="A7235">
        <v>7232</v>
      </c>
      <c r="B7235" t="str">
        <f t="shared" si="112"/>
        <v>22-86.5</v>
      </c>
      <c r="C7235">
        <v>-86.394139459165999</v>
      </c>
      <c r="D7235">
        <v>21.783937776974</v>
      </c>
      <c r="E7235">
        <f>ASIN(SQRT((SIN(RADIANS(PARAMETERS!$D$8-D7235)/2)*SIN(RADIANS(PARAMETERS!$D$8-D7235)/2))+(COS(RADIANS(D7235))*COS(RADIANS(PARAMETERS!$D$8))*SIN(RADIANS(PARAMETERS!$D$9-C7235)/2)*SIN(RADIANS(PARAMETERS!$D$9-C7235)/2))))*2*3958.756</f>
        <v>1740.2204606963055</v>
      </c>
      <c r="F7235">
        <v>176.69680786133</v>
      </c>
      <c r="G7235">
        <v>205.3699798584</v>
      </c>
      <c r="H7235">
        <v>249.52191162109</v>
      </c>
      <c r="I7235">
        <v>289.12744140625</v>
      </c>
      <c r="J7235">
        <v>335.02239990234</v>
      </c>
      <c r="K7235" s="6">
        <f>IFERROR(EXP(TREND(LN($F$1:$J$1),LN(F7235:J7235),LN(Calculations!$B$3))),0)</f>
        <v>4.3346904245485429E-2</v>
      </c>
    </row>
    <row r="7236" spans="1:11" x14ac:dyDescent="0.35">
      <c r="A7236">
        <v>7233</v>
      </c>
      <c r="B7236" t="str">
        <f t="shared" si="112"/>
        <v>22-86.5</v>
      </c>
      <c r="C7236">
        <v>-86.665460794067002</v>
      </c>
      <c r="D7236">
        <v>21.783937776974</v>
      </c>
      <c r="E7236">
        <f>ASIN(SQRT((SIN(RADIANS(PARAMETERS!$D$8-D7236)/2)*SIN(RADIANS(PARAMETERS!$D$8-D7236)/2))+(COS(RADIANS(D7236))*COS(RADIANS(PARAMETERS!$D$8))*SIN(RADIANS(PARAMETERS!$D$9-C7236)/2)*SIN(RADIANS(PARAMETERS!$D$9-C7236)/2))))*2*3958.756</f>
        <v>1757.3592243733774</v>
      </c>
      <c r="F7236">
        <v>175.10902404785</v>
      </c>
      <c r="G7236">
        <v>203.94195556641</v>
      </c>
      <c r="H7236">
        <v>247.92608642578</v>
      </c>
      <c r="I7236">
        <v>287.40078735352</v>
      </c>
      <c r="J7236">
        <v>333.1640625</v>
      </c>
      <c r="K7236" s="6">
        <f>IFERROR(EXP(TREND(LN($F$1:$J$1),LN(F7236:J7236),LN(Calculations!$B$3))),0)</f>
        <v>4.1528026348046795E-2</v>
      </c>
    </row>
    <row r="7237" spans="1:11" x14ac:dyDescent="0.35">
      <c r="A7237">
        <v>7234</v>
      </c>
      <c r="B7237" t="str">
        <f t="shared" ref="B7237:B7300" si="113">MROUND(D7237,1)&amp;MROUND(C7237,-0.5)</f>
        <v>22-87</v>
      </c>
      <c r="C7237">
        <v>-86.936782128968005</v>
      </c>
      <c r="D7237">
        <v>21.783937776974</v>
      </c>
      <c r="E7237">
        <f>ASIN(SQRT((SIN(RADIANS(PARAMETERS!$D$8-D7237)/2)*SIN(RADIANS(PARAMETERS!$D$8-D7237)/2))+(COS(RADIANS(D7237))*COS(RADIANS(PARAMETERS!$D$8))*SIN(RADIANS(PARAMETERS!$D$9-C7237)/2)*SIN(RADIANS(PARAMETERS!$D$9-C7237)/2))))*2*3958.756</f>
        <v>1774.5081391227675</v>
      </c>
      <c r="F7237">
        <v>173.39547729492</v>
      </c>
      <c r="G7237">
        <v>202.41934204102</v>
      </c>
      <c r="H7237">
        <v>246.21401977539</v>
      </c>
      <c r="I7237">
        <v>285.53860473633</v>
      </c>
      <c r="J7237">
        <v>331.14791870117</v>
      </c>
      <c r="K7237" s="6">
        <f>IFERROR(EXP(TREND(LN($F$1:$J$1),LN(F7237:J7237),LN(Calculations!$B$3))),0)</f>
        <v>3.9663256184055223E-2</v>
      </c>
    </row>
    <row r="7238" spans="1:11" x14ac:dyDescent="0.35">
      <c r="A7238">
        <v>7235</v>
      </c>
      <c r="B7238" t="str">
        <f t="shared" si="113"/>
        <v>22-87</v>
      </c>
      <c r="C7238">
        <v>-87.208103463868994</v>
      </c>
      <c r="D7238">
        <v>21.783937776974</v>
      </c>
      <c r="E7238">
        <f>ASIN(SQRT((SIN(RADIANS(PARAMETERS!$D$8-D7238)/2)*SIN(RADIANS(PARAMETERS!$D$8-D7238)/2))+(COS(RADIANS(D7238))*COS(RADIANS(PARAMETERS!$D$8))*SIN(RADIANS(PARAMETERS!$D$9-C7238)/2)*SIN(RADIANS(PARAMETERS!$D$9-C7238)/2))))*2*3958.756</f>
        <v>1791.6668708805498</v>
      </c>
      <c r="F7238">
        <v>171.5735168457</v>
      </c>
      <c r="G7238">
        <v>200.81510925293</v>
      </c>
      <c r="H7238">
        <v>244.40077209473</v>
      </c>
      <c r="I7238">
        <v>283.55770874023</v>
      </c>
      <c r="J7238">
        <v>328.99291992188</v>
      </c>
      <c r="K7238" s="6">
        <f>IFERROR(EXP(TREND(LN($F$1:$J$1),LN(F7238:J7238),LN(Calculations!$B$3))),0)</f>
        <v>3.7782176626908581E-2</v>
      </c>
    </row>
    <row r="7239" spans="1:11" x14ac:dyDescent="0.35">
      <c r="A7239">
        <v>7236</v>
      </c>
      <c r="B7239" t="str">
        <f t="shared" si="113"/>
        <v>22-87.5</v>
      </c>
      <c r="C7239">
        <v>-87.479424798769998</v>
      </c>
      <c r="D7239">
        <v>21.783937776974</v>
      </c>
      <c r="E7239">
        <f>ASIN(SQRT((SIN(RADIANS(PARAMETERS!$D$8-D7239)/2)*SIN(RADIANS(PARAMETERS!$D$8-D7239)/2))+(COS(RADIANS(D7239))*COS(RADIANS(PARAMETERS!$D$8))*SIN(RADIANS(PARAMETERS!$D$9-C7239)/2)*SIN(RADIANS(PARAMETERS!$D$9-C7239)/2))))*2*3958.756</f>
        <v>1808.8350975771291</v>
      </c>
      <c r="F7239">
        <v>169.58294677734</v>
      </c>
      <c r="G7239">
        <v>199.03753662109</v>
      </c>
      <c r="H7239">
        <v>242.33055114746</v>
      </c>
      <c r="I7239">
        <v>281.23828125</v>
      </c>
      <c r="J7239">
        <v>326.39831542969</v>
      </c>
      <c r="K7239" s="6">
        <f>IFERROR(EXP(TREND(LN($F$1:$J$1),LN(F7239:J7239),LN(Calculations!$B$3))),0)</f>
        <v>3.5857003254222586E-2</v>
      </c>
    </row>
    <row r="7240" spans="1:11" x14ac:dyDescent="0.35">
      <c r="A7240">
        <v>7237</v>
      </c>
      <c r="B7240" t="str">
        <f t="shared" si="113"/>
        <v>22-88</v>
      </c>
      <c r="C7240">
        <v>-87.750746133671001</v>
      </c>
      <c r="D7240">
        <v>21.783937776974</v>
      </c>
      <c r="E7240">
        <f>ASIN(SQRT((SIN(RADIANS(PARAMETERS!$D$8-D7240)/2)*SIN(RADIANS(PARAMETERS!$D$8-D7240)/2))+(COS(RADIANS(D7240))*COS(RADIANS(PARAMETERS!$D$8))*SIN(RADIANS(PARAMETERS!$D$9-C7240)/2)*SIN(RADIANS(PARAMETERS!$D$9-C7240)/2))))*2*3958.756</f>
        <v>1826.0125085880945</v>
      </c>
      <c r="F7240">
        <v>167.50816345215</v>
      </c>
      <c r="G7240">
        <v>197.21293640137</v>
      </c>
      <c r="H7240">
        <v>240.19483947754</v>
      </c>
      <c r="I7240">
        <v>278.83557128906</v>
      </c>
      <c r="J7240">
        <v>323.69845581055</v>
      </c>
      <c r="K7240" s="6">
        <f>IFERROR(EXP(TREND(LN($F$1:$J$1),LN(F7240:J7240),LN(Calculations!$B$3))),0)</f>
        <v>3.3962510702675454E-2</v>
      </c>
    </row>
    <row r="7241" spans="1:11" x14ac:dyDescent="0.35">
      <c r="A7241">
        <v>7238</v>
      </c>
      <c r="B7241" t="str">
        <f t="shared" si="113"/>
        <v>22-88</v>
      </c>
      <c r="C7241">
        <v>-88.022067468572004</v>
      </c>
      <c r="D7241">
        <v>21.783937776974</v>
      </c>
      <c r="E7241">
        <f>ASIN(SQRT((SIN(RADIANS(PARAMETERS!$D$8-D7241)/2)*SIN(RADIANS(PARAMETERS!$D$8-D7241)/2))+(COS(RADIANS(D7241))*COS(RADIANS(PARAMETERS!$D$8))*SIN(RADIANS(PARAMETERS!$D$9-C7241)/2)*SIN(RADIANS(PARAMETERS!$D$9-C7241)/2))))*2*3958.756</f>
        <v>1843.1988042143021</v>
      </c>
      <c r="F7241">
        <v>165.36596679688</v>
      </c>
      <c r="G7241">
        <v>195.35192871094</v>
      </c>
      <c r="H7241">
        <v>238.00679016113</v>
      </c>
      <c r="I7241">
        <v>276.36468505859</v>
      </c>
      <c r="J7241">
        <v>320.91079711914</v>
      </c>
      <c r="K7241" s="6">
        <f>IFERROR(EXP(TREND(LN($F$1:$J$1),LN(F7241:J7241),LN(Calculations!$B$3))),0)</f>
        <v>3.2116876818126069E-2</v>
      </c>
    </row>
    <row r="7242" spans="1:11" x14ac:dyDescent="0.35">
      <c r="A7242">
        <v>7239</v>
      </c>
      <c r="B7242" t="str">
        <f t="shared" si="113"/>
        <v>22-88.5</v>
      </c>
      <c r="C7242">
        <v>-88.293388803472993</v>
      </c>
      <c r="D7242">
        <v>21.783937776974</v>
      </c>
      <c r="E7242">
        <f>ASIN(SQRT((SIN(RADIANS(PARAMETERS!$D$8-D7242)/2)*SIN(RADIANS(PARAMETERS!$D$8-D7242)/2))+(COS(RADIANS(D7242))*COS(RADIANS(PARAMETERS!$D$8))*SIN(RADIANS(PARAMETERS!$D$9-C7242)/2)*SIN(RADIANS(PARAMETERS!$D$9-C7242)/2))))*2*3958.756</f>
        <v>1860.393695189402</v>
      </c>
      <c r="F7242">
        <v>163.20767211914</v>
      </c>
      <c r="G7242">
        <v>193.47012329102</v>
      </c>
      <c r="H7242">
        <v>235.77470397949</v>
      </c>
      <c r="I7242">
        <v>273.81887817383</v>
      </c>
      <c r="J7242">
        <v>318.00842285156</v>
      </c>
      <c r="K7242" s="6">
        <f>IFERROR(EXP(TREND(LN($F$1:$J$1),LN(F7242:J7242),LN(Calculations!$B$3))),0)</f>
        <v>3.0363474815520597E-2</v>
      </c>
    </row>
    <row r="7243" spans="1:11" x14ac:dyDescent="0.35">
      <c r="A7243">
        <v>7240</v>
      </c>
      <c r="B7243" t="str">
        <f t="shared" si="113"/>
        <v>22-88.5</v>
      </c>
      <c r="C7243">
        <v>-88.564710138373997</v>
      </c>
      <c r="D7243">
        <v>21.783937776974</v>
      </c>
      <c r="E7243">
        <f>ASIN(SQRT((SIN(RADIANS(PARAMETERS!$D$8-D7243)/2)*SIN(RADIANS(PARAMETERS!$D$8-D7243)/2))+(COS(RADIANS(D7243))*COS(RADIANS(PARAMETERS!$D$8))*SIN(RADIANS(PARAMETERS!$D$9-C7243)/2)*SIN(RADIANS(PARAMETERS!$D$9-C7243)/2))))*2*3958.756</f>
        <v>1877.5969022131685</v>
      </c>
      <c r="F7243">
        <v>161.19706726074</v>
      </c>
      <c r="G7243">
        <v>191.78178405762</v>
      </c>
      <c r="H7243">
        <v>233.80780029297</v>
      </c>
      <c r="I7243">
        <v>271.60083007813</v>
      </c>
      <c r="J7243">
        <v>315.50946044922</v>
      </c>
      <c r="K7243" s="6">
        <f>IFERROR(EXP(TREND(LN($F$1:$J$1),LN(F7243:J7243),LN(Calculations!$B$3))),0)</f>
        <v>2.8814679653790604E-2</v>
      </c>
    </row>
    <row r="7244" spans="1:11" x14ac:dyDescent="0.35">
      <c r="A7244">
        <v>7241</v>
      </c>
      <c r="B7244" t="str">
        <f t="shared" si="113"/>
        <v>22-89</v>
      </c>
      <c r="C7244">
        <v>-88.836031473275</v>
      </c>
      <c r="D7244">
        <v>21.783937776974</v>
      </c>
      <c r="E7244">
        <f>ASIN(SQRT((SIN(RADIANS(PARAMETERS!$D$8-D7244)/2)*SIN(RADIANS(PARAMETERS!$D$8-D7244)/2))+(COS(RADIANS(D7244))*COS(RADIANS(PARAMETERS!$D$8))*SIN(RADIANS(PARAMETERS!$D$9-C7244)/2)*SIN(RADIANS(PARAMETERS!$D$9-C7244)/2))))*2*3958.756</f>
        <v>1894.8081555090862</v>
      </c>
      <c r="F7244">
        <v>159.31855773926</v>
      </c>
      <c r="G7244">
        <v>190.26905822754</v>
      </c>
      <c r="H7244">
        <v>232.06773376465</v>
      </c>
      <c r="I7244">
        <v>269.65731811523</v>
      </c>
      <c r="J7244">
        <v>313.34204101563</v>
      </c>
      <c r="K7244" s="6">
        <f>IFERROR(EXP(TREND(LN($F$1:$J$1),LN(F7244:J7244),LN(Calculations!$B$3))),0)</f>
        <v>2.7444636623545411E-2</v>
      </c>
    </row>
    <row r="7245" spans="1:11" x14ac:dyDescent="0.35">
      <c r="A7245">
        <v>7242</v>
      </c>
      <c r="B7245" t="str">
        <f t="shared" si="113"/>
        <v>22-89</v>
      </c>
      <c r="C7245">
        <v>-89.107352808176003</v>
      </c>
      <c r="D7245">
        <v>21.783937776974</v>
      </c>
      <c r="E7245">
        <f>ASIN(SQRT((SIN(RADIANS(PARAMETERS!$D$8-D7245)/2)*SIN(RADIANS(PARAMETERS!$D$8-D7245)/2))+(COS(RADIANS(D7245))*COS(RADIANS(PARAMETERS!$D$8))*SIN(RADIANS(PARAMETERS!$D$9-C7245)/2)*SIN(RADIANS(PARAMETERS!$D$9-C7245)/2))))*2*3958.756</f>
        <v>1912.0271944047684</v>
      </c>
      <c r="F7245">
        <v>157.54078674316</v>
      </c>
      <c r="G7245">
        <v>188.86538696289</v>
      </c>
      <c r="H7245">
        <v>230.41905212402</v>
      </c>
      <c r="I7245">
        <v>267.79669189453</v>
      </c>
      <c r="J7245">
        <v>311.24365234375</v>
      </c>
      <c r="K7245" s="6">
        <f>IFERROR(EXP(TREND(LN($F$1:$J$1),LN(F7245:J7245),LN(Calculations!$B$3))),0)</f>
        <v>2.622048373685772E-2</v>
      </c>
    </row>
    <row r="7246" spans="1:11" x14ac:dyDescent="0.35">
      <c r="A7246">
        <v>7243</v>
      </c>
      <c r="B7246" t="str">
        <f t="shared" si="113"/>
        <v>22-89.5</v>
      </c>
      <c r="C7246">
        <v>-89.378674143077006</v>
      </c>
      <c r="D7246">
        <v>21.783937776974</v>
      </c>
      <c r="E7246">
        <f>ASIN(SQRT((SIN(RADIANS(PARAMETERS!$D$8-D7246)/2)*SIN(RADIANS(PARAMETERS!$D$8-D7246)/2))+(COS(RADIANS(D7246))*COS(RADIANS(PARAMETERS!$D$8))*SIN(RADIANS(PARAMETERS!$D$9-C7246)/2)*SIN(RADIANS(PARAMETERS!$D$9-C7246)/2))))*2*3958.756</f>
        <v>1929.2537669338553</v>
      </c>
      <c r="F7246">
        <v>155.90982055664</v>
      </c>
      <c r="G7246">
        <v>187.61198425293</v>
      </c>
      <c r="H7246">
        <v>228.9580078125</v>
      </c>
      <c r="I7246">
        <v>266.15795898438</v>
      </c>
      <c r="J7246">
        <v>309.40768432617</v>
      </c>
      <c r="K7246" s="6">
        <f>IFERROR(EXP(TREND(LN($F$1:$J$1),LN(F7246:J7246),LN(Calculations!$B$3))),0)</f>
        <v>2.5149443545079298E-2</v>
      </c>
    </row>
    <row r="7247" spans="1:11" x14ac:dyDescent="0.35">
      <c r="A7247">
        <v>7244</v>
      </c>
      <c r="B7247" t="str">
        <f t="shared" si="113"/>
        <v>22-89.5</v>
      </c>
      <c r="C7247">
        <v>-89.649995477977996</v>
      </c>
      <c r="D7247">
        <v>21.783937776974</v>
      </c>
      <c r="E7247">
        <f>ASIN(SQRT((SIN(RADIANS(PARAMETERS!$D$8-D7247)/2)*SIN(RADIANS(PARAMETERS!$D$8-D7247)/2))+(COS(RADIANS(D7247))*COS(RADIANS(PARAMETERS!$D$8))*SIN(RADIANS(PARAMETERS!$D$9-C7247)/2)*SIN(RADIANS(PARAMETERS!$D$9-C7247)/2))))*2*3958.756</f>
        <v>1946.4876294581418</v>
      </c>
      <c r="F7247">
        <v>154.43954467773</v>
      </c>
      <c r="G7247">
        <v>186.47891235352</v>
      </c>
      <c r="H7247">
        <v>227.63572692871</v>
      </c>
      <c r="I7247">
        <v>264.6735534668</v>
      </c>
      <c r="J7247">
        <v>307.74301147461</v>
      </c>
      <c r="K7247" s="6">
        <f>IFERROR(EXP(TREND(LN($F$1:$J$1),LN(F7247:J7247),LN(Calculations!$B$3))),0)</f>
        <v>2.4221848390276055E-2</v>
      </c>
    </row>
    <row r="7248" spans="1:11" x14ac:dyDescent="0.35">
      <c r="A7248">
        <v>7245</v>
      </c>
      <c r="B7248" t="str">
        <f t="shared" si="113"/>
        <v>22-90</v>
      </c>
      <c r="C7248">
        <v>-89.921316812878999</v>
      </c>
      <c r="D7248">
        <v>21.783937776974</v>
      </c>
      <c r="E7248">
        <f>ASIN(SQRT((SIN(RADIANS(PARAMETERS!$D$8-D7248)/2)*SIN(RADIANS(PARAMETERS!$D$8-D7248)/2))+(COS(RADIANS(D7248))*COS(RADIANS(PARAMETERS!$D$8))*SIN(RADIANS(PARAMETERS!$D$9-C7248)/2)*SIN(RADIANS(PARAMETERS!$D$9-C7248)/2))))*2*3958.756</f>
        <v>1963.7285463087646</v>
      </c>
      <c r="F7248">
        <v>153.05349731445</v>
      </c>
      <c r="G7248">
        <v>185.39811706543</v>
      </c>
      <c r="H7248">
        <v>226.33619689941</v>
      </c>
      <c r="I7248">
        <v>263.1794128418</v>
      </c>
      <c r="J7248">
        <v>306.02490234375</v>
      </c>
      <c r="K7248" s="6">
        <f>IFERROR(EXP(TREND(LN($F$1:$J$1),LN(F7248:J7248),LN(Calculations!$B$3))),0)</f>
        <v>2.338404416475125E-2</v>
      </c>
    </row>
    <row r="7249" spans="1:11" x14ac:dyDescent="0.35">
      <c r="A7249">
        <v>7246</v>
      </c>
      <c r="B7249" t="str">
        <f t="shared" si="113"/>
        <v>22-90</v>
      </c>
      <c r="C7249">
        <v>-90.192638147780002</v>
      </c>
      <c r="D7249">
        <v>21.783937776974</v>
      </c>
      <c r="E7249">
        <f>ASIN(SQRT((SIN(RADIANS(PARAMETERS!$D$8-D7249)/2)*SIN(RADIANS(PARAMETERS!$D$8-D7249)/2))+(COS(RADIANS(D7249))*COS(RADIANS(PARAMETERS!$D$8))*SIN(RADIANS(PARAMETERS!$D$9-C7249)/2)*SIN(RADIANS(PARAMETERS!$D$9-C7249)/2))))*2*3958.756</f>
        <v>1980.9762894453431</v>
      </c>
      <c r="F7249">
        <v>151.75863647461</v>
      </c>
      <c r="G7249">
        <v>184.40013122559</v>
      </c>
      <c r="H7249">
        <v>225.12890625</v>
      </c>
      <c r="I7249">
        <v>261.78460693359</v>
      </c>
      <c r="J7249">
        <v>304.41302490234</v>
      </c>
      <c r="K7249" s="6">
        <f>IFERROR(EXP(TREND(LN($F$1:$J$1),LN(F7249:J7249),LN(Calculations!$B$3))),0)</f>
        <v>2.2630357089207756E-2</v>
      </c>
    </row>
    <row r="7250" spans="1:11" x14ac:dyDescent="0.35">
      <c r="A7250">
        <v>7247</v>
      </c>
      <c r="B7250" t="str">
        <f t="shared" si="113"/>
        <v>22-90.5</v>
      </c>
      <c r="C7250">
        <v>-90.463959482681005</v>
      </c>
      <c r="D7250">
        <v>21.783937776974</v>
      </c>
      <c r="E7250">
        <f>ASIN(SQRT((SIN(RADIANS(PARAMETERS!$D$8-D7250)/2)*SIN(RADIANS(PARAMETERS!$D$8-D7250)/2))+(COS(RADIANS(D7250))*COS(RADIANS(PARAMETERS!$D$8))*SIN(RADIANS(PARAMETERS!$D$9-C7250)/2)*SIN(RADIANS(PARAMETERS!$D$9-C7250)/2))))*2*3958.756</f>
        <v>1998.2306381320568</v>
      </c>
      <c r="F7250">
        <v>150.54566955566</v>
      </c>
      <c r="G7250">
        <v>183.4656829834</v>
      </c>
      <c r="H7250">
        <v>223.98881530762</v>
      </c>
      <c r="I7250">
        <v>260.45874023438</v>
      </c>
      <c r="J7250">
        <v>302.87048339844</v>
      </c>
      <c r="K7250" s="6">
        <f>IFERROR(EXP(TREND(LN($F$1:$J$1),LN(F7250:J7250),LN(Calculations!$B$3))),0)</f>
        <v>2.1947428184383184E-2</v>
      </c>
    </row>
    <row r="7251" spans="1:11" x14ac:dyDescent="0.35">
      <c r="A7251">
        <v>7248</v>
      </c>
      <c r="B7251" t="str">
        <f t="shared" si="113"/>
        <v>22-90.5</v>
      </c>
      <c r="C7251">
        <v>-90.735280817581994</v>
      </c>
      <c r="D7251">
        <v>21.783937776974</v>
      </c>
      <c r="E7251">
        <f>ASIN(SQRT((SIN(RADIANS(PARAMETERS!$D$8-D7251)/2)*SIN(RADIANS(PARAMETERS!$D$8-D7251)/2))+(COS(RADIANS(D7251))*COS(RADIANS(PARAMETERS!$D$8))*SIN(RADIANS(PARAMETERS!$D$9-C7251)/2)*SIN(RADIANS(PARAMETERS!$D$9-C7251)/2))))*2*3958.756</f>
        <v>2015.4913786296963</v>
      </c>
      <c r="F7251">
        <v>149.38195800781</v>
      </c>
      <c r="G7251">
        <v>182.5704498291</v>
      </c>
      <c r="H7251">
        <v>222.88650512695</v>
      </c>
      <c r="I7251">
        <v>259.16781616211</v>
      </c>
      <c r="J7251">
        <v>301.35794067383</v>
      </c>
      <c r="K7251" s="6">
        <f>IFERROR(EXP(TREND(LN($F$1:$J$1),LN(F7251:J7251),LN(Calculations!$B$3))),0)</f>
        <v>2.1312587261336658E-2</v>
      </c>
    </row>
    <row r="7252" spans="1:11" x14ac:dyDescent="0.35">
      <c r="A7252">
        <v>7249</v>
      </c>
      <c r="B7252" t="str">
        <f t="shared" si="113"/>
        <v>22-50</v>
      </c>
      <c r="C7252">
        <v>-50.037080582435998</v>
      </c>
      <c r="D7252">
        <v>22.055259111874999</v>
      </c>
      <c r="E7252">
        <f>ASIN(SQRT((SIN(RADIANS(PARAMETERS!$D$8-D7252)/2)*SIN(RADIANS(PARAMETERS!$D$8-D7252)/2))+(COS(RADIANS(D7252))*COS(RADIANS(PARAMETERS!$D$8))*SIN(RADIANS(PARAMETERS!$D$9-C7252)/2)*SIN(RADIANS(PARAMETERS!$D$9-C7252)/2))))*2*3958.756</f>
        <v>830.87766484365295</v>
      </c>
      <c r="F7252">
        <v>127.11014556885</v>
      </c>
      <c r="G7252">
        <v>165.7679901123</v>
      </c>
      <c r="H7252">
        <v>200.29913330078</v>
      </c>
      <c r="I7252">
        <v>228.87702941895</v>
      </c>
      <c r="J7252">
        <v>261.53329467773</v>
      </c>
      <c r="K7252" s="6">
        <f>IFERROR(EXP(TREND(LN($F$1:$J$1),LN(F7252:J7252),LN(Calculations!$B$3))),0)</f>
        <v>1.2032975197585179E-2</v>
      </c>
    </row>
    <row r="7253" spans="1:11" x14ac:dyDescent="0.35">
      <c r="A7253">
        <v>7250</v>
      </c>
      <c r="B7253" t="str">
        <f t="shared" si="113"/>
        <v>22-50.5</v>
      </c>
      <c r="C7253">
        <v>-50.308401917337001</v>
      </c>
      <c r="D7253">
        <v>22.055259111874999</v>
      </c>
      <c r="E7253">
        <f>ASIN(SQRT((SIN(RADIANS(PARAMETERS!$D$8-D7253)/2)*SIN(RADIANS(PARAMETERS!$D$8-D7253)/2))+(COS(RADIANS(D7253))*COS(RADIANS(PARAMETERS!$D$8))*SIN(RADIANS(PARAMETERS!$D$9-C7253)/2)*SIN(RADIANS(PARAMETERS!$D$9-C7253)/2))))*2*3958.756</f>
        <v>816.1443100241961</v>
      </c>
      <c r="F7253">
        <v>128.76396179199</v>
      </c>
      <c r="G7253">
        <v>167.36882019043</v>
      </c>
      <c r="H7253">
        <v>201.66706848145</v>
      </c>
      <c r="I7253">
        <v>230.50061035156</v>
      </c>
      <c r="J7253">
        <v>263.45785522461</v>
      </c>
      <c r="K7253" s="6">
        <f>IFERROR(EXP(TREND(LN($F$1:$J$1),LN(F7253:J7253),LN(Calculations!$B$3))),0)</f>
        <v>1.2600601691932202E-2</v>
      </c>
    </row>
    <row r="7254" spans="1:11" x14ac:dyDescent="0.35">
      <c r="A7254">
        <v>7251</v>
      </c>
      <c r="B7254" t="str">
        <f t="shared" si="113"/>
        <v>22-50.5</v>
      </c>
      <c r="C7254">
        <v>-50.579723252237997</v>
      </c>
      <c r="D7254">
        <v>22.055259111874999</v>
      </c>
      <c r="E7254">
        <f>ASIN(SQRT((SIN(RADIANS(PARAMETERS!$D$8-D7254)/2)*SIN(RADIANS(PARAMETERS!$D$8-D7254)/2))+(COS(RADIANS(D7254))*COS(RADIANS(PARAMETERS!$D$8))*SIN(RADIANS(PARAMETERS!$D$9-C7254)/2)*SIN(RADIANS(PARAMETERS!$D$9-C7254)/2))))*2*3958.756</f>
        <v>801.53208125545211</v>
      </c>
      <c r="F7254">
        <v>130.35380554199</v>
      </c>
      <c r="G7254">
        <v>168.83110046387</v>
      </c>
      <c r="H7254">
        <v>202.97402954102</v>
      </c>
      <c r="I7254">
        <v>232.05700683594</v>
      </c>
      <c r="J7254">
        <v>265.30853271484</v>
      </c>
      <c r="K7254" s="6">
        <f>IFERROR(EXP(TREND(LN($F$1:$J$1),LN(F7254:J7254),LN(Calculations!$B$3))),0)</f>
        <v>1.3167287110925933E-2</v>
      </c>
    </row>
    <row r="7255" spans="1:11" x14ac:dyDescent="0.35">
      <c r="A7255">
        <v>7252</v>
      </c>
      <c r="B7255" t="str">
        <f t="shared" si="113"/>
        <v>22-51</v>
      </c>
      <c r="C7255">
        <v>-50.851044587139</v>
      </c>
      <c r="D7255">
        <v>22.055259111874999</v>
      </c>
      <c r="E7255">
        <f>ASIN(SQRT((SIN(RADIANS(PARAMETERS!$D$8-D7255)/2)*SIN(RADIANS(PARAMETERS!$D$8-D7255)/2))+(COS(RADIANS(D7255))*COS(RADIANS(PARAMETERS!$D$8))*SIN(RADIANS(PARAMETERS!$D$9-C7255)/2)*SIN(RADIANS(PARAMETERS!$D$9-C7255)/2))))*2*3958.756</f>
        <v>787.0477604387396</v>
      </c>
      <c r="F7255">
        <v>131.90351867676</v>
      </c>
      <c r="G7255">
        <v>170.18273925781</v>
      </c>
      <c r="H7255">
        <v>204.25190734863</v>
      </c>
      <c r="I7255">
        <v>233.59178161621</v>
      </c>
      <c r="J7255">
        <v>267.14785766602</v>
      </c>
      <c r="K7255" s="6">
        <f>IFERROR(EXP(TREND(LN($F$1:$J$1),LN(F7255:J7255),LN(Calculations!$B$3))),0)</f>
        <v>1.373993433608074E-2</v>
      </c>
    </row>
    <row r="7256" spans="1:11" x14ac:dyDescent="0.35">
      <c r="A7256">
        <v>7253</v>
      </c>
      <c r="B7256" t="str">
        <f t="shared" si="113"/>
        <v>22-51</v>
      </c>
      <c r="C7256">
        <v>-51.122365922039997</v>
      </c>
      <c r="D7256">
        <v>22.055259111874999</v>
      </c>
      <c r="E7256">
        <f>ASIN(SQRT((SIN(RADIANS(PARAMETERS!$D$8-D7256)/2)*SIN(RADIANS(PARAMETERS!$D$8-D7256)/2))+(COS(RADIANS(D7256))*COS(RADIANS(PARAMETERS!$D$8))*SIN(RADIANS(PARAMETERS!$D$9-C7256)/2)*SIN(RADIANS(PARAMETERS!$D$9-C7256)/2))))*2*3958.756</f>
        <v>772.69857566611665</v>
      </c>
      <c r="F7256">
        <v>133.44877624512</v>
      </c>
      <c r="G7256">
        <v>171.45642089844</v>
      </c>
      <c r="H7256">
        <v>205.54264831543</v>
      </c>
      <c r="I7256">
        <v>235.16177368164</v>
      </c>
      <c r="J7256">
        <v>269.05102539063</v>
      </c>
      <c r="K7256" s="6">
        <f>IFERROR(EXP(TREND(LN($F$1:$J$1),LN(F7256:J7256),LN(Calculations!$B$3))),0)</f>
        <v>1.4330768336641613E-2</v>
      </c>
    </row>
    <row r="7257" spans="1:11" x14ac:dyDescent="0.35">
      <c r="A7257">
        <v>7254</v>
      </c>
      <c r="B7257" t="str">
        <f t="shared" si="113"/>
        <v>22-51.5</v>
      </c>
      <c r="C7257">
        <v>-51.393687256941</v>
      </c>
      <c r="D7257">
        <v>22.055259111874999</v>
      </c>
      <c r="E7257">
        <f>ASIN(SQRT((SIN(RADIANS(PARAMETERS!$D$8-D7257)/2)*SIN(RADIANS(PARAMETERS!$D$8-D7257)/2))+(COS(RADIANS(D7257))*COS(RADIANS(PARAMETERS!$D$8))*SIN(RADIANS(PARAMETERS!$D$9-C7257)/2)*SIN(RADIANS(PARAMETERS!$D$9-C7257)/2))))*2*3958.756</f>
        <v>758.49223127049254</v>
      </c>
      <c r="F7257">
        <v>134.91973876953</v>
      </c>
      <c r="G7257">
        <v>172.59776306152</v>
      </c>
      <c r="H7257">
        <v>206.76522827148</v>
      </c>
      <c r="I7257">
        <v>236.65374755859</v>
      </c>
      <c r="J7257">
        <v>270.86499023438</v>
      </c>
      <c r="K7257" s="6">
        <f>IFERROR(EXP(TREND(LN($F$1:$J$1),LN(F7257:J7257),LN(Calculations!$B$3))),0)</f>
        <v>1.4910183103323656E-2</v>
      </c>
    </row>
    <row r="7258" spans="1:11" x14ac:dyDescent="0.35">
      <c r="A7258">
        <v>7255</v>
      </c>
      <c r="B7258" t="str">
        <f t="shared" si="113"/>
        <v>22-51.5</v>
      </c>
      <c r="C7258">
        <v>-51.665008591842003</v>
      </c>
      <c r="D7258">
        <v>22.055259111874999</v>
      </c>
      <c r="E7258">
        <f>ASIN(SQRT((SIN(RADIANS(PARAMETERS!$D$8-D7258)/2)*SIN(RADIANS(PARAMETERS!$D$8-D7258)/2))+(COS(RADIANS(D7258))*COS(RADIANS(PARAMETERS!$D$8))*SIN(RADIANS(PARAMETERS!$D$9-C7258)/2)*SIN(RADIANS(PARAMETERS!$D$9-C7258)/2))))*2*3958.756</f>
        <v>744.43693931711255</v>
      </c>
      <c r="F7258">
        <v>136.36798095703</v>
      </c>
      <c r="G7258">
        <v>173.66572570801</v>
      </c>
      <c r="H7258">
        <v>207.97843933105</v>
      </c>
      <c r="I7258">
        <v>238.14598083496</v>
      </c>
      <c r="J7258">
        <v>272.69189453125</v>
      </c>
      <c r="K7258" s="6">
        <f>IFERROR(EXP(TREND(LN($F$1:$J$1),LN(F7258:J7258),LN(Calculations!$B$3))),0)</f>
        <v>1.5498004756807425E-2</v>
      </c>
    </row>
    <row r="7259" spans="1:11" x14ac:dyDescent="0.35">
      <c r="A7259">
        <v>7256</v>
      </c>
      <c r="B7259" t="str">
        <f t="shared" si="113"/>
        <v>22-52</v>
      </c>
      <c r="C7259">
        <v>-51.936329926742999</v>
      </c>
      <c r="D7259">
        <v>22.055259111874999</v>
      </c>
      <c r="E7259">
        <f>ASIN(SQRT((SIN(RADIANS(PARAMETERS!$D$8-D7259)/2)*SIN(RADIANS(PARAMETERS!$D$8-D7259)/2))+(COS(RADIANS(D7259))*COS(RADIANS(PARAMETERS!$D$8))*SIN(RADIANS(PARAMETERS!$D$9-C7259)/2)*SIN(RADIANS(PARAMETERS!$D$9-C7259)/2))))*2*3958.756</f>
        <v>730.54145242635536</v>
      </c>
      <c r="F7259">
        <v>137.83952331543</v>
      </c>
      <c r="G7259">
        <v>174.70428466797</v>
      </c>
      <c r="H7259">
        <v>209.23181152344</v>
      </c>
      <c r="I7259">
        <v>239.70277404785</v>
      </c>
      <c r="J7259">
        <v>274.61413574219</v>
      </c>
      <c r="K7259" s="6">
        <f>IFERROR(EXP(TREND(LN($F$1:$J$1),LN(F7259:J7259),LN(Calculations!$B$3))),0)</f>
        <v>1.6113509492815065E-2</v>
      </c>
    </row>
    <row r="7260" spans="1:11" x14ac:dyDescent="0.35">
      <c r="A7260">
        <v>7257</v>
      </c>
      <c r="B7260" t="str">
        <f t="shared" si="113"/>
        <v>22-52</v>
      </c>
      <c r="C7260">
        <v>-52.207651261644003</v>
      </c>
      <c r="D7260">
        <v>22.055259111874999</v>
      </c>
      <c r="E7260">
        <f>ASIN(SQRT((SIN(RADIANS(PARAMETERS!$D$8-D7260)/2)*SIN(RADIANS(PARAMETERS!$D$8-D7260)/2))+(COS(RADIANS(D7260))*COS(RADIANS(PARAMETERS!$D$8))*SIN(RADIANS(PARAMETERS!$D$9-C7260)/2)*SIN(RADIANS(PARAMETERS!$D$9-C7260)/2))))*2*3958.756</f>
        <v>716.81509776019277</v>
      </c>
      <c r="F7260">
        <v>139.2646484375</v>
      </c>
      <c r="G7260">
        <v>175.66209411621</v>
      </c>
      <c r="H7260">
        <v>210.43565368652</v>
      </c>
      <c r="I7260">
        <v>241.19580078125</v>
      </c>
      <c r="J7260">
        <v>276.45532226563</v>
      </c>
      <c r="K7260" s="6">
        <f>IFERROR(EXP(TREND(LN($F$1:$J$1),LN(F7260:J7260),LN(Calculations!$B$3))),0)</f>
        <v>1.6726084605203563E-2</v>
      </c>
    </row>
    <row r="7261" spans="1:11" x14ac:dyDescent="0.35">
      <c r="A7261">
        <v>7258</v>
      </c>
      <c r="B7261" t="str">
        <f t="shared" si="113"/>
        <v>22-52.5</v>
      </c>
      <c r="C7261">
        <v>-52.478972596544999</v>
      </c>
      <c r="D7261">
        <v>22.055259111874999</v>
      </c>
      <c r="E7261">
        <f>ASIN(SQRT((SIN(RADIANS(PARAMETERS!$D$8-D7261)/2)*SIN(RADIANS(PARAMETERS!$D$8-D7261)/2))+(COS(RADIANS(D7261))*COS(RADIANS(PARAMETERS!$D$8))*SIN(RADIANS(PARAMETERS!$D$9-C7261)/2)*SIN(RADIANS(PARAMETERS!$D$9-C7261)/2))))*2*3958.756</f>
        <v>703.26781193354657</v>
      </c>
      <c r="F7261">
        <v>140.69747924805</v>
      </c>
      <c r="G7261">
        <v>176.59645080566</v>
      </c>
      <c r="H7261">
        <v>211.65414428711</v>
      </c>
      <c r="I7261">
        <v>242.71363830566</v>
      </c>
      <c r="J7261">
        <v>278.33422851563</v>
      </c>
      <c r="K7261" s="6">
        <f>IFERROR(EXP(TREND(LN($F$1:$J$1),LN(F7261:J7261),LN(Calculations!$B$3))),0)</f>
        <v>1.7360358525119156E-2</v>
      </c>
    </row>
    <row r="7262" spans="1:11" x14ac:dyDescent="0.35">
      <c r="A7262">
        <v>7259</v>
      </c>
      <c r="B7262" t="str">
        <f t="shared" si="113"/>
        <v>22-53</v>
      </c>
      <c r="C7262">
        <v>-52.750293931446002</v>
      </c>
      <c r="D7262">
        <v>22.055259111874999</v>
      </c>
      <c r="E7262">
        <f>ASIN(SQRT((SIN(RADIANS(PARAMETERS!$D$8-D7262)/2)*SIN(RADIANS(PARAMETERS!$D$8-D7262)/2))+(COS(RADIANS(D7262))*COS(RADIANS(PARAMETERS!$D$8))*SIN(RADIANS(PARAMETERS!$D$9-C7262)/2)*SIN(RADIANS(PARAMETERS!$D$9-C7262)/2))))*2*3958.756</f>
        <v>689.91017652502535</v>
      </c>
      <c r="F7262">
        <v>142.17279052734</v>
      </c>
      <c r="G7262">
        <v>177.54222106934</v>
      </c>
      <c r="H7262">
        <v>212.92858886719</v>
      </c>
      <c r="I7262">
        <v>244.31298828125</v>
      </c>
      <c r="J7262">
        <v>280.32666015625</v>
      </c>
      <c r="K7262" s="6">
        <f>IFERROR(EXP(TREND(LN($F$1:$J$1),LN(F7262:J7262),LN(Calculations!$B$3))),0)</f>
        <v>1.8033898054088345E-2</v>
      </c>
    </row>
    <row r="7263" spans="1:11" x14ac:dyDescent="0.35">
      <c r="A7263">
        <v>7260</v>
      </c>
      <c r="B7263" t="str">
        <f t="shared" si="113"/>
        <v>22-53</v>
      </c>
      <c r="C7263">
        <v>-53.021615266346998</v>
      </c>
      <c r="D7263">
        <v>22.055259111874999</v>
      </c>
      <c r="E7263">
        <f>ASIN(SQRT((SIN(RADIANS(PARAMETERS!$D$8-D7263)/2)*SIN(RADIANS(PARAMETERS!$D$8-D7263)/2))+(COS(RADIANS(D7263))*COS(RADIANS(PARAMETERS!$D$8))*SIN(RADIANS(PARAMETERS!$D$9-C7263)/2)*SIN(RADIANS(PARAMETERS!$D$9-C7263)/2))))*2*3958.756</f>
        <v>676.7534537569378</v>
      </c>
      <c r="F7263">
        <v>143.6067199707</v>
      </c>
      <c r="G7263">
        <v>178.44085693359</v>
      </c>
      <c r="H7263">
        <v>214.14668273926</v>
      </c>
      <c r="I7263">
        <v>245.83448791504</v>
      </c>
      <c r="J7263">
        <v>282.21459960938</v>
      </c>
      <c r="K7263" s="6">
        <f>IFERROR(EXP(TREND(LN($F$1:$J$1),LN(F7263:J7263),LN(Calculations!$B$3))),0)</f>
        <v>1.8708770261329999E-2</v>
      </c>
    </row>
    <row r="7264" spans="1:11" x14ac:dyDescent="0.35">
      <c r="A7264">
        <v>7261</v>
      </c>
      <c r="B7264" t="str">
        <f t="shared" si="113"/>
        <v>22-53.5</v>
      </c>
      <c r="C7264">
        <v>-53.292936601248002</v>
      </c>
      <c r="D7264">
        <v>22.055259111874999</v>
      </c>
      <c r="E7264">
        <f>ASIN(SQRT((SIN(RADIANS(PARAMETERS!$D$8-D7264)/2)*SIN(RADIANS(PARAMETERS!$D$8-D7264)/2))+(COS(RADIANS(D7264))*COS(RADIANS(PARAMETERS!$D$8))*SIN(RADIANS(PARAMETERS!$D$9-C7264)/2)*SIN(RADIANS(PARAMETERS!$D$9-C7264)/2))))*2*3958.756</f>
        <v>663.80962178983543</v>
      </c>
      <c r="F7264">
        <v>145.06970214844</v>
      </c>
      <c r="G7264">
        <v>179.35122680664</v>
      </c>
      <c r="H7264">
        <v>215.38369750977</v>
      </c>
      <c r="I7264">
        <v>247.37992858887</v>
      </c>
      <c r="J7264">
        <v>284.13265991211</v>
      </c>
      <c r="K7264" s="6">
        <f>IFERROR(EXP(TREND(LN($F$1:$J$1),LN(F7264:J7264),LN(Calculations!$B$3))),0)</f>
        <v>1.9420012530620975E-2</v>
      </c>
    </row>
    <row r="7265" spans="1:11" x14ac:dyDescent="0.35">
      <c r="A7265">
        <v>7262</v>
      </c>
      <c r="B7265" t="str">
        <f t="shared" si="113"/>
        <v>22-53.5</v>
      </c>
      <c r="C7265">
        <v>-53.564257936148998</v>
      </c>
      <c r="D7265">
        <v>22.055259111874999</v>
      </c>
      <c r="E7265">
        <f>ASIN(SQRT((SIN(RADIANS(PARAMETERS!$D$8-D7265)/2)*SIN(RADIANS(PARAMETERS!$D$8-D7265)/2))+(COS(RADIANS(D7265))*COS(RADIANS(PARAMETERS!$D$8))*SIN(RADIANS(PARAMETERS!$D$9-C7265)/2)*SIN(RADIANS(PARAMETERS!$D$9-C7265)/2))))*2*3958.756</f>
        <v>651.09140893020856</v>
      </c>
      <c r="F7265">
        <v>146.59284973145</v>
      </c>
      <c r="G7265">
        <v>180.29695129395</v>
      </c>
      <c r="H7265">
        <v>216.67314147949</v>
      </c>
      <c r="I7265">
        <v>248.9944152832</v>
      </c>
      <c r="J7265">
        <v>286.14022827148</v>
      </c>
      <c r="K7265" s="6">
        <f>IFERROR(EXP(TREND(LN($F$1:$J$1),LN(F7265:J7265),LN(Calculations!$B$3))),0)</f>
        <v>2.0185733824715661E-2</v>
      </c>
    </row>
    <row r="7266" spans="1:11" x14ac:dyDescent="0.35">
      <c r="A7266">
        <v>7263</v>
      </c>
      <c r="B7266" t="str">
        <f t="shared" si="113"/>
        <v>22-54</v>
      </c>
      <c r="C7266">
        <v>-53.835579271050001</v>
      </c>
      <c r="D7266">
        <v>22.055259111874999</v>
      </c>
      <c r="E7266">
        <f>ASIN(SQRT((SIN(RADIANS(PARAMETERS!$D$8-D7266)/2)*SIN(RADIANS(PARAMETERS!$D$8-D7266)/2))+(COS(RADIANS(D7266))*COS(RADIANS(PARAMETERS!$D$8))*SIN(RADIANS(PARAMETERS!$D$9-C7266)/2)*SIN(RADIANS(PARAMETERS!$D$9-C7266)/2))))*2*3958.756</f>
        <v>638.61232587980794</v>
      </c>
      <c r="F7266">
        <v>148.0774230957</v>
      </c>
      <c r="G7266">
        <v>181.21153259277</v>
      </c>
      <c r="H7266">
        <v>217.91184997559</v>
      </c>
      <c r="I7266">
        <v>250.53907775879</v>
      </c>
      <c r="J7266">
        <v>288.05438232422</v>
      </c>
      <c r="K7266" s="6">
        <f>IFERROR(EXP(TREND(LN($F$1:$J$1),LN(F7266:J7266),LN(Calculations!$B$3))),0)</f>
        <v>2.0957991152922049E-2</v>
      </c>
    </row>
    <row r="7267" spans="1:11" x14ac:dyDescent="0.35">
      <c r="A7267">
        <v>7264</v>
      </c>
      <c r="B7267" t="str">
        <f t="shared" si="113"/>
        <v>22-54</v>
      </c>
      <c r="C7267">
        <v>-54.106900605950997</v>
      </c>
      <c r="D7267">
        <v>22.055259111874999</v>
      </c>
      <c r="E7267">
        <f>ASIN(SQRT((SIN(RADIANS(PARAMETERS!$D$8-D7267)/2)*SIN(RADIANS(PARAMETERS!$D$8-D7267)/2))+(COS(RADIANS(D7267))*COS(RADIANS(PARAMETERS!$D$8))*SIN(RADIANS(PARAMETERS!$D$9-C7267)/2)*SIN(RADIANS(PARAMETERS!$D$9-C7267)/2))))*2*3958.756</f>
        <v>626.38669496074999</v>
      </c>
      <c r="F7267">
        <v>149.58329772949</v>
      </c>
      <c r="G7267">
        <v>182.13670349121</v>
      </c>
      <c r="H7267">
        <v>219.16235351563</v>
      </c>
      <c r="I7267">
        <v>252.09660339355</v>
      </c>
      <c r="J7267">
        <v>289.98263549805</v>
      </c>
      <c r="K7267" s="6">
        <f>IFERROR(EXP(TREND(LN($F$1:$J$1),LN(F7267:J7267),LN(Calculations!$B$3))),0)</f>
        <v>2.1768459683037634E-2</v>
      </c>
    </row>
    <row r="7268" spans="1:11" x14ac:dyDescent="0.35">
      <c r="A7268">
        <v>7265</v>
      </c>
      <c r="B7268" t="str">
        <f t="shared" si="113"/>
        <v>22-54.5</v>
      </c>
      <c r="C7268">
        <v>-54.378221940852001</v>
      </c>
      <c r="D7268">
        <v>22.055259111874999</v>
      </c>
      <c r="E7268">
        <f>ASIN(SQRT((SIN(RADIANS(PARAMETERS!$D$8-D7268)/2)*SIN(RADIANS(PARAMETERS!$D$8-D7268)/2))+(COS(RADIANS(D7268))*COS(RADIANS(PARAMETERS!$D$8))*SIN(RADIANS(PARAMETERS!$D$9-C7268)/2)*SIN(RADIANS(PARAMETERS!$D$9-C7268)/2))))*2*3958.756</f>
        <v>614.42967503256921</v>
      </c>
      <c r="F7268">
        <v>151.12298583984</v>
      </c>
      <c r="G7268">
        <v>183.08149719238</v>
      </c>
      <c r="H7268">
        <v>220.43655395508</v>
      </c>
      <c r="I7268">
        <v>253.68168640137</v>
      </c>
      <c r="J7268">
        <v>291.94317626953</v>
      </c>
      <c r="K7268" s="6">
        <f>IFERROR(EXP(TREND(LN($F$1:$J$1),LN(F7268:J7268),LN(Calculations!$B$3))),0)</f>
        <v>2.2626442497253728E-2</v>
      </c>
    </row>
    <row r="7269" spans="1:11" x14ac:dyDescent="0.35">
      <c r="A7269">
        <v>7266</v>
      </c>
      <c r="B7269" t="str">
        <f t="shared" si="113"/>
        <v>22-54.5</v>
      </c>
      <c r="C7269">
        <v>-54.649543275752997</v>
      </c>
      <c r="D7269">
        <v>22.055259111874999</v>
      </c>
      <c r="E7269">
        <f>ASIN(SQRT((SIN(RADIANS(PARAMETERS!$D$8-D7269)/2)*SIN(RADIANS(PARAMETERS!$D$8-D7269)/2))+(COS(RADIANS(D7269))*COS(RADIANS(PARAMETERS!$D$8))*SIN(RADIANS(PARAMETERS!$D$9-C7269)/2)*SIN(RADIANS(PARAMETERS!$D$9-C7269)/2))))*2*3958.756</f>
        <v>602.75728057822698</v>
      </c>
      <c r="F7269">
        <v>152.55908203125</v>
      </c>
      <c r="G7269">
        <v>183.95370483398</v>
      </c>
      <c r="H7269">
        <v>221.5954284668</v>
      </c>
      <c r="I7269">
        <v>255.10989379883</v>
      </c>
      <c r="J7269">
        <v>293.69552612305</v>
      </c>
      <c r="K7269" s="6">
        <f>IFERROR(EXP(TREND(LN($F$1:$J$1),LN(F7269:J7269),LN(Calculations!$B$3))),0)</f>
        <v>2.3455903444482458E-2</v>
      </c>
    </row>
    <row r="7270" spans="1:11" x14ac:dyDescent="0.35">
      <c r="A7270">
        <v>7267</v>
      </c>
      <c r="B7270" t="str">
        <f t="shared" si="113"/>
        <v>22-55</v>
      </c>
      <c r="C7270">
        <v>-54.920864610654</v>
      </c>
      <c r="D7270">
        <v>22.055259111874999</v>
      </c>
      <c r="E7270">
        <f>ASIN(SQRT((SIN(RADIANS(PARAMETERS!$D$8-D7270)/2)*SIN(RADIANS(PARAMETERS!$D$8-D7270)/2))+(COS(RADIANS(D7270))*COS(RADIANS(PARAMETERS!$D$8))*SIN(RADIANS(PARAMETERS!$D$9-C7270)/2)*SIN(RADIANS(PARAMETERS!$D$9-C7270)/2))))*2*3958.756</f>
        <v>591.38639318061485</v>
      </c>
      <c r="F7270">
        <v>153.96459960938</v>
      </c>
      <c r="G7270">
        <v>184.80462646484</v>
      </c>
      <c r="H7270">
        <v>222.72119140625</v>
      </c>
      <c r="I7270">
        <v>256.49353027344</v>
      </c>
      <c r="J7270">
        <v>295.38925170898</v>
      </c>
      <c r="K7270" s="6">
        <f>IFERROR(EXP(TREND(LN($F$1:$J$1),LN(F7270:J7270),LN(Calculations!$B$3))),0)</f>
        <v>2.4295138707506145E-2</v>
      </c>
    </row>
    <row r="7271" spans="1:11" x14ac:dyDescent="0.35">
      <c r="A7271">
        <v>7268</v>
      </c>
      <c r="B7271" t="str">
        <f t="shared" si="113"/>
        <v>22-55</v>
      </c>
      <c r="C7271">
        <v>-55.192185945555003</v>
      </c>
      <c r="D7271">
        <v>22.055259111874999</v>
      </c>
      <c r="E7271">
        <f>ASIN(SQRT((SIN(RADIANS(PARAMETERS!$D$8-D7271)/2)*SIN(RADIANS(PARAMETERS!$D$8-D7271)/2))+(COS(RADIANS(D7271))*COS(RADIANS(PARAMETERS!$D$8))*SIN(RADIANS(PARAMETERS!$D$9-C7271)/2)*SIN(RADIANS(PARAMETERS!$D$9-C7271)/2))))*2*3958.756</f>
        <v>580.33476334773241</v>
      </c>
      <c r="F7271">
        <v>155.34838867188</v>
      </c>
      <c r="G7271">
        <v>185.64057922363</v>
      </c>
      <c r="H7271">
        <v>223.82269287109</v>
      </c>
      <c r="I7271">
        <v>257.84393310547</v>
      </c>
      <c r="J7271">
        <v>297.03866577148</v>
      </c>
      <c r="K7271" s="6">
        <f>IFERROR(EXP(TREND(LN($F$1:$J$1),LN(F7271:J7271),LN(Calculations!$B$3))),0)</f>
        <v>2.5148918968114681E-2</v>
      </c>
    </row>
    <row r="7272" spans="1:11" x14ac:dyDescent="0.35">
      <c r="A7272">
        <v>7269</v>
      </c>
      <c r="B7272" t="str">
        <f t="shared" si="113"/>
        <v>22-55.5</v>
      </c>
      <c r="C7272">
        <v>-55.463507280456</v>
      </c>
      <c r="D7272">
        <v>22.055259111874999</v>
      </c>
      <c r="E7272">
        <f>ASIN(SQRT((SIN(RADIANS(PARAMETERS!$D$8-D7272)/2)*SIN(RADIANS(PARAMETERS!$D$8-D7272)/2))+(COS(RADIANS(D7272))*COS(RADIANS(PARAMETERS!$D$8))*SIN(RADIANS(PARAMETERS!$D$9-C7272)/2)*SIN(RADIANS(PARAMETERS!$D$9-C7272)/2))))*2*3958.756</f>
        <v>569.62100038597589</v>
      </c>
      <c r="F7272">
        <v>156.62310791016</v>
      </c>
      <c r="G7272">
        <v>186.3962097168</v>
      </c>
      <c r="H7272">
        <v>224.78941345215</v>
      </c>
      <c r="I7272">
        <v>259.00601196289</v>
      </c>
      <c r="J7272">
        <v>298.43304443359</v>
      </c>
      <c r="K7272" s="6">
        <f>IFERROR(EXP(TREND(LN($F$1:$J$1),LN(F7272:J7272),LN(Calculations!$B$3))),0)</f>
        <v>2.5965166280268917E-2</v>
      </c>
    </row>
    <row r="7273" spans="1:11" x14ac:dyDescent="0.35">
      <c r="A7273">
        <v>7270</v>
      </c>
      <c r="B7273" t="str">
        <f t="shared" si="113"/>
        <v>22-55.5</v>
      </c>
      <c r="C7273">
        <v>-55.734828615357003</v>
      </c>
      <c r="D7273">
        <v>22.055259111874999</v>
      </c>
      <c r="E7273">
        <f>ASIN(SQRT((SIN(RADIANS(PARAMETERS!$D$8-D7273)/2)*SIN(RADIANS(PARAMETERS!$D$8-D7273)/2))+(COS(RADIANS(D7273))*COS(RADIANS(PARAMETERS!$D$8))*SIN(RADIANS(PARAMETERS!$D$9-C7273)/2)*SIN(RADIANS(PARAMETERS!$D$9-C7273)/2))))*2*3958.756</f>
        <v>559.26454778465063</v>
      </c>
      <c r="F7273">
        <v>157.85424804688</v>
      </c>
      <c r="G7273">
        <v>187.12612915039</v>
      </c>
      <c r="H7273">
        <v>225.71241760254</v>
      </c>
      <c r="I7273">
        <v>260.10662841797</v>
      </c>
      <c r="J7273">
        <v>299.74383544922</v>
      </c>
      <c r="K7273" s="6">
        <f>IFERROR(EXP(TREND(LN($F$1:$J$1),LN(F7273:J7273),LN(Calculations!$B$3))),0)</f>
        <v>2.6780700881104055E-2</v>
      </c>
    </row>
    <row r="7274" spans="1:11" x14ac:dyDescent="0.35">
      <c r="A7274">
        <v>7271</v>
      </c>
      <c r="B7274" t="str">
        <f t="shared" si="113"/>
        <v>22-56</v>
      </c>
      <c r="C7274">
        <v>-56.006149950257999</v>
      </c>
      <c r="D7274">
        <v>22.055259111874999</v>
      </c>
      <c r="E7274">
        <f>ASIN(SQRT((SIN(RADIANS(PARAMETERS!$D$8-D7274)/2)*SIN(RADIANS(PARAMETERS!$D$8-D7274)/2))+(COS(RADIANS(D7274))*COS(RADIANS(PARAMETERS!$D$8))*SIN(RADIANS(PARAMETERS!$D$9-C7274)/2)*SIN(RADIANS(PARAMETERS!$D$9-C7274)/2))))*2*3958.756</f>
        <v>549.28564138450247</v>
      </c>
      <c r="F7274">
        <v>159.03424072266</v>
      </c>
      <c r="G7274">
        <v>187.83381652832</v>
      </c>
      <c r="H7274">
        <v>226.59643554688</v>
      </c>
      <c r="I7274">
        <v>261.15176391602</v>
      </c>
      <c r="J7274">
        <v>300.97854614258</v>
      </c>
      <c r="K7274" s="6">
        <f>IFERROR(EXP(TREND(LN($F$1:$J$1),LN(F7274:J7274),LN(Calculations!$B$3))),0)</f>
        <v>2.7590465369539626E-2</v>
      </c>
    </row>
    <row r="7275" spans="1:11" x14ac:dyDescent="0.35">
      <c r="A7275">
        <v>7272</v>
      </c>
      <c r="B7275" t="str">
        <f t="shared" si="113"/>
        <v>22-56.5</v>
      </c>
      <c r="C7275">
        <v>-56.277471285159002</v>
      </c>
      <c r="D7275">
        <v>22.055259111874999</v>
      </c>
      <c r="E7275">
        <f>ASIN(SQRT((SIN(RADIANS(PARAMETERS!$D$8-D7275)/2)*SIN(RADIANS(PARAMETERS!$D$8-D7275)/2))+(COS(RADIANS(D7275))*COS(RADIANS(PARAMETERS!$D$8))*SIN(RADIANS(PARAMETERS!$D$9-C7275)/2)*SIN(RADIANS(PARAMETERS!$D$9-C7275)/2))))*2*3958.756</f>
        <v>539.70524748869798</v>
      </c>
      <c r="F7275">
        <v>160.12141418457</v>
      </c>
      <c r="G7275">
        <v>188.48281860352</v>
      </c>
      <c r="H7275">
        <v>227.3812713623</v>
      </c>
      <c r="I7275">
        <v>262.05786132813</v>
      </c>
      <c r="J7275">
        <v>302.02465820313</v>
      </c>
      <c r="K7275" s="6">
        <f>IFERROR(EXP(TREND(LN($F$1:$J$1),LN(F7275:J7275),LN(Calculations!$B$3))),0)</f>
        <v>2.8366086320158707E-2</v>
      </c>
    </row>
    <row r="7276" spans="1:11" x14ac:dyDescent="0.35">
      <c r="A7276">
        <v>7273</v>
      </c>
      <c r="B7276" t="str">
        <f t="shared" si="113"/>
        <v>22-56.5</v>
      </c>
      <c r="C7276">
        <v>-56.548792620059999</v>
      </c>
      <c r="D7276">
        <v>22.055259111874999</v>
      </c>
      <c r="E7276">
        <f>ASIN(SQRT((SIN(RADIANS(PARAMETERS!$D$8-D7276)/2)*SIN(RADIANS(PARAMETERS!$D$8-D7276)/2))+(COS(RADIANS(D7276))*COS(RADIANS(PARAMETERS!$D$8))*SIN(RADIANS(PARAMETERS!$D$9-C7276)/2)*SIN(RADIANS(PARAMETERS!$D$9-C7276)/2))))*2*3958.756</f>
        <v>530.54497807236851</v>
      </c>
      <c r="F7276">
        <v>161.19396972656</v>
      </c>
      <c r="G7276">
        <v>189.14198303223</v>
      </c>
      <c r="H7276">
        <v>228.18119812012</v>
      </c>
      <c r="I7276">
        <v>262.98385620117</v>
      </c>
      <c r="J7276">
        <v>303.09646606445</v>
      </c>
      <c r="K7276" s="6">
        <f>IFERROR(EXP(TREND(LN($F$1:$J$1),LN(F7276:J7276),LN(Calculations!$B$3))),0)</f>
        <v>2.9155639844252488E-2</v>
      </c>
    </row>
    <row r="7277" spans="1:11" x14ac:dyDescent="0.35">
      <c r="A7277">
        <v>7274</v>
      </c>
      <c r="B7277" t="str">
        <f t="shared" si="113"/>
        <v>22-57</v>
      </c>
      <c r="C7277">
        <v>-56.820113954961002</v>
      </c>
      <c r="D7277">
        <v>22.055259111874999</v>
      </c>
      <c r="E7277">
        <f>ASIN(SQRT((SIN(RADIANS(PARAMETERS!$D$8-D7277)/2)*SIN(RADIANS(PARAMETERS!$D$8-D7277)/2))+(COS(RADIANS(D7277))*COS(RADIANS(PARAMETERS!$D$8))*SIN(RADIANS(PARAMETERS!$D$9-C7277)/2)*SIN(RADIANS(PARAMETERS!$D$9-C7277)/2))))*2*3958.756</f>
        <v>521.82698039752972</v>
      </c>
      <c r="F7277">
        <v>162.2307434082</v>
      </c>
      <c r="G7277">
        <v>189.80526733398</v>
      </c>
      <c r="H7277">
        <v>228.98596191406</v>
      </c>
      <c r="I7277">
        <v>263.91528320313</v>
      </c>
      <c r="J7277">
        <v>304.17443847656</v>
      </c>
      <c r="K7277" s="6">
        <f>IFERROR(EXP(TREND(LN($F$1:$J$1),LN(F7277:J7277),LN(Calculations!$B$3))),0)</f>
        <v>2.9945089992350505E-2</v>
      </c>
    </row>
    <row r="7278" spans="1:11" x14ac:dyDescent="0.35">
      <c r="A7278">
        <v>7275</v>
      </c>
      <c r="B7278" t="str">
        <f t="shared" si="113"/>
        <v>22-57</v>
      </c>
      <c r="C7278">
        <v>-57.091435289861998</v>
      </c>
      <c r="D7278">
        <v>22.055259111874999</v>
      </c>
      <c r="E7278">
        <f>ASIN(SQRT((SIN(RADIANS(PARAMETERS!$D$8-D7278)/2)*SIN(RADIANS(PARAMETERS!$D$8-D7278)/2))+(COS(RADIANS(D7278))*COS(RADIANS(PARAMETERS!$D$8))*SIN(RADIANS(PARAMETERS!$D$9-C7278)/2)*SIN(RADIANS(PARAMETERS!$D$9-C7278)/2))))*2*3958.756</f>
        <v>513.57379868765224</v>
      </c>
      <c r="F7278">
        <v>163.16481018066</v>
      </c>
      <c r="G7278">
        <v>190.41390991211</v>
      </c>
      <c r="H7278">
        <v>229.70574951172</v>
      </c>
      <c r="I7278">
        <v>264.7321472168</v>
      </c>
      <c r="J7278">
        <v>305.10116577148</v>
      </c>
      <c r="K7278" s="6">
        <f>IFERROR(EXP(TREND(LN($F$1:$J$1),LN(F7278:J7278),LN(Calculations!$B$3))),0)</f>
        <v>3.0684746569602062E-2</v>
      </c>
    </row>
    <row r="7279" spans="1:11" x14ac:dyDescent="0.35">
      <c r="A7279">
        <v>7276</v>
      </c>
      <c r="B7279" t="str">
        <f t="shared" si="113"/>
        <v>22-57.5</v>
      </c>
      <c r="C7279">
        <v>-57.362756624763001</v>
      </c>
      <c r="D7279">
        <v>22.055259111874999</v>
      </c>
      <c r="E7279">
        <f>ASIN(SQRT((SIN(RADIANS(PARAMETERS!$D$8-D7279)/2)*SIN(RADIANS(PARAMETERS!$D$8-D7279)/2))+(COS(RADIANS(D7279))*COS(RADIANS(PARAMETERS!$D$8))*SIN(RADIANS(PARAMETERS!$D$9-C7279)/2)*SIN(RADIANS(PARAMETERS!$D$9-C7279)/2))))*2*3958.756</f>
        <v>505.80820610249555</v>
      </c>
      <c r="F7279">
        <v>164.08212280273</v>
      </c>
      <c r="G7279">
        <v>191.03791809082</v>
      </c>
      <c r="H7279">
        <v>230.4457244873</v>
      </c>
      <c r="I7279">
        <v>265.57366943359</v>
      </c>
      <c r="J7279">
        <v>306.0578918457</v>
      </c>
      <c r="K7279" s="6">
        <f>IFERROR(EXP(TREND(LN($F$1:$J$1),LN(F7279:J7279),LN(Calculations!$B$3))),0)</f>
        <v>3.1434137727694746E-2</v>
      </c>
    </row>
    <row r="7280" spans="1:11" x14ac:dyDescent="0.35">
      <c r="A7280">
        <v>7277</v>
      </c>
      <c r="B7280" t="str">
        <f t="shared" si="113"/>
        <v>22-57.5</v>
      </c>
      <c r="C7280">
        <v>-57.634077959663998</v>
      </c>
      <c r="D7280">
        <v>22.055259111874999</v>
      </c>
      <c r="E7280">
        <f>ASIN(SQRT((SIN(RADIANS(PARAMETERS!$D$8-D7280)/2)*SIN(RADIANS(PARAMETERS!$D$8-D7280)/2))+(COS(RADIANS(D7280))*COS(RADIANS(PARAMETERS!$D$8))*SIN(RADIANS(PARAMETERS!$D$9-C7280)/2)*SIN(RADIANS(PARAMETERS!$D$9-C7280)/2))))*2*3958.756</f>
        <v>498.55300611414856</v>
      </c>
      <c r="F7280">
        <v>164.95294189453</v>
      </c>
      <c r="G7280">
        <v>191.66694641113</v>
      </c>
      <c r="H7280">
        <v>231.1902923584</v>
      </c>
      <c r="I7280">
        <v>266.41918945313</v>
      </c>
      <c r="J7280">
        <v>307.01760864258</v>
      </c>
      <c r="K7280" s="6">
        <f>IFERROR(EXP(TREND(LN($F$1:$J$1),LN(F7280:J7280),LN(Calculations!$B$3))),0)</f>
        <v>3.2171414392724661E-2</v>
      </c>
    </row>
    <row r="7281" spans="1:11" x14ac:dyDescent="0.35">
      <c r="A7281">
        <v>7278</v>
      </c>
      <c r="B7281" t="str">
        <f t="shared" si="113"/>
        <v>22-58</v>
      </c>
      <c r="C7281">
        <v>-57.905399294565001</v>
      </c>
      <c r="D7281">
        <v>22.055259111874999</v>
      </c>
      <c r="E7281">
        <f>ASIN(SQRT((SIN(RADIANS(PARAMETERS!$D$8-D7281)/2)*SIN(RADIANS(PARAMETERS!$D$8-D7281)/2))+(COS(RADIANS(D7281))*COS(RADIANS(PARAMETERS!$D$8))*SIN(RADIANS(PARAMETERS!$D$9-C7281)/2)*SIN(RADIANS(PARAMETERS!$D$9-C7281)/2))))*2*3958.756</f>
        <v>491.83080353972684</v>
      </c>
      <c r="F7281">
        <v>165.72143554688</v>
      </c>
      <c r="G7281">
        <v>192.25143432617</v>
      </c>
      <c r="H7281">
        <v>231.86846923828</v>
      </c>
      <c r="I7281">
        <v>267.17706298828</v>
      </c>
      <c r="J7281">
        <v>307.86349487305</v>
      </c>
      <c r="K7281" s="6">
        <f>IFERROR(EXP(TREND(LN($F$1:$J$1),LN(F7281:J7281),LN(Calculations!$B$3))),0)</f>
        <v>3.2849945335378529E-2</v>
      </c>
    </row>
    <row r="7282" spans="1:11" x14ac:dyDescent="0.35">
      <c r="A7282">
        <v>7279</v>
      </c>
      <c r="B7282" t="str">
        <f t="shared" si="113"/>
        <v>22-58</v>
      </c>
      <c r="C7282">
        <v>-58.176720629465002</v>
      </c>
      <c r="D7282">
        <v>22.055259111874999</v>
      </c>
      <c r="E7282">
        <f>ASIN(SQRT((SIN(RADIANS(PARAMETERS!$D$8-D7282)/2)*SIN(RADIANS(PARAMETERS!$D$8-D7282)/2))+(COS(RADIANS(D7282))*COS(RADIANS(PARAMETERS!$D$8))*SIN(RADIANS(PARAMETERS!$D$9-C7282)/2)*SIN(RADIANS(PARAMETERS!$D$9-C7282)/2))))*2*3958.756</f>
        <v>485.66374693182155</v>
      </c>
      <c r="F7282">
        <v>166.50981140137</v>
      </c>
      <c r="G7282">
        <v>192.88754272461</v>
      </c>
      <c r="H7282">
        <v>232.6244354248</v>
      </c>
      <c r="I7282">
        <v>268.03814697266</v>
      </c>
      <c r="J7282">
        <v>308.84399414063</v>
      </c>
      <c r="K7282" s="6">
        <f>IFERROR(EXP(TREND(LN($F$1:$J$1),LN(F7282:J7282),LN(Calculations!$B$3))),0)</f>
        <v>3.3560244056750684E-2</v>
      </c>
    </row>
    <row r="7283" spans="1:11" x14ac:dyDescent="0.35">
      <c r="A7283">
        <v>7280</v>
      </c>
      <c r="B7283" t="str">
        <f t="shared" si="113"/>
        <v>22-58.5</v>
      </c>
      <c r="C7283">
        <v>-58.448041964365999</v>
      </c>
      <c r="D7283">
        <v>22.055259111874999</v>
      </c>
      <c r="E7283">
        <f>ASIN(SQRT((SIN(RADIANS(PARAMETERS!$D$8-D7283)/2)*SIN(RADIANS(PARAMETERS!$D$8-D7283)/2))+(COS(RADIANS(D7283))*COS(RADIANS(PARAMETERS!$D$8))*SIN(RADIANS(PARAMETERS!$D$9-C7283)/2)*SIN(RADIANS(PARAMETERS!$D$9-C7283)/2))))*2*3958.756</f>
        <v>480.07324572886029</v>
      </c>
      <c r="F7283">
        <v>167.28630065918</v>
      </c>
      <c r="G7283">
        <v>193.55262756348</v>
      </c>
      <c r="H7283">
        <v>233.42373657227</v>
      </c>
      <c r="I7283">
        <v>268.95648193359</v>
      </c>
      <c r="J7283">
        <v>309.89889526367</v>
      </c>
      <c r="K7283" s="6">
        <f>IFERROR(EXP(TREND(LN($F$1:$J$1),LN(F7283:J7283),LN(Calculations!$B$3))),0)</f>
        <v>3.4278033505460909E-2</v>
      </c>
    </row>
    <row r="7284" spans="1:11" x14ac:dyDescent="0.35">
      <c r="A7284">
        <v>7281</v>
      </c>
      <c r="B7284" t="str">
        <f t="shared" si="113"/>
        <v>22-58.5</v>
      </c>
      <c r="C7284">
        <v>-58.719363299267002</v>
      </c>
      <c r="D7284">
        <v>22.055259111874999</v>
      </c>
      <c r="E7284">
        <f>ASIN(SQRT((SIN(RADIANS(PARAMETERS!$D$8-D7284)/2)*SIN(RADIANS(PARAMETERS!$D$8-D7284)/2))+(COS(RADIANS(D7284))*COS(RADIANS(PARAMETERS!$D$8))*SIN(RADIANS(PARAMETERS!$D$9-C7284)/2)*SIN(RADIANS(PARAMETERS!$D$9-C7284)/2))))*2*3958.756</f>
        <v>475.07966744987442</v>
      </c>
      <c r="F7284">
        <v>167.99479675293</v>
      </c>
      <c r="G7284">
        <v>194.18249511719</v>
      </c>
      <c r="H7284">
        <v>234.16773986816</v>
      </c>
      <c r="I7284">
        <v>269.79992675781</v>
      </c>
      <c r="J7284">
        <v>310.85455322266</v>
      </c>
      <c r="K7284" s="6">
        <f>IFERROR(EXP(TREND(LN($F$1:$J$1),LN(F7284:J7284),LN(Calculations!$B$3))),0)</f>
        <v>3.4957966920173278E-2</v>
      </c>
    </row>
    <row r="7285" spans="1:11" x14ac:dyDescent="0.35">
      <c r="A7285">
        <v>7282</v>
      </c>
      <c r="B7285" t="str">
        <f t="shared" si="113"/>
        <v>22-59</v>
      </c>
      <c r="C7285">
        <v>-58.990684634167998</v>
      </c>
      <c r="D7285">
        <v>22.055259111874999</v>
      </c>
      <c r="E7285">
        <f>ASIN(SQRT((SIN(RADIANS(PARAMETERS!$D$8-D7285)/2)*SIN(RADIANS(PARAMETERS!$D$8-D7285)/2))+(COS(RADIANS(D7285))*COS(RADIANS(PARAMETERS!$D$8))*SIN(RADIANS(PARAMETERS!$D$9-C7285)/2)*SIN(RADIANS(PARAMETERS!$D$9-C7285)/2))))*2*3958.756</f>
        <v>470.70202216155627</v>
      </c>
      <c r="F7285">
        <v>168.7105255127</v>
      </c>
      <c r="G7285">
        <v>194.84817504883</v>
      </c>
      <c r="H7285">
        <v>234.97398376465</v>
      </c>
      <c r="I7285">
        <v>270.73178100586</v>
      </c>
      <c r="J7285">
        <v>311.93157958984</v>
      </c>
      <c r="K7285" s="6">
        <f>IFERROR(EXP(TREND(LN($F$1:$J$1),LN(F7285:J7285),LN(Calculations!$B$3))),0)</f>
        <v>3.5652384149932617E-2</v>
      </c>
    </row>
    <row r="7286" spans="1:11" x14ac:dyDescent="0.35">
      <c r="A7286">
        <v>7283</v>
      </c>
      <c r="B7286" t="str">
        <f t="shared" si="113"/>
        <v>22-59.5</v>
      </c>
      <c r="C7286">
        <v>-59.262005969069001</v>
      </c>
      <c r="D7286">
        <v>22.055259111874999</v>
      </c>
      <c r="E7286">
        <f>ASIN(SQRT((SIN(RADIANS(PARAMETERS!$D$8-D7286)/2)*SIN(RADIANS(PARAMETERS!$D$8-D7286)/2))+(COS(RADIANS(D7286))*COS(RADIANS(PARAMETERS!$D$8))*SIN(RADIANS(PARAMETERS!$D$9-C7286)/2)*SIN(RADIANS(PARAMETERS!$D$9-C7286)/2))))*2*3958.756</f>
        <v>466.95764329369604</v>
      </c>
      <c r="F7286">
        <v>169.41084289551</v>
      </c>
      <c r="G7286">
        <v>195.52787780762</v>
      </c>
      <c r="H7286">
        <v>235.81025695801</v>
      </c>
      <c r="I7286">
        <v>271.70980834961</v>
      </c>
      <c r="J7286">
        <v>313.07510375977</v>
      </c>
      <c r="K7286" s="6">
        <f>IFERROR(EXP(TREND(LN($F$1:$J$1),LN(F7286:J7286),LN(Calculations!$B$3))),0)</f>
        <v>3.6341483680525054E-2</v>
      </c>
    </row>
    <row r="7287" spans="1:11" x14ac:dyDescent="0.35">
      <c r="A7287">
        <v>7284</v>
      </c>
      <c r="B7287" t="str">
        <f t="shared" si="113"/>
        <v>22-59.5</v>
      </c>
      <c r="C7287">
        <v>-59.533327303969998</v>
      </c>
      <c r="D7287">
        <v>22.055259111874999</v>
      </c>
      <c r="E7287">
        <f>ASIN(SQRT((SIN(RADIANS(PARAMETERS!$D$8-D7287)/2)*SIN(RADIANS(PARAMETERS!$D$8-D7287)/2))+(COS(RADIANS(D7287))*COS(RADIANS(PARAMETERS!$D$8))*SIN(RADIANS(PARAMETERS!$D$9-C7287)/2)*SIN(RADIANS(PARAMETERS!$D$9-C7287)/2))))*2*3958.756</f>
        <v>463.86187543951581</v>
      </c>
      <c r="F7287">
        <v>170.06243896484</v>
      </c>
      <c r="G7287">
        <v>196.17753601074</v>
      </c>
      <c r="H7287">
        <v>236.61262512207</v>
      </c>
      <c r="I7287">
        <v>272.65078735352</v>
      </c>
      <c r="J7287">
        <v>314.17828369141</v>
      </c>
      <c r="K7287" s="6">
        <f>IFERROR(EXP(TREND(LN($F$1:$J$1),LN(F7287:J7287),LN(Calculations!$B$3))),0)</f>
        <v>3.6994183027907648E-2</v>
      </c>
    </row>
    <row r="7288" spans="1:11" x14ac:dyDescent="0.35">
      <c r="A7288">
        <v>7285</v>
      </c>
      <c r="B7288" t="str">
        <f t="shared" si="113"/>
        <v>22-60</v>
      </c>
      <c r="C7288">
        <v>-59.804648638871001</v>
      </c>
      <c r="D7288">
        <v>22.055259111874999</v>
      </c>
      <c r="E7288">
        <f>ASIN(SQRT((SIN(RADIANS(PARAMETERS!$D$8-D7288)/2)*SIN(RADIANS(PARAMETERS!$D$8-D7288)/2))+(COS(RADIANS(D7288))*COS(RADIANS(PARAMETERS!$D$8))*SIN(RADIANS(PARAMETERS!$D$9-C7288)/2)*SIN(RADIANS(PARAMETERS!$D$9-C7288)/2))))*2*3958.756</f>
        <v>461.42778085067596</v>
      </c>
      <c r="F7288">
        <v>170.69602966309</v>
      </c>
      <c r="G7288">
        <v>196.84107971191</v>
      </c>
      <c r="H7288">
        <v>237.45040893555</v>
      </c>
      <c r="I7288">
        <v>273.64886474609</v>
      </c>
      <c r="J7288">
        <v>315.36608886719</v>
      </c>
      <c r="K7288" s="6">
        <f>IFERROR(EXP(TREND(LN($F$1:$J$1),LN(F7288:J7288),LN(Calculations!$B$3))),0)</f>
        <v>3.7632133273021132E-2</v>
      </c>
    </row>
    <row r="7289" spans="1:11" x14ac:dyDescent="0.35">
      <c r="A7289">
        <v>7286</v>
      </c>
      <c r="B7289" t="str">
        <f t="shared" si="113"/>
        <v>22-60</v>
      </c>
      <c r="C7289">
        <v>-60.075969973771997</v>
      </c>
      <c r="D7289">
        <v>22.055259111874999</v>
      </c>
      <c r="E7289">
        <f>ASIN(SQRT((SIN(RADIANS(PARAMETERS!$D$8-D7289)/2)*SIN(RADIANS(PARAMETERS!$D$8-D7289)/2))+(COS(RADIANS(D7289))*COS(RADIANS(PARAMETERS!$D$8))*SIN(RADIANS(PARAMETERS!$D$9-C7289)/2)*SIN(RADIANS(PARAMETERS!$D$9-C7289)/2))))*2*3958.756</f>
        <v>459.66587673554244</v>
      </c>
      <c r="F7289">
        <v>171.28605651855</v>
      </c>
      <c r="G7289">
        <v>197.49070739746</v>
      </c>
      <c r="H7289">
        <v>238.28329467773</v>
      </c>
      <c r="I7289">
        <v>274.65170288086</v>
      </c>
      <c r="J7289">
        <v>316.57147216797</v>
      </c>
      <c r="K7289" s="6">
        <f>IFERROR(EXP(TREND(LN($F$1:$J$1),LN(F7289:J7289),LN(Calculations!$B$3))),0)</f>
        <v>3.823060423893615E-2</v>
      </c>
    </row>
    <row r="7290" spans="1:11" x14ac:dyDescent="0.35">
      <c r="A7290">
        <v>7287</v>
      </c>
      <c r="B7290" t="str">
        <f t="shared" si="113"/>
        <v>22-60.5</v>
      </c>
      <c r="C7290">
        <v>-60.347291308673</v>
      </c>
      <c r="D7290">
        <v>22.055259111874999</v>
      </c>
      <c r="E7290">
        <f>ASIN(SQRT((SIN(RADIANS(PARAMETERS!$D$8-D7290)/2)*SIN(RADIANS(PARAMETERS!$D$8-D7290)/2))+(COS(RADIANS(D7290))*COS(RADIANS(PARAMETERS!$D$8))*SIN(RADIANS(PARAMETERS!$D$9-C7290)/2)*SIN(RADIANS(PARAMETERS!$D$9-C7290)/2))))*2*3958.756</f>
        <v>458.58391505306633</v>
      </c>
      <c r="F7290">
        <v>171.80926513672</v>
      </c>
      <c r="G7290">
        <v>198.09024047852</v>
      </c>
      <c r="H7290">
        <v>239.05833435059</v>
      </c>
      <c r="I7290">
        <v>275.59017944336</v>
      </c>
      <c r="J7290">
        <v>317.70529174805</v>
      </c>
      <c r="K7290" s="6">
        <f>IFERROR(EXP(TREND(LN($F$1:$J$1),LN(F7290:J7290),LN(Calculations!$B$3))),0)</f>
        <v>3.8766194291462157E-2</v>
      </c>
    </row>
    <row r="7291" spans="1:11" x14ac:dyDescent="0.35">
      <c r="A7291">
        <v>7288</v>
      </c>
      <c r="B7291" t="str">
        <f t="shared" si="113"/>
        <v>22-60.5</v>
      </c>
      <c r="C7291">
        <v>-60.618612643573996</v>
      </c>
      <c r="D7291">
        <v>22.055259111874999</v>
      </c>
      <c r="E7291">
        <f>ASIN(SQRT((SIN(RADIANS(PARAMETERS!$D$8-D7291)/2)*SIN(RADIANS(PARAMETERS!$D$8-D7291)/2))+(COS(RADIANS(D7291))*COS(RADIANS(PARAMETERS!$D$8))*SIN(RADIANS(PARAMETERS!$D$9-C7291)/2)*SIN(RADIANS(PARAMETERS!$D$9-C7291)/2))))*2*3958.756</f>
        <v>458.18671519756202</v>
      </c>
      <c r="F7291">
        <v>172.32051086426</v>
      </c>
      <c r="G7291">
        <v>198.70434570313</v>
      </c>
      <c r="H7291">
        <v>239.87222290039</v>
      </c>
      <c r="I7291">
        <v>276.59201049805</v>
      </c>
      <c r="J7291">
        <v>318.93356323242</v>
      </c>
      <c r="K7291" s="6">
        <f>IFERROR(EXP(TREND(LN($F$1:$J$1),LN(F7291:J7291),LN(Calculations!$B$3))),0)</f>
        <v>3.9284210701564196E-2</v>
      </c>
    </row>
    <row r="7292" spans="1:11" x14ac:dyDescent="0.35">
      <c r="A7292">
        <v>7289</v>
      </c>
      <c r="B7292" t="str">
        <f t="shared" si="113"/>
        <v>22-61</v>
      </c>
      <c r="C7292">
        <v>-60.889933978475</v>
      </c>
      <c r="D7292">
        <v>22.055259111874999</v>
      </c>
      <c r="E7292">
        <f>ASIN(SQRT((SIN(RADIANS(PARAMETERS!$D$8-D7292)/2)*SIN(RADIANS(PARAMETERS!$D$8-D7292)/2))+(COS(RADIANS(D7292))*COS(RADIANS(PARAMETERS!$D$8))*SIN(RADIANS(PARAMETERS!$D$9-C7292)/2)*SIN(RADIANS(PARAMETERS!$D$9-C7292)/2))))*2*3958.756</f>
        <v>458.47605782279328</v>
      </c>
      <c r="F7292">
        <v>172.79582214355</v>
      </c>
      <c r="G7292">
        <v>199.2984161377</v>
      </c>
      <c r="H7292">
        <v>240.67230224609</v>
      </c>
      <c r="I7292">
        <v>277.58700561523</v>
      </c>
      <c r="J7292">
        <v>320.16455078125</v>
      </c>
      <c r="K7292" s="6">
        <f>IFERROR(EXP(TREND(LN($F$1:$J$1),LN(F7292:J7292),LN(Calculations!$B$3))),0)</f>
        <v>3.9762922051189649E-2</v>
      </c>
    </row>
    <row r="7293" spans="1:11" x14ac:dyDescent="0.35">
      <c r="A7293">
        <v>7290</v>
      </c>
      <c r="B7293" t="str">
        <f t="shared" si="113"/>
        <v>22-61</v>
      </c>
      <c r="C7293">
        <v>-61.161255313376003</v>
      </c>
      <c r="D7293">
        <v>22.055259111874999</v>
      </c>
      <c r="E7293">
        <f>ASIN(SQRT((SIN(RADIANS(PARAMETERS!$D$8-D7293)/2)*SIN(RADIANS(PARAMETERS!$D$8-D7293)/2))+(COS(RADIANS(D7293))*COS(RADIANS(PARAMETERS!$D$8))*SIN(RADIANS(PARAMETERS!$D$9-C7293)/2)*SIN(RADIANS(PARAMETERS!$D$9-C7293)/2))))*2*3958.756</f>
        <v>459.45064519256374</v>
      </c>
      <c r="F7293">
        <v>173.22370910645</v>
      </c>
      <c r="G7293">
        <v>199.8444519043</v>
      </c>
      <c r="H7293">
        <v>241.41566467285</v>
      </c>
      <c r="I7293">
        <v>278.51773071289</v>
      </c>
      <c r="J7293">
        <v>321.32269287109</v>
      </c>
      <c r="K7293" s="6">
        <f>IFERROR(EXP(TREND(LN($F$1:$J$1),LN(F7293:J7293),LN(Calculations!$B$3))),0)</f>
        <v>4.0191673796049196E-2</v>
      </c>
    </row>
    <row r="7294" spans="1:11" x14ac:dyDescent="0.35">
      <c r="A7294">
        <v>7291</v>
      </c>
      <c r="B7294" t="str">
        <f t="shared" si="113"/>
        <v>22-61.5</v>
      </c>
      <c r="C7294">
        <v>-61.432576648276999</v>
      </c>
      <c r="D7294">
        <v>22.055259111874999</v>
      </c>
      <c r="E7294">
        <f>ASIN(SQRT((SIN(RADIANS(PARAMETERS!$D$8-D7294)/2)*SIN(RADIANS(PARAMETERS!$D$8-D7294)/2))+(COS(RADIANS(D7294))*COS(RADIANS(PARAMETERS!$D$8))*SIN(RADIANS(PARAMETERS!$D$9-C7294)/2)*SIN(RADIANS(PARAMETERS!$D$9-C7294)/2))))*2*3958.756</f>
        <v>461.10613009953454</v>
      </c>
      <c r="F7294">
        <v>173.65391540527</v>
      </c>
      <c r="G7294">
        <v>200.4037322998</v>
      </c>
      <c r="H7294">
        <v>242.19192504883</v>
      </c>
      <c r="I7294">
        <v>279.5012512207</v>
      </c>
      <c r="J7294">
        <v>322.55889892578</v>
      </c>
      <c r="K7294" s="6">
        <f>IFERROR(EXP(TREND(LN($F$1:$J$1),LN(F7294:J7294),LN(Calculations!$B$3))),0)</f>
        <v>4.0614566415499945E-2</v>
      </c>
    </row>
    <row r="7295" spans="1:11" x14ac:dyDescent="0.35">
      <c r="A7295">
        <v>7292</v>
      </c>
      <c r="B7295" t="str">
        <f t="shared" si="113"/>
        <v>22-61.5</v>
      </c>
      <c r="C7295">
        <v>-61.703897983178003</v>
      </c>
      <c r="D7295">
        <v>22.055259111874999</v>
      </c>
      <c r="E7295">
        <f>ASIN(SQRT((SIN(RADIANS(PARAMETERS!$D$8-D7295)/2)*SIN(RADIANS(PARAMETERS!$D$8-D7295)/2))+(COS(RADIANS(D7295))*COS(RADIANS(PARAMETERS!$D$8))*SIN(RADIANS(PARAMETERS!$D$9-C7295)/2)*SIN(RADIANS(PARAMETERS!$D$9-C7295)/2))))*2*3958.756</f>
        <v>463.4352118615131</v>
      </c>
      <c r="F7295">
        <v>174.05354309082</v>
      </c>
      <c r="G7295">
        <v>200.92672729492</v>
      </c>
      <c r="H7295">
        <v>242.92286682129</v>
      </c>
      <c r="I7295">
        <v>280.43121337891</v>
      </c>
      <c r="J7295">
        <v>323.73202514648</v>
      </c>
      <c r="K7295" s="6">
        <f>IFERROR(EXP(TREND(LN($F$1:$J$1),LN(F7295:J7295),LN(Calculations!$B$3))),0)</f>
        <v>4.1005325348372784E-2</v>
      </c>
    </row>
    <row r="7296" spans="1:11" x14ac:dyDescent="0.35">
      <c r="A7296">
        <v>7293</v>
      </c>
      <c r="B7296" t="str">
        <f t="shared" si="113"/>
        <v>22-62</v>
      </c>
      <c r="C7296">
        <v>-61.975219318078999</v>
      </c>
      <c r="D7296">
        <v>22.055259111874999</v>
      </c>
      <c r="E7296">
        <f>ASIN(SQRT((SIN(RADIANS(PARAMETERS!$D$8-D7296)/2)*SIN(RADIANS(PARAMETERS!$D$8-D7296)/2))+(COS(RADIANS(D7296))*COS(RADIANS(PARAMETERS!$D$8))*SIN(RADIANS(PARAMETERS!$D$9-C7296)/2)*SIN(RADIANS(PARAMETERS!$D$9-C7296)/2))))*2*3958.756</f>
        <v>466.42779450869938</v>
      </c>
      <c r="F7296">
        <v>174.40733337402</v>
      </c>
      <c r="G7296">
        <v>201.39019775391</v>
      </c>
      <c r="H7296">
        <v>243.57127380371</v>
      </c>
      <c r="I7296">
        <v>281.25671386719</v>
      </c>
      <c r="J7296">
        <v>324.77392578125</v>
      </c>
      <c r="K7296" s="6">
        <f>IFERROR(EXP(TREND(LN($F$1:$J$1),LN(F7296:J7296),LN(Calculations!$B$3))),0)</f>
        <v>4.1351951512195562E-2</v>
      </c>
    </row>
    <row r="7297" spans="1:11" x14ac:dyDescent="0.35">
      <c r="A7297">
        <v>7294</v>
      </c>
      <c r="B7297" t="str">
        <f t="shared" si="113"/>
        <v>22-62</v>
      </c>
      <c r="C7297">
        <v>-62.246540652980002</v>
      </c>
      <c r="D7297">
        <v>22.055259111874999</v>
      </c>
      <c r="E7297">
        <f>ASIN(SQRT((SIN(RADIANS(PARAMETERS!$D$8-D7297)/2)*SIN(RADIANS(PARAMETERS!$D$8-D7297)/2))+(COS(RADIANS(D7297))*COS(RADIANS(PARAMETERS!$D$8))*SIN(RADIANS(PARAMETERS!$D$9-C7297)/2)*SIN(RADIANS(PARAMETERS!$D$9-C7297)/2))))*2*3958.756</f>
        <v>470.07119932070441</v>
      </c>
      <c r="F7297">
        <v>174.7686920166</v>
      </c>
      <c r="G7297">
        <v>201.87356567383</v>
      </c>
      <c r="H7297">
        <v>244.26165771484</v>
      </c>
      <c r="I7297">
        <v>282.14636230469</v>
      </c>
      <c r="J7297">
        <v>325.90802001953</v>
      </c>
      <c r="K7297" s="6">
        <f>IFERROR(EXP(TREND(LN($F$1:$J$1),LN(F7297:J7297),LN(Calculations!$B$3))),0)</f>
        <v>4.1696563360886583E-2</v>
      </c>
    </row>
    <row r="7298" spans="1:11" x14ac:dyDescent="0.35">
      <c r="A7298">
        <v>7295</v>
      </c>
      <c r="B7298" t="str">
        <f t="shared" si="113"/>
        <v>22-62.5</v>
      </c>
      <c r="C7298">
        <v>-62.517861987880998</v>
      </c>
      <c r="D7298">
        <v>22.055259111874999</v>
      </c>
      <c r="E7298">
        <f>ASIN(SQRT((SIN(RADIANS(PARAMETERS!$D$8-D7298)/2)*SIN(RADIANS(PARAMETERS!$D$8-D7298)/2))+(COS(RADIANS(D7298))*COS(RADIANS(PARAMETERS!$D$8))*SIN(RADIANS(PARAMETERS!$D$9-C7298)/2)*SIN(RADIANS(PARAMETERS!$D$9-C7298)/2))))*2*3958.756</f>
        <v>474.35042160140432</v>
      </c>
      <c r="F7298">
        <v>175.0993347168</v>
      </c>
      <c r="G7298">
        <v>202.32040405273</v>
      </c>
      <c r="H7298">
        <v>244.90617370605</v>
      </c>
      <c r="I7298">
        <v>282.98162841797</v>
      </c>
      <c r="J7298">
        <v>326.97772216797</v>
      </c>
      <c r="K7298" s="6">
        <f>IFERROR(EXP(TREND(LN($F$1:$J$1),LN(F7298:J7298),LN(Calculations!$B$3))),0)</f>
        <v>4.2007735669739664E-2</v>
      </c>
    </row>
    <row r="7299" spans="1:11" x14ac:dyDescent="0.35">
      <c r="A7299">
        <v>7296</v>
      </c>
      <c r="B7299" t="str">
        <f t="shared" si="113"/>
        <v>22-63</v>
      </c>
      <c r="C7299">
        <v>-62.789183322782002</v>
      </c>
      <c r="D7299">
        <v>22.055259111874999</v>
      </c>
      <c r="E7299">
        <f>ASIN(SQRT((SIN(RADIANS(PARAMETERS!$D$8-D7299)/2)*SIN(RADIANS(PARAMETERS!$D$8-D7299)/2))+(COS(RADIANS(D7299))*COS(RADIANS(PARAMETERS!$D$8))*SIN(RADIANS(PARAMETERS!$D$9-C7299)/2)*SIN(RADIANS(PARAMETERS!$D$9-C7299)/2))))*2*3958.756</f>
        <v>479.24842014436916</v>
      </c>
      <c r="F7299">
        <v>175.38687133789</v>
      </c>
      <c r="G7299">
        <v>202.70918273926</v>
      </c>
      <c r="H7299">
        <v>245.46719360352</v>
      </c>
      <c r="I7299">
        <v>283.70883178711</v>
      </c>
      <c r="J7299">
        <v>327.90914916992</v>
      </c>
      <c r="K7299" s="6">
        <f>IFERROR(EXP(TREND(LN($F$1:$J$1),LN(F7299:J7299),LN(Calculations!$B$3))),0)</f>
        <v>4.227867276896826E-2</v>
      </c>
    </row>
    <row r="7300" spans="1:11" x14ac:dyDescent="0.35">
      <c r="A7300">
        <v>7297</v>
      </c>
      <c r="B7300" t="str">
        <f t="shared" si="113"/>
        <v>22-63</v>
      </c>
      <c r="C7300">
        <v>-63.060504657682998</v>
      </c>
      <c r="D7300">
        <v>22.055259111874999</v>
      </c>
      <c r="E7300">
        <f>ASIN(SQRT((SIN(RADIANS(PARAMETERS!$D$8-D7300)/2)*SIN(RADIANS(PARAMETERS!$D$8-D7300)/2))+(COS(RADIANS(D7300))*COS(RADIANS(PARAMETERS!$D$8))*SIN(RADIANS(PARAMETERS!$D$9-C7300)/2)*SIN(RADIANS(PARAMETERS!$D$9-C7300)/2))))*2*3958.756</f>
        <v>484.74642728900579</v>
      </c>
      <c r="F7300">
        <v>175.67344665527</v>
      </c>
      <c r="G7300">
        <v>203.09774780273</v>
      </c>
      <c r="H7300">
        <v>246.02937316895</v>
      </c>
      <c r="I7300">
        <v>284.43862915039</v>
      </c>
      <c r="J7300">
        <v>328.84506225586</v>
      </c>
      <c r="K7300" s="6">
        <f>IFERROR(EXP(TREND(LN($F$1:$J$1),LN(F7300:J7300),LN(Calculations!$B$3))),0)</f>
        <v>4.2547976862175416E-2</v>
      </c>
    </row>
    <row r="7301" spans="1:11" x14ac:dyDescent="0.35">
      <c r="A7301">
        <v>7298</v>
      </c>
      <c r="B7301" t="str">
        <f t="shared" ref="B7301:B7364" si="114">MROUND(D7301,1)&amp;MROUND(C7301,-0.5)</f>
        <v>22-63.5</v>
      </c>
      <c r="C7301">
        <v>-63.331825992584001</v>
      </c>
      <c r="D7301">
        <v>22.055259111874999</v>
      </c>
      <c r="E7301">
        <f>ASIN(SQRT((SIN(RADIANS(PARAMETERS!$D$8-D7301)/2)*SIN(RADIANS(PARAMETERS!$D$8-D7301)/2))+(COS(RADIANS(D7301))*COS(RADIANS(PARAMETERS!$D$8))*SIN(RADIANS(PARAMETERS!$D$9-C7301)/2)*SIN(RADIANS(PARAMETERS!$D$9-C7301)/2))))*2*3958.756</f>
        <v>490.82426774603573</v>
      </c>
      <c r="F7301">
        <v>175.9305267334</v>
      </c>
      <c r="G7301">
        <v>203.44259643555</v>
      </c>
      <c r="H7301">
        <v>246.52326965332</v>
      </c>
      <c r="I7301">
        <v>285.07611083984</v>
      </c>
      <c r="J7301">
        <v>329.65881347656</v>
      </c>
      <c r="K7301" s="6">
        <f>IFERROR(EXP(TREND(LN($F$1:$J$1),LN(F7301:J7301),LN(Calculations!$B$3))),0)</f>
        <v>4.2793972652942019E-2</v>
      </c>
    </row>
    <row r="7302" spans="1:11" x14ac:dyDescent="0.35">
      <c r="A7302">
        <v>7299</v>
      </c>
      <c r="B7302" t="str">
        <f t="shared" si="114"/>
        <v>22-63.5</v>
      </c>
      <c r="C7302">
        <v>-63.603147327484997</v>
      </c>
      <c r="D7302">
        <v>22.055259111874999</v>
      </c>
      <c r="E7302">
        <f>ASIN(SQRT((SIN(RADIANS(PARAMETERS!$D$8-D7302)/2)*SIN(RADIANS(PARAMETERS!$D$8-D7302)/2))+(COS(RADIANS(D7302))*COS(RADIANS(PARAMETERS!$D$8))*SIN(RADIANS(PARAMETERS!$D$9-C7302)/2)*SIN(RADIANS(PARAMETERS!$D$9-C7302)/2))))*2*3958.756</f>
        <v>497.46067534960559</v>
      </c>
      <c r="F7302">
        <v>176.16325378418</v>
      </c>
      <c r="G7302">
        <v>203.74893188477</v>
      </c>
      <c r="H7302">
        <v>246.9539642334</v>
      </c>
      <c r="I7302">
        <v>285.62609863281</v>
      </c>
      <c r="J7302">
        <v>330.35473632813</v>
      </c>
      <c r="K7302" s="6">
        <f>IFERROR(EXP(TREND(LN($F$1:$J$1),LN(F7302:J7302),LN(Calculations!$B$3))),0)</f>
        <v>4.3023467469146759E-2</v>
      </c>
    </row>
    <row r="7303" spans="1:11" x14ac:dyDescent="0.35">
      <c r="A7303">
        <v>7300</v>
      </c>
      <c r="B7303" t="str">
        <f t="shared" si="114"/>
        <v>22-64</v>
      </c>
      <c r="C7303">
        <v>-63.874468662386001</v>
      </c>
      <c r="D7303">
        <v>22.055259111874999</v>
      </c>
      <c r="E7303">
        <f>ASIN(SQRT((SIN(RADIANS(PARAMETERS!$D$8-D7303)/2)*SIN(RADIANS(PARAMETERS!$D$8-D7303)/2))+(COS(RADIANS(D7303))*COS(RADIANS(PARAMETERS!$D$8))*SIN(RADIANS(PARAMETERS!$D$9-C7303)/2)*SIN(RADIANS(PARAMETERS!$D$9-C7303)/2))))*2*3958.756</f>
        <v>504.63359839087457</v>
      </c>
      <c r="F7303">
        <v>176.41230773926</v>
      </c>
      <c r="G7303">
        <v>204.07431030273</v>
      </c>
      <c r="H7303">
        <v>247.40800476074</v>
      </c>
      <c r="I7303">
        <v>286.20333862305</v>
      </c>
      <c r="J7303">
        <v>331.08251953125</v>
      </c>
      <c r="K7303" s="6">
        <f>IFERROR(EXP(TREND(LN($F$1:$J$1),LN(F7303:J7303),LN(Calculations!$B$3))),0)</f>
        <v>4.3272259910204586E-2</v>
      </c>
    </row>
    <row r="7304" spans="1:11" x14ac:dyDescent="0.35">
      <c r="A7304">
        <v>7301</v>
      </c>
      <c r="B7304" t="str">
        <f t="shared" si="114"/>
        <v>22-64</v>
      </c>
      <c r="C7304">
        <v>-64.145789997286997</v>
      </c>
      <c r="D7304">
        <v>22.055259111874999</v>
      </c>
      <c r="E7304">
        <f>ASIN(SQRT((SIN(RADIANS(PARAMETERS!$D$8-D7304)/2)*SIN(RADIANS(PARAMETERS!$D$8-D7304)/2))+(COS(RADIANS(D7304))*COS(RADIANS(PARAMETERS!$D$8))*SIN(RADIANS(PARAMETERS!$D$9-C7304)/2)*SIN(RADIANS(PARAMETERS!$D$9-C7304)/2))))*2*3958.756</f>
        <v>512.32048600342648</v>
      </c>
      <c r="F7304">
        <v>176.64277648926</v>
      </c>
      <c r="G7304">
        <v>204.36959838867</v>
      </c>
      <c r="H7304">
        <v>247.81187438965</v>
      </c>
      <c r="I7304">
        <v>286.71063232422</v>
      </c>
      <c r="J7304">
        <v>331.71566772461</v>
      </c>
      <c r="K7304" s="6">
        <f>IFERROR(EXP(TREND(LN($F$1:$J$1),LN(F7304:J7304),LN(Calculations!$B$3))),0)</f>
        <v>4.3509472020774119E-2</v>
      </c>
    </row>
    <row r="7305" spans="1:11" x14ac:dyDescent="0.35">
      <c r="A7305">
        <v>7302</v>
      </c>
      <c r="B7305" t="str">
        <f t="shared" si="114"/>
        <v>22-64.5</v>
      </c>
      <c r="C7305">
        <v>-64.417111332188</v>
      </c>
      <c r="D7305">
        <v>22.055259111874999</v>
      </c>
      <c r="E7305">
        <f>ASIN(SQRT((SIN(RADIANS(PARAMETERS!$D$8-D7305)/2)*SIN(RADIANS(PARAMETERS!$D$8-D7305)/2))+(COS(RADIANS(D7305))*COS(RADIANS(PARAMETERS!$D$8))*SIN(RADIANS(PARAMETERS!$D$9-C7305)/2)*SIN(RADIANS(PARAMETERS!$D$9-C7305)/2))))*2*3958.756</f>
        <v>520.49855001132812</v>
      </c>
      <c r="F7305">
        <v>176.86071777344</v>
      </c>
      <c r="G7305">
        <v>204.64506530762</v>
      </c>
      <c r="H7305">
        <v>248.18325805664</v>
      </c>
      <c r="I7305">
        <v>287.17297363281</v>
      </c>
      <c r="J7305">
        <v>332.2883605957</v>
      </c>
      <c r="K7305" s="6">
        <f>IFERROR(EXP(TREND(LN($F$1:$J$1),LN(F7305:J7305),LN(Calculations!$B$3))),0)</f>
        <v>4.3738558470407619E-2</v>
      </c>
    </row>
    <row r="7306" spans="1:11" x14ac:dyDescent="0.35">
      <c r="A7306">
        <v>7303</v>
      </c>
      <c r="B7306" t="str">
        <f t="shared" si="114"/>
        <v>22-64.5</v>
      </c>
      <c r="C7306">
        <v>-64.688432667089003</v>
      </c>
      <c r="D7306">
        <v>22.055259111874999</v>
      </c>
      <c r="E7306">
        <f>ASIN(SQRT((SIN(RADIANS(PARAMETERS!$D$8-D7306)/2)*SIN(RADIANS(PARAMETERS!$D$8-D7306)/2))+(COS(RADIANS(D7306))*COS(RADIANS(PARAMETERS!$D$8))*SIN(RADIANS(PARAMETERS!$D$9-C7306)/2)*SIN(RADIANS(PARAMETERS!$D$9-C7306)/2))))*2*3958.756</f>
        <v>529.14499855122335</v>
      </c>
      <c r="F7306">
        <v>177.09965515137</v>
      </c>
      <c r="G7306">
        <v>204.94926452637</v>
      </c>
      <c r="H7306">
        <v>248.5966796875</v>
      </c>
      <c r="I7306">
        <v>287.69033813477</v>
      </c>
      <c r="J7306">
        <v>332.93215942383</v>
      </c>
      <c r="K7306" s="6">
        <f>IFERROR(EXP(TREND(LN($F$1:$J$1),LN(F7306:J7306),LN(Calculations!$B$3))),0)</f>
        <v>4.3987741469864144E-2</v>
      </c>
    </row>
    <row r="7307" spans="1:11" x14ac:dyDescent="0.35">
      <c r="A7307">
        <v>7304</v>
      </c>
      <c r="B7307" t="str">
        <f t="shared" si="114"/>
        <v>22-65</v>
      </c>
      <c r="C7307">
        <v>-64.959754001990007</v>
      </c>
      <c r="D7307">
        <v>22.055259111874999</v>
      </c>
      <c r="E7307">
        <f>ASIN(SQRT((SIN(RADIANS(PARAMETERS!$D$8-D7307)/2)*SIN(RADIANS(PARAMETERS!$D$8-D7307)/2))+(COS(RADIANS(D7307))*COS(RADIANS(PARAMETERS!$D$8))*SIN(RADIANS(PARAMETERS!$D$9-C7307)/2)*SIN(RADIANS(PARAMETERS!$D$9-C7307)/2))))*2*3958.756</f>
        <v>538.2372395155553</v>
      </c>
      <c r="F7307">
        <v>177.30966186523</v>
      </c>
      <c r="G7307">
        <v>205.208984375</v>
      </c>
      <c r="H7307">
        <v>248.93856811523</v>
      </c>
      <c r="I7307">
        <v>288.10958862305</v>
      </c>
      <c r="J7307">
        <v>333.44479370117</v>
      </c>
      <c r="K7307" s="6">
        <f>IFERROR(EXP(TREND(LN($F$1:$J$1),LN(F7307:J7307),LN(Calculations!$B$3))),0)</f>
        <v>4.4216134815127664E-2</v>
      </c>
    </row>
    <row r="7308" spans="1:11" x14ac:dyDescent="0.35">
      <c r="A7308">
        <v>7305</v>
      </c>
      <c r="B7308" t="str">
        <f t="shared" si="114"/>
        <v>22-65</v>
      </c>
      <c r="C7308">
        <v>-65.231075336890996</v>
      </c>
      <c r="D7308">
        <v>22.055259111874999</v>
      </c>
      <c r="E7308">
        <f>ASIN(SQRT((SIN(RADIANS(PARAMETERS!$D$8-D7308)/2)*SIN(RADIANS(PARAMETERS!$D$8-D7308)/2))+(COS(RADIANS(D7308))*COS(RADIANS(PARAMETERS!$D$8))*SIN(RADIANS(PARAMETERS!$D$9-C7308)/2)*SIN(RADIANS(PARAMETERS!$D$9-C7308)/2))))*2*3958.756</f>
        <v>547.7530533530545</v>
      </c>
      <c r="F7308">
        <v>177.50465393066</v>
      </c>
      <c r="G7308">
        <v>205.44515991211</v>
      </c>
      <c r="H7308">
        <v>249.24208068848</v>
      </c>
      <c r="I7308">
        <v>288.47589111328</v>
      </c>
      <c r="J7308">
        <v>333.88629150391</v>
      </c>
      <c r="K7308" s="6">
        <f>IFERROR(EXP(TREND(LN($F$1:$J$1),LN(F7308:J7308),LN(Calculations!$B$3))),0)</f>
        <v>4.4434569643341942E-2</v>
      </c>
    </row>
    <row r="7309" spans="1:11" x14ac:dyDescent="0.35">
      <c r="A7309">
        <v>7306</v>
      </c>
      <c r="B7309" t="str">
        <f t="shared" si="114"/>
        <v>22-65.5</v>
      </c>
      <c r="C7309">
        <v>-65.502396671791999</v>
      </c>
      <c r="D7309">
        <v>22.055259111874999</v>
      </c>
      <c r="E7309">
        <f>ASIN(SQRT((SIN(RADIANS(PARAMETERS!$D$8-D7309)/2)*SIN(RADIANS(PARAMETERS!$D$8-D7309)/2))+(COS(RADIANS(D7309))*COS(RADIANS(PARAMETERS!$D$8))*SIN(RADIANS(PARAMETERS!$D$9-C7309)/2)*SIN(RADIANS(PARAMETERS!$D$9-C7309)/2))))*2*3958.756</f>
        <v>557.67073596384955</v>
      </c>
      <c r="F7309">
        <v>177.72250366211</v>
      </c>
      <c r="G7309">
        <v>205.71327209473</v>
      </c>
      <c r="H7309">
        <v>249.59313964844</v>
      </c>
      <c r="I7309">
        <v>288.90496826172</v>
      </c>
      <c r="J7309">
        <v>334.40939331055</v>
      </c>
      <c r="K7309" s="6">
        <f>IFERROR(EXP(TREND(LN($F$1:$J$1),LN(F7309:J7309),LN(Calculations!$B$3))),0)</f>
        <v>4.4674366952277125E-2</v>
      </c>
    </row>
    <row r="7310" spans="1:11" x14ac:dyDescent="0.35">
      <c r="A7310">
        <v>7307</v>
      </c>
      <c r="B7310" t="str">
        <f t="shared" si="114"/>
        <v>22-66</v>
      </c>
      <c r="C7310">
        <v>-65.773718006693002</v>
      </c>
      <c r="D7310">
        <v>22.055259111874999</v>
      </c>
      <c r="E7310">
        <f>ASIN(SQRT((SIN(RADIANS(PARAMETERS!$D$8-D7310)/2)*SIN(RADIANS(PARAMETERS!$D$8-D7310)/2))+(COS(RADIANS(D7310))*COS(RADIANS(PARAMETERS!$D$8))*SIN(RADIANS(PARAMETERS!$D$9-C7310)/2)*SIN(RADIANS(PARAMETERS!$D$9-C7310)/2))))*2*3958.756</f>
        <v>567.96921333223804</v>
      </c>
      <c r="F7310">
        <v>177.90341186523</v>
      </c>
      <c r="G7310">
        <v>205.92933654785</v>
      </c>
      <c r="H7310">
        <v>249.86624145508</v>
      </c>
      <c r="I7310">
        <v>289.23083496094</v>
      </c>
      <c r="J7310">
        <v>334.79809570313</v>
      </c>
      <c r="K7310" s="6">
        <f>IFERROR(EXP(TREND(LN($F$1:$J$1),LN(F7310:J7310),LN(Calculations!$B$3))),0)</f>
        <v>4.4881866700955293E-2</v>
      </c>
    </row>
    <row r="7311" spans="1:11" x14ac:dyDescent="0.35">
      <c r="A7311">
        <v>7308</v>
      </c>
      <c r="B7311" t="str">
        <f t="shared" si="114"/>
        <v>22-66</v>
      </c>
      <c r="C7311">
        <v>-66.045039341594006</v>
      </c>
      <c r="D7311">
        <v>22.055259111874999</v>
      </c>
      <c r="E7311">
        <f>ASIN(SQRT((SIN(RADIANS(PARAMETERS!$D$8-D7311)/2)*SIN(RADIANS(PARAMETERS!$D$8-D7311)/2))+(COS(RADIANS(D7311))*COS(RADIANS(PARAMETERS!$D$8))*SIN(RADIANS(PARAMETERS!$D$9-C7311)/2)*SIN(RADIANS(PARAMETERS!$D$9-C7311)/2))))*2*3958.756</f>
        <v>578.62813016755297</v>
      </c>
      <c r="F7311">
        <v>178.06585693359</v>
      </c>
      <c r="G7311">
        <v>206.12353515625</v>
      </c>
      <c r="H7311">
        <v>250.11201477051</v>
      </c>
      <c r="I7311">
        <v>289.52444458008</v>
      </c>
      <c r="J7311">
        <v>335.14874267578</v>
      </c>
      <c r="K7311" s="6">
        <f>IFERROR(EXP(TREND(LN($F$1:$J$1),LN(F7311:J7311),LN(Calculations!$B$3))),0)</f>
        <v>4.5068445461890393E-2</v>
      </c>
    </row>
    <row r="7312" spans="1:11" x14ac:dyDescent="0.35">
      <c r="A7312">
        <v>7309</v>
      </c>
      <c r="B7312" t="str">
        <f t="shared" si="114"/>
        <v>22-66.5</v>
      </c>
      <c r="C7312">
        <v>-66.316360676494995</v>
      </c>
      <c r="D7312">
        <v>22.055259111874999</v>
      </c>
      <c r="E7312">
        <f>ASIN(SQRT((SIN(RADIANS(PARAMETERS!$D$8-D7312)/2)*SIN(RADIANS(PARAMETERS!$D$8-D7312)/2))+(COS(RADIANS(D7312))*COS(RADIANS(PARAMETERS!$D$8))*SIN(RADIANS(PARAMETERS!$D$9-C7312)/2)*SIN(RADIANS(PARAMETERS!$D$9-C7312)/2))))*2*3958.756</f>
        <v>589.62791520583357</v>
      </c>
      <c r="F7312">
        <v>178.24317932129</v>
      </c>
      <c r="G7312">
        <v>206.34671020508</v>
      </c>
      <c r="H7312">
        <v>250.41188049316</v>
      </c>
      <c r="I7312">
        <v>289.89730834961</v>
      </c>
      <c r="J7312">
        <v>335.61044311523</v>
      </c>
      <c r="K7312" s="6">
        <f>IFERROR(EXP(TREND(LN($F$1:$J$1),LN(F7312:J7312),LN(Calculations!$B$3))),0)</f>
        <v>4.5258946876697008E-2</v>
      </c>
    </row>
    <row r="7313" spans="1:11" x14ac:dyDescent="0.35">
      <c r="A7313">
        <v>7310</v>
      </c>
      <c r="B7313" t="str">
        <f t="shared" si="114"/>
        <v>22-66.5</v>
      </c>
      <c r="C7313">
        <v>-66.587682011395998</v>
      </c>
      <c r="D7313">
        <v>22.055259111874999</v>
      </c>
      <c r="E7313">
        <f>ASIN(SQRT((SIN(RADIANS(PARAMETERS!$D$8-D7313)/2)*SIN(RADIANS(PARAMETERS!$D$8-D7313)/2))+(COS(RADIANS(D7313))*COS(RADIANS(PARAMETERS!$D$8))*SIN(RADIANS(PARAMETERS!$D$9-C7313)/2)*SIN(RADIANS(PARAMETERS!$D$9-C7313)/2))))*2*3958.756</f>
        <v>600.94982600375863</v>
      </c>
      <c r="F7313">
        <v>178.39915466309</v>
      </c>
      <c r="G7313">
        <v>206.54846191406</v>
      </c>
      <c r="H7313">
        <v>250.69097900391</v>
      </c>
      <c r="I7313">
        <v>290.25073242188</v>
      </c>
      <c r="J7313">
        <v>336.05493164063</v>
      </c>
      <c r="K7313" s="6">
        <f>IFERROR(EXP(TREND(LN($F$1:$J$1),LN(F7313:J7313),LN(Calculations!$B$3))),0)</f>
        <v>4.5420129923196349E-2</v>
      </c>
    </row>
    <row r="7314" spans="1:11" x14ac:dyDescent="0.35">
      <c r="A7314">
        <v>7311</v>
      </c>
      <c r="B7314" t="str">
        <f t="shared" si="114"/>
        <v>22-67</v>
      </c>
      <c r="C7314">
        <v>-66.859003346296006</v>
      </c>
      <c r="D7314">
        <v>22.055259111874999</v>
      </c>
      <c r="E7314">
        <f>ASIN(SQRT((SIN(RADIANS(PARAMETERS!$D$8-D7314)/2)*SIN(RADIANS(PARAMETERS!$D$8-D7314)/2))+(COS(RADIANS(D7314))*COS(RADIANS(PARAMETERS!$D$8))*SIN(RADIANS(PARAMETERS!$D$9-C7314)/2)*SIN(RADIANS(PARAMETERS!$D$9-C7314)/2))))*2*3958.756</f>
        <v>612.57597607513401</v>
      </c>
      <c r="F7314">
        <v>178.55285644531</v>
      </c>
      <c r="G7314">
        <v>206.75901794434</v>
      </c>
      <c r="H7314">
        <v>250.99919128418</v>
      </c>
      <c r="I7314">
        <v>290.65396118164</v>
      </c>
      <c r="J7314">
        <v>336.57583618164</v>
      </c>
      <c r="K7314" s="6">
        <f>IFERROR(EXP(TREND(LN($F$1:$J$1),LN(F7314:J7314),LN(Calculations!$B$3))),0)</f>
        <v>4.5564595967368324E-2</v>
      </c>
    </row>
    <row r="7315" spans="1:11" x14ac:dyDescent="0.35">
      <c r="A7315">
        <v>7312</v>
      </c>
      <c r="B7315" t="str">
        <f t="shared" si="114"/>
        <v>22-67</v>
      </c>
      <c r="C7315">
        <v>-67.130324681196996</v>
      </c>
      <c r="D7315">
        <v>22.055259111874999</v>
      </c>
      <c r="E7315">
        <f>ASIN(SQRT((SIN(RADIANS(PARAMETERS!$D$8-D7315)/2)*SIN(RADIANS(PARAMETERS!$D$8-D7315)/2))+(COS(RADIANS(D7315))*COS(RADIANS(PARAMETERS!$D$8))*SIN(RADIANS(PARAMETERS!$D$9-C7315)/2)*SIN(RADIANS(PARAMETERS!$D$9-C7315)/2))))*2*3958.756</f>
        <v>624.48934712126447</v>
      </c>
      <c r="F7315">
        <v>178.72267150879</v>
      </c>
      <c r="G7315">
        <v>207.00619506836</v>
      </c>
      <c r="H7315">
        <v>251.3807220459</v>
      </c>
      <c r="I7315">
        <v>291.16748046875</v>
      </c>
      <c r="J7315">
        <v>337.25381469727</v>
      </c>
      <c r="K7315" s="6">
        <f>IFERROR(EXP(TREND(LN($F$1:$J$1),LN(F7315:J7315),LN(Calculations!$B$3))),0)</f>
        <v>4.570621965904776E-2</v>
      </c>
    </row>
    <row r="7316" spans="1:11" x14ac:dyDescent="0.35">
      <c r="A7316">
        <v>7313</v>
      </c>
      <c r="B7316" t="str">
        <f t="shared" si="114"/>
        <v>22-67.5</v>
      </c>
      <c r="C7316">
        <v>-67.401646016097999</v>
      </c>
      <c r="D7316">
        <v>22.055259111874999</v>
      </c>
      <c r="E7316">
        <f>ASIN(SQRT((SIN(RADIANS(PARAMETERS!$D$8-D7316)/2)*SIN(RADIANS(PARAMETERS!$D$8-D7316)/2))+(COS(RADIANS(D7316))*COS(RADIANS(PARAMETERS!$D$8))*SIN(RADIANS(PARAMETERS!$D$9-C7316)/2)*SIN(RADIANS(PARAMETERS!$D$9-C7316)/2))))*2*3958.756</f>
        <v>636.67378892510465</v>
      </c>
      <c r="F7316">
        <v>178.84284973145</v>
      </c>
      <c r="G7316">
        <v>207.19477844238</v>
      </c>
      <c r="H7316">
        <v>251.68933105469</v>
      </c>
      <c r="I7316">
        <v>291.59494018555</v>
      </c>
      <c r="J7316">
        <v>337.83032226563</v>
      </c>
      <c r="K7316" s="6">
        <f>IFERROR(EXP(TREND(LN($F$1:$J$1),LN(F7316:J7316),LN(Calculations!$B$3))),0)</f>
        <v>4.5789312637554508E-2</v>
      </c>
    </row>
    <row r="7317" spans="1:11" x14ac:dyDescent="0.35">
      <c r="A7317">
        <v>7314</v>
      </c>
      <c r="B7317" t="str">
        <f t="shared" si="114"/>
        <v>22-67.5</v>
      </c>
      <c r="C7317">
        <v>-67.672967350999002</v>
      </c>
      <c r="D7317">
        <v>22.055259111874999</v>
      </c>
      <c r="E7317">
        <f>ASIN(SQRT((SIN(RADIANS(PARAMETERS!$D$8-D7317)/2)*SIN(RADIANS(PARAMETERS!$D$8-D7317)/2))+(COS(RADIANS(D7317))*COS(RADIANS(PARAMETERS!$D$8))*SIN(RADIANS(PARAMETERS!$D$9-C7317)/2)*SIN(RADIANS(PARAMETERS!$D$9-C7317)/2))))*2*3958.756</f>
        <v>649.11400924974396</v>
      </c>
      <c r="F7317">
        <v>178.93684387207</v>
      </c>
      <c r="G7317">
        <v>207.35902404785</v>
      </c>
      <c r="H7317">
        <v>251.97799682617</v>
      </c>
      <c r="I7317">
        <v>292.00772094727</v>
      </c>
      <c r="J7317">
        <v>338.39956665039</v>
      </c>
      <c r="K7317" s="6">
        <f>IFERROR(EXP(TREND(LN($F$1:$J$1),LN(F7317:J7317),LN(Calculations!$B$3))),0)</f>
        <v>4.5833369860670291E-2</v>
      </c>
    </row>
    <row r="7318" spans="1:11" x14ac:dyDescent="0.35">
      <c r="A7318">
        <v>7315</v>
      </c>
      <c r="B7318" t="str">
        <f t="shared" si="114"/>
        <v>22-68</v>
      </c>
      <c r="C7318">
        <v>-67.944288685900005</v>
      </c>
      <c r="D7318">
        <v>22.055259111874999</v>
      </c>
      <c r="E7318">
        <f>ASIN(SQRT((SIN(RADIANS(PARAMETERS!$D$8-D7318)/2)*SIN(RADIANS(PARAMETERS!$D$8-D7318)/2))+(COS(RADIANS(D7318))*COS(RADIANS(PARAMETERS!$D$8))*SIN(RADIANS(PARAMETERS!$D$9-C7318)/2)*SIN(RADIANS(PARAMETERS!$D$9-C7318)/2))))*2*3958.756</f>
        <v>661.7955558237926</v>
      </c>
      <c r="F7318">
        <v>179.02488708496</v>
      </c>
      <c r="G7318">
        <v>207.52830505371</v>
      </c>
      <c r="H7318">
        <v>252.29205322266</v>
      </c>
      <c r="I7318">
        <v>292.46688842773</v>
      </c>
      <c r="J7318">
        <v>339.04223632813</v>
      </c>
      <c r="K7318" s="6">
        <f>IFERROR(EXP(TREND(LN($F$1:$J$1),LN(F7318:J7318),LN(Calculations!$B$3))),0)</f>
        <v>4.58553437646309E-2</v>
      </c>
    </row>
    <row r="7319" spans="1:11" x14ac:dyDescent="0.35">
      <c r="A7319">
        <v>7316</v>
      </c>
      <c r="B7319" t="str">
        <f t="shared" si="114"/>
        <v>22-68</v>
      </c>
      <c r="C7319">
        <v>-68.215610020800995</v>
      </c>
      <c r="D7319">
        <v>22.055259111874999</v>
      </c>
      <c r="E7319">
        <f>ASIN(SQRT((SIN(RADIANS(PARAMETERS!$D$8-D7319)/2)*SIN(RADIANS(PARAMETERS!$D$8-D7319)/2))+(COS(RADIANS(D7319))*COS(RADIANS(PARAMETERS!$D$8))*SIN(RADIANS(PARAMETERS!$D$9-C7319)/2)*SIN(RADIANS(PARAMETERS!$D$9-C7319)/2))))*2*3958.756</f>
        <v>674.70479223349048</v>
      </c>
      <c r="F7319">
        <v>179.0458984375</v>
      </c>
      <c r="G7319">
        <v>207.61022949219</v>
      </c>
      <c r="H7319">
        <v>252.48426818848</v>
      </c>
      <c r="I7319">
        <v>292.77105712891</v>
      </c>
      <c r="J7319">
        <v>339.4892578125</v>
      </c>
      <c r="K7319" s="6">
        <f>IFERROR(EXP(TREND(LN($F$1:$J$1),LN(F7319:J7319),LN(Calculations!$B$3))),0)</f>
        <v>4.5809130812990081E-2</v>
      </c>
    </row>
    <row r="7320" spans="1:11" x14ac:dyDescent="0.35">
      <c r="A7320">
        <v>7317</v>
      </c>
      <c r="B7320" t="str">
        <f t="shared" si="114"/>
        <v>22-68.5</v>
      </c>
      <c r="C7320">
        <v>-68.486931355701998</v>
      </c>
      <c r="D7320">
        <v>22.055259111874999</v>
      </c>
      <c r="E7320">
        <f>ASIN(SQRT((SIN(RADIANS(PARAMETERS!$D$8-D7320)/2)*SIN(RADIANS(PARAMETERS!$D$8-D7320)/2))+(COS(RADIANS(D7320))*COS(RADIANS(PARAMETERS!$D$8))*SIN(RADIANS(PARAMETERS!$D$9-C7320)/2)*SIN(RADIANS(PARAMETERS!$D$9-C7320)/2))))*2*3958.756</f>
        <v>687.8288692837549</v>
      </c>
      <c r="F7320">
        <v>179.04202270508</v>
      </c>
      <c r="G7320">
        <v>207.66648864746</v>
      </c>
      <c r="H7320">
        <v>252.65036010742</v>
      </c>
      <c r="I7320">
        <v>293.04934692383</v>
      </c>
      <c r="J7320">
        <v>339.91128540039</v>
      </c>
      <c r="K7320" s="6">
        <f>IFERROR(EXP(TREND(LN($F$1:$J$1),LN(F7320:J7320),LN(Calculations!$B$3))),0)</f>
        <v>4.5729727379615573E-2</v>
      </c>
    </row>
    <row r="7321" spans="1:11" x14ac:dyDescent="0.35">
      <c r="A7321">
        <v>7318</v>
      </c>
      <c r="B7321" t="str">
        <f t="shared" si="114"/>
        <v>22-69</v>
      </c>
      <c r="C7321">
        <v>-68.758252690603001</v>
      </c>
      <c r="D7321">
        <v>22.055259111874999</v>
      </c>
      <c r="E7321">
        <f>ASIN(SQRT((SIN(RADIANS(PARAMETERS!$D$8-D7321)/2)*SIN(RADIANS(PARAMETERS!$D$8-D7321)/2))+(COS(RADIANS(D7321))*COS(RADIANS(PARAMETERS!$D$8))*SIN(RADIANS(PARAMETERS!$D$9-C7321)/2)*SIN(RADIANS(PARAMETERS!$D$9-C7321)/2))))*2*3958.756</f>
        <v>701.15569314824506</v>
      </c>
      <c r="F7321">
        <v>179.03353881836</v>
      </c>
      <c r="G7321">
        <v>207.72756958008</v>
      </c>
      <c r="H7321">
        <v>252.83868408203</v>
      </c>
      <c r="I7321">
        <v>293.36779785156</v>
      </c>
      <c r="J7321">
        <v>340.39666748047</v>
      </c>
      <c r="K7321" s="6">
        <f>IFERROR(EXP(TREND(LN($F$1:$J$1),LN(F7321:J7321),LN(Calculations!$B$3))),0)</f>
        <v>4.5632996038451702E-2</v>
      </c>
    </row>
    <row r="7322" spans="1:11" x14ac:dyDescent="0.35">
      <c r="A7322">
        <v>7319</v>
      </c>
      <c r="B7322" t="str">
        <f t="shared" si="114"/>
        <v>22-69</v>
      </c>
      <c r="C7322">
        <v>-69.029574025504004</v>
      </c>
      <c r="D7322">
        <v>22.055259111874999</v>
      </c>
      <c r="E7322">
        <f>ASIN(SQRT((SIN(RADIANS(PARAMETERS!$D$8-D7322)/2)*SIN(RADIANS(PARAMETERS!$D$8-D7322)/2))+(COS(RADIANS(D7322))*COS(RADIANS(PARAMETERS!$D$8))*SIN(RADIANS(PARAMETERS!$D$9-C7322)/2)*SIN(RADIANS(PARAMETERS!$D$9-C7322)/2))))*2*3958.756</f>
        <v>714.67389140704881</v>
      </c>
      <c r="F7322">
        <v>178.95938110352</v>
      </c>
      <c r="G7322">
        <v>207.70153808594</v>
      </c>
      <c r="H7322">
        <v>252.90347290039</v>
      </c>
      <c r="I7322">
        <v>293.52752685547</v>
      </c>
      <c r="J7322">
        <v>340.67999267578</v>
      </c>
      <c r="K7322" s="6">
        <f>IFERROR(EXP(TREND(LN($F$1:$J$1),LN(F7322:J7322),LN(Calculations!$B$3))),0)</f>
        <v>4.5472518584898258E-2</v>
      </c>
    </row>
    <row r="7323" spans="1:11" x14ac:dyDescent="0.35">
      <c r="A7323">
        <v>7320</v>
      </c>
      <c r="B7323" t="str">
        <f t="shared" si="114"/>
        <v>22-69.5</v>
      </c>
      <c r="C7323">
        <v>-69.300895360404994</v>
      </c>
      <c r="D7323">
        <v>22.055259111874999</v>
      </c>
      <c r="E7323">
        <f>ASIN(SQRT((SIN(RADIANS(PARAMETERS!$D$8-D7323)/2)*SIN(RADIANS(PARAMETERS!$D$8-D7323)/2))+(COS(RADIANS(D7323))*COS(RADIANS(PARAMETERS!$D$8))*SIN(RADIANS(PARAMETERS!$D$9-C7323)/2)*SIN(RADIANS(PARAMETERS!$D$9-C7323)/2))))*2*3958.756</f>
        <v>728.37277787242988</v>
      </c>
      <c r="F7323">
        <v>178.87382507324</v>
      </c>
      <c r="G7323">
        <v>207.66467285156</v>
      </c>
      <c r="H7323">
        <v>252.95887756348</v>
      </c>
      <c r="I7323">
        <v>293.67971801758</v>
      </c>
      <c r="J7323">
        <v>340.95849609375</v>
      </c>
      <c r="K7323" s="6">
        <f>IFERROR(EXP(TREND(LN($F$1:$J$1),LN(F7323:J7323),LN(Calculations!$B$3))),0)</f>
        <v>4.529700935835175E-2</v>
      </c>
    </row>
    <row r="7324" spans="1:11" x14ac:dyDescent="0.35">
      <c r="A7324">
        <v>7321</v>
      </c>
      <c r="B7324" t="str">
        <f t="shared" si="114"/>
        <v>22-69.5</v>
      </c>
      <c r="C7324">
        <v>-69.572216695305997</v>
      </c>
      <c r="D7324">
        <v>22.055259111874999</v>
      </c>
      <c r="E7324">
        <f>ASIN(SQRT((SIN(RADIANS(PARAMETERS!$D$8-D7324)/2)*SIN(RADIANS(PARAMETERS!$D$8-D7324)/2))+(COS(RADIANS(D7324))*COS(RADIANS(PARAMETERS!$D$8))*SIN(RADIANS(PARAMETERS!$D$9-C7324)/2)*SIN(RADIANS(PARAMETERS!$D$9-C7324)/2))))*2*3958.756</f>
        <v>742.24231692917908</v>
      </c>
      <c r="F7324">
        <v>178.79565429688</v>
      </c>
      <c r="G7324">
        <v>207.64453125</v>
      </c>
      <c r="H7324">
        <v>253.04788208008</v>
      </c>
      <c r="I7324">
        <v>293.88259887695</v>
      </c>
      <c r="J7324">
        <v>341.30944824219</v>
      </c>
      <c r="K7324" s="6">
        <f>IFERROR(EXP(TREND(LN($F$1:$J$1),LN(F7324:J7324),LN(Calculations!$B$3))),0)</f>
        <v>4.5121777514298488E-2</v>
      </c>
    </row>
    <row r="7325" spans="1:11" x14ac:dyDescent="0.35">
      <c r="A7325">
        <v>7322</v>
      </c>
      <c r="B7325" t="str">
        <f t="shared" si="114"/>
        <v>22-70</v>
      </c>
      <c r="C7325">
        <v>-69.843538030207</v>
      </c>
      <c r="D7325">
        <v>22.055259111874999</v>
      </c>
      <c r="E7325">
        <f>ASIN(SQRT((SIN(RADIANS(PARAMETERS!$D$8-D7325)/2)*SIN(RADIANS(PARAMETERS!$D$8-D7325)/2))+(COS(RADIANS(D7325))*COS(RADIANS(PARAMETERS!$D$8))*SIN(RADIANS(PARAMETERS!$D$9-C7325)/2)*SIN(RADIANS(PARAMETERS!$D$9-C7325)/2))))*2*3958.756</f>
        <v>756.27308796584418</v>
      </c>
      <c r="F7325">
        <v>178.65515136719</v>
      </c>
      <c r="G7325">
        <v>207.54006958008</v>
      </c>
      <c r="H7325">
        <v>253.01484680176</v>
      </c>
      <c r="I7325">
        <v>293.92678833008</v>
      </c>
      <c r="J7325">
        <v>341.45642089844</v>
      </c>
      <c r="K7325" s="6">
        <f>IFERROR(EXP(TREND(LN($F$1:$J$1),LN(F7325:J7325),LN(Calculations!$B$3))),0)</f>
        <v>4.4889565600153968E-2</v>
      </c>
    </row>
    <row r="7326" spans="1:11" x14ac:dyDescent="0.35">
      <c r="A7326">
        <v>7323</v>
      </c>
      <c r="B7326" t="str">
        <f t="shared" si="114"/>
        <v>22-70</v>
      </c>
      <c r="C7326">
        <v>-70.114859365108003</v>
      </c>
      <c r="D7326">
        <v>22.055259111874999</v>
      </c>
      <c r="E7326">
        <f>ASIN(SQRT((SIN(RADIANS(PARAMETERS!$D$8-D7326)/2)*SIN(RADIANS(PARAMETERS!$D$8-D7326)/2))+(COS(RADIANS(D7326))*COS(RADIANS(PARAMETERS!$D$8))*SIN(RADIANS(PARAMETERS!$D$9-C7326)/2)*SIN(RADIANS(PARAMETERS!$D$9-C7326)/2))))*2*3958.756</f>
        <v>770.45625034517104</v>
      </c>
      <c r="F7326">
        <v>178.48721313477</v>
      </c>
      <c r="G7326">
        <v>207.40151977539</v>
      </c>
      <c r="H7326">
        <v>252.93678283691</v>
      </c>
      <c r="I7326">
        <v>293.9157409668</v>
      </c>
      <c r="J7326">
        <v>341.53582763672</v>
      </c>
      <c r="K7326" s="6">
        <f>IFERROR(EXP(TREND(LN($F$1:$J$1),LN(F7326:J7326),LN(Calculations!$B$3))),0)</f>
        <v>4.4629996257314779E-2</v>
      </c>
    </row>
    <row r="7327" spans="1:11" x14ac:dyDescent="0.35">
      <c r="A7327">
        <v>7324</v>
      </c>
      <c r="B7327" t="str">
        <f t="shared" si="114"/>
        <v>22-70.5</v>
      </c>
      <c r="C7327">
        <v>-70.386180700009007</v>
      </c>
      <c r="D7327">
        <v>22.055259111874999</v>
      </c>
      <c r="E7327">
        <f>ASIN(SQRT((SIN(RADIANS(PARAMETERS!$D$8-D7327)/2)*SIN(RADIANS(PARAMETERS!$D$8-D7327)/2))+(COS(RADIANS(D7327))*COS(RADIANS(PARAMETERS!$D$8))*SIN(RADIANS(PARAMETERS!$D$9-C7327)/2)*SIN(RADIANS(PARAMETERS!$D$9-C7327)/2))))*2*3958.756</f>
        <v>784.78350925445227</v>
      </c>
      <c r="F7327">
        <v>178.29777526855</v>
      </c>
      <c r="G7327">
        <v>207.23844909668</v>
      </c>
      <c r="H7327">
        <v>252.82975769043</v>
      </c>
      <c r="I7327">
        <v>293.87197875977</v>
      </c>
      <c r="J7327">
        <v>341.57855224609</v>
      </c>
      <c r="K7327" s="6">
        <f>IFERROR(EXP(TREND(LN($F$1:$J$1),LN(F7327:J7327),LN(Calculations!$B$3))),0)</f>
        <v>4.434719805311195E-2</v>
      </c>
    </row>
    <row r="7328" spans="1:11" x14ac:dyDescent="0.35">
      <c r="A7328">
        <v>7325</v>
      </c>
      <c r="B7328" t="str">
        <f t="shared" si="114"/>
        <v>22-70.5</v>
      </c>
      <c r="C7328">
        <v>-70.657502034909996</v>
      </c>
      <c r="D7328">
        <v>22.055259111874999</v>
      </c>
      <c r="E7328">
        <f>ASIN(SQRT((SIN(RADIANS(PARAMETERS!$D$8-D7328)/2)*SIN(RADIANS(PARAMETERS!$D$8-D7328)/2))+(COS(RADIANS(D7328))*COS(RADIANS(PARAMETERS!$D$8))*SIN(RADIANS(PARAMETERS!$D$9-C7328)/2)*SIN(RADIANS(PARAMETERS!$D$9-C7328)/2))))*2*3958.756</f>
        <v>799.24708268709537</v>
      </c>
      <c r="F7328">
        <v>178.02908325195</v>
      </c>
      <c r="G7328">
        <v>206.95751953125</v>
      </c>
      <c r="H7328">
        <v>252.53746032715</v>
      </c>
      <c r="I7328">
        <v>293.57641601563</v>
      </c>
      <c r="J7328">
        <v>341.28625488281</v>
      </c>
      <c r="K7328" s="6">
        <f>IFERROR(EXP(TREND(LN($F$1:$J$1),LN(F7328:J7328),LN(Calculations!$B$3))),0)</f>
        <v>4.4005364692213909E-2</v>
      </c>
    </row>
    <row r="7329" spans="1:11" x14ac:dyDescent="0.35">
      <c r="A7329">
        <v>7326</v>
      </c>
      <c r="B7329" t="str">
        <f t="shared" si="114"/>
        <v>22-71</v>
      </c>
      <c r="C7329">
        <v>-70.928823369810999</v>
      </c>
      <c r="D7329">
        <v>22.055259111874999</v>
      </c>
      <c r="E7329">
        <f>ASIN(SQRT((SIN(RADIANS(PARAMETERS!$D$8-D7329)/2)*SIN(RADIANS(PARAMETERS!$D$8-D7329)/2))+(COS(RADIANS(D7329))*COS(RADIANS(PARAMETERS!$D$8))*SIN(RADIANS(PARAMETERS!$D$9-C7329)/2)*SIN(RADIANS(PARAMETERS!$D$9-C7329)/2))))*2*3958.756</f>
        <v>813.8396697332995</v>
      </c>
      <c r="F7329">
        <v>177.74639892578</v>
      </c>
      <c r="G7329">
        <v>206.65444946289</v>
      </c>
      <c r="H7329">
        <v>252.20869445801</v>
      </c>
      <c r="I7329">
        <v>293.23016357422</v>
      </c>
      <c r="J7329">
        <v>340.92526245117</v>
      </c>
      <c r="K7329" s="6">
        <f>IFERROR(EXP(TREND(LN($F$1:$J$1),LN(F7329:J7329),LN(Calculations!$B$3))),0)</f>
        <v>4.3656928555184257E-2</v>
      </c>
    </row>
    <row r="7330" spans="1:11" x14ac:dyDescent="0.35">
      <c r="A7330">
        <v>7327</v>
      </c>
      <c r="B7330" t="str">
        <f t="shared" si="114"/>
        <v>22-71</v>
      </c>
      <c r="C7330">
        <v>-71.200144704712002</v>
      </c>
      <c r="D7330">
        <v>22.055259111874999</v>
      </c>
      <c r="E7330">
        <f>ASIN(SQRT((SIN(RADIANS(PARAMETERS!$D$8-D7330)/2)*SIN(RADIANS(PARAMETERS!$D$8-D7330)/2))+(COS(RADIANS(D7330))*COS(RADIANS(PARAMETERS!$D$8))*SIN(RADIANS(PARAMETERS!$D$9-C7330)/2)*SIN(RADIANS(PARAMETERS!$D$9-C7330)/2))))*2*3958.756</f>
        <v>828.55442029812252</v>
      </c>
      <c r="F7330">
        <v>177.45707702637</v>
      </c>
      <c r="G7330">
        <v>206.33975219727</v>
      </c>
      <c r="H7330">
        <v>251.859375</v>
      </c>
      <c r="I7330">
        <v>292.85443115234</v>
      </c>
      <c r="J7330">
        <v>340.52365112305</v>
      </c>
      <c r="K7330" s="6">
        <f>IFERROR(EXP(TREND(LN($F$1:$J$1),LN(F7330:J7330),LN(Calculations!$B$3))),0)</f>
        <v>4.3308001219829001E-2</v>
      </c>
    </row>
    <row r="7331" spans="1:11" x14ac:dyDescent="0.35">
      <c r="A7331">
        <v>7328</v>
      </c>
      <c r="B7331" t="str">
        <f t="shared" si="114"/>
        <v>22-71.5</v>
      </c>
      <c r="C7331">
        <v>-71.471466039613006</v>
      </c>
      <c r="D7331">
        <v>22.055259111874999</v>
      </c>
      <c r="E7331">
        <f>ASIN(SQRT((SIN(RADIANS(PARAMETERS!$D$8-D7331)/2)*SIN(RADIANS(PARAMETERS!$D$8-D7331)/2))+(COS(RADIANS(D7331))*COS(RADIANS(PARAMETERS!$D$8))*SIN(RADIANS(PARAMETERS!$D$9-C7331)/2)*SIN(RADIANS(PARAMETERS!$D$9-C7331)/2))))*2*3958.756</f>
        <v>843.38490631744617</v>
      </c>
      <c r="F7331">
        <v>177.11532592773</v>
      </c>
      <c r="G7331">
        <v>205.94036865234</v>
      </c>
      <c r="H7331">
        <v>251.36854553223</v>
      </c>
      <c r="I7331">
        <v>292.28067016602</v>
      </c>
      <c r="J7331">
        <v>339.85284423828</v>
      </c>
      <c r="K7331" s="6">
        <f>IFERROR(EXP(TREND(LN($F$1:$J$1),LN(F7331:J7331),LN(Calculations!$B$3))),0)</f>
        <v>4.2928252879477671E-2</v>
      </c>
    </row>
    <row r="7332" spans="1:11" x14ac:dyDescent="0.35">
      <c r="A7332">
        <v>7329</v>
      </c>
      <c r="B7332" t="str">
        <f t="shared" si="114"/>
        <v>22-71.5</v>
      </c>
      <c r="C7332">
        <v>-71.742787374513995</v>
      </c>
      <c r="D7332">
        <v>22.055259111874999</v>
      </c>
      <c r="E7332">
        <f>ASIN(SQRT((SIN(RADIANS(PARAMETERS!$D$8-D7332)/2)*SIN(RADIANS(PARAMETERS!$D$8-D7332)/2))+(COS(RADIANS(D7332))*COS(RADIANS(PARAMETERS!$D$8))*SIN(RADIANS(PARAMETERS!$D$9-C7332)/2)*SIN(RADIANS(PARAMETERS!$D$9-C7332)/2))))*2*3958.756</f>
        <v>858.32509450449049</v>
      </c>
      <c r="F7332">
        <v>176.78204345703</v>
      </c>
      <c r="G7332">
        <v>205.55053710938</v>
      </c>
      <c r="H7332">
        <v>250.88893127441</v>
      </c>
      <c r="I7332">
        <v>291.71960449219</v>
      </c>
      <c r="J7332">
        <v>339.19641113281</v>
      </c>
      <c r="K7332" s="6">
        <f>IFERROR(EXP(TREND(LN($F$1:$J$1),LN(F7332:J7332),LN(Calculations!$B$3))),0)</f>
        <v>4.2560688010931179E-2</v>
      </c>
    </row>
    <row r="7333" spans="1:11" x14ac:dyDescent="0.35">
      <c r="A7333">
        <v>7330</v>
      </c>
      <c r="B7333" t="str">
        <f t="shared" si="114"/>
        <v>22-72</v>
      </c>
      <c r="C7333">
        <v>-72.014108709414998</v>
      </c>
      <c r="D7333">
        <v>22.055259111874999</v>
      </c>
      <c r="E7333">
        <f>ASIN(SQRT((SIN(RADIANS(PARAMETERS!$D$8-D7333)/2)*SIN(RADIANS(PARAMETERS!$D$8-D7333)/2))+(COS(RADIANS(D7333))*COS(RADIANS(PARAMETERS!$D$8))*SIN(RADIANS(PARAMETERS!$D$9-C7333)/2)*SIN(RADIANS(PARAMETERS!$D$9-C7333)/2))))*2*3958.756</f>
        <v>873.3693206300502</v>
      </c>
      <c r="F7333">
        <v>176.45547485352</v>
      </c>
      <c r="G7333">
        <v>205.16734313965</v>
      </c>
      <c r="H7333">
        <v>250.41555786133</v>
      </c>
      <c r="I7333">
        <v>291.16415405273</v>
      </c>
      <c r="J7333">
        <v>338.54470825195</v>
      </c>
      <c r="K7333" s="6">
        <f>IFERROR(EXP(TREND(LN($F$1:$J$1),LN(F7333:J7333),LN(Calculations!$B$3))),0)</f>
        <v>4.2204067528476115E-2</v>
      </c>
    </row>
    <row r="7334" spans="1:11" x14ac:dyDescent="0.35">
      <c r="A7334">
        <v>7331</v>
      </c>
      <c r="B7334" t="str">
        <f t="shared" si="114"/>
        <v>22-72.5</v>
      </c>
      <c r="C7334">
        <v>-72.285430044316001</v>
      </c>
      <c r="D7334">
        <v>22.055259111874999</v>
      </c>
      <c r="E7334">
        <f>ASIN(SQRT((SIN(RADIANS(PARAMETERS!$D$8-D7334)/2)*SIN(RADIANS(PARAMETERS!$D$8-D7334)/2))+(COS(RADIANS(D7334))*COS(RADIANS(PARAMETERS!$D$8))*SIN(RADIANS(PARAMETERS!$D$9-C7334)/2)*SIN(RADIANS(PARAMETERS!$D$9-C7334)/2))))*2*3958.756</f>
        <v>888.51226531697807</v>
      </c>
      <c r="F7334">
        <v>176.0732421875</v>
      </c>
      <c r="G7334">
        <v>204.71115112305</v>
      </c>
      <c r="H7334">
        <v>249.81123352051</v>
      </c>
      <c r="I7334">
        <v>290.41973876953</v>
      </c>
      <c r="J7334">
        <v>337.63070678711</v>
      </c>
      <c r="K7334" s="6">
        <f>IFERROR(EXP(TREND(LN($F$1:$J$1),LN(F7334:J7334),LN(Calculations!$B$3))),0)</f>
        <v>4.1818215873234831E-2</v>
      </c>
    </row>
    <row r="7335" spans="1:11" x14ac:dyDescent="0.35">
      <c r="A7335">
        <v>7332</v>
      </c>
      <c r="B7335" t="str">
        <f t="shared" si="114"/>
        <v>22-72.5</v>
      </c>
      <c r="C7335">
        <v>-72.556751379217005</v>
      </c>
      <c r="D7335">
        <v>22.055259111874999</v>
      </c>
      <c r="E7335">
        <f>ASIN(SQRT((SIN(RADIANS(PARAMETERS!$D$8-D7335)/2)*SIN(RADIANS(PARAMETERS!$D$8-D7335)/2))+(COS(RADIANS(D7335))*COS(RADIANS(PARAMETERS!$D$8))*SIN(RADIANS(PARAMETERS!$D$9-C7335)/2)*SIN(RADIANS(PARAMETERS!$D$9-C7335)/2))))*2*3958.756</f>
        <v>903.74893131252009</v>
      </c>
      <c r="F7335">
        <v>175.68618774414</v>
      </c>
      <c r="G7335">
        <v>204.27374267578</v>
      </c>
      <c r="H7335">
        <v>249.22514343262</v>
      </c>
      <c r="I7335">
        <v>289.69247436523</v>
      </c>
      <c r="J7335">
        <v>336.73193359375</v>
      </c>
      <c r="K7335" s="6">
        <f>IFERROR(EXP(TREND(LN($F$1:$J$1),LN(F7335:J7335),LN(Calculations!$B$3))),0)</f>
        <v>4.1437420709067752E-2</v>
      </c>
    </row>
    <row r="7336" spans="1:11" x14ac:dyDescent="0.35">
      <c r="A7336">
        <v>7333</v>
      </c>
      <c r="B7336" t="str">
        <f t="shared" si="114"/>
        <v>22-73</v>
      </c>
      <c r="C7336">
        <v>-72.828072714117994</v>
      </c>
      <c r="D7336">
        <v>22.055259111874999</v>
      </c>
      <c r="E7336">
        <f>ASIN(SQRT((SIN(RADIANS(PARAMETERS!$D$8-D7336)/2)*SIN(RADIANS(PARAMETERS!$D$8-D7336)/2))+(COS(RADIANS(D7336))*COS(RADIANS(PARAMETERS!$D$8))*SIN(RADIANS(PARAMETERS!$D$9-C7336)/2)*SIN(RADIANS(PARAMETERS!$D$9-C7336)/2))))*2*3958.756</f>
        <v>919.0746221897042</v>
      </c>
      <c r="F7336">
        <v>175.31471252441</v>
      </c>
      <c r="G7336">
        <v>203.8609161377</v>
      </c>
      <c r="H7336">
        <v>248.66377258301</v>
      </c>
      <c r="I7336">
        <v>288.98931884766</v>
      </c>
      <c r="J7336">
        <v>335.85583496094</v>
      </c>
      <c r="K7336" s="6">
        <f>IFERROR(EXP(TREND(LN($F$1:$J$1),LN(F7336:J7336),LN(Calculations!$B$3))),0)</f>
        <v>4.1080631155290759E-2</v>
      </c>
    </row>
    <row r="7337" spans="1:11" x14ac:dyDescent="0.35">
      <c r="A7337">
        <v>7334</v>
      </c>
      <c r="B7337" t="str">
        <f t="shared" si="114"/>
        <v>22-73</v>
      </c>
      <c r="C7337">
        <v>-73.099394049018997</v>
      </c>
      <c r="D7337">
        <v>22.055259111874999</v>
      </c>
      <c r="E7337">
        <f>ASIN(SQRT((SIN(RADIANS(PARAMETERS!$D$8-D7337)/2)*SIN(RADIANS(PARAMETERS!$D$8-D7337)/2))+(COS(RADIANS(D7337))*COS(RADIANS(PARAMETERS!$D$8))*SIN(RADIANS(PARAMETERS!$D$9-C7337)/2)*SIN(RADIANS(PARAMETERS!$D$9-C7337)/2))))*2*3958.756</f>
        <v>934.48492242034808</v>
      </c>
      <c r="F7337">
        <v>175.01347351074</v>
      </c>
      <c r="G7337">
        <v>203.47019958496</v>
      </c>
      <c r="H7337">
        <v>248.11026000977</v>
      </c>
      <c r="I7337">
        <v>288.27838134766</v>
      </c>
      <c r="J7337">
        <v>334.95095825195</v>
      </c>
      <c r="K7337" s="6">
        <f>IFERROR(EXP(TREND(LN($F$1:$J$1),LN(F7337:J7337),LN(Calculations!$B$3))),0)</f>
        <v>4.0803109031315586E-2</v>
      </c>
    </row>
    <row r="7338" spans="1:11" x14ac:dyDescent="0.35">
      <c r="A7338">
        <v>7335</v>
      </c>
      <c r="B7338" t="str">
        <f t="shared" si="114"/>
        <v>22-73.5</v>
      </c>
      <c r="C7338">
        <v>-73.37071538392</v>
      </c>
      <c r="D7338">
        <v>22.055259111874999</v>
      </c>
      <c r="E7338">
        <f>ASIN(SQRT((SIN(RADIANS(PARAMETERS!$D$8-D7338)/2)*SIN(RADIANS(PARAMETERS!$D$8-D7338)/2))+(COS(RADIANS(D7338))*COS(RADIANS(PARAMETERS!$D$8))*SIN(RADIANS(PARAMETERS!$D$9-C7338)/2)*SIN(RADIANS(PARAMETERS!$D$9-C7338)/2))))*2*3958.756</f>
        <v>949.97567875652362</v>
      </c>
      <c r="F7338">
        <v>174.81776428223</v>
      </c>
      <c r="G7338">
        <v>203.20672607422</v>
      </c>
      <c r="H7338">
        <v>247.73078918457</v>
      </c>
      <c r="I7338">
        <v>287.78631591797</v>
      </c>
      <c r="J7338">
        <v>334.31973266602</v>
      </c>
      <c r="K7338" s="6">
        <f>IFERROR(EXP(TREND(LN($F$1:$J$1),LN(F7338:J7338),LN(Calculations!$B$3))),0)</f>
        <v>4.0627026749090238E-2</v>
      </c>
    </row>
    <row r="7339" spans="1:11" x14ac:dyDescent="0.35">
      <c r="A7339">
        <v>7336</v>
      </c>
      <c r="B7339" t="str">
        <f t="shared" si="114"/>
        <v>22-73.5</v>
      </c>
      <c r="C7339">
        <v>-73.642036718821004</v>
      </c>
      <c r="D7339">
        <v>22.055259111874999</v>
      </c>
      <c r="E7339">
        <f>ASIN(SQRT((SIN(RADIANS(PARAMETERS!$D$8-D7339)/2)*SIN(RADIANS(PARAMETERS!$D$8-D7339)/2))+(COS(RADIANS(D7339))*COS(RADIANS(PARAMETERS!$D$8))*SIN(RADIANS(PARAMETERS!$D$9-C7339)/2)*SIN(RADIANS(PARAMETERS!$D$9-C7339)/2))))*2*3958.756</f>
        <v>965.54298285396794</v>
      </c>
      <c r="F7339">
        <v>174.65451049805</v>
      </c>
      <c r="G7339">
        <v>202.98190307617</v>
      </c>
      <c r="H7339">
        <v>247.39994812012</v>
      </c>
      <c r="I7339">
        <v>287.35208129883</v>
      </c>
      <c r="J7339">
        <v>333.75723266602</v>
      </c>
      <c r="K7339" s="6">
        <f>IFERROR(EXP(TREND(LN($F$1:$J$1),LN(F7339:J7339),LN(Calculations!$B$3))),0)</f>
        <v>4.048507478516384E-2</v>
      </c>
    </row>
    <row r="7340" spans="1:11" x14ac:dyDescent="0.35">
      <c r="A7340">
        <v>7337</v>
      </c>
      <c r="B7340" t="str">
        <f t="shared" si="114"/>
        <v>22-74</v>
      </c>
      <c r="C7340">
        <v>-73.913358053722007</v>
      </c>
      <c r="D7340">
        <v>22.055259111874999</v>
      </c>
      <c r="E7340">
        <f>ASIN(SQRT((SIN(RADIANS(PARAMETERS!$D$8-D7340)/2)*SIN(RADIANS(PARAMETERS!$D$8-D7340)/2))+(COS(RADIANS(D7340))*COS(RADIANS(PARAMETERS!$D$8))*SIN(RADIANS(PARAMETERS!$D$9-C7340)/2)*SIN(RADIANS(PARAMETERS!$D$9-C7340)/2))))*2*3958.756</f>
        <v>981.18315506935232</v>
      </c>
      <c r="F7340">
        <v>174.28845214844</v>
      </c>
      <c r="G7340">
        <v>202.54248046875</v>
      </c>
      <c r="H7340">
        <v>246.75340270996</v>
      </c>
      <c r="I7340">
        <v>286.50357055664</v>
      </c>
      <c r="J7340">
        <v>332.65835571289</v>
      </c>
      <c r="K7340" s="6">
        <f>IFERROR(EXP(TREND(LN($F$1:$J$1),LN(F7340:J7340),LN(Calculations!$B$3))),0)</f>
        <v>4.0168485208887321E-2</v>
      </c>
    </row>
    <row r="7341" spans="1:11" x14ac:dyDescent="0.35">
      <c r="A7341">
        <v>7338</v>
      </c>
      <c r="B7341" t="str">
        <f t="shared" si="114"/>
        <v>22-74</v>
      </c>
      <c r="C7341">
        <v>-74.184679388622996</v>
      </c>
      <c r="D7341">
        <v>22.055259111874999</v>
      </c>
      <c r="E7341">
        <f>ASIN(SQRT((SIN(RADIANS(PARAMETERS!$D$8-D7341)/2)*SIN(RADIANS(PARAMETERS!$D$8-D7341)/2))+(COS(RADIANS(D7341))*COS(RADIANS(PARAMETERS!$D$8))*SIN(RADIANS(PARAMETERS!$D$9-C7341)/2)*SIN(RADIANS(PARAMETERS!$D$9-C7341)/2))))*2*3958.756</f>
        <v>996.89272936319094</v>
      </c>
      <c r="F7341">
        <v>173.7039642334</v>
      </c>
      <c r="G7341">
        <v>201.99044799805</v>
      </c>
      <c r="H7341">
        <v>245.96374511719</v>
      </c>
      <c r="I7341">
        <v>285.48416137695</v>
      </c>
      <c r="J7341">
        <v>331.35598754883</v>
      </c>
      <c r="K7341" s="6">
        <f>IFERROR(EXP(TREND(LN($F$1:$J$1),LN(F7341:J7341),LN(Calculations!$B$3))),0)</f>
        <v>3.9652766207047649E-2</v>
      </c>
    </row>
    <row r="7342" spans="1:11" x14ac:dyDescent="0.35">
      <c r="A7342">
        <v>7339</v>
      </c>
      <c r="B7342" t="str">
        <f t="shared" si="114"/>
        <v>22-74.5</v>
      </c>
      <c r="C7342">
        <v>-74.456000723523999</v>
      </c>
      <c r="D7342">
        <v>22.055259111874999</v>
      </c>
      <c r="E7342">
        <f>ASIN(SQRT((SIN(RADIANS(PARAMETERS!$D$8-D7342)/2)*SIN(RADIANS(PARAMETERS!$D$8-D7342)/2))+(COS(RADIANS(D7342))*COS(RADIANS(PARAMETERS!$D$8))*SIN(RADIANS(PARAMETERS!$D$9-C7342)/2)*SIN(RADIANS(PARAMETERS!$D$9-C7342)/2))))*2*3958.756</f>
        <v>1012.6684392410774</v>
      </c>
      <c r="F7342">
        <v>172.98294067383</v>
      </c>
      <c r="G7342">
        <v>201.36259460449</v>
      </c>
      <c r="H7342">
        <v>245.07667541504</v>
      </c>
      <c r="I7342">
        <v>284.34759521484</v>
      </c>
      <c r="J7342">
        <v>329.91329956055</v>
      </c>
      <c r="K7342" s="6">
        <f>IFERROR(EXP(TREND(LN($F$1:$J$1),LN(F7342:J7342),LN(Calculations!$B$3))),0)</f>
        <v>3.9017263834857235E-2</v>
      </c>
    </row>
    <row r="7343" spans="1:11" x14ac:dyDescent="0.35">
      <c r="A7343">
        <v>7340</v>
      </c>
      <c r="B7343" t="str">
        <f t="shared" si="114"/>
        <v>22-74.5</v>
      </c>
      <c r="C7343">
        <v>-74.727322058425003</v>
      </c>
      <c r="D7343">
        <v>22.055259111874999</v>
      </c>
      <c r="E7343">
        <f>ASIN(SQRT((SIN(RADIANS(PARAMETERS!$D$8-D7343)/2)*SIN(RADIANS(PARAMETERS!$D$8-D7343)/2))+(COS(RADIANS(D7343))*COS(RADIANS(PARAMETERS!$D$8))*SIN(RADIANS(PARAMETERS!$D$9-C7343)/2)*SIN(RADIANS(PARAMETERS!$D$9-C7343)/2))))*2*3958.756</f>
        <v>1028.5072046676239</v>
      </c>
      <c r="F7343">
        <v>172.27415466309</v>
      </c>
      <c r="G7343">
        <v>200.7407989502</v>
      </c>
      <c r="H7343">
        <v>244.19093322754</v>
      </c>
      <c r="I7343">
        <v>283.2073059082</v>
      </c>
      <c r="J7343">
        <v>328.46011352539</v>
      </c>
      <c r="K7343" s="6">
        <f>IFERROR(EXP(TREND(LN($F$1:$J$1),LN(F7343:J7343),LN(Calculations!$B$3))),0)</f>
        <v>3.8403208373317989E-2</v>
      </c>
    </row>
    <row r="7344" spans="1:11" x14ac:dyDescent="0.35">
      <c r="A7344">
        <v>7341</v>
      </c>
      <c r="B7344" t="str">
        <f t="shared" si="114"/>
        <v>22-75</v>
      </c>
      <c r="C7344">
        <v>-74.998643393324997</v>
      </c>
      <c r="D7344">
        <v>22.055259111874999</v>
      </c>
      <c r="E7344">
        <f>ASIN(SQRT((SIN(RADIANS(PARAMETERS!$D$8-D7344)/2)*SIN(RADIANS(PARAMETERS!$D$8-D7344)/2))+(COS(RADIANS(D7344))*COS(RADIANS(PARAMETERS!$D$8))*SIN(RADIANS(PARAMETERS!$D$9-C7344)/2)*SIN(RADIANS(PARAMETERS!$D$9-C7344)/2))))*2*3958.756</f>
        <v>1044.4061198897139</v>
      </c>
      <c r="F7344">
        <v>171.62899780273</v>
      </c>
      <c r="G7344">
        <v>200.19877624512</v>
      </c>
      <c r="H7344">
        <v>243.42961120605</v>
      </c>
      <c r="I7344">
        <v>282.23529052734</v>
      </c>
      <c r="J7344">
        <v>327.22998046875</v>
      </c>
      <c r="K7344" s="6">
        <f>IFERROR(EXP(TREND(LN($F$1:$J$1),LN(F7344:J7344),LN(Calculations!$B$3))),0)</f>
        <v>3.7844307358315697E-2</v>
      </c>
    </row>
    <row r="7345" spans="1:11" x14ac:dyDescent="0.35">
      <c r="A7345">
        <v>7342</v>
      </c>
      <c r="B7345" t="str">
        <f t="shared" si="114"/>
        <v>22-75.5</v>
      </c>
      <c r="C7345">
        <v>-75.269964728226</v>
      </c>
      <c r="D7345">
        <v>22.055259111874999</v>
      </c>
      <c r="E7345">
        <f>ASIN(SQRT((SIN(RADIANS(PARAMETERS!$D$8-D7345)/2)*SIN(RADIANS(PARAMETERS!$D$8-D7345)/2))+(COS(RADIANS(D7345))*COS(RADIANS(PARAMETERS!$D$8))*SIN(RADIANS(PARAMETERS!$D$9-C7345)/2)*SIN(RADIANS(PARAMETERS!$D$9-C7345)/2))))*2*3958.756</f>
        <v>1060.3624421087138</v>
      </c>
      <c r="F7345">
        <v>171.09727478027</v>
      </c>
      <c r="G7345">
        <v>199.73365783691</v>
      </c>
      <c r="H7345">
        <v>242.7760925293</v>
      </c>
      <c r="I7345">
        <v>281.40060424805</v>
      </c>
      <c r="J7345">
        <v>326.17309570313</v>
      </c>
      <c r="K7345" s="6">
        <f>IFERROR(EXP(TREND(LN($F$1:$J$1),LN(F7345:J7345),LN(Calculations!$B$3))),0)</f>
        <v>3.7386487448682101E-2</v>
      </c>
    </row>
    <row r="7346" spans="1:11" x14ac:dyDescent="0.35">
      <c r="A7346">
        <v>7343</v>
      </c>
      <c r="B7346" t="str">
        <f t="shared" si="114"/>
        <v>22-75.5</v>
      </c>
      <c r="C7346">
        <v>-75.541286063127004</v>
      </c>
      <c r="D7346">
        <v>22.055259111874999</v>
      </c>
      <c r="E7346">
        <f>ASIN(SQRT((SIN(RADIANS(PARAMETERS!$D$8-D7346)/2)*SIN(RADIANS(PARAMETERS!$D$8-D7346)/2))+(COS(RADIANS(D7346))*COS(RADIANS(PARAMETERS!$D$8))*SIN(RADIANS(PARAMETERS!$D$9-C7346)/2)*SIN(RADIANS(PARAMETERS!$D$9-C7346)/2))))*2*3958.756</f>
        <v>1076.3735809429706</v>
      </c>
      <c r="F7346">
        <v>170.77655029297</v>
      </c>
      <c r="G7346">
        <v>199.36219787598</v>
      </c>
      <c r="H7346">
        <v>242.23931884766</v>
      </c>
      <c r="I7346">
        <v>280.70358276367</v>
      </c>
      <c r="J7346">
        <v>325.27838134766</v>
      </c>
      <c r="K7346" s="6">
        <f>IFERROR(EXP(TREND(LN($F$1:$J$1),LN(F7346:J7346),LN(Calculations!$B$3))),0)</f>
        <v>3.7113590325838594E-2</v>
      </c>
    </row>
    <row r="7347" spans="1:11" x14ac:dyDescent="0.35">
      <c r="A7347">
        <v>7344</v>
      </c>
      <c r="B7347" t="str">
        <f t="shared" si="114"/>
        <v>22-76</v>
      </c>
      <c r="C7347">
        <v>-75.812607398028007</v>
      </c>
      <c r="D7347">
        <v>22.055259111874999</v>
      </c>
      <c r="E7347">
        <f>ASIN(SQRT((SIN(RADIANS(PARAMETERS!$D$8-D7347)/2)*SIN(RADIANS(PARAMETERS!$D$8-D7347)/2))+(COS(RADIANS(D7347))*COS(RADIANS(PARAMETERS!$D$8))*SIN(RADIANS(PARAMETERS!$D$9-C7347)/2)*SIN(RADIANS(PARAMETERS!$D$9-C7347)/2))))*2*3958.756</f>
        <v>1092.4370886270453</v>
      </c>
      <c r="F7347">
        <v>170.60360717773</v>
      </c>
      <c r="G7347">
        <v>199.17367553711</v>
      </c>
      <c r="H7347">
        <v>241.97357177734</v>
      </c>
      <c r="I7347">
        <v>280.36380004883</v>
      </c>
      <c r="J7347">
        <v>324.84802246094</v>
      </c>
      <c r="K7347" s="6">
        <f>IFERROR(EXP(TREND(LN($F$1:$J$1),LN(F7347:J7347),LN(Calculations!$B$3))),0)</f>
        <v>3.6963236466545014E-2</v>
      </c>
    </row>
    <row r="7348" spans="1:11" x14ac:dyDescent="0.35">
      <c r="A7348">
        <v>7345</v>
      </c>
      <c r="B7348" t="str">
        <f t="shared" si="114"/>
        <v>22-76</v>
      </c>
      <c r="C7348">
        <v>-76.083928732928996</v>
      </c>
      <c r="D7348">
        <v>22.055259111874999</v>
      </c>
      <c r="E7348">
        <f>ASIN(SQRT((SIN(RADIANS(PARAMETERS!$D$8-D7348)/2)*SIN(RADIANS(PARAMETERS!$D$8-D7348)/2))+(COS(RADIANS(D7348))*COS(RADIANS(PARAMETERS!$D$8))*SIN(RADIANS(PARAMETERS!$D$9-C7348)/2)*SIN(RADIANS(PARAMETERS!$D$9-C7348)/2))))*2*3958.756</f>
        <v>1108.5506508951603</v>
      </c>
      <c r="F7348">
        <v>170.42878723145</v>
      </c>
      <c r="G7348">
        <v>199.00164794922</v>
      </c>
      <c r="H7348">
        <v>241.73406982422</v>
      </c>
      <c r="I7348">
        <v>280.06008911133</v>
      </c>
      <c r="J7348">
        <v>324.46630859375</v>
      </c>
      <c r="K7348" s="6">
        <f>IFERROR(EXP(TREND(LN($F$1:$J$1),LN(F7348:J7348),LN(Calculations!$B$3))),0)</f>
        <v>3.6811161181042058E-2</v>
      </c>
    </row>
    <row r="7349" spans="1:11" x14ac:dyDescent="0.35">
      <c r="A7349">
        <v>7346</v>
      </c>
      <c r="B7349" t="str">
        <f t="shared" si="114"/>
        <v>22-76.5</v>
      </c>
      <c r="C7349">
        <v>-76.355250067829999</v>
      </c>
      <c r="D7349">
        <v>22.055259111874999</v>
      </c>
      <c r="E7349">
        <f>ASIN(SQRT((SIN(RADIANS(PARAMETERS!$D$8-D7349)/2)*SIN(RADIANS(PARAMETERS!$D$8-D7349)/2))+(COS(RADIANS(D7349))*COS(RADIANS(PARAMETERS!$D$8))*SIN(RADIANS(PARAMETERS!$D$9-C7349)/2)*SIN(RADIANS(PARAMETERS!$D$9-C7349)/2))))*2*3958.756</f>
        <v>1124.7120785007035</v>
      </c>
      <c r="F7349">
        <v>170.07200622559</v>
      </c>
      <c r="G7349">
        <v>198.60601806641</v>
      </c>
      <c r="H7349">
        <v>241.16996765137</v>
      </c>
      <c r="I7349">
        <v>279.33377075195</v>
      </c>
      <c r="J7349">
        <v>323.54083251953</v>
      </c>
      <c r="K7349" s="6">
        <f>IFERROR(EXP(TREND(LN($F$1:$J$1),LN(F7349:J7349),LN(Calculations!$B$3))),0)</f>
        <v>3.6506045840711397E-2</v>
      </c>
    </row>
    <row r="7350" spans="1:11" x14ac:dyDescent="0.35">
      <c r="A7350">
        <v>7347</v>
      </c>
      <c r="B7350" t="str">
        <f t="shared" si="114"/>
        <v>22-76.5</v>
      </c>
      <c r="C7350">
        <v>-76.626571402731003</v>
      </c>
      <c r="D7350">
        <v>22.055259111874999</v>
      </c>
      <c r="E7350">
        <f>ASIN(SQRT((SIN(RADIANS(PARAMETERS!$D$8-D7350)/2)*SIN(RADIANS(PARAMETERS!$D$8-D7350)/2))+(COS(RADIANS(D7350))*COS(RADIANS(PARAMETERS!$D$8))*SIN(RADIANS(PARAMETERS!$D$9-C7350)/2)*SIN(RADIANS(PARAMETERS!$D$9-C7350)/2))))*2*3958.756</f>
        <v>1140.9192993262461</v>
      </c>
      <c r="F7350">
        <v>169.45953369141</v>
      </c>
      <c r="G7350">
        <v>197.99800109863</v>
      </c>
      <c r="H7350">
        <v>240.31108093262</v>
      </c>
      <c r="I7350">
        <v>278.23382568359</v>
      </c>
      <c r="J7350">
        <v>322.14553833008</v>
      </c>
      <c r="K7350" s="6">
        <f>IFERROR(EXP(TREND(LN($F$1:$J$1),LN(F7350:J7350),LN(Calculations!$B$3))),0)</f>
        <v>3.5986092649108986E-2</v>
      </c>
    </row>
    <row r="7351" spans="1:11" x14ac:dyDescent="0.35">
      <c r="A7351">
        <v>7348</v>
      </c>
      <c r="B7351" t="str">
        <f t="shared" si="114"/>
        <v>22-77</v>
      </c>
      <c r="C7351">
        <v>-76.897892737632006</v>
      </c>
      <c r="D7351">
        <v>22.055259111874999</v>
      </c>
      <c r="E7351">
        <f>ASIN(SQRT((SIN(RADIANS(PARAMETERS!$D$8-D7351)/2)*SIN(RADIANS(PARAMETERS!$D$8-D7351)/2))+(COS(RADIANS(D7351))*COS(RADIANS(PARAMETERS!$D$8))*SIN(RADIANS(PARAMETERS!$D$9-C7351)/2)*SIN(RADIANS(PARAMETERS!$D$9-C7351)/2))))*2*3958.756</f>
        <v>1157.1703510416082</v>
      </c>
      <c r="F7351">
        <v>168.77130126953</v>
      </c>
      <c r="G7351">
        <v>197.29585266113</v>
      </c>
      <c r="H7351">
        <v>239.30790710449</v>
      </c>
      <c r="I7351">
        <v>276.94049072266</v>
      </c>
      <c r="J7351">
        <v>320.49584960938</v>
      </c>
      <c r="K7351" s="6">
        <f>IFERROR(EXP(TREND(LN($F$1:$J$1),LN(F7351:J7351),LN(Calculations!$B$3))),0)</f>
        <v>3.5411574180891456E-2</v>
      </c>
    </row>
    <row r="7352" spans="1:11" x14ac:dyDescent="0.35">
      <c r="A7352">
        <v>7349</v>
      </c>
      <c r="B7352" t="str">
        <f t="shared" si="114"/>
        <v>22-77</v>
      </c>
      <c r="C7352">
        <v>-77.169214072532995</v>
      </c>
      <c r="D7352">
        <v>22.055259111874999</v>
      </c>
      <c r="E7352">
        <f>ASIN(SQRT((SIN(RADIANS(PARAMETERS!$D$8-D7352)/2)*SIN(RADIANS(PARAMETERS!$D$8-D7352)/2))+(COS(RADIANS(D7352))*COS(RADIANS(PARAMETERS!$D$8))*SIN(RADIANS(PARAMETERS!$D$9-C7352)/2)*SIN(RADIANS(PARAMETERS!$D$9-C7352)/2))))*2*3958.756</f>
        <v>1173.4633742703015</v>
      </c>
      <c r="F7352">
        <v>168.25622558594</v>
      </c>
      <c r="G7352">
        <v>196.72505187988</v>
      </c>
      <c r="H7352">
        <v>238.46411132813</v>
      </c>
      <c r="I7352">
        <v>275.83148193359</v>
      </c>
      <c r="J7352">
        <v>319.05911254883</v>
      </c>
      <c r="K7352" s="6">
        <f>IFERROR(EXP(TREND(LN($F$1:$J$1),LN(F7352:J7352),LN(Calculations!$B$3))),0)</f>
        <v>3.4996587142939836E-2</v>
      </c>
    </row>
    <row r="7353" spans="1:11" x14ac:dyDescent="0.35">
      <c r="A7353">
        <v>7350</v>
      </c>
      <c r="B7353" t="str">
        <f t="shared" si="114"/>
        <v>22-77.5</v>
      </c>
      <c r="C7353">
        <v>-77.440535407433998</v>
      </c>
      <c r="D7353">
        <v>22.055259111874999</v>
      </c>
      <c r="E7353">
        <f>ASIN(SQRT((SIN(RADIANS(PARAMETERS!$D$8-D7353)/2)*SIN(RADIANS(PARAMETERS!$D$8-D7353)/2))+(COS(RADIANS(D7353))*COS(RADIANS(PARAMETERS!$D$8))*SIN(RADIANS(PARAMETERS!$D$9-C7353)/2)*SIN(RADIANS(PARAMETERS!$D$9-C7353)/2))))*2*3958.756</f>
        <v>1189.7966062274802</v>
      </c>
      <c r="F7353">
        <v>168.13020324707</v>
      </c>
      <c r="G7353">
        <v>196.54820251465</v>
      </c>
      <c r="H7353">
        <v>238.15930175781</v>
      </c>
      <c r="I7353">
        <v>275.39987182617</v>
      </c>
      <c r="J7353">
        <v>318.46850585938</v>
      </c>
      <c r="K7353" s="6">
        <f>IFERROR(EXP(TREND(LN($F$1:$J$1),LN(F7353:J7353),LN(Calculations!$B$3))),0)</f>
        <v>3.4916806517193519E-2</v>
      </c>
    </row>
    <row r="7354" spans="1:11" x14ac:dyDescent="0.35">
      <c r="A7354">
        <v>7351</v>
      </c>
      <c r="B7354" t="str">
        <f t="shared" si="114"/>
        <v>22-77.5</v>
      </c>
      <c r="C7354">
        <v>-77.711856742335002</v>
      </c>
      <c r="D7354">
        <v>22.055259111874999</v>
      </c>
      <c r="E7354">
        <f>ASIN(SQRT((SIN(RADIANS(PARAMETERS!$D$8-D7354)/2)*SIN(RADIANS(PARAMETERS!$D$8-D7354)/2))+(COS(RADIANS(D7354))*COS(RADIANS(PARAMETERS!$D$8))*SIN(RADIANS(PARAMETERS!$D$9-C7354)/2)*SIN(RADIANS(PARAMETERS!$D$9-C7354)/2))))*2*3958.756</f>
        <v>1206.1683747950613</v>
      </c>
      <c r="F7354">
        <v>168.38888549805</v>
      </c>
      <c r="G7354">
        <v>196.64083862305</v>
      </c>
      <c r="H7354">
        <v>238.20504760742</v>
      </c>
      <c r="I7354">
        <v>275.39447021484</v>
      </c>
      <c r="J7354">
        <v>318.39474487305</v>
      </c>
      <c r="K7354" s="6">
        <f>IFERROR(EXP(TREND(LN($F$1:$J$1),LN(F7354:J7354),LN(Calculations!$B$3))),0)</f>
        <v>3.5165073632441285E-2</v>
      </c>
    </row>
    <row r="7355" spans="1:11" x14ac:dyDescent="0.35">
      <c r="A7355">
        <v>7352</v>
      </c>
      <c r="B7355" t="str">
        <f t="shared" si="114"/>
        <v>22-78</v>
      </c>
      <c r="C7355">
        <v>-77.983178077236005</v>
      </c>
      <c r="D7355">
        <v>22.055259111874999</v>
      </c>
      <c r="E7355">
        <f>ASIN(SQRT((SIN(RADIANS(PARAMETERS!$D$8-D7355)/2)*SIN(RADIANS(PARAMETERS!$D$8-D7355)/2))+(COS(RADIANS(D7355))*COS(RADIANS(PARAMETERS!$D$8))*SIN(RADIANS(PARAMETERS!$D$9-C7355)/2)*SIN(RADIANS(PARAMETERS!$D$9-C7355)/2))))*2*3958.756</f>
        <v>1222.5770930021827</v>
      </c>
      <c r="F7355">
        <v>168.85922241211</v>
      </c>
      <c r="G7355">
        <v>196.85383605957</v>
      </c>
      <c r="H7355">
        <v>238.38854980469</v>
      </c>
      <c r="I7355">
        <v>275.54116821289</v>
      </c>
      <c r="J7355">
        <v>318.48834228516</v>
      </c>
      <c r="K7355" s="6">
        <f>IFERROR(EXP(TREND(LN($F$1:$J$1),LN(F7355:J7355),LN(Calculations!$B$3))),0)</f>
        <v>3.5605581792126237E-2</v>
      </c>
    </row>
    <row r="7356" spans="1:11" x14ac:dyDescent="0.35">
      <c r="A7356">
        <v>7353</v>
      </c>
      <c r="B7356" t="str">
        <f t="shared" si="114"/>
        <v>22-78.5</v>
      </c>
      <c r="C7356">
        <v>-78.254499412136994</v>
      </c>
      <c r="D7356">
        <v>22.055259111874999</v>
      </c>
      <c r="E7356">
        <f>ASIN(SQRT((SIN(RADIANS(PARAMETERS!$D$8-D7356)/2)*SIN(RADIANS(PARAMETERS!$D$8-D7356)/2))+(COS(RADIANS(D7356))*COS(RADIANS(PARAMETERS!$D$8))*SIN(RADIANS(PARAMETERS!$D$9-C7356)/2)*SIN(RADIANS(PARAMETERS!$D$9-C7356)/2))))*2*3958.756</f>
        <v>1239.0212538814374</v>
      </c>
      <c r="F7356">
        <v>169.35835266113</v>
      </c>
      <c r="G7356">
        <v>197.11560058594</v>
      </c>
      <c r="H7356">
        <v>238.6294708252</v>
      </c>
      <c r="I7356">
        <v>275.7529296875</v>
      </c>
      <c r="J7356">
        <v>318.65591430664</v>
      </c>
      <c r="K7356" s="6">
        <f>IFERROR(EXP(TREND(LN($F$1:$J$1),LN(F7356:J7356),LN(Calculations!$B$3))),0)</f>
        <v>3.6086257769958441E-2</v>
      </c>
    </row>
    <row r="7357" spans="1:11" x14ac:dyDescent="0.35">
      <c r="A7357">
        <v>7354</v>
      </c>
      <c r="B7357" t="str">
        <f t="shared" si="114"/>
        <v>22-78.5</v>
      </c>
      <c r="C7357">
        <v>-78.525820747037997</v>
      </c>
      <c r="D7357">
        <v>22.055259111874999</v>
      </c>
      <c r="E7357">
        <f>ASIN(SQRT((SIN(RADIANS(PARAMETERS!$D$8-D7357)/2)*SIN(RADIANS(PARAMETERS!$D$8-D7357)/2))+(COS(RADIANS(D7357))*COS(RADIANS(PARAMETERS!$D$8))*SIN(RADIANS(PARAMETERS!$D$9-C7357)/2)*SIN(RADIANS(PARAMETERS!$D$9-C7357)/2))))*2*3958.756</f>
        <v>1255.4994256735054</v>
      </c>
      <c r="F7357">
        <v>169.84176635742</v>
      </c>
      <c r="G7357">
        <v>197.3804473877</v>
      </c>
      <c r="H7357">
        <v>238.85610961914</v>
      </c>
      <c r="I7357">
        <v>275.9326171875</v>
      </c>
      <c r="J7357">
        <v>318.76849365234</v>
      </c>
      <c r="K7357" s="6">
        <f>IFERROR(EXP(TREND(LN($F$1:$J$1),LN(F7357:J7357),LN(Calculations!$B$3))),0)</f>
        <v>3.6574204121448579E-2</v>
      </c>
    </row>
    <row r="7358" spans="1:11" x14ac:dyDescent="0.35">
      <c r="A7358">
        <v>7355</v>
      </c>
      <c r="B7358" t="str">
        <f t="shared" si="114"/>
        <v>22-79</v>
      </c>
      <c r="C7358">
        <v>-78.797142081939</v>
      </c>
      <c r="D7358">
        <v>22.055259111874999</v>
      </c>
      <c r="E7358">
        <f>ASIN(SQRT((SIN(RADIANS(PARAMETERS!$D$8-D7358)/2)*SIN(RADIANS(PARAMETERS!$D$8-D7358)/2))+(COS(RADIANS(D7358))*COS(RADIANS(PARAMETERS!$D$8))*SIN(RADIANS(PARAMETERS!$D$9-C7358)/2)*SIN(RADIANS(PARAMETERS!$D$9-C7358)/2))))*2*3958.756</f>
        <v>1272.0102473548093</v>
      </c>
      <c r="F7358">
        <v>170.25904846191</v>
      </c>
      <c r="G7358">
        <v>197.61756896973</v>
      </c>
      <c r="H7358">
        <v>239.03033447266</v>
      </c>
      <c r="I7358">
        <v>276.03546142578</v>
      </c>
      <c r="J7358">
        <v>318.77359008789</v>
      </c>
      <c r="K7358" s="6">
        <f>IFERROR(EXP(TREND(LN($F$1:$J$1),LN(F7358:J7358),LN(Calculations!$B$3))),0)</f>
        <v>3.7023850519808568E-2</v>
      </c>
    </row>
    <row r="7359" spans="1:11" x14ac:dyDescent="0.35">
      <c r="A7359">
        <v>7356</v>
      </c>
      <c r="B7359" t="str">
        <f t="shared" si="114"/>
        <v>22-79</v>
      </c>
      <c r="C7359">
        <v>-79.068463416840004</v>
      </c>
      <c r="D7359">
        <v>22.055259111874999</v>
      </c>
      <c r="E7359">
        <f>ASIN(SQRT((SIN(RADIANS(PARAMETERS!$D$8-D7359)/2)*SIN(RADIANS(PARAMETERS!$D$8-D7359)/2))+(COS(RADIANS(D7359))*COS(RADIANS(PARAMETERS!$D$8))*SIN(RADIANS(PARAMETERS!$D$9-C7359)/2)*SIN(RADIANS(PARAMETERS!$D$9-C7359)/2))))*2*3958.756</f>
        <v>1288.5524244647388</v>
      </c>
      <c r="F7359">
        <v>170.52842712402</v>
      </c>
      <c r="G7359">
        <v>197.82888793945</v>
      </c>
      <c r="H7359">
        <v>239.17280578613</v>
      </c>
      <c r="I7359">
        <v>276.10122680664</v>
      </c>
      <c r="J7359">
        <v>318.73556518555</v>
      </c>
      <c r="K7359" s="6">
        <f>IFERROR(EXP(TREND(LN($F$1:$J$1),LN(F7359:J7359),LN(Calculations!$B$3))),0)</f>
        <v>3.7356197343857193E-2</v>
      </c>
    </row>
    <row r="7360" spans="1:11" x14ac:dyDescent="0.35">
      <c r="A7360">
        <v>7357</v>
      </c>
      <c r="B7360" t="str">
        <f t="shared" si="114"/>
        <v>22-79.5</v>
      </c>
      <c r="C7360">
        <v>-79.339784751741007</v>
      </c>
      <c r="D7360">
        <v>22.055259111874999</v>
      </c>
      <c r="E7360">
        <f>ASIN(SQRT((SIN(RADIANS(PARAMETERS!$D$8-D7360)/2)*SIN(RADIANS(PARAMETERS!$D$8-D7360)/2))+(COS(RADIANS(D7360))*COS(RADIANS(PARAMETERS!$D$8))*SIN(RADIANS(PARAMETERS!$D$9-C7360)/2)*SIN(RADIANS(PARAMETERS!$D$9-C7360)/2))))*2*3958.756</f>
        <v>1305.1247252107007</v>
      </c>
      <c r="F7360">
        <v>170.73165893555</v>
      </c>
      <c r="G7360">
        <v>197.9412689209</v>
      </c>
      <c r="H7360">
        <v>239.16357421875</v>
      </c>
      <c r="I7360">
        <v>275.96337890625</v>
      </c>
      <c r="J7360">
        <v>318.42916870117</v>
      </c>
      <c r="K7360" s="6">
        <f>IFERROR(EXP(TREND(LN($F$1:$J$1),LN(F7360:J7360),LN(Calculations!$B$3))),0)</f>
        <v>3.7639383279645465E-2</v>
      </c>
    </row>
    <row r="7361" spans="1:11" x14ac:dyDescent="0.35">
      <c r="A7361">
        <v>7358</v>
      </c>
      <c r="B7361" t="str">
        <f t="shared" si="114"/>
        <v>22-79.5</v>
      </c>
      <c r="C7361">
        <v>-79.611106086641996</v>
      </c>
      <c r="D7361">
        <v>22.055259111874999</v>
      </c>
      <c r="E7361">
        <f>ASIN(SQRT((SIN(RADIANS(PARAMETERS!$D$8-D7361)/2)*SIN(RADIANS(PARAMETERS!$D$8-D7361)/2))+(COS(RADIANS(D7361))*COS(RADIANS(PARAMETERS!$D$8))*SIN(RADIANS(PARAMETERS!$D$9-C7361)/2)*SIN(RADIANS(PARAMETERS!$D$9-C7361)/2))))*2*3958.756</f>
        <v>1321.7259768309179</v>
      </c>
      <c r="F7361">
        <v>171.00277709961</v>
      </c>
      <c r="G7361">
        <v>198.0823059082</v>
      </c>
      <c r="H7361">
        <v>239.1819152832</v>
      </c>
      <c r="I7361">
        <v>275.85104370117</v>
      </c>
      <c r="J7361">
        <v>318.14477539063</v>
      </c>
      <c r="K7361" s="6">
        <f>IFERROR(EXP(TREND(LN($F$1:$J$1),LN(F7361:J7361),LN(Calculations!$B$3))),0)</f>
        <v>3.7993650851251524E-2</v>
      </c>
    </row>
    <row r="7362" spans="1:11" x14ac:dyDescent="0.35">
      <c r="A7362">
        <v>7359</v>
      </c>
      <c r="B7362" t="str">
        <f t="shared" si="114"/>
        <v>22-80</v>
      </c>
      <c r="C7362">
        <v>-79.882427421542999</v>
      </c>
      <c r="D7362">
        <v>22.055259111874999</v>
      </c>
      <c r="E7362">
        <f>ASIN(SQRT((SIN(RADIANS(PARAMETERS!$D$8-D7362)/2)*SIN(RADIANS(PARAMETERS!$D$8-D7362)/2))+(COS(RADIANS(D7362))*COS(RADIANS(PARAMETERS!$D$8))*SIN(RADIANS(PARAMETERS!$D$9-C7362)/2)*SIN(RADIANS(PARAMETERS!$D$9-C7362)/2))))*2*3958.756</f>
        <v>1338.3550621963941</v>
      </c>
      <c r="F7362">
        <v>171.5140838623</v>
      </c>
      <c r="G7362">
        <v>198.49729919434</v>
      </c>
      <c r="H7362">
        <v>239.58630371094</v>
      </c>
      <c r="I7362">
        <v>276.23287963867</v>
      </c>
      <c r="J7362">
        <v>318.48742675781</v>
      </c>
      <c r="K7362" s="6">
        <f>IFERROR(EXP(TREND(LN($F$1:$J$1),LN(F7362:J7362),LN(Calculations!$B$3))),0)</f>
        <v>3.8575487161050581E-2</v>
      </c>
    </row>
    <row r="7363" spans="1:11" x14ac:dyDescent="0.35">
      <c r="A7363">
        <v>7360</v>
      </c>
      <c r="B7363" t="str">
        <f t="shared" si="114"/>
        <v>22-80</v>
      </c>
      <c r="C7363">
        <v>-80.153748756444003</v>
      </c>
      <c r="D7363">
        <v>22.055259111874999</v>
      </c>
      <c r="E7363">
        <f>ASIN(SQRT((SIN(RADIANS(PARAMETERS!$D$8-D7363)/2)*SIN(RADIANS(PARAMETERS!$D$8-D7363)/2))+(COS(RADIANS(D7363))*COS(RADIANS(PARAMETERS!$D$8))*SIN(RADIANS(PARAMETERS!$D$9-C7363)/2)*SIN(RADIANS(PARAMETERS!$D$9-C7363)/2))))*2*3958.756</f>
        <v>1355.0109166348664</v>
      </c>
      <c r="F7363">
        <v>172.31353759766</v>
      </c>
      <c r="G7363">
        <v>199.20477294922</v>
      </c>
      <c r="H7363">
        <v>240.39036560059</v>
      </c>
      <c r="I7363">
        <v>277.11639404297</v>
      </c>
      <c r="J7363">
        <v>319.45587158203</v>
      </c>
      <c r="K7363" s="6">
        <f>IFERROR(EXP(TREND(LN($F$1:$J$1),LN(F7363:J7363),LN(Calculations!$B$3))),0)</f>
        <v>3.9445217525942863E-2</v>
      </c>
    </row>
    <row r="7364" spans="1:11" x14ac:dyDescent="0.35">
      <c r="A7364">
        <v>7361</v>
      </c>
      <c r="B7364" t="str">
        <f t="shared" si="114"/>
        <v>22-80.5</v>
      </c>
      <c r="C7364">
        <v>-80.425070091345006</v>
      </c>
      <c r="D7364">
        <v>22.055259111874999</v>
      </c>
      <c r="E7364">
        <f>ASIN(SQRT((SIN(RADIANS(PARAMETERS!$D$8-D7364)/2)*SIN(RADIANS(PARAMETERS!$D$8-D7364)/2))+(COS(RADIANS(D7364))*COS(RADIANS(PARAMETERS!$D$8))*SIN(RADIANS(PARAMETERS!$D$9-C7364)/2)*SIN(RADIANS(PARAMETERS!$D$9-C7364)/2))))*2*3958.756</f>
        <v>1371.6925249608692</v>
      </c>
      <c r="F7364">
        <v>173.26307678223</v>
      </c>
      <c r="G7364">
        <v>200.10089111328</v>
      </c>
      <c r="H7364">
        <v>241.45530700684</v>
      </c>
      <c r="I7364">
        <v>278.32958984375</v>
      </c>
      <c r="J7364">
        <v>320.83767700195</v>
      </c>
      <c r="K7364" s="6">
        <f>IFERROR(EXP(TREND(LN($F$1:$J$1),LN(F7364:J7364),LN(Calculations!$B$3))),0)</f>
        <v>4.0482850878960981E-2</v>
      </c>
    </row>
    <row r="7365" spans="1:11" x14ac:dyDescent="0.35">
      <c r="A7365">
        <v>7362</v>
      </c>
      <c r="B7365" t="str">
        <f t="shared" ref="B7365:B7428" si="115">MROUND(D7365,1)&amp;MROUND(C7365,-0.5)</f>
        <v>22-80.5</v>
      </c>
      <c r="C7365">
        <v>-80.696391426245995</v>
      </c>
      <c r="D7365">
        <v>22.055259111874999</v>
      </c>
      <c r="E7365">
        <f>ASIN(SQRT((SIN(RADIANS(PARAMETERS!$D$8-D7365)/2)*SIN(RADIANS(PARAMETERS!$D$8-D7365)/2))+(COS(RADIANS(D7365))*COS(RADIANS(PARAMETERS!$D$8))*SIN(RADIANS(PARAMETERS!$D$9-C7365)/2)*SIN(RADIANS(PARAMETERS!$D$9-C7365)/2))))*2*3958.756</f>
        <v>1388.398918697229</v>
      </c>
      <c r="F7365">
        <v>174.19387817383</v>
      </c>
      <c r="G7365">
        <v>201.05645751953</v>
      </c>
      <c r="H7365">
        <v>242.611328125</v>
      </c>
      <c r="I7365">
        <v>279.66470336914</v>
      </c>
      <c r="J7365">
        <v>322.37954711914</v>
      </c>
      <c r="K7365" s="6">
        <f>IFERROR(EXP(TREND(LN($F$1:$J$1),LN(F7365:J7365),LN(Calculations!$B$3))),0)</f>
        <v>4.1524890188394517E-2</v>
      </c>
    </row>
    <row r="7366" spans="1:11" x14ac:dyDescent="0.35">
      <c r="A7366">
        <v>7363</v>
      </c>
      <c r="B7366" t="str">
        <f t="shared" si="115"/>
        <v>22-81</v>
      </c>
      <c r="C7366">
        <v>-80.967712761146998</v>
      </c>
      <c r="D7366">
        <v>22.055259111874999</v>
      </c>
      <c r="E7366">
        <f>ASIN(SQRT((SIN(RADIANS(PARAMETERS!$D$8-D7366)/2)*SIN(RADIANS(PARAMETERS!$D$8-D7366)/2))+(COS(RADIANS(D7366))*COS(RADIANS(PARAMETERS!$D$8))*SIN(RADIANS(PARAMETERS!$D$9-C7366)/2)*SIN(RADIANS(PARAMETERS!$D$9-C7366)/2))))*2*3958.756</f>
        <v>1405.1291734744141</v>
      </c>
      <c r="F7366">
        <v>174.9397277832</v>
      </c>
      <c r="G7366">
        <v>201.81805419922</v>
      </c>
      <c r="H7366">
        <v>243.50036621094</v>
      </c>
      <c r="I7366">
        <v>280.66323852539</v>
      </c>
      <c r="J7366">
        <v>323.50015258789</v>
      </c>
      <c r="K7366" s="6">
        <f>IFERROR(EXP(TREND(LN($F$1:$J$1),LN(F7366:J7366),LN(Calculations!$B$3))),0)</f>
        <v>4.2402095679106785E-2</v>
      </c>
    </row>
    <row r="7367" spans="1:11" x14ac:dyDescent="0.35">
      <c r="A7367">
        <v>7364</v>
      </c>
      <c r="B7367" t="str">
        <f t="shared" si="115"/>
        <v>22-81</v>
      </c>
      <c r="C7367">
        <v>-81.239034096048002</v>
      </c>
      <c r="D7367">
        <v>22.055259111874999</v>
      </c>
      <c r="E7367">
        <f>ASIN(SQRT((SIN(RADIANS(PARAMETERS!$D$8-D7367)/2)*SIN(RADIANS(PARAMETERS!$D$8-D7367)/2))+(COS(RADIANS(D7367))*COS(RADIANS(PARAMETERS!$D$8))*SIN(RADIANS(PARAMETERS!$D$9-C7367)/2)*SIN(RADIANS(PARAMETERS!$D$9-C7367)/2))))*2*3958.756</f>
        <v>1421.8824065951883</v>
      </c>
      <c r="F7367">
        <v>175.50952148438</v>
      </c>
      <c r="G7367">
        <v>202.41119384766</v>
      </c>
      <c r="H7367">
        <v>244.1681060791</v>
      </c>
      <c r="I7367">
        <v>281.39102172852</v>
      </c>
      <c r="J7367">
        <v>324.2907409668</v>
      </c>
      <c r="K7367" s="6">
        <f>IFERROR(EXP(TREND(LN($F$1:$J$1),LN(F7367:J7367),LN(Calculations!$B$3))),0)</f>
        <v>4.310715429830924E-2</v>
      </c>
    </row>
    <row r="7368" spans="1:11" x14ac:dyDescent="0.35">
      <c r="A7368">
        <v>7365</v>
      </c>
      <c r="B7368" t="str">
        <f t="shared" si="115"/>
        <v>22-81.5</v>
      </c>
      <c r="C7368">
        <v>-81.510355430949005</v>
      </c>
      <c r="D7368">
        <v>22.055259111874999</v>
      </c>
      <c r="E7368">
        <f>ASIN(SQRT((SIN(RADIANS(PARAMETERS!$D$8-D7368)/2)*SIN(RADIANS(PARAMETERS!$D$8-D7368)/2))+(COS(RADIANS(D7368))*COS(RADIANS(PARAMETERS!$D$8))*SIN(RADIANS(PARAMETERS!$D$9-C7368)/2)*SIN(RADIANS(PARAMETERS!$D$9-C7368)/2))))*2*3958.756</f>
        <v>1438.6577747529691</v>
      </c>
      <c r="F7368">
        <v>175.99992370605</v>
      </c>
      <c r="G7368">
        <v>202.95352172852</v>
      </c>
      <c r="H7368">
        <v>244.7859954834</v>
      </c>
      <c r="I7368">
        <v>282.0715637207</v>
      </c>
      <c r="J7368">
        <v>325.03872680664</v>
      </c>
      <c r="K7368" s="6">
        <f>IFERROR(EXP(TREND(LN($F$1:$J$1),LN(F7368:J7368),LN(Calculations!$B$3))),0)</f>
        <v>4.3725061809237527E-2</v>
      </c>
    </row>
    <row r="7369" spans="1:11" x14ac:dyDescent="0.35">
      <c r="A7369">
        <v>7366</v>
      </c>
      <c r="B7369" t="str">
        <f t="shared" si="115"/>
        <v>22-82</v>
      </c>
      <c r="C7369">
        <v>-81.781676765849994</v>
      </c>
      <c r="D7369">
        <v>22.055259111874999</v>
      </c>
      <c r="E7369">
        <f>ASIN(SQRT((SIN(RADIANS(PARAMETERS!$D$8-D7369)/2)*SIN(RADIANS(PARAMETERS!$D$8-D7369)/2))+(COS(RADIANS(D7369))*COS(RADIANS(PARAMETERS!$D$8))*SIN(RADIANS(PARAMETERS!$D$9-C7369)/2)*SIN(RADIANS(PARAMETERS!$D$9-C7369)/2))))*2*3958.756</f>
        <v>1455.4544718931554</v>
      </c>
      <c r="F7369">
        <v>176.44882202148</v>
      </c>
      <c r="G7369">
        <v>203.43148803711</v>
      </c>
      <c r="H7369">
        <v>245.31944274902</v>
      </c>
      <c r="I7369">
        <v>282.64877319336</v>
      </c>
      <c r="J7369">
        <v>325.66070556641</v>
      </c>
      <c r="K7369" s="6">
        <f>IFERROR(EXP(TREND(LN($F$1:$J$1),LN(F7369:J7369),LN(Calculations!$B$3))),0)</f>
        <v>4.4302847863463168E-2</v>
      </c>
    </row>
    <row r="7370" spans="1:11" x14ac:dyDescent="0.35">
      <c r="A7370">
        <v>7367</v>
      </c>
      <c r="B7370" t="str">
        <f t="shared" si="115"/>
        <v>22-82</v>
      </c>
      <c r="C7370">
        <v>-82.052998100750997</v>
      </c>
      <c r="D7370">
        <v>22.055259111874999</v>
      </c>
      <c r="E7370">
        <f>ASIN(SQRT((SIN(RADIANS(PARAMETERS!$D$8-D7370)/2)*SIN(RADIANS(PARAMETERS!$D$8-D7370)/2))+(COS(RADIANS(D7370))*COS(RADIANS(PARAMETERS!$D$8))*SIN(RADIANS(PARAMETERS!$D$9-C7370)/2)*SIN(RADIANS(PARAMETERS!$D$9-C7370)/2))))*2*3958.756</f>
        <v>1472.2717272074945</v>
      </c>
      <c r="F7370">
        <v>176.89637756348</v>
      </c>
      <c r="G7370">
        <v>203.88793945313</v>
      </c>
      <c r="H7370">
        <v>245.8293762207</v>
      </c>
      <c r="I7370">
        <v>283.20098876953</v>
      </c>
      <c r="J7370">
        <v>326.25625610352</v>
      </c>
      <c r="K7370" s="6">
        <f>IFERROR(EXP(TREND(LN($F$1:$J$1),LN(F7370:J7370),LN(Calculations!$B$3))),0)</f>
        <v>4.4880008319699627E-2</v>
      </c>
    </row>
    <row r="7371" spans="1:11" x14ac:dyDescent="0.35">
      <c r="A7371">
        <v>7368</v>
      </c>
      <c r="B7371" t="str">
        <f t="shared" si="115"/>
        <v>22-82.5</v>
      </c>
      <c r="C7371">
        <v>-82.324319435652001</v>
      </c>
      <c r="D7371">
        <v>22.055259111874999</v>
      </c>
      <c r="E7371">
        <f>ASIN(SQRT((SIN(RADIANS(PARAMETERS!$D$8-D7371)/2)*SIN(RADIANS(PARAMETERS!$D$8-D7371)/2))+(COS(RADIANS(D7371))*COS(RADIANS(PARAMETERS!$D$8))*SIN(RADIANS(PARAMETERS!$D$9-C7371)/2)*SIN(RADIANS(PARAMETERS!$D$9-C7371)/2))))*2*3958.756</f>
        <v>1489.1088032522962</v>
      </c>
      <c r="F7371">
        <v>177.34622192383</v>
      </c>
      <c r="G7371">
        <v>204.3576965332</v>
      </c>
      <c r="H7371">
        <v>246.36785888672</v>
      </c>
      <c r="I7371">
        <v>283.79705810547</v>
      </c>
      <c r="J7371">
        <v>326.9150390625</v>
      </c>
      <c r="K7371" s="6">
        <f>IFERROR(EXP(TREND(LN($F$1:$J$1),LN(F7371:J7371),LN(Calculations!$B$3))),0)</f>
        <v>4.5457683641581842E-2</v>
      </c>
    </row>
    <row r="7372" spans="1:11" x14ac:dyDescent="0.35">
      <c r="A7372">
        <v>7369</v>
      </c>
      <c r="B7372" t="str">
        <f t="shared" si="115"/>
        <v>22-82.5</v>
      </c>
      <c r="C7372">
        <v>-82.595640770553004</v>
      </c>
      <c r="D7372">
        <v>22.055259111874999</v>
      </c>
      <c r="E7372">
        <f>ASIN(SQRT((SIN(RADIANS(PARAMETERS!$D$8-D7372)/2)*SIN(RADIANS(PARAMETERS!$D$8-D7372)/2))+(COS(RADIANS(D7372))*COS(RADIANS(PARAMETERS!$D$8))*SIN(RADIANS(PARAMETERS!$D$9-C7372)/2)*SIN(RADIANS(PARAMETERS!$D$9-C7372)/2))))*2*3958.756</f>
        <v>1505.9649941820012</v>
      </c>
      <c r="F7372">
        <v>177.82104492188</v>
      </c>
      <c r="G7372">
        <v>204.86956787109</v>
      </c>
      <c r="H7372">
        <v>246.96734619141</v>
      </c>
      <c r="I7372">
        <v>284.47216796875</v>
      </c>
      <c r="J7372">
        <v>327.6748046875</v>
      </c>
      <c r="K7372" s="6">
        <f>IFERROR(EXP(TREND(LN($F$1:$J$1),LN(F7372:J7372),LN(Calculations!$B$3))),0)</f>
        <v>4.6066944095434083E-2</v>
      </c>
    </row>
    <row r="7373" spans="1:11" x14ac:dyDescent="0.35">
      <c r="A7373">
        <v>7370</v>
      </c>
      <c r="B7373" t="str">
        <f t="shared" si="115"/>
        <v>22-83</v>
      </c>
      <c r="C7373">
        <v>-82.866962105453993</v>
      </c>
      <c r="D7373">
        <v>22.055259111874999</v>
      </c>
      <c r="E7373">
        <f>ASIN(SQRT((SIN(RADIANS(PARAMETERS!$D$8-D7373)/2)*SIN(RADIANS(PARAMETERS!$D$8-D7373)/2))+(COS(RADIANS(D7373))*COS(RADIANS(PARAMETERS!$D$8))*SIN(RADIANS(PARAMETERS!$D$9-C7373)/2)*SIN(RADIANS(PARAMETERS!$D$9-C7373)/2))))*2*3958.756</f>
        <v>1522.8396240902175</v>
      </c>
      <c r="F7373">
        <v>178.37283325195</v>
      </c>
      <c r="G7373">
        <v>205.49797058105</v>
      </c>
      <c r="H7373">
        <v>247.74601745605</v>
      </c>
      <c r="I7373">
        <v>285.38732910156</v>
      </c>
      <c r="J7373">
        <v>328.74975585938</v>
      </c>
      <c r="K7373" s="6">
        <f>IFERROR(EXP(TREND(LN($F$1:$J$1),LN(F7373:J7373),LN(Calculations!$B$3))),0)</f>
        <v>4.6749835824291264E-2</v>
      </c>
    </row>
    <row r="7374" spans="1:11" x14ac:dyDescent="0.35">
      <c r="A7374">
        <v>7371</v>
      </c>
      <c r="B7374" t="str">
        <f t="shared" si="115"/>
        <v>22-83</v>
      </c>
      <c r="C7374">
        <v>-83.138283440354996</v>
      </c>
      <c r="D7374">
        <v>22.055259111874999</v>
      </c>
      <c r="E7374">
        <f>ASIN(SQRT((SIN(RADIANS(PARAMETERS!$D$8-D7374)/2)*SIN(RADIANS(PARAMETERS!$D$8-D7374)/2))+(COS(RADIANS(D7374))*COS(RADIANS(PARAMETERS!$D$8))*SIN(RADIANS(PARAMETERS!$D$9-C7374)/2)*SIN(RADIANS(PARAMETERS!$D$9-C7374)/2))))*2*3958.756</f>
        <v>1539.7320454509538</v>
      </c>
      <c r="F7374">
        <v>179.02809143066</v>
      </c>
      <c r="G7374">
        <v>206.28440856934</v>
      </c>
      <c r="H7374">
        <v>248.77206420898</v>
      </c>
      <c r="I7374">
        <v>286.63714599609</v>
      </c>
      <c r="J7374">
        <v>330.26760864258</v>
      </c>
      <c r="K7374" s="6">
        <f>IFERROR(EXP(TREND(LN($F$1:$J$1),LN(F7374:J7374),LN(Calculations!$B$3))),0)</f>
        <v>4.7525055897025513E-2</v>
      </c>
    </row>
    <row r="7375" spans="1:11" x14ac:dyDescent="0.35">
      <c r="A7375">
        <v>7372</v>
      </c>
      <c r="B7375" t="str">
        <f t="shared" si="115"/>
        <v>22-83.5</v>
      </c>
      <c r="C7375">
        <v>-83.409604775255005</v>
      </c>
      <c r="D7375">
        <v>22.055259111874999</v>
      </c>
      <c r="E7375">
        <f>ASIN(SQRT((SIN(RADIANS(PARAMETERS!$D$8-D7375)/2)*SIN(RADIANS(PARAMETERS!$D$8-D7375)/2))+(COS(RADIANS(D7375))*COS(RADIANS(PARAMETERS!$D$8))*SIN(RADIANS(PARAMETERS!$D$9-C7375)/2)*SIN(RADIANS(PARAMETERS!$D$9-C7375)/2))))*2*3958.756</f>
        <v>1556.6416376531995</v>
      </c>
      <c r="F7375">
        <v>179.60424804688</v>
      </c>
      <c r="G7375">
        <v>206.99697875977</v>
      </c>
      <c r="H7375">
        <v>249.72471618652</v>
      </c>
      <c r="I7375">
        <v>287.81607055664</v>
      </c>
      <c r="J7375">
        <v>331.71966552734</v>
      </c>
      <c r="K7375" s="6">
        <f>IFERROR(EXP(TREND(LN($F$1:$J$1),LN(F7375:J7375),LN(Calculations!$B$3))),0)</f>
        <v>4.8191516570118664E-2</v>
      </c>
    </row>
    <row r="7376" spans="1:11" x14ac:dyDescent="0.35">
      <c r="A7376">
        <v>7373</v>
      </c>
      <c r="B7376" t="str">
        <f t="shared" si="115"/>
        <v>22-83.5</v>
      </c>
      <c r="C7376">
        <v>-83.680926110155994</v>
      </c>
      <c r="D7376">
        <v>22.055259111874999</v>
      </c>
      <c r="E7376">
        <f>ASIN(SQRT((SIN(RADIANS(PARAMETERS!$D$8-D7376)/2)*SIN(RADIANS(PARAMETERS!$D$8-D7376)/2))+(COS(RADIANS(D7376))*COS(RADIANS(PARAMETERS!$D$8))*SIN(RADIANS(PARAMETERS!$D$9-C7376)/2)*SIN(RADIANS(PARAMETERS!$D$9-C7376)/2))))*2*3958.756</f>
        <v>1573.5678056230026</v>
      </c>
      <c r="F7376">
        <v>180.05187988281</v>
      </c>
      <c r="G7376">
        <v>207.58042907715</v>
      </c>
      <c r="H7376">
        <v>250.53646850586</v>
      </c>
      <c r="I7376">
        <v>288.84588623047</v>
      </c>
      <c r="J7376">
        <v>333.01528930664</v>
      </c>
      <c r="K7376" s="6">
        <f>IFERROR(EXP(TREND(LN($F$1:$J$1),LN(F7376:J7376),LN(Calculations!$B$3))),0)</f>
        <v>4.86811849925304E-2</v>
      </c>
    </row>
    <row r="7377" spans="1:11" x14ac:dyDescent="0.35">
      <c r="A7377">
        <v>7374</v>
      </c>
      <c r="B7377" t="str">
        <f t="shared" si="115"/>
        <v>22-84</v>
      </c>
      <c r="C7377">
        <v>-83.952247445056997</v>
      </c>
      <c r="D7377">
        <v>22.055259111874999</v>
      </c>
      <c r="E7377">
        <f>ASIN(SQRT((SIN(RADIANS(PARAMETERS!$D$8-D7377)/2)*SIN(RADIANS(PARAMETERS!$D$8-D7377)/2))+(COS(RADIANS(D7377))*COS(RADIANS(PARAMETERS!$D$8))*SIN(RADIANS(PARAMETERS!$D$9-C7377)/2)*SIN(RADIANS(PARAMETERS!$D$9-C7377)/2))))*2*3958.756</f>
        <v>1590.5099785262873</v>
      </c>
      <c r="F7377">
        <v>180.36544799805</v>
      </c>
      <c r="G7377">
        <v>208.01945495605</v>
      </c>
      <c r="H7377">
        <v>251.19055175781</v>
      </c>
      <c r="I7377">
        <v>289.70874023438</v>
      </c>
      <c r="J7377">
        <v>334.13592529297</v>
      </c>
      <c r="K7377" s="6">
        <f>IFERROR(EXP(TREND(LN($F$1:$J$1),LN(F7377:J7377),LN(Calculations!$B$3))),0)</f>
        <v>4.8979618939241944E-2</v>
      </c>
    </row>
    <row r="7378" spans="1:11" x14ac:dyDescent="0.35">
      <c r="A7378">
        <v>7375</v>
      </c>
      <c r="B7378" t="str">
        <f t="shared" si="115"/>
        <v>22-84</v>
      </c>
      <c r="C7378">
        <v>-84.223568779958001</v>
      </c>
      <c r="D7378">
        <v>22.055259111874999</v>
      </c>
      <c r="E7378">
        <f>ASIN(SQRT((SIN(RADIANS(PARAMETERS!$D$8-D7378)/2)*SIN(RADIANS(PARAMETERS!$D$8-D7378)/2))+(COS(RADIANS(D7378))*COS(RADIANS(PARAMETERS!$D$8))*SIN(RADIANS(PARAMETERS!$D$9-C7378)/2)*SIN(RADIANS(PARAMETERS!$D$9-C7378)/2))))*2*3958.756</f>
        <v>1607.467608548269</v>
      </c>
      <c r="F7378">
        <v>180.44956970215</v>
      </c>
      <c r="G7378">
        <v>208.18197631836</v>
      </c>
      <c r="H7378">
        <v>251.49188232422</v>
      </c>
      <c r="I7378">
        <v>290.14837646484</v>
      </c>
      <c r="J7378">
        <v>334.74966430664</v>
      </c>
      <c r="K7378" s="6">
        <f>IFERROR(EXP(TREND(LN($F$1:$J$1),LN(F7378:J7378),LN(Calculations!$B$3))),0)</f>
        <v>4.8992854145851257E-2</v>
      </c>
    </row>
    <row r="7379" spans="1:11" x14ac:dyDescent="0.35">
      <c r="A7379">
        <v>7376</v>
      </c>
      <c r="B7379" t="str">
        <f t="shared" si="115"/>
        <v>22-84.5</v>
      </c>
      <c r="C7379">
        <v>-84.494890114859004</v>
      </c>
      <c r="D7379">
        <v>22.055259111874999</v>
      </c>
      <c r="E7379">
        <f>ASIN(SQRT((SIN(RADIANS(PARAMETERS!$D$8-D7379)/2)*SIN(RADIANS(PARAMETERS!$D$8-D7379)/2))+(COS(RADIANS(D7379))*COS(RADIANS(PARAMETERS!$D$8))*SIN(RADIANS(PARAMETERS!$D$9-C7379)/2)*SIN(RADIANS(PARAMETERS!$D$9-C7379)/2))))*2*3958.756</f>
        <v>1624.4401697435542</v>
      </c>
      <c r="F7379">
        <v>180.48815917969</v>
      </c>
      <c r="G7379">
        <v>208.30905151367</v>
      </c>
      <c r="H7379">
        <v>251.77783203125</v>
      </c>
      <c r="I7379">
        <v>290.59439086914</v>
      </c>
      <c r="J7379">
        <v>335.39874267578</v>
      </c>
      <c r="K7379" s="6">
        <f>IFERROR(EXP(TREND(LN($F$1:$J$1),LN(F7379:J7379),LN(Calculations!$B$3))),0)</f>
        <v>4.8921121889297724E-2</v>
      </c>
    </row>
    <row r="7380" spans="1:11" x14ac:dyDescent="0.35">
      <c r="A7380">
        <v>7377</v>
      </c>
      <c r="B7380" t="str">
        <f t="shared" si="115"/>
        <v>22-85</v>
      </c>
      <c r="C7380">
        <v>-84.766211449759993</v>
      </c>
      <c r="D7380">
        <v>22.055259111874999</v>
      </c>
      <c r="E7380">
        <f>ASIN(SQRT((SIN(RADIANS(PARAMETERS!$D$8-D7380)/2)*SIN(RADIANS(PARAMETERS!$D$8-D7380)/2))+(COS(RADIANS(D7380))*COS(RADIANS(PARAMETERS!$D$8))*SIN(RADIANS(PARAMETERS!$D$9-C7380)/2)*SIN(RADIANS(PARAMETERS!$D$9-C7380)/2))))*2*3958.756</f>
        <v>1641.4271569526595</v>
      </c>
      <c r="F7380">
        <v>180.5518951416</v>
      </c>
      <c r="G7380">
        <v>208.49478149414</v>
      </c>
      <c r="H7380">
        <v>252.1822052002</v>
      </c>
      <c r="I7380">
        <v>291.21881103516</v>
      </c>
      <c r="J7380">
        <v>336.30200195313</v>
      </c>
      <c r="K7380" s="6">
        <f>IFERROR(EXP(TREND(LN($F$1:$J$1),LN(F7380:J7380),LN(Calculations!$B$3))),0)</f>
        <v>4.8839630737741814E-2</v>
      </c>
    </row>
    <row r="7381" spans="1:11" x14ac:dyDescent="0.35">
      <c r="A7381">
        <v>7378</v>
      </c>
      <c r="B7381" t="str">
        <f t="shared" si="115"/>
        <v>22-85</v>
      </c>
      <c r="C7381">
        <v>-85.037532784660996</v>
      </c>
      <c r="D7381">
        <v>22.055259111874999</v>
      </c>
      <c r="E7381">
        <f>ASIN(SQRT((SIN(RADIANS(PARAMETERS!$D$8-D7381)/2)*SIN(RADIANS(PARAMETERS!$D$8-D7381)/2))+(COS(RADIANS(D7381))*COS(RADIANS(PARAMETERS!$D$8))*SIN(RADIANS(PARAMETERS!$D$9-C7381)/2)*SIN(RADIANS(PARAMETERS!$D$9-C7381)/2))))*2*3958.756</f>
        <v>1658.4280847805767</v>
      </c>
      <c r="F7381">
        <v>180.47245788574</v>
      </c>
      <c r="G7381">
        <v>208.51181030273</v>
      </c>
      <c r="H7381">
        <v>252.376953125</v>
      </c>
      <c r="I7381">
        <v>291.59603881836</v>
      </c>
      <c r="J7381">
        <v>336.9137878418</v>
      </c>
      <c r="K7381" s="6">
        <f>IFERROR(EXP(TREND(LN($F$1:$J$1),LN(F7381:J7381),LN(Calculations!$B$3))),0)</f>
        <v>4.8579398756101143E-2</v>
      </c>
    </row>
    <row r="7382" spans="1:11" x14ac:dyDescent="0.35">
      <c r="A7382">
        <v>7379</v>
      </c>
      <c r="B7382" t="str">
        <f t="shared" si="115"/>
        <v>22-85.5</v>
      </c>
      <c r="C7382">
        <v>-85.308854119562</v>
      </c>
      <c r="D7382">
        <v>22.055259111874999</v>
      </c>
      <c r="E7382">
        <f>ASIN(SQRT((SIN(RADIANS(PARAMETERS!$D$8-D7382)/2)*SIN(RADIANS(PARAMETERS!$D$8-D7382)/2))+(COS(RADIANS(D7382))*COS(RADIANS(PARAMETERS!$D$8))*SIN(RADIANS(PARAMETERS!$D$9-C7382)/2)*SIN(RADIANS(PARAMETERS!$D$9-C7382)/2))))*2*3958.756</f>
        <v>1675.4424866333889</v>
      </c>
      <c r="F7382">
        <v>180.24713134766</v>
      </c>
      <c r="G7382">
        <v>208.36575317383</v>
      </c>
      <c r="H7382">
        <v>252.38304138184</v>
      </c>
      <c r="I7382">
        <v>291.76287841797</v>
      </c>
      <c r="J7382">
        <v>337.29122924805</v>
      </c>
      <c r="K7382" s="6">
        <f>IFERROR(EXP(TREND(LN($F$1:$J$1),LN(F7382:J7382),LN(Calculations!$B$3))),0)</f>
        <v>4.8128434672614788E-2</v>
      </c>
    </row>
    <row r="7383" spans="1:11" x14ac:dyDescent="0.35">
      <c r="A7383">
        <v>7380</v>
      </c>
      <c r="B7383" t="str">
        <f t="shared" si="115"/>
        <v>22-85.5</v>
      </c>
      <c r="C7383">
        <v>-85.580175454463003</v>
      </c>
      <c r="D7383">
        <v>22.055259111874999</v>
      </c>
      <c r="E7383">
        <f>ASIN(SQRT((SIN(RADIANS(PARAMETERS!$D$8-D7383)/2)*SIN(RADIANS(PARAMETERS!$D$8-D7383)/2))+(COS(RADIANS(D7383))*COS(RADIANS(PARAMETERS!$D$8))*SIN(RADIANS(PARAMETERS!$D$9-C7383)/2)*SIN(RADIANS(PARAMETERS!$D$9-C7383)/2))))*2*3958.756</f>
        <v>1692.4699138092326</v>
      </c>
      <c r="F7383">
        <v>179.82760620117</v>
      </c>
      <c r="G7383">
        <v>208.05888366699</v>
      </c>
      <c r="H7383">
        <v>252.21025085449</v>
      </c>
      <c r="I7383">
        <v>291.7370300293</v>
      </c>
      <c r="J7383">
        <v>337.46224975586</v>
      </c>
      <c r="K7383" s="6">
        <f>IFERROR(EXP(TREND(LN($F$1:$J$1),LN(F7383:J7383),LN(Calculations!$B$3))),0)</f>
        <v>4.7436775226663619E-2</v>
      </c>
    </row>
    <row r="7384" spans="1:11" x14ac:dyDescent="0.35">
      <c r="A7384">
        <v>7381</v>
      </c>
      <c r="B7384" t="str">
        <f t="shared" si="115"/>
        <v>22-86</v>
      </c>
      <c r="C7384">
        <v>-85.851496789364006</v>
      </c>
      <c r="D7384">
        <v>22.055259111874999</v>
      </c>
      <c r="E7384">
        <f>ASIN(SQRT((SIN(RADIANS(PARAMETERS!$D$8-D7384)/2)*SIN(RADIANS(PARAMETERS!$D$8-D7384)/2))+(COS(RADIANS(D7384))*COS(RADIANS(PARAMETERS!$D$8))*SIN(RADIANS(PARAMETERS!$D$9-C7384)/2)*SIN(RADIANS(PARAMETERS!$D$9-C7384)/2))))*2*3958.756</f>
        <v>1709.5099346401337</v>
      </c>
      <c r="F7384">
        <v>179.20059204102</v>
      </c>
      <c r="G7384">
        <v>207.56172180176</v>
      </c>
      <c r="H7384">
        <v>251.80128479004</v>
      </c>
      <c r="I7384">
        <v>291.43310546875</v>
      </c>
      <c r="J7384">
        <v>337.30603027344</v>
      </c>
      <c r="K7384" s="6">
        <f>IFERROR(EXP(TREND(LN($F$1:$J$1),LN(F7384:J7384),LN(Calculations!$B$3))),0)</f>
        <v>4.6518455663980586E-2</v>
      </c>
    </row>
    <row r="7385" spans="1:11" x14ac:dyDescent="0.35">
      <c r="A7385">
        <v>7382</v>
      </c>
      <c r="B7385" t="str">
        <f t="shared" si="115"/>
        <v>22-86</v>
      </c>
      <c r="C7385">
        <v>-86.122818124264995</v>
      </c>
      <c r="D7385">
        <v>22.055259111874999</v>
      </c>
      <c r="E7385">
        <f>ASIN(SQRT((SIN(RADIANS(PARAMETERS!$D$8-D7385)/2)*SIN(RADIANS(PARAMETERS!$D$8-D7385)/2))+(COS(RADIANS(D7385))*COS(RADIANS(PARAMETERS!$D$8))*SIN(RADIANS(PARAMETERS!$D$9-C7385)/2)*SIN(RADIANS(PARAMETERS!$D$9-C7385)/2))))*2*3958.756</f>
        <v>1726.5621336815188</v>
      </c>
      <c r="F7385">
        <v>178.33387756348</v>
      </c>
      <c r="G7385">
        <v>206.83940124512</v>
      </c>
      <c r="H7385">
        <v>251.1169128418</v>
      </c>
      <c r="I7385">
        <v>290.80883789063</v>
      </c>
      <c r="J7385">
        <v>336.77755737305</v>
      </c>
      <c r="K7385" s="6">
        <f>IFERROR(EXP(TREND(LN($F$1:$J$1),LN(F7385:J7385),LN(Calculations!$B$3))),0)</f>
        <v>4.5346583390803386E-2</v>
      </c>
    </row>
    <row r="7386" spans="1:11" x14ac:dyDescent="0.35">
      <c r="A7386">
        <v>7383</v>
      </c>
      <c r="B7386" t="str">
        <f t="shared" si="115"/>
        <v>22-86.5</v>
      </c>
      <c r="C7386">
        <v>-86.394139459165999</v>
      </c>
      <c r="D7386">
        <v>22.055259111874999</v>
      </c>
      <c r="E7386">
        <f>ASIN(SQRT((SIN(RADIANS(PARAMETERS!$D$8-D7386)/2)*SIN(RADIANS(PARAMETERS!$D$8-D7386)/2))+(COS(RADIANS(D7386))*COS(RADIANS(PARAMETERS!$D$8))*SIN(RADIANS(PARAMETERS!$D$9-C7386)/2)*SIN(RADIANS(PARAMETERS!$D$9-C7386)/2))))*2*3958.756</f>
        <v>1743.6261109464133</v>
      </c>
      <c r="F7386">
        <v>177.22143554688</v>
      </c>
      <c r="G7386">
        <v>205.8747253418</v>
      </c>
      <c r="H7386">
        <v>250.1339263916</v>
      </c>
      <c r="I7386">
        <v>289.83554077148</v>
      </c>
      <c r="J7386">
        <v>335.84173583984</v>
      </c>
      <c r="K7386" s="6">
        <f>IFERROR(EXP(TREND(LN($F$1:$J$1),LN(F7386:J7386),LN(Calculations!$B$3))),0)</f>
        <v>4.3934479969202168E-2</v>
      </c>
    </row>
    <row r="7387" spans="1:11" x14ac:dyDescent="0.35">
      <c r="A7387">
        <v>7384</v>
      </c>
      <c r="B7387" t="str">
        <f t="shared" si="115"/>
        <v>22-86.5</v>
      </c>
      <c r="C7387">
        <v>-86.665460794067002</v>
      </c>
      <c r="D7387">
        <v>22.055259111874999</v>
      </c>
      <c r="E7387">
        <f>ASIN(SQRT((SIN(RADIANS(PARAMETERS!$D$8-D7387)/2)*SIN(RADIANS(PARAMETERS!$D$8-D7387)/2))+(COS(RADIANS(D7387))*COS(RADIANS(PARAMETERS!$D$8))*SIN(RADIANS(PARAMETERS!$D$9-C7387)/2)*SIN(RADIANS(PARAMETERS!$D$9-C7387)/2))))*2*3958.756</f>
        <v>1760.7014811815227</v>
      </c>
      <c r="F7387">
        <v>175.82534790039</v>
      </c>
      <c r="G7387">
        <v>204.59864807129</v>
      </c>
      <c r="H7387">
        <v>248.73373413086</v>
      </c>
      <c r="I7387">
        <v>288.34521484375</v>
      </c>
      <c r="J7387">
        <v>334.26834106445</v>
      </c>
      <c r="K7387" s="6">
        <f>IFERROR(EXP(TREND(LN($F$1:$J$1),LN(F7387:J7387),LN(Calculations!$B$3))),0)</f>
        <v>4.2285278164276331E-2</v>
      </c>
    </row>
    <row r="7388" spans="1:11" x14ac:dyDescent="0.35">
      <c r="A7388">
        <v>7385</v>
      </c>
      <c r="B7388" t="str">
        <f t="shared" si="115"/>
        <v>22-87</v>
      </c>
      <c r="C7388">
        <v>-86.936782128968005</v>
      </c>
      <c r="D7388">
        <v>22.055259111874999</v>
      </c>
      <c r="E7388">
        <f>ASIN(SQRT((SIN(RADIANS(PARAMETERS!$D$8-D7388)/2)*SIN(RADIANS(PARAMETERS!$D$8-D7388)/2))+(COS(RADIANS(D7388))*COS(RADIANS(PARAMETERS!$D$8))*SIN(RADIANS(PARAMETERS!$D$9-C7388)/2)*SIN(RADIANS(PARAMETERS!$D$9-C7388)/2))))*2*3958.756</f>
        <v>1777.7878731826349</v>
      </c>
      <c r="F7388">
        <v>174.31713867188</v>
      </c>
      <c r="G7388">
        <v>203.23603820801</v>
      </c>
      <c r="H7388">
        <v>247.22926330566</v>
      </c>
      <c r="I7388">
        <v>286.7350769043</v>
      </c>
      <c r="J7388">
        <v>332.5576171875</v>
      </c>
      <c r="K7388" s="6">
        <f>IFERROR(EXP(TREND(LN($F$1:$J$1),LN(F7388:J7388),LN(Calculations!$B$3))),0)</f>
        <v>4.0585900337053449E-2</v>
      </c>
    </row>
    <row r="7389" spans="1:11" x14ac:dyDescent="0.35">
      <c r="A7389">
        <v>7386</v>
      </c>
      <c r="B7389" t="str">
        <f t="shared" si="115"/>
        <v>22-87</v>
      </c>
      <c r="C7389">
        <v>-87.208103463868994</v>
      </c>
      <c r="D7389">
        <v>22.055259111874999</v>
      </c>
      <c r="E7389">
        <f>ASIN(SQRT((SIN(RADIANS(PARAMETERS!$D$8-D7389)/2)*SIN(RADIANS(PARAMETERS!$D$8-D7389)/2))+(COS(RADIANS(D7389))*COS(RADIANS(PARAMETERS!$D$8))*SIN(RADIANS(PARAMETERS!$D$9-C7389)/2)*SIN(RADIANS(PARAMETERS!$D$9-C7389)/2))))*2*3958.756</f>
        <v>1794.884929146906</v>
      </c>
      <c r="F7389">
        <v>172.71272277832</v>
      </c>
      <c r="G7389">
        <v>201.79974365234</v>
      </c>
      <c r="H7389">
        <v>245.63516235352</v>
      </c>
      <c r="I7389">
        <v>285.02133178711</v>
      </c>
      <c r="J7389">
        <v>330.72747802734</v>
      </c>
      <c r="K7389" s="6">
        <f>IFERROR(EXP(TREND(LN($F$1:$J$1),LN(F7389:J7389),LN(Calculations!$B$3))),0)</f>
        <v>3.8863551375468007E-2</v>
      </c>
    </row>
    <row r="7390" spans="1:11" x14ac:dyDescent="0.35">
      <c r="A7390">
        <v>7387</v>
      </c>
      <c r="B7390" t="str">
        <f t="shared" si="115"/>
        <v>22-87.5</v>
      </c>
      <c r="C7390">
        <v>-87.479424798769998</v>
      </c>
      <c r="D7390">
        <v>22.055259111874999</v>
      </c>
      <c r="E7390">
        <f>ASIN(SQRT((SIN(RADIANS(PARAMETERS!$D$8-D7390)/2)*SIN(RADIANS(PARAMETERS!$D$8-D7390)/2))+(COS(RADIANS(D7390))*COS(RADIANS(PARAMETERS!$D$8))*SIN(RADIANS(PARAMETERS!$D$9-C7390)/2)*SIN(RADIANS(PARAMETERS!$D$9-C7390)/2))))*2*3958.756</f>
        <v>1811.9923040597942</v>
      </c>
      <c r="F7390">
        <v>170.94923400879</v>
      </c>
      <c r="G7390">
        <v>200.19371032715</v>
      </c>
      <c r="H7390">
        <v>243.78823852539</v>
      </c>
      <c r="I7390">
        <v>282.97369384766</v>
      </c>
      <c r="J7390">
        <v>328.46286010742</v>
      </c>
      <c r="K7390" s="6">
        <f>IFERROR(EXP(TREND(LN($F$1:$J$1),LN(F7390:J7390),LN(Calculations!$B$3))),0)</f>
        <v>3.7087513329107695E-2</v>
      </c>
    </row>
    <row r="7391" spans="1:11" x14ac:dyDescent="0.35">
      <c r="A7391">
        <v>7388</v>
      </c>
      <c r="B7391" t="str">
        <f t="shared" si="115"/>
        <v>22-88</v>
      </c>
      <c r="C7391">
        <v>-87.750746133671001</v>
      </c>
      <c r="D7391">
        <v>22.055259111874999</v>
      </c>
      <c r="E7391">
        <f>ASIN(SQRT((SIN(RADIANS(PARAMETERS!$D$8-D7391)/2)*SIN(RADIANS(PARAMETERS!$D$8-D7391)/2))+(COS(RADIANS(D7391))*COS(RADIANS(PARAMETERS!$D$8))*SIN(RADIANS(PARAMETERS!$D$9-C7391)/2)*SIN(RADIANS(PARAMETERS!$D$9-C7391)/2))))*2*3958.756</f>
        <v>1829.1096651145206</v>
      </c>
      <c r="F7391">
        <v>169.10708618164</v>
      </c>
      <c r="G7391">
        <v>198.53979492188</v>
      </c>
      <c r="H7391">
        <v>241.87216186523</v>
      </c>
      <c r="I7391">
        <v>280.83624267578</v>
      </c>
      <c r="J7391">
        <v>326.08282470703</v>
      </c>
      <c r="K7391" s="6">
        <f>IFERROR(EXP(TREND(LN($F$1:$J$1),LN(F7391:J7391),LN(Calculations!$B$3))),0)</f>
        <v>3.5329706397301916E-2</v>
      </c>
    </row>
    <row r="7392" spans="1:11" x14ac:dyDescent="0.35">
      <c r="A7392">
        <v>7389</v>
      </c>
      <c r="B7392" t="str">
        <f t="shared" si="115"/>
        <v>22-88</v>
      </c>
      <c r="C7392">
        <v>-88.022067468572004</v>
      </c>
      <c r="D7392">
        <v>22.055259111874999</v>
      </c>
      <c r="E7392">
        <f>ASIN(SQRT((SIN(RADIANS(PARAMETERS!$D$8-D7392)/2)*SIN(RADIANS(PARAMETERS!$D$8-D7392)/2))+(COS(RADIANS(D7392))*COS(RADIANS(PARAMETERS!$D$8))*SIN(RADIANS(PARAMETERS!$D$9-C7392)/2)*SIN(RADIANS(PARAMETERS!$D$9-C7392)/2))))*2*3958.756</f>
        <v>1846.2366911621291</v>
      </c>
      <c r="F7392">
        <v>167.20108032227</v>
      </c>
      <c r="G7392">
        <v>196.84790039063</v>
      </c>
      <c r="H7392">
        <v>239.89872741699</v>
      </c>
      <c r="I7392">
        <v>278.62240600586</v>
      </c>
      <c r="J7392">
        <v>323.60275268555</v>
      </c>
      <c r="K7392" s="6">
        <f>IFERROR(EXP(TREND(LN($F$1:$J$1),LN(F7392:J7392),LN(Calculations!$B$3))),0)</f>
        <v>3.360674551521501E-2</v>
      </c>
    </row>
    <row r="7393" spans="1:11" x14ac:dyDescent="0.35">
      <c r="A7393">
        <v>7390</v>
      </c>
      <c r="B7393" t="str">
        <f t="shared" si="115"/>
        <v>22-88.5</v>
      </c>
      <c r="C7393">
        <v>-88.293388803472993</v>
      </c>
      <c r="D7393">
        <v>22.055259111874999</v>
      </c>
      <c r="E7393">
        <f>ASIN(SQRT((SIN(RADIANS(PARAMETERS!$D$8-D7393)/2)*SIN(RADIANS(PARAMETERS!$D$8-D7393)/2))+(COS(RADIANS(D7393))*COS(RADIANS(PARAMETERS!$D$8))*SIN(RADIANS(PARAMETERS!$D$9-C7393)/2)*SIN(RADIANS(PARAMETERS!$D$9-C7393)/2))))*2*3958.756</f>
        <v>1863.3730721902907</v>
      </c>
      <c r="F7393">
        <v>165.27793884277</v>
      </c>
      <c r="G7393">
        <v>195.13519287109</v>
      </c>
      <c r="H7393">
        <v>237.87089538574</v>
      </c>
      <c r="I7393">
        <v>276.31976318359</v>
      </c>
      <c r="J7393">
        <v>320.98965454102</v>
      </c>
      <c r="K7393" s="6">
        <f>IFERROR(EXP(TREND(LN($F$1:$J$1),LN(F7393:J7393),LN(Calculations!$B$3))),0)</f>
        <v>3.1962373156655365E-2</v>
      </c>
    </row>
    <row r="7394" spans="1:11" x14ac:dyDescent="0.35">
      <c r="A7394">
        <v>7391</v>
      </c>
      <c r="B7394" t="str">
        <f t="shared" si="115"/>
        <v>22-88.5</v>
      </c>
      <c r="C7394">
        <v>-88.564710138373997</v>
      </c>
      <c r="D7394">
        <v>22.055259111874999</v>
      </c>
      <c r="E7394">
        <f>ASIN(SQRT((SIN(RADIANS(PARAMETERS!$D$8-D7394)/2)*SIN(RADIANS(PARAMETERS!$D$8-D7394)/2))+(COS(RADIANS(D7394))*COS(RADIANS(PARAMETERS!$D$8))*SIN(RADIANS(PARAMETERS!$D$9-C7394)/2)*SIN(RADIANS(PARAMETERS!$D$9-C7394)/2))))*2*3958.756</f>
        <v>1880.5185088291598</v>
      </c>
      <c r="F7394">
        <v>163.50146484375</v>
      </c>
      <c r="G7394">
        <v>193.61849975586</v>
      </c>
      <c r="H7394">
        <v>236.10693359375</v>
      </c>
      <c r="I7394">
        <v>274.34533691406</v>
      </c>
      <c r="J7394">
        <v>318.78280639648</v>
      </c>
      <c r="K7394" s="6">
        <f>IFERROR(EXP(TREND(LN($F$1:$J$1),LN(F7394:J7394),LN(Calculations!$B$3))),0)</f>
        <v>3.0512322810100925E-2</v>
      </c>
    </row>
    <row r="7395" spans="1:11" x14ac:dyDescent="0.35">
      <c r="A7395">
        <v>7392</v>
      </c>
      <c r="B7395" t="str">
        <f t="shared" si="115"/>
        <v>22-89</v>
      </c>
      <c r="C7395">
        <v>-88.836031473275</v>
      </c>
      <c r="D7395">
        <v>22.055259111874999</v>
      </c>
      <c r="E7395">
        <f>ASIN(SQRT((SIN(RADIANS(PARAMETERS!$D$8-D7395)/2)*SIN(RADIANS(PARAMETERS!$D$8-D7395)/2))+(COS(RADIANS(D7395))*COS(RADIANS(PARAMETERS!$D$8))*SIN(RADIANS(PARAMETERS!$D$9-C7395)/2)*SIN(RADIANS(PARAMETERS!$D$9-C7395)/2))))*2*3958.756</f>
        <v>1897.6727118826796</v>
      </c>
      <c r="F7395">
        <v>161.8479309082</v>
      </c>
      <c r="G7395">
        <v>192.26763916016</v>
      </c>
      <c r="H7395">
        <v>234.55805969238</v>
      </c>
      <c r="I7395">
        <v>272.63198852539</v>
      </c>
      <c r="J7395">
        <v>316.89215087891</v>
      </c>
      <c r="K7395" s="6">
        <f>IFERROR(EXP(TREND(LN($F$1:$J$1),LN(F7395:J7395),LN(Calculations!$B$3))),0)</f>
        <v>2.922585699686063E-2</v>
      </c>
    </row>
    <row r="7396" spans="1:11" x14ac:dyDescent="0.35">
      <c r="A7396">
        <v>7393</v>
      </c>
      <c r="B7396" t="str">
        <f t="shared" si="115"/>
        <v>22-89</v>
      </c>
      <c r="C7396">
        <v>-89.107352808176003</v>
      </c>
      <c r="D7396">
        <v>22.055259111874999</v>
      </c>
      <c r="E7396">
        <f>ASIN(SQRT((SIN(RADIANS(PARAMETERS!$D$8-D7396)/2)*SIN(RADIANS(PARAMETERS!$D$8-D7396)/2))+(COS(RADIANS(D7396))*COS(RADIANS(PARAMETERS!$D$8))*SIN(RADIANS(PARAMETERS!$D$9-C7396)/2)*SIN(RADIANS(PARAMETERS!$D$9-C7396)/2))))*2*3958.756</f>
        <v>1914.835401883854</v>
      </c>
      <c r="F7396">
        <v>160.25854492188</v>
      </c>
      <c r="G7396">
        <v>190.97927856445</v>
      </c>
      <c r="H7396">
        <v>233.05276489258</v>
      </c>
      <c r="I7396">
        <v>270.94036865234</v>
      </c>
      <c r="J7396">
        <v>314.99298095703</v>
      </c>
      <c r="K7396" s="6">
        <f>IFERROR(EXP(TREND(LN($F$1:$J$1),LN(F7396:J7396),LN(Calculations!$B$3))),0)</f>
        <v>2.8052166000478804E-2</v>
      </c>
    </row>
    <row r="7397" spans="1:11" x14ac:dyDescent="0.35">
      <c r="A7397">
        <v>7394</v>
      </c>
      <c r="B7397" t="str">
        <f t="shared" si="115"/>
        <v>22-89.5</v>
      </c>
      <c r="C7397">
        <v>-89.378674143077006</v>
      </c>
      <c r="D7397">
        <v>22.055259111874999</v>
      </c>
      <c r="E7397">
        <f>ASIN(SQRT((SIN(RADIANS(PARAMETERS!$D$8-D7397)/2)*SIN(RADIANS(PARAMETERS!$D$8-D7397)/2))+(COS(RADIANS(D7397))*COS(RADIANS(PARAMETERS!$D$8))*SIN(RADIANS(PARAMETERS!$D$9-C7397)/2)*SIN(RADIANS(PARAMETERS!$D$9-C7397)/2))))*2*3958.756</f>
        <v>1932.0063086725877</v>
      </c>
      <c r="F7397">
        <v>158.75370788574</v>
      </c>
      <c r="G7397">
        <v>189.7770690918</v>
      </c>
      <c r="H7397">
        <v>231.64479064941</v>
      </c>
      <c r="I7397">
        <v>269.35507202148</v>
      </c>
      <c r="J7397">
        <v>313.20947265625</v>
      </c>
      <c r="K7397" s="6">
        <f>IFERROR(EXP(TREND(LN($F$1:$J$1),LN(F7397:J7397),LN(Calculations!$B$3))),0)</f>
        <v>2.6988616493285024E-2</v>
      </c>
    </row>
    <row r="7398" spans="1:11" x14ac:dyDescent="0.35">
      <c r="A7398">
        <v>7395</v>
      </c>
      <c r="B7398" t="str">
        <f t="shared" si="115"/>
        <v>22-89.5</v>
      </c>
      <c r="C7398">
        <v>-89.649995477977996</v>
      </c>
      <c r="D7398">
        <v>22.055259111874999</v>
      </c>
      <c r="E7398">
        <f>ASIN(SQRT((SIN(RADIANS(PARAMETERS!$D$8-D7398)/2)*SIN(RADIANS(PARAMETERS!$D$8-D7398)/2))+(COS(RADIANS(D7398))*COS(RADIANS(PARAMETERS!$D$8))*SIN(RADIANS(PARAMETERS!$D$9-C7398)/2)*SIN(RADIANS(PARAMETERS!$D$9-C7398)/2))))*2*3958.756</f>
        <v>1949.1851709947885</v>
      </c>
      <c r="F7398">
        <v>157.3257598877</v>
      </c>
      <c r="G7398">
        <v>188.6393737793</v>
      </c>
      <c r="H7398">
        <v>230.29824829102</v>
      </c>
      <c r="I7398">
        <v>267.82601928711</v>
      </c>
      <c r="J7398">
        <v>311.47378540039</v>
      </c>
      <c r="K7398" s="6">
        <f>IFERROR(EXP(TREND(LN($F$1:$J$1),LN(F7398:J7398),LN(Calculations!$B$3))),0)</f>
        <v>2.6020837067661111E-2</v>
      </c>
    </row>
    <row r="7399" spans="1:11" x14ac:dyDescent="0.35">
      <c r="A7399">
        <v>7396</v>
      </c>
      <c r="B7399" t="str">
        <f t="shared" si="115"/>
        <v>22-90</v>
      </c>
      <c r="C7399">
        <v>-89.921316812878999</v>
      </c>
      <c r="D7399">
        <v>22.055259111874999</v>
      </c>
      <c r="E7399">
        <f>ASIN(SQRT((SIN(RADIANS(PARAMETERS!$D$8-D7399)/2)*SIN(RADIANS(PARAMETERS!$D$8-D7399)/2))+(COS(RADIANS(D7399))*COS(RADIANS(PARAMETERS!$D$8))*SIN(RADIANS(PARAMETERS!$D$9-C7399)/2)*SIN(RADIANS(PARAMETERS!$D$9-C7399)/2))))*2*3958.756</f>
        <v>1966.371736121522</v>
      </c>
      <c r="F7399">
        <v>155.9280090332</v>
      </c>
      <c r="G7399">
        <v>187.52082824707</v>
      </c>
      <c r="H7399">
        <v>228.93208312988</v>
      </c>
      <c r="I7399">
        <v>266.23635864258</v>
      </c>
      <c r="J7399">
        <v>309.62368774414</v>
      </c>
      <c r="K7399" s="6">
        <f>IFERROR(EXP(TREND(LN($F$1:$J$1),LN(F7399:J7399),LN(Calculations!$B$3))),0)</f>
        <v>2.5115528825246279E-2</v>
      </c>
    </row>
    <row r="7400" spans="1:11" x14ac:dyDescent="0.35">
      <c r="A7400">
        <v>7397</v>
      </c>
      <c r="B7400" t="str">
        <f t="shared" si="115"/>
        <v>22-90</v>
      </c>
      <c r="C7400">
        <v>-90.192638147780002</v>
      </c>
      <c r="D7400">
        <v>22.055259111874999</v>
      </c>
      <c r="E7400">
        <f>ASIN(SQRT((SIN(RADIANS(PARAMETERS!$D$8-D7400)/2)*SIN(RADIANS(PARAMETERS!$D$8-D7400)/2))+(COS(RADIANS(D7400))*COS(RADIANS(PARAMETERS!$D$8))*SIN(RADIANS(PARAMETERS!$D$9-C7400)/2)*SIN(RADIANS(PARAMETERS!$D$9-C7400)/2))))*2*3958.756</f>
        <v>1983.5657594870609</v>
      </c>
      <c r="F7400">
        <v>154.60888671875</v>
      </c>
      <c r="G7400">
        <v>186.48123168945</v>
      </c>
      <c r="H7400">
        <v>227.65280151367</v>
      </c>
      <c r="I7400">
        <v>264.73928833008</v>
      </c>
      <c r="J7400">
        <v>307.87133789063</v>
      </c>
      <c r="K7400" s="6">
        <f>IFERROR(EXP(TREND(LN($F$1:$J$1),LN(F7400:J7400),LN(Calculations!$B$3))),0)</f>
        <v>2.4293401707410706E-2</v>
      </c>
    </row>
    <row r="7401" spans="1:11" x14ac:dyDescent="0.35">
      <c r="A7401">
        <v>7398</v>
      </c>
      <c r="B7401" t="str">
        <f t="shared" si="115"/>
        <v>22-90.5</v>
      </c>
      <c r="C7401">
        <v>-90.463959482681005</v>
      </c>
      <c r="D7401">
        <v>22.055259111874999</v>
      </c>
      <c r="E7401">
        <f>ASIN(SQRT((SIN(RADIANS(PARAMETERS!$D$8-D7401)/2)*SIN(RADIANS(PARAMETERS!$D$8-D7401)/2))+(COS(RADIANS(D7401))*COS(RADIANS(PARAMETERS!$D$8))*SIN(RADIANS(PARAMETERS!$D$9-C7401)/2)*SIN(RADIANS(PARAMETERS!$D$9-C7401)/2))))*2*3958.756</f>
        <v>2000.7670043447738</v>
      </c>
      <c r="F7401">
        <v>153.35917663574</v>
      </c>
      <c r="G7401">
        <v>185.50018310547</v>
      </c>
      <c r="H7401">
        <v>226.43374633789</v>
      </c>
      <c r="I7401">
        <v>263.30224609375</v>
      </c>
      <c r="J7401">
        <v>306.17712402344</v>
      </c>
      <c r="K7401" s="6">
        <f>IFERROR(EXP(TREND(LN($F$1:$J$1),LN(F7401:J7401),LN(Calculations!$B$3))),0)</f>
        <v>2.3540893354086014E-2</v>
      </c>
    </row>
    <row r="7402" spans="1:11" x14ac:dyDescent="0.35">
      <c r="A7402">
        <v>7399</v>
      </c>
      <c r="B7402" t="str">
        <f t="shared" si="115"/>
        <v>22-90.5</v>
      </c>
      <c r="C7402">
        <v>-90.735280817581994</v>
      </c>
      <c r="D7402">
        <v>22.055259111874999</v>
      </c>
      <c r="E7402">
        <f>ASIN(SQRT((SIN(RADIANS(PARAMETERS!$D$8-D7402)/2)*SIN(RADIANS(PARAMETERS!$D$8-D7402)/2))+(COS(RADIANS(D7402))*COS(RADIANS(PARAMETERS!$D$8))*SIN(RADIANS(PARAMETERS!$D$9-C7402)/2)*SIN(RADIANS(PARAMETERS!$D$9-C7402)/2))))*2*3958.756</f>
        <v>2017.9752414398449</v>
      </c>
      <c r="F7402">
        <v>152.14500427246</v>
      </c>
      <c r="G7402">
        <v>184.55197143555</v>
      </c>
      <c r="H7402">
        <v>225.24493408203</v>
      </c>
      <c r="I7402">
        <v>261.8916015625</v>
      </c>
      <c r="J7402">
        <v>304.50317382813</v>
      </c>
      <c r="K7402" s="6">
        <f>IFERROR(EXP(TREND(LN($F$1:$J$1),LN(F7402:J7402),LN(Calculations!$B$3))),0)</f>
        <v>2.2833304541087101E-2</v>
      </c>
    </row>
    <row r="7403" spans="1:11" x14ac:dyDescent="0.35">
      <c r="A7403">
        <v>7400</v>
      </c>
      <c r="B7403" t="str">
        <f t="shared" si="115"/>
        <v>22-50</v>
      </c>
      <c r="C7403">
        <v>-50.037080582435998</v>
      </c>
      <c r="D7403">
        <v>22.326580446775999</v>
      </c>
      <c r="E7403">
        <f>ASIN(SQRT((SIN(RADIANS(PARAMETERS!$D$8-D7403)/2)*SIN(RADIANS(PARAMETERS!$D$8-D7403)/2))+(COS(RADIANS(D7403))*COS(RADIANS(PARAMETERS!$D$8))*SIN(RADIANS(PARAMETERS!$D$9-C7403)/2)*SIN(RADIANS(PARAMETERS!$D$9-C7403)/2))))*2*3958.756</f>
        <v>840.86155745786039</v>
      </c>
      <c r="F7403">
        <v>125.31997680664</v>
      </c>
      <c r="G7403">
        <v>164.06350708008</v>
      </c>
      <c r="H7403">
        <v>198.84162902832</v>
      </c>
      <c r="I7403">
        <v>227.17935180664</v>
      </c>
      <c r="J7403">
        <v>259.55657958984</v>
      </c>
      <c r="K7403" s="6">
        <f>IFERROR(EXP(TREND(LN($F$1:$J$1),LN(F7403:J7403),LN(Calculations!$B$3))),0)</f>
        <v>1.1454519720403948E-2</v>
      </c>
    </row>
    <row r="7404" spans="1:11" x14ac:dyDescent="0.35">
      <c r="A7404">
        <v>7401</v>
      </c>
      <c r="B7404" t="str">
        <f t="shared" si="115"/>
        <v>22-50.5</v>
      </c>
      <c r="C7404">
        <v>-50.308401917337001</v>
      </c>
      <c r="D7404">
        <v>22.326580446775999</v>
      </c>
      <c r="E7404">
        <f>ASIN(SQRT((SIN(RADIANS(PARAMETERS!$D$8-D7404)/2)*SIN(RADIANS(PARAMETERS!$D$8-D7404)/2))+(COS(RADIANS(D7404))*COS(RADIANS(PARAMETERS!$D$8))*SIN(RADIANS(PARAMETERS!$D$9-C7404)/2)*SIN(RADIANS(PARAMETERS!$D$9-C7404)/2))))*2*3958.756</f>
        <v>826.3319612841924</v>
      </c>
      <c r="F7404">
        <v>126.99523925781</v>
      </c>
      <c r="G7404">
        <v>165.77772521973</v>
      </c>
      <c r="H7404">
        <v>200.23985290527</v>
      </c>
      <c r="I7404">
        <v>228.8355255127</v>
      </c>
      <c r="J7404">
        <v>261.51602172852</v>
      </c>
      <c r="K7404" s="6">
        <f>IFERROR(EXP(TREND(LN($F$1:$J$1),LN(F7404:J7404),LN(Calculations!$B$3))),0)</f>
        <v>1.2006399916931029E-2</v>
      </c>
    </row>
    <row r="7405" spans="1:11" x14ac:dyDescent="0.35">
      <c r="A7405">
        <v>7402</v>
      </c>
      <c r="B7405" t="str">
        <f t="shared" si="115"/>
        <v>22-50.5</v>
      </c>
      <c r="C7405">
        <v>-50.579723252237997</v>
      </c>
      <c r="D7405">
        <v>22.326580446775999</v>
      </c>
      <c r="E7405">
        <f>ASIN(SQRT((SIN(RADIANS(PARAMETERS!$D$8-D7405)/2)*SIN(RADIANS(PARAMETERS!$D$8-D7405)/2))+(COS(RADIANS(D7405))*COS(RADIANS(PARAMETERS!$D$8))*SIN(RADIANS(PARAMETERS!$D$9-C7405)/2)*SIN(RADIANS(PARAMETERS!$D$9-C7405)/2))))*2*3958.756</f>
        <v>811.92860061795204</v>
      </c>
      <c r="F7405">
        <v>128.6065826416</v>
      </c>
      <c r="G7405">
        <v>167.34408569336</v>
      </c>
      <c r="H7405">
        <v>201.5747833252</v>
      </c>
      <c r="I7405">
        <v>230.42204284668</v>
      </c>
      <c r="J7405">
        <v>263.39895629883</v>
      </c>
      <c r="K7405" s="6">
        <f>IFERROR(EXP(TREND(LN($F$1:$J$1),LN(F7405:J7405),LN(Calculations!$B$3))),0)</f>
        <v>1.2558079951761964E-2</v>
      </c>
    </row>
    <row r="7406" spans="1:11" x14ac:dyDescent="0.35">
      <c r="A7406">
        <v>7403</v>
      </c>
      <c r="B7406" t="str">
        <f t="shared" si="115"/>
        <v>22-51</v>
      </c>
      <c r="C7406">
        <v>-50.851044587139</v>
      </c>
      <c r="D7406">
        <v>22.326580446775999</v>
      </c>
      <c r="E7406">
        <f>ASIN(SQRT((SIN(RADIANS(PARAMETERS!$D$8-D7406)/2)*SIN(RADIANS(PARAMETERS!$D$8-D7406)/2))+(COS(RADIANS(D7406))*COS(RADIANS(PARAMETERS!$D$8))*SIN(RADIANS(PARAMETERS!$D$9-C7406)/2)*SIN(RADIANS(PARAMETERS!$D$9-C7406)/2))))*2*3958.756</f>
        <v>797.65834922237627</v>
      </c>
      <c r="F7406">
        <v>130.17581176758</v>
      </c>
      <c r="G7406">
        <v>168.78921508789</v>
      </c>
      <c r="H7406">
        <v>202.87615966797</v>
      </c>
      <c r="I7406">
        <v>231.98167419434</v>
      </c>
      <c r="J7406">
        <v>265.2643737793</v>
      </c>
      <c r="K7406" s="6">
        <f>IFERROR(EXP(TREND(LN($F$1:$J$1),LN(F7406:J7406),LN(Calculations!$B$3))),0)</f>
        <v>1.3115485350219766E-2</v>
      </c>
    </row>
    <row r="7407" spans="1:11" x14ac:dyDescent="0.35">
      <c r="A7407">
        <v>7404</v>
      </c>
      <c r="B7407" t="str">
        <f t="shared" si="115"/>
        <v>22-51</v>
      </c>
      <c r="C7407">
        <v>-51.122365922039997</v>
      </c>
      <c r="D7407">
        <v>22.326580446775999</v>
      </c>
      <c r="E7407">
        <f>ASIN(SQRT((SIN(RADIANS(PARAMETERS!$D$8-D7407)/2)*SIN(RADIANS(PARAMETERS!$D$8-D7407)/2))+(COS(RADIANS(D7407))*COS(RADIANS(PARAMETERS!$D$8))*SIN(RADIANS(PARAMETERS!$D$9-C7407)/2)*SIN(RADIANS(PARAMETERS!$D$9-C7407)/2))))*2*3958.756</f>
        <v>783.52851507414209</v>
      </c>
      <c r="F7407">
        <v>131.73693847656</v>
      </c>
      <c r="G7407">
        <v>170.14436340332</v>
      </c>
      <c r="H7407">
        <v>204.18402099609</v>
      </c>
      <c r="I7407">
        <v>233.5686340332</v>
      </c>
      <c r="J7407">
        <v>267.18389892578</v>
      </c>
      <c r="K7407" s="6">
        <f>IFERROR(EXP(TREND(LN($F$1:$J$1),LN(F7407:J7407),LN(Calculations!$B$3))),0)</f>
        <v>1.3689632598897022E-2</v>
      </c>
    </row>
    <row r="7408" spans="1:11" x14ac:dyDescent="0.35">
      <c r="A7408">
        <v>7405</v>
      </c>
      <c r="B7408" t="str">
        <f t="shared" si="115"/>
        <v>22-51.5</v>
      </c>
      <c r="C7408">
        <v>-51.393687256941</v>
      </c>
      <c r="D7408">
        <v>22.326580446775999</v>
      </c>
      <c r="E7408">
        <f>ASIN(SQRT((SIN(RADIANS(PARAMETERS!$D$8-D7408)/2)*SIN(RADIANS(PARAMETERS!$D$8-D7408)/2))+(COS(RADIANS(D7408))*COS(RADIANS(PARAMETERS!$D$8))*SIN(RADIANS(PARAMETERS!$D$9-C7408)/2)*SIN(RADIANS(PARAMETERS!$D$9-C7408)/2))))*2*3958.756</f>
        <v>769.54686761678636</v>
      </c>
      <c r="F7408">
        <v>133.22242736816</v>
      </c>
      <c r="G7408">
        <v>171.35543823242</v>
      </c>
      <c r="H7408">
        <v>205.42015075684</v>
      </c>
      <c r="I7408">
        <v>235.07302856445</v>
      </c>
      <c r="J7408">
        <v>269.00848388672</v>
      </c>
      <c r="K7408" s="6">
        <f>IFERROR(EXP(TREND(LN($F$1:$J$1),LN(F7408:J7408),LN(Calculations!$B$3))),0)</f>
        <v>1.4252718281948264E-2</v>
      </c>
    </row>
    <row r="7409" spans="1:11" x14ac:dyDescent="0.35">
      <c r="A7409">
        <v>7406</v>
      </c>
      <c r="B7409" t="str">
        <f t="shared" si="115"/>
        <v>22-51.5</v>
      </c>
      <c r="C7409">
        <v>-51.665008591842003</v>
      </c>
      <c r="D7409">
        <v>22.326580446775999</v>
      </c>
      <c r="E7409">
        <f>ASIN(SQRT((SIN(RADIANS(PARAMETERS!$D$8-D7409)/2)*SIN(RADIANS(PARAMETERS!$D$8-D7409)/2))+(COS(RADIANS(D7409))*COS(RADIANS(PARAMETERS!$D$8))*SIN(RADIANS(PARAMETERS!$D$9-C7409)/2)*SIN(RADIANS(PARAMETERS!$D$9-C7409)/2))))*2*3958.756</f>
        <v>755.72166604416452</v>
      </c>
      <c r="F7409">
        <v>134.68293762207</v>
      </c>
      <c r="G7409">
        <v>172.48236083984</v>
      </c>
      <c r="H7409">
        <v>206.64440917969</v>
      </c>
      <c r="I7409">
        <v>236.57550048828</v>
      </c>
      <c r="J7409">
        <v>270.84432983398</v>
      </c>
      <c r="K7409" s="6">
        <f>IFERROR(EXP(TREND(LN($F$1:$J$1),LN(F7409:J7409),LN(Calculations!$B$3))),0)</f>
        <v>1.48234567622441E-2</v>
      </c>
    </row>
    <row r="7410" spans="1:11" x14ac:dyDescent="0.35">
      <c r="A7410">
        <v>7407</v>
      </c>
      <c r="B7410" t="str">
        <f t="shared" si="115"/>
        <v>22-52</v>
      </c>
      <c r="C7410">
        <v>-51.936329926742999</v>
      </c>
      <c r="D7410">
        <v>22.326580446775999</v>
      </c>
      <c r="E7410">
        <f>ASIN(SQRT((SIN(RADIANS(PARAMETERS!$D$8-D7410)/2)*SIN(RADIANS(PARAMETERS!$D$8-D7410)/2))+(COS(RADIANS(D7410))*COS(RADIANS(PARAMETERS!$D$8))*SIN(RADIANS(PARAMETERS!$D$9-C7410)/2)*SIN(RADIANS(PARAMETERS!$D$9-C7410)/2))))*2*3958.756</f>
        <v>742.06168846078867</v>
      </c>
      <c r="F7410">
        <v>136.16343688965</v>
      </c>
      <c r="G7410">
        <v>173.56843566895</v>
      </c>
      <c r="H7410">
        <v>207.90643310547</v>
      </c>
      <c r="I7410">
        <v>238.14109802246</v>
      </c>
      <c r="J7410">
        <v>272.77536010742</v>
      </c>
      <c r="K7410" s="6">
        <f>IFERROR(EXP(TREND(LN($F$1:$J$1),LN(F7410:J7410),LN(Calculations!$B$3))),0)</f>
        <v>1.5419760194462598E-2</v>
      </c>
    </row>
    <row r="7411" spans="1:11" x14ac:dyDescent="0.35">
      <c r="A7411">
        <v>7408</v>
      </c>
      <c r="B7411" t="str">
        <f t="shared" si="115"/>
        <v>22-52</v>
      </c>
      <c r="C7411">
        <v>-52.207651261644003</v>
      </c>
      <c r="D7411">
        <v>22.326580446775999</v>
      </c>
      <c r="E7411">
        <f>ASIN(SQRT((SIN(RADIANS(PARAMETERS!$D$8-D7411)/2)*SIN(RADIANS(PARAMETERS!$D$8-D7411)/2))+(COS(RADIANS(D7411))*COS(RADIANS(PARAMETERS!$D$8))*SIN(RADIANS(PARAMETERS!$D$9-C7411)/2)*SIN(RADIANS(PARAMETERS!$D$9-C7411)/2))))*2*3958.756</f>
        <v>728.57626170801825</v>
      </c>
      <c r="F7411">
        <v>137.59687805176</v>
      </c>
      <c r="G7411">
        <v>174.56224060059</v>
      </c>
      <c r="H7411">
        <v>209.11827087402</v>
      </c>
      <c r="I7411">
        <v>239.64274597168</v>
      </c>
      <c r="J7411">
        <v>274.62582397461</v>
      </c>
      <c r="K7411" s="6">
        <f>IFERROR(EXP(TREND(LN($F$1:$J$1),LN(F7411:J7411),LN(Calculations!$B$3))),0)</f>
        <v>1.6012687149012345E-2</v>
      </c>
    </row>
    <row r="7412" spans="1:11" x14ac:dyDescent="0.35">
      <c r="A7412">
        <v>7409</v>
      </c>
      <c r="B7412" t="str">
        <f t="shared" si="115"/>
        <v>22-52.5</v>
      </c>
      <c r="C7412">
        <v>-52.478972596544999</v>
      </c>
      <c r="D7412">
        <v>22.326580446775999</v>
      </c>
      <c r="E7412">
        <f>ASIN(SQRT((SIN(RADIANS(PARAMETERS!$D$8-D7412)/2)*SIN(RADIANS(PARAMETERS!$D$8-D7412)/2))+(COS(RADIANS(D7412))*COS(RADIANS(PARAMETERS!$D$8))*SIN(RADIANS(PARAMETERS!$D$9-C7412)/2)*SIN(RADIANS(PARAMETERS!$D$9-C7412)/2))))*2*3958.756</f>
        <v>715.27529157532047</v>
      </c>
      <c r="F7412">
        <v>139.03959655762</v>
      </c>
      <c r="G7412">
        <v>175.52618408203</v>
      </c>
      <c r="H7412">
        <v>210.3479309082</v>
      </c>
      <c r="I7412">
        <v>241.17425537109</v>
      </c>
      <c r="J7412">
        <v>276.52136230469</v>
      </c>
      <c r="K7412" s="6">
        <f>IFERROR(EXP(TREND(LN($F$1:$J$1),LN(F7412:J7412),LN(Calculations!$B$3))),0)</f>
        <v>1.6627164192202577E-2</v>
      </c>
    </row>
    <row r="7413" spans="1:11" x14ac:dyDescent="0.35">
      <c r="A7413">
        <v>7410</v>
      </c>
      <c r="B7413" t="str">
        <f t="shared" si="115"/>
        <v>22-53</v>
      </c>
      <c r="C7413">
        <v>-52.750293931446002</v>
      </c>
      <c r="D7413">
        <v>22.326580446775999</v>
      </c>
      <c r="E7413">
        <f>ASIN(SQRT((SIN(RADIANS(PARAMETERS!$D$8-D7413)/2)*SIN(RADIANS(PARAMETERS!$D$8-D7413)/2))+(COS(RADIANS(D7413))*COS(RADIANS(PARAMETERS!$D$8))*SIN(RADIANS(PARAMETERS!$D$9-C7413)/2)*SIN(RADIANS(PARAMETERS!$D$9-C7413)/2))))*2*3958.756</f>
        <v>702.16929303265135</v>
      </c>
      <c r="F7413">
        <v>140.52764892578</v>
      </c>
      <c r="G7413">
        <v>176.49728393555</v>
      </c>
      <c r="H7413">
        <v>211.6388092041</v>
      </c>
      <c r="I7413">
        <v>242.794921875</v>
      </c>
      <c r="J7413">
        <v>278.54104614258</v>
      </c>
      <c r="K7413" s="6">
        <f>IFERROR(EXP(TREND(LN($F$1:$J$1),LN(F7413:J7413),LN(Calculations!$B$3))),0)</f>
        <v>1.7280820016239585E-2</v>
      </c>
    </row>
    <row r="7414" spans="1:11" x14ac:dyDescent="0.35">
      <c r="A7414">
        <v>7411</v>
      </c>
      <c r="B7414" t="str">
        <f t="shared" si="115"/>
        <v>22-53</v>
      </c>
      <c r="C7414">
        <v>-53.021615266346998</v>
      </c>
      <c r="D7414">
        <v>22.326580446775999</v>
      </c>
      <c r="E7414">
        <f>ASIN(SQRT((SIN(RADIANS(PARAMETERS!$D$8-D7414)/2)*SIN(RADIANS(PARAMETERS!$D$8-D7414)/2))+(COS(RADIANS(D7414))*COS(RADIANS(PARAMETERS!$D$8))*SIN(RADIANS(PARAMETERS!$D$9-C7414)/2)*SIN(RADIANS(PARAMETERS!$D$9-C7414)/2))))*2*3958.756</f>
        <v>689.26942002197313</v>
      </c>
      <c r="F7414">
        <v>141.97430419922</v>
      </c>
      <c r="G7414">
        <v>177.4133605957</v>
      </c>
      <c r="H7414">
        <v>212.87602233887</v>
      </c>
      <c r="I7414">
        <v>244.34230041504</v>
      </c>
      <c r="J7414">
        <v>280.46325683594</v>
      </c>
      <c r="K7414" s="6">
        <f>IFERROR(EXP(TREND(LN($F$1:$J$1),LN(F7414:J7414),LN(Calculations!$B$3))),0)</f>
        <v>1.7935189259324726E-2</v>
      </c>
    </row>
    <row r="7415" spans="1:11" x14ac:dyDescent="0.35">
      <c r="A7415">
        <v>7412</v>
      </c>
      <c r="B7415" t="str">
        <f t="shared" si="115"/>
        <v>22-53.5</v>
      </c>
      <c r="C7415">
        <v>-53.292936601248002</v>
      </c>
      <c r="D7415">
        <v>22.326580446775999</v>
      </c>
      <c r="E7415">
        <f>ASIN(SQRT((SIN(RADIANS(PARAMETERS!$D$8-D7415)/2)*SIN(RADIANS(PARAMETERS!$D$8-D7415)/2))+(COS(RADIANS(D7415))*COS(RADIANS(PARAMETERS!$D$8))*SIN(RADIANS(PARAMETERS!$D$9-C7415)/2)*SIN(RADIANS(PARAMETERS!$D$9-C7415)/2))))*2*3958.756</f>
        <v>676.58749423166842</v>
      </c>
      <c r="F7415">
        <v>143.45295715332</v>
      </c>
      <c r="G7415">
        <v>178.34053039551</v>
      </c>
      <c r="H7415">
        <v>214.14051818848</v>
      </c>
      <c r="I7415">
        <v>245.92669677734</v>
      </c>
      <c r="J7415">
        <v>282.43453979492</v>
      </c>
      <c r="K7415" s="6">
        <f>IFERROR(EXP(TREND(LN($F$1:$J$1),LN(F7415:J7415),LN(Calculations!$B$3))),0)</f>
        <v>1.8625849861464594E-2</v>
      </c>
    </row>
    <row r="7416" spans="1:11" x14ac:dyDescent="0.35">
      <c r="A7416">
        <v>7413</v>
      </c>
      <c r="B7416" t="str">
        <f t="shared" si="115"/>
        <v>22-53.5</v>
      </c>
      <c r="C7416">
        <v>-53.564257936148998</v>
      </c>
      <c r="D7416">
        <v>22.326580446775999</v>
      </c>
      <c r="E7416">
        <f>ASIN(SQRT((SIN(RADIANS(PARAMETERS!$D$8-D7416)/2)*SIN(RADIANS(PARAMETERS!$D$8-D7416)/2))+(COS(RADIANS(D7416))*COS(RADIANS(PARAMETERS!$D$8))*SIN(RADIANS(PARAMETERS!$D$9-C7416)/2)*SIN(RADIANS(PARAMETERS!$D$9-C7416)/2))))*2*3958.756</f>
        <v>664.13603214629245</v>
      </c>
      <c r="F7416">
        <v>144.99694824219</v>
      </c>
      <c r="G7416">
        <v>179.30749511719</v>
      </c>
      <c r="H7416">
        <v>215.46870422363</v>
      </c>
      <c r="I7416">
        <v>247.59718322754</v>
      </c>
      <c r="J7416">
        <v>284.51965332031</v>
      </c>
      <c r="K7416" s="6">
        <f>IFERROR(EXP(TREND(LN($F$1:$J$1),LN(F7416:J7416),LN(Calculations!$B$3))),0)</f>
        <v>1.9371818693153079E-2</v>
      </c>
    </row>
    <row r="7417" spans="1:11" x14ac:dyDescent="0.35">
      <c r="A7417">
        <v>7414</v>
      </c>
      <c r="B7417" t="str">
        <f t="shared" si="115"/>
        <v>22-54</v>
      </c>
      <c r="C7417">
        <v>-53.835579271050001</v>
      </c>
      <c r="D7417">
        <v>22.326580446775999</v>
      </c>
      <c r="E7417">
        <f>ASIN(SQRT((SIN(RADIANS(PARAMETERS!$D$8-D7417)/2)*SIN(RADIANS(PARAMETERS!$D$8-D7417)/2))+(COS(RADIANS(D7417))*COS(RADIANS(PARAMETERS!$D$8))*SIN(RADIANS(PARAMETERS!$D$9-C7417)/2)*SIN(RADIANS(PARAMETERS!$D$9-C7417)/2))))*2*3958.756</f>
        <v>651.9282695152732</v>
      </c>
      <c r="F7417">
        <v>146.50845336914</v>
      </c>
      <c r="G7417">
        <v>180.248046875</v>
      </c>
      <c r="H7417">
        <v>216.75332641602</v>
      </c>
      <c r="I7417">
        <v>249.20741271973</v>
      </c>
      <c r="J7417">
        <v>286.52389526367</v>
      </c>
      <c r="K7417" s="6">
        <f>IFERROR(EXP(TREND(LN($F$1:$J$1),LN(F7417:J7417),LN(Calculations!$B$3))),0)</f>
        <v>2.0127619346075161E-2</v>
      </c>
    </row>
    <row r="7418" spans="1:11" x14ac:dyDescent="0.35">
      <c r="A7418">
        <v>7415</v>
      </c>
      <c r="B7418" t="str">
        <f t="shared" si="115"/>
        <v>22-54</v>
      </c>
      <c r="C7418">
        <v>-54.106900605950997</v>
      </c>
      <c r="D7418">
        <v>22.326580446775999</v>
      </c>
      <c r="E7418">
        <f>ASIN(SQRT((SIN(RADIANS(PARAMETERS!$D$8-D7418)/2)*SIN(RADIANS(PARAMETERS!$D$8-D7418)/2))+(COS(RADIANS(D7418))*COS(RADIANS(PARAMETERS!$D$8))*SIN(RADIANS(PARAMETERS!$D$9-C7418)/2)*SIN(RADIANS(PARAMETERS!$D$9-C7418)/2))))*2*3958.756</f>
        <v>639.9781822185081</v>
      </c>
      <c r="F7418">
        <v>148.04998779297</v>
      </c>
      <c r="G7418">
        <v>181.20553588867</v>
      </c>
      <c r="H7418">
        <v>218.05848693848</v>
      </c>
      <c r="I7418">
        <v>250.84150695801</v>
      </c>
      <c r="J7418">
        <v>288.55599975586</v>
      </c>
      <c r="K7418" s="6">
        <f>IFERROR(EXP(TREND(LN($F$1:$J$1),LN(F7418:J7418),LN(Calculations!$B$3))),0)</f>
        <v>2.0925555296573882E-2</v>
      </c>
    </row>
    <row r="7419" spans="1:11" x14ac:dyDescent="0.35">
      <c r="A7419">
        <v>7416</v>
      </c>
      <c r="B7419" t="str">
        <f t="shared" si="115"/>
        <v>22-54.5</v>
      </c>
      <c r="C7419">
        <v>-54.378221940852001</v>
      </c>
      <c r="D7419">
        <v>22.326580446775999</v>
      </c>
      <c r="E7419">
        <f>ASIN(SQRT((SIN(RADIANS(PARAMETERS!$D$8-D7419)/2)*SIN(RADIANS(PARAMETERS!$D$8-D7419)/2))+(COS(RADIANS(D7419))*COS(RADIANS(PARAMETERS!$D$8))*SIN(RADIANS(PARAMETERS!$D$9-C7419)/2)*SIN(RADIANS(PARAMETERS!$D$9-C7419)/2))))*2*3958.756</f>
        <v>628.30050232604037</v>
      </c>
      <c r="F7419">
        <v>149.63537597656</v>
      </c>
      <c r="G7419">
        <v>182.18984985352</v>
      </c>
      <c r="H7419">
        <v>219.39678955078</v>
      </c>
      <c r="I7419">
        <v>252.51473999023</v>
      </c>
      <c r="J7419">
        <v>290.63455200195</v>
      </c>
      <c r="K7419" s="6">
        <f>IFERROR(EXP(TREND(LN($F$1:$J$1),LN(F7419:J7419),LN(Calculations!$B$3))),0)</f>
        <v>2.1775876385681767E-2</v>
      </c>
    </row>
    <row r="7420" spans="1:11" x14ac:dyDescent="0.35">
      <c r="A7420">
        <v>7417</v>
      </c>
      <c r="B7420" t="str">
        <f t="shared" si="115"/>
        <v>22-54.5</v>
      </c>
      <c r="C7420">
        <v>-54.649543275752997</v>
      </c>
      <c r="D7420">
        <v>22.326580446775999</v>
      </c>
      <c r="E7420">
        <f>ASIN(SQRT((SIN(RADIANS(PARAMETERS!$D$8-D7420)/2)*SIN(RADIANS(PARAMETERS!$D$8-D7420)/2))+(COS(RADIANS(D7420))*COS(RADIANS(PARAMETERS!$D$8))*SIN(RADIANS(PARAMETERS!$D$9-C7420)/2)*SIN(RADIANS(PARAMETERS!$D$9-C7420)/2))))*2*3958.756</f>
        <v>616.91072795681771</v>
      </c>
      <c r="F7420">
        <v>151.12550354004</v>
      </c>
      <c r="G7420">
        <v>183.10726928711</v>
      </c>
      <c r="H7420">
        <v>220.62660217285</v>
      </c>
      <c r="I7420">
        <v>254.03894042969</v>
      </c>
      <c r="J7420">
        <v>292.51388549805</v>
      </c>
      <c r="K7420" s="6">
        <f>IFERROR(EXP(TREND(LN($F$1:$J$1),LN(F7420:J7420),LN(Calculations!$B$3))),0)</f>
        <v>2.260473890411209E-2</v>
      </c>
    </row>
    <row r="7421" spans="1:11" x14ac:dyDescent="0.35">
      <c r="A7421">
        <v>7418</v>
      </c>
      <c r="B7421" t="str">
        <f t="shared" si="115"/>
        <v>22-55</v>
      </c>
      <c r="C7421">
        <v>-54.920864610654</v>
      </c>
      <c r="D7421">
        <v>22.326580446775999</v>
      </c>
      <c r="E7421">
        <f>ASIN(SQRT((SIN(RADIANS(PARAMETERS!$D$8-D7421)/2)*SIN(RADIANS(PARAMETERS!$D$8-D7421)/2))+(COS(RADIANS(D7421))*COS(RADIANS(PARAMETERS!$D$8))*SIN(RADIANS(PARAMETERS!$D$9-C7421)/2)*SIN(RADIANS(PARAMETERS!$D$9-C7421)/2))))*2*3958.756</f>
        <v>605.82512534371779</v>
      </c>
      <c r="F7421">
        <v>152.59155273438</v>
      </c>
      <c r="G7421">
        <v>184.00732421875</v>
      </c>
      <c r="H7421">
        <v>221.82739257813</v>
      </c>
      <c r="I7421">
        <v>255.52278137207</v>
      </c>
      <c r="J7421">
        <v>294.3388671875</v>
      </c>
      <c r="K7421" s="6">
        <f>IFERROR(EXP(TREND(LN($F$1:$J$1),LN(F7421:J7421),LN(Calculations!$B$3))),0)</f>
        <v>2.344863195928595E-2</v>
      </c>
    </row>
    <row r="7422" spans="1:11" x14ac:dyDescent="0.35">
      <c r="A7422">
        <v>7419</v>
      </c>
      <c r="B7422" t="str">
        <f t="shared" si="115"/>
        <v>22-55</v>
      </c>
      <c r="C7422">
        <v>-55.192185945555003</v>
      </c>
      <c r="D7422">
        <v>22.326580446775999</v>
      </c>
      <c r="E7422">
        <f>ASIN(SQRT((SIN(RADIANS(PARAMETERS!$D$8-D7422)/2)*SIN(RADIANS(PARAMETERS!$D$8-D7422)/2))+(COS(RADIANS(D7422))*COS(RADIANS(PARAMETERS!$D$8))*SIN(RADIANS(PARAMETERS!$D$9-C7422)/2)*SIN(RADIANS(PARAMETERS!$D$9-C7422)/2))))*2*3958.756</f>
        <v>595.06072131732662</v>
      </c>
      <c r="F7422">
        <v>154.04124450684</v>
      </c>
      <c r="G7422">
        <v>184.89532470703</v>
      </c>
      <c r="H7422">
        <v>223.00637817383</v>
      </c>
      <c r="I7422">
        <v>256.9753112793</v>
      </c>
      <c r="J7422">
        <v>296.1208190918</v>
      </c>
      <c r="K7422" s="6">
        <f>IFERROR(EXP(TREND(LN($F$1:$J$1),LN(F7422:J7422),LN(Calculations!$B$3))),0)</f>
        <v>2.4311948112053054E-2</v>
      </c>
    </row>
    <row r="7423" spans="1:11" x14ac:dyDescent="0.35">
      <c r="A7423">
        <v>7420</v>
      </c>
      <c r="B7423" t="str">
        <f t="shared" si="115"/>
        <v>22-55.5</v>
      </c>
      <c r="C7423">
        <v>-55.463507280456</v>
      </c>
      <c r="D7423">
        <v>22.326580446775999</v>
      </c>
      <c r="E7423">
        <f>ASIN(SQRT((SIN(RADIANS(PARAMETERS!$D$8-D7423)/2)*SIN(RADIANS(PARAMETERS!$D$8-D7423)/2))+(COS(RADIANS(D7423))*COS(RADIANS(PARAMETERS!$D$8))*SIN(RADIANS(PARAMETERS!$D$9-C7423)/2)*SIN(RADIANS(PARAMETERS!$D$9-C7423)/2))))*2*3958.756</f>
        <v>584.6352842414426</v>
      </c>
      <c r="F7423">
        <v>155.38201904297</v>
      </c>
      <c r="G7423">
        <v>185.7004699707</v>
      </c>
      <c r="H7423">
        <v>224.04365539551</v>
      </c>
      <c r="I7423">
        <v>258.22817993164</v>
      </c>
      <c r="J7423">
        <v>297.63073730469</v>
      </c>
      <c r="K7423" s="6">
        <f>IFERROR(EXP(TREND(LN($F$1:$J$1),LN(F7423:J7423),LN(Calculations!$B$3))),0)</f>
        <v>2.5141180631680863E-2</v>
      </c>
    </row>
    <row r="7424" spans="1:11" x14ac:dyDescent="0.35">
      <c r="A7424">
        <v>7421</v>
      </c>
      <c r="B7424" t="str">
        <f t="shared" si="115"/>
        <v>22-55.5</v>
      </c>
      <c r="C7424">
        <v>-55.734828615357003</v>
      </c>
      <c r="D7424">
        <v>22.326580446775999</v>
      </c>
      <c r="E7424">
        <f>ASIN(SQRT((SIN(RADIANS(PARAMETERS!$D$8-D7424)/2)*SIN(RADIANS(PARAMETERS!$D$8-D7424)/2))+(COS(RADIANS(D7424))*COS(RADIANS(PARAMETERS!$D$8))*SIN(RADIANS(PARAMETERS!$D$9-C7424)/2)*SIN(RADIANS(PARAMETERS!$D$9-C7424)/2))))*2*3958.756</f>
        <v>574.56729128499967</v>
      </c>
      <c r="F7424">
        <v>156.67823791504</v>
      </c>
      <c r="G7424">
        <v>186.47508239746</v>
      </c>
      <c r="H7424">
        <v>225.02847290039</v>
      </c>
      <c r="I7424">
        <v>259.40689086914</v>
      </c>
      <c r="J7424">
        <v>299.03948974609</v>
      </c>
      <c r="K7424" s="6">
        <f>IFERROR(EXP(TREND(LN($F$1:$J$1),LN(F7424:J7424),LN(Calculations!$B$3))),0)</f>
        <v>2.597118939925647E-2</v>
      </c>
    </row>
    <row r="7425" spans="1:11" x14ac:dyDescent="0.35">
      <c r="A7425">
        <v>7422</v>
      </c>
      <c r="B7425" t="str">
        <f t="shared" si="115"/>
        <v>22-56</v>
      </c>
      <c r="C7425">
        <v>-56.006149950257999</v>
      </c>
      <c r="D7425">
        <v>22.326580446775999</v>
      </c>
      <c r="E7425">
        <f>ASIN(SQRT((SIN(RADIANS(PARAMETERS!$D$8-D7425)/2)*SIN(RADIANS(PARAMETERS!$D$8-D7425)/2))+(COS(RADIANS(D7425))*COS(RADIANS(PARAMETERS!$D$8))*SIN(RADIANS(PARAMETERS!$D$9-C7425)/2)*SIN(RADIANS(PARAMETERS!$D$9-C7425)/2))))*2*3958.756</f>
        <v>564.87587981821002</v>
      </c>
      <c r="F7425">
        <v>157.92230224609</v>
      </c>
      <c r="G7425">
        <v>187.22210693359</v>
      </c>
      <c r="H7425">
        <v>225.96476745605</v>
      </c>
      <c r="I7425">
        <v>260.51651000977</v>
      </c>
      <c r="J7425">
        <v>300.35342407227</v>
      </c>
      <c r="K7425" s="6">
        <f>IFERROR(EXP(TREND(LN($F$1:$J$1),LN(F7425:J7425),LN(Calculations!$B$3))),0)</f>
        <v>2.6797107800534362E-2</v>
      </c>
    </row>
    <row r="7426" spans="1:11" x14ac:dyDescent="0.35">
      <c r="A7426">
        <v>7423</v>
      </c>
      <c r="B7426" t="str">
        <f t="shared" si="115"/>
        <v>22-56.5</v>
      </c>
      <c r="C7426">
        <v>-56.277471285159002</v>
      </c>
      <c r="D7426">
        <v>22.326580446775999</v>
      </c>
      <c r="E7426">
        <f>ASIN(SQRT((SIN(RADIANS(PARAMETERS!$D$8-D7426)/2)*SIN(RADIANS(PARAMETERS!$D$8-D7426)/2))+(COS(RADIANS(D7426))*COS(RADIANS(PARAMETERS!$D$8))*SIN(RADIANS(PARAMETERS!$D$9-C7426)/2)*SIN(RADIANS(PARAMETERS!$D$9-C7426)/2))))*2*3958.756</f>
        <v>555.58078069956377</v>
      </c>
      <c r="F7426">
        <v>159.07067871094</v>
      </c>
      <c r="G7426">
        <v>187.90461730957</v>
      </c>
      <c r="H7426">
        <v>226.79147338867</v>
      </c>
      <c r="I7426">
        <v>261.47213745117</v>
      </c>
      <c r="J7426">
        <v>301.45803833008</v>
      </c>
      <c r="K7426" s="6">
        <f>IFERROR(EXP(TREND(LN($F$1:$J$1),LN(F7426:J7426),LN(Calculations!$B$3))),0)</f>
        <v>2.7590144254250822E-2</v>
      </c>
    </row>
    <row r="7427" spans="1:11" x14ac:dyDescent="0.35">
      <c r="A7427">
        <v>7424</v>
      </c>
      <c r="B7427" t="str">
        <f t="shared" si="115"/>
        <v>22-56.5</v>
      </c>
      <c r="C7427">
        <v>-56.548792620059999</v>
      </c>
      <c r="D7427">
        <v>22.326580446775999</v>
      </c>
      <c r="E7427">
        <f>ASIN(SQRT((SIN(RADIANS(PARAMETERS!$D$8-D7427)/2)*SIN(RADIANS(PARAMETERS!$D$8-D7427)/2))+(COS(RADIANS(D7427))*COS(RADIANS(PARAMETERS!$D$8))*SIN(RADIANS(PARAMETERS!$D$9-C7427)/2)*SIN(RADIANS(PARAMETERS!$D$9-C7427)/2))))*2*3958.756</f>
        <v>546.70223130272825</v>
      </c>
      <c r="F7427">
        <v>160.2059173584</v>
      </c>
      <c r="G7427">
        <v>188.59376525879</v>
      </c>
      <c r="H7427">
        <v>227.62528991699</v>
      </c>
      <c r="I7427">
        <v>262.43521118164</v>
      </c>
      <c r="J7427">
        <v>302.57040405273</v>
      </c>
      <c r="K7427" s="6">
        <f>IFERROR(EXP(TREND(LN($F$1:$J$1),LN(F7427:J7427),LN(Calculations!$B$3))),0)</f>
        <v>2.8400656835369929E-2</v>
      </c>
    </row>
    <row r="7428" spans="1:11" x14ac:dyDescent="0.35">
      <c r="A7428">
        <v>7425</v>
      </c>
      <c r="B7428" t="str">
        <f t="shared" si="115"/>
        <v>22-57</v>
      </c>
      <c r="C7428">
        <v>-56.820113954961002</v>
      </c>
      <c r="D7428">
        <v>22.326580446775999</v>
      </c>
      <c r="E7428">
        <f>ASIN(SQRT((SIN(RADIANS(PARAMETERS!$D$8-D7428)/2)*SIN(RADIANS(PARAMETERS!$D$8-D7428)/2))+(COS(RADIANS(D7428))*COS(RADIANS(PARAMETERS!$D$8))*SIN(RADIANS(PARAMETERS!$D$9-C7428)/2)*SIN(RADIANS(PARAMETERS!$D$9-C7428)/2))))*2*3958.756</f>
        <v>538.26086634836997</v>
      </c>
      <c r="F7428">
        <v>161.30665588379</v>
      </c>
      <c r="G7428">
        <v>189.2827911377</v>
      </c>
      <c r="H7428">
        <v>228.45463562012</v>
      </c>
      <c r="I7428">
        <v>263.3893737793</v>
      </c>
      <c r="J7428">
        <v>303.66809082031</v>
      </c>
      <c r="K7428" s="6">
        <f>IFERROR(EXP(TREND(LN($F$1:$J$1),LN(F7428:J7428),LN(Calculations!$B$3))),0)</f>
        <v>2.9215290993336383E-2</v>
      </c>
    </row>
    <row r="7429" spans="1:11" x14ac:dyDescent="0.35">
      <c r="A7429">
        <v>7426</v>
      </c>
      <c r="B7429" t="str">
        <f t="shared" ref="B7429:B7492" si="116">MROUND(D7429,1)&amp;MROUND(C7429,-0.5)</f>
        <v>22-57</v>
      </c>
      <c r="C7429">
        <v>-57.091435289861998</v>
      </c>
      <c r="D7429">
        <v>22.326580446775999</v>
      </c>
      <c r="E7429">
        <f>ASIN(SQRT((SIN(RADIANS(PARAMETERS!$D$8-D7429)/2)*SIN(RADIANS(PARAMETERS!$D$8-D7429)/2))+(COS(RADIANS(D7429))*COS(RADIANS(PARAMETERS!$D$8))*SIN(RADIANS(PARAMETERS!$D$9-C7429)/2)*SIN(RADIANS(PARAMETERS!$D$9-C7429)/2))))*2*3958.756</f>
        <v>530.27758498542846</v>
      </c>
      <c r="F7429">
        <v>162.30249023438</v>
      </c>
      <c r="G7429">
        <v>189.91114807129</v>
      </c>
      <c r="H7429">
        <v>229.18614196777</v>
      </c>
      <c r="I7429">
        <v>264.20919799805</v>
      </c>
      <c r="J7429">
        <v>304.58609008789</v>
      </c>
      <c r="K7429" s="6">
        <f>IFERROR(EXP(TREND(LN($F$1:$J$1),LN(F7429:J7429),LN(Calculations!$B$3))),0)</f>
        <v>2.9983615216844308E-2</v>
      </c>
    </row>
    <row r="7430" spans="1:11" x14ac:dyDescent="0.35">
      <c r="A7430">
        <v>7427</v>
      </c>
      <c r="B7430" t="str">
        <f t="shared" si="116"/>
        <v>22-57.5</v>
      </c>
      <c r="C7430">
        <v>-57.362756624763001</v>
      </c>
      <c r="D7430">
        <v>22.326580446775999</v>
      </c>
      <c r="E7430">
        <f>ASIN(SQRT((SIN(RADIANS(PARAMETERS!$D$8-D7430)/2)*SIN(RADIANS(PARAMETERS!$D$8-D7430)/2))+(COS(RADIANS(D7430))*COS(RADIANS(PARAMETERS!$D$8))*SIN(RADIANS(PARAMETERS!$D$9-C7430)/2)*SIN(RADIANS(PARAMETERS!$D$9-C7430)/2))))*2*3958.756</f>
        <v>522.77339313577886</v>
      </c>
      <c r="F7430">
        <v>163.28039550781</v>
      </c>
      <c r="G7430">
        <v>190.55004882813</v>
      </c>
      <c r="H7430">
        <v>229.9295501709</v>
      </c>
      <c r="I7430">
        <v>265.04205322266</v>
      </c>
      <c r="J7430">
        <v>305.51824951172</v>
      </c>
      <c r="K7430" s="6">
        <f>IFERROR(EXP(TREND(LN($F$1:$J$1),LN(F7430:J7430),LN(Calculations!$B$3))),0)</f>
        <v>3.0763726113020487E-2</v>
      </c>
    </row>
    <row r="7431" spans="1:11" x14ac:dyDescent="0.35">
      <c r="A7431">
        <v>7428</v>
      </c>
      <c r="B7431" t="str">
        <f t="shared" si="116"/>
        <v>22-57.5</v>
      </c>
      <c r="C7431">
        <v>-57.634077959663998</v>
      </c>
      <c r="D7431">
        <v>22.326580446775999</v>
      </c>
      <c r="E7431">
        <f>ASIN(SQRT((SIN(RADIANS(PARAMETERS!$D$8-D7431)/2)*SIN(RADIANS(PARAMETERS!$D$8-D7431)/2))+(COS(RADIANS(D7431))*COS(RADIANS(PARAMETERS!$D$8))*SIN(RADIANS(PARAMETERS!$D$9-C7431)/2)*SIN(RADIANS(PARAMETERS!$D$9-C7431)/2))))*2*3958.756</f>
        <v>515.7692208940615</v>
      </c>
      <c r="F7431">
        <v>164.2117767334</v>
      </c>
      <c r="G7431">
        <v>191.18988037109</v>
      </c>
      <c r="H7431">
        <v>230.6704864502</v>
      </c>
      <c r="I7431">
        <v>265.86883544922</v>
      </c>
      <c r="J7431">
        <v>306.43969726563</v>
      </c>
      <c r="K7431" s="6">
        <f>IFERROR(EXP(TREND(LN($F$1:$J$1),LN(F7431:J7431),LN(Calculations!$B$3))),0)</f>
        <v>3.1535175648241008E-2</v>
      </c>
    </row>
    <row r="7432" spans="1:11" x14ac:dyDescent="0.35">
      <c r="A7432">
        <v>7429</v>
      </c>
      <c r="B7432" t="str">
        <f t="shared" si="116"/>
        <v>22-58</v>
      </c>
      <c r="C7432">
        <v>-57.905399294565001</v>
      </c>
      <c r="D7432">
        <v>22.326580446775999</v>
      </c>
      <c r="E7432">
        <f>ASIN(SQRT((SIN(RADIANS(PARAMETERS!$D$8-D7432)/2)*SIN(RADIANS(PARAMETERS!$D$8-D7432)/2))+(COS(RADIANS(D7432))*COS(RADIANS(PARAMETERS!$D$8))*SIN(RADIANS(PARAMETERS!$D$9-C7432)/2)*SIN(RADIANS(PARAMETERS!$D$9-C7432)/2))))*2*3958.756</f>
        <v>509.2857157658521</v>
      </c>
      <c r="F7432">
        <v>165.03874206543</v>
      </c>
      <c r="G7432">
        <v>191.78446960449</v>
      </c>
      <c r="H7432">
        <v>231.3423614502</v>
      </c>
      <c r="I7432">
        <v>266.60333251953</v>
      </c>
      <c r="J7432">
        <v>307.24002075195</v>
      </c>
      <c r="K7432" s="6">
        <f>IFERROR(EXP(TREND(LN($F$1:$J$1),LN(F7432:J7432),LN(Calculations!$B$3))),0)</f>
        <v>3.2251273988327653E-2</v>
      </c>
    </row>
    <row r="7433" spans="1:11" x14ac:dyDescent="0.35">
      <c r="A7433">
        <v>7430</v>
      </c>
      <c r="B7433" t="str">
        <f t="shared" si="116"/>
        <v>22-58</v>
      </c>
      <c r="C7433">
        <v>-58.176720629465002</v>
      </c>
      <c r="D7433">
        <v>22.326580446775999</v>
      </c>
      <c r="E7433">
        <f>ASIN(SQRT((SIN(RADIANS(PARAMETERS!$D$8-D7433)/2)*SIN(RADIANS(PARAMETERS!$D$8-D7433)/2))+(COS(RADIANS(D7433))*COS(RADIANS(PARAMETERS!$D$8))*SIN(RADIANS(PARAMETERS!$D$9-C7433)/2)*SIN(RADIANS(PARAMETERS!$D$9-C7433)/2))))*2*3958.756</f>
        <v>503.34301371846442</v>
      </c>
      <c r="F7433">
        <v>165.88450622559</v>
      </c>
      <c r="G7433">
        <v>192.43193054199</v>
      </c>
      <c r="H7433">
        <v>232.0927734375</v>
      </c>
      <c r="I7433">
        <v>267.44122314453</v>
      </c>
      <c r="J7433">
        <v>308.17437744141</v>
      </c>
      <c r="K7433" s="6">
        <f>IFERROR(EXP(TREND(LN($F$1:$J$1),LN(F7433:J7433),LN(Calculations!$B$3))),0)</f>
        <v>3.3001716236442026E-2</v>
      </c>
    </row>
    <row r="7434" spans="1:11" x14ac:dyDescent="0.35">
      <c r="A7434">
        <v>7431</v>
      </c>
      <c r="B7434" t="str">
        <f t="shared" si="116"/>
        <v>22-58.5</v>
      </c>
      <c r="C7434">
        <v>-58.448041964365999</v>
      </c>
      <c r="D7434">
        <v>22.326580446775999</v>
      </c>
      <c r="E7434">
        <f>ASIN(SQRT((SIN(RADIANS(PARAMETERS!$D$8-D7434)/2)*SIN(RADIANS(PARAMETERS!$D$8-D7434)/2))+(COS(RADIANS(D7434))*COS(RADIANS(PARAMETERS!$D$8))*SIN(RADIANS(PARAMETERS!$D$9-C7434)/2)*SIN(RADIANS(PARAMETERS!$D$9-C7434)/2))))*2*3958.756</f>
        <v>497.96049137111447</v>
      </c>
      <c r="F7434">
        <v>166.71702575684</v>
      </c>
      <c r="G7434">
        <v>193.10958862305</v>
      </c>
      <c r="H7434">
        <v>232.88740539551</v>
      </c>
      <c r="I7434">
        <v>268.33685302734</v>
      </c>
      <c r="J7434">
        <v>309.18310546875</v>
      </c>
      <c r="K7434" s="6">
        <f>IFERROR(EXP(TREND(LN($F$1:$J$1),LN(F7434:J7434),LN(Calculations!$B$3))),0)</f>
        <v>3.376236235116508E-2</v>
      </c>
    </row>
    <row r="7435" spans="1:11" x14ac:dyDescent="0.35">
      <c r="A7435">
        <v>7432</v>
      </c>
      <c r="B7435" t="str">
        <f t="shared" si="116"/>
        <v>22-58.5</v>
      </c>
      <c r="C7435">
        <v>-58.719363299267002</v>
      </c>
      <c r="D7435">
        <v>22.326580446775999</v>
      </c>
      <c r="E7435">
        <f>ASIN(SQRT((SIN(RADIANS(PARAMETERS!$D$8-D7435)/2)*SIN(RADIANS(PARAMETERS!$D$8-D7435)/2))+(COS(RADIANS(D7435))*COS(RADIANS(PARAMETERS!$D$8))*SIN(RADIANS(PARAMETERS!$D$9-C7435)/2)*SIN(RADIANS(PARAMETERS!$D$9-C7435)/2))))*2*3958.756</f>
        <v>493.15650409948279</v>
      </c>
      <c r="F7435">
        <v>167.48037719727</v>
      </c>
      <c r="G7435">
        <v>193.75343322754</v>
      </c>
      <c r="H7435">
        <v>233.62802124023</v>
      </c>
      <c r="I7435">
        <v>269.15869140625</v>
      </c>
      <c r="J7435">
        <v>310.0934753418</v>
      </c>
      <c r="K7435" s="6">
        <f>IFERROR(EXP(TREND(LN($F$1:$J$1),LN(F7435:J7435),LN(Calculations!$B$3))),0)</f>
        <v>3.448825458362844E-2</v>
      </c>
    </row>
    <row r="7436" spans="1:11" x14ac:dyDescent="0.35">
      <c r="A7436">
        <v>7433</v>
      </c>
      <c r="B7436" t="str">
        <f t="shared" si="116"/>
        <v>22-59</v>
      </c>
      <c r="C7436">
        <v>-58.990684634167998</v>
      </c>
      <c r="D7436">
        <v>22.326580446775999</v>
      </c>
      <c r="E7436">
        <f>ASIN(SQRT((SIN(RADIANS(PARAMETERS!$D$8-D7436)/2)*SIN(RADIANS(PARAMETERS!$D$8-D7436)/2))+(COS(RADIANS(D7436))*COS(RADIANS(PARAMETERS!$D$8))*SIN(RADIANS(PARAMETERS!$D$9-C7436)/2)*SIN(RADIANS(PARAMETERS!$D$9-C7436)/2))))*2*3958.756</f>
        <v>488.94811627716808</v>
      </c>
      <c r="F7436">
        <v>168.25456237793</v>
      </c>
      <c r="G7436">
        <v>194.43983459473</v>
      </c>
      <c r="H7436">
        <v>234.44174194336</v>
      </c>
      <c r="I7436">
        <v>270.08389282227</v>
      </c>
      <c r="J7436">
        <v>311.14517211914</v>
      </c>
      <c r="K7436" s="6">
        <f>IFERROR(EXP(TREND(LN($F$1:$J$1),LN(F7436:J7436),LN(Calculations!$B$3))),0)</f>
        <v>3.5234252572555885E-2</v>
      </c>
    </row>
    <row r="7437" spans="1:11" x14ac:dyDescent="0.35">
      <c r="A7437">
        <v>7434</v>
      </c>
      <c r="B7437" t="str">
        <f t="shared" si="116"/>
        <v>22-59.5</v>
      </c>
      <c r="C7437">
        <v>-59.262005969069001</v>
      </c>
      <c r="D7437">
        <v>22.326580446775999</v>
      </c>
      <c r="E7437">
        <f>ASIN(SQRT((SIN(RADIANS(PARAMETERS!$D$8-D7437)/2)*SIN(RADIANS(PARAMETERS!$D$8-D7437)/2))+(COS(RADIANS(D7437))*COS(RADIANS(PARAMETERS!$D$8))*SIN(RADIANS(PARAMETERS!$D$9-C7437)/2)*SIN(RADIANS(PARAMETERS!$D$9-C7437)/2))))*2*3958.756</f>
        <v>485.35083120585995</v>
      </c>
      <c r="F7437">
        <v>169.0143737793</v>
      </c>
      <c r="G7437">
        <v>195.14625549316</v>
      </c>
      <c r="H7437">
        <v>235.29537963867</v>
      </c>
      <c r="I7437">
        <v>271.06890869141</v>
      </c>
      <c r="J7437">
        <v>312.28173828125</v>
      </c>
      <c r="K7437" s="6">
        <f>IFERROR(EXP(TREND(LN($F$1:$J$1),LN(F7437:J7437),LN(Calculations!$B$3))),0)</f>
        <v>3.5978574972715928E-2</v>
      </c>
    </row>
    <row r="7438" spans="1:11" x14ac:dyDescent="0.35">
      <c r="A7438">
        <v>7435</v>
      </c>
      <c r="B7438" t="str">
        <f t="shared" si="116"/>
        <v>22-59.5</v>
      </c>
      <c r="C7438">
        <v>-59.533327303969998</v>
      </c>
      <c r="D7438">
        <v>22.326580446775999</v>
      </c>
      <c r="E7438">
        <f>ASIN(SQRT((SIN(RADIANS(PARAMETERS!$D$8-D7438)/2)*SIN(RADIANS(PARAMETERS!$D$8-D7438)/2))+(COS(RADIANS(D7438))*COS(RADIANS(PARAMETERS!$D$8))*SIN(RADIANS(PARAMETERS!$D$9-C7438)/2)*SIN(RADIANS(PARAMETERS!$D$9-C7438)/2))))*2*3958.756</f>
        <v>482.37832935814799</v>
      </c>
      <c r="F7438">
        <v>169.72456359863</v>
      </c>
      <c r="G7438">
        <v>195.82723999023</v>
      </c>
      <c r="H7438">
        <v>236.12271118164</v>
      </c>
      <c r="I7438">
        <v>272.02746582031</v>
      </c>
      <c r="J7438">
        <v>313.39224243164</v>
      </c>
      <c r="K7438" s="6">
        <f>IFERROR(EXP(TREND(LN($F$1:$J$1),LN(F7438:J7438),LN(Calculations!$B$3))),0)</f>
        <v>3.6688502098283796E-2</v>
      </c>
    </row>
    <row r="7439" spans="1:11" x14ac:dyDescent="0.35">
      <c r="A7439">
        <v>7436</v>
      </c>
      <c r="B7439" t="str">
        <f t="shared" si="116"/>
        <v>22-60</v>
      </c>
      <c r="C7439">
        <v>-59.804648638871001</v>
      </c>
      <c r="D7439">
        <v>22.326580446775999</v>
      </c>
      <c r="E7439">
        <f>ASIN(SQRT((SIN(RADIANS(PARAMETERS!$D$8-D7439)/2)*SIN(RADIANS(PARAMETERS!$D$8-D7439)/2))+(COS(RADIANS(D7439))*COS(RADIANS(PARAMETERS!$D$8))*SIN(RADIANS(PARAMETERS!$D$9-C7439)/2)*SIN(RADIANS(PARAMETERS!$D$9-C7439)/2))))*2*3958.756</f>
        <v>480.04222423494417</v>
      </c>
      <c r="F7439">
        <v>170.41752624512</v>
      </c>
      <c r="G7439">
        <v>196.52723693848</v>
      </c>
      <c r="H7439">
        <v>236.99360656738</v>
      </c>
      <c r="I7439">
        <v>273.05419921875</v>
      </c>
      <c r="J7439">
        <v>314.60211181641</v>
      </c>
      <c r="K7439" s="6">
        <f>IFERROR(EXP(TREND(LN($F$1:$J$1),LN(F7439:J7439),LN(Calculations!$B$3))),0)</f>
        <v>3.7386826284596428E-2</v>
      </c>
    </row>
    <row r="7440" spans="1:11" x14ac:dyDescent="0.35">
      <c r="A7440">
        <v>7437</v>
      </c>
      <c r="B7440" t="str">
        <f t="shared" si="116"/>
        <v>22-60</v>
      </c>
      <c r="C7440">
        <v>-60.075969973771997</v>
      </c>
      <c r="D7440">
        <v>22.326580446775999</v>
      </c>
      <c r="E7440">
        <f>ASIN(SQRT((SIN(RADIANS(PARAMETERS!$D$8-D7440)/2)*SIN(RADIANS(PARAMETERS!$D$8-D7440)/2))+(COS(RADIANS(D7440))*COS(RADIANS(PARAMETERS!$D$8))*SIN(RADIANS(PARAMETERS!$D$9-C7440)/2)*SIN(RADIANS(PARAMETERS!$D$9-C7440)/2))))*2*3958.756</f>
        <v>478.35184529991591</v>
      </c>
      <c r="F7440">
        <v>171.0657043457</v>
      </c>
      <c r="G7440">
        <v>197.21752929688</v>
      </c>
      <c r="H7440">
        <v>237.86631774902</v>
      </c>
      <c r="I7440">
        <v>274.09484863281</v>
      </c>
      <c r="J7440">
        <v>315.84167480469</v>
      </c>
      <c r="K7440" s="6">
        <f>IFERROR(EXP(TREND(LN($F$1:$J$1),LN(F7440:J7440),LN(Calculations!$B$3))),0)</f>
        <v>3.8046933235963053E-2</v>
      </c>
    </row>
    <row r="7441" spans="1:11" x14ac:dyDescent="0.35">
      <c r="A7441">
        <v>7438</v>
      </c>
      <c r="B7441" t="str">
        <f t="shared" si="116"/>
        <v>22-60.5</v>
      </c>
      <c r="C7441">
        <v>-60.347291308673</v>
      </c>
      <c r="D7441">
        <v>22.326580446775999</v>
      </c>
      <c r="E7441">
        <f>ASIN(SQRT((SIN(RADIANS(PARAMETERS!$D$8-D7441)/2)*SIN(RADIANS(PARAMETERS!$D$8-D7441)/2))+(COS(RADIANS(D7441))*COS(RADIANS(PARAMETERS!$D$8))*SIN(RADIANS(PARAMETERS!$D$9-C7441)/2)*SIN(RADIANS(PARAMETERS!$D$9-C7441)/2))))*2*3958.756</f>
        <v>477.31405700925029</v>
      </c>
      <c r="F7441">
        <v>171.64410400391</v>
      </c>
      <c r="G7441">
        <v>197.86050415039</v>
      </c>
      <c r="H7441">
        <v>238.68572998047</v>
      </c>
      <c r="I7441">
        <v>275.0774230957</v>
      </c>
      <c r="J7441">
        <v>317.01815795898</v>
      </c>
      <c r="K7441" s="6">
        <f>IFERROR(EXP(TREND(LN($F$1:$J$1),LN(F7441:J7441),LN(Calculations!$B$3))),0)</f>
        <v>3.8643458542956415E-2</v>
      </c>
    </row>
    <row r="7442" spans="1:11" x14ac:dyDescent="0.35">
      <c r="A7442">
        <v>7439</v>
      </c>
      <c r="B7442" t="str">
        <f t="shared" si="116"/>
        <v>22-60.5</v>
      </c>
      <c r="C7442">
        <v>-60.618612643573996</v>
      </c>
      <c r="D7442">
        <v>22.326580446775999</v>
      </c>
      <c r="E7442">
        <f>ASIN(SQRT((SIN(RADIANS(PARAMETERS!$D$8-D7442)/2)*SIN(RADIANS(PARAMETERS!$D$8-D7442)/2))+(COS(RADIANS(D7442))*COS(RADIANS(PARAMETERS!$D$8))*SIN(RADIANS(PARAMETERS!$D$9-C7442)/2)*SIN(RADIANS(PARAMETERS!$D$9-C7442)/2))))*2*3958.756</f>
        <v>476.93312187326381</v>
      </c>
      <c r="F7442">
        <v>172.21020507813</v>
      </c>
      <c r="G7442">
        <v>198.52207946777</v>
      </c>
      <c r="H7442">
        <v>239.5510559082</v>
      </c>
      <c r="I7442">
        <v>276.13339233398</v>
      </c>
      <c r="J7442">
        <v>318.30291748047</v>
      </c>
      <c r="K7442" s="6">
        <f>IFERROR(EXP(TREND(LN($F$1:$J$1),LN(F7442:J7442),LN(Calculations!$B$3))),0)</f>
        <v>3.9223029796226147E-2</v>
      </c>
    </row>
    <row r="7443" spans="1:11" x14ac:dyDescent="0.35">
      <c r="A7443">
        <v>7440</v>
      </c>
      <c r="B7443" t="str">
        <f t="shared" si="116"/>
        <v>22-61</v>
      </c>
      <c r="C7443">
        <v>-60.889933978475</v>
      </c>
      <c r="D7443">
        <v>22.326580446775999</v>
      </c>
      <c r="E7443">
        <f>ASIN(SQRT((SIN(RADIANS(PARAMETERS!$D$8-D7443)/2)*SIN(RADIANS(PARAMETERS!$D$8-D7443)/2))+(COS(RADIANS(D7443))*COS(RADIANS(PARAMETERS!$D$8))*SIN(RADIANS(PARAMETERS!$D$9-C7443)/2)*SIN(RADIANS(PARAMETERS!$D$9-C7443)/2))))*2*3958.756</f>
        <v>477.21061379988834</v>
      </c>
      <c r="F7443">
        <v>172.73745727539</v>
      </c>
      <c r="G7443">
        <v>199.16667175293</v>
      </c>
      <c r="H7443">
        <v>240.40866088867</v>
      </c>
      <c r="I7443">
        <v>277.19161987305</v>
      </c>
      <c r="J7443">
        <v>319.60311889648</v>
      </c>
      <c r="K7443" s="6">
        <f>IFERROR(EXP(TREND(LN($F$1:$J$1),LN(F7443:J7443),LN(Calculations!$B$3))),0)</f>
        <v>3.9760979366317506E-2</v>
      </c>
    </row>
    <row r="7444" spans="1:11" x14ac:dyDescent="0.35">
      <c r="A7444">
        <v>7441</v>
      </c>
      <c r="B7444" t="str">
        <f t="shared" si="116"/>
        <v>22-61</v>
      </c>
      <c r="C7444">
        <v>-61.161255313376003</v>
      </c>
      <c r="D7444">
        <v>22.326580446775999</v>
      </c>
      <c r="E7444">
        <f>ASIN(SQRT((SIN(RADIANS(PARAMETERS!$D$8-D7444)/2)*SIN(RADIANS(PARAMETERS!$D$8-D7444)/2))+(COS(RADIANS(D7444))*COS(RADIANS(PARAMETERS!$D$8))*SIN(RADIANS(PARAMETERS!$D$9-C7444)/2)*SIN(RADIANS(PARAMETERS!$D$9-C7444)/2))))*2*3958.756</f>
        <v>478.14538578152508</v>
      </c>
      <c r="F7444">
        <v>173.21112060547</v>
      </c>
      <c r="G7444">
        <v>199.76419067383</v>
      </c>
      <c r="H7444">
        <v>241.2135925293</v>
      </c>
      <c r="I7444">
        <v>278.19281005859</v>
      </c>
      <c r="J7444">
        <v>320.84182739258</v>
      </c>
      <c r="K7444" s="6">
        <f>IFERROR(EXP(TREND(LN($F$1:$J$1),LN(F7444:J7444),LN(Calculations!$B$3))),0)</f>
        <v>4.0242437398226028E-2</v>
      </c>
    </row>
    <row r="7445" spans="1:11" x14ac:dyDescent="0.35">
      <c r="A7445">
        <v>7442</v>
      </c>
      <c r="B7445" t="str">
        <f t="shared" si="116"/>
        <v>22-61.5</v>
      </c>
      <c r="C7445">
        <v>-61.432576648276999</v>
      </c>
      <c r="D7445">
        <v>22.326580446775999</v>
      </c>
      <c r="E7445">
        <f>ASIN(SQRT((SIN(RADIANS(PARAMETERS!$D$8-D7445)/2)*SIN(RADIANS(PARAMETERS!$D$8-D7445)/2))+(COS(RADIANS(D7445))*COS(RADIANS(PARAMETERS!$D$8))*SIN(RADIANS(PARAMETERS!$D$9-C7445)/2)*SIN(RADIANS(PARAMETERS!$D$9-C7445)/2))))*2*3958.756</f>
        <v>479.73359346055742</v>
      </c>
      <c r="F7445">
        <v>173.68257141113</v>
      </c>
      <c r="G7445">
        <v>200.37237548828</v>
      </c>
      <c r="H7445">
        <v>242.05104064941</v>
      </c>
      <c r="I7445">
        <v>279.24865722656</v>
      </c>
      <c r="J7445">
        <v>322.16345214844</v>
      </c>
      <c r="K7445" s="6">
        <f>IFERROR(EXP(TREND(LN($F$1:$J$1),LN(F7445:J7445),LN(Calculations!$B$3))),0)</f>
        <v>4.0712057205681496E-2</v>
      </c>
    </row>
    <row r="7446" spans="1:11" x14ac:dyDescent="0.35">
      <c r="A7446">
        <v>7443</v>
      </c>
      <c r="B7446" t="str">
        <f t="shared" si="116"/>
        <v>22-61.5</v>
      </c>
      <c r="C7446">
        <v>-61.703897983178003</v>
      </c>
      <c r="D7446">
        <v>22.326580446775999</v>
      </c>
      <c r="E7446">
        <f>ASIN(SQRT((SIN(RADIANS(PARAMETERS!$D$8-D7446)/2)*SIN(RADIANS(PARAMETERS!$D$8-D7446)/2))+(COS(RADIANS(D7446))*COS(RADIANS(PARAMETERS!$D$8))*SIN(RADIANS(PARAMETERS!$D$9-C7446)/2)*SIN(RADIANS(PARAMETERS!$D$9-C7446)/2))))*2*3958.756</f>
        <v>481.96877345274726</v>
      </c>
      <c r="F7446">
        <v>174.1195526123</v>
      </c>
      <c r="G7446">
        <v>200.94085693359</v>
      </c>
      <c r="H7446">
        <v>242.84066772461</v>
      </c>
      <c r="I7446">
        <v>280.24954223633</v>
      </c>
      <c r="J7446">
        <v>323.42199707031</v>
      </c>
      <c r="K7446" s="6">
        <f>IFERROR(EXP(TREND(LN($F$1:$J$1),LN(F7446:J7446),LN(Calculations!$B$3))),0)</f>
        <v>4.114443720482483E-2</v>
      </c>
    </row>
    <row r="7447" spans="1:11" x14ac:dyDescent="0.35">
      <c r="A7447">
        <v>7444</v>
      </c>
      <c r="B7447" t="str">
        <f t="shared" si="116"/>
        <v>22-62</v>
      </c>
      <c r="C7447">
        <v>-61.975219318078999</v>
      </c>
      <c r="D7447">
        <v>22.326580446775999</v>
      </c>
      <c r="E7447">
        <f>ASIN(SQRT((SIN(RADIANS(PARAMETERS!$D$8-D7447)/2)*SIN(RADIANS(PARAMETERS!$D$8-D7447)/2))+(COS(RADIANS(D7447))*COS(RADIANS(PARAMETERS!$D$8))*SIN(RADIANS(PARAMETERS!$D$9-C7447)/2)*SIN(RADIANS(PARAMETERS!$D$9-C7447)/2))))*2*3958.756</f>
        <v>484.84197274659169</v>
      </c>
      <c r="F7447">
        <v>174.50654602051</v>
      </c>
      <c r="G7447">
        <v>201.44555664063</v>
      </c>
      <c r="H7447">
        <v>243.54348754883</v>
      </c>
      <c r="I7447">
        <v>281.14178466797</v>
      </c>
      <c r="J7447">
        <v>324.54547119141</v>
      </c>
      <c r="K7447" s="6">
        <f>IFERROR(EXP(TREND(LN($F$1:$J$1),LN(F7447:J7447),LN(Calculations!$B$3))),0)</f>
        <v>4.1527535507595657E-2</v>
      </c>
    </row>
    <row r="7448" spans="1:11" x14ac:dyDescent="0.35">
      <c r="A7448">
        <v>7445</v>
      </c>
      <c r="B7448" t="str">
        <f t="shared" si="116"/>
        <v>22-62</v>
      </c>
      <c r="C7448">
        <v>-62.246540652980002</v>
      </c>
      <c r="D7448">
        <v>22.326580446775999</v>
      </c>
      <c r="E7448">
        <f>ASIN(SQRT((SIN(RADIANS(PARAMETERS!$D$8-D7448)/2)*SIN(RADIANS(PARAMETERS!$D$8-D7448)/2))+(COS(RADIANS(D7448))*COS(RADIANS(PARAMETERS!$D$8))*SIN(RADIANS(PARAMETERS!$D$9-C7448)/2)*SIN(RADIANS(PARAMETERS!$D$9-C7448)/2))))*2*3958.756</f>
        <v>488.34192324285317</v>
      </c>
      <c r="F7448">
        <v>174.89703369141</v>
      </c>
      <c r="G7448">
        <v>201.96620178223</v>
      </c>
      <c r="H7448">
        <v>244.28469848633</v>
      </c>
      <c r="I7448">
        <v>282.09512329102</v>
      </c>
      <c r="J7448">
        <v>325.75881958008</v>
      </c>
      <c r="K7448" s="6">
        <f>IFERROR(EXP(TREND(LN($F$1:$J$1),LN(F7448:J7448),LN(Calculations!$B$3))),0)</f>
        <v>4.1903276400704549E-2</v>
      </c>
    </row>
    <row r="7449" spans="1:11" x14ac:dyDescent="0.35">
      <c r="A7449">
        <v>7446</v>
      </c>
      <c r="B7449" t="str">
        <f t="shared" si="116"/>
        <v>22-62.5</v>
      </c>
      <c r="C7449">
        <v>-62.517861987880998</v>
      </c>
      <c r="D7449">
        <v>22.326580446775999</v>
      </c>
      <c r="E7449">
        <f>ASIN(SQRT((SIN(RADIANS(PARAMETERS!$D$8-D7449)/2)*SIN(RADIANS(PARAMETERS!$D$8-D7449)/2))+(COS(RADIANS(D7449))*COS(RADIANS(PARAMETERS!$D$8))*SIN(RADIANS(PARAMETERS!$D$9-C7449)/2)*SIN(RADIANS(PARAMETERS!$D$9-C7449)/2))))*2*3958.756</f>
        <v>492.45525372455796</v>
      </c>
      <c r="F7449">
        <v>175.25233459473</v>
      </c>
      <c r="G7449">
        <v>202.44523620605</v>
      </c>
      <c r="H7449">
        <v>244.97402954102</v>
      </c>
      <c r="I7449">
        <v>282.98721313477</v>
      </c>
      <c r="J7449">
        <v>326.89993286133</v>
      </c>
      <c r="K7449" s="6">
        <f>IFERROR(EXP(TREND(LN($F$1:$J$1),LN(F7449:J7449),LN(Calculations!$B$3))),0)</f>
        <v>4.224032396643071E-2</v>
      </c>
    </row>
    <row r="7450" spans="1:11" x14ac:dyDescent="0.35">
      <c r="A7450">
        <v>7447</v>
      </c>
      <c r="B7450" t="str">
        <f t="shared" si="116"/>
        <v>22-63</v>
      </c>
      <c r="C7450">
        <v>-62.789183322782002</v>
      </c>
      <c r="D7450">
        <v>22.326580446775999</v>
      </c>
      <c r="E7450">
        <f>ASIN(SQRT((SIN(RADIANS(PARAMETERS!$D$8-D7450)/2)*SIN(RADIANS(PARAMETERS!$D$8-D7450)/2))+(COS(RADIANS(D7450))*COS(RADIANS(PARAMETERS!$D$8))*SIN(RADIANS(PARAMETERS!$D$9-C7450)/2)*SIN(RADIANS(PARAMETERS!$D$9-C7450)/2))))*2*3958.756</f>
        <v>497.16673036694908</v>
      </c>
      <c r="F7450">
        <v>175.56045532227</v>
      </c>
      <c r="G7450">
        <v>202.86108398438</v>
      </c>
      <c r="H7450">
        <v>245.57305908203</v>
      </c>
      <c r="I7450">
        <v>283.76284790039</v>
      </c>
      <c r="J7450">
        <v>327.89251708984</v>
      </c>
      <c r="K7450" s="6">
        <f>IFERROR(EXP(TREND(LN($F$1:$J$1),LN(F7450:J7450),LN(Calculations!$B$3))),0)</f>
        <v>4.2532741469082189E-2</v>
      </c>
    </row>
    <row r="7451" spans="1:11" x14ac:dyDescent="0.35">
      <c r="A7451">
        <v>7448</v>
      </c>
      <c r="B7451" t="str">
        <f t="shared" si="116"/>
        <v>22-63</v>
      </c>
      <c r="C7451">
        <v>-63.060504657682998</v>
      </c>
      <c r="D7451">
        <v>22.326580446775999</v>
      </c>
      <c r="E7451">
        <f>ASIN(SQRT((SIN(RADIANS(PARAMETERS!$D$8-D7451)/2)*SIN(RADIANS(PARAMETERS!$D$8-D7451)/2))+(COS(RADIANS(D7451))*COS(RADIANS(PARAMETERS!$D$8))*SIN(RADIANS(PARAMETERS!$D$9-C7451)/2)*SIN(RADIANS(PARAMETERS!$D$9-C7451)/2))))*2*3958.756</f>
        <v>502.4595163531805</v>
      </c>
      <c r="F7451">
        <v>175.86476135254</v>
      </c>
      <c r="G7451">
        <v>203.2734375</v>
      </c>
      <c r="H7451">
        <v>246.16928100586</v>
      </c>
      <c r="I7451">
        <v>284.53649902344</v>
      </c>
      <c r="J7451">
        <v>328.88430786133</v>
      </c>
      <c r="K7451" s="6">
        <f>IFERROR(EXP(TREND(LN($F$1:$J$1),LN(F7451:J7451),LN(Calculations!$B$3))),0)</f>
        <v>4.2820257882508983E-2</v>
      </c>
    </row>
    <row r="7452" spans="1:11" x14ac:dyDescent="0.35">
      <c r="A7452">
        <v>7449</v>
      </c>
      <c r="B7452" t="str">
        <f t="shared" si="116"/>
        <v>22-63.5</v>
      </c>
      <c r="C7452">
        <v>-63.331825992584001</v>
      </c>
      <c r="D7452">
        <v>22.326580446775999</v>
      </c>
      <c r="E7452">
        <f>ASIN(SQRT((SIN(RADIANS(PARAMETERS!$D$8-D7452)/2)*SIN(RADIANS(PARAMETERS!$D$8-D7452)/2))+(COS(RADIANS(D7452))*COS(RADIANS(PARAMETERS!$D$8))*SIN(RADIANS(PARAMETERS!$D$9-C7452)/2)*SIN(RADIANS(PARAMETERS!$D$9-C7452)/2))))*2*3958.756</f>
        <v>508.31544123157585</v>
      </c>
      <c r="F7452">
        <v>176.13633728027</v>
      </c>
      <c r="G7452">
        <v>203.6382598877</v>
      </c>
      <c r="H7452">
        <v>246.69247436523</v>
      </c>
      <c r="I7452">
        <v>285.21231079102</v>
      </c>
      <c r="J7452">
        <v>329.74749755859</v>
      </c>
      <c r="K7452" s="6">
        <f>IFERROR(EXP(TREND(LN($F$1:$J$1),LN(F7452:J7452),LN(Calculations!$B$3))),0)</f>
        <v>4.3080739917747968E-2</v>
      </c>
    </row>
    <row r="7453" spans="1:11" x14ac:dyDescent="0.35">
      <c r="A7453">
        <v>7450</v>
      </c>
      <c r="B7453" t="str">
        <f t="shared" si="116"/>
        <v>22-63.5</v>
      </c>
      <c r="C7453">
        <v>-63.603147327484997</v>
      </c>
      <c r="D7453">
        <v>22.326580446775999</v>
      </c>
      <c r="E7453">
        <f>ASIN(SQRT((SIN(RADIANS(PARAMETERS!$D$8-D7453)/2)*SIN(RADIANS(PARAMETERS!$D$8-D7453)/2))+(COS(RADIANS(D7453))*COS(RADIANS(PARAMETERS!$D$8))*SIN(RADIANS(PARAMETERS!$D$9-C7453)/2)*SIN(RADIANS(PARAMETERS!$D$9-C7453)/2))))*2*3958.756</f>
        <v>514.7152712542869</v>
      </c>
      <c r="F7453">
        <v>176.38093566895</v>
      </c>
      <c r="G7453">
        <v>203.96179199219</v>
      </c>
      <c r="H7453">
        <v>247.14953613281</v>
      </c>
      <c r="I7453">
        <v>285.79760742188</v>
      </c>
      <c r="J7453">
        <v>330.48974609375</v>
      </c>
      <c r="K7453" s="6">
        <f>IFERROR(EXP(TREND(LN($F$1:$J$1),LN(F7453:J7453),LN(Calculations!$B$3))),0)</f>
        <v>4.3321397765042485E-2</v>
      </c>
    </row>
    <row r="7454" spans="1:11" x14ac:dyDescent="0.35">
      <c r="A7454">
        <v>7451</v>
      </c>
      <c r="B7454" t="str">
        <f t="shared" si="116"/>
        <v>22-64</v>
      </c>
      <c r="C7454">
        <v>-63.874468662386001</v>
      </c>
      <c r="D7454">
        <v>22.326580446775999</v>
      </c>
      <c r="E7454">
        <f>ASIN(SQRT((SIN(RADIANS(PARAMETERS!$D$8-D7454)/2)*SIN(RADIANS(PARAMETERS!$D$8-D7454)/2))+(COS(RADIANS(D7454))*COS(RADIANS(PARAMETERS!$D$8))*SIN(RADIANS(PARAMETERS!$D$9-C7454)/2)*SIN(RADIANS(PARAMETERS!$D$9-C7454)/2))))*2*3958.756</f>
        <v>521.63897295675133</v>
      </c>
      <c r="F7454">
        <v>176.64085388184</v>
      </c>
      <c r="G7454">
        <v>204.30410766602</v>
      </c>
      <c r="H7454">
        <v>247.63108825684</v>
      </c>
      <c r="I7454">
        <v>286.41275024414</v>
      </c>
      <c r="J7454">
        <v>331.26843261719</v>
      </c>
      <c r="K7454" s="6">
        <f>IFERROR(EXP(TREND(LN($F$1:$J$1),LN(F7454:J7454),LN(Calculations!$B$3))),0)</f>
        <v>4.3579249695214178E-2</v>
      </c>
    </row>
    <row r="7455" spans="1:11" x14ac:dyDescent="0.35">
      <c r="A7455">
        <v>7452</v>
      </c>
      <c r="B7455" t="str">
        <f t="shared" si="116"/>
        <v>22-64</v>
      </c>
      <c r="C7455">
        <v>-64.145789997286997</v>
      </c>
      <c r="D7455">
        <v>22.326580446775999</v>
      </c>
      <c r="E7455">
        <f>ASIN(SQRT((SIN(RADIANS(PARAMETERS!$D$8-D7455)/2)*SIN(RADIANS(PARAMETERS!$D$8-D7455)/2))+(COS(RADIANS(D7455))*COS(RADIANS(PARAMETERS!$D$8))*SIN(RADIANS(PARAMETERS!$D$9-C7455)/2)*SIN(RADIANS(PARAMETERS!$D$9-C7455)/2))))*2*3958.756</f>
        <v>529.06596353493978</v>
      </c>
      <c r="F7455">
        <v>176.87994384766</v>
      </c>
      <c r="G7455">
        <v>204.61351013184</v>
      </c>
      <c r="H7455">
        <v>248.05867004395</v>
      </c>
      <c r="I7455">
        <v>286.95321655273</v>
      </c>
      <c r="J7455">
        <v>331.94662475586</v>
      </c>
      <c r="K7455" s="6">
        <f>IFERROR(EXP(TREND(LN($F$1:$J$1),LN(F7455:J7455),LN(Calculations!$B$3))),0)</f>
        <v>4.3823163194862236E-2</v>
      </c>
    </row>
    <row r="7456" spans="1:11" x14ac:dyDescent="0.35">
      <c r="A7456">
        <v>7453</v>
      </c>
      <c r="B7456" t="str">
        <f t="shared" si="116"/>
        <v>22-64.5</v>
      </c>
      <c r="C7456">
        <v>-64.417111332188</v>
      </c>
      <c r="D7456">
        <v>22.326580446775999</v>
      </c>
      <c r="E7456">
        <f>ASIN(SQRT((SIN(RADIANS(PARAMETERS!$D$8-D7456)/2)*SIN(RADIANS(PARAMETERS!$D$8-D7456)/2))+(COS(RADIANS(D7456))*COS(RADIANS(PARAMETERS!$D$8))*SIN(RADIANS(PARAMETERS!$D$9-C7456)/2)*SIN(RADIANS(PARAMETERS!$D$9-C7456)/2))))*2*3958.756</f>
        <v>536.97534301530413</v>
      </c>
      <c r="F7456">
        <v>177.10498046875</v>
      </c>
      <c r="G7456">
        <v>204.90010070801</v>
      </c>
      <c r="H7456">
        <v>248.4482421875</v>
      </c>
      <c r="I7456">
        <v>287.4407043457</v>
      </c>
      <c r="J7456">
        <v>332.55307006836</v>
      </c>
      <c r="K7456" s="6">
        <f>IFERROR(EXP(TREND(LN($F$1:$J$1),LN(F7456:J7456),LN(Calculations!$B$3))),0)</f>
        <v>4.4058513645677935E-2</v>
      </c>
    </row>
    <row r="7457" spans="1:11" x14ac:dyDescent="0.35">
      <c r="A7457">
        <v>7454</v>
      </c>
      <c r="B7457" t="str">
        <f t="shared" si="116"/>
        <v>22-64.5</v>
      </c>
      <c r="C7457">
        <v>-64.688432667089003</v>
      </c>
      <c r="D7457">
        <v>22.326580446775999</v>
      </c>
      <c r="E7457">
        <f>ASIN(SQRT((SIN(RADIANS(PARAMETERS!$D$8-D7457)/2)*SIN(RADIANS(PARAMETERS!$D$8-D7457)/2))+(COS(RADIANS(D7457))*COS(RADIANS(PARAMETERS!$D$8))*SIN(RADIANS(PARAMETERS!$D$9-C7457)/2)*SIN(RADIANS(PARAMETERS!$D$9-C7457)/2))))*2*3958.756</f>
        <v>545.34610466724041</v>
      </c>
      <c r="F7457">
        <v>177.35151672363</v>
      </c>
      <c r="G7457">
        <v>205.21441650391</v>
      </c>
      <c r="H7457">
        <v>248.87599182129</v>
      </c>
      <c r="I7457">
        <v>287.97644042969</v>
      </c>
      <c r="J7457">
        <v>333.22018432617</v>
      </c>
      <c r="K7457" s="6">
        <f>IFERROR(EXP(TREND(LN($F$1:$J$1),LN(F7457:J7457),LN(Calculations!$B$3))),0)</f>
        <v>4.431655998172343E-2</v>
      </c>
    </row>
    <row r="7458" spans="1:11" x14ac:dyDescent="0.35">
      <c r="A7458">
        <v>7455</v>
      </c>
      <c r="B7458" t="str">
        <f t="shared" si="116"/>
        <v>22-65</v>
      </c>
      <c r="C7458">
        <v>-64.959754001990007</v>
      </c>
      <c r="D7458">
        <v>22.326580446775999</v>
      </c>
      <c r="E7458">
        <f>ASIN(SQRT((SIN(RADIANS(PARAMETERS!$D$8-D7458)/2)*SIN(RADIANS(PARAMETERS!$D$8-D7458)/2))+(COS(RADIANS(D7458))*COS(RADIANS(PARAMETERS!$D$8))*SIN(RADIANS(PARAMETERS!$D$9-C7458)/2)*SIN(RADIANS(PARAMETERS!$D$9-C7458)/2))))*2*3958.756</f>
        <v>554.1573214805702</v>
      </c>
      <c r="F7458">
        <v>177.56851196289</v>
      </c>
      <c r="G7458">
        <v>205.48152160645</v>
      </c>
      <c r="H7458">
        <v>249.22569274902</v>
      </c>
      <c r="I7458">
        <v>288.40371704102</v>
      </c>
      <c r="J7458">
        <v>333.74087524414</v>
      </c>
      <c r="K7458" s="6">
        <f>IFERROR(EXP(TREND(LN($F$1:$J$1),LN(F7458:J7458),LN(Calculations!$B$3))),0)</f>
        <v>4.45554960006262E-2</v>
      </c>
    </row>
    <row r="7459" spans="1:11" x14ac:dyDescent="0.35">
      <c r="A7459">
        <v>7456</v>
      </c>
      <c r="B7459" t="str">
        <f t="shared" si="116"/>
        <v>22-65</v>
      </c>
      <c r="C7459">
        <v>-65.231075336890996</v>
      </c>
      <c r="D7459">
        <v>22.326580446775999</v>
      </c>
      <c r="E7459">
        <f>ASIN(SQRT((SIN(RADIANS(PARAMETERS!$D$8-D7459)/2)*SIN(RADIANS(PARAMETERS!$D$8-D7459)/2))+(COS(RADIANS(D7459))*COS(RADIANS(PARAMETERS!$D$8))*SIN(RADIANS(PARAMETERS!$D$9-C7459)/2)*SIN(RADIANS(PARAMETERS!$D$9-C7459)/2))))*2*3958.756</f>
        <v>563.38830775023416</v>
      </c>
      <c r="F7459">
        <v>177.76989746094</v>
      </c>
      <c r="G7459">
        <v>205.72277832031</v>
      </c>
      <c r="H7459">
        <v>249.53160095215</v>
      </c>
      <c r="I7459">
        <v>288.76947021484</v>
      </c>
      <c r="J7459">
        <v>334.17782592773</v>
      </c>
      <c r="K7459" s="6">
        <f>IFERROR(EXP(TREND(LN($F$1:$J$1),LN(F7459:J7459),LN(Calculations!$B$3))),0)</f>
        <v>4.4785822802250685E-2</v>
      </c>
    </row>
    <row r="7460" spans="1:11" x14ac:dyDescent="0.35">
      <c r="A7460">
        <v>7457</v>
      </c>
      <c r="B7460" t="str">
        <f t="shared" si="116"/>
        <v>22-65.5</v>
      </c>
      <c r="C7460">
        <v>-65.502396671791999</v>
      </c>
      <c r="D7460">
        <v>22.326580446775999</v>
      </c>
      <c r="E7460">
        <f>ASIN(SQRT((SIN(RADIANS(PARAMETERS!$D$8-D7460)/2)*SIN(RADIANS(PARAMETERS!$D$8-D7460)/2))+(COS(RADIANS(D7460))*COS(RADIANS(PARAMETERS!$D$8))*SIN(RADIANS(PARAMETERS!$D$9-C7460)/2)*SIN(RADIANS(PARAMETERS!$D$9-C7460)/2))))*2*3958.756</f>
        <v>573.01875583466074</v>
      </c>
      <c r="F7460">
        <v>177.9945526123</v>
      </c>
      <c r="G7460">
        <v>205.99523925781</v>
      </c>
      <c r="H7460">
        <v>249.88227844238</v>
      </c>
      <c r="I7460">
        <v>289.19305419922</v>
      </c>
      <c r="J7460">
        <v>334.6887512207</v>
      </c>
      <c r="K7460" s="6">
        <f>IFERROR(EXP(TREND(LN($F$1:$J$1),LN(F7460:J7460),LN(Calculations!$B$3))),0)</f>
        <v>4.5039652544128464E-2</v>
      </c>
    </row>
    <row r="7461" spans="1:11" x14ac:dyDescent="0.35">
      <c r="A7461">
        <v>7458</v>
      </c>
      <c r="B7461" t="str">
        <f t="shared" si="116"/>
        <v>22-66</v>
      </c>
      <c r="C7461">
        <v>-65.773718006693002</v>
      </c>
      <c r="D7461">
        <v>22.326580446775999</v>
      </c>
      <c r="E7461">
        <f>ASIN(SQRT((SIN(RADIANS(PARAMETERS!$D$8-D7461)/2)*SIN(RADIANS(PARAMETERS!$D$8-D7461)/2))+(COS(RADIANS(D7461))*COS(RADIANS(PARAMETERS!$D$8))*SIN(RADIANS(PARAMETERS!$D$9-C7461)/2)*SIN(RADIANS(PARAMETERS!$D$9-C7461)/2))))*2*3958.756</f>
        <v>583.02884896573539</v>
      </c>
      <c r="F7461">
        <v>178.18061828613</v>
      </c>
      <c r="G7461">
        <v>206.21185302734</v>
      </c>
      <c r="H7461">
        <v>250.14724731445</v>
      </c>
      <c r="I7461">
        <v>289.50180053711</v>
      </c>
      <c r="J7461">
        <v>335.04861450195</v>
      </c>
      <c r="K7461" s="6">
        <f>IFERROR(EXP(TREND(LN($F$1:$J$1),LN(F7461:J7461),LN(Calculations!$B$3))),0)</f>
        <v>4.526161075626596E-2</v>
      </c>
    </row>
    <row r="7462" spans="1:11" x14ac:dyDescent="0.35">
      <c r="A7462">
        <v>7459</v>
      </c>
      <c r="B7462" t="str">
        <f t="shared" si="116"/>
        <v>22-66</v>
      </c>
      <c r="C7462">
        <v>-66.045039341594006</v>
      </c>
      <c r="D7462">
        <v>22.326580446775999</v>
      </c>
      <c r="E7462">
        <f>ASIN(SQRT((SIN(RADIANS(PARAMETERS!$D$8-D7462)/2)*SIN(RADIANS(PARAMETERS!$D$8-D7462)/2))+(COS(RADIANS(D7462))*COS(RADIANS(PARAMETERS!$D$8))*SIN(RADIANS(PARAMETERS!$D$9-C7462)/2)*SIN(RADIANS(PARAMETERS!$D$9-C7462)/2))))*2*3958.756</f>
        <v>593.39935158954154</v>
      </c>
      <c r="F7462">
        <v>178.34651184082</v>
      </c>
      <c r="G7462">
        <v>206.40298461914</v>
      </c>
      <c r="H7462">
        <v>250.37794494629</v>
      </c>
      <c r="I7462">
        <v>289.76794433594</v>
      </c>
      <c r="J7462">
        <v>335.35586547852</v>
      </c>
      <c r="K7462" s="6">
        <f>IFERROR(EXP(TREND(LN($F$1:$J$1),LN(F7462:J7462),LN(Calculations!$B$3))),0)</f>
        <v>4.5462573260249828E-2</v>
      </c>
    </row>
    <row r="7463" spans="1:11" x14ac:dyDescent="0.35">
      <c r="A7463">
        <v>7460</v>
      </c>
      <c r="B7463" t="str">
        <f t="shared" si="116"/>
        <v>22-66.5</v>
      </c>
      <c r="C7463">
        <v>-66.316360676494995</v>
      </c>
      <c r="D7463">
        <v>22.326580446775999</v>
      </c>
      <c r="E7463">
        <f>ASIN(SQRT((SIN(RADIANS(PARAMETERS!$D$8-D7463)/2)*SIN(RADIANS(PARAMETERS!$D$8-D7463)/2))+(COS(RADIANS(D7463))*COS(RADIANS(PARAMETERS!$D$8))*SIN(RADIANS(PARAMETERS!$D$9-C7463)/2)*SIN(RADIANS(PARAMETERS!$D$9-C7463)/2))))*2*3958.756</f>
        <v>604.11167912475651</v>
      </c>
      <c r="F7463">
        <v>178.52618408203</v>
      </c>
      <c r="G7463">
        <v>206.62077331543</v>
      </c>
      <c r="H7463">
        <v>250.658203125</v>
      </c>
      <c r="I7463">
        <v>290.10662841797</v>
      </c>
      <c r="J7463">
        <v>335.76461791992</v>
      </c>
      <c r="K7463" s="6">
        <f>IFERROR(EXP(TREND(LN($F$1:$J$1),LN(F7463:J7463),LN(Calculations!$B$3))),0)</f>
        <v>4.5667485272113797E-2</v>
      </c>
    </row>
    <row r="7464" spans="1:11" x14ac:dyDescent="0.35">
      <c r="A7464">
        <v>7461</v>
      </c>
      <c r="B7464" t="str">
        <f t="shared" si="116"/>
        <v>22-66.5</v>
      </c>
      <c r="C7464">
        <v>-66.587682011395998</v>
      </c>
      <c r="D7464">
        <v>22.326580446775999</v>
      </c>
      <c r="E7464">
        <f>ASIN(SQRT((SIN(RADIANS(PARAMETERS!$D$8-D7464)/2)*SIN(RADIANS(PARAMETERS!$D$8-D7464)/2))+(COS(RADIANS(D7464))*COS(RADIANS(PARAMETERS!$D$8))*SIN(RADIANS(PARAMETERS!$D$9-C7464)/2)*SIN(RADIANS(PARAMETERS!$D$9-C7464)/2))))*2*3958.756</f>
        <v>615.14794926535512</v>
      </c>
      <c r="F7464">
        <v>178.68424987793</v>
      </c>
      <c r="G7464">
        <v>206.8159942627</v>
      </c>
      <c r="H7464">
        <v>250.91499328613</v>
      </c>
      <c r="I7464">
        <v>290.42156982422</v>
      </c>
      <c r="J7464">
        <v>336.14990234375</v>
      </c>
      <c r="K7464" s="6">
        <f>IFERROR(EXP(TREND(LN($F$1:$J$1),LN(F7464:J7464),LN(Calculations!$B$3))),0)</f>
        <v>4.5843626035156848E-2</v>
      </c>
    </row>
    <row r="7465" spans="1:11" x14ac:dyDescent="0.35">
      <c r="A7465">
        <v>7462</v>
      </c>
      <c r="B7465" t="str">
        <f t="shared" si="116"/>
        <v>22-67</v>
      </c>
      <c r="C7465">
        <v>-66.859003346296006</v>
      </c>
      <c r="D7465">
        <v>22.326580446775999</v>
      </c>
      <c r="E7465">
        <f>ASIN(SQRT((SIN(RADIANS(PARAMETERS!$D$8-D7465)/2)*SIN(RADIANS(PARAMETERS!$D$8-D7465)/2))+(COS(RADIANS(D7465))*COS(RADIANS(PARAMETERS!$D$8))*SIN(RADIANS(PARAMETERS!$D$9-C7465)/2)*SIN(RADIANS(PARAMETERS!$D$9-C7465)/2))))*2*3958.756</f>
        <v>626.49101705559212</v>
      </c>
      <c r="F7465">
        <v>178.84059143066</v>
      </c>
      <c r="G7465">
        <v>207.02014160156</v>
      </c>
      <c r="H7465">
        <v>251.20021057129</v>
      </c>
      <c r="I7465">
        <v>290.78482055664</v>
      </c>
      <c r="J7465">
        <v>336.60897827148</v>
      </c>
      <c r="K7465" s="6">
        <f>IFERROR(EXP(TREND(LN($F$1:$J$1),LN(F7465:J7465),LN(Calculations!$B$3))),0)</f>
        <v>4.6004159205632202E-2</v>
      </c>
    </row>
    <row r="7466" spans="1:11" x14ac:dyDescent="0.35">
      <c r="A7466">
        <v>7463</v>
      </c>
      <c r="B7466" t="str">
        <f t="shared" si="116"/>
        <v>22-67</v>
      </c>
      <c r="C7466">
        <v>-67.130324681196996</v>
      </c>
      <c r="D7466">
        <v>22.326580446775999</v>
      </c>
      <c r="E7466">
        <f>ASIN(SQRT((SIN(RADIANS(PARAMETERS!$D$8-D7466)/2)*SIN(RADIANS(PARAMETERS!$D$8-D7466)/2))+(COS(RADIANS(D7466))*COS(RADIANS(PARAMETERS!$D$8))*SIN(RADIANS(PARAMETERS!$D$9-C7466)/2)*SIN(RADIANS(PARAMETERS!$D$9-C7466)/2))))*2*3958.756</f>
        <v>638.12449595873341</v>
      </c>
      <c r="F7466">
        <v>179.01400756836</v>
      </c>
      <c r="G7466">
        <v>207.2615814209</v>
      </c>
      <c r="H7466">
        <v>251.55877685547</v>
      </c>
      <c r="I7466">
        <v>291.25765991211</v>
      </c>
      <c r="J7466">
        <v>337.22354125977</v>
      </c>
      <c r="K7466" s="6">
        <f>IFERROR(EXP(TREND(LN($F$1:$J$1),LN(F7466:J7466),LN(Calculations!$B$3))),0)</f>
        <v>4.6163421705500973E-2</v>
      </c>
    </row>
    <row r="7467" spans="1:11" x14ac:dyDescent="0.35">
      <c r="A7467">
        <v>7464</v>
      </c>
      <c r="B7467" t="str">
        <f t="shared" si="116"/>
        <v>22-67.5</v>
      </c>
      <c r="C7467">
        <v>-67.401646016097999</v>
      </c>
      <c r="D7467">
        <v>22.326580446775999</v>
      </c>
      <c r="E7467">
        <f>ASIN(SQRT((SIN(RADIANS(PARAMETERS!$D$8-D7467)/2)*SIN(RADIANS(PARAMETERS!$D$8-D7467)/2))+(COS(RADIANS(D7467))*COS(RADIANS(PARAMETERS!$D$8))*SIN(RADIANS(PARAMETERS!$D$9-C7467)/2)*SIN(RADIANS(PARAMETERS!$D$9-C7467)/2))))*2*3958.756</f>
        <v>650.03276705342887</v>
      </c>
      <c r="F7467">
        <v>179.13761901855</v>
      </c>
      <c r="G7467">
        <v>207.44393920898</v>
      </c>
      <c r="H7467">
        <v>251.84339904785</v>
      </c>
      <c r="I7467">
        <v>291.64294433594</v>
      </c>
      <c r="J7467">
        <v>337.73443603516</v>
      </c>
      <c r="K7467" s="6">
        <f>IFERROR(EXP(TREND(LN($F$1:$J$1),LN(F7467:J7467),LN(Calculations!$B$3))),0)</f>
        <v>4.626372617445404E-2</v>
      </c>
    </row>
    <row r="7468" spans="1:11" x14ac:dyDescent="0.35">
      <c r="A7468">
        <v>7465</v>
      </c>
      <c r="B7468" t="str">
        <f t="shared" si="116"/>
        <v>22-67.5</v>
      </c>
      <c r="C7468">
        <v>-67.672967350999002</v>
      </c>
      <c r="D7468">
        <v>22.326580446775999</v>
      </c>
      <c r="E7468">
        <f>ASIN(SQRT((SIN(RADIANS(PARAMETERS!$D$8-D7468)/2)*SIN(RADIANS(PARAMETERS!$D$8-D7468)/2))+(COS(RADIANS(D7468))*COS(RADIANS(PARAMETERS!$D$8))*SIN(RADIANS(PARAMETERS!$D$9-C7468)/2)*SIN(RADIANS(PARAMETERS!$D$9-C7468)/2))))*2*3958.756</f>
        <v>662.20097835140712</v>
      </c>
      <c r="F7468">
        <v>179.23629760742</v>
      </c>
      <c r="G7468">
        <v>207.6047668457</v>
      </c>
      <c r="H7468">
        <v>252.11370849609</v>
      </c>
      <c r="I7468">
        <v>292.02200317383</v>
      </c>
      <c r="J7468">
        <v>338.25015258789</v>
      </c>
      <c r="K7468" s="6">
        <f>IFERROR(EXP(TREND(LN($F$1:$J$1),LN(F7468:J7468),LN(Calculations!$B$3))),0)</f>
        <v>4.6324185160355441E-2</v>
      </c>
    </row>
    <row r="7469" spans="1:11" x14ac:dyDescent="0.35">
      <c r="A7469">
        <v>7466</v>
      </c>
      <c r="B7469" t="str">
        <f t="shared" si="116"/>
        <v>22-68</v>
      </c>
      <c r="C7469">
        <v>-67.944288685900005</v>
      </c>
      <c r="D7469">
        <v>22.326580446775999</v>
      </c>
      <c r="E7469">
        <f>ASIN(SQRT((SIN(RADIANS(PARAMETERS!$D$8-D7469)/2)*SIN(RADIANS(PARAMETERS!$D$8-D7469)/2))+(COS(RADIANS(D7469))*COS(RADIANS(PARAMETERS!$D$8))*SIN(RADIANS(PARAMETERS!$D$9-C7469)/2)*SIN(RADIANS(PARAMETERS!$D$9-C7469)/2))))*2*3958.756</f>
        <v>674.61503605298265</v>
      </c>
      <c r="F7469">
        <v>179.33110046387</v>
      </c>
      <c r="G7469">
        <v>207.775390625</v>
      </c>
      <c r="H7469">
        <v>252.41889953613</v>
      </c>
      <c r="I7469">
        <v>292.46166992188</v>
      </c>
      <c r="J7469">
        <v>338.85955810547</v>
      </c>
      <c r="K7469" s="6">
        <f>IFERROR(EXP(TREND(LN($F$1:$J$1),LN(F7469:J7469),LN(Calculations!$B$3))),0)</f>
        <v>4.6361593239907552E-2</v>
      </c>
    </row>
    <row r="7470" spans="1:11" x14ac:dyDescent="0.35">
      <c r="A7470">
        <v>7467</v>
      </c>
      <c r="B7470" t="str">
        <f t="shared" si="116"/>
        <v>22-68</v>
      </c>
      <c r="C7470">
        <v>-68.215610020800995</v>
      </c>
      <c r="D7470">
        <v>22.326580446775999</v>
      </c>
      <c r="E7470">
        <f>ASIN(SQRT((SIN(RADIANS(PARAMETERS!$D$8-D7470)/2)*SIN(RADIANS(PARAMETERS!$D$8-D7470)/2))+(COS(RADIANS(D7470))*COS(RADIANS(PARAMETERS!$D$8))*SIN(RADIANS(PARAMETERS!$D$9-C7470)/2)*SIN(RADIANS(PARAMETERS!$D$9-C7470)/2))))*2*3958.756</f>
        <v>687.26158936449394</v>
      </c>
      <c r="F7470">
        <v>179.36141967773</v>
      </c>
      <c r="G7470">
        <v>207.8635559082</v>
      </c>
      <c r="H7470">
        <v>252.61141967773</v>
      </c>
      <c r="I7470">
        <v>292.75979614258</v>
      </c>
      <c r="J7470">
        <v>339.29214477539</v>
      </c>
      <c r="K7470" s="6">
        <f>IFERROR(EXP(TREND(LN($F$1:$J$1),LN(F7470:J7470),LN(Calculations!$B$3))),0)</f>
        <v>4.6330639233765993E-2</v>
      </c>
    </row>
    <row r="7471" spans="1:11" x14ac:dyDescent="0.35">
      <c r="A7471">
        <v>7468</v>
      </c>
      <c r="B7471" t="str">
        <f t="shared" si="116"/>
        <v>22-68.5</v>
      </c>
      <c r="C7471">
        <v>-68.486931355701998</v>
      </c>
      <c r="D7471">
        <v>22.326580446775999</v>
      </c>
      <c r="E7471">
        <f>ASIN(SQRT((SIN(RADIANS(PARAMETERS!$D$8-D7471)/2)*SIN(RADIANS(PARAMETERS!$D$8-D7471)/2))+(COS(RADIANS(D7471))*COS(RADIANS(PARAMETERS!$D$8))*SIN(RADIANS(PARAMETERS!$D$9-C7471)/2)*SIN(RADIANS(PARAMETERS!$D$9-C7471)/2))))*2*3958.756</f>
        <v>700.12801030354785</v>
      </c>
      <c r="F7471">
        <v>179.37107849121</v>
      </c>
      <c r="G7471">
        <v>207.93327331543</v>
      </c>
      <c r="H7471">
        <v>252.79028320313</v>
      </c>
      <c r="I7471">
        <v>293.04974365234</v>
      </c>
      <c r="J7471">
        <v>339.72409057617</v>
      </c>
      <c r="K7471" s="6">
        <f>IFERROR(EXP(TREND(LN($F$1:$J$1),LN(F7471:J7471),LN(Calculations!$B$3))),0)</f>
        <v>4.6268073140840651E-2</v>
      </c>
    </row>
    <row r="7472" spans="1:11" x14ac:dyDescent="0.35">
      <c r="A7472">
        <v>7469</v>
      </c>
      <c r="B7472" t="str">
        <f t="shared" si="116"/>
        <v>22-69</v>
      </c>
      <c r="C7472">
        <v>-68.758252690603001</v>
      </c>
      <c r="D7472">
        <v>22.326580446775999</v>
      </c>
      <c r="E7472">
        <f>ASIN(SQRT((SIN(RADIANS(PARAMETERS!$D$8-D7472)/2)*SIN(RADIANS(PARAMETERS!$D$8-D7472)/2))+(COS(RADIANS(D7472))*COS(RADIANS(PARAMETERS!$D$8))*SIN(RADIANS(PARAMETERS!$D$9-C7472)/2)*SIN(RADIANS(PARAMETERS!$D$9-C7472)/2))))*2*3958.756</f>
        <v>713.20236972442717</v>
      </c>
      <c r="F7472">
        <v>179.38098144531</v>
      </c>
      <c r="G7472">
        <v>208.01583862305</v>
      </c>
      <c r="H7472">
        <v>253.00505065918</v>
      </c>
      <c r="I7472">
        <v>293.3991394043</v>
      </c>
      <c r="J7472">
        <v>340.24563598633</v>
      </c>
      <c r="K7472" s="6">
        <f>IFERROR(EXP(TREND(LN($F$1:$J$1),LN(F7472:J7472),LN(Calculations!$B$3))),0)</f>
        <v>4.6190393941117916E-2</v>
      </c>
    </row>
    <row r="7473" spans="1:11" x14ac:dyDescent="0.35">
      <c r="A7473">
        <v>7470</v>
      </c>
      <c r="B7473" t="str">
        <f t="shared" si="116"/>
        <v>22-69</v>
      </c>
      <c r="C7473">
        <v>-69.029574025504004</v>
      </c>
      <c r="D7473">
        <v>22.326580446775999</v>
      </c>
      <c r="E7473">
        <f>ASIN(SQRT((SIN(RADIANS(PARAMETERS!$D$8-D7473)/2)*SIN(RADIANS(PARAMETERS!$D$8-D7473)/2))+(COS(RADIANS(D7473))*COS(RADIANS(PARAMETERS!$D$8))*SIN(RADIANS(PARAMETERS!$D$9-C7473)/2)*SIN(RADIANS(PARAMETERS!$D$9-C7473)/2))))*2*3958.756</f>
        <v>726.47341061322481</v>
      </c>
      <c r="F7473">
        <v>179.32934570313</v>
      </c>
      <c r="G7473">
        <v>208.01805114746</v>
      </c>
      <c r="H7473">
        <v>253.10757446289</v>
      </c>
      <c r="I7473">
        <v>293.60562133789</v>
      </c>
      <c r="J7473">
        <v>340.58673095703</v>
      </c>
      <c r="K7473" s="6">
        <f>IFERROR(EXP(TREND(LN($F$1:$J$1),LN(F7473:J7473),LN(Calculations!$B$3))),0)</f>
        <v>4.6050763323017795E-2</v>
      </c>
    </row>
    <row r="7474" spans="1:11" x14ac:dyDescent="0.35">
      <c r="A7474">
        <v>7471</v>
      </c>
      <c r="B7474" t="str">
        <f t="shared" si="116"/>
        <v>22-69.5</v>
      </c>
      <c r="C7474">
        <v>-69.300895360404994</v>
      </c>
      <c r="D7474">
        <v>22.326580446775999</v>
      </c>
      <c r="E7474">
        <f>ASIN(SQRT((SIN(RADIANS(PARAMETERS!$D$8-D7474)/2)*SIN(RADIANS(PARAMETERS!$D$8-D7474)/2))+(COS(RADIANS(D7474))*COS(RADIANS(PARAMETERS!$D$8))*SIN(RADIANS(PARAMETERS!$D$9-C7474)/2)*SIN(RADIANS(PARAMETERS!$D$9-C7474)/2))))*2*3958.756</f>
        <v>739.93051953401368</v>
      </c>
      <c r="F7474">
        <v>179.27275085449</v>
      </c>
      <c r="G7474">
        <v>208.01942443848</v>
      </c>
      <c r="H7474">
        <v>253.21699523926</v>
      </c>
      <c r="I7474">
        <v>293.82705688477</v>
      </c>
      <c r="J7474">
        <v>340.95315551758</v>
      </c>
      <c r="K7474" s="6">
        <f>IFERROR(EXP(TREND(LN($F$1:$J$1),LN(F7474:J7474),LN(Calculations!$B$3))),0)</f>
        <v>4.5900226249761408E-2</v>
      </c>
    </row>
    <row r="7475" spans="1:11" x14ac:dyDescent="0.35">
      <c r="A7475">
        <v>7472</v>
      </c>
      <c r="B7475" t="str">
        <f t="shared" si="116"/>
        <v>22-69.5</v>
      </c>
      <c r="C7475">
        <v>-69.572216695305997</v>
      </c>
      <c r="D7475">
        <v>22.326580446775999</v>
      </c>
      <c r="E7475">
        <f>ASIN(SQRT((SIN(RADIANS(PARAMETERS!$D$8-D7475)/2)*SIN(RADIANS(PARAMETERS!$D$8-D7475)/2))+(COS(RADIANS(D7475))*COS(RADIANS(PARAMETERS!$D$8))*SIN(RADIANS(PARAMETERS!$D$9-C7475)/2)*SIN(RADIANS(PARAMETERS!$D$9-C7475)/2))))*2*3958.756</f>
        <v>753.56369695586579</v>
      </c>
      <c r="F7475">
        <v>179.23085021973</v>
      </c>
      <c r="G7475">
        <v>208.04872131348</v>
      </c>
      <c r="H7475">
        <v>253.37797546387</v>
      </c>
      <c r="I7475">
        <v>294.12377929688</v>
      </c>
      <c r="J7475">
        <v>341.42495727539</v>
      </c>
      <c r="K7475" s="6">
        <f>IFERROR(EXP(TREND(LN($F$1:$J$1),LN(F7475:J7475),LN(Calculations!$B$3))),0)</f>
        <v>4.5755007580086347E-2</v>
      </c>
    </row>
    <row r="7476" spans="1:11" x14ac:dyDescent="0.35">
      <c r="A7476">
        <v>7473</v>
      </c>
      <c r="B7476" t="str">
        <f t="shared" si="116"/>
        <v>22-70</v>
      </c>
      <c r="C7476">
        <v>-69.843538030207</v>
      </c>
      <c r="D7476">
        <v>22.326580446775999</v>
      </c>
      <c r="E7476">
        <f>ASIN(SQRT((SIN(RADIANS(PARAMETERS!$D$8-D7476)/2)*SIN(RADIANS(PARAMETERS!$D$8-D7476)/2))+(COS(RADIANS(D7476))*COS(RADIANS(PARAMETERS!$D$8))*SIN(RADIANS(PARAMETERS!$D$9-C7476)/2)*SIN(RADIANS(PARAMETERS!$D$9-C7476)/2))))*2*3958.756</f>
        <v>767.3635270564331</v>
      </c>
      <c r="F7476">
        <v>179.13175964355</v>
      </c>
      <c r="G7476">
        <v>208.00218200684</v>
      </c>
      <c r="H7476">
        <v>253.43132019043</v>
      </c>
      <c r="I7476">
        <v>294.28210449219</v>
      </c>
      <c r="J7476">
        <v>341.72048950195</v>
      </c>
      <c r="K7476" s="6">
        <f>IFERROR(EXP(TREND(LN($F$1:$J$1),LN(F7476:J7476),LN(Calculations!$B$3))),0)</f>
        <v>4.5555094371804876E-2</v>
      </c>
    </row>
    <row r="7477" spans="1:11" x14ac:dyDescent="0.35">
      <c r="A7477">
        <v>7474</v>
      </c>
      <c r="B7477" t="str">
        <f t="shared" si="116"/>
        <v>22-70</v>
      </c>
      <c r="C7477">
        <v>-70.114859365108003</v>
      </c>
      <c r="D7477">
        <v>22.326580446775999</v>
      </c>
      <c r="E7477">
        <f>ASIN(SQRT((SIN(RADIANS(PARAMETERS!$D$8-D7477)/2)*SIN(RADIANS(PARAMETERS!$D$8-D7477)/2))+(COS(RADIANS(D7477))*COS(RADIANS(PARAMETERS!$D$8))*SIN(RADIANS(PARAMETERS!$D$9-C7477)/2)*SIN(RADIANS(PARAMETERS!$D$9-C7477)/2))))*2*3958.756</f>
        <v>781.32114748094421</v>
      </c>
      <c r="F7477">
        <v>179.00979614258</v>
      </c>
      <c r="G7477">
        <v>207.92877197266</v>
      </c>
      <c r="H7477">
        <v>253.45149230957</v>
      </c>
      <c r="I7477">
        <v>294.40161132813</v>
      </c>
      <c r="J7477">
        <v>341.97055053711</v>
      </c>
      <c r="K7477" s="6">
        <f>IFERROR(EXP(TREND(LN($F$1:$J$1),LN(F7477:J7477),LN(Calculations!$B$3))),0)</f>
        <v>4.5330382515977791E-2</v>
      </c>
    </row>
    <row r="7478" spans="1:11" x14ac:dyDescent="0.35">
      <c r="A7478">
        <v>7475</v>
      </c>
      <c r="B7478" t="str">
        <f t="shared" si="116"/>
        <v>22-70.5</v>
      </c>
      <c r="C7478">
        <v>-70.386180700009007</v>
      </c>
      <c r="D7478">
        <v>22.326580446775999</v>
      </c>
      <c r="E7478">
        <f>ASIN(SQRT((SIN(RADIANS(PARAMETERS!$D$8-D7478)/2)*SIN(RADIANS(PARAMETERS!$D$8-D7478)/2))+(COS(RADIANS(D7478))*COS(RADIANS(PARAMETERS!$D$8))*SIN(RADIANS(PARAMETERS!$D$9-C7478)/2)*SIN(RADIANS(PARAMETERS!$D$9-C7478)/2))))*2*3958.756</f>
        <v>795.42821943494039</v>
      </c>
      <c r="F7478">
        <v>178.8705291748</v>
      </c>
      <c r="G7478">
        <v>207.83700561523</v>
      </c>
      <c r="H7478">
        <v>253.4522857666</v>
      </c>
      <c r="I7478">
        <v>294.50137329102</v>
      </c>
      <c r="J7478">
        <v>342.20111083984</v>
      </c>
      <c r="K7478" s="6">
        <f>IFERROR(EXP(TREND(LN($F$1:$J$1),LN(F7478:J7478),LN(Calculations!$B$3))),0)</f>
        <v>4.5085211507100535E-2</v>
      </c>
    </row>
    <row r="7479" spans="1:11" x14ac:dyDescent="0.35">
      <c r="A7479">
        <v>7476</v>
      </c>
      <c r="B7479" t="str">
        <f t="shared" si="116"/>
        <v>22-70.5</v>
      </c>
      <c r="C7479">
        <v>-70.657502034909996</v>
      </c>
      <c r="D7479">
        <v>22.326580446775999</v>
      </c>
      <c r="E7479">
        <f>ASIN(SQRT((SIN(RADIANS(PARAMETERS!$D$8-D7479)/2)*SIN(RADIANS(PARAMETERS!$D$8-D7479)/2))+(COS(RADIANS(D7479))*COS(RADIANS(PARAMETERS!$D$8))*SIN(RADIANS(PARAMETERS!$D$9-C7479)/2)*SIN(RADIANS(PARAMETERS!$D$9-C7479)/2))))*2*3958.756</f>
        <v>809.67689840368121</v>
      </c>
      <c r="F7479">
        <v>178.65214538574</v>
      </c>
      <c r="G7479">
        <v>207.62754821777</v>
      </c>
      <c r="H7479">
        <v>253.26803588867</v>
      </c>
      <c r="I7479">
        <v>294.34963989258</v>
      </c>
      <c r="J7479">
        <v>342.09707641602</v>
      </c>
      <c r="K7479" s="6">
        <f>IFERROR(EXP(TREND(LN($F$1:$J$1),LN(F7479:J7479),LN(Calculations!$B$3))),0)</f>
        <v>4.4780643295987646E-2</v>
      </c>
    </row>
    <row r="7480" spans="1:11" x14ac:dyDescent="0.35">
      <c r="A7480">
        <v>7477</v>
      </c>
      <c r="B7480" t="str">
        <f t="shared" si="116"/>
        <v>22-71</v>
      </c>
      <c r="C7480">
        <v>-70.928823369810999</v>
      </c>
      <c r="D7480">
        <v>22.326580446775999</v>
      </c>
      <c r="E7480">
        <f>ASIN(SQRT((SIN(RADIANS(PARAMETERS!$D$8-D7480)/2)*SIN(RADIANS(PARAMETERS!$D$8-D7480)/2))+(COS(RADIANS(D7480))*COS(RADIANS(PARAMETERS!$D$8))*SIN(RADIANS(PARAMETERS!$D$9-C7480)/2)*SIN(RADIANS(PARAMETERS!$D$9-C7480)/2))))*2*3958.756</f>
        <v>824.05980571938539</v>
      </c>
      <c r="F7480">
        <v>178.42114257813</v>
      </c>
      <c r="G7480">
        <v>207.3970489502</v>
      </c>
      <c r="H7480">
        <v>253.04776000977</v>
      </c>
      <c r="I7480">
        <v>294.14691162109</v>
      </c>
      <c r="J7480">
        <v>341.92315673828</v>
      </c>
      <c r="K7480" s="6">
        <f>IFERROR(EXP(TREND(LN($F$1:$J$1),LN(F7480:J7480),LN(Calculations!$B$3))),0)</f>
        <v>4.4471462056602816E-2</v>
      </c>
    </row>
    <row r="7481" spans="1:11" x14ac:dyDescent="0.35">
      <c r="A7481">
        <v>7478</v>
      </c>
      <c r="B7481" t="str">
        <f t="shared" si="116"/>
        <v>22-71</v>
      </c>
      <c r="C7481">
        <v>-71.200144704712002</v>
      </c>
      <c r="D7481">
        <v>22.326580446775999</v>
      </c>
      <c r="E7481">
        <f>ASIN(SQRT((SIN(RADIANS(PARAMETERS!$D$8-D7481)/2)*SIN(RADIANS(PARAMETERS!$D$8-D7481)/2))+(COS(RADIANS(D7481))*COS(RADIANS(PARAMETERS!$D$8))*SIN(RADIANS(PARAMETERS!$D$9-C7481)/2)*SIN(RADIANS(PARAMETERS!$D$9-C7481)/2))))*2*3958.756</f>
        <v>838.57000113782817</v>
      </c>
      <c r="F7481">
        <v>178.18467712402</v>
      </c>
      <c r="G7481">
        <v>207.15516662598</v>
      </c>
      <c r="H7481">
        <v>252.80558776855</v>
      </c>
      <c r="I7481">
        <v>293.91174316406</v>
      </c>
      <c r="J7481">
        <v>341.70336914063</v>
      </c>
      <c r="K7481" s="6">
        <f>IFERROR(EXP(TREND(LN($F$1:$J$1),LN(F7481:J7481),LN(Calculations!$B$3))),0)</f>
        <v>4.4164044073598335E-2</v>
      </c>
    </row>
    <row r="7482" spans="1:11" x14ac:dyDescent="0.35">
      <c r="A7482">
        <v>7479</v>
      </c>
      <c r="B7482" t="str">
        <f t="shared" si="116"/>
        <v>22-71.5</v>
      </c>
      <c r="C7482">
        <v>-71.471466039613006</v>
      </c>
      <c r="D7482">
        <v>22.326580446775999</v>
      </c>
      <c r="E7482">
        <f>ASIN(SQRT((SIN(RADIANS(PARAMETERS!$D$8-D7482)/2)*SIN(RADIANS(PARAMETERS!$D$8-D7482)/2))+(COS(RADIANS(D7482))*COS(RADIANS(PARAMETERS!$D$8))*SIN(RADIANS(PARAMETERS!$D$9-C7482)/2)*SIN(RADIANS(PARAMETERS!$D$9-C7482)/2))))*2*3958.756</f>
        <v>853.20095653678823</v>
      </c>
      <c r="F7482">
        <v>177.8942565918</v>
      </c>
      <c r="G7482">
        <v>206.82444763184</v>
      </c>
      <c r="H7482">
        <v>252.41297912598</v>
      </c>
      <c r="I7482">
        <v>293.46478271484</v>
      </c>
      <c r="J7482">
        <v>341.19464111328</v>
      </c>
      <c r="K7482" s="6">
        <f>IFERROR(EXP(TREND(LN($F$1:$J$1),LN(F7482:J7482),LN(Calculations!$B$3))),0)</f>
        <v>4.3826472213286782E-2</v>
      </c>
    </row>
    <row r="7483" spans="1:11" x14ac:dyDescent="0.35">
      <c r="A7483">
        <v>7480</v>
      </c>
      <c r="B7483" t="str">
        <f t="shared" si="116"/>
        <v>22-71.5</v>
      </c>
      <c r="C7483">
        <v>-71.742787374513995</v>
      </c>
      <c r="D7483">
        <v>22.326580446775999</v>
      </c>
      <c r="E7483">
        <f>ASIN(SQRT((SIN(RADIANS(PARAMETERS!$D$8-D7483)/2)*SIN(RADIANS(PARAMETERS!$D$8-D7483)/2))+(COS(RADIANS(D7483))*COS(RADIANS(PARAMETERS!$D$8))*SIN(RADIANS(PARAMETERS!$D$9-C7483)/2)*SIN(RADIANS(PARAMETERS!$D$9-C7483)/2))))*2*3958.756</f>
        <v>867.94653080891203</v>
      </c>
      <c r="F7483">
        <v>177.60997009277</v>
      </c>
      <c r="G7483">
        <v>206.49835205078</v>
      </c>
      <c r="H7483">
        <v>252.02198791504</v>
      </c>
      <c r="I7483">
        <v>293.01620483398</v>
      </c>
      <c r="J7483">
        <v>340.6799621582</v>
      </c>
      <c r="K7483" s="6">
        <f>IFERROR(EXP(TREND(LN($F$1:$J$1),LN(F7483:J7483),LN(Calculations!$B$3))),0)</f>
        <v>4.3500660846841475E-2</v>
      </c>
    </row>
    <row r="7484" spans="1:11" x14ac:dyDescent="0.35">
      <c r="A7484">
        <v>7481</v>
      </c>
      <c r="B7484" t="str">
        <f t="shared" si="116"/>
        <v>22-72</v>
      </c>
      <c r="C7484">
        <v>-72.014108709414998</v>
      </c>
      <c r="D7484">
        <v>22.326580446775999</v>
      </c>
      <c r="E7484">
        <f>ASIN(SQRT((SIN(RADIANS(PARAMETERS!$D$8-D7484)/2)*SIN(RADIANS(PARAMETERS!$D$8-D7484)/2))+(COS(RADIANS(D7484))*COS(RADIANS(PARAMETERS!$D$8))*SIN(RADIANS(PARAMETERS!$D$9-C7484)/2)*SIN(RADIANS(PARAMETERS!$D$9-C7484)/2))))*2*3958.756</f>
        <v>882.80094598951689</v>
      </c>
      <c r="F7484">
        <v>177.33428955078</v>
      </c>
      <c r="G7484">
        <v>206.17947387695</v>
      </c>
      <c r="H7484">
        <v>251.6353302002</v>
      </c>
      <c r="I7484">
        <v>292.56878662109</v>
      </c>
      <c r="J7484">
        <v>340.16213989258</v>
      </c>
      <c r="K7484" s="6">
        <f>IFERROR(EXP(TREND(LN($F$1:$J$1),LN(F7484:J7484),LN(Calculations!$B$3))),0)</f>
        <v>4.3189401604467305E-2</v>
      </c>
    </row>
    <row r="7485" spans="1:11" x14ac:dyDescent="0.35">
      <c r="A7485">
        <v>7482</v>
      </c>
      <c r="B7485" t="str">
        <f t="shared" si="116"/>
        <v>22-72.5</v>
      </c>
      <c r="C7485">
        <v>-72.285430044316001</v>
      </c>
      <c r="D7485">
        <v>22.326580446775999</v>
      </c>
      <c r="E7485">
        <f>ASIN(SQRT((SIN(RADIANS(PARAMETERS!$D$8-D7485)/2)*SIN(RADIANS(PARAMETERS!$D$8-D7485)/2))+(COS(RADIANS(D7485))*COS(RADIANS(PARAMETERS!$D$8))*SIN(RADIANS(PARAMETERS!$D$9-C7485)/2)*SIN(RADIANS(PARAMETERS!$D$9-C7485)/2))))*2*3958.756</f>
        <v>897.7587646343494</v>
      </c>
      <c r="F7485">
        <v>177.04397583008</v>
      </c>
      <c r="G7485">
        <v>205.81986999512</v>
      </c>
      <c r="H7485">
        <v>251.1608581543</v>
      </c>
      <c r="I7485">
        <v>291.98583984375</v>
      </c>
      <c r="J7485">
        <v>339.44793701172</v>
      </c>
      <c r="K7485" s="6">
        <f>IFERROR(EXP(TREND(LN($F$1:$J$1),LN(F7485:J7485),LN(Calculations!$B$3))),0)</f>
        <v>4.2888450608502542E-2</v>
      </c>
    </row>
    <row r="7486" spans="1:11" x14ac:dyDescent="0.35">
      <c r="A7486">
        <v>7483</v>
      </c>
      <c r="B7486" t="str">
        <f t="shared" si="116"/>
        <v>22-72.5</v>
      </c>
      <c r="C7486">
        <v>-72.556751379217005</v>
      </c>
      <c r="D7486">
        <v>22.326580446775999</v>
      </c>
      <c r="E7486">
        <f>ASIN(SQRT((SIN(RADIANS(PARAMETERS!$D$8-D7486)/2)*SIN(RADIANS(PARAMETERS!$D$8-D7486)/2))+(COS(RADIANS(D7486))*COS(RADIANS(PARAMETERS!$D$8))*SIN(RADIANS(PARAMETERS!$D$9-C7486)/2)*SIN(RADIANS(PARAMETERS!$D$9-C7486)/2))))*2*3958.756</f>
        <v>912.81486844242454</v>
      </c>
      <c r="F7486">
        <v>176.79183959961</v>
      </c>
      <c r="G7486">
        <v>205.51258850098</v>
      </c>
      <c r="H7486">
        <v>250.74989318848</v>
      </c>
      <c r="I7486">
        <v>291.47644042969</v>
      </c>
      <c r="J7486">
        <v>338.81896972656</v>
      </c>
      <c r="K7486" s="6">
        <f>IFERROR(EXP(TREND(LN($F$1:$J$1),LN(F7486:J7486),LN(Calculations!$B$3))),0)</f>
        <v>4.2632885478834946E-2</v>
      </c>
    </row>
    <row r="7487" spans="1:11" x14ac:dyDescent="0.35">
      <c r="A7487">
        <v>7484</v>
      </c>
      <c r="B7487" t="str">
        <f t="shared" si="116"/>
        <v>22-73</v>
      </c>
      <c r="C7487">
        <v>-72.828072714117994</v>
      </c>
      <c r="D7487">
        <v>22.326580446775999</v>
      </c>
      <c r="E7487">
        <f>ASIN(SQRT((SIN(RADIANS(PARAMETERS!$D$8-D7487)/2)*SIN(RADIANS(PARAMETERS!$D$8-D7487)/2))+(COS(RADIANS(D7487))*COS(RADIANS(PARAMETERS!$D$8))*SIN(RADIANS(PARAMETERS!$D$9-C7487)/2)*SIN(RADIANS(PARAMETERS!$D$9-C7487)/2))))*2*3958.756</f>
        <v>927.96443810371602</v>
      </c>
      <c r="F7487">
        <v>176.5705871582</v>
      </c>
      <c r="G7487">
        <v>205.24113464355</v>
      </c>
      <c r="H7487">
        <v>250.3780670166</v>
      </c>
      <c r="I7487">
        <v>291.00848388672</v>
      </c>
      <c r="J7487">
        <v>338.23345947266</v>
      </c>
      <c r="K7487" s="6">
        <f>IFERROR(EXP(TREND(LN($F$1:$J$1),LN(F7487:J7487),LN(Calculations!$B$3))),0)</f>
        <v>4.2415846271557082E-2</v>
      </c>
    </row>
    <row r="7488" spans="1:11" x14ac:dyDescent="0.35">
      <c r="A7488">
        <v>7485</v>
      </c>
      <c r="B7488" t="str">
        <f t="shared" si="116"/>
        <v>22-73</v>
      </c>
      <c r="C7488">
        <v>-73.099394049018997</v>
      </c>
      <c r="D7488">
        <v>22.326580446775999</v>
      </c>
      <c r="E7488">
        <f>ASIN(SQRT((SIN(RADIANS(PARAMETERS!$D$8-D7488)/2)*SIN(RADIANS(PARAMETERS!$D$8-D7488)/2))+(COS(RADIANS(D7488))*COS(RADIANS(PARAMETERS!$D$8))*SIN(RADIANS(PARAMETERS!$D$9-C7488)/2)*SIN(RADIANS(PARAMETERS!$D$9-C7488)/2))))*2*3958.756</f>
        <v>943.20293433995903</v>
      </c>
      <c r="F7488">
        <v>176.33009338379</v>
      </c>
      <c r="G7488">
        <v>204.91596984863</v>
      </c>
      <c r="H7488">
        <v>249.90776062012</v>
      </c>
      <c r="I7488">
        <v>290.39706420898</v>
      </c>
      <c r="J7488">
        <v>337.44750976563</v>
      </c>
      <c r="K7488" s="6">
        <f>IFERROR(EXP(TREND(LN($F$1:$J$1),LN(F7488:J7488),LN(Calculations!$B$3))),0)</f>
        <v>4.2196951125800977E-2</v>
      </c>
    </row>
    <row r="7489" spans="1:11" x14ac:dyDescent="0.35">
      <c r="A7489">
        <v>7486</v>
      </c>
      <c r="B7489" t="str">
        <f t="shared" si="116"/>
        <v>22-73.5</v>
      </c>
      <c r="C7489">
        <v>-73.37071538392</v>
      </c>
      <c r="D7489">
        <v>22.326580446775999</v>
      </c>
      <c r="E7489">
        <f>ASIN(SQRT((SIN(RADIANS(PARAMETERS!$D$8-D7489)/2)*SIN(RADIANS(PARAMETERS!$D$8-D7489)/2))+(COS(RADIANS(D7489))*COS(RADIANS(PARAMETERS!$D$8))*SIN(RADIANS(PARAMETERS!$D$9-C7489)/2)*SIN(RADIANS(PARAMETERS!$D$9-C7489)/2))))*2*3958.756</f>
        <v>958.52608009838627</v>
      </c>
      <c r="F7489">
        <v>176.13328552246</v>
      </c>
      <c r="G7489">
        <v>204.64414978027</v>
      </c>
      <c r="H7489">
        <v>249.5066986084</v>
      </c>
      <c r="I7489">
        <v>289.86990356445</v>
      </c>
      <c r="J7489">
        <v>336.76391601563</v>
      </c>
      <c r="K7489" s="6">
        <f>IFERROR(EXP(TREND(LN($F$1:$J$1),LN(F7489:J7489),LN(Calculations!$B$3))),0)</f>
        <v>4.202380050583366E-2</v>
      </c>
    </row>
    <row r="7490" spans="1:11" x14ac:dyDescent="0.35">
      <c r="A7490">
        <v>7487</v>
      </c>
      <c r="B7490" t="str">
        <f t="shared" si="116"/>
        <v>22-73.5</v>
      </c>
      <c r="C7490">
        <v>-73.642036718821004</v>
      </c>
      <c r="D7490">
        <v>22.326580446775999</v>
      </c>
      <c r="E7490">
        <f>ASIN(SQRT((SIN(RADIANS(PARAMETERS!$D$8-D7490)/2)*SIN(RADIANS(PARAMETERS!$D$8-D7490)/2))+(COS(RADIANS(D7490))*COS(RADIANS(PARAMETERS!$D$8))*SIN(RADIANS(PARAMETERS!$D$9-C7490)/2)*SIN(RADIANS(PARAMETERS!$D$9-C7490)/2))))*2*3958.756</f>
        <v>973.92984385232705</v>
      </c>
      <c r="F7490">
        <v>175.93984985352</v>
      </c>
      <c r="G7490">
        <v>204.37200927734</v>
      </c>
      <c r="H7490">
        <v>249.09848022461</v>
      </c>
      <c r="I7490">
        <v>289.32843017578</v>
      </c>
      <c r="J7490">
        <v>336.05670166016</v>
      </c>
      <c r="K7490" s="6">
        <f>IFERROR(EXP(TREND(LN($F$1:$J$1),LN(F7490:J7490),LN(Calculations!$B$3))),0)</f>
        <v>4.1858774531425544E-2</v>
      </c>
    </row>
    <row r="7491" spans="1:11" x14ac:dyDescent="0.35">
      <c r="A7491">
        <v>7488</v>
      </c>
      <c r="B7491" t="str">
        <f t="shared" si="116"/>
        <v>22-74</v>
      </c>
      <c r="C7491">
        <v>-73.913358053722007</v>
      </c>
      <c r="D7491">
        <v>22.326580446775999</v>
      </c>
      <c r="E7491">
        <f>ASIN(SQRT((SIN(RADIANS(PARAMETERS!$D$8-D7491)/2)*SIN(RADIANS(PARAMETERS!$D$8-D7491)/2))+(COS(RADIANS(D7491))*COS(RADIANS(PARAMETERS!$D$8))*SIN(RADIANS(PARAMETERS!$D$9-C7491)/2)*SIN(RADIANS(PARAMETERS!$D$9-C7491)/2))))*2*3958.756</f>
        <v>989.41042395868578</v>
      </c>
      <c r="F7491">
        <v>175.59884643555</v>
      </c>
      <c r="G7491">
        <v>203.94747924805</v>
      </c>
      <c r="H7491">
        <v>248.46124267578</v>
      </c>
      <c r="I7491">
        <v>288.48303222656</v>
      </c>
      <c r="J7491">
        <v>334.95254516602</v>
      </c>
      <c r="K7491" s="6">
        <f>IFERROR(EXP(TREND(LN($F$1:$J$1),LN(F7491:J7491),LN(Calculations!$B$3))),0)</f>
        <v>4.1567566357691814E-2</v>
      </c>
    </row>
    <row r="7492" spans="1:11" x14ac:dyDescent="0.35">
      <c r="A7492">
        <v>7489</v>
      </c>
      <c r="B7492" t="str">
        <f t="shared" si="116"/>
        <v>22-74</v>
      </c>
      <c r="C7492">
        <v>-74.184679388622996</v>
      </c>
      <c r="D7492">
        <v>22.326580446775999</v>
      </c>
      <c r="E7492">
        <f>ASIN(SQRT((SIN(RADIANS(PARAMETERS!$D$8-D7492)/2)*SIN(RADIANS(PARAMETERS!$D$8-D7492)/2))+(COS(RADIANS(D7492))*COS(RADIANS(PARAMETERS!$D$8))*SIN(RADIANS(PARAMETERS!$D$9-C7492)/2)*SIN(RADIANS(PARAMETERS!$D$9-C7492)/2))))*2*3958.756</f>
        <v>1004.9642340200519</v>
      </c>
      <c r="F7492">
        <v>175.13511657715</v>
      </c>
      <c r="G7492">
        <v>203.47593688965</v>
      </c>
      <c r="H7492">
        <v>247.77253723145</v>
      </c>
      <c r="I7492">
        <v>287.58331298828</v>
      </c>
      <c r="J7492">
        <v>333.79193115234</v>
      </c>
      <c r="K7492" s="6">
        <f>IFERROR(EXP(TREND(LN($F$1:$J$1),LN(F7492:J7492),LN(Calculations!$B$3))),0)</f>
        <v>4.1157060470019061E-2</v>
      </c>
    </row>
    <row r="7493" spans="1:11" x14ac:dyDescent="0.35">
      <c r="A7493">
        <v>7490</v>
      </c>
      <c r="B7493" t="str">
        <f t="shared" ref="B7493:B7556" si="117">MROUND(D7493,1)&amp;MROUND(C7493,-0.5)</f>
        <v>22-74.5</v>
      </c>
      <c r="C7493">
        <v>-74.456000723523999</v>
      </c>
      <c r="D7493">
        <v>22.326580446775999</v>
      </c>
      <c r="E7493">
        <f>ASIN(SQRT((SIN(RADIANS(PARAMETERS!$D$8-D7493)/2)*SIN(RADIANS(PARAMETERS!$D$8-D7493)/2))+(COS(RADIANS(D7493))*COS(RADIANS(PARAMETERS!$D$8))*SIN(RADIANS(PARAMETERS!$D$9-C7493)/2)*SIN(RADIANS(PARAMETERS!$D$9-C7493)/2))))*2*3958.756</f>
        <v>1020.5878891981697</v>
      </c>
      <c r="F7493">
        <v>174.59143066406</v>
      </c>
      <c r="G7493">
        <v>202.9690246582</v>
      </c>
      <c r="H7493">
        <v>247.04315185547</v>
      </c>
      <c r="I7493">
        <v>286.63870239258</v>
      </c>
      <c r="J7493">
        <v>332.58218383789</v>
      </c>
      <c r="K7493" s="6">
        <f>IFERROR(EXP(TREND(LN($F$1:$J$1),LN(F7493:J7493),LN(Calculations!$B$3))),0)</f>
        <v>4.0671258923904816E-2</v>
      </c>
    </row>
    <row r="7494" spans="1:11" x14ac:dyDescent="0.35">
      <c r="A7494">
        <v>7491</v>
      </c>
      <c r="B7494" t="str">
        <f t="shared" si="117"/>
        <v>22-74.5</v>
      </c>
      <c r="C7494">
        <v>-74.727322058425003</v>
      </c>
      <c r="D7494">
        <v>22.326580446775999</v>
      </c>
      <c r="E7494">
        <f>ASIN(SQRT((SIN(RADIANS(PARAMETERS!$D$8-D7494)/2)*SIN(RADIANS(PARAMETERS!$D$8-D7494)/2))+(COS(RADIANS(D7494))*COS(RADIANS(PARAMETERS!$D$8))*SIN(RADIANS(PARAMETERS!$D$9-C7494)/2)*SIN(RADIANS(PARAMETERS!$D$9-C7494)/2))))*2*3958.756</f>
        <v>1036.2781934254458</v>
      </c>
      <c r="F7494">
        <v>174.04762268066</v>
      </c>
      <c r="G7494">
        <v>202.45733642578</v>
      </c>
      <c r="H7494">
        <v>246.30229187012</v>
      </c>
      <c r="I7494">
        <v>285.67581176758</v>
      </c>
      <c r="J7494">
        <v>331.34545898438</v>
      </c>
      <c r="K7494" s="6">
        <f>IFERROR(EXP(TREND(LN($F$1:$J$1),LN(F7494:J7494),LN(Calculations!$B$3))),0)</f>
        <v>4.0191610113444534E-2</v>
      </c>
    </row>
    <row r="7495" spans="1:11" x14ac:dyDescent="0.35">
      <c r="A7495">
        <v>7492</v>
      </c>
      <c r="B7495" t="str">
        <f t="shared" si="117"/>
        <v>22-75</v>
      </c>
      <c r="C7495">
        <v>-74.998643393324997</v>
      </c>
      <c r="D7495">
        <v>22.326580446775999</v>
      </c>
      <c r="E7495">
        <f>ASIN(SQRT((SIN(RADIANS(PARAMETERS!$D$8-D7495)/2)*SIN(RADIANS(PARAMETERS!$D$8-D7495)/2))+(COS(RADIANS(D7495))*COS(RADIANS(PARAMETERS!$D$8))*SIN(RADIANS(PARAMETERS!$D$9-C7495)/2)*SIN(RADIANS(PARAMETERS!$D$9-C7495)/2))))*2*3958.756</f>
        <v>1052.032127461862</v>
      </c>
      <c r="F7495">
        <v>173.55603027344</v>
      </c>
      <c r="G7495">
        <v>202.01856994629</v>
      </c>
      <c r="H7495">
        <v>245.67973327637</v>
      </c>
      <c r="I7495">
        <v>284.87612915039</v>
      </c>
      <c r="J7495">
        <v>330.32818603516</v>
      </c>
      <c r="K7495" s="6">
        <f>IFERROR(EXP(TREND(LN($F$1:$J$1),LN(F7495:J7495),LN(Calculations!$B$3))),0)</f>
        <v>3.9752757387828727E-2</v>
      </c>
    </row>
    <row r="7496" spans="1:11" x14ac:dyDescent="0.35">
      <c r="A7496">
        <v>7493</v>
      </c>
      <c r="B7496" t="str">
        <f t="shared" si="117"/>
        <v>22-75.5</v>
      </c>
      <c r="C7496">
        <v>-75.269964728226</v>
      </c>
      <c r="D7496">
        <v>22.326580446775999</v>
      </c>
      <c r="E7496">
        <f>ASIN(SQRT((SIN(RADIANS(PARAMETERS!$D$8-D7496)/2)*SIN(RADIANS(PARAMETERS!$D$8-D7496)/2))+(COS(RADIANS(D7496))*COS(RADIANS(PARAMETERS!$D$8))*SIN(RADIANS(PARAMETERS!$D$9-C7496)/2)*SIN(RADIANS(PARAMETERS!$D$9-C7496)/2))))*2*3958.756</f>
        <v>1067.8468377463091</v>
      </c>
      <c r="F7496">
        <v>173.13522338867</v>
      </c>
      <c r="G7496">
        <v>201.62139892578</v>
      </c>
      <c r="H7496">
        <v>245.119140625</v>
      </c>
      <c r="I7496">
        <v>284.15814208984</v>
      </c>
      <c r="J7496">
        <v>329.41690063477</v>
      </c>
      <c r="K7496" s="6">
        <f>IFERROR(EXP(TREND(LN($F$1:$J$1),LN(F7496:J7496),LN(Calculations!$B$3))),0)</f>
        <v>3.9376233014435991E-2</v>
      </c>
    </row>
    <row r="7497" spans="1:11" x14ac:dyDescent="0.35">
      <c r="A7497">
        <v>7494</v>
      </c>
      <c r="B7497" t="str">
        <f t="shared" si="117"/>
        <v>22-75.5</v>
      </c>
      <c r="C7497">
        <v>-75.541286063127004</v>
      </c>
      <c r="D7497">
        <v>22.326580446775999</v>
      </c>
      <c r="E7497">
        <f>ASIN(SQRT((SIN(RADIANS(PARAMETERS!$D$8-D7497)/2)*SIN(RADIANS(PARAMETERS!$D$8-D7497)/2))+(COS(RADIANS(D7497))*COS(RADIANS(PARAMETERS!$D$8))*SIN(RADIANS(PARAMETERS!$D$9-C7497)/2)*SIN(RADIANS(PARAMETERS!$D$9-C7497)/2))))*2*3958.756</f>
        <v>1083.719625991843</v>
      </c>
      <c r="F7497">
        <v>172.82066345215</v>
      </c>
      <c r="G7497">
        <v>201.22592163086</v>
      </c>
      <c r="H7497">
        <v>244.54959106445</v>
      </c>
      <c r="I7497">
        <v>283.42001342773</v>
      </c>
      <c r="J7497">
        <v>328.47100830078</v>
      </c>
      <c r="K7497" s="6">
        <f>IFERROR(EXP(TREND(LN($F$1:$J$1),LN(F7497:J7497),LN(Calculations!$B$3))),0)</f>
        <v>3.9097223588095906E-2</v>
      </c>
    </row>
    <row r="7498" spans="1:11" x14ac:dyDescent="0.35">
      <c r="A7498">
        <v>7495</v>
      </c>
      <c r="B7498" t="str">
        <f t="shared" si="117"/>
        <v>22-76</v>
      </c>
      <c r="C7498">
        <v>-75.812607398028007</v>
      </c>
      <c r="D7498">
        <v>22.326580446775999</v>
      </c>
      <c r="E7498">
        <f>ASIN(SQRT((SIN(RADIANS(PARAMETERS!$D$8-D7498)/2)*SIN(RADIANS(PARAMETERS!$D$8-D7498)/2))+(COS(RADIANS(D7498))*COS(RADIANS(PARAMETERS!$D$8))*SIN(RADIANS(PARAMETERS!$D$9-C7498)/2)*SIN(RADIANS(PARAMETERS!$D$9-C7498)/2))))*2*3958.756</f>
        <v>1099.6479394783673</v>
      </c>
      <c r="F7498">
        <v>172.51760864258</v>
      </c>
      <c r="G7498">
        <v>200.88905334473</v>
      </c>
      <c r="H7498">
        <v>244.07933044434</v>
      </c>
      <c r="I7498">
        <v>282.82214355469</v>
      </c>
      <c r="J7498">
        <v>327.71728515625</v>
      </c>
      <c r="K7498" s="6">
        <f>IFERROR(EXP(TREND(LN($F$1:$J$1),LN(F7498:J7498),LN(Calculations!$B$3))),0)</f>
        <v>3.8821026998063848E-2</v>
      </c>
    </row>
    <row r="7499" spans="1:11" x14ac:dyDescent="0.35">
      <c r="A7499">
        <v>7496</v>
      </c>
      <c r="B7499" t="str">
        <f t="shared" si="117"/>
        <v>22-76</v>
      </c>
      <c r="C7499">
        <v>-76.083928732928996</v>
      </c>
      <c r="D7499">
        <v>22.326580446775999</v>
      </c>
      <c r="E7499">
        <f>ASIN(SQRT((SIN(RADIANS(PARAMETERS!$D$8-D7499)/2)*SIN(RADIANS(PARAMETERS!$D$8-D7499)/2))+(COS(RADIANS(D7499))*COS(RADIANS(PARAMETERS!$D$8))*SIN(RADIANS(PARAMETERS!$D$9-C7499)/2)*SIN(RADIANS(PARAMETERS!$D$9-C7499)/2))))*2*3958.756</f>
        <v>1115.6293619963726</v>
      </c>
      <c r="F7499">
        <v>172.14042663574</v>
      </c>
      <c r="G7499">
        <v>200.4969329834</v>
      </c>
      <c r="H7499">
        <v>243.53665161133</v>
      </c>
      <c r="I7499">
        <v>282.1360168457</v>
      </c>
      <c r="J7499">
        <v>326.85659790039</v>
      </c>
      <c r="K7499" s="6">
        <f>IFERROR(EXP(TREND(LN($F$1:$J$1),LN(F7499:J7499),LN(Calculations!$B$3))),0)</f>
        <v>3.847770770622716E-2</v>
      </c>
    </row>
    <row r="7500" spans="1:11" x14ac:dyDescent="0.35">
      <c r="A7500">
        <v>7497</v>
      </c>
      <c r="B7500" t="str">
        <f t="shared" si="117"/>
        <v>22-76.5</v>
      </c>
      <c r="C7500">
        <v>-76.355250067829999</v>
      </c>
      <c r="D7500">
        <v>22.326580446775999</v>
      </c>
      <c r="E7500">
        <f>ASIN(SQRT((SIN(RADIANS(PARAMETERS!$D$8-D7500)/2)*SIN(RADIANS(PARAMETERS!$D$8-D7500)/2))+(COS(RADIANS(D7500))*COS(RADIANS(PARAMETERS!$D$8))*SIN(RADIANS(PARAMETERS!$D$9-C7500)/2)*SIN(RADIANS(PARAMETERS!$D$9-C7500)/2))))*2*3958.756</f>
        <v>1131.6616053988771</v>
      </c>
      <c r="F7500">
        <v>171.59461975098</v>
      </c>
      <c r="G7500">
        <v>199.9070892334</v>
      </c>
      <c r="H7500">
        <v>242.70635986328</v>
      </c>
      <c r="I7500">
        <v>281.07489013672</v>
      </c>
      <c r="J7500">
        <v>325.51281738281</v>
      </c>
      <c r="K7500" s="6">
        <f>IFERROR(EXP(TREND(LN($F$1:$J$1),LN(F7500:J7500),LN(Calculations!$B$3))),0)</f>
        <v>3.7991339843412852E-2</v>
      </c>
    </row>
    <row r="7501" spans="1:11" x14ac:dyDescent="0.35">
      <c r="A7501">
        <v>7498</v>
      </c>
      <c r="B7501" t="str">
        <f t="shared" si="117"/>
        <v>22-76.5</v>
      </c>
      <c r="C7501">
        <v>-76.626571402731003</v>
      </c>
      <c r="D7501">
        <v>22.326580446775999</v>
      </c>
      <c r="E7501">
        <f>ASIN(SQRT((SIN(RADIANS(PARAMETERS!$D$8-D7501)/2)*SIN(RADIANS(PARAMETERS!$D$8-D7501)/2))+(COS(RADIANS(D7501))*COS(RADIANS(PARAMETERS!$D$8))*SIN(RADIANS(PARAMETERS!$D$9-C7501)/2)*SIN(RADIANS(PARAMETERS!$D$9-C7501)/2))))*2*3958.756</f>
        <v>1147.742501720591</v>
      </c>
      <c r="F7501">
        <v>170.91044616699</v>
      </c>
      <c r="G7501">
        <v>199.21728515625</v>
      </c>
      <c r="H7501">
        <v>241.73887634277</v>
      </c>
      <c r="I7501">
        <v>279.8410949707</v>
      </c>
      <c r="J7501">
        <v>323.95321655273</v>
      </c>
      <c r="K7501" s="6">
        <f>IFERROR(EXP(TREND(LN($F$1:$J$1),LN(F7501:J7501),LN(Calculations!$B$3))),0)</f>
        <v>3.7388048757409684E-2</v>
      </c>
    </row>
    <row r="7502" spans="1:11" x14ac:dyDescent="0.35">
      <c r="A7502">
        <v>7499</v>
      </c>
      <c r="B7502" t="str">
        <f t="shared" si="117"/>
        <v>22-77</v>
      </c>
      <c r="C7502">
        <v>-76.897892737632006</v>
      </c>
      <c r="D7502">
        <v>22.326580446775999</v>
      </c>
      <c r="E7502">
        <f>ASIN(SQRT((SIN(RADIANS(PARAMETERS!$D$8-D7502)/2)*SIN(RADIANS(PARAMETERS!$D$8-D7502)/2))+(COS(RADIANS(D7502))*COS(RADIANS(PARAMETERS!$D$8))*SIN(RADIANS(PARAMETERS!$D$9-C7502)/2)*SIN(RADIANS(PARAMETERS!$D$9-C7502)/2))))*2*3958.756</f>
        <v>1163.8699958257869</v>
      </c>
      <c r="F7502">
        <v>170.22409057617</v>
      </c>
      <c r="G7502">
        <v>198.52333068848</v>
      </c>
      <c r="H7502">
        <v>240.75540161133</v>
      </c>
      <c r="I7502">
        <v>278.57919311523</v>
      </c>
      <c r="J7502">
        <v>322.34997558594</v>
      </c>
      <c r="K7502" s="6">
        <f>IFERROR(EXP(TREND(LN($F$1:$J$1),LN(F7502:J7502),LN(Calculations!$B$3))),0)</f>
        <v>3.6794389571946251E-2</v>
      </c>
    </row>
    <row r="7503" spans="1:11" x14ac:dyDescent="0.35">
      <c r="A7503">
        <v>7500</v>
      </c>
      <c r="B7503" t="str">
        <f t="shared" si="117"/>
        <v>22-77</v>
      </c>
      <c r="C7503">
        <v>-77.169214072532995</v>
      </c>
      <c r="D7503">
        <v>22.326580446775999</v>
      </c>
      <c r="E7503">
        <f>ASIN(SQRT((SIN(RADIANS(PARAMETERS!$D$8-D7503)/2)*SIN(RADIANS(PARAMETERS!$D$8-D7503)/2))+(COS(RADIANS(D7503))*COS(RADIANS(PARAMETERS!$D$8))*SIN(RADIANS(PARAMETERS!$D$9-C7503)/2)*SIN(RADIANS(PARAMETERS!$D$9-C7503)/2))))*2*3958.756</f>
        <v>1180.042138548599</v>
      </c>
      <c r="F7503">
        <v>169.7307434082</v>
      </c>
      <c r="G7503">
        <v>197.9893951416</v>
      </c>
      <c r="H7503">
        <v>239.97529602051</v>
      </c>
      <c r="I7503">
        <v>277.56066894531</v>
      </c>
      <c r="J7503">
        <v>321.03744506836</v>
      </c>
      <c r="K7503" s="6">
        <f>IFERROR(EXP(TREND(LN($F$1:$J$1),LN(F7503:J7503),LN(Calculations!$B$3))),0)</f>
        <v>3.6381989049083414E-2</v>
      </c>
    </row>
    <row r="7504" spans="1:11" x14ac:dyDescent="0.35">
      <c r="A7504">
        <v>7501</v>
      </c>
      <c r="B7504" t="str">
        <f t="shared" si="117"/>
        <v>22-77.5</v>
      </c>
      <c r="C7504">
        <v>-77.440535407433998</v>
      </c>
      <c r="D7504">
        <v>22.326580446775999</v>
      </c>
      <c r="E7504">
        <f>ASIN(SQRT((SIN(RADIANS(PARAMETERS!$D$8-D7504)/2)*SIN(RADIANS(PARAMETERS!$D$8-D7504)/2))+(COS(RADIANS(D7504))*COS(RADIANS(PARAMETERS!$D$8))*SIN(RADIANS(PARAMETERS!$D$9-C7504)/2)*SIN(RADIANS(PARAMETERS!$D$9-C7504)/2))))*2*3958.756</f>
        <v>1196.2570802917789</v>
      </c>
      <c r="F7504">
        <v>169.56170654297</v>
      </c>
      <c r="G7504">
        <v>197.77709960938</v>
      </c>
      <c r="H7504">
        <v>239.6365814209</v>
      </c>
      <c r="I7504">
        <v>277.09771728516</v>
      </c>
      <c r="J7504">
        <v>320.41973876953</v>
      </c>
      <c r="K7504" s="6">
        <f>IFERROR(EXP(TREND(LN($F$1:$J$1),LN(F7504:J7504),LN(Calculations!$B$3))),0)</f>
        <v>3.625633276498403E-2</v>
      </c>
    </row>
    <row r="7505" spans="1:11" x14ac:dyDescent="0.35">
      <c r="A7505">
        <v>7502</v>
      </c>
      <c r="B7505" t="str">
        <f t="shared" si="117"/>
        <v>22-77.5</v>
      </c>
      <c r="C7505">
        <v>-77.711856742335002</v>
      </c>
      <c r="D7505">
        <v>22.326580446775999</v>
      </c>
      <c r="E7505">
        <f>ASIN(SQRT((SIN(RADIANS(PARAMETERS!$D$8-D7505)/2)*SIN(RADIANS(PARAMETERS!$D$8-D7505)/2))+(COS(RADIANS(D7505))*COS(RADIANS(PARAMETERS!$D$8))*SIN(RADIANS(PARAMETERS!$D$9-C7505)/2)*SIN(RADIANS(PARAMETERS!$D$9-C7505)/2))))*2*3958.756</f>
        <v>1212.5130650520675</v>
      </c>
      <c r="F7505">
        <v>169.67561340332</v>
      </c>
      <c r="G7505">
        <v>197.76264953613</v>
      </c>
      <c r="H7505">
        <v>239.55093383789</v>
      </c>
      <c r="I7505">
        <v>276.93896484375</v>
      </c>
      <c r="J7505">
        <v>320.1669921875</v>
      </c>
      <c r="K7505" s="6">
        <f>IFERROR(EXP(TREND(LN($F$1:$J$1),LN(F7505:J7505),LN(Calculations!$B$3))),0)</f>
        <v>3.6382282030717569E-2</v>
      </c>
    </row>
    <row r="7506" spans="1:11" x14ac:dyDescent="0.35">
      <c r="A7506">
        <v>7503</v>
      </c>
      <c r="B7506" t="str">
        <f t="shared" si="117"/>
        <v>22-78</v>
      </c>
      <c r="C7506">
        <v>-77.983178077236005</v>
      </c>
      <c r="D7506">
        <v>22.326580446775999</v>
      </c>
      <c r="E7506">
        <f>ASIN(SQRT((SIN(RADIANS(PARAMETERS!$D$8-D7506)/2)*SIN(RADIANS(PARAMETERS!$D$8-D7506)/2))+(COS(RADIANS(D7506))*COS(RADIANS(PARAMETERS!$D$8))*SIN(RADIANS(PARAMETERS!$D$9-C7506)/2)*SIN(RADIANS(PARAMETERS!$D$9-C7506)/2))))*2*3958.756</f>
        <v>1228.8084248424723</v>
      </c>
      <c r="F7506">
        <v>169.93830871582</v>
      </c>
      <c r="G7506">
        <v>197.82078552246</v>
      </c>
      <c r="H7506">
        <v>239.5373840332</v>
      </c>
      <c r="I7506">
        <v>276.84963989258</v>
      </c>
      <c r="J7506">
        <v>319.97836303711</v>
      </c>
      <c r="K7506" s="6">
        <f>IFERROR(EXP(TREND(LN($F$1:$J$1),LN(F7506:J7506),LN(Calculations!$B$3))),0)</f>
        <v>3.665018479278942E-2</v>
      </c>
    </row>
    <row r="7507" spans="1:11" x14ac:dyDescent="0.35">
      <c r="A7507">
        <v>7504</v>
      </c>
      <c r="B7507" t="str">
        <f t="shared" si="117"/>
        <v>22-78.5</v>
      </c>
      <c r="C7507">
        <v>-78.254499412136994</v>
      </c>
      <c r="D7507">
        <v>22.326580446775999</v>
      </c>
      <c r="E7507">
        <f>ASIN(SQRT((SIN(RADIANS(PARAMETERS!$D$8-D7507)/2)*SIN(RADIANS(PARAMETERS!$D$8-D7507)/2))+(COS(RADIANS(D7507))*COS(RADIANS(PARAMETERS!$D$8))*SIN(RADIANS(PARAMETERS!$D$9-C7507)/2)*SIN(RADIANS(PARAMETERS!$D$9-C7507)/2))))*2*3958.756</f>
        <v>1245.1415744837034</v>
      </c>
      <c r="F7507">
        <v>170.23600769043</v>
      </c>
      <c r="G7507">
        <v>197.93170166016</v>
      </c>
      <c r="H7507">
        <v>239.58630371094</v>
      </c>
      <c r="I7507">
        <v>276.83145141602</v>
      </c>
      <c r="J7507">
        <v>319.87084960938</v>
      </c>
      <c r="K7507" s="6">
        <f>IFERROR(EXP(TREND(LN($F$1:$J$1),LN(F7507:J7507),LN(Calculations!$B$3))),0)</f>
        <v>3.696059199352409E-2</v>
      </c>
    </row>
    <row r="7508" spans="1:11" x14ac:dyDescent="0.35">
      <c r="A7508">
        <v>7505</v>
      </c>
      <c r="B7508" t="str">
        <f t="shared" si="117"/>
        <v>22-78.5</v>
      </c>
      <c r="C7508">
        <v>-78.525820747037997</v>
      </c>
      <c r="D7508">
        <v>22.326580446775999</v>
      </c>
      <c r="E7508">
        <f>ASIN(SQRT((SIN(RADIANS(PARAMETERS!$D$8-D7508)/2)*SIN(RADIANS(PARAMETERS!$D$8-D7508)/2))+(COS(RADIANS(D7508))*COS(RADIANS(PARAMETERS!$D$8))*SIN(RADIANS(PARAMETERS!$D$9-C7508)/2)*SIN(RADIANS(PARAMETERS!$D$9-C7508)/2))))*2*3958.756</f>
        <v>1261.511006738933</v>
      </c>
      <c r="F7508">
        <v>170.52362060547</v>
      </c>
      <c r="G7508">
        <v>198.04676818848</v>
      </c>
      <c r="H7508">
        <v>239.62149047852</v>
      </c>
      <c r="I7508">
        <v>276.78109741211</v>
      </c>
      <c r="J7508">
        <v>319.70751953125</v>
      </c>
      <c r="K7508" s="6">
        <f>IFERROR(EXP(TREND(LN($F$1:$J$1),LN(F7508:J7508),LN(Calculations!$B$3))),0)</f>
        <v>3.727945361457189E-2</v>
      </c>
    </row>
    <row r="7509" spans="1:11" x14ac:dyDescent="0.35">
      <c r="A7509">
        <v>7506</v>
      </c>
      <c r="B7509" t="str">
        <f t="shared" si="117"/>
        <v>22-79</v>
      </c>
      <c r="C7509">
        <v>-78.797142081939</v>
      </c>
      <c r="D7509">
        <v>22.326580446775999</v>
      </c>
      <c r="E7509">
        <f>ASIN(SQRT((SIN(RADIANS(PARAMETERS!$D$8-D7509)/2)*SIN(RADIANS(PARAMETERS!$D$8-D7509)/2))+(COS(RADIANS(D7509))*COS(RADIANS(PARAMETERS!$D$8))*SIN(RADIANS(PARAMETERS!$D$9-C7509)/2)*SIN(RADIANS(PARAMETERS!$D$9-C7509)/2))))*2*3958.756</f>
        <v>1277.9152877678066</v>
      </c>
      <c r="F7509">
        <v>170.78019714355</v>
      </c>
      <c r="G7509">
        <v>198.16122436523</v>
      </c>
      <c r="H7509">
        <v>239.6410369873</v>
      </c>
      <c r="I7509">
        <v>276.69979858398</v>
      </c>
      <c r="J7509">
        <v>319.49362182617</v>
      </c>
      <c r="K7509" s="6">
        <f>IFERROR(EXP(TREND(LN($F$1:$J$1),LN(F7509:J7509),LN(Calculations!$B$3))),0)</f>
        <v>3.7586818019303685E-2</v>
      </c>
    </row>
    <row r="7510" spans="1:11" x14ac:dyDescent="0.35">
      <c r="A7510">
        <v>7507</v>
      </c>
      <c r="B7510" t="str">
        <f t="shared" si="117"/>
        <v>22-79</v>
      </c>
      <c r="C7510">
        <v>-79.068463416840004</v>
      </c>
      <c r="D7510">
        <v>22.326580446775999</v>
      </c>
      <c r="E7510">
        <f>ASIN(SQRT((SIN(RADIANS(PARAMETERS!$D$8-D7510)/2)*SIN(RADIANS(PARAMETERS!$D$8-D7510)/2))+(COS(RADIANS(D7510))*COS(RADIANS(PARAMETERS!$D$8))*SIN(RADIANS(PARAMETERS!$D$9-C7510)/2)*SIN(RADIANS(PARAMETERS!$D$9-C7510)/2))))*2*3958.756</f>
        <v>1294.3530528773547</v>
      </c>
      <c r="F7510">
        <v>170.98152160645</v>
      </c>
      <c r="G7510">
        <v>198.32769775391</v>
      </c>
      <c r="H7510">
        <v>239.73718261719</v>
      </c>
      <c r="I7510">
        <v>276.71896362305</v>
      </c>
      <c r="J7510">
        <v>319.40975952148</v>
      </c>
      <c r="K7510" s="6">
        <f>IFERROR(EXP(TREND(LN($F$1:$J$1),LN(F7510:J7510),LN(Calculations!$B$3))),0)</f>
        <v>3.7854634642477902E-2</v>
      </c>
    </row>
    <row r="7511" spans="1:11" x14ac:dyDescent="0.35">
      <c r="A7511">
        <v>7508</v>
      </c>
      <c r="B7511" t="str">
        <f t="shared" si="117"/>
        <v>22-79.5</v>
      </c>
      <c r="C7511">
        <v>-79.339784751741007</v>
      </c>
      <c r="D7511">
        <v>22.326580446775999</v>
      </c>
      <c r="E7511">
        <f>ASIN(SQRT((SIN(RADIANS(PARAMETERS!$D$8-D7511)/2)*SIN(RADIANS(PARAMETERS!$D$8-D7511)/2))+(COS(RADIANS(D7511))*COS(RADIANS(PARAMETERS!$D$8))*SIN(RADIANS(PARAMETERS!$D$9-C7511)/2)*SIN(RADIANS(PARAMETERS!$D$9-C7511)/2))))*2*3958.756</f>
        <v>1310.823002548995</v>
      </c>
      <c r="F7511">
        <v>171.20141601563</v>
      </c>
      <c r="G7511">
        <v>198.47276306152</v>
      </c>
      <c r="H7511">
        <v>239.78890991211</v>
      </c>
      <c r="I7511">
        <v>276.67022705078</v>
      </c>
      <c r="J7511">
        <v>319.2278137207</v>
      </c>
      <c r="K7511" s="6">
        <f>IFERROR(EXP(TREND(LN($F$1:$J$1),LN(F7511:J7511),LN(Calculations!$B$3))),0)</f>
        <v>3.8149103074774829E-2</v>
      </c>
    </row>
    <row r="7512" spans="1:11" x14ac:dyDescent="0.35">
      <c r="A7512">
        <v>7509</v>
      </c>
      <c r="B7512" t="str">
        <f t="shared" si="117"/>
        <v>22-79.5</v>
      </c>
      <c r="C7512">
        <v>-79.611106086641996</v>
      </c>
      <c r="D7512">
        <v>22.326580446775999</v>
      </c>
      <c r="E7512">
        <f>ASIN(SQRT((SIN(RADIANS(PARAMETERS!$D$8-D7512)/2)*SIN(RADIANS(PARAMETERS!$D$8-D7512)/2))+(COS(RADIANS(D7512))*COS(RADIANS(PARAMETERS!$D$8))*SIN(RADIANS(PARAMETERS!$D$9-C7512)/2)*SIN(RADIANS(PARAMETERS!$D$9-C7512)/2))))*2*3958.756</f>
        <v>1327.3238987223203</v>
      </c>
      <c r="F7512">
        <v>171.50816345215</v>
      </c>
      <c r="G7512">
        <v>198.6704864502</v>
      </c>
      <c r="H7512">
        <v>239.90060424805</v>
      </c>
      <c r="I7512">
        <v>276.68731689453</v>
      </c>
      <c r="J7512">
        <v>319.11779785156</v>
      </c>
      <c r="K7512" s="6">
        <f>IFERROR(EXP(TREND(LN($F$1:$J$1),LN(F7512:J7512),LN(Calculations!$B$3))),0)</f>
        <v>3.8534126178271906E-2</v>
      </c>
    </row>
    <row r="7513" spans="1:11" x14ac:dyDescent="0.35">
      <c r="A7513">
        <v>7510</v>
      </c>
      <c r="B7513" t="str">
        <f t="shared" si="117"/>
        <v>22-80</v>
      </c>
      <c r="C7513">
        <v>-79.882427421542999</v>
      </c>
      <c r="D7513">
        <v>22.326580446775999</v>
      </c>
      <c r="E7513">
        <f>ASIN(SQRT((SIN(RADIANS(PARAMETERS!$D$8-D7513)/2)*SIN(RADIANS(PARAMETERS!$D$8-D7513)/2))+(COS(RADIANS(D7513))*COS(RADIANS(PARAMETERS!$D$8))*SIN(RADIANS(PARAMETERS!$D$9-C7513)/2)*SIN(RADIANS(PARAMETERS!$D$9-C7513)/2))))*2*3958.756</f>
        <v>1343.8545613177471</v>
      </c>
      <c r="F7513">
        <v>172.01608276367</v>
      </c>
      <c r="G7513">
        <v>199.09056091309</v>
      </c>
      <c r="H7513">
        <v>240.32548522949</v>
      </c>
      <c r="I7513">
        <v>277.10531616211</v>
      </c>
      <c r="J7513">
        <v>319.5166015625</v>
      </c>
      <c r="K7513" s="6">
        <f>IFERROR(EXP(TREND(LN($F$1:$J$1),LN(F7513:J7513),LN(Calculations!$B$3))),0)</f>
        <v>3.911195117319672E-2</v>
      </c>
    </row>
    <row r="7514" spans="1:11" x14ac:dyDescent="0.35">
      <c r="A7514">
        <v>7511</v>
      </c>
      <c r="B7514" t="str">
        <f t="shared" si="117"/>
        <v>22-80</v>
      </c>
      <c r="C7514">
        <v>-80.153748756444003</v>
      </c>
      <c r="D7514">
        <v>22.326580446775999</v>
      </c>
      <c r="E7514">
        <f>ASIN(SQRT((SIN(RADIANS(PARAMETERS!$D$8-D7514)/2)*SIN(RADIANS(PARAMETERS!$D$8-D7514)/2))+(COS(RADIANS(D7514))*COS(RADIANS(PARAMETERS!$D$8))*SIN(RADIANS(PARAMETERS!$D$9-C7514)/2)*SIN(RADIANS(PARAMETERS!$D$9-C7514)/2))))*2*3958.756</f>
        <v>1360.4138649813713</v>
      </c>
      <c r="F7514">
        <v>172.77449035645</v>
      </c>
      <c r="G7514">
        <v>199.75286865234</v>
      </c>
      <c r="H7514">
        <v>241.07850646973</v>
      </c>
      <c r="I7514">
        <v>277.93301391602</v>
      </c>
      <c r="J7514">
        <v>320.42419433594</v>
      </c>
      <c r="K7514" s="6">
        <f>IFERROR(EXP(TREND(LN($F$1:$J$1),LN(F7514:J7514),LN(Calculations!$B$3))),0)</f>
        <v>3.9943856045024762E-2</v>
      </c>
    </row>
    <row r="7515" spans="1:11" x14ac:dyDescent="0.35">
      <c r="A7515">
        <v>7512</v>
      </c>
      <c r="B7515" t="str">
        <f t="shared" si="117"/>
        <v>22-80.5</v>
      </c>
      <c r="C7515">
        <v>-80.425070091345006</v>
      </c>
      <c r="D7515">
        <v>22.326580446775999</v>
      </c>
      <c r="E7515">
        <f>ASIN(SQRT((SIN(RADIANS(PARAMETERS!$D$8-D7515)/2)*SIN(RADIANS(PARAMETERS!$D$8-D7515)/2))+(COS(RADIANS(D7515))*COS(RADIANS(PARAMETERS!$D$8))*SIN(RADIANS(PARAMETERS!$D$9-C7515)/2)*SIN(RADIANS(PARAMETERS!$D$9-C7515)/2))))*2*3958.756</f>
        <v>1377.0007360366183</v>
      </c>
      <c r="F7515">
        <v>173.66389465332</v>
      </c>
      <c r="G7515">
        <v>200.57708740234</v>
      </c>
      <c r="H7515">
        <v>242.05255126953</v>
      </c>
      <c r="I7515">
        <v>279.0378112793</v>
      </c>
      <c r="J7515">
        <v>321.67691040039</v>
      </c>
      <c r="K7515" s="6">
        <f>IFERROR(EXP(TREND(LN($F$1:$J$1),LN(F7515:J7515),LN(Calculations!$B$3))),0)</f>
        <v>4.0925772241827814E-2</v>
      </c>
    </row>
    <row r="7516" spans="1:11" x14ac:dyDescent="0.35">
      <c r="A7516">
        <v>7513</v>
      </c>
      <c r="B7516" t="str">
        <f t="shared" si="117"/>
        <v>22-80.5</v>
      </c>
      <c r="C7516">
        <v>-80.696391426245995</v>
      </c>
      <c r="D7516">
        <v>22.326580446775999</v>
      </c>
      <c r="E7516">
        <f>ASIN(SQRT((SIN(RADIANS(PARAMETERS!$D$8-D7516)/2)*SIN(RADIANS(PARAMETERS!$D$8-D7516)/2))+(COS(RADIANS(D7516))*COS(RADIANS(PARAMETERS!$D$8))*SIN(RADIANS(PARAMETERS!$D$9-C7516)/2)*SIN(RADIANS(PARAMETERS!$D$9-C7516)/2))))*2*3958.756</f>
        <v>1393.6141496283431</v>
      </c>
      <c r="F7516">
        <v>174.53614807129</v>
      </c>
      <c r="G7516">
        <v>201.4603729248</v>
      </c>
      <c r="H7516">
        <v>243.11370849609</v>
      </c>
      <c r="I7516">
        <v>280.25692749023</v>
      </c>
      <c r="J7516">
        <v>323.07739257813</v>
      </c>
      <c r="K7516" s="6">
        <f>IFERROR(EXP(TREND(LN($F$1:$J$1),LN(F7516:J7516),LN(Calculations!$B$3))),0)</f>
        <v>4.1913351650662727E-2</v>
      </c>
    </row>
    <row r="7517" spans="1:11" x14ac:dyDescent="0.35">
      <c r="A7517">
        <v>7514</v>
      </c>
      <c r="B7517" t="str">
        <f t="shared" si="117"/>
        <v>22-81</v>
      </c>
      <c r="C7517">
        <v>-80.967712761146998</v>
      </c>
      <c r="D7517">
        <v>22.326580446775999</v>
      </c>
      <c r="E7517">
        <f>ASIN(SQRT((SIN(RADIANS(PARAMETERS!$D$8-D7517)/2)*SIN(RADIANS(PARAMETERS!$D$8-D7517)/2))+(COS(RADIANS(D7517))*COS(RADIANS(PARAMETERS!$D$8))*SIN(RADIANS(PARAMETERS!$D$9-C7517)/2)*SIN(RADIANS(PARAMETERS!$D$9-C7517)/2))))*2*3958.756</f>
        <v>1410.2531270461243</v>
      </c>
      <c r="F7517">
        <v>175.22703552246</v>
      </c>
      <c r="G7517">
        <v>202.15263366699</v>
      </c>
      <c r="H7517">
        <v>243.90956115723</v>
      </c>
      <c r="I7517">
        <v>281.13973999023</v>
      </c>
      <c r="J7517">
        <v>324.05502319336</v>
      </c>
      <c r="K7517" s="6">
        <f>IFERROR(EXP(TREND(LN($F$1:$J$1),LN(F7517:J7517),LN(Calculations!$B$3))),0)</f>
        <v>4.2738619065504864E-2</v>
      </c>
    </row>
    <row r="7518" spans="1:11" x14ac:dyDescent="0.35">
      <c r="A7518">
        <v>7515</v>
      </c>
      <c r="B7518" t="str">
        <f t="shared" si="117"/>
        <v>22-81</v>
      </c>
      <c r="C7518">
        <v>-81.239034096048002</v>
      </c>
      <c r="D7518">
        <v>22.326580446775999</v>
      </c>
      <c r="E7518">
        <f>ASIN(SQRT((SIN(RADIANS(PARAMETERS!$D$8-D7518)/2)*SIN(RADIANS(PARAMETERS!$D$8-D7518)/2))+(COS(RADIANS(D7518))*COS(RADIANS(PARAMETERS!$D$8))*SIN(RADIANS(PARAMETERS!$D$9-C7518)/2)*SIN(RADIANS(PARAMETERS!$D$9-C7518)/2))))*2*3958.756</f>
        <v>1426.9167332144079</v>
      </c>
      <c r="F7518">
        <v>175.74662780762</v>
      </c>
      <c r="G7518">
        <v>202.6824798584</v>
      </c>
      <c r="H7518">
        <v>244.49227905273</v>
      </c>
      <c r="I7518">
        <v>281.7619934082</v>
      </c>
      <c r="J7518">
        <v>324.71524047852</v>
      </c>
      <c r="K7518" s="6">
        <f>IFERROR(EXP(TREND(LN($F$1:$J$1),LN(F7518:J7518),LN(Calculations!$B$3))),0)</f>
        <v>4.3394300798326658E-2</v>
      </c>
    </row>
    <row r="7519" spans="1:11" x14ac:dyDescent="0.35">
      <c r="A7519">
        <v>7516</v>
      </c>
      <c r="B7519" t="str">
        <f t="shared" si="117"/>
        <v>22-81.5</v>
      </c>
      <c r="C7519">
        <v>-81.510355430949005</v>
      </c>
      <c r="D7519">
        <v>22.326580446775999</v>
      </c>
      <c r="E7519">
        <f>ASIN(SQRT((SIN(RADIANS(PARAMETERS!$D$8-D7519)/2)*SIN(RADIANS(PARAMETERS!$D$8-D7519)/2))+(COS(RADIANS(D7519))*COS(RADIANS(PARAMETERS!$D$8))*SIN(RADIANS(PARAMETERS!$D$9-C7519)/2)*SIN(RADIANS(PARAMETERS!$D$9-C7519)/2))))*2*3958.756</f>
        <v>1443.604074338107</v>
      </c>
      <c r="F7519">
        <v>176.19183349609</v>
      </c>
      <c r="G7519">
        <v>203.16912841797</v>
      </c>
      <c r="H7519">
        <v>245.03729248047</v>
      </c>
      <c r="I7519">
        <v>282.353515625</v>
      </c>
      <c r="J7519">
        <v>325.35491943359</v>
      </c>
      <c r="K7519" s="6">
        <f>IFERROR(EXP(TREND(LN($F$1:$J$1),LN(F7519:J7519),LN(Calculations!$B$3))),0)</f>
        <v>4.3964968143675474E-2</v>
      </c>
    </row>
    <row r="7520" spans="1:11" x14ac:dyDescent="0.35">
      <c r="A7520">
        <v>7517</v>
      </c>
      <c r="B7520" t="str">
        <f t="shared" si="117"/>
        <v>22-82</v>
      </c>
      <c r="C7520">
        <v>-81.781676765849994</v>
      </c>
      <c r="D7520">
        <v>22.326580446775999</v>
      </c>
      <c r="E7520">
        <f>ASIN(SQRT((SIN(RADIANS(PARAMETERS!$D$8-D7520)/2)*SIN(RADIANS(PARAMETERS!$D$8-D7520)/2))+(COS(RADIANS(D7520))*COS(RADIANS(PARAMETERS!$D$8))*SIN(RADIANS(PARAMETERS!$D$9-C7520)/2)*SIN(RADIANS(PARAMETERS!$D$9-C7520)/2))))*2*3958.756</f>
        <v>1460.3142956930433</v>
      </c>
      <c r="F7520">
        <v>176.59938049316</v>
      </c>
      <c r="G7520">
        <v>203.59616088867</v>
      </c>
      <c r="H7520">
        <v>245.50402832031</v>
      </c>
      <c r="I7520">
        <v>282.84927368164</v>
      </c>
      <c r="J7520">
        <v>325.87771606445</v>
      </c>
      <c r="K7520" s="6">
        <f>IFERROR(EXP(TREND(LN($F$1:$J$1),LN(F7520:J7520),LN(Calculations!$B$3))),0)</f>
        <v>4.4498765002207175E-2</v>
      </c>
    </row>
    <row r="7521" spans="1:11" x14ac:dyDescent="0.35">
      <c r="A7521">
        <v>7518</v>
      </c>
      <c r="B7521" t="str">
        <f t="shared" si="117"/>
        <v>22-82</v>
      </c>
      <c r="C7521">
        <v>-82.052998100750997</v>
      </c>
      <c r="D7521">
        <v>22.326580446775999</v>
      </c>
      <c r="E7521">
        <f>ASIN(SQRT((SIN(RADIANS(PARAMETERS!$D$8-D7521)/2)*SIN(RADIANS(PARAMETERS!$D$8-D7521)/2))+(COS(RADIANS(D7521))*COS(RADIANS(PARAMETERS!$D$8))*SIN(RADIANS(PARAMETERS!$D$9-C7521)/2)*SIN(RADIANS(PARAMETERS!$D$9-C7521)/2))))*2*3958.756</f>
        <v>1477.0465795514144</v>
      </c>
      <c r="F7521">
        <v>177.01113891602</v>
      </c>
      <c r="G7521">
        <v>204.00846862793</v>
      </c>
      <c r="H7521">
        <v>245.95606994629</v>
      </c>
      <c r="I7521">
        <v>283.33071899414</v>
      </c>
      <c r="J7521">
        <v>326.38705444336</v>
      </c>
      <c r="K7521" s="6">
        <f>IFERROR(EXP(TREND(LN($F$1:$J$1),LN(F7521:J7521),LN(Calculations!$B$3))),0)</f>
        <v>4.5037470469658794E-2</v>
      </c>
    </row>
    <row r="7522" spans="1:11" x14ac:dyDescent="0.35">
      <c r="A7522">
        <v>7519</v>
      </c>
      <c r="B7522" t="str">
        <f t="shared" si="117"/>
        <v>22-82.5</v>
      </c>
      <c r="C7522">
        <v>-82.324319435652001</v>
      </c>
      <c r="D7522">
        <v>22.326580446775999</v>
      </c>
      <c r="E7522">
        <f>ASIN(SQRT((SIN(RADIANS(PARAMETERS!$D$8-D7522)/2)*SIN(RADIANS(PARAMETERS!$D$8-D7522)/2))+(COS(RADIANS(D7522))*COS(RADIANS(PARAMETERS!$D$8))*SIN(RADIANS(PARAMETERS!$D$9-C7522)/2)*SIN(RADIANS(PARAMETERS!$D$9-C7522)/2))))*2*3958.756</f>
        <v>1493.8001432331669</v>
      </c>
      <c r="F7522">
        <v>177.43258666992</v>
      </c>
      <c r="G7522">
        <v>204.44351196289</v>
      </c>
      <c r="H7522">
        <v>246.44950866699</v>
      </c>
      <c r="I7522">
        <v>283.87213134766</v>
      </c>
      <c r="J7522">
        <v>326.97961425781</v>
      </c>
      <c r="K7522" s="6">
        <f>IFERROR(EXP(TREND(LN($F$1:$J$1),LN(F7522:J7522),LN(Calculations!$B$3))),0)</f>
        <v>4.5583986557370636E-2</v>
      </c>
    </row>
    <row r="7523" spans="1:11" x14ac:dyDescent="0.35">
      <c r="A7523">
        <v>7520</v>
      </c>
      <c r="B7523" t="str">
        <f t="shared" si="117"/>
        <v>22-82.5</v>
      </c>
      <c r="C7523">
        <v>-82.595640770553004</v>
      </c>
      <c r="D7523">
        <v>22.326580446775999</v>
      </c>
      <c r="E7523">
        <f>ASIN(SQRT((SIN(RADIANS(PARAMETERS!$D$8-D7523)/2)*SIN(RADIANS(PARAMETERS!$D$8-D7523)/2))+(COS(RADIANS(D7523))*COS(RADIANS(PARAMETERS!$D$8))*SIN(RADIANS(PARAMETERS!$D$9-C7523)/2)*SIN(RADIANS(PARAMETERS!$D$9-C7523)/2))))*2*3958.756</f>
        <v>1510.5742372748252</v>
      </c>
      <c r="F7523">
        <v>177.88447570801</v>
      </c>
      <c r="G7523">
        <v>204.92750549316</v>
      </c>
      <c r="H7523">
        <v>247.01306152344</v>
      </c>
      <c r="I7523">
        <v>284.50378417969</v>
      </c>
      <c r="J7523">
        <v>327.68698120117</v>
      </c>
      <c r="K7523" s="6">
        <f>IFERROR(EXP(TREND(LN($F$1:$J$1),LN(F7523:J7523),LN(Calculations!$B$3))),0)</f>
        <v>4.6167734080974972E-2</v>
      </c>
    </row>
    <row r="7524" spans="1:11" x14ac:dyDescent="0.35">
      <c r="A7524">
        <v>7521</v>
      </c>
      <c r="B7524" t="str">
        <f t="shared" si="117"/>
        <v>22-83</v>
      </c>
      <c r="C7524">
        <v>-82.866962105453993</v>
      </c>
      <c r="D7524">
        <v>22.326580446775999</v>
      </c>
      <c r="E7524">
        <f>ASIN(SQRT((SIN(RADIANS(PARAMETERS!$D$8-D7524)/2)*SIN(RADIANS(PARAMETERS!$D$8-D7524)/2))+(COS(RADIANS(D7524))*COS(RADIANS(PARAMETERS!$D$8))*SIN(RADIANS(PARAMETERS!$D$9-C7524)/2)*SIN(RADIANS(PARAMETERS!$D$9-C7524)/2))))*2*3958.756</f>
        <v>1527.3681437079201</v>
      </c>
      <c r="F7524">
        <v>178.41871643066</v>
      </c>
      <c r="G7524">
        <v>205.53511047363</v>
      </c>
      <c r="H7524">
        <v>247.76570129395</v>
      </c>
      <c r="I7524">
        <v>285.38809204102</v>
      </c>
      <c r="J7524">
        <v>328.72543334961</v>
      </c>
      <c r="K7524" s="6">
        <f>IFERROR(EXP(TREND(LN($F$1:$J$1),LN(F7524:J7524),LN(Calculations!$B$3))),0)</f>
        <v>4.6830390358676179E-2</v>
      </c>
    </row>
    <row r="7525" spans="1:11" x14ac:dyDescent="0.35">
      <c r="A7525">
        <v>7522</v>
      </c>
      <c r="B7525" t="str">
        <f t="shared" si="117"/>
        <v>22-83</v>
      </c>
      <c r="C7525">
        <v>-83.138283440354996</v>
      </c>
      <c r="D7525">
        <v>22.326580446775999</v>
      </c>
      <c r="E7525">
        <f>ASIN(SQRT((SIN(RADIANS(PARAMETERS!$D$8-D7525)/2)*SIN(RADIANS(PARAMETERS!$D$8-D7525)/2))+(COS(RADIANS(D7525))*COS(RADIANS(PARAMETERS!$D$8))*SIN(RADIANS(PARAMETERS!$D$9-C7525)/2)*SIN(RADIANS(PARAMETERS!$D$9-C7525)/2))))*2*3958.756</f>
        <v>1544.1811744397462</v>
      </c>
      <c r="F7525">
        <v>179.06216430664</v>
      </c>
      <c r="G7525">
        <v>206.30854797363</v>
      </c>
      <c r="H7525">
        <v>248.7770690918</v>
      </c>
      <c r="I7525">
        <v>286.62188720703</v>
      </c>
      <c r="J7525">
        <v>330.22583007813</v>
      </c>
      <c r="K7525" s="6">
        <f>IFERROR(EXP(TREND(LN($F$1:$J$1),LN(F7525:J7525),LN(Calculations!$B$3))),0)</f>
        <v>4.7590665603867342E-2</v>
      </c>
    </row>
    <row r="7526" spans="1:11" x14ac:dyDescent="0.35">
      <c r="A7526">
        <v>7523</v>
      </c>
      <c r="B7526" t="str">
        <f t="shared" si="117"/>
        <v>22-83.5</v>
      </c>
      <c r="C7526">
        <v>-83.409604775255005</v>
      </c>
      <c r="D7526">
        <v>22.326580446775999</v>
      </c>
      <c r="E7526">
        <f>ASIN(SQRT((SIN(RADIANS(PARAMETERS!$D$8-D7526)/2)*SIN(RADIANS(PARAMETERS!$D$8-D7526)/2))+(COS(RADIANS(D7526))*COS(RADIANS(PARAMETERS!$D$8))*SIN(RADIANS(PARAMETERS!$D$9-C7526)/2)*SIN(RADIANS(PARAMETERS!$D$9-C7526)/2))))*2*3958.756</f>
        <v>1561.0126697296025</v>
      </c>
      <c r="F7526">
        <v>179.63095092773</v>
      </c>
      <c r="G7526">
        <v>207.01330566406</v>
      </c>
      <c r="H7526">
        <v>249.72135925293</v>
      </c>
      <c r="I7526">
        <v>287.79214477539</v>
      </c>
      <c r="J7526">
        <v>331.66897583008</v>
      </c>
      <c r="K7526" s="6">
        <f>IFERROR(EXP(TREND(LN($F$1:$J$1),LN(F7526:J7526),LN(Calculations!$B$3))),0)</f>
        <v>4.824737670302473E-2</v>
      </c>
    </row>
    <row r="7527" spans="1:11" x14ac:dyDescent="0.35">
      <c r="A7527">
        <v>7524</v>
      </c>
      <c r="B7527" t="str">
        <f t="shared" si="117"/>
        <v>22-83.5</v>
      </c>
      <c r="C7527">
        <v>-83.680926110155994</v>
      </c>
      <c r="D7527">
        <v>22.326580446775999</v>
      </c>
      <c r="E7527">
        <f>ASIN(SQRT((SIN(RADIANS(PARAMETERS!$D$8-D7527)/2)*SIN(RADIANS(PARAMETERS!$D$8-D7527)/2))+(COS(RADIANS(D7527))*COS(RADIANS(PARAMETERS!$D$8))*SIN(RADIANS(PARAMETERS!$D$9-C7527)/2)*SIN(RADIANS(PARAMETERS!$D$9-C7527)/2))))*2*3958.756</f>
        <v>1577.8619967546404</v>
      </c>
      <c r="F7527">
        <v>180.07487487793</v>
      </c>
      <c r="G7527">
        <v>207.59301757813</v>
      </c>
      <c r="H7527">
        <v>250.52946472168</v>
      </c>
      <c r="I7527">
        <v>288.81845092773</v>
      </c>
      <c r="J7527">
        <v>332.96139526367</v>
      </c>
      <c r="K7527" s="6">
        <f>IFERROR(EXP(TREND(LN($F$1:$J$1),LN(F7527:J7527),LN(Calculations!$B$3))),0)</f>
        <v>4.8731903256036761E-2</v>
      </c>
    </row>
    <row r="7528" spans="1:11" x14ac:dyDescent="0.35">
      <c r="A7528">
        <v>7525</v>
      </c>
      <c r="B7528" t="str">
        <f t="shared" si="117"/>
        <v>22-84</v>
      </c>
      <c r="C7528">
        <v>-83.952247445056997</v>
      </c>
      <c r="D7528">
        <v>22.326580446775999</v>
      </c>
      <c r="E7528">
        <f>ASIN(SQRT((SIN(RADIANS(PARAMETERS!$D$8-D7528)/2)*SIN(RADIANS(PARAMETERS!$D$8-D7528)/2))+(COS(RADIANS(D7528))*COS(RADIANS(PARAMETERS!$D$8))*SIN(RADIANS(PARAMETERS!$D$9-C7528)/2)*SIN(RADIANS(PARAMETERS!$D$9-C7528)/2))))*2*3958.756</f>
        <v>1594.7285482585276</v>
      </c>
      <c r="F7528">
        <v>180.38822937012</v>
      </c>
      <c r="G7528">
        <v>208.03225708008</v>
      </c>
      <c r="H7528">
        <v>251.18446350098</v>
      </c>
      <c r="I7528">
        <v>289.68292236328</v>
      </c>
      <c r="J7528">
        <v>334.08447265625</v>
      </c>
      <c r="K7528" s="6">
        <f>IFERROR(EXP(TREND(LN($F$1:$J$1),LN(F7528:J7528),LN(Calculations!$B$3))),0)</f>
        <v>4.9029681538038695E-2</v>
      </c>
    </row>
    <row r="7529" spans="1:11" x14ac:dyDescent="0.35">
      <c r="A7529">
        <v>7526</v>
      </c>
      <c r="B7529" t="str">
        <f t="shared" si="117"/>
        <v>22-84</v>
      </c>
      <c r="C7529">
        <v>-84.223568779958001</v>
      </c>
      <c r="D7529">
        <v>22.326580446775999</v>
      </c>
      <c r="E7529">
        <f>ASIN(SQRT((SIN(RADIANS(PARAMETERS!$D$8-D7529)/2)*SIN(RADIANS(PARAMETERS!$D$8-D7529)/2))+(COS(RADIANS(D7529))*COS(RADIANS(PARAMETERS!$D$8))*SIN(RADIANS(PARAMETERS!$D$9-C7529)/2)*SIN(RADIANS(PARAMETERS!$D$9-C7529)/2))))*2*3958.756</f>
        <v>1611.6117412787587</v>
      </c>
      <c r="F7529">
        <v>180.47987365723</v>
      </c>
      <c r="G7529">
        <v>208.20600891113</v>
      </c>
      <c r="H7529">
        <v>251.50340270996</v>
      </c>
      <c r="I7529">
        <v>290.14639282227</v>
      </c>
      <c r="J7529">
        <v>334.72973632813</v>
      </c>
      <c r="K7529" s="6">
        <f>IFERROR(EXP(TREND(LN($F$1:$J$1),LN(F7529:J7529),LN(Calculations!$B$3))),0)</f>
        <v>4.9048967824395405E-2</v>
      </c>
    </row>
    <row r="7530" spans="1:11" x14ac:dyDescent="0.35">
      <c r="A7530">
        <v>7527</v>
      </c>
      <c r="B7530" t="str">
        <f t="shared" si="117"/>
        <v>22-84.5</v>
      </c>
      <c r="C7530">
        <v>-84.494890114859004</v>
      </c>
      <c r="D7530">
        <v>22.326580446775999</v>
      </c>
      <c r="E7530">
        <f>ASIN(SQRT((SIN(RADIANS(PARAMETERS!$D$8-D7530)/2)*SIN(RADIANS(PARAMETERS!$D$8-D7530)/2))+(COS(RADIANS(D7530))*COS(RADIANS(PARAMETERS!$D$8))*SIN(RADIANS(PARAMETERS!$D$9-C7530)/2)*SIN(RADIANS(PARAMETERS!$D$9-C7530)/2))))*2*3958.756</f>
        <v>1628.511015946654</v>
      </c>
      <c r="F7530">
        <v>180.53234863281</v>
      </c>
      <c r="G7530">
        <v>208.35290527344</v>
      </c>
      <c r="H7530">
        <v>251.81936645508</v>
      </c>
      <c r="I7530">
        <v>290.63232421875</v>
      </c>
      <c r="J7530">
        <v>335.43090820313</v>
      </c>
      <c r="K7530" s="6">
        <f>IFERROR(EXP(TREND(LN($F$1:$J$1),LN(F7530:J7530),LN(Calculations!$B$3))),0)</f>
        <v>4.8989619860024924E-2</v>
      </c>
    </row>
    <row r="7531" spans="1:11" x14ac:dyDescent="0.35">
      <c r="A7531">
        <v>7528</v>
      </c>
      <c r="B7531" t="str">
        <f t="shared" si="117"/>
        <v>22-85</v>
      </c>
      <c r="C7531">
        <v>-84.766211449759993</v>
      </c>
      <c r="D7531">
        <v>22.326580446775999</v>
      </c>
      <c r="E7531">
        <f>ASIN(SQRT((SIN(RADIANS(PARAMETERS!$D$8-D7531)/2)*SIN(RADIANS(PARAMETERS!$D$8-D7531)/2))+(COS(RADIANS(D7531))*COS(RADIANS(PARAMETERS!$D$8))*SIN(RADIANS(PARAMETERS!$D$9-C7531)/2)*SIN(RADIANS(PARAMETERS!$D$9-C7531)/2))))*2*3958.756</f>
        <v>1645.4258343557171</v>
      </c>
      <c r="F7531">
        <v>180.61558532715</v>
      </c>
      <c r="G7531">
        <v>208.56544494629</v>
      </c>
      <c r="H7531">
        <v>252.26307678223</v>
      </c>
      <c r="I7531">
        <v>291.30816650391</v>
      </c>
      <c r="J7531">
        <v>336.40054321289</v>
      </c>
      <c r="K7531" s="6">
        <f>IFERROR(EXP(TREND(LN($F$1:$J$1),LN(F7531:J7531),LN(Calculations!$B$3))),0)</f>
        <v>4.8926866863567453E-2</v>
      </c>
    </row>
    <row r="7532" spans="1:11" x14ac:dyDescent="0.35">
      <c r="A7532">
        <v>7529</v>
      </c>
      <c r="B7532" t="str">
        <f t="shared" si="117"/>
        <v>22-85</v>
      </c>
      <c r="C7532">
        <v>-85.037532784660996</v>
      </c>
      <c r="D7532">
        <v>22.326580446775999</v>
      </c>
      <c r="E7532">
        <f>ASIN(SQRT((SIN(RADIANS(PARAMETERS!$D$8-D7532)/2)*SIN(RADIANS(PARAMETERS!$D$8-D7532)/2))+(COS(RADIANS(D7532))*COS(RADIANS(PARAMETERS!$D$8))*SIN(RADIANS(PARAMETERS!$D$9-C7532)/2)*SIN(RADIANS(PARAMETERS!$D$9-C7532)/2))))*2*3958.756</f>
        <v>1662.3556794939541</v>
      </c>
      <c r="F7532">
        <v>180.57006835938</v>
      </c>
      <c r="G7532">
        <v>208.62477111816</v>
      </c>
      <c r="H7532">
        <v>252.51400756836</v>
      </c>
      <c r="I7532">
        <v>291.75469970703</v>
      </c>
      <c r="J7532">
        <v>337.09750366211</v>
      </c>
      <c r="K7532" s="6">
        <f>IFERROR(EXP(TREND(LN($F$1:$J$1),LN(F7532:J7532),LN(Calculations!$B$3))),0)</f>
        <v>4.8705291620618714E-2</v>
      </c>
    </row>
    <row r="7533" spans="1:11" x14ac:dyDescent="0.35">
      <c r="A7533">
        <v>7530</v>
      </c>
      <c r="B7533" t="str">
        <f t="shared" si="117"/>
        <v>22-85.5</v>
      </c>
      <c r="C7533">
        <v>-85.308854119562</v>
      </c>
      <c r="D7533">
        <v>22.326580446775999</v>
      </c>
      <c r="E7533">
        <f>ASIN(SQRT((SIN(RADIANS(PARAMETERS!$D$8-D7533)/2)*SIN(RADIANS(PARAMETERS!$D$8-D7533)/2))+(COS(RADIANS(D7533))*COS(RADIANS(PARAMETERS!$D$8))*SIN(RADIANS(PARAMETERS!$D$9-C7533)/2)*SIN(RADIANS(PARAMETERS!$D$9-C7533)/2))))*2*3958.756</f>
        <v>1679.3000542360769</v>
      </c>
      <c r="F7533">
        <v>180.39459228516</v>
      </c>
      <c r="G7533">
        <v>208.53968811035</v>
      </c>
      <c r="H7533">
        <v>252.59931945801</v>
      </c>
      <c r="I7533">
        <v>292.0178527832</v>
      </c>
      <c r="J7533">
        <v>337.59173583984</v>
      </c>
      <c r="K7533" s="6">
        <f>IFERROR(EXP(TREND(LN($F$1:$J$1),LN(F7533:J7533),LN(Calculations!$B$3))),0)</f>
        <v>4.8311986161224008E-2</v>
      </c>
    </row>
    <row r="7534" spans="1:11" x14ac:dyDescent="0.35">
      <c r="A7534">
        <v>7531</v>
      </c>
      <c r="B7534" t="str">
        <f t="shared" si="117"/>
        <v>22-85.5</v>
      </c>
      <c r="C7534">
        <v>-85.580175454463003</v>
      </c>
      <c r="D7534">
        <v>22.326580446775999</v>
      </c>
      <c r="E7534">
        <f>ASIN(SQRT((SIN(RADIANS(PARAMETERS!$D$8-D7534)/2)*SIN(RADIANS(PARAMETERS!$D$8-D7534)/2))+(COS(RADIANS(D7534))*COS(RADIANS(PARAMETERS!$D$8))*SIN(RADIANS(PARAMETERS!$D$9-C7534)/2)*SIN(RADIANS(PARAMETERS!$D$9-C7534)/2))))*2*3958.756</f>
        <v>1696.2584803918401</v>
      </c>
      <c r="F7534">
        <v>180.04150390625</v>
      </c>
      <c r="G7534">
        <v>208.31364440918</v>
      </c>
      <c r="H7534">
        <v>252.53091430664</v>
      </c>
      <c r="I7534">
        <v>292.11837768555</v>
      </c>
      <c r="J7534">
        <v>337.91555786133</v>
      </c>
      <c r="K7534" s="6">
        <f>IFERROR(EXP(TREND(LN($F$1:$J$1),LN(F7534:J7534),LN(Calculations!$B$3))),0)</f>
        <v>4.7695735005005103E-2</v>
      </c>
    </row>
    <row r="7535" spans="1:11" x14ac:dyDescent="0.35">
      <c r="A7535">
        <v>7532</v>
      </c>
      <c r="B7535" t="str">
        <f t="shared" si="117"/>
        <v>22-86</v>
      </c>
      <c r="C7535">
        <v>-85.851496789364006</v>
      </c>
      <c r="D7535">
        <v>22.326580446775999</v>
      </c>
      <c r="E7535">
        <f>ASIN(SQRT((SIN(RADIANS(PARAMETERS!$D$8-D7535)/2)*SIN(RADIANS(PARAMETERS!$D$8-D7535)/2))+(COS(RADIANS(D7535))*COS(RADIANS(PARAMETERS!$D$8))*SIN(RADIANS(PARAMETERS!$D$9-C7535)/2)*SIN(RADIANS(PARAMETERS!$D$9-C7535)/2))))*2*3958.756</f>
        <v>1713.2304978069876</v>
      </c>
      <c r="F7535">
        <v>179.51670837402</v>
      </c>
      <c r="G7535">
        <v>207.92051696777</v>
      </c>
      <c r="H7535">
        <v>252.25621032715</v>
      </c>
      <c r="I7535">
        <v>291.97692871094</v>
      </c>
      <c r="J7535">
        <v>337.95556640625</v>
      </c>
      <c r="K7535" s="6">
        <f>IFERROR(EXP(TREND(LN($F$1:$J$1),LN(F7535:J7535),LN(Calculations!$B$3))),0)</f>
        <v>4.6888636047641055E-2</v>
      </c>
    </row>
    <row r="7536" spans="1:11" x14ac:dyDescent="0.35">
      <c r="A7536">
        <v>7533</v>
      </c>
      <c r="B7536" t="str">
        <f t="shared" si="117"/>
        <v>22-86</v>
      </c>
      <c r="C7536">
        <v>-86.122818124264995</v>
      </c>
      <c r="D7536">
        <v>22.326580446775999</v>
      </c>
      <c r="E7536">
        <f>ASIN(SQRT((SIN(RADIANS(PARAMETERS!$D$8-D7536)/2)*SIN(RADIANS(PARAMETERS!$D$8-D7536)/2))+(COS(RADIANS(D7536))*COS(RADIANS(PARAMETERS!$D$8))*SIN(RADIANS(PARAMETERS!$D$9-C7536)/2)*SIN(RADIANS(PARAMETERS!$D$9-C7536)/2))))*2*3958.756</f>
        <v>1730.2156635135409</v>
      </c>
      <c r="F7536">
        <v>178.79563903809</v>
      </c>
      <c r="G7536">
        <v>207.32827758789</v>
      </c>
      <c r="H7536">
        <v>251.73973083496</v>
      </c>
      <c r="I7536">
        <v>291.55584716797</v>
      </c>
      <c r="J7536">
        <v>337.67248535156</v>
      </c>
      <c r="K7536" s="6">
        <f>IFERROR(EXP(TREND(LN($F$1:$J$1),LN(F7536:J7536),LN(Calculations!$B$3))),0)</f>
        <v>4.5867674385676842E-2</v>
      </c>
    </row>
    <row r="7537" spans="1:11" x14ac:dyDescent="0.35">
      <c r="A7537">
        <v>7534</v>
      </c>
      <c r="B7537" t="str">
        <f t="shared" si="117"/>
        <v>22-86.5</v>
      </c>
      <c r="C7537">
        <v>-86.394139459165999</v>
      </c>
      <c r="D7537">
        <v>22.326580446775999</v>
      </c>
      <c r="E7537">
        <f>ASIN(SQRT((SIN(RADIANS(PARAMETERS!$D$8-D7537)/2)*SIN(RADIANS(PARAMETERS!$D$8-D7537)/2))+(COS(RADIANS(D7537))*COS(RADIANS(PARAMETERS!$D$8))*SIN(RADIANS(PARAMETERS!$D$9-C7537)/2)*SIN(RADIANS(PARAMETERS!$D$9-C7537)/2))))*2*3958.756</f>
        <v>1747.2135509263769</v>
      </c>
      <c r="F7537">
        <v>177.86756896973</v>
      </c>
      <c r="G7537">
        <v>206.51847839355</v>
      </c>
      <c r="H7537">
        <v>250.95666503906</v>
      </c>
      <c r="I7537">
        <v>290.82446289063</v>
      </c>
      <c r="J7537">
        <v>337.02890014648</v>
      </c>
      <c r="K7537" s="6">
        <f>IFERROR(EXP(TREND(LN($F$1:$J$1),LN(F7537:J7537),LN(Calculations!$B$3))),0)</f>
        <v>4.463610829042184E-2</v>
      </c>
    </row>
    <row r="7538" spans="1:11" x14ac:dyDescent="0.35">
      <c r="A7538">
        <v>7535</v>
      </c>
      <c r="B7538" t="str">
        <f t="shared" si="117"/>
        <v>22-86.5</v>
      </c>
      <c r="C7538">
        <v>-86.665460794067002</v>
      </c>
      <c r="D7538">
        <v>22.326580446775999</v>
      </c>
      <c r="E7538">
        <f>ASIN(SQRT((SIN(RADIANS(PARAMETERS!$D$8-D7538)/2)*SIN(RADIANS(PARAMETERS!$D$8-D7538)/2))+(COS(RADIANS(D7538))*COS(RADIANS(PARAMETERS!$D$8))*SIN(RADIANS(PARAMETERS!$D$9-C7538)/2)*SIN(RADIANS(PARAMETERS!$D$9-C7538)/2))))*2*3958.756</f>
        <v>1764.2237490832545</v>
      </c>
      <c r="F7538">
        <v>176.66877746582</v>
      </c>
      <c r="G7538">
        <v>205.40232849121</v>
      </c>
      <c r="H7538">
        <v>249.76356506348</v>
      </c>
      <c r="I7538">
        <v>289.58526611328</v>
      </c>
      <c r="J7538">
        <v>335.75942993164</v>
      </c>
      <c r="K7538" s="6">
        <f>IFERROR(EXP(TREND(LN($F$1:$J$1),LN(F7538:J7538),LN(Calculations!$B$3))),0)</f>
        <v>4.3164764546873007E-2</v>
      </c>
    </row>
    <row r="7539" spans="1:11" x14ac:dyDescent="0.35">
      <c r="A7539">
        <v>7536</v>
      </c>
      <c r="B7539" t="str">
        <f t="shared" si="117"/>
        <v>22-87</v>
      </c>
      <c r="C7539">
        <v>-86.936782128968005</v>
      </c>
      <c r="D7539">
        <v>22.326580446775999</v>
      </c>
      <c r="E7539">
        <f>ASIN(SQRT((SIN(RADIANS(PARAMETERS!$D$8-D7539)/2)*SIN(RADIANS(PARAMETERS!$D$8-D7539)/2))+(COS(RADIANS(D7539))*COS(RADIANS(PARAMETERS!$D$8))*SIN(RADIANS(PARAMETERS!$D$9-C7539)/2)*SIN(RADIANS(PARAMETERS!$D$9-C7539)/2))))*2*3958.756</f>
        <v>1781.2458619256463</v>
      </c>
      <c r="F7539">
        <v>175.37098693848</v>
      </c>
      <c r="G7539">
        <v>204.20796203613</v>
      </c>
      <c r="H7539">
        <v>248.47952270508</v>
      </c>
      <c r="I7539">
        <v>288.24456787109</v>
      </c>
      <c r="J7539">
        <v>334.37710571289</v>
      </c>
      <c r="K7539" s="6">
        <f>IFERROR(EXP(TREND(LN($F$1:$J$1),LN(F7539:J7539),LN(Calculations!$B$3))),0)</f>
        <v>4.1638922974358471E-2</v>
      </c>
    </row>
    <row r="7540" spans="1:11" x14ac:dyDescent="0.35">
      <c r="A7540">
        <v>7537</v>
      </c>
      <c r="B7540" t="str">
        <f t="shared" si="117"/>
        <v>22-87</v>
      </c>
      <c r="C7540">
        <v>-87.208103463868994</v>
      </c>
      <c r="D7540">
        <v>22.326580446775999</v>
      </c>
      <c r="E7540">
        <f>ASIN(SQRT((SIN(RADIANS(PARAMETERS!$D$8-D7540)/2)*SIN(RADIANS(PARAMETERS!$D$8-D7540)/2))+(COS(RADIANS(D7540))*COS(RADIANS(PARAMETERS!$D$8))*SIN(RADIANS(PARAMETERS!$D$9-C7540)/2)*SIN(RADIANS(PARAMETERS!$D$9-C7540)/2))))*2*3958.756</f>
        <v>1798.2795076178893</v>
      </c>
      <c r="F7540">
        <v>173.98878479004</v>
      </c>
      <c r="G7540">
        <v>202.94795227051</v>
      </c>
      <c r="H7540">
        <v>247.11869812012</v>
      </c>
      <c r="I7540">
        <v>286.81784057617</v>
      </c>
      <c r="J7540">
        <v>332.89889526367</v>
      </c>
      <c r="K7540" s="6">
        <f>IFERROR(EXP(TREND(LN($F$1:$J$1),LN(F7540:J7540),LN(Calculations!$B$3))),0)</f>
        <v>4.008366729665417E-2</v>
      </c>
    </row>
    <row r="7541" spans="1:11" x14ac:dyDescent="0.35">
      <c r="A7541">
        <v>7538</v>
      </c>
      <c r="B7541" t="str">
        <f t="shared" si="117"/>
        <v>22-87.5</v>
      </c>
      <c r="C7541">
        <v>-87.479424798769998</v>
      </c>
      <c r="D7541">
        <v>22.326580446775999</v>
      </c>
      <c r="E7541">
        <f>ASIN(SQRT((SIN(RADIANS(PARAMETERS!$D$8-D7541)/2)*SIN(RADIANS(PARAMETERS!$D$8-D7541)/2))+(COS(RADIANS(D7541))*COS(RADIANS(PARAMETERS!$D$8))*SIN(RADIANS(PARAMETERS!$D$9-C7541)/2)*SIN(RADIANS(PARAMETERS!$D$9-C7541)/2))))*2*3958.756</f>
        <v>1815.3243179023702</v>
      </c>
      <c r="F7541">
        <v>172.45611572266</v>
      </c>
      <c r="G7541">
        <v>201.52114868164</v>
      </c>
      <c r="H7541">
        <v>245.50910949707</v>
      </c>
      <c r="I7541">
        <v>285.06231689453</v>
      </c>
      <c r="J7541">
        <v>330.99255371094</v>
      </c>
      <c r="K7541" s="6">
        <f>IFERROR(EXP(TREND(LN($F$1:$J$1),LN(F7541:J7541),LN(Calculations!$B$3))),0)</f>
        <v>3.8465407266122562E-2</v>
      </c>
    </row>
    <row r="7542" spans="1:11" x14ac:dyDescent="0.35">
      <c r="A7542">
        <v>7539</v>
      </c>
      <c r="B7542" t="str">
        <f t="shared" si="117"/>
        <v>22-88</v>
      </c>
      <c r="C7542">
        <v>-87.750746133671001</v>
      </c>
      <c r="D7542">
        <v>22.326580446775999</v>
      </c>
      <c r="E7542">
        <f>ASIN(SQRT((SIN(RADIANS(PARAMETERS!$D$8-D7542)/2)*SIN(RADIANS(PARAMETERS!$D$8-D7542)/2))+(COS(RADIANS(D7542))*COS(RADIANS(PARAMETERS!$D$8))*SIN(RADIANS(PARAMETERS!$D$9-C7542)/2)*SIN(RADIANS(PARAMETERS!$D$9-C7542)/2))))*2*3958.756</f>
        <v>1832.3799374885548</v>
      </c>
      <c r="F7542">
        <v>170.84857177734</v>
      </c>
      <c r="G7542">
        <v>200.04336547852</v>
      </c>
      <c r="H7542">
        <v>243.82403564453</v>
      </c>
      <c r="I7542">
        <v>283.20739746094</v>
      </c>
      <c r="J7542">
        <v>328.95712280273</v>
      </c>
      <c r="K7542" s="6">
        <f>IFERROR(EXP(TREND(LN($F$1:$J$1),LN(F7542:J7542),LN(Calculations!$B$3))),0)</f>
        <v>3.6852805666824008E-2</v>
      </c>
    </row>
    <row r="7543" spans="1:11" x14ac:dyDescent="0.35">
      <c r="A7543">
        <v>7540</v>
      </c>
      <c r="B7543" t="str">
        <f t="shared" si="117"/>
        <v>22-88</v>
      </c>
      <c r="C7543">
        <v>-88.022067468572004</v>
      </c>
      <c r="D7543">
        <v>22.326580446775999</v>
      </c>
      <c r="E7543">
        <f>ASIN(SQRT((SIN(RADIANS(PARAMETERS!$D$8-D7543)/2)*SIN(RADIANS(PARAMETERS!$D$8-D7543)/2))+(COS(RADIANS(D7543))*COS(RADIANS(PARAMETERS!$D$8))*SIN(RADIANS(PARAMETERS!$D$9-C7543)/2)*SIN(RADIANS(PARAMETERS!$D$9-C7543)/2))))*2*3958.756</f>
        <v>1849.4460234738897</v>
      </c>
      <c r="F7543">
        <v>169.17681884766</v>
      </c>
      <c r="G7543">
        <v>198.52182006836</v>
      </c>
      <c r="H7543">
        <v>242.07159423828</v>
      </c>
      <c r="I7543">
        <v>281.26196289063</v>
      </c>
      <c r="J7543">
        <v>326.80239868164</v>
      </c>
      <c r="K7543" s="6">
        <f>IFERROR(EXP(TREND(LN($F$1:$J$1),LN(F7543:J7543),LN(Calculations!$B$3))),0)</f>
        <v>3.5259102126211E-2</v>
      </c>
    </row>
    <row r="7544" spans="1:11" x14ac:dyDescent="0.35">
      <c r="A7544">
        <v>7541</v>
      </c>
      <c r="B7544" t="str">
        <f t="shared" si="117"/>
        <v>22-88.5</v>
      </c>
      <c r="C7544">
        <v>-88.293388803472993</v>
      </c>
      <c r="D7544">
        <v>22.326580446775999</v>
      </c>
      <c r="E7544">
        <f>ASIN(SQRT((SIN(RADIANS(PARAMETERS!$D$8-D7544)/2)*SIN(RADIANS(PARAMETERS!$D$8-D7544)/2))+(COS(RADIANS(D7544))*COS(RADIANS(PARAMETERS!$D$8))*SIN(RADIANS(PARAMETERS!$D$9-C7544)/2)*SIN(RADIANS(PARAMETERS!$D$9-C7544)/2))))*2*3958.756</f>
        <v>1866.522244794668</v>
      </c>
      <c r="F7544">
        <v>167.47309875488</v>
      </c>
      <c r="G7544">
        <v>196.96095275879</v>
      </c>
      <c r="H7544">
        <v>240.23828125</v>
      </c>
      <c r="I7544">
        <v>279.19354248047</v>
      </c>
      <c r="J7544">
        <v>324.47094726563</v>
      </c>
      <c r="K7544" s="6">
        <f>IFERROR(EXP(TREND(LN($F$1:$J$1),LN(F7544:J7544),LN(Calculations!$B$3))),0)</f>
        <v>3.3718905117446275E-2</v>
      </c>
    </row>
    <row r="7545" spans="1:11" x14ac:dyDescent="0.35">
      <c r="A7545">
        <v>7542</v>
      </c>
      <c r="B7545" t="str">
        <f t="shared" si="117"/>
        <v>22-88.5</v>
      </c>
      <c r="C7545">
        <v>-88.564710138373997</v>
      </c>
      <c r="D7545">
        <v>22.326580446775999</v>
      </c>
      <c r="E7545">
        <f>ASIN(SQRT((SIN(RADIANS(PARAMETERS!$D$8-D7545)/2)*SIN(RADIANS(PARAMETERS!$D$8-D7545)/2))+(COS(RADIANS(D7545))*COS(RADIANS(PARAMETERS!$D$8))*SIN(RADIANS(PARAMETERS!$D$9-C7545)/2)*SIN(RADIANS(PARAMETERS!$D$9-C7545)/2))))*2*3958.756</f>
        <v>1883.6082817051167</v>
      </c>
      <c r="F7545">
        <v>165.8918762207</v>
      </c>
      <c r="G7545">
        <v>195.56932067871</v>
      </c>
      <c r="H7545">
        <v>238.6343536377</v>
      </c>
      <c r="I7545">
        <v>277.41171264648</v>
      </c>
      <c r="J7545">
        <v>322.49557495117</v>
      </c>
      <c r="K7545" s="6">
        <f>IFERROR(EXP(TREND(LN($F$1:$J$1),LN(F7545:J7545),LN(Calculations!$B$3))),0)</f>
        <v>3.2345262722408979E-2</v>
      </c>
    </row>
    <row r="7546" spans="1:11" x14ac:dyDescent="0.35">
      <c r="A7546">
        <v>7543</v>
      </c>
      <c r="B7546" t="str">
        <f t="shared" si="117"/>
        <v>22-89</v>
      </c>
      <c r="C7546">
        <v>-88.836031473275</v>
      </c>
      <c r="D7546">
        <v>22.326580446775999</v>
      </c>
      <c r="E7546">
        <f>ASIN(SQRT((SIN(RADIANS(PARAMETERS!$D$8-D7546)/2)*SIN(RADIANS(PARAMETERS!$D$8-D7546)/2))+(COS(RADIANS(D7546))*COS(RADIANS(PARAMETERS!$D$8))*SIN(RADIANS(PARAMETERS!$D$9-C7546)/2)*SIN(RADIANS(PARAMETERS!$D$9-C7546)/2))))*2*3958.756</f>
        <v>1900.7038252830466</v>
      </c>
      <c r="F7546">
        <v>164.40696716309</v>
      </c>
      <c r="G7546">
        <v>194.31442260742</v>
      </c>
      <c r="H7546">
        <v>237.20692443848</v>
      </c>
      <c r="I7546">
        <v>275.84335327148</v>
      </c>
      <c r="J7546">
        <v>320.77795410156</v>
      </c>
      <c r="K7546" s="6">
        <f>IFERROR(EXP(TREND(LN($F$1:$J$1),LN(F7546:J7546),LN(Calculations!$B$3))),0)</f>
        <v>3.1109358313632603E-2</v>
      </c>
    </row>
    <row r="7547" spans="1:11" x14ac:dyDescent="0.35">
      <c r="A7547">
        <v>7544</v>
      </c>
      <c r="B7547" t="str">
        <f t="shared" si="117"/>
        <v>22-89</v>
      </c>
      <c r="C7547">
        <v>-89.107352808176003</v>
      </c>
      <c r="D7547">
        <v>22.326580446775999</v>
      </c>
      <c r="E7547">
        <f>ASIN(SQRT((SIN(RADIANS(PARAMETERS!$D$8-D7547)/2)*SIN(RADIANS(PARAMETERS!$D$8-D7547)/2))+(COS(RADIANS(D7547))*COS(RADIANS(PARAMETERS!$D$8))*SIN(RADIANS(PARAMETERS!$D$9-C7547)/2)*SIN(RADIANS(PARAMETERS!$D$9-C7547)/2))))*2*3958.756</f>
        <v>1917.8085769605445</v>
      </c>
      <c r="F7547">
        <v>162.95361328125</v>
      </c>
      <c r="G7547">
        <v>193.08532714844</v>
      </c>
      <c r="H7547">
        <v>235.77185058594</v>
      </c>
      <c r="I7547">
        <v>274.23156738281</v>
      </c>
      <c r="J7547">
        <v>318.96951293945</v>
      </c>
      <c r="K7547" s="6">
        <f>IFERROR(EXP(TREND(LN($F$1:$J$1),LN(F7547:J7547),LN(Calculations!$B$3))),0)</f>
        <v>2.9959542953445141E-2</v>
      </c>
    </row>
    <row r="7548" spans="1:11" x14ac:dyDescent="0.35">
      <c r="A7548">
        <v>7545</v>
      </c>
      <c r="B7548" t="str">
        <f t="shared" si="117"/>
        <v>22-89.5</v>
      </c>
      <c r="C7548">
        <v>-89.378674143077006</v>
      </c>
      <c r="D7548">
        <v>22.326580446775999</v>
      </c>
      <c r="E7548">
        <f>ASIN(SQRT((SIN(RADIANS(PARAMETERS!$D$8-D7548)/2)*SIN(RADIANS(PARAMETERS!$D$8-D7548)/2))+(COS(RADIANS(D7548))*COS(RADIANS(PARAMETERS!$D$8))*SIN(RADIANS(PARAMETERS!$D$9-C7548)/2)*SIN(RADIANS(PARAMETERS!$D$9-C7548)/2))))*2*3958.756</f>
        <v>1934.9222480782585</v>
      </c>
      <c r="F7548">
        <v>161.53221130371</v>
      </c>
      <c r="G7548">
        <v>191.90219116211</v>
      </c>
      <c r="H7548">
        <v>234.37763977051</v>
      </c>
      <c r="I7548">
        <v>272.65396118164</v>
      </c>
      <c r="J7548">
        <v>317.18533325195</v>
      </c>
      <c r="K7548" s="6">
        <f>IFERROR(EXP(TREND(LN($F$1:$J$1),LN(F7548:J7548),LN(Calculations!$B$3))),0)</f>
        <v>2.8883567690477101E-2</v>
      </c>
    </row>
    <row r="7549" spans="1:11" x14ac:dyDescent="0.35">
      <c r="A7549">
        <v>7546</v>
      </c>
      <c r="B7549" t="str">
        <f t="shared" si="117"/>
        <v>22-89.5</v>
      </c>
      <c r="C7549">
        <v>-89.649995477977996</v>
      </c>
      <c r="D7549">
        <v>22.326580446775999</v>
      </c>
      <c r="E7549">
        <f>ASIN(SQRT((SIN(RADIANS(PARAMETERS!$D$8-D7549)/2)*SIN(RADIANS(PARAMETERS!$D$8-D7549)/2))+(COS(RADIANS(D7549))*COS(RADIANS(PARAMETERS!$D$8))*SIN(RADIANS(PARAMETERS!$D$9-C7549)/2)*SIN(RADIANS(PARAMETERS!$D$9-C7549)/2))))*2*3958.756</f>
        <v>1952.0445594619277</v>
      </c>
      <c r="F7549">
        <v>160.1329498291</v>
      </c>
      <c r="G7549">
        <v>190.74723815918</v>
      </c>
      <c r="H7549">
        <v>232.994140625</v>
      </c>
      <c r="I7549">
        <v>271.06805419922</v>
      </c>
      <c r="J7549">
        <v>315.36743164063</v>
      </c>
      <c r="K7549" s="6">
        <f>IFERROR(EXP(TREND(LN($F$1:$J$1),LN(F7549:J7549),LN(Calculations!$B$3))),0)</f>
        <v>2.78700137736335E-2</v>
      </c>
    </row>
    <row r="7550" spans="1:11" x14ac:dyDescent="0.35">
      <c r="A7550">
        <v>7547</v>
      </c>
      <c r="B7550" t="str">
        <f t="shared" si="117"/>
        <v>22-90</v>
      </c>
      <c r="C7550">
        <v>-89.921316812878999</v>
      </c>
      <c r="D7550">
        <v>22.326580446775999</v>
      </c>
      <c r="E7550">
        <f>ASIN(SQRT((SIN(RADIANS(PARAMETERS!$D$8-D7550)/2)*SIN(RADIANS(PARAMETERS!$D$8-D7550)/2))+(COS(RADIANS(D7550))*COS(RADIANS(PARAMETERS!$D$8))*SIN(RADIANS(PARAMETERS!$D$9-C7550)/2)*SIN(RADIANS(PARAMETERS!$D$9-C7550)/2))))*2*3958.756</f>
        <v>1969.1752410199026</v>
      </c>
      <c r="F7550">
        <v>158.72454833984</v>
      </c>
      <c r="G7550">
        <v>189.58644104004</v>
      </c>
      <c r="H7550">
        <v>231.55744934082</v>
      </c>
      <c r="I7550">
        <v>269.37982177734</v>
      </c>
      <c r="J7550">
        <v>313.38360595703</v>
      </c>
      <c r="K7550" s="6">
        <f>IFERROR(EXP(TREND(LN($F$1:$J$1),LN(F7550:J7550),LN(Calculations!$B$3))),0)</f>
        <v>2.6897463932693606E-2</v>
      </c>
    </row>
    <row r="7551" spans="1:11" x14ac:dyDescent="0.35">
      <c r="A7551">
        <v>7548</v>
      </c>
      <c r="B7551" t="str">
        <f t="shared" si="117"/>
        <v>22-90</v>
      </c>
      <c r="C7551">
        <v>-90.192638147780002</v>
      </c>
      <c r="D7551">
        <v>22.326580446775999</v>
      </c>
      <c r="E7551">
        <f>ASIN(SQRT((SIN(RADIANS(PARAMETERS!$D$8-D7551)/2)*SIN(RADIANS(PARAMETERS!$D$8-D7551)/2))+(COS(RADIANS(D7551))*COS(RADIANS(PARAMETERS!$D$8))*SIN(RADIANS(PARAMETERS!$D$9-C7551)/2)*SIN(RADIANS(PARAMETERS!$D$9-C7551)/2))))*2*3958.756</f>
        <v>1986.3140313604638</v>
      </c>
      <c r="F7551">
        <v>157.38159179688</v>
      </c>
      <c r="G7551">
        <v>188.49954223633</v>
      </c>
      <c r="H7551">
        <v>230.19897460938</v>
      </c>
      <c r="I7551">
        <v>267.77194213867</v>
      </c>
      <c r="J7551">
        <v>311.48077392578</v>
      </c>
      <c r="K7551" s="6">
        <f>IFERROR(EXP(TREND(LN($F$1:$J$1),LN(F7551:J7551),LN(Calculations!$B$3))),0)</f>
        <v>2.6006027336128262E-2</v>
      </c>
    </row>
    <row r="7552" spans="1:11" x14ac:dyDescent="0.35">
      <c r="A7552">
        <v>7549</v>
      </c>
      <c r="B7552" t="str">
        <f t="shared" si="117"/>
        <v>22-90.5</v>
      </c>
      <c r="C7552">
        <v>-90.463959482681005</v>
      </c>
      <c r="D7552">
        <v>22.326580446775999</v>
      </c>
      <c r="E7552">
        <f>ASIN(SQRT((SIN(RADIANS(PARAMETERS!$D$8-D7552)/2)*SIN(RADIANS(PARAMETERS!$D$8-D7552)/2))+(COS(RADIANS(D7552))*COS(RADIANS(PARAMETERS!$D$8))*SIN(RADIANS(PARAMETERS!$D$9-C7552)/2)*SIN(RADIANS(PARAMETERS!$D$9-C7552)/2))))*2*3958.756</f>
        <v>2003.4606774278311</v>
      </c>
      <c r="F7552">
        <v>156.09494018555</v>
      </c>
      <c r="G7552">
        <v>187.46539306641</v>
      </c>
      <c r="H7552">
        <v>228.89157104492</v>
      </c>
      <c r="I7552">
        <v>266.2116394043</v>
      </c>
      <c r="J7552">
        <v>309.61947631836</v>
      </c>
      <c r="K7552" s="6">
        <f>IFERROR(EXP(TREND(LN($F$1:$J$1),LN(F7552:J7552),LN(Calculations!$B$3))),0)</f>
        <v>2.5181895230972522E-2</v>
      </c>
    </row>
    <row r="7553" spans="1:11" x14ac:dyDescent="0.35">
      <c r="A7553">
        <v>7550</v>
      </c>
      <c r="B7553" t="str">
        <f t="shared" si="117"/>
        <v>22-90.5</v>
      </c>
      <c r="C7553">
        <v>-90.735280817581994</v>
      </c>
      <c r="D7553">
        <v>22.326580446775999</v>
      </c>
      <c r="E7553">
        <f>ASIN(SQRT((SIN(RADIANS(PARAMETERS!$D$8-D7553)/2)*SIN(RADIANS(PARAMETERS!$D$8-D7553)/2))+(COS(RADIANS(D7553))*COS(RADIANS(PARAMETERS!$D$8))*SIN(RADIANS(PARAMETERS!$D$9-C7553)/2)*SIN(RADIANS(PARAMETERS!$D$9-C7553)/2))))*2*3958.756</f>
        <v>2020.6149341558339</v>
      </c>
      <c r="F7553">
        <v>154.82949829102</v>
      </c>
      <c r="G7553">
        <v>186.45753479004</v>
      </c>
      <c r="H7553">
        <v>227.60595703125</v>
      </c>
      <c r="I7553">
        <v>264.66744995117</v>
      </c>
      <c r="J7553">
        <v>307.76602172852</v>
      </c>
      <c r="K7553" s="6">
        <f>IFERROR(EXP(TREND(LN($F$1:$J$1),LN(F7553:J7553),LN(Calculations!$B$3))),0)</f>
        <v>2.4398229202135538E-2</v>
      </c>
    </row>
    <row r="7554" spans="1:11" x14ac:dyDescent="0.35">
      <c r="A7554">
        <v>7551</v>
      </c>
      <c r="B7554" t="str">
        <f t="shared" si="117"/>
        <v>23-50</v>
      </c>
      <c r="C7554">
        <v>-50.037080582435998</v>
      </c>
      <c r="D7554">
        <v>22.597901781676999</v>
      </c>
      <c r="E7554">
        <f>ASIN(SQRT((SIN(RADIANS(PARAMETERS!$D$8-D7554)/2)*SIN(RADIANS(PARAMETERS!$D$8-D7554)/2))+(COS(RADIANS(D7554))*COS(RADIANS(PARAMETERS!$D$8))*SIN(RADIANS(PARAMETERS!$D$9-C7554)/2)*SIN(RADIANS(PARAMETERS!$D$9-C7554)/2))))*2*3958.756</f>
        <v>851.13687516198013</v>
      </c>
      <c r="F7554">
        <v>123.62451171875</v>
      </c>
      <c r="G7554">
        <v>162.35038757324</v>
      </c>
      <c r="H7554">
        <v>197.42309570313</v>
      </c>
      <c r="I7554">
        <v>225.51393127441</v>
      </c>
      <c r="J7554">
        <v>257.60272216797</v>
      </c>
      <c r="K7554" s="6">
        <f>IFERROR(EXP(TREND(LN($F$1:$J$1),LN(F7554:J7554),LN(Calculations!$B$3))),0)</f>
        <v>1.0926588796285322E-2</v>
      </c>
    </row>
    <row r="7555" spans="1:11" x14ac:dyDescent="0.35">
      <c r="A7555">
        <v>7552</v>
      </c>
      <c r="B7555" t="str">
        <f t="shared" si="117"/>
        <v>23-50.5</v>
      </c>
      <c r="C7555">
        <v>-50.308401917337001</v>
      </c>
      <c r="D7555">
        <v>22.597901781676999</v>
      </c>
      <c r="E7555">
        <f>ASIN(SQRT((SIN(RADIANS(PARAMETERS!$D$8-D7555)/2)*SIN(RADIANS(PARAMETERS!$D$8-D7555)/2))+(COS(RADIANS(D7555))*COS(RADIANS(PARAMETERS!$D$8))*SIN(RADIANS(PARAMETERS!$D$9-C7555)/2)*SIN(RADIANS(PARAMETERS!$D$9-C7555)/2))))*2*3958.756</f>
        <v>836.81134180838581</v>
      </c>
      <c r="F7555">
        <v>125.31178283691</v>
      </c>
      <c r="G7555">
        <v>164.17469787598</v>
      </c>
      <c r="H7555">
        <v>198.83804321289</v>
      </c>
      <c r="I7555">
        <v>227.18281555176</v>
      </c>
      <c r="J7555">
        <v>259.56927490234</v>
      </c>
      <c r="K7555" s="6">
        <f>IFERROR(EXP(TREND(LN($F$1:$J$1),LN(F7555:J7555),LN(Calculations!$B$3))),0)</f>
        <v>1.1461208959414384E-2</v>
      </c>
    </row>
    <row r="7556" spans="1:11" x14ac:dyDescent="0.35">
      <c r="A7556">
        <v>7553</v>
      </c>
      <c r="B7556" t="str">
        <f t="shared" si="117"/>
        <v>23-50.5</v>
      </c>
      <c r="C7556">
        <v>-50.579723252237997</v>
      </c>
      <c r="D7556">
        <v>22.597901781676999</v>
      </c>
      <c r="E7556">
        <f>ASIN(SQRT((SIN(RADIANS(PARAMETERS!$D$8-D7556)/2)*SIN(RADIANS(PARAMETERS!$D$8-D7556)/2))+(COS(RADIANS(D7556))*COS(RADIANS(PARAMETERS!$D$8))*SIN(RADIANS(PARAMETERS!$D$9-C7556)/2)*SIN(RADIANS(PARAMETERS!$D$9-C7556)/2))))*2*3958.756</f>
        <v>822.61688132833194</v>
      </c>
      <c r="F7556">
        <v>126.93405914307</v>
      </c>
      <c r="G7556">
        <v>165.84112548828</v>
      </c>
      <c r="H7556">
        <v>200.18614196777</v>
      </c>
      <c r="I7556">
        <v>228.77813720703</v>
      </c>
      <c r="J7556">
        <v>261.45501708984</v>
      </c>
      <c r="K7556" s="6">
        <f>IFERROR(EXP(TREND(LN($F$1:$J$1),LN(F7556:J7556),LN(Calculations!$B$3))),0)</f>
        <v>1.1995703167449238E-2</v>
      </c>
    </row>
    <row r="7557" spans="1:11" x14ac:dyDescent="0.35">
      <c r="A7557">
        <v>7554</v>
      </c>
      <c r="B7557" t="str">
        <f t="shared" ref="B7557:B7620" si="118">MROUND(D7557,1)&amp;MROUND(C7557,-0.5)</f>
        <v>23-51</v>
      </c>
      <c r="C7557">
        <v>-50.851044587139</v>
      </c>
      <c r="D7557">
        <v>22.597901781676999</v>
      </c>
      <c r="E7557">
        <f>ASIN(SQRT((SIN(RADIANS(PARAMETERS!$D$8-D7557)/2)*SIN(RADIANS(PARAMETERS!$D$8-D7557)/2))+(COS(RADIANS(D7557))*COS(RADIANS(PARAMETERS!$D$8))*SIN(RADIANS(PARAMETERS!$D$9-C7557)/2)*SIN(RADIANS(PARAMETERS!$D$9-C7557)/2))))*2*3958.756</f>
        <v>808.56043216134333</v>
      </c>
      <c r="F7557">
        <v>128.51159667969</v>
      </c>
      <c r="G7557">
        <v>167.37544250488</v>
      </c>
      <c r="H7557">
        <v>201.49591064453</v>
      </c>
      <c r="I7557">
        <v>230.34133911133</v>
      </c>
      <c r="J7557">
        <v>263.31753540039</v>
      </c>
      <c r="K7557" s="6">
        <f>IFERROR(EXP(TREND(LN($F$1:$J$1),LN(F7557:J7557),LN(Calculations!$B$3))),0)</f>
        <v>1.2535253497035595E-2</v>
      </c>
    </row>
    <row r="7558" spans="1:11" x14ac:dyDescent="0.35">
      <c r="A7558">
        <v>7555</v>
      </c>
      <c r="B7558" t="str">
        <f t="shared" si="118"/>
        <v>23-51</v>
      </c>
      <c r="C7558">
        <v>-51.122365922039997</v>
      </c>
      <c r="D7558">
        <v>22.597901781676999</v>
      </c>
      <c r="E7558">
        <f>ASIN(SQRT((SIN(RADIANS(PARAMETERS!$D$8-D7558)/2)*SIN(RADIANS(PARAMETERS!$D$8-D7558)/2))+(COS(RADIANS(D7558))*COS(RADIANS(PARAMETERS!$D$8))*SIN(RADIANS(PARAMETERS!$D$9-C7558)/2)*SIN(RADIANS(PARAMETERS!$D$9-C7558)/2))))*2*3958.756</f>
        <v>794.64935313891044</v>
      </c>
      <c r="F7558">
        <v>130.07730102539</v>
      </c>
      <c r="G7558">
        <v>168.80781555176</v>
      </c>
      <c r="H7558">
        <v>202.80641174316</v>
      </c>
      <c r="I7558">
        <v>231.92538452148</v>
      </c>
      <c r="J7558">
        <v>265.22686767578</v>
      </c>
      <c r="K7558" s="6">
        <f>IFERROR(EXP(TREND(LN($F$1:$J$1),LN(F7558:J7558),LN(Calculations!$B$3))),0)</f>
        <v>1.3089937509571433E-2</v>
      </c>
    </row>
    <row r="7559" spans="1:11" x14ac:dyDescent="0.35">
      <c r="A7559">
        <v>7556</v>
      </c>
      <c r="B7559" t="str">
        <f t="shared" si="118"/>
        <v>23-51.5</v>
      </c>
      <c r="C7559">
        <v>-51.393687256941</v>
      </c>
      <c r="D7559">
        <v>22.597901781676999</v>
      </c>
      <c r="E7559">
        <f>ASIN(SQRT((SIN(RADIANS(PARAMETERS!$D$8-D7559)/2)*SIN(RADIANS(PARAMETERS!$D$8-D7559)/2))+(COS(RADIANS(D7559))*COS(RADIANS(PARAMETERS!$D$8))*SIN(RADIANS(PARAMETERS!$D$9-C7559)/2)*SIN(RADIANS(PARAMETERS!$D$9-C7559)/2))))*2*3958.756</f>
        <v>780.89144795070456</v>
      </c>
      <c r="F7559">
        <v>131.56730651855</v>
      </c>
      <c r="G7559">
        <v>170.08558654785</v>
      </c>
      <c r="H7559">
        <v>204.0440826416</v>
      </c>
      <c r="I7559">
        <v>233.42630004883</v>
      </c>
      <c r="J7559">
        <v>267.04138183594</v>
      </c>
      <c r="K7559" s="6">
        <f>IFERROR(EXP(TREND(LN($F$1:$J$1),LN(F7559:J7559),LN(Calculations!$B$3))),0)</f>
        <v>1.3634150092291913E-2</v>
      </c>
    </row>
    <row r="7560" spans="1:11" x14ac:dyDescent="0.35">
      <c r="A7560">
        <v>7557</v>
      </c>
      <c r="B7560" t="str">
        <f t="shared" si="118"/>
        <v>23-51.5</v>
      </c>
      <c r="C7560">
        <v>-51.665008591842003</v>
      </c>
      <c r="D7560">
        <v>22.597901781676999</v>
      </c>
      <c r="E7560">
        <f>ASIN(SQRT((SIN(RADIANS(PARAMETERS!$D$8-D7560)/2)*SIN(RADIANS(PARAMETERS!$D$8-D7560)/2))+(COS(RADIANS(D7560))*COS(RADIANS(PARAMETERS!$D$8))*SIN(RADIANS(PARAMETERS!$D$9-C7560)/2)*SIN(RADIANS(PARAMETERS!$D$9-C7560)/2))))*2*3958.756</f>
        <v>767.29499026891892</v>
      </c>
      <c r="F7560">
        <v>133.03085327148</v>
      </c>
      <c r="G7560">
        <v>171.2688293457</v>
      </c>
      <c r="H7560">
        <v>205.26922607422</v>
      </c>
      <c r="I7560">
        <v>234.92640686035</v>
      </c>
      <c r="J7560">
        <v>268.87057495117</v>
      </c>
      <c r="K7560" s="6">
        <f>IFERROR(EXP(TREND(LN($F$1:$J$1),LN(F7560:J7560),LN(Calculations!$B$3))),0)</f>
        <v>1.4185415691613069E-2</v>
      </c>
    </row>
    <row r="7561" spans="1:11" x14ac:dyDescent="0.35">
      <c r="A7561">
        <v>7558</v>
      </c>
      <c r="B7561" t="str">
        <f t="shared" si="118"/>
        <v>23-52</v>
      </c>
      <c r="C7561">
        <v>-51.936329926742999</v>
      </c>
      <c r="D7561">
        <v>22.597901781676999</v>
      </c>
      <c r="E7561">
        <f>ASIN(SQRT((SIN(RADIANS(PARAMETERS!$D$8-D7561)/2)*SIN(RADIANS(PARAMETERS!$D$8-D7561)/2))+(COS(RADIANS(D7561))*COS(RADIANS(PARAMETERS!$D$8))*SIN(RADIANS(PARAMETERS!$D$9-C7561)/2)*SIN(RADIANS(PARAMETERS!$D$9-C7561)/2))))*2*3958.756</f>
        <v>753.86874934501827</v>
      </c>
      <c r="F7561">
        <v>134.51121520996</v>
      </c>
      <c r="G7561">
        <v>172.39953613281</v>
      </c>
      <c r="H7561">
        <v>206.53140258789</v>
      </c>
      <c r="I7561">
        <v>236.4914855957</v>
      </c>
      <c r="J7561">
        <v>270.80017089844</v>
      </c>
      <c r="K7561" s="6">
        <f>IFERROR(EXP(TREND(LN($F$1:$J$1),LN(F7561:J7561),LN(Calculations!$B$3))),0)</f>
        <v>1.476015025999327E-2</v>
      </c>
    </row>
    <row r="7562" spans="1:11" x14ac:dyDescent="0.35">
      <c r="A7562">
        <v>7559</v>
      </c>
      <c r="B7562" t="str">
        <f t="shared" si="118"/>
        <v>23-52</v>
      </c>
      <c r="C7562">
        <v>-52.207651261644003</v>
      </c>
      <c r="D7562">
        <v>22.597901781676999</v>
      </c>
      <c r="E7562">
        <f>ASIN(SQRT((SIN(RADIANS(PARAMETERS!$D$8-D7562)/2)*SIN(RADIANS(PARAMETERS!$D$8-D7562)/2))+(COS(RADIANS(D7562))*COS(RADIANS(PARAMETERS!$D$8))*SIN(RADIANS(PARAMETERS!$D$9-C7562)/2)*SIN(RADIANS(PARAMETERS!$D$9-C7562)/2))))*2*3958.756</f>
        <v>740.62201583684794</v>
      </c>
      <c r="F7562">
        <v>135.94332885742</v>
      </c>
      <c r="G7562">
        <v>173.4260559082</v>
      </c>
      <c r="H7562">
        <v>207.74342346191</v>
      </c>
      <c r="I7562">
        <v>237.99394226074</v>
      </c>
      <c r="J7562">
        <v>272.65225219727</v>
      </c>
      <c r="K7562" s="6">
        <f>IFERROR(EXP(TREND(LN($F$1:$J$1),LN(F7562:J7562),LN(Calculations!$B$3))),0)</f>
        <v>1.5330694597643291E-2</v>
      </c>
    </row>
    <row r="7563" spans="1:11" x14ac:dyDescent="0.35">
      <c r="A7563">
        <v>7560</v>
      </c>
      <c r="B7563" t="str">
        <f t="shared" si="118"/>
        <v>23-52.5</v>
      </c>
      <c r="C7563">
        <v>-52.478972596544999</v>
      </c>
      <c r="D7563">
        <v>22.597901781676999</v>
      </c>
      <c r="E7563">
        <f>ASIN(SQRT((SIN(RADIANS(PARAMETERS!$D$8-D7563)/2)*SIN(RADIANS(PARAMETERS!$D$8-D7563)/2))+(COS(RADIANS(D7563))*COS(RADIANS(PARAMETERS!$D$8))*SIN(RADIANS(PARAMETERS!$D$9-C7563)/2)*SIN(RADIANS(PARAMETERS!$D$9-C7563)/2))))*2*3958.756</f>
        <v>727.56462755757263</v>
      </c>
      <c r="F7563">
        <v>137.38571166992</v>
      </c>
      <c r="G7563">
        <v>174.41612243652</v>
      </c>
      <c r="H7563">
        <v>208.97708129883</v>
      </c>
      <c r="I7563">
        <v>239.53257751465</v>
      </c>
      <c r="J7563">
        <v>274.55880737305</v>
      </c>
      <c r="K7563" s="6">
        <f>IFERROR(EXP(TREND(LN($F$1:$J$1),LN(F7563:J7563),LN(Calculations!$B$3))),0)</f>
        <v>1.5922213581299617E-2</v>
      </c>
    </row>
    <row r="7564" spans="1:11" x14ac:dyDescent="0.35">
      <c r="A7564">
        <v>7561</v>
      </c>
      <c r="B7564" t="str">
        <f t="shared" si="118"/>
        <v>23-53</v>
      </c>
      <c r="C7564">
        <v>-52.750293931446002</v>
      </c>
      <c r="D7564">
        <v>22.597901781676999</v>
      </c>
      <c r="E7564">
        <f>ASIN(SQRT((SIN(RADIANS(PARAMETERS!$D$8-D7564)/2)*SIN(RADIANS(PARAMETERS!$D$8-D7564)/2))+(COS(RADIANS(D7564))*COS(RADIANS(PARAMETERS!$D$8))*SIN(RADIANS(PARAMETERS!$D$9-C7564)/2)*SIN(RADIANS(PARAMETERS!$D$9-C7564)/2))))*2*3958.756</f>
        <v>714.70699476024754</v>
      </c>
      <c r="F7564">
        <v>138.87580871582</v>
      </c>
      <c r="G7564">
        <v>175.40911865234</v>
      </c>
      <c r="H7564">
        <v>210.2777557373</v>
      </c>
      <c r="I7564">
        <v>241.16902160645</v>
      </c>
      <c r="J7564">
        <v>276.60180664063</v>
      </c>
      <c r="K7564" s="6">
        <f>IFERROR(EXP(TREND(LN($F$1:$J$1),LN(F7564:J7564),LN(Calculations!$B$3))),0)</f>
        <v>1.6552391816184554E-2</v>
      </c>
    </row>
    <row r="7565" spans="1:11" x14ac:dyDescent="0.35">
      <c r="A7565">
        <v>7562</v>
      </c>
      <c r="B7565" t="str">
        <f t="shared" si="118"/>
        <v>23-53</v>
      </c>
      <c r="C7565">
        <v>-53.021615266346998</v>
      </c>
      <c r="D7565">
        <v>22.597901781676999</v>
      </c>
      <c r="E7565">
        <f>ASIN(SQRT((SIN(RADIANS(PARAMETERS!$D$8-D7565)/2)*SIN(RADIANS(PARAMETERS!$D$8-D7565)/2))+(COS(RADIANS(D7565))*COS(RADIANS(PARAMETERS!$D$8))*SIN(RADIANS(PARAMETERS!$D$9-C7565)/2)*SIN(RADIANS(PARAMETERS!$D$9-C7565)/2))))*2*3958.756</f>
        <v>702.06012448219315</v>
      </c>
      <c r="F7565">
        <v>140.32412719727</v>
      </c>
      <c r="G7565">
        <v>176.33953857422</v>
      </c>
      <c r="H7565">
        <v>211.52870178223</v>
      </c>
      <c r="I7565">
        <v>242.73878479004</v>
      </c>
      <c r="J7565">
        <v>278.55728149414</v>
      </c>
      <c r="K7565" s="6">
        <f>IFERROR(EXP(TREND(LN($F$1:$J$1),LN(F7565:J7565),LN(Calculations!$B$3))),0)</f>
        <v>1.7182402143715438E-2</v>
      </c>
    </row>
    <row r="7566" spans="1:11" x14ac:dyDescent="0.35">
      <c r="A7566">
        <v>7563</v>
      </c>
      <c r="B7566" t="str">
        <f t="shared" si="118"/>
        <v>23-53.5</v>
      </c>
      <c r="C7566">
        <v>-53.292936601248002</v>
      </c>
      <c r="D7566">
        <v>22.597901781676999</v>
      </c>
      <c r="E7566">
        <f>ASIN(SQRT((SIN(RADIANS(PARAMETERS!$D$8-D7566)/2)*SIN(RADIANS(PARAMETERS!$D$8-D7566)/2))+(COS(RADIANS(D7566))*COS(RADIANS(PARAMETERS!$D$8))*SIN(RADIANS(PARAMETERS!$D$9-C7566)/2)*SIN(RADIANS(PARAMETERS!$D$9-C7566)/2))))*2*3958.756</f>
        <v>689.63564337108153</v>
      </c>
      <c r="F7566">
        <v>141.80711364746</v>
      </c>
      <c r="G7566">
        <v>177.28065490723</v>
      </c>
      <c r="H7566">
        <v>212.81611633301</v>
      </c>
      <c r="I7566">
        <v>244.3597869873</v>
      </c>
      <c r="J7566">
        <v>280.58239746094</v>
      </c>
      <c r="K7566" s="6">
        <f>IFERROR(EXP(TREND(LN($F$1:$J$1),LN(F7566:J7566),LN(Calculations!$B$3))),0)</f>
        <v>1.7848287175413396E-2</v>
      </c>
    </row>
    <row r="7567" spans="1:11" x14ac:dyDescent="0.35">
      <c r="A7567">
        <v>7564</v>
      </c>
      <c r="B7567" t="str">
        <f t="shared" si="118"/>
        <v>23-53.5</v>
      </c>
      <c r="C7567">
        <v>-53.564257936148998</v>
      </c>
      <c r="D7567">
        <v>22.597901781676999</v>
      </c>
      <c r="E7567">
        <f>ASIN(SQRT((SIN(RADIANS(PARAMETERS!$D$8-D7567)/2)*SIN(RADIANS(PARAMETERS!$D$8-D7567)/2))+(COS(RADIANS(D7567))*COS(RADIANS(PARAMETERS!$D$8))*SIN(RADIANS(PARAMETERS!$D$9-C7567)/2)*SIN(RADIANS(PARAMETERS!$D$9-C7567)/2))))*2*3958.756</f>
        <v>677.44581829969707</v>
      </c>
      <c r="F7567">
        <v>143.36033630371</v>
      </c>
      <c r="G7567">
        <v>178.2638092041</v>
      </c>
      <c r="H7567">
        <v>214.1791229248</v>
      </c>
      <c r="I7567">
        <v>246.08467102051</v>
      </c>
      <c r="J7567">
        <v>282.74655151367</v>
      </c>
      <c r="K7567" s="6">
        <f>IFERROR(EXP(TREND(LN($F$1:$J$1),LN(F7567:J7567),LN(Calculations!$B$3))),0)</f>
        <v>1.8569453069781087E-2</v>
      </c>
    </row>
    <row r="7568" spans="1:11" x14ac:dyDescent="0.35">
      <c r="A7568">
        <v>7565</v>
      </c>
      <c r="B7568" t="str">
        <f t="shared" si="118"/>
        <v>23-54</v>
      </c>
      <c r="C7568">
        <v>-53.835579271050001</v>
      </c>
      <c r="D7568">
        <v>22.597901781676999</v>
      </c>
      <c r="E7568">
        <f>ASIN(SQRT((SIN(RADIANS(PARAMETERS!$D$8-D7568)/2)*SIN(RADIANS(PARAMETERS!$D$8-D7568)/2))+(COS(RADIANS(D7568))*COS(RADIANS(PARAMETERS!$D$8))*SIN(RADIANS(PARAMETERS!$D$9-C7568)/2)*SIN(RADIANS(PARAMETERS!$D$9-C7568)/2))))*2*3958.756</f>
        <v>665.50357394914272</v>
      </c>
      <c r="F7568">
        <v>144.88731384277</v>
      </c>
      <c r="G7568">
        <v>179.22515869141</v>
      </c>
      <c r="H7568">
        <v>215.50715637207</v>
      </c>
      <c r="I7568">
        <v>247.76080322266</v>
      </c>
      <c r="J7568">
        <v>284.84494018555</v>
      </c>
      <c r="K7568" s="6">
        <f>IFERROR(EXP(TREND(LN($F$1:$J$1),LN(F7568:J7568),LN(Calculations!$B$3))),0)</f>
        <v>1.9303051824098496E-2</v>
      </c>
    </row>
    <row r="7569" spans="1:11" x14ac:dyDescent="0.35">
      <c r="A7569">
        <v>7566</v>
      </c>
      <c r="B7569" t="str">
        <f t="shared" si="118"/>
        <v>23-54</v>
      </c>
      <c r="C7569">
        <v>-54.106900605950997</v>
      </c>
      <c r="D7569">
        <v>22.597901781676999</v>
      </c>
      <c r="E7569">
        <f>ASIN(SQRT((SIN(RADIANS(PARAMETERS!$D$8-D7569)/2)*SIN(RADIANS(PARAMETERS!$D$8-D7569)/2))+(COS(RADIANS(D7569))*COS(RADIANS(PARAMETERS!$D$8))*SIN(RADIANS(PARAMETERS!$D$9-C7569)/2)*SIN(RADIANS(PARAMETERS!$D$9-C7569)/2))))*2*3958.756</f>
        <v>653.82250640230677</v>
      </c>
      <c r="F7569">
        <v>146.45372009277</v>
      </c>
      <c r="G7569">
        <v>180.21086120605</v>
      </c>
      <c r="H7569">
        <v>216.8657989502</v>
      </c>
      <c r="I7569">
        <v>249.47338867188</v>
      </c>
      <c r="J7569">
        <v>286.98681640625</v>
      </c>
      <c r="K7569" s="6">
        <f>IFERROR(EXP(TREND(LN($F$1:$J$1),LN(F7569:J7569),LN(Calculations!$B$3))),0)</f>
        <v>2.0082264390953675E-2</v>
      </c>
    </row>
    <row r="7570" spans="1:11" x14ac:dyDescent="0.35">
      <c r="A7570">
        <v>7567</v>
      </c>
      <c r="B7570" t="str">
        <f t="shared" si="118"/>
        <v>23-54.5</v>
      </c>
      <c r="C7570">
        <v>-54.378221940852001</v>
      </c>
      <c r="D7570">
        <v>22.597901781676999</v>
      </c>
      <c r="E7570">
        <f>ASIN(SQRT((SIN(RADIANS(PARAMETERS!$D$8-D7570)/2)*SIN(RADIANS(PARAMETERS!$D$8-D7570)/2))+(COS(RADIANS(D7570))*COS(RADIANS(PARAMETERS!$D$8))*SIN(RADIANS(PARAMETERS!$D$9-C7570)/2)*SIN(RADIANS(PARAMETERS!$D$9-C7570)/2))))*2*3958.756</f>
        <v>642.41689164324862</v>
      </c>
      <c r="F7570">
        <v>148.07496643066</v>
      </c>
      <c r="G7570">
        <v>181.23176574707</v>
      </c>
      <c r="H7570">
        <v>218.26840209961</v>
      </c>
      <c r="I7570">
        <v>251.23822021484</v>
      </c>
      <c r="J7570">
        <v>289.19097900391</v>
      </c>
      <c r="K7570" s="6">
        <f>IFERROR(EXP(TREND(LN($F$1:$J$1),LN(F7570:J7570),LN(Calculations!$B$3))),0)</f>
        <v>2.091833941032209E-2</v>
      </c>
    </row>
    <row r="7571" spans="1:11" x14ac:dyDescent="0.35">
      <c r="A7571">
        <v>7568</v>
      </c>
      <c r="B7571" t="str">
        <f t="shared" si="118"/>
        <v>23-54.5</v>
      </c>
      <c r="C7571">
        <v>-54.649543275752997</v>
      </c>
      <c r="D7571">
        <v>22.597901781676999</v>
      </c>
      <c r="E7571">
        <f>ASIN(SQRT((SIN(RADIANS(PARAMETERS!$D$8-D7571)/2)*SIN(RADIANS(PARAMETERS!$D$8-D7571)/2))+(COS(RADIANS(D7571))*COS(RADIANS(PARAMETERS!$D$8))*SIN(RADIANS(PARAMETERS!$D$9-C7571)/2)*SIN(RADIANS(PARAMETERS!$D$9-C7571)/2))))*2*3958.756</f>
        <v>631.30168770803084</v>
      </c>
      <c r="F7571">
        <v>149.61157226563</v>
      </c>
      <c r="G7571">
        <v>182.19302368164</v>
      </c>
      <c r="H7571">
        <v>219.57073974609</v>
      </c>
      <c r="I7571">
        <v>252.86306762695</v>
      </c>
      <c r="J7571">
        <v>291.20590209961</v>
      </c>
      <c r="K7571" s="6">
        <f>IFERROR(EXP(TREND(LN($F$1:$J$1),LN(F7571:J7571),LN(Calculations!$B$3))),0)</f>
        <v>2.1740441920836625E-2</v>
      </c>
    </row>
    <row r="7572" spans="1:11" x14ac:dyDescent="0.35">
      <c r="A7572">
        <v>7569</v>
      </c>
      <c r="B7572" t="str">
        <f t="shared" si="118"/>
        <v>23-55</v>
      </c>
      <c r="C7572">
        <v>-54.920864610654</v>
      </c>
      <c r="D7572">
        <v>22.597901781676999</v>
      </c>
      <c r="E7572">
        <f>ASIN(SQRT((SIN(RADIANS(PARAMETERS!$D$8-D7572)/2)*SIN(RADIANS(PARAMETERS!$D$8-D7572)/2))+(COS(RADIANS(D7572))*COS(RADIANS(PARAMETERS!$D$8))*SIN(RADIANS(PARAMETERS!$D$9-C7572)/2)*SIN(RADIANS(PARAMETERS!$D$9-C7572)/2))))*2*3958.756</f>
        <v>620.49252908447045</v>
      </c>
      <c r="F7572">
        <v>151.13179016113</v>
      </c>
      <c r="G7572">
        <v>183.1414642334</v>
      </c>
      <c r="H7572">
        <v>220.84805297852</v>
      </c>
      <c r="I7572">
        <v>254.4508972168</v>
      </c>
      <c r="J7572">
        <v>293.1689453125</v>
      </c>
      <c r="K7572" s="6">
        <f>IFERROR(EXP(TREND(LN($F$1:$J$1),LN(F7572:J7572),LN(Calculations!$B$3))),0)</f>
        <v>2.2582843367144161E-2</v>
      </c>
    </row>
    <row r="7573" spans="1:11" x14ac:dyDescent="0.35">
      <c r="A7573">
        <v>7570</v>
      </c>
      <c r="B7573" t="str">
        <f t="shared" si="118"/>
        <v>23-55</v>
      </c>
      <c r="C7573">
        <v>-55.192185945555003</v>
      </c>
      <c r="D7573">
        <v>22.597901781676999</v>
      </c>
      <c r="E7573">
        <f>ASIN(SQRT((SIN(RADIANS(PARAMETERS!$D$8-D7573)/2)*SIN(RADIANS(PARAMETERS!$D$8-D7573)/2))+(COS(RADIANS(D7573))*COS(RADIANS(PARAMETERS!$D$8))*SIN(RADIANS(PARAMETERS!$D$9-C7573)/2)*SIN(RADIANS(PARAMETERS!$D$9-C7573)/2))))*2*3958.756</f>
        <v>610.00571182075635</v>
      </c>
      <c r="F7573">
        <v>152.64210510254</v>
      </c>
      <c r="G7573">
        <v>184.08126831055</v>
      </c>
      <c r="H7573">
        <v>222.10554504395</v>
      </c>
      <c r="I7573">
        <v>256.00787353516</v>
      </c>
      <c r="J7573">
        <v>295.08731079102</v>
      </c>
      <c r="K7573" s="6">
        <f>IFERROR(EXP(TREND(LN($F$1:$J$1),LN(F7573:J7573),LN(Calculations!$B$3))),0)</f>
        <v>2.3449685787653843E-2</v>
      </c>
    </row>
    <row r="7574" spans="1:11" x14ac:dyDescent="0.35">
      <c r="A7574">
        <v>7571</v>
      </c>
      <c r="B7574" t="str">
        <f t="shared" si="118"/>
        <v>23-55.5</v>
      </c>
      <c r="C7574">
        <v>-55.463507280456</v>
      </c>
      <c r="D7574">
        <v>22.597901781676999</v>
      </c>
      <c r="E7574">
        <f>ASIN(SQRT((SIN(RADIANS(PARAMETERS!$D$8-D7574)/2)*SIN(RADIANS(PARAMETERS!$D$8-D7574)/2))+(COS(RADIANS(D7574))*COS(RADIANS(PARAMETERS!$D$8))*SIN(RADIANS(PARAMETERS!$D$9-C7574)/2)*SIN(RADIANS(PARAMETERS!$D$9-C7574)/2))))*2*3958.756</f>
        <v>599.85816768683151</v>
      </c>
      <c r="F7574">
        <v>154.04556274414</v>
      </c>
      <c r="G7574">
        <v>184.93655395508</v>
      </c>
      <c r="H7574">
        <v>223.21458435059</v>
      </c>
      <c r="I7574">
        <v>257.3532409668</v>
      </c>
      <c r="J7574">
        <v>296.71520996094</v>
      </c>
      <c r="K7574" s="6">
        <f>IFERROR(EXP(TREND(LN($F$1:$J$1),LN(F7574:J7574),LN(Calculations!$B$3))),0)</f>
        <v>2.4286770965014814E-2</v>
      </c>
    </row>
    <row r="7575" spans="1:11" x14ac:dyDescent="0.35">
      <c r="A7575">
        <v>7572</v>
      </c>
      <c r="B7575" t="str">
        <f t="shared" si="118"/>
        <v>23-55.5</v>
      </c>
      <c r="C7575">
        <v>-55.734828615357003</v>
      </c>
      <c r="D7575">
        <v>22.597901781676999</v>
      </c>
      <c r="E7575">
        <f>ASIN(SQRT((SIN(RADIANS(PARAMETERS!$D$8-D7575)/2)*SIN(RADIANS(PARAMETERS!$D$8-D7575)/2))+(COS(RADIANS(D7575))*COS(RADIANS(PARAMETERS!$D$8))*SIN(RADIANS(PARAMETERS!$D$9-C7575)/2)*SIN(RADIANS(PARAMETERS!$D$9-C7575)/2))))*2*3958.756</f>
        <v>590.06742565175227</v>
      </c>
      <c r="F7575">
        <v>155.4058380127</v>
      </c>
      <c r="G7575">
        <v>185.75784301758</v>
      </c>
      <c r="H7575">
        <v>224.26406860352</v>
      </c>
      <c r="I7575">
        <v>258.61380004883</v>
      </c>
      <c r="J7575">
        <v>298.22668457031</v>
      </c>
      <c r="K7575" s="6">
        <f>IFERROR(EXP(TREND(LN($F$1:$J$1),LN(F7575:J7575),LN(Calculations!$B$3))),0)</f>
        <v>2.5127346565435492E-2</v>
      </c>
    </row>
    <row r="7576" spans="1:11" x14ac:dyDescent="0.35">
      <c r="A7576">
        <v>7573</v>
      </c>
      <c r="B7576" t="str">
        <f t="shared" si="118"/>
        <v>23-56</v>
      </c>
      <c r="C7576">
        <v>-56.006149950257999</v>
      </c>
      <c r="D7576">
        <v>22.597901781676999</v>
      </c>
      <c r="E7576">
        <f>ASIN(SQRT((SIN(RADIANS(PARAMETERS!$D$8-D7576)/2)*SIN(RADIANS(PARAMETERS!$D$8-D7576)/2))+(COS(RADIANS(D7576))*COS(RADIANS(PARAMETERS!$D$8))*SIN(RADIANS(PARAMETERS!$D$9-C7576)/2)*SIN(RADIANS(PARAMETERS!$D$9-C7576)/2))))*2*3958.756</f>
        <v>580.65155891152324</v>
      </c>
      <c r="F7576">
        <v>156.71530151367</v>
      </c>
      <c r="G7576">
        <v>186.54748535156</v>
      </c>
      <c r="H7576">
        <v>225.25749206543</v>
      </c>
      <c r="I7576">
        <v>259.79425048828</v>
      </c>
      <c r="J7576">
        <v>299.62802124023</v>
      </c>
      <c r="K7576" s="6">
        <f>IFERROR(EXP(TREND(LN($F$1:$J$1),LN(F7576:J7576),LN(Calculations!$B$3))),0)</f>
        <v>2.5966782266711556E-2</v>
      </c>
    </row>
    <row r="7577" spans="1:11" x14ac:dyDescent="0.35">
      <c r="A7577">
        <v>7574</v>
      </c>
      <c r="B7577" t="str">
        <f t="shared" si="118"/>
        <v>23-56.5</v>
      </c>
      <c r="C7577">
        <v>-56.277471285159002</v>
      </c>
      <c r="D7577">
        <v>22.597901781676999</v>
      </c>
      <c r="E7577">
        <f>ASIN(SQRT((SIN(RADIANS(PARAMETERS!$D$8-D7577)/2)*SIN(RADIANS(PARAMETERS!$D$8-D7577)/2))+(COS(RADIANS(D7577))*COS(RADIANS(PARAMETERS!$D$8))*SIN(RADIANS(PARAMETERS!$D$9-C7577)/2)*SIN(RADIANS(PARAMETERS!$D$9-C7577)/2))))*2*3958.756</f>
        <v>571.62911574428585</v>
      </c>
      <c r="F7577">
        <v>157.9274597168</v>
      </c>
      <c r="G7577">
        <v>187.26739501953</v>
      </c>
      <c r="H7577">
        <v>226.13198852539</v>
      </c>
      <c r="I7577">
        <v>260.80731201172</v>
      </c>
      <c r="J7577">
        <v>300.80154418945</v>
      </c>
      <c r="K7577" s="6">
        <f>IFERROR(EXP(TREND(LN($F$1:$J$1),LN(F7577:J7577),LN(Calculations!$B$3))),0)</f>
        <v>2.6775328113076723E-2</v>
      </c>
    </row>
    <row r="7578" spans="1:11" x14ac:dyDescent="0.35">
      <c r="A7578">
        <v>7575</v>
      </c>
      <c r="B7578" t="str">
        <f t="shared" si="118"/>
        <v>23-56.5</v>
      </c>
      <c r="C7578">
        <v>-56.548792620059999</v>
      </c>
      <c r="D7578">
        <v>22.597901781676999</v>
      </c>
      <c r="E7578">
        <f>ASIN(SQRT((SIN(RADIANS(PARAMETERS!$D$8-D7578)/2)*SIN(RADIANS(PARAMETERS!$D$8-D7578)/2))+(COS(RADIANS(D7578))*COS(RADIANS(PARAMETERS!$D$8))*SIN(RADIANS(PARAMETERS!$D$9-C7578)/2)*SIN(RADIANS(PARAMETERS!$D$9-C7578)/2))))*2*3958.756</f>
        <v>563.01903260411825</v>
      </c>
      <c r="F7578">
        <v>159.12905883789</v>
      </c>
      <c r="G7578">
        <v>187.99069213867</v>
      </c>
      <c r="H7578">
        <v>227.00602722168</v>
      </c>
      <c r="I7578">
        <v>261.81588745117</v>
      </c>
      <c r="J7578">
        <v>301.96539306641</v>
      </c>
      <c r="K7578" s="6">
        <f>IFERROR(EXP(TREND(LN($F$1:$J$1),LN(F7578:J7578),LN(Calculations!$B$3))),0)</f>
        <v>2.7605363121643547E-2</v>
      </c>
    </row>
    <row r="7579" spans="1:11" x14ac:dyDescent="0.35">
      <c r="A7579">
        <v>7576</v>
      </c>
      <c r="B7579" t="str">
        <f t="shared" si="118"/>
        <v>23-57</v>
      </c>
      <c r="C7579">
        <v>-56.820113954961002</v>
      </c>
      <c r="D7579">
        <v>22.597901781676999</v>
      </c>
      <c r="E7579">
        <f>ASIN(SQRT((SIN(RADIANS(PARAMETERS!$D$8-D7579)/2)*SIN(RADIANS(PARAMETERS!$D$8-D7579)/2))+(COS(RADIANS(D7579))*COS(RADIANS(PARAMETERS!$D$8))*SIN(RADIANS(PARAMETERS!$D$9-C7579)/2)*SIN(RADIANS(PARAMETERS!$D$9-C7579)/2))))*2*3958.756</f>
        <v>554.84052811224444</v>
      </c>
      <c r="F7579">
        <v>160.29847717285</v>
      </c>
      <c r="G7579">
        <v>188.70989990234</v>
      </c>
      <c r="H7579">
        <v>227.86659240723</v>
      </c>
      <c r="I7579">
        <v>262.80154418945</v>
      </c>
      <c r="J7579">
        <v>303.09417724609</v>
      </c>
      <c r="K7579" s="6">
        <f>IFERROR(EXP(TREND(LN($F$1:$J$1),LN(F7579:J7579),LN(Calculations!$B$3))),0)</f>
        <v>2.8444260841956375E-2</v>
      </c>
    </row>
    <row r="7580" spans="1:11" x14ac:dyDescent="0.35">
      <c r="A7580">
        <v>7577</v>
      </c>
      <c r="B7580" t="str">
        <f t="shared" si="118"/>
        <v>23-57</v>
      </c>
      <c r="C7580">
        <v>-57.091435289861998</v>
      </c>
      <c r="D7580">
        <v>22.597901781676999</v>
      </c>
      <c r="E7580">
        <f>ASIN(SQRT((SIN(RADIANS(PARAMETERS!$D$8-D7580)/2)*SIN(RADIANS(PARAMETERS!$D$8-D7580)/2))+(COS(RADIANS(D7580))*COS(RADIANS(PARAMETERS!$D$8))*SIN(RADIANS(PARAMETERS!$D$9-C7580)/2)*SIN(RADIANS(PARAMETERS!$D$9-C7580)/2))))*2*3958.756</f>
        <v>547.11297698489375</v>
      </c>
      <c r="F7580">
        <v>161.36163330078</v>
      </c>
      <c r="G7580">
        <v>189.36259460449</v>
      </c>
      <c r="H7580">
        <v>228.61650085449</v>
      </c>
      <c r="I7580">
        <v>263.63305664063</v>
      </c>
      <c r="J7580">
        <v>304.01470947266</v>
      </c>
      <c r="K7580" s="6">
        <f>IFERROR(EXP(TREND(LN($F$1:$J$1),LN(F7580:J7580),LN(Calculations!$B$3))),0)</f>
        <v>2.9240968020804323E-2</v>
      </c>
    </row>
    <row r="7581" spans="1:11" x14ac:dyDescent="0.35">
      <c r="A7581">
        <v>7578</v>
      </c>
      <c r="B7581" t="str">
        <f t="shared" si="118"/>
        <v>23-57.5</v>
      </c>
      <c r="C7581">
        <v>-57.362756624763001</v>
      </c>
      <c r="D7581">
        <v>22.597901781676999</v>
      </c>
      <c r="E7581">
        <f>ASIN(SQRT((SIN(RADIANS(PARAMETERS!$D$8-D7581)/2)*SIN(RADIANS(PARAMETERS!$D$8-D7581)/2))+(COS(RADIANS(D7581))*COS(RADIANS(PARAMETERS!$D$8))*SIN(RADIANS(PARAMETERS!$D$9-C7581)/2)*SIN(RADIANS(PARAMETERS!$D$9-C7581)/2))))*2*3958.756</f>
        <v>539.85576346563857</v>
      </c>
      <c r="F7581">
        <v>162.4061126709</v>
      </c>
      <c r="G7581">
        <v>190.02084350586</v>
      </c>
      <c r="H7581">
        <v>229.36946105957</v>
      </c>
      <c r="I7581">
        <v>264.46487426758</v>
      </c>
      <c r="J7581">
        <v>304.93188476563</v>
      </c>
      <c r="K7581" s="6">
        <f>IFERROR(EXP(TREND(LN($F$1:$J$1),LN(F7581:J7581),LN(Calculations!$B$3))),0)</f>
        <v>3.0052072420796418E-2</v>
      </c>
    </row>
    <row r="7582" spans="1:11" x14ac:dyDescent="0.35">
      <c r="A7582">
        <v>7579</v>
      </c>
      <c r="B7582" t="str">
        <f t="shared" si="118"/>
        <v>23-57.5</v>
      </c>
      <c r="C7582">
        <v>-57.634077959663998</v>
      </c>
      <c r="D7582">
        <v>22.597901781676999</v>
      </c>
      <c r="E7582">
        <f>ASIN(SQRT((SIN(RADIANS(PARAMETERS!$D$8-D7582)/2)*SIN(RADIANS(PARAMETERS!$D$8-D7582)/2))+(COS(RADIANS(D7582))*COS(RADIANS(PARAMETERS!$D$8))*SIN(RADIANS(PARAMETERS!$D$9-C7582)/2)*SIN(RADIANS(PARAMETERS!$D$9-C7582)/2))))*2*3958.756</f>
        <v>533.08811451460815</v>
      </c>
      <c r="F7582">
        <v>163.40419006348</v>
      </c>
      <c r="G7582">
        <v>190.67578125</v>
      </c>
      <c r="H7582">
        <v>230.11238098145</v>
      </c>
      <c r="I7582">
        <v>265.27984619141</v>
      </c>
      <c r="J7582">
        <v>305.82342529297</v>
      </c>
      <c r="K7582" s="6">
        <f>IFERROR(EXP(TREND(LN($F$1:$J$1),LN(F7582:J7582),LN(Calculations!$B$3))),0)</f>
        <v>3.0858362361335868E-2</v>
      </c>
    </row>
    <row r="7583" spans="1:11" x14ac:dyDescent="0.35">
      <c r="A7583">
        <v>7580</v>
      </c>
      <c r="B7583" t="str">
        <f t="shared" si="118"/>
        <v>23-58</v>
      </c>
      <c r="C7583">
        <v>-57.905399294565001</v>
      </c>
      <c r="D7583">
        <v>22.597901781676999</v>
      </c>
      <c r="E7583">
        <f>ASIN(SQRT((SIN(RADIANS(PARAMETERS!$D$8-D7583)/2)*SIN(RADIANS(PARAMETERS!$D$8-D7583)/2))+(COS(RADIANS(D7583))*COS(RADIANS(PARAMETERS!$D$8))*SIN(RADIANS(PARAMETERS!$D$9-C7583)/2)*SIN(RADIANS(PARAMETERS!$D$9-C7583)/2))))*2*3958.756</f>
        <v>526.82891384390484</v>
      </c>
      <c r="F7583">
        <v>164.29739379883</v>
      </c>
      <c r="G7583">
        <v>191.28439331055</v>
      </c>
      <c r="H7583">
        <v>230.78338623047</v>
      </c>
      <c r="I7583">
        <v>265.99783325195</v>
      </c>
      <c r="J7583">
        <v>306.5869140625</v>
      </c>
      <c r="K7583" s="6">
        <f>IFERROR(EXP(TREND(LN($F$1:$J$1),LN(F7583:J7583),LN(Calculations!$B$3))),0)</f>
        <v>3.1613968790903328E-2</v>
      </c>
    </row>
    <row r="7584" spans="1:11" x14ac:dyDescent="0.35">
      <c r="A7584">
        <v>7581</v>
      </c>
      <c r="B7584" t="str">
        <f t="shared" si="118"/>
        <v>23-58</v>
      </c>
      <c r="C7584">
        <v>-58.176720629465002</v>
      </c>
      <c r="D7584">
        <v>22.597901781676999</v>
      </c>
      <c r="E7584">
        <f>ASIN(SQRT((SIN(RADIANS(PARAMETERS!$D$8-D7584)/2)*SIN(RADIANS(PARAMETERS!$D$8-D7584)/2))+(COS(RADIANS(D7584))*COS(RADIANS(PARAMETERS!$D$8))*SIN(RADIANS(PARAMETERS!$D$9-C7584)/2)*SIN(RADIANS(PARAMETERS!$D$9-C7584)/2))))*2*3958.756</f>
        <v>521.09649885942792</v>
      </c>
      <c r="F7584">
        <v>165.20710754395</v>
      </c>
      <c r="G7584">
        <v>191.9464263916</v>
      </c>
      <c r="H7584">
        <v>231.53341674805</v>
      </c>
      <c r="I7584">
        <v>266.81964111328</v>
      </c>
      <c r="J7584">
        <v>307.48471069336</v>
      </c>
      <c r="K7584" s="6">
        <f>IFERROR(EXP(TREND(LN($F$1:$J$1),LN(F7584:J7584),LN(Calculations!$B$3))),0)</f>
        <v>3.2405565206567497E-2</v>
      </c>
    </row>
    <row r="7585" spans="1:11" x14ac:dyDescent="0.35">
      <c r="A7585">
        <v>7582</v>
      </c>
      <c r="B7585" t="str">
        <f t="shared" si="118"/>
        <v>23-58.5</v>
      </c>
      <c r="C7585">
        <v>-58.448041964365999</v>
      </c>
      <c r="D7585">
        <v>22.597901781676999</v>
      </c>
      <c r="E7585">
        <f>ASIN(SQRT((SIN(RADIANS(PARAMETERS!$D$8-D7585)/2)*SIN(RADIANS(PARAMETERS!$D$8-D7585)/2))+(COS(RADIANS(D7585))*COS(RADIANS(PARAMETERS!$D$8))*SIN(RADIANS(PARAMETERS!$D$9-C7585)/2)*SIN(RADIANS(PARAMETERS!$D$9-C7585)/2))))*2*3958.756</f>
        <v>515.90844363748124</v>
      </c>
      <c r="F7585">
        <v>166.10084533691</v>
      </c>
      <c r="G7585">
        <v>192.63905334473</v>
      </c>
      <c r="H7585">
        <v>232.32806396484</v>
      </c>
      <c r="I7585">
        <v>267.69955444336</v>
      </c>
      <c r="J7585">
        <v>308.45718383789</v>
      </c>
      <c r="K7585" s="6">
        <f>IFERROR(EXP(TREND(LN($F$1:$J$1),LN(F7585:J7585),LN(Calculations!$B$3))),0)</f>
        <v>3.3209005415169947E-2</v>
      </c>
    </row>
    <row r="7586" spans="1:11" x14ac:dyDescent="0.35">
      <c r="A7586">
        <v>7583</v>
      </c>
      <c r="B7586" t="str">
        <f t="shared" si="118"/>
        <v>23-58.5</v>
      </c>
      <c r="C7586">
        <v>-58.719363299267002</v>
      </c>
      <c r="D7586">
        <v>22.597901781676999</v>
      </c>
      <c r="E7586">
        <f>ASIN(SQRT((SIN(RADIANS(PARAMETERS!$D$8-D7586)/2)*SIN(RADIANS(PARAMETERS!$D$8-D7586)/2))+(COS(RADIANS(D7586))*COS(RADIANS(PARAMETERS!$D$8))*SIN(RADIANS(PARAMETERS!$D$9-C7586)/2)*SIN(RADIANS(PARAMETERS!$D$9-C7586)/2))))*2*3958.756</f>
        <v>511.2813321748788</v>
      </c>
      <c r="F7586">
        <v>166.92301940918</v>
      </c>
      <c r="G7586">
        <v>193.29844665527</v>
      </c>
      <c r="H7586">
        <v>233.0690612793</v>
      </c>
      <c r="I7586">
        <v>268.50576782227</v>
      </c>
      <c r="J7586">
        <v>309.3310546875</v>
      </c>
      <c r="K7586" s="6">
        <f>IFERROR(EXP(TREND(LN($F$1:$J$1),LN(F7586:J7586),LN(Calculations!$B$3))),0)</f>
        <v>3.3980018836527133E-2</v>
      </c>
    </row>
    <row r="7587" spans="1:11" x14ac:dyDescent="0.35">
      <c r="A7587">
        <v>7584</v>
      </c>
      <c r="B7587" t="str">
        <f t="shared" si="118"/>
        <v>23-59</v>
      </c>
      <c r="C7587">
        <v>-58.990684634167998</v>
      </c>
      <c r="D7587">
        <v>22.597901781676999</v>
      </c>
      <c r="E7587">
        <f>ASIN(SQRT((SIN(RADIANS(PARAMETERS!$D$8-D7587)/2)*SIN(RADIANS(PARAMETERS!$D$8-D7587)/2))+(COS(RADIANS(D7587))*COS(RADIANS(PARAMETERS!$D$8))*SIN(RADIANS(PARAMETERS!$D$9-C7587)/2)*SIN(RADIANS(PARAMETERS!$D$9-C7587)/2))))*2*3958.756</f>
        <v>507.23052722731484</v>
      </c>
      <c r="F7587">
        <v>167.75770568848</v>
      </c>
      <c r="G7587">
        <v>194.00578308105</v>
      </c>
      <c r="H7587">
        <v>233.89196777344</v>
      </c>
      <c r="I7587">
        <v>269.42755126953</v>
      </c>
      <c r="J7587">
        <v>310.3625793457</v>
      </c>
      <c r="K7587" s="6">
        <f>IFERROR(EXP(TREND(LN($F$1:$J$1),LN(F7587:J7587),LN(Calculations!$B$3))),0)</f>
        <v>3.4775516154507261E-2</v>
      </c>
    </row>
    <row r="7588" spans="1:11" x14ac:dyDescent="0.35">
      <c r="A7588">
        <v>7585</v>
      </c>
      <c r="B7588" t="str">
        <f t="shared" si="118"/>
        <v>23-59.5</v>
      </c>
      <c r="C7588">
        <v>-59.262005969069001</v>
      </c>
      <c r="D7588">
        <v>22.597901781676999</v>
      </c>
      <c r="E7588">
        <f>ASIN(SQRT((SIN(RADIANS(PARAMETERS!$D$8-D7588)/2)*SIN(RADIANS(PARAMETERS!$D$8-D7588)/2))+(COS(RADIANS(D7588))*COS(RADIANS(PARAMETERS!$D$8))*SIN(RADIANS(PARAMETERS!$D$9-C7588)/2)*SIN(RADIANS(PARAMETERS!$D$9-C7588)/2))))*2*3958.756</f>
        <v>503.76994100546653</v>
      </c>
      <c r="F7588">
        <v>168.5775604248</v>
      </c>
      <c r="G7588">
        <v>194.73789978027</v>
      </c>
      <c r="H7588">
        <v>234.76268005371</v>
      </c>
      <c r="I7588">
        <v>270.42007446289</v>
      </c>
      <c r="J7588">
        <v>311.49383544922</v>
      </c>
      <c r="K7588" s="6">
        <f>IFERROR(EXP(TREND(LN($F$1:$J$1),LN(F7588:J7588),LN(Calculations!$B$3))),0)</f>
        <v>3.5572128170712897E-2</v>
      </c>
    </row>
    <row r="7589" spans="1:11" x14ac:dyDescent="0.35">
      <c r="A7589">
        <v>7586</v>
      </c>
      <c r="B7589" t="str">
        <f t="shared" si="118"/>
        <v>23-59.5</v>
      </c>
      <c r="C7589">
        <v>-59.533327303969998</v>
      </c>
      <c r="D7589">
        <v>22.597901781676999</v>
      </c>
      <c r="E7589">
        <f>ASIN(SQRT((SIN(RADIANS(PARAMETERS!$D$8-D7589)/2)*SIN(RADIANS(PARAMETERS!$D$8-D7589)/2))+(COS(RADIANS(D7589))*COS(RADIANS(PARAMETERS!$D$8))*SIN(RADIANS(PARAMETERS!$D$9-C7589)/2)*SIN(RADIANS(PARAMETERS!$D$9-C7589)/2))))*2*3958.756</f>
        <v>500.91181473122435</v>
      </c>
      <c r="F7589">
        <v>169.34571838379</v>
      </c>
      <c r="G7589">
        <v>195.44842529297</v>
      </c>
      <c r="H7589">
        <v>235.61360168457</v>
      </c>
      <c r="I7589">
        <v>271.39532470703</v>
      </c>
      <c r="J7589">
        <v>312.61148071289</v>
      </c>
      <c r="K7589" s="6">
        <f>IFERROR(EXP(TREND(LN($F$1:$J$1),LN(F7589:J7589),LN(Calculations!$B$3))),0)</f>
        <v>3.633569546273098E-2</v>
      </c>
    </row>
    <row r="7590" spans="1:11" x14ac:dyDescent="0.35">
      <c r="A7590">
        <v>7587</v>
      </c>
      <c r="B7590" t="str">
        <f t="shared" si="118"/>
        <v>23-60</v>
      </c>
      <c r="C7590">
        <v>-59.804648638871001</v>
      </c>
      <c r="D7590">
        <v>22.597901781676999</v>
      </c>
      <c r="E7590">
        <f>ASIN(SQRT((SIN(RADIANS(PARAMETERS!$D$8-D7590)/2)*SIN(RADIANS(PARAMETERS!$D$8-D7590)/2))+(COS(RADIANS(D7590))*COS(RADIANS(PARAMETERS!$D$8))*SIN(RADIANS(PARAMETERS!$D$9-C7590)/2)*SIN(RADIANS(PARAMETERS!$D$9-C7590)/2))))*2*3958.756</f>
        <v>498.66651447381662</v>
      </c>
      <c r="F7590">
        <v>170.09729003906</v>
      </c>
      <c r="G7590">
        <v>196.18312072754</v>
      </c>
      <c r="H7590">
        <v>236.5164642334</v>
      </c>
      <c r="I7590">
        <v>272.45025634766</v>
      </c>
      <c r="J7590">
        <v>313.84384155273</v>
      </c>
      <c r="K7590" s="6">
        <f>IFERROR(EXP(TREND(LN($F$1:$J$1),LN(F7590:J7590),LN(Calculations!$B$3))),0)</f>
        <v>3.7090852171069007E-2</v>
      </c>
    </row>
    <row r="7591" spans="1:11" x14ac:dyDescent="0.35">
      <c r="A7591">
        <v>7588</v>
      </c>
      <c r="B7591" t="str">
        <f t="shared" si="118"/>
        <v>23-60</v>
      </c>
      <c r="C7591">
        <v>-60.075969973771997</v>
      </c>
      <c r="D7591">
        <v>22.597901781676999</v>
      </c>
      <c r="E7591">
        <f>ASIN(SQRT((SIN(RADIANS(PARAMETERS!$D$8-D7591)/2)*SIN(RADIANS(PARAMETERS!$D$8-D7591)/2))+(COS(RADIANS(D7591))*COS(RADIANS(PARAMETERS!$D$8))*SIN(RADIANS(PARAMETERS!$D$9-C7591)/2)*SIN(RADIANS(PARAMETERS!$D$9-C7591)/2))))*2*3958.756</f>
        <v>497.04235070562038</v>
      </c>
      <c r="F7591">
        <v>170.80305480957</v>
      </c>
      <c r="G7591">
        <v>196.91287231445</v>
      </c>
      <c r="H7591">
        <v>237.42863464355</v>
      </c>
      <c r="I7591">
        <v>273.52926635742</v>
      </c>
      <c r="J7591">
        <v>315.1194152832</v>
      </c>
      <c r="K7591" s="6">
        <f>IFERROR(EXP(TREND(LN($F$1:$J$1),LN(F7591:J7591),LN(Calculations!$B$3))),0)</f>
        <v>3.7809531666287144E-2</v>
      </c>
    </row>
    <row r="7592" spans="1:11" x14ac:dyDescent="0.35">
      <c r="A7592">
        <v>7589</v>
      </c>
      <c r="B7592" t="str">
        <f t="shared" si="118"/>
        <v>23-60.5</v>
      </c>
      <c r="C7592">
        <v>-60.347291308673</v>
      </c>
      <c r="D7592">
        <v>22.597901781676999</v>
      </c>
      <c r="E7592">
        <f>ASIN(SQRT((SIN(RADIANS(PARAMETERS!$D$8-D7592)/2)*SIN(RADIANS(PARAMETERS!$D$8-D7592)/2))+(COS(RADIANS(D7592))*COS(RADIANS(PARAMETERS!$D$8))*SIN(RADIANS(PARAMETERS!$D$9-C7592)/2)*SIN(RADIANS(PARAMETERS!$D$9-C7592)/2))))*2*3958.756</f>
        <v>496.04542858676939</v>
      </c>
      <c r="F7592">
        <v>171.43701171875</v>
      </c>
      <c r="G7592">
        <v>197.59916687012</v>
      </c>
      <c r="H7592">
        <v>238.29341125488</v>
      </c>
      <c r="I7592">
        <v>274.55810546875</v>
      </c>
      <c r="J7592">
        <v>316.34219360352</v>
      </c>
      <c r="K7592" s="6">
        <f>IFERROR(EXP(TREND(LN($F$1:$J$1),LN(F7592:J7592),LN(Calculations!$B$3))),0)</f>
        <v>3.8465256849487081E-2</v>
      </c>
    </row>
    <row r="7593" spans="1:11" x14ac:dyDescent="0.35">
      <c r="A7593">
        <v>7590</v>
      </c>
      <c r="B7593" t="str">
        <f t="shared" si="118"/>
        <v>23-60.5</v>
      </c>
      <c r="C7593">
        <v>-60.618612643573996</v>
      </c>
      <c r="D7593">
        <v>22.597901781676999</v>
      </c>
      <c r="E7593">
        <f>ASIN(SQRT((SIN(RADIANS(PARAMETERS!$D$8-D7593)/2)*SIN(RADIANS(PARAMETERS!$D$8-D7593)/2))+(COS(RADIANS(D7593))*COS(RADIANS(PARAMETERS!$D$8))*SIN(RADIANS(PARAMETERS!$D$9-C7593)/2)*SIN(RADIANS(PARAMETERS!$D$9-C7593)/2))))*2*3958.756</f>
        <v>495.67953509132479</v>
      </c>
      <c r="F7593">
        <v>172.05953979492</v>
      </c>
      <c r="G7593">
        <v>198.30932617188</v>
      </c>
      <c r="H7593">
        <v>239.21282958984</v>
      </c>
      <c r="I7593">
        <v>275.67245483398</v>
      </c>
      <c r="J7593">
        <v>317.68957519531</v>
      </c>
      <c r="K7593" s="6">
        <f>IFERROR(EXP(TREND(LN($F$1:$J$1),LN(F7593:J7593),LN(Calculations!$B$3))),0)</f>
        <v>3.9106107365960138E-2</v>
      </c>
    </row>
    <row r="7594" spans="1:11" x14ac:dyDescent="0.35">
      <c r="A7594">
        <v>7591</v>
      </c>
      <c r="B7594" t="str">
        <f t="shared" si="118"/>
        <v>23-61</v>
      </c>
      <c r="C7594">
        <v>-60.889933978475</v>
      </c>
      <c r="D7594">
        <v>22.597901781676999</v>
      </c>
      <c r="E7594">
        <f>ASIN(SQRT((SIN(RADIANS(PARAMETERS!$D$8-D7594)/2)*SIN(RADIANS(PARAMETERS!$D$8-D7594)/2))+(COS(RADIANS(D7594))*COS(RADIANS(PARAMETERS!$D$8))*SIN(RADIANS(PARAMETERS!$D$9-C7594)/2)*SIN(RADIANS(PARAMETERS!$D$9-C7594)/2))))*2*3958.756</f>
        <v>495.94606775663738</v>
      </c>
      <c r="F7594">
        <v>172.64163208008</v>
      </c>
      <c r="G7594">
        <v>199.0068359375</v>
      </c>
      <c r="H7594">
        <v>240.13212585449</v>
      </c>
      <c r="I7594">
        <v>276.79986572266</v>
      </c>
      <c r="J7594">
        <v>319.06729125977</v>
      </c>
      <c r="K7594" s="6">
        <f>IFERROR(EXP(TREND(LN($F$1:$J$1),LN(F7594:J7594),LN(Calculations!$B$3))),0)</f>
        <v>3.9704714234550229E-2</v>
      </c>
    </row>
    <row r="7595" spans="1:11" x14ac:dyDescent="0.35">
      <c r="A7595">
        <v>7592</v>
      </c>
      <c r="B7595" t="str">
        <f t="shared" si="118"/>
        <v>23-61</v>
      </c>
      <c r="C7595">
        <v>-61.161255313376003</v>
      </c>
      <c r="D7595">
        <v>22.597901781676999</v>
      </c>
      <c r="E7595">
        <f>ASIN(SQRT((SIN(RADIANS(PARAMETERS!$D$8-D7595)/2)*SIN(RADIANS(PARAMETERS!$D$8-D7595)/2))+(COS(RADIANS(D7595))*COS(RADIANS(PARAMETERS!$D$8))*SIN(RADIANS(PARAMETERS!$D$9-C7595)/2)*SIN(RADIANS(PARAMETERS!$D$9-C7595)/2))))*2*3958.756</f>
        <v>496.844008149263</v>
      </c>
      <c r="F7595">
        <v>173.16548156738</v>
      </c>
      <c r="G7595">
        <v>199.65957641602</v>
      </c>
      <c r="H7595">
        <v>241.0043182373</v>
      </c>
      <c r="I7595">
        <v>277.87905883789</v>
      </c>
      <c r="J7595">
        <v>320.39645385742</v>
      </c>
      <c r="K7595" s="6">
        <f>IFERROR(EXP(TREND(LN($F$1:$J$1),LN(F7595:J7595),LN(Calculations!$B$3))),0)</f>
        <v>4.0242295227970258E-2</v>
      </c>
    </row>
    <row r="7596" spans="1:11" x14ac:dyDescent="0.35">
      <c r="A7596">
        <v>7593</v>
      </c>
      <c r="B7596" t="str">
        <f t="shared" si="118"/>
        <v>23-61.5</v>
      </c>
      <c r="C7596">
        <v>-61.432576648276999</v>
      </c>
      <c r="D7596">
        <v>22.597901781676999</v>
      </c>
      <c r="E7596">
        <f>ASIN(SQRT((SIN(RADIANS(PARAMETERS!$D$8-D7596)/2)*SIN(RADIANS(PARAMETERS!$D$8-D7596)/2))+(COS(RADIANS(D7596))*COS(RADIANS(PARAMETERS!$D$8))*SIN(RADIANS(PARAMETERS!$D$9-C7596)/2)*SIN(RADIANS(PARAMETERS!$D$9-C7596)/2))))*2*3958.756</f>
        <v>498.36994121405991</v>
      </c>
      <c r="F7596">
        <v>173.68243408203</v>
      </c>
      <c r="G7596">
        <v>200.32197570801</v>
      </c>
      <c r="H7596">
        <v>241.9098815918</v>
      </c>
      <c r="I7596">
        <v>279.01574707031</v>
      </c>
      <c r="J7596">
        <v>321.81390380859</v>
      </c>
      <c r="K7596" s="6">
        <f>IFERROR(EXP(TREND(LN($F$1:$J$1),LN(F7596:J7596),LN(Calculations!$B$3))),0)</f>
        <v>4.0762859317710259E-2</v>
      </c>
    </row>
    <row r="7597" spans="1:11" x14ac:dyDescent="0.35">
      <c r="A7597">
        <v>7594</v>
      </c>
      <c r="B7597" t="str">
        <f t="shared" si="118"/>
        <v>23-61.5</v>
      </c>
      <c r="C7597">
        <v>-61.703897983178003</v>
      </c>
      <c r="D7597">
        <v>22.597901781676999</v>
      </c>
      <c r="E7597">
        <f>ASIN(SQRT((SIN(RADIANS(PARAMETERS!$D$8-D7597)/2)*SIN(RADIANS(PARAMETERS!$D$8-D7597)/2))+(COS(RADIANS(D7597))*COS(RADIANS(PARAMETERS!$D$8))*SIN(RADIANS(PARAMETERS!$D$9-C7597)/2)*SIN(RADIANS(PARAMETERS!$D$9-C7597)/2))))*2*3958.756</f>
        <v>500.51811965496188</v>
      </c>
      <c r="F7597">
        <v>174.16201782227</v>
      </c>
      <c r="G7597">
        <v>200.94190979004</v>
      </c>
      <c r="H7597">
        <v>242.76528930664</v>
      </c>
      <c r="I7597">
        <v>280.09564208984</v>
      </c>
      <c r="J7597">
        <v>323.16717529297</v>
      </c>
      <c r="K7597" s="6">
        <f>IFERROR(EXP(TREND(LN($F$1:$J$1),LN(F7597:J7597),LN(Calculations!$B$3))),0)</f>
        <v>4.1242748432388773E-2</v>
      </c>
    </row>
    <row r="7598" spans="1:11" x14ac:dyDescent="0.35">
      <c r="A7598">
        <v>7595</v>
      </c>
      <c r="B7598" t="str">
        <f t="shared" si="118"/>
        <v>23-62</v>
      </c>
      <c r="C7598">
        <v>-61.975219318078999</v>
      </c>
      <c r="D7598">
        <v>22.597901781676999</v>
      </c>
      <c r="E7598">
        <f>ASIN(SQRT((SIN(RADIANS(PARAMETERS!$D$8-D7598)/2)*SIN(RADIANS(PARAMETERS!$D$8-D7598)/2))+(COS(RADIANS(D7598))*COS(RADIANS(PARAMETERS!$D$8))*SIN(RADIANS(PARAMETERS!$D$9-C7598)/2)*SIN(RADIANS(PARAMETERS!$D$9-C7598)/2))))*2*3958.756</f>
        <v>503.28057054457753</v>
      </c>
      <c r="F7598">
        <v>174.58778381348</v>
      </c>
      <c r="G7598">
        <v>201.49368286133</v>
      </c>
      <c r="H7598">
        <v>243.52870178223</v>
      </c>
      <c r="I7598">
        <v>281.06097412109</v>
      </c>
      <c r="J7598">
        <v>324.37860107422</v>
      </c>
      <c r="K7598" s="6">
        <f>IFERROR(EXP(TREND(LN($F$1:$J$1),LN(F7598:J7598),LN(Calculations!$B$3))),0)</f>
        <v>4.166924664049762E-2</v>
      </c>
    </row>
    <row r="7599" spans="1:11" x14ac:dyDescent="0.35">
      <c r="A7599">
        <v>7596</v>
      </c>
      <c r="B7599" t="str">
        <f t="shared" si="118"/>
        <v>23-62</v>
      </c>
      <c r="C7599">
        <v>-62.246540652980002</v>
      </c>
      <c r="D7599">
        <v>22.597901781676999</v>
      </c>
      <c r="E7599">
        <f>ASIN(SQRT((SIN(RADIANS(PARAMETERS!$D$8-D7599)/2)*SIN(RADIANS(PARAMETERS!$D$8-D7599)/2))+(COS(RADIANS(D7599))*COS(RADIANS(PARAMETERS!$D$8))*SIN(RADIANS(PARAMETERS!$D$9-C7599)/2)*SIN(RADIANS(PARAMETERS!$D$9-C7599)/2))))*2*3958.756</f>
        <v>506.64723962525966</v>
      </c>
      <c r="F7599">
        <v>175.0131072998</v>
      </c>
      <c r="G7599">
        <v>202.05731201172</v>
      </c>
      <c r="H7599">
        <v>244.32624816895</v>
      </c>
      <c r="I7599">
        <v>282.08309936523</v>
      </c>
      <c r="J7599">
        <v>325.67562866211</v>
      </c>
      <c r="K7599" s="6">
        <f>IFERROR(EXP(TREND(LN($F$1:$J$1),LN(F7599:J7599),LN(Calculations!$B$3))),0)</f>
        <v>4.2083644982262622E-2</v>
      </c>
    </row>
    <row r="7600" spans="1:11" x14ac:dyDescent="0.35">
      <c r="A7600">
        <v>7597</v>
      </c>
      <c r="B7600" t="str">
        <f t="shared" si="118"/>
        <v>23-62.5</v>
      </c>
      <c r="C7600">
        <v>-62.517861987880998</v>
      </c>
      <c r="D7600">
        <v>22.597901781676999</v>
      </c>
      <c r="E7600">
        <f>ASIN(SQRT((SIN(RADIANS(PARAMETERS!$D$8-D7600)/2)*SIN(RADIANS(PARAMETERS!$D$8-D7600)/2))+(COS(RADIANS(D7600))*COS(RADIANS(PARAMETERS!$D$8))*SIN(RADIANS(PARAMETERS!$D$9-C7600)/2)*SIN(RADIANS(PARAMETERS!$D$9-C7600)/2))))*2*3958.756</f>
        <v>510.60616737072775</v>
      </c>
      <c r="F7600">
        <v>175.3994140625</v>
      </c>
      <c r="G7600">
        <v>202.57484436035</v>
      </c>
      <c r="H7600">
        <v>245.06640625</v>
      </c>
      <c r="I7600">
        <v>283.03753662109</v>
      </c>
      <c r="J7600">
        <v>326.89294433594</v>
      </c>
      <c r="K7600" s="6">
        <f>IFERROR(EXP(TREND(LN($F$1:$J$1),LN(F7600:J7600),LN(Calculations!$B$3))),0)</f>
        <v>4.2455041050336692E-2</v>
      </c>
    </row>
    <row r="7601" spans="1:11" x14ac:dyDescent="0.35">
      <c r="A7601">
        <v>7598</v>
      </c>
      <c r="B7601" t="str">
        <f t="shared" si="118"/>
        <v>23-63</v>
      </c>
      <c r="C7601">
        <v>-62.789183322782002</v>
      </c>
      <c r="D7601">
        <v>22.597901781676999</v>
      </c>
      <c r="E7601">
        <f>ASIN(SQRT((SIN(RADIANS(PARAMETERS!$D$8-D7601)/2)*SIN(RADIANS(PARAMETERS!$D$8-D7601)/2))+(COS(RADIANS(D7601))*COS(RADIANS(PARAMETERS!$D$8))*SIN(RADIANS(PARAMETERS!$D$9-C7601)/2)*SIN(RADIANS(PARAMETERS!$D$9-C7601)/2))))*2*3958.756</f>
        <v>515.14368990939136</v>
      </c>
      <c r="F7601">
        <v>175.7352142334</v>
      </c>
      <c r="G7601">
        <v>203.02499389648</v>
      </c>
      <c r="H7601">
        <v>245.71060180664</v>
      </c>
      <c r="I7601">
        <v>283.86853027344</v>
      </c>
      <c r="J7601">
        <v>327.95306396484</v>
      </c>
      <c r="K7601" s="6">
        <f>IFERROR(EXP(TREND(LN($F$1:$J$1),LN(F7601:J7601),LN(Calculations!$B$3))),0)</f>
        <v>4.2778353022051512E-2</v>
      </c>
    </row>
    <row r="7602" spans="1:11" x14ac:dyDescent="0.35">
      <c r="A7602">
        <v>7599</v>
      </c>
      <c r="B7602" t="str">
        <f t="shared" si="118"/>
        <v>23-63</v>
      </c>
      <c r="C7602">
        <v>-63.060504657682998</v>
      </c>
      <c r="D7602">
        <v>22.597901781676999</v>
      </c>
      <c r="E7602">
        <f>ASIN(SQRT((SIN(RADIANS(PARAMETERS!$D$8-D7602)/2)*SIN(RADIANS(PARAMETERS!$D$8-D7602)/2))+(COS(RADIANS(D7602))*COS(RADIANS(PARAMETERS!$D$8))*SIN(RADIANS(PARAMETERS!$D$9-C7602)/2)*SIN(RADIANS(PARAMETERS!$D$9-C7602)/2))))*2*3958.756</f>
        <v>520.24465740652965</v>
      </c>
      <c r="F7602">
        <v>176.06492614746</v>
      </c>
      <c r="G7602">
        <v>203.46879577637</v>
      </c>
      <c r="H7602">
        <v>246.34817504883</v>
      </c>
      <c r="I7602">
        <v>284.69281005859</v>
      </c>
      <c r="J7602">
        <v>329.00662231445</v>
      </c>
      <c r="K7602" s="6">
        <f>IFERROR(EXP(TREND(LN($F$1:$J$1),LN(F7602:J7602),LN(Calculations!$B$3))),0)</f>
        <v>4.3094472138313071E-2</v>
      </c>
    </row>
    <row r="7603" spans="1:11" x14ac:dyDescent="0.35">
      <c r="A7603">
        <v>7600</v>
      </c>
      <c r="B7603" t="str">
        <f t="shared" si="118"/>
        <v>23-63.5</v>
      </c>
      <c r="C7603">
        <v>-63.331825992584001</v>
      </c>
      <c r="D7603">
        <v>22.597901781676999</v>
      </c>
      <c r="E7603">
        <f>ASIN(SQRT((SIN(RADIANS(PARAMETERS!$D$8-D7603)/2)*SIN(RADIANS(PARAMETERS!$D$8-D7603)/2))+(COS(RADIANS(D7603))*COS(RADIANS(PARAMETERS!$D$8))*SIN(RADIANS(PARAMETERS!$D$9-C7603)/2)*SIN(RADIANS(PARAMETERS!$D$9-C7603)/2))))*2*3958.756</f>
        <v>525.89266245437329</v>
      </c>
      <c r="F7603">
        <v>176.35868835449</v>
      </c>
      <c r="G7603">
        <v>203.86114501953</v>
      </c>
      <c r="H7603">
        <v>246.90769958496</v>
      </c>
      <c r="I7603">
        <v>285.41317749023</v>
      </c>
      <c r="J7603">
        <v>329.92416381836</v>
      </c>
      <c r="K7603" s="6">
        <f>IFERROR(EXP(TREND(LN($F$1:$J$1),LN(F7603:J7603),LN(Calculations!$B$3))),0)</f>
        <v>4.3380081452009792E-2</v>
      </c>
    </row>
    <row r="7604" spans="1:11" x14ac:dyDescent="0.35">
      <c r="A7604">
        <v>7601</v>
      </c>
      <c r="B7604" t="str">
        <f t="shared" si="118"/>
        <v>23-63.5</v>
      </c>
      <c r="C7604">
        <v>-63.603147327484997</v>
      </c>
      <c r="D7604">
        <v>22.597901781676999</v>
      </c>
      <c r="E7604">
        <f>ASIN(SQRT((SIN(RADIANS(PARAMETERS!$D$8-D7604)/2)*SIN(RADIANS(PARAMETERS!$D$8-D7604)/2))+(COS(RADIANS(D7604))*COS(RADIANS(PARAMETERS!$D$8))*SIN(RADIANS(PARAMETERS!$D$9-C7604)/2)*SIN(RADIANS(PARAMETERS!$D$9-C7604)/2))))*2*3958.756</f>
        <v>532.07027137874491</v>
      </c>
      <c r="F7604">
        <v>176.62225341797</v>
      </c>
      <c r="G7604">
        <v>204.20867919922</v>
      </c>
      <c r="H7604">
        <v>247.39710998535</v>
      </c>
      <c r="I7604">
        <v>286.03869628906</v>
      </c>
      <c r="J7604">
        <v>330.71627807617</v>
      </c>
      <c r="K7604" s="6">
        <f>IFERROR(EXP(TREND(LN($F$1:$J$1),LN(F7604:J7604),LN(Calculations!$B$3))),0)</f>
        <v>4.3641910594357743E-2</v>
      </c>
    </row>
    <row r="7605" spans="1:11" x14ac:dyDescent="0.35">
      <c r="A7605">
        <v>7602</v>
      </c>
      <c r="B7605" t="str">
        <f t="shared" si="118"/>
        <v>23-64</v>
      </c>
      <c r="C7605">
        <v>-63.874468662386001</v>
      </c>
      <c r="D7605">
        <v>22.597901781676999</v>
      </c>
      <c r="E7605">
        <f>ASIN(SQRT((SIN(RADIANS(PARAMETERS!$D$8-D7605)/2)*SIN(RADIANS(PARAMETERS!$D$8-D7605)/2))+(COS(RADIANS(D7605))*COS(RADIANS(PARAMETERS!$D$8))*SIN(RADIANS(PARAMETERS!$D$9-C7605)/2)*SIN(RADIANS(PARAMETERS!$D$9-C7605)/2))))*2*3958.756</f>
        <v>538.75925206072282</v>
      </c>
      <c r="F7605">
        <v>176.89888000488</v>
      </c>
      <c r="G7605">
        <v>204.57333374023</v>
      </c>
      <c r="H7605">
        <v>247.9105682373</v>
      </c>
      <c r="I7605">
        <v>286.69494628906</v>
      </c>
      <c r="J7605">
        <v>331.54730224609</v>
      </c>
      <c r="K7605" s="6">
        <f>IFERROR(EXP(TREND(LN($F$1:$J$1),LN(F7605:J7605),LN(Calculations!$B$3))),0)</f>
        <v>4.3917345436846021E-2</v>
      </c>
    </row>
    <row r="7606" spans="1:11" x14ac:dyDescent="0.35">
      <c r="A7606">
        <v>7603</v>
      </c>
      <c r="B7606" t="str">
        <f t="shared" si="118"/>
        <v>23-64</v>
      </c>
      <c r="C7606">
        <v>-64.145789997286997</v>
      </c>
      <c r="D7606">
        <v>22.597901781676999</v>
      </c>
      <c r="E7606">
        <f>ASIN(SQRT((SIN(RADIANS(PARAMETERS!$D$8-D7606)/2)*SIN(RADIANS(PARAMETERS!$D$8-D7606)/2))+(COS(RADIANS(D7606))*COS(RADIANS(PARAMETERS!$D$8))*SIN(RADIANS(PARAMETERS!$D$9-C7606)/2)*SIN(RADIANS(PARAMETERS!$D$9-C7606)/2))))*2*3958.756</f>
        <v>545.94079279762525</v>
      </c>
      <c r="F7606">
        <v>177.15116882324</v>
      </c>
      <c r="G7606">
        <v>204.90101623535</v>
      </c>
      <c r="H7606">
        <v>248.36514282227</v>
      </c>
      <c r="I7606">
        <v>287.27087402344</v>
      </c>
      <c r="J7606">
        <v>332.27133178711</v>
      </c>
      <c r="K7606" s="6">
        <f>IFERROR(EXP(TREND(LN($F$1:$J$1),LN(F7606:J7606),LN(Calculations!$B$3))),0)</f>
        <v>4.4174725810069024E-2</v>
      </c>
    </row>
    <row r="7607" spans="1:11" x14ac:dyDescent="0.35">
      <c r="A7607">
        <v>7604</v>
      </c>
      <c r="B7607" t="str">
        <f t="shared" si="118"/>
        <v>23-64.5</v>
      </c>
      <c r="C7607">
        <v>-64.417111332188</v>
      </c>
      <c r="D7607">
        <v>22.597901781676999</v>
      </c>
      <c r="E7607">
        <f>ASIN(SQRT((SIN(RADIANS(PARAMETERS!$D$8-D7607)/2)*SIN(RADIANS(PARAMETERS!$D$8-D7607)/2))+(COS(RADIANS(D7607))*COS(RADIANS(PARAMETERS!$D$8))*SIN(RADIANS(PARAMETERS!$D$9-C7607)/2)*SIN(RADIANS(PARAMETERS!$D$9-C7607)/2))))*2*3958.756</f>
        <v>553.59570779136266</v>
      </c>
      <c r="F7607">
        <v>177.38652038574</v>
      </c>
      <c r="G7607">
        <v>205.20176696777</v>
      </c>
      <c r="H7607">
        <v>248.77537536621</v>
      </c>
      <c r="I7607">
        <v>287.78527832031</v>
      </c>
      <c r="J7607">
        <v>332.91247558594</v>
      </c>
      <c r="K7607" s="6">
        <f>IFERROR(EXP(TREND(LN($F$1:$J$1),LN(F7607:J7607),LN(Calculations!$B$3))),0)</f>
        <v>4.4421158422207549E-2</v>
      </c>
    </row>
    <row r="7608" spans="1:11" x14ac:dyDescent="0.35">
      <c r="A7608">
        <v>7605</v>
      </c>
      <c r="B7608" t="str">
        <f t="shared" si="118"/>
        <v>23-64.5</v>
      </c>
      <c r="C7608">
        <v>-64.688432667089003</v>
      </c>
      <c r="D7608">
        <v>22.597901781676999</v>
      </c>
      <c r="E7608">
        <f>ASIN(SQRT((SIN(RADIANS(PARAMETERS!$D$8-D7608)/2)*SIN(RADIANS(PARAMETERS!$D$8-D7608)/2))+(COS(RADIANS(D7608))*COS(RADIANS(PARAMETERS!$D$8))*SIN(RADIANS(PARAMETERS!$D$9-C7608)/2)*SIN(RADIANS(PARAMETERS!$D$9-C7608)/2))))*2*3958.756</f>
        <v>561.70462596226741</v>
      </c>
      <c r="F7608">
        <v>177.642578125</v>
      </c>
      <c r="G7608">
        <v>205.52796936035</v>
      </c>
      <c r="H7608">
        <v>249.21893310547</v>
      </c>
      <c r="I7608">
        <v>288.34048461914</v>
      </c>
      <c r="J7608">
        <v>333.60345458984</v>
      </c>
      <c r="K7608" s="6">
        <f>IFERROR(EXP(TREND(LN($F$1:$J$1),LN(F7608:J7608),LN(Calculations!$B$3))),0)</f>
        <v>4.4691080849334715E-2</v>
      </c>
    </row>
    <row r="7609" spans="1:11" x14ac:dyDescent="0.35">
      <c r="A7609">
        <v>7606</v>
      </c>
      <c r="B7609" t="str">
        <f t="shared" si="118"/>
        <v>23-65</v>
      </c>
      <c r="C7609">
        <v>-64.959754001990007</v>
      </c>
      <c r="D7609">
        <v>22.597901781676999</v>
      </c>
      <c r="E7609">
        <f>ASIN(SQRT((SIN(RADIANS(PARAMETERS!$D$8-D7609)/2)*SIN(RADIANS(PARAMETERS!$D$8-D7609)/2))+(COS(RADIANS(D7609))*COS(RADIANS(PARAMETERS!$D$8))*SIN(RADIANS(PARAMETERS!$D$9-C7609)/2)*SIN(RADIANS(PARAMETERS!$D$9-C7609)/2))))*2*3958.756</f>
        <v>570.2481608655936</v>
      </c>
      <c r="F7609">
        <v>177.86730957031</v>
      </c>
      <c r="G7609">
        <v>205.80342102051</v>
      </c>
      <c r="H7609">
        <v>249.57775878906</v>
      </c>
      <c r="I7609">
        <v>288.77743530273</v>
      </c>
      <c r="J7609">
        <v>334.13424682617</v>
      </c>
      <c r="K7609" s="6">
        <f>IFERROR(EXP(TREND(LN($F$1:$J$1),LN(F7609:J7609),LN(Calculations!$B$3))),0)</f>
        <v>4.4941645706482611E-2</v>
      </c>
    </row>
    <row r="7610" spans="1:11" x14ac:dyDescent="0.35">
      <c r="A7610">
        <v>7607</v>
      </c>
      <c r="B7610" t="str">
        <f t="shared" si="118"/>
        <v>23-65</v>
      </c>
      <c r="C7610">
        <v>-65.231075336890996</v>
      </c>
      <c r="D7610">
        <v>22.597901781676999</v>
      </c>
      <c r="E7610">
        <f>ASIN(SQRT((SIN(RADIANS(PARAMETERS!$D$8-D7610)/2)*SIN(RADIANS(PARAMETERS!$D$8-D7610)/2))+(COS(RADIANS(D7610))*COS(RADIANS(PARAMETERS!$D$8))*SIN(RADIANS(PARAMETERS!$D$9-C7610)/2)*SIN(RADIANS(PARAMETERS!$D$9-C7610)/2))))*2*3958.756</f>
        <v>579.20706047693409</v>
      </c>
      <c r="F7610">
        <v>178.07537841797</v>
      </c>
      <c r="G7610">
        <v>206.05082702637</v>
      </c>
      <c r="H7610">
        <v>249.8885345459</v>
      </c>
      <c r="I7610">
        <v>289.146484375</v>
      </c>
      <c r="J7610">
        <v>334.57235717773</v>
      </c>
      <c r="K7610" s="6">
        <f>IFERROR(EXP(TREND(LN($F$1:$J$1),LN(F7610:J7610),LN(Calculations!$B$3))),0)</f>
        <v>4.5183687593018773E-2</v>
      </c>
    </row>
    <row r="7611" spans="1:11" x14ac:dyDescent="0.35">
      <c r="A7611">
        <v>7608</v>
      </c>
      <c r="B7611" t="str">
        <f t="shared" si="118"/>
        <v>23-65.5</v>
      </c>
      <c r="C7611">
        <v>-65.502396671791999</v>
      </c>
      <c r="D7611">
        <v>22.597901781676999</v>
      </c>
      <c r="E7611">
        <f>ASIN(SQRT((SIN(RADIANS(PARAMETERS!$D$8-D7611)/2)*SIN(RADIANS(PARAMETERS!$D$8-D7611)/2))+(COS(RADIANS(D7611))*COS(RADIANS(PARAMETERS!$D$8))*SIN(RADIANS(PARAMETERS!$D$9-C7611)/2)*SIN(RADIANS(PARAMETERS!$D$9-C7611)/2))))*2*3958.756</f>
        <v>588.56233647244551</v>
      </c>
      <c r="F7611">
        <v>178.30712890625</v>
      </c>
      <c r="G7611">
        <v>206.32948303223</v>
      </c>
      <c r="H7611">
        <v>250.24340820313</v>
      </c>
      <c r="I7611">
        <v>289.57205200195</v>
      </c>
      <c r="J7611">
        <v>335.08215332031</v>
      </c>
      <c r="K7611" s="6">
        <f>IFERROR(EXP(TREND(LN($F$1:$J$1),LN(F7611:J7611),LN(Calculations!$B$3))),0)</f>
        <v>4.5450494255887784E-2</v>
      </c>
    </row>
    <row r="7612" spans="1:11" x14ac:dyDescent="0.35">
      <c r="A7612">
        <v>7609</v>
      </c>
      <c r="B7612" t="str">
        <f t="shared" si="118"/>
        <v>23-66</v>
      </c>
      <c r="C7612">
        <v>-65.773718006693002</v>
      </c>
      <c r="D7612">
        <v>22.597901781676999</v>
      </c>
      <c r="E7612">
        <f>ASIN(SQRT((SIN(RADIANS(PARAMETERS!$D$8-D7612)/2)*SIN(RADIANS(PARAMETERS!$D$8-D7612)/2))+(COS(RADIANS(D7612))*COS(RADIANS(PARAMETERS!$D$8))*SIN(RADIANS(PARAMETERS!$D$9-C7612)/2)*SIN(RADIANS(PARAMETERS!$D$9-C7612)/2))))*2*3958.756</f>
        <v>598.29537333884571</v>
      </c>
      <c r="F7612">
        <v>178.49838256836</v>
      </c>
      <c r="G7612">
        <v>206.5481262207</v>
      </c>
      <c r="H7612">
        <v>250.5044708252</v>
      </c>
      <c r="I7612">
        <v>289.87063598633</v>
      </c>
      <c r="J7612">
        <v>335.42370605469</v>
      </c>
      <c r="K7612" s="6">
        <f>IFERROR(EXP(TREND(LN($F$1:$J$1),LN(F7612:J7612),LN(Calculations!$B$3))),0)</f>
        <v>4.568555909333262E-2</v>
      </c>
    </row>
    <row r="7613" spans="1:11" x14ac:dyDescent="0.35">
      <c r="A7613">
        <v>7610</v>
      </c>
      <c r="B7613" t="str">
        <f t="shared" si="118"/>
        <v>23-66</v>
      </c>
      <c r="C7613">
        <v>-66.045039341594006</v>
      </c>
      <c r="D7613">
        <v>22.597901781676999</v>
      </c>
      <c r="E7613">
        <f>ASIN(SQRT((SIN(RADIANS(PARAMETERS!$D$8-D7613)/2)*SIN(RADIANS(PARAMETERS!$D$8-D7613)/2))+(COS(RADIANS(D7613))*COS(RADIANS(PARAMETERS!$D$8))*SIN(RADIANS(PARAMETERS!$D$9-C7613)/2)*SIN(RADIANS(PARAMETERS!$D$9-C7613)/2))))*2*3958.756</f>
        <v>608.38801820100787</v>
      </c>
      <c r="F7613">
        <v>178.66694641113</v>
      </c>
      <c r="G7613">
        <v>206.73645019531</v>
      </c>
      <c r="H7613">
        <v>250.72222900391</v>
      </c>
      <c r="I7613">
        <v>290.11346435547</v>
      </c>
      <c r="J7613">
        <v>335.69421386719</v>
      </c>
      <c r="K7613" s="6">
        <f>IFERROR(EXP(TREND(LN($F$1:$J$1),LN(F7613:J7613),LN(Calculations!$B$3))),0)</f>
        <v>4.5899035963397145E-2</v>
      </c>
    </row>
    <row r="7614" spans="1:11" x14ac:dyDescent="0.35">
      <c r="A7614">
        <v>7611</v>
      </c>
      <c r="B7614" t="str">
        <f t="shared" si="118"/>
        <v>23-66.5</v>
      </c>
      <c r="C7614">
        <v>-66.316360676494995</v>
      </c>
      <c r="D7614">
        <v>22.597901781676999</v>
      </c>
      <c r="E7614">
        <f>ASIN(SQRT((SIN(RADIANS(PARAMETERS!$D$8-D7614)/2)*SIN(RADIANS(PARAMETERS!$D$8-D7614)/2))+(COS(RADIANS(D7614))*COS(RADIANS(PARAMETERS!$D$8))*SIN(RADIANS(PARAMETERS!$D$9-C7614)/2)*SIN(RADIANS(PARAMETERS!$D$9-C7614)/2))))*2*3958.756</f>
        <v>618.82265265779881</v>
      </c>
      <c r="F7614">
        <v>178.84715270996</v>
      </c>
      <c r="G7614">
        <v>206.94747924805</v>
      </c>
      <c r="H7614">
        <v>250.98239135742</v>
      </c>
      <c r="I7614">
        <v>290.41839599609</v>
      </c>
      <c r="J7614">
        <v>336.0517578125</v>
      </c>
      <c r="K7614" s="6">
        <f>IFERROR(EXP(TREND(LN($F$1:$J$1),LN(F7614:J7614),LN(Calculations!$B$3))),0)</f>
        <v>4.6115775890688958E-2</v>
      </c>
    </row>
    <row r="7615" spans="1:11" x14ac:dyDescent="0.35">
      <c r="A7615">
        <v>7612</v>
      </c>
      <c r="B7615" t="str">
        <f t="shared" si="118"/>
        <v>23-66.5</v>
      </c>
      <c r="C7615">
        <v>-66.587682011395998</v>
      </c>
      <c r="D7615">
        <v>22.597901781676999</v>
      </c>
      <c r="E7615">
        <f>ASIN(SQRT((SIN(RADIANS(PARAMETERS!$D$8-D7615)/2)*SIN(RADIANS(PARAMETERS!$D$8-D7615)/2))+(COS(RADIANS(D7615))*COS(RADIANS(PARAMETERS!$D$8))*SIN(RADIANS(PARAMETERS!$D$9-C7615)/2)*SIN(RADIANS(PARAMETERS!$D$9-C7615)/2))))*2*3958.756</f>
        <v>629.58224818405483</v>
      </c>
      <c r="F7615">
        <v>179.00453186035</v>
      </c>
      <c r="G7615">
        <v>207.13368225098</v>
      </c>
      <c r="H7615">
        <v>251.21502685547</v>
      </c>
      <c r="I7615">
        <v>290.69375610352</v>
      </c>
      <c r="J7615">
        <v>336.37771606445</v>
      </c>
      <c r="K7615" s="6">
        <f>IFERROR(EXP(TREND(LN($F$1:$J$1),LN(F7615:J7615),LN(Calculations!$B$3))),0)</f>
        <v>4.6303146051681197E-2</v>
      </c>
    </row>
    <row r="7616" spans="1:11" x14ac:dyDescent="0.35">
      <c r="A7616">
        <v>7613</v>
      </c>
      <c r="B7616" t="str">
        <f t="shared" si="118"/>
        <v>23-67</v>
      </c>
      <c r="C7616">
        <v>-66.859003346296006</v>
      </c>
      <c r="D7616">
        <v>22.597901781676999</v>
      </c>
      <c r="E7616">
        <f>ASIN(SQRT((SIN(RADIANS(PARAMETERS!$D$8-D7616)/2)*SIN(RADIANS(PARAMETERS!$D$8-D7616)/2))+(COS(RADIANS(D7616))*COS(RADIANS(PARAMETERS!$D$8))*SIN(RADIANS(PARAMETERS!$D$9-C7616)/2)*SIN(RADIANS(PARAMETERS!$D$9-C7616)/2))))*2*3958.756</f>
        <v>640.6504068072669</v>
      </c>
      <c r="F7616">
        <v>179.16014099121</v>
      </c>
      <c r="G7616">
        <v>207.32815551758</v>
      </c>
      <c r="H7616">
        <v>251.47425842285</v>
      </c>
      <c r="I7616">
        <v>291.01440429688</v>
      </c>
      <c r="J7616">
        <v>336.77294921875</v>
      </c>
      <c r="K7616" s="6">
        <f>IFERROR(EXP(TREND(LN($F$1:$J$1),LN(F7616:J7616),LN(Calculations!$B$3))),0)</f>
        <v>4.6475474397825248E-2</v>
      </c>
    </row>
    <row r="7617" spans="1:11" x14ac:dyDescent="0.35">
      <c r="A7617">
        <v>7614</v>
      </c>
      <c r="B7617" t="str">
        <f t="shared" si="118"/>
        <v>23-67</v>
      </c>
      <c r="C7617">
        <v>-67.130324681196996</v>
      </c>
      <c r="D7617">
        <v>22.597901781676999</v>
      </c>
      <c r="E7617">
        <f>ASIN(SQRT((SIN(RADIANS(PARAMETERS!$D$8-D7617)/2)*SIN(RADIANS(PARAMETERS!$D$8-D7617)/2))+(COS(RADIANS(D7617))*COS(RADIANS(PARAMETERS!$D$8))*SIN(RADIANS(PARAMETERS!$D$9-C7617)/2)*SIN(RADIANS(PARAMETERS!$D$9-C7617)/2))))*2*3958.756</f>
        <v>652.01138882331327</v>
      </c>
      <c r="F7617">
        <v>179.33358764648</v>
      </c>
      <c r="G7617">
        <v>207.55996704102</v>
      </c>
      <c r="H7617">
        <v>251.80564880371</v>
      </c>
      <c r="I7617">
        <v>291.44216918945</v>
      </c>
      <c r="J7617">
        <v>337.31948852539</v>
      </c>
      <c r="K7617" s="6">
        <f>IFERROR(EXP(TREND(LN($F$1:$J$1),LN(F7617:J7617),LN(Calculations!$B$3))),0)</f>
        <v>4.6648265875595882E-2</v>
      </c>
    </row>
    <row r="7618" spans="1:11" x14ac:dyDescent="0.35">
      <c r="A7618">
        <v>7615</v>
      </c>
      <c r="B7618" t="str">
        <f t="shared" si="118"/>
        <v>23-67.5</v>
      </c>
      <c r="C7618">
        <v>-67.401646016097999</v>
      </c>
      <c r="D7618">
        <v>22.597901781676999</v>
      </c>
      <c r="E7618">
        <f>ASIN(SQRT((SIN(RADIANS(PARAMETERS!$D$8-D7618)/2)*SIN(RADIANS(PARAMETERS!$D$8-D7618)/2))+(COS(RADIANS(D7618))*COS(RADIANS(PARAMETERS!$D$8))*SIN(RADIANS(PARAMETERS!$D$9-C7618)/2)*SIN(RADIANS(PARAMETERS!$D$9-C7618)/2))))*2*3958.756</f>
        <v>663.65012929582588</v>
      </c>
      <c r="F7618">
        <v>179.45666503906</v>
      </c>
      <c r="G7618">
        <v>207.73147583008</v>
      </c>
      <c r="H7618">
        <v>252.06063842773</v>
      </c>
      <c r="I7618">
        <v>291.77865600586</v>
      </c>
      <c r="J7618">
        <v>337.75714111328</v>
      </c>
      <c r="K7618" s="6">
        <f>IFERROR(EXP(TREND(LN($F$1:$J$1),LN(F7618:J7618),LN(Calculations!$B$3))),0)</f>
        <v>4.6761675432971446E-2</v>
      </c>
    </row>
    <row r="7619" spans="1:11" x14ac:dyDescent="0.35">
      <c r="A7619">
        <v>7616</v>
      </c>
      <c r="B7619" t="str">
        <f t="shared" si="118"/>
        <v>23-67.5</v>
      </c>
      <c r="C7619">
        <v>-67.672967350999002</v>
      </c>
      <c r="D7619">
        <v>22.597901781676999</v>
      </c>
      <c r="E7619">
        <f>ASIN(SQRT((SIN(RADIANS(PARAMETERS!$D$8-D7619)/2)*SIN(RADIANS(PARAMETERS!$D$8-D7619)/2))+(COS(RADIANS(D7619))*COS(RADIANS(PARAMETERS!$D$8))*SIN(RADIANS(PARAMETERS!$D$9-C7619)/2)*SIN(RADIANS(PARAMETERS!$D$9-C7619)/2))))*2*3958.756</f>
        <v>675.55224501150337</v>
      </c>
      <c r="F7619">
        <v>179.55572509766</v>
      </c>
      <c r="G7619">
        <v>207.88339233398</v>
      </c>
      <c r="H7619">
        <v>252.30503845215</v>
      </c>
      <c r="I7619">
        <v>292.11447143555</v>
      </c>
      <c r="J7619">
        <v>338.20742797852</v>
      </c>
      <c r="K7619" s="6">
        <f>IFERROR(EXP(TREND(LN($F$1:$J$1),LN(F7619:J7619),LN(Calculations!$B$3))),0)</f>
        <v>4.6834674082536012E-2</v>
      </c>
    </row>
    <row r="7620" spans="1:11" x14ac:dyDescent="0.35">
      <c r="A7620">
        <v>7617</v>
      </c>
      <c r="B7620" t="str">
        <f t="shared" si="118"/>
        <v>23-68</v>
      </c>
      <c r="C7620">
        <v>-67.944288685900005</v>
      </c>
      <c r="D7620">
        <v>22.597901781676999</v>
      </c>
      <c r="E7620">
        <f>ASIN(SQRT((SIN(RADIANS(PARAMETERS!$D$8-D7620)/2)*SIN(RADIANS(PARAMETERS!$D$8-D7620)/2))+(COS(RADIANS(D7620))*COS(RADIANS(PARAMETERS!$D$8))*SIN(RADIANS(PARAMETERS!$D$9-C7620)/2)*SIN(RADIANS(PARAMETERS!$D$9-C7620)/2))))*2*3958.756</f>
        <v>687.70403345082366</v>
      </c>
      <c r="F7620">
        <v>179.65274047852</v>
      </c>
      <c r="G7620">
        <v>208.04891967773</v>
      </c>
      <c r="H7620">
        <v>252.59175109863</v>
      </c>
      <c r="I7620">
        <v>292.52194213867</v>
      </c>
      <c r="J7620">
        <v>338.76693725586</v>
      </c>
      <c r="K7620" s="6">
        <f>IFERROR(EXP(TREND(LN($F$1:$J$1),LN(F7620:J7620),LN(Calculations!$B$3))),0)</f>
        <v>4.6884023424791844E-2</v>
      </c>
    </row>
    <row r="7621" spans="1:11" x14ac:dyDescent="0.35">
      <c r="A7621">
        <v>7618</v>
      </c>
      <c r="B7621" t="str">
        <f t="shared" ref="B7621:B7684" si="119">MROUND(D7621,1)&amp;MROUND(C7621,-0.5)</f>
        <v>23-68</v>
      </c>
      <c r="C7621">
        <v>-68.215610020800995</v>
      </c>
      <c r="D7621">
        <v>22.597901781676999</v>
      </c>
      <c r="E7621">
        <f>ASIN(SQRT((SIN(RADIANS(PARAMETERS!$D$8-D7621)/2)*SIN(RADIANS(PARAMETERS!$D$8-D7621)/2))+(COS(RADIANS(D7621))*COS(RADIANS(PARAMETERS!$D$8))*SIN(RADIANS(PARAMETERS!$D$9-C7621)/2)*SIN(RADIANS(PARAMETERS!$D$9-C7621)/2))))*2*3958.756</f>
        <v>700.09246519946362</v>
      </c>
      <c r="F7621">
        <v>179.68724060059</v>
      </c>
      <c r="G7621">
        <v>208.13558959961</v>
      </c>
      <c r="H7621">
        <v>252.77223205566</v>
      </c>
      <c r="I7621">
        <v>292.7971496582</v>
      </c>
      <c r="J7621">
        <v>339.16256713867</v>
      </c>
      <c r="K7621" s="6">
        <f>IFERROR(EXP(TREND(LN($F$1:$J$1),LN(F7621:J7621),LN(Calculations!$B$3))),0)</f>
        <v>4.6865002466371208E-2</v>
      </c>
    </row>
    <row r="7622" spans="1:11" x14ac:dyDescent="0.35">
      <c r="A7622">
        <v>7619</v>
      </c>
      <c r="B7622" t="str">
        <f t="shared" si="119"/>
        <v>23-68.5</v>
      </c>
      <c r="C7622">
        <v>-68.486931355701998</v>
      </c>
      <c r="D7622">
        <v>22.597901781676999</v>
      </c>
      <c r="E7622">
        <f>ASIN(SQRT((SIN(RADIANS(PARAMETERS!$D$8-D7622)/2)*SIN(RADIANS(PARAMETERS!$D$8-D7622)/2))+(COS(RADIANS(D7622))*COS(RADIANS(PARAMETERS!$D$8))*SIN(RADIANS(PARAMETERS!$D$9-C7622)/2)*SIN(RADIANS(PARAMETERS!$D$9-C7622)/2))))*2*3958.756</f>
        <v>712.70517107846342</v>
      </c>
      <c r="F7622">
        <v>179.70463562012</v>
      </c>
      <c r="G7622">
        <v>208.2092590332</v>
      </c>
      <c r="H7622">
        <v>252.94784545898</v>
      </c>
      <c r="I7622">
        <v>293.07626342773</v>
      </c>
      <c r="J7622">
        <v>339.57379150391</v>
      </c>
      <c r="K7622" s="6">
        <f>IFERROR(EXP(TREND(LN($F$1:$J$1),LN(F7622:J7622),LN(Calculations!$B$3))),0)</f>
        <v>4.6816339644334619E-2</v>
      </c>
    </row>
    <row r="7623" spans="1:11" x14ac:dyDescent="0.35">
      <c r="A7623">
        <v>7620</v>
      </c>
      <c r="B7623" t="str">
        <f t="shared" si="119"/>
        <v>23-69</v>
      </c>
      <c r="C7623">
        <v>-68.758252690603001</v>
      </c>
      <c r="D7623">
        <v>22.597901781676999</v>
      </c>
      <c r="E7623">
        <f>ASIN(SQRT((SIN(RADIANS(PARAMETERS!$D$8-D7623)/2)*SIN(RADIANS(PARAMETERS!$D$8-D7623)/2))+(COS(RADIANS(D7623))*COS(RADIANS(PARAMETERS!$D$8))*SIN(RADIANS(PARAMETERS!$D$9-C7623)/2)*SIN(RADIANS(PARAMETERS!$D$9-C7623)/2))))*2*3958.756</f>
        <v>725.53042512092588</v>
      </c>
      <c r="F7623">
        <v>179.72653198242</v>
      </c>
      <c r="G7623">
        <v>208.30212402344</v>
      </c>
      <c r="H7623">
        <v>253.1693572998</v>
      </c>
      <c r="I7623">
        <v>293.42840576172</v>
      </c>
      <c r="J7623">
        <v>340.09265136719</v>
      </c>
      <c r="K7623" s="6">
        <f>IFERROR(EXP(TREND(LN($F$1:$J$1),LN(F7623:J7623),LN(Calculations!$B$3))),0)</f>
        <v>4.6755317019909072E-2</v>
      </c>
    </row>
    <row r="7624" spans="1:11" x14ac:dyDescent="0.35">
      <c r="A7624">
        <v>7621</v>
      </c>
      <c r="B7624" t="str">
        <f t="shared" si="119"/>
        <v>23-69</v>
      </c>
      <c r="C7624">
        <v>-69.029574025504004</v>
      </c>
      <c r="D7624">
        <v>22.597901781676999</v>
      </c>
      <c r="E7624">
        <f>ASIN(SQRT((SIN(RADIANS(PARAMETERS!$D$8-D7624)/2)*SIN(RADIANS(PARAMETERS!$D$8-D7624)/2))+(COS(RADIANS(D7624))*COS(RADIANS(PARAMETERS!$D$8))*SIN(RADIANS(PARAMETERS!$D$9-C7624)/2)*SIN(RADIANS(PARAMETERS!$D$9-C7624)/2))))*2*3958.756</f>
        <v>738.55712437596469</v>
      </c>
      <c r="F7624">
        <v>179.69088745117</v>
      </c>
      <c r="G7624">
        <v>208.32081604004</v>
      </c>
      <c r="H7624">
        <v>253.28861999512</v>
      </c>
      <c r="I7624">
        <v>293.65142822266</v>
      </c>
      <c r="J7624">
        <v>340.44958496094</v>
      </c>
      <c r="K7624" s="6">
        <f>IFERROR(EXP(TREND(LN($F$1:$J$1),LN(F7624:J7624),LN(Calculations!$B$3))),0)</f>
        <v>4.6634425317591481E-2</v>
      </c>
    </row>
    <row r="7625" spans="1:11" x14ac:dyDescent="0.35">
      <c r="A7625">
        <v>7622</v>
      </c>
      <c r="B7625" t="str">
        <f t="shared" si="119"/>
        <v>23-69.5</v>
      </c>
      <c r="C7625">
        <v>-69.300895360404994</v>
      </c>
      <c r="D7625">
        <v>22.597901781676999</v>
      </c>
      <c r="E7625">
        <f>ASIN(SQRT((SIN(RADIANS(PARAMETERS!$D$8-D7625)/2)*SIN(RADIANS(PARAMETERS!$D$8-D7625)/2))+(COS(RADIANS(D7625))*COS(RADIANS(PARAMETERS!$D$8))*SIN(RADIANS(PARAMETERS!$D$9-C7625)/2)*SIN(RADIANS(PARAMETERS!$D$9-C7625)/2))))*2*3958.756</f>
        <v>751.77476638113728</v>
      </c>
      <c r="F7625">
        <v>179.6569519043</v>
      </c>
      <c r="G7625">
        <v>208.34931945801</v>
      </c>
      <c r="H7625">
        <v>253.43240356445</v>
      </c>
      <c r="I7625">
        <v>293.91390991211</v>
      </c>
      <c r="J7625">
        <v>340.86502075195</v>
      </c>
      <c r="K7625" s="6">
        <f>IFERROR(EXP(TREND(LN($F$1:$J$1),LN(F7625:J7625),LN(Calculations!$B$3))),0)</f>
        <v>4.6506551661605333E-2</v>
      </c>
    </row>
    <row r="7626" spans="1:11" x14ac:dyDescent="0.35">
      <c r="A7626">
        <v>7623</v>
      </c>
      <c r="B7626" t="str">
        <f t="shared" si="119"/>
        <v>23-69.5</v>
      </c>
      <c r="C7626">
        <v>-69.572216695305997</v>
      </c>
      <c r="D7626">
        <v>22.597901781676999</v>
      </c>
      <c r="E7626">
        <f>ASIN(SQRT((SIN(RADIANS(PARAMETERS!$D$8-D7626)/2)*SIN(RADIANS(PARAMETERS!$D$8-D7626)/2))+(COS(RADIANS(D7626))*COS(RADIANS(PARAMETERS!$D$8))*SIN(RADIANS(PARAMETERS!$D$9-C7626)/2)*SIN(RADIANS(PARAMETERS!$D$9-C7626)/2))))*2*3958.756</f>
        <v>765.17342501561234</v>
      </c>
      <c r="F7626">
        <v>179.6453704834</v>
      </c>
      <c r="G7626">
        <v>208.41786193848</v>
      </c>
      <c r="H7626">
        <v>253.64768981934</v>
      </c>
      <c r="I7626">
        <v>294.27938842773</v>
      </c>
      <c r="J7626">
        <v>341.42321777344</v>
      </c>
      <c r="K7626" s="6">
        <f>IFERROR(EXP(TREND(LN($F$1:$J$1),LN(F7626:J7626),LN(Calculations!$B$3))),0)</f>
        <v>4.6388755667361545E-2</v>
      </c>
    </row>
    <row r="7627" spans="1:11" x14ac:dyDescent="0.35">
      <c r="A7627">
        <v>7624</v>
      </c>
      <c r="B7627" t="str">
        <f t="shared" si="119"/>
        <v>23-70</v>
      </c>
      <c r="C7627">
        <v>-69.843538030207</v>
      </c>
      <c r="D7627">
        <v>22.597901781676999</v>
      </c>
      <c r="E7627">
        <f>ASIN(SQRT((SIN(RADIANS(PARAMETERS!$D$8-D7627)/2)*SIN(RADIANS(PARAMETERS!$D$8-D7627)/2))+(COS(RADIANS(D7627))*COS(RADIANS(PARAMETERS!$D$8))*SIN(RADIANS(PARAMETERS!$D$9-C7627)/2)*SIN(RADIANS(PARAMETERS!$D$9-C7627)/2))))*2*3958.756</f>
        <v>778.74372532937559</v>
      </c>
      <c r="F7627">
        <v>179.58226013184</v>
      </c>
      <c r="G7627">
        <v>208.42045593262</v>
      </c>
      <c r="H7627">
        <v>253.77270507813</v>
      </c>
      <c r="I7627">
        <v>294.53125</v>
      </c>
      <c r="J7627">
        <v>341.83929443359</v>
      </c>
      <c r="K7627" s="6">
        <f>IFERROR(EXP(TREND(LN($F$1:$J$1),LN(F7627:J7627),LN(Calculations!$B$3))),0)</f>
        <v>4.6218170820706006E-2</v>
      </c>
    </row>
    <row r="7628" spans="1:11" x14ac:dyDescent="0.35">
      <c r="A7628">
        <v>7625</v>
      </c>
      <c r="B7628" t="str">
        <f t="shared" si="119"/>
        <v>23-70</v>
      </c>
      <c r="C7628">
        <v>-70.114859365108003</v>
      </c>
      <c r="D7628">
        <v>22.597901781676999</v>
      </c>
      <c r="E7628">
        <f>ASIN(SQRT((SIN(RADIANS(PARAMETERS!$D$8-D7628)/2)*SIN(RADIANS(PARAMETERS!$D$8-D7628)/2))+(COS(RADIANS(D7628))*COS(RADIANS(PARAMETERS!$D$8))*SIN(RADIANS(PARAMETERS!$D$9-C7628)/2)*SIN(RADIANS(PARAMETERS!$D$9-C7628)/2))))*2*3958.756</f>
        <v>792.47681783955659</v>
      </c>
      <c r="F7628">
        <v>179.50143432617</v>
      </c>
      <c r="G7628">
        <v>208.40441894531</v>
      </c>
      <c r="H7628">
        <v>253.87818908691</v>
      </c>
      <c r="I7628">
        <v>294.76330566406</v>
      </c>
      <c r="J7628">
        <v>342.23568725586</v>
      </c>
      <c r="K7628" s="6">
        <f>IFERROR(EXP(TREND(LN($F$1:$J$1),LN(F7628:J7628),LN(Calculations!$B$3))),0)</f>
        <v>4.6025576717878665E-2</v>
      </c>
    </row>
    <row r="7629" spans="1:11" x14ac:dyDescent="0.35">
      <c r="A7629">
        <v>7626</v>
      </c>
      <c r="B7629" t="str">
        <f t="shared" si="119"/>
        <v>23-70.5</v>
      </c>
      <c r="C7629">
        <v>-70.386180700009007</v>
      </c>
      <c r="D7629">
        <v>22.597901781676999</v>
      </c>
      <c r="E7629">
        <f>ASIN(SQRT((SIN(RADIANS(PARAMETERS!$D$8-D7629)/2)*SIN(RADIANS(PARAMETERS!$D$8-D7629)/2))+(COS(RADIANS(D7629))*COS(RADIANS(PARAMETERS!$D$8))*SIN(RADIANS(PARAMETERS!$D$9-C7629)/2)*SIN(RADIANS(PARAMETERS!$D$9-C7629)/2))))*2*3958.756</f>
        <v>806.36435269331753</v>
      </c>
      <c r="F7629">
        <v>179.40814208984</v>
      </c>
      <c r="G7629">
        <v>208.37727355957</v>
      </c>
      <c r="H7629">
        <v>253.97573852539</v>
      </c>
      <c r="I7629">
        <v>294.99118041992</v>
      </c>
      <c r="J7629">
        <v>342.63323974609</v>
      </c>
      <c r="K7629" s="6">
        <f>IFERROR(EXP(TREND(LN($F$1:$J$1),LN(F7629:J7629),LN(Calculations!$B$3))),0)</f>
        <v>4.581570926619833E-2</v>
      </c>
    </row>
    <row r="7630" spans="1:11" x14ac:dyDescent="0.35">
      <c r="A7630">
        <v>7627</v>
      </c>
      <c r="B7630" t="str">
        <f t="shared" si="119"/>
        <v>23-70.5</v>
      </c>
      <c r="C7630">
        <v>-70.657502034909996</v>
      </c>
      <c r="D7630">
        <v>22.597901781676999</v>
      </c>
      <c r="E7630">
        <f>ASIN(SQRT((SIN(RADIANS(PARAMETERS!$D$8-D7630)/2)*SIN(RADIANS(PARAMETERS!$D$8-D7630)/2))+(COS(RADIANS(D7630))*COS(RADIANS(PARAMETERS!$D$8))*SIN(RADIANS(PARAMETERS!$D$9-C7630)/2)*SIN(RADIANS(PARAMETERS!$D$9-C7630)/2))))*2*3958.756</f>
        <v>820.39845401729519</v>
      </c>
      <c r="F7630">
        <v>179.23651123047</v>
      </c>
      <c r="G7630">
        <v>208.23379516602</v>
      </c>
      <c r="H7630">
        <v>253.89057922363</v>
      </c>
      <c r="I7630">
        <v>294.97088623047</v>
      </c>
      <c r="J7630">
        <v>342.70080566406</v>
      </c>
      <c r="K7630" s="6">
        <f>IFERROR(EXP(TREND(LN($F$1:$J$1),LN(F7630:J7630),LN(Calculations!$B$3))),0)</f>
        <v>4.5546366054706112E-2</v>
      </c>
    </row>
    <row r="7631" spans="1:11" x14ac:dyDescent="0.35">
      <c r="A7631">
        <v>7628</v>
      </c>
      <c r="B7631" t="str">
        <f t="shared" si="119"/>
        <v>23-71</v>
      </c>
      <c r="C7631">
        <v>-70.928823369810999</v>
      </c>
      <c r="D7631">
        <v>22.597901781676999</v>
      </c>
      <c r="E7631">
        <f>ASIN(SQRT((SIN(RADIANS(PARAMETERS!$D$8-D7631)/2)*SIN(RADIANS(PARAMETERS!$D$8-D7631)/2))+(COS(RADIANS(D7631))*COS(RADIANS(PARAMETERS!$D$8))*SIN(RADIANS(PARAMETERS!$D$9-C7631)/2)*SIN(RADIANS(PARAMETERS!$D$9-C7631)/2))))*2*3958.756</f>
        <v>834.57169470539668</v>
      </c>
      <c r="F7631">
        <v>179.05448913574</v>
      </c>
      <c r="G7631">
        <v>208.07173156738</v>
      </c>
      <c r="H7631">
        <v>253.77227783203</v>
      </c>
      <c r="I7631">
        <v>294.90283203125</v>
      </c>
      <c r="J7631">
        <v>342.70199584961</v>
      </c>
      <c r="K7631" s="6">
        <f>IFERROR(EXP(TREND(LN($F$1:$J$1),LN(F7631:J7631),LN(Calculations!$B$3))),0)</f>
        <v>4.5274963919306285E-2</v>
      </c>
    </row>
    <row r="7632" spans="1:11" x14ac:dyDescent="0.35">
      <c r="A7632">
        <v>7629</v>
      </c>
      <c r="B7632" t="str">
        <f t="shared" si="119"/>
        <v>23-71</v>
      </c>
      <c r="C7632">
        <v>-71.200144704712002</v>
      </c>
      <c r="D7632">
        <v>22.597901781676999</v>
      </c>
      <c r="E7632">
        <f>ASIN(SQRT((SIN(RADIANS(PARAMETERS!$D$8-D7632)/2)*SIN(RADIANS(PARAMETERS!$D$8-D7632)/2))+(COS(RADIANS(D7632))*COS(RADIANS(PARAMETERS!$D$8))*SIN(RADIANS(PARAMETERS!$D$9-C7632)/2)*SIN(RADIANS(PARAMETERS!$D$9-C7632)/2))))*2*3958.756</f>
        <v>848.87707183886721</v>
      </c>
      <c r="F7632">
        <v>178.86911010742</v>
      </c>
      <c r="G7632">
        <v>207.90016174316</v>
      </c>
      <c r="H7632">
        <v>253.63336181641</v>
      </c>
      <c r="I7632">
        <v>294.80294799805</v>
      </c>
      <c r="J7632">
        <v>342.65713500977</v>
      </c>
      <c r="K7632" s="6">
        <f>IFERROR(EXP(TREND(LN($F$1:$J$1),LN(F7632:J7632),LN(Calculations!$B$3))),0)</f>
        <v>4.5008347156830178E-2</v>
      </c>
    </row>
    <row r="7633" spans="1:11" x14ac:dyDescent="0.35">
      <c r="A7633">
        <v>7630</v>
      </c>
      <c r="B7633" t="str">
        <f t="shared" si="119"/>
        <v>23-71.5</v>
      </c>
      <c r="C7633">
        <v>-71.471466039613006</v>
      </c>
      <c r="D7633">
        <v>22.597901781676999</v>
      </c>
      <c r="E7633">
        <f>ASIN(SQRT((SIN(RADIANS(PARAMETERS!$D$8-D7633)/2)*SIN(RADIANS(PARAMETERS!$D$8-D7633)/2))+(COS(RADIANS(D7633))*COS(RADIANS(PARAMETERS!$D$8))*SIN(RADIANS(PARAMETERS!$D$9-C7633)/2)*SIN(RADIANS(PARAMETERS!$D$9-C7633)/2))))*2*3958.756</f>
        <v>863.30798288396932</v>
      </c>
      <c r="F7633">
        <v>178.62950134277</v>
      </c>
      <c r="G7633">
        <v>207.63798522949</v>
      </c>
      <c r="H7633">
        <v>253.33959960938</v>
      </c>
      <c r="I7633">
        <v>294.48419189453</v>
      </c>
      <c r="J7633">
        <v>342.31283569336</v>
      </c>
      <c r="K7633" s="6">
        <f>IFERROR(EXP(TREND(LN($F$1:$J$1),LN(F7633:J7633),LN(Calculations!$B$3))),0)</f>
        <v>4.4712766934467511E-2</v>
      </c>
    </row>
    <row r="7634" spans="1:11" x14ac:dyDescent="0.35">
      <c r="A7634">
        <v>7631</v>
      </c>
      <c r="B7634" t="str">
        <f t="shared" si="119"/>
        <v>23-71.5</v>
      </c>
      <c r="C7634">
        <v>-71.742787374513995</v>
      </c>
      <c r="D7634">
        <v>22.597901781676999</v>
      </c>
      <c r="E7634">
        <f>ASIN(SQRT((SIN(RADIANS(PARAMETERS!$D$8-D7634)/2)*SIN(RADIANS(PARAMETERS!$D$8-D7634)/2))+(COS(RADIANS(D7634))*COS(RADIANS(PARAMETERS!$D$8))*SIN(RADIANS(PARAMETERS!$D$9-C7634)/2)*SIN(RADIANS(PARAMETERS!$D$9-C7634)/2))))*2*3958.756</f>
        <v>877.85820277211258</v>
      </c>
      <c r="F7634">
        <v>178.39526367188</v>
      </c>
      <c r="G7634">
        <v>207.37837219238</v>
      </c>
      <c r="H7634">
        <v>253.04302978516</v>
      </c>
      <c r="I7634">
        <v>294.15701293945</v>
      </c>
      <c r="J7634">
        <v>341.95272827148</v>
      </c>
      <c r="K7634" s="6">
        <f>IFERROR(EXP(TREND(LN($F$1:$J$1),LN(F7634:J7634),LN(Calculations!$B$3))),0)</f>
        <v>4.4429324296779614E-2</v>
      </c>
    </row>
    <row r="7635" spans="1:11" x14ac:dyDescent="0.35">
      <c r="A7635">
        <v>7632</v>
      </c>
      <c r="B7635" t="str">
        <f t="shared" si="119"/>
        <v>23-72</v>
      </c>
      <c r="C7635">
        <v>-72.014108709414998</v>
      </c>
      <c r="D7635">
        <v>22.597901781676999</v>
      </c>
      <c r="E7635">
        <f>ASIN(SQRT((SIN(RADIANS(PARAMETERS!$D$8-D7635)/2)*SIN(RADIANS(PARAMETERS!$D$8-D7635)/2))+(COS(RADIANS(D7635))*COS(RADIANS(PARAMETERS!$D$8))*SIN(RADIANS(PARAMETERS!$D$9-C7635)/2)*SIN(RADIANS(PARAMETERS!$D$9-C7635)/2))))*2*3958.756</f>
        <v>892.52186193398973</v>
      </c>
      <c r="F7635">
        <v>178.17121887207</v>
      </c>
      <c r="G7635">
        <v>207.12692260742</v>
      </c>
      <c r="H7635">
        <v>252.7505645752</v>
      </c>
      <c r="I7635">
        <v>293.82949829102</v>
      </c>
      <c r="J7635">
        <v>341.58633422852</v>
      </c>
      <c r="K7635" s="6">
        <f>IFERROR(EXP(TREND(LN($F$1:$J$1),LN(F7635:J7635),LN(Calculations!$B$3))),0)</f>
        <v>4.4163171310981519E-2</v>
      </c>
    </row>
    <row r="7636" spans="1:11" x14ac:dyDescent="0.35">
      <c r="A7636">
        <v>7633</v>
      </c>
      <c r="B7636" t="str">
        <f t="shared" si="119"/>
        <v>23-72.5</v>
      </c>
      <c r="C7636">
        <v>-72.285430044316001</v>
      </c>
      <c r="D7636">
        <v>22.597901781676999</v>
      </c>
      <c r="E7636">
        <f>ASIN(SQRT((SIN(RADIANS(PARAMETERS!$D$8-D7636)/2)*SIN(RADIANS(PARAMETERS!$D$8-D7636)/2))+(COS(RADIANS(D7636))*COS(RADIANS(PARAMETERS!$D$8))*SIN(RADIANS(PARAMETERS!$D$9-C7636)/2)*SIN(RADIANS(PARAMETERS!$D$9-C7636)/2))))*2*3958.756</f>
        <v>907.29342533207546</v>
      </c>
      <c r="F7636">
        <v>177.94842529297</v>
      </c>
      <c r="G7636">
        <v>206.85469055176</v>
      </c>
      <c r="H7636">
        <v>252.39692687988</v>
      </c>
      <c r="I7636">
        <v>293.39944458008</v>
      </c>
      <c r="J7636">
        <v>341.06427001953</v>
      </c>
      <c r="K7636" s="6">
        <f>IFERROR(EXP(TREND(LN($F$1:$J$1),LN(F7636:J7636),LN(Calculations!$B$3))),0)</f>
        <v>4.3924391198325988E-2</v>
      </c>
    </row>
    <row r="7637" spans="1:11" x14ac:dyDescent="0.35">
      <c r="A7637">
        <v>7634</v>
      </c>
      <c r="B7637" t="str">
        <f t="shared" si="119"/>
        <v>23-72.5</v>
      </c>
      <c r="C7637">
        <v>-72.556751379217005</v>
      </c>
      <c r="D7637">
        <v>22.597901781676999</v>
      </c>
      <c r="E7637">
        <f>ASIN(SQRT((SIN(RADIANS(PARAMETERS!$D$8-D7637)/2)*SIN(RADIANS(PARAMETERS!$D$8-D7637)/2))+(COS(RADIANS(D7637))*COS(RADIANS(PARAMETERS!$D$8))*SIN(RADIANS(PARAMETERS!$D$9-C7637)/2)*SIN(RADIANS(PARAMETERS!$D$9-C7637)/2))))*2*3958.756</f>
        <v>922.16767251396993</v>
      </c>
      <c r="F7637">
        <v>177.78701782227</v>
      </c>
      <c r="G7637">
        <v>206.65490722656</v>
      </c>
      <c r="H7637">
        <v>252.13343811035</v>
      </c>
      <c r="I7637">
        <v>293.07574462891</v>
      </c>
      <c r="J7637">
        <v>340.66766357422</v>
      </c>
      <c r="K7637" s="6">
        <f>IFERROR(EXP(TREND(LN($F$1:$J$1),LN(F7637:J7637),LN(Calculations!$B$3))),0)</f>
        <v>4.375476635588664E-2</v>
      </c>
    </row>
    <row r="7638" spans="1:11" x14ac:dyDescent="0.35">
      <c r="A7638">
        <v>7635</v>
      </c>
      <c r="B7638" t="str">
        <f t="shared" si="119"/>
        <v>23-73</v>
      </c>
      <c r="C7638">
        <v>-72.828072714117994</v>
      </c>
      <c r="D7638">
        <v>22.597901781676999</v>
      </c>
      <c r="E7638">
        <f>ASIN(SQRT((SIN(RADIANS(PARAMETERS!$D$8-D7638)/2)*SIN(RADIANS(PARAMETERS!$D$8-D7638)/2))+(COS(RADIANS(D7638))*COS(RADIANS(PARAMETERS!$D$8))*SIN(RADIANS(PARAMETERS!$D$9-C7638)/2)*SIN(RADIANS(PARAMETERS!$D$9-C7638)/2))))*2*3958.756</f>
        <v>937.13967869160524</v>
      </c>
      <c r="F7638">
        <v>177.66436767578</v>
      </c>
      <c r="G7638">
        <v>206.49708557129</v>
      </c>
      <c r="H7638">
        <v>251.91619873047</v>
      </c>
      <c r="I7638">
        <v>292.80142211914</v>
      </c>
      <c r="J7638">
        <v>340.32336425781</v>
      </c>
      <c r="K7638" s="6">
        <f>IFERROR(EXP(TREND(LN($F$1:$J$1),LN(F7638:J7638),LN(Calculations!$B$3))),0)</f>
        <v>4.3632744836116732E-2</v>
      </c>
    </row>
    <row r="7639" spans="1:11" x14ac:dyDescent="0.35">
      <c r="A7639">
        <v>7636</v>
      </c>
      <c r="B7639" t="str">
        <f t="shared" si="119"/>
        <v>23-73</v>
      </c>
      <c r="C7639">
        <v>-73.099394049018997</v>
      </c>
      <c r="D7639">
        <v>22.597901781676999</v>
      </c>
      <c r="E7639">
        <f>ASIN(SQRT((SIN(RADIANS(PARAMETERS!$D$8-D7639)/2)*SIN(RADIANS(PARAMETERS!$D$8-D7639)/2))+(COS(RADIANS(D7639))*COS(RADIANS(PARAMETERS!$D$8))*SIN(RADIANS(PARAMETERS!$D$9-C7639)/2)*SIN(RADIANS(PARAMETERS!$D$9-C7639)/2))))*2*3958.756</f>
        <v>952.20479683764995</v>
      </c>
      <c r="F7639">
        <v>177.47636413574</v>
      </c>
      <c r="G7639">
        <v>206.23695373535</v>
      </c>
      <c r="H7639">
        <v>251.5316619873</v>
      </c>
      <c r="I7639">
        <v>292.29537963867</v>
      </c>
      <c r="J7639">
        <v>339.66644287109</v>
      </c>
      <c r="K7639" s="6">
        <f>IFERROR(EXP(TREND(LN($F$1:$J$1),LN(F7639:J7639),LN(Calculations!$B$3))),0)</f>
        <v>4.3465703075114305E-2</v>
      </c>
    </row>
    <row r="7640" spans="1:11" x14ac:dyDescent="0.35">
      <c r="A7640">
        <v>7637</v>
      </c>
      <c r="B7640" t="str">
        <f t="shared" si="119"/>
        <v>23-73.5</v>
      </c>
      <c r="C7640">
        <v>-73.37071538392</v>
      </c>
      <c r="D7640">
        <v>22.597901781676999</v>
      </c>
      <c r="E7640">
        <f>ASIN(SQRT((SIN(RADIANS(PARAMETERS!$D$8-D7640)/2)*SIN(RADIANS(PARAMETERS!$D$8-D7640)/2))+(COS(RADIANS(D7640))*COS(RADIANS(PARAMETERS!$D$8))*SIN(RADIANS(PARAMETERS!$D$9-C7640)/2)*SIN(RADIANS(PARAMETERS!$D$9-C7640)/2))))*2*3958.756</f>
        <v>967.35864077988617</v>
      </c>
      <c r="F7640">
        <v>177.29740905762</v>
      </c>
      <c r="G7640">
        <v>205.98350524902</v>
      </c>
      <c r="H7640">
        <v>251.14924621582</v>
      </c>
      <c r="I7640">
        <v>291.78652954102</v>
      </c>
      <c r="J7640">
        <v>339.0002746582</v>
      </c>
      <c r="K7640" s="6">
        <f>IFERROR(EXP(TREND(LN($F$1:$J$1),LN(F7640:J7640),LN(Calculations!$B$3))),0)</f>
        <v>4.3312981568061779E-2</v>
      </c>
    </row>
    <row r="7641" spans="1:11" x14ac:dyDescent="0.35">
      <c r="A7641">
        <v>7638</v>
      </c>
      <c r="B7641" t="str">
        <f t="shared" si="119"/>
        <v>23-73.5</v>
      </c>
      <c r="C7641">
        <v>-73.642036718821004</v>
      </c>
      <c r="D7641">
        <v>22.597901781676999</v>
      </c>
      <c r="E7641">
        <f>ASIN(SQRT((SIN(RADIANS(PARAMETERS!$D$8-D7641)/2)*SIN(RADIANS(PARAMETERS!$D$8-D7641)/2))+(COS(RADIANS(D7641))*COS(RADIANS(PARAMETERS!$D$8))*SIN(RADIANS(PARAMETERS!$D$9-C7641)/2)*SIN(RADIANS(PARAMETERS!$D$9-C7641)/2))))*2*3958.756</f>
        <v>982.59706926637921</v>
      </c>
      <c r="F7641">
        <v>177.10534667969</v>
      </c>
      <c r="G7641">
        <v>205.70693969727</v>
      </c>
      <c r="H7641">
        <v>250.72593688965</v>
      </c>
      <c r="I7641">
        <v>291.21908569336</v>
      </c>
      <c r="J7641">
        <v>338.25314331055</v>
      </c>
      <c r="K7641" s="6">
        <f>IFERROR(EXP(TREND(LN($F$1:$J$1),LN(F7641:J7641),LN(Calculations!$B$3))),0)</f>
        <v>4.3153988089718161E-2</v>
      </c>
    </row>
    <row r="7642" spans="1:11" x14ac:dyDescent="0.35">
      <c r="A7642">
        <v>7639</v>
      </c>
      <c r="B7642" t="str">
        <f t="shared" si="119"/>
        <v>23-74</v>
      </c>
      <c r="C7642">
        <v>-73.913358053722007</v>
      </c>
      <c r="D7642">
        <v>22.597901781676999</v>
      </c>
      <c r="E7642">
        <f>ASIN(SQRT((SIN(RADIANS(PARAMETERS!$D$8-D7642)/2)*SIN(RADIANS(PARAMETERS!$D$8-D7642)/2))+(COS(RADIANS(D7642))*COS(RADIANS(PARAMETERS!$D$8))*SIN(RADIANS(PARAMETERS!$D$9-C7642)/2)*SIN(RADIANS(PARAMETERS!$D$9-C7642)/2))))*2*3958.756</f>
        <v>997.91617096840275</v>
      </c>
      <c r="F7642">
        <v>176.81858825684</v>
      </c>
      <c r="G7642">
        <v>205.32295227051</v>
      </c>
      <c r="H7642">
        <v>250.13525390625</v>
      </c>
      <c r="I7642">
        <v>290.42526245117</v>
      </c>
      <c r="J7642">
        <v>337.20596313477</v>
      </c>
      <c r="K7642" s="6">
        <f>IFERROR(EXP(TREND(LN($F$1:$J$1),LN(F7642:J7642),LN(Calculations!$B$3))),0)</f>
        <v>4.2917446735880292E-2</v>
      </c>
    </row>
    <row r="7643" spans="1:11" x14ac:dyDescent="0.35">
      <c r="A7643">
        <v>7640</v>
      </c>
      <c r="B7643" t="str">
        <f t="shared" si="119"/>
        <v>23-74</v>
      </c>
      <c r="C7643">
        <v>-74.184679388622996</v>
      </c>
      <c r="D7643">
        <v>22.597901781676999</v>
      </c>
      <c r="E7643">
        <f>ASIN(SQRT((SIN(RADIANS(PARAMETERS!$D$8-D7643)/2)*SIN(RADIANS(PARAMETERS!$D$8-D7643)/2))+(COS(RADIANS(D7643))*COS(RADIANS(PARAMETERS!$D$8))*SIN(RADIANS(PARAMETERS!$D$9-C7643)/2)*SIN(RADIANS(PARAMETERS!$D$9-C7643)/2))))*2*3958.756</f>
        <v>1013.3122503840043</v>
      </c>
      <c r="F7643">
        <v>176.48245239258</v>
      </c>
      <c r="G7643">
        <v>204.94129943848</v>
      </c>
      <c r="H7643">
        <v>249.56118774414</v>
      </c>
      <c r="I7643">
        <v>289.66302490234</v>
      </c>
      <c r="J7643">
        <v>336.21005249023</v>
      </c>
      <c r="K7643" s="6">
        <f>IFERROR(EXP(TREND(LN($F$1:$J$1),LN(F7643:J7643),LN(Calculations!$B$3))),0)</f>
        <v>4.2626269514853911E-2</v>
      </c>
    </row>
    <row r="7644" spans="1:11" x14ac:dyDescent="0.35">
      <c r="A7644">
        <v>7641</v>
      </c>
      <c r="B7644" t="str">
        <f t="shared" si="119"/>
        <v>23-74.5</v>
      </c>
      <c r="C7644">
        <v>-74.456000723523999</v>
      </c>
      <c r="D7644">
        <v>22.597901781676999</v>
      </c>
      <c r="E7644">
        <f>ASIN(SQRT((SIN(RADIANS(PARAMETERS!$D$8-D7644)/2)*SIN(RADIANS(PARAMETERS!$D$8-D7644)/2))+(COS(RADIANS(D7644))*COS(RADIANS(PARAMETERS!$D$8))*SIN(RADIANS(PARAMETERS!$D$9-C7644)/2)*SIN(RADIANS(PARAMETERS!$D$9-C7644)/2))))*2*3958.756</f>
        <v>1028.7818146023967</v>
      </c>
      <c r="F7644">
        <v>176.11051940918</v>
      </c>
      <c r="G7644">
        <v>204.5545501709</v>
      </c>
      <c r="H7644">
        <v>248.98829650879</v>
      </c>
      <c r="I7644">
        <v>288.90881347656</v>
      </c>
      <c r="J7644">
        <v>335.23120117188</v>
      </c>
      <c r="K7644" s="6">
        <f>IFERROR(EXP(TREND(LN($F$1:$J$1),LN(F7644:J7644),LN(Calculations!$B$3))),0)</f>
        <v>4.2297011141462448E-2</v>
      </c>
    </row>
    <row r="7645" spans="1:11" x14ac:dyDescent="0.35">
      <c r="A7645">
        <v>7642</v>
      </c>
      <c r="B7645" t="str">
        <f t="shared" si="119"/>
        <v>23-74.5</v>
      </c>
      <c r="C7645">
        <v>-74.727322058425003</v>
      </c>
      <c r="D7645">
        <v>22.597901781676999</v>
      </c>
      <c r="E7645">
        <f>ASIN(SQRT((SIN(RADIANS(PARAMETERS!$D$8-D7645)/2)*SIN(RADIANS(PARAMETERS!$D$8-D7645)/2))+(COS(RADIANS(D7645))*COS(RADIANS(PARAMETERS!$D$8))*SIN(RADIANS(PARAMETERS!$D$9-C7645)/2)*SIN(RADIANS(PARAMETERS!$D$9-C7645)/2))))*2*3958.756</f>
        <v>1044.3215608877804</v>
      </c>
      <c r="F7645">
        <v>175.72959899902</v>
      </c>
      <c r="G7645">
        <v>204.15412902832</v>
      </c>
      <c r="H7645">
        <v>248.39280700684</v>
      </c>
      <c r="I7645">
        <v>288.12313842773</v>
      </c>
      <c r="J7645">
        <v>334.20983886719</v>
      </c>
      <c r="K7645" s="6">
        <f>IFERROR(EXP(TREND(LN($F$1:$J$1),LN(F7645:J7645),LN(Calculations!$B$3))),0)</f>
        <v>4.1962702282603709E-2</v>
      </c>
    </row>
    <row r="7646" spans="1:11" x14ac:dyDescent="0.35">
      <c r="A7646">
        <v>7643</v>
      </c>
      <c r="B7646" t="str">
        <f t="shared" si="119"/>
        <v>23-75</v>
      </c>
      <c r="C7646">
        <v>-74.998643393324997</v>
      </c>
      <c r="D7646">
        <v>22.597901781676999</v>
      </c>
      <c r="E7646">
        <f>ASIN(SQRT((SIN(RADIANS(PARAMETERS!$D$8-D7646)/2)*SIN(RADIANS(PARAMETERS!$D$8-D7646)/2))+(COS(RADIANS(D7646))*COS(RADIANS(PARAMETERS!$D$8))*SIN(RADIANS(PARAMETERS!$D$9-C7646)/2)*SIN(RADIANS(PARAMETERS!$D$9-C7646)/2))))*2*3958.756</f>
        <v>1059.9283650404905</v>
      </c>
      <c r="F7646">
        <v>175.39274597168</v>
      </c>
      <c r="G7646">
        <v>203.82089233398</v>
      </c>
      <c r="H7646">
        <v>247.90954589844</v>
      </c>
      <c r="I7646">
        <v>287.49444580078</v>
      </c>
      <c r="J7646">
        <v>333.40167236328</v>
      </c>
      <c r="K7646" s="6">
        <f>IFERROR(EXP(TREND(LN($F$1:$J$1),LN(F7646:J7646),LN(Calculations!$B$3))),0)</f>
        <v>4.1658513462011507E-2</v>
      </c>
    </row>
    <row r="7647" spans="1:11" x14ac:dyDescent="0.35">
      <c r="A7647">
        <v>7644</v>
      </c>
      <c r="B7647" t="str">
        <f t="shared" si="119"/>
        <v>23-75.5</v>
      </c>
      <c r="C7647">
        <v>-75.269964728226</v>
      </c>
      <c r="D7647">
        <v>22.597901781676999</v>
      </c>
      <c r="E7647">
        <f>ASIN(SQRT((SIN(RADIANS(PARAMETERS!$D$8-D7647)/2)*SIN(RADIANS(PARAMETERS!$D$8-D7647)/2))+(COS(RADIANS(D7647))*COS(RADIANS(PARAMETERS!$D$8))*SIN(RADIANS(PARAMETERS!$D$9-C7647)/2)*SIN(RADIANS(PARAMETERS!$D$9-C7647)/2))))*2*3958.756</f>
        <v>1075.5992704937748</v>
      </c>
      <c r="F7647">
        <v>175.07789611816</v>
      </c>
      <c r="G7647">
        <v>203.48851013184</v>
      </c>
      <c r="H7647">
        <v>247.43370056152</v>
      </c>
      <c r="I7647">
        <v>286.87985229492</v>
      </c>
      <c r="J7647">
        <v>332.61618041992</v>
      </c>
      <c r="K7647" s="6">
        <f>IFERROR(EXP(TREND(LN($F$1:$J$1),LN(F7647:J7647),LN(Calculations!$B$3))),0)</f>
        <v>4.1370212295694105E-2</v>
      </c>
    </row>
    <row r="7648" spans="1:11" x14ac:dyDescent="0.35">
      <c r="A7648">
        <v>7645</v>
      </c>
      <c r="B7648" t="str">
        <f t="shared" si="119"/>
        <v>23-75.5</v>
      </c>
      <c r="C7648">
        <v>-75.541286063127004</v>
      </c>
      <c r="D7648">
        <v>22.597901781676999</v>
      </c>
      <c r="E7648">
        <f>ASIN(SQRT((SIN(RADIANS(PARAMETERS!$D$8-D7648)/2)*SIN(RADIANS(PARAMETERS!$D$8-D7648)/2))+(COS(RADIANS(D7648))*COS(RADIANS(PARAMETERS!$D$8))*SIN(RADIANS(PARAMETERS!$D$9-C7648)/2)*SIN(RADIANS(PARAMETERS!$D$9-C7648)/2))))*2*3958.756</f>
        <v>1091.3314781038519</v>
      </c>
      <c r="F7648">
        <v>174.74040222168</v>
      </c>
      <c r="G7648">
        <v>203.05017089844</v>
      </c>
      <c r="H7648">
        <v>246.8003692627</v>
      </c>
      <c r="I7648">
        <v>286.05770874023</v>
      </c>
      <c r="J7648">
        <v>331.5612487793</v>
      </c>
      <c r="K7648" s="6">
        <f>IFERROR(EXP(TREND(LN($F$1:$J$1),LN(F7648:J7648),LN(Calculations!$B$3))),0)</f>
        <v>4.1063256620592972E-2</v>
      </c>
    </row>
    <row r="7649" spans="1:11" x14ac:dyDescent="0.35">
      <c r="A7649">
        <v>7646</v>
      </c>
      <c r="B7649" t="str">
        <f t="shared" si="119"/>
        <v>23-76</v>
      </c>
      <c r="C7649">
        <v>-75.812607398028007</v>
      </c>
      <c r="D7649">
        <v>22.597901781676999</v>
      </c>
      <c r="E7649">
        <f>ASIN(SQRT((SIN(RADIANS(PARAMETERS!$D$8-D7649)/2)*SIN(RADIANS(PARAMETERS!$D$8-D7649)/2))+(COS(RADIANS(D7649))*COS(RADIANS(PARAMETERS!$D$8))*SIN(RADIANS(PARAMETERS!$D$9-C7649)/2)*SIN(RADIANS(PARAMETERS!$D$9-C7649)/2))))*2*3958.756</f>
        <v>1107.1223365939018</v>
      </c>
      <c r="F7649">
        <v>174.30778503418</v>
      </c>
      <c r="G7649">
        <v>202.54193115234</v>
      </c>
      <c r="H7649">
        <v>246.087890625</v>
      </c>
      <c r="I7649">
        <v>285.14950561523</v>
      </c>
      <c r="J7649">
        <v>330.41372680664</v>
      </c>
      <c r="K7649" s="6">
        <f>IFERROR(EXP(TREND(LN($F$1:$J$1),LN(F7649:J7649),LN(Calculations!$B$3))),0)</f>
        <v>4.0656291718656444E-2</v>
      </c>
    </row>
    <row r="7650" spans="1:11" x14ac:dyDescent="0.35">
      <c r="A7650">
        <v>7647</v>
      </c>
      <c r="B7650" t="str">
        <f t="shared" si="119"/>
        <v>23-76</v>
      </c>
      <c r="C7650">
        <v>-76.083928732928996</v>
      </c>
      <c r="D7650">
        <v>22.597901781676999</v>
      </c>
      <c r="E7650">
        <f>ASIN(SQRT((SIN(RADIANS(PARAMETERS!$D$8-D7650)/2)*SIN(RADIANS(PARAMETERS!$D$8-D7650)/2))+(COS(RADIANS(D7650))*COS(RADIANS(PARAMETERS!$D$8))*SIN(RADIANS(PARAMETERS!$D$9-C7650)/2)*SIN(RADIANS(PARAMETERS!$D$9-C7650)/2))))*2*3958.756</f>
        <v>1122.9693336118783</v>
      </c>
      <c r="F7650">
        <v>173.74575805664</v>
      </c>
      <c r="G7650">
        <v>201.91604614258</v>
      </c>
      <c r="H7650">
        <v>245.21685791016</v>
      </c>
      <c r="I7650">
        <v>284.04412841797</v>
      </c>
      <c r="J7650">
        <v>329.0224609375</v>
      </c>
      <c r="K7650" s="6">
        <f>IFERROR(EXP(TREND(LN($F$1:$J$1),LN(F7650:J7650),LN(Calculations!$B$3))),0)</f>
        <v>4.0128198622094553E-2</v>
      </c>
    </row>
    <row r="7651" spans="1:11" x14ac:dyDescent="0.35">
      <c r="A7651">
        <v>7648</v>
      </c>
      <c r="B7651" t="str">
        <f t="shared" si="119"/>
        <v>23-76.5</v>
      </c>
      <c r="C7651">
        <v>-76.355250067829999</v>
      </c>
      <c r="D7651">
        <v>22.597901781676999</v>
      </c>
      <c r="E7651">
        <f>ASIN(SQRT((SIN(RADIANS(PARAMETERS!$D$8-D7651)/2)*SIN(RADIANS(PARAMETERS!$D$8-D7651)/2))+(COS(RADIANS(D7651))*COS(RADIANS(PARAMETERS!$D$8))*SIN(RADIANS(PARAMETERS!$D$9-C7651)/2)*SIN(RADIANS(PARAMETERS!$D$9-C7651)/2))))*2*3958.756</f>
        <v>1138.8700873647385</v>
      </c>
      <c r="F7651">
        <v>173.0482635498</v>
      </c>
      <c r="G7651">
        <v>201.13963317871</v>
      </c>
      <c r="H7651">
        <v>244.12518310547</v>
      </c>
      <c r="I7651">
        <v>282.64987182617</v>
      </c>
      <c r="J7651">
        <v>327.25772094727</v>
      </c>
      <c r="K7651" s="6">
        <f>IFERROR(EXP(TREND(LN($F$1:$J$1),LN(F7651:J7651),LN(Calculations!$B$3))),0)</f>
        <v>3.948593083679449E-2</v>
      </c>
    </row>
    <row r="7652" spans="1:11" x14ac:dyDescent="0.35">
      <c r="A7652">
        <v>7649</v>
      </c>
      <c r="B7652" t="str">
        <f t="shared" si="119"/>
        <v>23-76.5</v>
      </c>
      <c r="C7652">
        <v>-76.626571402731003</v>
      </c>
      <c r="D7652">
        <v>22.597901781676999</v>
      </c>
      <c r="E7652">
        <f>ASIN(SQRT((SIN(RADIANS(PARAMETERS!$D$8-D7652)/2)*SIN(RADIANS(PARAMETERS!$D$8-D7652)/2))+(COS(RADIANS(D7652))*COS(RADIANS(PARAMETERS!$D$8))*SIN(RADIANS(PARAMETERS!$D$9-C7652)/2)*SIN(RADIANS(PARAMETERS!$D$9-C7652)/2))))*2*3958.756</f>
        <v>1154.8223387928824</v>
      </c>
      <c r="F7652">
        <v>172.29838562012</v>
      </c>
      <c r="G7652">
        <v>200.36410522461</v>
      </c>
      <c r="H7652">
        <v>243.03829956055</v>
      </c>
      <c r="I7652">
        <v>281.26446533203</v>
      </c>
      <c r="J7652">
        <v>325.50717163086</v>
      </c>
      <c r="K7652" s="6">
        <f>IFERROR(EXP(TREND(LN($F$1:$J$1),LN(F7652:J7652),LN(Calculations!$B$3))),0)</f>
        <v>3.8803124464094133E-2</v>
      </c>
    </row>
    <row r="7653" spans="1:11" x14ac:dyDescent="0.35">
      <c r="A7653">
        <v>7650</v>
      </c>
      <c r="B7653" t="str">
        <f t="shared" si="119"/>
        <v>23-77</v>
      </c>
      <c r="C7653">
        <v>-76.897892737632006</v>
      </c>
      <c r="D7653">
        <v>22.597901781676999</v>
      </c>
      <c r="E7653">
        <f>ASIN(SQRT((SIN(RADIANS(PARAMETERS!$D$8-D7653)/2)*SIN(RADIANS(PARAMETERS!$D$8-D7653)/2))+(COS(RADIANS(D7653))*COS(RADIANS(PARAMETERS!$D$8))*SIN(RADIANS(PARAMETERS!$D$9-C7653)/2)*SIN(RADIANS(PARAMETERS!$D$9-C7653)/2))))*2*3958.756</f>
        <v>1170.8239442504116</v>
      </c>
      <c r="F7653">
        <v>171.59872436523</v>
      </c>
      <c r="G7653">
        <v>199.65484619141</v>
      </c>
      <c r="H7653">
        <v>242.03648376465</v>
      </c>
      <c r="I7653">
        <v>279.98159790039</v>
      </c>
      <c r="J7653">
        <v>323.88003540039</v>
      </c>
      <c r="K7653" s="6">
        <f>IFERROR(EXP(TREND(LN($F$1:$J$1),LN(F7653:J7653),LN(Calculations!$B$3))),0)</f>
        <v>3.8178251917991714E-2</v>
      </c>
    </row>
    <row r="7654" spans="1:11" x14ac:dyDescent="0.35">
      <c r="A7654">
        <v>7651</v>
      </c>
      <c r="B7654" t="str">
        <f t="shared" si="119"/>
        <v>23-77</v>
      </c>
      <c r="C7654">
        <v>-77.169214072532995</v>
      </c>
      <c r="D7654">
        <v>22.597901781676999</v>
      </c>
      <c r="E7654">
        <f>ASIN(SQRT((SIN(RADIANS(PARAMETERS!$D$8-D7654)/2)*SIN(RADIANS(PARAMETERS!$D$8-D7654)/2))+(COS(RADIANS(D7654))*COS(RADIANS(PARAMETERS!$D$8))*SIN(RADIANS(PARAMETERS!$D$9-C7654)/2)*SIN(RADIANS(PARAMETERS!$D$9-C7654)/2))))*2*3958.756</f>
        <v>1186.8728686585387</v>
      </c>
      <c r="F7654">
        <v>171.09910583496</v>
      </c>
      <c r="G7654">
        <v>199.1177520752</v>
      </c>
      <c r="H7654">
        <v>241.25915527344</v>
      </c>
      <c r="I7654">
        <v>278.97213745117</v>
      </c>
      <c r="J7654">
        <v>322.58483886719</v>
      </c>
      <c r="K7654" s="6">
        <f>IFERROR(EXP(TREND(LN($F$1:$J$1),LN(F7654:J7654),LN(Calculations!$B$3))),0)</f>
        <v>3.7745197184378194E-2</v>
      </c>
    </row>
    <row r="7655" spans="1:11" x14ac:dyDescent="0.35">
      <c r="A7655">
        <v>7652</v>
      </c>
      <c r="B7655" t="str">
        <f t="shared" si="119"/>
        <v>23-77.5</v>
      </c>
      <c r="C7655">
        <v>-77.440535407433998</v>
      </c>
      <c r="D7655">
        <v>22.597901781676999</v>
      </c>
      <c r="E7655">
        <f>ASIN(SQRT((SIN(RADIANS(PARAMETERS!$D$8-D7655)/2)*SIN(RADIANS(PARAMETERS!$D$8-D7655)/2))+(COS(RADIANS(D7655))*COS(RADIANS(PARAMETERS!$D$8))*SIN(RADIANS(PARAMETERS!$D$9-C7655)/2)*SIN(RADIANS(PARAMETERS!$D$9-C7655)/2))))*2*3958.756</f>
        <v>1202.9671791012747</v>
      </c>
      <c r="F7655">
        <v>170.8611907959</v>
      </c>
      <c r="G7655">
        <v>198.8466796875</v>
      </c>
      <c r="H7655">
        <v>240.84976196289</v>
      </c>
      <c r="I7655">
        <v>278.42794799805</v>
      </c>
      <c r="J7655">
        <v>321.8737487793</v>
      </c>
      <c r="K7655" s="6">
        <f>IFERROR(EXP(TREND(LN($F$1:$J$1),LN(F7655:J7655),LN(Calculations!$B$3))),0)</f>
        <v>3.7549802711300408E-2</v>
      </c>
    </row>
    <row r="7656" spans="1:11" x14ac:dyDescent="0.35">
      <c r="A7656">
        <v>7653</v>
      </c>
      <c r="B7656" t="str">
        <f t="shared" si="119"/>
        <v>23-77.5</v>
      </c>
      <c r="C7656">
        <v>-77.711856742335002</v>
      </c>
      <c r="D7656">
        <v>22.597901781676999</v>
      </c>
      <c r="E7656">
        <f>ASIN(SQRT((SIN(RADIANS(PARAMETERS!$D$8-D7656)/2)*SIN(RADIANS(PARAMETERS!$D$8-D7656)/2))+(COS(RADIANS(D7656))*COS(RADIANS(PARAMETERS!$D$8))*SIN(RADIANS(PARAMETERS!$D$9-C7656)/2)*SIN(RADIANS(PARAMETERS!$D$9-C7656)/2))))*2*3958.756</f>
        <v>1219.1050388342651</v>
      </c>
      <c r="F7656">
        <v>170.82643127441</v>
      </c>
      <c r="G7656">
        <v>198.7174987793</v>
      </c>
      <c r="H7656">
        <v>240.61859130859</v>
      </c>
      <c r="I7656">
        <v>278.09524536133</v>
      </c>
      <c r="J7656">
        <v>321.41333007813</v>
      </c>
      <c r="K7656" s="6">
        <f>IFERROR(EXP(TREND(LN($F$1:$J$1),LN(F7656:J7656),LN(Calculations!$B$3))),0)</f>
        <v>3.7543127066808971E-2</v>
      </c>
    </row>
    <row r="7657" spans="1:11" x14ac:dyDescent="0.35">
      <c r="A7657">
        <v>7654</v>
      </c>
      <c r="B7657" t="str">
        <f t="shared" si="119"/>
        <v>23-78</v>
      </c>
      <c r="C7657">
        <v>-77.983178077236005</v>
      </c>
      <c r="D7657">
        <v>22.597901781676999</v>
      </c>
      <c r="E7657">
        <f>ASIN(SQRT((SIN(RADIANS(PARAMETERS!$D$8-D7657)/2)*SIN(RADIANS(PARAMETERS!$D$8-D7657)/2))+(COS(RADIANS(D7657))*COS(RADIANS(PARAMETERS!$D$8))*SIN(RADIANS(PARAMETERS!$D$9-C7657)/2)*SIN(RADIANS(PARAMETERS!$D$9-C7657)/2))))*2*3958.756</f>
        <v>1235.2847016793821</v>
      </c>
      <c r="F7657">
        <v>170.88929748535</v>
      </c>
      <c r="G7657">
        <v>198.62242126465</v>
      </c>
      <c r="H7657">
        <v>240.40760803223</v>
      </c>
      <c r="I7657">
        <v>277.76742553711</v>
      </c>
      <c r="J7657">
        <v>320.93719482422</v>
      </c>
      <c r="K7657" s="6">
        <f>IFERROR(EXP(TREND(LN($F$1:$J$1),LN(F7657:J7657),LN(Calculations!$B$3))),0)</f>
        <v>3.7636038736309399E-2</v>
      </c>
    </row>
    <row r="7658" spans="1:11" x14ac:dyDescent="0.35">
      <c r="A7658">
        <v>7655</v>
      </c>
      <c r="B7658" t="str">
        <f t="shared" si="119"/>
        <v>23-78.5</v>
      </c>
      <c r="C7658">
        <v>-78.254499412136994</v>
      </c>
      <c r="D7658">
        <v>22.597901781676999</v>
      </c>
      <c r="E7658">
        <f>ASIN(SQRT((SIN(RADIANS(PARAMETERS!$D$8-D7658)/2)*SIN(RADIANS(PARAMETERS!$D$8-D7658)/2))+(COS(RADIANS(D7658))*COS(RADIANS(PARAMETERS!$D$8))*SIN(RADIANS(PARAMETERS!$D$9-C7658)/2)*SIN(RADIANS(PARAMETERS!$D$9-C7658)/2))))*2*3958.756</f>
        <v>1251.5045067793471</v>
      </c>
      <c r="F7658">
        <v>170.98901367188</v>
      </c>
      <c r="G7658">
        <v>198.58114624023</v>
      </c>
      <c r="H7658">
        <v>240.26094055176</v>
      </c>
      <c r="I7658">
        <v>277.51336669922</v>
      </c>
      <c r="J7658">
        <v>320.5458984375</v>
      </c>
      <c r="K7658" s="6">
        <f>IFERROR(EXP(TREND(LN($F$1:$J$1),LN(F7658:J7658),LN(Calculations!$B$3))),0)</f>
        <v>3.7771227134063126E-2</v>
      </c>
    </row>
    <row r="7659" spans="1:11" x14ac:dyDescent="0.35">
      <c r="A7659">
        <v>7656</v>
      </c>
      <c r="B7659" t="str">
        <f t="shared" si="119"/>
        <v>23-78.5</v>
      </c>
      <c r="C7659">
        <v>-78.525820747037997</v>
      </c>
      <c r="D7659">
        <v>22.597901781676999</v>
      </c>
      <c r="E7659">
        <f>ASIN(SQRT((SIN(RADIANS(PARAMETERS!$D$8-D7659)/2)*SIN(RADIANS(PARAMETERS!$D$8-D7659)/2))+(COS(RADIANS(D7659))*COS(RADIANS(PARAMETERS!$D$8))*SIN(RADIANS(PARAMETERS!$D$9-C7659)/2)*SIN(RADIANS(PARAMETERS!$D$9-C7659)/2))))*2*3958.756</f>
        <v>1267.7628736882575</v>
      </c>
      <c r="F7659">
        <v>171.08036804199</v>
      </c>
      <c r="G7659">
        <v>198.54290771484</v>
      </c>
      <c r="H7659">
        <v>240.09930419922</v>
      </c>
      <c r="I7659">
        <v>277.22583007813</v>
      </c>
      <c r="J7659">
        <v>320.09725952148</v>
      </c>
      <c r="K7659" s="6">
        <f>IFERROR(EXP(TREND(LN($F$1:$J$1),LN(F7659:J7659),LN(Calculations!$B$3))),0)</f>
        <v>3.7913587318446525E-2</v>
      </c>
    </row>
    <row r="7660" spans="1:11" x14ac:dyDescent="0.35">
      <c r="A7660">
        <v>7657</v>
      </c>
      <c r="B7660" t="str">
        <f t="shared" si="119"/>
        <v>23-79</v>
      </c>
      <c r="C7660">
        <v>-78.797142081939</v>
      </c>
      <c r="D7660">
        <v>22.597901781676999</v>
      </c>
      <c r="E7660">
        <f>ASIN(SQRT((SIN(RADIANS(PARAMETERS!$D$8-D7660)/2)*SIN(RADIANS(PARAMETERS!$D$8-D7660)/2))+(COS(RADIANS(D7660))*COS(RADIANS(PARAMETERS!$D$8))*SIN(RADIANS(PARAMETERS!$D$9-C7660)/2)*SIN(RADIANS(PARAMETERS!$D$9-C7660)/2))))*2*3958.756</f>
        <v>1284.0582977754523</v>
      </c>
      <c r="F7660">
        <v>171.18180847168</v>
      </c>
      <c r="G7660">
        <v>198.53636169434</v>
      </c>
      <c r="H7660">
        <v>239.96711730957</v>
      </c>
      <c r="I7660">
        <v>276.96463012695</v>
      </c>
      <c r="J7660">
        <v>319.67025756836</v>
      </c>
      <c r="K7660" s="6">
        <f>IFERROR(EXP(TREND(LN($F$1:$J$1),LN(F7660:J7660),LN(Calculations!$B$3))),0)</f>
        <v>3.8078153547423305E-2</v>
      </c>
    </row>
    <row r="7661" spans="1:11" x14ac:dyDescent="0.35">
      <c r="A7661">
        <v>7658</v>
      </c>
      <c r="B7661" t="str">
        <f t="shared" si="119"/>
        <v>23-79</v>
      </c>
      <c r="C7661">
        <v>-79.068463416840004</v>
      </c>
      <c r="D7661">
        <v>22.597901781676999</v>
      </c>
      <c r="E7661">
        <f>ASIN(SQRT((SIN(RADIANS(PARAMETERS!$D$8-D7661)/2)*SIN(RADIANS(PARAMETERS!$D$8-D7661)/2))+(COS(RADIANS(D7661))*COS(RADIANS(PARAMETERS!$D$8))*SIN(RADIANS(PARAMETERS!$D$9-C7661)/2)*SIN(RADIANS(PARAMETERS!$D$9-C7661)/2))))*2*3958.756</f>
        <v>1300.3893459216181</v>
      </c>
      <c r="F7661">
        <v>171.3462677002</v>
      </c>
      <c r="G7661">
        <v>198.67738342285</v>
      </c>
      <c r="H7661">
        <v>240.04554748535</v>
      </c>
      <c r="I7661">
        <v>276.97476196289</v>
      </c>
      <c r="J7661">
        <v>319.5891418457</v>
      </c>
      <c r="K7661" s="6">
        <f>IFERROR(EXP(TREND(LN($F$1:$J$1),LN(F7661:J7661),LN(Calculations!$B$3))),0)</f>
        <v>3.8305901138729198E-2</v>
      </c>
    </row>
    <row r="7662" spans="1:11" x14ac:dyDescent="0.35">
      <c r="A7662">
        <v>7659</v>
      </c>
      <c r="B7662" t="str">
        <f t="shared" si="119"/>
        <v>23-79.5</v>
      </c>
      <c r="C7662">
        <v>-79.339784751741007</v>
      </c>
      <c r="D7662">
        <v>22.597901781676999</v>
      </c>
      <c r="E7662">
        <f>ASIN(SQRT((SIN(RADIANS(PARAMETERS!$D$8-D7662)/2)*SIN(RADIANS(PARAMETERS!$D$8-D7662)/2))+(COS(RADIANS(D7662))*COS(RADIANS(PARAMETERS!$D$8))*SIN(RADIANS(PARAMETERS!$D$9-C7662)/2)*SIN(RADIANS(PARAMETERS!$D$9-C7662)/2))))*2*3958.756</f>
        <v>1316.7546524874224</v>
      </c>
      <c r="F7662">
        <v>171.61015319824</v>
      </c>
      <c r="G7662">
        <v>198.8927154541</v>
      </c>
      <c r="H7662">
        <v>240.21353149414</v>
      </c>
      <c r="I7662">
        <v>277.08764648438</v>
      </c>
      <c r="J7662">
        <v>319.62548828125</v>
      </c>
      <c r="K7662" s="6">
        <f>IFERROR(EXP(TREND(LN($F$1:$J$1),LN(F7662:J7662),LN(Calculations!$B$3))),0)</f>
        <v>3.8635543127220388E-2</v>
      </c>
    </row>
    <row r="7663" spans="1:11" x14ac:dyDescent="0.35">
      <c r="A7663">
        <v>7660</v>
      </c>
      <c r="B7663" t="str">
        <f t="shared" si="119"/>
        <v>23-79.5</v>
      </c>
      <c r="C7663">
        <v>-79.611106086641996</v>
      </c>
      <c r="D7663">
        <v>22.597901781676999</v>
      </c>
      <c r="E7663">
        <f>ASIN(SQRT((SIN(RADIANS(PARAMETERS!$D$8-D7663)/2)*SIN(RADIANS(PARAMETERS!$D$8-D7663)/2))+(COS(RADIANS(D7663))*COS(RADIANS(PARAMETERS!$D$8))*SIN(RADIANS(PARAMETERS!$D$9-C7663)/2)*SIN(RADIANS(PARAMETERS!$D$9-C7663)/2))))*2*3958.756</f>
        <v>1333.1529155362905</v>
      </c>
      <c r="F7663">
        <v>171.98262023926</v>
      </c>
      <c r="G7663">
        <v>199.1888885498</v>
      </c>
      <c r="H7663">
        <v>240.48052978516</v>
      </c>
      <c r="I7663">
        <v>277.31582641602</v>
      </c>
      <c r="J7663">
        <v>319.79608154297</v>
      </c>
      <c r="K7663" s="6">
        <f>IFERROR(EXP(TREND(LN($F$1:$J$1),LN(F7663:J7663),LN(Calculations!$B$3))),0)</f>
        <v>3.9077971543552456E-2</v>
      </c>
    </row>
    <row r="7664" spans="1:11" x14ac:dyDescent="0.35">
      <c r="A7664">
        <v>7661</v>
      </c>
      <c r="B7664" t="str">
        <f t="shared" si="119"/>
        <v>23-80</v>
      </c>
      <c r="C7664">
        <v>-79.882427421542999</v>
      </c>
      <c r="D7664">
        <v>22.597901781676999</v>
      </c>
      <c r="E7664">
        <f>ASIN(SQRT((SIN(RADIANS(PARAMETERS!$D$8-D7664)/2)*SIN(RADIANS(PARAMETERS!$D$8-D7664)/2))+(COS(RADIANS(D7664))*COS(RADIANS(PARAMETERS!$D$8))*SIN(RADIANS(PARAMETERS!$D$9-C7664)/2)*SIN(RADIANS(PARAMETERS!$D$9-C7664)/2))))*2*3958.756</f>
        <v>1349.5828932941906</v>
      </c>
      <c r="F7664">
        <v>172.50463867188</v>
      </c>
      <c r="G7664">
        <v>199.63957214355</v>
      </c>
      <c r="H7664">
        <v>240.96531677246</v>
      </c>
      <c r="I7664">
        <v>277.82305908203</v>
      </c>
      <c r="J7664">
        <v>320.32107543945</v>
      </c>
      <c r="K7664" s="6">
        <f>IFERROR(EXP(TREND(LN($F$1:$J$1),LN(F7664:J7664),LN(Calculations!$B$3))),0)</f>
        <v>3.9666243989709346E-2</v>
      </c>
    </row>
    <row r="7665" spans="1:11" x14ac:dyDescent="0.35">
      <c r="A7665">
        <v>7662</v>
      </c>
      <c r="B7665" t="str">
        <f t="shared" si="119"/>
        <v>23-80</v>
      </c>
      <c r="C7665">
        <v>-80.153748756444003</v>
      </c>
      <c r="D7665">
        <v>22.597901781676999</v>
      </c>
      <c r="E7665">
        <f>ASIN(SQRT((SIN(RADIANS(PARAMETERS!$D$8-D7665)/2)*SIN(RADIANS(PARAMETERS!$D$8-D7665)/2))+(COS(RADIANS(D7665))*COS(RADIANS(PARAMETERS!$D$8))*SIN(RADIANS(PARAMETERS!$D$9-C7665)/2)*SIN(RADIANS(PARAMETERS!$D$9-C7665)/2))))*2*3958.756</f>
        <v>1366.0434008304376</v>
      </c>
      <c r="F7665">
        <v>173.22689819336</v>
      </c>
      <c r="G7665">
        <v>200.26583862305</v>
      </c>
      <c r="H7665">
        <v>241.6838684082</v>
      </c>
      <c r="I7665">
        <v>278.61889648438</v>
      </c>
      <c r="J7665">
        <v>321.20108032227</v>
      </c>
      <c r="K7665" s="6">
        <f>IFERROR(EXP(TREND(LN($F$1:$J$1),LN(F7665:J7665),LN(Calculations!$B$3))),0)</f>
        <v>4.0462512438245446E-2</v>
      </c>
    </row>
    <row r="7666" spans="1:11" x14ac:dyDescent="0.35">
      <c r="A7666">
        <v>7663</v>
      </c>
      <c r="B7666" t="str">
        <f t="shared" si="119"/>
        <v>23-80.5</v>
      </c>
      <c r="C7666">
        <v>-80.425070091345006</v>
      </c>
      <c r="D7666">
        <v>22.597901781676999</v>
      </c>
      <c r="E7666">
        <f>ASIN(SQRT((SIN(RADIANS(PARAMETERS!$D$8-D7666)/2)*SIN(RADIANS(PARAMETERS!$D$8-D7666)/2))+(COS(RADIANS(D7666))*COS(RADIANS(PARAMETERS!$D$8))*SIN(RADIANS(PARAMETERS!$D$9-C7666)/2)*SIN(RADIANS(PARAMETERS!$D$9-C7666)/2))))*2*3958.756</f>
        <v>1382.5333069446594</v>
      </c>
      <c r="F7666">
        <v>174.05400085449</v>
      </c>
      <c r="G7666">
        <v>201.01797485352</v>
      </c>
      <c r="H7666">
        <v>242.57055664063</v>
      </c>
      <c r="I7666">
        <v>279.62271118164</v>
      </c>
      <c r="J7666">
        <v>322.33700561523</v>
      </c>
      <c r="K7666" s="6">
        <f>IFERROR(EXP(TREND(LN($F$1:$J$1),LN(F7666:J7666),LN(Calculations!$B$3))),0)</f>
        <v>4.1383871520011786E-2</v>
      </c>
    </row>
    <row r="7667" spans="1:11" x14ac:dyDescent="0.35">
      <c r="A7667">
        <v>7664</v>
      </c>
      <c r="B7667" t="str">
        <f t="shared" si="119"/>
        <v>23-80.5</v>
      </c>
      <c r="C7667">
        <v>-80.696391426245995</v>
      </c>
      <c r="D7667">
        <v>22.597901781676999</v>
      </c>
      <c r="E7667">
        <f>ASIN(SQRT((SIN(RADIANS(PARAMETERS!$D$8-D7667)/2)*SIN(RADIANS(PARAMETERS!$D$8-D7667)/2))+(COS(RADIANS(D7667))*COS(RADIANS(PARAMETERS!$D$8))*SIN(RADIANS(PARAMETERS!$D$9-C7667)/2)*SIN(RADIANS(PARAMETERS!$D$9-C7667)/2))))*2*3958.756</f>
        <v>1399.0515312460666</v>
      </c>
      <c r="F7667">
        <v>174.86470031738</v>
      </c>
      <c r="G7667">
        <v>201.82766723633</v>
      </c>
      <c r="H7667">
        <v>243.53871154785</v>
      </c>
      <c r="I7667">
        <v>280.73095703125</v>
      </c>
      <c r="J7667">
        <v>323.60549926758</v>
      </c>
      <c r="K7667" s="6">
        <f>IFERROR(EXP(TREND(LN($F$1:$J$1),LN(F7667:J7667),LN(Calculations!$B$3))),0)</f>
        <v>4.2311284437636126E-2</v>
      </c>
    </row>
    <row r="7668" spans="1:11" x14ac:dyDescent="0.35">
      <c r="A7668">
        <v>7665</v>
      </c>
      <c r="B7668" t="str">
        <f t="shared" si="119"/>
        <v>23-81</v>
      </c>
      <c r="C7668">
        <v>-80.967712761146998</v>
      </c>
      <c r="D7668">
        <v>22.597901781676999</v>
      </c>
      <c r="E7668">
        <f>ASIN(SQRT((SIN(RADIANS(PARAMETERS!$D$8-D7668)/2)*SIN(RADIANS(PARAMETERS!$D$8-D7668)/2))+(COS(RADIANS(D7668))*COS(RADIANS(PARAMETERS!$D$8))*SIN(RADIANS(PARAMETERS!$D$9-C7668)/2)*SIN(RADIANS(PARAMETERS!$D$9-C7668)/2))))*2*3958.756</f>
        <v>1415.5970414121402</v>
      </c>
      <c r="F7668">
        <v>175.49688720703</v>
      </c>
      <c r="G7668">
        <v>202.44805908203</v>
      </c>
      <c r="H7668">
        <v>244.24113464355</v>
      </c>
      <c r="I7668">
        <v>281.50021362305</v>
      </c>
      <c r="J7668">
        <v>324.44552612305</v>
      </c>
      <c r="K7668" s="6">
        <f>IFERROR(EXP(TREND(LN($F$1:$J$1),LN(F7668:J7668),LN(Calculations!$B$3))),0)</f>
        <v>4.3078222547103077E-2</v>
      </c>
    </row>
    <row r="7669" spans="1:11" x14ac:dyDescent="0.35">
      <c r="A7669">
        <v>7666</v>
      </c>
      <c r="B7669" t="str">
        <f t="shared" si="119"/>
        <v>23-81</v>
      </c>
      <c r="C7669">
        <v>-81.239034096048002</v>
      </c>
      <c r="D7669">
        <v>22.597901781676999</v>
      </c>
      <c r="E7669">
        <f>ASIN(SQRT((SIN(RADIANS(PARAMETERS!$D$8-D7669)/2)*SIN(RADIANS(PARAMETERS!$D$8-D7669)/2))+(COS(RADIANS(D7669))*COS(RADIANS(PARAMETERS!$D$8))*SIN(RADIANS(PARAMETERS!$D$9-C7669)/2)*SIN(RADIANS(PARAMETERS!$D$9-C7669)/2))))*2*3958.756</f>
        <v>1432.1688506147411</v>
      </c>
      <c r="F7669">
        <v>175.96197509766</v>
      </c>
      <c r="G7669">
        <v>202.91088867188</v>
      </c>
      <c r="H7669">
        <v>244.73628234863</v>
      </c>
      <c r="I7669">
        <v>282.01571655273</v>
      </c>
      <c r="J7669">
        <v>324.97598266602</v>
      </c>
      <c r="K7669" s="6">
        <f>IFERROR(EXP(TREND(LN($F$1:$J$1),LN(F7669:J7669),LN(Calculations!$B$3))),0)</f>
        <v>4.3677818008002328E-2</v>
      </c>
    </row>
    <row r="7670" spans="1:11" x14ac:dyDescent="0.35">
      <c r="A7670">
        <v>7667</v>
      </c>
      <c r="B7670" t="str">
        <f t="shared" si="119"/>
        <v>23-81.5</v>
      </c>
      <c r="C7670">
        <v>-81.510355430949005</v>
      </c>
      <c r="D7670">
        <v>22.597901781676999</v>
      </c>
      <c r="E7670">
        <f>ASIN(SQRT((SIN(RADIANS(PARAMETERS!$D$8-D7670)/2)*SIN(RADIANS(PARAMETERS!$D$8-D7670)/2))+(COS(RADIANS(D7670))*COS(RADIANS(PARAMETERS!$D$8))*SIN(RADIANS(PARAMETERS!$D$9-C7670)/2)*SIN(RADIANS(PARAMETERS!$D$9-C7670)/2))))*2*3958.756</f>
        <v>1448.7660151024998</v>
      </c>
      <c r="F7670">
        <v>176.35723876953</v>
      </c>
      <c r="G7670">
        <v>203.3370513916</v>
      </c>
      <c r="H7670">
        <v>245.20367431641</v>
      </c>
      <c r="I7670">
        <v>282.51373291016</v>
      </c>
      <c r="J7670">
        <v>325.5032043457</v>
      </c>
      <c r="K7670" s="6">
        <f>IFERROR(EXP(TREND(LN($F$1:$J$1),LN(F7670:J7670),LN(Calculations!$B$3))),0)</f>
        <v>4.4194489978525292E-2</v>
      </c>
    </row>
    <row r="7671" spans="1:11" x14ac:dyDescent="0.35">
      <c r="A7671">
        <v>7668</v>
      </c>
      <c r="B7671" t="str">
        <f t="shared" si="119"/>
        <v>23-82</v>
      </c>
      <c r="C7671">
        <v>-81.781676765849994</v>
      </c>
      <c r="D7671">
        <v>22.597901781676999</v>
      </c>
      <c r="E7671">
        <f>ASIN(SQRT((SIN(RADIANS(PARAMETERS!$D$8-D7671)/2)*SIN(RADIANS(PARAMETERS!$D$8-D7671)/2))+(COS(RADIANS(D7671))*COS(RADIANS(PARAMETERS!$D$8))*SIN(RADIANS(PARAMETERS!$D$9-C7671)/2)*SIN(RADIANS(PARAMETERS!$D$9-C7671)/2))))*2*3958.756</f>
        <v>1465.3876319290951</v>
      </c>
      <c r="F7671">
        <v>176.71878051758</v>
      </c>
      <c r="G7671">
        <v>203.70860290527</v>
      </c>
      <c r="H7671">
        <v>245.59954833984</v>
      </c>
      <c r="I7671">
        <v>282.92437744141</v>
      </c>
      <c r="J7671">
        <v>325.92395019531</v>
      </c>
      <c r="K7671" s="6">
        <f>IFERROR(EXP(TREND(LN($F$1:$J$1),LN(F7671:J7671),LN(Calculations!$B$3))),0)</f>
        <v>4.4677383137453577E-2</v>
      </c>
    </row>
    <row r="7672" spans="1:11" x14ac:dyDescent="0.35">
      <c r="A7672">
        <v>7669</v>
      </c>
      <c r="B7672" t="str">
        <f t="shared" si="119"/>
        <v>23-82</v>
      </c>
      <c r="C7672">
        <v>-82.052998100750997</v>
      </c>
      <c r="D7672">
        <v>22.597901781676999</v>
      </c>
      <c r="E7672">
        <f>ASIN(SQRT((SIN(RADIANS(PARAMETERS!$D$8-D7672)/2)*SIN(RADIANS(PARAMETERS!$D$8-D7672)/2))+(COS(RADIANS(D7672))*COS(RADIANS(PARAMETERS!$D$8))*SIN(RADIANS(PARAMETERS!$D$9-C7672)/2)*SIN(RADIANS(PARAMETERS!$D$9-C7672)/2))))*2*3958.756</f>
        <v>1482.0328368177848</v>
      </c>
      <c r="F7672">
        <v>177.08981323242</v>
      </c>
      <c r="G7672">
        <v>204.07197570801</v>
      </c>
      <c r="H7672">
        <v>245.98934936523</v>
      </c>
      <c r="I7672">
        <v>283.33129882813</v>
      </c>
      <c r="J7672">
        <v>326.34414672852</v>
      </c>
      <c r="K7672" s="6">
        <f>IFERROR(EXP(TREND(LN($F$1:$J$1),LN(F7672:J7672),LN(Calculations!$B$3))),0)</f>
        <v>4.5170221563587923E-2</v>
      </c>
    </row>
    <row r="7673" spans="1:11" x14ac:dyDescent="0.35">
      <c r="A7673">
        <v>7670</v>
      </c>
      <c r="B7673" t="str">
        <f t="shared" si="119"/>
        <v>23-82.5</v>
      </c>
      <c r="C7673">
        <v>-82.324319435652001</v>
      </c>
      <c r="D7673">
        <v>22.597901781676999</v>
      </c>
      <c r="E7673">
        <f>ASIN(SQRT((SIN(RADIANS(PARAMETERS!$D$8-D7673)/2)*SIN(RADIANS(PARAMETERS!$D$8-D7673)/2))+(COS(RADIANS(D7673))*COS(RADIANS(PARAMETERS!$D$8))*SIN(RADIANS(PARAMETERS!$D$9-C7673)/2)*SIN(RADIANS(PARAMETERS!$D$9-C7673)/2))))*2*3958.756</f>
        <v>1498.7008021531981</v>
      </c>
      <c r="F7673">
        <v>177.47723388672</v>
      </c>
      <c r="G7673">
        <v>204.46659851074</v>
      </c>
      <c r="H7673">
        <v>246.43209838867</v>
      </c>
      <c r="I7673">
        <v>283.81259155273</v>
      </c>
      <c r="J7673">
        <v>326.8655090332</v>
      </c>
      <c r="K7673" s="6">
        <f>IFERROR(EXP(TREND(LN($F$1:$J$1),LN(F7673:J7673),LN(Calculations!$B$3))),0)</f>
        <v>4.5677328667772722E-2</v>
      </c>
    </row>
    <row r="7674" spans="1:11" x14ac:dyDescent="0.35">
      <c r="A7674">
        <v>7671</v>
      </c>
      <c r="B7674" t="str">
        <f t="shared" si="119"/>
        <v>23-82.5</v>
      </c>
      <c r="C7674">
        <v>-82.595640770553004</v>
      </c>
      <c r="D7674">
        <v>22.597901781676999</v>
      </c>
      <c r="E7674">
        <f>ASIN(SQRT((SIN(RADIANS(PARAMETERS!$D$8-D7674)/2)*SIN(RADIANS(PARAMETERS!$D$8-D7674)/2))+(COS(RADIANS(D7674))*COS(RADIANS(PARAMETERS!$D$8))*SIN(RADIANS(PARAMETERS!$D$9-C7674)/2)*SIN(RADIANS(PARAMETERS!$D$9-C7674)/2))))*2*3958.756</f>
        <v>1515.3907350920547</v>
      </c>
      <c r="F7674">
        <v>177.90020751953</v>
      </c>
      <c r="G7674">
        <v>204.9162902832</v>
      </c>
      <c r="H7674">
        <v>246.95269775391</v>
      </c>
      <c r="I7674">
        <v>284.39337158203</v>
      </c>
      <c r="J7674">
        <v>327.51260375977</v>
      </c>
      <c r="K7674" s="6">
        <f>IFERROR(EXP(TREND(LN($F$1:$J$1),LN(F7674:J7674),LN(Calculations!$B$3))),0)</f>
        <v>4.6227164836057995E-2</v>
      </c>
    </row>
    <row r="7675" spans="1:11" x14ac:dyDescent="0.35">
      <c r="A7675">
        <v>7672</v>
      </c>
      <c r="B7675" t="str">
        <f t="shared" si="119"/>
        <v>23-83</v>
      </c>
      <c r="C7675">
        <v>-82.866962105453993</v>
      </c>
      <c r="D7675">
        <v>22.597901781676999</v>
      </c>
      <c r="E7675">
        <f>ASIN(SQRT((SIN(RADIANS(PARAMETERS!$D$8-D7675)/2)*SIN(RADIANS(PARAMETERS!$D$8-D7675)/2))+(COS(RADIANS(D7675))*COS(RADIANS(PARAMETERS!$D$8))*SIN(RADIANS(PARAMETERS!$D$9-C7675)/2)*SIN(RADIANS(PARAMETERS!$D$9-C7675)/2))))*2*3958.756</f>
        <v>1532.1018757850309</v>
      </c>
      <c r="F7675">
        <v>178.41105651855</v>
      </c>
      <c r="G7675">
        <v>205.49655151367</v>
      </c>
      <c r="H7675">
        <v>247.6717376709</v>
      </c>
      <c r="I7675">
        <v>285.23843383789</v>
      </c>
      <c r="J7675">
        <v>328.50521850586</v>
      </c>
      <c r="K7675" s="6">
        <f>IFERROR(EXP(TREND(LN($F$1:$J$1),LN(F7675:J7675),LN(Calculations!$B$3))),0)</f>
        <v>4.6861533189105672E-2</v>
      </c>
    </row>
    <row r="7676" spans="1:11" x14ac:dyDescent="0.35">
      <c r="A7676">
        <v>7673</v>
      </c>
      <c r="B7676" t="str">
        <f t="shared" si="119"/>
        <v>23-83</v>
      </c>
      <c r="C7676">
        <v>-83.138283440354996</v>
      </c>
      <c r="D7676">
        <v>22.597901781676999</v>
      </c>
      <c r="E7676">
        <f>ASIN(SQRT((SIN(RADIANS(PARAMETERS!$D$8-D7676)/2)*SIN(RADIANS(PARAMETERS!$D$8-D7676)/2))+(COS(RADIANS(D7676))*COS(RADIANS(PARAMETERS!$D$8))*SIN(RADIANS(PARAMETERS!$D$9-C7676)/2)*SIN(RADIANS(PARAMETERS!$D$9-C7676)/2))))*2*3958.756</f>
        <v>1548.8334957025641</v>
      </c>
      <c r="F7676">
        <v>179.03720092773</v>
      </c>
      <c r="G7676">
        <v>206.25073242188</v>
      </c>
      <c r="H7676">
        <v>248.66101074219</v>
      </c>
      <c r="I7676">
        <v>286.44772338867</v>
      </c>
      <c r="J7676">
        <v>329.978515625</v>
      </c>
      <c r="K7676" s="6">
        <f>IFERROR(EXP(TREND(LN($F$1:$J$1),LN(F7676:J7676),LN(Calculations!$B$3))),0)</f>
        <v>4.7599339303726583E-2</v>
      </c>
    </row>
    <row r="7677" spans="1:11" x14ac:dyDescent="0.35">
      <c r="A7677">
        <v>7674</v>
      </c>
      <c r="B7677" t="str">
        <f t="shared" si="119"/>
        <v>23-83.5</v>
      </c>
      <c r="C7677">
        <v>-83.409604775255005</v>
      </c>
      <c r="D7677">
        <v>22.597901781676999</v>
      </c>
      <c r="E7677">
        <f>ASIN(SQRT((SIN(RADIANS(PARAMETERS!$D$8-D7677)/2)*SIN(RADIANS(PARAMETERS!$D$8-D7677)/2))+(COS(RADIANS(D7677))*COS(RADIANS(PARAMETERS!$D$8))*SIN(RADIANS(PARAMETERS!$D$9-C7677)/2)*SIN(RADIANS(PARAMETERS!$D$9-C7677)/2))))*2*3958.756</f>
        <v>1565.5848960577864</v>
      </c>
      <c r="F7677">
        <v>179.59356689453</v>
      </c>
      <c r="G7677">
        <v>206.9416809082</v>
      </c>
      <c r="H7677">
        <v>249.5894317627</v>
      </c>
      <c r="I7677">
        <v>287.60037231445</v>
      </c>
      <c r="J7677">
        <v>331.40216064453</v>
      </c>
      <c r="K7677" s="6">
        <f>IFERROR(EXP(TREND(LN($F$1:$J$1),LN(F7677:J7677),LN(Calculations!$B$3))),0)</f>
        <v>4.82396733451078E-2</v>
      </c>
    </row>
    <row r="7678" spans="1:11" x14ac:dyDescent="0.35">
      <c r="A7678">
        <v>7675</v>
      </c>
      <c r="B7678" t="str">
        <f t="shared" si="119"/>
        <v>23-83.5</v>
      </c>
      <c r="C7678">
        <v>-83.680926110155994</v>
      </c>
      <c r="D7678">
        <v>22.597901781676999</v>
      </c>
      <c r="E7678">
        <f>ASIN(SQRT((SIN(RADIANS(PARAMETERS!$D$8-D7678)/2)*SIN(RADIANS(PARAMETERS!$D$8-D7678)/2))+(COS(RADIANS(D7678))*COS(RADIANS(PARAMETERS!$D$8))*SIN(RADIANS(PARAMETERS!$D$9-C7678)/2)*SIN(RADIANS(PARAMETERS!$D$9-C7678)/2))))*2*3958.756</f>
        <v>1582.3554063207234</v>
      </c>
      <c r="F7678">
        <v>180.0294342041</v>
      </c>
      <c r="G7678">
        <v>207.51243591309</v>
      </c>
      <c r="H7678">
        <v>250.38723754883</v>
      </c>
      <c r="I7678">
        <v>288.61526489258</v>
      </c>
      <c r="J7678">
        <v>332.6819152832</v>
      </c>
      <c r="K7678" s="6">
        <f>IFERROR(EXP(TREND(LN($F$1:$J$1),LN(F7678:J7678),LN(Calculations!$B$3))),0)</f>
        <v>4.8713423932558605E-2</v>
      </c>
    </row>
    <row r="7679" spans="1:11" x14ac:dyDescent="0.35">
      <c r="A7679">
        <v>7676</v>
      </c>
      <c r="B7679" t="str">
        <f t="shared" si="119"/>
        <v>23-84</v>
      </c>
      <c r="C7679">
        <v>-83.952247445056997</v>
      </c>
      <c r="D7679">
        <v>22.597901781676999</v>
      </c>
      <c r="E7679">
        <f>ASIN(SQRT((SIN(RADIANS(PARAMETERS!$D$8-D7679)/2)*SIN(RADIANS(PARAMETERS!$D$8-D7679)/2))+(COS(RADIANS(D7679))*COS(RADIANS(PARAMETERS!$D$8))*SIN(RADIANS(PARAMETERS!$D$9-C7679)/2)*SIN(RADIANS(PARAMETERS!$D$9-C7679)/2))))*2*3958.756</f>
        <v>1599.144382817005</v>
      </c>
      <c r="F7679">
        <v>180.33906555176</v>
      </c>
      <c r="G7679">
        <v>207.94763183594</v>
      </c>
      <c r="H7679">
        <v>251.03770446777</v>
      </c>
      <c r="I7679">
        <v>289.47476196289</v>
      </c>
      <c r="J7679">
        <v>333.79949951172</v>
      </c>
      <c r="K7679" s="6">
        <f>IFERROR(EXP(TREND(LN($F$1:$J$1),LN(F7679:J7679),LN(Calculations!$B$3))),0)</f>
        <v>4.9006145613931205E-2</v>
      </c>
    </row>
    <row r="7680" spans="1:11" x14ac:dyDescent="0.35">
      <c r="A7680">
        <v>7677</v>
      </c>
      <c r="B7680" t="str">
        <f t="shared" si="119"/>
        <v>23-84</v>
      </c>
      <c r="C7680">
        <v>-84.223568779958001</v>
      </c>
      <c r="D7680">
        <v>22.597901781676999</v>
      </c>
      <c r="E7680">
        <f>ASIN(SQRT((SIN(RADIANS(PARAMETERS!$D$8-D7680)/2)*SIN(RADIANS(PARAMETERS!$D$8-D7680)/2))+(COS(RADIANS(D7680))*COS(RADIANS(PARAMETERS!$D$8))*SIN(RADIANS(PARAMETERS!$D$9-C7680)/2)*SIN(RADIANS(PARAMETERS!$D$9-C7680)/2))))*2*3958.756</f>
        <v>1615.9512074068832</v>
      </c>
      <c r="F7680">
        <v>180.43653869629</v>
      </c>
      <c r="G7680">
        <v>208.13075256348</v>
      </c>
      <c r="H7680">
        <v>251.37217712402</v>
      </c>
      <c r="I7680">
        <v>289.95980834961</v>
      </c>
      <c r="J7680">
        <v>334.47384643555</v>
      </c>
      <c r="K7680" s="6">
        <f>IFERROR(EXP(TREND(LN($F$1:$J$1),LN(F7680:J7680),LN(Calculations!$B$3))),0)</f>
        <v>4.9029203596035485E-2</v>
      </c>
    </row>
    <row r="7681" spans="1:11" x14ac:dyDescent="0.35">
      <c r="A7681">
        <v>7678</v>
      </c>
      <c r="B7681" t="str">
        <f t="shared" si="119"/>
        <v>23-84.5</v>
      </c>
      <c r="C7681">
        <v>-84.494890114859004</v>
      </c>
      <c r="D7681">
        <v>22.597901781676999</v>
      </c>
      <c r="E7681">
        <f>ASIN(SQRT((SIN(RADIANS(PARAMETERS!$D$8-D7681)/2)*SIN(RADIANS(PARAMETERS!$D$8-D7681)/2))+(COS(RADIANS(D7681))*COS(RADIANS(PARAMETERS!$D$8))*SIN(RADIANS(PARAMETERS!$D$9-C7681)/2)*SIN(RADIANS(PARAMETERS!$D$9-C7681)/2))))*2*3958.756</f>
        <v>1632.7752862386048</v>
      </c>
      <c r="F7681">
        <v>180.50286865234</v>
      </c>
      <c r="G7681">
        <v>208.29808044434</v>
      </c>
      <c r="H7681">
        <v>251.71984863281</v>
      </c>
      <c r="I7681">
        <v>290.48843383789</v>
      </c>
      <c r="J7681">
        <v>335.23132324219</v>
      </c>
      <c r="K7681" s="6">
        <f>IFERROR(EXP(TREND(LN($F$1:$J$1),LN(F7681:J7681),LN(Calculations!$B$3))),0)</f>
        <v>4.8981533417314711E-2</v>
      </c>
    </row>
    <row r="7682" spans="1:11" x14ac:dyDescent="0.35">
      <c r="A7682">
        <v>7679</v>
      </c>
      <c r="B7682" t="str">
        <f t="shared" si="119"/>
        <v>23-85</v>
      </c>
      <c r="C7682">
        <v>-84.766211449759993</v>
      </c>
      <c r="D7682">
        <v>22.597901781676999</v>
      </c>
      <c r="E7682">
        <f>ASIN(SQRT((SIN(RADIANS(PARAMETERS!$D$8-D7682)/2)*SIN(RADIANS(PARAMETERS!$D$8-D7682)/2))+(COS(RADIANS(D7682))*COS(RADIANS(PARAMETERS!$D$8))*SIN(RADIANS(PARAMETERS!$D$9-C7682)/2)*SIN(RADIANS(PARAMETERS!$D$9-C7682)/2))))*2*3958.756</f>
        <v>1649.6160485717949</v>
      </c>
      <c r="F7682">
        <v>180.60720825195</v>
      </c>
      <c r="G7682">
        <v>208.54040527344</v>
      </c>
      <c r="H7682">
        <v>252.20822143555</v>
      </c>
      <c r="I7682">
        <v>291.2233581543</v>
      </c>
      <c r="J7682">
        <v>336.27789306641</v>
      </c>
      <c r="K7682" s="6">
        <f>IFERROR(EXP(TREND(LN($F$1:$J$1),LN(F7682:J7682),LN(Calculations!$B$3))),0)</f>
        <v>4.8938338505937692E-2</v>
      </c>
    </row>
    <row r="7683" spans="1:11" x14ac:dyDescent="0.35">
      <c r="A7683">
        <v>7680</v>
      </c>
      <c r="B7683" t="str">
        <f t="shared" si="119"/>
        <v>23-85</v>
      </c>
      <c r="C7683">
        <v>-85.037532784660996</v>
      </c>
      <c r="D7683">
        <v>22.597901781676999</v>
      </c>
      <c r="E7683">
        <f>ASIN(SQRT((SIN(RADIANS(PARAMETERS!$D$8-D7683)/2)*SIN(RADIANS(PARAMETERS!$D$8-D7683)/2))+(COS(RADIANS(D7683))*COS(RADIANS(PARAMETERS!$D$8))*SIN(RADIANS(PARAMETERS!$D$9-C7683)/2)*SIN(RADIANS(PARAMETERS!$D$9-C7683)/2))))*2*3958.756</f>
        <v>1666.4729456664086</v>
      </c>
      <c r="F7683">
        <v>180.6088104248</v>
      </c>
      <c r="G7683">
        <v>208.66075134277</v>
      </c>
      <c r="H7683">
        <v>252.54356384277</v>
      </c>
      <c r="I7683">
        <v>291.77667236328</v>
      </c>
      <c r="J7683">
        <v>337.10879516602</v>
      </c>
      <c r="K7683" s="6">
        <f>IFERROR(EXP(TREND(LN($F$1:$J$1),LN(F7683:J7683),LN(Calculations!$B$3))),0)</f>
        <v>4.8768033510578936E-2</v>
      </c>
    </row>
    <row r="7684" spans="1:11" x14ac:dyDescent="0.35">
      <c r="A7684">
        <v>7681</v>
      </c>
      <c r="B7684" t="str">
        <f t="shared" si="119"/>
        <v>23-85.5</v>
      </c>
      <c r="C7684">
        <v>-85.308854119562</v>
      </c>
      <c r="D7684">
        <v>22.597901781676999</v>
      </c>
      <c r="E7684">
        <f>ASIN(SQRT((SIN(RADIANS(PARAMETERS!$D$8-D7684)/2)*SIN(RADIANS(PARAMETERS!$D$8-D7684)/2))+(COS(RADIANS(D7684))*COS(RADIANS(PARAMETERS!$D$8))*SIN(RADIANS(PARAMETERS!$D$9-C7684)/2)*SIN(RADIANS(PARAMETERS!$D$9-C7684)/2))))*2*3958.756</f>
        <v>1683.3454497331647</v>
      </c>
      <c r="F7684">
        <v>180.5075378418</v>
      </c>
      <c r="G7684">
        <v>208.66981506348</v>
      </c>
      <c r="H7684">
        <v>252.7562713623</v>
      </c>
      <c r="I7684">
        <v>292.19876098633</v>
      </c>
      <c r="J7684">
        <v>337.80029296875</v>
      </c>
      <c r="K7684" s="6">
        <f>IFERROR(EXP(TREND(LN($F$1:$J$1),LN(F7684:J7684),LN(Calculations!$B$3))),0)</f>
        <v>4.8457292344051113E-2</v>
      </c>
    </row>
    <row r="7685" spans="1:11" x14ac:dyDescent="0.35">
      <c r="A7685">
        <v>7682</v>
      </c>
      <c r="B7685" t="str">
        <f t="shared" ref="B7685:B7748" si="120">MROUND(D7685,1)&amp;MROUND(C7685,-0.5)</f>
        <v>23-85.5</v>
      </c>
      <c r="C7685">
        <v>-85.580175454463003</v>
      </c>
      <c r="D7685">
        <v>22.597901781676999</v>
      </c>
      <c r="E7685">
        <f>ASIN(SQRT((SIN(RADIANS(PARAMETERS!$D$8-D7685)/2)*SIN(RADIANS(PARAMETERS!$D$8-D7685)/2))+(COS(RADIANS(D7685))*COS(RADIANS(PARAMETERS!$D$8))*SIN(RADIANS(PARAMETERS!$D$9-C7685)/2)*SIN(RADIANS(PARAMETERS!$D$9-C7685)/2))))*2*3958.756</f>
        <v>1700.2330529416602</v>
      </c>
      <c r="F7685">
        <v>180.27294921875</v>
      </c>
      <c r="G7685">
        <v>208.5704498291</v>
      </c>
      <c r="H7685">
        <v>252.85748291016</v>
      </c>
      <c r="I7685">
        <v>292.50952148438</v>
      </c>
      <c r="J7685">
        <v>338.3835144043</v>
      </c>
      <c r="K7685" s="6">
        <f>IFERROR(EXP(TREND(LN($F$1:$J$1),LN(F7685:J7685),LN(Calculations!$B$3))),0)</f>
        <v>4.7971182520266539E-2</v>
      </c>
    </row>
    <row r="7686" spans="1:11" x14ac:dyDescent="0.35">
      <c r="A7686">
        <v>7683</v>
      </c>
      <c r="B7686" t="str">
        <f t="shared" si="120"/>
        <v>23-86</v>
      </c>
      <c r="C7686">
        <v>-85.851496789364006</v>
      </c>
      <c r="D7686">
        <v>22.597901781676999</v>
      </c>
      <c r="E7686">
        <f>ASIN(SQRT((SIN(RADIANS(PARAMETERS!$D$8-D7686)/2)*SIN(RADIANS(PARAMETERS!$D$8-D7686)/2))+(COS(RADIANS(D7686))*COS(RADIANS(PARAMETERS!$D$8))*SIN(RADIANS(PARAMETERS!$D$9-C7686)/2)*SIN(RADIANS(PARAMETERS!$D$9-C7686)/2))))*2*3958.756</f>
        <v>1717.1352664826097</v>
      </c>
      <c r="F7686">
        <v>179.89064025879</v>
      </c>
      <c r="G7686">
        <v>208.31440734863</v>
      </c>
      <c r="H7686">
        <v>252.763671875</v>
      </c>
      <c r="I7686">
        <v>292.59017944336</v>
      </c>
      <c r="J7686">
        <v>338.6953125</v>
      </c>
      <c r="K7686" s="6">
        <f>IFERROR(EXP(TREND(LN($F$1:$J$1),LN(F7686:J7686),LN(Calculations!$B$3))),0)</f>
        <v>4.7317586709905136E-2</v>
      </c>
    </row>
    <row r="7687" spans="1:11" x14ac:dyDescent="0.35">
      <c r="A7687">
        <v>7684</v>
      </c>
      <c r="B7687" t="str">
        <f t="shared" si="120"/>
        <v>23-86</v>
      </c>
      <c r="C7687">
        <v>-86.122818124264995</v>
      </c>
      <c r="D7687">
        <v>22.597901781676999</v>
      </c>
      <c r="E7687">
        <f>ASIN(SQRT((SIN(RADIANS(PARAMETERS!$D$8-D7687)/2)*SIN(RADIANS(PARAMETERS!$D$8-D7687)/2))+(COS(RADIANS(D7687))*COS(RADIANS(PARAMETERS!$D$8))*SIN(RADIANS(PARAMETERS!$D$9-C7687)/2)*SIN(RADIANS(PARAMETERS!$D$9-C7687)/2))))*2*3958.756</f>
        <v>1734.0516196809031</v>
      </c>
      <c r="F7687">
        <v>179.3363494873</v>
      </c>
      <c r="G7687">
        <v>207.87266540527</v>
      </c>
      <c r="H7687">
        <v>252.44380187988</v>
      </c>
      <c r="I7687">
        <v>292.40893554688</v>
      </c>
      <c r="J7687">
        <v>338.70407104492</v>
      </c>
      <c r="K7687" s="6">
        <f>IFERROR(EXP(TREND(LN($F$1:$J$1),LN(F7687:J7687),LN(Calculations!$B$3))),0)</f>
        <v>4.6470266694103479E-2</v>
      </c>
    </row>
    <row r="7688" spans="1:11" x14ac:dyDescent="0.35">
      <c r="A7688">
        <v>7685</v>
      </c>
      <c r="B7688" t="str">
        <f t="shared" si="120"/>
        <v>23-86.5</v>
      </c>
      <c r="C7688">
        <v>-86.394139459165999</v>
      </c>
      <c r="D7688">
        <v>22.597901781676999</v>
      </c>
      <c r="E7688">
        <f>ASIN(SQRT((SIN(RADIANS(PARAMETERS!$D$8-D7688)/2)*SIN(RADIANS(PARAMETERS!$D$8-D7688)/2))+(COS(RADIANS(D7688))*COS(RADIANS(PARAMETERS!$D$8))*SIN(RADIANS(PARAMETERS!$D$9-C7688)/2)*SIN(RADIANS(PARAMETERS!$D$9-C7688)/2))))*2*3958.756</f>
        <v>1750.9816591563815</v>
      </c>
      <c r="F7688">
        <v>178.59732055664</v>
      </c>
      <c r="G7688">
        <v>207.22685241699</v>
      </c>
      <c r="H7688">
        <v>251.87350463867</v>
      </c>
      <c r="I7688">
        <v>291.93591308594</v>
      </c>
      <c r="J7688">
        <v>338.37350463867</v>
      </c>
      <c r="K7688" s="6">
        <f>IFERROR(EXP(TREND(LN($F$1:$J$1),LN(F7688:J7688),LN(Calculations!$B$3))),0)</f>
        <v>4.5426440375403776E-2</v>
      </c>
    </row>
    <row r="7689" spans="1:11" x14ac:dyDescent="0.35">
      <c r="A7689">
        <v>7686</v>
      </c>
      <c r="B7689" t="str">
        <f t="shared" si="120"/>
        <v>23-86.5</v>
      </c>
      <c r="C7689">
        <v>-86.665460794067002</v>
      </c>
      <c r="D7689">
        <v>22.597901781676999</v>
      </c>
      <c r="E7689">
        <f>ASIN(SQRT((SIN(RADIANS(PARAMETERS!$D$8-D7689)/2)*SIN(RADIANS(PARAMETERS!$D$8-D7689)/2))+(COS(RADIANS(D7689))*COS(RADIANS(PARAMETERS!$D$8))*SIN(RADIANS(PARAMETERS!$D$9-C7689)/2)*SIN(RADIANS(PARAMETERS!$D$9-C7689)/2))))*2*3958.756</f>
        <v>1767.9249480294538</v>
      </c>
      <c r="F7689">
        <v>177.59991455078</v>
      </c>
      <c r="G7689">
        <v>206.27923583984</v>
      </c>
      <c r="H7689">
        <v>250.89965820313</v>
      </c>
      <c r="I7689">
        <v>290.96347045898</v>
      </c>
      <c r="J7689">
        <v>337.42779541016</v>
      </c>
      <c r="K7689" s="6">
        <f>IFERROR(EXP(TREND(LN($F$1:$J$1),LN(F7689:J7689),LN(Calculations!$B$3))),0)</f>
        <v>4.4140737492517436E-2</v>
      </c>
    </row>
    <row r="7690" spans="1:11" x14ac:dyDescent="0.35">
      <c r="A7690">
        <v>7687</v>
      </c>
      <c r="B7690" t="str">
        <f t="shared" si="120"/>
        <v>23-87</v>
      </c>
      <c r="C7690">
        <v>-86.936782128968005</v>
      </c>
      <c r="D7690">
        <v>22.597901781676999</v>
      </c>
      <c r="E7690">
        <f>ASIN(SQRT((SIN(RADIANS(PARAMETERS!$D$8-D7690)/2)*SIN(RADIANS(PARAMETERS!$D$8-D7690)/2))+(COS(RADIANS(D7690))*COS(RADIANS(PARAMETERS!$D$8))*SIN(RADIANS(PARAMETERS!$D$9-C7690)/2)*SIN(RADIANS(PARAMETERS!$D$9-C7690)/2))))*2*3958.756</f>
        <v>1784.8810651688591</v>
      </c>
      <c r="F7690">
        <v>176.51608276367</v>
      </c>
      <c r="G7690">
        <v>205.26129150391</v>
      </c>
      <c r="H7690">
        <v>249.8479309082</v>
      </c>
      <c r="I7690">
        <v>289.90765380859</v>
      </c>
      <c r="J7690">
        <v>336.39373779297</v>
      </c>
      <c r="K7690" s="6">
        <f>IFERROR(EXP(TREND(LN($F$1:$J$1),LN(F7690:J7690),LN(Calculations!$B$3))),0)</f>
        <v>4.2796827938538E-2</v>
      </c>
    </row>
    <row r="7691" spans="1:11" x14ac:dyDescent="0.35">
      <c r="A7691">
        <v>7688</v>
      </c>
      <c r="B7691" t="str">
        <f t="shared" si="120"/>
        <v>23-87</v>
      </c>
      <c r="C7691">
        <v>-87.208103463868994</v>
      </c>
      <c r="D7691">
        <v>22.597901781676999</v>
      </c>
      <c r="E7691">
        <f>ASIN(SQRT((SIN(RADIANS(PARAMETERS!$D$8-D7691)/2)*SIN(RADIANS(PARAMETERS!$D$8-D7691)/2))+(COS(RADIANS(D7691))*COS(RADIANS(PARAMETERS!$D$8))*SIN(RADIANS(PARAMETERS!$D$9-C7691)/2)*SIN(RADIANS(PARAMETERS!$D$9-C7691)/2))))*2*3958.756</f>
        <v>1801.8496044790527</v>
      </c>
      <c r="F7691">
        <v>175.35914611816</v>
      </c>
      <c r="G7691">
        <v>204.18548583984</v>
      </c>
      <c r="H7691">
        <v>248.73219299316</v>
      </c>
      <c r="I7691">
        <v>288.78350830078</v>
      </c>
      <c r="J7691">
        <v>335.28765869141</v>
      </c>
      <c r="K7691" s="6">
        <f>IFERROR(EXP(TREND(LN($F$1:$J$1),LN(F7691:J7691),LN(Calculations!$B$3))),0)</f>
        <v>4.1417831324441198E-2</v>
      </c>
    </row>
    <row r="7692" spans="1:11" x14ac:dyDescent="0.35">
      <c r="A7692">
        <v>7689</v>
      </c>
      <c r="B7692" t="str">
        <f t="shared" si="120"/>
        <v>23-87.5</v>
      </c>
      <c r="C7692">
        <v>-87.479424798769998</v>
      </c>
      <c r="D7692">
        <v>22.597901781676999</v>
      </c>
      <c r="E7692">
        <f>ASIN(SQRT((SIN(RADIANS(PARAMETERS!$D$8-D7692)/2)*SIN(RADIANS(PARAMETERS!$D$8-D7692)/2))+(COS(RADIANS(D7692))*COS(RADIANS(PARAMETERS!$D$8))*SIN(RADIANS(PARAMETERS!$D$9-C7692)/2)*SIN(RADIANS(PARAMETERS!$D$9-C7692)/2))))*2*3958.756</f>
        <v>1818.8301742248721</v>
      </c>
      <c r="F7692">
        <v>174.05989074707</v>
      </c>
      <c r="G7692">
        <v>202.94548034668</v>
      </c>
      <c r="H7692">
        <v>247.37194824219</v>
      </c>
      <c r="I7692">
        <v>287.33648681641</v>
      </c>
      <c r="J7692">
        <v>333.76138305664</v>
      </c>
      <c r="K7692" s="6">
        <f>IFERROR(EXP(TREND(LN($F$1:$J$1),LN(F7692:J7692),LN(Calculations!$B$3))),0)</f>
        <v>3.996717766698183E-2</v>
      </c>
    </row>
    <row r="7693" spans="1:11" x14ac:dyDescent="0.35">
      <c r="A7693">
        <v>7690</v>
      </c>
      <c r="B7693" t="str">
        <f t="shared" si="120"/>
        <v>23-88</v>
      </c>
      <c r="C7693">
        <v>-87.750746133671001</v>
      </c>
      <c r="D7693">
        <v>22.597901781676999</v>
      </c>
      <c r="E7693">
        <f>ASIN(SQRT((SIN(RADIANS(PARAMETERS!$D$8-D7693)/2)*SIN(RADIANS(PARAMETERS!$D$8-D7693)/2))+(COS(RADIANS(D7693))*COS(RADIANS(PARAMETERS!$D$8))*SIN(RADIANS(PARAMETERS!$D$9-C7693)/2)*SIN(RADIANS(PARAMETERS!$D$9-C7693)/2))))*2*3958.756</f>
        <v>1835.8223963912712</v>
      </c>
      <c r="F7693">
        <v>172.68817138672</v>
      </c>
      <c r="G7693">
        <v>201.64979553223</v>
      </c>
      <c r="H7693">
        <v>245.92810058594</v>
      </c>
      <c r="I7693">
        <v>285.77856445313</v>
      </c>
      <c r="J7693">
        <v>332.09036254883</v>
      </c>
      <c r="K7693" s="6">
        <f>IFERROR(EXP(TREND(LN($F$1:$J$1),LN(F7693:J7693),LN(Calculations!$B$3))),0)</f>
        <v>3.8509711888721238E-2</v>
      </c>
    </row>
    <row r="7694" spans="1:11" x14ac:dyDescent="0.35">
      <c r="A7694">
        <v>7691</v>
      </c>
      <c r="B7694" t="str">
        <f t="shared" si="120"/>
        <v>23-88</v>
      </c>
      <c r="C7694">
        <v>-88.022067468572004</v>
      </c>
      <c r="D7694">
        <v>22.597901781676999</v>
      </c>
      <c r="E7694">
        <f>ASIN(SQRT((SIN(RADIANS(PARAMETERS!$D$8-D7694)/2)*SIN(RADIANS(PARAMETERS!$D$8-D7694)/2))+(COS(RADIANS(D7694))*COS(RADIANS(PARAMETERS!$D$8))*SIN(RADIANS(PARAMETERS!$D$9-C7694)/2)*SIN(RADIANS(PARAMETERS!$D$9-C7694)/2))))*2*3958.756</f>
        <v>1852.8259060760831</v>
      </c>
      <c r="F7694">
        <v>171.24812316895</v>
      </c>
      <c r="G7694">
        <v>200.30120849609</v>
      </c>
      <c r="H7694">
        <v>244.40283203125</v>
      </c>
      <c r="I7694">
        <v>284.11129760742</v>
      </c>
      <c r="J7694">
        <v>330.27523803711</v>
      </c>
      <c r="K7694" s="6">
        <f>IFERROR(EXP(TREND(LN($F$1:$J$1),LN(F7694:J7694),LN(Calculations!$B$3))),0)</f>
        <v>3.7053116362464507E-2</v>
      </c>
    </row>
    <row r="7695" spans="1:11" x14ac:dyDescent="0.35">
      <c r="A7695">
        <v>7692</v>
      </c>
      <c r="B7695" t="str">
        <f t="shared" si="120"/>
        <v>23-88.5</v>
      </c>
      <c r="C7695">
        <v>-88.293388803472993</v>
      </c>
      <c r="D7695">
        <v>22.597901781676999</v>
      </c>
      <c r="E7695">
        <f>ASIN(SQRT((SIN(RADIANS(PARAMETERS!$D$8-D7695)/2)*SIN(RADIANS(PARAMETERS!$D$8-D7695)/2))+(COS(RADIANS(D7695))*COS(RADIANS(PARAMETERS!$D$8))*SIN(RADIANS(PARAMETERS!$D$9-C7695)/2)*SIN(RADIANS(PARAMETERS!$D$9-C7695)/2))))*2*3958.756</f>
        <v>1869.8403509138745</v>
      </c>
      <c r="F7695">
        <v>169.74690246582</v>
      </c>
      <c r="G7695">
        <v>198.88342285156</v>
      </c>
      <c r="H7695">
        <v>242.75480651855</v>
      </c>
      <c r="I7695">
        <v>282.26766967773</v>
      </c>
      <c r="J7695">
        <v>328.21600341797</v>
      </c>
      <c r="K7695" s="6">
        <f>IFERROR(EXP(TREND(LN($F$1:$J$1),LN(F7695:J7695),LN(Calculations!$B$3))),0)</f>
        <v>3.5613724002901262E-2</v>
      </c>
    </row>
    <row r="7696" spans="1:11" x14ac:dyDescent="0.35">
      <c r="A7696">
        <v>7693</v>
      </c>
      <c r="B7696" t="str">
        <f t="shared" si="120"/>
        <v>23-88.5</v>
      </c>
      <c r="C7696">
        <v>-88.564710138373997</v>
      </c>
      <c r="D7696">
        <v>22.597901781676999</v>
      </c>
      <c r="E7696">
        <f>ASIN(SQRT((SIN(RADIANS(PARAMETERS!$D$8-D7696)/2)*SIN(RADIANS(PARAMETERS!$D$8-D7696)/2))+(COS(RADIANS(D7696))*COS(RADIANS(PARAMETERS!$D$8))*SIN(RADIANS(PARAMETERS!$D$9-C7696)/2)*SIN(RADIANS(PARAMETERS!$D$9-C7696)/2))))*2*3958.756</f>
        <v>1886.8653905291021</v>
      </c>
      <c r="F7696">
        <v>168.31935119629</v>
      </c>
      <c r="G7696">
        <v>197.58317565918</v>
      </c>
      <c r="H7696">
        <v>241.26651000977</v>
      </c>
      <c r="I7696">
        <v>280.62390136719</v>
      </c>
      <c r="J7696">
        <v>326.40545654297</v>
      </c>
      <c r="K7696" s="6">
        <f>IFERROR(EXP(TREND(LN($F$1:$J$1),LN(F7696:J7696),LN(Calculations!$B$3))),0)</f>
        <v>3.4293605898396522E-2</v>
      </c>
    </row>
    <row r="7697" spans="1:11" x14ac:dyDescent="0.35">
      <c r="A7697">
        <v>7694</v>
      </c>
      <c r="B7697" t="str">
        <f t="shared" si="120"/>
        <v>23-89</v>
      </c>
      <c r="C7697">
        <v>-88.836031473275</v>
      </c>
      <c r="D7697">
        <v>22.597901781676999</v>
      </c>
      <c r="E7697">
        <f>ASIN(SQRT((SIN(RADIANS(PARAMETERS!$D$8-D7697)/2)*SIN(RADIANS(PARAMETERS!$D$8-D7697)/2))+(COS(RADIANS(D7697))*COS(RADIANS(PARAMETERS!$D$8))*SIN(RADIANS(PARAMETERS!$D$9-C7697)/2)*SIN(RADIANS(PARAMETERS!$D$9-C7697)/2))))*2*3958.756</f>
        <v>1903.9006960168717</v>
      </c>
      <c r="F7697">
        <v>166.94323730469</v>
      </c>
      <c r="G7697">
        <v>196.37094116211</v>
      </c>
      <c r="H7697">
        <v>239.88848876953</v>
      </c>
      <c r="I7697">
        <v>279.11077880859</v>
      </c>
      <c r="J7697">
        <v>324.74960327148</v>
      </c>
      <c r="K7697" s="6">
        <f>IFERROR(EXP(TREND(LN($F$1:$J$1),LN(F7697:J7697),LN(Calculations!$B$3))),0)</f>
        <v>3.307169285760253E-2</v>
      </c>
    </row>
    <row r="7698" spans="1:11" x14ac:dyDescent="0.35">
      <c r="A7698">
        <v>7695</v>
      </c>
      <c r="B7698" t="str">
        <f t="shared" si="120"/>
        <v>23-89</v>
      </c>
      <c r="C7698">
        <v>-89.107352808176003</v>
      </c>
      <c r="D7698">
        <v>22.597901781676999</v>
      </c>
      <c r="E7698">
        <f>ASIN(SQRT((SIN(RADIANS(PARAMETERS!$D$8-D7698)/2)*SIN(RADIANS(PARAMETERS!$D$8-D7698)/2))+(COS(RADIANS(D7698))*COS(RADIANS(PARAMETERS!$D$8))*SIN(RADIANS(PARAMETERS!$D$9-C7698)/2)*SIN(RADIANS(PARAMETERS!$D$9-C7698)/2))))*2*3958.756</f>
        <v>1920.9459494497396</v>
      </c>
      <c r="F7698">
        <v>165.55242919922</v>
      </c>
      <c r="G7698">
        <v>195.14646911621</v>
      </c>
      <c r="H7698">
        <v>238.45079040527</v>
      </c>
      <c r="I7698">
        <v>277.48883056641</v>
      </c>
      <c r="J7698">
        <v>322.9211730957</v>
      </c>
      <c r="K7698" s="6">
        <f>IFERROR(EXP(TREND(LN($F$1:$J$1),LN(F7698:J7698),LN(Calculations!$B$3))),0)</f>
        <v>3.1900689081938577E-2</v>
      </c>
    </row>
    <row r="7699" spans="1:11" x14ac:dyDescent="0.35">
      <c r="A7699">
        <v>7696</v>
      </c>
      <c r="B7699" t="str">
        <f t="shared" si="120"/>
        <v>23-89.5</v>
      </c>
      <c r="C7699">
        <v>-89.378674143077006</v>
      </c>
      <c r="D7699">
        <v>22.597901781676999</v>
      </c>
      <c r="E7699">
        <f>ASIN(SQRT((SIN(RADIANS(PARAMETERS!$D$8-D7699)/2)*SIN(RADIANS(PARAMETERS!$D$8-D7699)/2))+(COS(RADIANS(D7699))*COS(RADIANS(PARAMETERS!$D$8))*SIN(RADIANS(PARAMETERS!$D$9-C7699)/2)*SIN(RADIANS(PARAMETERS!$D$9-C7699)/2))))*2*3958.756</f>
        <v>1938.0008434090637</v>
      </c>
      <c r="F7699">
        <v>164.16674804688</v>
      </c>
      <c r="G7699">
        <v>193.95196533203</v>
      </c>
      <c r="H7699">
        <v>237.03221130371</v>
      </c>
      <c r="I7699">
        <v>275.87377929688</v>
      </c>
      <c r="J7699">
        <v>321.08306884766</v>
      </c>
      <c r="K7699" s="6">
        <f>IFERROR(EXP(TREND(LN($F$1:$J$1),LN(F7699:J7699),LN(Calculations!$B$3))),0)</f>
        <v>3.0785255028663555E-2</v>
      </c>
    </row>
    <row r="7700" spans="1:11" x14ac:dyDescent="0.35">
      <c r="A7700">
        <v>7697</v>
      </c>
      <c r="B7700" t="str">
        <f t="shared" si="120"/>
        <v>23-89.5</v>
      </c>
      <c r="C7700">
        <v>-89.649995477977996</v>
      </c>
      <c r="D7700">
        <v>22.597901781676999</v>
      </c>
      <c r="E7700">
        <f>ASIN(SQRT((SIN(RADIANS(PARAMETERS!$D$8-D7700)/2)*SIN(RADIANS(PARAMETERS!$D$8-D7700)/2))+(COS(RADIANS(D7700))*COS(RADIANS(PARAMETERS!$D$8))*SIN(RADIANS(PARAMETERS!$D$9-C7700)/2)*SIN(RADIANS(PARAMETERS!$D$9-C7700)/2))))*2*3958.756</f>
        <v>1955.0650805395233</v>
      </c>
      <c r="F7700">
        <v>162.77879333496</v>
      </c>
      <c r="G7700">
        <v>192.76954650879</v>
      </c>
      <c r="H7700">
        <v>235.60231018066</v>
      </c>
      <c r="I7700">
        <v>274.22271728516</v>
      </c>
      <c r="J7700">
        <v>319.17651367188</v>
      </c>
      <c r="K7700" s="6">
        <f>IFERROR(EXP(TREND(LN($F$1:$J$1),LN(F7700:J7700),LN(Calculations!$B$3))),0)</f>
        <v>2.9717311439875545E-2</v>
      </c>
    </row>
    <row r="7701" spans="1:11" x14ac:dyDescent="0.35">
      <c r="A7701">
        <v>7698</v>
      </c>
      <c r="B7701" t="str">
        <f t="shared" si="120"/>
        <v>23-90</v>
      </c>
      <c r="C7701">
        <v>-89.921316812878999</v>
      </c>
      <c r="D7701">
        <v>22.597901781676999</v>
      </c>
      <c r="E7701">
        <f>ASIN(SQRT((SIN(RADIANS(PARAMETERS!$D$8-D7701)/2)*SIN(RADIANS(PARAMETERS!$D$8-D7701)/2))+(COS(RADIANS(D7701))*COS(RADIANS(PARAMETERS!$D$8))*SIN(RADIANS(PARAMETERS!$D$9-C7701)/2)*SIN(RADIANS(PARAMETERS!$D$9-C7701)/2))))*2*3958.756</f>
        <v>1972.1383731255155</v>
      </c>
      <c r="F7701">
        <v>161.36238098145</v>
      </c>
      <c r="G7701">
        <v>191.56607055664</v>
      </c>
      <c r="H7701">
        <v>234.09843444824</v>
      </c>
      <c r="I7701">
        <v>272.44320678711</v>
      </c>
      <c r="J7701">
        <v>317.07131958008</v>
      </c>
      <c r="K7701" s="6">
        <f>IFERROR(EXP(TREND(LN($F$1:$J$1),LN(F7701:J7701),LN(Calculations!$B$3))),0)</f>
        <v>2.8679710784697252E-2</v>
      </c>
    </row>
    <row r="7702" spans="1:11" x14ac:dyDescent="0.35">
      <c r="A7702">
        <v>7699</v>
      </c>
      <c r="B7702" t="str">
        <f t="shared" si="120"/>
        <v>23-90</v>
      </c>
      <c r="C7702">
        <v>-90.192638147780002</v>
      </c>
      <c r="D7702">
        <v>22.597901781676999</v>
      </c>
      <c r="E7702">
        <f>ASIN(SQRT((SIN(RADIANS(PARAMETERS!$D$8-D7702)/2)*SIN(RADIANS(PARAMETERS!$D$8-D7702)/2))+(COS(RADIANS(D7702))*COS(RADIANS(PARAMETERS!$D$8))*SIN(RADIANS(PARAMETERS!$D$9-C7702)/2)*SIN(RADIANS(PARAMETERS!$D$9-C7702)/2))))*2*3958.756</f>
        <v>1989.2204426881892</v>
      </c>
      <c r="F7702">
        <v>159.99781799316</v>
      </c>
      <c r="G7702">
        <v>190.43058776855</v>
      </c>
      <c r="H7702">
        <v>232.66192626953</v>
      </c>
      <c r="I7702">
        <v>270.7282409668</v>
      </c>
      <c r="J7702">
        <v>315.02517700195</v>
      </c>
      <c r="K7702" s="6">
        <f>IFERROR(EXP(TREND(LN($F$1:$J$1),LN(F7702:J7702),LN(Calculations!$B$3))),0)</f>
        <v>2.7720165674918078E-2</v>
      </c>
    </row>
    <row r="7703" spans="1:11" x14ac:dyDescent="0.35">
      <c r="A7703">
        <v>7700</v>
      </c>
      <c r="B7703" t="str">
        <f t="shared" si="120"/>
        <v>23-90.5</v>
      </c>
      <c r="C7703">
        <v>-90.463959482681005</v>
      </c>
      <c r="D7703">
        <v>22.597901781676999</v>
      </c>
      <c r="E7703">
        <f>ASIN(SQRT((SIN(RADIANS(PARAMETERS!$D$8-D7703)/2)*SIN(RADIANS(PARAMETERS!$D$8-D7703)/2))+(COS(RADIANS(D7703))*COS(RADIANS(PARAMETERS!$D$8))*SIN(RADIANS(PARAMETERS!$D$9-C7703)/2)*SIN(RADIANS(PARAMETERS!$D$9-C7703)/2))))*2*3958.756</f>
        <v>2006.3110196019984</v>
      </c>
      <c r="F7703">
        <v>158.67590332031</v>
      </c>
      <c r="G7703">
        <v>189.34141540527</v>
      </c>
      <c r="H7703">
        <v>231.26571655273</v>
      </c>
      <c r="I7703">
        <v>269.04580688477</v>
      </c>
      <c r="J7703">
        <v>313.00006103516</v>
      </c>
      <c r="K7703" s="6">
        <f>IFERROR(EXP(TREND(LN($F$1:$J$1),LN(F7703:J7703),LN(Calculations!$B$3))),0)</f>
        <v>2.6824495893482056E-2</v>
      </c>
    </row>
    <row r="7704" spans="1:11" x14ac:dyDescent="0.35">
      <c r="A7704">
        <v>7701</v>
      </c>
      <c r="B7704" t="str">
        <f t="shared" si="120"/>
        <v>23-90.5</v>
      </c>
      <c r="C7704">
        <v>-90.735280817581994</v>
      </c>
      <c r="D7704">
        <v>22.597901781676999</v>
      </c>
      <c r="E7704">
        <f>ASIN(SQRT((SIN(RADIANS(PARAMETERS!$D$8-D7704)/2)*SIN(RADIANS(PARAMETERS!$D$8-D7704)/2))+(COS(RADIANS(D7704))*COS(RADIANS(PARAMETERS!$D$8))*SIN(RADIANS(PARAMETERS!$D$9-C7704)/2)*SIN(RADIANS(PARAMETERS!$D$9-C7704)/2))))*2*3958.756</f>
        <v>2023.409842729679</v>
      </c>
      <c r="F7704">
        <v>157.36030578613</v>
      </c>
      <c r="G7704">
        <v>188.27156066895</v>
      </c>
      <c r="H7704">
        <v>229.88175964355</v>
      </c>
      <c r="I7704">
        <v>267.36752319336</v>
      </c>
      <c r="J7704">
        <v>310.96786499023</v>
      </c>
      <c r="K7704" s="6">
        <f>IFERROR(EXP(TREND(LN($F$1:$J$1),LN(F7704:J7704),LN(Calculations!$B$3))),0)</f>
        <v>2.5963517516953742E-2</v>
      </c>
    </row>
    <row r="7705" spans="1:11" x14ac:dyDescent="0.35">
      <c r="A7705">
        <v>7702</v>
      </c>
      <c r="B7705" t="str">
        <f t="shared" si="120"/>
        <v>23-50</v>
      </c>
      <c r="C7705">
        <v>-50.037080582435998</v>
      </c>
      <c r="D7705">
        <v>22.869223116577999</v>
      </c>
      <c r="E7705">
        <f>ASIN(SQRT((SIN(RADIANS(PARAMETERS!$D$8-D7705)/2)*SIN(RADIANS(PARAMETERS!$D$8-D7705)/2))+(COS(RADIANS(D7705))*COS(RADIANS(PARAMETERS!$D$8))*SIN(RADIANS(PARAMETERS!$D$9-C7705)/2)*SIN(RADIANS(PARAMETERS!$D$9-C7705)/2))))*2*3958.756</f>
        <v>861.6931907258064</v>
      </c>
      <c r="F7705">
        <v>121.99864959717</v>
      </c>
      <c r="G7705">
        <v>160.60838317871</v>
      </c>
      <c r="H7705">
        <v>196.00801086426</v>
      </c>
      <c r="I7705">
        <v>223.82106018066</v>
      </c>
      <c r="J7705">
        <v>255.58174133301</v>
      </c>
      <c r="K7705" s="6">
        <f>IFERROR(EXP(TREND(LN($F$1:$J$1),LN(F7705:J7705),LN(Calculations!$B$3))),0)</f>
        <v>1.0435650405042678E-2</v>
      </c>
    </row>
    <row r="7706" spans="1:11" x14ac:dyDescent="0.35">
      <c r="A7706">
        <v>7703</v>
      </c>
      <c r="B7706" t="str">
        <f t="shared" si="120"/>
        <v>23-50.5</v>
      </c>
      <c r="C7706">
        <v>-50.308401917337001</v>
      </c>
      <c r="D7706">
        <v>22.869223116577999</v>
      </c>
      <c r="E7706">
        <f>ASIN(SQRT((SIN(RADIANS(PARAMETERS!$D$8-D7706)/2)*SIN(RADIANS(PARAMETERS!$D$8-D7706)/2))+(COS(RADIANS(D7706))*COS(RADIANS(PARAMETERS!$D$8))*SIN(RADIANS(PARAMETERS!$D$9-C7706)/2)*SIN(RADIANS(PARAMETERS!$D$9-C7706)/2))))*2*3958.756</f>
        <v>847.57162896218813</v>
      </c>
      <c r="F7706">
        <v>123.69148254395</v>
      </c>
      <c r="G7706">
        <v>162.5387878418</v>
      </c>
      <c r="H7706">
        <v>197.42950439453</v>
      </c>
      <c r="I7706">
        <v>225.48785400391</v>
      </c>
      <c r="J7706">
        <v>257.53482055664</v>
      </c>
      <c r="K7706" s="6">
        <f>IFERROR(EXP(TREND(LN($F$1:$J$1),LN(F7706:J7706),LN(Calculations!$B$3))),0)</f>
        <v>1.0952155280375594E-2</v>
      </c>
    </row>
    <row r="7707" spans="1:11" x14ac:dyDescent="0.35">
      <c r="A7707">
        <v>7704</v>
      </c>
      <c r="B7707" t="str">
        <f t="shared" si="120"/>
        <v>23-50.5</v>
      </c>
      <c r="C7707">
        <v>-50.579723252237997</v>
      </c>
      <c r="D7707">
        <v>22.869223116577999</v>
      </c>
      <c r="E7707">
        <f>ASIN(SQRT((SIN(RADIANS(PARAMETERS!$D$8-D7707)/2)*SIN(RADIANS(PARAMETERS!$D$8-D7707)/2))+(COS(RADIANS(D7707))*COS(RADIANS(PARAMETERS!$D$8))*SIN(RADIANS(PARAMETERS!$D$9-C7707)/2)*SIN(RADIANS(PARAMETERS!$D$9-C7707)/2))))*2*3958.756</f>
        <v>833.58569870964538</v>
      </c>
      <c r="F7707">
        <v>125.31803894043</v>
      </c>
      <c r="G7707">
        <v>164.30433654785</v>
      </c>
      <c r="H7707">
        <v>198.78024291992</v>
      </c>
      <c r="I7707">
        <v>227.07647705078</v>
      </c>
      <c r="J7707">
        <v>259.40167236328</v>
      </c>
      <c r="K7707" s="6">
        <f>IFERROR(EXP(TREND(LN($F$1:$J$1),LN(F7707:J7707),LN(Calculations!$B$3))),0)</f>
        <v>1.1468579726147688E-2</v>
      </c>
    </row>
    <row r="7708" spans="1:11" x14ac:dyDescent="0.35">
      <c r="A7708">
        <v>7705</v>
      </c>
      <c r="B7708" t="str">
        <f t="shared" si="120"/>
        <v>23-51</v>
      </c>
      <c r="C7708">
        <v>-50.851044587139</v>
      </c>
      <c r="D7708">
        <v>22.869223116577999</v>
      </c>
      <c r="E7708">
        <f>ASIN(SQRT((SIN(RADIANS(PARAMETERS!$D$8-D7708)/2)*SIN(RADIANS(PARAMETERS!$D$8-D7708)/2))+(COS(RADIANS(D7708))*COS(RADIANS(PARAMETERS!$D$8))*SIN(RADIANS(PARAMETERS!$D$9-C7708)/2)*SIN(RADIANS(PARAMETERS!$D$9-C7708)/2))))*2*3958.756</f>
        <v>819.74237749513486</v>
      </c>
      <c r="F7708">
        <v>126.89720153809</v>
      </c>
      <c r="G7708">
        <v>165.9273223877</v>
      </c>
      <c r="H7708">
        <v>200.08793640137</v>
      </c>
      <c r="I7708">
        <v>228.62789916992</v>
      </c>
      <c r="J7708">
        <v>261.23980712891</v>
      </c>
      <c r="K7708" s="6">
        <f>IFERROR(EXP(TREND(LN($F$1:$J$1),LN(F7708:J7708),LN(Calculations!$B$3))),0)</f>
        <v>1.1989318037186321E-2</v>
      </c>
    </row>
    <row r="7709" spans="1:11" x14ac:dyDescent="0.35">
      <c r="A7709">
        <v>7706</v>
      </c>
      <c r="B7709" t="str">
        <f t="shared" si="120"/>
        <v>23-51</v>
      </c>
      <c r="C7709">
        <v>-51.122365922039997</v>
      </c>
      <c r="D7709">
        <v>22.869223116577999</v>
      </c>
      <c r="E7709">
        <f>ASIN(SQRT((SIN(RADIANS(PARAMETERS!$D$8-D7709)/2)*SIN(RADIANS(PARAMETERS!$D$8-D7709)/2))+(COS(RADIANS(D7709))*COS(RADIANS(PARAMETERS!$D$8))*SIN(RADIANS(PARAMETERS!$D$9-C7709)/2)*SIN(RADIANS(PARAMETERS!$D$9-C7709)/2))))*2*3958.756</f>
        <v>806.04904791728336</v>
      </c>
      <c r="F7709">
        <v>128.46096801758</v>
      </c>
      <c r="G7709">
        <v>167.4369354248</v>
      </c>
      <c r="H7709">
        <v>201.39111328125</v>
      </c>
      <c r="I7709">
        <v>230.1946105957</v>
      </c>
      <c r="J7709">
        <v>263.11889648438</v>
      </c>
      <c r="K7709" s="6">
        <f>IFERROR(EXP(TREND(LN($F$1:$J$1),LN(F7709:J7709),LN(Calculations!$B$3))),0)</f>
        <v>1.2523666239966797E-2</v>
      </c>
    </row>
    <row r="7710" spans="1:11" x14ac:dyDescent="0.35">
      <c r="A7710">
        <v>7707</v>
      </c>
      <c r="B7710" t="str">
        <f t="shared" si="120"/>
        <v>23-51.5</v>
      </c>
      <c r="C7710">
        <v>-51.393687256941</v>
      </c>
      <c r="D7710">
        <v>22.869223116577999</v>
      </c>
      <c r="E7710">
        <f>ASIN(SQRT((SIN(RADIANS(PARAMETERS!$D$8-D7710)/2)*SIN(RADIANS(PARAMETERS!$D$8-D7710)/2))+(COS(RADIANS(D7710))*COS(RADIANS(PARAMETERS!$D$8))*SIN(RADIANS(PARAMETERS!$D$9-C7710)/2)*SIN(RADIANS(PARAMETERS!$D$9-C7710)/2))))*2*3958.756</f>
        <v>792.51351937926711</v>
      </c>
      <c r="F7710">
        <v>129.94955444336</v>
      </c>
      <c r="G7710">
        <v>168.78224182129</v>
      </c>
      <c r="H7710">
        <v>202.62213134766</v>
      </c>
      <c r="I7710">
        <v>231.68087768555</v>
      </c>
      <c r="J7710">
        <v>264.90850830078</v>
      </c>
      <c r="K7710" s="6">
        <f>IFERROR(EXP(TREND(LN($F$1:$J$1),LN(F7710:J7710),LN(Calculations!$B$3))),0)</f>
        <v>1.3048261193437103E-2</v>
      </c>
    </row>
    <row r="7711" spans="1:11" x14ac:dyDescent="0.35">
      <c r="A7711">
        <v>7708</v>
      </c>
      <c r="B7711" t="str">
        <f t="shared" si="120"/>
        <v>23-51.5</v>
      </c>
      <c r="C7711">
        <v>-51.665008591842003</v>
      </c>
      <c r="D7711">
        <v>22.869223116577999</v>
      </c>
      <c r="E7711">
        <f>ASIN(SQRT((SIN(RADIANS(PARAMETERS!$D$8-D7711)/2)*SIN(RADIANS(PARAMETERS!$D$8-D7711)/2))+(COS(RADIANS(D7711))*COS(RADIANS(PARAMETERS!$D$8))*SIN(RADIANS(PARAMETERS!$D$9-C7711)/2)*SIN(RADIANS(PARAMETERS!$D$9-C7711)/2))))*2*3958.756</f>
        <v>779.14405014945112</v>
      </c>
      <c r="F7711">
        <v>131.40972900391</v>
      </c>
      <c r="G7711">
        <v>170.02178955078</v>
      </c>
      <c r="H7711">
        <v>203.8404083252</v>
      </c>
      <c r="I7711">
        <v>233.16911315918</v>
      </c>
      <c r="J7711">
        <v>266.71939086914</v>
      </c>
      <c r="K7711" s="6">
        <f>IFERROR(EXP(TREND(LN($F$1:$J$1),LN(F7711:J7711),LN(Calculations!$B$3))),0)</f>
        <v>1.3579096929985176E-2</v>
      </c>
    </row>
    <row r="7712" spans="1:11" x14ac:dyDescent="0.35">
      <c r="A7712">
        <v>7709</v>
      </c>
      <c r="B7712" t="str">
        <f t="shared" si="120"/>
        <v>23-52</v>
      </c>
      <c r="C7712">
        <v>-51.936329926742999</v>
      </c>
      <c r="D7712">
        <v>22.869223116577999</v>
      </c>
      <c r="E7712">
        <f>ASIN(SQRT((SIN(RADIANS(PARAMETERS!$D$8-D7712)/2)*SIN(RADIANS(PARAMETERS!$D$8-D7712)/2))+(COS(RADIANS(D7712))*COS(RADIANS(PARAMETERS!$D$8))*SIN(RADIANS(PARAMETERS!$D$9-C7712)/2)*SIN(RADIANS(PARAMETERS!$D$9-C7712)/2))))*2*3958.756</f>
        <v>765.94936954107277</v>
      </c>
      <c r="F7712">
        <v>132.88230895996</v>
      </c>
      <c r="G7712">
        <v>171.19543457031</v>
      </c>
      <c r="H7712">
        <v>205.09461975098</v>
      </c>
      <c r="I7712">
        <v>234.72479248047</v>
      </c>
      <c r="J7712">
        <v>268.63778686523</v>
      </c>
      <c r="K7712" s="6">
        <f>IFERROR(EXP(TREND(LN($F$1:$J$1),LN(F7712:J7712),LN(Calculations!$B$3))),0)</f>
        <v>1.4130876024910317E-2</v>
      </c>
    </row>
    <row r="7713" spans="1:11" x14ac:dyDescent="0.35">
      <c r="A7713">
        <v>7710</v>
      </c>
      <c r="B7713" t="str">
        <f t="shared" si="120"/>
        <v>23-52</v>
      </c>
      <c r="C7713">
        <v>-52.207651261644003</v>
      </c>
      <c r="D7713">
        <v>22.869223116577999</v>
      </c>
      <c r="E7713">
        <f>ASIN(SQRT((SIN(RADIANS(PARAMETERS!$D$8-D7713)/2)*SIN(RADIANS(PARAMETERS!$D$8-D7713)/2))+(COS(RADIANS(D7713))*COS(RADIANS(PARAMETERS!$D$8))*SIN(RADIANS(PARAMETERS!$D$9-C7713)/2)*SIN(RADIANS(PARAMETERS!$D$9-C7713)/2))))*2*3958.756</f>
        <v>752.93869994882266</v>
      </c>
      <c r="F7713">
        <v>134.30410766602</v>
      </c>
      <c r="G7713">
        <v>172.25155639648</v>
      </c>
      <c r="H7713">
        <v>206.29870605469</v>
      </c>
      <c r="I7713">
        <v>236.2201385498</v>
      </c>
      <c r="J7713">
        <v>270.48388671875</v>
      </c>
      <c r="K7713" s="6">
        <f>IFERROR(EXP(TREND(LN($F$1:$J$1),LN(F7713:J7713),LN(Calculations!$B$3))),0)</f>
        <v>1.4677046209729571E-2</v>
      </c>
    </row>
    <row r="7714" spans="1:11" x14ac:dyDescent="0.35">
      <c r="A7714">
        <v>7711</v>
      </c>
      <c r="B7714" t="str">
        <f t="shared" si="120"/>
        <v>23-52.5</v>
      </c>
      <c r="C7714">
        <v>-52.478972596544999</v>
      </c>
      <c r="D7714">
        <v>22.869223116577999</v>
      </c>
      <c r="E7714">
        <f>ASIN(SQRT((SIN(RADIANS(PARAMETERS!$D$8-D7714)/2)*SIN(RADIANS(PARAMETERS!$D$8-D7714)/2))+(COS(RADIANS(D7714))*COS(RADIANS(PARAMETERS!$D$8))*SIN(RADIANS(PARAMETERS!$D$9-C7714)/2)*SIN(RADIANS(PARAMETERS!$D$9-C7714)/2))))*2*3958.756</f>
        <v>740.12177841828884</v>
      </c>
      <c r="F7714">
        <v>135.7361907959</v>
      </c>
      <c r="G7714">
        <v>173.26412963867</v>
      </c>
      <c r="H7714">
        <v>207.52812194824</v>
      </c>
      <c r="I7714">
        <v>237.75810241699</v>
      </c>
      <c r="J7714">
        <v>272.39443969727</v>
      </c>
      <c r="K7714" s="6">
        <f>IFERROR(EXP(TREND(LN($F$1:$J$1),LN(F7714:J7714),LN(Calculations!$B$3))),0)</f>
        <v>1.5243118229343112E-2</v>
      </c>
    </row>
    <row r="7715" spans="1:11" x14ac:dyDescent="0.35">
      <c r="A7715">
        <v>7712</v>
      </c>
      <c r="B7715" t="str">
        <f t="shared" si="120"/>
        <v>23-53</v>
      </c>
      <c r="C7715">
        <v>-52.750293931446002</v>
      </c>
      <c r="D7715">
        <v>22.869223116577999</v>
      </c>
      <c r="E7715">
        <f>ASIN(SQRT((SIN(RADIANS(PARAMETERS!$D$8-D7715)/2)*SIN(RADIANS(PARAMETERS!$D$8-D7715)/2))+(COS(RADIANS(D7715))*COS(RADIANS(PARAMETERS!$D$8))*SIN(RADIANS(PARAMETERS!$D$9-C7715)/2)*SIN(RADIANS(PARAMETERS!$D$9-C7715)/2))))*2*3958.756</f>
        <v>727.50887735336323</v>
      </c>
      <c r="F7715">
        <v>137.21754455566</v>
      </c>
      <c r="G7715">
        <v>174.27513122559</v>
      </c>
      <c r="H7715">
        <v>208.82997131348</v>
      </c>
      <c r="I7715">
        <v>239.40209960938</v>
      </c>
      <c r="J7715">
        <v>274.45309448242</v>
      </c>
      <c r="K7715" s="6">
        <f>IFERROR(EXP(TREND(LN($F$1:$J$1),LN(F7715:J7715),LN(Calculations!$B$3))),0)</f>
        <v>1.5846842934488369E-2</v>
      </c>
    </row>
    <row r="7716" spans="1:11" x14ac:dyDescent="0.35">
      <c r="A7716">
        <v>7713</v>
      </c>
      <c r="B7716" t="str">
        <f t="shared" si="120"/>
        <v>23-53</v>
      </c>
      <c r="C7716">
        <v>-53.021615266346998</v>
      </c>
      <c r="D7716">
        <v>22.869223116577999</v>
      </c>
      <c r="E7716">
        <f>ASIN(SQRT((SIN(RADIANS(PARAMETERS!$D$8-D7716)/2)*SIN(RADIANS(PARAMETERS!$D$8-D7716)/2))+(COS(RADIANS(D7716))*COS(RADIANS(PARAMETERS!$D$8))*SIN(RADIANS(PARAMETERS!$D$9-C7716)/2)*SIN(RADIANS(PARAMETERS!$D$9-C7716)/2))))*2*3958.756</f>
        <v>715.11082388651766</v>
      </c>
      <c r="F7716">
        <v>138.65679931641</v>
      </c>
      <c r="G7716">
        <v>175.21646118164</v>
      </c>
      <c r="H7716">
        <v>210.0867767334</v>
      </c>
      <c r="I7716">
        <v>240.98698425293</v>
      </c>
      <c r="J7716">
        <v>276.43548583984</v>
      </c>
      <c r="K7716" s="6">
        <f>IFERROR(EXP(TREND(LN($F$1:$J$1),LN(F7716:J7716),LN(Calculations!$B$3))),0)</f>
        <v>1.6449508693648984E-2</v>
      </c>
    </row>
    <row r="7717" spans="1:11" x14ac:dyDescent="0.35">
      <c r="A7717">
        <v>7714</v>
      </c>
      <c r="B7717" t="str">
        <f t="shared" si="120"/>
        <v>23-53.5</v>
      </c>
      <c r="C7717">
        <v>-53.292936601248002</v>
      </c>
      <c r="D7717">
        <v>22.869223116577999</v>
      </c>
      <c r="E7717">
        <f>ASIN(SQRT((SIN(RADIANS(PARAMETERS!$D$8-D7717)/2)*SIN(RADIANS(PARAMETERS!$D$8-D7717)/2))+(COS(RADIANS(D7717))*COS(RADIANS(PARAMETERS!$D$8))*SIN(RADIANS(PARAMETERS!$D$9-C7717)/2)*SIN(RADIANS(PARAMETERS!$D$9-C7717)/2))))*2*3958.756</f>
        <v>702.93901734726524</v>
      </c>
      <c r="F7717">
        <v>140.13285827637</v>
      </c>
      <c r="G7717">
        <v>176.16777038574</v>
      </c>
      <c r="H7717">
        <v>211.38862609863</v>
      </c>
      <c r="I7717">
        <v>242.63610839844</v>
      </c>
      <c r="J7717">
        <v>278.50604248047</v>
      </c>
      <c r="K7717" s="6">
        <f>IFERROR(EXP(TREND(LN($F$1:$J$1),LN(F7717:J7717),LN(Calculations!$B$3))),0)</f>
        <v>1.7087273566036832E-2</v>
      </c>
    </row>
    <row r="7718" spans="1:11" x14ac:dyDescent="0.35">
      <c r="A7718">
        <v>7715</v>
      </c>
      <c r="B7718" t="str">
        <f t="shared" si="120"/>
        <v>23-53.5</v>
      </c>
      <c r="C7718">
        <v>-53.564257936148998</v>
      </c>
      <c r="D7718">
        <v>22.869223116577999</v>
      </c>
      <c r="E7718">
        <f>ASIN(SQRT((SIN(RADIANS(PARAMETERS!$D$8-D7718)/2)*SIN(RADIANS(PARAMETERS!$D$8-D7718)/2))+(COS(RADIANS(D7718))*COS(RADIANS(PARAMETERS!$D$8))*SIN(RADIANS(PARAMETERS!$D$9-C7718)/2)*SIN(RADIANS(PARAMETERS!$D$9-C7718)/2))))*2*3958.756</f>
        <v>691.0054441656489</v>
      </c>
      <c r="F7718">
        <v>141.68325805664</v>
      </c>
      <c r="G7718">
        <v>177.16258239746</v>
      </c>
      <c r="H7718">
        <v>212.77687072754</v>
      </c>
      <c r="I7718">
        <v>244.40480041504</v>
      </c>
      <c r="J7718">
        <v>280.73751831055</v>
      </c>
      <c r="K7718" s="6">
        <f>IFERROR(EXP(TREND(LN($F$1:$J$1),LN(F7718:J7718),LN(Calculations!$B$3))),0)</f>
        <v>1.7779724550795944E-2</v>
      </c>
    </row>
    <row r="7719" spans="1:11" x14ac:dyDescent="0.35">
      <c r="A7719">
        <v>7716</v>
      </c>
      <c r="B7719" t="str">
        <f t="shared" si="120"/>
        <v>23-54</v>
      </c>
      <c r="C7719">
        <v>-53.835579271050001</v>
      </c>
      <c r="D7719">
        <v>22.869223116577999</v>
      </c>
      <c r="E7719">
        <f>ASIN(SQRT((SIN(RADIANS(PARAMETERS!$D$8-D7719)/2)*SIN(RADIANS(PARAMETERS!$D$8-D7719)/2))+(COS(RADIANS(D7719))*COS(RADIANS(PARAMETERS!$D$8))*SIN(RADIANS(PARAMETERS!$D$9-C7719)/2)*SIN(RADIANS(PARAMETERS!$D$9-C7719)/2))))*2*3958.756</f>
        <v>679.32268944126588</v>
      </c>
      <c r="F7719">
        <v>143.21270751953</v>
      </c>
      <c r="G7719">
        <v>178.13650512695</v>
      </c>
      <c r="H7719">
        <v>214.1397857666</v>
      </c>
      <c r="I7719">
        <v>246.13815307617</v>
      </c>
      <c r="J7719">
        <v>282.92129516602</v>
      </c>
      <c r="K7719" s="6">
        <f>IFERROR(EXP(TREND(LN($F$1:$J$1),LN(F7719:J7719),LN(Calculations!$B$3))),0)</f>
        <v>1.8485764820943395E-2</v>
      </c>
    </row>
    <row r="7720" spans="1:11" x14ac:dyDescent="0.35">
      <c r="A7720">
        <v>7717</v>
      </c>
      <c r="B7720" t="str">
        <f t="shared" si="120"/>
        <v>23-54</v>
      </c>
      <c r="C7720">
        <v>-54.106900605950997</v>
      </c>
      <c r="D7720">
        <v>22.869223116577999</v>
      </c>
      <c r="E7720">
        <f>ASIN(SQRT((SIN(RADIANS(PARAMETERS!$D$8-D7720)/2)*SIN(RADIANS(PARAMETERS!$D$8-D7720)/2))+(COS(RADIANS(D7720))*COS(RADIANS(PARAMETERS!$D$8))*SIN(RADIANS(PARAMETERS!$D$9-C7720)/2)*SIN(RADIANS(PARAMETERS!$D$9-C7720)/2))))*2*3958.756</f>
        <v>667.9039442961373</v>
      </c>
      <c r="F7720">
        <v>144.79035949707</v>
      </c>
      <c r="G7720">
        <v>179.14262390137</v>
      </c>
      <c r="H7720">
        <v>215.54463195801</v>
      </c>
      <c r="I7720">
        <v>247.92266845703</v>
      </c>
      <c r="J7720">
        <v>285.16744995117</v>
      </c>
      <c r="K7720" s="6">
        <f>IFERROR(EXP(TREND(LN($F$1:$J$1),LN(F7720:J7720),LN(Calculations!$B$3))),0)</f>
        <v>1.9239854797755435E-2</v>
      </c>
    </row>
    <row r="7721" spans="1:11" x14ac:dyDescent="0.35">
      <c r="A7721">
        <v>7718</v>
      </c>
      <c r="B7721" t="str">
        <f t="shared" si="120"/>
        <v>23-54.5</v>
      </c>
      <c r="C7721">
        <v>-54.378221940852001</v>
      </c>
      <c r="D7721">
        <v>22.869223116577999</v>
      </c>
      <c r="E7721">
        <f>ASIN(SQRT((SIN(RADIANS(PARAMETERS!$D$8-D7721)/2)*SIN(RADIANS(PARAMETERS!$D$8-D7721)/2))+(COS(RADIANS(D7721))*COS(RADIANS(PARAMETERS!$D$8))*SIN(RADIANS(PARAMETERS!$D$9-C7721)/2)*SIN(RADIANS(PARAMETERS!$D$9-C7721)/2))))*2*3958.756</f>
        <v>656.7630080146231</v>
      </c>
      <c r="F7721">
        <v>146.43362426758</v>
      </c>
      <c r="G7721">
        <v>180.19290161133</v>
      </c>
      <c r="H7721">
        <v>217.00569152832</v>
      </c>
      <c r="I7721">
        <v>249.77481079102</v>
      </c>
      <c r="J7721">
        <v>287.49508666992</v>
      </c>
      <c r="K7721" s="6">
        <f>IFERROR(EXP(TREND(LN($F$1:$J$1),LN(F7721:J7721),LN(Calculations!$B$3))),0)</f>
        <v>2.005421169663767E-2</v>
      </c>
    </row>
    <row r="7722" spans="1:11" x14ac:dyDescent="0.35">
      <c r="A7722">
        <v>7719</v>
      </c>
      <c r="B7722" t="str">
        <f t="shared" si="120"/>
        <v>23-54.5</v>
      </c>
      <c r="C7722">
        <v>-54.649543275752997</v>
      </c>
      <c r="D7722">
        <v>22.869223116577999</v>
      </c>
      <c r="E7722">
        <f>ASIN(SQRT((SIN(RADIANS(PARAMETERS!$D$8-D7722)/2)*SIN(RADIANS(PARAMETERS!$D$8-D7722)/2))+(COS(RADIANS(D7722))*COS(RADIANS(PARAMETERS!$D$8))*SIN(RADIANS(PARAMETERS!$D$9-C7722)/2)*SIN(RADIANS(PARAMETERS!$D$9-C7722)/2))))*2*3958.756</f>
        <v>645.91428385996505</v>
      </c>
      <c r="F7722">
        <v>148.00459289551</v>
      </c>
      <c r="G7722">
        <v>181.19215393066</v>
      </c>
      <c r="H7722">
        <v>218.37643432617</v>
      </c>
      <c r="I7722">
        <v>251.498046875</v>
      </c>
      <c r="J7722">
        <v>289.64587402344</v>
      </c>
      <c r="K7722" s="6">
        <f>IFERROR(EXP(TREND(LN($F$1:$J$1),LN(F7722:J7722),LN(Calculations!$B$3))),0)</f>
        <v>2.0861894899009699E-2</v>
      </c>
    </row>
    <row r="7723" spans="1:11" x14ac:dyDescent="0.35">
      <c r="A7723">
        <v>7720</v>
      </c>
      <c r="B7723" t="str">
        <f t="shared" si="120"/>
        <v>23-55</v>
      </c>
      <c r="C7723">
        <v>-54.920864610654</v>
      </c>
      <c r="D7723">
        <v>22.869223116577999</v>
      </c>
      <c r="E7723">
        <f>ASIN(SQRT((SIN(RADIANS(PARAMETERS!$D$8-D7723)/2)*SIN(RADIANS(PARAMETERS!$D$8-D7723)/2))+(COS(RADIANS(D7723))*COS(RADIANS(PARAMETERS!$D$8))*SIN(RADIANS(PARAMETERS!$D$9-C7723)/2)*SIN(RADIANS(PARAMETERS!$D$9-C7723)/2))))*2*3958.756</f>
        <v>635.37276735074363</v>
      </c>
      <c r="F7723">
        <v>149.56832885742</v>
      </c>
      <c r="G7723">
        <v>182.18428039551</v>
      </c>
      <c r="H7723">
        <v>219.72673034668</v>
      </c>
      <c r="I7723">
        <v>253.18762207031</v>
      </c>
      <c r="J7723">
        <v>291.74642944336</v>
      </c>
      <c r="K7723" s="6">
        <f>IFERROR(EXP(TREND(LN($F$1:$J$1),LN(F7723:J7723),LN(Calculations!$B$3))),0)</f>
        <v>2.1695087412290034E-2</v>
      </c>
    </row>
    <row r="7724" spans="1:11" x14ac:dyDescent="0.35">
      <c r="A7724">
        <v>7721</v>
      </c>
      <c r="B7724" t="str">
        <f t="shared" si="120"/>
        <v>23-55</v>
      </c>
      <c r="C7724">
        <v>-55.192185945555003</v>
      </c>
      <c r="D7724">
        <v>22.869223116577999</v>
      </c>
      <c r="E7724">
        <f>ASIN(SQRT((SIN(RADIANS(PARAMETERS!$D$8-D7724)/2)*SIN(RADIANS(PARAMETERS!$D$8-D7724)/2))+(COS(RADIANS(D7724))*COS(RADIANS(PARAMETERS!$D$8))*SIN(RADIANS(PARAMETERS!$D$9-C7724)/2)*SIN(RADIANS(PARAMETERS!$D$9-C7724)/2))))*2*3958.756</f>
        <v>625.15402568933018</v>
      </c>
      <c r="F7724">
        <v>151.13069152832</v>
      </c>
      <c r="G7724">
        <v>183.17230224609</v>
      </c>
      <c r="H7724">
        <v>221.05953979492</v>
      </c>
      <c r="I7724">
        <v>254.84634399414</v>
      </c>
      <c r="J7724">
        <v>293.79928588867</v>
      </c>
      <c r="K7724" s="6">
        <f>IFERROR(EXP(TREND(LN($F$1:$J$1),LN(F7724:J7724),LN(Calculations!$B$3))),0)</f>
        <v>2.2558111433862237E-2</v>
      </c>
    </row>
    <row r="7725" spans="1:11" x14ac:dyDescent="0.35">
      <c r="A7725">
        <v>7722</v>
      </c>
      <c r="B7725" t="str">
        <f t="shared" si="120"/>
        <v>23-55.5</v>
      </c>
      <c r="C7725">
        <v>-55.463507280456</v>
      </c>
      <c r="D7725">
        <v>22.869223116577999</v>
      </c>
      <c r="E7725">
        <f>ASIN(SQRT((SIN(RADIANS(PARAMETERS!$D$8-D7725)/2)*SIN(RADIANS(PARAMETERS!$D$8-D7725)/2))+(COS(RADIANS(D7725))*COS(RADIANS(PARAMETERS!$D$8))*SIN(RADIANS(PARAMETERS!$D$9-C7725)/2)*SIN(RADIANS(PARAMETERS!$D$9-C7725)/2))))*2*3958.756</f>
        <v>615.27416696780494</v>
      </c>
      <c r="F7725">
        <v>152.59100341797</v>
      </c>
      <c r="G7725">
        <v>184.07614135742</v>
      </c>
      <c r="H7725">
        <v>222.23944091797</v>
      </c>
      <c r="I7725">
        <v>256.28405761719</v>
      </c>
      <c r="J7725">
        <v>295.54592895508</v>
      </c>
      <c r="K7725" s="6">
        <f>IFERROR(EXP(TREND(LN($F$1:$J$1),LN(F7725:J7725),LN(Calculations!$B$3))),0)</f>
        <v>2.3396719820948181E-2</v>
      </c>
    </row>
    <row r="7726" spans="1:11" x14ac:dyDescent="0.35">
      <c r="A7726">
        <v>7723</v>
      </c>
      <c r="B7726" t="str">
        <f t="shared" si="120"/>
        <v>23-55.5</v>
      </c>
      <c r="C7726">
        <v>-55.734828615357003</v>
      </c>
      <c r="D7726">
        <v>22.869223116577999</v>
      </c>
      <c r="E7726">
        <f>ASIN(SQRT((SIN(RADIANS(PARAMETERS!$D$8-D7726)/2)*SIN(RADIANS(PARAMETERS!$D$8-D7726)/2))+(COS(RADIANS(D7726))*COS(RADIANS(PARAMETERS!$D$8))*SIN(RADIANS(PARAMETERS!$D$9-C7726)/2)*SIN(RADIANS(PARAMETERS!$D$9-C7726)/2))))*2*3958.756</f>
        <v>605.74979774645055</v>
      </c>
      <c r="F7726">
        <v>154.01243591309</v>
      </c>
      <c r="G7726">
        <v>184.94444274902</v>
      </c>
      <c r="H7726">
        <v>223.35511779785</v>
      </c>
      <c r="I7726">
        <v>257.62921142578</v>
      </c>
      <c r="J7726">
        <v>297.16445922852</v>
      </c>
      <c r="K7726" s="6">
        <f>IFERROR(EXP(TREND(LN($F$1:$J$1),LN(F7726:J7726),LN(Calculations!$B$3))),0)</f>
        <v>2.4242839961552638E-2</v>
      </c>
    </row>
    <row r="7727" spans="1:11" x14ac:dyDescent="0.35">
      <c r="A7727">
        <v>7724</v>
      </c>
      <c r="B7727" t="str">
        <f t="shared" si="120"/>
        <v>23-56</v>
      </c>
      <c r="C7727">
        <v>-56.006149950257999</v>
      </c>
      <c r="D7727">
        <v>22.869223116577999</v>
      </c>
      <c r="E7727">
        <f>ASIN(SQRT((SIN(RADIANS(PARAMETERS!$D$8-D7727)/2)*SIN(RADIANS(PARAMETERS!$D$8-D7727)/2))+(COS(RADIANS(D7727))*COS(RADIANS(PARAMETERS!$D$8))*SIN(RADIANS(PARAMETERS!$D$9-C7727)/2)*SIN(RADIANS(PARAMETERS!$D$9-C7727)/2))))*2*3958.756</f>
        <v>596.59796761903783</v>
      </c>
      <c r="F7727">
        <v>155.38737487793</v>
      </c>
      <c r="G7727">
        <v>185.77893066406</v>
      </c>
      <c r="H7727">
        <v>224.40982055664</v>
      </c>
      <c r="I7727">
        <v>258.88653564453</v>
      </c>
      <c r="J7727">
        <v>298.66159057617</v>
      </c>
      <c r="K7727" s="6">
        <f>IFERROR(EXP(TREND(LN($F$1:$J$1),LN(F7727:J7727),LN(Calculations!$B$3))),0)</f>
        <v>2.5092255179899558E-2</v>
      </c>
    </row>
    <row r="7728" spans="1:11" x14ac:dyDescent="0.35">
      <c r="A7728">
        <v>7725</v>
      </c>
      <c r="B7728" t="str">
        <f t="shared" si="120"/>
        <v>23-56.5</v>
      </c>
      <c r="C7728">
        <v>-56.277471285159002</v>
      </c>
      <c r="D7728">
        <v>22.869223116577999</v>
      </c>
      <c r="E7728">
        <f>ASIN(SQRT((SIN(RADIANS(PARAMETERS!$D$8-D7728)/2)*SIN(RADIANS(PARAMETERS!$D$8-D7728)/2))+(COS(RADIANS(D7728))*COS(RADIANS(PARAMETERS!$D$8))*SIN(RADIANS(PARAMETERS!$D$9-C7728)/2)*SIN(RADIANS(PARAMETERS!$D$9-C7728)/2))))*2*3958.756</f>
        <v>587.836099462368</v>
      </c>
      <c r="F7728">
        <v>156.66542053223</v>
      </c>
      <c r="G7728">
        <v>186.53987121582</v>
      </c>
      <c r="H7728">
        <v>225.33839416504</v>
      </c>
      <c r="I7728">
        <v>259.96594238281</v>
      </c>
      <c r="J7728">
        <v>299.91616821289</v>
      </c>
      <c r="K7728" s="6">
        <f>IFERROR(EXP(TREND(LN($F$1:$J$1),LN(F7728:J7728),LN(Calculations!$B$3))),0)</f>
        <v>2.5913919035494823E-2</v>
      </c>
    </row>
    <row r="7729" spans="1:11" x14ac:dyDescent="0.35">
      <c r="A7729">
        <v>7726</v>
      </c>
      <c r="B7729" t="str">
        <f t="shared" si="120"/>
        <v>23-56.5</v>
      </c>
      <c r="C7729">
        <v>-56.548792620059999</v>
      </c>
      <c r="D7729">
        <v>22.869223116577999</v>
      </c>
      <c r="E7729">
        <f>ASIN(SQRT((SIN(RADIANS(PARAMETERS!$D$8-D7729)/2)*SIN(RADIANS(PARAMETERS!$D$8-D7729)/2))+(COS(RADIANS(D7729))*COS(RADIANS(PARAMETERS!$D$8))*SIN(RADIANS(PARAMETERS!$D$9-C7729)/2)*SIN(RADIANS(PARAMETERS!$D$9-C7729)/2))))*2*3958.756</f>
        <v>579.48190423009589</v>
      </c>
      <c r="F7729">
        <v>157.9366607666</v>
      </c>
      <c r="G7729">
        <v>187.3014831543</v>
      </c>
      <c r="H7729">
        <v>226.25997924805</v>
      </c>
      <c r="I7729">
        <v>261.03048706055</v>
      </c>
      <c r="J7729">
        <v>301.14584350586</v>
      </c>
      <c r="K7729" s="6">
        <f>IFERROR(EXP(TREND(LN($F$1:$J$1),LN(F7729:J7729),LN(Calculations!$B$3))),0)</f>
        <v>2.6761410125155306E-2</v>
      </c>
    </row>
    <row r="7730" spans="1:11" x14ac:dyDescent="0.35">
      <c r="A7730">
        <v>7727</v>
      </c>
      <c r="B7730" t="str">
        <f t="shared" si="120"/>
        <v>23-57</v>
      </c>
      <c r="C7730">
        <v>-56.820113954961002</v>
      </c>
      <c r="D7730">
        <v>22.869223116577999</v>
      </c>
      <c r="E7730">
        <f>ASIN(SQRT((SIN(RADIANS(PARAMETERS!$D$8-D7730)/2)*SIN(RADIANS(PARAMETERS!$D$8-D7730)/2))+(COS(RADIANS(D7730))*COS(RADIANS(PARAMETERS!$D$8))*SIN(RADIANS(PARAMETERS!$D$9-C7730)/2)*SIN(RADIANS(PARAMETERS!$D$9-C7730)/2))))*2*3958.756</f>
        <v>571.55327940717416</v>
      </c>
      <c r="F7730">
        <v>159.17922973633</v>
      </c>
      <c r="G7730">
        <v>188.05558776855</v>
      </c>
      <c r="H7730">
        <v>227.16035461426</v>
      </c>
      <c r="I7730">
        <v>262.05999755859</v>
      </c>
      <c r="J7730">
        <v>302.3229675293</v>
      </c>
      <c r="K7730" s="6">
        <f>IFERROR(EXP(TREND(LN($F$1:$J$1),LN(F7730:J7730),LN(Calculations!$B$3))),0)</f>
        <v>2.7622830670766388E-2</v>
      </c>
    </row>
    <row r="7731" spans="1:11" x14ac:dyDescent="0.35">
      <c r="A7731">
        <v>7728</v>
      </c>
      <c r="B7731" t="str">
        <f t="shared" si="120"/>
        <v>23-57</v>
      </c>
      <c r="C7731">
        <v>-57.091435289861998</v>
      </c>
      <c r="D7731">
        <v>22.869223116577999</v>
      </c>
      <c r="E7731">
        <f>ASIN(SQRT((SIN(RADIANS(PARAMETERS!$D$8-D7731)/2)*SIN(RADIANS(PARAMETERS!$D$8-D7731)/2))+(COS(RADIANS(D7731))*COS(RADIANS(PARAMETERS!$D$8))*SIN(RADIANS(PARAMETERS!$D$9-C7731)/2)*SIN(RADIANS(PARAMETERS!$D$9-C7731)/2))))*2*3958.756</f>
        <v>564.06819060358998</v>
      </c>
      <c r="F7731">
        <v>160.31547546387</v>
      </c>
      <c r="G7731">
        <v>188.73829650879</v>
      </c>
      <c r="H7731">
        <v>227.93933105469</v>
      </c>
      <c r="I7731">
        <v>262.91879272461</v>
      </c>
      <c r="J7731">
        <v>303.26779174805</v>
      </c>
      <c r="K7731" s="6">
        <f>IFERROR(EXP(TREND(LN($F$1:$J$1),LN(F7731:J7731),LN(Calculations!$B$3))),0)</f>
        <v>2.8446724028365081E-2</v>
      </c>
    </row>
    <row r="7732" spans="1:11" x14ac:dyDescent="0.35">
      <c r="A7732">
        <v>7729</v>
      </c>
      <c r="B7732" t="str">
        <f t="shared" si="120"/>
        <v>23-57.5</v>
      </c>
      <c r="C7732">
        <v>-57.362756624763001</v>
      </c>
      <c r="D7732">
        <v>22.869223116577999</v>
      </c>
      <c r="E7732">
        <f>ASIN(SQRT((SIN(RADIANS(PARAMETERS!$D$8-D7732)/2)*SIN(RADIANS(PARAMETERS!$D$8-D7732)/2))+(COS(RADIANS(D7732))*COS(RADIANS(PARAMETERS!$D$8))*SIN(RADIANS(PARAMETERS!$D$9-C7732)/2)*SIN(RADIANS(PARAMETERS!$D$9-C7732)/2))))*2*3958.756</f>
        <v>557.0445362421699</v>
      </c>
      <c r="F7732">
        <v>161.43383789063</v>
      </c>
      <c r="G7732">
        <v>189.42219543457</v>
      </c>
      <c r="H7732">
        <v>228.71246337891</v>
      </c>
      <c r="I7732">
        <v>263.76452636719</v>
      </c>
      <c r="J7732">
        <v>304.19018554688</v>
      </c>
      <c r="K7732" s="6">
        <f>IFERROR(EXP(TREND(LN($F$1:$J$1),LN(F7732:J7732),LN(Calculations!$B$3))),0)</f>
        <v>2.9288971981773725E-2</v>
      </c>
    </row>
    <row r="7733" spans="1:11" x14ac:dyDescent="0.35">
      <c r="A7733">
        <v>7730</v>
      </c>
      <c r="B7733" t="str">
        <f t="shared" si="120"/>
        <v>23-57.5</v>
      </c>
      <c r="C7733">
        <v>-57.634077959663998</v>
      </c>
      <c r="D7733">
        <v>22.869223116577999</v>
      </c>
      <c r="E7733">
        <f>ASIN(SQRT((SIN(RADIANS(PARAMETERS!$D$8-D7733)/2)*SIN(RADIANS(PARAMETERS!$D$8-D7733)/2))+(COS(RADIANS(D7733))*COS(RADIANS(PARAMETERS!$D$8))*SIN(RADIANS(PARAMETERS!$D$9-C7733)/2)*SIN(RADIANS(PARAMETERS!$D$9-C7733)/2))))*2*3958.756</f>
        <v>550.49999588626417</v>
      </c>
      <c r="F7733">
        <v>162.50714111328</v>
      </c>
      <c r="G7733">
        <v>190.0987701416</v>
      </c>
      <c r="H7733">
        <v>229.46759033203</v>
      </c>
      <c r="I7733">
        <v>264.58145141602</v>
      </c>
      <c r="J7733">
        <v>305.07012939453</v>
      </c>
      <c r="K7733" s="6">
        <f>IFERROR(EXP(TREND(LN($F$1:$J$1),LN(F7733:J7733),LN(Calculations!$B$3))),0)</f>
        <v>3.0131484122496964E-2</v>
      </c>
    </row>
    <row r="7734" spans="1:11" x14ac:dyDescent="0.35">
      <c r="A7734">
        <v>7731</v>
      </c>
      <c r="B7734" t="str">
        <f t="shared" si="120"/>
        <v>23-58</v>
      </c>
      <c r="C7734">
        <v>-57.905399294565001</v>
      </c>
      <c r="D7734">
        <v>22.869223116577999</v>
      </c>
      <c r="E7734">
        <f>ASIN(SQRT((SIN(RADIANS(PARAMETERS!$D$8-D7734)/2)*SIN(RADIANS(PARAMETERS!$D$8-D7734)/2))+(COS(RADIANS(D7734))*COS(RADIANS(PARAMETERS!$D$8))*SIN(RADIANS(PARAMETERS!$D$9-C7734)/2)*SIN(RADIANS(PARAMETERS!$D$9-C7734)/2))))*2*3958.756</f>
        <v>544.45186345092441</v>
      </c>
      <c r="F7734">
        <v>163.47682189941</v>
      </c>
      <c r="G7734">
        <v>190.72761535645</v>
      </c>
      <c r="H7734">
        <v>230.14738464355</v>
      </c>
      <c r="I7734">
        <v>265.29602050781</v>
      </c>
      <c r="J7734">
        <v>305.81402587891</v>
      </c>
      <c r="K7734" s="6">
        <f>IFERROR(EXP(TREND(LN($F$1:$J$1),LN(F7734:J7734),LN(Calculations!$B$3))),0)</f>
        <v>3.0929457322052732E-2</v>
      </c>
    </row>
    <row r="7735" spans="1:11" x14ac:dyDescent="0.35">
      <c r="A7735">
        <v>7732</v>
      </c>
      <c r="B7735" t="str">
        <f t="shared" si="120"/>
        <v>23-58</v>
      </c>
      <c r="C7735">
        <v>-58.176720629465002</v>
      </c>
      <c r="D7735">
        <v>22.869223116577999</v>
      </c>
      <c r="E7735">
        <f>ASIN(SQRT((SIN(RADIANS(PARAMETERS!$D$8-D7735)/2)*SIN(RADIANS(PARAMETERS!$D$8-D7735)/2))+(COS(RADIANS(D7735))*COS(RADIANS(PARAMETERS!$D$8))*SIN(RADIANS(PARAMETERS!$D$9-C7735)/2)*SIN(RADIANS(PARAMETERS!$D$9-C7735)/2))))*2*3958.756</f>
        <v>538.91686732629216</v>
      </c>
      <c r="F7735">
        <v>164.45927429199</v>
      </c>
      <c r="G7735">
        <v>191.40927124023</v>
      </c>
      <c r="H7735">
        <v>230.90576171875</v>
      </c>
      <c r="I7735">
        <v>266.11407470703</v>
      </c>
      <c r="J7735">
        <v>306.69213867188</v>
      </c>
      <c r="K7735" s="6">
        <f>IFERROR(EXP(TREND(LN($F$1:$J$1),LN(F7735:J7735),LN(Calculations!$B$3))),0)</f>
        <v>3.1764098757619187E-2</v>
      </c>
    </row>
    <row r="7736" spans="1:11" x14ac:dyDescent="0.35">
      <c r="A7736">
        <v>7733</v>
      </c>
      <c r="B7736" t="str">
        <f t="shared" si="120"/>
        <v>23-58.5</v>
      </c>
      <c r="C7736">
        <v>-58.448041964365999</v>
      </c>
      <c r="D7736">
        <v>22.869223116577999</v>
      </c>
      <c r="E7736">
        <f>ASIN(SQRT((SIN(RADIANS(PARAMETERS!$D$8-D7736)/2)*SIN(RADIANS(PARAMETERS!$D$8-D7736)/2))+(COS(RADIANS(D7736))*COS(RADIANS(PARAMETERS!$D$8))*SIN(RADIANS(PARAMETERS!$D$9-C7736)/2)*SIN(RADIANS(PARAMETERS!$D$9-C7736)/2))))*2*3958.756</f>
        <v>533.91098028156921</v>
      </c>
      <c r="F7736">
        <v>165.4214630127</v>
      </c>
      <c r="G7736">
        <v>192.12066650391</v>
      </c>
      <c r="H7736">
        <v>231.70799255371</v>
      </c>
      <c r="I7736">
        <v>266.98959350586</v>
      </c>
      <c r="J7736">
        <v>307.64447021484</v>
      </c>
      <c r="K7736" s="6">
        <f>IFERROR(EXP(TREND(LN($F$1:$J$1),LN(F7736:J7736),LN(Calculations!$B$3))),0)</f>
        <v>3.2611117915757715E-2</v>
      </c>
    </row>
    <row r="7737" spans="1:11" x14ac:dyDescent="0.35">
      <c r="A7737">
        <v>7734</v>
      </c>
      <c r="B7737" t="str">
        <f t="shared" si="120"/>
        <v>23-58.5</v>
      </c>
      <c r="C7737">
        <v>-58.719363299267002</v>
      </c>
      <c r="D7737">
        <v>22.869223116577999</v>
      </c>
      <c r="E7737">
        <f>ASIN(SQRT((SIN(RADIANS(PARAMETERS!$D$8-D7737)/2)*SIN(RADIANS(PARAMETERS!$D$8-D7737)/2))+(COS(RADIANS(D7737))*COS(RADIANS(PARAMETERS!$D$8))*SIN(RADIANS(PARAMETERS!$D$9-C7737)/2)*SIN(RADIANS(PARAMETERS!$D$9-C7737)/2))))*2*3958.756</f>
        <v>529.4492228669975</v>
      </c>
      <c r="F7737">
        <v>166.30752563477</v>
      </c>
      <c r="G7737">
        <v>192.7979888916</v>
      </c>
      <c r="H7737">
        <v>232.45550537109</v>
      </c>
      <c r="I7737">
        <v>267.79019165039</v>
      </c>
      <c r="J7737">
        <v>308.49667358398</v>
      </c>
      <c r="K7737" s="6">
        <f>IFERROR(EXP(TREND(LN($F$1:$J$1),LN(F7737:J7737),LN(Calculations!$B$3))),0)</f>
        <v>3.3426380801428991E-2</v>
      </c>
    </row>
    <row r="7738" spans="1:11" x14ac:dyDescent="0.35">
      <c r="A7738">
        <v>7735</v>
      </c>
      <c r="B7738" t="str">
        <f t="shared" si="120"/>
        <v>23-59</v>
      </c>
      <c r="C7738">
        <v>-58.990684634167998</v>
      </c>
      <c r="D7738">
        <v>22.869223116577999</v>
      </c>
      <c r="E7738">
        <f>ASIN(SQRT((SIN(RADIANS(PARAMETERS!$D$8-D7738)/2)*SIN(RADIANS(PARAMETERS!$D$8-D7738)/2))+(COS(RADIANS(D7738))*COS(RADIANS(PARAMETERS!$D$8))*SIN(RADIANS(PARAMETERS!$D$9-C7738)/2)*SIN(RADIANS(PARAMETERS!$D$9-C7738)/2))))*2*3958.756</f>
        <v>525.54546483005356</v>
      </c>
      <c r="F7738">
        <v>167.20516967773</v>
      </c>
      <c r="G7738">
        <v>193.52627563477</v>
      </c>
      <c r="H7738">
        <v>233.29008483887</v>
      </c>
      <c r="I7738">
        <v>268.71356201172</v>
      </c>
      <c r="J7738">
        <v>309.51638793945</v>
      </c>
      <c r="K7738" s="6">
        <f>IFERROR(EXP(TREND(LN($F$1:$J$1),LN(F7738:J7738),LN(Calculations!$B$3))),0)</f>
        <v>3.4268734930521155E-2</v>
      </c>
    </row>
    <row r="7739" spans="1:11" x14ac:dyDescent="0.35">
      <c r="A7739">
        <v>7736</v>
      </c>
      <c r="B7739" t="str">
        <f t="shared" si="120"/>
        <v>23-59.5</v>
      </c>
      <c r="C7739">
        <v>-59.262005969069001</v>
      </c>
      <c r="D7739">
        <v>22.869223116577999</v>
      </c>
      <c r="E7739">
        <f>ASIN(SQRT((SIN(RADIANS(PARAMETERS!$D$8-D7739)/2)*SIN(RADIANS(PARAMETERS!$D$8-D7739)/2))+(COS(RADIANS(D7739))*COS(RADIANS(PARAMETERS!$D$8))*SIN(RADIANS(PARAMETERS!$D$9-C7739)/2)*SIN(RADIANS(PARAMETERS!$D$9-C7739)/2))))*2*3958.756</f>
        <v>522.21222974641137</v>
      </c>
      <c r="F7739">
        <v>168.08529663086</v>
      </c>
      <c r="G7739">
        <v>194.2819519043</v>
      </c>
      <c r="H7739">
        <v>234.1768951416</v>
      </c>
      <c r="I7739">
        <v>269.71392822266</v>
      </c>
      <c r="J7739">
        <v>310.6442565918</v>
      </c>
      <c r="K7739" s="6">
        <f>IFERROR(EXP(TREND(LN($F$1:$J$1),LN(F7739:J7739),LN(Calculations!$B$3))),0)</f>
        <v>3.5113599929780789E-2</v>
      </c>
    </row>
    <row r="7740" spans="1:11" x14ac:dyDescent="0.35">
      <c r="A7740">
        <v>7737</v>
      </c>
      <c r="B7740" t="str">
        <f t="shared" si="120"/>
        <v>23-59.5</v>
      </c>
      <c r="C7740">
        <v>-59.533327303969998</v>
      </c>
      <c r="D7740">
        <v>22.869223116577999</v>
      </c>
      <c r="E7740">
        <f>ASIN(SQRT((SIN(RADIANS(PARAMETERS!$D$8-D7740)/2)*SIN(RADIANS(PARAMETERS!$D$8-D7740)/2))+(COS(RADIANS(D7740))*COS(RADIANS(PARAMETERS!$D$8))*SIN(RADIANS(PARAMETERS!$D$9-C7740)/2)*SIN(RADIANS(PARAMETERS!$D$9-C7740)/2))))*2*3958.756</f>
        <v>519.46050856357385</v>
      </c>
      <c r="F7740">
        <v>168.91011047363</v>
      </c>
      <c r="G7740">
        <v>195.01846313477</v>
      </c>
      <c r="H7740">
        <v>235.0479888916</v>
      </c>
      <c r="I7740">
        <v>270.70260620117</v>
      </c>
      <c r="J7740">
        <v>311.76614379883</v>
      </c>
      <c r="K7740" s="6">
        <f>IFERROR(EXP(TREND(LN($F$1:$J$1),LN(F7740:J7740),LN(Calculations!$B$3))),0)</f>
        <v>3.5926007915896854E-2</v>
      </c>
    </row>
    <row r="7741" spans="1:11" x14ac:dyDescent="0.35">
      <c r="A7741">
        <v>7738</v>
      </c>
      <c r="B7741" t="str">
        <f t="shared" si="120"/>
        <v>23-60</v>
      </c>
      <c r="C7741">
        <v>-59.804648638871001</v>
      </c>
      <c r="D7741">
        <v>22.869223116577999</v>
      </c>
      <c r="E7741">
        <f>ASIN(SQRT((SIN(RADIANS(PARAMETERS!$D$8-D7741)/2)*SIN(RADIANS(PARAMETERS!$D$8-D7741)/2))+(COS(RADIANS(D7741))*COS(RADIANS(PARAMETERS!$D$8))*SIN(RADIANS(PARAMETERS!$D$9-C7741)/2)*SIN(RADIANS(PARAMETERS!$D$9-C7741)/2))))*2*3958.756</f>
        <v>517.29958800118345</v>
      </c>
      <c r="F7741">
        <v>169.71832275391</v>
      </c>
      <c r="G7741">
        <v>195.78346252441</v>
      </c>
      <c r="H7741">
        <v>235.97763061523</v>
      </c>
      <c r="I7741">
        <v>271.77990722656</v>
      </c>
      <c r="J7741">
        <v>313.01443481445</v>
      </c>
      <c r="K7741" s="6">
        <f>IFERROR(EXP(TREND(LN($F$1:$J$1),LN(F7741:J7741),LN(Calculations!$B$3))),0)</f>
        <v>3.6733135337025748E-2</v>
      </c>
    </row>
    <row r="7742" spans="1:11" x14ac:dyDescent="0.35">
      <c r="A7742">
        <v>7739</v>
      </c>
      <c r="B7742" t="str">
        <f t="shared" si="120"/>
        <v>23-60</v>
      </c>
      <c r="C7742">
        <v>-60.075969973771997</v>
      </c>
      <c r="D7742">
        <v>22.869223116577999</v>
      </c>
      <c r="E7742">
        <f>ASIN(SQRT((SIN(RADIANS(PARAMETERS!$D$8-D7742)/2)*SIN(RADIANS(PARAMETERS!$D$8-D7742)/2))+(COS(RADIANS(D7742))*COS(RADIANS(PARAMETERS!$D$8))*SIN(RADIANS(PARAMETERS!$D$9-C7742)/2)*SIN(RADIANS(PARAMETERS!$D$9-C7742)/2))))*2*3958.756</f>
        <v>515.73689969263592</v>
      </c>
      <c r="F7742">
        <v>170.47941589355</v>
      </c>
      <c r="G7742">
        <v>196.54797363281</v>
      </c>
      <c r="H7742">
        <v>236.92352294922</v>
      </c>
      <c r="I7742">
        <v>272.890625</v>
      </c>
      <c r="J7742">
        <v>314.31823730469</v>
      </c>
      <c r="K7742" s="6">
        <f>IFERROR(EXP(TREND(LN($F$1:$J$1),LN(F7742:J7742),LN(Calculations!$B$3))),0)</f>
        <v>3.7505653529316577E-2</v>
      </c>
    </row>
    <row r="7743" spans="1:11" x14ac:dyDescent="0.35">
      <c r="A7743">
        <v>7740</v>
      </c>
      <c r="B7743" t="str">
        <f t="shared" si="120"/>
        <v>23-60.5</v>
      </c>
      <c r="C7743">
        <v>-60.347291308673</v>
      </c>
      <c r="D7743">
        <v>22.869223116577999</v>
      </c>
      <c r="E7743">
        <f>ASIN(SQRT((SIN(RADIANS(PARAMETERS!$D$8-D7743)/2)*SIN(RADIANS(PARAMETERS!$D$8-D7743)/2))+(COS(RADIANS(D7743))*COS(RADIANS(PARAMETERS!$D$8))*SIN(RADIANS(PARAMETERS!$D$9-C7743)/2)*SIN(RADIANS(PARAMETERS!$D$9-C7743)/2))))*2*3958.756</f>
        <v>514.7778955552983</v>
      </c>
      <c r="F7743">
        <v>171.16674804688</v>
      </c>
      <c r="G7743">
        <v>197.27346801758</v>
      </c>
      <c r="H7743">
        <v>237.8289642334</v>
      </c>
      <c r="I7743">
        <v>273.96051025391</v>
      </c>
      <c r="J7743">
        <v>315.58169555664</v>
      </c>
      <c r="K7743" s="6">
        <f>IFERROR(EXP(TREND(LN($F$1:$J$1),LN(F7743:J7743),LN(Calculations!$B$3))),0)</f>
        <v>3.8216091566014951E-2</v>
      </c>
    </row>
    <row r="7744" spans="1:11" x14ac:dyDescent="0.35">
      <c r="A7744">
        <v>7741</v>
      </c>
      <c r="B7744" t="str">
        <f t="shared" si="120"/>
        <v>23-60.5</v>
      </c>
      <c r="C7744">
        <v>-60.618612643573996</v>
      </c>
      <c r="D7744">
        <v>22.869223116577999</v>
      </c>
      <c r="E7744">
        <f>ASIN(SQRT((SIN(RADIANS(PARAMETERS!$D$8-D7744)/2)*SIN(RADIANS(PARAMETERS!$D$8-D7744)/2))+(COS(RADIANS(D7744))*COS(RADIANS(PARAMETERS!$D$8))*SIN(RADIANS(PARAMETERS!$D$9-C7744)/2)*SIN(RADIANS(PARAMETERS!$D$9-C7744)/2))))*2*3958.756</f>
        <v>514.42595413649269</v>
      </c>
      <c r="F7744">
        <v>171.84359741211</v>
      </c>
      <c r="G7744">
        <v>198.02824401855</v>
      </c>
      <c r="H7744">
        <v>238.79800415039</v>
      </c>
      <c r="I7744">
        <v>275.12832641602</v>
      </c>
      <c r="J7744">
        <v>316.98641967773</v>
      </c>
      <c r="K7744" s="6">
        <f>IFERROR(EXP(TREND(LN($F$1:$J$1),LN(F7744:J7744),LN(Calculations!$B$3))),0)</f>
        <v>3.8914044408184474E-2</v>
      </c>
    </row>
    <row r="7745" spans="1:11" x14ac:dyDescent="0.35">
      <c r="A7745">
        <v>7742</v>
      </c>
      <c r="B7745" t="str">
        <f t="shared" si="120"/>
        <v>23-61</v>
      </c>
      <c r="C7745">
        <v>-60.889933978475</v>
      </c>
      <c r="D7745">
        <v>22.869223116577999</v>
      </c>
      <c r="E7745">
        <f>ASIN(SQRT((SIN(RADIANS(PARAMETERS!$D$8-D7745)/2)*SIN(RADIANS(PARAMETERS!$D$8-D7745)/2))+(COS(RADIANS(D7745))*COS(RADIANS(PARAMETERS!$D$8))*SIN(RADIANS(PARAMETERS!$D$9-C7745)/2)*SIN(RADIANS(PARAMETERS!$D$9-C7745)/2))))*2*3958.756</f>
        <v>514.68232162645893</v>
      </c>
      <c r="F7745">
        <v>172.47885131836</v>
      </c>
      <c r="G7745">
        <v>198.77529907227</v>
      </c>
      <c r="H7745">
        <v>239.77522277832</v>
      </c>
      <c r="I7745">
        <v>276.32086181641</v>
      </c>
      <c r="J7745">
        <v>318.43728637695</v>
      </c>
      <c r="K7745" s="6">
        <f>IFERROR(EXP(TREND(LN($F$1:$J$1),LN(F7745:J7745),LN(Calculations!$B$3))),0)</f>
        <v>3.9569895613367247E-2</v>
      </c>
    </row>
    <row r="7746" spans="1:11" x14ac:dyDescent="0.35">
      <c r="A7746">
        <v>7743</v>
      </c>
      <c r="B7746" t="str">
        <f t="shared" si="120"/>
        <v>23-61</v>
      </c>
      <c r="C7746">
        <v>-61.161255313376003</v>
      </c>
      <c r="D7746">
        <v>22.869223116577999</v>
      </c>
      <c r="E7746">
        <f>ASIN(SQRT((SIN(RADIANS(PARAMETERS!$D$8-D7746)/2)*SIN(RADIANS(PARAMETERS!$D$8-D7746)/2))+(COS(RADIANS(D7746))*COS(RADIANS(PARAMETERS!$D$8))*SIN(RADIANS(PARAMETERS!$D$9-C7746)/2)*SIN(RADIANS(PARAMETERS!$D$9-C7746)/2))))*2*3958.756</f>
        <v>515.54608991670204</v>
      </c>
      <c r="F7746">
        <v>173.05252075195</v>
      </c>
      <c r="G7746">
        <v>199.48121643066</v>
      </c>
      <c r="H7746">
        <v>240.71224975586</v>
      </c>
      <c r="I7746">
        <v>277.47534179688</v>
      </c>
      <c r="J7746">
        <v>319.85375976563</v>
      </c>
      <c r="K7746" s="6">
        <f>IFERROR(EXP(TREND(LN($F$1:$J$1),LN(F7746:J7746),LN(Calculations!$B$3))),0)</f>
        <v>4.0162081410319149E-2</v>
      </c>
    </row>
    <row r="7747" spans="1:11" x14ac:dyDescent="0.35">
      <c r="A7747">
        <v>7744</v>
      </c>
      <c r="B7747" t="str">
        <f t="shared" si="120"/>
        <v>23-61.5</v>
      </c>
      <c r="C7747">
        <v>-61.432576648276999</v>
      </c>
      <c r="D7747">
        <v>22.869223116577999</v>
      </c>
      <c r="E7747">
        <f>ASIN(SQRT((SIN(RADIANS(PARAMETERS!$D$8-D7747)/2)*SIN(RADIANS(PARAMETERS!$D$8-D7747)/2))+(COS(RADIANS(D7747))*COS(RADIANS(PARAMETERS!$D$8))*SIN(RADIANS(PARAMETERS!$D$9-C7747)/2)*SIN(RADIANS(PARAMETERS!$D$9-C7747)/2))))*2*3958.756</f>
        <v>517.01421259886104</v>
      </c>
      <c r="F7747">
        <v>173.61517333984</v>
      </c>
      <c r="G7747">
        <v>200.19750976563</v>
      </c>
      <c r="H7747">
        <v>241.68473815918</v>
      </c>
      <c r="I7747">
        <v>278.69079589844</v>
      </c>
      <c r="J7747">
        <v>321.36386108398</v>
      </c>
      <c r="K7747" s="6">
        <f>IFERROR(EXP(TREND(LN($F$1:$J$1),LN(F7747:J7747),LN(Calculations!$B$3))),0)</f>
        <v>4.0733758991695866E-2</v>
      </c>
    </row>
    <row r="7748" spans="1:11" x14ac:dyDescent="0.35">
      <c r="A7748">
        <v>7745</v>
      </c>
      <c r="B7748" t="str">
        <f t="shared" si="120"/>
        <v>23-61.5</v>
      </c>
      <c r="C7748">
        <v>-61.703897983178003</v>
      </c>
      <c r="D7748">
        <v>22.869223116577999</v>
      </c>
      <c r="E7748">
        <f>ASIN(SQRT((SIN(RADIANS(PARAMETERS!$D$8-D7748)/2)*SIN(RADIANS(PARAMETERS!$D$8-D7748)/2))+(COS(RADIANS(D7748))*COS(RADIANS(PARAMETERS!$D$8))*SIN(RADIANS(PARAMETERS!$D$9-C7748)/2)*SIN(RADIANS(PARAMETERS!$D$9-C7748)/2))))*2*3958.756</f>
        <v>519.08155825084896</v>
      </c>
      <c r="F7748">
        <v>174.13890075684</v>
      </c>
      <c r="G7748">
        <v>200.86991882324</v>
      </c>
      <c r="H7748">
        <v>242.60597229004</v>
      </c>
      <c r="I7748">
        <v>279.84872436523</v>
      </c>
      <c r="J7748">
        <v>322.80947875977</v>
      </c>
      <c r="K7748" s="6">
        <f>IFERROR(EXP(TREND(LN($F$1:$J$1),LN(F7748:J7748),LN(Calculations!$B$3))),0)</f>
        <v>4.1263311573578487E-2</v>
      </c>
    </row>
    <row r="7749" spans="1:11" x14ac:dyDescent="0.35">
      <c r="A7749">
        <v>7746</v>
      </c>
      <c r="B7749" t="str">
        <f t="shared" ref="B7749:B7812" si="121">MROUND(D7749,1)&amp;MROUND(C7749,-0.5)</f>
        <v>23-62</v>
      </c>
      <c r="C7749">
        <v>-61.975219318078999</v>
      </c>
      <c r="D7749">
        <v>22.869223116577999</v>
      </c>
      <c r="E7749">
        <f>ASIN(SQRT((SIN(RADIANS(PARAMETERS!$D$8-D7749)/2)*SIN(RADIANS(PARAMETERS!$D$8-D7749)/2))+(COS(RADIANS(D7749))*COS(RADIANS(PARAMETERS!$D$8))*SIN(RADIANS(PARAMETERS!$D$9-C7749)/2)*SIN(RADIANS(PARAMETERS!$D$9-C7749)/2))))*2*3958.756</f>
        <v>521.74099885620126</v>
      </c>
      <c r="F7749">
        <v>174.6057434082</v>
      </c>
      <c r="G7749">
        <v>201.47064208984</v>
      </c>
      <c r="H7749">
        <v>243.43096923828</v>
      </c>
      <c r="I7749">
        <v>280.88720703125</v>
      </c>
      <c r="J7749">
        <v>324.1076965332</v>
      </c>
      <c r="K7749" s="6">
        <f>IFERROR(EXP(TREND(LN($F$1:$J$1),LN(F7749:J7749),LN(Calculations!$B$3))),0)</f>
        <v>4.1736446997079513E-2</v>
      </c>
    </row>
    <row r="7750" spans="1:11" x14ac:dyDescent="0.35">
      <c r="A7750">
        <v>7747</v>
      </c>
      <c r="B7750" t="str">
        <f t="shared" si="121"/>
        <v>23-62</v>
      </c>
      <c r="C7750">
        <v>-62.246540652980002</v>
      </c>
      <c r="D7750">
        <v>22.869223116577999</v>
      </c>
      <c r="E7750">
        <f>ASIN(SQRT((SIN(RADIANS(PARAMETERS!$D$8-D7750)/2)*SIN(RADIANS(PARAMETERS!$D$8-D7750)/2))+(COS(RADIANS(D7750))*COS(RADIANS(PARAMETERS!$D$8))*SIN(RADIANS(PARAMETERS!$D$9-C7750)/2)*SIN(RADIANS(PARAMETERS!$D$9-C7750)/2))))*2*3958.756</f>
        <v>524.98352985664678</v>
      </c>
      <c r="F7750">
        <v>175.06903076172</v>
      </c>
      <c r="G7750">
        <v>202.07992553711</v>
      </c>
      <c r="H7750">
        <v>244.28657531738</v>
      </c>
      <c r="I7750">
        <v>281.9787902832</v>
      </c>
      <c r="J7750">
        <v>325.48773193359</v>
      </c>
      <c r="K7750" s="6">
        <f>IFERROR(EXP(TREND(LN($F$1:$J$1),LN(F7750:J7750),LN(Calculations!$B$3))),0)</f>
        <v>4.2193987464413933E-2</v>
      </c>
    </row>
    <row r="7751" spans="1:11" x14ac:dyDescent="0.35">
      <c r="A7751">
        <v>7748</v>
      </c>
      <c r="B7751" t="str">
        <f t="shared" si="121"/>
        <v>23-62.5</v>
      </c>
      <c r="C7751">
        <v>-62.517861987880998</v>
      </c>
      <c r="D7751">
        <v>22.869223116577999</v>
      </c>
      <c r="E7751">
        <f>ASIN(SQRT((SIN(RADIANS(PARAMETERS!$D$8-D7751)/2)*SIN(RADIANS(PARAMETERS!$D$8-D7751)/2))+(COS(RADIANS(D7751))*COS(RADIANS(PARAMETERS!$D$8))*SIN(RADIANS(PARAMETERS!$D$9-C7751)/2)*SIN(RADIANS(PARAMETERS!$D$9-C7751)/2))))*2*3958.756</f>
        <v>528.79841723691163</v>
      </c>
      <c r="F7751">
        <v>175.49075317383</v>
      </c>
      <c r="G7751">
        <v>202.64018249512</v>
      </c>
      <c r="H7751">
        <v>245.08125305176</v>
      </c>
      <c r="I7751">
        <v>282.99865722656</v>
      </c>
      <c r="J7751">
        <v>326.78332519531</v>
      </c>
      <c r="K7751" s="6">
        <f>IFERROR(EXP(TREND(LN($F$1:$J$1),LN(F7751:J7751),LN(Calculations!$B$3))),0)</f>
        <v>4.2605798789127167E-2</v>
      </c>
    </row>
    <row r="7752" spans="1:11" x14ac:dyDescent="0.35">
      <c r="A7752">
        <v>7749</v>
      </c>
      <c r="B7752" t="str">
        <f t="shared" si="121"/>
        <v>23-63</v>
      </c>
      <c r="C7752">
        <v>-62.789183322782002</v>
      </c>
      <c r="D7752">
        <v>22.869223116577999</v>
      </c>
      <c r="E7752">
        <f>ASIN(SQRT((SIN(RADIANS(PARAMETERS!$D$8-D7752)/2)*SIN(RADIANS(PARAMETERS!$D$8-D7752)/2))+(COS(RADIANS(D7752))*COS(RADIANS(PARAMETERS!$D$8))*SIN(RADIANS(PARAMETERS!$D$9-C7752)/2)*SIN(RADIANS(PARAMETERS!$D$9-C7752)/2))))*2*3958.756</f>
        <v>533.17336624838424</v>
      </c>
      <c r="F7752">
        <v>175.85995483398</v>
      </c>
      <c r="G7752">
        <v>203.13061523438</v>
      </c>
      <c r="H7752">
        <v>245.77680969238</v>
      </c>
      <c r="I7752">
        <v>283.89120483398</v>
      </c>
      <c r="J7752">
        <v>327.91708374023</v>
      </c>
      <c r="K7752" s="6">
        <f>IFERROR(EXP(TREND(LN($F$1:$J$1),LN(F7752:J7752),LN(Calculations!$B$3))),0)</f>
        <v>4.2967489950858216E-2</v>
      </c>
    </row>
    <row r="7753" spans="1:11" x14ac:dyDescent="0.35">
      <c r="A7753">
        <v>7750</v>
      </c>
      <c r="B7753" t="str">
        <f t="shared" si="121"/>
        <v>23-63</v>
      </c>
      <c r="C7753">
        <v>-63.060504657682998</v>
      </c>
      <c r="D7753">
        <v>22.869223116577999</v>
      </c>
      <c r="E7753">
        <f>ASIN(SQRT((SIN(RADIANS(PARAMETERS!$D$8-D7753)/2)*SIN(RADIANS(PARAMETERS!$D$8-D7753)/2))+(COS(RADIANS(D7753))*COS(RADIANS(PARAMETERS!$D$8))*SIN(RADIANS(PARAMETERS!$D$9-C7753)/2)*SIN(RADIANS(PARAMETERS!$D$9-C7753)/2))))*2*3958.756</f>
        <v>538.09470592658749</v>
      </c>
      <c r="F7753">
        <v>176.22135925293</v>
      </c>
      <c r="G7753">
        <v>203.61260986328</v>
      </c>
      <c r="H7753">
        <v>246.46311950684</v>
      </c>
      <c r="I7753">
        <v>284.77392578125</v>
      </c>
      <c r="J7753">
        <v>329.04052734375</v>
      </c>
      <c r="K7753" s="6">
        <f>IFERROR(EXP(TREND(LN($F$1:$J$1),LN(F7753:J7753),LN(Calculations!$B$3))),0)</f>
        <v>4.3320275153069188E-2</v>
      </c>
    </row>
    <row r="7754" spans="1:11" x14ac:dyDescent="0.35">
      <c r="A7754">
        <v>7751</v>
      </c>
      <c r="B7754" t="str">
        <f t="shared" si="121"/>
        <v>23-63.5</v>
      </c>
      <c r="C7754">
        <v>-63.331825992584001</v>
      </c>
      <c r="D7754">
        <v>22.869223116577999</v>
      </c>
      <c r="E7754">
        <f>ASIN(SQRT((SIN(RADIANS(PARAMETERS!$D$8-D7754)/2)*SIN(RADIANS(PARAMETERS!$D$8-D7754)/2))+(COS(RADIANS(D7754))*COS(RADIANS(PARAMETERS!$D$8))*SIN(RADIANS(PARAMETERS!$D$9-C7754)/2)*SIN(RADIANS(PARAMETERS!$D$9-C7754)/2))))*2*3958.756</f>
        <v>543.54758344646496</v>
      </c>
      <c r="F7754">
        <v>176.54382324219</v>
      </c>
      <c r="G7754">
        <v>204.03970336914</v>
      </c>
      <c r="H7754">
        <v>247.06716918945</v>
      </c>
      <c r="I7754">
        <v>285.5478515625</v>
      </c>
      <c r="J7754">
        <v>330.02239990234</v>
      </c>
      <c r="K7754" s="6">
        <f>IFERROR(EXP(TREND(LN($F$1:$J$1),LN(F7754:J7754),LN(Calculations!$B$3))),0)</f>
        <v>4.3639176042474054E-2</v>
      </c>
    </row>
    <row r="7755" spans="1:11" x14ac:dyDescent="0.35">
      <c r="A7755">
        <v>7752</v>
      </c>
      <c r="B7755" t="str">
        <f t="shared" si="121"/>
        <v>23-63.5</v>
      </c>
      <c r="C7755">
        <v>-63.603147327484997</v>
      </c>
      <c r="D7755">
        <v>22.869223116577999</v>
      </c>
      <c r="E7755">
        <f>ASIN(SQRT((SIN(RADIANS(PARAMETERS!$D$8-D7755)/2)*SIN(RADIANS(PARAMETERS!$D$8-D7755)/2))+(COS(RADIANS(D7755))*COS(RADIANS(PARAMETERS!$D$8))*SIN(RADIANS(PARAMETERS!$D$9-C7755)/2)*SIN(RADIANS(PARAMETERS!$D$9-C7755)/2))))*2*3958.756</f>
        <v>549.51616256055672</v>
      </c>
      <c r="F7755">
        <v>176.83248901367</v>
      </c>
      <c r="G7755">
        <v>204.41793823242</v>
      </c>
      <c r="H7755">
        <v>247.59643554688</v>
      </c>
      <c r="I7755">
        <v>286.22174072266</v>
      </c>
      <c r="J7755">
        <v>330.873046875</v>
      </c>
      <c r="K7755" s="6">
        <f>IFERROR(EXP(TREND(LN($F$1:$J$1),LN(F7755:J7755),LN(Calculations!$B$3))),0)</f>
        <v>4.3930018967740764E-2</v>
      </c>
    </row>
    <row r="7756" spans="1:11" x14ac:dyDescent="0.35">
      <c r="A7756">
        <v>7753</v>
      </c>
      <c r="B7756" t="str">
        <f t="shared" si="121"/>
        <v>23-64</v>
      </c>
      <c r="C7756">
        <v>-63.874468662386001</v>
      </c>
      <c r="D7756">
        <v>22.869223116577999</v>
      </c>
      <c r="E7756">
        <f>ASIN(SQRT((SIN(RADIANS(PARAMETERS!$D$8-D7756)/2)*SIN(RADIANS(PARAMETERS!$D$8-D7756)/2))+(COS(RADIANS(D7756))*COS(RADIANS(PARAMETERS!$D$8))*SIN(RADIANS(PARAMETERS!$D$9-C7756)/2)*SIN(RADIANS(PARAMETERS!$D$9-C7756)/2))))*2*3958.756</f>
        <v>555.98382082751493</v>
      </c>
      <c r="F7756">
        <v>177.13108825684</v>
      </c>
      <c r="G7756">
        <v>204.81007385254</v>
      </c>
      <c r="H7756">
        <v>248.146484375</v>
      </c>
      <c r="I7756">
        <v>286.92315673828</v>
      </c>
      <c r="J7756">
        <v>331.75955200195</v>
      </c>
      <c r="K7756" s="6">
        <f>IFERROR(EXP(TREND(LN($F$1:$J$1),LN(F7756:J7756),LN(Calculations!$B$3))),0)</f>
        <v>4.4230497158130551E-2</v>
      </c>
    </row>
    <row r="7757" spans="1:11" x14ac:dyDescent="0.35">
      <c r="A7757">
        <v>7754</v>
      </c>
      <c r="B7757" t="str">
        <f t="shared" si="121"/>
        <v>23-64</v>
      </c>
      <c r="C7757">
        <v>-64.145789997286997</v>
      </c>
      <c r="D7757">
        <v>22.869223116577999</v>
      </c>
      <c r="E7757">
        <f>ASIN(SQRT((SIN(RADIANS(PARAMETERS!$D$8-D7757)/2)*SIN(RADIANS(PARAMETERS!$D$8-D7757)/2))+(COS(RADIANS(D7757))*COS(RADIANS(PARAMETERS!$D$8))*SIN(RADIANS(PARAMETERS!$D$9-C7757)/2)*SIN(RADIANS(PARAMETERS!$D$9-C7757)/2))))*2*3958.756</f>
        <v>562.93334099744379</v>
      </c>
      <c r="F7757">
        <v>177.40127563477</v>
      </c>
      <c r="G7757">
        <v>205.1605682373</v>
      </c>
      <c r="H7757">
        <v>248.63203430176</v>
      </c>
      <c r="I7757">
        <v>287.53778076172</v>
      </c>
      <c r="J7757">
        <v>332.53167724609</v>
      </c>
      <c r="K7757" s="6">
        <f>IFERROR(EXP(TREND(LN($F$1:$J$1),LN(F7757:J7757),LN(Calculations!$B$3))),0)</f>
        <v>4.4508129580934599E-2</v>
      </c>
    </row>
    <row r="7758" spans="1:11" x14ac:dyDescent="0.35">
      <c r="A7758">
        <v>7755</v>
      </c>
      <c r="B7758" t="str">
        <f t="shared" si="121"/>
        <v>23-64.5</v>
      </c>
      <c r="C7758">
        <v>-64.417111332188</v>
      </c>
      <c r="D7758">
        <v>22.869223116577999</v>
      </c>
      <c r="E7758">
        <f>ASIN(SQRT((SIN(RADIANS(PARAMETERS!$D$8-D7758)/2)*SIN(RADIANS(PARAMETERS!$D$8-D7758)/2))+(COS(RADIANS(D7758))*COS(RADIANS(PARAMETERS!$D$8))*SIN(RADIANS(PARAMETERS!$D$9-C7758)/2)*SIN(RADIANS(PARAMETERS!$D$9-C7758)/2))))*2*3958.756</f>
        <v>570.34709270641883</v>
      </c>
      <c r="F7758">
        <v>177.65090942383</v>
      </c>
      <c r="G7758">
        <v>205.47947692871</v>
      </c>
      <c r="H7758">
        <v>249.06686401367</v>
      </c>
      <c r="I7758">
        <v>288.08288574219</v>
      </c>
      <c r="J7758">
        <v>333.21090698242</v>
      </c>
      <c r="K7758" s="6">
        <f>IFERROR(EXP(TREND(LN($F$1:$J$1),LN(F7758:J7758),LN(Calculations!$B$3))),0)</f>
        <v>4.4771135403888461E-2</v>
      </c>
    </row>
    <row r="7759" spans="1:11" x14ac:dyDescent="0.35">
      <c r="A7759">
        <v>7756</v>
      </c>
      <c r="B7759" t="str">
        <f t="shared" si="121"/>
        <v>23-64.5</v>
      </c>
      <c r="C7759">
        <v>-64.688432667089003</v>
      </c>
      <c r="D7759">
        <v>22.869223116577999</v>
      </c>
      <c r="E7759">
        <f>ASIN(SQRT((SIN(RADIANS(PARAMETERS!$D$8-D7759)/2)*SIN(RADIANS(PARAMETERS!$D$8-D7759)/2))+(COS(RADIANS(D7759))*COS(RADIANS(PARAMETERS!$D$8))*SIN(RADIANS(PARAMETERS!$D$9-C7759)/2)*SIN(RADIANS(PARAMETERS!$D$9-C7759)/2))))*2*3958.756</f>
        <v>578.20720147755162</v>
      </c>
      <c r="F7759">
        <v>177.9190826416</v>
      </c>
      <c r="G7759">
        <v>205.82040405273</v>
      </c>
      <c r="H7759">
        <v>249.52937316895</v>
      </c>
      <c r="I7759">
        <v>288.66094970703</v>
      </c>
      <c r="J7759">
        <v>333.92935180664</v>
      </c>
      <c r="K7759" s="6">
        <f>IFERROR(EXP(TREND(LN($F$1:$J$1),LN(F7759:J7759),LN(Calculations!$B$3))),0)</f>
        <v>4.5056399110867153E-2</v>
      </c>
    </row>
    <row r="7760" spans="1:11" x14ac:dyDescent="0.35">
      <c r="A7760">
        <v>7757</v>
      </c>
      <c r="B7760" t="str">
        <f t="shared" si="121"/>
        <v>23-65</v>
      </c>
      <c r="C7760">
        <v>-64.959754001990007</v>
      </c>
      <c r="D7760">
        <v>22.869223116577999</v>
      </c>
      <c r="E7760">
        <f>ASIN(SQRT((SIN(RADIANS(PARAMETERS!$D$8-D7760)/2)*SIN(RADIANS(PARAMETERS!$D$8-D7760)/2))+(COS(RADIANS(D7760))*COS(RADIANS(PARAMETERS!$D$8))*SIN(RADIANS(PARAMETERS!$D$9-C7760)/2)*SIN(RADIANS(PARAMETERS!$D$9-C7760)/2))))*2*3958.756</f>
        <v>586.49570287053666</v>
      </c>
      <c r="F7760">
        <v>178.15321350098</v>
      </c>
      <c r="G7760">
        <v>206.10650634766</v>
      </c>
      <c r="H7760">
        <v>249.90074157715</v>
      </c>
      <c r="I7760">
        <v>289.1120300293</v>
      </c>
      <c r="J7760">
        <v>334.47607421875</v>
      </c>
      <c r="K7760" s="6">
        <f>IFERROR(EXP(TREND(LN($F$1:$J$1),LN(F7760:J7760),LN(Calculations!$B$3))),0)</f>
        <v>4.5320291537872329E-2</v>
      </c>
    </row>
    <row r="7761" spans="1:11" x14ac:dyDescent="0.35">
      <c r="A7761">
        <v>7758</v>
      </c>
      <c r="B7761" t="str">
        <f t="shared" si="121"/>
        <v>23-65</v>
      </c>
      <c r="C7761">
        <v>-65.231075336890996</v>
      </c>
      <c r="D7761">
        <v>22.869223116577999</v>
      </c>
      <c r="E7761">
        <f>ASIN(SQRT((SIN(RADIANS(PARAMETERS!$D$8-D7761)/2)*SIN(RADIANS(PARAMETERS!$D$8-D7761)/2))+(COS(RADIANS(D7761))*COS(RADIANS(PARAMETERS!$D$8))*SIN(RADIANS(PARAMETERS!$D$9-C7761)/2)*SIN(RADIANS(PARAMETERS!$D$9-C7761)/2))))*2*3958.756</f>
        <v>595.19468041777964</v>
      </c>
      <c r="F7761">
        <v>178.36949157715</v>
      </c>
      <c r="G7761">
        <v>206.36264038086</v>
      </c>
      <c r="H7761">
        <v>250.2208404541</v>
      </c>
      <c r="I7761">
        <v>289.49078369141</v>
      </c>
      <c r="J7761">
        <v>334.92404174805</v>
      </c>
      <c r="K7761" s="6">
        <f>IFERROR(EXP(TREND(LN($F$1:$J$1),LN(F7761:J7761),LN(Calculations!$B$3))),0)</f>
        <v>4.5575045703185699E-2</v>
      </c>
    </row>
    <row r="7762" spans="1:11" x14ac:dyDescent="0.35">
      <c r="A7762">
        <v>7759</v>
      </c>
      <c r="B7762" t="str">
        <f t="shared" si="121"/>
        <v>23-65.5</v>
      </c>
      <c r="C7762">
        <v>-65.502396671791999</v>
      </c>
      <c r="D7762">
        <v>22.869223116577999</v>
      </c>
      <c r="E7762">
        <f>ASIN(SQRT((SIN(RADIANS(PARAMETERS!$D$8-D7762)/2)*SIN(RADIANS(PARAMETERS!$D$8-D7762)/2))+(COS(RADIANS(D7762))*COS(RADIANS(PARAMETERS!$D$8))*SIN(RADIANS(PARAMETERS!$D$9-C7762)/2)*SIN(RADIANS(PARAMETERS!$D$9-C7762)/2))))*2*3958.756</f>
        <v>604.28638669835789</v>
      </c>
      <c r="F7762">
        <v>178.6102142334</v>
      </c>
      <c r="G7762">
        <v>206.65075683594</v>
      </c>
      <c r="H7762">
        <v>250.58569335938</v>
      </c>
      <c r="I7762">
        <v>289.92654418945</v>
      </c>
      <c r="J7762">
        <v>335.44403076172</v>
      </c>
      <c r="K7762" s="6">
        <f>IFERROR(EXP(TREND(LN($F$1:$J$1),LN(F7762:J7762),LN(Calculations!$B$3))),0)</f>
        <v>4.5855943893900977E-2</v>
      </c>
    </row>
    <row r="7763" spans="1:11" x14ac:dyDescent="0.35">
      <c r="A7763">
        <v>7760</v>
      </c>
      <c r="B7763" t="str">
        <f t="shared" si="121"/>
        <v>23-66</v>
      </c>
      <c r="C7763">
        <v>-65.773718006693002</v>
      </c>
      <c r="D7763">
        <v>22.869223116577999</v>
      </c>
      <c r="E7763">
        <f>ASIN(SQRT((SIN(RADIANS(PARAMETERS!$D$8-D7763)/2)*SIN(RADIANS(PARAMETERS!$D$8-D7763)/2))+(COS(RADIANS(D7763))*COS(RADIANS(PARAMETERS!$D$8))*SIN(RADIANS(PARAMETERS!$D$9-C7763)/2)*SIN(RADIANS(PARAMETERS!$D$9-C7763)/2))))*2*3958.756</f>
        <v>613.7533475096642</v>
      </c>
      <c r="F7763">
        <v>178.80870056152</v>
      </c>
      <c r="G7763">
        <v>206.87501525879</v>
      </c>
      <c r="H7763">
        <v>250.84907531738</v>
      </c>
      <c r="I7763">
        <v>290.22384643555</v>
      </c>
      <c r="J7763">
        <v>335.77951049805</v>
      </c>
      <c r="K7763" s="6">
        <f>IFERROR(EXP(TREND(LN($F$1:$J$1),LN(F7763:J7763),LN(Calculations!$B$3))),0)</f>
        <v>4.610540613424436E-2</v>
      </c>
    </row>
    <row r="7764" spans="1:11" x14ac:dyDescent="0.35">
      <c r="A7764">
        <v>7761</v>
      </c>
      <c r="B7764" t="str">
        <f t="shared" si="121"/>
        <v>23-66</v>
      </c>
      <c r="C7764">
        <v>-66.045039341594006</v>
      </c>
      <c r="D7764">
        <v>22.869223116577999</v>
      </c>
      <c r="E7764">
        <f>ASIN(SQRT((SIN(RADIANS(PARAMETERS!$D$8-D7764)/2)*SIN(RADIANS(PARAMETERS!$D$8-D7764)/2))+(COS(RADIANS(D7764))*COS(RADIANS(PARAMETERS!$D$8))*SIN(RADIANS(PARAMETERS!$D$9-C7764)/2)*SIN(RADIANS(PARAMETERS!$D$9-C7764)/2))))*2*3958.756</f>
        <v>623.57844959090539</v>
      </c>
      <c r="F7764">
        <v>178.98159790039</v>
      </c>
      <c r="G7764">
        <v>207.0634765625</v>
      </c>
      <c r="H7764">
        <v>251.05914306641</v>
      </c>
      <c r="I7764">
        <v>290.45083618164</v>
      </c>
      <c r="J7764">
        <v>336.02365112305</v>
      </c>
      <c r="K7764" s="6">
        <f>IFERROR(EXP(TREND(LN($F$1:$J$1),LN(F7764:J7764),LN(Calculations!$B$3))),0)</f>
        <v>4.6332471088926769E-2</v>
      </c>
    </row>
    <row r="7765" spans="1:11" x14ac:dyDescent="0.35">
      <c r="A7765">
        <v>7762</v>
      </c>
      <c r="B7765" t="str">
        <f t="shared" si="121"/>
        <v>23-66.5</v>
      </c>
      <c r="C7765">
        <v>-66.316360676494995</v>
      </c>
      <c r="D7765">
        <v>22.869223116577999</v>
      </c>
      <c r="E7765">
        <f>ASIN(SQRT((SIN(RADIANS(PARAMETERS!$D$8-D7765)/2)*SIN(RADIANS(PARAMETERS!$D$8-D7765)/2))+(COS(RADIANS(D7765))*COS(RADIANS(PARAMETERS!$D$8))*SIN(RADIANS(PARAMETERS!$D$9-C7765)/2)*SIN(RADIANS(PARAMETERS!$D$9-C7765)/2))))*2*3958.756</f>
        <v>633.74501273244312</v>
      </c>
      <c r="F7765">
        <v>179.16325378418</v>
      </c>
      <c r="G7765">
        <v>207.26950073242</v>
      </c>
      <c r="H7765">
        <v>251.30250549316</v>
      </c>
      <c r="I7765">
        <v>290.7268371582</v>
      </c>
      <c r="J7765">
        <v>336.33673095703</v>
      </c>
      <c r="K7765" s="6">
        <f>IFERROR(EXP(TREND(LN($F$1:$J$1),LN(F7765:J7765),LN(Calculations!$B$3))),0)</f>
        <v>4.6561639039177996E-2</v>
      </c>
    </row>
    <row r="7766" spans="1:11" x14ac:dyDescent="0.35">
      <c r="A7766">
        <v>7763</v>
      </c>
      <c r="B7766" t="str">
        <f t="shared" si="121"/>
        <v>23-66.5</v>
      </c>
      <c r="C7766">
        <v>-66.587682011395998</v>
      </c>
      <c r="D7766">
        <v>22.869223116577999</v>
      </c>
      <c r="E7766">
        <f>ASIN(SQRT((SIN(RADIANS(PARAMETERS!$D$8-D7766)/2)*SIN(RADIANS(PARAMETERS!$D$8-D7766)/2))+(COS(RADIANS(D7766))*COS(RADIANS(PARAMETERS!$D$8))*SIN(RADIANS(PARAMETERS!$D$9-C7766)/2)*SIN(RADIANS(PARAMETERS!$D$9-C7766)/2))))*2*3958.756</f>
        <v>644.23684737724204</v>
      </c>
      <c r="F7766">
        <v>179.31988525391</v>
      </c>
      <c r="G7766">
        <v>207.44750976563</v>
      </c>
      <c r="H7766">
        <v>251.51336669922</v>
      </c>
      <c r="I7766">
        <v>290.96661376953</v>
      </c>
      <c r="J7766">
        <v>336.609375</v>
      </c>
      <c r="K7766" s="6">
        <f>IFERROR(EXP(TREND(LN($F$1:$J$1),LN(F7766:J7766),LN(Calculations!$B$3))),0)</f>
        <v>4.6759480865614003E-2</v>
      </c>
    </row>
    <row r="7767" spans="1:11" x14ac:dyDescent="0.35">
      <c r="A7767">
        <v>7764</v>
      </c>
      <c r="B7767" t="str">
        <f t="shared" si="121"/>
        <v>23-67</v>
      </c>
      <c r="C7767">
        <v>-66.859003346296006</v>
      </c>
      <c r="D7767">
        <v>22.869223116577999</v>
      </c>
      <c r="E7767">
        <f>ASIN(SQRT((SIN(RADIANS(PARAMETERS!$D$8-D7767)/2)*SIN(RADIANS(PARAMETERS!$D$8-D7767)/2))+(COS(RADIANS(D7767))*COS(RADIANS(PARAMETERS!$D$8))*SIN(RADIANS(PARAMETERS!$D$9-C7767)/2)*SIN(RADIANS(PARAMETERS!$D$9-C7767)/2))))*2*3958.756</f>
        <v>655.0382989969969</v>
      </c>
      <c r="F7767">
        <v>179.47409057617</v>
      </c>
      <c r="G7767">
        <v>207.6324005127</v>
      </c>
      <c r="H7767">
        <v>251.74813842773</v>
      </c>
      <c r="I7767">
        <v>291.24768066406</v>
      </c>
      <c r="J7767">
        <v>336.94573974609</v>
      </c>
      <c r="K7767" s="6">
        <f>IFERROR(EXP(TREND(LN($F$1:$J$1),LN(F7767:J7767),LN(Calculations!$B$3))),0)</f>
        <v>4.6942087493329045E-2</v>
      </c>
    </row>
    <row r="7768" spans="1:11" x14ac:dyDescent="0.35">
      <c r="A7768">
        <v>7765</v>
      </c>
      <c r="B7768" t="str">
        <f t="shared" si="121"/>
        <v>23-67</v>
      </c>
      <c r="C7768">
        <v>-67.130324681196996</v>
      </c>
      <c r="D7768">
        <v>22.869223116577999</v>
      </c>
      <c r="E7768">
        <f>ASIN(SQRT((SIN(RADIANS(PARAMETERS!$D$8-D7768)/2)*SIN(RADIANS(PARAMETERS!$D$8-D7768)/2))+(COS(RADIANS(D7768))*COS(RADIANS(PARAMETERS!$D$8))*SIN(RADIANS(PARAMETERS!$D$9-C7768)/2)*SIN(RADIANS(PARAMETERS!$D$9-C7768)/2))))*2*3958.756</f>
        <v>666.13428062051958</v>
      </c>
      <c r="F7768">
        <v>179.64637756348</v>
      </c>
      <c r="G7768">
        <v>207.85404968262</v>
      </c>
      <c r="H7768">
        <v>252.0530090332</v>
      </c>
      <c r="I7768">
        <v>291.63226318359</v>
      </c>
      <c r="J7768">
        <v>337.427734375</v>
      </c>
      <c r="K7768" s="6">
        <f>IFERROR(EXP(TREND(LN($F$1:$J$1),LN(F7768:J7768),LN(Calculations!$B$3))),0)</f>
        <v>4.712645344382578E-2</v>
      </c>
    </row>
    <row r="7769" spans="1:11" x14ac:dyDescent="0.35">
      <c r="A7769">
        <v>7766</v>
      </c>
      <c r="B7769" t="str">
        <f t="shared" si="121"/>
        <v>23-67.5</v>
      </c>
      <c r="C7769">
        <v>-67.401646016097999</v>
      </c>
      <c r="D7769">
        <v>22.869223116577999</v>
      </c>
      <c r="E7769">
        <f>ASIN(SQRT((SIN(RADIANS(PARAMETERS!$D$8-D7769)/2)*SIN(RADIANS(PARAMETERS!$D$8-D7769)/2))+(COS(RADIANS(D7769))*COS(RADIANS(PARAMETERS!$D$8))*SIN(RADIANS(PARAMETERS!$D$9-C7769)/2)*SIN(RADIANS(PARAMETERS!$D$9-C7769)/2))))*2*3958.756</f>
        <v>677.51029491932172</v>
      </c>
      <c r="F7769">
        <v>179.76791381836</v>
      </c>
      <c r="G7769">
        <v>208.01455688477</v>
      </c>
      <c r="H7769">
        <v>252.27981567383</v>
      </c>
      <c r="I7769">
        <v>291.92309570313</v>
      </c>
      <c r="J7769">
        <v>337.79742431641</v>
      </c>
      <c r="K7769" s="6">
        <f>IFERROR(EXP(TREND(LN($F$1:$J$1),LN(F7769:J7769),LN(Calculations!$B$3))),0)</f>
        <v>4.7250989672933341E-2</v>
      </c>
    </row>
    <row r="7770" spans="1:11" x14ac:dyDescent="0.35">
      <c r="A7770">
        <v>7767</v>
      </c>
      <c r="B7770" t="str">
        <f t="shared" si="121"/>
        <v>23-67.5</v>
      </c>
      <c r="C7770">
        <v>-67.672967350999002</v>
      </c>
      <c r="D7770">
        <v>22.869223116577999</v>
      </c>
      <c r="E7770">
        <f>ASIN(SQRT((SIN(RADIANS(PARAMETERS!$D$8-D7770)/2)*SIN(RADIANS(PARAMETERS!$D$8-D7770)/2))+(COS(RADIANS(D7770))*COS(RADIANS(PARAMETERS!$D$8))*SIN(RADIANS(PARAMETERS!$D$9-C7770)/2)*SIN(RADIANS(PARAMETERS!$D$9-C7770)/2))))*2*3958.756</f>
        <v>689.15244723318779</v>
      </c>
      <c r="F7770">
        <v>179.86630249023</v>
      </c>
      <c r="G7770">
        <v>208.15692138672</v>
      </c>
      <c r="H7770">
        <v>252.49850463867</v>
      </c>
      <c r="I7770">
        <v>292.21673583984</v>
      </c>
      <c r="J7770">
        <v>338.18447875977</v>
      </c>
      <c r="K7770" s="6">
        <f>IFERROR(EXP(TREND(LN($F$1:$J$1),LN(F7770:J7770),LN(Calculations!$B$3))),0)</f>
        <v>4.7335060521074931E-2</v>
      </c>
    </row>
    <row r="7771" spans="1:11" x14ac:dyDescent="0.35">
      <c r="A7771">
        <v>7768</v>
      </c>
      <c r="B7771" t="str">
        <f t="shared" si="121"/>
        <v>23-68</v>
      </c>
      <c r="C7771">
        <v>-67.944288685900005</v>
      </c>
      <c r="D7771">
        <v>22.869223116577999</v>
      </c>
      <c r="E7771">
        <f>ASIN(SQRT((SIN(RADIANS(PARAMETERS!$D$8-D7771)/2)*SIN(RADIANS(PARAMETERS!$D$8-D7771)/2))+(COS(RADIANS(D7771))*COS(RADIANS(PARAMETERS!$D$8))*SIN(RADIANS(PARAMETERS!$D$9-C7771)/2)*SIN(RADIANS(PARAMETERS!$D$9-C7771)/2))))*2*3958.756</f>
        <v>701.04745085545756</v>
      </c>
      <c r="F7771">
        <v>179.9641418457</v>
      </c>
      <c r="G7771">
        <v>208.31559753418</v>
      </c>
      <c r="H7771">
        <v>252.76426696777</v>
      </c>
      <c r="I7771">
        <v>292.58883666992</v>
      </c>
      <c r="J7771">
        <v>338.69009399414</v>
      </c>
      <c r="K7771" s="6">
        <f>IFERROR(EXP(TREND(LN($F$1:$J$1),LN(F7771:J7771),LN(Calculations!$B$3))),0)</f>
        <v>4.7395531425072079E-2</v>
      </c>
    </row>
    <row r="7772" spans="1:11" x14ac:dyDescent="0.35">
      <c r="A7772">
        <v>7769</v>
      </c>
      <c r="B7772" t="str">
        <f t="shared" si="121"/>
        <v>23-68</v>
      </c>
      <c r="C7772">
        <v>-68.215610020800995</v>
      </c>
      <c r="D7772">
        <v>22.869223116577999</v>
      </c>
      <c r="E7772">
        <f>ASIN(SQRT((SIN(RADIANS(PARAMETERS!$D$8-D7772)/2)*SIN(RADIANS(PARAMETERS!$D$8-D7772)/2))+(COS(RADIANS(D7772))*COS(RADIANS(PARAMETERS!$D$8))*SIN(RADIANS(PARAMETERS!$D$9-C7772)/2)*SIN(RADIANS(PARAMETERS!$D$9-C7772)/2))))*2*3958.756</f>
        <v>713.1826258105076</v>
      </c>
      <c r="F7772">
        <v>180.00088500977</v>
      </c>
      <c r="G7772">
        <v>208.39772033691</v>
      </c>
      <c r="H7772">
        <v>252.92774963379</v>
      </c>
      <c r="I7772">
        <v>292.8342590332</v>
      </c>
      <c r="J7772">
        <v>339.03952026367</v>
      </c>
      <c r="K7772" s="6">
        <f>IFERROR(EXP(TREND(LN($F$1:$J$1),LN(F7772:J7772),LN(Calculations!$B$3))),0)</f>
        <v>4.7387702481518607E-2</v>
      </c>
    </row>
    <row r="7773" spans="1:11" x14ac:dyDescent="0.35">
      <c r="A7773">
        <v>7770</v>
      </c>
      <c r="B7773" t="str">
        <f t="shared" si="121"/>
        <v>23-68.5</v>
      </c>
      <c r="C7773">
        <v>-68.486931355701998</v>
      </c>
      <c r="D7773">
        <v>22.869223116577999</v>
      </c>
      <c r="E7773">
        <f>ASIN(SQRT((SIN(RADIANS(PARAMETERS!$D$8-D7773)/2)*SIN(RADIANS(PARAMETERS!$D$8-D7773)/2))+(COS(RADIANS(D7773))*COS(RADIANS(PARAMETERS!$D$8))*SIN(RADIANS(PARAMETERS!$D$9-C7773)/2)*SIN(RADIANS(PARAMETERS!$D$9-C7773)/2))))*2*3958.756</f>
        <v>725.54589225118627</v>
      </c>
      <c r="F7773">
        <v>180.02314758301</v>
      </c>
      <c r="G7773">
        <v>208.47045898438</v>
      </c>
      <c r="H7773">
        <v>253.09169006348</v>
      </c>
      <c r="I7773">
        <v>293.09060668945</v>
      </c>
      <c r="J7773">
        <v>339.41363525391</v>
      </c>
      <c r="K7773" s="6">
        <f>IFERROR(EXP(TREND(LN($F$1:$J$1),LN(F7773:J7773),LN(Calculations!$B$3))),0)</f>
        <v>4.7352099717502913E-2</v>
      </c>
    </row>
    <row r="7774" spans="1:11" x14ac:dyDescent="0.35">
      <c r="A7774">
        <v>7771</v>
      </c>
      <c r="B7774" t="str">
        <f t="shared" si="121"/>
        <v>23-69</v>
      </c>
      <c r="C7774">
        <v>-68.758252690603001</v>
      </c>
      <c r="D7774">
        <v>22.869223116577999</v>
      </c>
      <c r="E7774">
        <f>ASIN(SQRT((SIN(RADIANS(PARAMETERS!$D$8-D7774)/2)*SIN(RADIANS(PARAMETERS!$D$8-D7774)/2))+(COS(RADIANS(D7774))*COS(RADIANS(PARAMETERS!$D$8))*SIN(RADIANS(PARAMETERS!$D$9-C7774)/2)*SIN(RADIANS(PARAMETERS!$D$9-C7774)/2))))*2*3958.756</f>
        <v>738.12575949107315</v>
      </c>
      <c r="F7774">
        <v>180.05310058594</v>
      </c>
      <c r="G7774">
        <v>208.56663513184</v>
      </c>
      <c r="H7774">
        <v>253.30749511719</v>
      </c>
      <c r="I7774">
        <v>293.42755126953</v>
      </c>
      <c r="J7774">
        <v>339.90493774414</v>
      </c>
      <c r="K7774" s="6">
        <f>IFERROR(EXP(TREND(LN($F$1:$J$1),LN(F7774:J7774),LN(Calculations!$B$3))),0)</f>
        <v>4.7306856445612264E-2</v>
      </c>
    </row>
    <row r="7775" spans="1:11" x14ac:dyDescent="0.35">
      <c r="A7775">
        <v>7772</v>
      </c>
      <c r="B7775" t="str">
        <f t="shared" si="121"/>
        <v>23-69</v>
      </c>
      <c r="C7775">
        <v>-69.029574025504004</v>
      </c>
      <c r="D7775">
        <v>22.869223116577999</v>
      </c>
      <c r="E7775">
        <f>ASIN(SQRT((SIN(RADIANS(PARAMETERS!$D$8-D7775)/2)*SIN(RADIANS(PARAMETERS!$D$8-D7775)/2))+(COS(RADIANS(D7775))*COS(RADIANS(PARAMETERS!$D$8))*SIN(RADIANS(PARAMETERS!$D$9-C7775)/2)*SIN(RADIANS(PARAMETERS!$D$9-C7775)/2))))*2*3958.756</f>
        <v>750.91131157126358</v>
      </c>
      <c r="F7775">
        <v>180.02816772461</v>
      </c>
      <c r="G7775">
        <v>208.59245300293</v>
      </c>
      <c r="H7775">
        <v>253.42694091797</v>
      </c>
      <c r="I7775">
        <v>293.64334106445</v>
      </c>
      <c r="J7775">
        <v>340.24487304688</v>
      </c>
      <c r="K7775" s="6">
        <f>IFERROR(EXP(TREND(LN($F$1:$J$1),LN(F7775:J7775),LN(Calculations!$B$3))),0)</f>
        <v>4.7203171034803752E-2</v>
      </c>
    </row>
    <row r="7776" spans="1:11" x14ac:dyDescent="0.35">
      <c r="A7776">
        <v>7773</v>
      </c>
      <c r="B7776" t="str">
        <f t="shared" si="121"/>
        <v>23-69.5</v>
      </c>
      <c r="C7776">
        <v>-69.300895360404994</v>
      </c>
      <c r="D7776">
        <v>22.869223116577999</v>
      </c>
      <c r="E7776">
        <f>ASIN(SQRT((SIN(RADIANS(PARAMETERS!$D$8-D7776)/2)*SIN(RADIANS(PARAMETERS!$D$8-D7776)/2))+(COS(RADIANS(D7776))*COS(RADIANS(PARAMETERS!$D$8))*SIN(RADIANS(PARAMETERS!$D$9-C7776)/2)*SIN(RADIANS(PARAMETERS!$D$9-C7776)/2))))*2*3958.756</f>
        <v>763.89219014846162</v>
      </c>
      <c r="F7776">
        <v>180.01026916504</v>
      </c>
      <c r="G7776">
        <v>208.63664245605</v>
      </c>
      <c r="H7776">
        <v>253.58514404297</v>
      </c>
      <c r="I7776">
        <v>293.91845703125</v>
      </c>
      <c r="J7776">
        <v>340.6701965332</v>
      </c>
      <c r="K7776" s="6">
        <f>IFERROR(EXP(TREND(LN($F$1:$J$1),LN(F7776:J7776),LN(Calculations!$B$3))),0)</f>
        <v>4.7095435801788509E-2</v>
      </c>
    </row>
    <row r="7777" spans="1:11" x14ac:dyDescent="0.35">
      <c r="A7777">
        <v>7774</v>
      </c>
      <c r="B7777" t="str">
        <f t="shared" si="121"/>
        <v>23-69.5</v>
      </c>
      <c r="C7777">
        <v>-69.572216695305997</v>
      </c>
      <c r="D7777">
        <v>22.869223116577999</v>
      </c>
      <c r="E7777">
        <f>ASIN(SQRT((SIN(RADIANS(PARAMETERS!$D$8-D7777)/2)*SIN(RADIANS(PARAMETERS!$D$8-D7777)/2))+(COS(RADIANS(D7777))*COS(RADIANS(PARAMETERS!$D$8))*SIN(RADIANS(PARAMETERS!$D$9-C7777)/2)*SIN(RADIANS(PARAMETERS!$D$9-C7777)/2))))*2*3958.756</f>
        <v>777.05857538378336</v>
      </c>
      <c r="F7777">
        <v>180.02113342285</v>
      </c>
      <c r="G7777">
        <v>208.73104858398</v>
      </c>
      <c r="H7777">
        <v>253.83155822754</v>
      </c>
      <c r="I7777">
        <v>294.31976318359</v>
      </c>
      <c r="J7777">
        <v>341.26959228516</v>
      </c>
      <c r="K7777" s="6">
        <f>IFERROR(EXP(TREND(LN($F$1:$J$1),LN(F7777:J7777),LN(Calculations!$B$3))),0)</f>
        <v>4.7001679955598195E-2</v>
      </c>
    </row>
    <row r="7778" spans="1:11" x14ac:dyDescent="0.35">
      <c r="A7778">
        <v>7775</v>
      </c>
      <c r="B7778" t="str">
        <f t="shared" si="121"/>
        <v>23-70</v>
      </c>
      <c r="C7778">
        <v>-69.843538030207</v>
      </c>
      <c r="D7778">
        <v>22.869223116577999</v>
      </c>
      <c r="E7778">
        <f>ASIN(SQRT((SIN(RADIANS(PARAMETERS!$D$8-D7778)/2)*SIN(RADIANS(PARAMETERS!$D$8-D7778)/2))+(COS(RADIANS(D7778))*COS(RADIANS(PARAMETERS!$D$8))*SIN(RADIANS(PARAMETERS!$D$9-C7778)/2)*SIN(RADIANS(PARAMETERS!$D$9-C7778)/2))))*2*3958.756</f>
        <v>790.40116541184113</v>
      </c>
      <c r="F7778">
        <v>179.98657226563</v>
      </c>
      <c r="G7778">
        <v>208.77055358887</v>
      </c>
      <c r="H7778">
        <v>254.00758361816</v>
      </c>
      <c r="I7778">
        <v>294.63613891602</v>
      </c>
      <c r="J7778">
        <v>341.76672363281</v>
      </c>
      <c r="K7778" s="6">
        <f>IFERROR(EXP(TREND(LN($F$1:$J$1),LN(F7778:J7778),LN(Calculations!$B$3))),0)</f>
        <v>4.6856558564161141E-2</v>
      </c>
    </row>
    <row r="7779" spans="1:11" x14ac:dyDescent="0.35">
      <c r="A7779">
        <v>7776</v>
      </c>
      <c r="B7779" t="str">
        <f t="shared" si="121"/>
        <v>23-70</v>
      </c>
      <c r="C7779">
        <v>-70.114859365108003</v>
      </c>
      <c r="D7779">
        <v>22.869223116577999</v>
      </c>
      <c r="E7779">
        <f>ASIN(SQRT((SIN(RADIANS(PARAMETERS!$D$8-D7779)/2)*SIN(RADIANS(PARAMETERS!$D$8-D7779)/2))+(COS(RADIANS(D7779))*COS(RADIANS(PARAMETERS!$D$8))*SIN(RADIANS(PARAMETERS!$D$9-C7779)/2)*SIN(RADIANS(PARAMETERS!$D$9-C7779)/2))))*2*3958.756</f>
        <v>803.91115487869024</v>
      </c>
      <c r="F7779">
        <v>179.94003295898</v>
      </c>
      <c r="G7779">
        <v>208.80062866211</v>
      </c>
      <c r="H7779">
        <v>254.17933654785</v>
      </c>
      <c r="I7779">
        <v>294.95397949219</v>
      </c>
      <c r="J7779">
        <v>342.27294921875</v>
      </c>
      <c r="K7779" s="6">
        <f>IFERROR(EXP(TREND(LN($F$1:$J$1),LN(F7779:J7779),LN(Calculations!$B$3))),0)</f>
        <v>4.6692565399005154E-2</v>
      </c>
    </row>
    <row r="7780" spans="1:11" x14ac:dyDescent="0.35">
      <c r="A7780">
        <v>7777</v>
      </c>
      <c r="B7780" t="str">
        <f t="shared" si="121"/>
        <v>23-70.5</v>
      </c>
      <c r="C7780">
        <v>-70.386180700009007</v>
      </c>
      <c r="D7780">
        <v>22.869223116577999</v>
      </c>
      <c r="E7780">
        <f>ASIN(SQRT((SIN(RADIANS(PARAMETERS!$D$8-D7780)/2)*SIN(RADIANS(PARAMETERS!$D$8-D7780)/2))+(COS(RADIANS(D7780))*COS(RADIANS(PARAMETERS!$D$8))*SIN(RADIANS(PARAMETERS!$D$9-C7780)/2)*SIN(RADIANS(PARAMETERS!$D$9-C7780)/2))))*2*3958.756</f>
        <v>817.58021295549884</v>
      </c>
      <c r="F7780">
        <v>179.88655090332</v>
      </c>
      <c r="G7780">
        <v>208.82791137695</v>
      </c>
      <c r="H7780">
        <v>254.35636901855</v>
      </c>
      <c r="I7780">
        <v>295.28564453125</v>
      </c>
      <c r="J7780">
        <v>342.80432128906</v>
      </c>
      <c r="K7780" s="6">
        <f>IFERROR(EXP(TREND(LN($F$1:$J$1),LN(F7780:J7780),LN(Calculations!$B$3))),0)</f>
        <v>4.6514963731627314E-2</v>
      </c>
    </row>
    <row r="7781" spans="1:11" x14ac:dyDescent="0.35">
      <c r="A7781">
        <v>7778</v>
      </c>
      <c r="B7781" t="str">
        <f t="shared" si="121"/>
        <v>23-70.5</v>
      </c>
      <c r="C7781">
        <v>-70.657502034909996</v>
      </c>
      <c r="D7781">
        <v>22.869223116577999</v>
      </c>
      <c r="E7781">
        <f>ASIN(SQRT((SIN(RADIANS(PARAMETERS!$D$8-D7781)/2)*SIN(RADIANS(PARAMETERS!$D$8-D7781)/2))+(COS(RADIANS(D7781))*COS(RADIANS(PARAMETERS!$D$8))*SIN(RADIANS(PARAMETERS!$D$9-C7781)/2)*SIN(RADIANS(PARAMETERS!$D$9-C7781)/2))))*2*3958.756</f>
        <v>831.40046116251062</v>
      </c>
      <c r="F7781">
        <v>179.75643920898</v>
      </c>
      <c r="G7781">
        <v>208.74179077148</v>
      </c>
      <c r="H7781">
        <v>254.35580444336</v>
      </c>
      <c r="I7781">
        <v>295.37643432617</v>
      </c>
      <c r="J7781">
        <v>343.01571655273</v>
      </c>
      <c r="K7781" s="6">
        <f>IFERROR(EXP(TREND(LN($F$1:$J$1),LN(F7781:J7781),LN(Calculations!$B$3))),0)</f>
        <v>4.6278257081352497E-2</v>
      </c>
    </row>
    <row r="7782" spans="1:11" x14ac:dyDescent="0.35">
      <c r="A7782">
        <v>7779</v>
      </c>
      <c r="B7782" t="str">
        <f t="shared" si="121"/>
        <v>23-71</v>
      </c>
      <c r="C7782">
        <v>-70.928823369810999</v>
      </c>
      <c r="D7782">
        <v>22.869223116577999</v>
      </c>
      <c r="E7782">
        <f>ASIN(SQRT((SIN(RADIANS(PARAMETERS!$D$8-D7782)/2)*SIN(RADIANS(PARAMETERS!$D$8-D7782)/2))+(COS(RADIANS(D7782))*COS(RADIANS(PARAMETERS!$D$8))*SIN(RADIANS(PARAMETERS!$D$9-C7782)/2)*SIN(RADIANS(PARAMETERS!$D$9-C7782)/2))))*2*3958.756</f>
        <v>845.36445127460945</v>
      </c>
      <c r="F7782">
        <v>179.61859130859</v>
      </c>
      <c r="G7782">
        <v>208.64027404785</v>
      </c>
      <c r="H7782">
        <v>254.32608032227</v>
      </c>
      <c r="I7782">
        <v>295.42419433594</v>
      </c>
      <c r="J7782">
        <v>343.16641235352</v>
      </c>
      <c r="K7782" s="6">
        <f>IFERROR(EXP(TREND(LN($F$1:$J$1),LN(F7782:J7782),LN(Calculations!$B$3))),0)</f>
        <v>4.6042440643668539E-2</v>
      </c>
    </row>
    <row r="7783" spans="1:11" x14ac:dyDescent="0.35">
      <c r="A7783">
        <v>7780</v>
      </c>
      <c r="B7783" t="str">
        <f t="shared" si="121"/>
        <v>23-71</v>
      </c>
      <c r="C7783">
        <v>-71.200144704712002</v>
      </c>
      <c r="D7783">
        <v>22.869223116577999</v>
      </c>
      <c r="E7783">
        <f>ASIN(SQRT((SIN(RADIANS(PARAMETERS!$D$8-D7783)/2)*SIN(RADIANS(PARAMETERS!$D$8-D7783)/2))+(COS(RADIANS(D7783))*COS(RADIANS(PARAMETERS!$D$8))*SIN(RADIANS(PARAMETERS!$D$9-C7783)/2)*SIN(RADIANS(PARAMETERS!$D$9-C7783)/2))))*2*3958.756</f>
        <v>859.46514352504516</v>
      </c>
      <c r="F7783">
        <v>179.47984313965</v>
      </c>
      <c r="G7783">
        <v>208.53170776367</v>
      </c>
      <c r="H7783">
        <v>254.27816772461</v>
      </c>
      <c r="I7783">
        <v>295.44241333008</v>
      </c>
      <c r="J7783">
        <v>343.27313232422</v>
      </c>
      <c r="K7783" s="6">
        <f>IFERROR(EXP(TREND(LN($F$1:$J$1),LN(F7783:J7783),LN(Calculations!$B$3))),0)</f>
        <v>4.5814689438477017E-2</v>
      </c>
    </row>
    <row r="7784" spans="1:11" x14ac:dyDescent="0.35">
      <c r="A7784">
        <v>7781</v>
      </c>
      <c r="B7784" t="str">
        <f t="shared" si="121"/>
        <v>23-71.5</v>
      </c>
      <c r="C7784">
        <v>-71.471466039613006</v>
      </c>
      <c r="D7784">
        <v>22.869223116577999</v>
      </c>
      <c r="E7784">
        <f>ASIN(SQRT((SIN(RADIANS(PARAMETERS!$D$8-D7784)/2)*SIN(RADIANS(PARAMETERS!$D$8-D7784)/2))+(COS(RADIANS(D7784))*COS(RADIANS(PARAMETERS!$D$8))*SIN(RADIANS(PARAMETERS!$D$9-C7784)/2)*SIN(RADIANS(PARAMETERS!$D$9-C7784)/2))))*2*3958.756</f>
        <v>873.69588527703718</v>
      </c>
      <c r="F7784">
        <v>179.28735351563</v>
      </c>
      <c r="G7784">
        <v>208.33258056641</v>
      </c>
      <c r="H7784">
        <v>254.07460021973</v>
      </c>
      <c r="I7784">
        <v>295.24014282227</v>
      </c>
      <c r="J7784">
        <v>343.07763671875</v>
      </c>
      <c r="K7784" s="6">
        <f>IFERROR(EXP(TREND(LN($F$1:$J$1),LN(F7784:J7784),LN(Calculations!$B$3))),0)</f>
        <v>4.5559176216427577E-2</v>
      </c>
    </row>
    <row r="7785" spans="1:11" x14ac:dyDescent="0.35">
      <c r="A7785">
        <v>7782</v>
      </c>
      <c r="B7785" t="str">
        <f t="shared" si="121"/>
        <v>23-71.5</v>
      </c>
      <c r="C7785">
        <v>-71.742787374513995</v>
      </c>
      <c r="D7785">
        <v>22.869223116577999</v>
      </c>
      <c r="E7785">
        <f>ASIN(SQRT((SIN(RADIANS(PARAMETERS!$D$8-D7785)/2)*SIN(RADIANS(PARAMETERS!$D$8-D7785)/2))+(COS(RADIANS(D7785))*COS(RADIANS(PARAMETERS!$D$8))*SIN(RADIANS(PARAMETERS!$D$9-C7785)/2)*SIN(RADIANS(PARAMETERS!$D$9-C7785)/2))))*2*3958.756</f>
        <v>888.05039029314969</v>
      </c>
      <c r="F7785">
        <v>179.10049438477</v>
      </c>
      <c r="G7785">
        <v>208.13580322266</v>
      </c>
      <c r="H7785">
        <v>253.86715698242</v>
      </c>
      <c r="I7785">
        <v>295.02746582031</v>
      </c>
      <c r="J7785">
        <v>342.86325073242</v>
      </c>
      <c r="K7785" s="6">
        <f>IFERROR(EXP(TREND(LN($F$1:$J$1),LN(F7785:J7785),LN(Calculations!$B$3))),0)</f>
        <v>4.5316691024708602E-2</v>
      </c>
    </row>
    <row r="7786" spans="1:11" x14ac:dyDescent="0.35">
      <c r="A7786">
        <v>7783</v>
      </c>
      <c r="B7786" t="str">
        <f t="shared" si="121"/>
        <v>23-72</v>
      </c>
      <c r="C7786">
        <v>-72.014108709414998</v>
      </c>
      <c r="D7786">
        <v>22.869223116577999</v>
      </c>
      <c r="E7786">
        <f>ASIN(SQRT((SIN(RADIANS(PARAMETERS!$D$8-D7786)/2)*SIN(RADIANS(PARAMETERS!$D$8-D7786)/2))+(COS(RADIANS(D7786))*COS(RADIANS(PARAMETERS!$D$8))*SIN(RADIANS(PARAMETERS!$D$9-C7786)/2)*SIN(RADIANS(PARAMETERS!$D$9-C7786)/2))))*2*3958.756</f>
        <v>902.52271869891547</v>
      </c>
      <c r="F7786">
        <v>178.92437744141</v>
      </c>
      <c r="G7786">
        <v>207.94735717773</v>
      </c>
      <c r="H7786">
        <v>253.6632232666</v>
      </c>
      <c r="I7786">
        <v>294.81304931641</v>
      </c>
      <c r="J7786">
        <v>342.64013671875</v>
      </c>
      <c r="K7786" s="6">
        <f>IFERROR(EXP(TREND(LN($F$1:$J$1),LN(F7786:J7786),LN(Calculations!$B$3))),0)</f>
        <v>4.5092822393268013E-2</v>
      </c>
    </row>
    <row r="7787" spans="1:11" x14ac:dyDescent="0.35">
      <c r="A7787">
        <v>7784</v>
      </c>
      <c r="B7787" t="str">
        <f t="shared" si="121"/>
        <v>23-72.5</v>
      </c>
      <c r="C7787">
        <v>-72.285430044316001</v>
      </c>
      <c r="D7787">
        <v>22.869223116577999</v>
      </c>
      <c r="E7787">
        <f>ASIN(SQRT((SIN(RADIANS(PARAMETERS!$D$8-D7787)/2)*SIN(RADIANS(PARAMETERS!$D$8-D7787)/2))+(COS(RADIANS(D7787))*COS(RADIANS(PARAMETERS!$D$8))*SIN(RADIANS(PARAMETERS!$D$9-C7787)/2)*SIN(RADIANS(PARAMETERS!$D$9-C7787)/2))))*2*3958.756</f>
        <v>917.10725770929457</v>
      </c>
      <c r="F7787">
        <v>178.75328063965</v>
      </c>
      <c r="G7787">
        <v>207.74320983887</v>
      </c>
      <c r="H7787">
        <v>253.40551757813</v>
      </c>
      <c r="I7787">
        <v>294.50579833984</v>
      </c>
      <c r="J7787">
        <v>342.27386474609</v>
      </c>
      <c r="K7787" s="6">
        <f>IFERROR(EXP(TREND(LN($F$1:$J$1),LN(F7787:J7787),LN(Calculations!$B$3))),0)</f>
        <v>4.4900731850493855E-2</v>
      </c>
    </row>
    <row r="7788" spans="1:11" x14ac:dyDescent="0.35">
      <c r="A7788">
        <v>7785</v>
      </c>
      <c r="B7788" t="str">
        <f t="shared" si="121"/>
        <v>23-72.5</v>
      </c>
      <c r="C7788">
        <v>-72.556751379217005</v>
      </c>
      <c r="D7788">
        <v>22.869223116577999</v>
      </c>
      <c r="E7788">
        <f>ASIN(SQRT((SIN(RADIANS(PARAMETERS!$D$8-D7788)/2)*SIN(RADIANS(PARAMETERS!$D$8-D7788)/2))+(COS(RADIANS(D7788))*COS(RADIANS(PARAMETERS!$D$8))*SIN(RADIANS(PARAMETERS!$D$9-C7788)/2)*SIN(RADIANS(PARAMETERS!$D$9-C7788)/2))))*2*3958.756</f>
        <v>931.79870316357801</v>
      </c>
      <c r="F7788">
        <v>178.64791870117</v>
      </c>
      <c r="G7788">
        <v>207.61679077148</v>
      </c>
      <c r="H7788">
        <v>253.24475097656</v>
      </c>
      <c r="I7788">
        <v>294.31301879883</v>
      </c>
      <c r="J7788">
        <v>342.04278564453</v>
      </c>
      <c r="K7788" s="6">
        <f>IFERROR(EXP(TREND(LN($F$1:$J$1),LN(F7788:J7788),LN(Calculations!$B$3))),0)</f>
        <v>4.4783675400486909E-2</v>
      </c>
    </row>
    <row r="7789" spans="1:11" x14ac:dyDescent="0.35">
      <c r="A7789">
        <v>7786</v>
      </c>
      <c r="B7789" t="str">
        <f t="shared" si="121"/>
        <v>23-73</v>
      </c>
      <c r="C7789">
        <v>-72.828072714117994</v>
      </c>
      <c r="D7789">
        <v>22.869223116577999</v>
      </c>
      <c r="E7789">
        <f>ASIN(SQRT((SIN(RADIANS(PARAMETERS!$D$8-D7789)/2)*SIN(RADIANS(PARAMETERS!$D$8-D7789)/2))+(COS(RADIANS(D7789))*COS(RADIANS(PARAMETERS!$D$8))*SIN(RADIANS(PARAMETERS!$D$9-C7789)/2)*SIN(RADIANS(PARAMETERS!$D$9-C7789)/2))))*2*3958.756</f>
        <v>946.59204189553031</v>
      </c>
      <c r="F7789">
        <v>178.5818939209</v>
      </c>
      <c r="G7789">
        <v>207.53260803223</v>
      </c>
      <c r="H7789">
        <v>253.12985229492</v>
      </c>
      <c r="I7789">
        <v>294.16864013672</v>
      </c>
      <c r="J7789">
        <v>341.86221313477</v>
      </c>
      <c r="K7789" s="6">
        <f>IFERROR(EXP(TREND(LN($F$1:$J$1),LN(F7789:J7789),LN(Calculations!$B$3))),0)</f>
        <v>4.4716259720099322E-2</v>
      </c>
    </row>
    <row r="7790" spans="1:11" x14ac:dyDescent="0.35">
      <c r="A7790">
        <v>7787</v>
      </c>
      <c r="B7790" t="str">
        <f t="shared" si="121"/>
        <v>23-73</v>
      </c>
      <c r="C7790">
        <v>-73.099394049018997</v>
      </c>
      <c r="D7790">
        <v>22.869223116577999</v>
      </c>
      <c r="E7790">
        <f>ASIN(SQRT((SIN(RADIANS(PARAMETERS!$D$8-D7790)/2)*SIN(RADIANS(PARAMETERS!$D$8-D7790)/2))+(COS(RADIANS(D7790))*COS(RADIANS(PARAMETERS!$D$8))*SIN(RADIANS(PARAMETERS!$D$9-C7790)/2)*SIN(RADIANS(PARAMETERS!$D$9-C7790)/2))))*2*3958.756</f>
        <v>961.48253495037693</v>
      </c>
      <c r="F7790">
        <v>178.4363861084</v>
      </c>
      <c r="G7790">
        <v>207.32736206055</v>
      </c>
      <c r="H7790">
        <v>252.8211517334</v>
      </c>
      <c r="I7790">
        <v>293.75848388672</v>
      </c>
      <c r="J7790">
        <v>341.32574462891</v>
      </c>
      <c r="K7790" s="6">
        <f>IFERROR(EXP(TREND(LN($F$1:$J$1),LN(F7790:J7790),LN(Calculations!$B$3))),0)</f>
        <v>4.4590047514344013E-2</v>
      </c>
    </row>
    <row r="7791" spans="1:11" x14ac:dyDescent="0.35">
      <c r="A7791">
        <v>7788</v>
      </c>
      <c r="B7791" t="str">
        <f t="shared" si="121"/>
        <v>23-73.5</v>
      </c>
      <c r="C7791">
        <v>-73.37071538392</v>
      </c>
      <c r="D7791">
        <v>22.869223116577999</v>
      </c>
      <c r="E7791">
        <f>ASIN(SQRT((SIN(RADIANS(PARAMETERS!$D$8-D7791)/2)*SIN(RADIANS(PARAMETERS!$D$8-D7791)/2))+(COS(RADIANS(D7791))*COS(RADIANS(PARAMETERS!$D$8))*SIN(RADIANS(PARAMETERS!$D$9-C7791)/2)*SIN(RADIANS(PARAMETERS!$D$9-C7791)/2))))*2*3958.756</f>
        <v>976.46570164810839</v>
      </c>
      <c r="F7791">
        <v>178.28625488281</v>
      </c>
      <c r="G7791">
        <v>207.10903930664</v>
      </c>
      <c r="H7791">
        <v>252.48419189453</v>
      </c>
      <c r="I7791">
        <v>293.30480957031</v>
      </c>
      <c r="J7791">
        <v>340.72637939453</v>
      </c>
      <c r="K7791" s="6">
        <f>IFERROR(EXP(TREND(LN($F$1:$J$1),LN(F7791:J7791),LN(Calculations!$B$3))),0)</f>
        <v>4.4467174304483846E-2</v>
      </c>
    </row>
    <row r="7792" spans="1:11" x14ac:dyDescent="0.35">
      <c r="A7792">
        <v>7789</v>
      </c>
      <c r="B7792" t="str">
        <f t="shared" si="121"/>
        <v>23-73.5</v>
      </c>
      <c r="C7792">
        <v>-73.642036718821004</v>
      </c>
      <c r="D7792">
        <v>22.869223116577999</v>
      </c>
      <c r="E7792">
        <f>ASIN(SQRT((SIN(RADIANS(PARAMETERS!$D$8-D7792)/2)*SIN(RADIANS(PARAMETERS!$D$8-D7792)/2))+(COS(RADIANS(D7792))*COS(RADIANS(PARAMETERS!$D$8))*SIN(RADIANS(PARAMETERS!$D$9-C7792)/2)*SIN(RADIANS(PARAMETERS!$D$9-C7792)/2))))*2*3958.756</f>
        <v>991.53730448302042</v>
      </c>
      <c r="F7792">
        <v>178.11904907227</v>
      </c>
      <c r="G7792">
        <v>206.86070251465</v>
      </c>
      <c r="H7792">
        <v>252.0943145752</v>
      </c>
      <c r="I7792">
        <v>292.77529907227</v>
      </c>
      <c r="J7792">
        <v>340.02236938477</v>
      </c>
      <c r="K7792" s="6">
        <f>IFERROR(EXP(TREND(LN($F$1:$J$1),LN(F7792:J7792),LN(Calculations!$B$3))),0)</f>
        <v>4.4336150220871104E-2</v>
      </c>
    </row>
    <row r="7793" spans="1:11" x14ac:dyDescent="0.35">
      <c r="A7793">
        <v>7790</v>
      </c>
      <c r="B7793" t="str">
        <f t="shared" si="121"/>
        <v>23-74</v>
      </c>
      <c r="C7793">
        <v>-73.913358053722007</v>
      </c>
      <c r="D7793">
        <v>22.869223116577999</v>
      </c>
      <c r="E7793">
        <f>ASIN(SQRT((SIN(RADIANS(PARAMETERS!$D$8-D7793)/2)*SIN(RADIANS(PARAMETERS!$D$8-D7793)/2))+(COS(RADIANS(D7793))*COS(RADIANS(PARAMETERS!$D$8))*SIN(RADIANS(PARAMETERS!$D$9-C7793)/2)*SIN(RADIANS(PARAMETERS!$D$9-C7793)/2))))*2*3958.756</f>
        <v>1006.6933348420171</v>
      </c>
      <c r="F7793">
        <v>177.90060424805</v>
      </c>
      <c r="G7793">
        <v>206.53485107422</v>
      </c>
      <c r="H7793">
        <v>251.57707214355</v>
      </c>
      <c r="I7793">
        <v>292.0690612793</v>
      </c>
      <c r="J7793">
        <v>339.07952880859</v>
      </c>
      <c r="K7793" s="6">
        <f>IFERROR(EXP(TREND(LN($F$1:$J$1),LN(F7793:J7793),LN(Calculations!$B$3))),0)</f>
        <v>4.4169694443925496E-2</v>
      </c>
    </row>
    <row r="7794" spans="1:11" x14ac:dyDescent="0.35">
      <c r="A7794">
        <v>7791</v>
      </c>
      <c r="B7794" t="str">
        <f t="shared" si="121"/>
        <v>23-74</v>
      </c>
      <c r="C7794">
        <v>-74.184679388622996</v>
      </c>
      <c r="D7794">
        <v>22.869223116577999</v>
      </c>
      <c r="E7794">
        <f>ASIN(SQRT((SIN(RADIANS(PARAMETERS!$D$8-D7794)/2)*SIN(RADIANS(PARAMETERS!$D$8-D7794)/2))+(COS(RADIANS(D7794))*COS(RADIANS(PARAMETERS!$D$8))*SIN(RADIANS(PARAMETERS!$D$9-C7794)/2)*SIN(RADIANS(PARAMETERS!$D$9-C7794)/2))))*2*3958.756</f>
        <v>1021.92999951862</v>
      </c>
      <c r="F7794">
        <v>177.68597412109</v>
      </c>
      <c r="G7794">
        <v>206.24578857422</v>
      </c>
      <c r="H7794">
        <v>251.1231842041</v>
      </c>
      <c r="I7794">
        <v>291.45278930664</v>
      </c>
      <c r="J7794">
        <v>338.26043701172</v>
      </c>
      <c r="K7794" s="6">
        <f>IFERROR(EXP(TREND(LN($F$1:$J$1),LN(F7794:J7794),LN(Calculations!$B$3))),0)</f>
        <v>4.3998384086005593E-2</v>
      </c>
    </row>
    <row r="7795" spans="1:11" x14ac:dyDescent="0.35">
      <c r="A7795">
        <v>7792</v>
      </c>
      <c r="B7795" t="str">
        <f t="shared" si="121"/>
        <v>23-74.5</v>
      </c>
      <c r="C7795">
        <v>-74.456000723523999</v>
      </c>
      <c r="D7795">
        <v>22.869223116577999</v>
      </c>
      <c r="E7795">
        <f>ASIN(SQRT((SIN(RADIANS(PARAMETERS!$D$8-D7795)/2)*SIN(RADIANS(PARAMETERS!$D$8-D7795)/2))+(COS(RADIANS(D7795))*COS(RADIANS(PARAMETERS!$D$8))*SIN(RADIANS(PARAMETERS!$D$9-C7795)/2)*SIN(RADIANS(PARAMETERS!$D$9-C7795)/2))))*2*3958.756</f>
        <v>1037.2437079955223</v>
      </c>
      <c r="F7795">
        <v>177.46801757813</v>
      </c>
      <c r="G7795">
        <v>205.97248840332</v>
      </c>
      <c r="H7795">
        <v>250.69863891602</v>
      </c>
      <c r="I7795">
        <v>290.87954711914</v>
      </c>
      <c r="J7795">
        <v>337.50177001953</v>
      </c>
      <c r="K7795" s="6">
        <f>IFERROR(EXP(TREND(LN($F$1:$J$1),LN(F7795:J7795),LN(Calculations!$B$3))),0)</f>
        <v>4.3818677606895423E-2</v>
      </c>
    </row>
    <row r="7796" spans="1:11" x14ac:dyDescent="0.35">
      <c r="A7796">
        <v>7793</v>
      </c>
      <c r="B7796" t="str">
        <f t="shared" si="121"/>
        <v>23-74.5</v>
      </c>
      <c r="C7796">
        <v>-74.727322058425003</v>
      </c>
      <c r="D7796">
        <v>22.869223116577999</v>
      </c>
      <c r="E7796">
        <f>ASIN(SQRT((SIN(RADIANS(PARAMETERS!$D$8-D7796)/2)*SIN(RADIANS(PARAMETERS!$D$8-D7796)/2))+(COS(RADIANS(D7796))*COS(RADIANS(PARAMETERS!$D$8))*SIN(RADIANS(PARAMETERS!$D$9-C7796)/2)*SIN(RADIANS(PARAMETERS!$D$9-C7796)/2))))*2*3958.756</f>
        <v>1052.631060465631</v>
      </c>
      <c r="F7796">
        <v>177.23506164551</v>
      </c>
      <c r="G7796">
        <v>205.67797851563</v>
      </c>
      <c r="H7796">
        <v>250.24130249023</v>
      </c>
      <c r="I7796">
        <v>290.26217651367</v>
      </c>
      <c r="J7796">
        <v>336.6848449707</v>
      </c>
      <c r="K7796" s="6">
        <f>IFERROR(EXP(TREND(LN($F$1:$J$1),LN(F7796:J7796),LN(Calculations!$B$3))),0)</f>
        <v>4.3626743387357787E-2</v>
      </c>
    </row>
    <row r="7797" spans="1:11" x14ac:dyDescent="0.35">
      <c r="A7797">
        <v>7794</v>
      </c>
      <c r="B7797" t="str">
        <f t="shared" si="121"/>
        <v>23-75</v>
      </c>
      <c r="C7797">
        <v>-74.998643393324997</v>
      </c>
      <c r="D7797">
        <v>22.869223116577999</v>
      </c>
      <c r="E7797">
        <f>ASIN(SQRT((SIN(RADIANS(PARAMETERS!$D$8-D7797)/2)*SIN(RADIANS(PARAMETERS!$D$8-D7797)/2))+(COS(RADIANS(D7797))*COS(RADIANS(PARAMETERS!$D$8))*SIN(RADIANS(PARAMETERS!$D$9-C7797)/2)*SIN(RADIANS(PARAMETERS!$D$9-C7797)/2))))*2*3958.756</f>
        <v>1068.0888365596247</v>
      </c>
      <c r="F7797">
        <v>177.0406036377</v>
      </c>
      <c r="G7797">
        <v>205.44520568848</v>
      </c>
      <c r="H7797">
        <v>249.88861083984</v>
      </c>
      <c r="I7797">
        <v>289.79214477539</v>
      </c>
      <c r="J7797">
        <v>336.06900024414</v>
      </c>
      <c r="K7797" s="6">
        <f>IFERROR(EXP(TREND(LN($F$1:$J$1),LN(F7797:J7797),LN(Calculations!$B$3))),0)</f>
        <v>4.3458425272754078E-2</v>
      </c>
    </row>
    <row r="7798" spans="1:11" x14ac:dyDescent="0.35">
      <c r="A7798">
        <v>7795</v>
      </c>
      <c r="B7798" t="str">
        <f t="shared" si="121"/>
        <v>23-75.5</v>
      </c>
      <c r="C7798">
        <v>-75.269964728226</v>
      </c>
      <c r="D7798">
        <v>22.869223116577999</v>
      </c>
      <c r="E7798">
        <f>ASIN(SQRT((SIN(RADIANS(PARAMETERS!$D$8-D7798)/2)*SIN(RADIANS(PARAMETERS!$D$8-D7798)/2))+(COS(RADIANS(D7798))*COS(RADIANS(PARAMETERS!$D$8))*SIN(RADIANS(PARAMETERS!$D$9-C7798)/2)*SIN(RADIANS(PARAMETERS!$D$9-C7798)/2))))*2*3958.756</f>
        <v>1083.613984747323</v>
      </c>
      <c r="F7798">
        <v>176.82304382324</v>
      </c>
      <c r="G7798">
        <v>205.17680358887</v>
      </c>
      <c r="H7798">
        <v>249.49328613281</v>
      </c>
      <c r="I7798">
        <v>289.27331542969</v>
      </c>
      <c r="J7798">
        <v>335.39733886719</v>
      </c>
      <c r="K7798" s="6">
        <f>IFERROR(EXP(TREND(LN($F$1:$J$1),LN(F7798:J7798),LN(Calculations!$B$3))),0)</f>
        <v>4.3261503766098323E-2</v>
      </c>
    </row>
    <row r="7799" spans="1:11" x14ac:dyDescent="0.35">
      <c r="A7799">
        <v>7796</v>
      </c>
      <c r="B7799" t="str">
        <f t="shared" si="121"/>
        <v>23-75.5</v>
      </c>
      <c r="C7799">
        <v>-75.541286063127004</v>
      </c>
      <c r="D7799">
        <v>22.869223116577999</v>
      </c>
      <c r="E7799">
        <f>ASIN(SQRT((SIN(RADIANS(PARAMETERS!$D$8-D7799)/2)*SIN(RADIANS(PARAMETERS!$D$8-D7799)/2))+(COS(RADIANS(D7799))*COS(RADIANS(PARAMETERS!$D$8))*SIN(RADIANS(PARAMETERS!$D$9-C7799)/2)*SIN(RADIANS(PARAMETERS!$D$9-C7799)/2))))*2*3958.756</f>
        <v>1099.2036123785326</v>
      </c>
      <c r="F7799">
        <v>176.46626281738</v>
      </c>
      <c r="G7799">
        <v>204.70788574219</v>
      </c>
      <c r="H7799">
        <v>248.80966186523</v>
      </c>
      <c r="I7799">
        <v>288.38143920898</v>
      </c>
      <c r="J7799">
        <v>334.24844360352</v>
      </c>
      <c r="K7799" s="6">
        <f>IFERROR(EXP(TREND(LN($F$1:$J$1),LN(F7799:J7799),LN(Calculations!$B$3))),0)</f>
        <v>4.2933612130318481E-2</v>
      </c>
    </row>
    <row r="7800" spans="1:11" x14ac:dyDescent="0.35">
      <c r="A7800">
        <v>7797</v>
      </c>
      <c r="B7800" t="str">
        <f t="shared" si="121"/>
        <v>23-76</v>
      </c>
      <c r="C7800">
        <v>-75.812607398028007</v>
      </c>
      <c r="D7800">
        <v>22.869223116577999</v>
      </c>
      <c r="E7800">
        <f>ASIN(SQRT((SIN(RADIANS(PARAMETERS!$D$8-D7800)/2)*SIN(RADIANS(PARAMETERS!$D$8-D7800)/2))+(COS(RADIANS(D7800))*COS(RADIANS(PARAMETERS!$D$8))*SIN(RADIANS(PARAMETERS!$D$9-C7800)/2)*SIN(RADIANS(PARAMETERS!$D$9-C7800)/2))))*2*3958.756</f>
        <v>1114.8549763310834</v>
      </c>
      <c r="F7800">
        <v>175.93627929688</v>
      </c>
      <c r="G7800">
        <v>204.06674194336</v>
      </c>
      <c r="H7800">
        <v>247.90348815918</v>
      </c>
      <c r="I7800">
        <v>287.22058105469</v>
      </c>
      <c r="J7800">
        <v>332.77542114258</v>
      </c>
      <c r="K7800" s="6">
        <f>IFERROR(EXP(TREND(LN($F$1:$J$1),LN(F7800:J7800),LN(Calculations!$B$3))),0)</f>
        <v>4.2425403996226969E-2</v>
      </c>
    </row>
    <row r="7801" spans="1:11" x14ac:dyDescent="0.35">
      <c r="A7801">
        <v>7798</v>
      </c>
      <c r="B7801" t="str">
        <f t="shared" si="121"/>
        <v>23-76</v>
      </c>
      <c r="C7801">
        <v>-76.083928732928996</v>
      </c>
      <c r="D7801">
        <v>22.869223116577999</v>
      </c>
      <c r="E7801">
        <f>ASIN(SQRT((SIN(RADIANS(PARAMETERS!$D$8-D7801)/2)*SIN(RADIANS(PARAMETERS!$D$8-D7801)/2))+(COS(RADIANS(D7801))*COS(RADIANS(PARAMETERS!$D$8))*SIN(RADIANS(PARAMETERS!$D$9-C7801)/2)*SIN(RADIANS(PARAMETERS!$D$9-C7801)/2))))*2*3958.756</f>
        <v>1130.5654742321974</v>
      </c>
      <c r="F7801">
        <v>175.24444580078</v>
      </c>
      <c r="G7801">
        <v>203.26580810547</v>
      </c>
      <c r="H7801">
        <v>246.78012084961</v>
      </c>
      <c r="I7801">
        <v>285.78805541992</v>
      </c>
      <c r="J7801">
        <v>330.96472167969</v>
      </c>
      <c r="K7801" s="6">
        <f>IFERROR(EXP(TREND(LN($F$1:$J$1),LN(F7801:J7801),LN(Calculations!$B$3))),0)</f>
        <v>4.1760937328780071E-2</v>
      </c>
    </row>
    <row r="7802" spans="1:11" x14ac:dyDescent="0.35">
      <c r="A7802">
        <v>7799</v>
      </c>
      <c r="B7802" t="str">
        <f t="shared" si="121"/>
        <v>23-76.5</v>
      </c>
      <c r="C7802">
        <v>-76.355250067829999</v>
      </c>
      <c r="D7802">
        <v>22.869223116577999</v>
      </c>
      <c r="E7802">
        <f>ASIN(SQRT((SIN(RADIANS(PARAMETERS!$D$8-D7802)/2)*SIN(RADIANS(PARAMETERS!$D$8-D7802)/2))+(COS(RADIANS(D7802))*COS(RADIANS(PARAMETERS!$D$8))*SIN(RADIANS(PARAMETERS!$D$9-C7802)/2)*SIN(RADIANS(PARAMETERS!$D$9-C7802)/2))))*2*3958.756</f>
        <v>1146.3326362212933</v>
      </c>
      <c r="F7802">
        <v>174.45474243164</v>
      </c>
      <c r="G7802">
        <v>202.36444091797</v>
      </c>
      <c r="H7802">
        <v>245.50764465332</v>
      </c>
      <c r="I7802">
        <v>284.15896606445</v>
      </c>
      <c r="J7802">
        <v>328.89862060547</v>
      </c>
      <c r="K7802" s="6">
        <f>IFERROR(EXP(TREND(LN($F$1:$J$1),LN(F7802:J7802),LN(Calculations!$B$3))),0)</f>
        <v>4.1015720537591636E-2</v>
      </c>
    </row>
    <row r="7803" spans="1:11" x14ac:dyDescent="0.35">
      <c r="A7803">
        <v>7800</v>
      </c>
      <c r="B7803" t="str">
        <f t="shared" si="121"/>
        <v>23-76.5</v>
      </c>
      <c r="C7803">
        <v>-76.626571402731003</v>
      </c>
      <c r="D7803">
        <v>22.869223116577999</v>
      </c>
      <c r="E7803">
        <f>ASIN(SQRT((SIN(RADIANS(PARAMETERS!$D$8-D7803)/2)*SIN(RADIANS(PARAMETERS!$D$8-D7803)/2))+(COS(RADIANS(D7803))*COS(RADIANS(PARAMETERS!$D$8))*SIN(RADIANS(PARAMETERS!$D$9-C7803)/2)*SIN(RADIANS(PARAMETERS!$D$9-C7803)/2))))*2*3958.756</f>
        <v>1162.1541172228624</v>
      </c>
      <c r="F7803">
        <v>173.66381835938</v>
      </c>
      <c r="G7803">
        <v>201.5318145752</v>
      </c>
      <c r="H7803">
        <v>244.33619689941</v>
      </c>
      <c r="I7803">
        <v>282.66232299805</v>
      </c>
      <c r="J7803">
        <v>327.00396728516</v>
      </c>
      <c r="K7803" s="6">
        <f>IFERROR(EXP(TREND(LN($F$1:$J$1),LN(F7803:J7803),LN(Calculations!$B$3))),0)</f>
        <v>4.0276817727114736E-2</v>
      </c>
    </row>
    <row r="7804" spans="1:11" x14ac:dyDescent="0.35">
      <c r="A7804">
        <v>7801</v>
      </c>
      <c r="B7804" t="str">
        <f t="shared" si="121"/>
        <v>23-77</v>
      </c>
      <c r="C7804">
        <v>-76.897892737632006</v>
      </c>
      <c r="D7804">
        <v>22.869223116577999</v>
      </c>
      <c r="E7804">
        <f>ASIN(SQRT((SIN(RADIANS(PARAMETERS!$D$8-D7804)/2)*SIN(RADIANS(PARAMETERS!$D$8-D7804)/2))+(COS(RADIANS(D7804))*COS(RADIANS(PARAMETERS!$D$8))*SIN(RADIANS(PARAMETERS!$D$9-C7804)/2)*SIN(RADIANS(PARAMETERS!$D$9-C7804)/2))))*2*3958.756</f>
        <v>1178.0276896992689</v>
      </c>
      <c r="F7804">
        <v>172.95178222656</v>
      </c>
      <c r="G7804">
        <v>200.80487060547</v>
      </c>
      <c r="H7804">
        <v>243.30758666992</v>
      </c>
      <c r="I7804">
        <v>281.34387207031</v>
      </c>
      <c r="J7804">
        <v>325.3303527832</v>
      </c>
      <c r="K7804" s="6">
        <f>IFERROR(EXP(TREND(LN($F$1:$J$1),LN(F7804:J7804),LN(Calculations!$B$3))),0)</f>
        <v>3.9623317571184639E-2</v>
      </c>
    </row>
    <row r="7805" spans="1:11" x14ac:dyDescent="0.35">
      <c r="A7805">
        <v>7802</v>
      </c>
      <c r="B7805" t="str">
        <f t="shared" si="121"/>
        <v>23-77</v>
      </c>
      <c r="C7805">
        <v>-77.169214072532995</v>
      </c>
      <c r="D7805">
        <v>22.869223116577999</v>
      </c>
      <c r="E7805">
        <f>ASIN(SQRT((SIN(RADIANS(PARAMETERS!$D$8-D7805)/2)*SIN(RADIANS(PARAMETERS!$D$8-D7805)/2))+(COS(RADIANS(D7805))*COS(RADIANS(PARAMETERS!$D$8))*SIN(RADIANS(PARAMETERS!$D$9-C7805)/2)*SIN(RADIANS(PARAMETERS!$D$9-C7805)/2))))*2*3958.756</f>
        <v>1193.9512368545372</v>
      </c>
      <c r="F7805">
        <v>172.43354797363</v>
      </c>
      <c r="G7805">
        <v>200.2448425293</v>
      </c>
      <c r="H7805">
        <v>242.50028991699</v>
      </c>
      <c r="I7805">
        <v>280.2978515625</v>
      </c>
      <c r="J7805">
        <v>323.99081420898</v>
      </c>
      <c r="K7805" s="6">
        <f>IFERROR(EXP(TREND(LN($F$1:$J$1),LN(F7805:J7805),LN(Calculations!$B$3))),0)</f>
        <v>3.9159720892586139E-2</v>
      </c>
    </row>
    <row r="7806" spans="1:11" x14ac:dyDescent="0.35">
      <c r="A7806">
        <v>7803</v>
      </c>
      <c r="B7806" t="str">
        <f t="shared" si="121"/>
        <v>23-77.5</v>
      </c>
      <c r="C7806">
        <v>-77.440535407433998</v>
      </c>
      <c r="D7806">
        <v>22.869223116577999</v>
      </c>
      <c r="E7806">
        <f>ASIN(SQRT((SIN(RADIANS(PARAMETERS!$D$8-D7806)/2)*SIN(RADIANS(PARAMETERS!$D$8-D7806)/2))+(COS(RADIANS(D7806))*COS(RADIANS(PARAMETERS!$D$8))*SIN(RADIANS(PARAMETERS!$D$9-C7806)/2)*SIN(RADIANS(PARAMETERS!$D$9-C7806)/2))))*2*3958.756</f>
        <v>1209.9227462615149</v>
      </c>
      <c r="F7806">
        <v>172.12310791016</v>
      </c>
      <c r="G7806">
        <v>199.90893554688</v>
      </c>
      <c r="H7806">
        <v>242.00640869141</v>
      </c>
      <c r="I7806">
        <v>279.65081787109</v>
      </c>
      <c r="J7806">
        <v>323.15484619141</v>
      </c>
      <c r="K7806" s="6">
        <f>IFERROR(EXP(TREND(LN($F$1:$J$1),LN(F7806:J7806),LN(Calculations!$B$3))),0)</f>
        <v>3.8889800612503057E-2</v>
      </c>
    </row>
    <row r="7807" spans="1:11" x14ac:dyDescent="0.35">
      <c r="A7807">
        <v>7804</v>
      </c>
      <c r="B7807" t="str">
        <f t="shared" si="121"/>
        <v>23-77.5</v>
      </c>
      <c r="C7807">
        <v>-77.711856742335002</v>
      </c>
      <c r="D7807">
        <v>22.869223116577999</v>
      </c>
      <c r="E7807">
        <f>ASIN(SQRT((SIN(RADIANS(PARAMETERS!$D$8-D7807)/2)*SIN(RADIANS(PARAMETERS!$D$8-D7807)/2))+(COS(RADIANS(D7807))*COS(RADIANS(PARAMETERS!$D$8))*SIN(RADIANS(PARAMETERS!$D$9-C7807)/2)*SIN(RADIANS(PARAMETERS!$D$9-C7807)/2))))*2*3958.756</f>
        <v>1225.9403038861149</v>
      </c>
      <c r="F7807">
        <v>171.95434570313</v>
      </c>
      <c r="G7807">
        <v>199.67115783691</v>
      </c>
      <c r="H7807">
        <v>241.6332244873</v>
      </c>
      <c r="I7807">
        <v>279.14486694336</v>
      </c>
      <c r="J7807">
        <v>322.48373413086</v>
      </c>
      <c r="K7807" s="6">
        <f>IFERROR(EXP(TREND(LN($F$1:$J$1),LN(F7807:J7807),LN(Calculations!$B$3))),0)</f>
        <v>3.8757983116682507E-2</v>
      </c>
    </row>
    <row r="7808" spans="1:11" x14ac:dyDescent="0.35">
      <c r="A7808">
        <v>7805</v>
      </c>
      <c r="B7808" t="str">
        <f t="shared" si="121"/>
        <v>23-78</v>
      </c>
      <c r="C7808">
        <v>-77.983178077236005</v>
      </c>
      <c r="D7808">
        <v>22.869223116577999</v>
      </c>
      <c r="E7808">
        <f>ASIN(SQRT((SIN(RADIANS(PARAMETERS!$D$8-D7808)/2)*SIN(RADIANS(PARAMETERS!$D$8-D7808)/2))+(COS(RADIANS(D7808))*COS(RADIANS(PARAMETERS!$D$8))*SIN(RADIANS(PARAMETERS!$D$9-C7808)/2)*SIN(RADIANS(PARAMETERS!$D$9-C7808)/2))))*2*3958.756</f>
        <v>1242.002088483744</v>
      </c>
      <c r="F7808">
        <v>171.84069824219</v>
      </c>
      <c r="G7808">
        <v>199.43487548828</v>
      </c>
      <c r="H7808">
        <v>241.23760986328</v>
      </c>
      <c r="I7808">
        <v>278.591796875</v>
      </c>
      <c r="J7808">
        <v>321.73361206055</v>
      </c>
      <c r="K7808" s="6">
        <f>IFERROR(EXP(TREND(LN($F$1:$J$1),LN(F7808:J7808),LN(Calculations!$B$3))),0)</f>
        <v>3.8689162661194904E-2</v>
      </c>
    </row>
    <row r="7809" spans="1:11" x14ac:dyDescent="0.35">
      <c r="A7809">
        <v>7806</v>
      </c>
      <c r="B7809" t="str">
        <f t="shared" si="121"/>
        <v>23-78.5</v>
      </c>
      <c r="C7809">
        <v>-78.254499412136994</v>
      </c>
      <c r="D7809">
        <v>22.869223116577999</v>
      </c>
      <c r="E7809">
        <f>ASIN(SQRT((SIN(RADIANS(PARAMETERS!$D$8-D7809)/2)*SIN(RADIANS(PARAMETERS!$D$8-D7809)/2))+(COS(RADIANS(D7809))*COS(RADIANS(PARAMETERS!$D$8))*SIN(RADIANS(PARAMETERS!$D$9-C7809)/2)*SIN(RADIANS(PARAMETERS!$D$9-C7809)/2))))*2*3958.756</f>
        <v>1258.1063663443349</v>
      </c>
      <c r="F7809">
        <v>171.75971984863</v>
      </c>
      <c r="G7809">
        <v>199.24830627441</v>
      </c>
      <c r="H7809">
        <v>240.90264892578</v>
      </c>
      <c r="I7809">
        <v>278.109375</v>
      </c>
      <c r="J7809">
        <v>321.06600952148</v>
      </c>
      <c r="K7809" s="6">
        <f>IFERROR(EXP(TREND(LN($F$1:$J$1),LN(F7809:J7809),LN(Calculations!$B$3))),0)</f>
        <v>3.8657435565083026E-2</v>
      </c>
    </row>
    <row r="7810" spans="1:11" x14ac:dyDescent="0.35">
      <c r="A7810">
        <v>7807</v>
      </c>
      <c r="B7810" t="str">
        <f t="shared" si="121"/>
        <v>23-78.5</v>
      </c>
      <c r="C7810">
        <v>-78.525820747037997</v>
      </c>
      <c r="D7810">
        <v>22.869223116577999</v>
      </c>
      <c r="E7810">
        <f>ASIN(SQRT((SIN(RADIANS(PARAMETERS!$D$8-D7810)/2)*SIN(RADIANS(PARAMETERS!$D$8-D7810)/2))+(COS(RADIANS(D7810))*COS(RADIANS(PARAMETERS!$D$8))*SIN(RADIANS(PARAMETERS!$D$9-C7810)/2)*SIN(RADIANS(PARAMETERS!$D$9-C7810)/2))))*2*3958.756</f>
        <v>1274.2514863637498</v>
      </c>
      <c r="F7810">
        <v>171.66833496094</v>
      </c>
      <c r="G7810">
        <v>199.0617980957</v>
      </c>
      <c r="H7810">
        <v>240.55072021484</v>
      </c>
      <c r="I7810">
        <v>277.59255981445</v>
      </c>
      <c r="J7810">
        <v>320.34164428711</v>
      </c>
      <c r="K7810" s="6">
        <f>IFERROR(EXP(TREND(LN($F$1:$J$1),LN(F7810:J7810),LN(Calculations!$B$3))),0)</f>
        <v>3.862859497944502E-2</v>
      </c>
    </row>
    <row r="7811" spans="1:11" x14ac:dyDescent="0.35">
      <c r="A7811">
        <v>7808</v>
      </c>
      <c r="B7811" t="str">
        <f t="shared" si="121"/>
        <v>23-79</v>
      </c>
      <c r="C7811">
        <v>-78.797142081939</v>
      </c>
      <c r="D7811">
        <v>22.869223116577999</v>
      </c>
      <c r="E7811">
        <f>ASIN(SQRT((SIN(RADIANS(PARAMETERS!$D$8-D7811)/2)*SIN(RADIANS(PARAMETERS!$D$8-D7811)/2))+(COS(RADIANS(D7811))*COS(RADIANS(PARAMETERS!$D$8))*SIN(RADIANS(PARAMETERS!$D$9-C7811)/2)*SIN(RADIANS(PARAMETERS!$D$9-C7811)/2))))*2*3958.756</f>
        <v>1290.4358754206062</v>
      </c>
      <c r="F7811">
        <v>171.62490844727</v>
      </c>
      <c r="G7811">
        <v>198.93577575684</v>
      </c>
      <c r="H7811">
        <v>240.26998901367</v>
      </c>
      <c r="I7811">
        <v>277.15631103516</v>
      </c>
      <c r="J7811">
        <v>319.70843505859</v>
      </c>
      <c r="K7811" s="6">
        <f>IFERROR(EXP(TREND(LN($F$1:$J$1),LN(F7811:J7811),LN(Calculations!$B$3))),0)</f>
        <v>3.8654147451176665E-2</v>
      </c>
    </row>
    <row r="7812" spans="1:11" x14ac:dyDescent="0.35">
      <c r="A7812">
        <v>7809</v>
      </c>
      <c r="B7812" t="str">
        <f t="shared" si="121"/>
        <v>23-79</v>
      </c>
      <c r="C7812">
        <v>-79.068463416840004</v>
      </c>
      <c r="D7812">
        <v>22.869223116577999</v>
      </c>
      <c r="E7812">
        <f>ASIN(SQRT((SIN(RADIANS(PARAMETERS!$D$8-D7812)/2)*SIN(RADIANS(PARAMETERS!$D$8-D7812)/2))+(COS(RADIANS(D7812))*COS(RADIANS(PARAMETERS!$D$8))*SIN(RADIANS(PARAMETERS!$D$9-C7812)/2)*SIN(RADIANS(PARAMETERS!$D$9-C7812)/2))))*2*3958.756</f>
        <v>1306.6580340388455</v>
      </c>
      <c r="F7812">
        <v>171.7527923584</v>
      </c>
      <c r="G7812">
        <v>199.04287719727</v>
      </c>
      <c r="H7812">
        <v>240.32075500488</v>
      </c>
      <c r="I7812">
        <v>277.1462097168</v>
      </c>
      <c r="J7812">
        <v>319.6174621582</v>
      </c>
      <c r="K7812" s="6">
        <f>IFERROR(EXP(TREND(LN($F$1:$J$1),LN(F7812:J7812),LN(Calculations!$B$3))),0)</f>
        <v>3.8839368025193118E-2</v>
      </c>
    </row>
    <row r="7813" spans="1:11" x14ac:dyDescent="0.35">
      <c r="A7813">
        <v>7810</v>
      </c>
      <c r="B7813" t="str">
        <f t="shared" ref="B7813:B7876" si="122">MROUND(D7813,1)&amp;MROUND(C7813,-0.5)</f>
        <v>23-79.5</v>
      </c>
      <c r="C7813">
        <v>-79.339784751741007</v>
      </c>
      <c r="D7813">
        <v>22.869223116577999</v>
      </c>
      <c r="E7813">
        <f>ASIN(SQRT((SIN(RADIANS(PARAMETERS!$D$8-D7813)/2)*SIN(RADIANS(PARAMETERS!$D$8-D7813)/2))+(COS(RADIANS(D7813))*COS(RADIANS(PARAMETERS!$D$8))*SIN(RADIANS(PARAMETERS!$D$9-C7813)/2)*SIN(RADIANS(PARAMETERS!$D$9-C7813)/2))))*2*3958.756</f>
        <v>1322.9165323175519</v>
      </c>
      <c r="F7813">
        <v>172.04556274414</v>
      </c>
      <c r="G7813">
        <v>199.31074523926</v>
      </c>
      <c r="H7813">
        <v>240.58317565918</v>
      </c>
      <c r="I7813">
        <v>277.39532470703</v>
      </c>
      <c r="J7813">
        <v>319.84280395508</v>
      </c>
      <c r="K7813" s="6">
        <f>IFERROR(EXP(TREND(LN($F$1:$J$1),LN(F7813:J7813),LN(Calculations!$B$3))),0)</f>
        <v>3.9188879195804494E-2</v>
      </c>
    </row>
    <row r="7814" spans="1:11" x14ac:dyDescent="0.35">
      <c r="A7814">
        <v>7811</v>
      </c>
      <c r="B7814" t="str">
        <f t="shared" si="122"/>
        <v>23-79.5</v>
      </c>
      <c r="C7814">
        <v>-79.611106086641996</v>
      </c>
      <c r="D7814">
        <v>22.869223116577999</v>
      </c>
      <c r="E7814">
        <f>ASIN(SQRT((SIN(RADIANS(PARAMETERS!$D$8-D7814)/2)*SIN(RADIANS(PARAMETERS!$D$8-D7814)/2))+(COS(RADIANS(D7814))*COS(RADIANS(PARAMETERS!$D$8))*SIN(RADIANS(PARAMETERS!$D$9-C7814)/2)*SIN(RADIANS(PARAMETERS!$D$9-C7814)/2))))*2*3958.756</f>
        <v>1339.2100061106869</v>
      </c>
      <c r="F7814">
        <v>172.4659576416</v>
      </c>
      <c r="G7814">
        <v>199.6845703125</v>
      </c>
      <c r="H7814">
        <v>240.98010253906</v>
      </c>
      <c r="I7814">
        <v>277.80535888672</v>
      </c>
      <c r="J7814">
        <v>320.26037597656</v>
      </c>
      <c r="K7814" s="6">
        <f>IFERROR(EXP(TREND(LN($F$1:$J$1),LN(F7814:J7814),LN(Calculations!$B$3))),0)</f>
        <v>3.967065245129741E-2</v>
      </c>
    </row>
    <row r="7815" spans="1:11" x14ac:dyDescent="0.35">
      <c r="A7815">
        <v>7812</v>
      </c>
      <c r="B7815" t="str">
        <f t="shared" si="122"/>
        <v>23-80</v>
      </c>
      <c r="C7815">
        <v>-79.882427421542999</v>
      </c>
      <c r="D7815">
        <v>22.869223116577999</v>
      </c>
      <c r="E7815">
        <f>ASIN(SQRT((SIN(RADIANS(PARAMETERS!$D$8-D7815)/2)*SIN(RADIANS(PARAMETERS!$D$8-D7815)/2))+(COS(RADIANS(D7815))*COS(RADIANS(PARAMETERS!$D$8))*SIN(RADIANS(PARAMETERS!$D$9-C7815)/2)*SIN(RADIANS(PARAMETERS!$D$9-C7815)/2))))*2*3958.756</f>
        <v>1355.5371534405092</v>
      </c>
      <c r="F7815">
        <v>172.98823547363</v>
      </c>
      <c r="G7815">
        <v>200.15019226074</v>
      </c>
      <c r="H7815">
        <v>241.50651550293</v>
      </c>
      <c r="I7815">
        <v>278.38128662109</v>
      </c>
      <c r="J7815">
        <v>320.88876342773</v>
      </c>
      <c r="K7815" s="6">
        <f>IFERROR(EXP(TREND(LN($F$1:$J$1),LN(F7815:J7815),LN(Calculations!$B$3))),0)</f>
        <v>4.0254163511794117E-2</v>
      </c>
    </row>
    <row r="7816" spans="1:11" x14ac:dyDescent="0.35">
      <c r="A7816">
        <v>7813</v>
      </c>
      <c r="B7816" t="str">
        <f t="shared" si="122"/>
        <v>23-80</v>
      </c>
      <c r="C7816">
        <v>-80.153748756444003</v>
      </c>
      <c r="D7816">
        <v>22.869223116577999</v>
      </c>
      <c r="E7816">
        <f>ASIN(SQRT((SIN(RADIANS(PARAMETERS!$D$8-D7816)/2)*SIN(RADIANS(PARAMETERS!$D$8-D7816)/2))+(COS(RADIANS(D7816))*COS(RADIANS(PARAMETERS!$D$8))*SIN(RADIANS(PARAMETERS!$D$9-C7816)/2)*SIN(RADIANS(PARAMETERS!$D$9-C7816)/2))))*2*3958.756</f>
        <v>1371.8967311294784</v>
      </c>
      <c r="F7816">
        <v>173.6640625</v>
      </c>
      <c r="G7816">
        <v>200.72969055176</v>
      </c>
      <c r="H7816">
        <v>242.17948913574</v>
      </c>
      <c r="I7816">
        <v>279.13418579102</v>
      </c>
      <c r="J7816">
        <v>321.73028564453</v>
      </c>
      <c r="K7816" s="6">
        <f>IFERROR(EXP(TREND(LN($F$1:$J$1),LN(F7816:J7816),LN(Calculations!$B$3))),0)</f>
        <v>4.1001990907489176E-2</v>
      </c>
    </row>
    <row r="7817" spans="1:11" x14ac:dyDescent="0.35">
      <c r="A7817">
        <v>7814</v>
      </c>
      <c r="B7817" t="str">
        <f t="shared" si="122"/>
        <v>23-80.5</v>
      </c>
      <c r="C7817">
        <v>-80.425070091345006</v>
      </c>
      <c r="D7817">
        <v>22.869223116577999</v>
      </c>
      <c r="E7817">
        <f>ASIN(SQRT((SIN(RADIANS(PARAMETERS!$D$8-D7817)/2)*SIN(RADIANS(PARAMETERS!$D$8-D7817)/2))+(COS(RADIANS(D7817))*COS(RADIANS(PARAMETERS!$D$8))*SIN(RADIANS(PARAMETERS!$D$9-C7817)/2)*SIN(RADIANS(PARAMETERS!$D$9-C7817)/2))))*2*3958.756</f>
        <v>1388.2875516364413</v>
      </c>
      <c r="F7817">
        <v>174.42022705078</v>
      </c>
      <c r="G7817">
        <v>201.40161132813</v>
      </c>
      <c r="H7817">
        <v>242.97187805176</v>
      </c>
      <c r="I7817">
        <v>280.03149414063</v>
      </c>
      <c r="J7817">
        <v>322.74603271484</v>
      </c>
      <c r="K7817" s="6">
        <f>IFERROR(EXP(TREND(LN($F$1:$J$1),LN(F7817:J7817),LN(Calculations!$B$3))),0)</f>
        <v>4.1850725333035264E-2</v>
      </c>
    </row>
    <row r="7818" spans="1:11" x14ac:dyDescent="0.35">
      <c r="A7818">
        <v>7815</v>
      </c>
      <c r="B7818" t="str">
        <f t="shared" si="122"/>
        <v>23-80.5</v>
      </c>
      <c r="C7818">
        <v>-80.696391426245995</v>
      </c>
      <c r="D7818">
        <v>22.869223116577999</v>
      </c>
      <c r="E7818">
        <f>ASIN(SQRT((SIN(RADIANS(PARAMETERS!$D$8-D7818)/2)*SIN(RADIANS(PARAMETERS!$D$8-D7818)/2))+(COS(RADIANS(D7818))*COS(RADIANS(PARAMETERS!$D$8))*SIN(RADIANS(PARAMETERS!$D$9-C7818)/2)*SIN(RADIANS(PARAMETERS!$D$9-C7818)/2))))*2*3958.756</f>
        <v>1404.7084800838145</v>
      </c>
      <c r="F7818">
        <v>175.16020202637</v>
      </c>
      <c r="G7818">
        <v>202.12919616699</v>
      </c>
      <c r="H7818">
        <v>243.84008789063</v>
      </c>
      <c r="I7818">
        <v>281.02374267578</v>
      </c>
      <c r="J7818">
        <v>323.87997436523</v>
      </c>
      <c r="K7818" s="6">
        <f>IFERROR(EXP(TREND(LN($F$1:$J$1),LN(F7818:J7818),LN(Calculations!$B$3))),0)</f>
        <v>4.2704699222496298E-2</v>
      </c>
    </row>
    <row r="7819" spans="1:11" x14ac:dyDescent="0.35">
      <c r="A7819">
        <v>7816</v>
      </c>
      <c r="B7819" t="str">
        <f t="shared" si="122"/>
        <v>23-81</v>
      </c>
      <c r="C7819">
        <v>-80.967712761146998</v>
      </c>
      <c r="D7819">
        <v>22.869223116577999</v>
      </c>
      <c r="E7819">
        <f>ASIN(SQRT((SIN(RADIANS(PARAMETERS!$D$8-D7819)/2)*SIN(RADIANS(PARAMETERS!$D$8-D7819)/2))+(COS(RADIANS(D7819))*COS(RADIANS(PARAMETERS!$D$8))*SIN(RADIANS(PARAMETERS!$D$9-C7819)/2)*SIN(RADIANS(PARAMETERS!$D$9-C7819)/2))))*2*3958.756</f>
        <v>1421.1584314633692</v>
      </c>
      <c r="F7819">
        <v>175.72430419922</v>
      </c>
      <c r="G7819">
        <v>202.66891479492</v>
      </c>
      <c r="H7819">
        <v>244.44165039063</v>
      </c>
      <c r="I7819">
        <v>281.67373657227</v>
      </c>
      <c r="J7819">
        <v>324.57907104492</v>
      </c>
      <c r="K7819" s="6">
        <f>IFERROR(EXP(TREND(LN($F$1:$J$1),LN(F7819:J7819),LN(Calculations!$B$3))),0)</f>
        <v>4.3399435924749805E-2</v>
      </c>
    </row>
    <row r="7820" spans="1:11" x14ac:dyDescent="0.35">
      <c r="A7820">
        <v>7817</v>
      </c>
      <c r="B7820" t="str">
        <f t="shared" si="122"/>
        <v>23-81</v>
      </c>
      <c r="C7820">
        <v>-81.239034096048002</v>
      </c>
      <c r="D7820">
        <v>22.869223116577999</v>
      </c>
      <c r="E7820">
        <f>ASIN(SQRT((SIN(RADIANS(PARAMETERS!$D$8-D7820)/2)*SIN(RADIANS(PARAMETERS!$D$8-D7820)/2))+(COS(RADIANS(D7820))*COS(RADIANS(PARAMETERS!$D$8))*SIN(RADIANS(PARAMETERS!$D$9-C7820)/2)*SIN(RADIANS(PARAMETERS!$D$9-C7820)/2))))*2*3958.756</f>
        <v>1437.636368009023</v>
      </c>
      <c r="F7820">
        <v>176.12628173828</v>
      </c>
      <c r="G7820">
        <v>203.05638122559</v>
      </c>
      <c r="H7820">
        <v>244.84172058105</v>
      </c>
      <c r="I7820">
        <v>282.07601928711</v>
      </c>
      <c r="J7820">
        <v>324.9748840332</v>
      </c>
      <c r="K7820" s="6">
        <f>IFERROR(EXP(TREND(LN($F$1:$J$1),LN(F7820:J7820),LN(Calculations!$B$3))),0)</f>
        <v>4.3930181575293423E-2</v>
      </c>
    </row>
    <row r="7821" spans="1:11" x14ac:dyDescent="0.35">
      <c r="A7821">
        <v>7818</v>
      </c>
      <c r="B7821" t="str">
        <f t="shared" si="122"/>
        <v>23-81.5</v>
      </c>
      <c r="C7821">
        <v>-81.510355430949005</v>
      </c>
      <c r="D7821">
        <v>22.869223116577999</v>
      </c>
      <c r="E7821">
        <f>ASIN(SQRT((SIN(RADIANS(PARAMETERS!$D$8-D7821)/2)*SIN(RADIANS(PARAMETERS!$D$8-D7821)/2))+(COS(RADIANS(D7821))*COS(RADIANS(PARAMETERS!$D$8))*SIN(RADIANS(PARAMETERS!$D$9-C7821)/2)*SIN(RADIANS(PARAMETERS!$D$9-C7821)/2))))*2*3958.756</f>
        <v>1454.1412967258461</v>
      </c>
      <c r="F7821">
        <v>176.46475219727</v>
      </c>
      <c r="G7821">
        <v>203.4150390625</v>
      </c>
      <c r="H7821">
        <v>245.22444152832</v>
      </c>
      <c r="I7821">
        <v>282.4736328125</v>
      </c>
      <c r="J7821">
        <v>325.38311767578</v>
      </c>
      <c r="K7821" s="6">
        <f>IFERROR(EXP(TREND(LN($F$1:$J$1),LN(F7821:J7821),LN(Calculations!$B$3))),0)</f>
        <v>4.4382901477646737E-2</v>
      </c>
    </row>
    <row r="7822" spans="1:11" x14ac:dyDescent="0.35">
      <c r="A7822">
        <v>7819</v>
      </c>
      <c r="B7822" t="str">
        <f t="shared" si="122"/>
        <v>23-82</v>
      </c>
      <c r="C7822">
        <v>-81.781676765849994</v>
      </c>
      <c r="D7822">
        <v>22.869223116577999</v>
      </c>
      <c r="E7822">
        <f>ASIN(SQRT((SIN(RADIANS(PARAMETERS!$D$8-D7822)/2)*SIN(RADIANS(PARAMETERS!$D$8-D7822)/2))+(COS(RADIANS(D7822))*COS(RADIANS(PARAMETERS!$D$8))*SIN(RADIANS(PARAMETERS!$D$9-C7822)/2)*SIN(RADIANS(PARAMETERS!$D$9-C7822)/2))))*2*3958.756</f>
        <v>1470.6722670651875</v>
      </c>
      <c r="F7822">
        <v>176.77601623535</v>
      </c>
      <c r="G7822">
        <v>203.72703552246</v>
      </c>
      <c r="H7822">
        <v>245.5458984375</v>
      </c>
      <c r="I7822">
        <v>282.79629516602</v>
      </c>
      <c r="J7822">
        <v>325.6999206543</v>
      </c>
      <c r="K7822" s="6">
        <f>IFERROR(EXP(TREND(LN($F$1:$J$1),LN(F7822:J7822),LN(Calculations!$B$3))),0)</f>
        <v>4.4808060868289562E-2</v>
      </c>
    </row>
    <row r="7823" spans="1:11" x14ac:dyDescent="0.35">
      <c r="A7823">
        <v>7820</v>
      </c>
      <c r="B7823" t="str">
        <f t="shared" si="122"/>
        <v>23-82</v>
      </c>
      <c r="C7823">
        <v>-82.052998100750997</v>
      </c>
      <c r="D7823">
        <v>22.869223116577999</v>
      </c>
      <c r="E7823">
        <f>ASIN(SQRT((SIN(RADIANS(PARAMETERS!$D$8-D7823)/2)*SIN(RADIANS(PARAMETERS!$D$8-D7823)/2))+(COS(RADIANS(D7823))*COS(RADIANS(PARAMETERS!$D$8))*SIN(RADIANS(PARAMETERS!$D$9-C7823)/2)*SIN(RADIANS(PARAMETERS!$D$9-C7823)/2))))*2*3958.756</f>
        <v>1487.228368736515</v>
      </c>
      <c r="F7823">
        <v>177.10256958008</v>
      </c>
      <c r="G7823">
        <v>204.03771972656</v>
      </c>
      <c r="H7823">
        <v>245.86988830566</v>
      </c>
      <c r="I7823">
        <v>283.12539672852</v>
      </c>
      <c r="J7823">
        <v>326.02819824219</v>
      </c>
      <c r="K7823" s="6">
        <f>IFERROR(EXP(TREND(LN($F$1:$J$1),LN(F7823:J7823),LN(Calculations!$B$3))),0)</f>
        <v>4.5249159524088464E-2</v>
      </c>
    </row>
    <row r="7824" spans="1:11" x14ac:dyDescent="0.35">
      <c r="A7824">
        <v>7821</v>
      </c>
      <c r="B7824" t="str">
        <f t="shared" si="122"/>
        <v>23-82.5</v>
      </c>
      <c r="C7824">
        <v>-82.324319435652001</v>
      </c>
      <c r="D7824">
        <v>22.869223116577999</v>
      </c>
      <c r="E7824">
        <f>ASIN(SQRT((SIN(RADIANS(PARAMETERS!$D$8-D7824)/2)*SIN(RADIANS(PARAMETERS!$D$8-D7824)/2))+(COS(RADIANS(D7824))*COS(RADIANS(PARAMETERS!$D$8))*SIN(RADIANS(PARAMETERS!$D$9-C7824)/2)*SIN(RADIANS(PARAMETERS!$D$9-C7824)/2))))*2*3958.756</f>
        <v>1503.8087296471915</v>
      </c>
      <c r="F7824">
        <v>177.45101928711</v>
      </c>
      <c r="G7824">
        <v>204.38626098633</v>
      </c>
      <c r="H7824">
        <v>246.25518798828</v>
      </c>
      <c r="I7824">
        <v>283.53887939453</v>
      </c>
      <c r="J7824">
        <v>326.46954345703</v>
      </c>
      <c r="K7824" s="6">
        <f>IFERROR(EXP(TREND(LN($F$1:$J$1),LN(F7824:J7824),LN(Calculations!$B$3))),0)</f>
        <v>4.571020085954048E-2</v>
      </c>
    </row>
    <row r="7825" spans="1:11" x14ac:dyDescent="0.35">
      <c r="A7825">
        <v>7822</v>
      </c>
      <c r="B7825" t="str">
        <f t="shared" si="122"/>
        <v>23-82.5</v>
      </c>
      <c r="C7825">
        <v>-82.595640770553004</v>
      </c>
      <c r="D7825">
        <v>22.869223116577999</v>
      </c>
      <c r="E7825">
        <f>ASIN(SQRT((SIN(RADIANS(PARAMETERS!$D$8-D7825)/2)*SIN(RADIANS(PARAMETERS!$D$8-D7825)/2))+(COS(RADIANS(D7825))*COS(RADIANS(PARAMETERS!$D$8))*SIN(RADIANS(PARAMETERS!$D$9-C7825)/2)*SIN(RADIANS(PARAMETERS!$D$9-C7825)/2))))*2*3958.756</f>
        <v>1520.4125139620087</v>
      </c>
      <c r="F7825">
        <v>177.83966064453</v>
      </c>
      <c r="G7825">
        <v>204.79528808594</v>
      </c>
      <c r="H7825">
        <v>246.72497558594</v>
      </c>
      <c r="I7825">
        <v>284.0595703125</v>
      </c>
      <c r="J7825">
        <v>327.0456237793</v>
      </c>
      <c r="K7825" s="6">
        <f>IFERROR(EXP(TREND(LN($F$1:$J$1),LN(F7825:J7825),LN(Calculations!$B$3))),0)</f>
        <v>4.6219022239677249E-2</v>
      </c>
    </row>
    <row r="7826" spans="1:11" x14ac:dyDescent="0.35">
      <c r="A7826">
        <v>7823</v>
      </c>
      <c r="B7826" t="str">
        <f t="shared" si="122"/>
        <v>23-83</v>
      </c>
      <c r="C7826">
        <v>-82.866962105453993</v>
      </c>
      <c r="D7826">
        <v>22.869223116577999</v>
      </c>
      <c r="E7826">
        <f>ASIN(SQRT((SIN(RADIANS(PARAMETERS!$D$8-D7826)/2)*SIN(RADIANS(PARAMETERS!$D$8-D7826)/2))+(COS(RADIANS(D7826))*COS(RADIANS(PARAMETERS!$D$8))*SIN(RADIANS(PARAMETERS!$D$9-C7826)/2)*SIN(RADIANS(PARAMETERS!$D$9-C7826)/2))))*2*3958.756</f>
        <v>1537.0389202748345</v>
      </c>
      <c r="F7826">
        <v>178.3214263916</v>
      </c>
      <c r="G7826">
        <v>205.34141540527</v>
      </c>
      <c r="H7826">
        <v>247.40188598633</v>
      </c>
      <c r="I7826">
        <v>284.85525512695</v>
      </c>
      <c r="J7826">
        <v>327.98034667969</v>
      </c>
      <c r="K7826" s="6">
        <f>IFERROR(EXP(TREND(LN($F$1:$J$1),LN(F7826:J7826),LN(Calculations!$B$3))),0)</f>
        <v>4.6817735252031756E-2</v>
      </c>
    </row>
    <row r="7827" spans="1:11" x14ac:dyDescent="0.35">
      <c r="A7827">
        <v>7824</v>
      </c>
      <c r="B7827" t="str">
        <f t="shared" si="122"/>
        <v>23-83</v>
      </c>
      <c r="C7827">
        <v>-83.138283440354996</v>
      </c>
      <c r="D7827">
        <v>22.869223116577999</v>
      </c>
      <c r="E7827">
        <f>ASIN(SQRT((SIN(RADIANS(PARAMETERS!$D$8-D7827)/2)*SIN(RADIANS(PARAMETERS!$D$8-D7827)/2))+(COS(RADIANS(D7827))*COS(RADIANS(PARAMETERS!$D$8))*SIN(RADIANS(PARAMETERS!$D$9-C7827)/2)*SIN(RADIANS(PARAMETERS!$D$9-C7827)/2))))*2*3958.756</f>
        <v>1553.6871798852703</v>
      </c>
      <c r="F7827">
        <v>178.92445373535</v>
      </c>
      <c r="G7827">
        <v>206.06922912598</v>
      </c>
      <c r="H7827">
        <v>248.35974121094</v>
      </c>
      <c r="I7827">
        <v>286.02868652344</v>
      </c>
      <c r="J7827">
        <v>329.41271972656</v>
      </c>
      <c r="K7827" s="6">
        <f>IFERROR(EXP(TREND(LN($F$1:$J$1),LN(F7827:J7827),LN(Calculations!$B$3))),0)</f>
        <v>4.7525800631691067E-2</v>
      </c>
    </row>
    <row r="7828" spans="1:11" x14ac:dyDescent="0.35">
      <c r="A7828">
        <v>7825</v>
      </c>
      <c r="B7828" t="str">
        <f t="shared" si="122"/>
        <v>23-83.5</v>
      </c>
      <c r="C7828">
        <v>-83.409604775255005</v>
      </c>
      <c r="D7828">
        <v>22.869223116577999</v>
      </c>
      <c r="E7828">
        <f>ASIN(SQRT((SIN(RADIANS(PARAMETERS!$D$8-D7828)/2)*SIN(RADIANS(PARAMETERS!$D$8-D7828)/2))+(COS(RADIANS(D7828))*COS(RADIANS(PARAMETERS!$D$8))*SIN(RADIANS(PARAMETERS!$D$9-C7828)/2)*SIN(RADIANS(PARAMETERS!$D$9-C7828)/2))))*2*3958.756</f>
        <v>1570.3565551735974</v>
      </c>
      <c r="F7828">
        <v>179.46295166016</v>
      </c>
      <c r="G7828">
        <v>206.73985290527</v>
      </c>
      <c r="H7828">
        <v>249.26406860352</v>
      </c>
      <c r="I7828">
        <v>287.15393066406</v>
      </c>
      <c r="J7828">
        <v>330.80520629883</v>
      </c>
      <c r="K7828" s="6">
        <f>IFERROR(EXP(TREND(LN($F$1:$J$1),LN(F7828:J7828),LN(Calculations!$B$3))),0)</f>
        <v>4.8142626303017529E-2</v>
      </c>
    </row>
    <row r="7829" spans="1:11" x14ac:dyDescent="0.35">
      <c r="A7829">
        <v>7826</v>
      </c>
      <c r="B7829" t="str">
        <f t="shared" si="122"/>
        <v>23-83.5</v>
      </c>
      <c r="C7829">
        <v>-83.680926110155994</v>
      </c>
      <c r="D7829">
        <v>22.869223116577999</v>
      </c>
      <c r="E7829">
        <f>ASIN(SQRT((SIN(RADIANS(PARAMETERS!$D$8-D7829)/2)*SIN(RADIANS(PARAMETERS!$D$8-D7829)/2))+(COS(RADIANS(D7829))*COS(RADIANS(PARAMETERS!$D$8))*SIN(RADIANS(PARAMETERS!$D$9-C7829)/2)*SIN(RADIANS(PARAMETERS!$D$9-C7829)/2))))*2*3958.756</f>
        <v>1587.0463380682047</v>
      </c>
      <c r="F7829">
        <v>179.88616943359</v>
      </c>
      <c r="G7829">
        <v>207.29634094238</v>
      </c>
      <c r="H7829">
        <v>250.04515075684</v>
      </c>
      <c r="I7829">
        <v>288.14993286133</v>
      </c>
      <c r="J7829">
        <v>332.06362915039</v>
      </c>
      <c r="K7829" s="6">
        <f>IFERROR(EXP(TREND(LN($F$1:$J$1),LN(F7829:J7829),LN(Calculations!$B$3))),0)</f>
        <v>4.8599380878200135E-2</v>
      </c>
    </row>
    <row r="7830" spans="1:11" x14ac:dyDescent="0.35">
      <c r="A7830">
        <v>7827</v>
      </c>
      <c r="B7830" t="str">
        <f t="shared" si="122"/>
        <v>23-84</v>
      </c>
      <c r="C7830">
        <v>-83.952247445056997</v>
      </c>
      <c r="D7830">
        <v>22.869223116577999</v>
      </c>
      <c r="E7830">
        <f>ASIN(SQRT((SIN(RADIANS(PARAMETERS!$D$8-D7830)/2)*SIN(RADIANS(PARAMETERS!$D$8-D7830)/2))+(COS(RADIANS(D7830))*COS(RADIANS(PARAMETERS!$D$8))*SIN(RADIANS(PARAMETERS!$D$9-C7830)/2)*SIN(RADIANS(PARAMETERS!$D$9-C7830)/2))))*2*3958.756</f>
        <v>1603.7558485987947</v>
      </c>
      <c r="F7830">
        <v>180.18858337402</v>
      </c>
      <c r="G7830">
        <v>207.72355651855</v>
      </c>
      <c r="H7830">
        <v>250.68649291992</v>
      </c>
      <c r="I7830">
        <v>288.99932861328</v>
      </c>
      <c r="J7830">
        <v>333.16998291016</v>
      </c>
      <c r="K7830" s="6">
        <f>IFERROR(EXP(TREND(LN($F$1:$J$1),LN(F7830:J7830),LN(Calculations!$B$3))),0)</f>
        <v>4.8882190774010889E-2</v>
      </c>
    </row>
    <row r="7831" spans="1:11" x14ac:dyDescent="0.35">
      <c r="A7831">
        <v>7828</v>
      </c>
      <c r="B7831" t="str">
        <f t="shared" si="122"/>
        <v>23-84</v>
      </c>
      <c r="C7831">
        <v>-84.223568779958001</v>
      </c>
      <c r="D7831">
        <v>22.869223116577999</v>
      </c>
      <c r="E7831">
        <f>ASIN(SQRT((SIN(RADIANS(PARAMETERS!$D$8-D7831)/2)*SIN(RADIANS(PARAMETERS!$D$8-D7831)/2))+(COS(RADIANS(D7831))*COS(RADIANS(PARAMETERS!$D$8))*SIN(RADIANS(PARAMETERS!$D$9-C7831)/2)*SIN(RADIANS(PARAMETERS!$D$9-C7831)/2))))*2*3958.756</f>
        <v>1620.4844335311993</v>
      </c>
      <c r="F7831">
        <v>180.29005432129</v>
      </c>
      <c r="G7831">
        <v>207.91387939453</v>
      </c>
      <c r="H7831">
        <v>251.03367614746</v>
      </c>
      <c r="I7831">
        <v>289.50247192383</v>
      </c>
      <c r="J7831">
        <v>333.869140625</v>
      </c>
      <c r="K7831" s="6">
        <f>IFERROR(EXP(TREND(LN($F$1:$J$1),LN(F7831:J7831),LN(Calculations!$B$3))),0)</f>
        <v>4.8906986431039669E-2</v>
      </c>
    </row>
    <row r="7832" spans="1:11" x14ac:dyDescent="0.35">
      <c r="A7832">
        <v>7829</v>
      </c>
      <c r="B7832" t="str">
        <f t="shared" si="122"/>
        <v>23-84.5</v>
      </c>
      <c r="C7832">
        <v>-84.494890114859004</v>
      </c>
      <c r="D7832">
        <v>22.869223116577999</v>
      </c>
      <c r="E7832">
        <f>ASIN(SQRT((SIN(RADIANS(PARAMETERS!$D$8-D7832)/2)*SIN(RADIANS(PARAMETERS!$D$8-D7832)/2))+(COS(RADIANS(D7832))*COS(RADIANS(PARAMETERS!$D$8))*SIN(RADIANS(PARAMETERS!$D$9-C7832)/2)*SIN(RADIANS(PARAMETERS!$D$9-C7832)/2))))*2*3958.756</f>
        <v>1637.2314650778621</v>
      </c>
      <c r="F7832">
        <v>180.36982727051</v>
      </c>
      <c r="G7832">
        <v>208.10108947754</v>
      </c>
      <c r="H7832">
        <v>251.41232299805</v>
      </c>
      <c r="I7832">
        <v>290.07284545898</v>
      </c>
      <c r="J7832">
        <v>334.68170166016</v>
      </c>
      <c r="K7832" s="6">
        <f>IFERROR(EXP(TREND(LN($F$1:$J$1),LN(F7832:J7832),LN(Calculations!$B$3))),0)</f>
        <v>4.8870802112885088E-2</v>
      </c>
    </row>
    <row r="7833" spans="1:11" x14ac:dyDescent="0.35">
      <c r="A7833">
        <v>7830</v>
      </c>
      <c r="B7833" t="str">
        <f t="shared" si="122"/>
        <v>23-85</v>
      </c>
      <c r="C7833">
        <v>-84.766211449759993</v>
      </c>
      <c r="D7833">
        <v>22.869223116577999</v>
      </c>
      <c r="E7833">
        <f>ASIN(SQRT((SIN(RADIANS(PARAMETERS!$D$8-D7833)/2)*SIN(RADIANS(PARAMETERS!$D$8-D7833)/2))+(COS(RADIANS(D7833))*COS(RADIANS(PARAMETERS!$D$8))*SIN(RADIANS(PARAMETERS!$D$9-C7833)/2)*SIN(RADIANS(PARAMETERS!$D$9-C7833)/2))))*2*3958.756</f>
        <v>1653.9963396796643</v>
      </c>
      <c r="F7833">
        <v>180.49618530273</v>
      </c>
      <c r="G7833">
        <v>208.37440490723</v>
      </c>
      <c r="H7833">
        <v>251.94702148438</v>
      </c>
      <c r="I7833">
        <v>290.86901855469</v>
      </c>
      <c r="J7833">
        <v>335.80780029297</v>
      </c>
      <c r="K7833" s="6">
        <f>IFERROR(EXP(TREND(LN($F$1:$J$1),LN(F7833:J7833),LN(Calculations!$B$3))),0)</f>
        <v>4.8848506988551532E-2</v>
      </c>
    </row>
    <row r="7834" spans="1:11" x14ac:dyDescent="0.35">
      <c r="A7834">
        <v>7831</v>
      </c>
      <c r="B7834" t="str">
        <f t="shared" si="122"/>
        <v>23-85</v>
      </c>
      <c r="C7834">
        <v>-85.037532784660996</v>
      </c>
      <c r="D7834">
        <v>22.869223116577999</v>
      </c>
      <c r="E7834">
        <f>ASIN(SQRT((SIN(RADIANS(PARAMETERS!$D$8-D7834)/2)*SIN(RADIANS(PARAMETERS!$D$8-D7834)/2))+(COS(RADIANS(D7834))*COS(RADIANS(PARAMETERS!$D$8))*SIN(RADIANS(PARAMETERS!$D$9-C7834)/2)*SIN(RADIANS(PARAMETERS!$D$9-C7834)/2))))*2*3958.756</f>
        <v>1670.7784768546435</v>
      </c>
      <c r="F7834">
        <v>180.55279541016</v>
      </c>
      <c r="G7834">
        <v>208.56700134277</v>
      </c>
      <c r="H7834">
        <v>252.38366699219</v>
      </c>
      <c r="I7834">
        <v>291.55139160156</v>
      </c>
      <c r="J7834">
        <v>336.80178833008</v>
      </c>
      <c r="K7834" s="6">
        <f>IFERROR(EXP(TREND(LN($F$1:$J$1),LN(F7834:J7834),LN(Calculations!$B$3))),0)</f>
        <v>4.8737231001591413E-2</v>
      </c>
    </row>
    <row r="7835" spans="1:11" x14ac:dyDescent="0.35">
      <c r="A7835">
        <v>7832</v>
      </c>
      <c r="B7835" t="str">
        <f t="shared" si="122"/>
        <v>23-85.5</v>
      </c>
      <c r="C7835">
        <v>-85.308854119562</v>
      </c>
      <c r="D7835">
        <v>22.869223116577999</v>
      </c>
      <c r="E7835">
        <f>ASIN(SQRT((SIN(RADIANS(PARAMETERS!$D$8-D7835)/2)*SIN(RADIANS(PARAMETERS!$D$8-D7835)/2))+(COS(RADIANS(D7835))*COS(RADIANS(PARAMETERS!$D$8))*SIN(RADIANS(PARAMETERS!$D$9-C7835)/2)*SIN(RADIANS(PARAMETERS!$D$9-C7835)/2))))*2*3958.756</f>
        <v>1687.5773181095205</v>
      </c>
      <c r="F7835">
        <v>180.53977966309</v>
      </c>
      <c r="G7835">
        <v>208.68965148926</v>
      </c>
      <c r="H7835">
        <v>252.75242614746</v>
      </c>
      <c r="I7835">
        <v>292.17001342773</v>
      </c>
      <c r="J7835">
        <v>337.7389831543</v>
      </c>
      <c r="K7835" s="6">
        <f>IFERROR(EXP(TREND(LN($F$1:$J$1),LN(F7835:J7835),LN(Calculations!$B$3))),0)</f>
        <v>4.8523353271321644E-2</v>
      </c>
    </row>
    <row r="7836" spans="1:11" x14ac:dyDescent="0.35">
      <c r="A7836">
        <v>7833</v>
      </c>
      <c r="B7836" t="str">
        <f t="shared" si="122"/>
        <v>23-85.5</v>
      </c>
      <c r="C7836">
        <v>-85.580175454463003</v>
      </c>
      <c r="D7836">
        <v>22.869223116577999</v>
      </c>
      <c r="E7836">
        <f>ASIN(SQRT((SIN(RADIANS(PARAMETERS!$D$8-D7836)/2)*SIN(RADIANS(PARAMETERS!$D$8-D7836)/2))+(COS(RADIANS(D7836))*COS(RADIANS(PARAMETERS!$D$8))*SIN(RADIANS(PARAMETERS!$D$9-C7836)/2)*SIN(RADIANS(PARAMETERS!$D$9-C7836)/2))))*2*3958.756</f>
        <v>1704.3923259102116</v>
      </c>
      <c r="F7836">
        <v>180.4542388916</v>
      </c>
      <c r="G7836">
        <v>208.74331665039</v>
      </c>
      <c r="H7836">
        <v>253.06130981445</v>
      </c>
      <c r="I7836">
        <v>292.74029541016</v>
      </c>
      <c r="J7836">
        <v>338.64465332031</v>
      </c>
      <c r="K7836" s="6">
        <f>IFERROR(EXP(TREND(LN($F$1:$J$1),LN(F7836:J7836),LN(Calculations!$B$3))),0)</f>
        <v>4.8199906875447514E-2</v>
      </c>
    </row>
    <row r="7837" spans="1:11" x14ac:dyDescent="0.35">
      <c r="A7837">
        <v>7834</v>
      </c>
      <c r="B7837" t="str">
        <f t="shared" si="122"/>
        <v>23-86</v>
      </c>
      <c r="C7837">
        <v>-85.851496789364006</v>
      </c>
      <c r="D7837">
        <v>22.869223116577999</v>
      </c>
      <c r="E7837">
        <f>ASIN(SQRT((SIN(RADIANS(PARAMETERS!$D$8-D7837)/2)*SIN(RADIANS(PARAMETERS!$D$8-D7837)/2))+(COS(RADIANS(D7837))*COS(RADIANS(PARAMETERS!$D$8))*SIN(RADIANS(PARAMETERS!$D$9-C7837)/2)*SIN(RADIANS(PARAMETERS!$D$9-C7837)/2))))*2*3958.756</f>
        <v>1721.222982707762</v>
      </c>
      <c r="F7837">
        <v>180.23109436035</v>
      </c>
      <c r="G7837">
        <v>208.64198303223</v>
      </c>
      <c r="H7837">
        <v>253.1742401123</v>
      </c>
      <c r="I7837">
        <v>293.07684326172</v>
      </c>
      <c r="J7837">
        <v>339.27178955078</v>
      </c>
      <c r="K7837" s="6">
        <f>IFERROR(EXP(TREND(LN($F$1:$J$1),LN(F7837:J7837),LN(Calculations!$B$3))),0)</f>
        <v>4.7718112777033722E-2</v>
      </c>
    </row>
    <row r="7838" spans="1:11" x14ac:dyDescent="0.35">
      <c r="A7838">
        <v>7835</v>
      </c>
      <c r="B7838" t="str">
        <f t="shared" si="122"/>
        <v>23-86</v>
      </c>
      <c r="C7838">
        <v>-86.122818124264995</v>
      </c>
      <c r="D7838">
        <v>22.869223116577999</v>
      </c>
      <c r="E7838">
        <f>ASIN(SQRT((SIN(RADIANS(PARAMETERS!$D$8-D7838)/2)*SIN(RADIANS(PARAMETERS!$D$8-D7838)/2))+(COS(RADIANS(D7838))*COS(RADIANS(PARAMETERS!$D$8))*SIN(RADIANS(PARAMETERS!$D$9-C7838)/2)*SIN(RADIANS(PARAMETERS!$D$9-C7838)/2))))*2*3958.756</f>
        <v>1738.06879001636</v>
      </c>
      <c r="F7838">
        <v>179.84638977051</v>
      </c>
      <c r="G7838">
        <v>208.35864257813</v>
      </c>
      <c r="H7838">
        <v>253.06265258789</v>
      </c>
      <c r="I7838">
        <v>293.15072631836</v>
      </c>
      <c r="J7838">
        <v>339.5920715332</v>
      </c>
      <c r="K7838" s="6">
        <f>IFERROR(EXP(TREND(LN($F$1:$J$1),LN(F7838:J7838),LN(Calculations!$B$3))),0)</f>
        <v>4.7050014892795561E-2</v>
      </c>
    </row>
    <row r="7839" spans="1:11" x14ac:dyDescent="0.35">
      <c r="A7839">
        <v>7836</v>
      </c>
      <c r="B7839" t="str">
        <f t="shared" si="122"/>
        <v>23-86.5</v>
      </c>
      <c r="C7839">
        <v>-86.394139459165999</v>
      </c>
      <c r="D7839">
        <v>22.869223116577999</v>
      </c>
      <c r="E7839">
        <f>ASIN(SQRT((SIN(RADIANS(PARAMETERS!$D$8-D7839)/2)*SIN(RADIANS(PARAMETERS!$D$8-D7839)/2))+(COS(RADIANS(D7839))*COS(RADIANS(PARAMETERS!$D$8))*SIN(RADIANS(PARAMETERS!$D$9-C7839)/2)*SIN(RADIANS(PARAMETERS!$D$9-C7839)/2))))*2*3958.756</f>
        <v>1754.9292675403226</v>
      </c>
      <c r="F7839">
        <v>179.28692626953</v>
      </c>
      <c r="G7839">
        <v>207.87561035156</v>
      </c>
      <c r="H7839">
        <v>252.70330810547</v>
      </c>
      <c r="I7839">
        <v>292.93368530273</v>
      </c>
      <c r="J7839">
        <v>339.57144165039</v>
      </c>
      <c r="K7839" s="6">
        <f>IFERROR(EXP(TREND(LN($F$1:$J$1),LN(F7839:J7839),LN(Calculations!$B$3))),0)</f>
        <v>4.6189481346241783E-2</v>
      </c>
    </row>
    <row r="7840" spans="1:11" x14ac:dyDescent="0.35">
      <c r="A7840">
        <v>7837</v>
      </c>
      <c r="B7840" t="str">
        <f t="shared" si="122"/>
        <v>23-86.5</v>
      </c>
      <c r="C7840">
        <v>-86.665460794067002</v>
      </c>
      <c r="D7840">
        <v>22.869223116577999</v>
      </c>
      <c r="E7840">
        <f>ASIN(SQRT((SIN(RADIANS(PARAMETERS!$D$8-D7840)/2)*SIN(RADIANS(PARAMETERS!$D$8-D7840)/2))+(COS(RADIANS(D7840))*COS(RADIANS(PARAMETERS!$D$8))*SIN(RADIANS(PARAMETERS!$D$9-C7840)/2)*SIN(RADIANS(PARAMETERS!$D$9-C7840)/2))))*2*3958.756</f>
        <v>1771.8039523471323</v>
      </c>
      <c r="F7840">
        <v>178.48129272461</v>
      </c>
      <c r="G7840">
        <v>207.09509277344</v>
      </c>
      <c r="H7840">
        <v>251.94651794434</v>
      </c>
      <c r="I7840">
        <v>292.22500610352</v>
      </c>
      <c r="J7840">
        <v>338.94555664063</v>
      </c>
      <c r="K7840" s="6">
        <f>IFERROR(EXP(TREND(LN($F$1:$J$1),LN(F7840:J7840),LN(Calculations!$B$3))),0)</f>
        <v>4.5087126899889231E-2</v>
      </c>
    </row>
    <row r="7841" spans="1:11" x14ac:dyDescent="0.35">
      <c r="A7841">
        <v>7838</v>
      </c>
      <c r="B7841" t="str">
        <f t="shared" si="122"/>
        <v>23-87</v>
      </c>
      <c r="C7841">
        <v>-86.936782128968005</v>
      </c>
      <c r="D7841">
        <v>22.869223116577999</v>
      </c>
      <c r="E7841">
        <f>ASIN(SQRT((SIN(RADIANS(PARAMETERS!$D$8-D7841)/2)*SIN(RADIANS(PARAMETERS!$D$8-D7841)/2))+(COS(RADIANS(D7841))*COS(RADIANS(PARAMETERS!$D$8))*SIN(RADIANS(PARAMETERS!$D$9-C7841)/2)*SIN(RADIANS(PARAMETERS!$D$9-C7841)/2))))*2*3958.756</f>
        <v>1788.6923980838053</v>
      </c>
      <c r="F7841">
        <v>177.60124206543</v>
      </c>
      <c r="G7841">
        <v>206.2511138916</v>
      </c>
      <c r="H7841">
        <v>251.12283325195</v>
      </c>
      <c r="I7841">
        <v>291.44799804688</v>
      </c>
      <c r="J7841">
        <v>338.25137329102</v>
      </c>
      <c r="K7841" s="6">
        <f>IFERROR(EXP(TREND(LN($F$1:$J$1),LN(F7841:J7841),LN(Calculations!$B$3))),0)</f>
        <v>4.3924982547228465E-2</v>
      </c>
    </row>
    <row r="7842" spans="1:11" x14ac:dyDescent="0.35">
      <c r="A7842">
        <v>7839</v>
      </c>
      <c r="B7842" t="str">
        <f t="shared" si="122"/>
        <v>23-87</v>
      </c>
      <c r="C7842">
        <v>-87.208103463868994</v>
      </c>
      <c r="D7842">
        <v>22.869223116577999</v>
      </c>
      <c r="E7842">
        <f>ASIN(SQRT((SIN(RADIANS(PARAMETERS!$D$8-D7842)/2)*SIN(RADIANS(PARAMETERS!$D$8-D7842)/2))+(COS(RADIANS(D7842))*COS(RADIANS(PARAMETERS!$D$8))*SIN(RADIANS(PARAMETERS!$D$9-C7842)/2)*SIN(RADIANS(PARAMETERS!$D$9-C7842)/2))))*2*3958.756</f>
        <v>1805.5941742340435</v>
      </c>
      <c r="F7842">
        <v>176.6589050293</v>
      </c>
      <c r="G7842">
        <v>205.35606384277</v>
      </c>
      <c r="H7842">
        <v>250.24603271484</v>
      </c>
      <c r="I7842">
        <v>290.61761474609</v>
      </c>
      <c r="J7842">
        <v>337.50524902344</v>
      </c>
      <c r="K7842" s="6">
        <f>IFERROR(EXP(TREND(LN($F$1:$J$1),LN(F7842:J7842),LN(Calculations!$B$3))),0)</f>
        <v>4.2724065153086542E-2</v>
      </c>
    </row>
    <row r="7843" spans="1:11" x14ac:dyDescent="0.35">
      <c r="A7843">
        <v>7840</v>
      </c>
      <c r="B7843" t="str">
        <f t="shared" si="122"/>
        <v>23-87.5</v>
      </c>
      <c r="C7843">
        <v>-87.479424798769998</v>
      </c>
      <c r="D7843">
        <v>22.869223116577999</v>
      </c>
      <c r="E7843">
        <f>ASIN(SQRT((SIN(RADIANS(PARAMETERS!$D$8-D7843)/2)*SIN(RADIANS(PARAMETERS!$D$8-D7843)/2))+(COS(RADIANS(D7843))*COS(RADIANS(PARAMETERS!$D$8))*SIN(RADIANS(PARAMETERS!$D$9-C7843)/2)*SIN(RADIANS(PARAMETERS!$D$9-C7843)/2))))*2*3958.756</f>
        <v>1822.5088654137876</v>
      </c>
      <c r="F7843">
        <v>175.58267211914</v>
      </c>
      <c r="G7843">
        <v>204.29933166504</v>
      </c>
      <c r="H7843">
        <v>249.12908935547</v>
      </c>
      <c r="I7843">
        <v>289.47055053711</v>
      </c>
      <c r="J7843">
        <v>336.34747314453</v>
      </c>
      <c r="K7843" s="6">
        <f>IFERROR(EXP(TREND(LN($F$1:$J$1),LN(F7843:J7843),LN(Calculations!$B$3))),0)</f>
        <v>4.1445047723439515E-2</v>
      </c>
    </row>
    <row r="7844" spans="1:11" x14ac:dyDescent="0.35">
      <c r="A7844">
        <v>7841</v>
      </c>
      <c r="B7844" t="str">
        <f t="shared" si="122"/>
        <v>23-88</v>
      </c>
      <c r="C7844">
        <v>-87.750746133671001</v>
      </c>
      <c r="D7844">
        <v>22.869223116577999</v>
      </c>
      <c r="E7844">
        <f>ASIN(SQRT((SIN(RADIANS(PARAMETERS!$D$8-D7844)/2)*SIN(RADIANS(PARAMETERS!$D$8-D7844)/2))+(COS(RADIANS(D7844))*COS(RADIANS(PARAMETERS!$D$8))*SIN(RADIANS(PARAMETERS!$D$9-C7844)/2)*SIN(RADIANS(PARAMETERS!$D$9-C7844)/2))))*2*3958.756</f>
        <v>1839.4360707029243</v>
      </c>
      <c r="F7844">
        <v>174.43601989746</v>
      </c>
      <c r="G7844">
        <v>203.18196105957</v>
      </c>
      <c r="H7844">
        <v>247.92105102539</v>
      </c>
      <c r="I7844">
        <v>288.20266723633</v>
      </c>
      <c r="J7844">
        <v>335.03192138672</v>
      </c>
      <c r="K7844" s="6">
        <f>IFERROR(EXP(TREND(LN($F$1:$J$1),LN(F7844:J7844),LN(Calculations!$B$3))),0)</f>
        <v>4.0147836724130775E-2</v>
      </c>
    </row>
    <row r="7845" spans="1:11" x14ac:dyDescent="0.35">
      <c r="A7845">
        <v>7842</v>
      </c>
      <c r="B7845" t="str">
        <f t="shared" si="122"/>
        <v>23-88</v>
      </c>
      <c r="C7845">
        <v>-88.022067468572004</v>
      </c>
      <c r="D7845">
        <v>22.869223116577999</v>
      </c>
      <c r="E7845">
        <f>ASIN(SQRT((SIN(RADIANS(PARAMETERS!$D$8-D7845)/2)*SIN(RADIANS(PARAMETERS!$D$8-D7845)/2))+(COS(RADIANS(D7845))*COS(RADIANS(PARAMETERS!$D$8))*SIN(RADIANS(PARAMETERS!$D$9-C7845)/2)*SIN(RADIANS(PARAMETERS!$D$9-C7845)/2))))*2*3958.756</f>
        <v>1856.3754030110813</v>
      </c>
      <c r="F7845">
        <v>173.2152557373</v>
      </c>
      <c r="G7845">
        <v>202.00141906738</v>
      </c>
      <c r="H7845">
        <v>246.61697387695</v>
      </c>
      <c r="I7845">
        <v>286.806640625</v>
      </c>
      <c r="J7845">
        <v>333.54840087891</v>
      </c>
      <c r="K7845" s="6">
        <f>IFERROR(EXP(TREND(LN($F$1:$J$1),LN(F7845:J7845),LN(Calculations!$B$3))),0)</f>
        <v>3.8833060986056961E-2</v>
      </c>
    </row>
    <row r="7846" spans="1:11" x14ac:dyDescent="0.35">
      <c r="A7846">
        <v>7843</v>
      </c>
      <c r="B7846" t="str">
        <f t="shared" si="122"/>
        <v>23-88.5</v>
      </c>
      <c r="C7846">
        <v>-88.293388803472993</v>
      </c>
      <c r="D7846">
        <v>22.869223116577999</v>
      </c>
      <c r="E7846">
        <f>ASIN(SQRT((SIN(RADIANS(PARAMETERS!$D$8-D7846)/2)*SIN(RADIANS(PARAMETERS!$D$8-D7846)/2))+(COS(RADIANS(D7846))*COS(RADIANS(PARAMETERS!$D$8))*SIN(RADIANS(PARAMETERS!$D$9-C7846)/2)*SIN(RADIANS(PARAMETERS!$D$9-C7846)/2))))*2*3958.756</f>
        <v>1873.3264884755338</v>
      </c>
      <c r="F7846">
        <v>171.89611816406</v>
      </c>
      <c r="G7846">
        <v>200.71618652344</v>
      </c>
      <c r="H7846">
        <v>245.1411895752</v>
      </c>
      <c r="I7846">
        <v>285.17239379883</v>
      </c>
      <c r="J7846">
        <v>331.74322509766</v>
      </c>
      <c r="K7846" s="6">
        <f>IFERROR(EXP(TREND(LN($F$1:$J$1),LN(F7846:J7846),LN(Calculations!$B$3))),0)</f>
        <v>3.7492044057448701E-2</v>
      </c>
    </row>
    <row r="7847" spans="1:11" x14ac:dyDescent="0.35">
      <c r="A7847">
        <v>7844</v>
      </c>
      <c r="B7847" t="str">
        <f t="shared" si="122"/>
        <v>23-88.5</v>
      </c>
      <c r="C7847">
        <v>-88.564710138373997</v>
      </c>
      <c r="D7847">
        <v>22.869223116577999</v>
      </c>
      <c r="E7847">
        <f>ASIN(SQRT((SIN(RADIANS(PARAMETERS!$D$8-D7847)/2)*SIN(RADIANS(PARAMETERS!$D$8-D7847)/2))+(COS(RADIANS(D7847))*COS(RADIANS(PARAMETERS!$D$8))*SIN(RADIANS(PARAMETERS!$D$9-C7847)/2)*SIN(RADIANS(PARAMETERS!$D$9-C7847)/2))))*2*3958.756</f>
        <v>1890.2889658894019</v>
      </c>
      <c r="F7847">
        <v>170.58790588379</v>
      </c>
      <c r="G7847">
        <v>199.48294067383</v>
      </c>
      <c r="H7847">
        <v>243.73533630371</v>
      </c>
      <c r="I7847">
        <v>283.62515258789</v>
      </c>
      <c r="J7847">
        <v>330.04574584961</v>
      </c>
      <c r="K7847" s="6">
        <f>IFERROR(EXP(TREND(LN($F$1:$J$1),LN(F7847:J7847),LN(Calculations!$B$3))),0)</f>
        <v>3.6210022712096716E-2</v>
      </c>
    </row>
    <row r="7848" spans="1:11" x14ac:dyDescent="0.35">
      <c r="A7848">
        <v>7845</v>
      </c>
      <c r="B7848" t="str">
        <f t="shared" si="122"/>
        <v>23-89</v>
      </c>
      <c r="C7848">
        <v>-88.836031473275</v>
      </c>
      <c r="D7848">
        <v>22.869223116577999</v>
      </c>
      <c r="E7848">
        <f>ASIN(SQRT((SIN(RADIANS(PARAMETERS!$D$8-D7848)/2)*SIN(RADIANS(PARAMETERS!$D$8-D7848)/2))+(COS(RADIANS(D7848))*COS(RADIANS(PARAMETERS!$D$8))*SIN(RADIANS(PARAMETERS!$D$9-C7848)/2)*SIN(RADIANS(PARAMETERS!$D$9-C7848)/2))))*2*3958.756</f>
        <v>1907.2624861584025</v>
      </c>
      <c r="F7848">
        <v>169.27688598633</v>
      </c>
      <c r="G7848">
        <v>198.27885437012</v>
      </c>
      <c r="H7848">
        <v>242.35919189453</v>
      </c>
      <c r="I7848">
        <v>282.10726928711</v>
      </c>
      <c r="J7848">
        <v>328.37640380859</v>
      </c>
      <c r="K7848" s="6">
        <f>IFERROR(EXP(TREND(LN($F$1:$J$1),LN(F7848:J7848),LN(Calculations!$B$3))),0)</f>
        <v>3.4977660324252167E-2</v>
      </c>
    </row>
    <row r="7849" spans="1:11" x14ac:dyDescent="0.35">
      <c r="A7849">
        <v>7846</v>
      </c>
      <c r="B7849" t="str">
        <f t="shared" si="122"/>
        <v>23-89</v>
      </c>
      <c r="C7849">
        <v>-89.107352808176003</v>
      </c>
      <c r="D7849">
        <v>22.869223116577999</v>
      </c>
      <c r="E7849">
        <f>ASIN(SQRT((SIN(RADIANS(PARAMETERS!$D$8-D7849)/2)*SIN(RADIANS(PARAMETERS!$D$8-D7849)/2))+(COS(RADIANS(D7849))*COS(RADIANS(PARAMETERS!$D$8))*SIN(RADIANS(PARAMETERS!$D$9-C7849)/2)*SIN(RADIANS(PARAMETERS!$D$9-C7849)/2))))*2*3958.756</f>
        <v>1924.2467117845649</v>
      </c>
      <c r="F7849">
        <v>167.90026855469</v>
      </c>
      <c r="G7849">
        <v>197.02737426758</v>
      </c>
      <c r="H7849">
        <v>240.87634277344</v>
      </c>
      <c r="I7849">
        <v>280.42233276367</v>
      </c>
      <c r="J7849">
        <v>326.46276855469</v>
      </c>
      <c r="K7849" s="6">
        <f>IFERROR(EXP(TREND(LN($F$1:$J$1),LN(F7849:J7849),LN(Calculations!$B$3))),0)</f>
        <v>3.3756215908722673E-2</v>
      </c>
    </row>
    <row r="7850" spans="1:11" x14ac:dyDescent="0.35">
      <c r="A7850">
        <v>7847</v>
      </c>
      <c r="B7850" t="str">
        <f t="shared" si="122"/>
        <v>23-89.5</v>
      </c>
      <c r="C7850">
        <v>-89.378674143077006</v>
      </c>
      <c r="D7850">
        <v>22.869223116577999</v>
      </c>
      <c r="E7850">
        <f>ASIN(SQRT((SIN(RADIANS(PARAMETERS!$D$8-D7850)/2)*SIN(RADIANS(PARAMETERS!$D$8-D7850)/2))+(COS(RADIANS(D7850))*COS(RADIANS(PARAMETERS!$D$8))*SIN(RADIANS(PARAMETERS!$D$9-C7850)/2)*SIN(RADIANS(PARAMETERS!$D$9-C7850)/2))))*2*3958.756</f>
        <v>1941.2413163753831</v>
      </c>
      <c r="F7850">
        <v>166.52725219727</v>
      </c>
      <c r="G7850">
        <v>195.80810546875</v>
      </c>
      <c r="H7850">
        <v>239.4171295166</v>
      </c>
      <c r="I7850">
        <v>278.75103759766</v>
      </c>
      <c r="J7850">
        <v>324.54895019531</v>
      </c>
      <c r="K7850" s="6">
        <f>IFERROR(EXP(TREND(LN($F$1:$J$1),LN(F7850:J7850),LN(Calculations!$B$3))),0)</f>
        <v>3.2590403474811874E-2</v>
      </c>
    </row>
    <row r="7851" spans="1:11" x14ac:dyDescent="0.35">
      <c r="A7851">
        <v>7848</v>
      </c>
      <c r="B7851" t="str">
        <f t="shared" si="122"/>
        <v>23-89.5</v>
      </c>
      <c r="C7851">
        <v>-89.649995477977996</v>
      </c>
      <c r="D7851">
        <v>22.869223116577999</v>
      </c>
      <c r="E7851">
        <f>ASIN(SQRT((SIN(RADIANS(PARAMETERS!$D$8-D7851)/2)*SIN(RADIANS(PARAMETERS!$D$8-D7851)/2))+(COS(RADIANS(D7851))*COS(RADIANS(PARAMETERS!$D$8))*SIN(RADIANS(PARAMETERS!$D$9-C7851)/2)*SIN(RADIANS(PARAMETERS!$D$9-C7851)/2))))*2*3958.756</f>
        <v>1958.2459841769976</v>
      </c>
      <c r="F7851">
        <v>165.1490020752</v>
      </c>
      <c r="G7851">
        <v>194.6007232666</v>
      </c>
      <c r="H7851">
        <v>237.94764709473</v>
      </c>
      <c r="I7851">
        <v>277.04605102539</v>
      </c>
      <c r="J7851">
        <v>322.57064819336</v>
      </c>
      <c r="K7851" s="6">
        <f>IFERROR(EXP(TREND(LN($F$1:$J$1),LN(F7851:J7851),LN(Calculations!$B$3))),0)</f>
        <v>3.1471316788129769E-2</v>
      </c>
    </row>
    <row r="7852" spans="1:11" x14ac:dyDescent="0.35">
      <c r="A7852">
        <v>7849</v>
      </c>
      <c r="B7852" t="str">
        <f t="shared" si="122"/>
        <v>23-90</v>
      </c>
      <c r="C7852">
        <v>-89.921316812878999</v>
      </c>
      <c r="D7852">
        <v>22.869223116577999</v>
      </c>
      <c r="E7852">
        <f>ASIN(SQRT((SIN(RADIANS(PARAMETERS!$D$8-D7852)/2)*SIN(RADIANS(PARAMETERS!$D$8-D7852)/2))+(COS(RADIANS(D7852))*COS(RADIANS(PARAMETERS!$D$8))*SIN(RADIANS(PARAMETERS!$D$9-C7852)/2)*SIN(RADIANS(PARAMETERS!$D$9-C7852)/2))))*2*3958.756</f>
        <v>1975.2604096300634</v>
      </c>
      <c r="F7852">
        <v>163.7352142334</v>
      </c>
      <c r="G7852">
        <v>193.36610412598</v>
      </c>
      <c r="H7852">
        <v>236.3970489502</v>
      </c>
      <c r="I7852">
        <v>275.20462036133</v>
      </c>
      <c r="J7852">
        <v>320.38470458984</v>
      </c>
      <c r="K7852" s="6">
        <f>IFERROR(EXP(TREND(LN($F$1:$J$1),LN(F7852:J7852),LN(Calculations!$B$3))),0)</f>
        <v>3.037879975652279E-2</v>
      </c>
    </row>
    <row r="7853" spans="1:11" x14ac:dyDescent="0.35">
      <c r="A7853">
        <v>7850</v>
      </c>
      <c r="B7853" t="str">
        <f t="shared" si="122"/>
        <v>23-90</v>
      </c>
      <c r="C7853">
        <v>-90.192638147780002</v>
      </c>
      <c r="D7853">
        <v>22.869223116577999</v>
      </c>
      <c r="E7853">
        <f>ASIN(SQRT((SIN(RADIANS(PARAMETERS!$D$8-D7853)/2)*SIN(RADIANS(PARAMETERS!$D$8-D7853)/2))+(COS(RADIANS(D7853))*COS(RADIANS(PARAMETERS!$D$8))*SIN(RADIANS(PARAMETERS!$D$9-C7853)/2)*SIN(RADIANS(PARAMETERS!$D$9-C7853)/2))))*2*3958.756</f>
        <v>1992.2842969470667</v>
      </c>
      <c r="F7853">
        <v>162.36289978027</v>
      </c>
      <c r="G7853">
        <v>192.19361877441</v>
      </c>
      <c r="H7853">
        <v>234.90339660645</v>
      </c>
      <c r="I7853">
        <v>273.41278076172</v>
      </c>
      <c r="J7853">
        <v>318.23712158203</v>
      </c>
      <c r="K7853" s="6">
        <f>IFERROR(EXP(TREND(LN($F$1:$J$1),LN(F7853:J7853),LN(Calculations!$B$3))),0)</f>
        <v>2.9361898180908234E-2</v>
      </c>
    </row>
    <row r="7854" spans="1:11" x14ac:dyDescent="0.35">
      <c r="A7854">
        <v>7851</v>
      </c>
      <c r="B7854" t="str">
        <f t="shared" si="122"/>
        <v>23-90.5</v>
      </c>
      <c r="C7854">
        <v>-90.463959482681005</v>
      </c>
      <c r="D7854">
        <v>22.869223116577999</v>
      </c>
      <c r="E7854">
        <f>ASIN(SQRT((SIN(RADIANS(PARAMETERS!$D$8-D7854)/2)*SIN(RADIANS(PARAMETERS!$D$8-D7854)/2))+(COS(RADIANS(D7854))*COS(RADIANS(PARAMETERS!$D$8))*SIN(RADIANS(PARAMETERS!$D$9-C7854)/2)*SIN(RADIANS(PARAMETERS!$D$9-C7854)/2))))*2*3958.756</f>
        <v>2009.3173597099062</v>
      </c>
      <c r="F7854">
        <v>161.02069091797</v>
      </c>
      <c r="G7854">
        <v>191.06077575684</v>
      </c>
      <c r="H7854">
        <v>233.4388885498</v>
      </c>
      <c r="I7854">
        <v>271.63784790039</v>
      </c>
      <c r="J7854">
        <v>316.08935546875</v>
      </c>
      <c r="K7854" s="6">
        <f>IFERROR(EXP(TREND(LN($F$1:$J$1),LN(F7854:J7854),LN(Calculations!$B$3))),0)</f>
        <v>2.8404823036711706E-2</v>
      </c>
    </row>
    <row r="7855" spans="1:11" x14ac:dyDescent="0.35">
      <c r="A7855">
        <v>7852</v>
      </c>
      <c r="B7855" t="str">
        <f t="shared" si="122"/>
        <v>23-90.5</v>
      </c>
      <c r="C7855">
        <v>-90.735280817581994</v>
      </c>
      <c r="D7855">
        <v>22.869223116577999</v>
      </c>
      <c r="E7855">
        <f>ASIN(SQRT((SIN(RADIANS(PARAMETERS!$D$8-D7855)/2)*SIN(RADIANS(PARAMETERS!$D$8-D7855)/2))+(COS(RADIANS(D7855))*COS(RADIANS(PARAMETERS!$D$8))*SIN(RADIANS(PARAMETERS!$D$9-C7855)/2)*SIN(RADIANS(PARAMETERS!$D$9-C7855)/2))))*2*3958.756</f>
        <v>2026.3593204866488</v>
      </c>
      <c r="F7855">
        <v>159.6695098877</v>
      </c>
      <c r="G7855">
        <v>189.93965148926</v>
      </c>
      <c r="H7855">
        <v>231.97569274902</v>
      </c>
      <c r="I7855">
        <v>269.85287475586</v>
      </c>
      <c r="J7855">
        <v>313.91625976563</v>
      </c>
      <c r="K7855" s="6">
        <f>IFERROR(EXP(TREND(LN($F$1:$J$1),LN(F7855:J7855),LN(Calculations!$B$3))),0)</f>
        <v>2.7475149850326723E-2</v>
      </c>
    </row>
    <row r="7856" spans="1:11" x14ac:dyDescent="0.35">
      <c r="A7856">
        <v>7853</v>
      </c>
      <c r="B7856" t="str">
        <f t="shared" si="122"/>
        <v>23-50</v>
      </c>
      <c r="C7856">
        <v>-50.037080582435998</v>
      </c>
      <c r="D7856">
        <v>23.140544451478998</v>
      </c>
      <c r="E7856">
        <f>ASIN(SQRT((SIN(RADIANS(PARAMETERS!$D$8-D7856)/2)*SIN(RADIANS(PARAMETERS!$D$8-D7856)/2))+(COS(RADIANS(D7856))*COS(RADIANS(PARAMETERS!$D$8))*SIN(RADIANS(PARAMETERS!$D$9-C7856)/2)*SIN(RADIANS(PARAMETERS!$D$9-C7856)/2))))*2*3958.756</f>
        <v>872.52030313345199</v>
      </c>
      <c r="F7856">
        <v>120.53848266602</v>
      </c>
      <c r="G7856">
        <v>158.95259094238</v>
      </c>
      <c r="H7856">
        <v>194.74032592773</v>
      </c>
      <c r="I7856">
        <v>222.31678771973</v>
      </c>
      <c r="J7856">
        <v>253.79946899414</v>
      </c>
      <c r="K7856" s="6">
        <f>IFERROR(EXP(TREND(LN($F$1:$J$1),LN(F7856:J7856),LN(Calculations!$B$3))),0)</f>
        <v>1.0010160106556051E-2</v>
      </c>
    </row>
    <row r="7857" spans="1:11" x14ac:dyDescent="0.35">
      <c r="A7857">
        <v>7854</v>
      </c>
      <c r="B7857" t="str">
        <f t="shared" si="122"/>
        <v>23-50.5</v>
      </c>
      <c r="C7857">
        <v>-50.308401917337001</v>
      </c>
      <c r="D7857">
        <v>23.140544451478998</v>
      </c>
      <c r="E7857">
        <f>ASIN(SQRT((SIN(RADIANS(PARAMETERS!$D$8-D7857)/2)*SIN(RADIANS(PARAMETERS!$D$8-D7857)/2))+(COS(RADIANS(D7857))*COS(RADIANS(PARAMETERS!$D$8))*SIN(RADIANS(PARAMETERS!$D$9-C7857)/2)*SIN(RADIANS(PARAMETERS!$D$9-C7857)/2))))*2*3958.756</f>
        <v>858.60225963889741</v>
      </c>
      <c r="F7857">
        <v>122.23892974854</v>
      </c>
      <c r="G7857">
        <v>160.98104858398</v>
      </c>
      <c r="H7857">
        <v>196.1756439209</v>
      </c>
      <c r="I7857">
        <v>223.9935760498</v>
      </c>
      <c r="J7857">
        <v>255.7572479248</v>
      </c>
      <c r="K7857" s="6">
        <f>IFERROR(EXP(TREND(LN($F$1:$J$1),LN(F7857:J7857),LN(Calculations!$B$3))),0)</f>
        <v>1.0511477400165229E-2</v>
      </c>
    </row>
    <row r="7858" spans="1:11" x14ac:dyDescent="0.35">
      <c r="A7858">
        <v>7855</v>
      </c>
      <c r="B7858" t="str">
        <f t="shared" si="122"/>
        <v>23-50.5</v>
      </c>
      <c r="C7858">
        <v>-50.579723252237997</v>
      </c>
      <c r="D7858">
        <v>23.140544451478998</v>
      </c>
      <c r="E7858">
        <f>ASIN(SQRT((SIN(RADIANS(PARAMETERS!$D$8-D7858)/2)*SIN(RADIANS(PARAMETERS!$D$8-D7858)/2))+(COS(RADIANS(D7858))*COS(RADIANS(PARAMETERS!$D$8))*SIN(RADIANS(PARAMETERS!$D$9-C7858)/2)*SIN(RADIANS(PARAMETERS!$D$9-C7858)/2))))*2*3958.756</f>
        <v>844.82412388421119</v>
      </c>
      <c r="F7858">
        <v>123.87251281738</v>
      </c>
      <c r="G7858">
        <v>162.84596252441</v>
      </c>
      <c r="H7858">
        <v>197.53555297852</v>
      </c>
      <c r="I7858">
        <v>225.58538818359</v>
      </c>
      <c r="J7858">
        <v>257.61935424805</v>
      </c>
      <c r="K7858" s="6">
        <f>IFERROR(EXP(TREND(LN($F$1:$J$1),LN(F7858:J7858),LN(Calculations!$B$3))),0)</f>
        <v>1.1013284805932388E-2</v>
      </c>
    </row>
    <row r="7859" spans="1:11" x14ac:dyDescent="0.35">
      <c r="A7859">
        <v>7856</v>
      </c>
      <c r="B7859" t="str">
        <f t="shared" si="122"/>
        <v>23-51</v>
      </c>
      <c r="C7859">
        <v>-50.851044587139</v>
      </c>
      <c r="D7859">
        <v>23.140544451478998</v>
      </c>
      <c r="E7859">
        <f>ASIN(SQRT((SIN(RADIANS(PARAMETERS!$D$8-D7859)/2)*SIN(RADIANS(PARAMETERS!$D$8-D7859)/2))+(COS(RADIANS(D7859))*COS(RADIANS(PARAMETERS!$D$8))*SIN(RADIANS(PARAMETERS!$D$9-C7859)/2)*SIN(RADIANS(PARAMETERS!$D$9-C7859)/2))))*2*3958.756</f>
        <v>831.19288863246902</v>
      </c>
      <c r="F7859">
        <v>125.45662689209</v>
      </c>
      <c r="G7859">
        <v>164.56352233887</v>
      </c>
      <c r="H7859">
        <v>198.84692382813</v>
      </c>
      <c r="I7859">
        <v>227.1330871582</v>
      </c>
      <c r="J7859">
        <v>259.4440612793</v>
      </c>
      <c r="K7859" s="6">
        <f>IFERROR(EXP(TREND(LN($F$1:$J$1),LN(F7859:J7859),LN(Calculations!$B$3))),0)</f>
        <v>1.1519168489257854E-2</v>
      </c>
    </row>
    <row r="7860" spans="1:11" x14ac:dyDescent="0.35">
      <c r="A7860">
        <v>7857</v>
      </c>
      <c r="B7860" t="str">
        <f t="shared" si="122"/>
        <v>23-51</v>
      </c>
      <c r="C7860">
        <v>-51.122365922039997</v>
      </c>
      <c r="D7860">
        <v>23.140544451478998</v>
      </c>
      <c r="E7860">
        <f>ASIN(SQRT((SIN(RADIANS(PARAMETERS!$D$8-D7860)/2)*SIN(RADIANS(PARAMETERS!$D$8-D7860)/2))+(COS(RADIANS(D7860))*COS(RADIANS(PARAMETERS!$D$8))*SIN(RADIANS(PARAMETERS!$D$9-C7860)/2)*SIN(RADIANS(PARAMETERS!$D$9-C7860)/2))))*2*3958.756</f>
        <v>817.71593522456499</v>
      </c>
      <c r="F7860">
        <v>127.02225494385</v>
      </c>
      <c r="G7860">
        <v>166.15684509277</v>
      </c>
      <c r="H7860">
        <v>200.14823913574</v>
      </c>
      <c r="I7860">
        <v>228.68988037109</v>
      </c>
      <c r="J7860">
        <v>261.30282592773</v>
      </c>
      <c r="K7860" s="6">
        <f>IFERROR(EXP(TREND(LN($F$1:$J$1),LN(F7860:J7860),LN(Calculations!$B$3))),0)</f>
        <v>1.2037417211548286E-2</v>
      </c>
    </row>
    <row r="7861" spans="1:11" x14ac:dyDescent="0.35">
      <c r="A7861">
        <v>7858</v>
      </c>
      <c r="B7861" t="str">
        <f t="shared" si="122"/>
        <v>23-51.5</v>
      </c>
      <c r="C7861">
        <v>-51.393687256941</v>
      </c>
      <c r="D7861">
        <v>23.140544451478998</v>
      </c>
      <c r="E7861">
        <f>ASIN(SQRT((SIN(RADIANS(PARAMETERS!$D$8-D7861)/2)*SIN(RADIANS(PARAMETERS!$D$8-D7861)/2))+(COS(RADIANS(D7861))*COS(RADIANS(PARAMETERS!$D$8))*SIN(RADIANS(PARAMETERS!$D$9-C7861)/2)*SIN(RADIANS(PARAMETERS!$D$9-C7861)/2))))*2*3958.756</f>
        <v>804.40105266874104</v>
      </c>
      <c r="F7861">
        <v>128.51191711426</v>
      </c>
      <c r="G7861">
        <v>167.57530212402</v>
      </c>
      <c r="H7861">
        <v>201.37591552734</v>
      </c>
      <c r="I7861">
        <v>230.16596984863</v>
      </c>
      <c r="J7861">
        <v>263.07342529297</v>
      </c>
      <c r="K7861" s="6">
        <f>IFERROR(EXP(TREND(LN($F$1:$J$1),LN(F7861:J7861),LN(Calculations!$B$3))),0)</f>
        <v>1.2546134388541916E-2</v>
      </c>
    </row>
    <row r="7862" spans="1:11" x14ac:dyDescent="0.35">
      <c r="A7862">
        <v>7859</v>
      </c>
      <c r="B7862" t="str">
        <f t="shared" si="122"/>
        <v>23-51.5</v>
      </c>
      <c r="C7862">
        <v>-51.665008591842003</v>
      </c>
      <c r="D7862">
        <v>23.140544451478998</v>
      </c>
      <c r="E7862">
        <f>ASIN(SQRT((SIN(RADIANS(PARAMETERS!$D$8-D7862)/2)*SIN(RADIANS(PARAMETERS!$D$8-D7862)/2))+(COS(RADIANS(D7862))*COS(RADIANS(PARAMETERS!$D$8))*SIN(RADIANS(PARAMETERS!$D$9-C7862)/2)*SIN(RADIANS(PARAMETERS!$D$9-C7862)/2))))*2*3958.756</f>
        <v>791.25645676956776</v>
      </c>
      <c r="F7862">
        <v>129.96923828125</v>
      </c>
      <c r="G7862">
        <v>168.8747253418</v>
      </c>
      <c r="H7862">
        <v>202.58807373047</v>
      </c>
      <c r="I7862">
        <v>231.64389038086</v>
      </c>
      <c r="J7862">
        <v>264.86865234375</v>
      </c>
      <c r="K7862" s="6">
        <f>IFERROR(EXP(TREND(LN($F$1:$J$1),LN(F7862:J7862),LN(Calculations!$B$3))),0)</f>
        <v>1.3059633181813681E-2</v>
      </c>
    </row>
    <row r="7863" spans="1:11" x14ac:dyDescent="0.35">
      <c r="A7863">
        <v>7860</v>
      </c>
      <c r="B7863" t="str">
        <f t="shared" si="122"/>
        <v>23-52</v>
      </c>
      <c r="C7863">
        <v>-51.936329926742999</v>
      </c>
      <c r="D7863">
        <v>23.140544451478998</v>
      </c>
      <c r="E7863">
        <f>ASIN(SQRT((SIN(RADIANS(PARAMETERS!$D$8-D7863)/2)*SIN(RADIANS(PARAMETERS!$D$8-D7863)/2))+(COS(RADIANS(D7863))*COS(RADIANS(PARAMETERS!$D$8))*SIN(RADIANS(PARAMETERS!$D$9-C7863)/2)*SIN(RADIANS(PARAMETERS!$D$9-C7863)/2))))*2*3958.756</f>
        <v>778.29080907306786</v>
      </c>
      <c r="F7863">
        <v>131.4324798584</v>
      </c>
      <c r="G7863">
        <v>170.09228515625</v>
      </c>
      <c r="H7863">
        <v>203.83267211914</v>
      </c>
      <c r="I7863">
        <v>233.18920898438</v>
      </c>
      <c r="J7863">
        <v>266.77584838867</v>
      </c>
      <c r="K7863" s="6">
        <f>IFERROR(EXP(TREND(LN($F$1:$J$1),LN(F7863:J7863),LN(Calculations!$B$3))),0)</f>
        <v>1.3590932993256777E-2</v>
      </c>
    </row>
    <row r="7864" spans="1:11" x14ac:dyDescent="0.35">
      <c r="A7864">
        <v>7861</v>
      </c>
      <c r="B7864" t="str">
        <f t="shared" si="122"/>
        <v>23-52</v>
      </c>
      <c r="C7864">
        <v>-52.207651261644003</v>
      </c>
      <c r="D7864">
        <v>23.140544451478998</v>
      </c>
      <c r="E7864">
        <f>ASIN(SQRT((SIN(RADIANS(PARAMETERS!$D$8-D7864)/2)*SIN(RADIANS(PARAMETERS!$D$8-D7864)/2))+(COS(RADIANS(D7864))*COS(RADIANS(PARAMETERS!$D$8))*SIN(RADIANS(PARAMETERS!$D$9-C7864)/2)*SIN(RADIANS(PARAMETERS!$D$9-C7864)/2))))*2*3958.756</f>
        <v>765.51323535508868</v>
      </c>
      <c r="F7864">
        <v>132.83992004395</v>
      </c>
      <c r="G7864">
        <v>171.17614746094</v>
      </c>
      <c r="H7864">
        <v>205.02349853516</v>
      </c>
      <c r="I7864">
        <v>234.67152404785</v>
      </c>
      <c r="J7864">
        <v>268.609375</v>
      </c>
      <c r="K7864" s="6">
        <f>IFERROR(EXP(TREND(LN($F$1:$J$1),LN(F7864:J7864),LN(Calculations!$B$3))),0)</f>
        <v>1.4114189687760811E-2</v>
      </c>
    </row>
    <row r="7865" spans="1:11" x14ac:dyDescent="0.35">
      <c r="A7865">
        <v>7862</v>
      </c>
      <c r="B7865" t="str">
        <f t="shared" si="122"/>
        <v>23-52.5</v>
      </c>
      <c r="C7865">
        <v>-52.478972596544999</v>
      </c>
      <c r="D7865">
        <v>23.140544451478998</v>
      </c>
      <c r="E7865">
        <f>ASIN(SQRT((SIN(RADIANS(PARAMETERS!$D$8-D7865)/2)*SIN(RADIANS(PARAMETERS!$D$8-D7865)/2))+(COS(RADIANS(D7865))*COS(RADIANS(PARAMETERS!$D$8))*SIN(RADIANS(PARAMETERS!$D$9-C7865)/2)*SIN(RADIANS(PARAMETERS!$D$9-C7865)/2))))*2*3958.756</f>
        <v>752.93334332362849</v>
      </c>
      <c r="F7865">
        <v>134.2557220459</v>
      </c>
      <c r="G7865">
        <v>172.20751953125</v>
      </c>
      <c r="H7865">
        <v>206.2403717041</v>
      </c>
      <c r="I7865">
        <v>236.19876098633</v>
      </c>
      <c r="J7865">
        <v>270.51171875</v>
      </c>
      <c r="K7865" s="6">
        <f>IFERROR(EXP(TREND(LN($F$1:$J$1),LN(F7865:J7865),LN(Calculations!$B$3))),0)</f>
        <v>1.4655469305822046E-2</v>
      </c>
    </row>
    <row r="7866" spans="1:11" x14ac:dyDescent="0.35">
      <c r="A7866">
        <v>7863</v>
      </c>
      <c r="B7866" t="str">
        <f t="shared" si="122"/>
        <v>23-53</v>
      </c>
      <c r="C7866">
        <v>-52.750293931446002</v>
      </c>
      <c r="D7866">
        <v>23.140544451478998</v>
      </c>
      <c r="E7866">
        <f>ASIN(SQRT((SIN(RADIANS(PARAMETERS!$D$8-D7866)/2)*SIN(RADIANS(PARAMETERS!$D$8-D7866)/2))+(COS(RADIANS(D7866))*COS(RADIANS(PARAMETERS!$D$8))*SIN(RADIANS(PARAMETERS!$D$9-C7866)/2)*SIN(RADIANS(PARAMETERS!$D$9-C7866)/2))))*2*3958.756</f>
        <v>740.56123914244495</v>
      </c>
      <c r="F7866">
        <v>135.72080993652</v>
      </c>
      <c r="G7866">
        <v>173.23155212402</v>
      </c>
      <c r="H7866">
        <v>207.53271484375</v>
      </c>
      <c r="I7866">
        <v>237.83680725098</v>
      </c>
      <c r="J7866">
        <v>272.56915283203</v>
      </c>
      <c r="K7866" s="6">
        <f>IFERROR(EXP(TREND(LN($F$1:$J$1),LN(F7866:J7866),LN(Calculations!$B$3))),0)</f>
        <v>1.5232740964677735E-2</v>
      </c>
    </row>
    <row r="7867" spans="1:11" x14ac:dyDescent="0.35">
      <c r="A7867">
        <v>7864</v>
      </c>
      <c r="B7867" t="str">
        <f t="shared" si="122"/>
        <v>23-53</v>
      </c>
      <c r="C7867">
        <v>-53.021615266346998</v>
      </c>
      <c r="D7867">
        <v>23.140544451478998</v>
      </c>
      <c r="E7867">
        <f>ASIN(SQRT((SIN(RADIANS(PARAMETERS!$D$8-D7867)/2)*SIN(RADIANS(PARAMETERS!$D$8-D7867)/2))+(COS(RADIANS(D7867))*COS(RADIANS(PARAMETERS!$D$8))*SIN(RADIANS(PARAMETERS!$D$9-C7867)/2)*SIN(RADIANS(PARAMETERS!$D$9-C7867)/2))))*2*3958.756</f>
        <v>728.4075423129367</v>
      </c>
      <c r="F7867">
        <v>137.14300537109</v>
      </c>
      <c r="G7867">
        <v>174.17855834961</v>
      </c>
      <c r="H7867">
        <v>208.78326416016</v>
      </c>
      <c r="I7867">
        <v>239.42083740234</v>
      </c>
      <c r="J7867">
        <v>274.55770874023</v>
      </c>
      <c r="K7867" s="6">
        <f>IFERROR(EXP(TREND(LN($F$1:$J$1),LN(F7867:J7867),LN(Calculations!$B$3))),0)</f>
        <v>1.5807857646886955E-2</v>
      </c>
    </row>
    <row r="7868" spans="1:11" x14ac:dyDescent="0.35">
      <c r="A7868">
        <v>7865</v>
      </c>
      <c r="B7868" t="str">
        <f t="shared" si="122"/>
        <v>23-53.5</v>
      </c>
      <c r="C7868">
        <v>-53.292936601248002</v>
      </c>
      <c r="D7868">
        <v>23.140544451478998</v>
      </c>
      <c r="E7868">
        <f>ASIN(SQRT((SIN(RADIANS(PARAMETERS!$D$8-D7868)/2)*SIN(RADIANS(PARAMETERS!$D$8-D7868)/2))+(COS(RADIANS(D7868))*COS(RADIANS(PARAMETERS!$D$8))*SIN(RADIANS(PARAMETERS!$D$9-C7868)/2)*SIN(RADIANS(PARAMETERS!$D$9-C7868)/2))))*2*3958.756</f>
        <v>716.48339837436197</v>
      </c>
      <c r="F7868">
        <v>138.60342407227</v>
      </c>
      <c r="G7868">
        <v>175.13394165039</v>
      </c>
      <c r="H7868">
        <v>210.08554077148</v>
      </c>
      <c r="I7868">
        <v>241.0786895752</v>
      </c>
      <c r="J7868">
        <v>276.64764404297</v>
      </c>
      <c r="K7868" s="6">
        <f>IFERROR(EXP(TREND(LN($F$1:$J$1),LN(F7868:J7868),LN(Calculations!$B$3))),0)</f>
        <v>1.641701167929728E-2</v>
      </c>
    </row>
    <row r="7869" spans="1:11" x14ac:dyDescent="0.35">
      <c r="A7869">
        <v>7866</v>
      </c>
      <c r="B7869" t="str">
        <f t="shared" si="122"/>
        <v>23-53.5</v>
      </c>
      <c r="C7869">
        <v>-53.564257936148998</v>
      </c>
      <c r="D7869">
        <v>23.140544451478998</v>
      </c>
      <c r="E7869">
        <f>ASIN(SQRT((SIN(RADIANS(PARAMETERS!$D$8-D7869)/2)*SIN(RADIANS(PARAMETERS!$D$8-D7869)/2))+(COS(RADIANS(D7869))*COS(RADIANS(PARAMETERS!$D$8))*SIN(RADIANS(PARAMETERS!$D$9-C7869)/2)*SIN(RADIANS(PARAMETERS!$D$9-C7869)/2))))*2*3958.756</f>
        <v>704.80048879982553</v>
      </c>
      <c r="F7869">
        <v>140.14141845703</v>
      </c>
      <c r="G7869">
        <v>176.13320922852</v>
      </c>
      <c r="H7869">
        <v>211.4829864502</v>
      </c>
      <c r="I7869">
        <v>242.86834716797</v>
      </c>
      <c r="J7869">
        <v>278.9150390625</v>
      </c>
      <c r="K7869" s="6">
        <f>IFERROR(EXP(TREND(LN($F$1:$J$1),LN(F7869:J7869),LN(Calculations!$B$3))),0)</f>
        <v>1.7079912099894522E-2</v>
      </c>
    </row>
    <row r="7870" spans="1:11" x14ac:dyDescent="0.35">
      <c r="A7870">
        <v>7867</v>
      </c>
      <c r="B7870" t="str">
        <f t="shared" si="122"/>
        <v>23-54</v>
      </c>
      <c r="C7870">
        <v>-53.835579271050001</v>
      </c>
      <c r="D7870">
        <v>23.140544451478998</v>
      </c>
      <c r="E7870">
        <f>ASIN(SQRT((SIN(RADIANS(PARAMETERS!$D$8-D7870)/2)*SIN(RADIANS(PARAMETERS!$D$8-D7870)/2))+(COS(RADIANS(D7870))*COS(RADIANS(PARAMETERS!$D$8))*SIN(RADIANS(PARAMETERS!$D$9-C7870)/2)*SIN(RADIANS(PARAMETERS!$D$9-C7870)/2))))*2*3958.756</f>
        <v>693.37103737849941</v>
      </c>
      <c r="F7870">
        <v>141.66090393066</v>
      </c>
      <c r="G7870">
        <v>177.10903930664</v>
      </c>
      <c r="H7870">
        <v>212.86128234863</v>
      </c>
      <c r="I7870">
        <v>244.63104248047</v>
      </c>
      <c r="J7870">
        <v>281.14593505859</v>
      </c>
      <c r="K7870" s="6">
        <f>IFERROR(EXP(TREND(LN($F$1:$J$1),LN(F7870:J7870),LN(Calculations!$B$3))),0)</f>
        <v>1.7755965993973763E-2</v>
      </c>
    </row>
    <row r="7871" spans="1:11" x14ac:dyDescent="0.35">
      <c r="A7871">
        <v>7868</v>
      </c>
      <c r="B7871" t="str">
        <f t="shared" si="122"/>
        <v>23-54</v>
      </c>
      <c r="C7871">
        <v>-54.106900605950997</v>
      </c>
      <c r="D7871">
        <v>23.140544451478998</v>
      </c>
      <c r="E7871">
        <f>ASIN(SQRT((SIN(RADIANS(PARAMETERS!$D$8-D7871)/2)*SIN(RADIANS(PARAMETERS!$D$8-D7871)/2))+(COS(RADIANS(D7871))*COS(RADIANS(PARAMETERS!$D$8))*SIN(RADIANS(PARAMETERS!$D$9-C7871)/2)*SIN(RADIANS(PARAMETERS!$D$9-C7871)/2))))*2*3958.756</f>
        <v>682.20781228552505</v>
      </c>
      <c r="F7871">
        <v>143.23481750488</v>
      </c>
      <c r="G7871">
        <v>178.12335205078</v>
      </c>
      <c r="H7871">
        <v>214.29208374023</v>
      </c>
      <c r="I7871">
        <v>246.45935058594</v>
      </c>
      <c r="J7871">
        <v>283.45840454102</v>
      </c>
      <c r="K7871" s="6">
        <f>IFERROR(EXP(TREND(LN($F$1:$J$1),LN(F7871:J7871),LN(Calculations!$B$3))),0)</f>
        <v>1.8480940780045075E-2</v>
      </c>
    </row>
    <row r="7872" spans="1:11" x14ac:dyDescent="0.35">
      <c r="A7872">
        <v>7869</v>
      </c>
      <c r="B7872" t="str">
        <f t="shared" si="122"/>
        <v>23-54.5</v>
      </c>
      <c r="C7872">
        <v>-54.378221940852001</v>
      </c>
      <c r="D7872">
        <v>23.140544451478998</v>
      </c>
      <c r="E7872">
        <f>ASIN(SQRT((SIN(RADIANS(PARAMETERS!$D$8-D7872)/2)*SIN(RADIANS(PARAMETERS!$D$8-D7872)/2))+(COS(RADIANS(D7872))*COS(RADIANS(PARAMETERS!$D$8))*SIN(RADIANS(PARAMETERS!$D$9-C7872)/2)*SIN(RADIANS(PARAMETERS!$D$9-C7872)/2))))*2*3958.756</f>
        <v>671.32412295303038</v>
      </c>
      <c r="F7872">
        <v>144.88279724121</v>
      </c>
      <c r="G7872">
        <v>179.19009399414</v>
      </c>
      <c r="H7872">
        <v>215.79180908203</v>
      </c>
      <c r="I7872">
        <v>248.37229919434</v>
      </c>
      <c r="J7872">
        <v>285.87475585938</v>
      </c>
      <c r="K7872" s="6">
        <f>IFERROR(EXP(TREND(LN($F$1:$J$1),LN(F7872:J7872),LN(Calculations!$B$3))),0)</f>
        <v>1.926791692695801E-2</v>
      </c>
    </row>
    <row r="7873" spans="1:11" x14ac:dyDescent="0.35">
      <c r="A7873">
        <v>7870</v>
      </c>
      <c r="B7873" t="str">
        <f t="shared" si="122"/>
        <v>23-54.5</v>
      </c>
      <c r="C7873">
        <v>-54.649543275752997</v>
      </c>
      <c r="D7873">
        <v>23.140544451478998</v>
      </c>
      <c r="E7873">
        <f>ASIN(SQRT((SIN(RADIANS(PARAMETERS!$D$8-D7873)/2)*SIN(RADIANS(PARAMETERS!$D$8-D7873)/2))+(COS(RADIANS(D7873))*COS(RADIANS(PARAMETERS!$D$8))*SIN(RADIANS(PARAMETERS!$D$9-C7873)/2)*SIN(RADIANS(PARAMETERS!$D$9-C7873)/2))))*2*3958.756</f>
        <v>660.73381077293448</v>
      </c>
      <c r="F7873">
        <v>146.47128295898</v>
      </c>
      <c r="G7873">
        <v>180.21530151367</v>
      </c>
      <c r="H7873">
        <v>217.21273803711</v>
      </c>
      <c r="I7873">
        <v>250.16976928711</v>
      </c>
      <c r="J7873">
        <v>288.1298828125</v>
      </c>
      <c r="K7873" s="6">
        <f>IFERROR(EXP(TREND(LN($F$1:$J$1),LN(F7873:J7873),LN(Calculations!$B$3))),0)</f>
        <v>2.0054732558606986E-2</v>
      </c>
    </row>
    <row r="7874" spans="1:11" x14ac:dyDescent="0.35">
      <c r="A7874">
        <v>7871</v>
      </c>
      <c r="B7874" t="str">
        <f t="shared" si="122"/>
        <v>23-55</v>
      </c>
      <c r="C7874">
        <v>-54.920864610654</v>
      </c>
      <c r="D7874">
        <v>23.140544451478998</v>
      </c>
      <c r="E7874">
        <f>ASIN(SQRT((SIN(RADIANS(PARAMETERS!$D$8-D7874)/2)*SIN(RADIANS(PARAMETERS!$D$8-D7874)/2))+(COS(RADIANS(D7874))*COS(RADIANS(PARAMETERS!$D$8))*SIN(RADIANS(PARAMETERS!$D$9-C7874)/2)*SIN(RADIANS(PARAMETERS!$D$9-C7874)/2))))*2*3958.756</f>
        <v>650.45123259009324</v>
      </c>
      <c r="F7874">
        <v>148.06416320801</v>
      </c>
      <c r="G7874">
        <v>181.24150085449</v>
      </c>
      <c r="H7874">
        <v>218.6216583252</v>
      </c>
      <c r="I7874">
        <v>251.9421081543</v>
      </c>
      <c r="J7874">
        <v>290.34329223633</v>
      </c>
      <c r="K7874" s="6">
        <f>IFERROR(EXP(TREND(LN($F$1:$J$1),LN(F7874:J7874),LN(Calculations!$B$3))),0)</f>
        <v>2.0872672089019873E-2</v>
      </c>
    </row>
    <row r="7875" spans="1:11" x14ac:dyDescent="0.35">
      <c r="A7875">
        <v>7872</v>
      </c>
      <c r="B7875" t="str">
        <f t="shared" si="122"/>
        <v>23-55</v>
      </c>
      <c r="C7875">
        <v>-55.192185945555003</v>
      </c>
      <c r="D7875">
        <v>23.140544451478998</v>
      </c>
      <c r="E7875">
        <f>ASIN(SQRT((SIN(RADIANS(PARAMETERS!$D$8-D7875)/2)*SIN(RADIANS(PARAMETERS!$D$8-D7875)/2))+(COS(RADIANS(D7875))*COS(RADIANS(PARAMETERS!$D$8))*SIN(RADIANS(PARAMETERS!$D$9-C7875)/2)*SIN(RADIANS(PARAMETERS!$D$9-C7875)/2))))*2*3958.756</f>
        <v>640.49123588969746</v>
      </c>
      <c r="F7875">
        <v>149.66674804688</v>
      </c>
      <c r="G7875">
        <v>182.27099609375</v>
      </c>
      <c r="H7875">
        <v>220.0198059082</v>
      </c>
      <c r="I7875">
        <v>253.689453125</v>
      </c>
      <c r="J7875">
        <v>292.51361083984</v>
      </c>
      <c r="K7875" s="6">
        <f>IFERROR(EXP(TREND(LN($F$1:$J$1),LN(F7875:J7875),LN(Calculations!$B$3))),0)</f>
        <v>2.1726402131653597E-2</v>
      </c>
    </row>
    <row r="7876" spans="1:11" x14ac:dyDescent="0.35">
      <c r="A7876">
        <v>7873</v>
      </c>
      <c r="B7876" t="str">
        <f t="shared" si="122"/>
        <v>23-55.5</v>
      </c>
      <c r="C7876">
        <v>-55.463507280456</v>
      </c>
      <c r="D7876">
        <v>23.140544451478998</v>
      </c>
      <c r="E7876">
        <f>ASIN(SQRT((SIN(RADIANS(PARAMETERS!$D$8-D7876)/2)*SIN(RADIANS(PARAMETERS!$D$8-D7876)/2))+(COS(RADIANS(D7876))*COS(RADIANS(PARAMETERS!$D$8))*SIN(RADIANS(PARAMETERS!$D$9-C7876)/2)*SIN(RADIANS(PARAMETERS!$D$9-C7876)/2))))*2*3958.756</f>
        <v>630.86912455367906</v>
      </c>
      <c r="F7876">
        <v>151.17219543457</v>
      </c>
      <c r="G7876">
        <v>183.21862792969</v>
      </c>
      <c r="H7876">
        <v>221.26338195801</v>
      </c>
      <c r="I7876">
        <v>255.21005249023</v>
      </c>
      <c r="J7876">
        <v>294.36669921875</v>
      </c>
      <c r="K7876" s="6">
        <f>IFERROR(EXP(TREND(LN($F$1:$J$1),LN(F7876:J7876),LN(Calculations!$B$3))),0)</f>
        <v>2.256051436667646E-2</v>
      </c>
    </row>
    <row r="7877" spans="1:11" x14ac:dyDescent="0.35">
      <c r="A7877">
        <v>7874</v>
      </c>
      <c r="B7877" t="str">
        <f t="shared" ref="B7877:B7940" si="123">MROUND(D7877,1)&amp;MROUND(C7877,-0.5)</f>
        <v>23-55.5</v>
      </c>
      <c r="C7877">
        <v>-55.734828615357003</v>
      </c>
      <c r="D7877">
        <v>23.140544451478998</v>
      </c>
      <c r="E7877">
        <f>ASIN(SQRT((SIN(RADIANS(PARAMETERS!$D$8-D7877)/2)*SIN(RADIANS(PARAMETERS!$D$8-D7877)/2))+(COS(RADIANS(D7877))*COS(RADIANS(PARAMETERS!$D$8))*SIN(RADIANS(PARAMETERS!$D$9-C7877)/2)*SIN(RADIANS(PARAMETERS!$D$9-C7877)/2))))*2*3958.756</f>
        <v>621.6006140666891</v>
      </c>
      <c r="F7877">
        <v>152.64501953125</v>
      </c>
      <c r="G7877">
        <v>184.13163757324</v>
      </c>
      <c r="H7877">
        <v>222.44247436523</v>
      </c>
      <c r="I7877">
        <v>256.63653564453</v>
      </c>
      <c r="J7877">
        <v>296.08850097656</v>
      </c>
      <c r="K7877" s="6">
        <f>IFERROR(EXP(TREND(LN($F$1:$J$1),LN(F7877:J7877),LN(Calculations!$B$3))),0)</f>
        <v>2.3406566495374682E-2</v>
      </c>
    </row>
    <row r="7878" spans="1:11" x14ac:dyDescent="0.35">
      <c r="A7878">
        <v>7875</v>
      </c>
      <c r="B7878" t="str">
        <f t="shared" si="123"/>
        <v>23-56</v>
      </c>
      <c r="C7878">
        <v>-56.006149950257999</v>
      </c>
      <c r="D7878">
        <v>23.140544451478998</v>
      </c>
      <c r="E7878">
        <f>ASIN(SQRT((SIN(RADIANS(PARAMETERS!$D$8-D7878)/2)*SIN(RADIANS(PARAMETERS!$D$8-D7878)/2))+(COS(RADIANS(D7878))*COS(RADIANS(PARAMETERS!$D$8))*SIN(RADIANS(PARAMETERS!$D$9-C7878)/2)*SIN(RADIANS(PARAMETERS!$D$9-C7878)/2))))*2*3958.756</f>
        <v>612.70177510326982</v>
      </c>
      <c r="F7878">
        <v>154.07876586914</v>
      </c>
      <c r="G7878">
        <v>185.01129150391</v>
      </c>
      <c r="H7878">
        <v>223.56019592285</v>
      </c>
      <c r="I7878">
        <v>257.97396850586</v>
      </c>
      <c r="J7878">
        <v>297.68655395508</v>
      </c>
      <c r="K7878" s="6">
        <f>IFERROR(EXP(TREND(LN($F$1:$J$1),LN(F7878:J7878),LN(Calculations!$B$3))),0)</f>
        <v>2.4261382008932846E-2</v>
      </c>
    </row>
    <row r="7879" spans="1:11" x14ac:dyDescent="0.35">
      <c r="A7879">
        <v>7876</v>
      </c>
      <c r="B7879" t="str">
        <f t="shared" si="123"/>
        <v>23-56.5</v>
      </c>
      <c r="C7879">
        <v>-56.277471285159002</v>
      </c>
      <c r="D7879">
        <v>23.140544451478998</v>
      </c>
      <c r="E7879">
        <f>ASIN(SQRT((SIN(RADIANS(PARAMETERS!$D$8-D7879)/2)*SIN(RADIANS(PARAMETERS!$D$8-D7879)/2))+(COS(RADIANS(D7879))*COS(RADIANS(PARAMETERS!$D$8))*SIN(RADIANS(PARAMETERS!$D$9-C7879)/2)*SIN(RADIANS(PARAMETERS!$D$9-C7879)/2))))*2*3958.756</f>
        <v>604.18896453506204</v>
      </c>
      <c r="F7879">
        <v>155.41862487793</v>
      </c>
      <c r="G7879">
        <v>185.8157043457</v>
      </c>
      <c r="H7879">
        <v>224.5478515625</v>
      </c>
      <c r="I7879">
        <v>259.1272277832</v>
      </c>
      <c r="J7879">
        <v>299.03295898438</v>
      </c>
      <c r="K7879" s="6">
        <f>IFERROR(EXP(TREND(LN($F$1:$J$1),LN(F7879:J7879),LN(Calculations!$B$3))),0)</f>
        <v>2.5092687094527933E-2</v>
      </c>
    </row>
    <row r="7880" spans="1:11" x14ac:dyDescent="0.35">
      <c r="A7880">
        <v>7877</v>
      </c>
      <c r="B7880" t="str">
        <f t="shared" si="123"/>
        <v>23-56.5</v>
      </c>
      <c r="C7880">
        <v>-56.548792620059999</v>
      </c>
      <c r="D7880">
        <v>23.140544451478998</v>
      </c>
      <c r="E7880">
        <f>ASIN(SQRT((SIN(RADIANS(PARAMETERS!$D$8-D7880)/2)*SIN(RADIANS(PARAMETERS!$D$8-D7880)/2))+(COS(RADIANS(D7880))*COS(RADIANS(PARAMETERS!$D$8))*SIN(RADIANS(PARAMETERS!$D$9-C7880)/2)*SIN(RADIANS(PARAMETERS!$D$9-C7880)/2))))*2*3958.756</f>
        <v>596.07874307097234</v>
      </c>
      <c r="F7880">
        <v>156.7569732666</v>
      </c>
      <c r="G7880">
        <v>186.61935424805</v>
      </c>
      <c r="H7880">
        <v>225.52452087402</v>
      </c>
      <c r="I7880">
        <v>260.2590637207</v>
      </c>
      <c r="J7880">
        <v>300.34463500977</v>
      </c>
      <c r="K7880" s="6">
        <f>IFERROR(EXP(TREND(LN($F$1:$J$1),LN(F7880:J7880),LN(Calculations!$B$3))),0)</f>
        <v>2.5954412540180223E-2</v>
      </c>
    </row>
    <row r="7881" spans="1:11" x14ac:dyDescent="0.35">
      <c r="A7881">
        <v>7878</v>
      </c>
      <c r="B7881" t="str">
        <f t="shared" si="123"/>
        <v>23-57</v>
      </c>
      <c r="C7881">
        <v>-56.820113954961002</v>
      </c>
      <c r="D7881">
        <v>23.140544451478998</v>
      </c>
      <c r="E7881">
        <f>ASIN(SQRT((SIN(RADIANS(PARAMETERS!$D$8-D7881)/2)*SIN(RADIANS(PARAMETERS!$D$8-D7881)/2))+(COS(RADIANS(D7881))*COS(RADIANS(PARAMETERS!$D$8))*SIN(RADIANS(PARAMETERS!$D$9-C7881)/2)*SIN(RADIANS(PARAMETERS!$D$9-C7881)/2))))*2*3958.756</f>
        <v>588.3877789935749</v>
      </c>
      <c r="F7881">
        <v>158.07157897949</v>
      </c>
      <c r="G7881">
        <v>187.41326904297</v>
      </c>
      <c r="H7881">
        <v>226.47465515137</v>
      </c>
      <c r="I7881">
        <v>261.34744262695</v>
      </c>
      <c r="J7881">
        <v>301.59130859375</v>
      </c>
      <c r="K7881" s="6">
        <f>IFERROR(EXP(TREND(LN($F$1:$J$1),LN(F7881:J7881),LN(Calculations!$B$3))),0)</f>
        <v>2.683532696053351E-2</v>
      </c>
    </row>
    <row r="7882" spans="1:11" x14ac:dyDescent="0.35">
      <c r="A7882">
        <v>7879</v>
      </c>
      <c r="B7882" t="str">
        <f t="shared" si="123"/>
        <v>23-57</v>
      </c>
      <c r="C7882">
        <v>-57.091435289861998</v>
      </c>
      <c r="D7882">
        <v>23.140544451478998</v>
      </c>
      <c r="E7882">
        <f>ASIN(SQRT((SIN(RADIANS(PARAMETERS!$D$8-D7882)/2)*SIN(RADIANS(PARAMETERS!$D$8-D7882)/2))+(COS(RADIANS(D7882))*COS(RADIANS(PARAMETERS!$D$8))*SIN(RADIANS(PARAMETERS!$D$9-C7882)/2)*SIN(RADIANS(PARAMETERS!$D$9-C7882)/2))))*2*3958.756</f>
        <v>581.13273778865641</v>
      </c>
      <c r="F7882">
        <v>159.28073120117</v>
      </c>
      <c r="G7882">
        <v>188.13159179688</v>
      </c>
      <c r="H7882">
        <v>227.29411315918</v>
      </c>
      <c r="I7882">
        <v>262.25076293945</v>
      </c>
      <c r="J7882">
        <v>302.58499145508</v>
      </c>
      <c r="K7882" s="6">
        <f>IFERROR(EXP(TREND(LN($F$1:$J$1),LN(F7882:J7882),LN(Calculations!$B$3))),0)</f>
        <v>2.7683360650834547E-2</v>
      </c>
    </row>
    <row r="7883" spans="1:11" x14ac:dyDescent="0.35">
      <c r="A7883">
        <v>7880</v>
      </c>
      <c r="B7883" t="str">
        <f t="shared" si="123"/>
        <v>23-57.5</v>
      </c>
      <c r="C7883">
        <v>-57.362756624763001</v>
      </c>
      <c r="D7883">
        <v>23.140544451478998</v>
      </c>
      <c r="E7883">
        <f>ASIN(SQRT((SIN(RADIANS(PARAMETERS!$D$8-D7883)/2)*SIN(RADIANS(PARAMETERS!$D$8-D7883)/2))+(COS(RADIANS(D7883))*COS(RADIANS(PARAMETERS!$D$8))*SIN(RADIANS(PARAMETERS!$D$9-C7883)/2)*SIN(RADIANS(PARAMETERS!$D$9-C7883)/2))))*2*3958.756</f>
        <v>574.33015788456908</v>
      </c>
      <c r="F7883">
        <v>160.47578430176</v>
      </c>
      <c r="G7883">
        <v>188.84898376465</v>
      </c>
      <c r="H7883">
        <v>228.10209655762</v>
      </c>
      <c r="I7883">
        <v>263.1318359375</v>
      </c>
      <c r="J7883">
        <v>303.54257202148</v>
      </c>
      <c r="K7883" s="6">
        <f>IFERROR(EXP(TREND(LN($F$1:$J$1),LN(F7883:J7883),LN(Calculations!$B$3))),0)</f>
        <v>2.8555368634576705E-2</v>
      </c>
    </row>
    <row r="7884" spans="1:11" x14ac:dyDescent="0.35">
      <c r="A7884">
        <v>7881</v>
      </c>
      <c r="B7884" t="str">
        <f t="shared" si="123"/>
        <v>23-57.5</v>
      </c>
      <c r="C7884">
        <v>-57.634077959663998</v>
      </c>
      <c r="D7884">
        <v>23.140544451478998</v>
      </c>
      <c r="E7884">
        <f>ASIN(SQRT((SIN(RADIANS(PARAMETERS!$D$8-D7884)/2)*SIN(RADIANS(PARAMETERS!$D$8-D7884)/2))+(COS(RADIANS(D7884))*COS(RADIANS(PARAMETERS!$D$8))*SIN(RADIANS(PARAMETERS!$D$9-C7884)/2)*SIN(RADIANS(PARAMETERS!$D$9-C7884)/2))))*2*3958.756</f>
        <v>567.99631322121968</v>
      </c>
      <c r="F7884">
        <v>161.62959289551</v>
      </c>
      <c r="G7884">
        <v>189.55676269531</v>
      </c>
      <c r="H7884">
        <v>228.88632202148</v>
      </c>
      <c r="I7884">
        <v>263.97485351563</v>
      </c>
      <c r="J7884">
        <v>304.44403076172</v>
      </c>
      <c r="K7884" s="6">
        <f>IFERROR(EXP(TREND(LN($F$1:$J$1),LN(F7884:J7884),LN(Calculations!$B$3))),0)</f>
        <v>2.9434285894615851E-2</v>
      </c>
    </row>
    <row r="7885" spans="1:11" x14ac:dyDescent="0.35">
      <c r="A7885">
        <v>7882</v>
      </c>
      <c r="B7885" t="str">
        <f t="shared" si="123"/>
        <v>23-58</v>
      </c>
      <c r="C7885">
        <v>-57.905399294565001</v>
      </c>
      <c r="D7885">
        <v>23.140544451478998</v>
      </c>
      <c r="E7885">
        <f>ASIN(SQRT((SIN(RADIANS(PARAMETERS!$D$8-D7885)/2)*SIN(RADIANS(PARAMETERS!$D$8-D7885)/2))+(COS(RADIANS(D7885))*COS(RADIANS(PARAMETERS!$D$8))*SIN(RADIANS(PARAMETERS!$D$9-C7885)/2)*SIN(RADIANS(PARAMETERS!$D$9-C7885)/2))))*2*3958.756</f>
        <v>562.14706394498262</v>
      </c>
      <c r="F7885">
        <v>162.6815032959</v>
      </c>
      <c r="G7885">
        <v>190.21514892578</v>
      </c>
      <c r="H7885">
        <v>229.59069824219</v>
      </c>
      <c r="I7885">
        <v>264.70812988281</v>
      </c>
      <c r="J7885">
        <v>305.19842529297</v>
      </c>
      <c r="K7885" s="6">
        <f>IFERROR(EXP(TREND(LN($F$1:$J$1),LN(F7885:J7885),LN(Calculations!$B$3))),0)</f>
        <v>3.0275297518209052E-2</v>
      </c>
    </row>
    <row r="7886" spans="1:11" x14ac:dyDescent="0.35">
      <c r="A7886">
        <v>7883</v>
      </c>
      <c r="B7886" t="str">
        <f t="shared" si="123"/>
        <v>23-58</v>
      </c>
      <c r="C7886">
        <v>-58.176720629465002</v>
      </c>
      <c r="D7886">
        <v>23.140544451478998</v>
      </c>
      <c r="E7886">
        <f>ASIN(SQRT((SIN(RADIANS(PARAMETERS!$D$8-D7886)/2)*SIN(RADIANS(PARAMETERS!$D$8-D7886)/2))+(COS(RADIANS(D7886))*COS(RADIANS(PARAMETERS!$D$8))*SIN(RADIANS(PARAMETERS!$D$9-C7886)/2)*SIN(RADIANS(PARAMETERS!$D$9-C7886)/2))))*2*3958.756</f>
        <v>556.79769715698865</v>
      </c>
      <c r="F7886">
        <v>163.74081420898</v>
      </c>
      <c r="G7886">
        <v>190.92405700684</v>
      </c>
      <c r="H7886">
        <v>230.3709564209</v>
      </c>
      <c r="I7886">
        <v>265.54183959961</v>
      </c>
      <c r="J7886">
        <v>306.08358764648</v>
      </c>
      <c r="K7886" s="6">
        <f>IFERROR(EXP(TREND(LN($F$1:$J$1),LN(F7886:J7886),LN(Calculations!$B$3))),0)</f>
        <v>3.1152558382208533E-2</v>
      </c>
    </row>
    <row r="7887" spans="1:11" x14ac:dyDescent="0.35">
      <c r="A7887">
        <v>7884</v>
      </c>
      <c r="B7887" t="str">
        <f t="shared" si="123"/>
        <v>23-58.5</v>
      </c>
      <c r="C7887">
        <v>-58.448041964365999</v>
      </c>
      <c r="D7887">
        <v>23.140544451478998</v>
      </c>
      <c r="E7887">
        <f>ASIN(SQRT((SIN(RADIANS(PARAMETERS!$D$8-D7887)/2)*SIN(RADIANS(PARAMETERS!$D$8-D7887)/2))+(COS(RADIANS(D7887))*COS(RADIANS(PARAMETERS!$D$8))*SIN(RADIANS(PARAMETERS!$D$9-C7887)/2)*SIN(RADIANS(PARAMETERS!$D$9-C7887)/2))))*2*3958.756</f>
        <v>551.9627602999841</v>
      </c>
      <c r="F7887">
        <v>164.77360534668</v>
      </c>
      <c r="G7887">
        <v>191.65969848633</v>
      </c>
      <c r="H7887">
        <v>231.19107055664</v>
      </c>
      <c r="I7887">
        <v>266.42810058594</v>
      </c>
      <c r="J7887">
        <v>307.03686523438</v>
      </c>
      <c r="K7887" s="6">
        <f>IFERROR(EXP(TREND(LN($F$1:$J$1),LN(F7887:J7887),LN(Calculations!$B$3))),0)</f>
        <v>3.2041428453337024E-2</v>
      </c>
    </row>
    <row r="7888" spans="1:11" x14ac:dyDescent="0.35">
      <c r="A7888">
        <v>7885</v>
      </c>
      <c r="B7888" t="str">
        <f t="shared" si="123"/>
        <v>23-58.5</v>
      </c>
      <c r="C7888">
        <v>-58.719363299267002</v>
      </c>
      <c r="D7888">
        <v>23.140544451478998</v>
      </c>
      <c r="E7888">
        <f>ASIN(SQRT((SIN(RADIANS(PARAMETERS!$D$8-D7888)/2)*SIN(RADIANS(PARAMETERS!$D$8-D7888)/2))+(COS(RADIANS(D7888))*COS(RADIANS(PARAMETERS!$D$8))*SIN(RADIANS(PARAMETERS!$D$9-C7888)/2)*SIN(RADIANS(PARAMETERS!$D$9-C7888)/2))))*2*3958.756</f>
        <v>547.65589041704004</v>
      </c>
      <c r="F7888">
        <v>165.72355651855</v>
      </c>
      <c r="G7888">
        <v>192.35736083984</v>
      </c>
      <c r="H7888">
        <v>231.95050048828</v>
      </c>
      <c r="I7888">
        <v>267.23138427734</v>
      </c>
      <c r="J7888">
        <v>307.87948608398</v>
      </c>
      <c r="K7888" s="6">
        <f>IFERROR(EXP(TREND(LN($F$1:$J$1),LN(F7888:J7888),LN(Calculations!$B$3))),0)</f>
        <v>3.2897796543630925E-2</v>
      </c>
    </row>
    <row r="7889" spans="1:11" x14ac:dyDescent="0.35">
      <c r="A7889">
        <v>7886</v>
      </c>
      <c r="B7889" t="str">
        <f t="shared" si="123"/>
        <v>23-59</v>
      </c>
      <c r="C7889">
        <v>-58.990684634167998</v>
      </c>
      <c r="D7889">
        <v>23.140544451478998</v>
      </c>
      <c r="E7889">
        <f>ASIN(SQRT((SIN(RADIANS(PARAMETERS!$D$8-D7889)/2)*SIN(RADIANS(PARAMETERS!$D$8-D7889)/2))+(COS(RADIANS(D7889))*COS(RADIANS(PARAMETERS!$D$8))*SIN(RADIANS(PARAMETERS!$D$9-C7889)/2)*SIN(RADIANS(PARAMETERS!$D$9-C7889)/2))))*2*3958.756</f>
        <v>543.88964310752158</v>
      </c>
      <c r="F7889">
        <v>166.68447875977</v>
      </c>
      <c r="G7889">
        <v>193.10702514648</v>
      </c>
      <c r="H7889">
        <v>232.79905700684</v>
      </c>
      <c r="I7889">
        <v>268.16058349609</v>
      </c>
      <c r="J7889">
        <v>308.89404296875</v>
      </c>
      <c r="K7889" s="6">
        <f>IFERROR(EXP(TREND(LN($F$1:$J$1),LN(F7889:J7889),LN(Calculations!$B$3))),0)</f>
        <v>3.3784078462838624E-2</v>
      </c>
    </row>
    <row r="7890" spans="1:11" x14ac:dyDescent="0.35">
      <c r="A7890">
        <v>7887</v>
      </c>
      <c r="B7890" t="str">
        <f t="shared" si="123"/>
        <v>23-59.5</v>
      </c>
      <c r="C7890">
        <v>-59.262005969069001</v>
      </c>
      <c r="D7890">
        <v>23.140544451478998</v>
      </c>
      <c r="E7890">
        <f>ASIN(SQRT((SIN(RADIANS(PARAMETERS!$D$8-D7890)/2)*SIN(RADIANS(PARAMETERS!$D$8-D7890)/2))+(COS(RADIANS(D7890))*COS(RADIANS(PARAMETERS!$D$8))*SIN(RADIANS(PARAMETERS!$D$9-C7890)/2)*SIN(RADIANS(PARAMETERS!$D$9-C7890)/2))))*2*3958.756</f>
        <v>540.67532549500697</v>
      </c>
      <c r="F7890">
        <v>167.62428283691</v>
      </c>
      <c r="G7890">
        <v>193.88479614258</v>
      </c>
      <c r="H7890">
        <v>233.70106506348</v>
      </c>
      <c r="I7890">
        <v>269.16848754883</v>
      </c>
      <c r="J7890">
        <v>310.01913452148</v>
      </c>
      <c r="K7890" s="6">
        <f>IFERROR(EXP(TREND(LN($F$1:$J$1),LN(F7890:J7890),LN(Calculations!$B$3))),0)</f>
        <v>3.4673834544028503E-2</v>
      </c>
    </row>
    <row r="7891" spans="1:11" x14ac:dyDescent="0.35">
      <c r="A7891">
        <v>7888</v>
      </c>
      <c r="B7891" t="str">
        <f t="shared" si="123"/>
        <v>23-59.5</v>
      </c>
      <c r="C7891">
        <v>-59.533327303969998</v>
      </c>
      <c r="D7891">
        <v>23.140544451478998</v>
      </c>
      <c r="E7891">
        <f>ASIN(SQRT((SIN(RADIANS(PARAMETERS!$D$8-D7891)/2)*SIN(RADIANS(PARAMETERS!$D$8-D7891)/2))+(COS(RADIANS(D7891))*COS(RADIANS(PARAMETERS!$D$8))*SIN(RADIANS(PARAMETERS!$D$9-C7891)/2)*SIN(RADIANS(PARAMETERS!$D$9-C7891)/2))))*2*3958.756</f>
        <v>538.02283785561883</v>
      </c>
      <c r="F7891">
        <v>168.50343322754</v>
      </c>
      <c r="G7891">
        <v>194.64399719238</v>
      </c>
      <c r="H7891">
        <v>234.58798217773</v>
      </c>
      <c r="I7891">
        <v>270.1653137207</v>
      </c>
      <c r="J7891">
        <v>311.13876342773</v>
      </c>
      <c r="K7891" s="6">
        <f>IFERROR(EXP(TREND(LN($F$1:$J$1),LN(F7891:J7891),LN(Calculations!$B$3))),0)</f>
        <v>3.5530931254017233E-2</v>
      </c>
    </row>
    <row r="7892" spans="1:11" x14ac:dyDescent="0.35">
      <c r="A7892">
        <v>7889</v>
      </c>
      <c r="B7892" t="str">
        <f t="shared" si="123"/>
        <v>23-60</v>
      </c>
      <c r="C7892">
        <v>-59.804648638871001</v>
      </c>
      <c r="D7892">
        <v>23.140544451478998</v>
      </c>
      <c r="E7892">
        <f>ASIN(SQRT((SIN(RADIANS(PARAMETERS!$D$8-D7892)/2)*SIN(RADIANS(PARAMETERS!$D$8-D7892)/2))+(COS(RADIANS(D7892))*COS(RADIANS(PARAMETERS!$D$8))*SIN(RADIANS(PARAMETERS!$D$9-C7892)/2)*SIN(RADIANS(PARAMETERS!$D$9-C7892)/2))))*2*3958.756</f>
        <v>535.9405286896</v>
      </c>
      <c r="F7892">
        <v>169.36488342285</v>
      </c>
      <c r="G7892">
        <v>195.43466186523</v>
      </c>
      <c r="H7892">
        <v>235.53804016113</v>
      </c>
      <c r="I7892">
        <v>271.25695800781</v>
      </c>
      <c r="J7892">
        <v>312.39297485352</v>
      </c>
      <c r="K7892" s="6">
        <f>IFERROR(EXP(TREND(LN($F$1:$J$1),LN(F7892:J7892),LN(Calculations!$B$3))),0)</f>
        <v>3.6385115573923356E-2</v>
      </c>
    </row>
    <row r="7893" spans="1:11" x14ac:dyDescent="0.35">
      <c r="A7893">
        <v>7890</v>
      </c>
      <c r="B7893" t="str">
        <f t="shared" si="123"/>
        <v>23-60</v>
      </c>
      <c r="C7893">
        <v>-60.075969973771997</v>
      </c>
      <c r="D7893">
        <v>23.140544451478998</v>
      </c>
      <c r="E7893">
        <f>ASIN(SQRT((SIN(RADIANS(PARAMETERS!$D$8-D7893)/2)*SIN(RADIANS(PARAMETERS!$D$8-D7893)/2))+(COS(RADIANS(D7893))*COS(RADIANS(PARAMETERS!$D$8))*SIN(RADIANS(PARAMETERS!$D$9-C7893)/2)*SIN(RADIANS(PARAMETERS!$D$9-C7893)/2))))*2*3958.756</f>
        <v>534.43506791786263</v>
      </c>
      <c r="F7893">
        <v>170.17683410645</v>
      </c>
      <c r="G7893">
        <v>196.2282409668</v>
      </c>
      <c r="H7893">
        <v>236.50973510742</v>
      </c>
      <c r="I7893">
        <v>272.38931274414</v>
      </c>
      <c r="J7893">
        <v>313.71243286133</v>
      </c>
      <c r="K7893" s="6">
        <f>IFERROR(EXP(TREND(LN($F$1:$J$1),LN(F7893:J7893),LN(Calculations!$B$3))),0)</f>
        <v>3.720580050657088E-2</v>
      </c>
    </row>
    <row r="7894" spans="1:11" x14ac:dyDescent="0.35">
      <c r="A7894">
        <v>7891</v>
      </c>
      <c r="B7894" t="str">
        <f t="shared" si="123"/>
        <v>23-60.5</v>
      </c>
      <c r="C7894">
        <v>-60.347291308673</v>
      </c>
      <c r="D7894">
        <v>23.140544451478998</v>
      </c>
      <c r="E7894">
        <f>ASIN(SQRT((SIN(RADIANS(PARAMETERS!$D$8-D7894)/2)*SIN(RADIANS(PARAMETERS!$D$8-D7894)/2))+(COS(RADIANS(D7894))*COS(RADIANS(PARAMETERS!$D$8))*SIN(RADIANS(PARAMETERS!$D$9-C7894)/2)*SIN(RADIANS(PARAMETERS!$D$9-C7894)/2))))*2*3958.756</f>
        <v>533.51134252927818</v>
      </c>
      <c r="F7894">
        <v>170.91229248047</v>
      </c>
      <c r="G7894">
        <v>196.98664855957</v>
      </c>
      <c r="H7894">
        <v>237.4474029541</v>
      </c>
      <c r="I7894">
        <v>273.48980712891</v>
      </c>
      <c r="J7894">
        <v>315.00357055664</v>
      </c>
      <c r="K7894" s="6">
        <f>IFERROR(EXP(TREND(LN($F$1:$J$1),LN(F7894:J7894),LN(Calculations!$B$3))),0)</f>
        <v>3.796456719525465E-2</v>
      </c>
    </row>
    <row r="7895" spans="1:11" x14ac:dyDescent="0.35">
      <c r="A7895">
        <v>7892</v>
      </c>
      <c r="B7895" t="str">
        <f t="shared" si="123"/>
        <v>23-60.5</v>
      </c>
      <c r="C7895">
        <v>-60.618612643573996</v>
      </c>
      <c r="D7895">
        <v>23.140544451478998</v>
      </c>
      <c r="E7895">
        <f>ASIN(SQRT((SIN(RADIANS(PARAMETERS!$D$8-D7895)/2)*SIN(RADIANS(PARAMETERS!$D$8-D7895)/2))+(COS(RADIANS(D7895))*COS(RADIANS(PARAMETERS!$D$8))*SIN(RADIANS(PARAMETERS!$D$9-C7895)/2)*SIN(RADIANS(PARAMETERS!$D$9-C7895)/2))))*2*3958.756</f>
        <v>533.17237839410791</v>
      </c>
      <c r="F7895">
        <v>171.63786315918</v>
      </c>
      <c r="G7895">
        <v>197.77989196777</v>
      </c>
      <c r="H7895">
        <v>238.45834350586</v>
      </c>
      <c r="I7895">
        <v>274.70199584961</v>
      </c>
      <c r="J7895">
        <v>316.45492553711</v>
      </c>
      <c r="K7895" s="6">
        <f>IFERROR(EXP(TREND(LN($F$1:$J$1),LN(F7895:J7895),LN(Calculations!$B$3))),0)</f>
        <v>3.8712626282667736E-2</v>
      </c>
    </row>
    <row r="7896" spans="1:11" x14ac:dyDescent="0.35">
      <c r="A7896">
        <v>7893</v>
      </c>
      <c r="B7896" t="str">
        <f t="shared" si="123"/>
        <v>23-61</v>
      </c>
      <c r="C7896">
        <v>-60.889933978475</v>
      </c>
      <c r="D7896">
        <v>23.140544451478998</v>
      </c>
      <c r="E7896">
        <f>ASIN(SQRT((SIN(RADIANS(PARAMETERS!$D$8-D7896)/2)*SIN(RADIANS(PARAMETERS!$D$8-D7896)/2))+(COS(RADIANS(D7896))*COS(RADIANS(PARAMETERS!$D$8))*SIN(RADIANS(PARAMETERS!$D$9-C7896)/2)*SIN(RADIANS(PARAMETERS!$D$9-C7896)/2))))*2*3958.756</f>
        <v>533.41929111707111</v>
      </c>
      <c r="F7896">
        <v>172.32035827637</v>
      </c>
      <c r="G7896">
        <v>198.57019042969</v>
      </c>
      <c r="H7896">
        <v>239.48568725586</v>
      </c>
      <c r="I7896">
        <v>275.95050048828</v>
      </c>
      <c r="J7896">
        <v>317.96820068359</v>
      </c>
      <c r="K7896" s="6">
        <f>IFERROR(EXP(TREND(LN($F$1:$J$1),LN(F7896:J7896),LN(Calculations!$B$3))),0)</f>
        <v>3.9418473209586399E-2</v>
      </c>
    </row>
    <row r="7897" spans="1:11" x14ac:dyDescent="0.35">
      <c r="A7897">
        <v>7894</v>
      </c>
      <c r="B7897" t="str">
        <f t="shared" si="123"/>
        <v>23-61</v>
      </c>
      <c r="C7897">
        <v>-61.161255313376003</v>
      </c>
      <c r="D7897">
        <v>23.140544451478998</v>
      </c>
      <c r="E7897">
        <f>ASIN(SQRT((SIN(RADIANS(PARAMETERS!$D$8-D7897)/2)*SIN(RADIANS(PARAMETERS!$D$8-D7897)/2))+(COS(RADIANS(D7897))*COS(RADIANS(PARAMETERS!$D$8))*SIN(RADIANS(PARAMETERS!$D$9-C7897)/2)*SIN(RADIANS(PARAMETERS!$D$9-C7897)/2))))*2*3958.756</f>
        <v>534.25126777492153</v>
      </c>
      <c r="F7897">
        <v>172.93830871582</v>
      </c>
      <c r="G7897">
        <v>199.32301330566</v>
      </c>
      <c r="H7897">
        <v>240.47904968262</v>
      </c>
      <c r="I7897">
        <v>277.16967773438</v>
      </c>
      <c r="J7897">
        <v>319.458984375</v>
      </c>
      <c r="K7897" s="6">
        <f>IFERROR(EXP(TREND(LN($F$1:$J$1),LN(F7897:J7897),LN(Calculations!$B$3))),0)</f>
        <v>4.0058983327875976E-2</v>
      </c>
    </row>
    <row r="7898" spans="1:11" x14ac:dyDescent="0.35">
      <c r="A7898">
        <v>7895</v>
      </c>
      <c r="B7898" t="str">
        <f t="shared" si="123"/>
        <v>23-61.5</v>
      </c>
      <c r="C7898">
        <v>-61.432576648276999</v>
      </c>
      <c r="D7898">
        <v>23.140544451478998</v>
      </c>
      <c r="E7898">
        <f>ASIN(SQRT((SIN(RADIANS(PARAMETERS!$D$8-D7898)/2)*SIN(RADIANS(PARAMETERS!$D$8-D7898)/2))+(COS(RADIANS(D7898))*COS(RADIANS(PARAMETERS!$D$8))*SIN(RADIANS(PARAMETERS!$D$9-C7898)/2)*SIN(RADIANS(PARAMETERS!$D$9-C7898)/2))))*2*3958.756</f>
        <v>535.66558023157836</v>
      </c>
      <c r="F7898">
        <v>173.54341125488</v>
      </c>
      <c r="G7898">
        <v>200.0888671875</v>
      </c>
      <c r="H7898">
        <v>241.51232910156</v>
      </c>
      <c r="I7898">
        <v>278.45602416992</v>
      </c>
      <c r="J7898">
        <v>321.0517578125</v>
      </c>
      <c r="K7898" s="6">
        <f>IFERROR(EXP(TREND(LN($F$1:$J$1),LN(F7898:J7898),LN(Calculations!$B$3))),0)</f>
        <v>4.0678053601478421E-2</v>
      </c>
    </row>
    <row r="7899" spans="1:11" x14ac:dyDescent="0.35">
      <c r="A7899">
        <v>7896</v>
      </c>
      <c r="B7899" t="str">
        <f t="shared" si="123"/>
        <v>23-61.5</v>
      </c>
      <c r="C7899">
        <v>-61.703897983178003</v>
      </c>
      <c r="D7899">
        <v>23.140544451478998</v>
      </c>
      <c r="E7899">
        <f>ASIN(SQRT((SIN(RADIANS(PARAMETERS!$D$8-D7899)/2)*SIN(RADIANS(PARAMETERS!$D$8-D7899)/2))+(COS(RADIANS(D7899))*COS(RADIANS(PARAMETERS!$D$8))*SIN(RADIANS(PARAMETERS!$D$9-C7899)/2)*SIN(RADIANS(PARAMETERS!$D$9-C7899)/2))))*2*3958.756</f>
        <v>537.65762952511466</v>
      </c>
      <c r="F7899">
        <v>174.10958862305</v>
      </c>
      <c r="G7899">
        <v>200.8112487793</v>
      </c>
      <c r="H7899">
        <v>242.49549865723</v>
      </c>
      <c r="I7899">
        <v>279.6867980957</v>
      </c>
      <c r="J7899">
        <v>322.58297729492</v>
      </c>
      <c r="K7899" s="6">
        <f>IFERROR(EXP(TREND(LN($F$1:$J$1),LN(F7899:J7899),LN(Calculations!$B$3))),0)</f>
        <v>4.1255382274148253E-2</v>
      </c>
    </row>
    <row r="7900" spans="1:11" x14ac:dyDescent="0.35">
      <c r="A7900">
        <v>7897</v>
      </c>
      <c r="B7900" t="str">
        <f t="shared" si="123"/>
        <v>23-62</v>
      </c>
      <c r="C7900">
        <v>-61.975219318078999</v>
      </c>
      <c r="D7900">
        <v>23.140544451478998</v>
      </c>
      <c r="E7900">
        <f>ASIN(SQRT((SIN(RADIANS(PARAMETERS!$D$8-D7900)/2)*SIN(RADIANS(PARAMETERS!$D$8-D7900)/2))+(COS(RADIANS(D7900))*COS(RADIANS(PARAMETERS!$D$8))*SIN(RADIANS(PARAMETERS!$D$9-C7900)/2)*SIN(RADIANS(PARAMETERS!$D$9-C7900)/2))))*2*3958.756</f>
        <v>540.22101965642059</v>
      </c>
      <c r="F7900">
        <v>174.61741638184</v>
      </c>
      <c r="G7900">
        <v>201.46049499512</v>
      </c>
      <c r="H7900">
        <v>243.38110351563</v>
      </c>
      <c r="I7900">
        <v>280.79693603516</v>
      </c>
      <c r="J7900">
        <v>323.9658203125</v>
      </c>
      <c r="K7900" s="6">
        <f>IFERROR(EXP(TREND(LN($F$1:$J$1),LN(F7900:J7900),LN(Calculations!$B$3))),0)</f>
        <v>4.177500274843951E-2</v>
      </c>
    </row>
    <row r="7901" spans="1:11" x14ac:dyDescent="0.35">
      <c r="A7901">
        <v>7898</v>
      </c>
      <c r="B7901" t="str">
        <f t="shared" si="123"/>
        <v>23-62</v>
      </c>
      <c r="C7901">
        <v>-62.246540652980002</v>
      </c>
      <c r="D7901">
        <v>23.140544451478998</v>
      </c>
      <c r="E7901">
        <f>ASIN(SQRT((SIN(RADIANS(PARAMETERS!$D$8-D7901)/2)*SIN(RADIANS(PARAMETERS!$D$8-D7901)/2))+(COS(RADIANS(D7901))*COS(RADIANS(PARAMETERS!$D$8))*SIN(RADIANS(PARAMETERS!$D$9-C7901)/2)*SIN(RADIANS(PARAMETERS!$D$9-C7901)/2))))*2*3958.756</f>
        <v>543.34765805677057</v>
      </c>
      <c r="F7901">
        <v>175.12077331543</v>
      </c>
      <c r="G7901">
        <v>202.11814880371</v>
      </c>
      <c r="H7901">
        <v>244.29852294922</v>
      </c>
      <c r="I7901">
        <v>281.96279907227</v>
      </c>
      <c r="J7901">
        <v>325.43493652344</v>
      </c>
      <c r="K7901" s="6">
        <f>IFERROR(EXP(TREND(LN($F$1:$J$1),LN(F7901:J7901),LN(Calculations!$B$3))),0)</f>
        <v>4.2277549863229139E-2</v>
      </c>
    </row>
    <row r="7902" spans="1:11" x14ac:dyDescent="0.35">
      <c r="A7902">
        <v>7899</v>
      </c>
      <c r="B7902" t="str">
        <f t="shared" si="123"/>
        <v>23-62.5</v>
      </c>
      <c r="C7902">
        <v>-62.517861987880998</v>
      </c>
      <c r="D7902">
        <v>23.140544451478998</v>
      </c>
      <c r="E7902">
        <f>ASIN(SQRT((SIN(RADIANS(PARAMETERS!$D$8-D7902)/2)*SIN(RADIANS(PARAMETERS!$D$8-D7902)/2))+(COS(RADIANS(D7902))*COS(RADIANS(PARAMETERS!$D$8))*SIN(RADIANS(PARAMETERS!$D$9-C7902)/2)*SIN(RADIANS(PARAMETERS!$D$9-C7902)/2))))*2*3958.756</f>
        <v>547.02787913676411</v>
      </c>
      <c r="F7902">
        <v>175.58155822754</v>
      </c>
      <c r="G7902">
        <v>202.72576904297</v>
      </c>
      <c r="H7902">
        <v>245.15408325195</v>
      </c>
      <c r="I7902">
        <v>283.05606079102</v>
      </c>
      <c r="J7902">
        <v>326.81887817383</v>
      </c>
      <c r="K7902" s="6">
        <f>IFERROR(EXP(TREND(LN($F$1:$J$1),LN(F7902:J7902),LN(Calculations!$B$3))),0)</f>
        <v>4.2733376852049282E-2</v>
      </c>
    </row>
    <row r="7903" spans="1:11" x14ac:dyDescent="0.35">
      <c r="A7903">
        <v>7900</v>
      </c>
      <c r="B7903" t="str">
        <f t="shared" si="123"/>
        <v>23-63</v>
      </c>
      <c r="C7903">
        <v>-62.789183322782002</v>
      </c>
      <c r="D7903">
        <v>23.140544451478998</v>
      </c>
      <c r="E7903">
        <f>ASIN(SQRT((SIN(RADIANS(PARAMETERS!$D$8-D7903)/2)*SIN(RADIANS(PARAMETERS!$D$8-D7903)/2))+(COS(RADIANS(D7903))*COS(RADIANS(PARAMETERS!$D$8))*SIN(RADIANS(PARAMETERS!$D$9-C7903)/2)*SIN(RADIANS(PARAMETERS!$D$9-C7903)/2))))*2*3958.756</f>
        <v>551.25058667026781</v>
      </c>
      <c r="F7903">
        <v>175.98864746094</v>
      </c>
      <c r="G7903">
        <v>203.26208496094</v>
      </c>
      <c r="H7903">
        <v>245.90852355957</v>
      </c>
      <c r="I7903">
        <v>284.01950073242</v>
      </c>
      <c r="J7903">
        <v>328.03787231445</v>
      </c>
      <c r="K7903" s="6">
        <f>IFERROR(EXP(TREND(LN($F$1:$J$1),LN(F7903:J7903),LN(Calculations!$B$3))),0)</f>
        <v>4.3138146020070281E-2</v>
      </c>
    </row>
    <row r="7904" spans="1:11" x14ac:dyDescent="0.35">
      <c r="A7904">
        <v>7901</v>
      </c>
      <c r="B7904" t="str">
        <f t="shared" si="123"/>
        <v>23-63</v>
      </c>
      <c r="C7904">
        <v>-63.060504657682998</v>
      </c>
      <c r="D7904">
        <v>23.140544451478998</v>
      </c>
      <c r="E7904">
        <f>ASIN(SQRT((SIN(RADIANS(PARAMETERS!$D$8-D7904)/2)*SIN(RADIANS(PARAMETERS!$D$8-D7904)/2))+(COS(RADIANS(D7904))*COS(RADIANS(PARAMETERS!$D$8))*SIN(RADIANS(PARAMETERS!$D$9-C7904)/2)*SIN(RADIANS(PARAMETERS!$D$9-C7904)/2))))*2*3958.756</f>
        <v>556.0034103704462</v>
      </c>
      <c r="F7904">
        <v>176.38677978516</v>
      </c>
      <c r="G7904">
        <v>203.78887939453</v>
      </c>
      <c r="H7904">
        <v>246.65277099609</v>
      </c>
      <c r="I7904">
        <v>284.9723815918</v>
      </c>
      <c r="J7904">
        <v>329.24606323242</v>
      </c>
      <c r="K7904" s="6">
        <f>IFERROR(EXP(TREND(LN($F$1:$J$1),LN(F7904:J7904),LN(Calculations!$B$3))),0)</f>
        <v>4.3532682856010932E-2</v>
      </c>
    </row>
    <row r="7905" spans="1:11" x14ac:dyDescent="0.35">
      <c r="A7905">
        <v>7902</v>
      </c>
      <c r="B7905" t="str">
        <f t="shared" si="123"/>
        <v>23-63.5</v>
      </c>
      <c r="C7905">
        <v>-63.331825992584001</v>
      </c>
      <c r="D7905">
        <v>23.140544451478998</v>
      </c>
      <c r="E7905">
        <f>ASIN(SQRT((SIN(RADIANS(PARAMETERS!$D$8-D7905)/2)*SIN(RADIANS(PARAMETERS!$D$8-D7905)/2))+(COS(RADIANS(D7905))*COS(RADIANS(PARAMETERS!$D$8))*SIN(RADIANS(PARAMETERS!$D$9-C7905)/2)*SIN(RADIANS(PARAMETERS!$D$9-C7905)/2))))*2*3958.756</f>
        <v>561.27287187466482</v>
      </c>
      <c r="F7905">
        <v>176.74336242676</v>
      </c>
      <c r="G7905">
        <v>204.25787353516</v>
      </c>
      <c r="H7905">
        <v>247.31149291992</v>
      </c>
      <c r="I7905">
        <v>285.81289672852</v>
      </c>
      <c r="J7905">
        <v>330.30880737305</v>
      </c>
      <c r="K7905" s="6">
        <f>IFERROR(EXP(TREND(LN($F$1:$J$1),LN(F7905:J7905),LN(Calculations!$B$3))),0)</f>
        <v>4.3890291488063476E-2</v>
      </c>
    </row>
    <row r="7906" spans="1:11" x14ac:dyDescent="0.35">
      <c r="A7906">
        <v>7903</v>
      </c>
      <c r="B7906" t="str">
        <f t="shared" si="123"/>
        <v>23-63.5</v>
      </c>
      <c r="C7906">
        <v>-63.603147327484997</v>
      </c>
      <c r="D7906">
        <v>23.140544451478998</v>
      </c>
      <c r="E7906">
        <f>ASIN(SQRT((SIN(RADIANS(PARAMETERS!$D$8-D7906)/2)*SIN(RADIANS(PARAMETERS!$D$8-D7906)/2))+(COS(RADIANS(D7906))*COS(RADIANS(PARAMETERS!$D$8))*SIN(RADIANS(PARAMETERS!$D$9-C7906)/2)*SIN(RADIANS(PARAMETERS!$D$9-C7906)/2))))*2*3958.756</f>
        <v>567.04455545428516</v>
      </c>
      <c r="F7906">
        <v>177.06269836426</v>
      </c>
      <c r="G7906">
        <v>204.67395019531</v>
      </c>
      <c r="H7906">
        <v>247.89041137695</v>
      </c>
      <c r="I7906">
        <v>286.54748535156</v>
      </c>
      <c r="J7906">
        <v>331.2333984375</v>
      </c>
      <c r="K7906" s="6">
        <f>IFERROR(EXP(TREND(LN($F$1:$J$1),LN(F7906:J7906),LN(Calculations!$B$3))),0)</f>
        <v>4.4216014489204272E-2</v>
      </c>
    </row>
    <row r="7907" spans="1:11" x14ac:dyDescent="0.35">
      <c r="A7907">
        <v>7904</v>
      </c>
      <c r="B7907" t="str">
        <f t="shared" si="123"/>
        <v>23-64</v>
      </c>
      <c r="C7907">
        <v>-63.874468662386001</v>
      </c>
      <c r="D7907">
        <v>23.140544451478998</v>
      </c>
      <c r="E7907">
        <f>ASIN(SQRT((SIN(RADIANS(PARAMETERS!$D$8-D7907)/2)*SIN(RADIANS(PARAMETERS!$D$8-D7907)/2))+(COS(RADIANS(D7907))*COS(RADIANS(PARAMETERS!$D$8))*SIN(RADIANS(PARAMETERS!$D$9-C7907)/2)*SIN(RADIANS(PARAMETERS!$D$9-C7907)/2))))*2*3958.756</f>
        <v>573.30327907097308</v>
      </c>
      <c r="F7907">
        <v>177.38888549805</v>
      </c>
      <c r="G7907">
        <v>205.10025024414</v>
      </c>
      <c r="H7907">
        <v>248.48542785645</v>
      </c>
      <c r="I7907">
        <v>287.30401611328</v>
      </c>
      <c r="J7907">
        <v>332.18719482422</v>
      </c>
      <c r="K7907" s="6">
        <f>IFERROR(EXP(TREND(LN($F$1:$J$1),LN(F7907:J7907),LN(Calculations!$B$3))),0)</f>
        <v>4.4548088913692295E-2</v>
      </c>
    </row>
    <row r="7908" spans="1:11" x14ac:dyDescent="0.35">
      <c r="A7908">
        <v>7905</v>
      </c>
      <c r="B7908" t="str">
        <f t="shared" si="123"/>
        <v>23-64</v>
      </c>
      <c r="C7908">
        <v>-64.145789997286997</v>
      </c>
      <c r="D7908">
        <v>23.140544451478998</v>
      </c>
      <c r="E7908">
        <f>ASIN(SQRT((SIN(RADIANS(PARAMETERS!$D$8-D7908)/2)*SIN(RADIANS(PARAMETERS!$D$8-D7908)/2))+(COS(RADIANS(D7908))*COS(RADIANS(PARAMETERS!$D$8))*SIN(RADIANS(PARAMETERS!$D$9-C7908)/2)*SIN(RADIANS(PARAMETERS!$D$9-C7908)/2))))*2*3958.756</f>
        <v>580.03326186872312</v>
      </c>
      <c r="F7908">
        <v>177.68269348145</v>
      </c>
      <c r="G7908">
        <v>205.47996520996</v>
      </c>
      <c r="H7908">
        <v>249.00944519043</v>
      </c>
      <c r="I7908">
        <v>287.96575927734</v>
      </c>
      <c r="J7908">
        <v>333.01684570313</v>
      </c>
      <c r="K7908" s="6">
        <f>IFERROR(EXP(TREND(LN($F$1:$J$1),LN(F7908:J7908),LN(Calculations!$B$3))),0)</f>
        <v>4.4853093380251674E-2</v>
      </c>
    </row>
    <row r="7909" spans="1:11" x14ac:dyDescent="0.35">
      <c r="A7909">
        <v>7906</v>
      </c>
      <c r="B7909" t="str">
        <f t="shared" si="123"/>
        <v>23-64.5</v>
      </c>
      <c r="C7909">
        <v>-64.417111332188</v>
      </c>
      <c r="D7909">
        <v>23.140544451478998</v>
      </c>
      <c r="E7909">
        <f>ASIN(SQRT((SIN(RADIANS(PARAMETERS!$D$8-D7909)/2)*SIN(RADIANS(PARAMETERS!$D$8-D7909)/2))+(COS(RADIANS(D7909))*COS(RADIANS(PARAMETERS!$D$8))*SIN(RADIANS(PARAMETERS!$D$9-C7909)/2)*SIN(RADIANS(PARAMETERS!$D$9-C7909)/2))))*2*3958.756</f>
        <v>587.21828477059455</v>
      </c>
      <c r="F7909">
        <v>177.95240783691</v>
      </c>
      <c r="G7909">
        <v>205.82371520996</v>
      </c>
      <c r="H7909">
        <v>249.47695922852</v>
      </c>
      <c r="I7909">
        <v>288.55093383789</v>
      </c>
      <c r="J7909">
        <v>333.74502563477</v>
      </c>
      <c r="K7909" s="6">
        <f>IFERROR(EXP(TREND(LN($F$1:$J$1),LN(F7909:J7909),LN(Calculations!$B$3))),0)</f>
        <v>4.513969011291389E-2</v>
      </c>
    </row>
    <row r="7910" spans="1:11" x14ac:dyDescent="0.35">
      <c r="A7910">
        <v>7907</v>
      </c>
      <c r="B7910" t="str">
        <f t="shared" si="123"/>
        <v>23-64.5</v>
      </c>
      <c r="C7910">
        <v>-64.688432667089003</v>
      </c>
      <c r="D7910">
        <v>23.140544451478998</v>
      </c>
      <c r="E7910">
        <f>ASIN(SQRT((SIN(RADIANS(PARAMETERS!$D$8-D7910)/2)*SIN(RADIANS(PARAMETERS!$D$8-D7910)/2))+(COS(RADIANS(D7910))*COS(RADIANS(PARAMETERS!$D$8))*SIN(RADIANS(PARAMETERS!$D$9-C7910)/2)*SIN(RADIANS(PARAMETERS!$D$9-C7910)/2))))*2*3958.756</f>
        <v>594.84184149132091</v>
      </c>
      <c r="F7910">
        <v>178.23832702637</v>
      </c>
      <c r="G7910">
        <v>206.18667602539</v>
      </c>
      <c r="H7910">
        <v>249.96858215332</v>
      </c>
      <c r="I7910">
        <v>289.1647644043</v>
      </c>
      <c r="J7910">
        <v>334.50726318359</v>
      </c>
      <c r="K7910" s="6">
        <f>IFERROR(EXP(TREND(LN($F$1:$J$1),LN(F7910:J7910),LN(Calculations!$B$3))),0)</f>
        <v>4.5446140568211738E-2</v>
      </c>
    </row>
    <row r="7911" spans="1:11" x14ac:dyDescent="0.35">
      <c r="A7911">
        <v>7908</v>
      </c>
      <c r="B7911" t="str">
        <f t="shared" si="123"/>
        <v>23-65</v>
      </c>
      <c r="C7911">
        <v>-64.959754001990007</v>
      </c>
      <c r="D7911">
        <v>23.140544451478998</v>
      </c>
      <c r="E7911">
        <f>ASIN(SQRT((SIN(RADIANS(PARAMETERS!$D$8-D7911)/2)*SIN(RADIANS(PARAMETERS!$D$8-D7911)/2))+(COS(RADIANS(D7911))*COS(RADIANS(PARAMETERS!$D$8))*SIN(RADIANS(PARAMETERS!$D$9-C7911)/2)*SIN(RADIANS(PARAMETERS!$D$9-C7911)/2))))*2*3958.756</f>
        <v>602.8872779358951</v>
      </c>
      <c r="F7911">
        <v>178.48696899414</v>
      </c>
      <c r="G7911">
        <v>206.49040222168</v>
      </c>
      <c r="H7911">
        <v>250.36260986328</v>
      </c>
      <c r="I7911">
        <v>289.64324951172</v>
      </c>
      <c r="J7911">
        <v>335.08697509766</v>
      </c>
      <c r="K7911" s="6">
        <f>IFERROR(EXP(TREND(LN($F$1:$J$1),LN(F7911:J7911),LN(Calculations!$B$3))),0)</f>
        <v>4.5728314054541523E-2</v>
      </c>
    </row>
    <row r="7912" spans="1:11" x14ac:dyDescent="0.35">
      <c r="A7912">
        <v>7909</v>
      </c>
      <c r="B7912" t="str">
        <f t="shared" si="123"/>
        <v>23-65</v>
      </c>
      <c r="C7912">
        <v>-65.231075336890996</v>
      </c>
      <c r="D7912">
        <v>23.140544451478998</v>
      </c>
      <c r="E7912">
        <f>ASIN(SQRT((SIN(RADIANS(PARAMETERS!$D$8-D7912)/2)*SIN(RADIANS(PARAMETERS!$D$8-D7912)/2))+(COS(RADIANS(D7912))*COS(RADIANS(PARAMETERS!$D$8))*SIN(RADIANS(PARAMETERS!$D$9-C7912)/2)*SIN(RADIANS(PARAMETERS!$D$9-C7912)/2))))*2*3958.756</f>
        <v>611.33791859167468</v>
      </c>
      <c r="F7912">
        <v>178.71597290039</v>
      </c>
      <c r="G7912">
        <v>206.76150512695</v>
      </c>
      <c r="H7912">
        <v>250.7013092041</v>
      </c>
      <c r="I7912">
        <v>290.04385375977</v>
      </c>
      <c r="J7912">
        <v>335.56069946289</v>
      </c>
      <c r="K7912" s="6">
        <f>IFERROR(EXP(TREND(LN($F$1:$J$1),LN(F7912:J7912),LN(Calculations!$B$3))),0)</f>
        <v>4.6000042286693354E-2</v>
      </c>
    </row>
    <row r="7913" spans="1:11" x14ac:dyDescent="0.35">
      <c r="A7913">
        <v>7910</v>
      </c>
      <c r="B7913" t="str">
        <f t="shared" si="123"/>
        <v>23-65.5</v>
      </c>
      <c r="C7913">
        <v>-65.502396671791999</v>
      </c>
      <c r="D7913">
        <v>23.140544451478998</v>
      </c>
      <c r="E7913">
        <f>ASIN(SQRT((SIN(RADIANS(PARAMETERS!$D$8-D7913)/2)*SIN(RADIANS(PARAMETERS!$D$8-D7913)/2))+(COS(RADIANS(D7913))*COS(RADIANS(PARAMETERS!$D$8))*SIN(RADIANS(PARAMETERS!$D$9-C7913)/2)*SIN(RADIANS(PARAMETERS!$D$9-C7913)/2))))*2*3958.756</f>
        <v>620.17717910806914</v>
      </c>
      <c r="F7913">
        <v>178.9697265625</v>
      </c>
      <c r="G7913">
        <v>207.06481933594</v>
      </c>
      <c r="H7913">
        <v>251.08474731445</v>
      </c>
      <c r="I7913">
        <v>290.50128173828</v>
      </c>
      <c r="J7913">
        <v>336.10595703125</v>
      </c>
      <c r="K7913" s="6">
        <f>IFERROR(EXP(TREND(LN($F$1:$J$1),LN(F7913:J7913),LN(Calculations!$B$3))),0)</f>
        <v>4.6298765284213048E-2</v>
      </c>
    </row>
    <row r="7914" spans="1:11" x14ac:dyDescent="0.35">
      <c r="A7914">
        <v>7911</v>
      </c>
      <c r="B7914" t="str">
        <f t="shared" si="123"/>
        <v>23-66</v>
      </c>
      <c r="C7914">
        <v>-65.773718006693002</v>
      </c>
      <c r="D7914">
        <v>23.140544451478998</v>
      </c>
      <c r="E7914">
        <f>ASIN(SQRT((SIN(RADIANS(PARAMETERS!$D$8-D7914)/2)*SIN(RADIANS(PARAMETERS!$D$8-D7914)/2))+(COS(RADIANS(D7914))*COS(RADIANS(PARAMETERS!$D$8))*SIN(RADIANS(PARAMETERS!$D$9-C7914)/2)*SIN(RADIANS(PARAMETERS!$D$9-C7914)/2))))*2*3958.756</f>
        <v>629.3886647734156</v>
      </c>
      <c r="F7914">
        <v>179.17900085449</v>
      </c>
      <c r="G7914">
        <v>207.2996673584</v>
      </c>
      <c r="H7914">
        <v>251.35795593262</v>
      </c>
      <c r="I7914">
        <v>290.80731201172</v>
      </c>
      <c r="J7914">
        <v>336.44839477539</v>
      </c>
      <c r="K7914" s="6">
        <f>IFERROR(EXP(TREND(LN($F$1:$J$1),LN(F7914:J7914),LN(Calculations!$B$3))),0)</f>
        <v>4.6566019750588168E-2</v>
      </c>
    </row>
    <row r="7915" spans="1:11" x14ac:dyDescent="0.35">
      <c r="A7915">
        <v>7912</v>
      </c>
      <c r="B7915" t="str">
        <f t="shared" si="123"/>
        <v>23-66</v>
      </c>
      <c r="C7915">
        <v>-66.045039341594006</v>
      </c>
      <c r="D7915">
        <v>23.140544451478998</v>
      </c>
      <c r="E7915">
        <f>ASIN(SQRT((SIN(RADIANS(PARAMETERS!$D$8-D7915)/2)*SIN(RADIANS(PARAMETERS!$D$8-D7915)/2))+(COS(RADIANS(D7915))*COS(RADIANS(PARAMETERS!$D$8))*SIN(RADIANS(PARAMETERS!$D$9-C7915)/2)*SIN(RADIANS(PARAMETERS!$D$9-C7915)/2))))*2*3958.756</f>
        <v>638.95625503189365</v>
      </c>
      <c r="F7915">
        <v>179.35989379883</v>
      </c>
      <c r="G7915">
        <v>207.49354553223</v>
      </c>
      <c r="H7915">
        <v>251.56840515137</v>
      </c>
      <c r="I7915">
        <v>291.029296875</v>
      </c>
      <c r="J7915">
        <v>336.68045043945</v>
      </c>
      <c r="K7915" s="6">
        <f>IFERROR(EXP(TREND(LN($F$1:$J$1),LN(F7915:J7915),LN(Calculations!$B$3))),0)</f>
        <v>4.6810111432824444E-2</v>
      </c>
    </row>
    <row r="7916" spans="1:11" x14ac:dyDescent="0.35">
      <c r="A7916">
        <v>7913</v>
      </c>
      <c r="B7916" t="str">
        <f t="shared" si="123"/>
        <v>23-66.5</v>
      </c>
      <c r="C7916">
        <v>-66.316360676494995</v>
      </c>
      <c r="D7916">
        <v>23.140544451478998</v>
      </c>
      <c r="E7916">
        <f>ASIN(SQRT((SIN(RADIANS(PARAMETERS!$D$8-D7916)/2)*SIN(RADIANS(PARAMETERS!$D$8-D7916)/2))+(COS(RADIANS(D7916))*COS(RADIANS(PARAMETERS!$D$8))*SIN(RADIANS(PARAMETERS!$D$9-C7916)/2)*SIN(RADIANS(PARAMETERS!$D$9-C7916)/2))))*2*3958.756</f>
        <v>648.86417453039974</v>
      </c>
      <c r="F7916">
        <v>179.54725646973</v>
      </c>
      <c r="G7916">
        <v>207.70095825195</v>
      </c>
      <c r="H7916">
        <v>251.80500793457</v>
      </c>
      <c r="I7916">
        <v>291.29006958008</v>
      </c>
      <c r="J7916">
        <v>336.96728515625</v>
      </c>
      <c r="K7916" s="6">
        <f>IFERROR(EXP(TREND(LN($F$1:$J$1),LN(F7916:J7916),LN(Calculations!$B$3))),0)</f>
        <v>4.705542886313565E-2</v>
      </c>
    </row>
    <row r="7917" spans="1:11" x14ac:dyDescent="0.35">
      <c r="A7917">
        <v>7914</v>
      </c>
      <c r="B7917" t="str">
        <f t="shared" si="123"/>
        <v>23-66.5</v>
      </c>
      <c r="C7917">
        <v>-66.587682011395998</v>
      </c>
      <c r="D7917">
        <v>23.140544451478998</v>
      </c>
      <c r="E7917">
        <f>ASIN(SQRT((SIN(RADIANS(PARAMETERS!$D$8-D7917)/2)*SIN(RADIANS(PARAMETERS!$D$8-D7917)/2))+(COS(RADIANS(D7917))*COS(RADIANS(PARAMETERS!$D$8))*SIN(RADIANS(PARAMETERS!$D$9-C7917)/2)*SIN(RADIANS(PARAMETERS!$D$9-C7917)/2))))*2*3958.756</f>
        <v>659.09705144838745</v>
      </c>
      <c r="F7917">
        <v>179.70635986328</v>
      </c>
      <c r="G7917">
        <v>207.87559509277</v>
      </c>
      <c r="H7917">
        <v>252.00178527832</v>
      </c>
      <c r="I7917">
        <v>291.50473022461</v>
      </c>
      <c r="J7917">
        <v>337.20071411133</v>
      </c>
      <c r="K7917" s="6">
        <f>IFERROR(EXP(TREND(LN($F$1:$J$1),LN(F7917:J7917),LN(Calculations!$B$3))),0)</f>
        <v>4.7266573989985475E-2</v>
      </c>
    </row>
    <row r="7918" spans="1:11" x14ac:dyDescent="0.35">
      <c r="A7918">
        <v>7915</v>
      </c>
      <c r="B7918" t="str">
        <f t="shared" si="123"/>
        <v>23-67</v>
      </c>
      <c r="C7918">
        <v>-66.859003346296006</v>
      </c>
      <c r="D7918">
        <v>23.140544451478998</v>
      </c>
      <c r="E7918">
        <f>ASIN(SQRT((SIN(RADIANS(PARAMETERS!$D$8-D7918)/2)*SIN(RADIANS(PARAMETERS!$D$8-D7918)/2))+(COS(RADIANS(D7918))*COS(RADIANS(PARAMETERS!$D$8))*SIN(RADIANS(PARAMETERS!$D$9-C7918)/2)*SIN(RADIANS(PARAMETERS!$D$9-C7918)/2))))*2*3958.756</f>
        <v>669.639964049117</v>
      </c>
      <c r="F7918">
        <v>179.86099243164</v>
      </c>
      <c r="G7918">
        <v>208.0538482666</v>
      </c>
      <c r="H7918">
        <v>252.2170715332</v>
      </c>
      <c r="I7918">
        <v>291.75323486328</v>
      </c>
      <c r="J7918">
        <v>337.48767089844</v>
      </c>
      <c r="K7918" s="6">
        <f>IFERROR(EXP(TREND(LN($F$1:$J$1),LN(F7918:J7918),LN(Calculations!$B$3))),0)</f>
        <v>4.7460986158382214E-2</v>
      </c>
    </row>
    <row r="7919" spans="1:11" x14ac:dyDescent="0.35">
      <c r="A7919">
        <v>7916</v>
      </c>
      <c r="B7919" t="str">
        <f t="shared" si="123"/>
        <v>23-67</v>
      </c>
      <c r="C7919">
        <v>-67.130324681196996</v>
      </c>
      <c r="D7919">
        <v>23.140544451478998</v>
      </c>
      <c r="E7919">
        <f>ASIN(SQRT((SIN(RADIANS(PARAMETERS!$D$8-D7919)/2)*SIN(RADIANS(PARAMETERS!$D$8-D7919)/2))+(COS(RADIANS(D7919))*COS(RADIANS(PARAMETERS!$D$8))*SIN(RADIANS(PARAMETERS!$D$9-C7919)/2)*SIN(RADIANS(PARAMETERS!$D$9-C7919)/2))))*2*3958.756</f>
        <v>680.47847650808012</v>
      </c>
      <c r="F7919">
        <v>180.03273010254</v>
      </c>
      <c r="G7919">
        <v>208.26684570313</v>
      </c>
      <c r="H7919">
        <v>252.49850463867</v>
      </c>
      <c r="I7919">
        <v>292.09930419922</v>
      </c>
      <c r="J7919">
        <v>337.91195678711</v>
      </c>
      <c r="K7919" s="6">
        <f>IFERROR(EXP(TREND(LN($F$1:$J$1),LN(F7919:J7919),LN(Calculations!$B$3))),0)</f>
        <v>4.7657076856839994E-2</v>
      </c>
    </row>
    <row r="7920" spans="1:11" x14ac:dyDescent="0.35">
      <c r="A7920">
        <v>7917</v>
      </c>
      <c r="B7920" t="str">
        <f t="shared" si="123"/>
        <v>23-67.5</v>
      </c>
      <c r="C7920">
        <v>-67.401646016097999</v>
      </c>
      <c r="D7920">
        <v>23.140544451478998</v>
      </c>
      <c r="E7920">
        <f>ASIN(SQRT((SIN(RADIANS(PARAMETERS!$D$8-D7920)/2)*SIN(RADIANS(PARAMETERS!$D$8-D7920)/2))+(COS(RADIANS(D7920))*COS(RADIANS(PARAMETERS!$D$8))*SIN(RADIANS(PARAMETERS!$D$9-C7920)/2)*SIN(RADIANS(PARAMETERS!$D$9-C7920)/2))))*2*3958.756</f>
        <v>691.59866513270572</v>
      </c>
      <c r="F7920">
        <v>180.15280151367</v>
      </c>
      <c r="G7920">
        <v>208.41720581055</v>
      </c>
      <c r="H7920">
        <v>252.69938659668</v>
      </c>
      <c r="I7920">
        <v>292.34820556641</v>
      </c>
      <c r="J7920">
        <v>338.21920776367</v>
      </c>
      <c r="K7920" s="6">
        <f>IFERROR(EXP(TREND(LN($F$1:$J$1),LN(F7920:J7920),LN(Calculations!$B$3))),0)</f>
        <v>4.7792322197546547E-2</v>
      </c>
    </row>
    <row r="7921" spans="1:11" x14ac:dyDescent="0.35">
      <c r="A7921">
        <v>7918</v>
      </c>
      <c r="B7921" t="str">
        <f t="shared" si="123"/>
        <v>23-67.5</v>
      </c>
      <c r="C7921">
        <v>-67.672967350999002</v>
      </c>
      <c r="D7921">
        <v>23.140544451478998</v>
      </c>
      <c r="E7921">
        <f>ASIN(SQRT((SIN(RADIANS(PARAMETERS!$D$8-D7921)/2)*SIN(RADIANS(PARAMETERS!$D$8-D7921)/2))+(COS(RADIANS(D7921))*COS(RADIANS(PARAMETERS!$D$8))*SIN(RADIANS(PARAMETERS!$D$9-C7921)/2)*SIN(RADIANS(PARAMETERS!$D$9-C7921)/2))))*2*3958.756</f>
        <v>702.98713610100447</v>
      </c>
      <c r="F7921">
        <v>180.25012207031</v>
      </c>
      <c r="G7921">
        <v>208.5499420166</v>
      </c>
      <c r="H7921">
        <v>252.89289855957</v>
      </c>
      <c r="I7921">
        <v>292.6008605957</v>
      </c>
      <c r="J7921">
        <v>338.54501342773</v>
      </c>
      <c r="K7921" s="6">
        <f>IFERROR(EXP(TREND(LN($F$1:$J$1),LN(F7921:J7921),LN(Calculations!$B$3))),0)</f>
        <v>4.7886985274816725E-2</v>
      </c>
    </row>
    <row r="7922" spans="1:11" x14ac:dyDescent="0.35">
      <c r="A7922">
        <v>7919</v>
      </c>
      <c r="B7922" t="str">
        <f t="shared" si="123"/>
        <v>23-68</v>
      </c>
      <c r="C7922">
        <v>-67.944288685900005</v>
      </c>
      <c r="D7922">
        <v>23.140544451478998</v>
      </c>
      <c r="E7922">
        <f>ASIN(SQRT((SIN(RADIANS(PARAMETERS!$D$8-D7922)/2)*SIN(RADIANS(PARAMETERS!$D$8-D7922)/2))+(COS(RADIANS(D7922))*COS(RADIANS(PARAMETERS!$D$8))*SIN(RADIANS(PARAMETERS!$D$9-C7922)/2)*SIN(RADIANS(PARAMETERS!$D$9-C7922)/2))))*2*3958.756</f>
        <v>714.63103582118129</v>
      </c>
      <c r="F7922">
        <v>180.34783935547</v>
      </c>
      <c r="G7922">
        <v>208.70040893555</v>
      </c>
      <c r="H7922">
        <v>253.13571166992</v>
      </c>
      <c r="I7922">
        <v>292.93490600586</v>
      </c>
      <c r="J7922">
        <v>338.99331665039</v>
      </c>
      <c r="K7922" s="6">
        <f>IFERROR(EXP(TREND(LN($F$1:$J$1),LN(F7922:J7922),LN(Calculations!$B$3))),0)</f>
        <v>4.7958249017608347E-2</v>
      </c>
    </row>
    <row r="7923" spans="1:11" x14ac:dyDescent="0.35">
      <c r="A7923">
        <v>7920</v>
      </c>
      <c r="B7923" t="str">
        <f t="shared" si="123"/>
        <v>23-68</v>
      </c>
      <c r="C7923">
        <v>-68.215610020800995</v>
      </c>
      <c r="D7923">
        <v>23.140544451478998</v>
      </c>
      <c r="E7923">
        <f>ASIN(SQRT((SIN(RADIANS(PARAMETERS!$D$8-D7923)/2)*SIN(RADIANS(PARAMETERS!$D$8-D7923)/2))+(COS(RADIANS(D7923))*COS(RADIANS(PARAMETERS!$D$8))*SIN(RADIANS(PARAMETERS!$D$9-C7923)/2)*SIN(RADIANS(PARAMETERS!$D$9-C7923)/2))))*2*3958.756</f>
        <v>726.51805496381178</v>
      </c>
      <c r="F7923">
        <v>180.38430786133</v>
      </c>
      <c r="G7923">
        <v>208.77378845215</v>
      </c>
      <c r="H7923">
        <v>253.27500915527</v>
      </c>
      <c r="I7923">
        <v>293.14041137695</v>
      </c>
      <c r="J7923">
        <v>339.28268432617</v>
      </c>
      <c r="K7923" s="6">
        <f>IFERROR(EXP(TREND(LN($F$1:$J$1),LN(F7923:J7923),LN(Calculations!$B$3))),0)</f>
        <v>4.7960814800900968E-2</v>
      </c>
    </row>
    <row r="7924" spans="1:11" x14ac:dyDescent="0.35">
      <c r="A7924">
        <v>7921</v>
      </c>
      <c r="B7924" t="str">
        <f t="shared" si="123"/>
        <v>23-68.5</v>
      </c>
      <c r="C7924">
        <v>-68.486931355701998</v>
      </c>
      <c r="D7924">
        <v>23.140544451478998</v>
      </c>
      <c r="E7924">
        <f>ASIN(SQRT((SIN(RADIANS(PARAMETERS!$D$8-D7924)/2)*SIN(RADIANS(PARAMETERS!$D$8-D7924)/2))+(COS(RADIANS(D7924))*COS(RADIANS(PARAMETERS!$D$8))*SIN(RADIANS(PARAMETERS!$D$9-C7924)/2)*SIN(RADIANS(PARAMETERS!$D$9-C7924)/2))))*2*3958.756</f>
        <v>738.63642714807986</v>
      </c>
      <c r="F7924">
        <v>180.4076385498</v>
      </c>
      <c r="G7924">
        <v>208.83947753906</v>
      </c>
      <c r="H7924">
        <v>253.41703796387</v>
      </c>
      <c r="I7924">
        <v>293.35961914063</v>
      </c>
      <c r="J7924">
        <v>339.60012817383</v>
      </c>
      <c r="K7924" s="6">
        <f>IFERROR(EXP(TREND(LN($F$1:$J$1),LN(F7924:J7924),LN(Calculations!$B$3))),0)</f>
        <v>4.7936579632788412E-2</v>
      </c>
    </row>
    <row r="7925" spans="1:11" x14ac:dyDescent="0.35">
      <c r="A7925">
        <v>7922</v>
      </c>
      <c r="B7925" t="str">
        <f t="shared" si="123"/>
        <v>23-69</v>
      </c>
      <c r="C7925">
        <v>-68.758252690603001</v>
      </c>
      <c r="D7925">
        <v>23.140544451478998</v>
      </c>
      <c r="E7925">
        <f>ASIN(SQRT((SIN(RADIANS(PARAMETERS!$D$8-D7925)/2)*SIN(RADIANS(PARAMETERS!$D$8-D7925)/2))+(COS(RADIANS(D7925))*COS(RADIANS(PARAMETERS!$D$8))*SIN(RADIANS(PARAMETERS!$D$9-C7925)/2)*SIN(RADIANS(PARAMETERS!$D$9-C7925)/2))))*2*3958.756</f>
        <v>750.97492318210504</v>
      </c>
      <c r="F7925">
        <v>180.44090270996</v>
      </c>
      <c r="G7925">
        <v>208.93154907227</v>
      </c>
      <c r="H7925">
        <v>253.61505126953</v>
      </c>
      <c r="I7925">
        <v>293.66470336914</v>
      </c>
      <c r="J7925">
        <v>340.04144287109</v>
      </c>
      <c r="K7925" s="6">
        <f>IFERROR(EXP(TREND(LN($F$1:$J$1),LN(F7925:J7925),LN(Calculations!$B$3))),0)</f>
        <v>4.7904478483620505E-2</v>
      </c>
    </row>
    <row r="7926" spans="1:11" x14ac:dyDescent="0.35">
      <c r="A7926">
        <v>7923</v>
      </c>
      <c r="B7926" t="str">
        <f t="shared" si="123"/>
        <v>23-69</v>
      </c>
      <c r="C7926">
        <v>-69.029574025504004</v>
      </c>
      <c r="D7926">
        <v>23.140544451478998</v>
      </c>
      <c r="E7926">
        <f>ASIN(SQRT((SIN(RADIANS(PARAMETERS!$D$8-D7926)/2)*SIN(RADIANS(PARAMETERS!$D$8-D7926)/2))+(COS(RADIANS(D7926))*COS(RADIANS(PARAMETERS!$D$8))*SIN(RADIANS(PARAMETERS!$D$9-C7926)/2)*SIN(RADIANS(PARAMETERS!$D$9-C7926)/2))))*2*3958.756</f>
        <v>763.52284166992695</v>
      </c>
      <c r="F7926">
        <v>180.41983032227</v>
      </c>
      <c r="G7926">
        <v>208.95373535156</v>
      </c>
      <c r="H7926">
        <v>253.71701049805</v>
      </c>
      <c r="I7926">
        <v>293.84878540039</v>
      </c>
      <c r="J7926">
        <v>340.33126831055</v>
      </c>
      <c r="K7926" s="6">
        <f>IFERROR(EXP(TREND(LN($F$1:$J$1),LN(F7926:J7926),LN(Calculations!$B$3))),0)</f>
        <v>4.7814106344417781E-2</v>
      </c>
    </row>
    <row r="7927" spans="1:11" x14ac:dyDescent="0.35">
      <c r="A7927">
        <v>7924</v>
      </c>
      <c r="B7927" t="str">
        <f t="shared" si="123"/>
        <v>23-69.5</v>
      </c>
      <c r="C7927">
        <v>-69.300895360404994</v>
      </c>
      <c r="D7927">
        <v>23.140544451478998</v>
      </c>
      <c r="E7927">
        <f>ASIN(SQRT((SIN(RADIANS(PARAMETERS!$D$8-D7927)/2)*SIN(RADIANS(PARAMETERS!$D$8-D7927)/2))+(COS(RADIANS(D7927))*COS(RADIANS(PARAMETERS!$D$8))*SIN(RADIANS(PARAMETERS!$D$9-C7927)/2)*SIN(RADIANS(PARAMETERS!$D$9-C7927)/2))))*2*3958.756</f>
        <v>776.26999670858174</v>
      </c>
      <c r="F7927">
        <v>180.40910339355</v>
      </c>
      <c r="G7927">
        <v>208.99961853027</v>
      </c>
      <c r="H7927">
        <v>253.86660766602</v>
      </c>
      <c r="I7927">
        <v>294.10455322266</v>
      </c>
      <c r="J7927">
        <v>340.72332763672</v>
      </c>
      <c r="K7927" s="6">
        <f>IFERROR(EXP(TREND(LN($F$1:$J$1),LN(F7927:J7927),LN(Calculations!$B$3))),0)</f>
        <v>4.7721281211492703E-2</v>
      </c>
    </row>
    <row r="7928" spans="1:11" x14ac:dyDescent="0.35">
      <c r="A7928">
        <v>7925</v>
      </c>
      <c r="B7928" t="str">
        <f t="shared" si="123"/>
        <v>23-69.5</v>
      </c>
      <c r="C7928">
        <v>-69.572216695305997</v>
      </c>
      <c r="D7928">
        <v>23.140544451478998</v>
      </c>
      <c r="E7928">
        <f>ASIN(SQRT((SIN(RADIANS(PARAMETERS!$D$8-D7928)/2)*SIN(RADIANS(PARAMETERS!$D$8-D7928)/2))+(COS(RADIANS(D7928))*COS(RADIANS(PARAMETERS!$D$8))*SIN(RADIANS(PARAMETERS!$D$9-C7928)/2)*SIN(RADIANS(PARAMETERS!$D$9-C7928)/2))))*2*3958.756</f>
        <v>789.20670331128417</v>
      </c>
      <c r="F7928">
        <v>180.43156433105</v>
      </c>
      <c r="G7928">
        <v>209.10273742676</v>
      </c>
      <c r="H7928">
        <v>254.11604309082</v>
      </c>
      <c r="I7928">
        <v>294.50262451172</v>
      </c>
      <c r="J7928">
        <v>341.31118774414</v>
      </c>
      <c r="K7928" s="6">
        <f>IFERROR(EXP(TREND(LN($F$1:$J$1),LN(F7928:J7928),LN(Calculations!$B$3))),0)</f>
        <v>4.7644953935577876E-2</v>
      </c>
    </row>
    <row r="7929" spans="1:11" x14ac:dyDescent="0.35">
      <c r="A7929">
        <v>7926</v>
      </c>
      <c r="B7929" t="str">
        <f t="shared" si="123"/>
        <v>23-70</v>
      </c>
      <c r="C7929">
        <v>-69.843538030207</v>
      </c>
      <c r="D7929">
        <v>23.140544451478998</v>
      </c>
      <c r="E7929">
        <f>ASIN(SQRT((SIN(RADIANS(PARAMETERS!$D$8-D7929)/2)*SIN(RADIANS(PARAMETERS!$D$8-D7929)/2))+(COS(RADIANS(D7929))*COS(RADIANS(PARAMETERS!$D$8))*SIN(RADIANS(PARAMETERS!$D$9-C7929)/2)*SIN(RADIANS(PARAMETERS!$D$9-C7929)/2))))*2*3958.756</f>
        <v>802.32376110927055</v>
      </c>
      <c r="F7929">
        <v>180.41375732422</v>
      </c>
      <c r="G7929">
        <v>209.16040039063</v>
      </c>
      <c r="H7929">
        <v>254.31207275391</v>
      </c>
      <c r="I7929">
        <v>294.84042358398</v>
      </c>
      <c r="J7929">
        <v>341.83099365234</v>
      </c>
      <c r="K7929" s="6">
        <f>IFERROR(EXP(TREND(LN($F$1:$J$1),LN(F7929:J7929),LN(Calculations!$B$3))),0)</f>
        <v>4.7518127447418922E-2</v>
      </c>
    </row>
    <row r="7930" spans="1:11" x14ac:dyDescent="0.35">
      <c r="A7930">
        <v>7927</v>
      </c>
      <c r="B7930" t="str">
        <f t="shared" si="123"/>
        <v>23-70</v>
      </c>
      <c r="C7930">
        <v>-70.114859365108003</v>
      </c>
      <c r="D7930">
        <v>23.140544451478998</v>
      </c>
      <c r="E7930">
        <f>ASIN(SQRT((SIN(RADIANS(PARAMETERS!$D$8-D7930)/2)*SIN(RADIANS(PARAMETERS!$D$8-D7930)/2))+(COS(RADIANS(D7930))*COS(RADIANS(PARAMETERS!$D$8))*SIN(RADIANS(PARAMETERS!$D$9-C7930)/2)*SIN(RADIANS(PARAMETERS!$D$9-C7930)/2))))*2*3958.756</f>
        <v>815.61243680700045</v>
      </c>
      <c r="F7930">
        <v>180.39056396484</v>
      </c>
      <c r="G7930">
        <v>209.21899414063</v>
      </c>
      <c r="H7930">
        <v>254.52084350586</v>
      </c>
      <c r="I7930">
        <v>295.20315551758</v>
      </c>
      <c r="J7930">
        <v>342.39163208008</v>
      </c>
      <c r="K7930" s="6">
        <f>IFERROR(EXP(TREND(LN($F$1:$J$1),LN(F7930:J7930),LN(Calculations!$B$3))),0)</f>
        <v>4.7376339714886223E-2</v>
      </c>
    </row>
    <row r="7931" spans="1:11" x14ac:dyDescent="0.35">
      <c r="A7931">
        <v>7928</v>
      </c>
      <c r="B7931" t="str">
        <f t="shared" si="123"/>
        <v>23-70.5</v>
      </c>
      <c r="C7931">
        <v>-70.386180700009007</v>
      </c>
      <c r="D7931">
        <v>23.140544451478998</v>
      </c>
      <c r="E7931">
        <f>ASIN(SQRT((SIN(RADIANS(PARAMETERS!$D$8-D7931)/2)*SIN(RADIANS(PARAMETERS!$D$8-D7931)/2))+(COS(RADIANS(D7931))*COS(RADIANS(PARAMETERS!$D$8))*SIN(RADIANS(PARAMETERS!$D$9-C7931)/2)*SIN(RADIANS(PARAMETERS!$D$9-C7931)/2))))*2*3958.756</f>
        <v>829.06444579397282</v>
      </c>
      <c r="F7931">
        <v>180.3673248291</v>
      </c>
      <c r="G7931">
        <v>209.28520202637</v>
      </c>
      <c r="H7931">
        <v>254.75132751465</v>
      </c>
      <c r="I7931">
        <v>295.60220336914</v>
      </c>
      <c r="J7931">
        <v>343.00735473633</v>
      </c>
      <c r="K7931" s="6">
        <f>IFERROR(EXP(TREND(LN($F$1:$J$1),LN(F7931:J7931),LN(Calculations!$B$3))),0)</f>
        <v>4.7225692018988699E-2</v>
      </c>
    </row>
    <row r="7932" spans="1:11" x14ac:dyDescent="0.35">
      <c r="A7932">
        <v>7929</v>
      </c>
      <c r="B7932" t="str">
        <f t="shared" si="123"/>
        <v>23-70.5</v>
      </c>
      <c r="C7932">
        <v>-70.657502034909996</v>
      </c>
      <c r="D7932">
        <v>23.140544451478998</v>
      </c>
      <c r="E7932">
        <f>ASIN(SQRT((SIN(RADIANS(PARAMETERS!$D$8-D7932)/2)*SIN(RADIANS(PARAMETERS!$D$8-D7932)/2))+(COS(RADIANS(D7932))*COS(RADIANS(PARAMETERS!$D$8))*SIN(RADIANS(PARAMETERS!$D$9-C7932)/2)*SIN(RADIANS(PARAMETERS!$D$9-C7932)/2))))*2*3958.756</f>
        <v>842.67193325194978</v>
      </c>
      <c r="F7932">
        <v>180.27101135254</v>
      </c>
      <c r="G7932">
        <v>209.24353027344</v>
      </c>
      <c r="H7932">
        <v>254.81326293945</v>
      </c>
      <c r="I7932">
        <v>295.77285766602</v>
      </c>
      <c r="J7932">
        <v>343.31988525391</v>
      </c>
      <c r="K7932" s="6">
        <f>IFERROR(EXP(TREND(LN($F$1:$J$1),LN(F7932:J7932),LN(Calculations!$B$3))),0)</f>
        <v>4.7017937083633589E-2</v>
      </c>
    </row>
    <row r="7933" spans="1:11" x14ac:dyDescent="0.35">
      <c r="A7933">
        <v>7930</v>
      </c>
      <c r="B7933" t="str">
        <f t="shared" si="123"/>
        <v>23-71</v>
      </c>
      <c r="C7933">
        <v>-70.928823369810999</v>
      </c>
      <c r="D7933">
        <v>23.140544451478998</v>
      </c>
      <c r="E7933">
        <f>ASIN(SQRT((SIN(RADIANS(PARAMETERS!$D$8-D7933)/2)*SIN(RADIANS(PARAMETERS!$D$8-D7933)/2))+(COS(RADIANS(D7933))*COS(RADIANS(PARAMETERS!$D$8))*SIN(RADIANS(PARAMETERS!$D$9-C7933)/2)*SIN(RADIANS(PARAMETERS!$D$9-C7933)/2))))*2*3958.756</f>
        <v>856.42745503889637</v>
      </c>
      <c r="F7933">
        <v>180.17086791992</v>
      </c>
      <c r="G7933">
        <v>209.19157409668</v>
      </c>
      <c r="H7933">
        <v>254.85321044922</v>
      </c>
      <c r="I7933">
        <v>295.90960693359</v>
      </c>
      <c r="J7933">
        <v>343.58331298828</v>
      </c>
      <c r="K7933" s="6">
        <f>IFERROR(EXP(TREND(LN($F$1:$J$1),LN(F7933:J7933),LN(Calculations!$B$3))),0)</f>
        <v>4.6814963047505931E-2</v>
      </c>
    </row>
    <row r="7934" spans="1:11" x14ac:dyDescent="0.35">
      <c r="A7934">
        <v>7931</v>
      </c>
      <c r="B7934" t="str">
        <f t="shared" si="123"/>
        <v>23-71</v>
      </c>
      <c r="C7934">
        <v>-71.200144704712002</v>
      </c>
      <c r="D7934">
        <v>23.140544451478998</v>
      </c>
      <c r="E7934">
        <f>ASIN(SQRT((SIN(RADIANS(PARAMETERS!$D$8-D7934)/2)*SIN(RADIANS(PARAMETERS!$D$8-D7934)/2))+(COS(RADIANS(D7934))*COS(RADIANS(PARAMETERS!$D$8))*SIN(RADIANS(PARAMETERS!$D$9-C7934)/2)*SIN(RADIANS(PARAMETERS!$D$9-C7934)/2))))*2*3958.756</f>
        <v>870.32395858028542</v>
      </c>
      <c r="F7934">
        <v>180.07347106934</v>
      </c>
      <c r="G7934">
        <v>209.13688659668</v>
      </c>
      <c r="H7934">
        <v>254.88034057617</v>
      </c>
      <c r="I7934">
        <v>296.0231628418</v>
      </c>
      <c r="J7934">
        <v>343.81018066406</v>
      </c>
      <c r="K7934" s="6">
        <f>IFERROR(EXP(TREND(LN($F$1:$J$1),LN(F7934:J7934),LN(Calculations!$B$3))),0)</f>
        <v>4.6624368842129539E-2</v>
      </c>
    </row>
    <row r="7935" spans="1:11" x14ac:dyDescent="0.35">
      <c r="A7935">
        <v>7932</v>
      </c>
      <c r="B7935" t="str">
        <f t="shared" si="123"/>
        <v>23-71.5</v>
      </c>
      <c r="C7935">
        <v>-71.471466039613006</v>
      </c>
      <c r="D7935">
        <v>23.140544451478998</v>
      </c>
      <c r="E7935">
        <f>ASIN(SQRT((SIN(RADIANS(PARAMETERS!$D$8-D7935)/2)*SIN(RADIANS(PARAMETERS!$D$8-D7935)/2))+(COS(RADIANS(D7935))*COS(RADIANS(PARAMETERS!$D$8))*SIN(RADIANS(PARAMETERS!$D$9-C7935)/2)*SIN(RADIANS(PARAMETERS!$D$9-C7935)/2))))*2*3958.756</f>
        <v>884.35476395426861</v>
      </c>
      <c r="F7935">
        <v>179.92303466797</v>
      </c>
      <c r="G7935">
        <v>208.99200439453</v>
      </c>
      <c r="H7935">
        <v>254.75157165527</v>
      </c>
      <c r="I7935">
        <v>295.91540527344</v>
      </c>
      <c r="J7935">
        <v>343.73330688477</v>
      </c>
      <c r="K7935" s="6">
        <f>IFERROR(EXP(TREND(LN($F$1:$J$1),LN(F7935:J7935),LN(Calculations!$B$3))),0)</f>
        <v>4.6407382163734738E-2</v>
      </c>
    </row>
    <row r="7936" spans="1:11" x14ac:dyDescent="0.35">
      <c r="A7936">
        <v>7933</v>
      </c>
      <c r="B7936" t="str">
        <f t="shared" si="123"/>
        <v>23-71.5</v>
      </c>
      <c r="C7936">
        <v>-71.742787374513995</v>
      </c>
      <c r="D7936">
        <v>23.140544451478998</v>
      </c>
      <c r="E7936">
        <f>ASIN(SQRT((SIN(RADIANS(PARAMETERS!$D$8-D7936)/2)*SIN(RADIANS(PARAMETERS!$D$8-D7936)/2))+(COS(RADIANS(D7936))*COS(RADIANS(PARAMETERS!$D$8))*SIN(RADIANS(PARAMETERS!$D$9-C7936)/2)*SIN(RADIANS(PARAMETERS!$D$9-C7936)/2))))*2*3958.756</f>
        <v>898.51354531903064</v>
      </c>
      <c r="F7936">
        <v>179.7797088623</v>
      </c>
      <c r="G7936">
        <v>208.85118103027</v>
      </c>
      <c r="H7936">
        <v>254.62100219727</v>
      </c>
      <c r="I7936">
        <v>295.79962158203</v>
      </c>
      <c r="J7936">
        <v>343.64025878906</v>
      </c>
      <c r="K7936" s="6">
        <f>IFERROR(EXP(TREND(LN($F$1:$J$1),LN(F7936:J7936),LN(Calculations!$B$3))),0)</f>
        <v>4.6205244429809549E-2</v>
      </c>
    </row>
    <row r="7937" spans="1:11" x14ac:dyDescent="0.35">
      <c r="A7937">
        <v>7934</v>
      </c>
      <c r="B7937" t="str">
        <f t="shared" si="123"/>
        <v>23-72</v>
      </c>
      <c r="C7937">
        <v>-72.014108709414998</v>
      </c>
      <c r="D7937">
        <v>23.140544451478998</v>
      </c>
      <c r="E7937">
        <f>ASIN(SQRT((SIN(RADIANS(PARAMETERS!$D$8-D7937)/2)*SIN(RADIANS(PARAMETERS!$D$8-D7937)/2))+(COS(RADIANS(D7937))*COS(RADIANS(PARAMETERS!$D$8))*SIN(RADIANS(PARAMETERS!$D$9-C7937)/2)*SIN(RADIANS(PARAMETERS!$D$9-C7937)/2))))*2*3958.756</f>
        <v>912.79431279799155</v>
      </c>
      <c r="F7937">
        <v>179.64813232422</v>
      </c>
      <c r="G7937">
        <v>208.7198638916</v>
      </c>
      <c r="H7937">
        <v>254.49537658691</v>
      </c>
      <c r="I7937">
        <v>295.68374633789</v>
      </c>
      <c r="J7937">
        <v>343.54043579102</v>
      </c>
      <c r="K7937" s="6">
        <f>IFERROR(EXP(TREND(LN($F$1:$J$1),LN(F7937:J7937),LN(Calculations!$B$3))),0)</f>
        <v>4.6023071096324426E-2</v>
      </c>
    </row>
    <row r="7938" spans="1:11" x14ac:dyDescent="0.35">
      <c r="A7938">
        <v>7935</v>
      </c>
      <c r="B7938" t="str">
        <f t="shared" si="123"/>
        <v>23-72.5</v>
      </c>
      <c r="C7938">
        <v>-72.285430044316001</v>
      </c>
      <c r="D7938">
        <v>23.140544451478998</v>
      </c>
      <c r="E7938">
        <f>ASIN(SQRT((SIN(RADIANS(PARAMETERS!$D$8-D7938)/2)*SIN(RADIANS(PARAMETERS!$D$8-D7938)/2))+(COS(RADIANS(D7938))*COS(RADIANS(PARAMETERS!$D$8))*SIN(RADIANS(PARAMETERS!$D$9-C7938)/2)*SIN(RADIANS(PARAMETERS!$D$9-C7938)/2))))*2*3958.756</f>
        <v>927.19139491077522</v>
      </c>
      <c r="F7938">
        <v>179.52140808105</v>
      </c>
      <c r="G7938">
        <v>208.57362365723</v>
      </c>
      <c r="H7938">
        <v>254.31848144531</v>
      </c>
      <c r="I7938">
        <v>295.47933959961</v>
      </c>
      <c r="J7938">
        <v>343.30401611328</v>
      </c>
      <c r="K7938" s="6">
        <f>IFERROR(EXP(TREND(LN($F$1:$J$1),LN(F7938:J7938),LN(Calculations!$B$3))),0)</f>
        <v>4.5872337476660613E-2</v>
      </c>
    </row>
    <row r="7939" spans="1:11" x14ac:dyDescent="0.35">
      <c r="A7939">
        <v>7936</v>
      </c>
      <c r="B7939" t="str">
        <f t="shared" si="123"/>
        <v>23-72.5</v>
      </c>
      <c r="C7939">
        <v>-72.556751379217005</v>
      </c>
      <c r="D7939">
        <v>23.140544451478998</v>
      </c>
      <c r="E7939">
        <f>ASIN(SQRT((SIN(RADIANS(PARAMETERS!$D$8-D7939)/2)*SIN(RADIANS(PARAMETERS!$D$8-D7939)/2))+(COS(RADIANS(D7939))*COS(RADIANS(PARAMETERS!$D$8))*SIN(RADIANS(PARAMETERS!$D$9-C7939)/2)*SIN(RADIANS(PARAMETERS!$D$9-C7939)/2))))*2*3958.756</f>
        <v>941.69942161453798</v>
      </c>
      <c r="F7939">
        <v>179.46188354492</v>
      </c>
      <c r="G7939">
        <v>208.50802612305</v>
      </c>
      <c r="H7939">
        <v>254.24403381348</v>
      </c>
      <c r="I7939">
        <v>295.39749145508</v>
      </c>
      <c r="J7939">
        <v>343.21417236328</v>
      </c>
      <c r="K7939" s="6">
        <f>IFERROR(EXP(TREND(LN($F$1:$J$1),LN(F7939:J7939),LN(Calculations!$B$3))),0)</f>
        <v>4.5798132970463576E-2</v>
      </c>
    </row>
    <row r="7940" spans="1:11" x14ac:dyDescent="0.35">
      <c r="A7940">
        <v>7937</v>
      </c>
      <c r="B7940" t="str">
        <f t="shared" si="123"/>
        <v>23-73</v>
      </c>
      <c r="C7940">
        <v>-72.828072714117994</v>
      </c>
      <c r="D7940">
        <v>23.140544451478998</v>
      </c>
      <c r="E7940">
        <f>ASIN(SQRT((SIN(RADIANS(PARAMETERS!$D$8-D7940)/2)*SIN(RADIANS(PARAMETERS!$D$8-D7940)/2))+(COS(RADIANS(D7940))*COS(RADIANS(PARAMETERS!$D$8))*SIN(RADIANS(PARAMETERS!$D$9-C7940)/2)*SIN(RADIANS(PARAMETERS!$D$9-C7940)/2))))*2*3958.756</f>
        <v>956.3133080007558</v>
      </c>
      <c r="F7940">
        <v>179.44132995605</v>
      </c>
      <c r="G7940">
        <v>208.48484802246</v>
      </c>
      <c r="H7940">
        <v>254.21667480469</v>
      </c>
      <c r="I7940">
        <v>295.36630249023</v>
      </c>
      <c r="J7940">
        <v>343.17846679688</v>
      </c>
      <c r="K7940" s="6">
        <f>IFERROR(EXP(TREND(LN($F$1:$J$1),LN(F7940:J7940),LN(Calculations!$B$3))),0)</f>
        <v>4.5773419102545843E-2</v>
      </c>
    </row>
    <row r="7941" spans="1:11" x14ac:dyDescent="0.35">
      <c r="A7941">
        <v>7938</v>
      </c>
      <c r="B7941" t="str">
        <f t="shared" ref="B7941:B8004" si="124">MROUND(D7941,1)&amp;MROUND(C7941,-0.5)</f>
        <v>23-73</v>
      </c>
      <c r="C7941">
        <v>-73.099394049018997</v>
      </c>
      <c r="D7941">
        <v>23.140544451478998</v>
      </c>
      <c r="E7941">
        <f>ASIN(SQRT((SIN(RADIANS(PARAMETERS!$D$8-D7941)/2)*SIN(RADIANS(PARAMETERS!$D$8-D7941)/2))+(COS(RADIANS(D7941))*COS(RADIANS(PARAMETERS!$D$8))*SIN(RADIANS(PARAMETERS!$D$9-C7941)/2)*SIN(RADIANS(PARAMETERS!$D$9-C7941)/2))))*2*3958.756</f>
        <v>971.02823867645964</v>
      </c>
      <c r="F7941">
        <v>179.33360290527</v>
      </c>
      <c r="G7941">
        <v>208.33042907715</v>
      </c>
      <c r="H7941">
        <v>253.98107910156</v>
      </c>
      <c r="I7941">
        <v>295.05087280273</v>
      </c>
      <c r="J7941">
        <v>342.7633972168</v>
      </c>
      <c r="K7941" s="6">
        <f>IFERROR(EXP(TREND(LN($F$1:$J$1),LN(F7941:J7941),LN(Calculations!$B$3))),0)</f>
        <v>4.5682148980578714E-2</v>
      </c>
    </row>
    <row r="7942" spans="1:11" x14ac:dyDescent="0.35">
      <c r="A7942">
        <v>7939</v>
      </c>
      <c r="B7942" t="str">
        <f t="shared" si="124"/>
        <v>23-73.5</v>
      </c>
      <c r="C7942">
        <v>-73.37071538392</v>
      </c>
      <c r="D7942">
        <v>23.140544451478998</v>
      </c>
      <c r="E7942">
        <f>ASIN(SQRT((SIN(RADIANS(PARAMETERS!$D$8-D7942)/2)*SIN(RADIANS(PARAMETERS!$D$8-D7942)/2))+(COS(RADIANS(D7942))*COS(RADIANS(PARAMETERS!$D$8))*SIN(RADIANS(PARAMETERS!$D$9-C7942)/2)*SIN(RADIANS(PARAMETERS!$D$9-C7942)/2))))*2*3958.756</f>
        <v>985.83965284571752</v>
      </c>
      <c r="F7942">
        <v>179.21292114258</v>
      </c>
      <c r="G7942">
        <v>208.1502532959</v>
      </c>
      <c r="H7942">
        <v>253.69696044922</v>
      </c>
      <c r="I7942">
        <v>294.66415405273</v>
      </c>
      <c r="J7942">
        <v>342.24822998047</v>
      </c>
      <c r="K7942" s="6">
        <f>IFERROR(EXP(TREND(LN($F$1:$J$1),LN(F7942:J7942),LN(Calculations!$B$3))),0)</f>
        <v>4.5588337992521058E-2</v>
      </c>
    </row>
    <row r="7943" spans="1:11" x14ac:dyDescent="0.35">
      <c r="A7943">
        <v>7940</v>
      </c>
      <c r="B7943" t="str">
        <f t="shared" si="124"/>
        <v>23-73.5</v>
      </c>
      <c r="C7943">
        <v>-73.642036718821004</v>
      </c>
      <c r="D7943">
        <v>23.140544451478998</v>
      </c>
      <c r="E7943">
        <f>ASIN(SQRT((SIN(RADIANS(PARAMETERS!$D$8-D7943)/2)*SIN(RADIANS(PARAMETERS!$D$8-D7943)/2))+(COS(RADIANS(D7943))*COS(RADIANS(PARAMETERS!$D$8))*SIN(RADIANS(PARAMETERS!$D$9-C7943)/2)*SIN(RADIANS(PARAMETERS!$D$9-C7943)/2))))*2*3958.756</f>
        <v>1000.7432300964616</v>
      </c>
      <c r="F7943">
        <v>179.07237243652</v>
      </c>
      <c r="G7943">
        <v>207.93475341797</v>
      </c>
      <c r="H7943">
        <v>253.35014343262</v>
      </c>
      <c r="I7943">
        <v>294.18740844727</v>
      </c>
      <c r="J7943">
        <v>341.60864257813</v>
      </c>
      <c r="K7943" s="6">
        <f>IFERROR(EXP(TREND(LN($F$1:$J$1),LN(F7943:J7943),LN(Calculations!$B$3))),0)</f>
        <v>4.5485710657234273E-2</v>
      </c>
    </row>
    <row r="7944" spans="1:11" x14ac:dyDescent="0.35">
      <c r="A7944">
        <v>7941</v>
      </c>
      <c r="B7944" t="str">
        <f t="shared" si="124"/>
        <v>23-74</v>
      </c>
      <c r="C7944">
        <v>-73.913358053722007</v>
      </c>
      <c r="D7944">
        <v>23.140544451478998</v>
      </c>
      <c r="E7944">
        <f>ASIN(SQRT((SIN(RADIANS(PARAMETERS!$D$8-D7944)/2)*SIN(RADIANS(PARAMETERS!$D$8-D7944)/2))+(COS(RADIANS(D7944))*COS(RADIANS(PARAMETERS!$D$8))*SIN(RADIANS(PARAMETERS!$D$9-C7944)/2)*SIN(RADIANS(PARAMETERS!$D$9-C7944)/2))))*2*3958.756</f>
        <v>1015.7348768891843</v>
      </c>
      <c r="F7944">
        <v>178.89572143555</v>
      </c>
      <c r="G7944">
        <v>207.65766906738</v>
      </c>
      <c r="H7944">
        <v>252.89656066895</v>
      </c>
      <c r="I7944">
        <v>293.55874633789</v>
      </c>
      <c r="J7944">
        <v>340.76025390625</v>
      </c>
      <c r="K7944" s="6">
        <f>IFERROR(EXP(TREND(LN($F$1:$J$1),LN(F7944:J7944),LN(Calculations!$B$3))),0)</f>
        <v>4.536421539228299E-2</v>
      </c>
    </row>
    <row r="7945" spans="1:11" x14ac:dyDescent="0.35">
      <c r="A7945">
        <v>7942</v>
      </c>
      <c r="B7945" t="str">
        <f t="shared" si="124"/>
        <v>23-74</v>
      </c>
      <c r="C7945">
        <v>-74.184679388622996</v>
      </c>
      <c r="D7945">
        <v>23.140544451478998</v>
      </c>
      <c r="E7945">
        <f>ASIN(SQRT((SIN(RADIANS(PARAMETERS!$D$8-D7945)/2)*SIN(RADIANS(PARAMETERS!$D$8-D7945)/2))+(COS(RADIANS(D7945))*COS(RADIANS(PARAMETERS!$D$8))*SIN(RADIANS(PARAMETERS!$D$9-C7945)/2)*SIN(RADIANS(PARAMETERS!$D$9-C7945)/2))))*2*3958.756</f>
        <v>1030.810713737277</v>
      </c>
      <c r="F7945">
        <v>178.75706481934</v>
      </c>
      <c r="G7945">
        <v>207.43775939941</v>
      </c>
      <c r="H7945">
        <v>252.53379821777</v>
      </c>
      <c r="I7945">
        <v>293.05432128906</v>
      </c>
      <c r="J7945">
        <v>340.07791137695</v>
      </c>
      <c r="K7945" s="6">
        <f>IFERROR(EXP(TREND(LN($F$1:$J$1),LN(F7945:J7945),LN(Calculations!$B$3))),0)</f>
        <v>4.5271492660633531E-2</v>
      </c>
    </row>
    <row r="7946" spans="1:11" x14ac:dyDescent="0.35">
      <c r="A7946">
        <v>7943</v>
      </c>
      <c r="B7946" t="str">
        <f t="shared" si="124"/>
        <v>23-74.5</v>
      </c>
      <c r="C7946">
        <v>-74.456000723523999</v>
      </c>
      <c r="D7946">
        <v>23.140544451478998</v>
      </c>
      <c r="E7946">
        <f>ASIN(SQRT((SIN(RADIANS(PARAMETERS!$D$8-D7946)/2)*SIN(RADIANS(PARAMETERS!$D$8-D7946)/2))+(COS(RADIANS(D7946))*COS(RADIANS(PARAMETERS!$D$8))*SIN(RADIANS(PARAMETERS!$D$9-C7946)/2)*SIN(RADIANS(PARAMETERS!$D$9-C7946)/2))))*2*3958.756</f>
        <v>1045.9670630635258</v>
      </c>
      <c r="F7946">
        <v>178.63534545898</v>
      </c>
      <c r="G7946">
        <v>207.24446105957</v>
      </c>
      <c r="H7946">
        <v>252.21473693848</v>
      </c>
      <c r="I7946">
        <v>292.61050415039</v>
      </c>
      <c r="J7946">
        <v>339.47756958008</v>
      </c>
      <c r="K7946" s="6">
        <f>IFERROR(EXP(TREND(LN($F$1:$J$1),LN(F7946:J7946),LN(Calculations!$B$3))),0)</f>
        <v>4.5190243118471106E-2</v>
      </c>
    </row>
    <row r="7947" spans="1:11" x14ac:dyDescent="0.35">
      <c r="A7947">
        <v>7944</v>
      </c>
      <c r="B7947" t="str">
        <f t="shared" si="124"/>
        <v>23-74.5</v>
      </c>
      <c r="C7947">
        <v>-74.727322058425003</v>
      </c>
      <c r="D7947">
        <v>23.140544451478998</v>
      </c>
      <c r="E7947">
        <f>ASIN(SQRT((SIN(RADIANS(PARAMETERS!$D$8-D7947)/2)*SIN(RADIANS(PARAMETERS!$D$8-D7947)/2))+(COS(RADIANS(D7947))*COS(RADIANS(PARAMETERS!$D$8))*SIN(RADIANS(PARAMETERS!$D$9-C7947)/2)*SIN(RADIANS(PARAMETERS!$D$9-C7947)/2))))*2*3958.756</f>
        <v>1061.2004377133167</v>
      </c>
      <c r="F7947">
        <v>178.49266052246</v>
      </c>
      <c r="G7947">
        <v>207.02095031738</v>
      </c>
      <c r="H7947">
        <v>251.84944152832</v>
      </c>
      <c r="I7947">
        <v>292.10485839844</v>
      </c>
      <c r="J7947">
        <v>338.79598999023</v>
      </c>
      <c r="K7947" s="6">
        <f>IFERROR(EXP(TREND(LN($F$1:$J$1),LN(F7947:J7947),LN(Calculations!$B$3))),0)</f>
        <v>4.5091157434315549E-2</v>
      </c>
    </row>
    <row r="7948" spans="1:11" x14ac:dyDescent="0.35">
      <c r="A7948">
        <v>7945</v>
      </c>
      <c r="B7948" t="str">
        <f t="shared" si="124"/>
        <v>23-75</v>
      </c>
      <c r="C7948">
        <v>-74.998643393324997</v>
      </c>
      <c r="D7948">
        <v>23.140544451478998</v>
      </c>
      <c r="E7948">
        <f>ASIN(SQRT((SIN(RADIANS(PARAMETERS!$D$8-D7948)/2)*SIN(RADIANS(PARAMETERS!$D$8-D7948)/2))+(COS(RADIANS(D7948))*COS(RADIANS(PARAMETERS!$D$8))*SIN(RADIANS(PARAMETERS!$D$9-C7948)/2)*SIN(RADIANS(PARAMETERS!$D$9-C7948)/2))))*2*3958.756</f>
        <v>1076.5075301021056</v>
      </c>
      <c r="F7948">
        <v>178.38348388672</v>
      </c>
      <c r="G7948">
        <v>206.85353088379</v>
      </c>
      <c r="H7948">
        <v>251.58018493652</v>
      </c>
      <c r="I7948">
        <v>291.73504638672</v>
      </c>
      <c r="J7948">
        <v>338.30035400391</v>
      </c>
      <c r="K7948" s="6">
        <f>IFERROR(EXP(TREND(LN($F$1:$J$1),LN(F7948:J7948),LN(Calculations!$B$3))),0)</f>
        <v>4.5010895631464078E-2</v>
      </c>
    </row>
    <row r="7949" spans="1:11" x14ac:dyDescent="0.35">
      <c r="A7949">
        <v>7946</v>
      </c>
      <c r="B7949" t="str">
        <f t="shared" si="124"/>
        <v>23-75.5</v>
      </c>
      <c r="C7949">
        <v>-75.269964728226</v>
      </c>
      <c r="D7949">
        <v>23.140544451478998</v>
      </c>
      <c r="E7949">
        <f>ASIN(SQRT((SIN(RADIANS(PARAMETERS!$D$8-D7949)/2)*SIN(RADIANS(PARAMETERS!$D$8-D7949)/2))+(COS(RADIANS(D7949))*COS(RADIANS(PARAMETERS!$D$8))*SIN(RADIANS(PARAMETERS!$D$9-C7949)/2)*SIN(RADIANS(PARAMETERS!$D$9-C7949)/2))))*2*3958.756</f>
        <v>1091.8852019730696</v>
      </c>
      <c r="F7949">
        <v>178.22969055176</v>
      </c>
      <c r="G7949">
        <v>206.63276672363</v>
      </c>
      <c r="H7949">
        <v>251.2435760498</v>
      </c>
      <c r="I7949">
        <v>291.28500366211</v>
      </c>
      <c r="J7949">
        <v>337.7092590332</v>
      </c>
      <c r="K7949" s="6">
        <f>IFERROR(EXP(TREND(LN($F$1:$J$1),LN(F7949:J7949),LN(Calculations!$B$3))),0)</f>
        <v>4.4879710536317827E-2</v>
      </c>
    </row>
    <row r="7950" spans="1:11" x14ac:dyDescent="0.35">
      <c r="A7950">
        <v>7947</v>
      </c>
      <c r="B7950" t="str">
        <f t="shared" si="124"/>
        <v>23-75.5</v>
      </c>
      <c r="C7950">
        <v>-75.541286063127004</v>
      </c>
      <c r="D7950">
        <v>23.140544451478998</v>
      </c>
      <c r="E7950">
        <f>ASIN(SQRT((SIN(RADIANS(PARAMETERS!$D$8-D7950)/2)*SIN(RADIANS(PARAMETERS!$D$8-D7950)/2))+(COS(RADIANS(D7950))*COS(RADIANS(PARAMETERS!$D$8))*SIN(RADIANS(PARAMETERS!$D$9-C7950)/2)*SIN(RADIANS(PARAMETERS!$D$9-C7950)/2))))*2*3958.756</f>
        <v>1107.3304747382952</v>
      </c>
      <c r="F7950">
        <v>177.88549804688</v>
      </c>
      <c r="G7950">
        <v>206.17163085938</v>
      </c>
      <c r="H7950">
        <v>250.56329345703</v>
      </c>
      <c r="I7950">
        <v>290.39172363281</v>
      </c>
      <c r="J7950">
        <v>336.552734375</v>
      </c>
      <c r="K7950" s="6">
        <f>IFERROR(EXP(TREND(LN($F$1:$J$1),LN(F7950:J7950),LN(Calculations!$B$3))),0)</f>
        <v>4.4564102344643745E-2</v>
      </c>
    </row>
    <row r="7951" spans="1:11" x14ac:dyDescent="0.35">
      <c r="A7951">
        <v>7948</v>
      </c>
      <c r="B7951" t="str">
        <f t="shared" si="124"/>
        <v>23-76</v>
      </c>
      <c r="C7951">
        <v>-75.812607398028007</v>
      </c>
      <c r="D7951">
        <v>23.140544451478998</v>
      </c>
      <c r="E7951">
        <f>ASIN(SQRT((SIN(RADIANS(PARAMETERS!$D$8-D7951)/2)*SIN(RADIANS(PARAMETERS!$D$8-D7951)/2))+(COS(RADIANS(D7951))*COS(RADIANS(PARAMETERS!$D$8))*SIN(RADIANS(PARAMETERS!$D$9-C7951)/2)*SIN(RADIANS(PARAMETERS!$D$9-C7951)/2))))*2*3958.756</f>
        <v>1122.840520378086</v>
      </c>
      <c r="F7951">
        <v>177.3348236084</v>
      </c>
      <c r="G7951">
        <v>205.49725341797</v>
      </c>
      <c r="H7951">
        <v>249.60192871094</v>
      </c>
      <c r="I7951">
        <v>289.15399169922</v>
      </c>
      <c r="J7951">
        <v>334.97576904297</v>
      </c>
      <c r="K7951" s="6">
        <f>IFERROR(EXP(TREND(LN($F$1:$J$1),LN(F7951:J7951),LN(Calculations!$B$3))),0)</f>
        <v>4.4030236337667547E-2</v>
      </c>
    </row>
    <row r="7952" spans="1:11" x14ac:dyDescent="0.35">
      <c r="A7952">
        <v>7949</v>
      </c>
      <c r="B7952" t="str">
        <f t="shared" si="124"/>
        <v>23-76</v>
      </c>
      <c r="C7952">
        <v>-76.083928732928996</v>
      </c>
      <c r="D7952">
        <v>23.140544451478998</v>
      </c>
      <c r="E7952">
        <f>ASIN(SQRT((SIN(RADIANS(PARAMETERS!$D$8-D7952)/2)*SIN(RADIANS(PARAMETERS!$D$8-D7952)/2))+(COS(RADIANS(D7952))*COS(RADIANS(PARAMETERS!$D$8))*SIN(RADIANS(PARAMETERS!$D$9-C7952)/2)*SIN(RADIANS(PARAMETERS!$D$9-C7952)/2))))*2*3958.756</f>
        <v>1138.4126528706888</v>
      </c>
      <c r="F7952">
        <v>176.61061096191</v>
      </c>
      <c r="G7952">
        <v>204.64720153809</v>
      </c>
      <c r="H7952">
        <v>248.40037536621</v>
      </c>
      <c r="I7952">
        <v>287.61471557617</v>
      </c>
      <c r="J7952">
        <v>333.02270507813</v>
      </c>
      <c r="K7952" s="6">
        <f>IFERROR(EXP(TREND(LN($F$1:$J$1),LN(F7952:J7952),LN(Calculations!$B$3))),0)</f>
        <v>4.3324487585224149E-2</v>
      </c>
    </row>
    <row r="7953" spans="1:11" x14ac:dyDescent="0.35">
      <c r="A7953">
        <v>7950</v>
      </c>
      <c r="B7953" t="str">
        <f t="shared" si="124"/>
        <v>23-76.5</v>
      </c>
      <c r="C7953">
        <v>-76.355250067829999</v>
      </c>
      <c r="D7953">
        <v>23.140544451478998</v>
      </c>
      <c r="E7953">
        <f>ASIN(SQRT((SIN(RADIANS(PARAMETERS!$D$8-D7953)/2)*SIN(RADIANS(PARAMETERS!$D$8-D7953)/2))+(COS(RADIANS(D7953))*COS(RADIANS(PARAMETERS!$D$8))*SIN(RADIANS(PARAMETERS!$D$9-C7953)/2)*SIN(RADIANS(PARAMETERS!$D$9-C7953)/2))))*2*3958.756</f>
        <v>1154.0443201259634</v>
      </c>
      <c r="F7953">
        <v>175.80653381348</v>
      </c>
      <c r="G7953">
        <v>203.71998596191</v>
      </c>
      <c r="H7953">
        <v>247.08183288574</v>
      </c>
      <c r="I7953">
        <v>285.91949462891</v>
      </c>
      <c r="J7953">
        <v>330.86529541016</v>
      </c>
      <c r="K7953" s="6">
        <f>IFERROR(EXP(TREND(LN($F$1:$J$1),LN(F7953:J7953),LN(Calculations!$B$3))),0)</f>
        <v>4.2554011528690684E-2</v>
      </c>
    </row>
    <row r="7954" spans="1:11" x14ac:dyDescent="0.35">
      <c r="A7954">
        <v>7951</v>
      </c>
      <c r="B7954" t="str">
        <f t="shared" si="124"/>
        <v>23-76.5</v>
      </c>
      <c r="C7954">
        <v>-76.626571402731003</v>
      </c>
      <c r="D7954">
        <v>23.140544451478998</v>
      </c>
      <c r="E7954">
        <f>ASIN(SQRT((SIN(RADIANS(PARAMETERS!$D$8-D7954)/2)*SIN(RADIANS(PARAMETERS!$D$8-D7954)/2))+(COS(RADIANS(D7954))*COS(RADIANS(PARAMETERS!$D$8))*SIN(RADIANS(PARAMETERS!$D$9-C7954)/2)*SIN(RADIANS(PARAMETERS!$D$9-C7954)/2))))*2*3958.756</f>
        <v>1169.7330963964898</v>
      </c>
      <c r="F7954">
        <v>175.03196716309</v>
      </c>
      <c r="G7954">
        <v>202.89443969727</v>
      </c>
      <c r="H7954">
        <v>245.91156005859</v>
      </c>
      <c r="I7954">
        <v>284.41781616211</v>
      </c>
      <c r="J7954">
        <v>328.95739746094</v>
      </c>
      <c r="K7954" s="6">
        <f>IFERROR(EXP(TREND(LN($F$1:$J$1),LN(F7954:J7954),LN(Calculations!$B$3))),0)</f>
        <v>4.1817195682371494E-2</v>
      </c>
    </row>
    <row r="7955" spans="1:11" x14ac:dyDescent="0.35">
      <c r="A7955">
        <v>7952</v>
      </c>
      <c r="B7955" t="str">
        <f t="shared" si="124"/>
        <v>23-77</v>
      </c>
      <c r="C7955">
        <v>-76.897892737632006</v>
      </c>
      <c r="D7955">
        <v>23.140544451478998</v>
      </c>
      <c r="E7955">
        <f>ASIN(SQRT((SIN(RADIANS(PARAMETERS!$D$8-D7955)/2)*SIN(RADIANS(PARAMETERS!$D$8-D7955)/2))+(COS(RADIANS(D7955))*COS(RADIANS(PARAMETERS!$D$8))*SIN(RADIANS(PARAMETERS!$D$9-C7955)/2)*SIN(RADIANS(PARAMETERS!$D$9-C7955)/2))))*2*3958.756</f>
        <v>1185.4766751402392</v>
      </c>
      <c r="F7955">
        <v>174.35458374023</v>
      </c>
      <c r="G7955">
        <v>202.19137573242</v>
      </c>
      <c r="H7955">
        <v>244.9100189209</v>
      </c>
      <c r="I7955">
        <v>283.12905883789</v>
      </c>
      <c r="J7955">
        <v>327.31637573242</v>
      </c>
      <c r="K7955" s="6">
        <f>IFERROR(EXP(TREND(LN($F$1:$J$1),LN(F7955:J7955),LN(Calculations!$B$3))),0)</f>
        <v>4.1182684248832091E-2</v>
      </c>
    </row>
    <row r="7956" spans="1:11" x14ac:dyDescent="0.35">
      <c r="A7956">
        <v>7953</v>
      </c>
      <c r="B7956" t="str">
        <f t="shared" si="124"/>
        <v>23-77</v>
      </c>
      <c r="C7956">
        <v>-77.169214072532995</v>
      </c>
      <c r="D7956">
        <v>23.140544451478998</v>
      </c>
      <c r="E7956">
        <f>ASIN(SQRT((SIN(RADIANS(PARAMETERS!$D$8-D7956)/2)*SIN(RADIANS(PARAMETERS!$D$8-D7956)/2))+(COS(RADIANS(D7956))*COS(RADIANS(PARAMETERS!$D$8))*SIN(RADIANS(PARAMETERS!$D$9-C7956)/2)*SIN(RADIANS(PARAMETERS!$D$9-C7956)/2))))*2*3958.756</f>
        <v>1201.2728623096509</v>
      </c>
      <c r="F7956">
        <v>173.85931396484</v>
      </c>
      <c r="G7956">
        <v>201.64654541016</v>
      </c>
      <c r="H7956">
        <v>244.12118530273</v>
      </c>
      <c r="I7956">
        <v>282.10446166992</v>
      </c>
      <c r="J7956">
        <v>326.00173950195</v>
      </c>
      <c r="K7956" s="6">
        <f>IFERROR(EXP(TREND(LN($F$1:$J$1),LN(F7956:J7956),LN(Calculations!$B$3))),0)</f>
        <v>4.0730121988950679E-2</v>
      </c>
    </row>
    <row r="7957" spans="1:11" x14ac:dyDescent="0.35">
      <c r="A7957">
        <v>7954</v>
      </c>
      <c r="B7957" t="str">
        <f t="shared" si="124"/>
        <v>23-77.5</v>
      </c>
      <c r="C7957">
        <v>-77.440535407433998</v>
      </c>
      <c r="D7957">
        <v>23.140544451478998</v>
      </c>
      <c r="E7957">
        <f>ASIN(SQRT((SIN(RADIANS(PARAMETERS!$D$8-D7957)/2)*SIN(RADIANS(PARAMETERS!$D$8-D7957)/2))+(COS(RADIANS(D7957))*COS(RADIANS(PARAMETERS!$D$8))*SIN(RADIANS(PARAMETERS!$D$9-C7957)/2)*SIN(RADIANS(PARAMETERS!$D$9-C7957)/2))))*2*3958.756</f>
        <v>1217.1195700428439</v>
      </c>
      <c r="F7957">
        <v>173.5401763916</v>
      </c>
      <c r="G7957">
        <v>201.29595947266</v>
      </c>
      <c r="H7957">
        <v>243.60745239258</v>
      </c>
      <c r="I7957">
        <v>281.43270874023</v>
      </c>
      <c r="J7957">
        <v>325.13513183594</v>
      </c>
      <c r="K7957" s="6">
        <f>IFERROR(EXP(TREND(LN($F$1:$J$1),LN(F7957:J7957),LN(Calculations!$B$3))),0)</f>
        <v>4.0444194898098834E-2</v>
      </c>
    </row>
    <row r="7958" spans="1:11" x14ac:dyDescent="0.35">
      <c r="A7958">
        <v>7955</v>
      </c>
      <c r="B7958" t="str">
        <f t="shared" si="124"/>
        <v>23-77.5</v>
      </c>
      <c r="C7958">
        <v>-77.711856742335002</v>
      </c>
      <c r="D7958">
        <v>23.140544451478998</v>
      </c>
      <c r="E7958">
        <f>ASIN(SQRT((SIN(RADIANS(PARAMETERS!$D$8-D7958)/2)*SIN(RADIANS(PARAMETERS!$D$8-D7958)/2))+(COS(RADIANS(D7958))*COS(RADIANS(PARAMETERS!$D$8))*SIN(RADIANS(PARAMETERS!$D$9-C7958)/2)*SIN(RADIANS(PARAMETERS!$D$9-C7958)/2))))*2*3958.756</f>
        <v>1233.0148107336154</v>
      </c>
      <c r="F7958">
        <v>173.30908203125</v>
      </c>
      <c r="G7958">
        <v>201.00588989258</v>
      </c>
      <c r="H7958">
        <v>243.16539001465</v>
      </c>
      <c r="I7958">
        <v>280.84228515625</v>
      </c>
      <c r="J7958">
        <v>324.36080932617</v>
      </c>
      <c r="K7958" s="6">
        <f>IFERROR(EXP(TREND(LN($F$1:$J$1),LN(F7958:J7958),LN(Calculations!$B$3))),0)</f>
        <v>4.0249593262093479E-2</v>
      </c>
    </row>
    <row r="7959" spans="1:11" x14ac:dyDescent="0.35">
      <c r="A7959">
        <v>7956</v>
      </c>
      <c r="B7959" t="str">
        <f t="shared" si="124"/>
        <v>23-78</v>
      </c>
      <c r="C7959">
        <v>-77.983178077236005</v>
      </c>
      <c r="D7959">
        <v>23.140544451478998</v>
      </c>
      <c r="E7959">
        <f>ASIN(SQRT((SIN(RADIANS(PARAMETERS!$D$8-D7959)/2)*SIN(RADIANS(PARAMETERS!$D$8-D7959)/2))+(COS(RADIANS(D7959))*COS(RADIANS(PARAMETERS!$D$8))*SIN(RADIANS(PARAMETERS!$D$9-C7959)/2)*SIN(RADIANS(PARAMETERS!$D$9-C7959)/2))))*2*3958.756</f>
        <v>1248.9566914579041</v>
      </c>
      <c r="F7959">
        <v>173.09213256836</v>
      </c>
      <c r="G7959">
        <v>200.68156433105</v>
      </c>
      <c r="H7959">
        <v>242.65478515625</v>
      </c>
      <c r="I7959">
        <v>280.14904785156</v>
      </c>
      <c r="J7959">
        <v>323.44033813477</v>
      </c>
      <c r="K7959" s="6">
        <f>IFERROR(EXP(TREND(LN($F$1:$J$1),LN(F7959:J7959),LN(Calculations!$B$3))),0)</f>
        <v>4.0080305431844619E-2</v>
      </c>
    </row>
    <row r="7960" spans="1:11" x14ac:dyDescent="0.35">
      <c r="A7960">
        <v>7957</v>
      </c>
      <c r="B7960" t="str">
        <f t="shared" si="124"/>
        <v>23-78.5</v>
      </c>
      <c r="C7960">
        <v>-78.254499412136994</v>
      </c>
      <c r="D7960">
        <v>23.140544451478998</v>
      </c>
      <c r="E7960">
        <f>ASIN(SQRT((SIN(RADIANS(PARAMETERS!$D$8-D7960)/2)*SIN(RADIANS(PARAMETERS!$D$8-D7960)/2))+(COS(RADIANS(D7960))*COS(RADIANS(PARAMETERS!$D$8))*SIN(RADIANS(PARAMETERS!$D$9-C7960)/2)*SIN(RADIANS(PARAMETERS!$D$9-C7960)/2))))*2*3958.756</f>
        <v>1264.9434087354152</v>
      </c>
      <c r="F7960">
        <v>172.89295959473</v>
      </c>
      <c r="G7960">
        <v>200.39137268066</v>
      </c>
      <c r="H7960">
        <v>242.18775939941</v>
      </c>
      <c r="I7960">
        <v>279.50827026367</v>
      </c>
      <c r="J7960">
        <v>322.58312988281</v>
      </c>
      <c r="K7960" s="6">
        <f>IFERROR(EXP(TREND(LN($F$1:$J$1),LN(F7960:J7960),LN(Calculations!$B$3))),0)</f>
        <v>3.9931616971139242E-2</v>
      </c>
    </row>
    <row r="7961" spans="1:11" x14ac:dyDescent="0.35">
      <c r="A7961">
        <v>7958</v>
      </c>
      <c r="B7961" t="str">
        <f t="shared" si="124"/>
        <v>23-78.5</v>
      </c>
      <c r="C7961">
        <v>-78.525820747037997</v>
      </c>
      <c r="D7961">
        <v>23.140544451478998</v>
      </c>
      <c r="E7961">
        <f>ASIN(SQRT((SIN(RADIANS(PARAMETERS!$D$8-D7961)/2)*SIN(RADIANS(PARAMETERS!$D$8-D7961)/2))+(COS(RADIANS(D7961))*COS(RADIANS(PARAMETERS!$D$8))*SIN(RADIANS(PARAMETERS!$D$9-C7961)/2)*SIN(RADIANS(PARAMETERS!$D$9-C7961)/2))))*2*3958.756</f>
        <v>1280.9732436061668</v>
      </c>
      <c r="F7961">
        <v>172.6768951416</v>
      </c>
      <c r="G7961">
        <v>200.09420776367</v>
      </c>
      <c r="H7961">
        <v>241.69793701172</v>
      </c>
      <c r="I7961">
        <v>278.82867431641</v>
      </c>
      <c r="J7961">
        <v>321.66668701172</v>
      </c>
      <c r="K7961" s="6">
        <f>IFERROR(EXP(TREND(LN($F$1:$J$1),LN(F7961:J7961),LN(Calculations!$B$3))),0)</f>
        <v>3.9777038517960855E-2</v>
      </c>
    </row>
    <row r="7962" spans="1:11" x14ac:dyDescent="0.35">
      <c r="A7962">
        <v>7959</v>
      </c>
      <c r="B7962" t="str">
        <f t="shared" si="124"/>
        <v>23-79</v>
      </c>
      <c r="C7962">
        <v>-78.797142081939</v>
      </c>
      <c r="D7962">
        <v>23.140544451478998</v>
      </c>
      <c r="E7962">
        <f>ASIN(SQRT((SIN(RADIANS(PARAMETERS!$D$8-D7962)/2)*SIN(RADIANS(PARAMETERS!$D$8-D7962)/2))+(COS(RADIANS(D7962))*COS(RADIANS(PARAMETERS!$D$8))*SIN(RADIANS(PARAMETERS!$D$9-C7962)/2)*SIN(RADIANS(PARAMETERS!$D$9-C7962)/2))))*2*3958.756</f>
        <v>1297.0445570027437</v>
      </c>
      <c r="F7962">
        <v>172.52380371094</v>
      </c>
      <c r="G7962">
        <v>199.86878967285</v>
      </c>
      <c r="H7962">
        <v>241.29797363281</v>
      </c>
      <c r="I7962">
        <v>278.2555847168</v>
      </c>
      <c r="J7962">
        <v>320.87646484375</v>
      </c>
      <c r="K7962" s="6">
        <f>IFERROR(EXP(TREND(LN($F$1:$J$1),LN(F7962:J7962),LN(Calculations!$B$3))),0)</f>
        <v>3.9689695555119947E-2</v>
      </c>
    </row>
    <row r="7963" spans="1:11" x14ac:dyDescent="0.35">
      <c r="A7963">
        <v>7960</v>
      </c>
      <c r="B7963" t="str">
        <f t="shared" si="124"/>
        <v>23-79</v>
      </c>
      <c r="C7963">
        <v>-79.068463416840004</v>
      </c>
      <c r="D7963">
        <v>23.140544451478998</v>
      </c>
      <c r="E7963">
        <f>ASIN(SQRT((SIN(RADIANS(PARAMETERS!$D$8-D7963)/2)*SIN(RADIANS(PARAMETERS!$D$8-D7963)/2))+(COS(RADIANS(D7963))*COS(RADIANS(PARAMETERS!$D$8))*SIN(RADIANS(PARAMETERS!$D$9-C7963)/2)*SIN(RADIANS(PARAMETERS!$D$9-C7963)/2))))*2*3958.756</f>
        <v>1313.1557854001098</v>
      </c>
      <c r="F7963">
        <v>172.58639526367</v>
      </c>
      <c r="G7963">
        <v>199.90957641602</v>
      </c>
      <c r="H7963">
        <v>241.2783203125</v>
      </c>
      <c r="I7963">
        <v>278.17272949219</v>
      </c>
      <c r="J7963">
        <v>320.71136474609</v>
      </c>
      <c r="K7963" s="6">
        <f>IFERROR(EXP(TREND(LN($F$1:$J$1),LN(F7963:J7963),LN(Calculations!$B$3))),0)</f>
        <v>3.9803060852135495E-2</v>
      </c>
    </row>
    <row r="7964" spans="1:11" x14ac:dyDescent="0.35">
      <c r="A7964">
        <v>7961</v>
      </c>
      <c r="B7964" t="str">
        <f t="shared" si="124"/>
        <v>23-79.5</v>
      </c>
      <c r="C7964">
        <v>-79.339784751741007</v>
      </c>
      <c r="D7964">
        <v>23.140544451478998</v>
      </c>
      <c r="E7964">
        <f>ASIN(SQRT((SIN(RADIANS(PARAMETERS!$D$8-D7964)/2)*SIN(RADIANS(PARAMETERS!$D$8-D7964)/2))+(COS(RADIANS(D7964))*COS(RADIANS(PARAMETERS!$D$8))*SIN(RADIANS(PARAMETERS!$D$9-C7964)/2)*SIN(RADIANS(PARAMETERS!$D$9-C7964)/2))))*2*3958.756</f>
        <v>1329.3054367258121</v>
      </c>
      <c r="F7964">
        <v>172.83984375</v>
      </c>
      <c r="G7964">
        <v>200.14270019531</v>
      </c>
      <c r="H7964">
        <v>241.51586914063</v>
      </c>
      <c r="I7964">
        <v>278.40814208984</v>
      </c>
      <c r="J7964">
        <v>320.93826293945</v>
      </c>
      <c r="K7964" s="6">
        <f>IFERROR(EXP(TREND(LN($F$1:$J$1),LN(F7964:J7964),LN(Calculations!$B$3))),0)</f>
        <v>4.0107060306683706E-2</v>
      </c>
    </row>
    <row r="7965" spans="1:11" x14ac:dyDescent="0.35">
      <c r="A7965">
        <v>7962</v>
      </c>
      <c r="B7965" t="str">
        <f t="shared" si="124"/>
        <v>23-79.5</v>
      </c>
      <c r="C7965">
        <v>-79.611106086641996</v>
      </c>
      <c r="D7965">
        <v>23.140544451478998</v>
      </c>
      <c r="E7965">
        <f>ASIN(SQRT((SIN(RADIANS(PARAMETERS!$D$8-D7965)/2)*SIN(RADIANS(PARAMETERS!$D$8-D7965)/2))+(COS(RADIANS(D7965))*COS(RADIANS(PARAMETERS!$D$8))*SIN(RADIANS(PARAMETERS!$D$9-C7965)/2)*SIN(RADIANS(PARAMETERS!$D$9-C7965)/2))))*2*3958.756</f>
        <v>1345.4920865143984</v>
      </c>
      <c r="F7965">
        <v>173.22421264648</v>
      </c>
      <c r="G7965">
        <v>200.48649597168</v>
      </c>
      <c r="H7965">
        <v>241.89503479004</v>
      </c>
      <c r="I7965">
        <v>278.81396484375</v>
      </c>
      <c r="J7965">
        <v>321.3698425293</v>
      </c>
      <c r="K7965" s="6">
        <f>IFERROR(EXP(TREND(LN($F$1:$J$1),LN(F7965:J7965),LN(Calculations!$B$3))),0)</f>
        <v>4.0547636631329827E-2</v>
      </c>
    </row>
    <row r="7966" spans="1:11" x14ac:dyDescent="0.35">
      <c r="A7966">
        <v>7963</v>
      </c>
      <c r="B7966" t="str">
        <f t="shared" si="124"/>
        <v>23-80</v>
      </c>
      <c r="C7966">
        <v>-79.882427421542999</v>
      </c>
      <c r="D7966">
        <v>23.140544451478998</v>
      </c>
      <c r="E7966">
        <f>ASIN(SQRT((SIN(RADIANS(PARAMETERS!$D$8-D7966)/2)*SIN(RADIANS(PARAMETERS!$D$8-D7966)/2))+(COS(RADIANS(D7966))*COS(RADIANS(PARAMETERS!$D$8))*SIN(RADIANS(PARAMETERS!$D$9-C7966)/2)*SIN(RADIANS(PARAMETERS!$D$9-C7966)/2))))*2*3958.756</f>
        <v>1361.714374290837</v>
      </c>
      <c r="F7966">
        <v>173.68544006348</v>
      </c>
      <c r="G7966">
        <v>200.88989257813</v>
      </c>
      <c r="H7966">
        <v>242.35943603516</v>
      </c>
      <c r="I7966">
        <v>279.32989501953</v>
      </c>
      <c r="J7966">
        <v>321.94229125977</v>
      </c>
      <c r="K7966" s="6">
        <f>IFERROR(EXP(TREND(LN($F$1:$J$1),LN(F7966:J7966),LN(Calculations!$B$3))),0)</f>
        <v>4.1064889113980235E-2</v>
      </c>
    </row>
    <row r="7967" spans="1:11" x14ac:dyDescent="0.35">
      <c r="A7967">
        <v>7964</v>
      </c>
      <c r="B7967" t="str">
        <f t="shared" si="124"/>
        <v>23-80</v>
      </c>
      <c r="C7967">
        <v>-80.153748756444003</v>
      </c>
      <c r="D7967">
        <v>23.140544451478998</v>
      </c>
      <c r="E7967">
        <f>ASIN(SQRT((SIN(RADIANS(PARAMETERS!$D$8-D7967)/2)*SIN(RADIANS(PARAMETERS!$D$8-D7967)/2))+(COS(RADIANS(D7967))*COS(RADIANS(PARAMETERS!$D$8))*SIN(RADIANS(PARAMETERS!$D$9-C7967)/2)*SIN(RADIANS(PARAMETERS!$D$9-C7967)/2))))*2*3958.756</f>
        <v>1377.9710001685955</v>
      </c>
      <c r="F7967">
        <v>174.2684173584</v>
      </c>
      <c r="G7967">
        <v>201.37370300293</v>
      </c>
      <c r="H7967">
        <v>242.92356872559</v>
      </c>
      <c r="I7967">
        <v>279.96307373047</v>
      </c>
      <c r="J7967">
        <v>322.65252685547</v>
      </c>
      <c r="K7967" s="6">
        <f>IFERROR(EXP(TREND(LN($F$1:$J$1),LN(F7967:J7967),LN(Calculations!$B$3))),0)</f>
        <v>4.1715717002999413E-2</v>
      </c>
    </row>
    <row r="7968" spans="1:11" x14ac:dyDescent="0.35">
      <c r="A7968">
        <v>7965</v>
      </c>
      <c r="B7968" t="str">
        <f t="shared" si="124"/>
        <v>23-80.5</v>
      </c>
      <c r="C7968">
        <v>-80.425070091345006</v>
      </c>
      <c r="D7968">
        <v>23.140544451478998</v>
      </c>
      <c r="E7968">
        <f>ASIN(SQRT((SIN(RADIANS(PARAMETERS!$D$8-D7968)/2)*SIN(RADIANS(PARAMETERS!$D$8-D7968)/2))+(COS(RADIANS(D7968))*COS(RADIANS(PARAMETERS!$D$8))*SIN(RADIANS(PARAMETERS!$D$9-C7968)/2)*SIN(RADIANS(PARAMETERS!$D$9-C7968)/2))))*2*3958.756</f>
        <v>1394.26072164895</v>
      </c>
      <c r="F7968">
        <v>174.91165161133</v>
      </c>
      <c r="G7968">
        <v>201.93147277832</v>
      </c>
      <c r="H7968">
        <v>243.57998657227</v>
      </c>
      <c r="I7968">
        <v>280.70516967773</v>
      </c>
      <c r="J7968">
        <v>323.49118041992</v>
      </c>
      <c r="K7968" s="6">
        <f>IFERROR(EXP(TREND(LN($F$1:$J$1),LN(F7968:J7968),LN(Calculations!$B$3))),0)</f>
        <v>4.2446239541095991E-2</v>
      </c>
    </row>
    <row r="7969" spans="1:11" x14ac:dyDescent="0.35">
      <c r="A7969">
        <v>7966</v>
      </c>
      <c r="B7969" t="str">
        <f t="shared" si="124"/>
        <v>23-80.5</v>
      </c>
      <c r="C7969">
        <v>-80.696391426245995</v>
      </c>
      <c r="D7969">
        <v>23.140544451478998</v>
      </c>
      <c r="E7969">
        <f>ASIN(SQRT((SIN(RADIANS(PARAMETERS!$D$8-D7969)/2)*SIN(RADIANS(PARAMETERS!$D$8-D7969)/2))+(COS(RADIANS(D7969))*COS(RADIANS(PARAMETERS!$D$8))*SIN(RADIANS(PARAMETERS!$D$9-C7969)/2)*SIN(RADIANS(PARAMETERS!$D$9-C7969)/2))))*2*3958.756</f>
        <v>1410.5823506088907</v>
      </c>
      <c r="F7969">
        <v>175.54258728027</v>
      </c>
      <c r="G7969">
        <v>202.54431152344</v>
      </c>
      <c r="H7969">
        <v>244.30911254883</v>
      </c>
      <c r="I7969">
        <v>281.53662109375</v>
      </c>
      <c r="J7969">
        <v>324.43911743164</v>
      </c>
      <c r="K7969" s="6">
        <f>IFERROR(EXP(TREND(LN($F$1:$J$1),LN(F7969:J7969),LN(Calculations!$B$3))),0)</f>
        <v>4.3182904711644564E-2</v>
      </c>
    </row>
    <row r="7970" spans="1:11" x14ac:dyDescent="0.35">
      <c r="A7970">
        <v>7967</v>
      </c>
      <c r="B7970" t="str">
        <f t="shared" si="124"/>
        <v>23-81</v>
      </c>
      <c r="C7970">
        <v>-80.967712761146998</v>
      </c>
      <c r="D7970">
        <v>23.140544451478998</v>
      </c>
      <c r="E7970">
        <f>ASIN(SQRT((SIN(RADIANS(PARAMETERS!$D$8-D7970)/2)*SIN(RADIANS(PARAMETERS!$D$8-D7970)/2))+(COS(RADIANS(D7970))*COS(RADIANS(PARAMETERS!$D$8))*SIN(RADIANS(PARAMETERS!$D$9-C7970)/2)*SIN(RADIANS(PARAMETERS!$D$9-C7970)/2))))*2*3958.756</f>
        <v>1426.9347504657885</v>
      </c>
      <c r="F7970">
        <v>176.00556945801</v>
      </c>
      <c r="G7970">
        <v>202.97132873535</v>
      </c>
      <c r="H7970">
        <v>244.77178955078</v>
      </c>
      <c r="I7970">
        <v>282.02398681641</v>
      </c>
      <c r="J7970">
        <v>324.94784545898</v>
      </c>
      <c r="K7970" s="6">
        <f>IFERROR(EXP(TREND(LN($F$1:$J$1),LN(F7970:J7970),LN(Calculations!$B$3))),0)</f>
        <v>4.3765521049299851E-2</v>
      </c>
    </row>
    <row r="7971" spans="1:11" x14ac:dyDescent="0.35">
      <c r="A7971">
        <v>7968</v>
      </c>
      <c r="B7971" t="str">
        <f t="shared" si="124"/>
        <v>23-81</v>
      </c>
      <c r="C7971">
        <v>-81.239034096048002</v>
      </c>
      <c r="D7971">
        <v>23.140544451478998</v>
      </c>
      <c r="E7971">
        <f>ASIN(SQRT((SIN(RADIANS(PARAMETERS!$D$8-D7971)/2)*SIN(RADIANS(PARAMETERS!$D$8-D7971)/2))+(COS(RADIANS(D7971))*COS(RADIANS(PARAMETERS!$D$8))*SIN(RADIANS(PARAMETERS!$D$9-C7971)/2)*SIN(RADIANS(PARAMETERS!$D$9-C7971)/2))))*2*3958.756</f>
        <v>1443.3168335077235</v>
      </c>
      <c r="F7971">
        <v>176.3214263916</v>
      </c>
      <c r="G7971">
        <v>203.25736999512</v>
      </c>
      <c r="H7971">
        <v>245.04606628418</v>
      </c>
      <c r="I7971">
        <v>282.2783203125</v>
      </c>
      <c r="J7971">
        <v>325.16970825195</v>
      </c>
      <c r="K7971" s="6">
        <f>IFERROR(EXP(TREND(LN($F$1:$J$1),LN(F7971:J7971),LN(Calculations!$B$3))),0)</f>
        <v>4.4197803155375089E-2</v>
      </c>
    </row>
    <row r="7972" spans="1:11" x14ac:dyDescent="0.35">
      <c r="A7972">
        <v>7969</v>
      </c>
      <c r="B7972" t="str">
        <f t="shared" si="124"/>
        <v>23-81.5</v>
      </c>
      <c r="C7972">
        <v>-81.510355430949005</v>
      </c>
      <c r="D7972">
        <v>23.140544451478998</v>
      </c>
      <c r="E7972">
        <f>ASIN(SQRT((SIN(RADIANS(PARAMETERS!$D$8-D7972)/2)*SIN(RADIANS(PARAMETERS!$D$8-D7972)/2))+(COS(RADIANS(D7972))*COS(RADIANS(PARAMETERS!$D$8))*SIN(RADIANS(PARAMETERS!$D$9-C7972)/2)*SIN(RADIANS(PARAMETERS!$D$9-C7972)/2))))*2*3958.756</f>
        <v>1459.7275583790993</v>
      </c>
      <c r="F7972">
        <v>176.58955383301</v>
      </c>
      <c r="G7972">
        <v>203.53358459473</v>
      </c>
      <c r="H7972">
        <v>245.32710266113</v>
      </c>
      <c r="I7972">
        <v>282.55679321289</v>
      </c>
      <c r="J7972">
        <v>325.4384765625</v>
      </c>
      <c r="K7972" s="6">
        <f>IFERROR(EXP(TREND(LN($F$1:$J$1),LN(F7972:J7972),LN(Calculations!$B$3))),0)</f>
        <v>4.4568142835797527E-2</v>
      </c>
    </row>
    <row r="7973" spans="1:11" x14ac:dyDescent="0.35">
      <c r="A7973">
        <v>7970</v>
      </c>
      <c r="B7973" t="str">
        <f t="shared" si="124"/>
        <v>23-82</v>
      </c>
      <c r="C7973">
        <v>-81.781676765849994</v>
      </c>
      <c r="D7973">
        <v>23.140544451478998</v>
      </c>
      <c r="E7973">
        <f>ASIN(SQRT((SIN(RADIANS(PARAMETERS!$D$8-D7973)/2)*SIN(RADIANS(PARAMETERS!$D$8-D7973)/2))+(COS(RADIANS(D7973))*COS(RADIANS(PARAMETERS!$D$8))*SIN(RADIANS(PARAMETERS!$D$9-C7973)/2)*SIN(RADIANS(PARAMETERS!$D$9-C7973)/2))))*2*3958.756</f>
        <v>1476.165927711799</v>
      </c>
      <c r="F7973">
        <v>176.84619140625</v>
      </c>
      <c r="G7973">
        <v>203.78160095215</v>
      </c>
      <c r="H7973">
        <v>245.56977844238</v>
      </c>
      <c r="I7973">
        <v>282.78729248047</v>
      </c>
      <c r="J7973">
        <v>325.6474609375</v>
      </c>
      <c r="K7973" s="6">
        <f>IFERROR(EXP(TREND(LN($F$1:$J$1),LN(F7973:J7973),LN(Calculations!$B$3))),0)</f>
        <v>4.4928547142276981E-2</v>
      </c>
    </row>
    <row r="7974" spans="1:11" x14ac:dyDescent="0.35">
      <c r="A7974">
        <v>7971</v>
      </c>
      <c r="B7974" t="str">
        <f t="shared" si="124"/>
        <v>23-82</v>
      </c>
      <c r="C7974">
        <v>-82.052998100750997</v>
      </c>
      <c r="D7974">
        <v>23.140544451478998</v>
      </c>
      <c r="E7974">
        <f>ASIN(SQRT((SIN(RADIANS(PARAMETERS!$D$8-D7974)/2)*SIN(RADIANS(PARAMETERS!$D$8-D7974)/2))+(COS(RADIANS(D7974))*COS(RADIANS(PARAMETERS!$D$8))*SIN(RADIANS(PARAMETERS!$D$9-C7974)/2)*SIN(RADIANS(PARAMETERS!$D$9-C7974)/2))))*2*3958.756</f>
        <v>1492.6309858927923</v>
      </c>
      <c r="F7974">
        <v>177.12712097168</v>
      </c>
      <c r="G7974">
        <v>204.03851318359</v>
      </c>
      <c r="H7974">
        <v>245.82705688477</v>
      </c>
      <c r="I7974">
        <v>283.03790283203</v>
      </c>
      <c r="J7974">
        <v>325.88345336914</v>
      </c>
      <c r="K7974" s="6">
        <f>IFERROR(EXP(TREND(LN($F$1:$J$1),LN(F7974:J7974),LN(Calculations!$B$3))),0)</f>
        <v>4.5315362017000996E-2</v>
      </c>
    </row>
    <row r="7975" spans="1:11" x14ac:dyDescent="0.35">
      <c r="A7975">
        <v>7972</v>
      </c>
      <c r="B7975" t="str">
        <f t="shared" si="124"/>
        <v>23-82.5</v>
      </c>
      <c r="C7975">
        <v>-82.324319435652001</v>
      </c>
      <c r="D7975">
        <v>23.140544451478998</v>
      </c>
      <c r="E7975">
        <f>ASIN(SQRT((SIN(RADIANS(PARAMETERS!$D$8-D7975)/2)*SIN(RADIANS(PARAMETERS!$D$8-D7975)/2))+(COS(RADIANS(D7975))*COS(RADIANS(PARAMETERS!$D$8))*SIN(RADIANS(PARAMETERS!$D$9-C7975)/2)*SIN(RADIANS(PARAMETERS!$D$9-C7975)/2))))*2*3958.756</f>
        <v>1509.1218169596598</v>
      </c>
      <c r="F7975">
        <v>177.43412780762</v>
      </c>
      <c r="G7975">
        <v>204.33787536621</v>
      </c>
      <c r="H7975">
        <v>246.15075683594</v>
      </c>
      <c r="I7975">
        <v>283.37841796875</v>
      </c>
      <c r="J7975">
        <v>326.23840332031</v>
      </c>
      <c r="K7975" s="6">
        <f>IFERROR(EXP(TREND(LN($F$1:$J$1),LN(F7975:J7975),LN(Calculations!$B$3))),0)</f>
        <v>4.5726874913644334E-2</v>
      </c>
    </row>
    <row r="7976" spans="1:11" x14ac:dyDescent="0.35">
      <c r="A7976">
        <v>7973</v>
      </c>
      <c r="B7976" t="str">
        <f t="shared" si="124"/>
        <v>23-82.5</v>
      </c>
      <c r="C7976">
        <v>-82.595640770553004</v>
      </c>
      <c r="D7976">
        <v>23.140544451478998</v>
      </c>
      <c r="E7976">
        <f>ASIN(SQRT((SIN(RADIANS(PARAMETERS!$D$8-D7976)/2)*SIN(RADIANS(PARAMETERS!$D$8-D7976)/2))+(COS(RADIANS(D7976))*COS(RADIANS(PARAMETERS!$D$8))*SIN(RADIANS(PARAMETERS!$D$9-C7976)/2)*SIN(RADIANS(PARAMETERS!$D$9-C7976)/2))))*2*3958.756</f>
        <v>1525.6375426160885</v>
      </c>
      <c r="F7976">
        <v>177.78463745117</v>
      </c>
      <c r="G7976">
        <v>204.70106506348</v>
      </c>
      <c r="H7976">
        <v>246.5622253418</v>
      </c>
      <c r="I7976">
        <v>283.82925415039</v>
      </c>
      <c r="J7976">
        <v>326.73095703125</v>
      </c>
      <c r="K7976" s="6">
        <f>IFERROR(EXP(TREND(LN($F$1:$J$1),LN(F7976:J7976),LN(Calculations!$B$3))),0)</f>
        <v>4.619023327851348E-2</v>
      </c>
    </row>
    <row r="7977" spans="1:11" x14ac:dyDescent="0.35">
      <c r="A7977">
        <v>7974</v>
      </c>
      <c r="B7977" t="str">
        <f t="shared" si="124"/>
        <v>23-83</v>
      </c>
      <c r="C7977">
        <v>-82.866962105453993</v>
      </c>
      <c r="D7977">
        <v>23.140544451478998</v>
      </c>
      <c r="E7977">
        <f>ASIN(SQRT((SIN(RADIANS(PARAMETERS!$D$8-D7977)/2)*SIN(RADIANS(PARAMETERS!$D$8-D7977)/2))+(COS(RADIANS(D7977))*COS(RADIANS(PARAMETERS!$D$8))*SIN(RADIANS(PARAMETERS!$D$9-C7977)/2)*SIN(RADIANS(PARAMETERS!$D$9-C7977)/2))))*2*3958.756</f>
        <v>1542.1773203598696</v>
      </c>
      <c r="F7977">
        <v>178.23272705078</v>
      </c>
      <c r="G7977">
        <v>205.20690917969</v>
      </c>
      <c r="H7977">
        <v>247.18817138672</v>
      </c>
      <c r="I7977">
        <v>284.56411743164</v>
      </c>
      <c r="J7977">
        <v>327.59323120117</v>
      </c>
      <c r="K7977" s="6">
        <f>IFERROR(EXP(TREND(LN($F$1:$J$1),LN(F7977:J7977),LN(Calculations!$B$3))),0)</f>
        <v>4.6747916940733998E-2</v>
      </c>
    </row>
    <row r="7978" spans="1:11" x14ac:dyDescent="0.35">
      <c r="A7978">
        <v>7975</v>
      </c>
      <c r="B7978" t="str">
        <f t="shared" si="124"/>
        <v>23-83</v>
      </c>
      <c r="C7978">
        <v>-83.138283440354996</v>
      </c>
      <c r="D7978">
        <v>23.140544451478998</v>
      </c>
      <c r="E7978">
        <f>ASIN(SQRT((SIN(RADIANS(PARAMETERS!$D$8-D7978)/2)*SIN(RADIANS(PARAMETERS!$D$8-D7978)/2))+(COS(RADIANS(D7978))*COS(RADIANS(PARAMETERS!$D$8))*SIN(RADIANS(PARAMETERS!$D$9-C7978)/2)*SIN(RADIANS(PARAMETERS!$D$9-C7978)/2))))*2*3958.756</f>
        <v>1558.7403417164455</v>
      </c>
      <c r="F7978">
        <v>178.80760192871</v>
      </c>
      <c r="G7978">
        <v>205.90188598633</v>
      </c>
      <c r="H7978">
        <v>248.10578918457</v>
      </c>
      <c r="I7978">
        <v>285.69067382813</v>
      </c>
      <c r="J7978">
        <v>328.97091674805</v>
      </c>
      <c r="K7978" s="6">
        <f>IFERROR(EXP(TREND(LN($F$1:$J$1),LN(F7978:J7978),LN(Calculations!$B$3))),0)</f>
        <v>4.7419864292627525E-2</v>
      </c>
    </row>
    <row r="7979" spans="1:11" x14ac:dyDescent="0.35">
      <c r="A7979">
        <v>7976</v>
      </c>
      <c r="B7979" t="str">
        <f t="shared" si="124"/>
        <v>23-83.5</v>
      </c>
      <c r="C7979">
        <v>-83.409604775255005</v>
      </c>
      <c r="D7979">
        <v>23.140544451478998</v>
      </c>
      <c r="E7979">
        <f>ASIN(SQRT((SIN(RADIANS(PARAMETERS!$D$8-D7979)/2)*SIN(RADIANS(PARAMETERS!$D$8-D7979)/2))+(COS(RADIANS(D7979))*COS(RADIANS(PARAMETERS!$D$8))*SIN(RADIANS(PARAMETERS!$D$9-C7979)/2)*SIN(RADIANS(PARAMETERS!$D$9-C7979)/2))))*2*3958.756</f>
        <v>1575.3258305714146</v>
      </c>
      <c r="F7979">
        <v>179.32316589355</v>
      </c>
      <c r="G7979">
        <v>206.54553222656</v>
      </c>
      <c r="H7979">
        <v>248.97668457031</v>
      </c>
      <c r="I7979">
        <v>286.77658081055</v>
      </c>
      <c r="J7979">
        <v>330.31713867188</v>
      </c>
      <c r="K7979" s="6">
        <f>IFERROR(EXP(TREND(LN($F$1:$J$1),LN(F7979:J7979),LN(Calculations!$B$3))),0)</f>
        <v>4.8007145522695742E-2</v>
      </c>
    </row>
    <row r="7980" spans="1:11" x14ac:dyDescent="0.35">
      <c r="A7980">
        <v>7977</v>
      </c>
      <c r="B7980" t="str">
        <f t="shared" si="124"/>
        <v>23-83.5</v>
      </c>
      <c r="C7980">
        <v>-83.680926110155994</v>
      </c>
      <c r="D7980">
        <v>23.140544451478998</v>
      </c>
      <c r="E7980">
        <f>ASIN(SQRT((SIN(RADIANS(PARAMETERS!$D$8-D7980)/2)*SIN(RADIANS(PARAMETERS!$D$8-D7980)/2))+(COS(RADIANS(D7980))*COS(RADIANS(PARAMETERS!$D$8))*SIN(RADIANS(PARAMETERS!$D$9-C7980)/2)*SIN(RADIANS(PARAMETERS!$D$9-C7980)/2))))*2*3958.756</f>
        <v>1591.9330415962845</v>
      </c>
      <c r="F7980">
        <v>179.72981262207</v>
      </c>
      <c r="G7980">
        <v>207.08274841309</v>
      </c>
      <c r="H7980">
        <v>249.73422241211</v>
      </c>
      <c r="I7980">
        <v>287.74520874023</v>
      </c>
      <c r="J7980">
        <v>331.54370117188</v>
      </c>
      <c r="K7980" s="6">
        <f>IFERROR(EXP(TREND(LN($F$1:$J$1),LN(F7980:J7980),LN(Calculations!$B$3))),0)</f>
        <v>4.8442021820469444E-2</v>
      </c>
    </row>
    <row r="7981" spans="1:11" x14ac:dyDescent="0.35">
      <c r="A7981">
        <v>7978</v>
      </c>
      <c r="B7981" t="str">
        <f t="shared" si="124"/>
        <v>23-84</v>
      </c>
      <c r="C7981">
        <v>-83.952247445056997</v>
      </c>
      <c r="D7981">
        <v>23.140544451478998</v>
      </c>
      <c r="E7981">
        <f>ASIN(SQRT((SIN(RADIANS(PARAMETERS!$D$8-D7981)/2)*SIN(RADIANS(PARAMETERS!$D$8-D7981)/2))+(COS(RADIANS(D7981))*COS(RADIANS(PARAMETERS!$D$8))*SIN(RADIANS(PARAMETERS!$D$9-C7981)/2)*SIN(RADIANS(PARAMETERS!$D$9-C7981)/2))))*2*3958.756</f>
        <v>1608.5612587608659</v>
      </c>
      <c r="F7981">
        <v>180.02282714844</v>
      </c>
      <c r="G7981">
        <v>207.49967956543</v>
      </c>
      <c r="H7981">
        <v>250.36399841309</v>
      </c>
      <c r="I7981">
        <v>288.58193969727</v>
      </c>
      <c r="J7981">
        <v>332.63626098633</v>
      </c>
      <c r="K7981" s="6">
        <f>IFERROR(EXP(TREND(LN($F$1:$J$1),LN(F7981:J7981),LN(Calculations!$B$3))),0)</f>
        <v>4.8711569798170845E-2</v>
      </c>
    </row>
    <row r="7982" spans="1:11" x14ac:dyDescent="0.35">
      <c r="A7982">
        <v>7979</v>
      </c>
      <c r="B7982" t="str">
        <f t="shared" si="124"/>
        <v>23-84</v>
      </c>
      <c r="C7982">
        <v>-84.223568779958001</v>
      </c>
      <c r="D7982">
        <v>23.140544451478998</v>
      </c>
      <c r="E7982">
        <f>ASIN(SQRT((SIN(RADIANS(PARAMETERS!$D$8-D7982)/2)*SIN(RADIANS(PARAMETERS!$D$8-D7982)/2))+(COS(RADIANS(D7982))*COS(RADIANS(PARAMETERS!$D$8))*SIN(RADIANS(PARAMETERS!$D$9-C7982)/2)*SIN(RADIANS(PARAMETERS!$D$9-C7982)/2))))*2*3958.756</f>
        <v>1625.2097939281773</v>
      </c>
      <c r="F7982">
        <v>180.12666320801</v>
      </c>
      <c r="G7982">
        <v>207.6943359375</v>
      </c>
      <c r="H7982">
        <v>250.71897888184</v>
      </c>
      <c r="I7982">
        <v>289.09628295898</v>
      </c>
      <c r="J7982">
        <v>333.35083007813</v>
      </c>
      <c r="K7982" s="6">
        <f>IFERROR(EXP(TREND(LN($F$1:$J$1),LN(F7982:J7982),LN(Calculations!$B$3))),0)</f>
        <v>4.8737416339970981E-2</v>
      </c>
    </row>
    <row r="7983" spans="1:11" x14ac:dyDescent="0.35">
      <c r="A7983">
        <v>7980</v>
      </c>
      <c r="B7983" t="str">
        <f t="shared" si="124"/>
        <v>23-84.5</v>
      </c>
      <c r="C7983">
        <v>-84.494890114859004</v>
      </c>
      <c r="D7983">
        <v>23.140544451478998</v>
      </c>
      <c r="E7983">
        <f>ASIN(SQRT((SIN(RADIANS(PARAMETERS!$D$8-D7983)/2)*SIN(RADIANS(PARAMETERS!$D$8-D7983)/2))+(COS(RADIANS(D7983))*COS(RADIANS(PARAMETERS!$D$8))*SIN(RADIANS(PARAMETERS!$D$9-C7983)/2)*SIN(RADIANS(PARAMETERS!$D$9-C7983)/2))))*2*3958.756</f>
        <v>1641.8779855260034</v>
      </c>
      <c r="F7983">
        <v>180.21862792969</v>
      </c>
      <c r="G7983">
        <v>207.89833068848</v>
      </c>
      <c r="H7983">
        <v>251.12223815918</v>
      </c>
      <c r="I7983">
        <v>289.69882202148</v>
      </c>
      <c r="J7983">
        <v>334.20477294922</v>
      </c>
      <c r="K7983" s="6">
        <f>IFERROR(EXP(TREND(LN($F$1:$J$1),LN(F7983:J7983),LN(Calculations!$B$3))),0)</f>
        <v>4.8713740175032945E-2</v>
      </c>
    </row>
    <row r="7984" spans="1:11" x14ac:dyDescent="0.35">
      <c r="A7984">
        <v>7981</v>
      </c>
      <c r="B7984" t="str">
        <f t="shared" si="124"/>
        <v>23-85</v>
      </c>
      <c r="C7984">
        <v>-84.766211449759993</v>
      </c>
      <c r="D7984">
        <v>23.140544451478998</v>
      </c>
      <c r="E7984">
        <f>ASIN(SQRT((SIN(RADIANS(PARAMETERS!$D$8-D7984)/2)*SIN(RADIANS(PARAMETERS!$D$8-D7984)/2))+(COS(RADIANS(D7984))*COS(RADIANS(PARAMETERS!$D$8))*SIN(RADIANS(PARAMETERS!$D$9-C7984)/2)*SIN(RADIANS(PARAMETERS!$D$9-C7984)/2))))*2*3958.756</f>
        <v>1658.5651972907845</v>
      </c>
      <c r="F7984">
        <v>180.36611938477</v>
      </c>
      <c r="G7984">
        <v>208.19966125488</v>
      </c>
      <c r="H7984">
        <v>251.69651794434</v>
      </c>
      <c r="I7984">
        <v>290.54559326172</v>
      </c>
      <c r="J7984">
        <v>335.39498901367</v>
      </c>
      <c r="K7984" s="6">
        <f>IFERROR(EXP(TREND(LN($F$1:$J$1),LN(F7984:J7984),LN(Calculations!$B$3))),0)</f>
        <v>4.8714403780321817E-2</v>
      </c>
    </row>
    <row r="7985" spans="1:11" x14ac:dyDescent="0.35">
      <c r="A7985">
        <v>7982</v>
      </c>
      <c r="B7985" t="str">
        <f t="shared" si="124"/>
        <v>23-85</v>
      </c>
      <c r="C7985">
        <v>-85.037532784660996</v>
      </c>
      <c r="D7985">
        <v>23.140544451478998</v>
      </c>
      <c r="E7985">
        <f>ASIN(SQRT((SIN(RADIANS(PARAMETERS!$D$8-D7985)/2)*SIN(RADIANS(PARAMETERS!$D$8-D7985)/2))+(COS(RADIANS(D7985))*COS(RADIANS(PARAMETERS!$D$8))*SIN(RADIANS(PARAMETERS!$D$9-C7985)/2)*SIN(RADIANS(PARAMETERS!$D$9-C7985)/2))))*2*3958.756</f>
        <v>1675.2708170794472</v>
      </c>
      <c r="F7985">
        <v>180.46754455566</v>
      </c>
      <c r="G7985">
        <v>208.44952392578</v>
      </c>
      <c r="H7985">
        <v>252.21124267578</v>
      </c>
      <c r="I7985">
        <v>291.32583618164</v>
      </c>
      <c r="J7985">
        <v>336.51080322266</v>
      </c>
      <c r="K7985" s="6">
        <f>IFERROR(EXP(TREND(LN($F$1:$J$1),LN(F7985:J7985),LN(Calculations!$B$3))),0)</f>
        <v>4.865388629671679E-2</v>
      </c>
    </row>
    <row r="7986" spans="1:11" x14ac:dyDescent="0.35">
      <c r="A7986">
        <v>7983</v>
      </c>
      <c r="B7986" t="str">
        <f t="shared" si="124"/>
        <v>23-85.5</v>
      </c>
      <c r="C7986">
        <v>-85.308854119562</v>
      </c>
      <c r="D7986">
        <v>23.140544451478998</v>
      </c>
      <c r="E7986">
        <f>ASIN(SQRT((SIN(RADIANS(PARAMETERS!$D$8-D7986)/2)*SIN(RADIANS(PARAMETERS!$D$8-D7986)/2))+(COS(RADIANS(D7986))*COS(RADIANS(PARAMETERS!$D$8))*SIN(RADIANS(PARAMETERS!$D$9-C7986)/2)*SIN(RADIANS(PARAMETERS!$D$9-C7986)/2))))*2*3958.756</f>
        <v>1691.9942557450813</v>
      </c>
      <c r="F7986">
        <v>180.52337646484</v>
      </c>
      <c r="G7986">
        <v>208.65914916992</v>
      </c>
      <c r="H7986">
        <v>252.69711303711</v>
      </c>
      <c r="I7986">
        <v>292.09005737305</v>
      </c>
      <c r="J7986">
        <v>337.6282043457</v>
      </c>
      <c r="K7986" s="6">
        <f>IFERROR(EXP(TREND(LN($F$1:$J$1),LN(F7986:J7986),LN(Calculations!$B$3))),0)</f>
        <v>4.8518490319653079E-2</v>
      </c>
    </row>
    <row r="7987" spans="1:11" x14ac:dyDescent="0.35">
      <c r="A7987">
        <v>7984</v>
      </c>
      <c r="B7987" t="str">
        <f t="shared" si="124"/>
        <v>23-85.5</v>
      </c>
      <c r="C7987">
        <v>-85.580175454463003</v>
      </c>
      <c r="D7987">
        <v>23.140544451478998</v>
      </c>
      <c r="E7987">
        <f>ASIN(SQRT((SIN(RADIANS(PARAMETERS!$D$8-D7987)/2)*SIN(RADIANS(PARAMETERS!$D$8-D7987)/2))+(COS(RADIANS(D7987))*COS(RADIANS(PARAMETERS!$D$8))*SIN(RADIANS(PARAMETERS!$D$9-C7987)/2)*SIN(RADIANS(PARAMETERS!$D$9-C7987)/2))))*2*3958.756</f>
        <v>1708.7349460726675</v>
      </c>
      <c r="F7987">
        <v>180.53005981445</v>
      </c>
      <c r="G7987">
        <v>208.82807922363</v>
      </c>
      <c r="H7987">
        <v>253.15972900391</v>
      </c>
      <c r="I7987">
        <v>292.85037231445</v>
      </c>
      <c r="J7987">
        <v>338.76773071289</v>
      </c>
      <c r="K7987" s="6">
        <f>IFERROR(EXP(TREND(LN($F$1:$J$1),LN(F7987:J7987),LN(Calculations!$B$3))),0)</f>
        <v>4.83000647943988E-2</v>
      </c>
    </row>
    <row r="7988" spans="1:11" x14ac:dyDescent="0.35">
      <c r="A7988">
        <v>7985</v>
      </c>
      <c r="B7988" t="str">
        <f t="shared" si="124"/>
        <v>23-86</v>
      </c>
      <c r="C7988">
        <v>-85.851496789364006</v>
      </c>
      <c r="D7988">
        <v>23.140544451478998</v>
      </c>
      <c r="E7988">
        <f>ASIN(SQRT((SIN(RADIANS(PARAMETERS!$D$8-D7988)/2)*SIN(RADIANS(PARAMETERS!$D$8-D7988)/2))+(COS(RADIANS(D7988))*COS(RADIANS(PARAMETERS!$D$8))*SIN(RADIANS(PARAMETERS!$D$9-C7988)/2)*SIN(RADIANS(PARAMETERS!$D$9-C7988)/2))))*2*3958.756</f>
        <v>1725.4923417712853</v>
      </c>
      <c r="F7988">
        <v>180.41122436523</v>
      </c>
      <c r="G7988">
        <v>208.84512329102</v>
      </c>
      <c r="H7988">
        <v>253.42753601074</v>
      </c>
      <c r="I7988">
        <v>293.37603759766</v>
      </c>
      <c r="J7988">
        <v>339.62509155273</v>
      </c>
      <c r="K7988" s="6">
        <f>IFERROR(EXP(TREND(LN($F$1:$J$1),LN(F7988:J7988),LN(Calculations!$B$3))),0)</f>
        <v>4.793676801895104E-2</v>
      </c>
    </row>
    <row r="7989" spans="1:11" x14ac:dyDescent="0.35">
      <c r="A7989">
        <v>7986</v>
      </c>
      <c r="B7989" t="str">
        <f t="shared" si="124"/>
        <v>23-86</v>
      </c>
      <c r="C7989">
        <v>-86.122818124264995</v>
      </c>
      <c r="D7989">
        <v>23.140544451478998</v>
      </c>
      <c r="E7989">
        <f>ASIN(SQRT((SIN(RADIANS(PARAMETERS!$D$8-D7989)/2)*SIN(RADIANS(PARAMETERS!$D$8-D7989)/2))+(COS(RADIANS(D7989))*COS(RADIANS(PARAMETERS!$D$8))*SIN(RADIANS(PARAMETERS!$D$9-C7989)/2)*SIN(RADIANS(PARAMETERS!$D$9-C7989)/2))))*2*3958.756</f>
        <v>1742.2659165194586</v>
      </c>
      <c r="F7989">
        <v>180.14300537109</v>
      </c>
      <c r="G7989">
        <v>208.68490600586</v>
      </c>
      <c r="H7989">
        <v>253.4737701416</v>
      </c>
      <c r="I7989">
        <v>293.63998413086</v>
      </c>
      <c r="J7989">
        <v>340.17391967773</v>
      </c>
      <c r="K7989" s="6">
        <f>IFERROR(EXP(TREND(LN($F$1:$J$1),LN(F7989:J7989),LN(Calculations!$B$3))),0)</f>
        <v>4.7399561847816005E-2</v>
      </c>
    </row>
    <row r="7990" spans="1:11" x14ac:dyDescent="0.35">
      <c r="A7990">
        <v>7987</v>
      </c>
      <c r="B7990" t="str">
        <f t="shared" si="124"/>
        <v>23-86.5</v>
      </c>
      <c r="C7990">
        <v>-86.394139459165999</v>
      </c>
      <c r="D7990">
        <v>23.140544451478998</v>
      </c>
      <c r="E7990">
        <f>ASIN(SQRT((SIN(RADIANS(PARAMETERS!$D$8-D7990)/2)*SIN(RADIANS(PARAMETERS!$D$8-D7990)/2))+(COS(RADIANS(D7990))*COS(RADIANS(PARAMETERS!$D$8))*SIN(RADIANS(PARAMETERS!$D$9-C7990)/2)*SIN(RADIANS(PARAMETERS!$D$9-C7990)/2))))*2*3958.756</f>
        <v>1759.0551630605282</v>
      </c>
      <c r="F7990">
        <v>179.71145629883</v>
      </c>
      <c r="G7990">
        <v>208.32989501953</v>
      </c>
      <c r="H7990">
        <v>253.27523803711</v>
      </c>
      <c r="I7990">
        <v>293.61389160156</v>
      </c>
      <c r="J7990">
        <v>340.37994384766</v>
      </c>
      <c r="K7990" s="6">
        <f>IFERROR(EXP(TREND(LN($F$1:$J$1),LN(F7990:J7990),LN(Calculations!$B$3))),0)</f>
        <v>4.6679620270109717E-2</v>
      </c>
    </row>
    <row r="7991" spans="1:11" x14ac:dyDescent="0.35">
      <c r="A7991">
        <v>7988</v>
      </c>
      <c r="B7991" t="str">
        <f t="shared" si="124"/>
        <v>23-86.5</v>
      </c>
      <c r="C7991">
        <v>-86.665460794067002</v>
      </c>
      <c r="D7991">
        <v>23.140544451478998</v>
      </c>
      <c r="E7991">
        <f>ASIN(SQRT((SIN(RADIANS(PARAMETERS!$D$8-D7991)/2)*SIN(RADIANS(PARAMETERS!$D$8-D7991)/2))+(COS(RADIANS(D7991))*COS(RADIANS(PARAMETERS!$D$8))*SIN(RADIANS(PARAMETERS!$D$9-C7991)/2)*SIN(RADIANS(PARAMETERS!$D$9-C7991)/2))))*2*3958.756</f>
        <v>1775.8595923451023</v>
      </c>
      <c r="F7991">
        <v>179.04586791992</v>
      </c>
      <c r="G7991">
        <v>207.68064880371</v>
      </c>
      <c r="H7991">
        <v>252.68270874023</v>
      </c>
      <c r="I7991">
        <v>293.09973144531</v>
      </c>
      <c r="J7991">
        <v>339.98431396484</v>
      </c>
      <c r="K7991" s="6">
        <f>IFERROR(EXP(TREND(LN($F$1:$J$1),LN(F7991:J7991),LN(Calculations!$B$3))),0)</f>
        <v>4.5723186450202256E-2</v>
      </c>
    </row>
    <row r="7992" spans="1:11" x14ac:dyDescent="0.35">
      <c r="A7992">
        <v>7989</v>
      </c>
      <c r="B7992" t="str">
        <f t="shared" si="124"/>
        <v>23-87</v>
      </c>
      <c r="C7992">
        <v>-86.936782128968005</v>
      </c>
      <c r="D7992">
        <v>23.140544451478998</v>
      </c>
      <c r="E7992">
        <f>ASIN(SQRT((SIN(RADIANS(PARAMETERS!$D$8-D7992)/2)*SIN(RADIANS(PARAMETERS!$D$8-D7992)/2))+(COS(RADIANS(D7992))*COS(RADIANS(PARAMETERS!$D$8))*SIN(RADIANS(PARAMETERS!$D$9-C7992)/2)*SIN(RADIANS(PARAMETERS!$D$9-C7992)/2))))*2*3958.756</f>
        <v>1792.6787327178747</v>
      </c>
      <c r="F7992">
        <v>178.31739807129</v>
      </c>
      <c r="G7992">
        <v>206.97360229492</v>
      </c>
      <c r="H7992">
        <v>252.03204345703</v>
      </c>
      <c r="I7992">
        <v>292.52905273438</v>
      </c>
      <c r="J7992">
        <v>339.53594970703</v>
      </c>
      <c r="K7992" s="6">
        <f>IFERROR(EXP(TREND(LN($F$1:$J$1),LN(F7992:J7992),LN(Calculations!$B$3))),0)</f>
        <v>4.4709249126631559E-2</v>
      </c>
    </row>
    <row r="7993" spans="1:11" x14ac:dyDescent="0.35">
      <c r="A7993">
        <v>7990</v>
      </c>
      <c r="B7993" t="str">
        <f t="shared" si="124"/>
        <v>23-87</v>
      </c>
      <c r="C7993">
        <v>-87.208103463868994</v>
      </c>
      <c r="D7993">
        <v>23.140544451478998</v>
      </c>
      <c r="E7993">
        <f>ASIN(SQRT((SIN(RADIANS(PARAMETERS!$D$8-D7993)/2)*SIN(RADIANS(PARAMETERS!$D$8-D7993)/2))+(COS(RADIANS(D7993))*COS(RADIANS(PARAMETERS!$D$8))*SIN(RADIANS(PARAMETERS!$D$9-C7993)/2)*SIN(RADIANS(PARAMETERS!$D$9-C7993)/2))))*2*3958.756</f>
        <v>1809.5121291462192</v>
      </c>
      <c r="F7993">
        <v>177.53703308105</v>
      </c>
      <c r="G7993">
        <v>206.22099304199</v>
      </c>
      <c r="H7993">
        <v>251.33682250977</v>
      </c>
      <c r="I7993">
        <v>291.91659545898</v>
      </c>
      <c r="J7993">
        <v>339.05102539063</v>
      </c>
      <c r="K7993" s="6">
        <f>IFERROR(EXP(TREND(LN($F$1:$J$1),LN(F7993:J7993),LN(Calculations!$B$3))),0)</f>
        <v>4.3656724946135414E-2</v>
      </c>
    </row>
    <row r="7994" spans="1:11" x14ac:dyDescent="0.35">
      <c r="A7994">
        <v>7991</v>
      </c>
      <c r="B7994" t="str">
        <f t="shared" si="124"/>
        <v>23-87.5</v>
      </c>
      <c r="C7994">
        <v>-87.479424798769998</v>
      </c>
      <c r="D7994">
        <v>23.140544451478998</v>
      </c>
      <c r="E7994">
        <f>ASIN(SQRT((SIN(RADIANS(PARAMETERS!$D$8-D7994)/2)*SIN(RADIANS(PARAMETERS!$D$8-D7994)/2))+(COS(RADIANS(D7994))*COS(RADIANS(PARAMETERS!$D$8))*SIN(RADIANS(PARAMETERS!$D$9-C7994)/2)*SIN(RADIANS(PARAMETERS!$D$9-C7994)/2))))*2*3958.756</f>
        <v>1826.3593424881749</v>
      </c>
      <c r="F7994">
        <v>176.63232421875</v>
      </c>
      <c r="G7994">
        <v>205.3088684082</v>
      </c>
      <c r="H7994">
        <v>250.40518188477</v>
      </c>
      <c r="I7994">
        <v>290.99264526367</v>
      </c>
      <c r="J7994">
        <v>338.16152954102</v>
      </c>
      <c r="K7994" s="6">
        <f>IFERROR(EXP(TREND(LN($F$1:$J$1),LN(F7994:J7994),LN(Calculations!$B$3))),0)</f>
        <v>4.2524700338148508E-2</v>
      </c>
    </row>
    <row r="7995" spans="1:11" x14ac:dyDescent="0.35">
      <c r="A7995">
        <v>7992</v>
      </c>
      <c r="B7995" t="str">
        <f t="shared" si="124"/>
        <v>23-88</v>
      </c>
      <c r="C7995">
        <v>-87.750746133671001</v>
      </c>
      <c r="D7995">
        <v>23.140544451478998</v>
      </c>
      <c r="E7995">
        <f>ASIN(SQRT((SIN(RADIANS(PARAMETERS!$D$8-D7995)/2)*SIN(RADIANS(PARAMETERS!$D$8-D7995)/2))+(COS(RADIANS(D7995))*COS(RADIANS(PARAMETERS!$D$8))*SIN(RADIANS(PARAMETERS!$D$9-C7995)/2)*SIN(RADIANS(PARAMETERS!$D$9-C7995)/2))))*2*3958.756</f>
        <v>1843.219948797544</v>
      </c>
      <c r="F7995">
        <v>175.66146850586</v>
      </c>
      <c r="G7995">
        <v>204.33392333984</v>
      </c>
      <c r="H7995">
        <v>249.38114929199</v>
      </c>
      <c r="I7995">
        <v>289.94760131836</v>
      </c>
      <c r="J7995">
        <v>337.11535644531</v>
      </c>
      <c r="K7995" s="6">
        <f>IFERROR(EXP(TREND(LN($F$1:$J$1),LN(F7995:J7995),LN(Calculations!$B$3))),0)</f>
        <v>4.1367024514391636E-2</v>
      </c>
    </row>
    <row r="7996" spans="1:11" x14ac:dyDescent="0.35">
      <c r="A7996">
        <v>7993</v>
      </c>
      <c r="B7996" t="str">
        <f t="shared" si="124"/>
        <v>23-88</v>
      </c>
      <c r="C7996">
        <v>-88.022067468572004</v>
      </c>
      <c r="D7996">
        <v>23.140544451478998</v>
      </c>
      <c r="E7996">
        <f>ASIN(SQRT((SIN(RADIANS(PARAMETERS!$D$8-D7996)/2)*SIN(RADIANS(PARAMETERS!$D$8-D7996)/2))+(COS(RADIANS(D7996))*COS(RADIANS(PARAMETERS!$D$8))*SIN(RADIANS(PARAMETERS!$D$9-C7996)/2)*SIN(RADIANS(PARAMETERS!$D$9-C7996)/2))))*2*3958.756</f>
        <v>1860.093538664019</v>
      </c>
      <c r="F7996">
        <v>174.61497497559</v>
      </c>
      <c r="G7996">
        <v>203.2900390625</v>
      </c>
      <c r="H7996">
        <v>248.25491333008</v>
      </c>
      <c r="I7996">
        <v>288.76800537109</v>
      </c>
      <c r="J7996">
        <v>335.89471435547</v>
      </c>
      <c r="K7996" s="6">
        <f>IFERROR(EXP(TREND(LN($F$1:$J$1),LN(F7996:J7996),LN(Calculations!$B$3))),0)</f>
        <v>4.0178873699925947E-2</v>
      </c>
    </row>
    <row r="7997" spans="1:11" x14ac:dyDescent="0.35">
      <c r="A7997">
        <v>7994</v>
      </c>
      <c r="B7997" t="str">
        <f t="shared" si="124"/>
        <v>23-88.5</v>
      </c>
      <c r="C7997">
        <v>-88.293388803472993</v>
      </c>
      <c r="D7997">
        <v>23.140544451478998</v>
      </c>
      <c r="E7997">
        <f>ASIN(SQRT((SIN(RADIANS(PARAMETERS!$D$8-D7997)/2)*SIN(RADIANS(PARAMETERS!$D$8-D7997)/2))+(COS(RADIANS(D7997))*COS(RADIANS(PARAMETERS!$D$8))*SIN(RADIANS(PARAMETERS!$D$9-C7997)/2)*SIN(RADIANS(PARAMETERS!$D$9-C7997)/2))))*2*3958.756</f>
        <v>1876.9797165863317</v>
      </c>
      <c r="F7997">
        <v>173.44732666016</v>
      </c>
      <c r="G7997">
        <v>202.11795043945</v>
      </c>
      <c r="H7997">
        <v>246.92518615723</v>
      </c>
      <c r="I7997">
        <v>287.31057739258</v>
      </c>
      <c r="J7997">
        <v>334.30325317383</v>
      </c>
      <c r="K7997" s="6">
        <f>IFERROR(EXP(TREND(LN($F$1:$J$1),LN(F7997:J7997),LN(Calculations!$B$3))),0)</f>
        <v>3.8934236890525623E-2</v>
      </c>
    </row>
    <row r="7998" spans="1:11" x14ac:dyDescent="0.35">
      <c r="A7998">
        <v>7995</v>
      </c>
      <c r="B7998" t="str">
        <f t="shared" si="124"/>
        <v>23-88.5</v>
      </c>
      <c r="C7998">
        <v>-88.564710138373997</v>
      </c>
      <c r="D7998">
        <v>23.140544451478998</v>
      </c>
      <c r="E7998">
        <f>ASIN(SQRT((SIN(RADIANS(PARAMETERS!$D$8-D7998)/2)*SIN(RADIANS(PARAMETERS!$D$8-D7998)/2))+(COS(RADIANS(D7998))*COS(RADIANS(PARAMETERS!$D$8))*SIN(RADIANS(PARAMETERS!$D$9-C7998)/2)*SIN(RADIANS(PARAMETERS!$D$9-C7998)/2))))*2*3958.756</f>
        <v>1893.878100376581</v>
      </c>
      <c r="F7998">
        <v>172.25231933594</v>
      </c>
      <c r="G7998">
        <v>200.95629882813</v>
      </c>
      <c r="H7998">
        <v>245.60900878906</v>
      </c>
      <c r="I7998">
        <v>285.86965942383</v>
      </c>
      <c r="J7998">
        <v>332.73178100586</v>
      </c>
      <c r="K7998" s="6">
        <f>IFERROR(EXP(TREND(LN($F$1:$J$1),LN(F7998:J7998),LN(Calculations!$B$3))),0)</f>
        <v>3.7707321036058061E-2</v>
      </c>
    </row>
    <row r="7999" spans="1:11" x14ac:dyDescent="0.35">
      <c r="A7999">
        <v>7996</v>
      </c>
      <c r="B7999" t="str">
        <f t="shared" si="124"/>
        <v>23-89</v>
      </c>
      <c r="C7999">
        <v>-88.836031473275</v>
      </c>
      <c r="D7999">
        <v>23.140544451478998</v>
      </c>
      <c r="E7999">
        <f>ASIN(SQRT((SIN(RADIANS(PARAMETERS!$D$8-D7999)/2)*SIN(RADIANS(PARAMETERS!$D$8-D7999)/2))+(COS(RADIANS(D7999))*COS(RADIANS(PARAMETERS!$D$8))*SIN(RADIANS(PARAMETERS!$D$9-C7999)/2)*SIN(RADIANS(PARAMETERS!$D$9-C7999)/2))))*2*3958.756</f>
        <v>1910.7883205939802</v>
      </c>
      <c r="F7999">
        <v>171.02157592773</v>
      </c>
      <c r="G7999">
        <v>199.78652954102</v>
      </c>
      <c r="H7999">
        <v>244.2720489502</v>
      </c>
      <c r="I7999">
        <v>284.39501953125</v>
      </c>
      <c r="J7999">
        <v>331.11013793945</v>
      </c>
      <c r="K7999" s="6">
        <f>IFERROR(EXP(TREND(LN($F$1:$J$1),LN(F7999:J7999),LN(Calculations!$B$3))),0)</f>
        <v>3.6496248142213021E-2</v>
      </c>
    </row>
    <row r="8000" spans="1:11" x14ac:dyDescent="0.35">
      <c r="A8000">
        <v>7997</v>
      </c>
      <c r="B8000" t="str">
        <f t="shared" si="124"/>
        <v>23-89</v>
      </c>
      <c r="C8000">
        <v>-89.107352808176003</v>
      </c>
      <c r="D8000">
        <v>23.140544451478998</v>
      </c>
      <c r="E8000">
        <f>ASIN(SQRT((SIN(RADIANS(PARAMETERS!$D$8-D8000)/2)*SIN(RADIANS(PARAMETERS!$D$8-D8000)/2))+(COS(RADIANS(D8000))*COS(RADIANS(PARAMETERS!$D$8))*SIN(RADIANS(PARAMETERS!$D$9-C8000)/2)*SIN(RADIANS(PARAMETERS!$D$9-C8000)/2))))*2*3958.756</f>
        <v>1927.7100200064024</v>
      </c>
      <c r="F8000">
        <v>169.7119140625</v>
      </c>
      <c r="G8000">
        <v>198.54637145996</v>
      </c>
      <c r="H8000">
        <v>242.79866027832</v>
      </c>
      <c r="I8000">
        <v>282.71731567383</v>
      </c>
      <c r="J8000">
        <v>329.20062255859</v>
      </c>
      <c r="K8000" s="6">
        <f>IFERROR(EXP(TREND(LN($F$1:$J$1),LN(F8000:J8000),LN(Calculations!$B$3))),0)</f>
        <v>3.5279610557862585E-2</v>
      </c>
    </row>
    <row r="8001" spans="1:11" x14ac:dyDescent="0.35">
      <c r="A8001">
        <v>7998</v>
      </c>
      <c r="B8001" t="str">
        <f t="shared" si="124"/>
        <v>23-89.5</v>
      </c>
      <c r="C8001">
        <v>-89.378674143077006</v>
      </c>
      <c r="D8001">
        <v>23.140544451478998</v>
      </c>
      <c r="E8001">
        <f>ASIN(SQRT((SIN(RADIANS(PARAMETERS!$D$8-D8001)/2)*SIN(RADIANS(PARAMETERS!$D$8-D8001)/2))+(COS(RADIANS(D8001))*COS(RADIANS(PARAMETERS!$D$8))*SIN(RADIANS(PARAMETERS!$D$9-C8001)/2)*SIN(RADIANS(PARAMETERS!$D$9-C8001)/2))))*2*3958.756</f>
        <v>1944.6428530781752</v>
      </c>
      <c r="F8001">
        <v>168.40257263184</v>
      </c>
      <c r="G8001">
        <v>197.34007263184</v>
      </c>
      <c r="H8001">
        <v>241.35290527344</v>
      </c>
      <c r="I8001">
        <v>281.05966186523</v>
      </c>
      <c r="J8001">
        <v>327.30038452148</v>
      </c>
      <c r="K8001" s="6">
        <f>IFERROR(EXP(TREND(LN($F$1:$J$1),LN(F8001:J8001),LN(Calculations!$B$3))),0)</f>
        <v>3.4113948904611717E-2</v>
      </c>
    </row>
    <row r="8002" spans="1:11" x14ac:dyDescent="0.35">
      <c r="A8002">
        <v>7999</v>
      </c>
      <c r="B8002" t="str">
        <f t="shared" si="124"/>
        <v>23-89.5</v>
      </c>
      <c r="C8002">
        <v>-89.649995477977996</v>
      </c>
      <c r="D8002">
        <v>23.140544451478998</v>
      </c>
      <c r="E8002">
        <f>ASIN(SQRT((SIN(RADIANS(PARAMETERS!$D$8-D8002)/2)*SIN(RADIANS(PARAMETERS!$D$8-D8002)/2))+(COS(RADIANS(D8002))*COS(RADIANS(PARAMETERS!$D$8))*SIN(RADIANS(PARAMETERS!$D$9-C8002)/2)*SIN(RADIANS(PARAMETERS!$D$9-C8002)/2))))*2*3958.756</f>
        <v>1961.5864854826827</v>
      </c>
      <c r="F8002">
        <v>167.08331298828</v>
      </c>
      <c r="G8002">
        <v>196.1449432373</v>
      </c>
      <c r="H8002">
        <v>239.89782714844</v>
      </c>
      <c r="I8002">
        <v>279.37097167969</v>
      </c>
      <c r="J8002">
        <v>325.3405456543</v>
      </c>
      <c r="K8002" s="6">
        <f>IFERROR(EXP(TREND(LN($F$1:$J$1),LN(F8002:J8002),LN(Calculations!$B$3))),0)</f>
        <v>3.2989771761625507E-2</v>
      </c>
    </row>
    <row r="8003" spans="1:11" x14ac:dyDescent="0.35">
      <c r="A8003">
        <v>8000</v>
      </c>
      <c r="B8003" t="str">
        <f t="shared" si="124"/>
        <v>23-90</v>
      </c>
      <c r="C8003">
        <v>-89.921316812878999</v>
      </c>
      <c r="D8003">
        <v>23.140544451478998</v>
      </c>
      <c r="E8003">
        <f>ASIN(SQRT((SIN(RADIANS(PARAMETERS!$D$8-D8003)/2)*SIN(RADIANS(PARAMETERS!$D$8-D8003)/2))+(COS(RADIANS(D8003))*COS(RADIANS(PARAMETERS!$D$8))*SIN(RADIANS(PARAMETERS!$D$9-C8003)/2)*SIN(RADIANS(PARAMETERS!$D$9-C8003)/2))))*2*3958.756</f>
        <v>1978.5405936384202</v>
      </c>
      <c r="F8003">
        <v>165.72015380859</v>
      </c>
      <c r="G8003">
        <v>194.91635131836</v>
      </c>
      <c r="H8003">
        <v>238.35546875</v>
      </c>
      <c r="I8003">
        <v>277.53988647461</v>
      </c>
      <c r="J8003">
        <v>323.16751098633</v>
      </c>
      <c r="K8003" s="6">
        <f>IFERROR(EXP(TREND(LN($F$1:$J$1),LN(F8003:J8003),LN(Calculations!$B$3))),0)</f>
        <v>3.1884253136227177E-2</v>
      </c>
    </row>
    <row r="8004" spans="1:11" x14ac:dyDescent="0.35">
      <c r="A8004">
        <v>8001</v>
      </c>
      <c r="B8004" t="str">
        <f t="shared" si="124"/>
        <v>23-90</v>
      </c>
      <c r="C8004">
        <v>-90.192638147780002</v>
      </c>
      <c r="D8004">
        <v>23.140544451478998</v>
      </c>
      <c r="E8004">
        <f>ASIN(SQRT((SIN(RADIANS(PARAMETERS!$D$8-D8004)/2)*SIN(RADIANS(PARAMETERS!$D$8-D8004)/2))+(COS(RADIANS(D8004))*COS(RADIANS(PARAMETERS!$D$8))*SIN(RADIANS(PARAMETERS!$D$9-C8004)/2)*SIN(RADIANS(PARAMETERS!$D$9-C8004)/2))))*2*3958.756</f>
        <v>1995.5048642672245</v>
      </c>
      <c r="F8004">
        <v>164.38813781738</v>
      </c>
      <c r="G8004">
        <v>193.74526977539</v>
      </c>
      <c r="H8004">
        <v>236.86312866211</v>
      </c>
      <c r="I8004">
        <v>275.74923706055</v>
      </c>
      <c r="J8004">
        <v>321.02090454102</v>
      </c>
      <c r="K8004" s="6">
        <f>IFERROR(EXP(TREND(LN($F$1:$J$1),LN(F8004:J8004),LN(Calculations!$B$3))),0)</f>
        <v>3.0848734456232076E-2</v>
      </c>
    </row>
    <row r="8005" spans="1:11" x14ac:dyDescent="0.35">
      <c r="A8005">
        <v>8002</v>
      </c>
      <c r="B8005" t="str">
        <f t="shared" ref="B8005:B8068" si="125">MROUND(D8005,1)&amp;MROUND(C8005,-0.5)</f>
        <v>23-90.5</v>
      </c>
      <c r="C8005">
        <v>-90.463959482681005</v>
      </c>
      <c r="D8005">
        <v>23.140544451478998</v>
      </c>
      <c r="E8005">
        <f>ASIN(SQRT((SIN(RADIANS(PARAMETERS!$D$8-D8005)/2)*SIN(RADIANS(PARAMETERS!$D$8-D8005)/2))+(COS(RADIANS(D8005))*COS(RADIANS(PARAMETERS!$D$8))*SIN(RADIANS(PARAMETERS!$D$9-C8005)/2)*SIN(RADIANS(PARAMETERS!$D$9-C8005)/2))))*2*3958.756</f>
        <v>2012.4789939734787</v>
      </c>
      <c r="F8005">
        <v>163.07579040527</v>
      </c>
      <c r="G8005">
        <v>192.60774230957</v>
      </c>
      <c r="H8005">
        <v>235.39039611816</v>
      </c>
      <c r="I8005">
        <v>273.96258544922</v>
      </c>
      <c r="J8005">
        <v>318.85696411133</v>
      </c>
      <c r="K8005" s="6">
        <f>IFERROR(EXP(TREND(LN($F$1:$J$1),LN(F8005:J8005),LN(Calculations!$B$3))),0)</f>
        <v>2.9867556964257184E-2</v>
      </c>
    </row>
    <row r="8006" spans="1:11" x14ac:dyDescent="0.35">
      <c r="A8006">
        <v>8003</v>
      </c>
      <c r="B8006" t="str">
        <f t="shared" si="125"/>
        <v>23-90.5</v>
      </c>
      <c r="C8006">
        <v>-90.735280817581994</v>
      </c>
      <c r="D8006">
        <v>23.140544451478998</v>
      </c>
      <c r="E8006">
        <f>ASIN(SQRT((SIN(RADIANS(PARAMETERS!$D$8-D8006)/2)*SIN(RADIANS(PARAMETERS!$D$8-D8006)/2))+(COS(RADIANS(D8006))*COS(RADIANS(PARAMETERS!$D$8))*SIN(RADIANS(PARAMETERS!$D$9-C8006)/2)*SIN(RADIANS(PARAMETERS!$D$9-C8006)/2))))*2*3958.756</f>
        <v>2029.4626888431706</v>
      </c>
      <c r="F8006">
        <v>161.74371337891</v>
      </c>
      <c r="G8006">
        <v>191.47366333008</v>
      </c>
      <c r="H8006">
        <v>233.90606689453</v>
      </c>
      <c r="I8006">
        <v>272.14834594727</v>
      </c>
      <c r="J8006">
        <v>316.64447021484</v>
      </c>
      <c r="K8006" s="6">
        <f>IFERROR(EXP(TREND(LN($F$1:$J$1),LN(F8006:J8006),LN(Calculations!$B$3))),0)</f>
        <v>2.8906843047678554E-2</v>
      </c>
    </row>
    <row r="8007" spans="1:11" x14ac:dyDescent="0.35">
      <c r="A8007">
        <v>8004</v>
      </c>
      <c r="B8007" t="str">
        <f t="shared" si="125"/>
        <v>23-50</v>
      </c>
      <c r="C8007">
        <v>-50.037080582435998</v>
      </c>
      <c r="D8007">
        <v>23.411865786380002</v>
      </c>
      <c r="E8007">
        <f>ASIN(SQRT((SIN(RADIANS(PARAMETERS!$D$8-D8007)/2)*SIN(RADIANS(PARAMETERS!$D$8-D8007)/2))+(COS(RADIANS(D8007))*COS(RADIANS(PARAMETERS!$D$8))*SIN(RADIANS(PARAMETERS!$D$9-C8007)/2)*SIN(RADIANS(PARAMETERS!$D$9-C8007)/2))))*2*3958.756</f>
        <v>883.60825593516063</v>
      </c>
      <c r="F8007">
        <v>119.18154144287</v>
      </c>
      <c r="G8007">
        <v>157.32928466797</v>
      </c>
      <c r="H8007">
        <v>193.53755187988</v>
      </c>
      <c r="I8007">
        <v>220.88108825684</v>
      </c>
      <c r="J8007">
        <v>252.08932495117</v>
      </c>
      <c r="K8007" s="6">
        <f>IFERROR(EXP(TREND(LN($F$1:$J$1),LN(F8007:J8007),LN(Calculations!$B$3))),0)</f>
        <v>9.6252062282554691E-3</v>
      </c>
    </row>
    <row r="8008" spans="1:11" x14ac:dyDescent="0.35">
      <c r="A8008">
        <v>8005</v>
      </c>
      <c r="B8008" t="str">
        <f t="shared" si="125"/>
        <v>23-50.5</v>
      </c>
      <c r="C8008">
        <v>-50.308401917337001</v>
      </c>
      <c r="D8008">
        <v>23.411865786380002</v>
      </c>
      <c r="E8008">
        <f>ASIN(SQRT((SIN(RADIANS(PARAMETERS!$D$8-D8008)/2)*SIN(RADIANS(PARAMETERS!$D$8-D8008)/2))+(COS(RADIANS(D8008))*COS(RADIANS(PARAMETERS!$D$8))*SIN(RADIANS(PARAMETERS!$D$9-C8008)/2)*SIN(RADIANS(PARAMETERS!$D$9-C8008)/2))))*2*3958.756</f>
        <v>869.89294769310709</v>
      </c>
      <c r="F8008">
        <v>120.89110565186</v>
      </c>
      <c r="G8008">
        <v>159.44914245605</v>
      </c>
      <c r="H8008">
        <v>194.99320983887</v>
      </c>
      <c r="I8008">
        <v>222.57991027832</v>
      </c>
      <c r="J8008">
        <v>254.07086181641</v>
      </c>
      <c r="K8008" s="6">
        <f>IFERROR(EXP(TREND(LN($F$1:$J$1),LN(F8008:J8008),LN(Calculations!$B$3))),0)</f>
        <v>1.0113360747556385E-2</v>
      </c>
    </row>
    <row r="8009" spans="1:11" x14ac:dyDescent="0.35">
      <c r="A8009">
        <v>8006</v>
      </c>
      <c r="B8009" t="str">
        <f t="shared" si="125"/>
        <v>23-50.5</v>
      </c>
      <c r="C8009">
        <v>-50.579723252237997</v>
      </c>
      <c r="D8009">
        <v>23.411865786380002</v>
      </c>
      <c r="E8009">
        <f>ASIN(SQRT((SIN(RADIANS(PARAMETERS!$D$8-D8009)/2)*SIN(RADIANS(PARAMETERS!$D$8-D8009)/2))+(COS(RADIANS(D8009))*COS(RADIANS(PARAMETERS!$D$8))*SIN(RADIANS(PARAMETERS!$D$9-C8009)/2)*SIN(RADIANS(PARAMETERS!$D$9-C8009)/2))))*2*3958.756</f>
        <v>856.3215399539024</v>
      </c>
      <c r="F8009">
        <v>122.53408813477</v>
      </c>
      <c r="G8009">
        <v>161.40966796875</v>
      </c>
      <c r="H8009">
        <v>196.36862182617</v>
      </c>
      <c r="I8009">
        <v>224.18550109863</v>
      </c>
      <c r="J8009">
        <v>255.94415283203</v>
      </c>
      <c r="K8009" s="6">
        <f>IFERROR(EXP(TREND(LN($F$1:$J$1),LN(F8009:J8009),LN(Calculations!$B$3))),0)</f>
        <v>1.0602733144021412E-2</v>
      </c>
    </row>
    <row r="8010" spans="1:11" x14ac:dyDescent="0.35">
      <c r="A8010">
        <v>8007</v>
      </c>
      <c r="B8010" t="str">
        <f t="shared" si="125"/>
        <v>23-51</v>
      </c>
      <c r="C8010">
        <v>-50.851044587139</v>
      </c>
      <c r="D8010">
        <v>23.411865786380002</v>
      </c>
      <c r="E8010">
        <f>ASIN(SQRT((SIN(RADIANS(PARAMETERS!$D$8-D8010)/2)*SIN(RADIANS(PARAMETERS!$D$8-D8010)/2))+(COS(RADIANS(D8010))*COS(RADIANS(PARAMETERS!$D$8))*SIN(RADIANS(PARAMETERS!$D$9-C8010)/2)*SIN(RADIANS(PARAMETERS!$D$9-C8010)/2))))*2*3958.756</f>
        <v>842.90101869209798</v>
      </c>
      <c r="F8010">
        <v>124.12615203857</v>
      </c>
      <c r="G8010">
        <v>163.22253417969</v>
      </c>
      <c r="H8010">
        <v>197.68930053711</v>
      </c>
      <c r="I8010">
        <v>225.73812866211</v>
      </c>
      <c r="J8010">
        <v>257.76791381836</v>
      </c>
      <c r="K8010" s="6">
        <f>IFERROR(EXP(TREND(LN($F$1:$J$1),LN(F8010:J8010),LN(Calculations!$B$3))),0)</f>
        <v>1.1096272401569931E-2</v>
      </c>
    </row>
    <row r="8011" spans="1:11" x14ac:dyDescent="0.35">
      <c r="A8011">
        <v>8008</v>
      </c>
      <c r="B8011" t="str">
        <f t="shared" si="125"/>
        <v>23-51</v>
      </c>
      <c r="C8011">
        <v>-51.122365922039997</v>
      </c>
      <c r="D8011">
        <v>23.411865786380002</v>
      </c>
      <c r="E8011">
        <f>ASIN(SQRT((SIN(RADIANS(PARAMETERS!$D$8-D8011)/2)*SIN(RADIANS(PARAMETERS!$D$8-D8011)/2))+(COS(RADIANS(D8011))*COS(RADIANS(PARAMETERS!$D$8))*SIN(RADIANS(PARAMETERS!$D$9-C8011)/2)*SIN(RADIANS(PARAMETERS!$D$9-C8011)/2))))*2*3958.756</f>
        <v>829.63874109339645</v>
      </c>
      <c r="F8011">
        <v>125.69707489014</v>
      </c>
      <c r="G8011">
        <v>164.90608215332</v>
      </c>
      <c r="H8011">
        <v>198.9935760498</v>
      </c>
      <c r="I8011">
        <v>227.29188537598</v>
      </c>
      <c r="J8011">
        <v>259.61572265625</v>
      </c>
      <c r="K8011" s="6">
        <f>IFERROR(EXP(TREND(LN($F$1:$J$1),LN(F8011:J8011),LN(Calculations!$B$3))),0)</f>
        <v>1.1601484726391505E-2</v>
      </c>
    </row>
    <row r="8012" spans="1:11" x14ac:dyDescent="0.35">
      <c r="A8012">
        <v>8009</v>
      </c>
      <c r="B8012" t="str">
        <f t="shared" si="125"/>
        <v>23-51.5</v>
      </c>
      <c r="C8012">
        <v>-51.393687256941</v>
      </c>
      <c r="D8012">
        <v>23.411865786380002</v>
      </c>
      <c r="E8012">
        <f>ASIN(SQRT((SIN(RADIANS(PARAMETERS!$D$8-D8012)/2)*SIN(RADIANS(PARAMETERS!$D$8-D8012)/2))+(COS(RADIANS(D8012))*COS(RADIANS(PARAMETERS!$D$8))*SIN(RADIANS(PARAMETERS!$D$9-C8012)/2)*SIN(RADIANS(PARAMETERS!$D$9-C8012)/2))))*2*3958.756</f>
        <v>816.54245211913462</v>
      </c>
      <c r="F8012">
        <v>127.19033813477</v>
      </c>
      <c r="G8012">
        <v>166.40353393555</v>
      </c>
      <c r="H8012">
        <v>200.22032165527</v>
      </c>
      <c r="I8012">
        <v>228.7607421875</v>
      </c>
      <c r="J8012">
        <v>261.37088012695</v>
      </c>
      <c r="K8012" s="6">
        <f>IFERROR(EXP(TREND(LN($F$1:$J$1),LN(F8012:J8012),LN(Calculations!$B$3))),0)</f>
        <v>1.2097039743028152E-2</v>
      </c>
    </row>
    <row r="8013" spans="1:11" x14ac:dyDescent="0.35">
      <c r="A8013">
        <v>8010</v>
      </c>
      <c r="B8013" t="str">
        <f t="shared" si="125"/>
        <v>23-51.5</v>
      </c>
      <c r="C8013">
        <v>-51.665008591842003</v>
      </c>
      <c r="D8013">
        <v>23.411865786380002</v>
      </c>
      <c r="E8013">
        <f>ASIN(SQRT((SIN(RADIANS(PARAMETERS!$D$8-D8013)/2)*SIN(RADIANS(PARAMETERS!$D$8-D8013)/2))+(COS(RADIANS(D8013))*COS(RADIANS(PARAMETERS!$D$8))*SIN(RADIANS(PARAMETERS!$D$9-C8013)/2)*SIN(RADIANS(PARAMETERS!$D$9-C8013)/2))))*2*3958.756</f>
        <v>803.62030086315463</v>
      </c>
      <c r="F8013">
        <v>128.64642333984</v>
      </c>
      <c r="G8013">
        <v>167.76788330078</v>
      </c>
      <c r="H8013">
        <v>201.42616271973</v>
      </c>
      <c r="I8013">
        <v>230.22706604004</v>
      </c>
      <c r="J8013">
        <v>263.1477355957</v>
      </c>
      <c r="K8013" s="6">
        <f>IFERROR(EXP(TREND(LN($F$1:$J$1),LN(F8013:J8013),LN(Calculations!$B$3))),0)</f>
        <v>1.2595705320493459E-2</v>
      </c>
    </row>
    <row r="8014" spans="1:11" x14ac:dyDescent="0.35">
      <c r="A8014">
        <v>8011</v>
      </c>
      <c r="B8014" t="str">
        <f t="shared" si="125"/>
        <v>23-52</v>
      </c>
      <c r="C8014">
        <v>-51.936329926742999</v>
      </c>
      <c r="D8014">
        <v>23.411865786380002</v>
      </c>
      <c r="E8014">
        <f>ASIN(SQRT((SIN(RADIANS(PARAMETERS!$D$8-D8014)/2)*SIN(RADIANS(PARAMETERS!$D$8-D8014)/2))+(COS(RADIANS(D8014))*COS(RADIANS(PARAMETERS!$D$8))*SIN(RADIANS(PARAMETERS!$D$9-C8014)/2)*SIN(RADIANS(PARAMETERS!$D$9-C8014)/2))))*2*3958.756</f>
        <v>790.8808564703528</v>
      </c>
      <c r="F8014">
        <v>130.10104370117</v>
      </c>
      <c r="G8014">
        <v>169.0336151123</v>
      </c>
      <c r="H8014">
        <v>202.65830993652</v>
      </c>
      <c r="I8014">
        <v>231.75654602051</v>
      </c>
      <c r="J8014">
        <v>265.03485107422</v>
      </c>
      <c r="K8014" s="6">
        <f>IFERROR(EXP(TREND(LN($F$1:$J$1),LN(F8014:J8014),LN(Calculations!$B$3))),0)</f>
        <v>1.3108978291458424E-2</v>
      </c>
    </row>
    <row r="8015" spans="1:11" x14ac:dyDescent="0.35">
      <c r="A8015">
        <v>8012</v>
      </c>
      <c r="B8015" t="str">
        <f t="shared" si="125"/>
        <v>23-52</v>
      </c>
      <c r="C8015">
        <v>-52.207651261644003</v>
      </c>
      <c r="D8015">
        <v>23.411865786380002</v>
      </c>
      <c r="E8015">
        <f>ASIN(SQRT((SIN(RADIANS(PARAMETERS!$D$8-D8015)/2)*SIN(RADIANS(PARAMETERS!$D$8-D8015)/2))+(COS(RADIANS(D8015))*COS(RADIANS(PARAMETERS!$D$8))*SIN(RADIANS(PARAMETERS!$D$9-C8015)/2)*SIN(RADIANS(PARAMETERS!$D$9-C8015)/2))))*2*3958.756</f>
        <v>778.33312334106733</v>
      </c>
      <c r="F8015">
        <v>131.49345397949</v>
      </c>
      <c r="G8015">
        <v>170.14826965332</v>
      </c>
      <c r="H8015">
        <v>203.83030700684</v>
      </c>
      <c r="I8015">
        <v>233.21629333496</v>
      </c>
      <c r="J8015">
        <v>266.84130859375</v>
      </c>
      <c r="K8015" s="6">
        <f>IFERROR(EXP(TREND(LN($F$1:$J$1),LN(F8015:J8015),LN(Calculations!$B$3))),0)</f>
        <v>1.3611462806260874E-2</v>
      </c>
    </row>
    <row r="8016" spans="1:11" x14ac:dyDescent="0.35">
      <c r="A8016">
        <v>8013</v>
      </c>
      <c r="B8016" t="str">
        <f t="shared" si="125"/>
        <v>23-52.5</v>
      </c>
      <c r="C8016">
        <v>-52.478972596544999</v>
      </c>
      <c r="D8016">
        <v>23.411865786380002</v>
      </c>
      <c r="E8016">
        <f>ASIN(SQRT((SIN(RADIANS(PARAMETERS!$D$8-D8016)/2)*SIN(RADIANS(PARAMETERS!$D$8-D8016)/2))+(COS(RADIANS(D8016))*COS(RADIANS(PARAMETERS!$D$8))*SIN(RADIANS(PARAMETERS!$D$9-C8016)/2)*SIN(RADIANS(PARAMETERS!$D$9-C8016)/2))))*2*3958.756</f>
        <v>765.98655529502275</v>
      </c>
      <c r="F8016">
        <v>132.8902130127</v>
      </c>
      <c r="G8016">
        <v>171.1993560791</v>
      </c>
      <c r="H8016">
        <v>205.02551269531</v>
      </c>
      <c r="I8016">
        <v>234.7183380127</v>
      </c>
      <c r="J8016">
        <v>268.71423339844</v>
      </c>
      <c r="K8016" s="6">
        <f>IFERROR(EXP(TREND(LN($F$1:$J$1),LN(F8016:J8016),LN(Calculations!$B$3))),0)</f>
        <v>1.4129437559048965E-2</v>
      </c>
    </row>
    <row r="8017" spans="1:11" x14ac:dyDescent="0.35">
      <c r="A8017">
        <v>8014</v>
      </c>
      <c r="B8017" t="str">
        <f t="shared" si="125"/>
        <v>23-53</v>
      </c>
      <c r="C8017">
        <v>-52.750293931446002</v>
      </c>
      <c r="D8017">
        <v>23.411865786380002</v>
      </c>
      <c r="E8017">
        <f>ASIN(SQRT((SIN(RADIANS(PARAMETERS!$D$8-D8017)/2)*SIN(RADIANS(PARAMETERS!$D$8-D8017)/2))+(COS(RADIANS(D8017))*COS(RADIANS(PARAMETERS!$D$8))*SIN(RADIANS(PARAMETERS!$D$9-C8017)/2)*SIN(RADIANS(PARAMETERS!$D$9-C8017)/2))))*2*3958.756</f>
        <v>753.85106831290102</v>
      </c>
      <c r="F8017">
        <v>134.33386230469</v>
      </c>
      <c r="G8017">
        <v>172.23474121094</v>
      </c>
      <c r="H8017">
        <v>206.29553222656</v>
      </c>
      <c r="I8017">
        <v>236.33099365234</v>
      </c>
      <c r="J8017">
        <v>270.74264526367</v>
      </c>
      <c r="K8017" s="6">
        <f>IFERROR(EXP(TREND(LN($F$1:$J$1),LN(F8017:J8017),LN(Calculations!$B$3))),0)</f>
        <v>1.4680899105592161E-2</v>
      </c>
    </row>
    <row r="8018" spans="1:11" x14ac:dyDescent="0.35">
      <c r="A8018">
        <v>8015</v>
      </c>
      <c r="B8018" t="str">
        <f t="shared" si="125"/>
        <v>23-53</v>
      </c>
      <c r="C8018">
        <v>-53.021615266346998</v>
      </c>
      <c r="D8018">
        <v>23.411865786380002</v>
      </c>
      <c r="E8018">
        <f>ASIN(SQRT((SIN(RADIANS(PARAMETERS!$D$8-D8018)/2)*SIN(RADIANS(PARAMETERS!$D$8-D8018)/2))+(COS(RADIANS(D8018))*COS(RADIANS(PARAMETERS!$D$8))*SIN(RADIANS(PARAMETERS!$D$9-C8018)/2)*SIN(RADIANS(PARAMETERS!$D$9-C8018)/2))))*2*3958.756</f>
        <v>741.93705141308055</v>
      </c>
      <c r="F8018">
        <v>135.732421875</v>
      </c>
      <c r="G8018">
        <v>173.18435668945</v>
      </c>
      <c r="H8018">
        <v>207.52569580078</v>
      </c>
      <c r="I8018">
        <v>237.8931427002</v>
      </c>
      <c r="J8018">
        <v>272.70770263672</v>
      </c>
      <c r="K8018" s="6">
        <f>IFERROR(EXP(TREND(LN($F$1:$J$1),LN(F8018:J8018),LN(Calculations!$B$3))),0)</f>
        <v>1.5228644433429816E-2</v>
      </c>
    </row>
    <row r="8019" spans="1:11" x14ac:dyDescent="0.35">
      <c r="A8019">
        <v>8016</v>
      </c>
      <c r="B8019" t="str">
        <f t="shared" si="125"/>
        <v>23-53.5</v>
      </c>
      <c r="C8019">
        <v>-53.292936601248002</v>
      </c>
      <c r="D8019">
        <v>23.411865786380002</v>
      </c>
      <c r="E8019">
        <f>ASIN(SQRT((SIN(RADIANS(PARAMETERS!$D$8-D8019)/2)*SIN(RADIANS(PARAMETERS!$D$8-D8019)/2))+(COS(RADIANS(D8019))*COS(RADIANS(PARAMETERS!$D$8))*SIN(RADIANS(PARAMETERS!$D$9-C8019)/2)*SIN(RADIANS(PARAMETERS!$D$9-C8019)/2))))*2*3958.756</f>
        <v>730.25537515628764</v>
      </c>
      <c r="F8019">
        <v>137.16885375977</v>
      </c>
      <c r="G8019">
        <v>174.13882446289</v>
      </c>
      <c r="H8019">
        <v>208.81230163574</v>
      </c>
      <c r="I8019">
        <v>239.53607177734</v>
      </c>
      <c r="J8019">
        <v>274.78393554688</v>
      </c>
      <c r="K8019" s="6">
        <f>IFERROR(EXP(TREND(LN($F$1:$J$1),LN(F8019:J8019),LN(Calculations!$B$3))),0)</f>
        <v>1.5808712259302745E-2</v>
      </c>
    </row>
    <row r="8020" spans="1:11" x14ac:dyDescent="0.35">
      <c r="A8020">
        <v>8017</v>
      </c>
      <c r="B8020" t="str">
        <f t="shared" si="125"/>
        <v>23-53.5</v>
      </c>
      <c r="C8020">
        <v>-53.564257936148998</v>
      </c>
      <c r="D8020">
        <v>23.411865786380002</v>
      </c>
      <c r="E8020">
        <f>ASIN(SQRT((SIN(RADIANS(PARAMETERS!$D$8-D8020)/2)*SIN(RADIANS(PARAMETERS!$D$8-D8020)/2))+(COS(RADIANS(D8020))*COS(RADIANS(PARAMETERS!$D$8))*SIN(RADIANS(PARAMETERS!$D$9-C8020)/2)*SIN(RADIANS(PARAMETERS!$D$9-C8020)/2))))*2*3958.756</f>
        <v>718.81739720299231</v>
      </c>
      <c r="F8020">
        <v>138.68412780762</v>
      </c>
      <c r="G8020">
        <v>175.13542175293</v>
      </c>
      <c r="H8020">
        <v>210.20071411133</v>
      </c>
      <c r="I8020">
        <v>241.32022094727</v>
      </c>
      <c r="J8020">
        <v>277.05047607422</v>
      </c>
      <c r="K8020" s="6">
        <f>IFERROR(EXP(TREND(LN($F$1:$J$1),LN(F8020:J8020),LN(Calculations!$B$3))),0)</f>
        <v>1.6440793869436292E-2</v>
      </c>
    </row>
    <row r="8021" spans="1:11" x14ac:dyDescent="0.35">
      <c r="A8021">
        <v>8018</v>
      </c>
      <c r="B8021" t="str">
        <f t="shared" si="125"/>
        <v>23-54</v>
      </c>
      <c r="C8021">
        <v>-53.835579271050001</v>
      </c>
      <c r="D8021">
        <v>23.411865786380002</v>
      </c>
      <c r="E8021">
        <f>ASIN(SQRT((SIN(RADIANS(PARAMETERS!$D$8-D8021)/2)*SIN(RADIANS(PARAMETERS!$D$8-D8021)/2))+(COS(RADIANS(D8021))*COS(RADIANS(PARAMETERS!$D$8))*SIN(RADIANS(PARAMETERS!$D$9-C8021)/2)*SIN(RADIANS(PARAMETERS!$D$9-C8021)/2))))*2*3958.756</f>
        <v>707.63496427889004</v>
      </c>
      <c r="F8021">
        <v>140.18095397949</v>
      </c>
      <c r="G8021">
        <v>176.10366821289</v>
      </c>
      <c r="H8021">
        <v>211.57414245605</v>
      </c>
      <c r="I8021">
        <v>243.08340454102</v>
      </c>
      <c r="J8021">
        <v>279.28881835938</v>
      </c>
      <c r="K8021" s="6">
        <f>IFERROR(EXP(TREND(LN($F$1:$J$1),LN(F8021:J8021),LN(Calculations!$B$3))),0)</f>
        <v>1.7084463395363087E-2</v>
      </c>
    </row>
    <row r="8022" spans="1:11" x14ac:dyDescent="0.35">
      <c r="A8022">
        <v>8019</v>
      </c>
      <c r="B8022" t="str">
        <f t="shared" si="125"/>
        <v>23-54</v>
      </c>
      <c r="C8022">
        <v>-54.106900605950997</v>
      </c>
      <c r="D8022">
        <v>23.411865786380002</v>
      </c>
      <c r="E8022">
        <f>ASIN(SQRT((SIN(RADIANS(PARAMETERS!$D$8-D8022)/2)*SIN(RADIANS(PARAMETERS!$D$8-D8022)/2))+(COS(RADIANS(D8022))*COS(RADIANS(PARAMETERS!$D$8))*SIN(RADIANS(PARAMETERS!$D$9-C8022)/2)*SIN(RADIANS(PARAMETERS!$D$9-C8022)/2))))*2*3958.756</f>
        <v>696.72040983511602</v>
      </c>
      <c r="F8022">
        <v>141.73609924316</v>
      </c>
      <c r="G8022">
        <v>177.11351013184</v>
      </c>
      <c r="H8022">
        <v>213.00997924805</v>
      </c>
      <c r="I8022">
        <v>244.92646789551</v>
      </c>
      <c r="J8022">
        <v>281.62847900391</v>
      </c>
      <c r="K8022" s="6">
        <f>IFERROR(EXP(TREND(LN($F$1:$J$1),LN(F8022:J8022),LN(Calculations!$B$3))),0)</f>
        <v>1.7776459235392016E-2</v>
      </c>
    </row>
    <row r="8023" spans="1:11" x14ac:dyDescent="0.35">
      <c r="A8023">
        <v>8020</v>
      </c>
      <c r="B8023" t="str">
        <f t="shared" si="125"/>
        <v>23-54.5</v>
      </c>
      <c r="C8023">
        <v>-54.378221940852001</v>
      </c>
      <c r="D8023">
        <v>23.411865786380002</v>
      </c>
      <c r="E8023">
        <f>ASIN(SQRT((SIN(RADIANS(PARAMETERS!$D$8-D8023)/2)*SIN(RADIANS(PARAMETERS!$D$8-D8023)/2))+(COS(RADIANS(D8023))*COS(RADIANS(PARAMETERS!$D$8))*SIN(RADIANS(PARAMETERS!$D$9-C8023)/2)*SIN(RADIANS(PARAMETERS!$D$9-C8023)/2))))*2*3958.756</f>
        <v>686.08654662486049</v>
      </c>
      <c r="F8023">
        <v>143.37162780762</v>
      </c>
      <c r="G8023">
        <v>178.18312072754</v>
      </c>
      <c r="H8023">
        <v>214.52731323242</v>
      </c>
      <c r="I8023">
        <v>246.87194824219</v>
      </c>
      <c r="J8023">
        <v>284.09631347656</v>
      </c>
      <c r="K8023" s="6">
        <f>IFERROR(EXP(TREND(LN($F$1:$J$1),LN(F8023:J8023),LN(Calculations!$B$3))),0)</f>
        <v>1.8530846218953064E-2</v>
      </c>
    </row>
    <row r="8024" spans="1:11" x14ac:dyDescent="0.35">
      <c r="A8024">
        <v>8021</v>
      </c>
      <c r="B8024" t="str">
        <f t="shared" si="125"/>
        <v>23-54.5</v>
      </c>
      <c r="C8024">
        <v>-54.649543275752997</v>
      </c>
      <c r="D8024">
        <v>23.411865786380002</v>
      </c>
      <c r="E8024">
        <f>ASIN(SQRT((SIN(RADIANS(PARAMETERS!$D$8-D8024)/2)*SIN(RADIANS(PARAMETERS!$D$8-D8024)/2))+(COS(RADIANS(D8024))*COS(RADIANS(PARAMETERS!$D$8))*SIN(RADIANS(PARAMETERS!$D$9-C8024)/2)*SIN(RADIANS(PARAMETERS!$D$9-C8024)/2))))*2*3958.756</f>
        <v>675.74665336079772</v>
      </c>
      <c r="F8024">
        <v>144.96011352539</v>
      </c>
      <c r="G8024">
        <v>179.22117614746</v>
      </c>
      <c r="H8024">
        <v>215.97933959961</v>
      </c>
      <c r="I8024">
        <v>248.71875</v>
      </c>
      <c r="J8024">
        <v>286.42370605469</v>
      </c>
      <c r="K8024" s="6">
        <f>IFERROR(EXP(TREND(LN($F$1:$J$1),LN(F8024:J8024),LN(Calculations!$B$3))),0)</f>
        <v>1.9290508226618087E-2</v>
      </c>
    </row>
    <row r="8025" spans="1:11" x14ac:dyDescent="0.35">
      <c r="A8025">
        <v>8022</v>
      </c>
      <c r="B8025" t="str">
        <f t="shared" si="125"/>
        <v>23-55</v>
      </c>
      <c r="C8025">
        <v>-54.920864610654</v>
      </c>
      <c r="D8025">
        <v>23.411865786380002</v>
      </c>
      <c r="E8025">
        <f>ASIN(SQRT((SIN(RADIANS(PARAMETERS!$D$8-D8025)/2)*SIN(RADIANS(PARAMETERS!$D$8-D8025)/2))+(COS(RADIANS(D8025))*COS(RADIANS(PARAMETERS!$D$8))*SIN(RADIANS(PARAMETERS!$D$9-C8025)/2)*SIN(RADIANS(PARAMETERS!$D$9-C8025)/2))))*2*3958.756</f>
        <v>665.71445457291338</v>
      </c>
      <c r="F8025">
        <v>146.56571960449</v>
      </c>
      <c r="G8025">
        <v>180.26995849609</v>
      </c>
      <c r="H8025">
        <v>217.43145751953</v>
      </c>
      <c r="I8025">
        <v>250.5546875</v>
      </c>
      <c r="J8025">
        <v>288.72625732422</v>
      </c>
      <c r="K8025" s="6">
        <f>IFERROR(EXP(TREND(LN($F$1:$J$1),LN(F8025:J8025),LN(Calculations!$B$3))),0)</f>
        <v>2.0086490529986564E-2</v>
      </c>
    </row>
    <row r="8026" spans="1:11" x14ac:dyDescent="0.35">
      <c r="A8026">
        <v>8023</v>
      </c>
      <c r="B8026" t="str">
        <f t="shared" si="125"/>
        <v>23-55</v>
      </c>
      <c r="C8026">
        <v>-55.192185945555003</v>
      </c>
      <c r="D8026">
        <v>23.411865786380002</v>
      </c>
      <c r="E8026">
        <f>ASIN(SQRT((SIN(RADIANS(PARAMETERS!$D$8-D8026)/2)*SIN(RADIANS(PARAMETERS!$D$8-D8026)/2))+(COS(RADIANS(D8026))*COS(RADIANS(PARAMETERS!$D$8))*SIN(RADIANS(PARAMETERS!$D$9-C8026)/2)*SIN(RADIANS(PARAMETERS!$D$9-C8026)/2))))*2*3958.756</f>
        <v>656.00409275979666</v>
      </c>
      <c r="F8026">
        <v>148.19364929199</v>
      </c>
      <c r="G8026">
        <v>181.33135986328</v>
      </c>
      <c r="H8026">
        <v>218.88366699219</v>
      </c>
      <c r="I8026">
        <v>252.37785339355</v>
      </c>
      <c r="J8026">
        <v>290.99954223633</v>
      </c>
      <c r="K8026" s="6">
        <f>IFERROR(EXP(TREND(LN($F$1:$J$1),LN(F8026:J8026),LN(Calculations!$B$3))),0)</f>
        <v>2.0923932072589108E-2</v>
      </c>
    </row>
    <row r="8027" spans="1:11" x14ac:dyDescent="0.35">
      <c r="A8027">
        <v>8024</v>
      </c>
      <c r="B8027" t="str">
        <f t="shared" si="125"/>
        <v>23-55.5</v>
      </c>
      <c r="C8027">
        <v>-55.463507280456</v>
      </c>
      <c r="D8027">
        <v>23.411865786380002</v>
      </c>
      <c r="E8027">
        <f>ASIN(SQRT((SIN(RADIANS(PARAMETERS!$D$8-D8027)/2)*SIN(RADIANS(PARAMETERS!$D$8-D8027)/2))+(COS(RADIANS(D8027))*COS(RADIANS(PARAMETERS!$D$8))*SIN(RADIANS(PARAMETERS!$D$9-C8027)/2)*SIN(RADIANS(PARAMETERS!$D$9-C8027)/2))))*2*3958.756</f>
        <v>646.6300919248165</v>
      </c>
      <c r="F8027">
        <v>149.73017883301</v>
      </c>
      <c r="G8027">
        <v>182.314453125</v>
      </c>
      <c r="H8027">
        <v>220.18226623535</v>
      </c>
      <c r="I8027">
        <v>253.97256469727</v>
      </c>
      <c r="J8027">
        <v>292.95034790039</v>
      </c>
      <c r="K8027" s="6">
        <f>IFERROR(EXP(TREND(LN($F$1:$J$1),LN(F8027:J8027),LN(Calculations!$B$3))),0)</f>
        <v>2.1745958630763645E-2</v>
      </c>
    </row>
    <row r="8028" spans="1:11" x14ac:dyDescent="0.35">
      <c r="A8028">
        <v>8025</v>
      </c>
      <c r="B8028" t="str">
        <f t="shared" si="125"/>
        <v>23-55.5</v>
      </c>
      <c r="C8028">
        <v>-55.734828615357003</v>
      </c>
      <c r="D8028">
        <v>23.411865786380002</v>
      </c>
      <c r="E8028">
        <f>ASIN(SQRT((SIN(RADIANS(PARAMETERS!$D$8-D8028)/2)*SIN(RADIANS(PARAMETERS!$D$8-D8028)/2))+(COS(RADIANS(D8028))*COS(RADIANS(PARAMETERS!$D$8))*SIN(RADIANS(PARAMETERS!$D$9-C8028)/2)*SIN(RADIANS(PARAMETERS!$D$9-C8028)/2))))*2*3958.756</f>
        <v>637.60731161933984</v>
      </c>
      <c r="F8028">
        <v>151.24130249023</v>
      </c>
      <c r="G8028">
        <v>183.2654876709</v>
      </c>
      <c r="H8028">
        <v>221.41883850098</v>
      </c>
      <c r="I8028">
        <v>255.47538757324</v>
      </c>
      <c r="J8028">
        <v>294.7717590332</v>
      </c>
      <c r="K8028" s="6">
        <f>IFERROR(EXP(TREND(LN($F$1:$J$1),LN(F8028:J8028),LN(Calculations!$B$3))),0)</f>
        <v>2.2584034395905974E-2</v>
      </c>
    </row>
    <row r="8029" spans="1:11" x14ac:dyDescent="0.35">
      <c r="A8029">
        <v>8026</v>
      </c>
      <c r="B8029" t="str">
        <f t="shared" si="125"/>
        <v>23-56</v>
      </c>
      <c r="C8029">
        <v>-56.006149950257999</v>
      </c>
      <c r="D8029">
        <v>23.411865786380002</v>
      </c>
      <c r="E8029">
        <f>ASIN(SQRT((SIN(RADIANS(PARAMETERS!$D$8-D8029)/2)*SIN(RADIANS(PARAMETERS!$D$8-D8029)/2))+(COS(RADIANS(D8029))*COS(RADIANS(PARAMETERS!$D$8))*SIN(RADIANS(PARAMETERS!$D$9-C8029)/2)*SIN(RADIANS(PARAMETERS!$D$9-C8029)/2))))*2*3958.756</f>
        <v>628.95089068606865</v>
      </c>
      <c r="F8029">
        <v>152.72312927246</v>
      </c>
      <c r="G8029">
        <v>184.18556213379</v>
      </c>
      <c r="H8029">
        <v>222.59663391113</v>
      </c>
      <c r="I8029">
        <v>256.89193725586</v>
      </c>
      <c r="J8029">
        <v>296.4723815918</v>
      </c>
      <c r="K8029" s="6">
        <f>IFERROR(EXP(TREND(LN($F$1:$J$1),LN(F8029:J8029),LN(Calculations!$B$3))),0)</f>
        <v>2.3436725786805675E-2</v>
      </c>
    </row>
    <row r="8030" spans="1:11" x14ac:dyDescent="0.35">
      <c r="A8030">
        <v>8027</v>
      </c>
      <c r="B8030" t="str">
        <f t="shared" si="125"/>
        <v>23-56.5</v>
      </c>
      <c r="C8030">
        <v>-56.277471285159002</v>
      </c>
      <c r="D8030">
        <v>23.411865786380002</v>
      </c>
      <c r="E8030">
        <f>ASIN(SQRT((SIN(RADIANS(PARAMETERS!$D$8-D8030)/2)*SIN(RADIANS(PARAMETERS!$D$8-D8030)/2))+(COS(RADIANS(D8030))*COS(RADIANS(PARAMETERS!$D$8))*SIN(RADIANS(PARAMETERS!$D$9-C8030)/2)*SIN(RADIANS(PARAMETERS!$D$9-C8030)/2))))*2*3958.756</f>
        <v>620.67618001458436</v>
      </c>
      <c r="F8030">
        <v>154.11698913574</v>
      </c>
      <c r="G8030">
        <v>185.03161621094</v>
      </c>
      <c r="H8030">
        <v>223.64518737793</v>
      </c>
      <c r="I8030">
        <v>258.12466430664</v>
      </c>
      <c r="J8030">
        <v>297.92108154297</v>
      </c>
      <c r="K8030" s="6">
        <f>IFERROR(EXP(TREND(LN($F$1:$J$1),LN(F8030:J8030),LN(Calculations!$B$3))),0)</f>
        <v>2.4271080262823007E-2</v>
      </c>
    </row>
    <row r="8031" spans="1:11" x14ac:dyDescent="0.35">
      <c r="A8031">
        <v>8028</v>
      </c>
      <c r="B8031" t="str">
        <f t="shared" si="125"/>
        <v>23-56.5</v>
      </c>
      <c r="C8031">
        <v>-56.548792620059999</v>
      </c>
      <c r="D8031">
        <v>23.411865786380002</v>
      </c>
      <c r="E8031">
        <f>ASIN(SQRT((SIN(RADIANS(PARAMETERS!$D$8-D8031)/2)*SIN(RADIANS(PARAMETERS!$D$8-D8031)/2))+(COS(RADIANS(D8031))*COS(RADIANS(PARAMETERS!$D$8))*SIN(RADIANS(PARAMETERS!$D$9-C8031)/2)*SIN(RADIANS(PARAMETERS!$D$9-C8031)/2))))*2*3958.756</f>
        <v>612.79866379554744</v>
      </c>
      <c r="F8031">
        <v>155.51679992676</v>
      </c>
      <c r="G8031">
        <v>185.8772277832</v>
      </c>
      <c r="H8031">
        <v>224.68141174316</v>
      </c>
      <c r="I8031">
        <v>259.33294677734</v>
      </c>
      <c r="J8031">
        <v>299.3298034668</v>
      </c>
      <c r="K8031" s="6">
        <f>IFERROR(EXP(TREND(LN($F$1:$J$1),LN(F8031:J8031),LN(Calculations!$B$3))),0)</f>
        <v>2.5140954982709442E-2</v>
      </c>
    </row>
    <row r="8032" spans="1:11" x14ac:dyDescent="0.35">
      <c r="A8032">
        <v>8029</v>
      </c>
      <c r="B8032" t="str">
        <f t="shared" si="125"/>
        <v>23-57</v>
      </c>
      <c r="C8032">
        <v>-56.820113954961002</v>
      </c>
      <c r="D8032">
        <v>23.411865786380002</v>
      </c>
      <c r="E8032">
        <f>ASIN(SQRT((SIN(RADIANS(PARAMETERS!$D$8-D8032)/2)*SIN(RADIANS(PARAMETERS!$D$8-D8032)/2))+(COS(RADIANS(D8032))*COS(RADIANS(PARAMETERS!$D$8))*SIN(RADIANS(PARAMETERS!$D$9-C8032)/2)*SIN(RADIANS(PARAMETERS!$D$9-C8032)/2))))*2*3958.756</f>
        <v>605.33386899547702</v>
      </c>
      <c r="F8032">
        <v>156.90010070801</v>
      </c>
      <c r="G8032">
        <v>186.71266174316</v>
      </c>
      <c r="H8032">
        <v>225.68846130371</v>
      </c>
      <c r="I8032">
        <v>260.49285888672</v>
      </c>
      <c r="J8032">
        <v>300.66577148438</v>
      </c>
      <c r="K8032" s="6">
        <f>IFERROR(EXP(TREND(LN($F$1:$J$1),LN(F8032:J8032),LN(Calculations!$B$3))),0)</f>
        <v>2.6035934253479363E-2</v>
      </c>
    </row>
    <row r="8033" spans="1:11" x14ac:dyDescent="0.35">
      <c r="A8033">
        <v>8030</v>
      </c>
      <c r="B8033" t="str">
        <f t="shared" si="125"/>
        <v>23-57</v>
      </c>
      <c r="C8033">
        <v>-57.091435289861998</v>
      </c>
      <c r="D8033">
        <v>23.411865786380002</v>
      </c>
      <c r="E8033">
        <f>ASIN(SQRT((SIN(RADIANS(PARAMETERS!$D$8-D8033)/2)*SIN(RADIANS(PARAMETERS!$D$8-D8033)/2))+(COS(RADIANS(D8033))*COS(RADIANS(PARAMETERS!$D$8))*SIN(RADIANS(PARAMETERS!$D$9-C8033)/2)*SIN(RADIANS(PARAMETERS!$D$9-C8033)/2))))*2*3958.756</f>
        <v>598.29726307404451</v>
      </c>
      <c r="F8033">
        <v>158.18167114258</v>
      </c>
      <c r="G8033">
        <v>187.47061157227</v>
      </c>
      <c r="H8033">
        <v>226.55926513672</v>
      </c>
      <c r="I8033">
        <v>261.45843505859</v>
      </c>
      <c r="J8033">
        <v>301.73471069336</v>
      </c>
      <c r="K8033" s="6">
        <f>IFERROR(EXP(TREND(LN($F$1:$J$1),LN(F8033:J8033),LN(Calculations!$B$3))),0)</f>
        <v>2.6903851476241983E-2</v>
      </c>
    </row>
    <row r="8034" spans="1:11" x14ac:dyDescent="0.35">
      <c r="A8034">
        <v>8031</v>
      </c>
      <c r="B8034" t="str">
        <f t="shared" si="125"/>
        <v>23-57.5</v>
      </c>
      <c r="C8034">
        <v>-57.362756624763001</v>
      </c>
      <c r="D8034">
        <v>23.411865786380002</v>
      </c>
      <c r="E8034">
        <f>ASIN(SQRT((SIN(RADIANS(PARAMETERS!$D$8-D8034)/2)*SIN(RADIANS(PARAMETERS!$D$8-D8034)/2))+(COS(RADIANS(D8034))*COS(RADIANS(PARAMETERS!$D$8))*SIN(RADIANS(PARAMETERS!$D$9-C8034)/2)*SIN(RADIANS(PARAMETERS!$D$9-C8034)/2))))*2*3958.756</f>
        <v>591.70414033013822</v>
      </c>
      <c r="F8034">
        <v>159.45643615723</v>
      </c>
      <c r="G8034">
        <v>188.22816467285</v>
      </c>
      <c r="H8034">
        <v>227.41676330566</v>
      </c>
      <c r="I8034">
        <v>262.3974609375</v>
      </c>
      <c r="J8034">
        <v>302.76019287109</v>
      </c>
      <c r="K8034" s="6">
        <f>IFERROR(EXP(TREND(LN($F$1:$J$1),LN(F8034:J8034),LN(Calculations!$B$3))),0)</f>
        <v>2.7803132179353127E-2</v>
      </c>
    </row>
    <row r="8035" spans="1:11" x14ac:dyDescent="0.35">
      <c r="A8035">
        <v>8032</v>
      </c>
      <c r="B8035" t="str">
        <f t="shared" si="125"/>
        <v>23-57.5</v>
      </c>
      <c r="C8035">
        <v>-57.634077959663998</v>
      </c>
      <c r="D8035">
        <v>23.411865786380002</v>
      </c>
      <c r="E8035">
        <f>ASIN(SQRT((SIN(RADIANS(PARAMETERS!$D$8-D8035)/2)*SIN(RADIANS(PARAMETERS!$D$8-D8035)/2))+(COS(RADIANS(D8035))*COS(RADIANS(PARAMETERS!$D$8))*SIN(RADIANS(PARAMETERS!$D$9-C8035)/2)*SIN(RADIANS(PARAMETERS!$D$9-C8035)/2))))*2*3958.756</f>
        <v>585.56949768684115</v>
      </c>
      <c r="F8035">
        <v>160.69676208496</v>
      </c>
      <c r="G8035">
        <v>188.97590637207</v>
      </c>
      <c r="H8035">
        <v>228.24743652344</v>
      </c>
      <c r="I8035">
        <v>263.29251098633</v>
      </c>
      <c r="J8035">
        <v>303.71984863281</v>
      </c>
      <c r="K8035" s="6">
        <f>IFERROR(EXP(TREND(LN($F$1:$J$1),LN(F8035:J8035),LN(Calculations!$B$3))),0)</f>
        <v>2.8717682391519016E-2</v>
      </c>
    </row>
    <row r="8036" spans="1:11" x14ac:dyDescent="0.35">
      <c r="A8036">
        <v>8033</v>
      </c>
      <c r="B8036" t="str">
        <f t="shared" si="125"/>
        <v>23-58</v>
      </c>
      <c r="C8036">
        <v>-57.905399294565001</v>
      </c>
      <c r="D8036">
        <v>23.411865786380002</v>
      </c>
      <c r="E8036">
        <f>ASIN(SQRT((SIN(RADIANS(PARAMETERS!$D$8-D8036)/2)*SIN(RADIANS(PARAMETERS!$D$8-D8036)/2))+(COS(RADIANS(D8036))*COS(RADIANS(PARAMETERS!$D$8))*SIN(RADIANS(PARAMETERS!$D$9-C8036)/2)*SIN(RADIANS(PARAMETERS!$D$9-C8036)/2))))*2*3958.756</f>
        <v>579.90790119837516</v>
      </c>
      <c r="F8036">
        <v>161.83795166016</v>
      </c>
      <c r="G8036">
        <v>189.67259216309</v>
      </c>
      <c r="H8036">
        <v>228.99305725098</v>
      </c>
      <c r="I8036">
        <v>264.06896972656</v>
      </c>
      <c r="J8036">
        <v>304.51907348633</v>
      </c>
      <c r="K8036" s="6">
        <f>IFERROR(EXP(TREND(LN($F$1:$J$1),LN(F8036:J8036),LN(Calculations!$B$3))),0)</f>
        <v>2.96017236927314E-2</v>
      </c>
    </row>
    <row r="8037" spans="1:11" x14ac:dyDescent="0.35">
      <c r="A8037">
        <v>8034</v>
      </c>
      <c r="B8037" t="str">
        <f t="shared" si="125"/>
        <v>23-58</v>
      </c>
      <c r="C8037">
        <v>-58.176720629465002</v>
      </c>
      <c r="D8037">
        <v>23.411865786380002</v>
      </c>
      <c r="E8037">
        <f>ASIN(SQRT((SIN(RADIANS(PARAMETERS!$D$8-D8037)/2)*SIN(RADIANS(PARAMETERS!$D$8-D8037)/2))+(COS(RADIANS(D8037))*COS(RADIANS(PARAMETERS!$D$8))*SIN(RADIANS(PARAMETERS!$D$9-C8037)/2)*SIN(RADIANS(PARAMETERS!$D$9-C8037)/2))))*2*3958.756</f>
        <v>574.73334506728804</v>
      </c>
      <c r="F8037">
        <v>162.98045349121</v>
      </c>
      <c r="G8037">
        <v>190.41606140137</v>
      </c>
      <c r="H8037">
        <v>229.80888366699</v>
      </c>
      <c r="I8037">
        <v>264.93838500977</v>
      </c>
      <c r="J8037">
        <v>305.43923950195</v>
      </c>
      <c r="K8037" s="6">
        <f>IFERROR(EXP(TREND(LN($F$1:$J$1),LN(F8037:J8037),LN(Calculations!$B$3))),0)</f>
        <v>3.0521602271173041E-2</v>
      </c>
    </row>
    <row r="8038" spans="1:11" x14ac:dyDescent="0.35">
      <c r="A8038">
        <v>8035</v>
      </c>
      <c r="B8038" t="str">
        <f t="shared" si="125"/>
        <v>23-58.5</v>
      </c>
      <c r="C8038">
        <v>-58.448041964365999</v>
      </c>
      <c r="D8038">
        <v>23.411865786380002</v>
      </c>
      <c r="E8038">
        <f>ASIN(SQRT((SIN(RADIANS(PARAMETERS!$D$8-D8038)/2)*SIN(RADIANS(PARAMETERS!$D$8-D8038)/2))+(COS(RADIANS(D8038))*COS(RADIANS(PARAMETERS!$D$8))*SIN(RADIANS(PARAMETERS!$D$9-C8038)/2)*SIN(RADIANS(PARAMETERS!$D$9-C8038)/2))))*2*3958.756</f>
        <v>570.05910547410042</v>
      </c>
      <c r="F8038">
        <v>164.08911132813</v>
      </c>
      <c r="G8038">
        <v>191.18142700195</v>
      </c>
      <c r="H8038">
        <v>230.6570892334</v>
      </c>
      <c r="I8038">
        <v>265.85018920898</v>
      </c>
      <c r="J8038">
        <v>306.41412353516</v>
      </c>
      <c r="K8038" s="6">
        <f>IFERROR(EXP(TREND(LN($F$1:$J$1),LN(F8038:J8038),LN(Calculations!$B$3))),0)</f>
        <v>3.1452118555844552E-2</v>
      </c>
    </row>
    <row r="8039" spans="1:11" x14ac:dyDescent="0.35">
      <c r="A8039">
        <v>8036</v>
      </c>
      <c r="B8039" t="str">
        <f t="shared" si="125"/>
        <v>23-58.5</v>
      </c>
      <c r="C8039">
        <v>-58.719363299267002</v>
      </c>
      <c r="D8039">
        <v>23.411865786380002</v>
      </c>
      <c r="E8039">
        <f>ASIN(SQRT((SIN(RADIANS(PARAMETERS!$D$8-D8039)/2)*SIN(RADIANS(PARAMETERS!$D$8-D8039)/2))+(COS(RADIANS(D8039))*COS(RADIANS(PARAMETERS!$D$8))*SIN(RADIANS(PARAMETERS!$D$9-C8039)/2)*SIN(RADIANS(PARAMETERS!$D$9-C8039)/2))))*2*3958.756</f>
        <v>565.8975920156189</v>
      </c>
      <c r="F8039">
        <v>165.1065826416</v>
      </c>
      <c r="G8039">
        <v>191.90251159668</v>
      </c>
      <c r="H8039">
        <v>231.43449401855</v>
      </c>
      <c r="I8039">
        <v>266.66528320313</v>
      </c>
      <c r="J8039">
        <v>307.2600402832</v>
      </c>
      <c r="K8039" s="6">
        <f>IFERROR(EXP(TREND(LN($F$1:$J$1),LN(F8039:J8039),LN(Calculations!$B$3))),0)</f>
        <v>3.2348617837071908E-2</v>
      </c>
    </row>
    <row r="8040" spans="1:11" x14ac:dyDescent="0.35">
      <c r="A8040">
        <v>8037</v>
      </c>
      <c r="B8040" t="str">
        <f t="shared" si="125"/>
        <v>23-59</v>
      </c>
      <c r="C8040">
        <v>-58.990684634167998</v>
      </c>
      <c r="D8040">
        <v>23.411865786380002</v>
      </c>
      <c r="E8040">
        <f>ASIN(SQRT((SIN(RADIANS(PARAMETERS!$D$8-D8040)/2)*SIN(RADIANS(PARAMETERS!$D$8-D8040)/2))+(COS(RADIANS(D8040))*COS(RADIANS(PARAMETERS!$D$8))*SIN(RADIANS(PARAMETERS!$D$9-C8040)/2)*SIN(RADIANS(PARAMETERS!$D$9-C8040)/2))))*2*3958.756</f>
        <v>562.26019998642994</v>
      </c>
      <c r="F8040">
        <v>166.13356018066</v>
      </c>
      <c r="G8040">
        <v>192.67503356934</v>
      </c>
      <c r="H8040">
        <v>232.30079650879</v>
      </c>
      <c r="I8040">
        <v>267.60632324219</v>
      </c>
      <c r="J8040">
        <v>308.27841186523</v>
      </c>
      <c r="K8040" s="6">
        <f>IFERROR(EXP(TREND(LN($F$1:$J$1),LN(F8040:J8040),LN(Calculations!$B$3))),0)</f>
        <v>3.3277285279998015E-2</v>
      </c>
    </row>
    <row r="8041" spans="1:11" x14ac:dyDescent="0.35">
      <c r="A8041">
        <v>8038</v>
      </c>
      <c r="B8041" t="str">
        <f t="shared" si="125"/>
        <v>23-59.5</v>
      </c>
      <c r="C8041">
        <v>-59.262005969069001</v>
      </c>
      <c r="D8041">
        <v>23.411865786380002</v>
      </c>
      <c r="E8041">
        <f>ASIN(SQRT((SIN(RADIANS(PARAMETERS!$D$8-D8041)/2)*SIN(RADIANS(PARAMETERS!$D$8-D8041)/2))+(COS(RADIANS(D8041))*COS(RADIANS(PARAMETERS!$D$8))*SIN(RADIANS(PARAMETERS!$D$9-C8041)/2)*SIN(RADIANS(PARAMETERS!$D$9-C8041)/2))))*2*3958.756</f>
        <v>559.15716708657783</v>
      </c>
      <c r="F8041">
        <v>167.13551330566</v>
      </c>
      <c r="G8041">
        <v>193.47496032715</v>
      </c>
      <c r="H8041">
        <v>233.21987915039</v>
      </c>
      <c r="I8041">
        <v>268.62548828125</v>
      </c>
      <c r="J8041">
        <v>309.40670776367</v>
      </c>
      <c r="K8041" s="6">
        <f>IFERROR(EXP(TREND(LN($F$1:$J$1),LN(F8041:J8041),LN(Calculations!$B$3))),0)</f>
        <v>3.4210218727819271E-2</v>
      </c>
    </row>
    <row r="8042" spans="1:11" x14ac:dyDescent="0.35">
      <c r="A8042">
        <v>8039</v>
      </c>
      <c r="B8042" t="str">
        <f t="shared" si="125"/>
        <v>23-59.5</v>
      </c>
      <c r="C8042">
        <v>-59.533327303969998</v>
      </c>
      <c r="D8042">
        <v>23.411865786380002</v>
      </c>
      <c r="E8042">
        <f>ASIN(SQRT((SIN(RADIANS(PARAMETERS!$D$8-D8042)/2)*SIN(RADIANS(PARAMETERS!$D$8-D8042)/2))+(COS(RADIANS(D8042))*COS(RADIANS(PARAMETERS!$D$8))*SIN(RADIANS(PARAMETERS!$D$9-C8042)/2)*SIN(RADIANS(PARAMETERS!$D$9-C8042)/2))))*2*3958.756</f>
        <v>556.59743835878078</v>
      </c>
      <c r="F8042">
        <v>168.07023620605</v>
      </c>
      <c r="G8042">
        <v>194.255859375</v>
      </c>
      <c r="H8042">
        <v>234.12294006348</v>
      </c>
      <c r="I8042">
        <v>269.63220214844</v>
      </c>
      <c r="J8042">
        <v>310.52764892578</v>
      </c>
      <c r="K8042" s="6">
        <f>IFERROR(EXP(TREND(LN($F$1:$J$1),LN(F8042:J8042),LN(Calculations!$B$3))),0)</f>
        <v>3.5109525128770538E-2</v>
      </c>
    </row>
    <row r="8043" spans="1:11" x14ac:dyDescent="0.35">
      <c r="A8043">
        <v>8040</v>
      </c>
      <c r="B8043" t="str">
        <f t="shared" si="125"/>
        <v>23-60</v>
      </c>
      <c r="C8043">
        <v>-59.804648638871001</v>
      </c>
      <c r="D8043">
        <v>23.411865786380002</v>
      </c>
      <c r="E8043">
        <f>ASIN(SQRT((SIN(RADIANS(PARAMETERS!$D$8-D8043)/2)*SIN(RADIANS(PARAMETERS!$D$8-D8043)/2))+(COS(RADIANS(D8043))*COS(RADIANS(PARAMETERS!$D$8))*SIN(RADIANS(PARAMETERS!$D$9-C8043)/2)*SIN(RADIANS(PARAMETERS!$D$9-C8043)/2))))*2*3958.756</f>
        <v>554.58854322079526</v>
      </c>
      <c r="F8043">
        <v>168.98445129395</v>
      </c>
      <c r="G8043">
        <v>195.06898498535</v>
      </c>
      <c r="H8043">
        <v>235.09013366699</v>
      </c>
      <c r="I8043">
        <v>270.73486328125</v>
      </c>
      <c r="J8043">
        <v>311.78460693359</v>
      </c>
      <c r="K8043" s="6">
        <f>IFERROR(EXP(TREND(LN($F$1:$J$1),LN(F8043:J8043),LN(Calculations!$B$3))),0)</f>
        <v>3.600723312390873E-2</v>
      </c>
    </row>
    <row r="8044" spans="1:11" x14ac:dyDescent="0.35">
      <c r="A8044">
        <v>8041</v>
      </c>
      <c r="B8044" t="str">
        <f t="shared" si="125"/>
        <v>23-60</v>
      </c>
      <c r="C8044">
        <v>-60.075969973771997</v>
      </c>
      <c r="D8044">
        <v>23.411865786380002</v>
      </c>
      <c r="E8044">
        <f>ASIN(SQRT((SIN(RADIANS(PARAMETERS!$D$8-D8044)/2)*SIN(RADIANS(PARAMETERS!$D$8-D8044)/2))+(COS(RADIANS(D8044))*COS(RADIANS(PARAMETERS!$D$8))*SIN(RADIANS(PARAMETERS!$D$9-C8044)/2)*SIN(RADIANS(PARAMETERS!$D$9-C8044)/2))))*2*3958.756</f>
        <v>553.13648833873208</v>
      </c>
      <c r="F8044">
        <v>169.84544372559</v>
      </c>
      <c r="G8044">
        <v>195.88677978516</v>
      </c>
      <c r="H8044">
        <v>236.08166503906</v>
      </c>
      <c r="I8044">
        <v>271.88192749023</v>
      </c>
      <c r="J8044">
        <v>313.11154174805</v>
      </c>
      <c r="K8044" s="6">
        <f>IFERROR(EXP(TREND(LN($F$1:$J$1),LN(F8044:J8044),LN(Calculations!$B$3))),0)</f>
        <v>3.6871786219618057E-2</v>
      </c>
    </row>
    <row r="8045" spans="1:11" x14ac:dyDescent="0.35">
      <c r="A8045">
        <v>8042</v>
      </c>
      <c r="B8045" t="str">
        <f t="shared" si="125"/>
        <v>23-60.5</v>
      </c>
      <c r="C8045">
        <v>-60.347291308673</v>
      </c>
      <c r="D8045">
        <v>23.411865786380002</v>
      </c>
      <c r="E8045">
        <f>ASIN(SQRT((SIN(RADIANS(PARAMETERS!$D$8-D8045)/2)*SIN(RADIANS(PARAMETERS!$D$8-D8045)/2))+(COS(RADIANS(D8045))*COS(RADIANS(PARAMETERS!$D$8))*SIN(RADIANS(PARAMETERS!$D$9-C8045)/2)*SIN(RADIANS(PARAMETERS!$D$9-C8045)/2))))*2*3958.756</f>
        <v>552.24566977398308</v>
      </c>
      <c r="F8045">
        <v>170.62632751465</v>
      </c>
      <c r="G8045">
        <v>196.6727142334</v>
      </c>
      <c r="H8045">
        <v>237.0447845459</v>
      </c>
      <c r="I8045">
        <v>273.00497436523</v>
      </c>
      <c r="J8045">
        <v>314.4208984375</v>
      </c>
      <c r="K8045" s="6">
        <f>IFERROR(EXP(TREND(LN($F$1:$J$1),LN(F8045:J8045),LN(Calculations!$B$3))),0)</f>
        <v>3.7674072570808015E-2</v>
      </c>
    </row>
    <row r="8046" spans="1:11" x14ac:dyDescent="0.35">
      <c r="A8046">
        <v>8043</v>
      </c>
      <c r="B8046" t="str">
        <f t="shared" si="125"/>
        <v>23-60.5</v>
      </c>
      <c r="C8046">
        <v>-60.618612643573996</v>
      </c>
      <c r="D8046">
        <v>23.411865786380002</v>
      </c>
      <c r="E8046">
        <f>ASIN(SQRT((SIN(RADIANS(PARAMETERS!$D$8-D8046)/2)*SIN(RADIANS(PARAMETERS!$D$8-D8046)/2))+(COS(RADIANS(D8046))*COS(RADIANS(PARAMETERS!$D$8))*SIN(RADIANS(PARAMETERS!$D$9-C8046)/2)*SIN(RADIANS(PARAMETERS!$D$9-C8046)/2))))*2*3958.756</f>
        <v>551.91880733302003</v>
      </c>
      <c r="F8046">
        <v>171.39642333984</v>
      </c>
      <c r="G8046">
        <v>197.49786376953</v>
      </c>
      <c r="H8046">
        <v>238.08924865723</v>
      </c>
      <c r="I8046">
        <v>274.25149536133</v>
      </c>
      <c r="J8046">
        <v>315.90676879883</v>
      </c>
      <c r="K8046" s="6">
        <f>IFERROR(EXP(TREND(LN($F$1:$J$1),LN(F8046:J8046),LN(Calculations!$B$3))),0)</f>
        <v>3.8466230017354143E-2</v>
      </c>
    </row>
    <row r="8047" spans="1:11" x14ac:dyDescent="0.35">
      <c r="A8047">
        <v>8044</v>
      </c>
      <c r="B8047" t="str">
        <f t="shared" si="125"/>
        <v>23-61</v>
      </c>
      <c r="C8047">
        <v>-60.889933978475</v>
      </c>
      <c r="D8047">
        <v>23.411865786380002</v>
      </c>
      <c r="E8047">
        <f>ASIN(SQRT((SIN(RADIANS(PARAMETERS!$D$8-D8047)/2)*SIN(RADIANS(PARAMETERS!$D$8-D8047)/2))+(COS(RADIANS(D8047))*COS(RADIANS(PARAMETERS!$D$8))*SIN(RADIANS(PARAMETERS!$D$9-C8047)/2)*SIN(RADIANS(PARAMETERS!$D$9-C8047)/2))))*2*3958.756</f>
        <v>552.15690337465423</v>
      </c>
      <c r="F8047">
        <v>172.12037658691</v>
      </c>
      <c r="G8047">
        <v>198.32354736328</v>
      </c>
      <c r="H8047">
        <v>239.15621948242</v>
      </c>
      <c r="I8047">
        <v>275.54299926758</v>
      </c>
      <c r="J8047">
        <v>317.4665222168</v>
      </c>
      <c r="K8047" s="6">
        <f>IFERROR(EXP(TREND(LN($F$1:$J$1),LN(F8047:J8047),LN(Calculations!$B$3))),0)</f>
        <v>3.9214947373516593E-2</v>
      </c>
    </row>
    <row r="8048" spans="1:11" x14ac:dyDescent="0.35">
      <c r="A8048">
        <v>8045</v>
      </c>
      <c r="B8048" t="str">
        <f t="shared" si="125"/>
        <v>23-61</v>
      </c>
      <c r="C8048">
        <v>-61.161255313376003</v>
      </c>
      <c r="D8048">
        <v>23.411865786380002</v>
      </c>
      <c r="E8048">
        <f>ASIN(SQRT((SIN(RADIANS(PARAMETERS!$D$8-D8048)/2)*SIN(RADIANS(PARAMETERS!$D$8-D8048)/2))+(COS(RADIANS(D8048))*COS(RADIANS(PARAMETERS!$D$8))*SIN(RADIANS(PARAMETERS!$D$9-C8048)/2)*SIN(RADIANS(PARAMETERS!$D$9-C8048)/2))))*2*3958.756</f>
        <v>552.95922751758758</v>
      </c>
      <c r="F8048">
        <v>172.77568054199</v>
      </c>
      <c r="G8048">
        <v>199.11422729492</v>
      </c>
      <c r="H8048">
        <v>240.19314575195</v>
      </c>
      <c r="I8048">
        <v>276.81051635742</v>
      </c>
      <c r="J8048">
        <v>319.01092529297</v>
      </c>
      <c r="K8048" s="6">
        <f>IFERROR(EXP(TREND(LN($F$1:$J$1),LN(F8048:J8048),LN(Calculations!$B$3))),0)</f>
        <v>3.9896180362772635E-2</v>
      </c>
    </row>
    <row r="8049" spans="1:11" x14ac:dyDescent="0.35">
      <c r="A8049">
        <v>8046</v>
      </c>
      <c r="B8049" t="str">
        <f t="shared" si="125"/>
        <v>23-61.5</v>
      </c>
      <c r="C8049">
        <v>-61.432576648276999</v>
      </c>
      <c r="D8049">
        <v>23.411865786380002</v>
      </c>
      <c r="E8049">
        <f>ASIN(SQRT((SIN(RADIANS(PARAMETERS!$D$8-D8049)/2)*SIN(RADIANS(PARAMETERS!$D$8-D8049)/2))+(COS(RADIANS(D8049))*COS(RADIANS(PARAMETERS!$D$8))*SIN(RADIANS(PARAMETERS!$D$9-C8049)/2)*SIN(RADIANS(PARAMETERS!$D$9-C8049)/2))))*2*3958.756</f>
        <v>554.32332778937655</v>
      </c>
      <c r="F8049">
        <v>173.41703796387</v>
      </c>
      <c r="G8049">
        <v>199.92118835449</v>
      </c>
      <c r="H8049">
        <v>241.27494812012</v>
      </c>
      <c r="I8049">
        <v>278.15185546875</v>
      </c>
      <c r="J8049">
        <v>320.66598510742</v>
      </c>
      <c r="K8049" s="6">
        <f>IFERROR(EXP(TREND(LN($F$1:$J$1),LN(F8049:J8049),LN(Calculations!$B$3))),0)</f>
        <v>4.0556052622397316E-2</v>
      </c>
    </row>
    <row r="8050" spans="1:11" x14ac:dyDescent="0.35">
      <c r="A8050">
        <v>8047</v>
      </c>
      <c r="B8050" t="str">
        <f t="shared" si="125"/>
        <v>23-61.5</v>
      </c>
      <c r="C8050">
        <v>-61.703897983178003</v>
      </c>
      <c r="D8050">
        <v>23.411865786380002</v>
      </c>
      <c r="E8050">
        <f>ASIN(SQRT((SIN(RADIANS(PARAMETERS!$D$8-D8050)/2)*SIN(RADIANS(PARAMETERS!$D$8-D8050)/2))+(COS(RADIANS(D8050))*COS(RADIANS(PARAMETERS!$D$8))*SIN(RADIANS(PARAMETERS!$D$9-C8050)/2)*SIN(RADIANS(PARAMETERS!$D$9-C8050)/2))))*2*3958.756</f>
        <v>556.24506782201274</v>
      </c>
      <c r="F8050">
        <v>174.02066040039</v>
      </c>
      <c r="G8050">
        <v>200.68663024902</v>
      </c>
      <c r="H8050">
        <v>242.30992126465</v>
      </c>
      <c r="I8050">
        <v>279.44216918945</v>
      </c>
      <c r="J8050">
        <v>322.26568603516</v>
      </c>
      <c r="K8050" s="6">
        <f>IFERROR(EXP(TREND(LN($F$1:$J$1),LN(F8050:J8050),LN(Calculations!$B$3))),0)</f>
        <v>4.1175881982342337E-2</v>
      </c>
    </row>
    <row r="8051" spans="1:11" x14ac:dyDescent="0.35">
      <c r="A8051">
        <v>8048</v>
      </c>
      <c r="B8051" t="str">
        <f t="shared" si="125"/>
        <v>23-62</v>
      </c>
      <c r="C8051">
        <v>-61.975219318078999</v>
      </c>
      <c r="D8051">
        <v>23.411865786380002</v>
      </c>
      <c r="E8051">
        <f>ASIN(SQRT((SIN(RADIANS(PARAMETERS!$D$8-D8051)/2)*SIN(RADIANS(PARAMETERS!$D$8-D8051)/2))+(COS(RADIANS(D8051))*COS(RADIANS(PARAMETERS!$D$8))*SIN(RADIANS(PARAMETERS!$D$9-C8051)/2)*SIN(RADIANS(PARAMETERS!$D$9-C8051)/2))))*2*3958.756</f>
        <v>558.7186887883862</v>
      </c>
      <c r="F8051">
        <v>174.56643676758</v>
      </c>
      <c r="G8051">
        <v>201.3802947998</v>
      </c>
      <c r="H8051">
        <v>243.2501373291</v>
      </c>
      <c r="I8051">
        <v>280.61618041992</v>
      </c>
      <c r="J8051">
        <v>323.72323608398</v>
      </c>
      <c r="K8051" s="6">
        <f>IFERROR(EXP(TREND(LN($F$1:$J$1),LN(F8051:J8051),LN(Calculations!$B$3))),0)</f>
        <v>4.1738567848757603E-2</v>
      </c>
    </row>
    <row r="8052" spans="1:11" x14ac:dyDescent="0.35">
      <c r="A8052">
        <v>8049</v>
      </c>
      <c r="B8052" t="str">
        <f t="shared" si="125"/>
        <v>23-62</v>
      </c>
      <c r="C8052">
        <v>-62.246540652980002</v>
      </c>
      <c r="D8052">
        <v>23.411865786380002</v>
      </c>
      <c r="E8052">
        <f>ASIN(SQRT((SIN(RADIANS(PARAMETERS!$D$8-D8052)/2)*SIN(RADIANS(PARAMETERS!$D$8-D8052)/2))+(COS(RADIANS(D8052))*COS(RADIANS(PARAMETERS!$D$8))*SIN(RADIANS(PARAMETERS!$D$9-C8052)/2)*SIN(RADIANS(PARAMETERS!$D$9-C8052)/2))))*2*3958.756</f>
        <v>561.73689394461871</v>
      </c>
      <c r="F8052">
        <v>175.10929870605</v>
      </c>
      <c r="G8052">
        <v>202.08543395996</v>
      </c>
      <c r="H8052">
        <v>244.22801208496</v>
      </c>
      <c r="I8052">
        <v>281.8544921875</v>
      </c>
      <c r="J8052">
        <v>325.27899169922</v>
      </c>
      <c r="K8052" s="6">
        <f>IFERROR(EXP(TREND(LN($F$1:$J$1),LN(F8052:J8052),LN(Calculations!$B$3))),0)</f>
        <v>4.2285214052307334E-2</v>
      </c>
    </row>
    <row r="8053" spans="1:11" x14ac:dyDescent="0.35">
      <c r="A8053">
        <v>8050</v>
      </c>
      <c r="B8053" t="str">
        <f t="shared" si="125"/>
        <v>23-62.5</v>
      </c>
      <c r="C8053">
        <v>-62.517861987880998</v>
      </c>
      <c r="D8053">
        <v>23.411865786380002</v>
      </c>
      <c r="E8053">
        <f>ASIN(SQRT((SIN(RADIANS(PARAMETERS!$D$8-D8053)/2)*SIN(RADIANS(PARAMETERS!$D$8-D8053)/2))+(COS(RADIANS(D8053))*COS(RADIANS(PARAMETERS!$D$8))*SIN(RADIANS(PARAMETERS!$D$9-C8053)/2)*SIN(RADIANS(PARAMETERS!$D$9-C8053)/2))))*2*3958.756</f>
        <v>565.29095294438093</v>
      </c>
      <c r="F8053">
        <v>175.61029052734</v>
      </c>
      <c r="G8053">
        <v>202.74179077148</v>
      </c>
      <c r="H8053">
        <v>245.1462097168</v>
      </c>
      <c r="I8053">
        <v>283.02325439453</v>
      </c>
      <c r="J8053">
        <v>326.75381469727</v>
      </c>
      <c r="K8053" s="6">
        <f>IFERROR(EXP(TREND(LN($F$1:$J$1),LN(F8053:J8053),LN(Calculations!$B$3))),0)</f>
        <v>4.278601112782833E-2</v>
      </c>
    </row>
    <row r="8054" spans="1:11" x14ac:dyDescent="0.35">
      <c r="A8054">
        <v>8051</v>
      </c>
      <c r="B8054" t="str">
        <f t="shared" si="125"/>
        <v>23-63</v>
      </c>
      <c r="C8054">
        <v>-62.789183322782002</v>
      </c>
      <c r="D8054">
        <v>23.411865786380002</v>
      </c>
      <c r="E8054">
        <f>ASIN(SQRT((SIN(RADIANS(PARAMETERS!$D$8-D8054)/2)*SIN(RADIANS(PARAMETERS!$D$8-D8054)/2))+(COS(RADIANS(D8054))*COS(RADIANS(PARAMETERS!$D$8))*SIN(RADIANS(PARAMETERS!$D$9-C8054)/2)*SIN(RADIANS(PARAMETERS!$D$9-C8054)/2))))*2*3958.756</f>
        <v>569.37082255935684</v>
      </c>
      <c r="F8054">
        <v>176.05744934082</v>
      </c>
      <c r="G8054">
        <v>203.32664489746</v>
      </c>
      <c r="H8054">
        <v>245.96292114258</v>
      </c>
      <c r="I8054">
        <v>284.06176757813</v>
      </c>
      <c r="J8054">
        <v>328.06304931641</v>
      </c>
      <c r="K8054" s="6">
        <f>IFERROR(EXP(TREND(LN($F$1:$J$1),LN(F8054:J8054),LN(Calculations!$B$3))),0)</f>
        <v>4.3236064758282698E-2</v>
      </c>
    </row>
    <row r="8055" spans="1:11" x14ac:dyDescent="0.35">
      <c r="A8055">
        <v>8052</v>
      </c>
      <c r="B8055" t="str">
        <f t="shared" si="125"/>
        <v>23-63</v>
      </c>
      <c r="C8055">
        <v>-63.060504657682998</v>
      </c>
      <c r="D8055">
        <v>23.411865786380002</v>
      </c>
      <c r="E8055">
        <f>ASIN(SQRT((SIN(RADIANS(PARAMETERS!$D$8-D8055)/2)*SIN(RADIANS(PARAMETERS!$D$8-D8055)/2))+(COS(RADIANS(D8055))*COS(RADIANS(PARAMETERS!$D$8))*SIN(RADIANS(PARAMETERS!$D$9-C8055)/2)*SIN(RADIANS(PARAMETERS!$D$9-C8055)/2))))*2*3958.756</f>
        <v>573.96528009635142</v>
      </c>
      <c r="F8055">
        <v>176.49520874023</v>
      </c>
      <c r="G8055">
        <v>203.90173339844</v>
      </c>
      <c r="H8055">
        <v>246.76963806152</v>
      </c>
      <c r="I8055">
        <v>285.09027099609</v>
      </c>
      <c r="J8055">
        <v>329.3625793457</v>
      </c>
      <c r="K8055" s="6">
        <f>IFERROR(EXP(TREND(LN($F$1:$J$1),LN(F8055:J8055),LN(Calculations!$B$3))),0)</f>
        <v>4.3675448873764011E-2</v>
      </c>
    </row>
    <row r="8056" spans="1:11" x14ac:dyDescent="0.35">
      <c r="A8056">
        <v>8053</v>
      </c>
      <c r="B8056" t="str">
        <f t="shared" si="125"/>
        <v>23-63.5</v>
      </c>
      <c r="C8056">
        <v>-63.331825992584001</v>
      </c>
      <c r="D8056">
        <v>23.411865786380002</v>
      </c>
      <c r="E8056">
        <f>ASIN(SQRT((SIN(RADIANS(PARAMETERS!$D$8-D8056)/2)*SIN(RADIANS(PARAMETERS!$D$8-D8056)/2))+(COS(RADIANS(D8056))*COS(RADIANS(PARAMETERS!$D$8))*SIN(RADIANS(PARAMETERS!$D$9-C8056)/2)*SIN(RADIANS(PARAMETERS!$D$9-C8056)/2))))*2*3958.756</f>
        <v>579.06206565177922</v>
      </c>
      <c r="F8056">
        <v>176.88973999023</v>
      </c>
      <c r="G8056">
        <v>204.41751098633</v>
      </c>
      <c r="H8056">
        <v>247.48962402344</v>
      </c>
      <c r="I8056">
        <v>286.00561523438</v>
      </c>
      <c r="J8056">
        <v>330.51638793945</v>
      </c>
      <c r="K8056" s="6">
        <f>IFERROR(EXP(TREND(LN($F$1:$J$1),LN(F8056:J8056),LN(Calculations!$B$3))),0)</f>
        <v>4.4075759469632943E-2</v>
      </c>
    </row>
    <row r="8057" spans="1:11" x14ac:dyDescent="0.35">
      <c r="A8057">
        <v>8054</v>
      </c>
      <c r="B8057" t="str">
        <f t="shared" si="125"/>
        <v>23-63.5</v>
      </c>
      <c r="C8057">
        <v>-63.603147327484997</v>
      </c>
      <c r="D8057">
        <v>23.411865786380002</v>
      </c>
      <c r="E8057">
        <f>ASIN(SQRT((SIN(RADIANS(PARAMETERS!$D$8-D8057)/2)*SIN(RADIANS(PARAMETERS!$D$8-D8057)/2))+(COS(RADIANS(D8057))*COS(RADIANS(PARAMETERS!$D$8))*SIN(RADIANS(PARAMETERS!$D$9-C8057)/2)*SIN(RADIANS(PARAMETERS!$D$9-C8057)/2))))*2*3958.756</f>
        <v>584.64802937908576</v>
      </c>
      <c r="F8057">
        <v>177.24420166016</v>
      </c>
      <c r="G8057">
        <v>204.87718200684</v>
      </c>
      <c r="H8057">
        <v>248.12605285645</v>
      </c>
      <c r="I8057">
        <v>286.81079101563</v>
      </c>
      <c r="J8057">
        <v>331.52725219727</v>
      </c>
      <c r="K8057" s="6">
        <f>IFERROR(EXP(TREND(LN($F$1:$J$1),LN(F8057:J8057),LN(Calculations!$B$3))),0)</f>
        <v>4.4441000679248534E-2</v>
      </c>
    </row>
    <row r="8058" spans="1:11" x14ac:dyDescent="0.35">
      <c r="A8058">
        <v>8055</v>
      </c>
      <c r="B8058" t="str">
        <f t="shared" si="125"/>
        <v>23-64</v>
      </c>
      <c r="C8058">
        <v>-63.874468662386001</v>
      </c>
      <c r="D8058">
        <v>23.411865786380002</v>
      </c>
      <c r="E8058">
        <f>ASIN(SQRT((SIN(RADIANS(PARAMETERS!$D$8-D8058)/2)*SIN(RADIANS(PARAMETERS!$D$8-D8058)/2))+(COS(RADIANS(D8058))*COS(RADIANS(PARAMETERS!$D$8))*SIN(RADIANS(PARAMETERS!$D$9-C8058)/2)*SIN(RADIANS(PARAMETERS!$D$9-C8058)/2))))*2*3958.756</f>
        <v>590.70928014239803</v>
      </c>
      <c r="F8058">
        <v>177.6024017334</v>
      </c>
      <c r="G8058">
        <v>205.34294128418</v>
      </c>
      <c r="H8058">
        <v>248.77279663086</v>
      </c>
      <c r="I8058">
        <v>287.63049316406</v>
      </c>
      <c r="J8058">
        <v>332.55804443359</v>
      </c>
      <c r="K8058" s="6">
        <f>IFERROR(EXP(TREND(LN($F$1:$J$1),LN(F8058:J8058),LN(Calculations!$B$3))),0)</f>
        <v>4.4809717407481985E-2</v>
      </c>
    </row>
    <row r="8059" spans="1:11" x14ac:dyDescent="0.35">
      <c r="A8059">
        <v>8056</v>
      </c>
      <c r="B8059" t="str">
        <f t="shared" si="125"/>
        <v>23-64</v>
      </c>
      <c r="C8059">
        <v>-64.145789997286997</v>
      </c>
      <c r="D8059">
        <v>23.411865786380002</v>
      </c>
      <c r="E8059">
        <f>ASIN(SQRT((SIN(RADIANS(PARAMETERS!$D$8-D8059)/2)*SIN(RADIANS(PARAMETERS!$D$8-D8059)/2))+(COS(RADIANS(D8059))*COS(RADIANS(PARAMETERS!$D$8))*SIN(RADIANS(PARAMETERS!$D$9-C8059)/2)*SIN(RADIANS(PARAMETERS!$D$9-C8059)/2))))*2*3958.756</f>
        <v>597.23133225986737</v>
      </c>
      <c r="F8059">
        <v>177.92427062988</v>
      </c>
      <c r="G8059">
        <v>205.7569732666</v>
      </c>
      <c r="H8059">
        <v>249.34135437012</v>
      </c>
      <c r="I8059">
        <v>288.34634399414</v>
      </c>
      <c r="J8059">
        <v>333.45318603516</v>
      </c>
      <c r="K8059" s="6">
        <f>IFERROR(EXP(TREND(LN($F$1:$J$1),LN(F8059:J8059),LN(Calculations!$B$3))),0)</f>
        <v>4.5147520051434561E-2</v>
      </c>
    </row>
    <row r="8060" spans="1:11" x14ac:dyDescent="0.35">
      <c r="A8060">
        <v>8057</v>
      </c>
      <c r="B8060" t="str">
        <f t="shared" si="125"/>
        <v>23-64.5</v>
      </c>
      <c r="C8060">
        <v>-64.417111332188</v>
      </c>
      <c r="D8060">
        <v>23.411865786380002</v>
      </c>
      <c r="E8060">
        <f>ASIN(SQRT((SIN(RADIANS(PARAMETERS!$D$8-D8060)/2)*SIN(RADIANS(PARAMETERS!$D$8-D8060)/2))+(COS(RADIANS(D8060))*COS(RADIANS(PARAMETERS!$D$8))*SIN(RADIANS(PARAMETERS!$D$9-C8060)/2)*SIN(RADIANS(PARAMETERS!$D$9-C8060)/2))))*2*3958.756</f>
        <v>604.19924746725701</v>
      </c>
      <c r="F8060">
        <v>178.21853637695</v>
      </c>
      <c r="G8060">
        <v>206.13075256348</v>
      </c>
      <c r="H8060">
        <v>249.84790039063</v>
      </c>
      <c r="I8060">
        <v>288.97891235352</v>
      </c>
      <c r="J8060">
        <v>334.23880004883</v>
      </c>
      <c r="K8060" s="6">
        <f>IFERROR(EXP(TREND(LN($F$1:$J$1),LN(F8060:J8060),LN(Calculations!$B$3))),0)</f>
        <v>4.5463122440096974E-2</v>
      </c>
    </row>
    <row r="8061" spans="1:11" x14ac:dyDescent="0.35">
      <c r="A8061">
        <v>8058</v>
      </c>
      <c r="B8061" t="str">
        <f t="shared" si="125"/>
        <v>23-64.5</v>
      </c>
      <c r="C8061">
        <v>-64.688432667089003</v>
      </c>
      <c r="D8061">
        <v>23.411865786380002</v>
      </c>
      <c r="E8061">
        <f>ASIN(SQRT((SIN(RADIANS(PARAMETERS!$D$8-D8061)/2)*SIN(RADIANS(PARAMETERS!$D$8-D8061)/2))+(COS(RADIANS(D8061))*COS(RADIANS(PARAMETERS!$D$8))*SIN(RADIANS(PARAMETERS!$D$9-C8061)/2)*SIN(RADIANS(PARAMETERS!$D$9-C8061)/2))))*2*3958.756</f>
        <v>611.59776971968381</v>
      </c>
      <c r="F8061">
        <v>178.52670288086</v>
      </c>
      <c r="G8061">
        <v>206.52139282227</v>
      </c>
      <c r="H8061">
        <v>250.37617492676</v>
      </c>
      <c r="I8061">
        <v>289.63787841797</v>
      </c>
      <c r="J8061">
        <v>335.05639648438</v>
      </c>
      <c r="K8061" s="6">
        <f>IFERROR(EXP(TREND(LN($F$1:$J$1),LN(F8061:J8061),LN(Calculations!$B$3))),0)</f>
        <v>4.5795667097558265E-2</v>
      </c>
    </row>
    <row r="8062" spans="1:11" x14ac:dyDescent="0.35">
      <c r="A8062">
        <v>8059</v>
      </c>
      <c r="B8062" t="str">
        <f t="shared" si="125"/>
        <v>23-65</v>
      </c>
      <c r="C8062">
        <v>-64.959754001990007</v>
      </c>
      <c r="D8062">
        <v>23.411865786380002</v>
      </c>
      <c r="E8062">
        <f>ASIN(SQRT((SIN(RADIANS(PARAMETERS!$D$8-D8062)/2)*SIN(RADIANS(PARAMETERS!$D$8-D8062)/2))+(COS(RADIANS(D8062))*COS(RADIANS(PARAMETERS!$D$8))*SIN(RADIANS(PARAMETERS!$D$9-C8062)/2)*SIN(RADIANS(PARAMETERS!$D$9-C8062)/2))))*2*3958.756</f>
        <v>619.41145096238074</v>
      </c>
      <c r="F8062">
        <v>178.79441833496</v>
      </c>
      <c r="G8062">
        <v>206.84881591797</v>
      </c>
      <c r="H8062">
        <v>250.80160522461</v>
      </c>
      <c r="I8062">
        <v>290.15496826172</v>
      </c>
      <c r="J8062">
        <v>335.68350219727</v>
      </c>
      <c r="K8062" s="6">
        <f>IFERROR(EXP(TREND(LN($F$1:$J$1),LN(F8062:J8062),LN(Calculations!$B$3))),0)</f>
        <v>4.6100621738860169E-2</v>
      </c>
    </row>
    <row r="8063" spans="1:11" x14ac:dyDescent="0.35">
      <c r="A8063">
        <v>8060</v>
      </c>
      <c r="B8063" t="str">
        <f t="shared" si="125"/>
        <v>23-65</v>
      </c>
      <c r="C8063">
        <v>-65.231075336890996</v>
      </c>
      <c r="D8063">
        <v>23.411865786380002</v>
      </c>
      <c r="E8063">
        <f>ASIN(SQRT((SIN(RADIANS(PARAMETERS!$D$8-D8063)/2)*SIN(RADIANS(PARAMETERS!$D$8-D8063)/2))+(COS(RADIANS(D8063))*COS(RADIANS(PARAMETERS!$D$8))*SIN(RADIANS(PARAMETERS!$D$9-C8063)/2)*SIN(RADIANS(PARAMETERS!$D$9-C8063)/2))))*2*3958.756</f>
        <v>627.62476650963345</v>
      </c>
      <c r="F8063">
        <v>179.04016113281</v>
      </c>
      <c r="G8063">
        <v>207.14045715332</v>
      </c>
      <c r="H8063">
        <v>251.16702270508</v>
      </c>
      <c r="I8063">
        <v>290.5881652832</v>
      </c>
      <c r="J8063">
        <v>336.19677734375</v>
      </c>
      <c r="K8063" s="6">
        <f>IFERROR(EXP(TREND(LN($F$1:$J$1),LN(F8063:J8063),LN(Calculations!$B$3))),0)</f>
        <v>4.6393118611271676E-2</v>
      </c>
    </row>
    <row r="8064" spans="1:11" x14ac:dyDescent="0.35">
      <c r="A8064">
        <v>8061</v>
      </c>
      <c r="B8064" t="str">
        <f t="shared" si="125"/>
        <v>23-65.5</v>
      </c>
      <c r="C8064">
        <v>-65.502396671791999</v>
      </c>
      <c r="D8064">
        <v>23.411865786380002</v>
      </c>
      <c r="E8064">
        <f>ASIN(SQRT((SIN(RADIANS(PARAMETERS!$D$8-D8064)/2)*SIN(RADIANS(PARAMETERS!$D$8-D8064)/2))+(COS(RADIANS(D8064))*COS(RADIANS(PARAMETERS!$D$8))*SIN(RADIANS(PARAMETERS!$D$9-C8064)/2)*SIN(RADIANS(PARAMETERS!$D$9-C8064)/2))))*2*3958.756</f>
        <v>636.22221915033424</v>
      </c>
      <c r="F8064">
        <v>179.30982971191</v>
      </c>
      <c r="G8064">
        <v>207.46287536621</v>
      </c>
      <c r="H8064">
        <v>251.5747833252</v>
      </c>
      <c r="I8064">
        <v>291.07470703125</v>
      </c>
      <c r="J8064">
        <v>336.77688598633</v>
      </c>
      <c r="K8064" s="6">
        <f>IFERROR(EXP(TREND(LN($F$1:$J$1),LN(F8064:J8064),LN(Calculations!$B$3))),0)</f>
        <v>4.6712457720160618E-2</v>
      </c>
    </row>
    <row r="8065" spans="1:11" x14ac:dyDescent="0.35">
      <c r="A8065">
        <v>8062</v>
      </c>
      <c r="B8065" t="str">
        <f t="shared" si="125"/>
        <v>23-66</v>
      </c>
      <c r="C8065">
        <v>-65.773718006693002</v>
      </c>
      <c r="D8065">
        <v>23.411865786380002</v>
      </c>
      <c r="E8065">
        <f>ASIN(SQRT((SIN(RADIANS(PARAMETERS!$D$8-D8065)/2)*SIN(RADIANS(PARAMETERS!$D$8-D8065)/2))+(COS(RADIANS(D8065))*COS(RADIANS(PARAMETERS!$D$8))*SIN(RADIANS(PARAMETERS!$D$9-C8065)/2)*SIN(RADIANS(PARAMETERS!$D$9-C8065)/2))))*2*3958.756</f>
        <v>645.18843153101398</v>
      </c>
      <c r="F8065">
        <v>179.53244018555</v>
      </c>
      <c r="G8065">
        <v>207.71192932129</v>
      </c>
      <c r="H8065">
        <v>251.86322021484</v>
      </c>
      <c r="I8065">
        <v>291.39660644531</v>
      </c>
      <c r="J8065">
        <v>337.13568115234</v>
      </c>
      <c r="K8065" s="6">
        <f>IFERROR(EXP(TREND(LN($F$1:$J$1),LN(F8065:J8065),LN(Calculations!$B$3))),0)</f>
        <v>4.6999898118193606E-2</v>
      </c>
    </row>
    <row r="8066" spans="1:11" x14ac:dyDescent="0.35">
      <c r="A8066">
        <v>8063</v>
      </c>
      <c r="B8066" t="str">
        <f t="shared" si="125"/>
        <v>23-66</v>
      </c>
      <c r="C8066">
        <v>-66.045039341594006</v>
      </c>
      <c r="D8066">
        <v>23.411865786380002</v>
      </c>
      <c r="E8066">
        <f>ASIN(SQRT((SIN(RADIANS(PARAMETERS!$D$8-D8066)/2)*SIN(RADIANS(PARAMETERS!$D$8-D8066)/2))+(COS(RADIANS(D8066))*COS(RADIANS(PARAMETERS!$D$8))*SIN(RADIANS(PARAMETERS!$D$9-C8066)/2)*SIN(RADIANS(PARAMETERS!$D$9-C8066)/2))))*2*3958.756</f>
        <v>654.50822674137055</v>
      </c>
      <c r="F8066">
        <v>179.72445678711</v>
      </c>
      <c r="G8066">
        <v>207.91575622559</v>
      </c>
      <c r="H8066">
        <v>252.0810546875</v>
      </c>
      <c r="I8066">
        <v>291.62301635742</v>
      </c>
      <c r="J8066">
        <v>337.36807250977</v>
      </c>
      <c r="K8066" s="6">
        <f>IFERROR(EXP(TREND(LN($F$1:$J$1),LN(F8066:J8066),LN(Calculations!$B$3))),0)</f>
        <v>4.7263824461260762E-2</v>
      </c>
    </row>
    <row r="8067" spans="1:11" x14ac:dyDescent="0.35">
      <c r="A8067">
        <v>8064</v>
      </c>
      <c r="B8067" t="str">
        <f t="shared" si="125"/>
        <v>23-66.5</v>
      </c>
      <c r="C8067">
        <v>-66.316360676494995</v>
      </c>
      <c r="D8067">
        <v>23.411865786380002</v>
      </c>
      <c r="E8067">
        <f>ASIN(SQRT((SIN(RADIANS(PARAMETERS!$D$8-D8067)/2)*SIN(RADIANS(PARAMETERS!$D$8-D8067)/2))+(COS(RADIANS(D8067))*COS(RADIANS(PARAMETERS!$D$8))*SIN(RADIANS(PARAMETERS!$D$9-C8067)/2)*SIN(RADIANS(PARAMETERS!$D$9-C8067)/2))))*2*3958.756</f>
        <v>664.16669733752803</v>
      </c>
      <c r="F8067">
        <v>179.92175292969</v>
      </c>
      <c r="G8067">
        <v>208.13059997559</v>
      </c>
      <c r="H8067">
        <v>252.32012939453</v>
      </c>
      <c r="I8067">
        <v>291.88092041016</v>
      </c>
      <c r="J8067">
        <v>337.64492797852</v>
      </c>
      <c r="K8067" s="6">
        <f>IFERROR(EXP(TREND(LN($F$1:$J$1),LN(F8067:J8067),LN(Calculations!$B$3))),0)</f>
        <v>4.7529190083328995E-2</v>
      </c>
    </row>
    <row r="8068" spans="1:11" x14ac:dyDescent="0.35">
      <c r="A8068">
        <v>8065</v>
      </c>
      <c r="B8068" t="str">
        <f t="shared" si="125"/>
        <v>23-66.5</v>
      </c>
      <c r="C8068">
        <v>-66.587682011395998</v>
      </c>
      <c r="D8068">
        <v>23.411865786380002</v>
      </c>
      <c r="E8068">
        <f>ASIN(SQRT((SIN(RADIANS(PARAMETERS!$D$8-D8068)/2)*SIN(RADIANS(PARAMETERS!$D$8-D8068)/2))+(COS(RADIANS(D8068))*COS(RADIANS(PARAMETERS!$D$8))*SIN(RADIANS(PARAMETERS!$D$9-C8068)/2)*SIN(RADIANS(PARAMETERS!$D$9-C8068)/2))))*2*3958.756</f>
        <v>674.14926328374463</v>
      </c>
      <c r="F8068">
        <v>180.08703613281</v>
      </c>
      <c r="G8068">
        <v>208.30715942383</v>
      </c>
      <c r="H8068">
        <v>252.51084899902</v>
      </c>
      <c r="I8068">
        <v>292.08120727539</v>
      </c>
      <c r="J8068">
        <v>337.85314941406</v>
      </c>
      <c r="K8068" s="6">
        <f>IFERROR(EXP(TREND(LN($F$1:$J$1),LN(F8068:J8068),LN(Calculations!$B$3))),0)</f>
        <v>4.7757196409674879E-2</v>
      </c>
    </row>
    <row r="8069" spans="1:11" x14ac:dyDescent="0.35">
      <c r="A8069">
        <v>8066</v>
      </c>
      <c r="B8069" t="str">
        <f t="shared" ref="B8069:B8132" si="126">MROUND(D8069,1)&amp;MROUND(C8069,-0.5)</f>
        <v>23-67</v>
      </c>
      <c r="C8069">
        <v>-66.859003346296006</v>
      </c>
      <c r="D8069">
        <v>23.411865786380002</v>
      </c>
      <c r="E8069">
        <f>ASIN(SQRT((SIN(RADIANS(PARAMETERS!$D$8-D8069)/2)*SIN(RADIANS(PARAMETERS!$D$8-D8069)/2))+(COS(RADIANS(D8069))*COS(RADIANS(PARAMETERS!$D$8))*SIN(RADIANS(PARAMETERS!$D$9-C8069)/2)*SIN(RADIANS(PARAMETERS!$D$9-C8069)/2))))*2*3958.756</f>
        <v>684.44171947687266</v>
      </c>
      <c r="F8069">
        <v>180.24464416504</v>
      </c>
      <c r="G8069">
        <v>208.48231506348</v>
      </c>
      <c r="H8069">
        <v>252.71183776855</v>
      </c>
      <c r="I8069">
        <v>292.30389404297</v>
      </c>
      <c r="J8069">
        <v>338.09954833984</v>
      </c>
      <c r="K8069" s="6">
        <f>IFERROR(EXP(TREND(LN($F$1:$J$1),LN(F8069:J8069),LN(Calculations!$B$3))),0)</f>
        <v>4.7966166676324487E-2</v>
      </c>
    </row>
    <row r="8070" spans="1:11" x14ac:dyDescent="0.35">
      <c r="A8070">
        <v>8067</v>
      </c>
      <c r="B8070" t="str">
        <f t="shared" si="126"/>
        <v>23-67</v>
      </c>
      <c r="C8070">
        <v>-67.130324681196996</v>
      </c>
      <c r="D8070">
        <v>23.411865786380002</v>
      </c>
      <c r="E8070">
        <f>ASIN(SQRT((SIN(RADIANS(PARAMETERS!$D$8-D8070)/2)*SIN(RADIANS(PARAMETERS!$D$8-D8070)/2))+(COS(RADIANS(D8070))*COS(RADIANS(PARAMETERS!$D$8))*SIN(RADIANS(PARAMETERS!$D$9-C8070)/2)*SIN(RADIANS(PARAMETERS!$D$9-C8070)/2))))*2*3958.756</f>
        <v>695.03027364539639</v>
      </c>
      <c r="F8070">
        <v>180.41706848145</v>
      </c>
      <c r="G8070">
        <v>208.6882019043</v>
      </c>
      <c r="H8070">
        <v>252.97190856934</v>
      </c>
      <c r="I8070">
        <v>292.61407470703</v>
      </c>
      <c r="J8070">
        <v>338.46929931641</v>
      </c>
      <c r="K8070" s="6">
        <f>IFERROR(EXP(TREND(LN($F$1:$J$1),LN(F8070:J8070),LN(Calculations!$B$3))),0)</f>
        <v>4.817575801214552E-2</v>
      </c>
    </row>
    <row r="8071" spans="1:11" x14ac:dyDescent="0.35">
      <c r="A8071">
        <v>8068</v>
      </c>
      <c r="B8071" t="str">
        <f t="shared" si="126"/>
        <v>23-67.5</v>
      </c>
      <c r="C8071">
        <v>-67.401646016097999</v>
      </c>
      <c r="D8071">
        <v>23.411865786380002</v>
      </c>
      <c r="E8071">
        <f>ASIN(SQRT((SIN(RADIANS(PARAMETERS!$D$8-D8071)/2)*SIN(RADIANS(PARAMETERS!$D$8-D8071)/2))+(COS(RADIANS(D8071))*COS(RADIANS(PARAMETERS!$D$8))*SIN(RADIANS(PARAMETERS!$D$9-C8071)/2)*SIN(RADIANS(PARAMETERS!$D$9-C8071)/2))))*2*3958.756</f>
        <v>705.90157549205867</v>
      </c>
      <c r="F8071">
        <v>180.53652954102</v>
      </c>
      <c r="G8071">
        <v>208.82963562012</v>
      </c>
      <c r="H8071">
        <v>253.14878845215</v>
      </c>
      <c r="I8071">
        <v>292.82360839844</v>
      </c>
      <c r="J8071">
        <v>338.71752929688</v>
      </c>
      <c r="K8071" s="6">
        <f>IFERROR(EXP(TREND(LN($F$1:$J$1),LN(F8071:J8071),LN(Calculations!$B$3))),0)</f>
        <v>4.8322875165949047E-2</v>
      </c>
    </row>
    <row r="8072" spans="1:11" x14ac:dyDescent="0.35">
      <c r="A8072">
        <v>8069</v>
      </c>
      <c r="B8072" t="str">
        <f t="shared" si="126"/>
        <v>23-67.5</v>
      </c>
      <c r="C8072">
        <v>-67.672967350999002</v>
      </c>
      <c r="D8072">
        <v>23.411865786380002</v>
      </c>
      <c r="E8072">
        <f>ASIN(SQRT((SIN(RADIANS(PARAMETERS!$D$8-D8072)/2)*SIN(RADIANS(PARAMETERS!$D$8-D8072)/2))+(COS(RADIANS(D8072))*COS(RADIANS(PARAMETERS!$D$8))*SIN(RADIANS(PARAMETERS!$D$9-C8072)/2)*SIN(RADIANS(PARAMETERS!$D$9-C8072)/2))))*2*3958.756</f>
        <v>717.04273798689155</v>
      </c>
      <c r="F8072">
        <v>180.63333129883</v>
      </c>
      <c r="G8072">
        <v>208.95355224609</v>
      </c>
      <c r="H8072">
        <v>253.31837463379</v>
      </c>
      <c r="I8072">
        <v>293.03692626953</v>
      </c>
      <c r="J8072">
        <v>338.98434448242</v>
      </c>
      <c r="K8072" s="6">
        <f>IFERROR(EXP(TREND(LN($F$1:$J$1),LN(F8072:J8072),LN(Calculations!$B$3))),0)</f>
        <v>4.8429095689734004E-2</v>
      </c>
    </row>
    <row r="8073" spans="1:11" x14ac:dyDescent="0.35">
      <c r="A8073">
        <v>8070</v>
      </c>
      <c r="B8073" t="str">
        <f t="shared" si="126"/>
        <v>23-68</v>
      </c>
      <c r="C8073">
        <v>-67.944288685900005</v>
      </c>
      <c r="D8073">
        <v>23.411865786380002</v>
      </c>
      <c r="E8073">
        <f>ASIN(SQRT((SIN(RADIANS(PARAMETERS!$D$8-D8073)/2)*SIN(RADIANS(PARAMETERS!$D$8-D8073)/2))+(COS(RADIANS(D8073))*COS(RADIANS(PARAMETERS!$D$8))*SIN(RADIANS(PARAMETERS!$D$9-C8073)/2)*SIN(RADIANS(PARAMETERS!$D$9-C8073)/2))))*2*3958.756</f>
        <v>728.441351719144</v>
      </c>
      <c r="F8073">
        <v>180.73109436035</v>
      </c>
      <c r="G8073">
        <v>209.09585571289</v>
      </c>
      <c r="H8073">
        <v>253.53796386719</v>
      </c>
      <c r="I8073">
        <v>293.33239746094</v>
      </c>
      <c r="J8073">
        <v>339.37438964844</v>
      </c>
      <c r="K8073" s="6">
        <f>IFERROR(EXP(TREND(LN($F$1:$J$1),LN(F8073:J8073),LN(Calculations!$B$3))),0)</f>
        <v>4.8512190042131975E-2</v>
      </c>
    </row>
    <row r="8074" spans="1:11" x14ac:dyDescent="0.35">
      <c r="A8074">
        <v>8071</v>
      </c>
      <c r="B8074" t="str">
        <f t="shared" si="126"/>
        <v>23-68</v>
      </c>
      <c r="C8074">
        <v>-68.215610020800995</v>
      </c>
      <c r="D8074">
        <v>23.411865786380002</v>
      </c>
      <c r="E8074">
        <f>ASIN(SQRT((SIN(RADIANS(PARAMETERS!$D$8-D8074)/2)*SIN(RADIANS(PARAMETERS!$D$8-D8074)/2))+(COS(RADIANS(D8074))*COS(RADIANS(PARAMETERS!$D$8))*SIN(RADIANS(PARAMETERS!$D$9-C8074)/2)*SIN(RADIANS(PARAMETERS!$D$9-C8074)/2))))*2*3958.756</f>
        <v>740.08549319425731</v>
      </c>
      <c r="F8074">
        <v>180.76681518555</v>
      </c>
      <c r="G8074">
        <v>209.15950012207</v>
      </c>
      <c r="H8074">
        <v>253.65119934082</v>
      </c>
      <c r="I8074">
        <v>293.49520874023</v>
      </c>
      <c r="J8074">
        <v>339.59970092773</v>
      </c>
      <c r="K8074" s="6">
        <f>IFERROR(EXP(TREND(LN($F$1:$J$1),LN(F8074:J8074),LN(Calculations!$B$3))),0)</f>
        <v>4.8525799295890099E-2</v>
      </c>
    </row>
    <row r="8075" spans="1:11" x14ac:dyDescent="0.35">
      <c r="A8075">
        <v>8072</v>
      </c>
      <c r="B8075" t="str">
        <f t="shared" si="126"/>
        <v>23-68.5</v>
      </c>
      <c r="C8075">
        <v>-68.486931355701998</v>
      </c>
      <c r="D8075">
        <v>23.411865786380002</v>
      </c>
      <c r="E8075">
        <f>ASIN(SQRT((SIN(RADIANS(PARAMETERS!$D$8-D8075)/2)*SIN(RADIANS(PARAMETERS!$D$8-D8075)/2))+(COS(RADIANS(D8075))*COS(RADIANS(PARAMETERS!$D$8))*SIN(RADIANS(PARAMETERS!$D$9-C8075)/2)*SIN(RADIANS(PARAMETERS!$D$9-C8075)/2))))*2*3958.756</f>
        <v>751.96372791946862</v>
      </c>
      <c r="F8075">
        <v>180.78999328613</v>
      </c>
      <c r="G8075">
        <v>209.21615600586</v>
      </c>
      <c r="H8075">
        <v>253.76795959473</v>
      </c>
      <c r="I8075">
        <v>293.6725769043</v>
      </c>
      <c r="J8075">
        <v>339.85409545898</v>
      </c>
      <c r="K8075" s="6">
        <f>IFERROR(EXP(TREND(LN($F$1:$J$1),LN(F8075:J8075),LN(Calculations!$B$3))),0)</f>
        <v>4.8512895583881652E-2</v>
      </c>
    </row>
    <row r="8076" spans="1:11" x14ac:dyDescent="0.35">
      <c r="A8076">
        <v>8073</v>
      </c>
      <c r="B8076" t="str">
        <f t="shared" si="126"/>
        <v>23-69</v>
      </c>
      <c r="C8076">
        <v>-68.758252690603001</v>
      </c>
      <c r="D8076">
        <v>23.411865786380002</v>
      </c>
      <c r="E8076">
        <f>ASIN(SQRT((SIN(RADIANS(PARAMETERS!$D$8-D8076)/2)*SIN(RADIANS(PARAMETERS!$D$8-D8076)/2))+(COS(RADIANS(D8076))*COS(RADIANS(PARAMETERS!$D$8))*SIN(RADIANS(PARAMETERS!$D$9-C8076)/2)*SIN(RADIANS(PARAMETERS!$D$9-C8076)/2))))*2*3958.756</f>
        <v>764.06510906596884</v>
      </c>
      <c r="F8076">
        <v>180.82464599609</v>
      </c>
      <c r="G8076">
        <v>209.30123901367</v>
      </c>
      <c r="H8076">
        <v>253.9436340332</v>
      </c>
      <c r="I8076">
        <v>293.93960571289</v>
      </c>
      <c r="J8076">
        <v>340.23715209961</v>
      </c>
      <c r="K8076" s="6">
        <f>IFERROR(EXP(TREND(LN($F$1:$J$1),LN(F8076:J8076),LN(Calculations!$B$3))),0)</f>
        <v>4.8493188360081395E-2</v>
      </c>
    </row>
    <row r="8077" spans="1:11" x14ac:dyDescent="0.35">
      <c r="A8077">
        <v>8074</v>
      </c>
      <c r="B8077" t="str">
        <f t="shared" si="126"/>
        <v>23-69</v>
      </c>
      <c r="C8077">
        <v>-69.029574025504004</v>
      </c>
      <c r="D8077">
        <v>23.411865786380002</v>
      </c>
      <c r="E8077">
        <f>ASIN(SQRT((SIN(RADIANS(PARAMETERS!$D$8-D8077)/2)*SIN(RADIANS(PARAMETERS!$D$8-D8077)/2))+(COS(RADIANS(D8077))*COS(RADIANS(PARAMETERS!$D$8))*SIN(RADIANS(PARAMETERS!$D$9-C8077)/2)*SIN(RADIANS(PARAMETERS!$D$9-C8077)/2))))*2*3958.756</f>
        <v>776.37917243154163</v>
      </c>
      <c r="F8077">
        <v>180.80439758301</v>
      </c>
      <c r="G8077">
        <v>209.31524658203</v>
      </c>
      <c r="H8077">
        <v>254.02093505859</v>
      </c>
      <c r="I8077">
        <v>294.08212280273</v>
      </c>
      <c r="J8077">
        <v>340.46374511719</v>
      </c>
      <c r="K8077" s="6">
        <f>IFERROR(EXP(TREND(LN($F$1:$J$1),LN(F8077:J8077),LN(Calculations!$B$3))),0)</f>
        <v>4.8414611307445038E-2</v>
      </c>
    </row>
    <row r="8078" spans="1:11" x14ac:dyDescent="0.35">
      <c r="A8078">
        <v>8075</v>
      </c>
      <c r="B8078" t="str">
        <f t="shared" si="126"/>
        <v>23-69.5</v>
      </c>
      <c r="C8078">
        <v>-69.300895360404994</v>
      </c>
      <c r="D8078">
        <v>23.411865786380002</v>
      </c>
      <c r="E8078">
        <f>ASIN(SQRT((SIN(RADIANS(PARAMETERS!$D$8-D8078)/2)*SIN(RADIANS(PARAMETERS!$D$8-D8078)/2))+(COS(RADIANS(D8078))*COS(RADIANS(PARAMETERS!$D$8))*SIN(RADIANS(PARAMETERS!$D$9-C8078)/2)*SIN(RADIANS(PARAMETERS!$D$9-C8078)/2))))*2*3958.756</f>
        <v>788.89592835923668</v>
      </c>
      <c r="F8078">
        <v>180.79597473145</v>
      </c>
      <c r="G8078">
        <v>209.35536193848</v>
      </c>
      <c r="H8078">
        <v>254.14994812012</v>
      </c>
      <c r="I8078">
        <v>294.30209350586</v>
      </c>
      <c r="J8078">
        <v>340.80041503906</v>
      </c>
      <c r="K8078" s="6">
        <f>IFERROR(EXP(TREND(LN($F$1:$J$1),LN(F8078:J8078),LN(Calculations!$B$3))),0)</f>
        <v>4.8333957503471026E-2</v>
      </c>
    </row>
    <row r="8079" spans="1:11" x14ac:dyDescent="0.35">
      <c r="A8079">
        <v>8076</v>
      </c>
      <c r="B8079" t="str">
        <f t="shared" si="126"/>
        <v>23-69.5</v>
      </c>
      <c r="C8079">
        <v>-69.572216695305997</v>
      </c>
      <c r="D8079">
        <v>23.411865786380002</v>
      </c>
      <c r="E8079">
        <f>ASIN(SQRT((SIN(RADIANS(PARAMETERS!$D$8-D8079)/2)*SIN(RADIANS(PARAMETERS!$D$8-D8079)/2))+(COS(RADIANS(D8079))*COS(RADIANS(PARAMETERS!$D$8))*SIN(RADIANS(PARAMETERS!$D$9-C8079)/2)*SIN(RADIANS(PARAMETERS!$D$9-C8079)/2))))*2*3958.756</f>
        <v>801.60585119813209</v>
      </c>
      <c r="F8079">
        <v>180.82308959961</v>
      </c>
      <c r="G8079">
        <v>209.45652770996</v>
      </c>
      <c r="H8079">
        <v>254.38507080078</v>
      </c>
      <c r="I8079">
        <v>294.67306518555</v>
      </c>
      <c r="J8079">
        <v>341.34460449219</v>
      </c>
      <c r="K8079" s="6">
        <f>IFERROR(EXP(TREND(LN($F$1:$J$1),LN(F8079:J8079),LN(Calculations!$B$3))),0)</f>
        <v>4.8270943334802655E-2</v>
      </c>
    </row>
    <row r="8080" spans="1:11" x14ac:dyDescent="0.35">
      <c r="A8080">
        <v>8077</v>
      </c>
      <c r="B8080" t="str">
        <f t="shared" si="126"/>
        <v>23-70</v>
      </c>
      <c r="C8080">
        <v>-69.843538030207</v>
      </c>
      <c r="D8080">
        <v>23.411865786380002</v>
      </c>
      <c r="E8080">
        <f>ASIN(SQRT((SIN(RADIANS(PARAMETERS!$D$8-D8080)/2)*SIN(RADIANS(PARAMETERS!$D$8-D8080)/2))+(COS(RADIANS(D8080))*COS(RADIANS(PARAMETERS!$D$8))*SIN(RADIANS(PARAMETERS!$D$9-C8080)/2)*SIN(RADIANS(PARAMETERS!$D$9-C8080)/2))))*2*3958.756</f>
        <v>814.49986682391784</v>
      </c>
      <c r="F8080">
        <v>180.81352233887</v>
      </c>
      <c r="G8080">
        <v>209.51922607422</v>
      </c>
      <c r="H8080">
        <v>254.5799407959</v>
      </c>
      <c r="I8080">
        <v>295.00305175781</v>
      </c>
      <c r="J8080">
        <v>341.84786987305</v>
      </c>
      <c r="K8080" s="6">
        <f>IFERROR(EXP(TREND(LN($F$1:$J$1),LN(F8080:J8080),LN(Calculations!$B$3))),0)</f>
        <v>4.8157013275544232E-2</v>
      </c>
    </row>
    <row r="8081" spans="1:11" x14ac:dyDescent="0.35">
      <c r="A8081">
        <v>8078</v>
      </c>
      <c r="B8081" t="str">
        <f t="shared" si="126"/>
        <v>23-70</v>
      </c>
      <c r="C8081">
        <v>-70.114859365108003</v>
      </c>
      <c r="D8081">
        <v>23.411865786380002</v>
      </c>
      <c r="E8081">
        <f>ASIN(SQRT((SIN(RADIANS(PARAMETERS!$D$8-D8081)/2)*SIN(RADIANS(PARAMETERS!$D$8-D8081)/2))+(COS(RADIANS(D8081))*COS(RADIANS(PARAMETERS!$D$8))*SIN(RADIANS(PARAMETERS!$D$9-C8081)/2)*SIN(RADIANS(PARAMETERS!$D$9-C8081)/2))))*2*3958.756</f>
        <v>827.56933867171119</v>
      </c>
      <c r="F8081">
        <v>180.8050994873</v>
      </c>
      <c r="G8081">
        <v>209.59310913086</v>
      </c>
      <c r="H8081">
        <v>254.8042755127</v>
      </c>
      <c r="I8081">
        <v>295.38116455078</v>
      </c>
      <c r="J8081">
        <v>342.42315673828</v>
      </c>
      <c r="K8081" s="6">
        <f>IFERROR(EXP(TREND(LN($F$1:$J$1),LN(F8081:J8081),LN(Calculations!$B$3))),0)</f>
        <v>4.8032048011768178E-2</v>
      </c>
    </row>
    <row r="8082" spans="1:11" x14ac:dyDescent="0.35">
      <c r="A8082">
        <v>8079</v>
      </c>
      <c r="B8082" t="str">
        <f t="shared" si="126"/>
        <v>23-70.5</v>
      </c>
      <c r="C8082">
        <v>-70.386180700009007</v>
      </c>
      <c r="D8082">
        <v>23.411865786380002</v>
      </c>
      <c r="E8082">
        <f>ASIN(SQRT((SIN(RADIANS(PARAMETERS!$D$8-D8082)/2)*SIN(RADIANS(PARAMETERS!$D$8-D8082)/2))+(COS(RADIANS(D8082))*COS(RADIANS(PARAMETERS!$D$8))*SIN(RADIANS(PARAMETERS!$D$9-C8082)/2)*SIN(RADIANS(PARAMETERS!$D$9-C8082)/2))))*2*3958.756</f>
        <v>840.80605267220972</v>
      </c>
      <c r="F8082">
        <v>180.80403137207</v>
      </c>
      <c r="G8082">
        <v>209.68566894531</v>
      </c>
      <c r="H8082">
        <v>255.06781005859</v>
      </c>
      <c r="I8082">
        <v>295.8193359375</v>
      </c>
      <c r="J8082">
        <v>343.08514404297</v>
      </c>
      <c r="K8082" s="6">
        <f>IFERROR(EXP(TREND(LN($F$1:$J$1),LN(F8082:J8082),LN(Calculations!$B$3))),0)</f>
        <v>4.7903501777370273E-2</v>
      </c>
    </row>
    <row r="8083" spans="1:11" x14ac:dyDescent="0.35">
      <c r="A8083">
        <v>8080</v>
      </c>
      <c r="B8083" t="str">
        <f t="shared" si="126"/>
        <v>23-70.5</v>
      </c>
      <c r="C8083">
        <v>-70.657502034909996</v>
      </c>
      <c r="D8083">
        <v>23.411865786380002</v>
      </c>
      <c r="E8083">
        <f>ASIN(SQRT((SIN(RADIANS(PARAMETERS!$D$8-D8083)/2)*SIN(RADIANS(PARAMETERS!$D$8-D8083)/2))+(COS(RADIANS(D8083))*COS(RADIANS(PARAMETERS!$D$8))*SIN(RADIANS(PARAMETERS!$D$9-C8083)/2)*SIN(RADIANS(PARAMETERS!$D$9-C8083)/2))))*2*3958.756</f>
        <v>854.20220142588437</v>
      </c>
      <c r="F8083">
        <v>180.73484802246</v>
      </c>
      <c r="G8083">
        <v>209.67799377441</v>
      </c>
      <c r="H8083">
        <v>255.17518615723</v>
      </c>
      <c r="I8083">
        <v>296.04623413086</v>
      </c>
      <c r="J8083">
        <v>343.46704101563</v>
      </c>
      <c r="K8083" s="6">
        <f>IFERROR(EXP(TREND(LN($F$1:$J$1),LN(F8083:J8083),LN(Calculations!$B$3))),0)</f>
        <v>4.7720894031920598E-2</v>
      </c>
    </row>
    <row r="8084" spans="1:11" x14ac:dyDescent="0.35">
      <c r="A8084">
        <v>8081</v>
      </c>
      <c r="B8084" t="str">
        <f t="shared" si="126"/>
        <v>23-71</v>
      </c>
      <c r="C8084">
        <v>-70.928823369810999</v>
      </c>
      <c r="D8084">
        <v>23.411865786380002</v>
      </c>
      <c r="E8084">
        <f>ASIN(SQRT((SIN(RADIANS(PARAMETERS!$D$8-D8084)/2)*SIN(RADIANS(PARAMETERS!$D$8-D8084)/2))+(COS(RADIANS(D8084))*COS(RADIANS(PARAMETERS!$D$8))*SIN(RADIANS(PARAMETERS!$D$9-C8084)/2)*SIN(RADIANS(PARAMETERS!$D$9-C8084)/2))))*2*3958.756</f>
        <v>867.75036789862816</v>
      </c>
      <c r="F8084">
        <v>180.66624450684</v>
      </c>
      <c r="G8084">
        <v>209.66580200195</v>
      </c>
      <c r="H8084">
        <v>255.2685546875</v>
      </c>
      <c r="I8084">
        <v>296.24938964844</v>
      </c>
      <c r="J8084">
        <v>343.81253051758</v>
      </c>
      <c r="K8084" s="6">
        <f>IFERROR(EXP(TREND(LN($F$1:$J$1),LN(F8084:J8084),LN(Calculations!$B$3))),0)</f>
        <v>4.7547674630459433E-2</v>
      </c>
    </row>
    <row r="8085" spans="1:11" x14ac:dyDescent="0.35">
      <c r="A8085">
        <v>8082</v>
      </c>
      <c r="B8085" t="str">
        <f t="shared" si="126"/>
        <v>23-71</v>
      </c>
      <c r="C8085">
        <v>-71.200144704712002</v>
      </c>
      <c r="D8085">
        <v>23.411865786380002</v>
      </c>
      <c r="E8085">
        <f>ASIN(SQRT((SIN(RADIANS(PARAMETERS!$D$8-D8085)/2)*SIN(RADIANS(PARAMETERS!$D$8-D8085)/2))+(COS(RADIANS(D8085))*COS(RADIANS(PARAMETERS!$D$8))*SIN(RADIANS(PARAMETERS!$D$9-C8085)/2)*SIN(RADIANS(PARAMETERS!$D$9-C8085)/2))))*2*3958.756</f>
        <v>881.44350887630173</v>
      </c>
      <c r="F8085">
        <v>180.60443115234</v>
      </c>
      <c r="G8085">
        <v>209.65567016602</v>
      </c>
      <c r="H8085">
        <v>255.35513305664</v>
      </c>
      <c r="I8085">
        <v>296.43646240234</v>
      </c>
      <c r="J8085">
        <v>344.12997436523</v>
      </c>
      <c r="K8085" s="6">
        <f>IFERROR(EXP(TREND(LN($F$1:$J$1),LN(F8085:J8085),LN(Calculations!$B$3))),0)</f>
        <v>4.7391697200513151E-2</v>
      </c>
    </row>
    <row r="8086" spans="1:11" x14ac:dyDescent="0.35">
      <c r="A8086">
        <v>8083</v>
      </c>
      <c r="B8086" t="str">
        <f t="shared" si="126"/>
        <v>23-71.5</v>
      </c>
      <c r="C8086">
        <v>-71.471466039613006</v>
      </c>
      <c r="D8086">
        <v>23.411865786380002</v>
      </c>
      <c r="E8086">
        <f>ASIN(SQRT((SIN(RADIANS(PARAMETERS!$D$8-D8086)/2)*SIN(RADIANS(PARAMETERS!$D$8-D8086)/2))+(COS(RADIANS(D8086))*COS(RADIANS(PARAMETERS!$D$8))*SIN(RADIANS(PARAMETERS!$D$9-C8086)/2)*SIN(RADIANS(PARAMETERS!$D$9-C8086)/2))))*2*3958.756</f>
        <v>895.27493837484064</v>
      </c>
      <c r="F8086">
        <v>180.49070739746</v>
      </c>
      <c r="G8086">
        <v>209.55635070801</v>
      </c>
      <c r="H8086">
        <v>255.28659057617</v>
      </c>
      <c r="I8086">
        <v>296.40280151367</v>
      </c>
      <c r="J8086">
        <v>344.14395141602</v>
      </c>
      <c r="K8086" s="6">
        <f>IFERROR(EXP(TREND(LN($F$1:$J$1),LN(F8086:J8086),LN(Calculations!$B$3))),0)</f>
        <v>4.7211126782260762E-2</v>
      </c>
    </row>
    <row r="8087" spans="1:11" x14ac:dyDescent="0.35">
      <c r="A8087">
        <v>8084</v>
      </c>
      <c r="B8087" t="str">
        <f t="shared" si="126"/>
        <v>23-71.5</v>
      </c>
      <c r="C8087">
        <v>-71.742787374513995</v>
      </c>
      <c r="D8087">
        <v>23.411865786380002</v>
      </c>
      <c r="E8087">
        <f>ASIN(SQRT((SIN(RADIANS(PARAMETERS!$D$8-D8087)/2)*SIN(RADIANS(PARAMETERS!$D$8-D8087)/2))+(COS(RADIANS(D8087))*COS(RADIANS(PARAMETERS!$D$8))*SIN(RADIANS(PARAMETERS!$D$9-C8087)/2)*SIN(RADIANS(PARAMETERS!$D$9-C8087)/2))))*2*3958.756</f>
        <v>909.23831116672784</v>
      </c>
      <c r="F8087">
        <v>180.38627624512</v>
      </c>
      <c r="G8087">
        <v>209.46362304688</v>
      </c>
      <c r="H8087">
        <v>255.21937561035</v>
      </c>
      <c r="I8087">
        <v>296.36474609375</v>
      </c>
      <c r="J8087">
        <v>344.14599609375</v>
      </c>
      <c r="K8087" s="6">
        <f>IFERROR(EXP(TREND(LN($F$1:$J$1),LN(F8087:J8087),LN(Calculations!$B$3))),0)</f>
        <v>4.7048112454907767E-2</v>
      </c>
    </row>
    <row r="8088" spans="1:11" x14ac:dyDescent="0.35">
      <c r="A8088">
        <v>8085</v>
      </c>
      <c r="B8088" t="str">
        <f t="shared" si="126"/>
        <v>23-72</v>
      </c>
      <c r="C8088">
        <v>-72.014108709414998</v>
      </c>
      <c r="D8088">
        <v>23.411865786380002</v>
      </c>
      <c r="E8088">
        <f>ASIN(SQRT((SIN(RADIANS(PARAMETERS!$D$8-D8088)/2)*SIN(RADIANS(PARAMETERS!$D$8-D8088)/2))+(COS(RADIANS(D8088))*COS(RADIANS(PARAMETERS!$D$8))*SIN(RADIANS(PARAMETERS!$D$9-C8088)/2)*SIN(RADIANS(PARAMETERS!$D$9-C8088)/2))))*2*3958.756</f>
        <v>923.32760655346226</v>
      </c>
      <c r="F8088">
        <v>180.29504394531</v>
      </c>
      <c r="G8088">
        <v>209.38217163086</v>
      </c>
      <c r="H8088">
        <v>255.15939331055</v>
      </c>
      <c r="I8088">
        <v>296.3293762207</v>
      </c>
      <c r="J8088">
        <v>344.14462280273</v>
      </c>
      <c r="K8088" s="6">
        <f>IFERROR(EXP(TREND(LN($F$1:$J$1),LN(F8088:J8088),LN(Calculations!$B$3))),0)</f>
        <v>4.6906903606863268E-2</v>
      </c>
    </row>
    <row r="8089" spans="1:11" x14ac:dyDescent="0.35">
      <c r="A8089">
        <v>8086</v>
      </c>
      <c r="B8089" t="str">
        <f t="shared" si="126"/>
        <v>23-72.5</v>
      </c>
      <c r="C8089">
        <v>-72.285430044316001</v>
      </c>
      <c r="D8089">
        <v>23.411865786380002</v>
      </c>
      <c r="E8089">
        <f>ASIN(SQRT((SIN(RADIANS(PARAMETERS!$D$8-D8089)/2)*SIN(RADIANS(PARAMETERS!$D$8-D8089)/2))+(COS(RADIANS(D8089))*COS(RADIANS(PARAMETERS!$D$8))*SIN(RADIANS(PARAMETERS!$D$9-C8089)/2)*SIN(RADIANS(PARAMETERS!$D$9-C8089)/2))))*2*3958.756</f>
        <v>937.53711248670083</v>
      </c>
      <c r="F8089">
        <v>180.20735168457</v>
      </c>
      <c r="G8089">
        <v>209.28579711914</v>
      </c>
      <c r="H8089">
        <v>255.05056762695</v>
      </c>
      <c r="I8089">
        <v>296.21041870117</v>
      </c>
      <c r="J8089">
        <v>344.0149230957</v>
      </c>
      <c r="K8089" s="6">
        <f>IFERROR(EXP(TREND(LN($F$1:$J$1),LN(F8089:J8089),LN(Calculations!$B$3))),0)</f>
        <v>4.6794638735621161E-2</v>
      </c>
    </row>
    <row r="8090" spans="1:11" x14ac:dyDescent="0.35">
      <c r="A8090">
        <v>8087</v>
      </c>
      <c r="B8090" t="str">
        <f t="shared" si="126"/>
        <v>23-72.5</v>
      </c>
      <c r="C8090">
        <v>-72.556751379217005</v>
      </c>
      <c r="D8090">
        <v>23.411865786380002</v>
      </c>
      <c r="E8090">
        <f>ASIN(SQRT((SIN(RADIANS(PARAMETERS!$D$8-D8090)/2)*SIN(RADIANS(PARAMETERS!$D$8-D8090)/2))+(COS(RADIANS(D8090))*COS(RADIANS(PARAMETERS!$D$8))*SIN(RADIANS(PARAMETERS!$D$9-C8090)/2)*SIN(RADIANS(PARAMETERS!$D$9-C8090)/2))))*2*3958.756</f>
        <v>951.86141011771531</v>
      </c>
      <c r="F8090">
        <v>180.18757629395</v>
      </c>
      <c r="G8090">
        <v>209.27299499512</v>
      </c>
      <c r="H8090">
        <v>255.05111694336</v>
      </c>
      <c r="I8090">
        <v>296.22506713867</v>
      </c>
      <c r="J8090">
        <v>344.04803466797</v>
      </c>
      <c r="K8090" s="6">
        <f>IFERROR(EXP(TREND(LN($F$1:$J$1),LN(F8090:J8090),LN(Calculations!$B$3))),0)</f>
        <v>4.6758325882922266E-2</v>
      </c>
    </row>
    <row r="8091" spans="1:11" x14ac:dyDescent="0.35">
      <c r="A8091">
        <v>8088</v>
      </c>
      <c r="B8091" t="str">
        <f t="shared" si="126"/>
        <v>23-73</v>
      </c>
      <c r="C8091">
        <v>-72.828072714117994</v>
      </c>
      <c r="D8091">
        <v>23.411865786380002</v>
      </c>
      <c r="E8091">
        <f>ASIN(SQRT((SIN(RADIANS(PARAMETERS!$D$8-D8091)/2)*SIN(RADIANS(PARAMETERS!$D$8-D8091)/2))+(COS(RADIANS(D8091))*COS(RADIANS(PARAMETERS!$D$8))*SIN(RADIANS(PARAMETERS!$D$9-C8091)/2)*SIN(RADIANS(PARAMETERS!$D$9-C8091)/2))))*2*3958.756</f>
        <v>966.29535883519191</v>
      </c>
      <c r="F8091">
        <v>180.20643615723</v>
      </c>
      <c r="G8091">
        <v>209.30377197266</v>
      </c>
      <c r="H8091">
        <v>255.10270690918</v>
      </c>
      <c r="I8091">
        <v>296.2971496582</v>
      </c>
      <c r="J8091">
        <v>344.14569091797</v>
      </c>
      <c r="K8091" s="6">
        <f>IFERROR(EXP(TREND(LN($F$1:$J$1),LN(F8091:J8091),LN(Calculations!$B$3))),0)</f>
        <v>4.6770125420146746E-2</v>
      </c>
    </row>
    <row r="8092" spans="1:11" x14ac:dyDescent="0.35">
      <c r="A8092">
        <v>8089</v>
      </c>
      <c r="B8092" t="str">
        <f t="shared" si="126"/>
        <v>23-73</v>
      </c>
      <c r="C8092">
        <v>-73.099394049018997</v>
      </c>
      <c r="D8092">
        <v>23.411865786380002</v>
      </c>
      <c r="E8092">
        <f>ASIN(SQRT((SIN(RADIANS(PARAMETERS!$D$8-D8092)/2)*SIN(RADIANS(PARAMETERS!$D$8-D8092)/2))+(COS(RADIANS(D8092))*COS(RADIANS(PARAMETERS!$D$8))*SIN(RADIANS(PARAMETERS!$D$9-C8092)/2)*SIN(RADIANS(PARAMETERS!$D$9-C8092)/2))))*2*3958.756</f>
        <v>980.83408183490701</v>
      </c>
      <c r="F8092">
        <v>180.1339263916</v>
      </c>
      <c r="G8092">
        <v>209.19802856445</v>
      </c>
      <c r="H8092">
        <v>254.93896484375</v>
      </c>
      <c r="I8092">
        <v>296.07623291016</v>
      </c>
      <c r="J8092">
        <v>343.8532409668</v>
      </c>
      <c r="K8092" s="6">
        <f>IFERROR(EXP(TREND(LN($F$1:$J$1),LN(F8092:J8092),LN(Calculations!$B$3))),0)</f>
        <v>4.671055356651569E-2</v>
      </c>
    </row>
    <row r="8093" spans="1:11" x14ac:dyDescent="0.35">
      <c r="A8093">
        <v>8090</v>
      </c>
      <c r="B8093" t="str">
        <f t="shared" si="126"/>
        <v>23-73.5</v>
      </c>
      <c r="C8093">
        <v>-73.37071538392</v>
      </c>
      <c r="D8093">
        <v>23.411865786380002</v>
      </c>
      <c r="E8093">
        <f>ASIN(SQRT((SIN(RADIANS(PARAMETERS!$D$8-D8093)/2)*SIN(RADIANS(PARAMETERS!$D$8-D8093)/2))+(COS(RADIANS(D8093))*COS(RADIANS(PARAMETERS!$D$8))*SIN(RADIANS(PARAMETERS!$D$9-C8093)/2)*SIN(RADIANS(PARAMETERS!$D$9-C8093)/2))))*2*3958.756</f>
        <v>995.47295225098901</v>
      </c>
      <c r="F8093">
        <v>180.04312133789</v>
      </c>
      <c r="G8093">
        <v>209.05795288086</v>
      </c>
      <c r="H8093">
        <v>254.7124786377</v>
      </c>
      <c r="I8093">
        <v>295.76412963867</v>
      </c>
      <c r="J8093">
        <v>343.43377685547</v>
      </c>
      <c r="K8093" s="6">
        <f>IFERROR(EXP(TREND(LN($F$1:$J$1),LN(F8093:J8093),LN(Calculations!$B$3))),0)</f>
        <v>4.6645324630134065E-2</v>
      </c>
    </row>
    <row r="8094" spans="1:11" x14ac:dyDescent="0.35">
      <c r="A8094">
        <v>8091</v>
      </c>
      <c r="B8094" t="str">
        <f t="shared" si="126"/>
        <v>23-73.5</v>
      </c>
      <c r="C8094">
        <v>-73.642036718821004</v>
      </c>
      <c r="D8094">
        <v>23.411865786380002</v>
      </c>
      <c r="E8094">
        <f>ASIN(SQRT((SIN(RADIANS(PARAMETERS!$D$8-D8094)/2)*SIN(RADIANS(PARAMETERS!$D$8-D8094)/2))+(COS(RADIANS(D8094))*COS(RADIANS(PARAMETERS!$D$8))*SIN(RADIANS(PARAMETERS!$D$9-C8094)/2)*SIN(RADIANS(PARAMETERS!$D$9-C8094)/2))))*2*3958.756</f>
        <v>1010.207579867058</v>
      </c>
      <c r="F8094">
        <v>179.92913818359</v>
      </c>
      <c r="G8094">
        <v>208.87677001953</v>
      </c>
      <c r="H8094">
        <v>254.4130859375</v>
      </c>
      <c r="I8094">
        <v>295.34741210938</v>
      </c>
      <c r="J8094">
        <v>342.86965942383</v>
      </c>
      <c r="K8094" s="6">
        <f>IFERROR(EXP(TREND(LN($F$1:$J$1),LN(F8094:J8094),LN(Calculations!$B$3))),0)</f>
        <v>4.6570066522630217E-2</v>
      </c>
    </row>
    <row r="8095" spans="1:11" x14ac:dyDescent="0.35">
      <c r="A8095">
        <v>8092</v>
      </c>
      <c r="B8095" t="str">
        <f t="shared" si="126"/>
        <v>23-74</v>
      </c>
      <c r="C8095">
        <v>-73.913358053722007</v>
      </c>
      <c r="D8095">
        <v>23.411865786380002</v>
      </c>
      <c r="E8095">
        <f>ASIN(SQRT((SIN(RADIANS(PARAMETERS!$D$8-D8095)/2)*SIN(RADIANS(PARAMETERS!$D$8-D8095)/2))+(COS(RADIANS(D8095))*COS(RADIANS(PARAMETERS!$D$8))*SIN(RADIANS(PARAMETERS!$D$9-C8095)/2)*SIN(RADIANS(PARAMETERS!$D$9-C8095)/2))))*2*3958.756</f>
        <v>1025.0337984161213</v>
      </c>
      <c r="F8095">
        <v>179.78198242188</v>
      </c>
      <c r="G8095">
        <v>208.63674926758</v>
      </c>
      <c r="H8095">
        <v>254.00926208496</v>
      </c>
      <c r="I8095">
        <v>294.78063964844</v>
      </c>
      <c r="J8095">
        <v>342.09790039063</v>
      </c>
      <c r="K8095" s="6">
        <f>IFERROR(EXP(TREND(LN($F$1:$J$1),LN(F8095:J8095),LN(Calculations!$B$3))),0)</f>
        <v>4.6480611167210487E-2</v>
      </c>
    </row>
    <row r="8096" spans="1:11" x14ac:dyDescent="0.35">
      <c r="A8096">
        <v>8093</v>
      </c>
      <c r="B8096" t="str">
        <f t="shared" si="126"/>
        <v>23-74</v>
      </c>
      <c r="C8096">
        <v>-74.184679388622996</v>
      </c>
      <c r="D8096">
        <v>23.411865786380002</v>
      </c>
      <c r="E8096">
        <f>ASIN(SQRT((SIN(RADIANS(PARAMETERS!$D$8-D8096)/2)*SIN(RADIANS(PARAMETERS!$D$8-D8096)/2))+(COS(RADIANS(D8096))*COS(RADIANS(PARAMETERS!$D$8))*SIN(RADIANS(PARAMETERS!$D$9-C8096)/2)*SIN(RADIANS(PARAMETERS!$D$9-C8096)/2))))*2*3958.756</f>
        <v>1039.947653470472</v>
      </c>
      <c r="F8096">
        <v>179.67799377441</v>
      </c>
      <c r="G8096">
        <v>208.45988464355</v>
      </c>
      <c r="H8096">
        <v>253.70349121094</v>
      </c>
      <c r="I8096">
        <v>294.34637451172</v>
      </c>
      <c r="J8096">
        <v>341.50173950195</v>
      </c>
      <c r="K8096" s="6">
        <f>IFERROR(EXP(TREND(LN($F$1:$J$1),LN(F8096:J8096),LN(Calculations!$B$3))),0)</f>
        <v>4.6426363347161388E-2</v>
      </c>
    </row>
    <row r="8097" spans="1:11" x14ac:dyDescent="0.35">
      <c r="A8097">
        <v>8094</v>
      </c>
      <c r="B8097" t="str">
        <f t="shared" si="126"/>
        <v>23-74.5</v>
      </c>
      <c r="C8097">
        <v>-74.456000723523999</v>
      </c>
      <c r="D8097">
        <v>23.411865786380002</v>
      </c>
      <c r="E8097">
        <f>ASIN(SQRT((SIN(RADIANS(PARAMETERS!$D$8-D8097)/2)*SIN(RADIANS(PARAMETERS!$D$8-D8097)/2))+(COS(RADIANS(D8097))*COS(RADIANS(PARAMETERS!$D$8))*SIN(RADIANS(PARAMETERS!$D$9-C8097)/2)*SIN(RADIANS(PARAMETERS!$D$9-C8097)/2))))*2*3958.756</f>
        <v>1054.9453909167116</v>
      </c>
      <c r="F8097">
        <v>179.59234619141</v>
      </c>
      <c r="G8097">
        <v>208.31071472168</v>
      </c>
      <c r="H8097">
        <v>253.44178771973</v>
      </c>
      <c r="I8097">
        <v>293.97241210938</v>
      </c>
      <c r="J8097">
        <v>340.98623657227</v>
      </c>
      <c r="K8097" s="6">
        <f>IFERROR(EXP(TREND(LN($F$1:$J$1),LN(F8097:J8097),LN(Calculations!$B$3))),0)</f>
        <v>4.638602100985232E-2</v>
      </c>
    </row>
    <row r="8098" spans="1:11" x14ac:dyDescent="0.35">
      <c r="A8098">
        <v>8095</v>
      </c>
      <c r="B8098" t="str">
        <f t="shared" si="126"/>
        <v>23-74.5</v>
      </c>
      <c r="C8098">
        <v>-74.727322058425003</v>
      </c>
      <c r="D8098">
        <v>23.411865786380002</v>
      </c>
      <c r="E8098">
        <f>ASIN(SQRT((SIN(RADIANS(PARAMETERS!$D$8-D8098)/2)*SIN(RADIANS(PARAMETERS!$D$8-D8098)/2))+(COS(RADIANS(D8098))*COS(RADIANS(PARAMETERS!$D$8))*SIN(RADIANS(PARAMETERS!$D$9-C8098)/2)*SIN(RADIANS(PARAMETERS!$D$9-C8098)/2))))*2*3958.756</f>
        <v>1070.0234460061563</v>
      </c>
      <c r="F8098">
        <v>179.47981262207</v>
      </c>
      <c r="G8098">
        <v>208.12243652344</v>
      </c>
      <c r="H8098">
        <v>253.11987304688</v>
      </c>
      <c r="I8098">
        <v>293.517578125</v>
      </c>
      <c r="J8098">
        <v>340.3642578125</v>
      </c>
      <c r="K8098" s="6">
        <f>IFERROR(EXP(TREND(LN($F$1:$J$1),LN(F8098:J8098),LN(Calculations!$B$3))),0)</f>
        <v>4.6323062604853908E-2</v>
      </c>
    </row>
    <row r="8099" spans="1:11" x14ac:dyDescent="0.35">
      <c r="A8099">
        <v>8096</v>
      </c>
      <c r="B8099" t="str">
        <f t="shared" si="126"/>
        <v>23-75</v>
      </c>
      <c r="C8099">
        <v>-74.998643393324997</v>
      </c>
      <c r="D8099">
        <v>23.411865786380002</v>
      </c>
      <c r="E8099">
        <f>ASIN(SQRT((SIN(RADIANS(PARAMETERS!$D$8-D8099)/2)*SIN(RADIANS(PARAMETERS!$D$8-D8099)/2))+(COS(RADIANS(D8099))*COS(RADIANS(PARAMETERS!$D$8))*SIN(RADIANS(PARAMETERS!$D$9-C8099)/2)*SIN(RADIANS(PARAMETERS!$D$9-C8099)/2))))*2*3958.756</f>
        <v>1085.1784329670691</v>
      </c>
      <c r="F8099">
        <v>179.39726257324</v>
      </c>
      <c r="G8099">
        <v>207.98449707031</v>
      </c>
      <c r="H8099">
        <v>252.88432312012</v>
      </c>
      <c r="I8099">
        <v>293.18505859375</v>
      </c>
      <c r="J8099">
        <v>339.90985107422</v>
      </c>
      <c r="K8099" s="6">
        <f>IFERROR(EXP(TREND(LN($F$1:$J$1),LN(F8099:J8099),LN(Calculations!$B$3))),0)</f>
        <v>4.6276473455107298E-2</v>
      </c>
    </row>
    <row r="8100" spans="1:11" x14ac:dyDescent="0.35">
      <c r="A8100">
        <v>8097</v>
      </c>
      <c r="B8100" t="str">
        <f t="shared" si="126"/>
        <v>23-75.5</v>
      </c>
      <c r="C8100">
        <v>-75.269964728226</v>
      </c>
      <c r="D8100">
        <v>23.411865786380002</v>
      </c>
      <c r="E8100">
        <f>ASIN(SQRT((SIN(RADIANS(PARAMETERS!$D$8-D8100)/2)*SIN(RADIANS(PARAMETERS!$D$8-D8100)/2))+(COS(RADIANS(D8100))*COS(RADIANS(PARAMETERS!$D$8))*SIN(RADIANS(PARAMETERS!$D$9-C8100)/2)*SIN(RADIANS(PARAMETERS!$D$9-C8100)/2))))*2*3958.756</f>
        <v>1100.4071351626797</v>
      </c>
      <c r="F8100">
        <v>179.26942443848</v>
      </c>
      <c r="G8100">
        <v>207.79202270508</v>
      </c>
      <c r="H8100">
        <v>252.57926940918</v>
      </c>
      <c r="I8100">
        <v>292.76919555664</v>
      </c>
      <c r="J8100">
        <v>339.3557434082</v>
      </c>
      <c r="K8100" s="6">
        <f>IFERROR(EXP(TREND(LN($F$1:$J$1),LN(F8100:J8100),LN(Calculations!$B$3))),0)</f>
        <v>4.6177542882523348E-2</v>
      </c>
    </row>
    <row r="8101" spans="1:11" x14ac:dyDescent="0.35">
      <c r="A8101">
        <v>8098</v>
      </c>
      <c r="B8101" t="str">
        <f t="shared" si="126"/>
        <v>23-75.5</v>
      </c>
      <c r="C8101">
        <v>-75.541286063127004</v>
      </c>
      <c r="D8101">
        <v>23.411865786380002</v>
      </c>
      <c r="E8101">
        <f>ASIN(SQRT((SIN(RADIANS(PARAMETERS!$D$8-D8101)/2)*SIN(RADIANS(PARAMETERS!$D$8-D8101)/2))+(COS(RADIANS(D8101))*COS(RADIANS(PARAMETERS!$D$8))*SIN(RADIANS(PARAMETERS!$D$9-C8101)/2)*SIN(RADIANS(PARAMETERS!$D$9-C8101)/2))))*2*3958.756</f>
        <v>1115.7064957756534</v>
      </c>
      <c r="F8101">
        <v>178.9637298584</v>
      </c>
      <c r="G8101">
        <v>207.36630249023</v>
      </c>
      <c r="H8101">
        <v>251.94105529785</v>
      </c>
      <c r="I8101">
        <v>291.92391967773</v>
      </c>
      <c r="J8101">
        <v>338.25396728516</v>
      </c>
      <c r="K8101" s="6">
        <f>IFERROR(EXP(TREND(LN($F$1:$J$1),LN(F8101:J8101),LN(Calculations!$B$3))),0)</f>
        <v>4.5903012847564609E-2</v>
      </c>
    </row>
    <row r="8102" spans="1:11" x14ac:dyDescent="0.35">
      <c r="A8102">
        <v>8099</v>
      </c>
      <c r="B8102" t="str">
        <f t="shared" si="126"/>
        <v>23-76</v>
      </c>
      <c r="C8102">
        <v>-75.812607398028007</v>
      </c>
      <c r="D8102">
        <v>23.411865786380002</v>
      </c>
      <c r="E8102">
        <f>ASIN(SQRT((SIN(RADIANS(PARAMETERS!$D$8-D8102)/2)*SIN(RADIANS(PARAMETERS!$D$8-D8102)/2))+(COS(RADIANS(D8102))*COS(RADIANS(PARAMETERS!$D$8))*SIN(RADIANS(PARAMETERS!$D$9-C8102)/2)*SIN(RADIANS(PARAMETERS!$D$9-C8102)/2))))*2*3958.756</f>
        <v>1131.0736090001724</v>
      </c>
      <c r="F8102">
        <v>178.4669342041</v>
      </c>
      <c r="G8102">
        <v>206.73530578613</v>
      </c>
      <c r="H8102">
        <v>251.03076171875</v>
      </c>
      <c r="I8102">
        <v>290.74395751953</v>
      </c>
      <c r="J8102">
        <v>336.74240112305</v>
      </c>
      <c r="K8102" s="6">
        <f>IFERROR(EXP(TREND(LN($F$1:$J$1),LN(F8102:J8102),LN(Calculations!$B$3))),0)</f>
        <v>4.5421725274000693E-2</v>
      </c>
    </row>
    <row r="8103" spans="1:11" x14ac:dyDescent="0.35">
      <c r="A8103">
        <v>8100</v>
      </c>
      <c r="B8103" t="str">
        <f t="shared" si="126"/>
        <v>23-76</v>
      </c>
      <c r="C8103">
        <v>-76.083928732928996</v>
      </c>
      <c r="D8103">
        <v>23.411865786380002</v>
      </c>
      <c r="E8103">
        <f>ASIN(SQRT((SIN(RADIANS(PARAMETERS!$D$8-D8103)/2)*SIN(RADIANS(PARAMETERS!$D$8-D8103)/2))+(COS(RADIANS(D8103))*COS(RADIANS(PARAMETERS!$D$8))*SIN(RADIANS(PARAMETERS!$D$9-C8103)/2)*SIN(RADIANS(PARAMETERS!$D$9-C8103)/2))))*2*3958.756</f>
        <v>1146.5057117198353</v>
      </c>
      <c r="F8103">
        <v>177.80851745605</v>
      </c>
      <c r="G8103">
        <v>205.93367004395</v>
      </c>
      <c r="H8103">
        <v>249.88520812988</v>
      </c>
      <c r="I8103">
        <v>289.26712036133</v>
      </c>
      <c r="J8103">
        <v>334.85891723633</v>
      </c>
      <c r="K8103" s="6">
        <f>IFERROR(EXP(TREND(LN($F$1:$J$1),LN(F8103:J8103),LN(Calculations!$B$3))),0)</f>
        <v>4.4776814585778306E-2</v>
      </c>
    </row>
    <row r="8104" spans="1:11" x14ac:dyDescent="0.35">
      <c r="A8104">
        <v>8101</v>
      </c>
      <c r="B8104" t="str">
        <f t="shared" si="126"/>
        <v>23-76.5</v>
      </c>
      <c r="C8104">
        <v>-76.355250067829999</v>
      </c>
      <c r="D8104">
        <v>23.411865786380002</v>
      </c>
      <c r="E8104">
        <f>ASIN(SQRT((SIN(RADIANS(PARAMETERS!$D$8-D8104)/2)*SIN(RADIANS(PARAMETERS!$D$8-D8104)/2))+(COS(RADIANS(D8104))*COS(RADIANS(PARAMETERS!$D$8))*SIN(RADIANS(PARAMETERS!$D$9-C8104)/2)*SIN(RADIANS(PARAMETERS!$D$9-C8104)/2))))*2*3958.756</f>
        <v>1162.0001756502249</v>
      </c>
      <c r="F8104">
        <v>177.07946777344</v>
      </c>
      <c r="G8104">
        <v>205.0576171875</v>
      </c>
      <c r="H8104">
        <v>248.62483215332</v>
      </c>
      <c r="I8104">
        <v>287.63583374023</v>
      </c>
      <c r="J8104">
        <v>332.77166748047</v>
      </c>
      <c r="K8104" s="6">
        <f>IFERROR(EXP(TREND(LN($F$1:$J$1),LN(F8104:J8104),LN(Calculations!$B$3))),0)</f>
        <v>4.407439269104925E-2</v>
      </c>
    </row>
    <row r="8105" spans="1:11" x14ac:dyDescent="0.35">
      <c r="A8105">
        <v>8102</v>
      </c>
      <c r="B8105" t="str">
        <f t="shared" si="126"/>
        <v>23-76.5</v>
      </c>
      <c r="C8105">
        <v>-76.626571402731003</v>
      </c>
      <c r="D8105">
        <v>23.411865786380002</v>
      </c>
      <c r="E8105">
        <f>ASIN(SQRT((SIN(RADIANS(PARAMETERS!$D$8-D8105)/2)*SIN(RADIANS(PARAMETERS!$D$8-D8105)/2))+(COS(RADIANS(D8105))*COS(RADIANS(PARAMETERS!$D$8))*SIN(RADIANS(PARAMETERS!$D$9-C8105)/2)*SIN(RADIANS(PARAMETERS!$D$9-C8105)/2))))*2*3958.756</f>
        <v>1177.5544999243707</v>
      </c>
      <c r="F8105">
        <v>176.39071655273</v>
      </c>
      <c r="G8105">
        <v>204.29208374023</v>
      </c>
      <c r="H8105">
        <v>247.5259552002</v>
      </c>
      <c r="I8105">
        <v>286.21557617188</v>
      </c>
      <c r="J8105">
        <v>330.95663452148</v>
      </c>
      <c r="K8105" s="6">
        <f>IFERROR(EXP(TREND(LN($F$1:$J$1),LN(F8105:J8105),LN(Calculations!$B$3))),0)</f>
        <v>4.3413069173279827E-2</v>
      </c>
    </row>
    <row r="8106" spans="1:11" x14ac:dyDescent="0.35">
      <c r="A8106">
        <v>8103</v>
      </c>
      <c r="B8106" t="str">
        <f t="shared" si="126"/>
        <v>23-77</v>
      </c>
      <c r="C8106">
        <v>-76.897892737632006</v>
      </c>
      <c r="D8106">
        <v>23.411865786380002</v>
      </c>
      <c r="E8106">
        <f>ASIN(SQRT((SIN(RADIANS(PARAMETERS!$D$8-D8106)/2)*SIN(RADIANS(PARAMETERS!$D$8-D8106)/2))+(COS(RADIANS(D8106))*COS(RADIANS(PARAMETERS!$D$8))*SIN(RADIANS(PARAMETERS!$D$9-C8106)/2)*SIN(RADIANS(PARAMETERS!$D$9-C8106)/2))))*2*3958.756</f>
        <v>1193.1663040994813</v>
      </c>
      <c r="F8106">
        <v>175.80055236816</v>
      </c>
      <c r="G8106">
        <v>203.6512298584</v>
      </c>
      <c r="H8106">
        <v>246.60101318359</v>
      </c>
      <c r="I8106">
        <v>285.01647949219</v>
      </c>
      <c r="J8106">
        <v>329.42056274414</v>
      </c>
      <c r="K8106" s="6">
        <f>IFERROR(EXP(TREND(LN($F$1:$J$1),LN(F8106:J8106),LN(Calculations!$B$3))),0)</f>
        <v>4.2854231707390091E-2</v>
      </c>
    </row>
    <row r="8107" spans="1:11" x14ac:dyDescent="0.35">
      <c r="A8107">
        <v>8104</v>
      </c>
      <c r="B8107" t="str">
        <f t="shared" si="126"/>
        <v>23-77</v>
      </c>
      <c r="C8107">
        <v>-77.169214072532995</v>
      </c>
      <c r="D8107">
        <v>23.411865786380002</v>
      </c>
      <c r="E8107">
        <f>ASIN(SQRT((SIN(RADIANS(PARAMETERS!$D$8-D8107)/2)*SIN(RADIANS(PARAMETERS!$D$8-D8107)/2))+(COS(RADIANS(D8107))*COS(RADIANS(PARAMETERS!$D$8))*SIN(RADIANS(PARAMETERS!$D$9-C8107)/2)*SIN(RADIANS(PARAMETERS!$D$9-C8107)/2))))*2*3958.756</f>
        <v>1208.8333215635607</v>
      </c>
      <c r="F8107">
        <v>175.38151550293</v>
      </c>
      <c r="G8107">
        <v>203.16021728516</v>
      </c>
      <c r="H8107">
        <v>245.88032531738</v>
      </c>
      <c r="I8107">
        <v>284.07333374023</v>
      </c>
      <c r="J8107">
        <v>328.20315551758</v>
      </c>
      <c r="K8107" s="6">
        <f>IFERROR(EXP(TREND(LN($F$1:$J$1),LN(F8107:J8107),LN(Calculations!$B$3))),0)</f>
        <v>4.2468663601015762E-2</v>
      </c>
    </row>
    <row r="8108" spans="1:11" x14ac:dyDescent="0.35">
      <c r="A8108">
        <v>8105</v>
      </c>
      <c r="B8108" t="str">
        <f t="shared" si="126"/>
        <v>23-77.5</v>
      </c>
      <c r="C8108">
        <v>-77.440535407433998</v>
      </c>
      <c r="D8108">
        <v>23.411865786380002</v>
      </c>
      <c r="E8108">
        <f>ASIN(SQRT((SIN(RADIANS(PARAMETERS!$D$8-D8108)/2)*SIN(RADIANS(PARAMETERS!$D$8-D8108)/2))+(COS(RADIANS(D8108))*COS(RADIANS(PARAMETERS!$D$8))*SIN(RADIANS(PARAMETERS!$D$9-C8108)/2)*SIN(RADIANS(PARAMETERS!$D$9-C8108)/2))))*2*3958.756</f>
        <v>1224.553393320999</v>
      </c>
      <c r="F8108">
        <v>175.11947631836</v>
      </c>
      <c r="G8108">
        <v>202.84637451172</v>
      </c>
      <c r="H8108">
        <v>245.41394042969</v>
      </c>
      <c r="I8108">
        <v>283.45880126953</v>
      </c>
      <c r="J8108">
        <v>327.40563964844</v>
      </c>
      <c r="K8108" s="6">
        <f>IFERROR(EXP(TREND(LN($F$1:$J$1),LN(F8108:J8108),LN(Calculations!$B$3))),0)</f>
        <v>4.2232814715277962E-2</v>
      </c>
    </row>
    <row r="8109" spans="1:11" x14ac:dyDescent="0.35">
      <c r="A8109">
        <v>8106</v>
      </c>
      <c r="B8109" t="str">
        <f t="shared" si="126"/>
        <v>23-77.5</v>
      </c>
      <c r="C8109">
        <v>-77.711856742335002</v>
      </c>
      <c r="D8109">
        <v>23.411865786380002</v>
      </c>
      <c r="E8109">
        <f>ASIN(SQRT((SIN(RADIANS(PARAMETERS!$D$8-D8109)/2)*SIN(RADIANS(PARAMETERS!$D$8-D8109)/2))+(COS(RADIANS(D8109))*COS(RADIANS(PARAMETERS!$D$8))*SIN(RADIANS(PARAMETERS!$D$9-C8109)/2)*SIN(RADIANS(PARAMETERS!$D$9-C8109)/2))))*2*3958.756</f>
        <v>1240.3244621367662</v>
      </c>
      <c r="F8109">
        <v>174.90562438965</v>
      </c>
      <c r="G8109">
        <v>202.56271362305</v>
      </c>
      <c r="H8109">
        <v>244.98071289063</v>
      </c>
      <c r="I8109">
        <v>282.87957763672</v>
      </c>
      <c r="J8109">
        <v>326.64538574219</v>
      </c>
      <c r="K8109" s="6">
        <f>IFERROR(EXP(TREND(LN($F$1:$J$1),LN(F8109:J8109),LN(Calculations!$B$3))),0)</f>
        <v>4.205048385812004E-2</v>
      </c>
    </row>
    <row r="8110" spans="1:11" x14ac:dyDescent="0.35">
      <c r="A8110">
        <v>8107</v>
      </c>
      <c r="B8110" t="str">
        <f t="shared" si="126"/>
        <v>23-78</v>
      </c>
      <c r="C8110">
        <v>-77.983178077236005</v>
      </c>
      <c r="D8110">
        <v>23.411865786380002</v>
      </c>
      <c r="E8110">
        <f>ASIN(SQRT((SIN(RADIANS(PARAMETERS!$D$8-D8110)/2)*SIN(RADIANS(PARAMETERS!$D$8-D8110)/2))+(COS(RADIANS(D8110))*COS(RADIANS(PARAMETERS!$D$8))*SIN(RADIANS(PARAMETERS!$D$9-C8110)/2)*SIN(RADIANS(PARAMETERS!$D$9-C8110)/2))))*2*3958.756</f>
        <v>1256.1445670195365</v>
      </c>
      <c r="F8110">
        <v>174.66148376465</v>
      </c>
      <c r="G8110">
        <v>202.20634460449</v>
      </c>
      <c r="H8110">
        <v>244.43037414551</v>
      </c>
      <c r="I8110">
        <v>282.13958740234</v>
      </c>
      <c r="J8110">
        <v>325.67001342773</v>
      </c>
      <c r="K8110" s="6">
        <f>IFERROR(EXP(TREND(LN($F$1:$J$1),LN(F8110:J8110),LN(Calculations!$B$3))),0)</f>
        <v>4.1848845263434603E-2</v>
      </c>
    </row>
    <row r="8111" spans="1:11" x14ac:dyDescent="0.35">
      <c r="A8111">
        <v>8108</v>
      </c>
      <c r="B8111" t="str">
        <f t="shared" si="126"/>
        <v>23-78.5</v>
      </c>
      <c r="C8111">
        <v>-78.254499412136994</v>
      </c>
      <c r="D8111">
        <v>23.411865786380002</v>
      </c>
      <c r="E8111">
        <f>ASIN(SQRT((SIN(RADIANS(PARAMETERS!$D$8-D8111)/2)*SIN(RADIANS(PARAMETERS!$D$8-D8111)/2))+(COS(RADIANS(D8111))*COS(RADIANS(PARAMETERS!$D$8))*SIN(RADIANS(PARAMETERS!$D$9-C8111)/2)*SIN(RADIANS(PARAMETERS!$D$9-C8111)/2))))*2*3958.756</f>
        <v>1272.011838024775</v>
      </c>
      <c r="F8111">
        <v>174.41007995605</v>
      </c>
      <c r="G8111">
        <v>201.85581970215</v>
      </c>
      <c r="H8111">
        <v>243.89039611816</v>
      </c>
      <c r="I8111">
        <v>281.41461181641</v>
      </c>
      <c r="J8111">
        <v>324.71557617188</v>
      </c>
      <c r="K8111" s="6">
        <f>IFERROR(EXP(TREND(LN($F$1:$J$1),LN(F8111:J8111),LN(Calculations!$B$3))),0)</f>
        <v>4.1638962357868403E-2</v>
      </c>
    </row>
    <row r="8112" spans="1:11" x14ac:dyDescent="0.35">
      <c r="A8112">
        <v>8109</v>
      </c>
      <c r="B8112" t="str">
        <f t="shared" si="126"/>
        <v>23-78.5</v>
      </c>
      <c r="C8112">
        <v>-78.525820747037997</v>
      </c>
      <c r="D8112">
        <v>23.411865786380002</v>
      </c>
      <c r="E8112">
        <f>ASIN(SQRT((SIN(RADIANS(PARAMETERS!$D$8-D8112)/2)*SIN(RADIANS(PARAMETERS!$D$8-D8112)/2))+(COS(RADIANS(D8112))*COS(RADIANS(PARAMETERS!$D$8))*SIN(RADIANS(PARAMETERS!$D$9-C8112)/2)*SIN(RADIANS(PARAMETERS!$D$9-C8112)/2))))*2*3958.756</f>
        <v>1287.9244913596074</v>
      </c>
      <c r="F8112">
        <v>174.12640380859</v>
      </c>
      <c r="G8112">
        <v>201.48220825195</v>
      </c>
      <c r="H8112">
        <v>243.3106842041</v>
      </c>
      <c r="I8112">
        <v>280.63348388672</v>
      </c>
      <c r="J8112">
        <v>323.68450927734</v>
      </c>
      <c r="K8112" s="6">
        <f>IFERROR(EXP(TREND(LN($F$1:$J$1),LN(F8112:J8112),LN(Calculations!$B$3))),0)</f>
        <v>4.1404121279249965E-2</v>
      </c>
    </row>
    <row r="8113" spans="1:11" x14ac:dyDescent="0.35">
      <c r="A8113">
        <v>8110</v>
      </c>
      <c r="B8113" t="str">
        <f t="shared" si="126"/>
        <v>23-79</v>
      </c>
      <c r="C8113">
        <v>-78.797142081939</v>
      </c>
      <c r="D8113">
        <v>23.411865786380002</v>
      </c>
      <c r="E8113">
        <f>ASIN(SQRT((SIN(RADIANS(PARAMETERS!$D$8-D8113)/2)*SIN(RADIANS(PARAMETERS!$D$8-D8113)/2))+(COS(RADIANS(D8113))*COS(RADIANS(PARAMETERS!$D$8))*SIN(RADIANS(PARAMETERS!$D$9-C8113)/2)*SIN(RADIANS(PARAMETERS!$D$9-C8113)/2))))*2*3958.756</f>
        <v>1303.880824772097</v>
      </c>
      <c r="F8113">
        <v>173.89436340332</v>
      </c>
      <c r="G8113">
        <v>201.16842651367</v>
      </c>
      <c r="H8113">
        <v>242.8083190918</v>
      </c>
      <c r="I8113">
        <v>279.94607543945</v>
      </c>
      <c r="J8113">
        <v>322.76681518555</v>
      </c>
      <c r="K8113" s="6">
        <f>IFERROR(EXP(TREND(LN($F$1:$J$1),LN(F8113:J8113),LN(Calculations!$B$3))),0)</f>
        <v>4.1224647458146788E-2</v>
      </c>
    </row>
    <row r="8114" spans="1:11" x14ac:dyDescent="0.35">
      <c r="A8114">
        <v>8111</v>
      </c>
      <c r="B8114" t="str">
        <f t="shared" si="126"/>
        <v>23-79</v>
      </c>
      <c r="C8114">
        <v>-79.068463416840004</v>
      </c>
      <c r="D8114">
        <v>23.411865786380002</v>
      </c>
      <c r="E8114">
        <f>ASIN(SQRT((SIN(RADIANS(PARAMETERS!$D$8-D8114)/2)*SIN(RADIANS(PARAMETERS!$D$8-D8114)/2))+(COS(RADIANS(D8114))*COS(RADIANS(PARAMETERS!$D$8))*SIN(RADIANS(PARAMETERS!$D$9-C8114)/2)*SIN(RADIANS(PARAMETERS!$D$9-C8114)/2))))*2*3958.756</f>
        <v>1319.8792132083727</v>
      </c>
      <c r="F8114">
        <v>173.85340881348</v>
      </c>
      <c r="G8114">
        <v>201.10040283203</v>
      </c>
      <c r="H8114">
        <v>242.66075134277</v>
      </c>
      <c r="I8114">
        <v>279.71868896484</v>
      </c>
      <c r="J8114">
        <v>322.43853759766</v>
      </c>
      <c r="K8114" s="6">
        <f>IFERROR(EXP(TREND(LN($F$1:$J$1),LN(F8114:J8114),LN(Calculations!$B$3))),0)</f>
        <v>4.1224427227707736E-2</v>
      </c>
    </row>
    <row r="8115" spans="1:11" x14ac:dyDescent="0.35">
      <c r="A8115">
        <v>8112</v>
      </c>
      <c r="B8115" t="str">
        <f t="shared" si="126"/>
        <v>23-79.5</v>
      </c>
      <c r="C8115">
        <v>-79.339784751741007</v>
      </c>
      <c r="D8115">
        <v>23.411865786380002</v>
      </c>
      <c r="E8115">
        <f>ASIN(SQRT((SIN(RADIANS(PARAMETERS!$D$8-D8115)/2)*SIN(RADIANS(PARAMETERS!$D$8-D8115)/2))+(COS(RADIANS(D8115))*COS(RADIANS(PARAMETERS!$D$8))*SIN(RADIANS(PARAMETERS!$D$9-C8115)/2)*SIN(RADIANS(PARAMETERS!$D$9-C8115)/2))))*2*3958.756</f>
        <v>1335.9181047218615</v>
      </c>
      <c r="F8115">
        <v>173.98425292969</v>
      </c>
      <c r="G8115">
        <v>201.21162414551</v>
      </c>
      <c r="H8115">
        <v>242.7536315918</v>
      </c>
      <c r="I8115">
        <v>279.78948974609</v>
      </c>
      <c r="J8115">
        <v>322.47817993164</v>
      </c>
      <c r="K8115" s="6">
        <f>IFERROR(EXP(TREND(LN($F$1:$J$1),LN(F8115:J8115),LN(Calculations!$B$3))),0)</f>
        <v>4.1399728061196857E-2</v>
      </c>
    </row>
    <row r="8116" spans="1:11" x14ac:dyDescent="0.35">
      <c r="A8116">
        <v>8113</v>
      </c>
      <c r="B8116" t="str">
        <f t="shared" si="126"/>
        <v>23-79.5</v>
      </c>
      <c r="C8116">
        <v>-79.611106086641996</v>
      </c>
      <c r="D8116">
        <v>23.411865786380002</v>
      </c>
      <c r="E8116">
        <f>ASIN(SQRT((SIN(RADIANS(PARAMETERS!$D$8-D8116)/2)*SIN(RADIANS(PARAMETERS!$D$8-D8116)/2))+(COS(RADIANS(D8116))*COS(RADIANS(PARAMETERS!$D$8))*SIN(RADIANS(PARAMETERS!$D$9-C8116)/2)*SIN(RADIANS(PARAMETERS!$D$9-C8116)/2))))*2*3958.756</f>
        <v>1351.9960166196947</v>
      </c>
      <c r="F8116">
        <v>174.23387145996</v>
      </c>
      <c r="G8116">
        <v>201.42735290527</v>
      </c>
      <c r="H8116">
        <v>242.98040771484</v>
      </c>
      <c r="I8116">
        <v>280.02151489258</v>
      </c>
      <c r="J8116">
        <v>322.71160888672</v>
      </c>
      <c r="K8116" s="6">
        <f>IFERROR(EXP(TREND(LN($F$1:$J$1),LN(F8116:J8116),LN(Calculations!$B$3))),0)</f>
        <v>4.1701135578016572E-2</v>
      </c>
    </row>
    <row r="8117" spans="1:11" x14ac:dyDescent="0.35">
      <c r="A8117">
        <v>8114</v>
      </c>
      <c r="B8117" t="str">
        <f t="shared" si="126"/>
        <v>23-80</v>
      </c>
      <c r="C8117">
        <v>-79.882427421542999</v>
      </c>
      <c r="D8117">
        <v>23.411865786380002</v>
      </c>
      <c r="E8117">
        <f>ASIN(SQRT((SIN(RADIANS(PARAMETERS!$D$8-D8117)/2)*SIN(RADIANS(PARAMETERS!$D$8-D8117)/2))+(COS(RADIANS(D8117))*COS(RADIANS(PARAMETERS!$D$8))*SIN(RADIANS(PARAMETERS!$D$9-C8117)/2)*SIN(RADIANS(PARAMETERS!$D$9-C8117)/2))))*2*3958.756</f>
        <v>1368.1115318321567</v>
      </c>
      <c r="F8117">
        <v>174.55128479004</v>
      </c>
      <c r="G8117">
        <v>201.69989013672</v>
      </c>
      <c r="H8117">
        <v>243.28981018066</v>
      </c>
      <c r="I8117">
        <v>280.361328125</v>
      </c>
      <c r="J8117">
        <v>323.08395385742</v>
      </c>
      <c r="K8117" s="6">
        <f>IFERROR(EXP(TREND(LN($F$1:$J$1),LN(F8117:J8117),LN(Calculations!$B$3))),0)</f>
        <v>4.2068398839019333E-2</v>
      </c>
    </row>
    <row r="8118" spans="1:11" x14ac:dyDescent="0.35">
      <c r="A8118">
        <v>8115</v>
      </c>
      <c r="B8118" t="str">
        <f t="shared" si="126"/>
        <v>23-80</v>
      </c>
      <c r="C8118">
        <v>-80.153748756444003</v>
      </c>
      <c r="D8118">
        <v>23.411865786380002</v>
      </c>
      <c r="E8118">
        <f>ASIN(SQRT((SIN(RADIANS(PARAMETERS!$D$8-D8118)/2)*SIN(RADIANS(PARAMETERS!$D$8-D8118)/2))+(COS(RADIANS(D8118))*COS(RADIANS(PARAMETERS!$D$8))*SIN(RADIANS(PARAMETERS!$D$9-C8118)/2)*SIN(RADIANS(PARAMETERS!$D$9-C8118)/2))))*2*3958.756</f>
        <v>1384.2632954917997</v>
      </c>
      <c r="F8118">
        <v>174.97792053223</v>
      </c>
      <c r="G8118">
        <v>202.04263305664</v>
      </c>
      <c r="H8118">
        <v>243.68522644043</v>
      </c>
      <c r="I8118">
        <v>280.80133056641</v>
      </c>
      <c r="J8118">
        <v>323.57299804688</v>
      </c>
      <c r="K8118" s="6">
        <f>IFERROR(EXP(TREND(LN($F$1:$J$1),LN(F8118:J8118),LN(Calculations!$B$3))),0)</f>
        <v>4.2555745595961411E-2</v>
      </c>
    </row>
    <row r="8119" spans="1:11" x14ac:dyDescent="0.35">
      <c r="A8119">
        <v>8116</v>
      </c>
      <c r="B8119" t="str">
        <f t="shared" si="126"/>
        <v>23-80.5</v>
      </c>
      <c r="C8119">
        <v>-80.425070091345006</v>
      </c>
      <c r="D8119">
        <v>23.411865786380002</v>
      </c>
      <c r="E8119">
        <f>ASIN(SQRT((SIN(RADIANS(PARAMETERS!$D$8-D8119)/2)*SIN(RADIANS(PARAMETERS!$D$8-D8119)/2))+(COS(RADIANS(D8119))*COS(RADIANS(PARAMETERS!$D$8))*SIN(RADIANS(PARAMETERS!$D$9-C8119)/2)*SIN(RADIANS(PARAMETERS!$D$9-C8119)/2))))*2*3958.756</f>
        <v>1400.4500117096236</v>
      </c>
      <c r="F8119">
        <v>175.45875549316</v>
      </c>
      <c r="G8119">
        <v>202.4520111084</v>
      </c>
      <c r="H8119">
        <v>244.16186523438</v>
      </c>
      <c r="I8119">
        <v>281.33560180664</v>
      </c>
      <c r="J8119">
        <v>324.17132568359</v>
      </c>
      <c r="K8119" s="6">
        <f>IFERROR(EXP(TREND(LN($F$1:$J$1),LN(F8119:J8119),LN(Calculations!$B$3))),0)</f>
        <v>4.3113855579440662E-2</v>
      </c>
    </row>
    <row r="8120" spans="1:11" x14ac:dyDescent="0.35">
      <c r="A8120">
        <v>8117</v>
      </c>
      <c r="B8120" t="str">
        <f t="shared" si="126"/>
        <v>23-80.5</v>
      </c>
      <c r="C8120">
        <v>-80.696391426245995</v>
      </c>
      <c r="D8120">
        <v>23.411865786380002</v>
      </c>
      <c r="E8120">
        <f>ASIN(SQRT((SIN(RADIANS(PARAMETERS!$D$8-D8120)/2)*SIN(RADIANS(PARAMETERS!$D$8-D8120)/2))+(COS(RADIANS(D8120))*COS(RADIANS(PARAMETERS!$D$8))*SIN(RADIANS(PARAMETERS!$D$9-C8120)/2)*SIN(RADIANS(PARAMETERS!$D$9-C8120)/2))))*2*3958.756</f>
        <v>1416.6704405364219</v>
      </c>
      <c r="F8120">
        <v>175.93104553223</v>
      </c>
      <c r="G8120">
        <v>202.91647338867</v>
      </c>
      <c r="H8120">
        <v>244.70947265625</v>
      </c>
      <c r="I8120">
        <v>281.95562744141</v>
      </c>
      <c r="J8120">
        <v>324.87313842773</v>
      </c>
      <c r="K8120" s="6">
        <f>IFERROR(EXP(TREND(LN($F$1:$J$1),LN(F8120:J8120),LN(Calculations!$B$3))),0)</f>
        <v>4.3677956873388643E-2</v>
      </c>
    </row>
    <row r="8121" spans="1:11" x14ac:dyDescent="0.35">
      <c r="A8121">
        <v>8118</v>
      </c>
      <c r="B8121" t="str">
        <f t="shared" si="126"/>
        <v>23-81</v>
      </c>
      <c r="C8121">
        <v>-80.967712761146998</v>
      </c>
      <c r="D8121">
        <v>23.411865786380002</v>
      </c>
      <c r="E8121">
        <f>ASIN(SQRT((SIN(RADIANS(PARAMETERS!$D$8-D8121)/2)*SIN(RADIANS(PARAMETERS!$D$8-D8121)/2))+(COS(RADIANS(D8121))*COS(RADIANS(PARAMETERS!$D$8))*SIN(RADIANS(PARAMETERS!$D$9-C8121)/2)*SIN(RADIANS(PARAMETERS!$D$9-C8121)/2))))*2*3958.756</f>
        <v>1432.9233950980945</v>
      </c>
      <c r="F8121">
        <v>176.24310302734</v>
      </c>
      <c r="G8121">
        <v>203.1978302002</v>
      </c>
      <c r="H8121">
        <v>244.99226379395</v>
      </c>
      <c r="I8121">
        <v>282.23202514648</v>
      </c>
      <c r="J8121">
        <v>325.13455200195</v>
      </c>
      <c r="K8121" s="6">
        <f>IFERROR(EXP(TREND(LN($F$1:$J$1),LN(F8121:J8121),LN(Calculations!$B$3))),0)</f>
        <v>4.4092036879292841E-2</v>
      </c>
    </row>
    <row r="8122" spans="1:11" x14ac:dyDescent="0.35">
      <c r="A8122">
        <v>8119</v>
      </c>
      <c r="B8122" t="str">
        <f t="shared" si="126"/>
        <v>23-81</v>
      </c>
      <c r="C8122">
        <v>-81.239034096048002</v>
      </c>
      <c r="D8122">
        <v>23.411865786380002</v>
      </c>
      <c r="E8122">
        <f>ASIN(SQRT((SIN(RADIANS(PARAMETERS!$D$8-D8122)/2)*SIN(RADIANS(PARAMETERS!$D$8-D8122)/2))+(COS(RADIANS(D8122))*COS(RADIANS(PARAMETERS!$D$8))*SIN(RADIANS(PARAMETERS!$D$9-C8122)/2)*SIN(RADIANS(PARAMETERS!$D$9-C8122)/2))))*2*3958.756</f>
        <v>1449.2077388943831</v>
      </c>
      <c r="F8122">
        <v>176.43754577637</v>
      </c>
      <c r="G8122">
        <v>203.3556060791</v>
      </c>
      <c r="H8122">
        <v>245.10781860352</v>
      </c>
      <c r="I8122">
        <v>282.29995727539</v>
      </c>
      <c r="J8122">
        <v>325.13757324219</v>
      </c>
      <c r="K8122" s="6">
        <f>IFERROR(EXP(TREND(LN($F$1:$J$1),LN(F8122:J8122),LN(Calculations!$B$3))),0)</f>
        <v>4.4384265768121996E-2</v>
      </c>
    </row>
    <row r="8123" spans="1:11" x14ac:dyDescent="0.35">
      <c r="A8123">
        <v>8120</v>
      </c>
      <c r="B8123" t="str">
        <f t="shared" si="126"/>
        <v>23-81.5</v>
      </c>
      <c r="C8123">
        <v>-81.510355430949005</v>
      </c>
      <c r="D8123">
        <v>23.411865786380002</v>
      </c>
      <c r="E8123">
        <f>ASIN(SQRT((SIN(RADIANS(PARAMETERS!$D$8-D8123)/2)*SIN(RADIANS(PARAMETERS!$D$8-D8123)/2))+(COS(RADIANS(D8123))*COS(RADIANS(PARAMETERS!$D$8))*SIN(RADIANS(PARAMETERS!$D$9-C8123)/2)*SIN(RADIANS(PARAMETERS!$D$9-C8123)/2))))*2*3958.756</f>
        <v>1465.5223832511281</v>
      </c>
      <c r="F8123">
        <v>176.62168884277</v>
      </c>
      <c r="G8123">
        <v>203.53381347656</v>
      </c>
      <c r="H8123">
        <v>245.26870727539</v>
      </c>
      <c r="I8123">
        <v>282.43835449219</v>
      </c>
      <c r="J8123">
        <v>325.24298095703</v>
      </c>
      <c r="K8123" s="6">
        <f>IFERROR(EXP(TREND(LN($F$1:$J$1),LN(F8123:J8123),LN(Calculations!$B$3))),0)</f>
        <v>4.4653868569649174E-2</v>
      </c>
    </row>
    <row r="8124" spans="1:11" x14ac:dyDescent="0.35">
      <c r="A8124">
        <v>8121</v>
      </c>
      <c r="B8124" t="str">
        <f t="shared" si="126"/>
        <v>23-82</v>
      </c>
      <c r="C8124">
        <v>-81.781676765849994</v>
      </c>
      <c r="D8124">
        <v>23.411865786380002</v>
      </c>
      <c r="E8124">
        <f>ASIN(SQRT((SIN(RADIANS(PARAMETERS!$D$8-D8124)/2)*SIN(RADIANS(PARAMETERS!$D$8-D8124)/2))+(COS(RADIANS(D8124))*COS(RADIANS(PARAMETERS!$D$8))*SIN(RADIANS(PARAMETERS!$D$9-C8124)/2)*SIN(RADIANS(PARAMETERS!$D$9-C8124)/2))))*2*3958.756</f>
        <v>1481.866284916732</v>
      </c>
      <c r="F8124">
        <v>176.81938171387</v>
      </c>
      <c r="G8124">
        <v>203.71369934082</v>
      </c>
      <c r="H8124">
        <v>245.42889404297</v>
      </c>
      <c r="I8124">
        <v>282.57354736328</v>
      </c>
      <c r="J8124">
        <v>325.34191894531</v>
      </c>
      <c r="K8124" s="6">
        <f>IFERROR(EXP(TREND(LN($F$1:$J$1),LN(F8124:J8124),LN(Calculations!$B$3))),0)</f>
        <v>4.4942089265377703E-2</v>
      </c>
    </row>
    <row r="8125" spans="1:11" x14ac:dyDescent="0.35">
      <c r="A8125">
        <v>8122</v>
      </c>
      <c r="B8125" t="str">
        <f t="shared" si="126"/>
        <v>23-82</v>
      </c>
      <c r="C8125">
        <v>-82.052998100750997</v>
      </c>
      <c r="D8125">
        <v>23.411865786380002</v>
      </c>
      <c r="E8125">
        <f>ASIN(SQRT((SIN(RADIANS(PARAMETERS!$D$8-D8125)/2)*SIN(RADIANS(PARAMETERS!$D$8-D8125)/2))+(COS(RADIANS(D8125))*COS(RADIANS(PARAMETERS!$D$8))*SIN(RADIANS(PARAMETERS!$D$9-C8125)/2)*SIN(RADIANS(PARAMETERS!$D$9-C8125)/2))))*2*3958.756</f>
        <v>1498.2384437940868</v>
      </c>
      <c r="F8125">
        <v>177.05700683594</v>
      </c>
      <c r="G8125">
        <v>203.92073059082</v>
      </c>
      <c r="H8125">
        <v>245.62602233887</v>
      </c>
      <c r="I8125">
        <v>282.75491333008</v>
      </c>
      <c r="J8125">
        <v>325.49819946289</v>
      </c>
      <c r="K8125" s="6">
        <f>IFERROR(EXP(TREND(LN($F$1:$J$1),LN(F8125:J8125),LN(Calculations!$B$3))),0)</f>
        <v>4.5275083981026053E-2</v>
      </c>
    </row>
    <row r="8126" spans="1:11" x14ac:dyDescent="0.35">
      <c r="A8126">
        <v>8123</v>
      </c>
      <c r="B8126" t="str">
        <f t="shared" si="126"/>
        <v>23-82.5</v>
      </c>
      <c r="C8126">
        <v>-82.324319435652001</v>
      </c>
      <c r="D8126">
        <v>23.411865786380002</v>
      </c>
      <c r="E8126">
        <f>ASIN(SQRT((SIN(RADIANS(PARAMETERS!$D$8-D8126)/2)*SIN(RADIANS(PARAMETERS!$D$8-D8126)/2))+(COS(RADIANS(D8126))*COS(RADIANS(PARAMETERS!$D$8))*SIN(RADIANS(PARAMETERS!$D$9-C8126)/2)*SIN(RADIANS(PARAMETERS!$D$9-C8126)/2))))*2*3958.756</f>
        <v>1514.6379007997539</v>
      </c>
      <c r="F8126">
        <v>177.32957458496</v>
      </c>
      <c r="G8126">
        <v>204.18031311035</v>
      </c>
      <c r="H8126">
        <v>245.90161132813</v>
      </c>
      <c r="I8126">
        <v>283.03985595703</v>
      </c>
      <c r="J8126">
        <v>325.78900146484</v>
      </c>
      <c r="K8126" s="6">
        <f>IFERROR(EXP(TREND(LN($F$1:$J$1),LN(F8126:J8126),LN(Calculations!$B$3))),0)</f>
        <v>4.5643333508864306E-2</v>
      </c>
    </row>
    <row r="8127" spans="1:11" x14ac:dyDescent="0.35">
      <c r="A8127">
        <v>8124</v>
      </c>
      <c r="B8127" t="str">
        <f t="shared" si="126"/>
        <v>23-82.5</v>
      </c>
      <c r="C8127">
        <v>-82.595640770553004</v>
      </c>
      <c r="D8127">
        <v>23.411865786380002</v>
      </c>
      <c r="E8127">
        <f>ASIN(SQRT((SIN(RADIANS(PARAMETERS!$D$8-D8127)/2)*SIN(RADIANS(PARAMETERS!$D$8-D8127)/2))+(COS(RADIANS(D8127))*COS(RADIANS(PARAMETERS!$D$8))*SIN(RADIANS(PARAMETERS!$D$9-C8127)/2)*SIN(RADIANS(PARAMETERS!$D$9-C8127)/2))))*2*3958.756</f>
        <v>1531.0637358427036</v>
      </c>
      <c r="F8127">
        <v>177.65432739258</v>
      </c>
      <c r="G8127">
        <v>204.51377868652</v>
      </c>
      <c r="H8127">
        <v>246.27717590332</v>
      </c>
      <c r="I8127">
        <v>283.44927978516</v>
      </c>
      <c r="J8127">
        <v>326.23376464844</v>
      </c>
      <c r="K8127" s="6">
        <f>IFERROR(EXP(TREND(LN($F$1:$J$1),LN(F8127:J8127),LN(Calculations!$B$3))),0)</f>
        <v>4.6073750087906394E-2</v>
      </c>
    </row>
    <row r="8128" spans="1:11" x14ac:dyDescent="0.35">
      <c r="A8128">
        <v>8125</v>
      </c>
      <c r="B8128" t="str">
        <f t="shared" si="126"/>
        <v>23-83</v>
      </c>
      <c r="C8128">
        <v>-82.866962105453993</v>
      </c>
      <c r="D8128">
        <v>23.411865786380002</v>
      </c>
      <c r="E8128">
        <f>ASIN(SQRT((SIN(RADIANS(PARAMETERS!$D$8-D8128)/2)*SIN(RADIANS(PARAMETERS!$D$8-D8128)/2))+(COS(RADIANS(D8128))*COS(RADIANS(PARAMETERS!$D$8))*SIN(RADIANS(PARAMETERS!$D$9-C8128)/2)*SIN(RADIANS(PARAMETERS!$D$9-C8128)/2))))*2*3958.756</f>
        <v>1547.5150659153876</v>
      </c>
      <c r="F8128">
        <v>178.0792388916</v>
      </c>
      <c r="G8128">
        <v>204.99308776855</v>
      </c>
      <c r="H8128">
        <v>246.87141418457</v>
      </c>
      <c r="I8128">
        <v>284.14785766602</v>
      </c>
      <c r="J8128">
        <v>327.05450439453</v>
      </c>
      <c r="K8128" s="6">
        <f>IFERROR(EXP(TREND(LN($F$1:$J$1),LN(F8128:J8128),LN(Calculations!$B$3))),0)</f>
        <v>4.6600945061155585E-2</v>
      </c>
    </row>
    <row r="8129" spans="1:11" x14ac:dyDescent="0.35">
      <c r="A8129">
        <v>8126</v>
      </c>
      <c r="B8129" t="str">
        <f t="shared" si="126"/>
        <v>23-83</v>
      </c>
      <c r="C8129">
        <v>-83.138283440354996</v>
      </c>
      <c r="D8129">
        <v>23.411865786380002</v>
      </c>
      <c r="E8129">
        <f>ASIN(SQRT((SIN(RADIANS(PARAMETERS!$D$8-D8129)/2)*SIN(RADIANS(PARAMETERS!$D$8-D8129)/2))+(COS(RADIANS(D8129))*COS(RADIANS(PARAMETERS!$D$8))*SIN(RADIANS(PARAMETERS!$D$9-C8129)/2)*SIN(RADIANS(PARAMETERS!$D$9-C8129)/2))))*2*3958.756</f>
        <v>1563.9910432903794</v>
      </c>
      <c r="F8129">
        <v>178.63017272949</v>
      </c>
      <c r="G8129">
        <v>205.66110229492</v>
      </c>
      <c r="H8129">
        <v>247.75752258301</v>
      </c>
      <c r="I8129">
        <v>285.23892211914</v>
      </c>
      <c r="J8129">
        <v>328.39233398438</v>
      </c>
      <c r="K8129" s="6">
        <f>IFERROR(EXP(TREND(LN($F$1:$J$1),LN(F8129:J8129),LN(Calculations!$B$3))),0)</f>
        <v>4.7240231270869744E-2</v>
      </c>
    </row>
    <row r="8130" spans="1:11" x14ac:dyDescent="0.35">
      <c r="A8130">
        <v>8127</v>
      </c>
      <c r="B8130" t="str">
        <f t="shared" si="126"/>
        <v>23-83.5</v>
      </c>
      <c r="C8130">
        <v>-83.409604775255005</v>
      </c>
      <c r="D8130">
        <v>23.411865786380002</v>
      </c>
      <c r="E8130">
        <f>ASIN(SQRT((SIN(RADIANS(PARAMETERS!$D$8-D8130)/2)*SIN(RADIANS(PARAMETERS!$D$8-D8130)/2))+(COS(RADIANS(D8130))*COS(RADIANS(PARAMETERS!$D$8))*SIN(RADIANS(PARAMETERS!$D$9-C8130)/2)*SIN(RADIANS(PARAMETERS!$D$9-C8130)/2))))*2*3958.756</f>
        <v>1580.4908538161542</v>
      </c>
      <c r="F8130">
        <v>179.12152099609</v>
      </c>
      <c r="G8130">
        <v>206.2766418457</v>
      </c>
      <c r="H8130">
        <v>248.5941619873</v>
      </c>
      <c r="I8130">
        <v>286.28509521484</v>
      </c>
      <c r="J8130">
        <v>329.69241333008</v>
      </c>
      <c r="K8130" s="6">
        <f>IFERROR(EXP(TREND(LN($F$1:$J$1),LN(F8130:J8130),LN(Calculations!$B$3))),0)</f>
        <v>4.7795324146143958E-2</v>
      </c>
    </row>
    <row r="8131" spans="1:11" x14ac:dyDescent="0.35">
      <c r="A8131">
        <v>8128</v>
      </c>
      <c r="B8131" t="str">
        <f t="shared" si="126"/>
        <v>23-83.5</v>
      </c>
      <c r="C8131">
        <v>-83.680926110155994</v>
      </c>
      <c r="D8131">
        <v>23.411865786380002</v>
      </c>
      <c r="E8131">
        <f>ASIN(SQRT((SIN(RADIANS(PARAMETERS!$D$8-D8131)/2)*SIN(RADIANS(PARAMETERS!$D$8-D8131)/2))+(COS(RADIANS(D8131))*COS(RADIANS(PARAMETERS!$D$8))*SIN(RADIANS(PARAMETERS!$D$9-C8131)/2)*SIN(RADIANS(PARAMETERS!$D$9-C8131)/2))))*2*3958.756</f>
        <v>1597.0137153064447</v>
      </c>
      <c r="F8131">
        <v>179.50930786133</v>
      </c>
      <c r="G8131">
        <v>206.79228210449</v>
      </c>
      <c r="H8131">
        <v>249.32592773438</v>
      </c>
      <c r="I8131">
        <v>287.22421264648</v>
      </c>
      <c r="J8131">
        <v>330.88519287109</v>
      </c>
      <c r="K8131" s="6">
        <f>IFERROR(EXP(TREND(LN($F$1:$J$1),LN(F8131:J8131),LN(Calculations!$B$3))),0)</f>
        <v>4.8204580001873991E-2</v>
      </c>
    </row>
    <row r="8132" spans="1:11" x14ac:dyDescent="0.35">
      <c r="A8132">
        <v>8129</v>
      </c>
      <c r="B8132" t="str">
        <f t="shared" si="126"/>
        <v>23-84</v>
      </c>
      <c r="C8132">
        <v>-83.952247445056997</v>
      </c>
      <c r="D8132">
        <v>23.411865786380002</v>
      </c>
      <c r="E8132">
        <f>ASIN(SQRT((SIN(RADIANS(PARAMETERS!$D$8-D8132)/2)*SIN(RADIANS(PARAMETERS!$D$8-D8132)/2))+(COS(RADIANS(D8132))*COS(RADIANS(PARAMETERS!$D$8))*SIN(RADIANS(PARAMETERS!$D$9-C8132)/2)*SIN(RADIANS(PARAMETERS!$D$9-C8132)/2))))*2*3958.756</f>
        <v>1613.5588760166756</v>
      </c>
      <c r="F8132">
        <v>179.79177856445</v>
      </c>
      <c r="G8132">
        <v>207.19822692871</v>
      </c>
      <c r="H8132">
        <v>249.94424438477</v>
      </c>
      <c r="I8132">
        <v>288.04931640625</v>
      </c>
      <c r="J8132">
        <v>331.9660949707</v>
      </c>
      <c r="K8132" s="6">
        <f>IFERROR(EXP(TREND(LN($F$1:$J$1),LN(F8132:J8132),LN(Calculations!$B$3))),0)</f>
        <v>4.8458399188682541E-2</v>
      </c>
    </row>
    <row r="8133" spans="1:11" x14ac:dyDescent="0.35">
      <c r="A8133">
        <v>8130</v>
      </c>
      <c r="B8133" t="str">
        <f t="shared" ref="B8133:B8196" si="127">MROUND(D8133,1)&amp;MROUND(C8133,-0.5)</f>
        <v>23-84</v>
      </c>
      <c r="C8133">
        <v>-84.223568779958001</v>
      </c>
      <c r="D8133">
        <v>23.411865786380002</v>
      </c>
      <c r="E8133">
        <f>ASIN(SQRT((SIN(RADIANS(PARAMETERS!$D$8-D8133)/2)*SIN(RADIANS(PARAMETERS!$D$8-D8133)/2))+(COS(RADIANS(D8133))*COS(RADIANS(PARAMETERS!$D$8))*SIN(RADIANS(PARAMETERS!$D$9-C8133)/2)*SIN(RADIANS(PARAMETERS!$D$9-C8133)/2))))*2*3958.756</f>
        <v>1630.1256132034509</v>
      </c>
      <c r="F8133">
        <v>179.8970489502</v>
      </c>
      <c r="G8133">
        <v>207.39602661133</v>
      </c>
      <c r="H8133">
        <v>250.3053894043</v>
      </c>
      <c r="I8133">
        <v>288.57278442383</v>
      </c>
      <c r="J8133">
        <v>332.69351196289</v>
      </c>
      <c r="K8133" s="6">
        <f>IFERROR(EXP(TREND(LN($F$1:$J$1),LN(F8133:J8133),LN(Calculations!$B$3))),0)</f>
        <v>4.8484439854188453E-2</v>
      </c>
    </row>
    <row r="8134" spans="1:11" x14ac:dyDescent="0.35">
      <c r="A8134">
        <v>8131</v>
      </c>
      <c r="B8134" t="str">
        <f t="shared" si="127"/>
        <v>23-84.5</v>
      </c>
      <c r="C8134">
        <v>-84.494890114859004</v>
      </c>
      <c r="D8134">
        <v>23.411865786380002</v>
      </c>
      <c r="E8134">
        <f>ASIN(SQRT((SIN(RADIANS(PARAMETERS!$D$8-D8134)/2)*SIN(RADIANS(PARAMETERS!$D$8-D8134)/2))+(COS(RADIANS(D8134))*COS(RADIANS(PARAMETERS!$D$8))*SIN(RADIANS(PARAMETERS!$D$9-C8134)/2)*SIN(RADIANS(PARAMETERS!$D$9-C8134)/2))))*2*3958.756</f>
        <v>1646.7132317613045</v>
      </c>
      <c r="F8134">
        <v>180.00039672852</v>
      </c>
      <c r="G8134">
        <v>207.61503601074</v>
      </c>
      <c r="H8134">
        <v>250.72970581055</v>
      </c>
      <c r="I8134">
        <v>289.20211791992</v>
      </c>
      <c r="J8134">
        <v>333.58120727539</v>
      </c>
      <c r="K8134" s="6">
        <f>IFERROR(EXP(TREND(LN($F$1:$J$1),LN(F8134:J8134),LN(Calculations!$B$3))),0)</f>
        <v>4.847379626336517E-2</v>
      </c>
    </row>
    <row r="8135" spans="1:11" x14ac:dyDescent="0.35">
      <c r="A8135">
        <v>8132</v>
      </c>
      <c r="B8135" t="str">
        <f t="shared" si="127"/>
        <v>23-85</v>
      </c>
      <c r="C8135">
        <v>-84.766211449759993</v>
      </c>
      <c r="D8135">
        <v>23.411865786380002</v>
      </c>
      <c r="E8135">
        <f>ASIN(SQRT((SIN(RADIANS(PARAMETERS!$D$8-D8135)/2)*SIN(RADIANS(PARAMETERS!$D$8-D8135)/2))+(COS(RADIANS(D8135))*COS(RADIANS(PARAMETERS!$D$8))*SIN(RADIANS(PARAMETERS!$D$9-C8135)/2)*SIN(RADIANS(PARAMETERS!$D$9-C8135)/2))))*2*3958.756</f>
        <v>1663.3210629324724</v>
      </c>
      <c r="F8135">
        <v>180.16830444336</v>
      </c>
      <c r="G8135">
        <v>207.94198608398</v>
      </c>
      <c r="H8135">
        <v>251.33822631836</v>
      </c>
      <c r="I8135">
        <v>290.09118652344</v>
      </c>
      <c r="J8135">
        <v>334.82339477539</v>
      </c>
      <c r="K8135" s="6">
        <f>IFERROR(EXP(TREND(LN($F$1:$J$1),LN(F8135:J8135),LN(Calculations!$B$3))),0)</f>
        <v>4.8498998022618173E-2</v>
      </c>
    </row>
    <row r="8136" spans="1:11" x14ac:dyDescent="0.35">
      <c r="A8136">
        <v>8133</v>
      </c>
      <c r="B8136" t="str">
        <f t="shared" si="127"/>
        <v>23-85</v>
      </c>
      <c r="C8136">
        <v>-85.037532784660996</v>
      </c>
      <c r="D8136">
        <v>23.411865786380002</v>
      </c>
      <c r="E8136">
        <f>ASIN(SQRT((SIN(RADIANS(PARAMETERS!$D$8-D8136)/2)*SIN(RADIANS(PARAMETERS!$D$8-D8136)/2))+(COS(RADIANS(D8136))*COS(RADIANS(PARAMETERS!$D$8))*SIN(RADIANS(PARAMETERS!$D$9-C8136)/2)*SIN(RADIANS(PARAMETERS!$D$9-C8136)/2))))*2*3958.756</f>
        <v>1679.9484630853356</v>
      </c>
      <c r="F8136">
        <v>180.30450439453</v>
      </c>
      <c r="G8136">
        <v>208.23466491699</v>
      </c>
      <c r="H8136">
        <v>251.90887451172</v>
      </c>
      <c r="I8136">
        <v>290.93957519531</v>
      </c>
      <c r="J8136">
        <v>336.02197265625</v>
      </c>
      <c r="K8136" s="6">
        <f>IFERROR(EXP(TREND(LN($F$1:$J$1),LN(F8136:J8136),LN(Calculations!$B$3))),0)</f>
        <v>4.8480749167783478E-2</v>
      </c>
    </row>
    <row r="8137" spans="1:11" x14ac:dyDescent="0.35">
      <c r="A8137">
        <v>8134</v>
      </c>
      <c r="B8137" t="str">
        <f t="shared" si="127"/>
        <v>23-85.5</v>
      </c>
      <c r="C8137">
        <v>-85.308854119562</v>
      </c>
      <c r="D8137">
        <v>23.411865786380002</v>
      </c>
      <c r="E8137">
        <f>ASIN(SQRT((SIN(RADIANS(PARAMETERS!$D$8-D8137)/2)*SIN(RADIANS(PARAMETERS!$D$8-D8137)/2))+(COS(RADIANS(D8137))*COS(RADIANS(PARAMETERS!$D$8))*SIN(RADIANS(PARAMETERS!$D$9-C8137)/2)*SIN(RADIANS(PARAMETERS!$D$9-C8137)/2))))*2*3958.756</f>
        <v>1696.5948125574837</v>
      </c>
      <c r="F8137">
        <v>180.40968322754</v>
      </c>
      <c r="G8137">
        <v>208.50444030762</v>
      </c>
      <c r="H8137">
        <v>252.47253417969</v>
      </c>
      <c r="I8137">
        <v>291.79800415039</v>
      </c>
      <c r="J8137">
        <v>337.25311279297</v>
      </c>
      <c r="K8137" s="6">
        <f>IFERROR(EXP(TREND(LN($F$1:$J$1),LN(F8137:J8137),LN(Calculations!$B$3))),0)</f>
        <v>4.840530667567549E-2</v>
      </c>
    </row>
    <row r="8138" spans="1:11" x14ac:dyDescent="0.35">
      <c r="A8138">
        <v>8135</v>
      </c>
      <c r="B8138" t="str">
        <f t="shared" si="127"/>
        <v>23-85.5</v>
      </c>
      <c r="C8138">
        <v>-85.580175454463003</v>
      </c>
      <c r="D8138">
        <v>23.411865786380002</v>
      </c>
      <c r="E8138">
        <f>ASIN(SQRT((SIN(RADIANS(PARAMETERS!$D$8-D8138)/2)*SIN(RADIANS(PARAMETERS!$D$8-D8138)/2))+(COS(RADIANS(D8138))*COS(RADIANS(PARAMETERS!$D$8))*SIN(RADIANS(PARAMETERS!$D$9-C8138)/2)*SIN(RADIANS(PARAMETERS!$D$9-C8138)/2))))*2*3958.756</f>
        <v>1713.2595145596367</v>
      </c>
      <c r="F8138">
        <v>180.47985839844</v>
      </c>
      <c r="G8138">
        <v>208.75001525879</v>
      </c>
      <c r="H8138">
        <v>253.03308105469</v>
      </c>
      <c r="I8138">
        <v>292.67593383789</v>
      </c>
      <c r="J8138">
        <v>338.53363037109</v>
      </c>
      <c r="K8138" s="6">
        <f>IFERROR(EXP(TREND(LN($F$1:$J$1),LN(F8138:J8138),LN(Calculations!$B$3))),0)</f>
        <v>4.8264044321800662E-2</v>
      </c>
    </row>
    <row r="8139" spans="1:11" x14ac:dyDescent="0.35">
      <c r="A8139">
        <v>8136</v>
      </c>
      <c r="B8139" t="str">
        <f t="shared" si="127"/>
        <v>23-86</v>
      </c>
      <c r="C8139">
        <v>-85.851496789364006</v>
      </c>
      <c r="D8139">
        <v>23.411865786380002</v>
      </c>
      <c r="E8139">
        <f>ASIN(SQRT((SIN(RADIANS(PARAMETERS!$D$8-D8139)/2)*SIN(RADIANS(PARAMETERS!$D$8-D8139)/2))+(COS(RADIANS(D8139))*COS(RADIANS(PARAMETERS!$D$8))*SIN(RADIANS(PARAMETERS!$D$9-C8139)/2)*SIN(RADIANS(PARAMETERS!$D$9-C8139)/2))))*2*3958.756</f>
        <v>1729.9419941368678</v>
      </c>
      <c r="F8139">
        <v>180.42984008789</v>
      </c>
      <c r="G8139">
        <v>208.84855651855</v>
      </c>
      <c r="H8139">
        <v>253.40264892578</v>
      </c>
      <c r="I8139">
        <v>293.32183837891</v>
      </c>
      <c r="J8139">
        <v>339.53298950195</v>
      </c>
      <c r="K8139" s="6">
        <f>IFERROR(EXP(TREND(LN($F$1:$J$1),LN(F8139:J8139),LN(Calculations!$B$3))),0)</f>
        <v>4.7985026089676974E-2</v>
      </c>
    </row>
    <row r="8140" spans="1:11" x14ac:dyDescent="0.35">
      <c r="A8140">
        <v>8137</v>
      </c>
      <c r="B8140" t="str">
        <f t="shared" si="127"/>
        <v>23-86</v>
      </c>
      <c r="C8140">
        <v>-86.122818124264995</v>
      </c>
      <c r="D8140">
        <v>23.411865786380002</v>
      </c>
      <c r="E8140">
        <f>ASIN(SQRT((SIN(RADIANS(PARAMETERS!$D$8-D8140)/2)*SIN(RADIANS(PARAMETERS!$D$8-D8140)/2))+(COS(RADIANS(D8140))*COS(RADIANS(PARAMETERS!$D$8))*SIN(RADIANS(PARAMETERS!$D$9-C8140)/2)*SIN(RADIANS(PARAMETERS!$D$9-C8140)/2))))*2*3958.756</f>
        <v>1746.6416971838171</v>
      </c>
      <c r="F8140">
        <v>180.23648071289</v>
      </c>
      <c r="G8140">
        <v>208.77494812012</v>
      </c>
      <c r="H8140">
        <v>253.5538482666</v>
      </c>
      <c r="I8140">
        <v>293.70712280273</v>
      </c>
      <c r="J8140">
        <v>340.22201538086</v>
      </c>
      <c r="K8140" s="6">
        <f>IFERROR(EXP(TREND(LN($F$1:$J$1),LN(F8140:J8140),LN(Calculations!$B$3))),0)</f>
        <v>4.753999729505181E-2</v>
      </c>
    </row>
    <row r="8141" spans="1:11" x14ac:dyDescent="0.35">
      <c r="A8141">
        <v>8138</v>
      </c>
      <c r="B8141" t="str">
        <f t="shared" si="127"/>
        <v>23-86.5</v>
      </c>
      <c r="C8141">
        <v>-86.394139459165999</v>
      </c>
      <c r="D8141">
        <v>23.411865786380002</v>
      </c>
      <c r="E8141">
        <f>ASIN(SQRT((SIN(RADIANS(PARAMETERS!$D$8-D8141)/2)*SIN(RADIANS(PARAMETERS!$D$8-D8141)/2))+(COS(RADIANS(D8141))*COS(RADIANS(PARAMETERS!$D$8))*SIN(RADIANS(PARAMETERS!$D$9-C8141)/2)*SIN(RADIANS(PARAMETERS!$D$9-C8141)/2))))*2*3958.756</f>
        <v>1763.3580895107675</v>
      </c>
      <c r="F8141">
        <v>179.88571166992</v>
      </c>
      <c r="G8141">
        <v>208.51119995117</v>
      </c>
      <c r="H8141">
        <v>253.46235656738</v>
      </c>
      <c r="I8141">
        <v>293.80160522461</v>
      </c>
      <c r="J8141">
        <v>340.56362915039</v>
      </c>
      <c r="K8141" s="6">
        <f>IFERROR(EXP(TREND(LN($F$1:$J$1),LN(F8141:J8141),LN(Calculations!$B$3))),0)</f>
        <v>4.6919219033181137E-2</v>
      </c>
    </row>
    <row r="8142" spans="1:11" x14ac:dyDescent="0.35">
      <c r="A8142">
        <v>8139</v>
      </c>
      <c r="B8142" t="str">
        <f t="shared" si="127"/>
        <v>23-86.5</v>
      </c>
      <c r="C8142">
        <v>-86.665460794067002</v>
      </c>
      <c r="D8142">
        <v>23.411865786380002</v>
      </c>
      <c r="E8142">
        <f>ASIN(SQRT((SIN(RADIANS(PARAMETERS!$D$8-D8142)/2)*SIN(RADIANS(PARAMETERS!$D$8-D8142)/2))+(COS(RADIANS(D8142))*COS(RADIANS(PARAMETERS!$D$8))*SIN(RADIANS(PARAMETERS!$D$9-C8142)/2)*SIN(RADIANS(PARAMETERS!$D$9-C8142)/2))))*2*3958.756</f>
        <v>1780.0906559576692</v>
      </c>
      <c r="F8142">
        <v>179.30409240723</v>
      </c>
      <c r="G8142">
        <v>207.95608520508</v>
      </c>
      <c r="H8142">
        <v>252.97904968262</v>
      </c>
      <c r="I8142">
        <v>293.40942382813</v>
      </c>
      <c r="J8142">
        <v>340.3039855957</v>
      </c>
      <c r="K8142" s="6">
        <f>IFERROR(EXP(TREND(LN($F$1:$J$1),LN(F8142:J8142),LN(Calculations!$B$3))),0)</f>
        <v>4.6062127773498551E-2</v>
      </c>
    </row>
    <row r="8143" spans="1:11" x14ac:dyDescent="0.35">
      <c r="A8143">
        <v>8140</v>
      </c>
      <c r="B8143" t="str">
        <f t="shared" si="127"/>
        <v>23-87</v>
      </c>
      <c r="C8143">
        <v>-86.936782128968005</v>
      </c>
      <c r="D8143">
        <v>23.411865786380002</v>
      </c>
      <c r="E8143">
        <f>ASIN(SQRT((SIN(RADIANS(PARAMETERS!$D$8-D8143)/2)*SIN(RADIANS(PARAMETERS!$D$8-D8143)/2))+(COS(RADIANS(D8143))*COS(RADIANS(PARAMETERS!$D$8))*SIN(RADIANS(PARAMETERS!$D$9-C8143)/2)*SIN(RADIANS(PARAMETERS!$D$9-C8143)/2))))*2*3958.756</f>
        <v>1796.8388995533712</v>
      </c>
      <c r="F8143">
        <v>178.66957092285</v>
      </c>
      <c r="G8143">
        <v>207.34756469727</v>
      </c>
      <c r="H8143">
        <v>252.44386291504</v>
      </c>
      <c r="I8143">
        <v>292.96878051758</v>
      </c>
      <c r="J8143">
        <v>340.001953125</v>
      </c>
      <c r="K8143" s="6">
        <f>IFERROR(EXP(TREND(LN($F$1:$J$1),LN(F8143:J8143),LN(Calculations!$B$3))),0)</f>
        <v>4.5152212719757764E-2</v>
      </c>
    </row>
    <row r="8144" spans="1:11" x14ac:dyDescent="0.35">
      <c r="A8144">
        <v>8141</v>
      </c>
      <c r="B8144" t="str">
        <f t="shared" si="127"/>
        <v>23-87</v>
      </c>
      <c r="C8144">
        <v>-87.208103463868994</v>
      </c>
      <c r="D8144">
        <v>23.411865786380002</v>
      </c>
      <c r="E8144">
        <f>ASIN(SQRT((SIN(RADIANS(PARAMETERS!$D$8-D8144)/2)*SIN(RADIANS(PARAMETERS!$D$8-D8144)/2))+(COS(RADIANS(D8144))*COS(RADIANS(PARAMETERS!$D$8))*SIN(RADIANS(PARAMETERS!$D$9-C8144)/2)*SIN(RADIANS(PARAMETERS!$D$9-C8144)/2))))*2*3958.756</f>
        <v>1813.6023407174839</v>
      </c>
      <c r="F8144">
        <v>177.99317932129</v>
      </c>
      <c r="G8144">
        <v>206.6976776123</v>
      </c>
      <c r="H8144">
        <v>251.87023925781</v>
      </c>
      <c r="I8144">
        <v>292.49432373047</v>
      </c>
      <c r="J8144">
        <v>339.67352294922</v>
      </c>
      <c r="K8144" s="6">
        <f>IFERROR(EXP(TREND(LN($F$1:$J$1),LN(F8144:J8144),LN(Calculations!$B$3))),0)</f>
        <v>4.4207495130793494E-2</v>
      </c>
    </row>
    <row r="8145" spans="1:11" x14ac:dyDescent="0.35">
      <c r="A8145">
        <v>8142</v>
      </c>
      <c r="B8145" t="str">
        <f t="shared" si="127"/>
        <v>23-87.5</v>
      </c>
      <c r="C8145">
        <v>-87.479424798769998</v>
      </c>
      <c r="D8145">
        <v>23.411865786380002</v>
      </c>
      <c r="E8145">
        <f>ASIN(SQRT((SIN(RADIANS(PARAMETERS!$D$8-D8145)/2)*SIN(RADIANS(PARAMETERS!$D$8-D8145)/2))+(COS(RADIANS(D8145))*COS(RADIANS(PARAMETERS!$D$8))*SIN(RADIANS(PARAMETERS!$D$9-C8145)/2)*SIN(RADIANS(PARAMETERS!$D$9-C8145)/2))))*2*3958.756</f>
        <v>1830.3805165024705</v>
      </c>
      <c r="F8145">
        <v>177.20343017578</v>
      </c>
      <c r="G8145">
        <v>205.89083862305</v>
      </c>
      <c r="H8145">
        <v>251.06468200684</v>
      </c>
      <c r="I8145">
        <v>291.71487426758</v>
      </c>
      <c r="J8145">
        <v>338.94952392578</v>
      </c>
      <c r="K8145" s="6">
        <f>IFERROR(EXP(TREND(LN($F$1:$J$1),LN(F8145:J8145),LN(Calculations!$B$3))),0)</f>
        <v>4.3186442039114356E-2</v>
      </c>
    </row>
    <row r="8146" spans="1:11" x14ac:dyDescent="0.35">
      <c r="A8146">
        <v>8143</v>
      </c>
      <c r="B8146" t="str">
        <f t="shared" si="127"/>
        <v>23-88</v>
      </c>
      <c r="C8146">
        <v>-87.750746133671001</v>
      </c>
      <c r="D8146">
        <v>23.411865786380002</v>
      </c>
      <c r="E8146">
        <f>ASIN(SQRT((SIN(RADIANS(PARAMETERS!$D$8-D8146)/2)*SIN(RADIANS(PARAMETERS!$D$8-D8146)/2))+(COS(RADIANS(D8146))*COS(RADIANS(PARAMETERS!$D$8))*SIN(RADIANS(PARAMETERS!$D$9-C8146)/2)*SIN(RADIANS(PARAMETERS!$D$9-C8146)/2))))*2*3958.756</f>
        <v>1847.1729798736801</v>
      </c>
      <c r="F8146">
        <v>176.35397338867</v>
      </c>
      <c r="G8146">
        <v>205.0212097168</v>
      </c>
      <c r="H8146">
        <v>250.16996765137</v>
      </c>
      <c r="I8146">
        <v>290.82083129883</v>
      </c>
      <c r="J8146">
        <v>338.07965087891</v>
      </c>
      <c r="K8146" s="6">
        <f>IFERROR(EXP(TREND(LN($F$1:$J$1),LN(F8146:J8146),LN(Calculations!$B$3))),0)</f>
        <v>4.213645819003365E-2</v>
      </c>
    </row>
    <row r="8147" spans="1:11" x14ac:dyDescent="0.35">
      <c r="A8147">
        <v>8144</v>
      </c>
      <c r="B8147" t="str">
        <f t="shared" si="127"/>
        <v>23-88</v>
      </c>
      <c r="C8147">
        <v>-88.022067468572004</v>
      </c>
      <c r="D8147">
        <v>23.411865786380002</v>
      </c>
      <c r="E8147">
        <f>ASIN(SQRT((SIN(RADIANS(PARAMETERS!$D$8-D8147)/2)*SIN(RADIANS(PARAMETERS!$D$8-D8147)/2))+(COS(RADIANS(D8147))*COS(RADIANS(PARAMETERS!$D$8))*SIN(RADIANS(PARAMETERS!$D$9-C8147)/2)*SIN(RADIANS(PARAMETERS!$D$9-C8147)/2))))*2*3958.756</f>
        <v>1863.9792990252226</v>
      </c>
      <c r="F8147">
        <v>175.43197631836</v>
      </c>
      <c r="G8147">
        <v>204.08096313477</v>
      </c>
      <c r="H8147">
        <v>249.1739654541</v>
      </c>
      <c r="I8147">
        <v>289.7958984375</v>
      </c>
      <c r="J8147">
        <v>337.04260253906</v>
      </c>
      <c r="K8147" s="6">
        <f>IFERROR(EXP(TREND(LN($F$1:$J$1),LN(F8147:J8147),LN(Calculations!$B$3))),0)</f>
        <v>4.1049316553703669E-2</v>
      </c>
    </row>
    <row r="8148" spans="1:11" x14ac:dyDescent="0.35">
      <c r="A8148">
        <v>8145</v>
      </c>
      <c r="B8148" t="str">
        <f t="shared" si="127"/>
        <v>23-88.5</v>
      </c>
      <c r="C8148">
        <v>-88.293388803472993</v>
      </c>
      <c r="D8148">
        <v>23.411865786380002</v>
      </c>
      <c r="E8148">
        <f>ASIN(SQRT((SIN(RADIANS(PARAMETERS!$D$8-D8148)/2)*SIN(RADIANS(PARAMETERS!$D$8-D8148)/2))+(COS(RADIANS(D8148))*COS(RADIANS(PARAMETERS!$D$8))*SIN(RADIANS(PARAMETERS!$D$9-C8148)/2)*SIN(RADIANS(PARAMETERS!$D$9-C8148)/2))))*2*3958.756</f>
        <v>1880.7990567296699</v>
      </c>
      <c r="F8148">
        <v>174.38233947754</v>
      </c>
      <c r="G8148">
        <v>203.00221252441</v>
      </c>
      <c r="H8148">
        <v>247.96228027344</v>
      </c>
      <c r="I8148">
        <v>288.47933959961</v>
      </c>
      <c r="J8148">
        <v>335.61907958984</v>
      </c>
      <c r="K8148" s="6">
        <f>IFERROR(EXP(TREND(LN($F$1:$J$1),LN(F8148:J8148),LN(Calculations!$B$3))),0)</f>
        <v>3.9891084231098509E-2</v>
      </c>
    </row>
    <row r="8149" spans="1:11" x14ac:dyDescent="0.35">
      <c r="A8149">
        <v>8146</v>
      </c>
      <c r="B8149" t="str">
        <f t="shared" si="127"/>
        <v>23-88.5</v>
      </c>
      <c r="C8149">
        <v>-88.564710138373997</v>
      </c>
      <c r="D8149">
        <v>23.411865786380002</v>
      </c>
      <c r="E8149">
        <f>ASIN(SQRT((SIN(RADIANS(PARAMETERS!$D$8-D8149)/2)*SIN(RADIANS(PARAMETERS!$D$8-D8149)/2))+(COS(RADIANS(D8149))*COS(RADIANS(PARAMETERS!$D$8))*SIN(RADIANS(PARAMETERS!$D$9-C8149)/2)*SIN(RADIANS(PARAMETERS!$D$9-C8149)/2))))*2*3958.756</f>
        <v>1897.6318497197194</v>
      </c>
      <c r="F8149">
        <v>173.2926940918</v>
      </c>
      <c r="G8149">
        <v>201.91716003418</v>
      </c>
      <c r="H8149">
        <v>246.74287414551</v>
      </c>
      <c r="I8149">
        <v>287.15377807617</v>
      </c>
      <c r="J8149">
        <v>334.18505859375</v>
      </c>
      <c r="K8149" s="6">
        <f>IFERROR(EXP(TREND(LN($F$1:$J$1),LN(F8149:J8149),LN(Calculations!$B$3))),0)</f>
        <v>3.8731637306555343E-2</v>
      </c>
    </row>
    <row r="8150" spans="1:11" x14ac:dyDescent="0.35">
      <c r="A8150">
        <v>8147</v>
      </c>
      <c r="B8150" t="str">
        <f t="shared" si="127"/>
        <v>23-89</v>
      </c>
      <c r="C8150">
        <v>-88.836031473275</v>
      </c>
      <c r="D8150">
        <v>23.411865786380002</v>
      </c>
      <c r="E8150">
        <f>ASIN(SQRT((SIN(RADIANS(PARAMETERS!$D$8-D8150)/2)*SIN(RADIANS(PARAMETERS!$D$8-D8150)/2))+(COS(RADIANS(D8150))*COS(RADIANS(PARAMETERS!$D$8))*SIN(RADIANS(PARAMETERS!$D$9-C8150)/2)*SIN(RADIANS(PARAMETERS!$D$9-C8150)/2))))*2*3958.756</f>
        <v>1914.4772881000374</v>
      </c>
      <c r="F8150">
        <v>172.15626525879</v>
      </c>
      <c r="G8150">
        <v>200.80906677246</v>
      </c>
      <c r="H8150">
        <v>245.4839630127</v>
      </c>
      <c r="I8150">
        <v>285.77233886719</v>
      </c>
      <c r="J8150">
        <v>332.67459106445</v>
      </c>
      <c r="K8150" s="6">
        <f>IFERROR(EXP(TREND(LN($F$1:$J$1),LN(F8150:J8150),LN(Calculations!$B$3))),0)</f>
        <v>3.7571677970482026E-2</v>
      </c>
    </row>
    <row r="8151" spans="1:11" x14ac:dyDescent="0.35">
      <c r="A8151">
        <v>8148</v>
      </c>
      <c r="B8151" t="str">
        <f t="shared" si="127"/>
        <v>23-89</v>
      </c>
      <c r="C8151">
        <v>-89.107352808176003</v>
      </c>
      <c r="D8151">
        <v>23.411865786380002</v>
      </c>
      <c r="E8151">
        <f>ASIN(SQRT((SIN(RADIANS(PARAMETERS!$D$8-D8151)/2)*SIN(RADIANS(PARAMETERS!$D$8-D8151)/2))+(COS(RADIANS(D8151))*COS(RADIANS(PARAMETERS!$D$8))*SIN(RADIANS(PARAMETERS!$D$9-C8151)/2)*SIN(RADIANS(PARAMETERS!$D$9-C8151)/2))))*2*3958.756</f>
        <v>1931.3349947876566</v>
      </c>
      <c r="F8151">
        <v>170.93675231934</v>
      </c>
      <c r="G8151">
        <v>199.62030029297</v>
      </c>
      <c r="H8151">
        <v>244.07759094238</v>
      </c>
      <c r="I8151">
        <v>284.17633056641</v>
      </c>
      <c r="J8151">
        <v>330.86441040039</v>
      </c>
      <c r="K8151" s="6">
        <f>IFERROR(EXP(TREND(LN($F$1:$J$1),LN(F8151:J8151),LN(Calculations!$B$3))),0)</f>
        <v>3.6395896755102887E-2</v>
      </c>
    </row>
    <row r="8152" spans="1:11" x14ac:dyDescent="0.35">
      <c r="A8152">
        <v>8149</v>
      </c>
      <c r="B8152" t="str">
        <f t="shared" si="127"/>
        <v>23-89.5</v>
      </c>
      <c r="C8152">
        <v>-89.378674143077006</v>
      </c>
      <c r="D8152">
        <v>23.411865786380002</v>
      </c>
      <c r="E8152">
        <f>ASIN(SQRT((SIN(RADIANS(PARAMETERS!$D$8-D8152)/2)*SIN(RADIANS(PARAMETERS!$D$8-D8152)/2))+(COS(RADIANS(D8152))*COS(RADIANS(PARAMETERS!$D$8))*SIN(RADIANS(PARAMETERS!$D$9-C8152)/2)*SIN(RADIANS(PARAMETERS!$D$9-C8152)/2))))*2*3958.756</f>
        <v>1948.2046049793455</v>
      </c>
      <c r="F8152">
        <v>169.72087097168</v>
      </c>
      <c r="G8152">
        <v>198.46594238281</v>
      </c>
      <c r="H8152">
        <v>242.70198059082</v>
      </c>
      <c r="I8152">
        <v>282.6061706543</v>
      </c>
      <c r="J8152">
        <v>329.07281494141</v>
      </c>
      <c r="K8152" s="6">
        <f>IFERROR(EXP(TREND(LN($F$1:$J$1),LN(F8152:J8152),LN(Calculations!$B$3))),0)</f>
        <v>3.5269163052239365E-2</v>
      </c>
    </row>
    <row r="8153" spans="1:11" x14ac:dyDescent="0.35">
      <c r="A8153">
        <v>8150</v>
      </c>
      <c r="B8153" t="str">
        <f t="shared" si="127"/>
        <v>23-89.5</v>
      </c>
      <c r="C8153">
        <v>-89.649995477977996</v>
      </c>
      <c r="D8153">
        <v>23.411865786380002</v>
      </c>
      <c r="E8153">
        <f>ASIN(SQRT((SIN(RADIANS(PARAMETERS!$D$8-D8153)/2)*SIN(RADIANS(PARAMETERS!$D$8-D8153)/2))+(COS(RADIANS(D8153))*COS(RADIANS(PARAMETERS!$D$8))*SIN(RADIANS(PARAMETERS!$D$9-C8153)/2)*SIN(RADIANS(PARAMETERS!$D$9-C8153)/2))))*2*3958.756</f>
        <v>1965.0857656444957</v>
      </c>
      <c r="F8153">
        <v>168.49604797363</v>
      </c>
      <c r="G8153">
        <v>197.32150268555</v>
      </c>
      <c r="H8153">
        <v>241.31788635254</v>
      </c>
      <c r="I8153">
        <v>281.00805664063</v>
      </c>
      <c r="J8153">
        <v>327.22763061523</v>
      </c>
      <c r="K8153" s="6">
        <f>IFERROR(EXP(TREND(LN($F$1:$J$1),LN(F8153:J8153),LN(Calculations!$B$3))),0)</f>
        <v>3.4180344563583827E-2</v>
      </c>
    </row>
    <row r="8154" spans="1:11" x14ac:dyDescent="0.35">
      <c r="A8154">
        <v>8151</v>
      </c>
      <c r="B8154" t="str">
        <f t="shared" si="127"/>
        <v>23-90</v>
      </c>
      <c r="C8154">
        <v>-89.921316812878999</v>
      </c>
      <c r="D8154">
        <v>23.411865786380002</v>
      </c>
      <c r="E8154">
        <f>ASIN(SQRT((SIN(RADIANS(PARAMETERS!$D$8-D8154)/2)*SIN(RADIANS(PARAMETERS!$D$8-D8154)/2))+(COS(RADIANS(D8154))*COS(RADIANS(PARAMETERS!$D$8))*SIN(RADIANS(PARAMETERS!$D$9-C8154)/2)*SIN(RADIANS(PARAMETERS!$D$9-C8154)/2))))*2*3958.756</f>
        <v>1981.9781350421504</v>
      </c>
      <c r="F8154">
        <v>167.22463989258</v>
      </c>
      <c r="G8154">
        <v>196.13775634766</v>
      </c>
      <c r="H8154">
        <v>239.84178161621</v>
      </c>
      <c r="I8154">
        <v>279.26412963867</v>
      </c>
      <c r="J8154">
        <v>325.16772460938</v>
      </c>
      <c r="K8154" s="6">
        <f>IFERROR(EXP(TREND(LN($F$1:$J$1),LN(F8154:J8154),LN(Calculations!$B$3))),0)</f>
        <v>3.310351158768287E-2</v>
      </c>
    </row>
    <row r="8155" spans="1:11" x14ac:dyDescent="0.35">
      <c r="A8155">
        <v>8152</v>
      </c>
      <c r="B8155" t="str">
        <f t="shared" si="127"/>
        <v>23-90</v>
      </c>
      <c r="C8155">
        <v>-90.192638147780002</v>
      </c>
      <c r="D8155">
        <v>23.411865786380002</v>
      </c>
      <c r="E8155">
        <f>ASIN(SQRT((SIN(RADIANS(PARAMETERS!$D$8-D8155)/2)*SIN(RADIANS(PARAMETERS!$D$8-D8155)/2))+(COS(RADIANS(D8155))*COS(RADIANS(PARAMETERS!$D$8))*SIN(RADIANS(PARAMETERS!$D$9-C8155)/2)*SIN(RADIANS(PARAMETERS!$D$9-C8155)/2))))*2*3958.756</f>
        <v>1998.881382260877</v>
      </c>
      <c r="F8155">
        <v>165.98316955566</v>
      </c>
      <c r="G8155">
        <v>195.00736999512</v>
      </c>
      <c r="H8155">
        <v>238.41030883789</v>
      </c>
      <c r="I8155">
        <v>277.55413818359</v>
      </c>
      <c r="J8155">
        <v>323.12637329102</v>
      </c>
      <c r="K8155" s="6">
        <f>IFERROR(EXP(TREND(LN($F$1:$J$1),LN(F8155:J8155),LN(Calculations!$B$3))),0)</f>
        <v>3.2094190713619138E-2</v>
      </c>
    </row>
    <row r="8156" spans="1:11" x14ac:dyDescent="0.35">
      <c r="A8156">
        <v>8153</v>
      </c>
      <c r="B8156" t="str">
        <f t="shared" si="127"/>
        <v>23-90.5</v>
      </c>
      <c r="C8156">
        <v>-90.463959482681005</v>
      </c>
      <c r="D8156">
        <v>23.411865786380002</v>
      </c>
      <c r="E8156">
        <f>ASIN(SQRT((SIN(RADIANS(PARAMETERS!$D$8-D8156)/2)*SIN(RADIANS(PARAMETERS!$D$8-D8156)/2))+(COS(RADIANS(D8156))*COS(RADIANS(PARAMETERS!$D$8))*SIN(RADIANS(PARAMETERS!$D$9-C8156)/2)*SIN(RADIANS(PARAMETERS!$D$9-C8156)/2))))*2*3958.756</f>
        <v>2015.795186780259</v>
      </c>
      <c r="F8156">
        <v>164.75216674805</v>
      </c>
      <c r="G8156">
        <v>193.90481567383</v>
      </c>
      <c r="H8156">
        <v>236.99002075195</v>
      </c>
      <c r="I8156">
        <v>275.83700561523</v>
      </c>
      <c r="J8156">
        <v>321.05328369141</v>
      </c>
      <c r="K8156" s="6">
        <f>IFERROR(EXP(TREND(LN($F$1:$J$1),LN(F8156:J8156),LN(Calculations!$B$3))),0)</f>
        <v>3.1131877532284701E-2</v>
      </c>
    </row>
    <row r="8157" spans="1:11" x14ac:dyDescent="0.35">
      <c r="A8157">
        <v>8154</v>
      </c>
      <c r="B8157" t="str">
        <f t="shared" si="127"/>
        <v>23-90.5</v>
      </c>
      <c r="C8157">
        <v>-90.735280817581994</v>
      </c>
      <c r="D8157">
        <v>23.411865786380002</v>
      </c>
      <c r="E8157">
        <f>ASIN(SQRT((SIN(RADIANS(PARAMETERS!$D$8-D8157)/2)*SIN(RADIANS(PARAMETERS!$D$8-D8157)/2))+(COS(RADIANS(D8157))*COS(RADIANS(PARAMETERS!$D$8))*SIN(RADIANS(PARAMETERS!$D$9-C8157)/2)*SIN(RADIANS(PARAMETERS!$D$9-C8157)/2))))*2*3958.756</f>
        <v>2032.7192380528754</v>
      </c>
      <c r="F8157">
        <v>163.49076843262</v>
      </c>
      <c r="G8157">
        <v>192.79736328125</v>
      </c>
      <c r="H8157">
        <v>235.54460144043</v>
      </c>
      <c r="I8157">
        <v>274.07363891602</v>
      </c>
      <c r="J8157">
        <v>318.90649414063</v>
      </c>
      <c r="K8157" s="6">
        <f>IFERROR(EXP(TREND(LN($F$1:$J$1),LN(F8157:J8157),LN(Calculations!$B$3))),0)</f>
        <v>3.0181216306146983E-2</v>
      </c>
    </row>
    <row r="8158" spans="1:11" x14ac:dyDescent="0.35">
      <c r="A8158">
        <v>8155</v>
      </c>
      <c r="B8158" t="str">
        <f t="shared" si="127"/>
        <v>24-50</v>
      </c>
      <c r="C8158">
        <v>-50.037080582435998</v>
      </c>
      <c r="D8158">
        <v>23.683187121281001</v>
      </c>
      <c r="E8158">
        <f>ASIN(SQRT((SIN(RADIANS(PARAMETERS!$D$8-D8158)/2)*SIN(RADIANS(PARAMETERS!$D$8-D8158)/2))+(COS(RADIANS(D8158))*COS(RADIANS(PARAMETERS!$D$8))*SIN(RADIANS(PARAMETERS!$D$9-C8158)/2)*SIN(RADIANS(PARAMETERS!$D$9-C8158)/2))))*2*3958.756</f>
        <v>894.94735203971925</v>
      </c>
      <c r="F8158">
        <v>117.90112304688</v>
      </c>
      <c r="G8158">
        <v>155.71560668945</v>
      </c>
      <c r="H8158">
        <v>192.35835266113</v>
      </c>
      <c r="I8158">
        <v>219.44993591309</v>
      </c>
      <c r="J8158">
        <v>250.35911560059</v>
      </c>
      <c r="K8158" s="6">
        <f>IFERROR(EXP(TREND(LN($F$1:$J$1),LN(F8158:J8158),LN(Calculations!$B$3))),0)</f>
        <v>9.2687078781286073E-3</v>
      </c>
    </row>
    <row r="8159" spans="1:11" x14ac:dyDescent="0.35">
      <c r="A8159">
        <v>8156</v>
      </c>
      <c r="B8159" t="str">
        <f t="shared" si="127"/>
        <v>24-50.5</v>
      </c>
      <c r="C8159">
        <v>-50.308401917337001</v>
      </c>
      <c r="D8159">
        <v>23.683187121281001</v>
      </c>
      <c r="E8159">
        <f>ASIN(SQRT((SIN(RADIANS(PARAMETERS!$D$8-D8159)/2)*SIN(RADIANS(PARAMETERS!$D$8-D8159)/2))+(COS(RADIANS(D8159))*COS(RADIANS(PARAMETERS!$D$8))*SIN(RADIANS(PARAMETERS!$D$9-C8159)/2)*SIN(RADIANS(PARAMETERS!$D$9-C8159)/2))))*2*3958.756</f>
        <v>881.43369757502603</v>
      </c>
      <c r="F8159">
        <v>119.62145996094</v>
      </c>
      <c r="G8159">
        <v>157.92086791992</v>
      </c>
      <c r="H8159">
        <v>193.83966064453</v>
      </c>
      <c r="I8159">
        <v>221.18156433105</v>
      </c>
      <c r="J8159">
        <v>252.38201904297</v>
      </c>
      <c r="K8159" s="6">
        <f>IFERROR(EXP(TREND(LN($F$1:$J$1),LN(F8159:J8159),LN(Calculations!$B$3))),0)</f>
        <v>9.7453543530833693E-3</v>
      </c>
    </row>
    <row r="8160" spans="1:11" x14ac:dyDescent="0.35">
      <c r="A8160">
        <v>8157</v>
      </c>
      <c r="B8160" t="str">
        <f t="shared" si="127"/>
        <v>24-50.5</v>
      </c>
      <c r="C8160">
        <v>-50.579723252237997</v>
      </c>
      <c r="D8160">
        <v>23.683187121281001</v>
      </c>
      <c r="E8160">
        <f>ASIN(SQRT((SIN(RADIANS(PARAMETERS!$D$8-D8160)/2)*SIN(RADIANS(PARAMETERS!$D$8-D8160)/2))+(COS(RADIANS(D8160))*COS(RADIANS(PARAMETERS!$D$8))*SIN(RADIANS(PARAMETERS!$D$9-C8160)/2)*SIN(RADIANS(PARAMETERS!$D$9-C8160)/2))))*2*3958.756</f>
        <v>868.06765414903214</v>
      </c>
      <c r="F8160">
        <v>121.27645111084</v>
      </c>
      <c r="G8160">
        <v>159.97282409668</v>
      </c>
      <c r="H8160">
        <v>195.23681640625</v>
      </c>
      <c r="I8160">
        <v>222.81205749512</v>
      </c>
      <c r="J8160">
        <v>254.2837677002</v>
      </c>
      <c r="K8160" s="6">
        <f>IFERROR(EXP(TREND(LN($F$1:$J$1),LN(F8160:J8160),LN(Calculations!$B$3))),0)</f>
        <v>1.0224126127604564E-2</v>
      </c>
    </row>
    <row r="8161" spans="1:11" x14ac:dyDescent="0.35">
      <c r="A8161">
        <v>8158</v>
      </c>
      <c r="B8161" t="str">
        <f t="shared" si="127"/>
        <v>24-51</v>
      </c>
      <c r="C8161">
        <v>-50.851044587139</v>
      </c>
      <c r="D8161">
        <v>23.683187121281001</v>
      </c>
      <c r="E8161">
        <f>ASIN(SQRT((SIN(RADIANS(PARAMETERS!$D$8-D8161)/2)*SIN(RADIANS(PARAMETERS!$D$8-D8161)/2))+(COS(RADIANS(D8161))*COS(RADIANS(PARAMETERS!$D$8))*SIN(RADIANS(PARAMETERS!$D$9-C8161)/2)*SIN(RADIANS(PARAMETERS!$D$9-C8161)/2))))*2*3958.756</f>
        <v>854.85618079419658</v>
      </c>
      <c r="F8161">
        <v>122.87981414795</v>
      </c>
      <c r="G8161">
        <v>161.87881469727</v>
      </c>
      <c r="H8161">
        <v>196.57321166992</v>
      </c>
      <c r="I8161">
        <v>224.38018798828</v>
      </c>
      <c r="J8161">
        <v>256.12231445313</v>
      </c>
      <c r="K8161" s="6">
        <f>IFERROR(EXP(TREND(LN($F$1:$J$1),LN(F8161:J8161),LN(Calculations!$B$3))),0)</f>
        <v>1.0707357293466896E-2</v>
      </c>
    </row>
    <row r="8162" spans="1:11" x14ac:dyDescent="0.35">
      <c r="A8162">
        <v>8159</v>
      </c>
      <c r="B8162" t="str">
        <f t="shared" si="127"/>
        <v>24-51</v>
      </c>
      <c r="C8162">
        <v>-51.122365922039997</v>
      </c>
      <c r="D8162">
        <v>23.683187121281001</v>
      </c>
      <c r="E8162">
        <f>ASIN(SQRT((SIN(RADIANS(PARAMETERS!$D$8-D8162)/2)*SIN(RADIANS(PARAMETERS!$D$8-D8162)/2))+(COS(RADIANS(D8162))*COS(RADIANS(PARAMETERS!$D$8))*SIN(RADIANS(PARAMETERS!$D$9-C8162)/2)*SIN(RADIANS(PARAMETERS!$D$9-C8162)/2))))*2*3958.756</f>
        <v>841.80658978804433</v>
      </c>
      <c r="F8162">
        <v>124.46004486084</v>
      </c>
      <c r="G8162">
        <v>163.65379333496</v>
      </c>
      <c r="H8162">
        <v>197.88650512695</v>
      </c>
      <c r="I8162">
        <v>225.94024658203</v>
      </c>
      <c r="J8162">
        <v>257.97268676758</v>
      </c>
      <c r="K8162" s="6">
        <f>IFERROR(EXP(TREND(LN($F$1:$J$1),LN(F8162:J8162),LN(Calculations!$B$3))),0)</f>
        <v>1.1201933392823261E-2</v>
      </c>
    </row>
    <row r="8163" spans="1:11" x14ac:dyDescent="0.35">
      <c r="A8163">
        <v>8160</v>
      </c>
      <c r="B8163" t="str">
        <f t="shared" si="127"/>
        <v>24-51.5</v>
      </c>
      <c r="C8163">
        <v>-51.393687256941</v>
      </c>
      <c r="D8163">
        <v>23.683187121281001</v>
      </c>
      <c r="E8163">
        <f>ASIN(SQRT((SIN(RADIANS(PARAMETERS!$D$8-D8163)/2)*SIN(RADIANS(PARAMETERS!$D$8-D8163)/2))+(COS(RADIANS(D8163))*COS(RADIANS(PARAMETERS!$D$8))*SIN(RADIANS(PARAMETERS!$D$9-C8163)/2)*SIN(RADIANS(PARAMETERS!$D$9-C8163)/2))))*2*3958.756</f>
        <v>828.92656083206259</v>
      </c>
      <c r="F8163">
        <v>125.9605178833</v>
      </c>
      <c r="G8163">
        <v>165.23704528809</v>
      </c>
      <c r="H8163">
        <v>199.11637878418</v>
      </c>
      <c r="I8163">
        <v>227.40745544434</v>
      </c>
      <c r="J8163">
        <v>259.71987915039</v>
      </c>
      <c r="K8163" s="6">
        <f>IFERROR(EXP(TREND(LN($F$1:$J$1),LN(F8163:J8163),LN(Calculations!$B$3))),0)</f>
        <v>1.1686970379355651E-2</v>
      </c>
    </row>
    <row r="8164" spans="1:11" x14ac:dyDescent="0.35">
      <c r="A8164">
        <v>8161</v>
      </c>
      <c r="B8164" t="str">
        <f t="shared" si="127"/>
        <v>24-51.5</v>
      </c>
      <c r="C8164">
        <v>-51.665008591842003</v>
      </c>
      <c r="D8164">
        <v>23.683187121281001</v>
      </c>
      <c r="E8164">
        <f>ASIN(SQRT((SIN(RADIANS(PARAMETERS!$D$8-D8164)/2)*SIN(RADIANS(PARAMETERS!$D$8-D8164)/2))+(COS(RADIANS(D8164))*COS(RADIANS(PARAMETERS!$D$8))*SIN(RADIANS(PARAMETERS!$D$9-C8164)/2)*SIN(RADIANS(PARAMETERS!$D$9-C8164)/2))))*2*3958.756</f>
        <v>816.22415481534699</v>
      </c>
      <c r="F8164">
        <v>127.41888427734</v>
      </c>
      <c r="G8164">
        <v>166.67356872559</v>
      </c>
      <c r="H8164">
        <v>200.31788635254</v>
      </c>
      <c r="I8164">
        <v>228.86352539063</v>
      </c>
      <c r="J8164">
        <v>261.4787902832</v>
      </c>
      <c r="K8164" s="6">
        <f>IFERROR(EXP(TREND(LN($F$1:$J$1),LN(F8164:J8164),LN(Calculations!$B$3))),0)</f>
        <v>1.2173548243335001E-2</v>
      </c>
    </row>
    <row r="8165" spans="1:11" x14ac:dyDescent="0.35">
      <c r="A8165">
        <v>8162</v>
      </c>
      <c r="B8165" t="str">
        <f t="shared" si="127"/>
        <v>24-52</v>
      </c>
      <c r="C8165">
        <v>-51.936329926742999</v>
      </c>
      <c r="D8165">
        <v>23.683187121281001</v>
      </c>
      <c r="E8165">
        <f>ASIN(SQRT((SIN(RADIANS(PARAMETERS!$D$8-D8165)/2)*SIN(RADIANS(PARAMETERS!$D$8-D8165)/2))+(COS(RADIANS(D8165))*COS(RADIANS(PARAMETERS!$D$8))*SIN(RADIANS(PARAMETERS!$D$9-C8165)/2)*SIN(RADIANS(PARAMETERS!$D$9-C8165)/2))))*2*3958.756</f>
        <v>803.7078269308837</v>
      </c>
      <c r="F8165">
        <v>128.86866760254</v>
      </c>
      <c r="G8165">
        <v>167.99569702148</v>
      </c>
      <c r="H8165">
        <v>201.53764343262</v>
      </c>
      <c r="I8165">
        <v>230.37425231934</v>
      </c>
      <c r="J8165">
        <v>263.33911132813</v>
      </c>
      <c r="K8165" s="6">
        <f>IFERROR(EXP(TREND(LN($F$1:$J$1),LN(F8165:J8165),LN(Calculations!$B$3))),0)</f>
        <v>1.2671954370215125E-2</v>
      </c>
    </row>
    <row r="8166" spans="1:11" x14ac:dyDescent="0.35">
      <c r="A8166">
        <v>8163</v>
      </c>
      <c r="B8166" t="str">
        <f t="shared" si="127"/>
        <v>24-52</v>
      </c>
      <c r="C8166">
        <v>-52.207651261644003</v>
      </c>
      <c r="D8166">
        <v>23.683187121281001</v>
      </c>
      <c r="E8166">
        <f>ASIN(SQRT((SIN(RADIANS(PARAMETERS!$D$8-D8166)/2)*SIN(RADIANS(PARAMETERS!$D$8-D8166)/2))+(COS(RADIANS(D8166))*COS(RADIANS(PARAMETERS!$D$8))*SIN(RADIANS(PARAMETERS!$D$9-C8166)/2)*SIN(RADIANS(PARAMETERS!$D$9-C8166)/2))))*2*3958.756</f>
        <v>791.38643887198862</v>
      </c>
      <c r="F8166">
        <v>130.24949645996</v>
      </c>
      <c r="G8166">
        <v>169.14996337891</v>
      </c>
      <c r="H8166">
        <v>202.68928527832</v>
      </c>
      <c r="I8166">
        <v>231.80583190918</v>
      </c>
      <c r="J8166">
        <v>265.10754394531</v>
      </c>
      <c r="K8166" s="6">
        <f>IFERROR(EXP(TREND(LN($F$1:$J$1),LN(F8166:J8166),LN(Calculations!$B$3))),0)</f>
        <v>1.3157082179047945E-2</v>
      </c>
    </row>
    <row r="8167" spans="1:11" x14ac:dyDescent="0.35">
      <c r="A8167">
        <v>8164</v>
      </c>
      <c r="B8167" t="str">
        <f t="shared" si="127"/>
        <v>24-52.5</v>
      </c>
      <c r="C8167">
        <v>-52.478972596544999</v>
      </c>
      <c r="D8167">
        <v>23.683187121281001</v>
      </c>
      <c r="E8167">
        <f>ASIN(SQRT((SIN(RADIANS(PARAMETERS!$D$8-D8167)/2)*SIN(RADIANS(PARAMETERS!$D$8-D8167)/2))+(COS(RADIANS(D8167))*COS(RADIANS(PARAMETERS!$D$8))*SIN(RADIANS(PARAMETERS!$D$9-C8167)/2)*SIN(RADIANS(PARAMETERS!$D$9-C8167)/2))))*2*3958.756</f>
        <v>779.26926979208315</v>
      </c>
      <c r="F8167">
        <v>131.62873840332</v>
      </c>
      <c r="G8167">
        <v>170.22752380371</v>
      </c>
      <c r="H8167">
        <v>203.85786437988</v>
      </c>
      <c r="I8167">
        <v>233.2721862793</v>
      </c>
      <c r="J8167">
        <v>266.93347167969</v>
      </c>
      <c r="K8167" s="6">
        <f>IFERROR(EXP(TREND(LN($F$1:$J$1),LN(F8167:J8167),LN(Calculations!$B$3))),0)</f>
        <v>1.3654733791930494E-2</v>
      </c>
    </row>
    <row r="8168" spans="1:11" x14ac:dyDescent="0.35">
      <c r="A8168">
        <v>8165</v>
      </c>
      <c r="B8168" t="str">
        <f t="shared" si="127"/>
        <v>24-53</v>
      </c>
      <c r="C8168">
        <v>-52.750293931446002</v>
      </c>
      <c r="D8168">
        <v>23.683187121281001</v>
      </c>
      <c r="E8168">
        <f>ASIN(SQRT((SIN(RADIANS(PARAMETERS!$D$8-D8168)/2)*SIN(RADIANS(PARAMETERS!$D$8-D8168)/2))+(COS(RADIANS(D8168))*COS(RADIANS(PARAMETERS!$D$8))*SIN(RADIANS(PARAMETERS!$D$9-C8168)/2)*SIN(RADIANS(PARAMETERS!$D$9-C8168)/2))))*2*3958.756</f>
        <v>767.36602566298382</v>
      </c>
      <c r="F8168">
        <v>133.04972839355</v>
      </c>
      <c r="G8168">
        <v>171.27767944336</v>
      </c>
      <c r="H8168">
        <v>205.09634399414</v>
      </c>
      <c r="I8168">
        <v>234.84329223633</v>
      </c>
      <c r="J8168">
        <v>268.90780639648</v>
      </c>
      <c r="K8168" s="6">
        <f>IFERROR(EXP(TREND(LN($F$1:$J$1),LN(F8168:J8168),LN(Calculations!$B$3))),0)</f>
        <v>1.4182539058968682E-2</v>
      </c>
    </row>
    <row r="8169" spans="1:11" x14ac:dyDescent="0.35">
      <c r="A8169">
        <v>8166</v>
      </c>
      <c r="B8169" t="str">
        <f t="shared" si="127"/>
        <v>24-53</v>
      </c>
      <c r="C8169">
        <v>-53.021615266346998</v>
      </c>
      <c r="D8169">
        <v>23.683187121281001</v>
      </c>
      <c r="E8169">
        <f>ASIN(SQRT((SIN(RADIANS(PARAMETERS!$D$8-D8169)/2)*SIN(RADIANS(PARAMETERS!$D$8-D8169)/2))+(COS(RADIANS(D8169))*COS(RADIANS(PARAMETERS!$D$8))*SIN(RADIANS(PARAMETERS!$D$9-C8169)/2)*SIN(RADIANS(PARAMETERS!$D$9-C8169)/2))))*2*3958.756</f>
        <v>755.68684661573866</v>
      </c>
      <c r="F8169">
        <v>134.42100524902</v>
      </c>
      <c r="G8169">
        <v>172.23063659668</v>
      </c>
      <c r="H8169">
        <v>206.29438781738</v>
      </c>
      <c r="I8169">
        <v>236.36448669434</v>
      </c>
      <c r="J8169">
        <v>270.8210144043</v>
      </c>
      <c r="K8169" s="6">
        <f>IFERROR(EXP(TREND(LN($F$1:$J$1),LN(F8169:J8169),LN(Calculations!$B$3))),0)</f>
        <v>1.470429915814481E-2</v>
      </c>
    </row>
    <row r="8170" spans="1:11" x14ac:dyDescent="0.35">
      <c r="A8170">
        <v>8167</v>
      </c>
      <c r="B8170" t="str">
        <f t="shared" si="127"/>
        <v>24-53.5</v>
      </c>
      <c r="C8170">
        <v>-53.292936601248002</v>
      </c>
      <c r="D8170">
        <v>23.683187121281001</v>
      </c>
      <c r="E8170">
        <f>ASIN(SQRT((SIN(RADIANS(PARAMETERS!$D$8-D8170)/2)*SIN(RADIANS(PARAMETERS!$D$8-D8170)/2))+(COS(RADIANS(D8170))*COS(RADIANS(PARAMETERS!$D$8))*SIN(RADIANS(PARAMETERS!$D$9-C8170)/2)*SIN(RADIANS(PARAMETERS!$D$9-C8170)/2))))*2*3958.756</f>
        <v>744.24231179451613</v>
      </c>
      <c r="F8170">
        <v>135.82676696777</v>
      </c>
      <c r="G8170">
        <v>173.18151855469</v>
      </c>
      <c r="H8170">
        <v>207.55049133301</v>
      </c>
      <c r="I8170">
        <v>237.9698638916</v>
      </c>
      <c r="J8170">
        <v>272.85110473633</v>
      </c>
      <c r="K8170" s="6">
        <f>IFERROR(EXP(TREND(LN($F$1:$J$1),LN(F8170:J8170),LN(Calculations!$B$3))),0)</f>
        <v>1.525559257129426E-2</v>
      </c>
    </row>
    <row r="8171" spans="1:11" x14ac:dyDescent="0.35">
      <c r="A8171">
        <v>8168</v>
      </c>
      <c r="B8171" t="str">
        <f t="shared" si="127"/>
        <v>24-53.5</v>
      </c>
      <c r="C8171">
        <v>-53.564257936148998</v>
      </c>
      <c r="D8171">
        <v>23.683187121281001</v>
      </c>
      <c r="E8171">
        <f>ASIN(SQRT((SIN(RADIANS(PARAMETERS!$D$8-D8171)/2)*SIN(RADIANS(PARAMETERS!$D$8-D8171)/2))+(COS(RADIANS(D8171))*COS(RADIANS(PARAMETERS!$D$8))*SIN(RADIANS(PARAMETERS!$D$9-C8171)/2)*SIN(RADIANS(PARAMETERS!$D$9-C8171)/2))))*2*3958.756</f>
        <v>733.04344119945165</v>
      </c>
      <c r="F8171">
        <v>137.30935668945</v>
      </c>
      <c r="G8171">
        <v>174.16911315918</v>
      </c>
      <c r="H8171">
        <v>208.91171264648</v>
      </c>
      <c r="I8171">
        <v>239.72187805176</v>
      </c>
      <c r="J8171">
        <v>275.07955932617</v>
      </c>
      <c r="K8171" s="6">
        <f>IFERROR(EXP(TREND(LN($F$1:$J$1),LN(F8171:J8171),LN(Calculations!$B$3))),0)</f>
        <v>1.5855895771184698E-2</v>
      </c>
    </row>
    <row r="8172" spans="1:11" x14ac:dyDescent="0.35">
      <c r="A8172">
        <v>8169</v>
      </c>
      <c r="B8172" t="str">
        <f t="shared" si="127"/>
        <v>24-54</v>
      </c>
      <c r="C8172">
        <v>-53.835579271050001</v>
      </c>
      <c r="D8172">
        <v>23.683187121281001</v>
      </c>
      <c r="E8172">
        <f>ASIN(SQRT((SIN(RADIANS(PARAMETERS!$D$8-D8172)/2)*SIN(RADIANS(PARAMETERS!$D$8-D8172)/2))+(COS(RADIANS(D8172))*COS(RADIANS(PARAMETERS!$D$8))*SIN(RADIANS(PARAMETERS!$D$9-C8172)/2)*SIN(RADIANS(PARAMETERS!$D$9-C8172)/2))))*2*3958.756</f>
        <v>722.10169394025286</v>
      </c>
      <c r="F8172">
        <v>138.7716217041</v>
      </c>
      <c r="G8172">
        <v>175.12106323242</v>
      </c>
      <c r="H8172">
        <v>210.26098632813</v>
      </c>
      <c r="I8172">
        <v>241.45808410645</v>
      </c>
      <c r="J8172">
        <v>277.28765869141</v>
      </c>
      <c r="K8172" s="6">
        <f>IFERROR(EXP(TREND(LN($F$1:$J$1),LN(F8172:J8172),LN(Calculations!$B$3))),0)</f>
        <v>1.6465363878815358E-2</v>
      </c>
    </row>
    <row r="8173" spans="1:11" x14ac:dyDescent="0.35">
      <c r="A8173">
        <v>8170</v>
      </c>
      <c r="B8173" t="str">
        <f t="shared" si="127"/>
        <v>24-54</v>
      </c>
      <c r="C8173">
        <v>-54.106900605950997</v>
      </c>
      <c r="D8173">
        <v>23.683187121281001</v>
      </c>
      <c r="E8173">
        <f>ASIN(SQRT((SIN(RADIANS(PARAMETERS!$D$8-D8173)/2)*SIN(RADIANS(PARAMETERS!$D$8-D8173)/2))+(COS(RADIANS(D8173))*COS(RADIANS(PARAMETERS!$D$8))*SIN(RADIANS(PARAMETERS!$D$9-C8173)/2)*SIN(RADIANS(PARAMETERS!$D$9-C8173)/2))))*2*3958.756</f>
        <v>711.42896227104757</v>
      </c>
      <c r="F8173">
        <v>140.29458618164</v>
      </c>
      <c r="G8173">
        <v>176.11598205566</v>
      </c>
      <c r="H8173">
        <v>211.68200683594</v>
      </c>
      <c r="I8173">
        <v>243.28823852539</v>
      </c>
      <c r="J8173">
        <v>279.61715698242</v>
      </c>
      <c r="K8173" s="6">
        <f>IFERROR(EXP(TREND(LN($F$1:$J$1),LN(F8173:J8173),LN(Calculations!$B$3))),0)</f>
        <v>1.7121828801892884E-2</v>
      </c>
    </row>
    <row r="8174" spans="1:11" x14ac:dyDescent="0.35">
      <c r="A8174">
        <v>8171</v>
      </c>
      <c r="B8174" t="str">
        <f t="shared" si="127"/>
        <v>24-54.5</v>
      </c>
      <c r="C8174">
        <v>-54.378221940852001</v>
      </c>
      <c r="D8174">
        <v>23.683187121281001</v>
      </c>
      <c r="E8174">
        <f>ASIN(SQRT((SIN(RADIANS(PARAMETERS!$D$8-D8174)/2)*SIN(RADIANS(PARAMETERS!$D$8-D8174)/2))+(COS(RADIANS(D8174))*COS(RADIANS(PARAMETERS!$D$8))*SIN(RADIANS(PARAMETERS!$D$9-C8174)/2)*SIN(RADIANS(PARAMETERS!$D$9-C8174)/2))))*2*3958.756</f>
        <v>701.03756073119473</v>
      </c>
      <c r="F8174">
        <v>141.90274047852</v>
      </c>
      <c r="G8174">
        <v>177.17578125</v>
      </c>
      <c r="H8174">
        <v>213.19680786133</v>
      </c>
      <c r="I8174">
        <v>245.23876953125</v>
      </c>
      <c r="J8174">
        <v>282.09982299805</v>
      </c>
      <c r="K8174" s="6">
        <f>IFERROR(EXP(TREND(LN($F$1:$J$1),LN(F8174:J8174),LN(Calculations!$B$3))),0)</f>
        <v>1.7840094094016823E-2</v>
      </c>
    </row>
    <row r="8175" spans="1:11" x14ac:dyDescent="0.35">
      <c r="A8175">
        <v>8172</v>
      </c>
      <c r="B8175" t="str">
        <f t="shared" si="127"/>
        <v>24-54.5</v>
      </c>
      <c r="C8175">
        <v>-54.649543275752997</v>
      </c>
      <c r="D8175">
        <v>23.683187121281001</v>
      </c>
      <c r="E8175">
        <f>ASIN(SQRT((SIN(RADIANS(PARAMETERS!$D$8-D8175)/2)*SIN(RADIANS(PARAMETERS!$D$8-D8175)/2))+(COS(RADIANS(D8175))*COS(RADIANS(PARAMETERS!$D$8))*SIN(RADIANS(PARAMETERS!$D$9-C8175)/2)*SIN(RADIANS(PARAMETERS!$D$9-C8175)/2))))*2*3958.756</f>
        <v>690.94020968008476</v>
      </c>
      <c r="F8175">
        <v>143.47476196289</v>
      </c>
      <c r="G8175">
        <v>178.21348571777</v>
      </c>
      <c r="H8175">
        <v>214.66038513184</v>
      </c>
      <c r="I8175">
        <v>247.10917663574</v>
      </c>
      <c r="J8175">
        <v>284.46615600586</v>
      </c>
      <c r="K8175" s="6">
        <f>IFERROR(EXP(TREND(LN($F$1:$J$1),LN(F8175:J8175),LN(Calculations!$B$3))),0)</f>
        <v>1.8567658481320925E-2</v>
      </c>
    </row>
    <row r="8176" spans="1:11" x14ac:dyDescent="0.35">
      <c r="A8176">
        <v>8173</v>
      </c>
      <c r="B8176" t="str">
        <f t="shared" si="127"/>
        <v>24-55</v>
      </c>
      <c r="C8176">
        <v>-54.920864610654</v>
      </c>
      <c r="D8176">
        <v>23.683187121281001</v>
      </c>
      <c r="E8176">
        <f>ASIN(SQRT((SIN(RADIANS(PARAMETERS!$D$8-D8176)/2)*SIN(RADIANS(PARAMETERS!$D$8-D8176)/2))+(COS(RADIANS(D8176))*COS(RADIANS(PARAMETERS!$D$8))*SIN(RADIANS(PARAMETERS!$D$9-C8176)/2)*SIN(RADIANS(PARAMETERS!$D$9-C8176)/2))))*2*3958.756</f>
        <v>681.15001249043098</v>
      </c>
      <c r="F8176">
        <v>145.07614135742</v>
      </c>
      <c r="G8176">
        <v>179.27201843262</v>
      </c>
      <c r="H8176">
        <v>216.13848876953</v>
      </c>
      <c r="I8176">
        <v>248.98735046387</v>
      </c>
      <c r="J8176">
        <v>286.83145141602</v>
      </c>
      <c r="K8176" s="6">
        <f>IFERROR(EXP(TREND(LN($F$1:$J$1),LN(F8176:J8176),LN(Calculations!$B$3))),0)</f>
        <v>1.9335675384669335E-2</v>
      </c>
    </row>
    <row r="8177" spans="1:11" x14ac:dyDescent="0.35">
      <c r="A8177">
        <v>8174</v>
      </c>
      <c r="B8177" t="str">
        <f t="shared" si="127"/>
        <v>24-55</v>
      </c>
      <c r="C8177">
        <v>-55.192185945555003</v>
      </c>
      <c r="D8177">
        <v>23.683187121281001</v>
      </c>
      <c r="E8177">
        <f>ASIN(SQRT((SIN(RADIANS(PARAMETERS!$D$8-D8177)/2)*SIN(RADIANS(PARAMETERS!$D$8-D8177)/2))+(COS(RADIANS(D8177))*COS(RADIANS(PARAMETERS!$D$8))*SIN(RADIANS(PARAMETERS!$D$9-C8177)/2)*SIN(RADIANS(PARAMETERS!$D$9-C8177)/2))))*2*3958.756</f>
        <v>671.68042565906944</v>
      </c>
      <c r="F8177">
        <v>146.71243286133</v>
      </c>
      <c r="G8177">
        <v>180.35325622559</v>
      </c>
      <c r="H8177">
        <v>217.63066101074</v>
      </c>
      <c r="I8177">
        <v>250.87051391602</v>
      </c>
      <c r="J8177">
        <v>289.18981933594</v>
      </c>
      <c r="K8177" s="6">
        <f>IFERROR(EXP(TREND(LN($F$1:$J$1),LN(F8177:J8177),LN(Calculations!$B$3))),0)</f>
        <v>2.0149770001336418E-2</v>
      </c>
    </row>
    <row r="8178" spans="1:11" x14ac:dyDescent="0.35">
      <c r="A8178">
        <v>8175</v>
      </c>
      <c r="B8178" t="str">
        <f t="shared" si="127"/>
        <v>24-55.5</v>
      </c>
      <c r="C8178">
        <v>-55.463507280456</v>
      </c>
      <c r="D8178">
        <v>23.683187121281001</v>
      </c>
      <c r="E8178">
        <f>ASIN(SQRT((SIN(RADIANS(PARAMETERS!$D$8-D8178)/2)*SIN(RADIANS(PARAMETERS!$D$8-D8178)/2))+(COS(RADIANS(D8178))*COS(RADIANS(PARAMETERS!$D$8))*SIN(RADIANS(PARAMETERS!$D$9-C8178)/2)*SIN(RADIANS(PARAMETERS!$D$9-C8178)/2))))*2*3958.756</f>
        <v>662.5452211121069</v>
      </c>
      <c r="F8178">
        <v>148.26403808594</v>
      </c>
      <c r="G8178">
        <v>181.36096191406</v>
      </c>
      <c r="H8178">
        <v>218.97328186035</v>
      </c>
      <c r="I8178">
        <v>252.52836608887</v>
      </c>
      <c r="J8178">
        <v>291.22766113281</v>
      </c>
      <c r="K8178" s="6">
        <f>IFERROR(EXP(TREND(LN($F$1:$J$1),LN(F8178:J8178),LN(Calculations!$B$3))),0)</f>
        <v>2.0952065859002202E-2</v>
      </c>
    </row>
    <row r="8179" spans="1:11" x14ac:dyDescent="0.35">
      <c r="A8179">
        <v>8176</v>
      </c>
      <c r="B8179" t="str">
        <f t="shared" si="127"/>
        <v>24-55.5</v>
      </c>
      <c r="C8179">
        <v>-55.734828615357003</v>
      </c>
      <c r="D8179">
        <v>23.683187121281001</v>
      </c>
      <c r="E8179">
        <f>ASIN(SQRT((SIN(RADIANS(PARAMETERS!$D$8-D8179)/2)*SIN(RADIANS(PARAMETERS!$D$8-D8179)/2))+(COS(RADIANS(D8179))*COS(RADIANS(PARAMETERS!$D$8))*SIN(RADIANS(PARAMETERS!$D$9-C8179)/2)*SIN(RADIANS(PARAMETERS!$D$9-C8179)/2))))*2*3958.756</f>
        <v>653.7584400282077</v>
      </c>
      <c r="F8179">
        <v>149.79756164551</v>
      </c>
      <c r="G8179">
        <v>182.34083557129</v>
      </c>
      <c r="H8179">
        <v>220.25888061523</v>
      </c>
      <c r="I8179">
        <v>254.10008239746</v>
      </c>
      <c r="J8179">
        <v>293.14266967773</v>
      </c>
      <c r="K8179" s="6">
        <f>IFERROR(EXP(TREND(LN($F$1:$J$1),LN(F8179:J8179),LN(Calculations!$B$3))),0)</f>
        <v>2.1773783624494988E-2</v>
      </c>
    </row>
    <row r="8180" spans="1:11" x14ac:dyDescent="0.35">
      <c r="A8180">
        <v>8177</v>
      </c>
      <c r="B8180" t="str">
        <f t="shared" si="127"/>
        <v>24-56</v>
      </c>
      <c r="C8180">
        <v>-56.006149950257999</v>
      </c>
      <c r="D8180">
        <v>23.683187121281001</v>
      </c>
      <c r="E8180">
        <f>ASIN(SQRT((SIN(RADIANS(PARAMETERS!$D$8-D8180)/2)*SIN(RADIANS(PARAMETERS!$D$8-D8180)/2))+(COS(RADIANS(D8180))*COS(RADIANS(PARAMETERS!$D$8))*SIN(RADIANS(PARAMETERS!$D$9-C8180)/2)*SIN(RADIANS(PARAMETERS!$D$9-C8180)/2))))*2*3958.756</f>
        <v>645.33433758566093</v>
      </c>
      <c r="F8180">
        <v>151.31352233887</v>
      </c>
      <c r="G8180">
        <v>183.29399108887</v>
      </c>
      <c r="H8180">
        <v>221.49108886719</v>
      </c>
      <c r="I8180">
        <v>255.59187316895</v>
      </c>
      <c r="J8180">
        <v>294.94445800781</v>
      </c>
      <c r="K8180" s="6">
        <f>IFERROR(EXP(TREND(LN($F$1:$J$1),LN(F8180:J8180),LN(Calculations!$B$3))),0)</f>
        <v>2.2615993884553015E-2</v>
      </c>
    </row>
    <row r="8181" spans="1:11" x14ac:dyDescent="0.35">
      <c r="A8181">
        <v>8178</v>
      </c>
      <c r="B8181" t="str">
        <f t="shared" si="127"/>
        <v>24-56.5</v>
      </c>
      <c r="C8181">
        <v>-56.277471285159002</v>
      </c>
      <c r="D8181">
        <v>23.683187121281001</v>
      </c>
      <c r="E8181">
        <f>ASIN(SQRT((SIN(RADIANS(PARAMETERS!$D$8-D8181)/2)*SIN(RADIANS(PARAMETERS!$D$8-D8181)/2))+(COS(RADIANS(D8181))*COS(RADIANS(PARAMETERS!$D$8))*SIN(RADIANS(PARAMETERS!$D$9-C8181)/2)*SIN(RADIANS(PARAMETERS!$D$9-C8181)/2))))*2*3958.756</f>
        <v>637.28731816113725</v>
      </c>
      <c r="F8181">
        <v>152.75</v>
      </c>
      <c r="G8181">
        <v>184.17709350586</v>
      </c>
      <c r="H8181">
        <v>222.59944152832</v>
      </c>
      <c r="I8181">
        <v>256.90667724609</v>
      </c>
      <c r="J8181">
        <v>296.50286865234</v>
      </c>
      <c r="K8181" s="6">
        <f>IFERROR(EXP(TREND(LN($F$1:$J$1),LN(F8181:J8181),LN(Calculations!$B$3))),0)</f>
        <v>2.3445527244621209E-2</v>
      </c>
    </row>
    <row r="8182" spans="1:11" x14ac:dyDescent="0.35">
      <c r="A8182">
        <v>8179</v>
      </c>
      <c r="B8182" t="str">
        <f t="shared" si="127"/>
        <v>24-56.5</v>
      </c>
      <c r="C8182">
        <v>-56.548792620059999</v>
      </c>
      <c r="D8182">
        <v>23.683187121281001</v>
      </c>
      <c r="E8182">
        <f>ASIN(SQRT((SIN(RADIANS(PARAMETERS!$D$8-D8182)/2)*SIN(RADIANS(PARAMETERS!$D$8-D8182)/2))+(COS(RADIANS(D8182))*COS(RADIANS(PARAMETERS!$D$8))*SIN(RADIANS(PARAMETERS!$D$9-C8182)/2)*SIN(RADIANS(PARAMETERS!$D$9-C8182)/2))))*2*3958.756</f>
        <v>629.63186067548941</v>
      </c>
      <c r="F8182">
        <v>154.20227050781</v>
      </c>
      <c r="G8182">
        <v>185.06213378906</v>
      </c>
      <c r="H8182">
        <v>223.69717407227</v>
      </c>
      <c r="I8182">
        <v>258.1979675293</v>
      </c>
      <c r="J8182">
        <v>298.02111816406</v>
      </c>
      <c r="K8182" s="6">
        <f>IFERROR(EXP(TREND(LN($F$1:$J$1),LN(F8182:J8182),LN(Calculations!$B$3))),0)</f>
        <v>2.4316114476806015E-2</v>
      </c>
    </row>
    <row r="8183" spans="1:11" x14ac:dyDescent="0.35">
      <c r="A8183">
        <v>8180</v>
      </c>
      <c r="B8183" t="str">
        <f t="shared" si="127"/>
        <v>24-57</v>
      </c>
      <c r="C8183">
        <v>-56.820113954961002</v>
      </c>
      <c r="D8183">
        <v>23.683187121281001</v>
      </c>
      <c r="E8183">
        <f>ASIN(SQRT((SIN(RADIANS(PARAMETERS!$D$8-D8183)/2)*SIN(RADIANS(PARAMETERS!$D$8-D8183)/2))+(COS(RADIANS(D8183))*COS(RADIANS(PARAMETERS!$D$8))*SIN(RADIANS(PARAMETERS!$D$9-C8183)/2)*SIN(RADIANS(PARAMETERS!$D$9-C8183)/2))))*2*3958.756</f>
        <v>622.38243399769465</v>
      </c>
      <c r="F8183">
        <v>155.64813232422</v>
      </c>
      <c r="G8183">
        <v>185.93882751465</v>
      </c>
      <c r="H8183">
        <v>224.7664642334</v>
      </c>
      <c r="I8183">
        <v>259.4404296875</v>
      </c>
      <c r="J8183">
        <v>299.46463012695</v>
      </c>
      <c r="K8183" s="6">
        <f>IFERROR(EXP(TREND(LN($F$1:$J$1),LN(F8183:J8183),LN(Calculations!$B$3))),0)</f>
        <v>2.5218485565784626E-2</v>
      </c>
    </row>
    <row r="8184" spans="1:11" x14ac:dyDescent="0.35">
      <c r="A8184">
        <v>8181</v>
      </c>
      <c r="B8184" t="str">
        <f t="shared" si="127"/>
        <v>24-57</v>
      </c>
      <c r="C8184">
        <v>-57.091435289861998</v>
      </c>
      <c r="D8184">
        <v>23.683187121281001</v>
      </c>
      <c r="E8184">
        <f>ASIN(SQRT((SIN(RADIANS(PARAMETERS!$D$8-D8184)/2)*SIN(RADIANS(PARAMETERS!$D$8-D8184)/2))+(COS(RADIANS(D8184))*COS(RADIANS(PARAMETERS!$D$8))*SIN(RADIANS(PARAMETERS!$D$9-C8184)/2)*SIN(RADIANS(PARAMETERS!$D$9-C8184)/2))))*2*3958.756</f>
        <v>615.55340258318245</v>
      </c>
      <c r="F8184">
        <v>157.00050354004</v>
      </c>
      <c r="G8184">
        <v>186.73977661133</v>
      </c>
      <c r="H8184">
        <v>225.69947814941</v>
      </c>
      <c r="I8184">
        <v>260.48666381836</v>
      </c>
      <c r="J8184">
        <v>300.63684082031</v>
      </c>
      <c r="K8184" s="6">
        <f>IFERROR(EXP(TREND(LN($F$1:$J$1),LN(F8184:J8184),LN(Calculations!$B$3))),0)</f>
        <v>2.6101595445712642E-2</v>
      </c>
    </row>
    <row r="8185" spans="1:11" x14ac:dyDescent="0.35">
      <c r="A8185">
        <v>8182</v>
      </c>
      <c r="B8185" t="str">
        <f t="shared" si="127"/>
        <v>24-57.5</v>
      </c>
      <c r="C8185">
        <v>-57.362756624763001</v>
      </c>
      <c r="D8185">
        <v>23.683187121281001</v>
      </c>
      <c r="E8185">
        <f>ASIN(SQRT((SIN(RADIANS(PARAMETERS!$D$8-D8185)/2)*SIN(RADIANS(PARAMETERS!$D$8-D8185)/2))+(COS(RADIANS(D8185))*COS(RADIANS(PARAMETERS!$D$8))*SIN(RADIANS(PARAMETERS!$D$9-C8185)/2)*SIN(RADIANS(PARAMETERS!$D$9-C8185)/2))))*2*3958.756</f>
        <v>609.15892283531048</v>
      </c>
      <c r="F8185">
        <v>158.35661315918</v>
      </c>
      <c r="G8185">
        <v>187.54319763184</v>
      </c>
      <c r="H8185">
        <v>226.62066650391</v>
      </c>
      <c r="I8185">
        <v>261.50637817383</v>
      </c>
      <c r="J8185">
        <v>301.76364135742</v>
      </c>
      <c r="K8185" s="6">
        <f>IFERROR(EXP(TREND(LN($F$1:$J$1),LN(F8185:J8185),LN(Calculations!$B$3))),0)</f>
        <v>2.7024785109403347E-2</v>
      </c>
    </row>
    <row r="8186" spans="1:11" x14ac:dyDescent="0.35">
      <c r="A8186">
        <v>8183</v>
      </c>
      <c r="B8186" t="str">
        <f t="shared" si="127"/>
        <v>24-57.5</v>
      </c>
      <c r="C8186">
        <v>-57.634077959663998</v>
      </c>
      <c r="D8186">
        <v>23.683187121281001</v>
      </c>
      <c r="E8186">
        <f>ASIN(SQRT((SIN(RADIANS(PARAMETERS!$D$8-D8186)/2)*SIN(RADIANS(PARAMETERS!$D$8-D8186)/2))+(COS(RADIANS(D8186))*COS(RADIANS(PARAMETERS!$D$8))*SIN(RADIANS(PARAMETERS!$D$9-C8186)/2)*SIN(RADIANS(PARAMETERS!$D$9-C8186)/2))))*2*3958.756</f>
        <v>603.21283103299095</v>
      </c>
      <c r="F8186">
        <v>159.6877746582</v>
      </c>
      <c r="G8186">
        <v>188.33825683594</v>
      </c>
      <c r="H8186">
        <v>227.51411437988</v>
      </c>
      <c r="I8186">
        <v>262.47869873047</v>
      </c>
      <c r="J8186">
        <v>302.81805419922</v>
      </c>
      <c r="K8186" s="6">
        <f>IFERROR(EXP(TREND(LN($F$1:$J$1),LN(F8186:J8186),LN(Calculations!$B$3))),0)</f>
        <v>2.797279053086418E-2</v>
      </c>
    </row>
    <row r="8187" spans="1:11" x14ac:dyDescent="0.35">
      <c r="A8187">
        <v>8184</v>
      </c>
      <c r="B8187" t="str">
        <f t="shared" si="127"/>
        <v>24-58</v>
      </c>
      <c r="C8187">
        <v>-57.905399294565001</v>
      </c>
      <c r="D8187">
        <v>23.683187121281001</v>
      </c>
      <c r="E8187">
        <f>ASIN(SQRT((SIN(RADIANS(PARAMETERS!$D$8-D8187)/2)*SIN(RADIANS(PARAMETERS!$D$8-D8187)/2))+(COS(RADIANS(D8187))*COS(RADIANS(PARAMETERS!$D$8))*SIN(RADIANS(PARAMETERS!$D$9-C8187)/2)*SIN(RADIANS(PARAMETERS!$D$9-C8187)/2))))*2*3958.756</f>
        <v>597.72852405343156</v>
      </c>
      <c r="F8187">
        <v>160.92329406738</v>
      </c>
      <c r="G8187">
        <v>189.0803527832</v>
      </c>
      <c r="H8187">
        <v>228.31614685059</v>
      </c>
      <c r="I8187">
        <v>263.32159423828</v>
      </c>
      <c r="J8187">
        <v>303.69543457031</v>
      </c>
      <c r="K8187" s="6">
        <f>IFERROR(EXP(TREND(LN($F$1:$J$1),LN(F8187:J8187),LN(Calculations!$B$3))),0)</f>
        <v>2.8898020849619083E-2</v>
      </c>
    </row>
    <row r="8188" spans="1:11" x14ac:dyDescent="0.35">
      <c r="A8188">
        <v>8185</v>
      </c>
      <c r="B8188" t="str">
        <f t="shared" si="127"/>
        <v>24-58</v>
      </c>
      <c r="C8188">
        <v>-58.176720629465002</v>
      </c>
      <c r="D8188">
        <v>23.683187121281001</v>
      </c>
      <c r="E8188">
        <f>ASIN(SQRT((SIN(RADIANS(PARAMETERS!$D$8-D8188)/2)*SIN(RADIANS(PARAMETERS!$D$8-D8188)/2))+(COS(RADIANS(D8188))*COS(RADIANS(PARAMETERS!$D$8))*SIN(RADIANS(PARAMETERS!$D$9-C8188)/2)*SIN(RADIANS(PARAMETERS!$D$9-C8188)/2))))*2*3958.756</f>
        <v>592.71883452203758</v>
      </c>
      <c r="F8188">
        <v>162.15452575684</v>
      </c>
      <c r="G8188">
        <v>189.86477661133</v>
      </c>
      <c r="H8188">
        <v>229.18023681641</v>
      </c>
      <c r="I8188">
        <v>264.24560546875</v>
      </c>
      <c r="J8188">
        <v>304.67739868164</v>
      </c>
      <c r="K8188" s="6">
        <f>IFERROR(EXP(TREND(LN($F$1:$J$1),LN(F8188:J8188),LN(Calculations!$B$3))),0)</f>
        <v>2.9859597561869788E-2</v>
      </c>
    </row>
    <row r="8189" spans="1:11" x14ac:dyDescent="0.35">
      <c r="A8189">
        <v>8186</v>
      </c>
      <c r="B8189" t="str">
        <f t="shared" si="127"/>
        <v>24-58.5</v>
      </c>
      <c r="C8189">
        <v>-58.448041964365999</v>
      </c>
      <c r="D8189">
        <v>23.683187121281001</v>
      </c>
      <c r="E8189">
        <f>ASIN(SQRT((SIN(RADIANS(PARAMETERS!$D$8-D8189)/2)*SIN(RADIANS(PARAMETERS!$D$8-D8189)/2))+(COS(RADIANS(D8189))*COS(RADIANS(PARAMETERS!$D$8))*SIN(RADIANS(PARAMETERS!$D$9-C8189)/2)*SIN(RADIANS(PARAMETERS!$D$9-C8189)/2))))*2*3958.756</f>
        <v>588.19590242235881</v>
      </c>
      <c r="F8189">
        <v>163.34480285645</v>
      </c>
      <c r="G8189">
        <v>190.66523742676</v>
      </c>
      <c r="H8189">
        <v>230.06636047363</v>
      </c>
      <c r="I8189">
        <v>265.19732666016</v>
      </c>
      <c r="J8189">
        <v>305.69387817383</v>
      </c>
      <c r="K8189" s="6">
        <f>IFERROR(EXP(TREND(LN($F$1:$J$1),LN(F8189:J8189),LN(Calculations!$B$3))),0)</f>
        <v>3.083167339308867E-2</v>
      </c>
    </row>
    <row r="8190" spans="1:11" x14ac:dyDescent="0.35">
      <c r="A8190">
        <v>8187</v>
      </c>
      <c r="B8190" t="str">
        <f t="shared" si="127"/>
        <v>24-58.5</v>
      </c>
      <c r="C8190">
        <v>-58.719363299267002</v>
      </c>
      <c r="D8190">
        <v>23.683187121281001</v>
      </c>
      <c r="E8190">
        <f>ASIN(SQRT((SIN(RADIANS(PARAMETERS!$D$8-D8190)/2)*SIN(RADIANS(PARAMETERS!$D$8-D8190)/2))+(COS(RADIANS(D8190))*COS(RADIANS(PARAMETERS!$D$8))*SIN(RADIANS(PARAMETERS!$D$9-C8190)/2)*SIN(RADIANS(PARAMETERS!$D$9-C8190)/2))))*2*3958.756</f>
        <v>584.17104557506798</v>
      </c>
      <c r="F8190">
        <v>164.43510437012</v>
      </c>
      <c r="G8190">
        <v>191.41357421875</v>
      </c>
      <c r="H8190">
        <v>230.86871337891</v>
      </c>
      <c r="I8190">
        <v>266.0341796875</v>
      </c>
      <c r="J8190">
        <v>306.55688476563</v>
      </c>
      <c r="K8190" s="6">
        <f>IFERROR(EXP(TREND(LN($F$1:$J$1),LN(F8190:J8190),LN(Calculations!$B$3))),0)</f>
        <v>3.1768483499091019E-2</v>
      </c>
    </row>
    <row r="8191" spans="1:11" x14ac:dyDescent="0.35">
      <c r="A8191">
        <v>8188</v>
      </c>
      <c r="B8191" t="str">
        <f t="shared" si="127"/>
        <v>24-59</v>
      </c>
      <c r="C8191">
        <v>-58.990684634167998</v>
      </c>
      <c r="D8191">
        <v>23.683187121281001</v>
      </c>
      <c r="E8191">
        <f>ASIN(SQRT((SIN(RADIANS(PARAMETERS!$D$8-D8191)/2)*SIN(RADIANS(PARAMETERS!$D$8-D8191)/2))+(COS(RADIANS(D8191))*COS(RADIANS(PARAMETERS!$D$8))*SIN(RADIANS(PARAMETERS!$D$9-C8191)/2)*SIN(RADIANS(PARAMETERS!$D$9-C8191)/2))))*2*3958.756</f>
        <v>580.65463171879185</v>
      </c>
      <c r="F8191">
        <v>165.53213500977</v>
      </c>
      <c r="G8191">
        <v>192.21086120605</v>
      </c>
      <c r="H8191">
        <v>231.75692749023</v>
      </c>
      <c r="I8191">
        <v>266.99359130859</v>
      </c>
      <c r="J8191">
        <v>307.58843994141</v>
      </c>
      <c r="K8191" s="6">
        <f>IFERROR(EXP(TREND(LN($F$1:$J$1),LN(F8191:J8191),LN(Calculations!$B$3))),0)</f>
        <v>3.2738837208079678E-2</v>
      </c>
    </row>
    <row r="8192" spans="1:11" x14ac:dyDescent="0.35">
      <c r="A8192">
        <v>8189</v>
      </c>
      <c r="B8192" t="str">
        <f t="shared" si="127"/>
        <v>24-59.5</v>
      </c>
      <c r="C8192">
        <v>-59.262005969069001</v>
      </c>
      <c r="D8192">
        <v>23.683187121281001</v>
      </c>
      <c r="E8192">
        <f>ASIN(SQRT((SIN(RADIANS(PARAMETERS!$D$8-D8192)/2)*SIN(RADIANS(PARAMETERS!$D$8-D8192)/2))+(COS(RADIANS(D8192))*COS(RADIANS(PARAMETERS!$D$8))*SIN(RADIANS(PARAMETERS!$D$9-C8192)/2)*SIN(RADIANS(PARAMETERS!$D$9-C8192)/2))))*2*3958.756</f>
        <v>577.6559551725087</v>
      </c>
      <c r="F8192">
        <v>166.60043334961</v>
      </c>
      <c r="G8192">
        <v>193.03318786621</v>
      </c>
      <c r="H8192">
        <v>232.69506835938</v>
      </c>
      <c r="I8192">
        <v>268.02774047852</v>
      </c>
      <c r="J8192">
        <v>308.72604370117</v>
      </c>
      <c r="K8192" s="6">
        <f>IFERROR(EXP(TREND(LN($F$1:$J$1),LN(F8192:J8192),LN(Calculations!$B$3))),0)</f>
        <v>3.3714446550896969E-2</v>
      </c>
    </row>
    <row r="8193" spans="1:11" x14ac:dyDescent="0.35">
      <c r="A8193">
        <v>8190</v>
      </c>
      <c r="B8193" t="str">
        <f t="shared" si="127"/>
        <v>24-59.5</v>
      </c>
      <c r="C8193">
        <v>-59.533327303969998</v>
      </c>
      <c r="D8193">
        <v>23.683187121281001</v>
      </c>
      <c r="E8193">
        <f>ASIN(SQRT((SIN(RADIANS(PARAMETERS!$D$8-D8193)/2)*SIN(RADIANS(PARAMETERS!$D$8-D8193)/2))+(COS(RADIANS(D8193))*COS(RADIANS(PARAMETERS!$D$8))*SIN(RADIANS(PARAMETERS!$D$9-C8193)/2)*SIN(RADIANS(PARAMETERS!$D$9-C8193)/2))))*2*3958.756</f>
        <v>575.18312120109204</v>
      </c>
      <c r="F8193">
        <v>167.59381103516</v>
      </c>
      <c r="G8193">
        <v>193.83476257324</v>
      </c>
      <c r="H8193">
        <v>233.61486816406</v>
      </c>
      <c r="I8193">
        <v>269.04663085938</v>
      </c>
      <c r="J8193">
        <v>309.85278320313</v>
      </c>
      <c r="K8193" s="6">
        <f>IFERROR(EXP(TREND(LN($F$1:$J$1),LN(F8193:J8193),LN(Calculations!$B$3))),0)</f>
        <v>3.4654659658880663E-2</v>
      </c>
    </row>
    <row r="8194" spans="1:11" x14ac:dyDescent="0.35">
      <c r="A8194">
        <v>8191</v>
      </c>
      <c r="B8194" t="str">
        <f t="shared" si="127"/>
        <v>24-60</v>
      </c>
      <c r="C8194">
        <v>-59.804648638871001</v>
      </c>
      <c r="D8194">
        <v>23.683187121281001</v>
      </c>
      <c r="E8194">
        <f>ASIN(SQRT((SIN(RADIANS(PARAMETERS!$D$8-D8194)/2)*SIN(RADIANS(PARAMETERS!$D$8-D8194)/2))+(COS(RADIANS(D8194))*COS(RADIANS(PARAMETERS!$D$8))*SIN(RADIANS(PARAMETERS!$D$9-C8194)/2)*SIN(RADIANS(PARAMETERS!$D$9-C8194)/2))))*2*3958.756</f>
        <v>573.2429412221212</v>
      </c>
      <c r="F8194">
        <v>168.56217956543</v>
      </c>
      <c r="G8194">
        <v>194.66717529297</v>
      </c>
      <c r="H8194">
        <v>234.59617614746</v>
      </c>
      <c r="I8194">
        <v>270.15759277344</v>
      </c>
      <c r="J8194">
        <v>311.11013793945</v>
      </c>
      <c r="K8194" s="6">
        <f>IFERROR(EXP(TREND(LN($F$1:$J$1),LN(F8194:J8194),LN(Calculations!$B$3))),0)</f>
        <v>3.5593644028329485E-2</v>
      </c>
    </row>
    <row r="8195" spans="1:11" x14ac:dyDescent="0.35">
      <c r="A8195">
        <v>8192</v>
      </c>
      <c r="B8195" t="str">
        <f t="shared" si="127"/>
        <v>24-60</v>
      </c>
      <c r="C8195">
        <v>-60.075969973771997</v>
      </c>
      <c r="D8195">
        <v>23.683187121281001</v>
      </c>
      <c r="E8195">
        <f>ASIN(SQRT((SIN(RADIANS(PARAMETERS!$D$8-D8195)/2)*SIN(RADIANS(PARAMETERS!$D$8-D8195)/2))+(COS(RADIANS(D8195))*COS(RADIANS(PARAMETERS!$D$8))*SIN(RADIANS(PARAMETERS!$D$9-C8195)/2)*SIN(RADIANS(PARAMETERS!$D$9-C8195)/2))))*2*3958.756</f>
        <v>571.84084186731923</v>
      </c>
      <c r="F8195">
        <v>169.47227478027</v>
      </c>
      <c r="G8195">
        <v>195.50442504883</v>
      </c>
      <c r="H8195">
        <v>235.60179138184</v>
      </c>
      <c r="I8195">
        <v>271.31271362305</v>
      </c>
      <c r="J8195">
        <v>312.43695068359</v>
      </c>
      <c r="K8195" s="6">
        <f>IFERROR(EXP(TREND(LN($F$1:$J$1),LN(F8195:J8195),LN(Calculations!$B$3))),0)</f>
        <v>3.6499208723724724E-2</v>
      </c>
    </row>
    <row r="8196" spans="1:11" x14ac:dyDescent="0.35">
      <c r="A8196">
        <v>8193</v>
      </c>
      <c r="B8196" t="str">
        <f t="shared" si="127"/>
        <v>24-60.5</v>
      </c>
      <c r="C8196">
        <v>-60.347291308673</v>
      </c>
      <c r="D8196">
        <v>23.683187121281001</v>
      </c>
      <c r="E8196">
        <f>ASIN(SQRT((SIN(RADIANS(PARAMETERS!$D$8-D8196)/2)*SIN(RADIANS(PARAMETERS!$D$8-D8196)/2))+(COS(RADIANS(D8196))*COS(RADIANS(PARAMETERS!$D$8))*SIN(RADIANS(PARAMETERS!$D$9-C8196)/2)*SIN(RADIANS(PARAMETERS!$D$9-C8196)/2))))*2*3958.756</f>
        <v>570.98079063969647</v>
      </c>
      <c r="F8196">
        <v>170.29777526855</v>
      </c>
      <c r="G8196">
        <v>196.31243896484</v>
      </c>
      <c r="H8196">
        <v>236.58334350586</v>
      </c>
      <c r="I8196">
        <v>272.44985961914</v>
      </c>
      <c r="J8196">
        <v>313.75433349609</v>
      </c>
      <c r="K8196" s="6">
        <f>IFERROR(EXP(TREND(LN($F$1:$J$1),LN(F8196:J8196),LN(Calculations!$B$3))),0)</f>
        <v>3.7341897929084031E-2</v>
      </c>
    </row>
    <row r="8197" spans="1:11" x14ac:dyDescent="0.35">
      <c r="A8197">
        <v>8194</v>
      </c>
      <c r="B8197" t="str">
        <f t="shared" ref="B8197:B8260" si="128">MROUND(D8197,1)&amp;MROUND(C8197,-0.5)</f>
        <v>24-60.5</v>
      </c>
      <c r="C8197">
        <v>-60.618612643573996</v>
      </c>
      <c r="D8197">
        <v>23.683187121281001</v>
      </c>
      <c r="E8197">
        <f>ASIN(SQRT((SIN(RADIANS(PARAMETERS!$D$8-D8197)/2)*SIN(RADIANS(PARAMETERS!$D$8-D8197)/2))+(COS(RADIANS(D8197))*COS(RADIANS(PARAMETERS!$D$8))*SIN(RADIANS(PARAMETERS!$D$9-C8197)/2)*SIN(RADIANS(PARAMETERS!$D$9-C8197)/2))))*2*3958.756</f>
        <v>570.66524049187149</v>
      </c>
      <c r="F8197">
        <v>171.10931396484</v>
      </c>
      <c r="G8197">
        <v>197.16227722168</v>
      </c>
      <c r="H8197">
        <v>237.65132141113</v>
      </c>
      <c r="I8197">
        <v>273.71801757813</v>
      </c>
      <c r="J8197">
        <v>315.25885009766</v>
      </c>
      <c r="K8197" s="6">
        <f>IFERROR(EXP(TREND(LN($F$1:$J$1),LN(F8197:J8197),LN(Calculations!$B$3))),0)</f>
        <v>3.8173573023331901E-2</v>
      </c>
    </row>
    <row r="8198" spans="1:11" x14ac:dyDescent="0.35">
      <c r="A8198">
        <v>8195</v>
      </c>
      <c r="B8198" t="str">
        <f t="shared" si="128"/>
        <v>24-61</v>
      </c>
      <c r="C8198">
        <v>-60.889933978475</v>
      </c>
      <c r="D8198">
        <v>23.683187121281001</v>
      </c>
      <c r="E8198">
        <f>ASIN(SQRT((SIN(RADIANS(PARAMETERS!$D$8-D8198)/2)*SIN(RADIANS(PARAMETERS!$D$8-D8198)/2))+(COS(RADIANS(D8198))*COS(RADIANS(PARAMETERS!$D$8))*SIN(RADIANS(PARAMETERS!$D$9-C8198)/2)*SIN(RADIANS(PARAMETERS!$D$9-C8198)/2))))*2*3958.756</f>
        <v>570.89509510765242</v>
      </c>
      <c r="F8198">
        <v>171.86909484863</v>
      </c>
      <c r="G8198">
        <v>198.01414489746</v>
      </c>
      <c r="H8198">
        <v>238.74482727051</v>
      </c>
      <c r="I8198">
        <v>275.03567504883</v>
      </c>
      <c r="J8198">
        <v>316.84362792969</v>
      </c>
      <c r="K8198" s="6">
        <f>IFERROR(EXP(TREND(LN($F$1:$J$1),LN(F8198:J8198),LN(Calculations!$B$3))),0)</f>
        <v>3.8958698774239353E-2</v>
      </c>
    </row>
    <row r="8199" spans="1:11" x14ac:dyDescent="0.35">
      <c r="A8199">
        <v>8196</v>
      </c>
      <c r="B8199" t="str">
        <f t="shared" si="128"/>
        <v>24-61</v>
      </c>
      <c r="C8199">
        <v>-61.161255313376003</v>
      </c>
      <c r="D8199">
        <v>23.683187121281001</v>
      </c>
      <c r="E8199">
        <f>ASIN(SQRT((SIN(RADIANS(PARAMETERS!$D$8-D8199)/2)*SIN(RADIANS(PARAMETERS!$D$8-D8199)/2))+(COS(RADIANS(D8199))*COS(RADIANS(PARAMETERS!$D$8))*SIN(RADIANS(PARAMETERS!$D$9-C8199)/2)*SIN(RADIANS(PARAMETERS!$D$9-C8199)/2))))*2*3958.756</f>
        <v>571.66969602399581</v>
      </c>
      <c r="F8199">
        <v>172.55397033691</v>
      </c>
      <c r="G8199">
        <v>198.8317565918</v>
      </c>
      <c r="H8199">
        <v>239.80944824219</v>
      </c>
      <c r="I8199">
        <v>276.33093261719</v>
      </c>
      <c r="J8199">
        <v>318.41519165039</v>
      </c>
      <c r="K8199" s="6">
        <f>IFERROR(EXP(TREND(LN($F$1:$J$1),LN(F8199:J8199),LN(Calculations!$B$3))),0)</f>
        <v>3.9672596424931476E-2</v>
      </c>
    </row>
    <row r="8200" spans="1:11" x14ac:dyDescent="0.35">
      <c r="A8200">
        <v>8197</v>
      </c>
      <c r="B8200" t="str">
        <f t="shared" si="128"/>
        <v>24-61.5</v>
      </c>
      <c r="C8200">
        <v>-61.432576648276999</v>
      </c>
      <c r="D8200">
        <v>23.683187121281001</v>
      </c>
      <c r="E8200">
        <f>ASIN(SQRT((SIN(RADIANS(PARAMETERS!$D$8-D8200)/2)*SIN(RADIANS(PARAMETERS!$D$8-D8200)/2))+(COS(RADIANS(D8200))*COS(RADIANS(PARAMETERS!$D$8))*SIN(RADIANS(PARAMETERS!$D$9-C8200)/2)*SIN(RADIANS(PARAMETERS!$D$9-C8200)/2))))*2*3958.756</f>
        <v>572.98683201916788</v>
      </c>
      <c r="F8200">
        <v>173.22355651855</v>
      </c>
      <c r="G8200">
        <v>199.66893005371</v>
      </c>
      <c r="H8200">
        <v>240.9239654541</v>
      </c>
      <c r="I8200">
        <v>277.7067565918</v>
      </c>
      <c r="J8200">
        <v>320.10620117188</v>
      </c>
      <c r="K8200" s="6">
        <f>IFERROR(EXP(TREND(LN($F$1:$J$1),LN(F8200:J8200),LN(Calculations!$B$3))),0)</f>
        <v>4.0365052701327293E-2</v>
      </c>
    </row>
    <row r="8201" spans="1:11" x14ac:dyDescent="0.35">
      <c r="A8201">
        <v>8198</v>
      </c>
      <c r="B8201" t="str">
        <f t="shared" si="128"/>
        <v>24-61.5</v>
      </c>
      <c r="C8201">
        <v>-61.703897983178003</v>
      </c>
      <c r="D8201">
        <v>23.683187121281001</v>
      </c>
      <c r="E8201">
        <f>ASIN(SQRT((SIN(RADIANS(PARAMETERS!$D$8-D8201)/2)*SIN(RADIANS(PARAMETERS!$D$8-D8201)/2))+(COS(RADIANS(D8201))*COS(RADIANS(PARAMETERS!$D$8))*SIN(RADIANS(PARAMETERS!$D$9-C8201)/2)*SIN(RADIANS(PARAMETERS!$D$9-C8201)/2))))*2*3958.756</f>
        <v>574.84277045646581</v>
      </c>
      <c r="F8201">
        <v>173.857421875</v>
      </c>
      <c r="G8201">
        <v>200.46781921387</v>
      </c>
      <c r="H8201">
        <v>241.99702453613</v>
      </c>
      <c r="I8201">
        <v>279.03894042969</v>
      </c>
      <c r="J8201">
        <v>321.75189208984</v>
      </c>
      <c r="K8201" s="6">
        <f>IFERROR(EXP(TREND(LN($F$1:$J$1),LN(F8201:J8201),LN(Calculations!$B$3))),0)</f>
        <v>4.1019802163837292E-2</v>
      </c>
    </row>
    <row r="8202" spans="1:11" x14ac:dyDescent="0.35">
      <c r="A8202">
        <v>8199</v>
      </c>
      <c r="B8202" t="str">
        <f t="shared" si="128"/>
        <v>24-62</v>
      </c>
      <c r="C8202">
        <v>-61.975219318078999</v>
      </c>
      <c r="D8202">
        <v>23.683187121281001</v>
      </c>
      <c r="E8202">
        <f>ASIN(SQRT((SIN(RADIANS(PARAMETERS!$D$8-D8202)/2)*SIN(RADIANS(PARAMETERS!$D$8-D8202)/2))+(COS(RADIANS(D8202))*COS(RADIANS(PARAMETERS!$D$8))*SIN(RADIANS(PARAMETERS!$D$9-C8202)/2)*SIN(RADIANS(PARAMETERS!$D$9-C8202)/2))))*2*3958.756</f>
        <v>577.23230955476856</v>
      </c>
      <c r="F8202">
        <v>174.4358215332</v>
      </c>
      <c r="G8202">
        <v>201.19895935059</v>
      </c>
      <c r="H8202">
        <v>242.98231506348</v>
      </c>
      <c r="I8202">
        <v>280.26477050781</v>
      </c>
      <c r="J8202">
        <v>323.26898193359</v>
      </c>
      <c r="K8202" s="6">
        <f>IFERROR(EXP(TREND(LN($F$1:$J$1),LN(F8202:J8202),LN(Calculations!$B$3))),0)</f>
        <v>4.1619583767909488E-2</v>
      </c>
    </row>
    <row r="8203" spans="1:11" x14ac:dyDescent="0.35">
      <c r="A8203">
        <v>8200</v>
      </c>
      <c r="B8203" t="str">
        <f t="shared" si="128"/>
        <v>24-62</v>
      </c>
      <c r="C8203">
        <v>-62.246540652980002</v>
      </c>
      <c r="D8203">
        <v>23.683187121281001</v>
      </c>
      <c r="E8203">
        <f>ASIN(SQRT((SIN(RADIANS(PARAMETERS!$D$8-D8203)/2)*SIN(RADIANS(PARAMETERS!$D$8-D8203)/2))+(COS(RADIANS(D8203))*COS(RADIANS(PARAMETERS!$D$8))*SIN(RADIANS(PARAMETERS!$D$9-C8203)/2)*SIN(RADIANS(PARAMETERS!$D$9-C8203)/2))))*2*3958.756</f>
        <v>580.14884989928271</v>
      </c>
      <c r="F8203">
        <v>175.01512145996</v>
      </c>
      <c r="G8203">
        <v>201.94763183594</v>
      </c>
      <c r="H8203">
        <v>244.01512145996</v>
      </c>
      <c r="I8203">
        <v>281.56848144531</v>
      </c>
      <c r="J8203">
        <v>324.90255737305</v>
      </c>
      <c r="K8203" s="6">
        <f>IFERROR(EXP(TREND(LN($F$1:$J$1),LN(F8203:J8203),LN(Calculations!$B$3))),0)</f>
        <v>4.2206764901089766E-2</v>
      </c>
    </row>
    <row r="8204" spans="1:11" x14ac:dyDescent="0.35">
      <c r="A8204">
        <v>8201</v>
      </c>
      <c r="B8204" t="str">
        <f t="shared" si="128"/>
        <v>24-62.5</v>
      </c>
      <c r="C8204">
        <v>-62.517861987880998</v>
      </c>
      <c r="D8204">
        <v>23.683187121281001</v>
      </c>
      <c r="E8204">
        <f>ASIN(SQRT((SIN(RADIANS(PARAMETERS!$D$8-D8204)/2)*SIN(RADIANS(PARAMETERS!$D$8-D8204)/2))+(COS(RADIANS(D8204))*COS(RADIANS(PARAMETERS!$D$8))*SIN(RADIANS(PARAMETERS!$D$9-C8204)/2)*SIN(RADIANS(PARAMETERS!$D$9-C8204)/2))))*2*3958.756</f>
        <v>583.58448294449283</v>
      </c>
      <c r="F8204">
        <v>175.55505371094</v>
      </c>
      <c r="G8204">
        <v>202.65112304688</v>
      </c>
      <c r="H8204">
        <v>244.99374389648</v>
      </c>
      <c r="I8204">
        <v>282.81002807617</v>
      </c>
      <c r="J8204">
        <v>326.46481323242</v>
      </c>
      <c r="K8204" s="6">
        <f>IFERROR(EXP(TREND(LN($F$1:$J$1),LN(F8204:J8204),LN(Calculations!$B$3))),0)</f>
        <v>4.2750830708785936E-2</v>
      </c>
    </row>
    <row r="8205" spans="1:11" x14ac:dyDescent="0.35">
      <c r="A8205">
        <v>8202</v>
      </c>
      <c r="B8205" t="str">
        <f t="shared" si="128"/>
        <v>24-63</v>
      </c>
      <c r="C8205">
        <v>-62.789183322782002</v>
      </c>
      <c r="D8205">
        <v>23.683187121281001</v>
      </c>
      <c r="E8205">
        <f>ASIN(SQRT((SIN(RADIANS(PARAMETERS!$D$8-D8205)/2)*SIN(RADIANS(PARAMETERS!$D$8-D8205)/2))+(COS(RADIANS(D8205))*COS(RADIANS(PARAMETERS!$D$8))*SIN(RADIANS(PARAMETERS!$D$9-C8205)/2)*SIN(RADIANS(PARAMETERS!$D$9-C8205)/2))))*2*3958.756</f>
        <v>587.53009382432595</v>
      </c>
      <c r="F8205">
        <v>176.04220581055</v>
      </c>
      <c r="G8205">
        <v>203.28442382813</v>
      </c>
      <c r="H8205">
        <v>245.87266540527</v>
      </c>
      <c r="I8205">
        <v>283.92346191406</v>
      </c>
      <c r="J8205">
        <v>327.86413574219</v>
      </c>
      <c r="K8205" s="6">
        <f>IFERROR(EXP(TREND(LN($F$1:$J$1),LN(F8205:J8205),LN(Calculations!$B$3))),0)</f>
        <v>4.3245793458042865E-2</v>
      </c>
    </row>
    <row r="8206" spans="1:11" x14ac:dyDescent="0.35">
      <c r="A8206">
        <v>8203</v>
      </c>
      <c r="B8206" t="str">
        <f t="shared" si="128"/>
        <v>24-63</v>
      </c>
      <c r="C8206">
        <v>-63.060504657682998</v>
      </c>
      <c r="D8206">
        <v>23.683187121281001</v>
      </c>
      <c r="E8206">
        <f>ASIN(SQRT((SIN(RADIANS(PARAMETERS!$D$8-D8206)/2)*SIN(RADIANS(PARAMETERS!$D$8-D8206)/2))+(COS(RADIANS(D8206))*COS(RADIANS(PARAMETERS!$D$8))*SIN(RADIANS(PARAMETERS!$D$9-C8206)/2)*SIN(RADIANS(PARAMETERS!$D$9-C8206)/2))))*2*3958.756</f>
        <v>591.97547548916782</v>
      </c>
      <c r="F8206">
        <v>176.5205078125</v>
      </c>
      <c r="G8206">
        <v>203.90875244141</v>
      </c>
      <c r="H8206">
        <v>246.74278259277</v>
      </c>
      <c r="I8206">
        <v>285.02850341797</v>
      </c>
      <c r="J8206">
        <v>329.25579833984</v>
      </c>
      <c r="K8206" s="6">
        <f>IFERROR(EXP(TREND(LN($F$1:$J$1),LN(F8206:J8206),LN(Calculations!$B$3))),0)</f>
        <v>4.3731055355276778E-2</v>
      </c>
    </row>
    <row r="8207" spans="1:11" x14ac:dyDescent="0.35">
      <c r="A8207">
        <v>8204</v>
      </c>
      <c r="B8207" t="str">
        <f t="shared" si="128"/>
        <v>24-63.5</v>
      </c>
      <c r="C8207">
        <v>-63.331825992584001</v>
      </c>
      <c r="D8207">
        <v>23.683187121281001</v>
      </c>
      <c r="E8207">
        <f>ASIN(SQRT((SIN(RADIANS(PARAMETERS!$D$8-D8207)/2)*SIN(RADIANS(PARAMETERS!$D$8-D8207)/2))+(COS(RADIANS(D8207))*COS(RADIANS(PARAMETERS!$D$8))*SIN(RADIANS(PARAMETERS!$D$9-C8207)/2)*SIN(RADIANS(PARAMETERS!$D$9-C8207)/2))))*2*3958.756</f>
        <v>596.90945104160778</v>
      </c>
      <c r="F8207">
        <v>176.95506286621</v>
      </c>
      <c r="G8207">
        <v>204.47375488281</v>
      </c>
      <c r="H8207">
        <v>247.52702331543</v>
      </c>
      <c r="I8207">
        <v>286.02209472656</v>
      </c>
      <c r="J8207">
        <v>330.50463867188</v>
      </c>
      <c r="K8207" s="6">
        <f>IFERROR(EXP(TREND(LN($F$1:$J$1),LN(F8207:J8207),LN(Calculations!$B$3))),0)</f>
        <v>4.4176413101518729E-2</v>
      </c>
    </row>
    <row r="8208" spans="1:11" x14ac:dyDescent="0.35">
      <c r="A8208">
        <v>8205</v>
      </c>
      <c r="B8208" t="str">
        <f t="shared" si="128"/>
        <v>24-63.5</v>
      </c>
      <c r="C8208">
        <v>-63.603147327484997</v>
      </c>
      <c r="D8208">
        <v>23.683187121281001</v>
      </c>
      <c r="E8208">
        <f>ASIN(SQRT((SIN(RADIANS(PARAMETERS!$D$8-D8208)/2)*SIN(RADIANS(PARAMETERS!$D$8-D8208)/2))+(COS(RADIANS(D8208))*COS(RADIANS(PARAMETERS!$D$8))*SIN(RADIANS(PARAMETERS!$D$9-C8208)/2)*SIN(RADIANS(PARAMETERS!$D$9-C8208)/2))))*2*3958.756</f>
        <v>602.32000113781885</v>
      </c>
      <c r="F8208">
        <v>177.34759521484</v>
      </c>
      <c r="G8208">
        <v>204.98056030273</v>
      </c>
      <c r="H8208">
        <v>248.22554016113</v>
      </c>
      <c r="I8208">
        <v>286.90335083008</v>
      </c>
      <c r="J8208">
        <v>331.6083984375</v>
      </c>
      <c r="K8208" s="6">
        <f>IFERROR(EXP(TREND(LN($F$1:$J$1),LN(F8208:J8208),LN(Calculations!$B$3))),0)</f>
        <v>4.4584421994553231E-2</v>
      </c>
    </row>
    <row r="8209" spans="1:11" x14ac:dyDescent="0.35">
      <c r="A8209">
        <v>8206</v>
      </c>
      <c r="B8209" t="str">
        <f t="shared" si="128"/>
        <v>24-64</v>
      </c>
      <c r="C8209">
        <v>-63.874468662386001</v>
      </c>
      <c r="D8209">
        <v>23.683187121281001</v>
      </c>
      <c r="E8209">
        <f>ASIN(SQRT((SIN(RADIANS(PARAMETERS!$D$8-D8209)/2)*SIN(RADIANS(PARAMETERS!$D$8-D8209)/2))+(COS(RADIANS(D8209))*COS(RADIANS(PARAMETERS!$D$8))*SIN(RADIANS(PARAMETERS!$D$9-C8209)/2)*SIN(RADIANS(PARAMETERS!$D$9-C8209)/2))))*2*3958.756</f>
        <v>608.19439344528382</v>
      </c>
      <c r="F8209">
        <v>177.74072265625</v>
      </c>
      <c r="G8209">
        <v>205.48915100098</v>
      </c>
      <c r="H8209">
        <v>248.92799377441</v>
      </c>
      <c r="I8209">
        <v>287.79083251953</v>
      </c>
      <c r="J8209">
        <v>332.72134399414</v>
      </c>
      <c r="K8209" s="6">
        <f>IFERROR(EXP(TREND(LN($F$1:$J$1),LN(F8209:J8209),LN(Calculations!$B$3))),0)</f>
        <v>4.4993325726221167E-2</v>
      </c>
    </row>
    <row r="8210" spans="1:11" x14ac:dyDescent="0.35">
      <c r="A8210">
        <v>8207</v>
      </c>
      <c r="B8210" t="str">
        <f t="shared" si="128"/>
        <v>24-64</v>
      </c>
      <c r="C8210">
        <v>-64.145789997286997</v>
      </c>
      <c r="D8210">
        <v>23.683187121281001</v>
      </c>
      <c r="E8210">
        <f>ASIN(SQRT((SIN(RADIANS(PARAMETERS!$D$8-D8210)/2)*SIN(RADIANS(PARAMETERS!$D$8-D8210)/2))+(COS(RADIANS(D8210))*COS(RADIANS(PARAMETERS!$D$8))*SIN(RADIANS(PARAMETERS!$D$9-C8210)/2)*SIN(RADIANS(PARAMETERS!$D$9-C8210)/2))))*2*3958.756</f>
        <v>614.51931137910287</v>
      </c>
      <c r="F8210">
        <v>178.09359741211</v>
      </c>
      <c r="G8210">
        <v>205.9408416748</v>
      </c>
      <c r="H8210">
        <v>249.54508972168</v>
      </c>
      <c r="I8210">
        <v>288.56527709961</v>
      </c>
      <c r="J8210">
        <v>333.68713378906</v>
      </c>
      <c r="K8210" s="6">
        <f>IFERROR(EXP(TREND(LN($F$1:$J$1),LN(F8210:J8210),LN(Calculations!$B$3))),0)</f>
        <v>4.5367554763452757E-2</v>
      </c>
    </row>
    <row r="8211" spans="1:11" x14ac:dyDescent="0.35">
      <c r="A8211">
        <v>8208</v>
      </c>
      <c r="B8211" t="str">
        <f t="shared" si="128"/>
        <v>24-64.5</v>
      </c>
      <c r="C8211">
        <v>-64.417111332188</v>
      </c>
      <c r="D8211">
        <v>23.683187121281001</v>
      </c>
      <c r="E8211">
        <f>ASIN(SQRT((SIN(RADIANS(PARAMETERS!$D$8-D8211)/2)*SIN(RADIANS(PARAMETERS!$D$8-D8211)/2))+(COS(RADIANS(D8211))*COS(RADIANS(PARAMETERS!$D$8))*SIN(RADIANS(PARAMETERS!$D$9-C8211)/2)*SIN(RADIANS(PARAMETERS!$D$9-C8211)/2))))*2*3958.756</f>
        <v>621.28097965310405</v>
      </c>
      <c r="F8211">
        <v>178.41549682617</v>
      </c>
      <c r="G8211">
        <v>206.34831237793</v>
      </c>
      <c r="H8211">
        <v>250.09521484375</v>
      </c>
      <c r="I8211">
        <v>289.25067138672</v>
      </c>
      <c r="J8211">
        <v>334.53662109375</v>
      </c>
      <c r="K8211" s="6">
        <f>IFERROR(EXP(TREND(LN($F$1:$J$1),LN(F8211:J8211),LN(Calculations!$B$3))),0)</f>
        <v>4.5715806196183782E-2</v>
      </c>
    </row>
    <row r="8212" spans="1:11" x14ac:dyDescent="0.35">
      <c r="A8212">
        <v>8209</v>
      </c>
      <c r="B8212" t="str">
        <f t="shared" si="128"/>
        <v>24-64.5</v>
      </c>
      <c r="C8212">
        <v>-64.688432667089003</v>
      </c>
      <c r="D8212">
        <v>23.683187121281001</v>
      </c>
      <c r="E8212">
        <f>ASIN(SQRT((SIN(RADIANS(PARAMETERS!$D$8-D8212)/2)*SIN(RADIANS(PARAMETERS!$D$8-D8212)/2))+(COS(RADIANS(D8212))*COS(RADIANS(PARAMETERS!$D$8))*SIN(RADIANS(PARAMETERS!$D$9-C8212)/2)*SIN(RADIANS(PARAMETERS!$D$9-C8212)/2))))*2*3958.756</f>
        <v>628.46528455139287</v>
      </c>
      <c r="F8212">
        <v>178.74923706055</v>
      </c>
      <c r="G8212">
        <v>206.77082824707</v>
      </c>
      <c r="H8212">
        <v>250.66578674316</v>
      </c>
      <c r="I8212">
        <v>289.96176147461</v>
      </c>
      <c r="J8212">
        <v>335.41818237305</v>
      </c>
      <c r="K8212" s="6">
        <f>IFERROR(EXP(TREND(LN($F$1:$J$1),LN(F8212:J8212),LN(Calculations!$B$3))),0)</f>
        <v>4.6078089229512592E-2</v>
      </c>
    </row>
    <row r="8213" spans="1:11" x14ac:dyDescent="0.35">
      <c r="A8213">
        <v>8210</v>
      </c>
      <c r="B8213" t="str">
        <f t="shared" si="128"/>
        <v>24-65</v>
      </c>
      <c r="C8213">
        <v>-64.959754001990007</v>
      </c>
      <c r="D8213">
        <v>23.683187121281001</v>
      </c>
      <c r="E8213">
        <f>ASIN(SQRT((SIN(RADIANS(PARAMETERS!$D$8-D8213)/2)*SIN(RADIANS(PARAMETERS!$D$8-D8213)/2))+(COS(RADIANS(D8213))*COS(RADIANS(PARAMETERS!$D$8))*SIN(RADIANS(PARAMETERS!$D$9-C8213)/2)*SIN(RADIANS(PARAMETERS!$D$9-C8213)/2))))*2*3958.756</f>
        <v>636.05788722461921</v>
      </c>
      <c r="F8213">
        <v>179.03988647461</v>
      </c>
      <c r="G8213">
        <v>207.12718200684</v>
      </c>
      <c r="H8213">
        <v>251.13011169434</v>
      </c>
      <c r="I8213">
        <v>290.52719116211</v>
      </c>
      <c r="J8213">
        <v>336.10507202148</v>
      </c>
      <c r="K8213" s="6">
        <f>IFERROR(EXP(TREND(LN($F$1:$J$1),LN(F8213:J8213),LN(Calculations!$B$3))),0)</f>
        <v>4.6409627905151379E-2</v>
      </c>
    </row>
    <row r="8214" spans="1:11" x14ac:dyDescent="0.35">
      <c r="A8214">
        <v>8211</v>
      </c>
      <c r="B8214" t="str">
        <f t="shared" si="128"/>
        <v>24-65</v>
      </c>
      <c r="C8214">
        <v>-65.231075336890996</v>
      </c>
      <c r="D8214">
        <v>23.683187121281001</v>
      </c>
      <c r="E8214">
        <f>ASIN(SQRT((SIN(RADIANS(PARAMETERS!$D$8-D8214)/2)*SIN(RADIANS(PARAMETERS!$D$8-D8214)/2))+(COS(RADIANS(D8214))*COS(RADIANS(PARAMETERS!$D$8))*SIN(RADIANS(PARAMETERS!$D$9-C8214)/2)*SIN(RADIANS(PARAMETERS!$D$9-C8214)/2))))*2*3958.756</f>
        <v>644.04432871934296</v>
      </c>
      <c r="F8214">
        <v>179.30612182617</v>
      </c>
      <c r="G8214">
        <v>207.44454956055</v>
      </c>
      <c r="H8214">
        <v>251.53002929688</v>
      </c>
      <c r="I8214">
        <v>291.00311279297</v>
      </c>
      <c r="J8214">
        <v>336.67111206055</v>
      </c>
      <c r="K8214" s="6">
        <f>IFERROR(EXP(TREND(LN($F$1:$J$1),LN(F8214:J8214),LN(Calculations!$B$3))),0)</f>
        <v>4.6726360925181225E-2</v>
      </c>
    </row>
    <row r="8215" spans="1:11" x14ac:dyDescent="0.35">
      <c r="A8215">
        <v>8212</v>
      </c>
      <c r="B8215" t="str">
        <f t="shared" si="128"/>
        <v>24-65.5</v>
      </c>
      <c r="C8215">
        <v>-65.502396671791999</v>
      </c>
      <c r="D8215">
        <v>23.683187121281001</v>
      </c>
      <c r="E8215">
        <f>ASIN(SQRT((SIN(RADIANS(PARAMETERS!$D$8-D8215)/2)*SIN(RADIANS(PARAMETERS!$D$8-D8215)/2))+(COS(RADIANS(D8215))*COS(RADIANS(PARAMETERS!$D$8))*SIN(RADIANS(PARAMETERS!$D$9-C8215)/2)*SIN(RADIANS(PARAMETERS!$D$9-C8215)/2))))*2*3958.756</f>
        <v>652.41012583862107</v>
      </c>
      <c r="F8215">
        <v>179.59442138672</v>
      </c>
      <c r="G8215">
        <v>207.78994750977</v>
      </c>
      <c r="H8215">
        <v>251.9679107666</v>
      </c>
      <c r="I8215">
        <v>291.52651977539</v>
      </c>
      <c r="J8215">
        <v>337.2961730957</v>
      </c>
      <c r="K8215" s="6">
        <f>IFERROR(EXP(TREND(LN($F$1:$J$1),LN(F8215:J8215),LN(Calculations!$B$3))),0)</f>
        <v>4.706874636315684E-2</v>
      </c>
    </row>
    <row r="8216" spans="1:11" x14ac:dyDescent="0.35">
      <c r="A8216">
        <v>8213</v>
      </c>
      <c r="B8216" t="str">
        <f t="shared" si="128"/>
        <v>24-66</v>
      </c>
      <c r="C8216">
        <v>-65.773718006693002</v>
      </c>
      <c r="D8216">
        <v>23.683187121281001</v>
      </c>
      <c r="E8216">
        <f>ASIN(SQRT((SIN(RADIANS(PARAMETERS!$D$8-D8216)/2)*SIN(RADIANS(PARAMETERS!$D$8-D8216)/2))+(COS(RADIANS(D8216))*COS(RADIANS(PARAMETERS!$D$8))*SIN(RADIANS(PARAMETERS!$D$9-C8216)/2)*SIN(RADIANS(PARAMETERS!$D$9-C8216)/2))))*2*3958.756</f>
        <v>661.14085729193823</v>
      </c>
      <c r="F8216">
        <v>179.83290100098</v>
      </c>
      <c r="G8216">
        <v>208.05706787109</v>
      </c>
      <c r="H8216">
        <v>252.2777557373</v>
      </c>
      <c r="I8216">
        <v>291.8727722168</v>
      </c>
      <c r="J8216">
        <v>337.68264770508</v>
      </c>
      <c r="K8216" s="6">
        <f>IFERROR(EXP(TREND(LN($F$1:$J$1),LN(F8216:J8216),LN(Calculations!$B$3))),0)</f>
        <v>4.7378322600596268E-2</v>
      </c>
    </row>
    <row r="8217" spans="1:11" x14ac:dyDescent="0.35">
      <c r="A8217">
        <v>8214</v>
      </c>
      <c r="B8217" t="str">
        <f t="shared" si="128"/>
        <v>24-66</v>
      </c>
      <c r="C8217">
        <v>-66.045039341594006</v>
      </c>
      <c r="D8217">
        <v>23.683187121281001</v>
      </c>
      <c r="E8217">
        <f>ASIN(SQRT((SIN(RADIANS(PARAMETERS!$D$8-D8217)/2)*SIN(RADIANS(PARAMETERS!$D$8-D8217)/2))+(COS(RADIANS(D8217))*COS(RADIANS(PARAMETERS!$D$8))*SIN(RADIANS(PARAMETERS!$D$9-C8217)/2)*SIN(RADIANS(PARAMETERS!$D$9-C8217)/2))))*2*3958.756</f>
        <v>670.22223991217459</v>
      </c>
      <c r="F8217">
        <v>180.03926086426</v>
      </c>
      <c r="G8217">
        <v>208.27574157715</v>
      </c>
      <c r="H8217">
        <v>252.51081848145</v>
      </c>
      <c r="I8217">
        <v>292.11434936523</v>
      </c>
      <c r="J8217">
        <v>337.92974853516</v>
      </c>
      <c r="K8217" s="6">
        <f>IFERROR(EXP(TREND(LN($F$1:$J$1),LN(F8217:J8217),LN(Calculations!$B$3))),0)</f>
        <v>4.7664614243531689E-2</v>
      </c>
    </row>
    <row r="8218" spans="1:11" x14ac:dyDescent="0.35">
      <c r="A8218">
        <v>8215</v>
      </c>
      <c r="B8218" t="str">
        <f t="shared" si="128"/>
        <v>24-66.5</v>
      </c>
      <c r="C8218">
        <v>-66.316360676494995</v>
      </c>
      <c r="D8218">
        <v>23.683187121281001</v>
      </c>
      <c r="E8218">
        <f>ASIN(SQRT((SIN(RADIANS(PARAMETERS!$D$8-D8218)/2)*SIN(RADIANS(PARAMETERS!$D$8-D8218)/2))+(COS(RADIANS(D8218))*COS(RADIANS(PARAMETERS!$D$8))*SIN(RADIANS(PARAMETERS!$D$9-C8218)/2)*SIN(RADIANS(PARAMETERS!$D$9-C8218)/2))))*2*3958.756</f>
        <v>679.64019499008327</v>
      </c>
      <c r="F8218">
        <v>180.25061035156</v>
      </c>
      <c r="G8218">
        <v>208.5041809082</v>
      </c>
      <c r="H8218">
        <v>252.76206970215</v>
      </c>
      <c r="I8218">
        <v>292.38256835938</v>
      </c>
      <c r="J8218">
        <v>338.21411132813</v>
      </c>
      <c r="K8218" s="6">
        <f>IFERROR(EXP(TREND(LN($F$1:$J$1),LN(F8218:J8218),LN(Calculations!$B$3))),0)</f>
        <v>4.7953497747583923E-2</v>
      </c>
    </row>
    <row r="8219" spans="1:11" x14ac:dyDescent="0.35">
      <c r="A8219">
        <v>8216</v>
      </c>
      <c r="B8219" t="str">
        <f t="shared" si="128"/>
        <v>24-66.5</v>
      </c>
      <c r="C8219">
        <v>-66.587682011395998</v>
      </c>
      <c r="D8219">
        <v>23.683187121281001</v>
      </c>
      <c r="E8219">
        <f>ASIN(SQRT((SIN(RADIANS(PARAMETERS!$D$8-D8219)/2)*SIN(RADIANS(PARAMETERS!$D$8-D8219)/2))+(COS(RADIANS(D8219))*COS(RADIANS(PARAMETERS!$D$8))*SIN(RADIANS(PARAMETERS!$D$9-C8219)/2)*SIN(RADIANS(PARAMETERS!$D$9-C8219)/2))))*2*3958.756</f>
        <v>689.3809050002958</v>
      </c>
      <c r="F8219">
        <v>180.42596435547</v>
      </c>
      <c r="G8219">
        <v>208.68843078613</v>
      </c>
      <c r="H8219">
        <v>252.95571899414</v>
      </c>
      <c r="I8219">
        <v>292.58065795898</v>
      </c>
      <c r="J8219">
        <v>338.41329956055</v>
      </c>
      <c r="K8219" s="6">
        <f>IFERROR(EXP(TREND(LN($F$1:$J$1),LN(F8219:J8219),LN(Calculations!$B$3))),0)</f>
        <v>4.8201759326148182E-2</v>
      </c>
    </row>
    <row r="8220" spans="1:11" x14ac:dyDescent="0.35">
      <c r="A8220">
        <v>8217</v>
      </c>
      <c r="B8220" t="str">
        <f t="shared" si="128"/>
        <v>24-67</v>
      </c>
      <c r="C8220">
        <v>-66.859003346296006</v>
      </c>
      <c r="D8220">
        <v>23.683187121281001</v>
      </c>
      <c r="E8220">
        <f>ASIN(SQRT((SIN(RADIANS(PARAMETERS!$D$8-D8220)/2)*SIN(RADIANS(PARAMETERS!$D$8-D8220)/2))+(COS(RADIANS(D8220))*COS(RADIANS(PARAMETERS!$D$8))*SIN(RADIANS(PARAMETERS!$D$9-C8220)/2)*SIN(RADIANS(PARAMETERS!$D$9-C8220)/2))))*2*3958.756</f>
        <v>699.43086116766347</v>
      </c>
      <c r="F8220">
        <v>180.58969116211</v>
      </c>
      <c r="G8220">
        <v>208.86499023438</v>
      </c>
      <c r="H8220">
        <v>253.14929199219</v>
      </c>
      <c r="I8220">
        <v>292.78674316406</v>
      </c>
      <c r="J8220">
        <v>338.63119506836</v>
      </c>
      <c r="K8220" s="6">
        <f>IFERROR(EXP(TREND(LN($F$1:$J$1),LN(F8220:J8220),LN(Calculations!$B$3))),0)</f>
        <v>4.8428325891823935E-2</v>
      </c>
    </row>
    <row r="8221" spans="1:11" x14ac:dyDescent="0.35">
      <c r="A8221">
        <v>8218</v>
      </c>
      <c r="B8221" t="str">
        <f t="shared" si="128"/>
        <v>24-67</v>
      </c>
      <c r="C8221">
        <v>-67.130324681196996</v>
      </c>
      <c r="D8221">
        <v>23.683187121281001</v>
      </c>
      <c r="E8221">
        <f>ASIN(SQRT((SIN(RADIANS(PARAMETERS!$D$8-D8221)/2)*SIN(RADIANS(PARAMETERS!$D$8-D8221)/2))+(COS(RADIANS(D8221))*COS(RADIANS(PARAMETERS!$D$8))*SIN(RADIANS(PARAMETERS!$D$9-C8221)/2)*SIN(RADIANS(PARAMETERS!$D$9-C8221)/2))))*2*3958.756</f>
        <v>709.77690245212705</v>
      </c>
      <c r="F8221">
        <v>180.76499938965</v>
      </c>
      <c r="G8221">
        <v>209.06671142578</v>
      </c>
      <c r="H8221">
        <v>253.39225769043</v>
      </c>
      <c r="I8221">
        <v>293.06652832031</v>
      </c>
      <c r="J8221">
        <v>338.95349121094</v>
      </c>
      <c r="K8221" s="6">
        <f>IFERROR(EXP(TREND(LN($F$1:$J$1),LN(F8221:J8221),LN(Calculations!$B$3))),0)</f>
        <v>4.8653973375367289E-2</v>
      </c>
    </row>
    <row r="8222" spans="1:11" x14ac:dyDescent="0.35">
      <c r="A8222">
        <v>8219</v>
      </c>
      <c r="B8222" t="str">
        <f t="shared" si="128"/>
        <v>24-67.5</v>
      </c>
      <c r="C8222">
        <v>-67.401646016097999</v>
      </c>
      <c r="D8222">
        <v>23.683187121281001</v>
      </c>
      <c r="E8222">
        <f>ASIN(SQRT((SIN(RADIANS(PARAMETERS!$D$8-D8222)/2)*SIN(RADIANS(PARAMETERS!$D$8-D8222)/2))+(COS(RADIANS(D8222))*COS(RADIANS(PARAMETERS!$D$8))*SIN(RADIANS(PARAMETERS!$D$9-C8222)/2)*SIN(RADIANS(PARAMETERS!$D$9-C8222)/2))))*2*3958.756</f>
        <v>720.40624661736547</v>
      </c>
      <c r="F8222">
        <v>180.88583374023</v>
      </c>
      <c r="G8222">
        <v>209.20220947266</v>
      </c>
      <c r="H8222">
        <v>253.54981994629</v>
      </c>
      <c r="I8222">
        <v>293.24307250977</v>
      </c>
      <c r="J8222">
        <v>339.15118408203</v>
      </c>
      <c r="K8222" s="6">
        <f>IFERROR(EXP(TREND(LN($F$1:$J$1),LN(F8222:J8222),LN(Calculations!$B$3))),0)</f>
        <v>4.881495297401571E-2</v>
      </c>
    </row>
    <row r="8223" spans="1:11" x14ac:dyDescent="0.35">
      <c r="A8223">
        <v>8220</v>
      </c>
      <c r="B8223" t="str">
        <f t="shared" si="128"/>
        <v>24-67.5</v>
      </c>
      <c r="C8223">
        <v>-67.672967350999002</v>
      </c>
      <c r="D8223">
        <v>23.683187121281001</v>
      </c>
      <c r="E8223">
        <f>ASIN(SQRT((SIN(RADIANS(PARAMETERS!$D$8-D8223)/2)*SIN(RADIANS(PARAMETERS!$D$8-D8223)/2))+(COS(RADIANS(D8223))*COS(RADIANS(PARAMETERS!$D$8))*SIN(RADIANS(PARAMETERS!$D$9-C8223)/2)*SIN(RADIANS(PARAMETERS!$D$9-C8223)/2))))*2*3958.756</f>
        <v>731.30651410180258</v>
      </c>
      <c r="F8223">
        <v>180.98391723633</v>
      </c>
      <c r="G8223">
        <v>209.32008361816</v>
      </c>
      <c r="H8223">
        <v>253.6999206543</v>
      </c>
      <c r="I8223">
        <v>293.4231262207</v>
      </c>
      <c r="J8223">
        <v>339.36709594727</v>
      </c>
      <c r="K8223" s="6">
        <f>IFERROR(EXP(TREND(LN($F$1:$J$1),LN(F8223:J8223),LN(Calculations!$B$3))),0)</f>
        <v>4.8934567339949379E-2</v>
      </c>
    </row>
    <row r="8224" spans="1:11" x14ac:dyDescent="0.35">
      <c r="A8224">
        <v>8221</v>
      </c>
      <c r="B8224" t="str">
        <f t="shared" si="128"/>
        <v>24-68</v>
      </c>
      <c r="C8224">
        <v>-67.944288685900005</v>
      </c>
      <c r="D8224">
        <v>23.683187121281001</v>
      </c>
      <c r="E8224">
        <f>ASIN(SQRT((SIN(RADIANS(PARAMETERS!$D$8-D8224)/2)*SIN(RADIANS(PARAMETERS!$D$8-D8224)/2))+(COS(RADIANS(D8224))*COS(RADIANS(PARAMETERS!$D$8))*SIN(RADIANS(PARAMETERS!$D$9-C8224)/2)*SIN(RADIANS(PARAMETERS!$D$9-C8224)/2))))*2*3958.756</f>
        <v>742.46574543131146</v>
      </c>
      <c r="F8224">
        <v>181.08329772949</v>
      </c>
      <c r="G8224">
        <v>209.45642089844</v>
      </c>
      <c r="H8224">
        <v>253.89970397949</v>
      </c>
      <c r="I8224">
        <v>293.68460083008</v>
      </c>
      <c r="J8224">
        <v>339.70486450195</v>
      </c>
      <c r="K8224" s="6">
        <f>IFERROR(EXP(TREND(LN($F$1:$J$1),LN(F8224:J8224),LN(Calculations!$B$3))),0)</f>
        <v>4.9031402248539642E-2</v>
      </c>
    </row>
    <row r="8225" spans="1:11" x14ac:dyDescent="0.35">
      <c r="A8225">
        <v>8222</v>
      </c>
      <c r="B8225" t="str">
        <f t="shared" si="128"/>
        <v>24-68</v>
      </c>
      <c r="C8225">
        <v>-68.215610020800995</v>
      </c>
      <c r="D8225">
        <v>23.683187121281001</v>
      </c>
      <c r="E8225">
        <f>ASIN(SQRT((SIN(RADIANS(PARAMETERS!$D$8-D8225)/2)*SIN(RADIANS(PARAMETERS!$D$8-D8225)/2))+(COS(RADIANS(D8225))*COS(RADIANS(PARAMETERS!$D$8))*SIN(RADIANS(PARAMETERS!$D$9-C8225)/2)*SIN(RADIANS(PARAMETERS!$D$9-C8225)/2))))*2*3958.756</f>
        <v>753.87241291150508</v>
      </c>
      <c r="F8225">
        <v>181.11987304688</v>
      </c>
      <c r="G8225">
        <v>209.51281738281</v>
      </c>
      <c r="H8225">
        <v>253.99081420898</v>
      </c>
      <c r="I8225">
        <v>293.81005859375</v>
      </c>
      <c r="J8225">
        <v>339.87335205078</v>
      </c>
      <c r="K8225" s="6">
        <f>IFERROR(EXP(TREND(LN($F$1:$J$1),LN(F8225:J8225),LN(Calculations!$B$3))),0)</f>
        <v>4.9057896698632815E-2</v>
      </c>
    </row>
    <row r="8226" spans="1:11" x14ac:dyDescent="0.35">
      <c r="A8226">
        <v>8223</v>
      </c>
      <c r="B8226" t="str">
        <f t="shared" si="128"/>
        <v>24-68.5</v>
      </c>
      <c r="C8226">
        <v>-68.486931355701998</v>
      </c>
      <c r="D8226">
        <v>23.683187121281001</v>
      </c>
      <c r="E8226">
        <f>ASIN(SQRT((SIN(RADIANS(PARAMETERS!$D$8-D8226)/2)*SIN(RADIANS(PARAMETERS!$D$8-D8226)/2))+(COS(RADIANS(D8226))*COS(RADIANS(PARAMETERS!$D$8))*SIN(RADIANS(PARAMETERS!$D$9-C8226)/2)*SIN(RADIANS(PARAMETERS!$D$9-C8226)/2))))*2*3958.756</f>
        <v>765.51542731624966</v>
      </c>
      <c r="F8226">
        <v>181.14421081543</v>
      </c>
      <c r="G8226">
        <v>209.56259155273</v>
      </c>
      <c r="H8226">
        <v>254.08599853516</v>
      </c>
      <c r="I8226">
        <v>293.95080566406</v>
      </c>
      <c r="J8226">
        <v>340.07180786133</v>
      </c>
      <c r="K8226" s="6">
        <f>IFERROR(EXP(TREND(LN($F$1:$J$1),LN(F8226:J8226),LN(Calculations!$B$3))),0)</f>
        <v>4.9057724288657741E-2</v>
      </c>
    </row>
    <row r="8227" spans="1:11" x14ac:dyDescent="0.35">
      <c r="A8227">
        <v>8224</v>
      </c>
      <c r="B8227" t="str">
        <f t="shared" si="128"/>
        <v>24-69</v>
      </c>
      <c r="C8227">
        <v>-68.758252690603001</v>
      </c>
      <c r="D8227">
        <v>23.683187121281001</v>
      </c>
      <c r="E8227">
        <f>ASIN(SQRT((SIN(RADIANS(PARAMETERS!$D$8-D8227)/2)*SIN(RADIANS(PARAMETERS!$D$8-D8227)/2))+(COS(RADIANS(D8227))*COS(RADIANS(PARAMETERS!$D$8))*SIN(RADIANS(PARAMETERS!$D$9-C8227)/2)*SIN(RADIANS(PARAMETERS!$D$9-C8227)/2))))*2*3958.756</f>
        <v>777.38414025412771</v>
      </c>
      <c r="F8227">
        <v>181.18101501465</v>
      </c>
      <c r="G8227">
        <v>209.64224243164</v>
      </c>
      <c r="H8227">
        <v>254.24223327637</v>
      </c>
      <c r="I8227">
        <v>294.18405151367</v>
      </c>
      <c r="J8227">
        <v>340.40258789063</v>
      </c>
      <c r="K8227" s="6">
        <f>IFERROR(EXP(TREND(LN($F$1:$J$1),LN(F8227:J8227),LN(Calculations!$B$3))),0)</f>
        <v>4.9051221844412046E-2</v>
      </c>
    </row>
    <row r="8228" spans="1:11" x14ac:dyDescent="0.35">
      <c r="A8228">
        <v>8225</v>
      </c>
      <c r="B8228" t="str">
        <f t="shared" si="128"/>
        <v>24-69</v>
      </c>
      <c r="C8228">
        <v>-69.029574025504004</v>
      </c>
      <c r="D8228">
        <v>23.683187121281001</v>
      </c>
      <c r="E8228">
        <f>ASIN(SQRT((SIN(RADIANS(PARAMETERS!$D$8-D8228)/2)*SIN(RADIANS(PARAMETERS!$D$8-D8228)/2))+(COS(RADIANS(D8228))*COS(RADIANS(PARAMETERS!$D$8))*SIN(RADIANS(PARAMETERS!$D$9-C8228)/2)*SIN(RADIANS(PARAMETERS!$D$9-C8228)/2))))*2*3958.756</f>
        <v>789.46834285002899</v>
      </c>
      <c r="F8228">
        <v>181.1616973877</v>
      </c>
      <c r="G8228">
        <v>209.64866638184</v>
      </c>
      <c r="H8228">
        <v>254.29640197754</v>
      </c>
      <c r="I8228">
        <v>294.28747558594</v>
      </c>
      <c r="J8228">
        <v>340.5696105957</v>
      </c>
      <c r="K8228" s="6">
        <f>IFERROR(EXP(TREND(LN($F$1:$J$1),LN(F8228:J8228),LN(Calculations!$B$3))),0)</f>
        <v>4.8984681391506676E-2</v>
      </c>
    </row>
    <row r="8229" spans="1:11" x14ac:dyDescent="0.35">
      <c r="A8229">
        <v>8226</v>
      </c>
      <c r="B8229" t="str">
        <f t="shared" si="128"/>
        <v>24-69.5</v>
      </c>
      <c r="C8229">
        <v>-69.300895360404994</v>
      </c>
      <c r="D8229">
        <v>23.683187121281001</v>
      </c>
      <c r="E8229">
        <f>ASIN(SQRT((SIN(RADIANS(PARAMETERS!$D$8-D8229)/2)*SIN(RADIANS(PARAMETERS!$D$8-D8229)/2))+(COS(RADIANS(D8229))*COS(RADIANS(PARAMETERS!$D$8))*SIN(RADIANS(PARAMETERS!$D$9-C8229)/2)*SIN(RADIANS(PARAMETERS!$D$9-C8229)/2))))*2*3958.756</f>
        <v>801.75826132836232</v>
      </c>
      <c r="F8229">
        <v>181.15417480469</v>
      </c>
      <c r="G8229">
        <v>209.68139648438</v>
      </c>
      <c r="H8229">
        <v>254.40277099609</v>
      </c>
      <c r="I8229">
        <v>294.46917724609</v>
      </c>
      <c r="J8229">
        <v>340.84790039063</v>
      </c>
      <c r="K8229" s="6">
        <f>IFERROR(EXP(TREND(LN($F$1:$J$1),LN(F8229:J8229),LN(Calculations!$B$3))),0)</f>
        <v>4.891535874176791E-2</v>
      </c>
    </row>
    <row r="8230" spans="1:11" x14ac:dyDescent="0.35">
      <c r="A8230">
        <v>8227</v>
      </c>
      <c r="B8230" t="str">
        <f t="shared" si="128"/>
        <v>24-69.5</v>
      </c>
      <c r="C8230">
        <v>-69.572216695305997</v>
      </c>
      <c r="D8230">
        <v>23.683187121281001</v>
      </c>
      <c r="E8230">
        <f>ASIN(SQRT((SIN(RADIANS(PARAMETERS!$D$8-D8230)/2)*SIN(RADIANS(PARAMETERS!$D$8-D8230)/2))+(COS(RADIANS(D8230))*COS(RADIANS(PARAMETERS!$D$8))*SIN(RADIANS(PARAMETERS!$D$9-C8230)/2)*SIN(RADIANS(PARAMETERS!$D$9-C8230)/2))))*2*3958.756</f>
        <v>814.24455003058779</v>
      </c>
      <c r="F8230">
        <v>181.1828918457</v>
      </c>
      <c r="G8230">
        <v>209.77641296387</v>
      </c>
      <c r="H8230">
        <v>254.61747741699</v>
      </c>
      <c r="I8230">
        <v>294.80502319336</v>
      </c>
      <c r="J8230">
        <v>341.33798217773</v>
      </c>
      <c r="K8230" s="6">
        <f>IFERROR(EXP(TREND(LN($F$1:$J$1),LN(F8230:J8230),LN(Calculations!$B$3))),0)</f>
        <v>4.8863581611313905E-2</v>
      </c>
    </row>
    <row r="8231" spans="1:11" x14ac:dyDescent="0.35">
      <c r="A8231">
        <v>8228</v>
      </c>
      <c r="B8231" t="str">
        <f t="shared" si="128"/>
        <v>24-70</v>
      </c>
      <c r="C8231">
        <v>-69.843538030207</v>
      </c>
      <c r="D8231">
        <v>23.683187121281001</v>
      </c>
      <c r="E8231">
        <f>ASIN(SQRT((SIN(RADIANS(PARAMETERS!$D$8-D8231)/2)*SIN(RADIANS(PARAMETERS!$D$8-D8231)/2))+(COS(RADIANS(D8231))*COS(RADIANS(PARAMETERS!$D$8))*SIN(RADIANS(PARAMETERS!$D$9-C8231)/2)*SIN(RADIANS(PARAMETERS!$D$9-C8231)/2))))*2*3958.756</f>
        <v>826.91828234508898</v>
      </c>
      <c r="F8231">
        <v>181.17636108398</v>
      </c>
      <c r="G8231">
        <v>209.83685302734</v>
      </c>
      <c r="H8231">
        <v>254.80024719238</v>
      </c>
      <c r="I8231">
        <v>295.11270141602</v>
      </c>
      <c r="J8231">
        <v>341.80569458008</v>
      </c>
      <c r="K8231" s="6">
        <f>IFERROR(EXP(TREND(LN($F$1:$J$1),LN(F8231:J8231),LN(Calculations!$B$3))),0)</f>
        <v>4.8758589860393962E-2</v>
      </c>
    </row>
    <row r="8232" spans="1:11" x14ac:dyDescent="0.35">
      <c r="A8232">
        <v>8229</v>
      </c>
      <c r="B8232" t="str">
        <f t="shared" si="128"/>
        <v>24-70</v>
      </c>
      <c r="C8232">
        <v>-70.114859365108003</v>
      </c>
      <c r="D8232">
        <v>23.683187121281001</v>
      </c>
      <c r="E8232">
        <f>ASIN(SQRT((SIN(RADIANS(PARAMETERS!$D$8-D8232)/2)*SIN(RADIANS(PARAMETERS!$D$8-D8232)/2))+(COS(RADIANS(D8232))*COS(RADIANS(PARAMETERS!$D$8))*SIN(RADIANS(PARAMETERS!$D$9-C8232)/2)*SIN(RADIANS(PARAMETERS!$D$9-C8232)/2))))*2*3958.756</f>
        <v>839.77093997365341</v>
      </c>
      <c r="F8232">
        <v>181.17652893066</v>
      </c>
      <c r="G8232">
        <v>209.91728210449</v>
      </c>
      <c r="H8232">
        <v>255.0269317627</v>
      </c>
      <c r="I8232">
        <v>295.4885559082</v>
      </c>
      <c r="J8232">
        <v>342.37255859375</v>
      </c>
      <c r="K8232" s="6">
        <f>IFERROR(EXP(TREND(LN($F$1:$J$1),LN(F8232:J8232),LN(Calculations!$B$3))),0)</f>
        <v>4.864572849862904E-2</v>
      </c>
    </row>
    <row r="8233" spans="1:11" x14ac:dyDescent="0.35">
      <c r="A8233">
        <v>8230</v>
      </c>
      <c r="B8233" t="str">
        <f t="shared" si="128"/>
        <v>24-70.5</v>
      </c>
      <c r="C8233">
        <v>-70.386180700009007</v>
      </c>
      <c r="D8233">
        <v>23.683187121281001</v>
      </c>
      <c r="E8233">
        <f>ASIN(SQRT((SIN(RADIANS(PARAMETERS!$D$8-D8233)/2)*SIN(RADIANS(PARAMETERS!$D$8-D8233)/2))+(COS(RADIANS(D8233))*COS(RADIANS(PARAMETERS!$D$8))*SIN(RADIANS(PARAMETERS!$D$9-C8233)/2)*SIN(RADIANS(PARAMETERS!$D$9-C8233)/2))))*2*3958.756</f>
        <v>852.79440090722073</v>
      </c>
      <c r="F8233">
        <v>181.19093322754</v>
      </c>
      <c r="G8233">
        <v>210.0266418457</v>
      </c>
      <c r="H8233">
        <v>255.30897521973</v>
      </c>
      <c r="I8233">
        <v>295.94641113281</v>
      </c>
      <c r="J8233">
        <v>343.05517578125</v>
      </c>
      <c r="K8233" s="6">
        <f>IFERROR(EXP(TREND(LN($F$1:$J$1),LN(F8233:J8233),LN(Calculations!$B$3))),0)</f>
        <v>4.8534308112305746E-2</v>
      </c>
    </row>
    <row r="8234" spans="1:11" x14ac:dyDescent="0.35">
      <c r="A8234">
        <v>8231</v>
      </c>
      <c r="B8234" t="str">
        <f t="shared" si="128"/>
        <v>24-70.5</v>
      </c>
      <c r="C8234">
        <v>-70.657502034909996</v>
      </c>
      <c r="D8234">
        <v>23.683187121281001</v>
      </c>
      <c r="E8234">
        <f>ASIN(SQRT((SIN(RADIANS(PARAMETERS!$D$8-D8234)/2)*SIN(RADIANS(PARAMETERS!$D$8-D8234)/2))+(COS(RADIANS(D8234))*COS(RADIANS(PARAMETERS!$D$8))*SIN(RADIANS(PARAMETERS!$D$9-C8234)/2)*SIN(RADIANS(PARAMETERS!$D$9-C8234)/2))))*2*3958.756</f>
        <v>865.98092643502389</v>
      </c>
      <c r="F8234">
        <v>181.14262390137</v>
      </c>
      <c r="G8234">
        <v>210.0442199707</v>
      </c>
      <c r="H8234">
        <v>255.44863891602</v>
      </c>
      <c r="I8234">
        <v>296.21206665039</v>
      </c>
      <c r="J8234">
        <v>343.48348999023</v>
      </c>
      <c r="K8234" s="6">
        <f>IFERROR(EXP(TREND(LN($F$1:$J$1),LN(F8234:J8234),LN(Calculations!$B$3))),0)</f>
        <v>4.8372143062527961E-2</v>
      </c>
    </row>
    <row r="8235" spans="1:11" x14ac:dyDescent="0.35">
      <c r="A8235">
        <v>8232</v>
      </c>
      <c r="B8235" t="str">
        <f t="shared" si="128"/>
        <v>24-71</v>
      </c>
      <c r="C8235">
        <v>-70.928823369810999</v>
      </c>
      <c r="D8235">
        <v>23.683187121281001</v>
      </c>
      <c r="E8235">
        <f>ASIN(SQRT((SIN(RADIANS(PARAMETERS!$D$8-D8235)/2)*SIN(RADIANS(PARAMETERS!$D$8-D8235)/2))+(COS(RADIANS(D8235))*COS(RADIANS(PARAMETERS!$D$8))*SIN(RADIANS(PARAMETERS!$D$9-C8235)/2)*SIN(RADIANS(PARAMETERS!$D$9-C8235)/2))))*2*3958.756</f>
        <v>879.32314746633153</v>
      </c>
      <c r="F8235">
        <v>181.09906005859</v>
      </c>
      <c r="G8235">
        <v>210.06240844727</v>
      </c>
      <c r="H8235">
        <v>255.58108520508</v>
      </c>
      <c r="I8235">
        <v>296.46234130859</v>
      </c>
      <c r="J8235">
        <v>343.88568115234</v>
      </c>
      <c r="K8235" s="6">
        <f>IFERROR(EXP(TREND(LN($F$1:$J$1),LN(F8235:J8235),LN(Calculations!$B$3))),0)</f>
        <v>4.8224130526784724E-2</v>
      </c>
    </row>
    <row r="8236" spans="1:11" x14ac:dyDescent="0.35">
      <c r="A8236">
        <v>8233</v>
      </c>
      <c r="B8236" t="str">
        <f t="shared" si="128"/>
        <v>24-71</v>
      </c>
      <c r="C8236">
        <v>-71.200144704712002</v>
      </c>
      <c r="D8236">
        <v>23.683187121281001</v>
      </c>
      <c r="E8236">
        <f>ASIN(SQRT((SIN(RADIANS(PARAMETERS!$D$8-D8236)/2)*SIN(RADIANS(PARAMETERS!$D$8-D8236)/2))+(COS(RADIANS(D8236))*COS(RADIANS(PARAMETERS!$D$8))*SIN(RADIANS(PARAMETERS!$D$9-C8236)/2)*SIN(RADIANS(PARAMETERS!$D$9-C8236)/2))))*2*3958.756</f>
        <v>892.81405040296158</v>
      </c>
      <c r="F8236">
        <v>181.06610107422</v>
      </c>
      <c r="G8236">
        <v>210.08694458008</v>
      </c>
      <c r="H8236">
        <v>255.7117767334</v>
      </c>
      <c r="I8236">
        <v>296.70227050781</v>
      </c>
      <c r="J8236">
        <v>344.2663269043</v>
      </c>
      <c r="K8236" s="6">
        <f>IFERROR(EXP(TREND(LN($F$1:$J$1),LN(F8236:J8236),LN(Calculations!$B$3))),0)</f>
        <v>4.809838254325894E-2</v>
      </c>
    </row>
    <row r="8237" spans="1:11" x14ac:dyDescent="0.35">
      <c r="A8237">
        <v>8234</v>
      </c>
      <c r="B8237" t="str">
        <f t="shared" si="128"/>
        <v>24-71.5</v>
      </c>
      <c r="C8237">
        <v>-71.471466039613006</v>
      </c>
      <c r="D8237">
        <v>23.683187121281001</v>
      </c>
      <c r="E8237">
        <f>ASIN(SQRT((SIN(RADIANS(PARAMETERS!$D$8-D8237)/2)*SIN(RADIANS(PARAMETERS!$D$8-D8237)/2))+(COS(RADIANS(D8237))*COS(RADIANS(PARAMETERS!$D$8))*SIN(RADIANS(PARAMETERS!$D$9-C8237)/2)*SIN(RADIANS(PARAMETERS!$D$9-C8237)/2))))*2*3958.756</f>
        <v>906.44696276375703</v>
      </c>
      <c r="F8237">
        <v>180.98297119141</v>
      </c>
      <c r="G8237">
        <v>210.02424621582</v>
      </c>
      <c r="H8237">
        <v>255.68960571289</v>
      </c>
      <c r="I8237">
        <v>296.72396850586</v>
      </c>
      <c r="J8237">
        <v>344.3464050293</v>
      </c>
      <c r="K8237" s="6">
        <f>IFERROR(EXP(TREND(LN($F$1:$J$1),LN(F8237:J8237),LN(Calculations!$B$3))),0)</f>
        <v>4.7950445360738274E-2</v>
      </c>
    </row>
    <row r="8238" spans="1:11" x14ac:dyDescent="0.35">
      <c r="A8238">
        <v>8235</v>
      </c>
      <c r="B8238" t="str">
        <f t="shared" si="128"/>
        <v>24-71.5</v>
      </c>
      <c r="C8238">
        <v>-71.742787374513995</v>
      </c>
      <c r="D8238">
        <v>23.683187121281001</v>
      </c>
      <c r="E8238">
        <f>ASIN(SQRT((SIN(RADIANS(PARAMETERS!$D$8-D8238)/2)*SIN(RADIANS(PARAMETERS!$D$8-D8238)/2))+(COS(RADIANS(D8238))*COS(RADIANS(PARAMETERS!$D$8))*SIN(RADIANS(PARAMETERS!$D$9-C8238)/2)*SIN(RADIANS(PARAMETERS!$D$9-C8238)/2))))*2*3958.756</f>
        <v>920.21553872915388</v>
      </c>
      <c r="F8238">
        <v>180.91163635254</v>
      </c>
      <c r="G8238">
        <v>209.9708404541</v>
      </c>
      <c r="H8238">
        <v>255.67169189453</v>
      </c>
      <c r="I8238">
        <v>296.74438476563</v>
      </c>
      <c r="J8238">
        <v>344.41778564453</v>
      </c>
      <c r="K8238" s="6">
        <f>IFERROR(EXP(TREND(LN($F$1:$J$1),LN(F8238:J8238),LN(Calculations!$B$3))),0)</f>
        <v>4.7823592845594065E-2</v>
      </c>
    </row>
    <row r="8239" spans="1:11" x14ac:dyDescent="0.35">
      <c r="A8239">
        <v>8236</v>
      </c>
      <c r="B8239" t="str">
        <f t="shared" si="128"/>
        <v>24-72</v>
      </c>
      <c r="C8239">
        <v>-72.014108709414998</v>
      </c>
      <c r="D8239">
        <v>23.683187121281001</v>
      </c>
      <c r="E8239">
        <f>ASIN(SQRT((SIN(RADIANS(PARAMETERS!$D$8-D8239)/2)*SIN(RADIANS(PARAMETERS!$D$8-D8239)/2))+(COS(RADIANS(D8239))*COS(RADIANS(PARAMETERS!$D$8))*SIN(RADIANS(PARAMETERS!$D$9-C8239)/2)*SIN(RADIANS(PARAMETERS!$D$9-C8239)/2))))*2*3958.756</f>
        <v>934.11374474477498</v>
      </c>
      <c r="F8239">
        <v>180.85546875</v>
      </c>
      <c r="G8239">
        <v>209.93087768555</v>
      </c>
      <c r="H8239">
        <v>255.66352844238</v>
      </c>
      <c r="I8239">
        <v>296.77032470703</v>
      </c>
      <c r="J8239">
        <v>344.48889160156</v>
      </c>
      <c r="K8239" s="6">
        <f>IFERROR(EXP(TREND(LN($F$1:$J$1),LN(F8239:J8239),LN(Calculations!$B$3))),0)</f>
        <v>4.7721297280069221E-2</v>
      </c>
    </row>
    <row r="8240" spans="1:11" x14ac:dyDescent="0.35">
      <c r="A8240">
        <v>8237</v>
      </c>
      <c r="B8240" t="str">
        <f t="shared" si="128"/>
        <v>24-72.5</v>
      </c>
      <c r="C8240">
        <v>-72.285430044316001</v>
      </c>
      <c r="D8240">
        <v>23.683187121281001</v>
      </c>
      <c r="E8240">
        <f>ASIN(SQRT((SIN(RADIANS(PARAMETERS!$D$8-D8240)/2)*SIN(RADIANS(PARAMETERS!$D$8-D8240)/2))+(COS(RADIANS(D8240))*COS(RADIANS(PARAMETERS!$D$8))*SIN(RADIANS(PARAMETERS!$D$9-C8240)/2)*SIN(RADIANS(PARAMETERS!$D$9-C8240)/2))))*2*3958.756</f>
        <v>948.13584529734169</v>
      </c>
      <c r="F8240">
        <v>180.8025970459</v>
      </c>
      <c r="G8240">
        <v>209.87757873535</v>
      </c>
      <c r="H8240">
        <v>255.6114654541</v>
      </c>
      <c r="I8240">
        <v>296.72106933594</v>
      </c>
      <c r="J8240">
        <v>344.44458007813</v>
      </c>
      <c r="K8240" s="6">
        <f>IFERROR(EXP(TREND(LN($F$1:$J$1),LN(F8240:J8240),LN(Calculations!$B$3))),0)</f>
        <v>4.7646042097098662E-2</v>
      </c>
    </row>
    <row r="8241" spans="1:11" x14ac:dyDescent="0.35">
      <c r="A8241">
        <v>8238</v>
      </c>
      <c r="B8241" t="str">
        <f t="shared" si="128"/>
        <v>24-72.5</v>
      </c>
      <c r="C8241">
        <v>-72.556751379217005</v>
      </c>
      <c r="D8241">
        <v>23.683187121281001</v>
      </c>
      <c r="E8241">
        <f>ASIN(SQRT((SIN(RADIANS(PARAMETERS!$D$8-D8241)/2)*SIN(RADIANS(PARAMETERS!$D$8-D8241)/2))+(COS(RADIANS(D8241))*COS(RADIANS(PARAMETERS!$D$8))*SIN(RADIANS(PARAMETERS!$D$9-C8241)/2)*SIN(RADIANS(PARAMETERS!$D$9-C8241)/2))))*2*3958.756</f>
        <v>962.2763889539425</v>
      </c>
      <c r="F8241">
        <v>180.81956481934</v>
      </c>
      <c r="G8241">
        <v>209.91273498535</v>
      </c>
      <c r="H8241">
        <v>255.67901611328</v>
      </c>
      <c r="I8241">
        <v>296.82104492188</v>
      </c>
      <c r="J8241">
        <v>344.58551025391</v>
      </c>
      <c r="K8241" s="6">
        <f>IFERROR(EXP(TREND(LN($F$1:$J$1),LN(F8241:J8241),LN(Calculations!$B$3))),0)</f>
        <v>4.7646698546336096E-2</v>
      </c>
    </row>
    <row r="8242" spans="1:11" x14ac:dyDescent="0.35">
      <c r="A8242">
        <v>8239</v>
      </c>
      <c r="B8242" t="str">
        <f t="shared" si="128"/>
        <v>24-73</v>
      </c>
      <c r="C8242">
        <v>-72.828072714117994</v>
      </c>
      <c r="D8242">
        <v>23.683187121281001</v>
      </c>
      <c r="E8242">
        <f>ASIN(SQRT((SIN(RADIANS(PARAMETERS!$D$8-D8242)/2)*SIN(RADIANS(PARAMETERS!$D$8-D8242)/2))+(COS(RADIANS(D8242))*COS(RADIANS(PARAMETERS!$D$8))*SIN(RADIANS(PARAMETERS!$D$9-C8242)/2)*SIN(RADIANS(PARAMETERS!$D$9-C8242)/2))))*2*3958.756</f>
        <v>976.53019473644031</v>
      </c>
      <c r="F8242">
        <v>180.87596130371</v>
      </c>
      <c r="G8242">
        <v>209.9945526123</v>
      </c>
      <c r="H8242">
        <v>255.80477905273</v>
      </c>
      <c r="I8242">
        <v>296.98983764648</v>
      </c>
      <c r="J8242">
        <v>344.80773925781</v>
      </c>
      <c r="K8242" s="6">
        <f>IFERROR(EXP(TREND(LN($F$1:$J$1),LN(F8242:J8242),LN(Calculations!$B$3))),0)</f>
        <v>4.7694491345318724E-2</v>
      </c>
    </row>
    <row r="8243" spans="1:11" x14ac:dyDescent="0.35">
      <c r="A8243">
        <v>8240</v>
      </c>
      <c r="B8243" t="str">
        <f t="shared" si="128"/>
        <v>24-73</v>
      </c>
      <c r="C8243">
        <v>-73.099394049018997</v>
      </c>
      <c r="D8243">
        <v>23.683187121281001</v>
      </c>
      <c r="E8243">
        <f>ASIN(SQRT((SIN(RADIANS(PARAMETERS!$D$8-D8243)/2)*SIN(RADIANS(PARAMETERS!$D$8-D8243)/2))+(COS(RADIANS(D8243))*COS(RADIANS(PARAMETERS!$D$8))*SIN(RADIANS(PARAMETERS!$D$9-C8243)/2)*SIN(RADIANS(PARAMETERS!$D$9-C8243)/2))))*2*3958.756</f>
        <v>990.89233888633385</v>
      </c>
      <c r="F8243">
        <v>180.83779907227</v>
      </c>
      <c r="G8243">
        <v>209.93615722656</v>
      </c>
      <c r="H8243">
        <v>255.71087646484</v>
      </c>
      <c r="I8243">
        <v>296.86068725586</v>
      </c>
      <c r="J8243">
        <v>344.63433837891</v>
      </c>
      <c r="K8243" s="6">
        <f>IFERROR(EXP(TREND(LN($F$1:$J$1),LN(F8243:J8243),LN(Calculations!$B$3))),0)</f>
        <v>4.7666585452801689E-2</v>
      </c>
    </row>
    <row r="8244" spans="1:11" x14ac:dyDescent="0.35">
      <c r="A8244">
        <v>8241</v>
      </c>
      <c r="B8244" t="str">
        <f t="shared" si="128"/>
        <v>24-73.5</v>
      </c>
      <c r="C8244">
        <v>-73.37071538392</v>
      </c>
      <c r="D8244">
        <v>23.683187121281001</v>
      </c>
      <c r="E8244">
        <f>ASIN(SQRT((SIN(RADIANS(PARAMETERS!$D$8-D8244)/2)*SIN(RADIANS(PARAMETERS!$D$8-D8244)/2))+(COS(RADIANS(D8244))*COS(RADIANS(PARAMETERS!$D$8))*SIN(RADIANS(PARAMETERS!$D$9-C8244)/2)*SIN(RADIANS(PARAMETERS!$D$9-C8244)/2))))*2*3958.756</f>
        <v>1005.3581420613683</v>
      </c>
      <c r="F8244">
        <v>180.77749633789</v>
      </c>
      <c r="G8244">
        <v>209.83714294434</v>
      </c>
      <c r="H8244">
        <v>255.54354858398</v>
      </c>
      <c r="I8244">
        <v>296.62539672852</v>
      </c>
      <c r="J8244">
        <v>344.3134765625</v>
      </c>
      <c r="K8244" s="6">
        <f>IFERROR(EXP(TREND(LN($F$1:$J$1),LN(F8244:J8244),LN(Calculations!$B$3))),0)</f>
        <v>4.7631114491844699E-2</v>
      </c>
    </row>
    <row r="8245" spans="1:11" x14ac:dyDescent="0.35">
      <c r="A8245">
        <v>8242</v>
      </c>
      <c r="B8245" t="str">
        <f t="shared" si="128"/>
        <v>24-73.5</v>
      </c>
      <c r="C8245">
        <v>-73.642036718821004</v>
      </c>
      <c r="D8245">
        <v>23.683187121281001</v>
      </c>
      <c r="E8245">
        <f>ASIN(SQRT((SIN(RADIANS(PARAMETERS!$D$8-D8245)/2)*SIN(RADIANS(PARAMETERS!$D$8-D8245)/2))+(COS(RADIANS(D8245))*COS(RADIANS(PARAMETERS!$D$8))*SIN(RADIANS(PARAMETERS!$D$9-C8245)/2)*SIN(RADIANS(PARAMETERS!$D$9-C8245)/2))))*2*3958.756</f>
        <v>1019.9231569933731</v>
      </c>
      <c r="F8245">
        <v>180.69003295898</v>
      </c>
      <c r="G8245">
        <v>209.6905670166</v>
      </c>
      <c r="H8245">
        <v>255.29252624512</v>
      </c>
      <c r="I8245">
        <v>296.27035522461</v>
      </c>
      <c r="J8245">
        <v>343.82751464844</v>
      </c>
      <c r="K8245" s="6">
        <f>IFERROR(EXP(TREND(LN($F$1:$J$1),LN(F8245:J8245),LN(Calculations!$B$3))),0)</f>
        <v>4.7583454307772187E-2</v>
      </c>
    </row>
    <row r="8246" spans="1:11" x14ac:dyDescent="0.35">
      <c r="A8246">
        <v>8243</v>
      </c>
      <c r="B8246" t="str">
        <f t="shared" si="128"/>
        <v>24-74</v>
      </c>
      <c r="C8246">
        <v>-73.913358053722007</v>
      </c>
      <c r="D8246">
        <v>23.683187121281001</v>
      </c>
      <c r="E8246">
        <f>ASIN(SQRT((SIN(RADIANS(PARAMETERS!$D$8-D8246)/2)*SIN(RADIANS(PARAMETERS!$D$8-D8246)/2))+(COS(RADIANS(D8246))*COS(RADIANS(PARAMETERS!$D$8))*SIN(RADIANS(PARAMETERS!$D$9-C8246)/2)*SIN(RADIANS(PARAMETERS!$D$9-C8246)/2))))*2*3958.756</f>
        <v>1034.5831566268714</v>
      </c>
      <c r="F8246">
        <v>180.56553649902</v>
      </c>
      <c r="G8246">
        <v>209.47926330566</v>
      </c>
      <c r="H8246">
        <v>254.92765808105</v>
      </c>
      <c r="I8246">
        <v>295.75241088867</v>
      </c>
      <c r="J8246">
        <v>343.11672973633</v>
      </c>
      <c r="K8246" s="6">
        <f>IFERROR(EXP(TREND(LN($F$1:$J$1),LN(F8246:J8246),LN(Calculations!$B$3))),0)</f>
        <v>4.7519177575774348E-2</v>
      </c>
    </row>
    <row r="8247" spans="1:11" x14ac:dyDescent="0.35">
      <c r="A8247">
        <v>8244</v>
      </c>
      <c r="B8247" t="str">
        <f t="shared" si="128"/>
        <v>24-74</v>
      </c>
      <c r="C8247">
        <v>-74.184679388622996</v>
      </c>
      <c r="D8247">
        <v>23.683187121281001</v>
      </c>
      <c r="E8247">
        <f>ASIN(SQRT((SIN(RADIANS(PARAMETERS!$D$8-D8247)/2)*SIN(RADIANS(PARAMETERS!$D$8-D8247)/2))+(COS(RADIANS(D8247))*COS(RADIANS(PARAMETERS!$D$8))*SIN(RADIANS(PARAMETERS!$D$9-C8247)/2)*SIN(RADIANS(PARAMETERS!$D$9-C8247)/2))))*2*3958.756</f>
        <v>1049.3341227498083</v>
      </c>
      <c r="F8247">
        <v>180.48176574707</v>
      </c>
      <c r="G8247">
        <v>209.32685852051</v>
      </c>
      <c r="H8247">
        <v>254.65338134766</v>
      </c>
      <c r="I8247">
        <v>295.35629272461</v>
      </c>
      <c r="J8247">
        <v>342.56677246094</v>
      </c>
      <c r="K8247" s="6">
        <f>IFERROR(EXP(TREND(LN($F$1:$J$1),LN(F8247:J8247),LN(Calculations!$B$3))),0)</f>
        <v>4.7489267721570312E-2</v>
      </c>
    </row>
    <row r="8248" spans="1:11" x14ac:dyDescent="0.35">
      <c r="A8248">
        <v>8245</v>
      </c>
      <c r="B8248" t="str">
        <f t="shared" si="128"/>
        <v>24-74.5</v>
      </c>
      <c r="C8248">
        <v>-74.456000723523999</v>
      </c>
      <c r="D8248">
        <v>23.683187121281001</v>
      </c>
      <c r="E8248">
        <f>ASIN(SQRT((SIN(RADIANS(PARAMETERS!$D$8-D8248)/2)*SIN(RADIANS(PARAMETERS!$D$8-D8248)/2))+(COS(RADIANS(D8248))*COS(RADIANS(PARAMETERS!$D$8))*SIN(RADIANS(PARAMETERS!$D$9-C8248)/2)*SIN(RADIANS(PARAMETERS!$D$9-C8248)/2))))*2*3958.756</f>
        <v>1064.1722351209346</v>
      </c>
      <c r="F8248">
        <v>180.41288757324</v>
      </c>
      <c r="G8248">
        <v>209.19659423828</v>
      </c>
      <c r="H8248">
        <v>254.4139251709</v>
      </c>
      <c r="I8248">
        <v>295.0075378418</v>
      </c>
      <c r="J8248">
        <v>342.07995605469</v>
      </c>
      <c r="K8248" s="6">
        <f>IFERROR(EXP(TREND(LN($F$1:$J$1),LN(F8248:J8248),LN(Calculations!$B$3))),0)</f>
        <v>4.7471166572980471E-2</v>
      </c>
    </row>
    <row r="8249" spans="1:11" x14ac:dyDescent="0.35">
      <c r="A8249">
        <v>8246</v>
      </c>
      <c r="B8249" t="str">
        <f t="shared" si="128"/>
        <v>24-74.5</v>
      </c>
      <c r="C8249">
        <v>-74.727322058425003</v>
      </c>
      <c r="D8249">
        <v>23.683187121281001</v>
      </c>
      <c r="E8249">
        <f>ASIN(SQRT((SIN(RADIANS(PARAMETERS!$D$8-D8249)/2)*SIN(RADIANS(PARAMETERS!$D$8-D8249)/2))+(COS(RADIANS(D8249))*COS(RADIANS(PARAMETERS!$D$8))*SIN(RADIANS(PARAMETERS!$D$9-C8249)/2)*SIN(RADIANS(PARAMETERS!$D$9-C8249)/2))))*2*3958.756</f>
        <v>1079.0938610928872</v>
      </c>
      <c r="F8249">
        <v>180.3123626709</v>
      </c>
      <c r="G8249">
        <v>209.01965332031</v>
      </c>
      <c r="H8249">
        <v>254.1018371582</v>
      </c>
      <c r="I8249">
        <v>294.56076049805</v>
      </c>
      <c r="J8249">
        <v>341.46350097656</v>
      </c>
      <c r="K8249" s="6">
        <f>IFERROR(EXP(TREND(LN($F$1:$J$1),LN(F8249:J8249),LN(Calculations!$B$3))),0)</f>
        <v>4.7427088322070099E-2</v>
      </c>
    </row>
    <row r="8250" spans="1:11" x14ac:dyDescent="0.35">
      <c r="A8250">
        <v>8247</v>
      </c>
      <c r="B8250" t="str">
        <f t="shared" si="128"/>
        <v>24-75</v>
      </c>
      <c r="C8250">
        <v>-74.998643393324997</v>
      </c>
      <c r="D8250">
        <v>23.683187121281001</v>
      </c>
      <c r="E8250">
        <f>ASIN(SQRT((SIN(RADIANS(PARAMETERS!$D$8-D8250)/2)*SIN(RADIANS(PARAMETERS!$D$8-D8250)/2))+(COS(RADIANS(D8250))*COS(RADIANS(PARAMETERS!$D$8))*SIN(RADIANS(PARAMETERS!$D$9-C8250)/2)*SIN(RADIANS(PARAMETERS!$D$9-C8250)/2))))*2*3958.756</f>
        <v>1094.0955457255025</v>
      </c>
      <c r="F8250">
        <v>180.2385559082</v>
      </c>
      <c r="G8250">
        <v>208.88717651367</v>
      </c>
      <c r="H8250">
        <v>253.86553955078</v>
      </c>
      <c r="I8250">
        <v>294.2209777832</v>
      </c>
      <c r="J8250">
        <v>340.9934387207</v>
      </c>
      <c r="K8250" s="6">
        <f>IFERROR(EXP(TREND(LN($F$1:$J$1),LN(F8250:J8250),LN(Calculations!$B$3))),0)</f>
        <v>4.7397964801282985E-2</v>
      </c>
    </row>
    <row r="8251" spans="1:11" x14ac:dyDescent="0.35">
      <c r="A8251">
        <v>8248</v>
      </c>
      <c r="B8251" t="str">
        <f t="shared" si="128"/>
        <v>24-75.5</v>
      </c>
      <c r="C8251">
        <v>-75.269964728226</v>
      </c>
      <c r="D8251">
        <v>23.683187121281001</v>
      </c>
      <c r="E8251">
        <f>ASIN(SQRT((SIN(RADIANS(PARAMETERS!$D$8-D8251)/2)*SIN(RADIANS(PARAMETERS!$D$8-D8251)/2))+(COS(RADIANS(D8251))*COS(RADIANS(PARAMETERS!$D$8))*SIN(RADIANS(PARAMETERS!$D$9-C8251)/2)*SIN(RADIANS(PARAMETERS!$D$9-C8251)/2))))*2*3958.756</f>
        <v>1109.1740023807606</v>
      </c>
      <c r="F8251">
        <v>180.12538146973</v>
      </c>
      <c r="G8251">
        <v>208.70742797852</v>
      </c>
      <c r="H8251">
        <v>253.56924438477</v>
      </c>
      <c r="I8251">
        <v>293.80950927734</v>
      </c>
      <c r="J8251">
        <v>340.43786621094</v>
      </c>
      <c r="K8251" s="6">
        <f>IFERROR(EXP(TREND(LN($F$1:$J$1),LN(F8251:J8251),LN(Calculations!$B$3))),0)</f>
        <v>4.7322212121360487E-2</v>
      </c>
    </row>
    <row r="8252" spans="1:11" x14ac:dyDescent="0.35">
      <c r="A8252">
        <v>8249</v>
      </c>
      <c r="B8252" t="str">
        <f t="shared" si="128"/>
        <v>24-75.5</v>
      </c>
      <c r="C8252">
        <v>-75.541286063127004</v>
      </c>
      <c r="D8252">
        <v>23.683187121281001</v>
      </c>
      <c r="E8252">
        <f>ASIN(SQRT((SIN(RADIANS(PARAMETERS!$D$8-D8252)/2)*SIN(RADIANS(PARAMETERS!$D$8-D8252)/2))+(COS(RADIANS(D8252))*COS(RADIANS(PARAMETERS!$D$8))*SIN(RADIANS(PARAMETERS!$D$9-C8252)/2)*SIN(RADIANS(PARAMETERS!$D$9-C8252)/2))))*2*3958.756</f>
        <v>1124.3261037868406</v>
      </c>
      <c r="F8252">
        <v>179.86070251465</v>
      </c>
      <c r="G8252">
        <v>208.32516479492</v>
      </c>
      <c r="H8252">
        <v>252.98384094238</v>
      </c>
      <c r="I8252">
        <v>293.02557373047</v>
      </c>
      <c r="J8252">
        <v>339.40744018555</v>
      </c>
      <c r="K8252" s="6">
        <f>IFERROR(EXP(TREND(LN($F$1:$J$1),LN(F8252:J8252),LN(Calculations!$B$3))),0)</f>
        <v>4.7094424053166432E-2</v>
      </c>
    </row>
    <row r="8253" spans="1:11" x14ac:dyDescent="0.35">
      <c r="A8253">
        <v>8250</v>
      </c>
      <c r="B8253" t="str">
        <f t="shared" si="128"/>
        <v>24-76</v>
      </c>
      <c r="C8253">
        <v>-75.812607398028007</v>
      </c>
      <c r="D8253">
        <v>23.683187121281001</v>
      </c>
      <c r="E8253">
        <f>ASIN(SQRT((SIN(RADIANS(PARAMETERS!$D$8-D8253)/2)*SIN(RADIANS(PARAMETERS!$D$8-D8253)/2))+(COS(RADIANS(D8253))*COS(RADIANS(PARAMETERS!$D$8))*SIN(RADIANS(PARAMETERS!$D$9-C8253)/2)*SIN(RADIANS(PARAMETERS!$D$9-C8253)/2))))*2*3958.756</f>
        <v>1139.5488735586259</v>
      </c>
      <c r="F8253">
        <v>179.4553527832</v>
      </c>
      <c r="G8253">
        <v>207.76795959473</v>
      </c>
      <c r="H8253">
        <v>252.16633605957</v>
      </c>
      <c r="I8253">
        <v>291.95590209961</v>
      </c>
      <c r="J8253">
        <v>338.02691650391</v>
      </c>
      <c r="K8253" s="6">
        <f>IFERROR(EXP(TREND(LN($F$1:$J$1),LN(F8253:J8253),LN(Calculations!$B$3))),0)</f>
        <v>4.6709029813646954E-2</v>
      </c>
    </row>
    <row r="8254" spans="1:11" x14ac:dyDescent="0.35">
      <c r="A8254">
        <v>8251</v>
      </c>
      <c r="B8254" t="str">
        <f t="shared" si="128"/>
        <v>24-76</v>
      </c>
      <c r="C8254">
        <v>-76.083928732928996</v>
      </c>
      <c r="D8254">
        <v>23.683187121281001</v>
      </c>
      <c r="E8254">
        <f>ASIN(SQRT((SIN(RADIANS(PARAMETERS!$D$8-D8254)/2)*SIN(RADIANS(PARAMETERS!$D$8-D8254)/2))+(COS(RADIANS(D8254))*COS(RADIANS(PARAMETERS!$D$8))*SIN(RADIANS(PARAMETERS!$D$9-C8254)/2)*SIN(RADIANS(PARAMETERS!$D$9-C8254)/2))))*2*3958.756</f>
        <v>1154.8394781585052</v>
      </c>
      <c r="F8254">
        <v>178.91622924805</v>
      </c>
      <c r="G8254">
        <v>207.05554199219</v>
      </c>
      <c r="H8254">
        <v>251.13250732422</v>
      </c>
      <c r="I8254">
        <v>290.61145019531</v>
      </c>
      <c r="J8254">
        <v>336.30023193359</v>
      </c>
      <c r="K8254" s="6">
        <f>IFERROR(EXP(TREND(LN($F$1:$J$1),LN(F8254:J8254),LN(Calculations!$B$3))),0)</f>
        <v>4.6185792420285275E-2</v>
      </c>
    </row>
    <row r="8255" spans="1:11" x14ac:dyDescent="0.35">
      <c r="A8255">
        <v>8252</v>
      </c>
      <c r="B8255" t="str">
        <f t="shared" si="128"/>
        <v>24-76.5</v>
      </c>
      <c r="C8255">
        <v>-76.355250067829999</v>
      </c>
      <c r="D8255">
        <v>23.683187121281001</v>
      </c>
      <c r="E8255">
        <f>ASIN(SQRT((SIN(RADIANS(PARAMETERS!$D$8-D8255)/2)*SIN(RADIANS(PARAMETERS!$D$8-D8255)/2))+(COS(RADIANS(D8255))*COS(RADIANS(PARAMETERS!$D$8))*SIN(RADIANS(PARAMETERS!$D$9-C8255)/2)*SIN(RADIANS(PARAMETERS!$D$9-C8255)/2))))*2*3958.756</f>
        <v>1170.1952192814053</v>
      </c>
      <c r="F8255">
        <v>178.30648803711</v>
      </c>
      <c r="G8255">
        <v>206.2647857666</v>
      </c>
      <c r="H8255">
        <v>249.97657775879</v>
      </c>
      <c r="I8255">
        <v>289.10189819336</v>
      </c>
      <c r="J8255">
        <v>334.35485839844</v>
      </c>
      <c r="K8255" s="6">
        <f>IFERROR(EXP(TREND(LN($F$1:$J$1),LN(F8255:J8255),LN(Calculations!$B$3))),0)</f>
        <v>4.5603384229095989E-2</v>
      </c>
    </row>
    <row r="8256" spans="1:11" x14ac:dyDescent="0.35">
      <c r="A8256">
        <v>8253</v>
      </c>
      <c r="B8256" t="str">
        <f t="shared" si="128"/>
        <v>24-76.5</v>
      </c>
      <c r="C8256">
        <v>-76.626571402731003</v>
      </c>
      <c r="D8256">
        <v>23.683187121281001</v>
      </c>
      <c r="E8256">
        <f>ASIN(SQRT((SIN(RADIANS(PARAMETERS!$D$8-D8256)/2)*SIN(RADIANS(PARAMETERS!$D$8-D8256)/2))+(COS(RADIANS(D8256))*COS(RADIANS(PARAMETERS!$D$8))*SIN(RADIANS(PARAMETERS!$D$9-C8256)/2)*SIN(RADIANS(PARAMETERS!$D$9-C8256)/2))))*2*3958.756</f>
        <v>1185.6135266468698</v>
      </c>
      <c r="F8256">
        <v>177.73887634277</v>
      </c>
      <c r="G8256">
        <v>205.58695983887</v>
      </c>
      <c r="H8256">
        <v>248.9861907959</v>
      </c>
      <c r="I8256">
        <v>287.80905151367</v>
      </c>
      <c r="J8256">
        <v>332.68942260742</v>
      </c>
      <c r="K8256" s="6">
        <f>IFERROR(EXP(TREND(LN($F$1:$J$1),LN(F8256:J8256),LN(Calculations!$B$3))),0)</f>
        <v>4.5060832043210999E-2</v>
      </c>
    </row>
    <row r="8257" spans="1:11" x14ac:dyDescent="0.35">
      <c r="A8257">
        <v>8254</v>
      </c>
      <c r="B8257" t="str">
        <f t="shared" si="128"/>
        <v>24-77</v>
      </c>
      <c r="C8257">
        <v>-76.897892737632006</v>
      </c>
      <c r="D8257">
        <v>23.683187121281001</v>
      </c>
      <c r="E8257">
        <f>ASIN(SQRT((SIN(RADIANS(PARAMETERS!$D$8-D8257)/2)*SIN(RADIANS(PARAMETERS!$D$8-D8257)/2))+(COS(RADIANS(D8257))*COS(RADIANS(PARAMETERS!$D$8))*SIN(RADIANS(PARAMETERS!$D$9-C8257)/2)*SIN(RADIANS(PARAMETERS!$D$9-C8257)/2))))*2*3958.756</f>
        <v>1201.0919511806935</v>
      </c>
      <c r="F8257">
        <v>177.26403808594</v>
      </c>
      <c r="G8257">
        <v>205.03057861328</v>
      </c>
      <c r="H8257">
        <v>248.16732788086</v>
      </c>
      <c r="I8257">
        <v>286.73593139648</v>
      </c>
      <c r="J8257">
        <v>331.30285644531</v>
      </c>
      <c r="K8257" s="6">
        <f>IFERROR(EXP(TREND(LN($F$1:$J$1),LN(F8257:J8257),LN(Calculations!$B$3))),0)</f>
        <v>4.4613503830910901E-2</v>
      </c>
    </row>
    <row r="8258" spans="1:11" x14ac:dyDescent="0.35">
      <c r="A8258">
        <v>8255</v>
      </c>
      <c r="B8258" t="str">
        <f t="shared" si="128"/>
        <v>24-77</v>
      </c>
      <c r="C8258">
        <v>-77.169214072532995</v>
      </c>
      <c r="D8258">
        <v>23.683187121281001</v>
      </c>
      <c r="E8258">
        <f>ASIN(SQRT((SIN(RADIANS(PARAMETERS!$D$8-D8258)/2)*SIN(RADIANS(PARAMETERS!$D$8-D8258)/2))+(COS(RADIANS(D8258))*COS(RADIANS(PARAMETERS!$D$8))*SIN(RADIANS(PARAMETERS!$D$9-C8258)/2)*SIN(RADIANS(PARAMETERS!$D$9-C8258)/2))))*2*3958.756</f>
        <v>1216.628158568438</v>
      </c>
      <c r="F8258">
        <v>176.94577026367</v>
      </c>
      <c r="G8258">
        <v>204.61407470703</v>
      </c>
      <c r="H8258">
        <v>247.54222106934</v>
      </c>
      <c r="I8258">
        <v>285.9079284668</v>
      </c>
      <c r="J8258">
        <v>330.22399902344</v>
      </c>
      <c r="K8258" s="6">
        <f>IFERROR(EXP(TREND(LN($F$1:$J$1),LN(F8258:J8258),LN(Calculations!$B$3))),0)</f>
        <v>4.4326431967585074E-2</v>
      </c>
    </row>
    <row r="8259" spans="1:11" x14ac:dyDescent="0.35">
      <c r="A8259">
        <v>8256</v>
      </c>
      <c r="B8259" t="str">
        <f t="shared" si="128"/>
        <v>24-77.5</v>
      </c>
      <c r="C8259">
        <v>-77.440535407433998</v>
      </c>
      <c r="D8259">
        <v>23.683187121281001</v>
      </c>
      <c r="E8259">
        <f>ASIN(SQRT((SIN(RADIANS(PARAMETERS!$D$8-D8259)/2)*SIN(RADIANS(PARAMETERS!$D$8-D8259)/2))+(COS(RADIANS(D8259))*COS(RADIANS(PARAMETERS!$D$8))*SIN(RADIANS(PARAMETERS!$D$9-C8259)/2)*SIN(RADIANS(PARAMETERS!$D$9-C8259)/2))))*2*3958.756</f>
        <v>1232.2199231632474</v>
      </c>
      <c r="F8259">
        <v>176.76768493652</v>
      </c>
      <c r="G8259">
        <v>204.36389160156</v>
      </c>
      <c r="H8259">
        <v>247.15930175781</v>
      </c>
      <c r="I8259">
        <v>285.39547729492</v>
      </c>
      <c r="J8259">
        <v>329.55096435547</v>
      </c>
      <c r="K8259" s="6">
        <f>IFERROR(EXP(TREND(LN($F$1:$J$1),LN(F8259:J8259),LN(Calculations!$B$3))),0)</f>
        <v>4.4173342979327242E-2</v>
      </c>
    </row>
    <row r="8260" spans="1:11" x14ac:dyDescent="0.35">
      <c r="A8260">
        <v>8257</v>
      </c>
      <c r="B8260" t="str">
        <f t="shared" si="128"/>
        <v>24-77.5</v>
      </c>
      <c r="C8260">
        <v>-77.711856742335002</v>
      </c>
      <c r="D8260">
        <v>23.683187121281001</v>
      </c>
      <c r="E8260">
        <f>ASIN(SQRT((SIN(RADIANS(PARAMETERS!$D$8-D8260)/2)*SIN(RADIANS(PARAMETERS!$D$8-D8260)/2))+(COS(RADIANS(D8260))*COS(RADIANS(PARAMETERS!$D$8))*SIN(RADIANS(PARAMETERS!$D$9-C8260)/2)*SIN(RADIANS(PARAMETERS!$D$9-C8260)/2))))*2*3958.756</f>
        <v>1247.865122230558</v>
      </c>
      <c r="F8260">
        <v>176.60322570801</v>
      </c>
      <c r="G8260">
        <v>204.12187194824</v>
      </c>
      <c r="H8260">
        <v>246.7830657959</v>
      </c>
      <c r="I8260">
        <v>284.88790893555</v>
      </c>
      <c r="J8260">
        <v>328.88024902344</v>
      </c>
      <c r="K8260" s="6">
        <f>IFERROR(EXP(TREND(LN($F$1:$J$1),LN(F8260:J8260),LN(Calculations!$B$3))),0)</f>
        <v>4.4037929381256093E-2</v>
      </c>
    </row>
    <row r="8261" spans="1:11" x14ac:dyDescent="0.35">
      <c r="A8261">
        <v>8258</v>
      </c>
      <c r="B8261" t="str">
        <f t="shared" ref="B8261:B8324" si="129">MROUND(D8261,1)&amp;MROUND(C8261,-0.5)</f>
        <v>24-78</v>
      </c>
      <c r="C8261">
        <v>-77.983178077236005</v>
      </c>
      <c r="D8261">
        <v>23.683187121281001</v>
      </c>
      <c r="E8261">
        <f>ASIN(SQRT((SIN(RADIANS(PARAMETERS!$D$8-D8261)/2)*SIN(RADIANS(PARAMETERS!$D$8-D8261)/2))+(COS(RADIANS(D8261))*COS(RADIANS(PARAMETERS!$D$8))*SIN(RADIANS(PARAMETERS!$D$9-C8261)/2)*SIN(RADIANS(PARAMETERS!$D$9-C8261)/2))))*2*3958.756</f>
        <v>1263.561730512698</v>
      </c>
      <c r="F8261">
        <v>176.36422729492</v>
      </c>
      <c r="G8261">
        <v>203.77526855469</v>
      </c>
      <c r="H8261">
        <v>246.25074768066</v>
      </c>
      <c r="I8261">
        <v>284.17425537109</v>
      </c>
      <c r="J8261">
        <v>327.94171142578</v>
      </c>
      <c r="K8261" s="6">
        <f>IFERROR(EXP(TREND(LN($F$1:$J$1),LN(F8261:J8261),LN(Calculations!$B$3))),0)</f>
        <v>4.3834894931751106E-2</v>
      </c>
    </row>
    <row r="8262" spans="1:11" x14ac:dyDescent="0.35">
      <c r="A8262">
        <v>8259</v>
      </c>
      <c r="B8262" t="str">
        <f t="shared" si="129"/>
        <v>24-78.5</v>
      </c>
      <c r="C8262">
        <v>-78.254499412136994</v>
      </c>
      <c r="D8262">
        <v>23.683187121281001</v>
      </c>
      <c r="E8262">
        <f>ASIN(SQRT((SIN(RADIANS(PARAMETERS!$D$8-D8262)/2)*SIN(RADIANS(PARAMETERS!$D$8-D8262)/2))+(COS(RADIANS(D8262))*COS(RADIANS(PARAMETERS!$D$8))*SIN(RADIANS(PARAMETERS!$D$9-C8262)/2)*SIN(RADIANS(PARAMETERS!$D$9-C8262)/2))))*2*3958.756</f>
        <v>1279.3078150967676</v>
      </c>
      <c r="F8262">
        <v>176.09159851074</v>
      </c>
      <c r="G8262">
        <v>203.40455627441</v>
      </c>
      <c r="H8262">
        <v>245.69329833984</v>
      </c>
      <c r="I8262">
        <v>283.43521118164</v>
      </c>
      <c r="J8262">
        <v>326.97817993164</v>
      </c>
      <c r="K8262" s="6">
        <f>IFERROR(EXP(TREND(LN($F$1:$J$1),LN(F8262:J8262),LN(Calculations!$B$3))),0)</f>
        <v>4.3590939229138287E-2</v>
      </c>
    </row>
    <row r="8263" spans="1:11" x14ac:dyDescent="0.35">
      <c r="A8263">
        <v>8260</v>
      </c>
      <c r="B8263" t="str">
        <f t="shared" si="129"/>
        <v>24-78.5</v>
      </c>
      <c r="C8263">
        <v>-78.525820747037997</v>
      </c>
      <c r="D8263">
        <v>23.683187121281001</v>
      </c>
      <c r="E8263">
        <f>ASIN(SQRT((SIN(RADIANS(PARAMETERS!$D$8-D8263)/2)*SIN(RADIANS(PARAMETERS!$D$8-D8263)/2))+(COS(RADIANS(D8263))*COS(RADIANS(PARAMETERS!$D$8))*SIN(RADIANS(PARAMETERS!$D$9-C8263)/2)*SIN(RADIANS(PARAMETERS!$D$9-C8263)/2))))*2*3958.756</f>
        <v>1295.1015305697372</v>
      </c>
      <c r="F8263">
        <v>175.76440429688</v>
      </c>
      <c r="G8263">
        <v>202.98594665527</v>
      </c>
      <c r="H8263">
        <v>245.06768798828</v>
      </c>
      <c r="I8263">
        <v>282.60858154297</v>
      </c>
      <c r="J8263">
        <v>325.9033203125</v>
      </c>
      <c r="K8263" s="6">
        <f>IFERROR(EXP(TREND(LN($F$1:$J$1),LN(F8263:J8263),LN(Calculations!$B$3))),0)</f>
        <v>4.3293704720685715E-2</v>
      </c>
    </row>
    <row r="8264" spans="1:11" x14ac:dyDescent="0.35">
      <c r="A8264">
        <v>8261</v>
      </c>
      <c r="B8264" t="str">
        <f t="shared" si="129"/>
        <v>24-79</v>
      </c>
      <c r="C8264">
        <v>-78.797142081939</v>
      </c>
      <c r="D8264">
        <v>23.683187121281001</v>
      </c>
      <c r="E8264">
        <f>ASIN(SQRT((SIN(RADIANS(PARAMETERS!$D$8-D8264)/2)*SIN(RADIANS(PARAMETERS!$D$8-D8264)/2))+(COS(RADIANS(D8264))*COS(RADIANS(PARAMETERS!$D$8))*SIN(RADIANS(PARAMETERS!$D$9-C8264)/2)*SIN(RADIANS(PARAMETERS!$D$9-C8264)/2))))*2*3958.756</f>
        <v>1310.9411144452492</v>
      </c>
      <c r="F8264">
        <v>175.45979309082</v>
      </c>
      <c r="G8264">
        <v>202.59255981445</v>
      </c>
      <c r="H8264">
        <v>244.4758605957</v>
      </c>
      <c r="I8264">
        <v>281.82388305664</v>
      </c>
      <c r="J8264">
        <v>324.88031005859</v>
      </c>
      <c r="K8264" s="6">
        <f>IFERROR(EXP(TREND(LN($F$1:$J$1),LN(F8264:J8264),LN(Calculations!$B$3))),0)</f>
        <v>4.3020753477245641E-2</v>
      </c>
    </row>
    <row r="8265" spans="1:11" x14ac:dyDescent="0.35">
      <c r="A8265">
        <v>8262</v>
      </c>
      <c r="B8265" t="str">
        <f t="shared" si="129"/>
        <v>24-79</v>
      </c>
      <c r="C8265">
        <v>-79.068463416840004</v>
      </c>
      <c r="D8265">
        <v>23.683187121281001</v>
      </c>
      <c r="E8265">
        <f>ASIN(SQRT((SIN(RADIANS(PARAMETERS!$D$8-D8265)/2)*SIN(RADIANS(PARAMETERS!$D$8-D8265)/2))+(COS(RADIANS(D8265))*COS(RADIANS(PARAMETERS!$D$8))*SIN(RADIANS(PARAMETERS!$D$9-C8265)/2)*SIN(RADIANS(PARAMETERS!$D$9-C8265)/2))))*2*3958.756</f>
        <v>1326.8248828472463</v>
      </c>
      <c r="F8265">
        <v>175.29649353027</v>
      </c>
      <c r="G8265">
        <v>202.38653564453</v>
      </c>
      <c r="H8265">
        <v>244.16023254395</v>
      </c>
      <c r="I8265">
        <v>281.40151977539</v>
      </c>
      <c r="J8265">
        <v>324.32583618164</v>
      </c>
      <c r="K8265" s="6">
        <f>IFERROR(EXP(TREND(LN($F$1:$J$1),LN(F8265:J8265),LN(Calculations!$B$3))),0)</f>
        <v>4.2879020941868927E-2</v>
      </c>
    </row>
    <row r="8266" spans="1:11" x14ac:dyDescent="0.35">
      <c r="A8266">
        <v>8263</v>
      </c>
      <c r="B8266" t="str">
        <f t="shared" si="129"/>
        <v>24-79.5</v>
      </c>
      <c r="C8266">
        <v>-79.339784751741007</v>
      </c>
      <c r="D8266">
        <v>23.683187121281001</v>
      </c>
      <c r="E8266">
        <f>ASIN(SQRT((SIN(RADIANS(PARAMETERS!$D$8-D8266)/2)*SIN(RADIANS(PARAMETERS!$D$8-D8266)/2))+(COS(RADIANS(D8266))*COS(RADIANS(PARAMETERS!$D$8))*SIN(RADIANS(PARAMETERS!$D$9-C8266)/2)*SIN(RADIANS(PARAMETERS!$D$9-C8266)/2))))*2*3958.756</f>
        <v>1342.7512264361419</v>
      </c>
      <c r="F8266">
        <v>175.25283813477</v>
      </c>
      <c r="G8266">
        <v>202.32647705078</v>
      </c>
      <c r="H8266">
        <v>244.04002380371</v>
      </c>
      <c r="I8266">
        <v>281.22116088867</v>
      </c>
      <c r="J8266">
        <v>324.06954956055</v>
      </c>
      <c r="K8266" s="6">
        <f>IFERROR(EXP(TREND(LN($F$1:$J$1),LN(F8266:J8266),LN(Calculations!$B$3))),0)</f>
        <v>4.2865327536129337E-2</v>
      </c>
    </row>
    <row r="8267" spans="1:11" x14ac:dyDescent="0.35">
      <c r="A8267">
        <v>8264</v>
      </c>
      <c r="B8267" t="str">
        <f t="shared" si="129"/>
        <v>24-79.5</v>
      </c>
      <c r="C8267">
        <v>-79.611106086641996</v>
      </c>
      <c r="D8267">
        <v>23.683187121281001</v>
      </c>
      <c r="E8267">
        <f>ASIN(SQRT((SIN(RADIANS(PARAMETERS!$D$8-D8267)/2)*SIN(RADIANS(PARAMETERS!$D$8-D8267)/2))+(COS(RADIANS(D8267))*COS(RADIANS(PARAMETERS!$D$8))*SIN(RADIANS(PARAMETERS!$D$9-C8267)/2)*SIN(RADIANS(PARAMETERS!$D$9-C8267)/2))))*2*3958.756</f>
        <v>1358.7186065639135</v>
      </c>
      <c r="F8267">
        <v>175.31037902832</v>
      </c>
      <c r="G8267">
        <v>202.36753845215</v>
      </c>
      <c r="H8267">
        <v>244.04957580566</v>
      </c>
      <c r="I8267">
        <v>281.19714355469</v>
      </c>
      <c r="J8267">
        <v>324.00137329102</v>
      </c>
      <c r="K8267" s="6">
        <f>IFERROR(EXP(TREND(LN($F$1:$J$1),LN(F8267:J8267),LN(Calculations!$B$3))),0)</f>
        <v>4.2962718019555472E-2</v>
      </c>
    </row>
    <row r="8268" spans="1:11" x14ac:dyDescent="0.35">
      <c r="A8268">
        <v>8265</v>
      </c>
      <c r="B8268" t="str">
        <f t="shared" si="129"/>
        <v>24-80</v>
      </c>
      <c r="C8268">
        <v>-79.882427421542999</v>
      </c>
      <c r="D8268">
        <v>23.683187121281001</v>
      </c>
      <c r="E8268">
        <f>ASIN(SQRT((SIN(RADIANS(PARAMETERS!$D$8-D8268)/2)*SIN(RADIANS(PARAMETERS!$D$8-D8268)/2))+(COS(RADIANS(D8268))*COS(RADIANS(PARAMETERS!$D$8))*SIN(RADIANS(PARAMETERS!$D$9-C8268)/2)*SIN(RADIANS(PARAMETERS!$D$9-C8268)/2))))*2*3958.756</f>
        <v>1374.7255516451416</v>
      </c>
      <c r="F8268">
        <v>175.44618225098</v>
      </c>
      <c r="G8268">
        <v>202.48236083984</v>
      </c>
      <c r="H8268">
        <v>244.16622924805</v>
      </c>
      <c r="I8268">
        <v>281.31262207031</v>
      </c>
      <c r="J8268">
        <v>324.11267089844</v>
      </c>
      <c r="K8268" s="6">
        <f>IFERROR(EXP(TREND(LN($F$1:$J$1),LN(F8268:J8268),LN(Calculations!$B$3))),0)</f>
        <v>4.313533176610742E-2</v>
      </c>
    </row>
    <row r="8269" spans="1:11" x14ac:dyDescent="0.35">
      <c r="A8269">
        <v>8266</v>
      </c>
      <c r="B8269" t="str">
        <f t="shared" si="129"/>
        <v>24-80</v>
      </c>
      <c r="C8269">
        <v>-80.153748756444003</v>
      </c>
      <c r="D8269">
        <v>23.683187121281001</v>
      </c>
      <c r="E8269">
        <f>ASIN(SQRT((SIN(RADIANS(PARAMETERS!$D$8-D8269)/2)*SIN(RADIANS(PARAMETERS!$D$8-D8269)/2))+(COS(RADIANS(D8269))*COS(RADIANS(PARAMETERS!$D$8))*SIN(RADIANS(PARAMETERS!$D$9-C8269)/2)*SIN(RADIANS(PARAMETERS!$D$9-C8269)/2))))*2*3958.756</f>
        <v>1390.7706537316367</v>
      </c>
      <c r="F8269">
        <v>175.68867492676</v>
      </c>
      <c r="G8269">
        <v>202.66500854492</v>
      </c>
      <c r="H8269">
        <v>244.3662109375</v>
      </c>
      <c r="I8269">
        <v>281.525390625</v>
      </c>
      <c r="J8269">
        <v>324.33758544922</v>
      </c>
      <c r="K8269" s="6">
        <f>IFERROR(EXP(TREND(LN($F$1:$J$1),LN(F8269:J8269),LN(Calculations!$B$3))),0)</f>
        <v>4.3424870108013276E-2</v>
      </c>
    </row>
    <row r="8270" spans="1:11" x14ac:dyDescent="0.35">
      <c r="A8270">
        <v>8267</v>
      </c>
      <c r="B8270" t="str">
        <f t="shared" si="129"/>
        <v>24-80.5</v>
      </c>
      <c r="C8270">
        <v>-80.425070091345006</v>
      </c>
      <c r="D8270">
        <v>23.683187121281001</v>
      </c>
      <c r="E8270">
        <f>ASIN(SQRT((SIN(RADIANS(PARAMETERS!$D$8-D8270)/2)*SIN(RADIANS(PARAMETERS!$D$8-D8270)/2))+(COS(RADIANS(D8270))*COS(RADIANS(PARAMETERS!$D$8))*SIN(RADIANS(PARAMETERS!$D$9-C8270)/2)*SIN(RADIANS(PARAMETERS!$D$9-C8270)/2))))*2*3958.756</f>
        <v>1406.8525652789533</v>
      </c>
      <c r="F8270">
        <v>175.98310852051</v>
      </c>
      <c r="G8270">
        <v>202.90811157227</v>
      </c>
      <c r="H8270">
        <v>244.63830566406</v>
      </c>
      <c r="I8270">
        <v>281.82049560547</v>
      </c>
      <c r="J8270">
        <v>324.65634155273</v>
      </c>
      <c r="K8270" s="6">
        <f>IFERROR(EXP(TREND(LN($F$1:$J$1),LN(F8270:J8270),LN(Calculations!$B$3))),0)</f>
        <v>4.3780549899774958E-2</v>
      </c>
    </row>
    <row r="8271" spans="1:11" x14ac:dyDescent="0.35">
      <c r="A8271">
        <v>8268</v>
      </c>
      <c r="B8271" t="str">
        <f t="shared" si="129"/>
        <v>24-80.5</v>
      </c>
      <c r="C8271">
        <v>-80.696391426245995</v>
      </c>
      <c r="D8271">
        <v>23.683187121281001</v>
      </c>
      <c r="E8271">
        <f>ASIN(SQRT((SIN(RADIANS(PARAMETERS!$D$8-D8271)/2)*SIN(RADIANS(PARAMETERS!$D$8-D8271)/2))+(COS(RADIANS(D8271))*COS(RADIANS(PARAMETERS!$D$8))*SIN(RADIANS(PARAMETERS!$D$9-C8271)/2)*SIN(RADIANS(PARAMETERS!$D$9-C8271)/2))))*2*3958.756</f>
        <v>1422.9699960936844</v>
      </c>
      <c r="F8271">
        <v>176.27490234375</v>
      </c>
      <c r="G8271">
        <v>203.20639038086</v>
      </c>
      <c r="H8271">
        <v>244.98014831543</v>
      </c>
      <c r="I8271">
        <v>282.19876098633</v>
      </c>
      <c r="J8271">
        <v>325.07421875</v>
      </c>
      <c r="K8271" s="6">
        <f>IFERROR(EXP(TREND(LN($F$1:$J$1),LN(F8271:J8271),LN(Calculations!$B$3))),0)</f>
        <v>4.414498455347509E-2</v>
      </c>
    </row>
    <row r="8272" spans="1:11" x14ac:dyDescent="0.35">
      <c r="A8272">
        <v>8269</v>
      </c>
      <c r="B8272" t="str">
        <f t="shared" si="129"/>
        <v>24-81</v>
      </c>
      <c r="C8272">
        <v>-80.967712761146998</v>
      </c>
      <c r="D8272">
        <v>23.683187121281001</v>
      </c>
      <c r="E8272">
        <f>ASIN(SQRT((SIN(RADIANS(PARAMETERS!$D$8-D8272)/2)*SIN(RADIANS(PARAMETERS!$D$8-D8272)/2))+(COS(RADIANS(D8272))*COS(RADIANS(PARAMETERS!$D$8))*SIN(RADIANS(PARAMETERS!$D$9-C8272)/2)*SIN(RADIANS(PARAMETERS!$D$9-C8272)/2))))*2*3958.756</f>
        <v>1439.1217104510288</v>
      </c>
      <c r="F8272">
        <v>176.42114257813</v>
      </c>
      <c r="G8272">
        <v>203.33044433594</v>
      </c>
      <c r="H8272">
        <v>245.06771850586</v>
      </c>
      <c r="I8272">
        <v>282.24548339844</v>
      </c>
      <c r="J8272">
        <v>325.06546020508</v>
      </c>
      <c r="K8272" s="6">
        <f>IFERROR(EXP(TREND(LN($F$1:$J$1),LN(F8272:J8272),LN(Calculations!$B$3))),0)</f>
        <v>4.4371359243681636E-2</v>
      </c>
    </row>
    <row r="8273" spans="1:11" x14ac:dyDescent="0.35">
      <c r="A8273">
        <v>8270</v>
      </c>
      <c r="B8273" t="str">
        <f t="shared" si="129"/>
        <v>24-81</v>
      </c>
      <c r="C8273">
        <v>-81.239034096048002</v>
      </c>
      <c r="D8273">
        <v>23.683187121281001</v>
      </c>
      <c r="E8273">
        <f>ASIN(SQRT((SIN(RADIANS(PARAMETERS!$D$8-D8273)/2)*SIN(RADIANS(PARAMETERS!$D$8-D8273)/2))+(COS(RADIANS(D8273))*COS(RADIANS(PARAMETERS!$D$8))*SIN(RADIANS(PARAMETERS!$D$9-C8273)/2)*SIN(RADIANS(PARAMETERS!$D$9-C8273)/2))))*2*3958.756</f>
        <v>1455.3065243727112</v>
      </c>
      <c r="F8273">
        <v>176.48503112793</v>
      </c>
      <c r="G8273">
        <v>203.35472106934</v>
      </c>
      <c r="H8273">
        <v>245.0182800293</v>
      </c>
      <c r="I8273">
        <v>282.11981201172</v>
      </c>
      <c r="J8273">
        <v>324.84149169922</v>
      </c>
      <c r="K8273" s="6">
        <f>IFERROR(EXP(TREND(LN($F$1:$J$1),LN(F8273:J8273),LN(Calculations!$B$3))),0)</f>
        <v>4.4511513554423433E-2</v>
      </c>
    </row>
    <row r="8274" spans="1:11" x14ac:dyDescent="0.35">
      <c r="A8274">
        <v>8271</v>
      </c>
      <c r="B8274" t="str">
        <f t="shared" si="129"/>
        <v>24-81.5</v>
      </c>
      <c r="C8274">
        <v>-81.510355430949005</v>
      </c>
      <c r="D8274">
        <v>23.683187121281001</v>
      </c>
      <c r="E8274">
        <f>ASIN(SQRT((SIN(RADIANS(PARAMETERS!$D$8-D8274)/2)*SIN(RADIANS(PARAMETERS!$D$8-D8274)/2))+(COS(RADIANS(D8274))*COS(RADIANS(PARAMETERS!$D$8))*SIN(RADIANS(PARAMETERS!$D$9-C8274)/2)*SIN(RADIANS(PARAMETERS!$D$9-C8274)/2))))*2*3958.756</f>
        <v>1471.5233030558725</v>
      </c>
      <c r="F8274">
        <v>176.58409118652</v>
      </c>
      <c r="G8274">
        <v>203.43418884277</v>
      </c>
      <c r="H8274">
        <v>245.05897521973</v>
      </c>
      <c r="I8274">
        <v>282.11877441406</v>
      </c>
      <c r="J8274">
        <v>324.78512573242</v>
      </c>
      <c r="K8274" s="6">
        <f>IFERROR(EXP(TREND(LN($F$1:$J$1),LN(F8274:J8274),LN(Calculations!$B$3))),0)</f>
        <v>4.4677526709727217E-2</v>
      </c>
    </row>
    <row r="8275" spans="1:11" x14ac:dyDescent="0.35">
      <c r="A8275">
        <v>8272</v>
      </c>
      <c r="B8275" t="str">
        <f t="shared" si="129"/>
        <v>24-82</v>
      </c>
      <c r="C8275">
        <v>-81.781676765849994</v>
      </c>
      <c r="D8275">
        <v>23.683187121281001</v>
      </c>
      <c r="E8275">
        <f>ASIN(SQRT((SIN(RADIANS(PARAMETERS!$D$8-D8275)/2)*SIN(RADIANS(PARAMETERS!$D$8-D8275)/2))+(COS(RADIANS(D8275))*COS(RADIANS(PARAMETERS!$D$8))*SIN(RADIANS(PARAMETERS!$D$9-C8275)/2)*SIN(RADIANS(PARAMETERS!$D$9-C8275)/2))))*2*3958.756</f>
        <v>1487.7709584441041</v>
      </c>
      <c r="F8275">
        <v>176.7229309082</v>
      </c>
      <c r="G8275">
        <v>203.54698181152</v>
      </c>
      <c r="H8275">
        <v>245.13945007324</v>
      </c>
      <c r="I8275">
        <v>282.16317749023</v>
      </c>
      <c r="J8275">
        <v>324.78070068359</v>
      </c>
      <c r="K8275" s="6">
        <f>IFERROR(EXP(TREND(LN($F$1:$J$1),LN(F8275:J8275),LN(Calculations!$B$3))),0)</f>
        <v>4.4892017921584579E-2</v>
      </c>
    </row>
    <row r="8276" spans="1:11" x14ac:dyDescent="0.35">
      <c r="A8276">
        <v>8273</v>
      </c>
      <c r="B8276" t="str">
        <f t="shared" si="129"/>
        <v>24-82</v>
      </c>
      <c r="C8276">
        <v>-82.052998100750997</v>
      </c>
      <c r="D8276">
        <v>23.683187121281001</v>
      </c>
      <c r="E8276">
        <f>ASIN(SQRT((SIN(RADIANS(PARAMETERS!$D$8-D8276)/2)*SIN(RADIANS(PARAMETERS!$D$8-D8276)/2))+(COS(RADIANS(D8276))*COS(RADIANS(PARAMETERS!$D$8))*SIN(RADIANS(PARAMETERS!$D$9-C8276)/2)*SIN(RADIANS(PARAMETERS!$D$9-C8276)/2))))*2*3958.756</f>
        <v>1504.0484469322762</v>
      </c>
      <c r="F8276">
        <v>176.92353820801</v>
      </c>
      <c r="G8276">
        <v>203.71325683594</v>
      </c>
      <c r="H8276">
        <v>245.29046630859</v>
      </c>
      <c r="I8276">
        <v>282.29409790039</v>
      </c>
      <c r="J8276">
        <v>324.88195800781</v>
      </c>
      <c r="K8276" s="6">
        <f>IFERROR(EXP(TREND(LN($F$1:$J$1),LN(F8276:J8276),LN(Calculations!$B$3))),0)</f>
        <v>4.5176339663751473E-2</v>
      </c>
    </row>
    <row r="8277" spans="1:11" x14ac:dyDescent="0.35">
      <c r="A8277">
        <v>8274</v>
      </c>
      <c r="B8277" t="str">
        <f t="shared" si="129"/>
        <v>24-82.5</v>
      </c>
      <c r="C8277">
        <v>-82.324319435652001</v>
      </c>
      <c r="D8277">
        <v>23.683187121281001</v>
      </c>
      <c r="E8277">
        <f>ASIN(SQRT((SIN(RADIANS(PARAMETERS!$D$8-D8277)/2)*SIN(RADIANS(PARAMETERS!$D$8-D8277)/2))+(COS(RADIANS(D8277))*COS(RADIANS(PARAMETERS!$D$8))*SIN(RADIANS(PARAMETERS!$D$9-C8277)/2)*SIN(RADIANS(PARAMETERS!$D$9-C8277)/2))))*2*3958.756</f>
        <v>1520.3547671973197</v>
      </c>
      <c r="F8277">
        <v>177.17858886719</v>
      </c>
      <c r="G8277">
        <v>203.95579528809</v>
      </c>
      <c r="H8277">
        <v>245.55047607422</v>
      </c>
      <c r="I8277">
        <v>282.56539916992</v>
      </c>
      <c r="J8277">
        <v>325.16204833984</v>
      </c>
      <c r="K8277" s="6">
        <f>IFERROR(EXP(TREND(LN($F$1:$J$1),LN(F8277:J8277),LN(Calculations!$B$3))),0)</f>
        <v>4.5518336389408304E-2</v>
      </c>
    </row>
    <row r="8278" spans="1:11" x14ac:dyDescent="0.35">
      <c r="A8278">
        <v>8275</v>
      </c>
      <c r="B8278" t="str">
        <f t="shared" si="129"/>
        <v>24-82.5</v>
      </c>
      <c r="C8278">
        <v>-82.595640770553004</v>
      </c>
      <c r="D8278">
        <v>23.683187121281001</v>
      </c>
      <c r="E8278">
        <f>ASIN(SQRT((SIN(RADIANS(PARAMETERS!$D$8-D8278)/2)*SIN(RADIANS(PARAMETERS!$D$8-D8278)/2))+(COS(RADIANS(D8278))*COS(RADIANS(PARAMETERS!$D$8))*SIN(RADIANS(PARAMETERS!$D$9-C8278)/2)*SIN(RADIANS(PARAMETERS!$D$9-C8278)/2))))*2*3958.756</f>
        <v>1536.6889581475752</v>
      </c>
      <c r="F8278">
        <v>177.50241088867</v>
      </c>
      <c r="G8278">
        <v>204.29238891602</v>
      </c>
      <c r="H8278">
        <v>245.93647766113</v>
      </c>
      <c r="I8278">
        <v>282.99264526367</v>
      </c>
      <c r="J8278">
        <v>325.63394165039</v>
      </c>
      <c r="K8278" s="6">
        <f>IFERROR(EXP(TREND(LN($F$1:$J$1),LN(F8278:J8278),LN(Calculations!$B$3))),0)</f>
        <v>4.5941771763239089E-2</v>
      </c>
    </row>
    <row r="8279" spans="1:11" x14ac:dyDescent="0.35">
      <c r="A8279">
        <v>8276</v>
      </c>
      <c r="B8279" t="str">
        <f t="shared" si="129"/>
        <v>24-83</v>
      </c>
      <c r="C8279">
        <v>-82.866962105453993</v>
      </c>
      <c r="D8279">
        <v>23.683187121281001</v>
      </c>
      <c r="E8279">
        <f>ASIN(SQRT((SIN(RADIANS(PARAMETERS!$D$8-D8279)/2)*SIN(RADIANS(PARAMETERS!$D$8-D8279)/2))+(COS(RADIANS(D8279))*COS(RADIANS(PARAMETERS!$D$8))*SIN(RADIANS(PARAMETERS!$D$9-C8279)/2)*SIN(RADIANS(PARAMETERS!$D$9-C8279)/2))))*2*3958.756</f>
        <v>1553.0500969837494</v>
      </c>
      <c r="F8279">
        <v>177.92260742188</v>
      </c>
      <c r="G8279">
        <v>204.77001953125</v>
      </c>
      <c r="H8279">
        <v>246.5345916748</v>
      </c>
      <c r="I8279">
        <v>283.70080566406</v>
      </c>
      <c r="J8279">
        <v>326.47158813477</v>
      </c>
      <c r="K8279" s="6">
        <f>IFERROR(EXP(TREND(LN($F$1:$J$1),LN(F8279:J8279),LN(Calculations!$B$3))),0)</f>
        <v>4.6457530668846156E-2</v>
      </c>
    </row>
    <row r="8280" spans="1:11" x14ac:dyDescent="0.35">
      <c r="A8280">
        <v>8277</v>
      </c>
      <c r="B8280" t="str">
        <f t="shared" si="129"/>
        <v>24-83</v>
      </c>
      <c r="C8280">
        <v>-83.138283440354996</v>
      </c>
      <c r="D8280">
        <v>23.683187121281001</v>
      </c>
      <c r="E8280">
        <f>ASIN(SQRT((SIN(RADIANS(PARAMETERS!$D$8-D8280)/2)*SIN(RADIANS(PARAMETERS!$D$8-D8280)/2))+(COS(RADIANS(D8280))*COS(RADIANS(PARAMETERS!$D$8))*SIN(RADIANS(PARAMETERS!$D$9-C8280)/2)*SIN(RADIANS(PARAMETERS!$D$9-C8280)/2))))*2*3958.756</f>
        <v>1569.4372973649531</v>
      </c>
      <c r="F8280">
        <v>178.45336914063</v>
      </c>
      <c r="G8280">
        <v>205.41728210449</v>
      </c>
      <c r="H8280">
        <v>247.39962768555</v>
      </c>
      <c r="I8280">
        <v>284.77099609375</v>
      </c>
      <c r="J8280">
        <v>327.78927612305</v>
      </c>
      <c r="K8280" s="6">
        <f>IFERROR(EXP(TREND(LN($F$1:$J$1),LN(F8280:J8280),LN(Calculations!$B$3))),0)</f>
        <v>4.706671054687267E-2</v>
      </c>
    </row>
    <row r="8281" spans="1:11" x14ac:dyDescent="0.35">
      <c r="A8281">
        <v>8278</v>
      </c>
      <c r="B8281" t="str">
        <f t="shared" si="129"/>
        <v>24-83.5</v>
      </c>
      <c r="C8281">
        <v>-83.409604775255005</v>
      </c>
      <c r="D8281">
        <v>23.683187121281001</v>
      </c>
      <c r="E8281">
        <f>ASIN(SQRT((SIN(RADIANS(PARAMETERS!$D$8-D8281)/2)*SIN(RADIANS(PARAMETERS!$D$8-D8281)/2))+(COS(RADIANS(D8281))*COS(RADIANS(PARAMETERS!$D$8))*SIN(RADIANS(PARAMETERS!$D$9-C8281)/2)*SIN(RADIANS(PARAMETERS!$D$9-C8281)/2))))*2*3958.756</f>
        <v>1585.8497076735919</v>
      </c>
      <c r="F8281">
        <v>178.91354370117</v>
      </c>
      <c r="G8281">
        <v>205.99728393555</v>
      </c>
      <c r="H8281">
        <v>248.19400024414</v>
      </c>
      <c r="I8281">
        <v>285.76898193359</v>
      </c>
      <c r="J8281">
        <v>329.03442382813</v>
      </c>
      <c r="K8281" s="6">
        <f>IFERROR(EXP(TREND(LN($F$1:$J$1),LN(F8281:J8281),LN(Calculations!$B$3))),0)</f>
        <v>4.7579916526662276E-2</v>
      </c>
    </row>
    <row r="8282" spans="1:11" x14ac:dyDescent="0.35">
      <c r="A8282">
        <v>8279</v>
      </c>
      <c r="B8282" t="str">
        <f t="shared" si="129"/>
        <v>24-83.5</v>
      </c>
      <c r="C8282">
        <v>-83.680926110155994</v>
      </c>
      <c r="D8282">
        <v>23.683187121281001</v>
      </c>
      <c r="E8282">
        <f>ASIN(SQRT((SIN(RADIANS(PARAMETERS!$D$8-D8282)/2)*SIN(RADIANS(PARAMETERS!$D$8-D8282)/2))+(COS(RADIANS(D8282))*COS(RADIANS(PARAMETERS!$D$8))*SIN(RADIANS(PARAMETERS!$D$9-C8282)/2)*SIN(RADIANS(PARAMETERS!$D$9-C8282)/2))))*2*3958.756</f>
        <v>1602.2865093737196</v>
      </c>
      <c r="F8282">
        <v>179.27465820313</v>
      </c>
      <c r="G8282">
        <v>206.48278808594</v>
      </c>
      <c r="H8282">
        <v>248.89039611816</v>
      </c>
      <c r="I8282">
        <v>286.66815185547</v>
      </c>
      <c r="J8282">
        <v>330.18206787109</v>
      </c>
      <c r="K8282" s="6">
        <f>IFERROR(EXP(TREND(LN($F$1:$J$1),LN(F8282:J8282),LN(Calculations!$B$3))),0)</f>
        <v>4.7952807928257568E-2</v>
      </c>
    </row>
    <row r="8283" spans="1:11" x14ac:dyDescent="0.35">
      <c r="A8283">
        <v>8280</v>
      </c>
      <c r="B8283" t="str">
        <f t="shared" si="129"/>
        <v>24-84</v>
      </c>
      <c r="C8283">
        <v>-83.952247445056997</v>
      </c>
      <c r="D8283">
        <v>23.683187121281001</v>
      </c>
      <c r="E8283">
        <f>ASIN(SQRT((SIN(RADIANS(PARAMETERS!$D$8-D8283)/2)*SIN(RADIANS(PARAMETERS!$D$8-D8283)/2))+(COS(RADIANS(D8283))*COS(RADIANS(PARAMETERS!$D$8))*SIN(RADIANS(PARAMETERS!$D$9-C8283)/2)*SIN(RADIANS(PARAMETERS!$D$9-C8283)/2))))*2*3958.756</f>
        <v>1618.7469154565044</v>
      </c>
      <c r="F8283">
        <v>179.54244995117</v>
      </c>
      <c r="G8283">
        <v>206.87368774414</v>
      </c>
      <c r="H8283">
        <v>249.49353027344</v>
      </c>
      <c r="I8283">
        <v>287.47830200195</v>
      </c>
      <c r="J8283">
        <v>331.24868774414</v>
      </c>
      <c r="K8283" s="6">
        <f>IFERROR(EXP(TREND(LN($F$1:$J$1),LN(F8283:J8283),LN(Calculations!$B$3))),0)</f>
        <v>4.8184513752807481E-2</v>
      </c>
    </row>
    <row r="8284" spans="1:11" x14ac:dyDescent="0.35">
      <c r="A8284">
        <v>8281</v>
      </c>
      <c r="B8284" t="str">
        <f t="shared" si="129"/>
        <v>24-84</v>
      </c>
      <c r="C8284">
        <v>-84.223568779958001</v>
      </c>
      <c r="D8284">
        <v>23.683187121281001</v>
      </c>
      <c r="E8284">
        <f>ASIN(SQRT((SIN(RADIANS(PARAMETERS!$D$8-D8284)/2)*SIN(RADIANS(PARAMETERS!$D$8-D8284)/2))+(COS(RADIANS(D8284))*COS(RADIANS(PARAMETERS!$D$8))*SIN(RADIANS(PARAMETERS!$D$9-C8284)/2)*SIN(RADIANS(PARAMETERS!$D$9-C8284)/2))))*2*3958.756</f>
        <v>1635.2301689689127</v>
      </c>
      <c r="F8284">
        <v>179.64799499512</v>
      </c>
      <c r="G8284">
        <v>207.07397460938</v>
      </c>
      <c r="H8284">
        <v>249.86106872559</v>
      </c>
      <c r="I8284">
        <v>288.01211547852</v>
      </c>
      <c r="J8284">
        <v>331.99133300781</v>
      </c>
      <c r="K8284" s="6">
        <f>IFERROR(EXP(TREND(LN($F$1:$J$1),LN(F8284:J8284),LN(Calculations!$B$3))),0)</f>
        <v>4.8208364805697061E-2</v>
      </c>
    </row>
    <row r="8285" spans="1:11" x14ac:dyDescent="0.35">
      <c r="A8285">
        <v>8282</v>
      </c>
      <c r="B8285" t="str">
        <f t="shared" si="129"/>
        <v>24-84.5</v>
      </c>
      <c r="C8285">
        <v>-84.494890114859004</v>
      </c>
      <c r="D8285">
        <v>23.683187121281001</v>
      </c>
      <c r="E8285">
        <f>ASIN(SQRT((SIN(RADIANS(PARAMETERS!$D$8-D8285)/2)*SIN(RADIANS(PARAMETERS!$D$8-D8285)/2))+(COS(RADIANS(D8285))*COS(RADIANS(PARAMETERS!$D$8))*SIN(RADIANS(PARAMETERS!$D$9-C8285)/2)*SIN(RADIANS(PARAMETERS!$D$9-C8285)/2))))*2*3958.756</f>
        <v>1651.7355416199232</v>
      </c>
      <c r="F8285">
        <v>179.75987243652</v>
      </c>
      <c r="G8285">
        <v>207.30458068848</v>
      </c>
      <c r="H8285">
        <v>250.30212402344</v>
      </c>
      <c r="I8285">
        <v>288.66302490234</v>
      </c>
      <c r="J8285">
        <v>332.9065246582</v>
      </c>
      <c r="K8285" s="6">
        <f>IFERROR(EXP(TREND(LN($F$1:$J$1),LN(F8285:J8285),LN(Calculations!$B$3))),0)</f>
        <v>4.8207274761250966E-2</v>
      </c>
    </row>
    <row r="8286" spans="1:11" x14ac:dyDescent="0.35">
      <c r="A8286">
        <v>8283</v>
      </c>
      <c r="B8286" t="str">
        <f t="shared" si="129"/>
        <v>24-85</v>
      </c>
      <c r="C8286">
        <v>-84.766211449759993</v>
      </c>
      <c r="D8286">
        <v>23.683187121281001</v>
      </c>
      <c r="E8286">
        <f>ASIN(SQRT((SIN(RADIANS(PARAMETERS!$D$8-D8286)/2)*SIN(RADIANS(PARAMETERS!$D$8-D8286)/2))+(COS(RADIANS(D8286))*COS(RADIANS(PARAMETERS!$D$8))*SIN(RADIANS(PARAMETERS!$D$9-C8286)/2)*SIN(RADIANS(PARAMETERS!$D$9-C8286)/2))))*2*3958.756</f>
        <v>1668.2623324601261</v>
      </c>
      <c r="F8286">
        <v>179.94184875488</v>
      </c>
      <c r="G8286">
        <v>207.6487121582</v>
      </c>
      <c r="H8286">
        <v>250.93280029297</v>
      </c>
      <c r="I8286">
        <v>289.57879638672</v>
      </c>
      <c r="J8286">
        <v>334.18069458008</v>
      </c>
      <c r="K8286" s="6">
        <f>IFERROR(EXP(TREND(LN($F$1:$J$1),LN(F8286:J8286),LN(Calculations!$B$3))),0)</f>
        <v>4.8250496377600802E-2</v>
      </c>
    </row>
    <row r="8287" spans="1:11" x14ac:dyDescent="0.35">
      <c r="A8287">
        <v>8284</v>
      </c>
      <c r="B8287" t="str">
        <f t="shared" si="129"/>
        <v>24-85</v>
      </c>
      <c r="C8287">
        <v>-85.037532784660996</v>
      </c>
      <c r="D8287">
        <v>23.683187121281001</v>
      </c>
      <c r="E8287">
        <f>ASIN(SQRT((SIN(RADIANS(PARAMETERS!$D$8-D8287)/2)*SIN(RADIANS(PARAMETERS!$D$8-D8287)/2))+(COS(RADIANS(D8287))*COS(RADIANS(PARAMETERS!$D$8))*SIN(RADIANS(PARAMETERS!$D$9-C8287)/2)*SIN(RADIANS(PARAMETERS!$D$9-C8287)/2))))*2*3958.756</f>
        <v>1684.8098666304227</v>
      </c>
      <c r="F8287">
        <v>180.0965423584</v>
      </c>
      <c r="G8287">
        <v>207.96273803711</v>
      </c>
      <c r="H8287">
        <v>251.52911376953</v>
      </c>
      <c r="I8287">
        <v>290.45657348633</v>
      </c>
      <c r="J8287">
        <v>335.41284179688</v>
      </c>
      <c r="K8287" s="6">
        <f>IFERROR(EXP(TREND(LN($F$1:$J$1),LN(F8287:J8287),LN(Calculations!$B$3))),0)</f>
        <v>4.825734180226092E-2</v>
      </c>
    </row>
    <row r="8288" spans="1:11" x14ac:dyDescent="0.35">
      <c r="A8288">
        <v>8285</v>
      </c>
      <c r="B8288" t="str">
        <f t="shared" si="129"/>
        <v>24-85.5</v>
      </c>
      <c r="C8288">
        <v>-85.308854119562</v>
      </c>
      <c r="D8288">
        <v>23.683187121281001</v>
      </c>
      <c r="E8288">
        <f>ASIN(SQRT((SIN(RADIANS(PARAMETERS!$D$8-D8288)/2)*SIN(RADIANS(PARAMETERS!$D$8-D8288)/2))+(COS(RADIANS(D8288))*COS(RADIANS(PARAMETERS!$D$8))*SIN(RADIANS(PARAMETERS!$D$9-C8288)/2)*SIN(RADIANS(PARAMETERS!$D$9-C8288)/2))))*2*3958.756</f>
        <v>1701.3774941758518</v>
      </c>
      <c r="F8288">
        <v>180.22698974609</v>
      </c>
      <c r="G8288">
        <v>208.26086425781</v>
      </c>
      <c r="H8288">
        <v>252.1255645752</v>
      </c>
      <c r="I8288">
        <v>291.35144042969</v>
      </c>
      <c r="J8288">
        <v>336.68426513672</v>
      </c>
      <c r="K8288" s="6">
        <f>IFERROR(EXP(TREND(LN($F$1:$J$1),LN(F8288:J8288),LN(Calculations!$B$3))),0)</f>
        <v>4.8216852736030394E-2</v>
      </c>
    </row>
    <row r="8289" spans="1:11" x14ac:dyDescent="0.35">
      <c r="A8289">
        <v>8286</v>
      </c>
      <c r="B8289" t="str">
        <f t="shared" si="129"/>
        <v>24-85.5</v>
      </c>
      <c r="C8289">
        <v>-85.580175454463003</v>
      </c>
      <c r="D8289">
        <v>23.683187121281001</v>
      </c>
      <c r="E8289">
        <f>ASIN(SQRT((SIN(RADIANS(PARAMETERS!$D$8-D8289)/2)*SIN(RADIANS(PARAMETERS!$D$8-D8289)/2))+(COS(RADIANS(D8289))*COS(RADIANS(PARAMETERS!$D$8))*SIN(RADIANS(PARAMETERS!$D$9-C8289)/2)*SIN(RADIANS(PARAMETERS!$D$9-C8289)/2))))*2*3958.756</f>
        <v>1717.9645889208171</v>
      </c>
      <c r="F8289">
        <v>180.32969665527</v>
      </c>
      <c r="G8289">
        <v>208.54197692871</v>
      </c>
      <c r="H8289">
        <v>252.72576904297</v>
      </c>
      <c r="I8289">
        <v>292.27206420898</v>
      </c>
      <c r="J8289">
        <v>338.01040649414</v>
      </c>
      <c r="K8289" s="6">
        <f>IFERROR(EXP(TREND(LN($F$1:$J$1),LN(F8289:J8289),LN(Calculations!$B$3))),0)</f>
        <v>4.8121141872258057E-2</v>
      </c>
    </row>
    <row r="8290" spans="1:11" x14ac:dyDescent="0.35">
      <c r="A8290">
        <v>8287</v>
      </c>
      <c r="B8290" t="str">
        <f t="shared" si="129"/>
        <v>24-86</v>
      </c>
      <c r="C8290">
        <v>-85.851496789364006</v>
      </c>
      <c r="D8290">
        <v>23.683187121281001</v>
      </c>
      <c r="E8290">
        <f>ASIN(SQRT((SIN(RADIANS(PARAMETERS!$D$8-D8290)/2)*SIN(RADIANS(PARAMETERS!$D$8-D8290)/2))+(COS(RADIANS(D8290))*COS(RADIANS(PARAMETERS!$D$8))*SIN(RADIANS(PARAMETERS!$D$9-C8290)/2)*SIN(RADIANS(PARAMETERS!$D$9-C8290)/2))))*2*3958.756</f>
        <v>1734.5705474022113</v>
      </c>
      <c r="F8290">
        <v>180.31806945801</v>
      </c>
      <c r="G8290">
        <v>208.68170166016</v>
      </c>
      <c r="H8290">
        <v>253.1399230957</v>
      </c>
      <c r="I8290">
        <v>292.96475219727</v>
      </c>
      <c r="J8290">
        <v>339.05816650391</v>
      </c>
      <c r="K8290" s="6">
        <f>IFERROR(EXP(TREND(LN($F$1:$J$1),LN(F8290:J8290),LN(Calculations!$B$3))),0)</f>
        <v>4.7896026241769238E-2</v>
      </c>
    </row>
    <row r="8291" spans="1:11" x14ac:dyDescent="0.35">
      <c r="A8291">
        <v>8288</v>
      </c>
      <c r="B8291" t="str">
        <f t="shared" si="129"/>
        <v>24-86</v>
      </c>
      <c r="C8291">
        <v>-86.122818124264995</v>
      </c>
      <c r="D8291">
        <v>23.683187121281001</v>
      </c>
      <c r="E8291">
        <f>ASIN(SQRT((SIN(RADIANS(PARAMETERS!$D$8-D8291)/2)*SIN(RADIANS(PARAMETERS!$D$8-D8291)/2))+(COS(RADIANS(D8291))*COS(RADIANS(PARAMETERS!$D$8))*SIN(RADIANS(PARAMETERS!$D$9-C8291)/2)*SIN(RADIANS(PARAMETERS!$D$9-C8291)/2))))*2*3958.756</f>
        <v>1751.1947878571509</v>
      </c>
      <c r="F8291">
        <v>180.17233276367</v>
      </c>
      <c r="G8291">
        <v>208.65841674805</v>
      </c>
      <c r="H8291">
        <v>253.34428405762</v>
      </c>
      <c r="I8291">
        <v>293.40451049805</v>
      </c>
      <c r="J8291">
        <v>339.80191040039</v>
      </c>
      <c r="K8291" s="6">
        <f>IFERROR(EXP(TREND(LN($F$1:$J$1),LN(F8291:J8291),LN(Calculations!$B$3))),0)</f>
        <v>4.7517332518068313E-2</v>
      </c>
    </row>
    <row r="8292" spans="1:11" x14ac:dyDescent="0.35">
      <c r="A8292">
        <v>8289</v>
      </c>
      <c r="B8292" t="str">
        <f t="shared" si="129"/>
        <v>24-86.5</v>
      </c>
      <c r="C8292">
        <v>-86.394139459165999</v>
      </c>
      <c r="D8292">
        <v>23.683187121281001</v>
      </c>
      <c r="E8292">
        <f>ASIN(SQRT((SIN(RADIANS(PARAMETERS!$D$8-D8292)/2)*SIN(RADIANS(PARAMETERS!$D$8-D8292)/2))+(COS(RADIANS(D8292))*COS(RADIANS(PARAMETERS!$D$8))*SIN(RADIANS(PARAMETERS!$D$9-C8292)/2)*SIN(RADIANS(PARAMETERS!$D$9-C8292)/2))))*2*3958.756</f>
        <v>1767.8367492622251</v>
      </c>
      <c r="F8292">
        <v>179.87875366211</v>
      </c>
      <c r="G8292">
        <v>208.45399475098</v>
      </c>
      <c r="H8292">
        <v>253.31355285645</v>
      </c>
      <c r="I8292">
        <v>293.5592956543</v>
      </c>
      <c r="J8292">
        <v>340.20150756836</v>
      </c>
      <c r="K8292" s="6">
        <f>IFERROR(EXP(TREND(LN($F$1:$J$1),LN(F8292:J8292),LN(Calculations!$B$3))),0)</f>
        <v>4.6975298736733173E-2</v>
      </c>
    </row>
    <row r="8293" spans="1:11" x14ac:dyDescent="0.35">
      <c r="A8293">
        <v>8290</v>
      </c>
      <c r="B8293" t="str">
        <f t="shared" si="129"/>
        <v>24-86.5</v>
      </c>
      <c r="C8293">
        <v>-86.665460794067002</v>
      </c>
      <c r="D8293">
        <v>23.683187121281001</v>
      </c>
      <c r="E8293">
        <f>ASIN(SQRT((SIN(RADIANS(PARAMETERS!$D$8-D8293)/2)*SIN(RADIANS(PARAMETERS!$D$8-D8293)/2))+(COS(RADIANS(D8293))*COS(RADIANS(PARAMETERS!$D$8))*SIN(RADIANS(PARAMETERS!$D$9-C8293)/2)*SIN(RADIANS(PARAMETERS!$D$9-C8293)/2))))*2*3958.756</f>
        <v>1784.4958904213568</v>
      </c>
      <c r="F8293">
        <v>179.36141967773</v>
      </c>
      <c r="G8293">
        <v>207.96557617188</v>
      </c>
      <c r="H8293">
        <v>252.89854431152</v>
      </c>
      <c r="I8293">
        <v>293.23492431641</v>
      </c>
      <c r="J8293">
        <v>340.00717163086</v>
      </c>
      <c r="K8293" s="6">
        <f>IFERROR(EXP(TREND(LN($F$1:$J$1),LN(F8293:J8293),LN(Calculations!$B$3))),0)</f>
        <v>4.620320650936293E-2</v>
      </c>
    </row>
    <row r="8294" spans="1:11" x14ac:dyDescent="0.35">
      <c r="A8294">
        <v>8291</v>
      </c>
      <c r="B8294" t="str">
        <f t="shared" si="129"/>
        <v>24-87</v>
      </c>
      <c r="C8294">
        <v>-86.936782128968005</v>
      </c>
      <c r="D8294">
        <v>23.683187121281001</v>
      </c>
      <c r="E8294">
        <f>ASIN(SQRT((SIN(RADIANS(PARAMETERS!$D$8-D8294)/2)*SIN(RADIANS(PARAMETERS!$D$8-D8294)/2))+(COS(RADIANS(D8294))*COS(RADIANS(PARAMETERS!$D$8))*SIN(RADIANS(PARAMETERS!$D$9-C8294)/2)*SIN(RADIANS(PARAMETERS!$D$9-C8294)/2))))*2*3958.756</f>
        <v>1801.1716890995522</v>
      </c>
      <c r="F8294">
        <v>178.79446411133</v>
      </c>
      <c r="G8294">
        <v>207.42755126953</v>
      </c>
      <c r="H8294">
        <v>252.43629455566</v>
      </c>
      <c r="I8294">
        <v>292.8674621582</v>
      </c>
      <c r="J8294">
        <v>339.77658081055</v>
      </c>
      <c r="K8294" s="6">
        <f>IFERROR(EXP(TREND(LN($F$1:$J$1),LN(F8294:J8294),LN(Calculations!$B$3))),0)</f>
        <v>4.5378254200814941E-2</v>
      </c>
    </row>
    <row r="8295" spans="1:11" x14ac:dyDescent="0.35">
      <c r="A8295">
        <v>8292</v>
      </c>
      <c r="B8295" t="str">
        <f t="shared" si="129"/>
        <v>24-87</v>
      </c>
      <c r="C8295">
        <v>-87.208103463868994</v>
      </c>
      <c r="D8295">
        <v>23.683187121281001</v>
      </c>
      <c r="E8295">
        <f>ASIN(SQRT((SIN(RADIANS(PARAMETERS!$D$8-D8295)/2)*SIN(RADIANS(PARAMETERS!$D$8-D8295)/2))+(COS(RADIANS(D8295))*COS(RADIANS(PARAMETERS!$D$8))*SIN(RADIANS(PARAMETERS!$D$9-C8295)/2)*SIN(RADIANS(PARAMETERS!$D$9-C8295)/2))))*2*3958.756</f>
        <v>1817.8636411999726</v>
      </c>
      <c r="F8295">
        <v>178.18821716309</v>
      </c>
      <c r="G8295">
        <v>206.85125732422</v>
      </c>
      <c r="H8295">
        <v>251.93949890137</v>
      </c>
      <c r="I8295">
        <v>292.47082519531</v>
      </c>
      <c r="J8295">
        <v>339.5251159668</v>
      </c>
      <c r="K8295" s="6">
        <f>IFERROR(EXP(TREND(LN($F$1:$J$1),LN(F8295:J8295),LN(Calculations!$B$3))),0)</f>
        <v>4.451714599421016E-2</v>
      </c>
    </row>
    <row r="8296" spans="1:11" x14ac:dyDescent="0.35">
      <c r="A8296">
        <v>8293</v>
      </c>
      <c r="B8296" t="str">
        <f t="shared" si="129"/>
        <v>24-87.5</v>
      </c>
      <c r="C8296">
        <v>-87.479424798769998</v>
      </c>
      <c r="D8296">
        <v>23.683187121281001</v>
      </c>
      <c r="E8296">
        <f>ASIN(SQRT((SIN(RADIANS(PARAMETERS!$D$8-D8296)/2)*SIN(RADIANS(PARAMETERS!$D$8-D8296)/2))+(COS(RADIANS(D8296))*COS(RADIANS(PARAMETERS!$D$8))*SIN(RADIANS(PARAMETERS!$D$9-C8296)/2)*SIN(RADIANS(PARAMETERS!$D$9-C8296)/2))))*2*3958.756</f>
        <v>1834.5712599819187</v>
      </c>
      <c r="F8296">
        <v>177.47018432617</v>
      </c>
      <c r="G8296">
        <v>206.12089538574</v>
      </c>
      <c r="H8296">
        <v>251.21607971191</v>
      </c>
      <c r="I8296">
        <v>291.77691650391</v>
      </c>
      <c r="J8296">
        <v>338.8889465332</v>
      </c>
      <c r="K8296" s="6">
        <f>IFERROR(EXP(TREND(LN($F$1:$J$1),LN(F8296:J8296),LN(Calculations!$B$3))),0)</f>
        <v>4.3575777444746847E-2</v>
      </c>
    </row>
    <row r="8297" spans="1:11" x14ac:dyDescent="0.35">
      <c r="A8297">
        <v>8294</v>
      </c>
      <c r="B8297" t="str">
        <f t="shared" si="129"/>
        <v>24-88</v>
      </c>
      <c r="C8297">
        <v>-87.750746133671001</v>
      </c>
      <c r="D8297">
        <v>23.683187121281001</v>
      </c>
      <c r="E8297">
        <f>ASIN(SQRT((SIN(RADIANS(PARAMETERS!$D$8-D8297)/2)*SIN(RADIANS(PARAMETERS!$D$8-D8297)/2))+(COS(RADIANS(D8297))*COS(RADIANS(PARAMETERS!$D$8))*SIN(RADIANS(PARAMETERS!$D$9-C8297)/2)*SIN(RADIANS(PARAMETERS!$D$9-C8297)/2))))*2*3958.756</f>
        <v>1851.2940753174589</v>
      </c>
      <c r="F8297">
        <v>176.69995117188</v>
      </c>
      <c r="G8297">
        <v>205.32887268066</v>
      </c>
      <c r="H8297">
        <v>250.40855407715</v>
      </c>
      <c r="I8297">
        <v>290.9775390625</v>
      </c>
      <c r="J8297">
        <v>338.12130737305</v>
      </c>
      <c r="K8297" s="6">
        <f>IFERROR(EXP(TREND(LN($F$1:$J$1),LN(F8297:J8297),LN(Calculations!$B$3))),0)</f>
        <v>4.260509568002864E-2</v>
      </c>
    </row>
    <row r="8298" spans="1:11" x14ac:dyDescent="0.35">
      <c r="A8298">
        <v>8295</v>
      </c>
      <c r="B8298" t="str">
        <f t="shared" si="129"/>
        <v>24-88</v>
      </c>
      <c r="C8298">
        <v>-88.022067468572004</v>
      </c>
      <c r="D8298">
        <v>23.683187121281001</v>
      </c>
      <c r="E8298">
        <f>ASIN(SQRT((SIN(RADIANS(PARAMETERS!$D$8-D8298)/2)*SIN(RADIANS(PARAMETERS!$D$8-D8298)/2))+(COS(RADIANS(D8298))*COS(RADIANS(PARAMETERS!$D$8))*SIN(RADIANS(PARAMETERS!$D$9-C8298)/2)*SIN(RADIANS(PARAMETERS!$D$9-C8298)/2))))*2*3958.756</f>
        <v>1868.0316329845775</v>
      </c>
      <c r="F8298">
        <v>175.86363220215</v>
      </c>
      <c r="G8298">
        <v>204.46716308594</v>
      </c>
      <c r="H8298">
        <v>249.50466918945</v>
      </c>
      <c r="I8298">
        <v>290.05639648438</v>
      </c>
      <c r="J8298">
        <v>337.20101928711</v>
      </c>
      <c r="K8298" s="6">
        <f>IFERROR(EXP(TREND(LN($F$1:$J$1),LN(F8298:J8298),LN(Calculations!$B$3))),0)</f>
        <v>4.1595423429022414E-2</v>
      </c>
    </row>
    <row r="8299" spans="1:11" x14ac:dyDescent="0.35">
      <c r="A8299">
        <v>8296</v>
      </c>
      <c r="B8299" t="str">
        <f t="shared" si="129"/>
        <v>24-88.5</v>
      </c>
      <c r="C8299">
        <v>-88.293388803472993</v>
      </c>
      <c r="D8299">
        <v>23.683187121281001</v>
      </c>
      <c r="E8299">
        <f>ASIN(SQRT((SIN(RADIANS(PARAMETERS!$D$8-D8299)/2)*SIN(RADIANS(PARAMETERS!$D$8-D8299)/2))+(COS(RADIANS(D8299))*COS(RADIANS(PARAMETERS!$D$8))*SIN(RADIANS(PARAMETERS!$D$9-C8299)/2)*SIN(RADIANS(PARAMETERS!$D$9-C8299)/2))))*2*3958.756</f>
        <v>1884.7834939948418</v>
      </c>
      <c r="F8299">
        <v>174.90560913086</v>
      </c>
      <c r="G8299">
        <v>203.46669006348</v>
      </c>
      <c r="H8299">
        <v>248.38842773438</v>
      </c>
      <c r="I8299">
        <v>288.85070800781</v>
      </c>
      <c r="J8299">
        <v>335.90618896484</v>
      </c>
      <c r="K8299" s="6">
        <f>IFERROR(EXP(TREND(LN($F$1:$J$1),LN(F8299:J8299),LN(Calculations!$B$3))),0)</f>
        <v>4.0511913512932242E-2</v>
      </c>
    </row>
    <row r="8300" spans="1:11" x14ac:dyDescent="0.35">
      <c r="A8300">
        <v>8297</v>
      </c>
      <c r="B8300" t="str">
        <f t="shared" si="129"/>
        <v>24-88.5</v>
      </c>
      <c r="C8300">
        <v>-88.564710138373997</v>
      </c>
      <c r="D8300">
        <v>23.683187121281001</v>
      </c>
      <c r="E8300">
        <f>ASIN(SQRT((SIN(RADIANS(PARAMETERS!$D$8-D8300)/2)*SIN(RADIANS(PARAMETERS!$D$8-D8300)/2))+(COS(RADIANS(D8300))*COS(RADIANS(PARAMETERS!$D$8))*SIN(RADIANS(PARAMETERS!$D$9-C8300)/2)*SIN(RADIANS(PARAMETERS!$D$9-C8300)/2))))*2*3958.756</f>
        <v>1901.5492339536995</v>
      </c>
      <c r="F8300">
        <v>173.91351318359</v>
      </c>
      <c r="G8300">
        <v>202.46139526367</v>
      </c>
      <c r="H8300">
        <v>247.26954650879</v>
      </c>
      <c r="I8300">
        <v>287.64477539063</v>
      </c>
      <c r="J8300">
        <v>334.61441040039</v>
      </c>
      <c r="K8300" s="6">
        <f>IFERROR(EXP(TREND(LN($F$1:$J$1),LN(F8300:J8300),LN(Calculations!$B$3))),0)</f>
        <v>3.9425165533240054E-2</v>
      </c>
    </row>
    <row r="8301" spans="1:11" x14ac:dyDescent="0.35">
      <c r="A8301">
        <v>8298</v>
      </c>
      <c r="B8301" t="str">
        <f t="shared" si="129"/>
        <v>24-89</v>
      </c>
      <c r="C8301">
        <v>-88.836031473275</v>
      </c>
      <c r="D8301">
        <v>23.683187121281001</v>
      </c>
      <c r="E8301">
        <f>ASIN(SQRT((SIN(RADIANS(PARAMETERS!$D$8-D8301)/2)*SIN(RADIANS(PARAMETERS!$D$8-D8301)/2))+(COS(RADIANS(D8301))*COS(RADIANS(PARAMETERS!$D$8))*SIN(RADIANS(PARAMETERS!$D$9-C8301)/2)*SIN(RADIANS(PARAMETERS!$D$9-C8301)/2))))*2*3958.756</f>
        <v>1918.328442451631</v>
      </c>
      <c r="F8301">
        <v>172.87921142578</v>
      </c>
      <c r="G8301">
        <v>201.4344329834</v>
      </c>
      <c r="H8301">
        <v>246.11639404297</v>
      </c>
      <c r="I8301">
        <v>286.39218139648</v>
      </c>
      <c r="J8301">
        <v>333.26052856445</v>
      </c>
      <c r="K8301" s="6">
        <f>IFERROR(EXP(TREND(LN($F$1:$J$1),LN(F8301:J8301),LN(Calculations!$B$3))),0)</f>
        <v>3.8334672089173474E-2</v>
      </c>
    </row>
    <row r="8302" spans="1:11" x14ac:dyDescent="0.35">
      <c r="A8302">
        <v>8299</v>
      </c>
      <c r="B8302" t="str">
        <f t="shared" si="129"/>
        <v>24-89</v>
      </c>
      <c r="C8302">
        <v>-89.107352808176003</v>
      </c>
      <c r="D8302">
        <v>23.683187121281001</v>
      </c>
      <c r="E8302">
        <f>ASIN(SQRT((SIN(RADIANS(PARAMETERS!$D$8-D8302)/2)*SIN(RADIANS(PARAMETERS!$D$8-D8302)/2))+(COS(RADIANS(D8302))*COS(RADIANS(PARAMETERS!$D$8))*SIN(RADIANS(PARAMETERS!$D$9-C8302)/2)*SIN(RADIANS(PARAMETERS!$D$9-C8302)/2))))*2*3958.756</f>
        <v>1935.1207224845016</v>
      </c>
      <c r="F8302">
        <v>171.7639465332</v>
      </c>
      <c r="G8302">
        <v>200.32563781738</v>
      </c>
      <c r="H8302">
        <v>244.81855773926</v>
      </c>
      <c r="I8302">
        <v>284.9319152832</v>
      </c>
      <c r="J8302">
        <v>331.61938476563</v>
      </c>
      <c r="K8302" s="6">
        <f>IFERROR(EXP(TREND(LN($F$1:$J$1),LN(F8302:J8302),LN(Calculations!$B$3))),0)</f>
        <v>3.7222728146048087E-2</v>
      </c>
    </row>
    <row r="8303" spans="1:11" x14ac:dyDescent="0.35">
      <c r="A8303">
        <v>8300</v>
      </c>
      <c r="B8303" t="str">
        <f t="shared" si="129"/>
        <v>24-89.5</v>
      </c>
      <c r="C8303">
        <v>-89.378674143077006</v>
      </c>
      <c r="D8303">
        <v>23.683187121281001</v>
      </c>
      <c r="E8303">
        <f>ASIN(SQRT((SIN(RADIANS(PARAMETERS!$D$8-D8303)/2)*SIN(RADIANS(PARAMETERS!$D$8-D8303)/2))+(COS(RADIANS(D8303))*COS(RADIANS(PARAMETERS!$D$8))*SIN(RADIANS(PARAMETERS!$D$9-C8303)/2)*SIN(RADIANS(PARAMETERS!$D$9-C8303)/2))))*2*3958.756</f>
        <v>1951.9256899015352</v>
      </c>
      <c r="F8303">
        <v>170.65435791016</v>
      </c>
      <c r="G8303">
        <v>199.25085449219</v>
      </c>
      <c r="H8303">
        <v>243.5539855957</v>
      </c>
      <c r="I8303">
        <v>283.50314331055</v>
      </c>
      <c r="J8303">
        <v>330.00637817383</v>
      </c>
      <c r="K8303" s="6">
        <f>IFERROR(EXP(TREND(LN($F$1:$J$1),LN(F8303:J8303),LN(Calculations!$B$3))),0)</f>
        <v>3.6156092249449677E-2</v>
      </c>
    </row>
    <row r="8304" spans="1:11" x14ac:dyDescent="0.35">
      <c r="A8304">
        <v>8301</v>
      </c>
      <c r="B8304" t="str">
        <f t="shared" si="129"/>
        <v>24-89.5</v>
      </c>
      <c r="C8304">
        <v>-89.649995477977996</v>
      </c>
      <c r="D8304">
        <v>23.683187121281001</v>
      </c>
      <c r="E8304">
        <f>ASIN(SQRT((SIN(RADIANS(PARAMETERS!$D$8-D8304)/2)*SIN(RADIANS(PARAMETERS!$D$8-D8304)/2))+(COS(RADIANS(D8304))*COS(RADIANS(PARAMETERS!$D$8))*SIN(RADIANS(PARAMETERS!$D$9-C8304)/2)*SIN(RADIANS(PARAMETERS!$D$9-C8304)/2))))*2*3958.756</f>
        <v>1968.7429728794309</v>
      </c>
      <c r="F8304">
        <v>169.53614807129</v>
      </c>
      <c r="G8304">
        <v>198.18421936035</v>
      </c>
      <c r="H8304">
        <v>242.28161621094</v>
      </c>
      <c r="I8304">
        <v>282.04968261719</v>
      </c>
      <c r="J8304">
        <v>328.34658813477</v>
      </c>
      <c r="K8304" s="6">
        <f>IFERROR(EXP(TREND(LN($F$1:$J$1),LN(F8304:J8304),LN(Calculations!$B$3))),0)</f>
        <v>3.512257228041811E-2</v>
      </c>
    </row>
    <row r="8305" spans="1:11" x14ac:dyDescent="0.35">
      <c r="A8305">
        <v>8302</v>
      </c>
      <c r="B8305" t="str">
        <f t="shared" si="129"/>
        <v>24-90</v>
      </c>
      <c r="C8305">
        <v>-89.921316812878999</v>
      </c>
      <c r="D8305">
        <v>23.683187121281001</v>
      </c>
      <c r="E8305">
        <f>ASIN(SQRT((SIN(RADIANS(PARAMETERS!$D$8-D8305)/2)*SIN(RADIANS(PARAMETERS!$D$8-D8305)/2))+(COS(RADIANS(D8305))*COS(RADIANS(PARAMETERS!$D$8))*SIN(RADIANS(PARAMETERS!$D$9-C8305)/2)*SIN(RADIANS(PARAMETERS!$D$9-C8305)/2))))*2*3958.756</f>
        <v>1985.5722114212399</v>
      </c>
      <c r="F8305">
        <v>168.369140625</v>
      </c>
      <c r="G8305">
        <v>197.0729675293</v>
      </c>
      <c r="H8305">
        <v>240.91334533691</v>
      </c>
      <c r="I8305">
        <v>280.4482421875</v>
      </c>
      <c r="J8305">
        <v>326.47229003906</v>
      </c>
      <c r="K8305" s="6">
        <f>IFERROR(EXP(TREND(LN($F$1:$J$1),LN(F8305:J8305),LN(Calculations!$B$3))),0)</f>
        <v>3.409414717299046E-2</v>
      </c>
    </row>
    <row r="8306" spans="1:11" x14ac:dyDescent="0.35">
      <c r="A8306">
        <v>8303</v>
      </c>
      <c r="B8306" t="str">
        <f t="shared" si="129"/>
        <v>24-90</v>
      </c>
      <c r="C8306">
        <v>-90.192638147780002</v>
      </c>
      <c r="D8306">
        <v>23.683187121281001</v>
      </c>
      <c r="E8306">
        <f>ASIN(SQRT((SIN(RADIANS(PARAMETERS!$D$8-D8306)/2)*SIN(RADIANS(PARAMETERS!$D$8-D8306)/2))+(COS(RADIANS(D8306))*COS(RADIANS(PARAMETERS!$D$8))*SIN(RADIANS(PARAMETERS!$D$9-C8306)/2)*SIN(RADIANS(PARAMETERS!$D$9-C8306)/2))))*2*3958.756</f>
        <v>2002.4130568786838</v>
      </c>
      <c r="F8306">
        <v>167.23098754883</v>
      </c>
      <c r="G8306">
        <v>196.01110839844</v>
      </c>
      <c r="H8306">
        <v>239.58508300781</v>
      </c>
      <c r="I8306">
        <v>278.87548828125</v>
      </c>
      <c r="J8306">
        <v>324.61065673828</v>
      </c>
      <c r="K8306" s="6">
        <f>IFERROR(EXP(TREND(LN($F$1:$J$1),LN(F8306:J8306),LN(Calculations!$B$3))),0)</f>
        <v>3.313015306158193E-2</v>
      </c>
    </row>
    <row r="8307" spans="1:11" x14ac:dyDescent="0.35">
      <c r="A8307">
        <v>8304</v>
      </c>
      <c r="B8307" t="str">
        <f t="shared" si="129"/>
        <v>24-90.5</v>
      </c>
      <c r="C8307">
        <v>-90.463959482681005</v>
      </c>
      <c r="D8307">
        <v>23.683187121281001</v>
      </c>
      <c r="E8307">
        <f>ASIN(SQRT((SIN(RADIANS(PARAMETERS!$D$8-D8307)/2)*SIN(RADIANS(PARAMETERS!$D$8-D8307)/2))+(COS(RADIANS(D8307))*COS(RADIANS(PARAMETERS!$D$8))*SIN(RADIANS(PARAMETERS!$D$9-C8307)/2)*SIN(RADIANS(PARAMETERS!$D$9-C8307)/2))))*2*3958.756</f>
        <v>2019.2651714966798</v>
      </c>
      <c r="F8307">
        <v>166.10121154785</v>
      </c>
      <c r="G8307">
        <v>194.97190856934</v>
      </c>
      <c r="H8307">
        <v>238.26063537598</v>
      </c>
      <c r="I8307">
        <v>277.28616333008</v>
      </c>
      <c r="J8307">
        <v>322.70523071289</v>
      </c>
      <c r="K8307" s="6">
        <f>IFERROR(EXP(TREND(LN($F$1:$J$1),LN(F8307:J8307),LN(Calculations!$B$3))),0)</f>
        <v>3.220962122249215E-2</v>
      </c>
    </row>
    <row r="8308" spans="1:11" x14ac:dyDescent="0.35">
      <c r="A8308">
        <v>8305</v>
      </c>
      <c r="B8308" t="str">
        <f t="shared" si="129"/>
        <v>24-90.5</v>
      </c>
      <c r="C8308">
        <v>-90.735280817581994</v>
      </c>
      <c r="D8308">
        <v>23.683187121281001</v>
      </c>
      <c r="E8308">
        <f>ASIN(SQRT((SIN(RADIANS(PARAMETERS!$D$8-D8308)/2)*SIN(RADIANS(PARAMETERS!$D$8-D8308)/2))+(COS(RADIANS(D8308))*COS(RADIANS(PARAMETERS!$D$8))*SIN(RADIANS(PARAMETERS!$D$9-C8308)/2)*SIN(RADIANS(PARAMETERS!$D$9-C8308)/2))))*2*3958.756</f>
        <v>2036.1282279789227</v>
      </c>
      <c r="F8308">
        <v>164.93803405762</v>
      </c>
      <c r="G8308">
        <v>193.92004394531</v>
      </c>
      <c r="H8308">
        <v>236.8983001709</v>
      </c>
      <c r="I8308">
        <v>275.63293457031</v>
      </c>
      <c r="J8308">
        <v>320.70233154297</v>
      </c>
      <c r="K8308" s="6">
        <f>IFERROR(EXP(TREND(LN($F$1:$J$1),LN(F8308:J8308),LN(Calculations!$B$3))),0)</f>
        <v>3.1296030976488469E-2</v>
      </c>
    </row>
    <row r="8309" spans="1:11" x14ac:dyDescent="0.35">
      <c r="A8309">
        <v>8306</v>
      </c>
      <c r="B8309" t="str">
        <f t="shared" si="129"/>
        <v>24-50</v>
      </c>
      <c r="C8309">
        <v>-50.037080582435998</v>
      </c>
      <c r="D8309">
        <v>23.954508456182001</v>
      </c>
      <c r="E8309">
        <f>ASIN(SQRT((SIN(RADIANS(PARAMETERS!$D$8-D8309)/2)*SIN(RADIANS(PARAMETERS!$D$8-D8309)/2))+(COS(RADIANS(D8309))*COS(RADIANS(PARAMETERS!$D$8))*SIN(RADIANS(PARAMETERS!$D$9-C8309)/2)*SIN(RADIANS(PARAMETERS!$D$9-C8309)/2))))*2*3958.756</f>
        <v>906.52816525016465</v>
      </c>
      <c r="F8309">
        <v>116.75680541992</v>
      </c>
      <c r="G8309">
        <v>154.19848632813</v>
      </c>
      <c r="H8309">
        <v>191.27786254883</v>
      </c>
      <c r="I8309">
        <v>218.13339233398</v>
      </c>
      <c r="J8309">
        <v>248.76197814941</v>
      </c>
      <c r="K8309" s="6">
        <f>IFERROR(EXP(TREND(LN($F$1:$J$1),LN(F8309:J8309),LN(Calculations!$B$3))),0)</f>
        <v>8.9560431748208092E-3</v>
      </c>
    </row>
    <row r="8310" spans="1:11" x14ac:dyDescent="0.35">
      <c r="A8310">
        <v>8307</v>
      </c>
      <c r="B8310" t="str">
        <f t="shared" si="129"/>
        <v>24-50.5</v>
      </c>
      <c r="C8310">
        <v>-50.308401917337001</v>
      </c>
      <c r="D8310">
        <v>23.954508456182001</v>
      </c>
      <c r="E8310">
        <f>ASIN(SQRT((SIN(RADIANS(PARAMETERS!$D$8-D8310)/2)*SIN(RADIANS(PARAMETERS!$D$8-D8310)/2))+(COS(RADIANS(D8310))*COS(RADIANS(PARAMETERS!$D$8))*SIN(RADIANS(PARAMETERS!$D$9-C8310)/2)*SIN(RADIANS(PARAMETERS!$D$9-C8310)/2))))*2*3958.756</f>
        <v>893.21481452276021</v>
      </c>
      <c r="F8310">
        <v>118.49111938477</v>
      </c>
      <c r="G8310">
        <v>156.48118591309</v>
      </c>
      <c r="H8310">
        <v>192.78959655762</v>
      </c>
      <c r="I8310">
        <v>219.90690612793</v>
      </c>
      <c r="J8310">
        <v>250.84078979492</v>
      </c>
      <c r="K8310" s="6">
        <f>IFERROR(EXP(TREND(LN($F$1:$J$1),LN(F8310:J8310),LN(Calculations!$B$3))),0)</f>
        <v>9.4236886683756634E-3</v>
      </c>
    </row>
    <row r="8311" spans="1:11" x14ac:dyDescent="0.35">
      <c r="A8311">
        <v>8308</v>
      </c>
      <c r="B8311" t="str">
        <f t="shared" si="129"/>
        <v>24-50.5</v>
      </c>
      <c r="C8311">
        <v>-50.579723252237997</v>
      </c>
      <c r="D8311">
        <v>23.954508456182001</v>
      </c>
      <c r="E8311">
        <f>ASIN(SQRT((SIN(RADIANS(PARAMETERS!$D$8-D8311)/2)*SIN(RADIANS(PARAMETERS!$D$8-D8311)/2))+(COS(RADIANS(D8311))*COS(RADIANS(PARAMETERS!$D$8))*SIN(RADIANS(PARAMETERS!$D$9-C8311)/2)*SIN(RADIANS(PARAMETERS!$D$9-C8311)/2))))*2*3958.756</f>
        <v>880.05250636307846</v>
      </c>
      <c r="F8311">
        <v>120.16203308105</v>
      </c>
      <c r="G8311">
        <v>158.61798095703</v>
      </c>
      <c r="H8311">
        <v>194.2151184082</v>
      </c>
      <c r="I8311">
        <v>221.57368469238</v>
      </c>
      <c r="J8311">
        <v>252.78833007813</v>
      </c>
      <c r="K8311" s="6">
        <f>IFERROR(EXP(TREND(LN($F$1:$J$1),LN(F8311:J8311),LN(Calculations!$B$3))),0)</f>
        <v>9.8945904152464292E-3</v>
      </c>
    </row>
    <row r="8312" spans="1:11" x14ac:dyDescent="0.35">
      <c r="A8312">
        <v>8309</v>
      </c>
      <c r="B8312" t="str">
        <f t="shared" si="129"/>
        <v>24-51</v>
      </c>
      <c r="C8312">
        <v>-50.851044587139</v>
      </c>
      <c r="D8312">
        <v>23.954508456182001</v>
      </c>
      <c r="E8312">
        <f>ASIN(SQRT((SIN(RADIANS(PARAMETERS!$D$8-D8312)/2)*SIN(RADIANS(PARAMETERS!$D$8-D8312)/2))+(COS(RADIANS(D8312))*COS(RADIANS(PARAMETERS!$D$8))*SIN(RADIANS(PARAMETERS!$D$9-C8312)/2)*SIN(RADIANS(PARAMETERS!$D$9-C8312)/2))))*2*3958.756</f>
        <v>867.04815458552605</v>
      </c>
      <c r="F8312">
        <v>121.78144836426</v>
      </c>
      <c r="G8312">
        <v>160.61116027832</v>
      </c>
      <c r="H8312">
        <v>195.57548522949</v>
      </c>
      <c r="I8312">
        <v>223.17077636719</v>
      </c>
      <c r="J8312">
        <v>254.6616973877</v>
      </c>
      <c r="K8312" s="6">
        <f>IFERROR(EXP(TREND(LN($F$1:$J$1),LN(F8312:J8312),LN(Calculations!$B$3))),0)</f>
        <v>1.0370493352962858E-2</v>
      </c>
    </row>
    <row r="8313" spans="1:11" x14ac:dyDescent="0.35">
      <c r="A8313">
        <v>8310</v>
      </c>
      <c r="B8313" t="str">
        <f t="shared" si="129"/>
        <v>24-51</v>
      </c>
      <c r="C8313">
        <v>-51.122365922039997</v>
      </c>
      <c r="D8313">
        <v>23.954508456182001</v>
      </c>
      <c r="E8313">
        <f>ASIN(SQRT((SIN(RADIANS(PARAMETERS!$D$8-D8313)/2)*SIN(RADIANS(PARAMETERS!$D$8-D8313)/2))+(COS(RADIANS(D8313))*COS(RADIANS(PARAMETERS!$D$8))*SIN(RADIANS(PARAMETERS!$D$9-C8313)/2)*SIN(RADIANS(PARAMETERS!$D$9-C8313)/2))))*2*3958.756</f>
        <v>854.20900792866621</v>
      </c>
      <c r="F8313">
        <v>123.3770904541</v>
      </c>
      <c r="G8313">
        <v>162.47320556641</v>
      </c>
      <c r="H8313">
        <v>196.90809631348</v>
      </c>
      <c r="I8313">
        <v>224.75318908691</v>
      </c>
      <c r="J8313">
        <v>256.53784179688</v>
      </c>
      <c r="K8313" s="6">
        <f>IFERROR(EXP(TREND(LN($F$1:$J$1),LN(F8313:J8313),LN(Calculations!$B$3))),0)</f>
        <v>1.0857910661064805E-2</v>
      </c>
    </row>
    <row r="8314" spans="1:11" x14ac:dyDescent="0.35">
      <c r="A8314">
        <v>8311</v>
      </c>
      <c r="B8314" t="str">
        <f t="shared" si="129"/>
        <v>24-51.5</v>
      </c>
      <c r="C8314">
        <v>-51.393687256941</v>
      </c>
      <c r="D8314">
        <v>23.954508456182001</v>
      </c>
      <c r="E8314">
        <f>ASIN(SQRT((SIN(RADIANS(PARAMETERS!$D$8-D8314)/2)*SIN(RADIANS(PARAMETERS!$D$8-D8314)/2))+(COS(RADIANS(D8314))*COS(RADIANS(PARAMETERS!$D$8))*SIN(RADIANS(PARAMETERS!$D$9-C8314)/2)*SIN(RADIANS(PARAMETERS!$D$9-C8314)/2))))*2*3958.756</f>
        <v>841.5426620027381</v>
      </c>
      <c r="F8314">
        <v>124.89051818848</v>
      </c>
      <c r="G8314">
        <v>164.14237976074</v>
      </c>
      <c r="H8314">
        <v>198.15032958984</v>
      </c>
      <c r="I8314">
        <v>226.23254394531</v>
      </c>
      <c r="J8314">
        <v>258.29653930664</v>
      </c>
      <c r="K8314" s="6">
        <f>IFERROR(EXP(TREND(LN($F$1:$J$1),LN(F8314:J8314),LN(Calculations!$B$3))),0)</f>
        <v>1.1336053873240725E-2</v>
      </c>
    </row>
    <row r="8315" spans="1:11" x14ac:dyDescent="0.35">
      <c r="A8315">
        <v>8312</v>
      </c>
      <c r="B8315" t="str">
        <f t="shared" si="129"/>
        <v>24-51.5</v>
      </c>
      <c r="C8315">
        <v>-51.665008591842003</v>
      </c>
      <c r="D8315">
        <v>23.954508456182001</v>
      </c>
      <c r="E8315">
        <f>ASIN(SQRT((SIN(RADIANS(PARAMETERS!$D$8-D8315)/2)*SIN(RADIANS(PARAMETERS!$D$8-D8315)/2))+(COS(RADIANS(D8315))*COS(RADIANS(PARAMETERS!$D$8))*SIN(RADIANS(PARAMETERS!$D$9-C8315)/2)*SIN(RADIANS(PARAMETERS!$D$9-C8315)/2))))*2*3958.756</f>
        <v>829.05707065118793</v>
      </c>
      <c r="F8315">
        <v>126.35678100586</v>
      </c>
      <c r="G8315">
        <v>165.6586151123</v>
      </c>
      <c r="H8315">
        <v>199.35572814941</v>
      </c>
      <c r="I8315">
        <v>227.68962097168</v>
      </c>
      <c r="J8315">
        <v>260.05255126953</v>
      </c>
      <c r="K8315" s="6">
        <f>IFERROR(EXP(TREND(LN($F$1:$J$1),LN(F8315:J8315),LN(Calculations!$B$3))),0)</f>
        <v>1.1814758114179752E-2</v>
      </c>
    </row>
    <row r="8316" spans="1:11" x14ac:dyDescent="0.35">
      <c r="A8316">
        <v>8313</v>
      </c>
      <c r="B8316" t="str">
        <f t="shared" si="129"/>
        <v>24-52</v>
      </c>
      <c r="C8316">
        <v>-51.936329926742999</v>
      </c>
      <c r="D8316">
        <v>23.954508456182001</v>
      </c>
      <c r="E8316">
        <f>ASIN(SQRT((SIN(RADIANS(PARAMETERS!$D$8-D8316)/2)*SIN(RADIANS(PARAMETERS!$D$8-D8316)/2))+(COS(RADIANS(D8316))*COS(RADIANS(PARAMETERS!$D$8))*SIN(RADIANS(PARAMETERS!$D$9-C8316)/2)*SIN(RADIANS(PARAMETERS!$D$9-C8316)/2))))*2*3958.756</f>
        <v>816.76055649753278</v>
      </c>
      <c r="F8316">
        <v>127.80767822266</v>
      </c>
      <c r="G8316">
        <v>167.0461730957</v>
      </c>
      <c r="H8316">
        <v>200.57060241699</v>
      </c>
      <c r="I8316">
        <v>229.19068908691</v>
      </c>
      <c r="J8316">
        <v>261.89700317383</v>
      </c>
      <c r="K8316" s="6">
        <f>IFERROR(EXP(TREND(LN($F$1:$J$1),LN(F8316:J8316),LN(Calculations!$B$3))),0)</f>
        <v>1.2302932853857137E-2</v>
      </c>
    </row>
    <row r="8317" spans="1:11" x14ac:dyDescent="0.35">
      <c r="A8317">
        <v>8314</v>
      </c>
      <c r="B8317" t="str">
        <f t="shared" si="129"/>
        <v>24-52</v>
      </c>
      <c r="C8317">
        <v>-52.207651261644003</v>
      </c>
      <c r="D8317">
        <v>23.954508456182001</v>
      </c>
      <c r="E8317">
        <f>ASIN(SQRT((SIN(RADIANS(PARAMETERS!$D$8-D8317)/2)*SIN(RADIANS(PARAMETERS!$D$8-D8317)/2))+(COS(RADIANS(D8317))*COS(RADIANS(PARAMETERS!$D$8))*SIN(RADIANS(PARAMETERS!$D$9-C8317)/2)*SIN(RADIANS(PARAMETERS!$D$9-C8317)/2))))*2*3958.756</f>
        <v>804.66182041336242</v>
      </c>
      <c r="F8317">
        <v>129.18301391602</v>
      </c>
      <c r="G8317">
        <v>168.25021362305</v>
      </c>
      <c r="H8317">
        <v>201.70832824707</v>
      </c>
      <c r="I8317">
        <v>230.60063171387</v>
      </c>
      <c r="J8317">
        <v>263.6340637207</v>
      </c>
      <c r="K8317" s="6">
        <f>IFERROR(EXP(TREND(LN($F$1:$J$1),LN(F8317:J8317),LN(Calculations!$B$3))),0)</f>
        <v>1.2775642067112219E-2</v>
      </c>
    </row>
    <row r="8318" spans="1:11" x14ac:dyDescent="0.35">
      <c r="A8318">
        <v>8315</v>
      </c>
      <c r="B8318" t="str">
        <f t="shared" si="129"/>
        <v>24-52.5</v>
      </c>
      <c r="C8318">
        <v>-52.478972596544999</v>
      </c>
      <c r="D8318">
        <v>23.954508456182001</v>
      </c>
      <c r="E8318">
        <f>ASIN(SQRT((SIN(RADIANS(PARAMETERS!$D$8-D8318)/2)*SIN(RADIANS(PARAMETERS!$D$8-D8318)/2))+(COS(RADIANS(D8318))*COS(RADIANS(PARAMETERS!$D$8))*SIN(RADIANS(PARAMETERS!$D$9-C8318)/2)*SIN(RADIANS(PARAMETERS!$D$9-C8318)/2))))*2*3958.756</f>
        <v>792.76994960495517</v>
      </c>
      <c r="F8318">
        <v>130.54965209961</v>
      </c>
      <c r="G8318">
        <v>169.36326599121</v>
      </c>
      <c r="H8318">
        <v>202.85453796387</v>
      </c>
      <c r="I8318">
        <v>232.03475952148</v>
      </c>
      <c r="J8318">
        <v>265.41537475586</v>
      </c>
      <c r="K8318" s="6">
        <f>IFERROR(EXP(TREND(LN($F$1:$J$1),LN(F8318:J8318),LN(Calculations!$B$3))),0)</f>
        <v>1.3257770304303033E-2</v>
      </c>
    </row>
    <row r="8319" spans="1:11" x14ac:dyDescent="0.35">
      <c r="A8319">
        <v>8316</v>
      </c>
      <c r="B8319" t="str">
        <f t="shared" si="129"/>
        <v>24-53</v>
      </c>
      <c r="C8319">
        <v>-52.750293931446002</v>
      </c>
      <c r="D8319">
        <v>23.954508456182001</v>
      </c>
      <c r="E8319">
        <f>ASIN(SQRT((SIN(RADIANS(PARAMETERS!$D$8-D8319)/2)*SIN(RADIANS(PARAMETERS!$D$8-D8319)/2))+(COS(RADIANS(D8319))*COS(RADIANS(PARAMETERS!$D$8))*SIN(RADIANS(PARAMETERS!$D$9-C8319)/2)*SIN(RADIANS(PARAMETERS!$D$9-C8319)/2))))*2*3958.756</f>
        <v>781.09442397527448</v>
      </c>
      <c r="F8319">
        <v>131.95100402832</v>
      </c>
      <c r="G8319">
        <v>170.43486022949</v>
      </c>
      <c r="H8319">
        <v>204.06323242188</v>
      </c>
      <c r="I8319">
        <v>233.56466674805</v>
      </c>
      <c r="J8319">
        <v>267.33428955078</v>
      </c>
      <c r="K8319" s="6">
        <f>IFERROR(EXP(TREND(LN($F$1:$J$1),LN(F8319:J8319),LN(Calculations!$B$3))),0)</f>
        <v>1.3766307196619991E-2</v>
      </c>
    </row>
    <row r="8320" spans="1:11" x14ac:dyDescent="0.35">
      <c r="A8320">
        <v>8317</v>
      </c>
      <c r="B8320" t="str">
        <f t="shared" si="129"/>
        <v>24-53</v>
      </c>
      <c r="C8320">
        <v>-53.021615266346998</v>
      </c>
      <c r="D8320">
        <v>23.954508456182001</v>
      </c>
      <c r="E8320">
        <f>ASIN(SQRT((SIN(RADIANS(PARAMETERS!$D$8-D8320)/2)*SIN(RADIANS(PARAMETERS!$D$8-D8320)/2))+(COS(RADIANS(D8320))*COS(RADIANS(PARAMETERS!$D$8))*SIN(RADIANS(PARAMETERS!$D$9-C8320)/2)*SIN(RADIANS(PARAMETERS!$D$9-C8320)/2))))*2*3958.756</f>
        <v>769.64512037569318</v>
      </c>
      <c r="F8320">
        <v>133.2953338623</v>
      </c>
      <c r="G8320">
        <v>171.39442443848</v>
      </c>
      <c r="H8320">
        <v>205.22595214844</v>
      </c>
      <c r="I8320">
        <v>235.0383605957</v>
      </c>
      <c r="J8320">
        <v>269.18481445313</v>
      </c>
      <c r="K8320" s="6">
        <f>IFERROR(EXP(TREND(LN($F$1:$J$1),LN(F8320:J8320),LN(Calculations!$B$3))),0)</f>
        <v>1.4265489343874581E-2</v>
      </c>
    </row>
    <row r="8321" spans="1:11" x14ac:dyDescent="0.35">
      <c r="A8321">
        <v>8318</v>
      </c>
      <c r="B8321" t="str">
        <f t="shared" si="129"/>
        <v>24-53.5</v>
      </c>
      <c r="C8321">
        <v>-53.292936601248002</v>
      </c>
      <c r="D8321">
        <v>23.954508456182001</v>
      </c>
      <c r="E8321">
        <f>ASIN(SQRT((SIN(RADIANS(PARAMETERS!$D$8-D8321)/2)*SIN(RADIANS(PARAMETERS!$D$8-D8321)/2))+(COS(RADIANS(D8321))*COS(RADIANS(PARAMETERS!$D$8))*SIN(RADIANS(PARAMETERS!$D$9-C8321)/2)*SIN(RADIANS(PARAMETERS!$D$9-C8321)/2))))*2*3958.756</f>
        <v>758.43231431848903</v>
      </c>
      <c r="F8321">
        <v>134.66725158691</v>
      </c>
      <c r="G8321">
        <v>172.34074401855</v>
      </c>
      <c r="H8321">
        <v>206.44326782227</v>
      </c>
      <c r="I8321">
        <v>236.59288024902</v>
      </c>
      <c r="J8321">
        <v>271.14910888672</v>
      </c>
      <c r="K8321" s="6">
        <f>IFERROR(EXP(TREND(LN($F$1:$J$1),LN(F8321:J8321),LN(Calculations!$B$3))),0)</f>
        <v>1.4790161451977394E-2</v>
      </c>
    </row>
    <row r="8322" spans="1:11" x14ac:dyDescent="0.35">
      <c r="A8322">
        <v>8319</v>
      </c>
      <c r="B8322" t="str">
        <f t="shared" si="129"/>
        <v>24-53.5</v>
      </c>
      <c r="C8322">
        <v>-53.564257936148998</v>
      </c>
      <c r="D8322">
        <v>23.954508456182001</v>
      </c>
      <c r="E8322">
        <f>ASIN(SQRT((SIN(RADIANS(PARAMETERS!$D$8-D8322)/2)*SIN(RADIANS(PARAMETERS!$D$8-D8322)/2))+(COS(RADIANS(D8322))*COS(RADIANS(PARAMETERS!$D$8))*SIN(RADIANS(PARAMETERS!$D$9-C8322)/2)*SIN(RADIANS(PARAMETERS!$D$9-C8322)/2))))*2*3958.756</f>
        <v>747.4666786782966</v>
      </c>
      <c r="F8322">
        <v>136.11006164551</v>
      </c>
      <c r="G8322">
        <v>173.31379699707</v>
      </c>
      <c r="H8322">
        <v>207.76373291016</v>
      </c>
      <c r="I8322">
        <v>238.29249572754</v>
      </c>
      <c r="J8322">
        <v>273.31088256836</v>
      </c>
      <c r="K8322" s="6">
        <f>IFERROR(EXP(TREND(LN($F$1:$J$1),LN(F8322:J8322),LN(Calculations!$B$3))),0)</f>
        <v>1.535936965293189E-2</v>
      </c>
    </row>
    <row r="8323" spans="1:11" x14ac:dyDescent="0.35">
      <c r="A8323">
        <v>8320</v>
      </c>
      <c r="B8323" t="str">
        <f t="shared" si="129"/>
        <v>24-54</v>
      </c>
      <c r="C8323">
        <v>-53.835579271050001</v>
      </c>
      <c r="D8323">
        <v>23.954508456182001</v>
      </c>
      <c r="E8323">
        <f>ASIN(SQRT((SIN(RADIANS(PARAMETERS!$D$8-D8323)/2)*SIN(RADIANS(PARAMETERS!$D$8-D8323)/2))+(COS(RADIANS(D8323))*COS(RADIANS(PARAMETERS!$D$8))*SIN(RADIANS(PARAMETERS!$D$9-C8323)/2)*SIN(RADIANS(PARAMETERS!$D$9-C8323)/2))))*2*3958.756</f>
        <v>736.75927886985221</v>
      </c>
      <c r="F8323">
        <v>137.52885437012</v>
      </c>
      <c r="G8323">
        <v>174.24130249023</v>
      </c>
      <c r="H8323">
        <v>209.07315063477</v>
      </c>
      <c r="I8323">
        <v>239.97880554199</v>
      </c>
      <c r="J8323">
        <v>275.45687866211</v>
      </c>
      <c r="K8323" s="6">
        <f>IFERROR(EXP(TREND(LN($F$1:$J$1),LN(F8323:J8323),LN(Calculations!$B$3))),0)</f>
        <v>1.5934544803348629E-2</v>
      </c>
    </row>
    <row r="8324" spans="1:11" x14ac:dyDescent="0.35">
      <c r="A8324">
        <v>8321</v>
      </c>
      <c r="B8324" t="str">
        <f t="shared" si="129"/>
        <v>24-54</v>
      </c>
      <c r="C8324">
        <v>-54.106900605950997</v>
      </c>
      <c r="D8324">
        <v>23.954508456182001</v>
      </c>
      <c r="E8324">
        <f>ASIN(SQRT((SIN(RADIANS(PARAMETERS!$D$8-D8324)/2)*SIN(RADIANS(PARAMETERS!$D$8-D8324)/2))+(COS(RADIANS(D8324))*COS(RADIANS(PARAMETERS!$D$8))*SIN(RADIANS(PARAMETERS!$D$9-C8324)/2)*SIN(RADIANS(PARAMETERS!$D$9-C8324)/2))))*2*3958.756</f>
        <v>726.3215639526419</v>
      </c>
      <c r="F8324">
        <v>139.01020812988</v>
      </c>
      <c r="G8324">
        <v>175.21221923828</v>
      </c>
      <c r="H8324">
        <v>210.4635925293</v>
      </c>
      <c r="I8324">
        <v>241.7734375</v>
      </c>
      <c r="J8324">
        <v>277.74499511719</v>
      </c>
      <c r="K8324" s="6">
        <f>IFERROR(EXP(TREND(LN($F$1:$J$1),LN(F8324:J8324),LN(Calculations!$B$3))),0)</f>
        <v>1.6555250715428415E-2</v>
      </c>
    </row>
    <row r="8325" spans="1:11" x14ac:dyDescent="0.35">
      <c r="A8325">
        <v>8322</v>
      </c>
      <c r="B8325" t="str">
        <f t="shared" ref="B8325:B8388" si="130">MROUND(D8325,1)&amp;MROUND(C8325,-0.5)</f>
        <v>24-54.5</v>
      </c>
      <c r="C8325">
        <v>-54.378221940852001</v>
      </c>
      <c r="D8325">
        <v>23.954508456182001</v>
      </c>
      <c r="E8325">
        <f>ASIN(SQRT((SIN(RADIANS(PARAMETERS!$D$8-D8325)/2)*SIN(RADIANS(PARAMETERS!$D$8-D8325)/2))+(COS(RADIANS(D8325))*COS(RADIANS(PARAMETERS!$D$8))*SIN(RADIANS(PARAMETERS!$D$9-C8325)/2)*SIN(RADIANS(PARAMETERS!$D$9-C8325)/2))))*2*3958.756</f>
        <v>716.16535308294021</v>
      </c>
      <c r="F8325">
        <v>140.58135986328</v>
      </c>
      <c r="G8325">
        <v>176.25340270996</v>
      </c>
      <c r="H8325">
        <v>211.9606628418</v>
      </c>
      <c r="I8325">
        <v>243.70748901367</v>
      </c>
      <c r="J8325">
        <v>280.21310424805</v>
      </c>
      <c r="K8325" s="6">
        <f>IFERROR(EXP(TREND(LN($F$1:$J$1),LN(F8325:J8325),LN(Calculations!$B$3))),0)</f>
        <v>1.7237248877799285E-2</v>
      </c>
    </row>
    <row r="8326" spans="1:11" x14ac:dyDescent="0.35">
      <c r="A8326">
        <v>8323</v>
      </c>
      <c r="B8326" t="str">
        <f t="shared" si="130"/>
        <v>24-54.5</v>
      </c>
      <c r="C8326">
        <v>-54.649543275752997</v>
      </c>
      <c r="D8326">
        <v>23.954508456182001</v>
      </c>
      <c r="E8326">
        <f>ASIN(SQRT((SIN(RADIANS(PARAMETERS!$D$8-D8326)/2)*SIN(RADIANS(PARAMETERS!$D$8-D8326)/2))+(COS(RADIANS(D8326))*COS(RADIANS(PARAMETERS!$D$8))*SIN(RADIANS(PARAMETERS!$D$9-C8326)/2)*SIN(RADIANS(PARAMETERS!$D$9-C8326)/2))))*2*3958.756</f>
        <v>706.30281671329067</v>
      </c>
      <c r="F8326">
        <v>142.12422180176</v>
      </c>
      <c r="G8326">
        <v>177.27981567383</v>
      </c>
      <c r="H8326">
        <v>213.41758728027</v>
      </c>
      <c r="I8326">
        <v>245.57621765137</v>
      </c>
      <c r="J8326">
        <v>282.58428955078</v>
      </c>
      <c r="K8326" s="6">
        <f>IFERROR(EXP(TREND(LN($F$1:$J$1),LN(F8326:J8326),LN(Calculations!$B$3))),0)</f>
        <v>1.7930803590163295E-2</v>
      </c>
    </row>
    <row r="8327" spans="1:11" x14ac:dyDescent="0.35">
      <c r="A8327">
        <v>8324</v>
      </c>
      <c r="B8327" t="str">
        <f t="shared" si="130"/>
        <v>24-55</v>
      </c>
      <c r="C8327">
        <v>-54.920864610654</v>
      </c>
      <c r="D8327">
        <v>23.954508456182001</v>
      </c>
      <c r="E8327">
        <f>ASIN(SQRT((SIN(RADIANS(PARAMETERS!$D$8-D8327)/2)*SIN(RADIANS(PARAMETERS!$D$8-D8327)/2))+(COS(RADIANS(D8327))*COS(RADIANS(PARAMETERS!$D$8))*SIN(RADIANS(PARAMETERS!$D$9-C8327)/2)*SIN(RADIANS(PARAMETERS!$D$9-C8327)/2))))*2*3958.756</f>
        <v>696.7464519321436</v>
      </c>
      <c r="F8327">
        <v>143.7074432373</v>
      </c>
      <c r="G8327">
        <v>178.3365020752</v>
      </c>
      <c r="H8327">
        <v>214.90376281738</v>
      </c>
      <c r="I8327">
        <v>247.47256469727</v>
      </c>
      <c r="J8327">
        <v>284.98062133789</v>
      </c>
      <c r="K8327" s="6">
        <f>IFERROR(EXP(TREND(LN($F$1:$J$1),LN(F8327:J8327),LN(Calculations!$B$3))),0)</f>
        <v>1.8667898943544273E-2</v>
      </c>
    </row>
    <row r="8328" spans="1:11" x14ac:dyDescent="0.35">
      <c r="A8328">
        <v>8325</v>
      </c>
      <c r="B8328" t="str">
        <f t="shared" si="130"/>
        <v>24-55</v>
      </c>
      <c r="C8328">
        <v>-55.192185945555003</v>
      </c>
      <c r="D8328">
        <v>23.954508456182001</v>
      </c>
      <c r="E8328">
        <f>ASIN(SQRT((SIN(RADIANS(PARAMETERS!$D$8-D8328)/2)*SIN(RADIANS(PARAMETERS!$D$8-D8328)/2))+(COS(RADIANS(D8328))*COS(RADIANS(PARAMETERS!$D$8))*SIN(RADIANS(PARAMETERS!$D$9-C8328)/2)*SIN(RADIANS(PARAMETERS!$D$9-C8328)/2))))*2*3958.756</f>
        <v>687.50905134611264</v>
      </c>
      <c r="F8328">
        <v>145.33760070801</v>
      </c>
      <c r="G8328">
        <v>179.42602539063</v>
      </c>
      <c r="H8328">
        <v>216.41958618164</v>
      </c>
      <c r="I8328">
        <v>249.39476013184</v>
      </c>
      <c r="J8328">
        <v>287.39749145508</v>
      </c>
      <c r="K8328" s="6">
        <f>IFERROR(EXP(TREND(LN($F$1:$J$1),LN(F8328:J8328),LN(Calculations!$B$3))),0)</f>
        <v>1.9454808934992861E-2</v>
      </c>
    </row>
    <row r="8329" spans="1:11" x14ac:dyDescent="0.35">
      <c r="A8329">
        <v>8326</v>
      </c>
      <c r="B8329" t="str">
        <f t="shared" si="130"/>
        <v>24-55.5</v>
      </c>
      <c r="C8329">
        <v>-55.463507280456</v>
      </c>
      <c r="D8329">
        <v>23.954508456182001</v>
      </c>
      <c r="E8329">
        <f>ASIN(SQRT((SIN(RADIANS(PARAMETERS!$D$8-D8329)/2)*SIN(RADIANS(PARAMETERS!$D$8-D8329)/2))+(COS(RADIANS(D8329))*COS(RADIANS(PARAMETERS!$D$8))*SIN(RADIANS(PARAMETERS!$D$9-C8329)/2)*SIN(RADIANS(PARAMETERS!$D$9-C8329)/2))))*2*3958.756</f>
        <v>678.603664938272</v>
      </c>
      <c r="F8329">
        <v>146.89282226563</v>
      </c>
      <c r="G8329">
        <v>180.4493560791</v>
      </c>
      <c r="H8329">
        <v>217.79457092285</v>
      </c>
      <c r="I8329">
        <v>251.10163879395</v>
      </c>
      <c r="J8329">
        <v>289.50524902344</v>
      </c>
      <c r="K8329" s="6">
        <f>IFERROR(EXP(TREND(LN($F$1:$J$1),LN(F8329:J8329),LN(Calculations!$B$3))),0)</f>
        <v>2.0234327268410155E-2</v>
      </c>
    </row>
    <row r="8330" spans="1:11" x14ac:dyDescent="0.35">
      <c r="A8330">
        <v>8327</v>
      </c>
      <c r="B8330" t="str">
        <f t="shared" si="130"/>
        <v>24-55.5</v>
      </c>
      <c r="C8330">
        <v>-55.734828615357003</v>
      </c>
      <c r="D8330">
        <v>23.954508456182001</v>
      </c>
      <c r="E8330">
        <f>ASIN(SQRT((SIN(RADIANS(PARAMETERS!$D$8-D8330)/2)*SIN(RADIANS(PARAMETERS!$D$8-D8330)/2))+(COS(RADIANS(D8330))*COS(RADIANS(PARAMETERS!$D$8))*SIN(RADIANS(PARAMETERS!$D$9-C8330)/2)*SIN(RADIANS(PARAMETERS!$D$9-C8330)/2))))*2*3958.756</f>
        <v>670.04355439248422</v>
      </c>
      <c r="F8330">
        <v>148.44012451172</v>
      </c>
      <c r="G8330">
        <v>181.45222473145</v>
      </c>
      <c r="H8330">
        <v>219.12280273438</v>
      </c>
      <c r="I8330">
        <v>252.73536682129</v>
      </c>
      <c r="J8330">
        <v>291.50650024414</v>
      </c>
      <c r="K8330" s="6">
        <f>IFERROR(EXP(TREND(LN($F$1:$J$1),LN(F8330:J8330),LN(Calculations!$B$3))),0)</f>
        <v>2.1037630955809752E-2</v>
      </c>
    </row>
    <row r="8331" spans="1:11" x14ac:dyDescent="0.35">
      <c r="A8331">
        <v>8328</v>
      </c>
      <c r="B8331" t="str">
        <f t="shared" si="130"/>
        <v>24-56</v>
      </c>
      <c r="C8331">
        <v>-56.006149950257999</v>
      </c>
      <c r="D8331">
        <v>23.954508456182001</v>
      </c>
      <c r="E8331">
        <f>ASIN(SQRT((SIN(RADIANS(PARAMETERS!$D$8-D8331)/2)*SIN(RADIANS(PARAMETERS!$D$8-D8331)/2))+(COS(RADIANS(D8331))*COS(RADIANS(PARAMETERS!$D$8))*SIN(RADIANS(PARAMETERS!$D$9-C8331)/2)*SIN(RADIANS(PARAMETERS!$D$9-C8331)/2))))*2*3958.756</f>
        <v>661.84213946008845</v>
      </c>
      <c r="F8331">
        <v>149.98001098633</v>
      </c>
      <c r="G8331">
        <v>182.43556213379</v>
      </c>
      <c r="H8331">
        <v>220.40765380859</v>
      </c>
      <c r="I8331">
        <v>254.3018951416</v>
      </c>
      <c r="J8331">
        <v>293.41052246094</v>
      </c>
      <c r="K8331" s="6">
        <f>IFERROR(EXP(TREND(LN($F$1:$J$1),LN(F8331:J8331),LN(Calculations!$B$3))),0)</f>
        <v>2.1866243715288579E-2</v>
      </c>
    </row>
    <row r="8332" spans="1:11" x14ac:dyDescent="0.35">
      <c r="A8332">
        <v>8329</v>
      </c>
      <c r="B8332" t="str">
        <f t="shared" si="130"/>
        <v>24-56.5</v>
      </c>
      <c r="C8332">
        <v>-56.277471285159002</v>
      </c>
      <c r="D8332">
        <v>23.954508456182001</v>
      </c>
      <c r="E8332">
        <f>ASIN(SQRT((SIN(RADIANS(PARAMETERS!$D$8-D8332)/2)*SIN(RADIANS(PARAMETERS!$D$8-D8332)/2))+(COS(RADIANS(D8332))*COS(RADIANS(PARAMETERS!$D$8))*SIN(RADIANS(PARAMETERS!$D$9-C8332)/2)*SIN(RADIANS(PARAMETERS!$D$9-C8332)/2))))*2*3958.756</f>
        <v>654.01293606511069</v>
      </c>
      <c r="F8332">
        <v>151.44805908203</v>
      </c>
      <c r="G8332">
        <v>183.35345458984</v>
      </c>
      <c r="H8332">
        <v>221.57482910156</v>
      </c>
      <c r="I8332">
        <v>255.69912719727</v>
      </c>
      <c r="J8332">
        <v>295.08068847656</v>
      </c>
      <c r="K8332" s="6">
        <f>IFERROR(EXP(TREND(LN($F$1:$J$1),LN(F8332:J8332),LN(Calculations!$B$3))),0)</f>
        <v>2.2686808492817092E-2</v>
      </c>
    </row>
    <row r="8333" spans="1:11" x14ac:dyDescent="0.35">
      <c r="A8333">
        <v>8330</v>
      </c>
      <c r="B8333" t="str">
        <f t="shared" si="130"/>
        <v>24-56.5</v>
      </c>
      <c r="C8333">
        <v>-56.548792620059999</v>
      </c>
      <c r="D8333">
        <v>23.954508456182001</v>
      </c>
      <c r="E8333">
        <f>ASIN(SQRT((SIN(RADIANS(PARAMETERS!$D$8-D8333)/2)*SIN(RADIANS(PARAMETERS!$D$8-D8333)/2))+(COS(RADIANS(D8333))*COS(RADIANS(PARAMETERS!$D$8))*SIN(RADIANS(PARAMETERS!$D$9-C8333)/2)*SIN(RADIANS(PARAMETERS!$D$9-C8333)/2))))*2*3958.756</f>
        <v>646.56948600035651</v>
      </c>
      <c r="F8333">
        <v>152.94361877441</v>
      </c>
      <c r="G8333">
        <v>184.27745056152</v>
      </c>
      <c r="H8333">
        <v>222.73655700684</v>
      </c>
      <c r="I8333">
        <v>257.07885742188</v>
      </c>
      <c r="J8333">
        <v>296.71774291992</v>
      </c>
      <c r="K8333" s="6">
        <f>IFERROR(EXP(TREND(LN($F$1:$J$1),LN(F8333:J8333),LN(Calculations!$B$3))),0)</f>
        <v>2.3554111317791296E-2</v>
      </c>
    </row>
    <row r="8334" spans="1:11" x14ac:dyDescent="0.35">
      <c r="A8334">
        <v>8331</v>
      </c>
      <c r="B8334" t="str">
        <f t="shared" si="130"/>
        <v>24-57</v>
      </c>
      <c r="C8334">
        <v>-56.820113954961002</v>
      </c>
      <c r="D8334">
        <v>23.954508456182001</v>
      </c>
      <c r="E8334">
        <f>ASIN(SQRT((SIN(RADIANS(PARAMETERS!$D$8-D8334)/2)*SIN(RADIANS(PARAMETERS!$D$8-D8334)/2))+(COS(RADIANS(D8334))*COS(RADIANS(PARAMETERS!$D$8))*SIN(RADIANS(PARAMETERS!$D$9-C8334)/2)*SIN(RADIANS(PARAMETERS!$D$9-C8334)/2))))*2*3958.756</f>
        <v>639.52527826070025</v>
      </c>
      <c r="F8334">
        <v>154.44528198242</v>
      </c>
      <c r="G8334">
        <v>185.19715881348</v>
      </c>
      <c r="H8334">
        <v>223.87469482422</v>
      </c>
      <c r="I8334">
        <v>258.41537475586</v>
      </c>
      <c r="J8334">
        <v>298.28656005859</v>
      </c>
      <c r="K8334" s="6">
        <f>IFERROR(EXP(TREND(LN($F$1:$J$1),LN(F8334:J8334),LN(Calculations!$B$3))),0)</f>
        <v>2.446028267053825E-2</v>
      </c>
    </row>
    <row r="8335" spans="1:11" x14ac:dyDescent="0.35">
      <c r="A8335">
        <v>8332</v>
      </c>
      <c r="B8335" t="str">
        <f t="shared" si="130"/>
        <v>24-57</v>
      </c>
      <c r="C8335">
        <v>-57.091435289861998</v>
      </c>
      <c r="D8335">
        <v>23.954508456182001</v>
      </c>
      <c r="E8335">
        <f>ASIN(SQRT((SIN(RADIANS(PARAMETERS!$D$8-D8335)/2)*SIN(RADIANS(PARAMETERS!$D$8-D8335)/2))+(COS(RADIANS(D8335))*COS(RADIANS(PARAMETERS!$D$8))*SIN(RADIANS(PARAMETERS!$D$9-C8335)/2)*SIN(RADIANS(PARAMETERS!$D$9-C8335)/2))))*2*3958.756</f>
        <v>632.89366229118207</v>
      </c>
      <c r="F8335">
        <v>155.86566162109</v>
      </c>
      <c r="G8335">
        <v>186.04585266113</v>
      </c>
      <c r="H8335">
        <v>224.88153076172</v>
      </c>
      <c r="I8335">
        <v>259.56076049805</v>
      </c>
      <c r="J8335">
        <v>299.58917236328</v>
      </c>
      <c r="K8335" s="6">
        <f>IFERROR(EXP(TREND(LN($F$1:$J$1),LN(F8335:J8335),LN(Calculations!$B$3))),0)</f>
        <v>2.5356385163198842E-2</v>
      </c>
    </row>
    <row r="8336" spans="1:11" x14ac:dyDescent="0.35">
      <c r="A8336">
        <v>8333</v>
      </c>
      <c r="B8336" t="str">
        <f t="shared" si="130"/>
        <v>24-57.5</v>
      </c>
      <c r="C8336">
        <v>-57.362756624763001</v>
      </c>
      <c r="D8336">
        <v>23.954508456182001</v>
      </c>
      <c r="E8336">
        <f>ASIN(SQRT((SIN(RADIANS(PARAMETERS!$D$8-D8336)/2)*SIN(RADIANS(PARAMETERS!$D$8-D8336)/2))+(COS(RADIANS(D8336))*COS(RADIANS(PARAMETERS!$D$8))*SIN(RADIANS(PARAMETERS!$D$9-C8336)/2)*SIN(RADIANS(PARAMETERS!$D$9-C8336)/2))))*2*3958.756</f>
        <v>626.68775369318701</v>
      </c>
      <c r="F8336">
        <v>157.3023223877</v>
      </c>
      <c r="G8336">
        <v>186.90093994141</v>
      </c>
      <c r="H8336">
        <v>225.87954711914</v>
      </c>
      <c r="I8336">
        <v>260.68161010742</v>
      </c>
      <c r="J8336">
        <v>300.84701538086</v>
      </c>
      <c r="K8336" s="6">
        <f>IFERROR(EXP(TREND(LN($F$1:$J$1),LN(F8336:J8336),LN(Calculations!$B$3))),0)</f>
        <v>2.6301684275839378E-2</v>
      </c>
    </row>
    <row r="8337" spans="1:11" x14ac:dyDescent="0.35">
      <c r="A8337">
        <v>8334</v>
      </c>
      <c r="B8337" t="str">
        <f t="shared" si="130"/>
        <v>24-57.5</v>
      </c>
      <c r="C8337">
        <v>-57.634077959663998</v>
      </c>
      <c r="D8337">
        <v>23.954508456182001</v>
      </c>
      <c r="E8337">
        <f>ASIN(SQRT((SIN(RADIANS(PARAMETERS!$D$8-D8337)/2)*SIN(RADIANS(PARAMETERS!$D$8-D8337)/2))+(COS(RADIANS(D8337))*COS(RADIANS(PARAMETERS!$D$8))*SIN(RADIANS(PARAMETERS!$D$9-C8337)/2)*SIN(RADIANS(PARAMETERS!$D$9-C8337)/2))))*2*3958.756</f>
        <v>620.92033322624968</v>
      </c>
      <c r="F8337">
        <v>158.7247467041</v>
      </c>
      <c r="G8337">
        <v>187.74946594238</v>
      </c>
      <c r="H8337">
        <v>226.84899902344</v>
      </c>
      <c r="I8337">
        <v>261.75155639648</v>
      </c>
      <c r="J8337">
        <v>302.02545166016</v>
      </c>
      <c r="K8337" s="6">
        <f>IFERROR(EXP(TREND(LN($F$1:$J$1),LN(F8337:J8337),LN(Calculations!$B$3))),0)</f>
        <v>2.7281438306819752E-2</v>
      </c>
    </row>
    <row r="8338" spans="1:11" x14ac:dyDescent="0.35">
      <c r="A8338">
        <v>8335</v>
      </c>
      <c r="B8338" t="str">
        <f t="shared" si="130"/>
        <v>24-58</v>
      </c>
      <c r="C8338">
        <v>-57.905399294565001</v>
      </c>
      <c r="D8338">
        <v>23.954508456182001</v>
      </c>
      <c r="E8338">
        <f>ASIN(SQRT((SIN(RADIANS(PARAMETERS!$D$8-D8338)/2)*SIN(RADIANS(PARAMETERS!$D$8-D8338)/2))+(COS(RADIANS(D8338))*COS(RADIANS(PARAMETERS!$D$8))*SIN(RADIANS(PARAMETERS!$D$9-C8338)/2)*SIN(RADIANS(PARAMETERS!$D$9-C8338)/2))))*2*3958.756</f>
        <v>615.60374025673548</v>
      </c>
      <c r="F8338">
        <v>160.05229187012</v>
      </c>
      <c r="G8338">
        <v>188.54133605957</v>
      </c>
      <c r="H8338">
        <v>227.7170715332</v>
      </c>
      <c r="I8338">
        <v>262.67578125</v>
      </c>
      <c r="J8338">
        <v>303.00262451172</v>
      </c>
      <c r="K8338" s="6">
        <f>IFERROR(EXP(TREND(LN($F$1:$J$1),LN(F8338:J8338),LN(Calculations!$B$3))),0)</f>
        <v>2.8244088251813581E-2</v>
      </c>
    </row>
    <row r="8339" spans="1:11" x14ac:dyDescent="0.35">
      <c r="A8339">
        <v>8336</v>
      </c>
      <c r="B8339" t="str">
        <f t="shared" si="130"/>
        <v>24-58</v>
      </c>
      <c r="C8339">
        <v>-58.176720629465002</v>
      </c>
      <c r="D8339">
        <v>23.954508456182001</v>
      </c>
      <c r="E8339">
        <f>ASIN(SQRT((SIN(RADIANS(PARAMETERS!$D$8-D8339)/2)*SIN(RADIANS(PARAMETERS!$D$8-D8339)/2))+(COS(RADIANS(D8339))*COS(RADIANS(PARAMETERS!$D$8))*SIN(RADIANS(PARAMETERS!$D$9-C8339)/2)*SIN(RADIANS(PARAMETERS!$D$9-C8339)/2))))*2*3958.756</f>
        <v>610.74976212549257</v>
      </c>
      <c r="F8339">
        <v>161.37152099609</v>
      </c>
      <c r="G8339">
        <v>189.37145996094</v>
      </c>
      <c r="H8339">
        <v>228.63883972168</v>
      </c>
      <c r="I8339">
        <v>263.66848754883</v>
      </c>
      <c r="J8339">
        <v>304.06628417969</v>
      </c>
      <c r="K8339" s="6">
        <f>IFERROR(EXP(TREND(LN($F$1:$J$1),LN(F8339:J8339),LN(Calculations!$B$3))),0)</f>
        <v>2.9244708813719475E-2</v>
      </c>
    </row>
    <row r="8340" spans="1:11" x14ac:dyDescent="0.35">
      <c r="A8340">
        <v>8337</v>
      </c>
      <c r="B8340" t="str">
        <f t="shared" si="130"/>
        <v>24-58.5</v>
      </c>
      <c r="C8340">
        <v>-58.448041964365999</v>
      </c>
      <c r="D8340">
        <v>23.954508456182001</v>
      </c>
      <c r="E8340">
        <f>ASIN(SQRT((SIN(RADIANS(PARAMETERS!$D$8-D8340)/2)*SIN(RADIANS(PARAMETERS!$D$8-D8340)/2))+(COS(RADIANS(D8340))*COS(RADIANS(PARAMETERS!$D$8))*SIN(RADIANS(PARAMETERS!$D$9-C8340)/2)*SIN(RADIANS(PARAMETERS!$D$9-C8340)/2))))*2*3958.756</f>
        <v>606.36952121873151</v>
      </c>
      <c r="F8340">
        <v>162.64399719238</v>
      </c>
      <c r="G8340">
        <v>190.21173095703</v>
      </c>
      <c r="H8340">
        <v>229.57136535645</v>
      </c>
      <c r="I8340">
        <v>264.67227172852</v>
      </c>
      <c r="J8340">
        <v>305.14111328125</v>
      </c>
      <c r="K8340" s="6">
        <f>IFERROR(EXP(TREND(LN($F$1:$J$1),LN(F8340:J8340),LN(Calculations!$B$3))),0)</f>
        <v>3.0256830408997196E-2</v>
      </c>
    </row>
    <row r="8341" spans="1:11" x14ac:dyDescent="0.35">
      <c r="A8341">
        <v>8338</v>
      </c>
      <c r="B8341" t="str">
        <f t="shared" si="130"/>
        <v>24-58.5</v>
      </c>
      <c r="C8341">
        <v>-58.719363299267002</v>
      </c>
      <c r="D8341">
        <v>23.954508456182001</v>
      </c>
      <c r="E8341">
        <f>ASIN(SQRT((SIN(RADIANS(PARAMETERS!$D$8-D8341)/2)*SIN(RADIANS(PARAMETERS!$D$8-D8341)/2))+(COS(RADIANS(D8341))*COS(RADIANS(PARAMETERS!$D$8))*SIN(RADIANS(PARAMETERS!$D$9-C8341)/2)*SIN(RADIANS(PARAMETERS!$D$9-C8341)/2))))*2*3958.756</f>
        <v>602.47336181242258</v>
      </c>
      <c r="F8341">
        <v>163.80798339844</v>
      </c>
      <c r="G8341">
        <v>190.99101257324</v>
      </c>
      <c r="H8341">
        <v>230.40484619141</v>
      </c>
      <c r="I8341">
        <v>265.53961181641</v>
      </c>
      <c r="J8341">
        <v>306.03302001953</v>
      </c>
      <c r="K8341" s="6">
        <f>IFERROR(EXP(TREND(LN($F$1:$J$1),LN(F8341:J8341),LN(Calculations!$B$3))),0)</f>
        <v>3.1232900447028235E-2</v>
      </c>
    </row>
    <row r="8342" spans="1:11" x14ac:dyDescent="0.35">
      <c r="A8342">
        <v>8339</v>
      </c>
      <c r="B8342" t="str">
        <f t="shared" si="130"/>
        <v>24-59</v>
      </c>
      <c r="C8342">
        <v>-58.990684634167998</v>
      </c>
      <c r="D8342">
        <v>23.954508456182001</v>
      </c>
      <c r="E8342">
        <f>ASIN(SQRT((SIN(RADIANS(PARAMETERS!$D$8-D8342)/2)*SIN(RADIANS(PARAMETERS!$D$8-D8342)/2))+(COS(RADIANS(D8342))*COS(RADIANS(PARAMETERS!$D$8))*SIN(RADIANS(PARAMETERS!$D$9-C8342)/2)*SIN(RADIANS(PARAMETERS!$D$9-C8342)/2))))*2*3958.756</f>
        <v>599.07073899916668</v>
      </c>
      <c r="F8342">
        <v>164.97261047363</v>
      </c>
      <c r="G8342">
        <v>191.81338500977</v>
      </c>
      <c r="H8342">
        <v>231.31610107422</v>
      </c>
      <c r="I8342">
        <v>266.5192565918</v>
      </c>
      <c r="J8342">
        <v>307.08062744141</v>
      </c>
      <c r="K8342" s="6">
        <f>IFERROR(EXP(TREND(LN($F$1:$J$1),LN(F8342:J8342),LN(Calculations!$B$3))),0)</f>
        <v>3.2241482283683121E-2</v>
      </c>
    </row>
    <row r="8343" spans="1:11" x14ac:dyDescent="0.35">
      <c r="A8343">
        <v>8340</v>
      </c>
      <c r="B8343" t="str">
        <f t="shared" si="130"/>
        <v>24-59.5</v>
      </c>
      <c r="C8343">
        <v>-59.262005969069001</v>
      </c>
      <c r="D8343">
        <v>23.954508456182001</v>
      </c>
      <c r="E8343">
        <f>ASIN(SQRT((SIN(RADIANS(PARAMETERS!$D$8-D8343)/2)*SIN(RADIANS(PARAMETERS!$D$8-D8343)/2))+(COS(RADIANS(D8343))*COS(RADIANS(PARAMETERS!$D$8))*SIN(RADIANS(PARAMETERS!$D$9-C8343)/2)*SIN(RADIANS(PARAMETERS!$D$9-C8343)/2))))*2*3958.756</f>
        <v>596.17011218008724</v>
      </c>
      <c r="F8343">
        <v>166.10214233398</v>
      </c>
      <c r="G8343">
        <v>192.65515136719</v>
      </c>
      <c r="H8343">
        <v>232.26924133301</v>
      </c>
      <c r="I8343">
        <v>267.56338500977</v>
      </c>
      <c r="J8343">
        <v>308.22128295898</v>
      </c>
      <c r="K8343" s="6">
        <f>IFERROR(EXP(TREND(LN($F$1:$J$1),LN(F8343:J8343),LN(Calculations!$B$3))),0)</f>
        <v>3.3254276809427788E-2</v>
      </c>
    </row>
    <row r="8344" spans="1:11" x14ac:dyDescent="0.35">
      <c r="A8344">
        <v>8341</v>
      </c>
      <c r="B8344" t="str">
        <f t="shared" si="130"/>
        <v>24-59.5</v>
      </c>
      <c r="C8344">
        <v>-59.533327303969998</v>
      </c>
      <c r="D8344">
        <v>23.954508456182001</v>
      </c>
      <c r="E8344">
        <f>ASIN(SQRT((SIN(RADIANS(PARAMETERS!$D$8-D8344)/2)*SIN(RADIANS(PARAMETERS!$D$8-D8344)/2))+(COS(RADIANS(D8344))*COS(RADIANS(PARAMETERS!$D$8))*SIN(RADIANS(PARAMETERS!$D$9-C8344)/2)*SIN(RADIANS(PARAMETERS!$D$9-C8344)/2))))*2*3958.756</f>
        <v>593.77884569207197</v>
      </c>
      <c r="F8344">
        <v>167.15118408203</v>
      </c>
      <c r="G8344">
        <v>193.47171020508</v>
      </c>
      <c r="H8344">
        <v>233.19743347168</v>
      </c>
      <c r="I8344">
        <v>268.58349609375</v>
      </c>
      <c r="J8344">
        <v>309.33975219727</v>
      </c>
      <c r="K8344" s="6">
        <f>IFERROR(EXP(TREND(LN($F$1:$J$1),LN(F8344:J8344),LN(Calculations!$B$3))),0)</f>
        <v>3.4231490168094895E-2</v>
      </c>
    </row>
    <row r="8345" spans="1:11" x14ac:dyDescent="0.35">
      <c r="A8345">
        <v>8342</v>
      </c>
      <c r="B8345" t="str">
        <f t="shared" si="130"/>
        <v>24-60</v>
      </c>
      <c r="C8345">
        <v>-59.804648638871001</v>
      </c>
      <c r="D8345">
        <v>23.954508456182001</v>
      </c>
      <c r="E8345">
        <f>ASIN(SQRT((SIN(RADIANS(PARAMETERS!$D$8-D8345)/2)*SIN(RADIANS(PARAMETERS!$D$8-D8345)/2))+(COS(RADIANS(D8345))*COS(RADIANS(PARAMETERS!$D$8))*SIN(RADIANS(PARAMETERS!$D$9-C8345)/2)*SIN(RADIANS(PARAMETERS!$D$9-C8345)/2))))*2*3958.756</f>
        <v>591.90311912902905</v>
      </c>
      <c r="F8345">
        <v>168.17198181152</v>
      </c>
      <c r="G8345">
        <v>194.31741333008</v>
      </c>
      <c r="H8345">
        <v>234.18428039551</v>
      </c>
      <c r="I8345">
        <v>269.69174194336</v>
      </c>
      <c r="J8345">
        <v>310.58346557617</v>
      </c>
      <c r="K8345" s="6">
        <f>IFERROR(EXP(TREND(LN($F$1:$J$1),LN(F8345:J8345),LN(Calculations!$B$3))),0)</f>
        <v>3.5208749925451865E-2</v>
      </c>
    </row>
    <row r="8346" spans="1:11" x14ac:dyDescent="0.35">
      <c r="A8346">
        <v>8343</v>
      </c>
      <c r="B8346" t="str">
        <f t="shared" si="130"/>
        <v>24-60</v>
      </c>
      <c r="C8346">
        <v>-60.075969973771997</v>
      </c>
      <c r="D8346">
        <v>23.954508456182001</v>
      </c>
      <c r="E8346">
        <f>ASIN(SQRT((SIN(RADIANS(PARAMETERS!$D$8-D8346)/2)*SIN(RADIANS(PARAMETERS!$D$8-D8346)/2))+(COS(RADIANS(D8346))*COS(RADIANS(PARAMETERS!$D$8))*SIN(RADIANS(PARAMETERS!$D$9-C8346)/2)*SIN(RADIANS(PARAMETERS!$D$9-C8346)/2))))*2*3958.756</f>
        <v>590.54784979406463</v>
      </c>
      <c r="F8346">
        <v>169.12873840332</v>
      </c>
      <c r="G8346">
        <v>195.1675567627</v>
      </c>
      <c r="H8346">
        <v>235.19453430176</v>
      </c>
      <c r="I8346">
        <v>270.84265136719</v>
      </c>
      <c r="J8346">
        <v>311.89447021484</v>
      </c>
      <c r="K8346" s="6">
        <f>IFERROR(EXP(TREND(LN($F$1:$J$1),LN(F8346:J8346),LN(Calculations!$B$3))),0)</f>
        <v>3.6151955881594672E-2</v>
      </c>
    </row>
    <row r="8347" spans="1:11" x14ac:dyDescent="0.35">
      <c r="A8347">
        <v>8344</v>
      </c>
      <c r="B8347" t="str">
        <f t="shared" si="130"/>
        <v>24-60.5</v>
      </c>
      <c r="C8347">
        <v>-60.347291308673</v>
      </c>
      <c r="D8347">
        <v>23.954508456182001</v>
      </c>
      <c r="E8347">
        <f>ASIN(SQRT((SIN(RADIANS(PARAMETERS!$D$8-D8347)/2)*SIN(RADIANS(PARAMETERS!$D$8-D8347)/2))+(COS(RADIANS(D8347))*COS(RADIANS(PARAMETERS!$D$8))*SIN(RADIANS(PARAMETERS!$D$9-C8347)/2)*SIN(RADIANS(PARAMETERS!$D$9-C8347)/2))))*2*3958.756</f>
        <v>589.71662948450603</v>
      </c>
      <c r="F8347">
        <v>169.99546813965</v>
      </c>
      <c r="G8347">
        <v>195.99006652832</v>
      </c>
      <c r="H8347">
        <v>236.18296813965</v>
      </c>
      <c r="I8347">
        <v>271.978515625</v>
      </c>
      <c r="J8347">
        <v>313.19973754883</v>
      </c>
      <c r="K8347" s="6">
        <f>IFERROR(EXP(TREND(LN($F$1:$J$1),LN(F8347:J8347),LN(Calculations!$B$3))),0)</f>
        <v>3.7031418327657134E-2</v>
      </c>
    </row>
    <row r="8348" spans="1:11" x14ac:dyDescent="0.35">
      <c r="A8348">
        <v>8345</v>
      </c>
      <c r="B8348" t="str">
        <f t="shared" si="130"/>
        <v>24-60.5</v>
      </c>
      <c r="C8348">
        <v>-60.618612643573996</v>
      </c>
      <c r="D8348">
        <v>23.954508456182001</v>
      </c>
      <c r="E8348">
        <f>ASIN(SQRT((SIN(RADIANS(PARAMETERS!$D$8-D8348)/2)*SIN(RADIANS(PARAMETERS!$D$8-D8348)/2))+(COS(RADIANS(D8348))*COS(RADIANS(PARAMETERS!$D$8))*SIN(RADIANS(PARAMETERS!$D$9-C8348)/2)*SIN(RADIANS(PARAMETERS!$D$9-C8348)/2))))*2*3958.756</f>
        <v>589.41167746799897</v>
      </c>
      <c r="F8348">
        <v>170.84289550781</v>
      </c>
      <c r="G8348">
        <v>196.85568237305</v>
      </c>
      <c r="H8348">
        <v>237.2608795166</v>
      </c>
      <c r="I8348">
        <v>273.25015258789</v>
      </c>
      <c r="J8348">
        <v>314.69912719727</v>
      </c>
      <c r="K8348" s="6">
        <f>IFERROR(EXP(TREND(LN($F$1:$J$1),LN(F8348:J8348),LN(Calculations!$B$3))),0)</f>
        <v>3.7897378940617052E-2</v>
      </c>
    </row>
    <row r="8349" spans="1:11" x14ac:dyDescent="0.35">
      <c r="A8349">
        <v>8346</v>
      </c>
      <c r="B8349" t="str">
        <f t="shared" si="130"/>
        <v>24-61</v>
      </c>
      <c r="C8349">
        <v>-60.889933978475</v>
      </c>
      <c r="D8349">
        <v>23.954508456182001</v>
      </c>
      <c r="E8349">
        <f>ASIN(SQRT((SIN(RADIANS(PARAMETERS!$D$8-D8349)/2)*SIN(RADIANS(PARAMETERS!$D$8-D8349)/2))+(COS(RADIANS(D8349))*COS(RADIANS(PARAMETERS!$D$8))*SIN(RADIANS(PARAMETERS!$D$9-C8349)/2)*SIN(RADIANS(PARAMETERS!$D$9-C8349)/2))))*2*3958.756</f>
        <v>589.63381106806958</v>
      </c>
      <c r="F8349">
        <v>171.63073730469</v>
      </c>
      <c r="G8349">
        <v>197.72355651855</v>
      </c>
      <c r="H8349">
        <v>238.36546325684</v>
      </c>
      <c r="I8349">
        <v>274.57342529297</v>
      </c>
      <c r="J8349">
        <v>316.28210449219</v>
      </c>
      <c r="K8349" s="6">
        <f>IFERROR(EXP(TREND(LN($F$1:$J$1),LN(F8349:J8349),LN(Calculations!$B$3))),0)</f>
        <v>3.8711856561420593E-2</v>
      </c>
    </row>
    <row r="8350" spans="1:11" x14ac:dyDescent="0.35">
      <c r="A8350">
        <v>8347</v>
      </c>
      <c r="B8350" t="str">
        <f t="shared" si="130"/>
        <v>24-61</v>
      </c>
      <c r="C8350">
        <v>-61.161255313376003</v>
      </c>
      <c r="D8350">
        <v>23.954508456182001</v>
      </c>
      <c r="E8350">
        <f>ASIN(SQRT((SIN(RADIANS(PARAMETERS!$D$8-D8350)/2)*SIN(RADIANS(PARAMETERS!$D$8-D8350)/2))+(COS(RADIANS(D8350))*COS(RADIANS(PARAMETERS!$D$8))*SIN(RADIANS(PARAMETERS!$D$9-C8350)/2)*SIN(RADIANS(PARAMETERS!$D$9-C8350)/2))))*2*3958.756</f>
        <v>590.38243476182367</v>
      </c>
      <c r="F8350">
        <v>172.33570861816</v>
      </c>
      <c r="G8350">
        <v>198.55709838867</v>
      </c>
      <c r="H8350">
        <v>239.44131469727</v>
      </c>
      <c r="I8350">
        <v>275.87463378906</v>
      </c>
      <c r="J8350">
        <v>317.85244750977</v>
      </c>
      <c r="K8350" s="6">
        <f>IFERROR(EXP(TREND(LN($F$1:$J$1),LN(F8350:J8350),LN(Calculations!$B$3))),0)</f>
        <v>3.9449801318605121E-2</v>
      </c>
    </row>
    <row r="8351" spans="1:11" x14ac:dyDescent="0.35">
      <c r="A8351">
        <v>8348</v>
      </c>
      <c r="B8351" t="str">
        <f t="shared" si="130"/>
        <v>24-61.5</v>
      </c>
      <c r="C8351">
        <v>-61.432576648276999</v>
      </c>
      <c r="D8351">
        <v>23.954508456182001</v>
      </c>
      <c r="E8351">
        <f>ASIN(SQRT((SIN(RADIANS(PARAMETERS!$D$8-D8351)/2)*SIN(RADIANS(PARAMETERS!$D$8-D8351)/2))+(COS(RADIANS(D8351))*COS(RADIANS(PARAMETERS!$D$8))*SIN(RADIANS(PARAMETERS!$D$9-C8351)/2)*SIN(RADIANS(PARAMETERS!$D$9-C8351)/2))))*2*3958.756</f>
        <v>591.6555481273391</v>
      </c>
      <c r="F8351">
        <v>173.02641296387</v>
      </c>
      <c r="G8351">
        <v>199.41499328613</v>
      </c>
      <c r="H8351">
        <v>240.57508850098</v>
      </c>
      <c r="I8351">
        <v>277.267578125</v>
      </c>
      <c r="J8351">
        <v>319.55740356445</v>
      </c>
      <c r="K8351" s="6">
        <f>IFERROR(EXP(TREND(LN($F$1:$J$1),LN(F8351:J8351),LN(Calculations!$B$3))),0)</f>
        <v>4.0167715956790445E-2</v>
      </c>
    </row>
    <row r="8352" spans="1:11" x14ac:dyDescent="0.35">
      <c r="A8352">
        <v>8349</v>
      </c>
      <c r="B8352" t="str">
        <f t="shared" si="130"/>
        <v>24-61.5</v>
      </c>
      <c r="C8352">
        <v>-61.703897983178003</v>
      </c>
      <c r="D8352">
        <v>23.954508456182001</v>
      </c>
      <c r="E8352">
        <f>ASIN(SQRT((SIN(RADIANS(PARAMETERS!$D$8-D8352)/2)*SIN(RADIANS(PARAMETERS!$D$8-D8352)/2))+(COS(RADIANS(D8352))*COS(RADIANS(PARAMETERS!$D$8))*SIN(RADIANS(PARAMETERS!$D$9-C8352)/2)*SIN(RADIANS(PARAMETERS!$D$9-C8352)/2))))*2*3958.756</f>
        <v>593.44977239452749</v>
      </c>
      <c r="F8352">
        <v>173.6840057373</v>
      </c>
      <c r="G8352">
        <v>200.23905944824</v>
      </c>
      <c r="H8352">
        <v>241.67500305176</v>
      </c>
      <c r="I8352">
        <v>278.62771606445</v>
      </c>
      <c r="J8352">
        <v>321.2317199707</v>
      </c>
      <c r="K8352" s="6">
        <f>IFERROR(EXP(TREND(LN($F$1:$J$1),LN(F8352:J8352),LN(Calculations!$B$3))),0)</f>
        <v>4.0850386476239037E-2</v>
      </c>
    </row>
    <row r="8353" spans="1:11" x14ac:dyDescent="0.35">
      <c r="A8353">
        <v>8350</v>
      </c>
      <c r="B8353" t="str">
        <f t="shared" si="130"/>
        <v>24-62</v>
      </c>
      <c r="C8353">
        <v>-61.975219318078999</v>
      </c>
      <c r="D8353">
        <v>23.954508456182001</v>
      </c>
      <c r="E8353">
        <f>ASIN(SQRT((SIN(RADIANS(PARAMETERS!$D$8-D8353)/2)*SIN(RADIANS(PARAMETERS!$D$8-D8353)/2))+(COS(RADIANS(D8353))*COS(RADIANS(PARAMETERS!$D$8))*SIN(RADIANS(PARAMETERS!$D$9-C8353)/2)*SIN(RADIANS(PARAMETERS!$D$9-C8353)/2))))*2*3958.756</f>
        <v>595.76039478307973</v>
      </c>
      <c r="F8353">
        <v>174.28924560547</v>
      </c>
      <c r="G8353">
        <v>201.0005645752</v>
      </c>
      <c r="H8353">
        <v>242.69602966309</v>
      </c>
      <c r="I8353">
        <v>279.89392089844</v>
      </c>
      <c r="J8353">
        <v>322.79446411133</v>
      </c>
      <c r="K8353" s="6">
        <f>IFERROR(EXP(TREND(LN($F$1:$J$1),LN(F8353:J8353),LN(Calculations!$B$3))),0)</f>
        <v>4.1480775092300699E-2</v>
      </c>
    </row>
    <row r="8354" spans="1:11" x14ac:dyDescent="0.35">
      <c r="A8354">
        <v>8351</v>
      </c>
      <c r="B8354" t="str">
        <f t="shared" si="130"/>
        <v>24-62</v>
      </c>
      <c r="C8354">
        <v>-62.246540652980002</v>
      </c>
      <c r="D8354">
        <v>23.954508456182001</v>
      </c>
      <c r="E8354">
        <f>ASIN(SQRT((SIN(RADIANS(PARAMETERS!$D$8-D8354)/2)*SIN(RADIANS(PARAMETERS!$D$8-D8354)/2))+(COS(RADIANS(D8354))*COS(RADIANS(PARAMETERS!$D$8))*SIN(RADIANS(PARAMETERS!$D$9-C8354)/2)*SIN(RADIANS(PARAMETERS!$D$9-C8354)/2))))*2*3958.756</f>
        <v>598.5814292857433</v>
      </c>
      <c r="F8354">
        <v>174.90074157715</v>
      </c>
      <c r="G8354">
        <v>201.78775024414</v>
      </c>
      <c r="H8354">
        <v>243.77754211426</v>
      </c>
      <c r="I8354">
        <v>281.25573730469</v>
      </c>
      <c r="J8354">
        <v>324.49728393555</v>
      </c>
      <c r="K8354" s="6">
        <f>IFERROR(EXP(TREND(LN($F$1:$J$1),LN(F8354:J8354),LN(Calculations!$B$3))),0)</f>
        <v>4.2103367283706027E-2</v>
      </c>
    </row>
    <row r="8355" spans="1:11" x14ac:dyDescent="0.35">
      <c r="A8355">
        <v>8352</v>
      </c>
      <c r="B8355" t="str">
        <f t="shared" si="130"/>
        <v>24-62.5</v>
      </c>
      <c r="C8355">
        <v>-62.517861987880998</v>
      </c>
      <c r="D8355">
        <v>23.954508456182001</v>
      </c>
      <c r="E8355">
        <f>ASIN(SQRT((SIN(RADIANS(PARAMETERS!$D$8-D8355)/2)*SIN(RADIANS(PARAMETERS!$D$8-D8355)/2))+(COS(RADIANS(D8355))*COS(RADIANS(PARAMETERS!$D$8))*SIN(RADIANS(PARAMETERS!$D$9-C8355)/2)*SIN(RADIANS(PARAMETERS!$D$9-C8355)/2))))*2*3958.756</f>
        <v>601.9056921018913</v>
      </c>
      <c r="F8355">
        <v>175.47691345215</v>
      </c>
      <c r="G8355">
        <v>202.53541564941</v>
      </c>
      <c r="H8355">
        <v>244.81329345703</v>
      </c>
      <c r="I8355">
        <v>282.56646728516</v>
      </c>
      <c r="J8355">
        <v>326.14312744141</v>
      </c>
      <c r="K8355" s="6">
        <f>IFERROR(EXP(TREND(LN($F$1:$J$1),LN(F8355:J8355),LN(Calculations!$B$3))),0)</f>
        <v>4.2687105006460502E-2</v>
      </c>
    </row>
    <row r="8356" spans="1:11" x14ac:dyDescent="0.35">
      <c r="A8356">
        <v>8353</v>
      </c>
      <c r="B8356" t="str">
        <f t="shared" si="130"/>
        <v>24-63</v>
      </c>
      <c r="C8356">
        <v>-62.789183322782002</v>
      </c>
      <c r="D8356">
        <v>23.954508456182001</v>
      </c>
      <c r="E8356">
        <f>ASIN(SQRT((SIN(RADIANS(PARAMETERS!$D$8-D8356)/2)*SIN(RADIANS(PARAMETERS!$D$8-D8356)/2))+(COS(RADIANS(D8356))*COS(RADIANS(PARAMETERS!$D$8))*SIN(RADIANS(PARAMETERS!$D$9-C8356)/2)*SIN(RADIANS(PARAMETERS!$D$9-C8356)/2))))*2*3958.756</f>
        <v>605.72488956650091</v>
      </c>
      <c r="F8356">
        <v>176.00289916992</v>
      </c>
      <c r="G8356">
        <v>203.21614074707</v>
      </c>
      <c r="H8356">
        <v>245.75369262695</v>
      </c>
      <c r="I8356">
        <v>283.75445556641</v>
      </c>
      <c r="J8356">
        <v>327.63262939453</v>
      </c>
      <c r="K8356" s="6">
        <f>IFERROR(EXP(TREND(LN($F$1:$J$1),LN(F8356:J8356),LN(Calculations!$B$3))),0)</f>
        <v>4.3225048771486266E-2</v>
      </c>
    </row>
    <row r="8357" spans="1:11" x14ac:dyDescent="0.35">
      <c r="A8357">
        <v>8354</v>
      </c>
      <c r="B8357" t="str">
        <f t="shared" si="130"/>
        <v>24-63</v>
      </c>
      <c r="C8357">
        <v>-63.060504657682998</v>
      </c>
      <c r="D8357">
        <v>23.954508456182001</v>
      </c>
      <c r="E8357">
        <f>ASIN(SQRT((SIN(RADIANS(PARAMETERS!$D$8-D8357)/2)*SIN(RADIANS(PARAMETERS!$D$8-D8357)/2))+(COS(RADIANS(D8357))*COS(RADIANS(PARAMETERS!$D$8))*SIN(RADIANS(PARAMETERS!$D$9-C8357)/2)*SIN(RADIANS(PARAMETERS!$D$9-C8357)/2))))*2*3958.756</f>
        <v>610.02971616708248</v>
      </c>
      <c r="F8357">
        <v>176.52183532715</v>
      </c>
      <c r="G8357">
        <v>203.89039611816</v>
      </c>
      <c r="H8357">
        <v>246.68890380859</v>
      </c>
      <c r="I8357">
        <v>284.93872070313</v>
      </c>
      <c r="J8357">
        <v>329.12045288086</v>
      </c>
      <c r="K8357" s="6">
        <f>IFERROR(EXP(TREND(LN($F$1:$J$1),LN(F8357:J8357),LN(Calculations!$B$3))),0)</f>
        <v>4.3755544620410404E-2</v>
      </c>
    </row>
    <row r="8358" spans="1:11" x14ac:dyDescent="0.35">
      <c r="A8358">
        <v>8355</v>
      </c>
      <c r="B8358" t="str">
        <f t="shared" si="130"/>
        <v>24-63.5</v>
      </c>
      <c r="C8358">
        <v>-63.331825992584001</v>
      </c>
      <c r="D8358">
        <v>23.954508456182001</v>
      </c>
      <c r="E8358">
        <f>ASIN(SQRT((SIN(RADIANS(PARAMETERS!$D$8-D8358)/2)*SIN(RADIANS(PARAMETERS!$D$8-D8358)/2))+(COS(RADIANS(D8358))*COS(RADIANS(PARAMETERS!$D$8))*SIN(RADIANS(PARAMETERS!$D$9-C8358)/2)*SIN(RADIANS(PARAMETERS!$D$9-C8358)/2))))*2*3958.756</f>
        <v>614.80996010159765</v>
      </c>
      <c r="F8358">
        <v>176.9973449707</v>
      </c>
      <c r="G8358">
        <v>204.50579833984</v>
      </c>
      <c r="H8358">
        <v>247.53904724121</v>
      </c>
      <c r="I8358">
        <v>286.01272583008</v>
      </c>
      <c r="J8358">
        <v>330.46704101563</v>
      </c>
      <c r="K8358" s="6">
        <f>IFERROR(EXP(TREND(LN($F$1:$J$1),LN(F8358:J8358),LN(Calculations!$B$3))),0)</f>
        <v>4.4246798485821019E-2</v>
      </c>
    </row>
    <row r="8359" spans="1:11" x14ac:dyDescent="0.35">
      <c r="A8359">
        <v>8356</v>
      </c>
      <c r="B8359" t="str">
        <f t="shared" si="130"/>
        <v>24-63.5</v>
      </c>
      <c r="C8359">
        <v>-63.603147327484997</v>
      </c>
      <c r="D8359">
        <v>23.954508456182001</v>
      </c>
      <c r="E8359">
        <f>ASIN(SQRT((SIN(RADIANS(PARAMETERS!$D$8-D8359)/2)*SIN(RADIANS(PARAMETERS!$D$8-D8359)/2))+(COS(RADIANS(D8359))*COS(RADIANS(PARAMETERS!$D$8))*SIN(RADIANS(PARAMETERS!$D$9-C8359)/2)*SIN(RADIANS(PARAMETERS!$D$9-C8359)/2))))*2*3958.756</f>
        <v>620.05461380183192</v>
      </c>
      <c r="F8359">
        <v>177.42922973633</v>
      </c>
      <c r="G8359">
        <v>205.06089782715</v>
      </c>
      <c r="H8359">
        <v>248.30047607422</v>
      </c>
      <c r="I8359">
        <v>286.97052001953</v>
      </c>
      <c r="J8359">
        <v>331.66366577148</v>
      </c>
      <c r="K8359" s="6">
        <f>IFERROR(EXP(TREND(LN($F$1:$J$1),LN(F8359:J8359),LN(Calculations!$B$3))),0)</f>
        <v>4.4699541815769551E-2</v>
      </c>
    </row>
    <row r="8360" spans="1:11" x14ac:dyDescent="0.35">
      <c r="A8360">
        <v>8357</v>
      </c>
      <c r="B8360" t="str">
        <f t="shared" si="130"/>
        <v>24-64</v>
      </c>
      <c r="C8360">
        <v>-63.874468662386001</v>
      </c>
      <c r="D8360">
        <v>23.954508456182001</v>
      </c>
      <c r="E8360">
        <f>ASIN(SQRT((SIN(RADIANS(PARAMETERS!$D$8-D8360)/2)*SIN(RADIANS(PARAMETERS!$D$8-D8360)/2))+(COS(RADIANS(D8360))*COS(RADIANS(PARAMETERS!$D$8))*SIN(RADIANS(PARAMETERS!$D$9-C8360)/2)*SIN(RADIANS(PARAMETERS!$D$9-C8360)/2))))*2*3958.756</f>
        <v>625.75198692004051</v>
      </c>
      <c r="F8360">
        <v>177.85888671875</v>
      </c>
      <c r="G8360">
        <v>205.61375427246</v>
      </c>
      <c r="H8360">
        <v>249.05979919434</v>
      </c>
      <c r="I8360">
        <v>287.92651367188</v>
      </c>
      <c r="J8360">
        <v>332.85897827148</v>
      </c>
      <c r="K8360" s="6">
        <f>IFERROR(EXP(TREND(LN($F$1:$J$1),LN(F8360:J8360),LN(Calculations!$B$3))),0)</f>
        <v>4.5151100529892484E-2</v>
      </c>
    </row>
    <row r="8361" spans="1:11" x14ac:dyDescent="0.35">
      <c r="A8361">
        <v>8358</v>
      </c>
      <c r="B8361" t="str">
        <f t="shared" si="130"/>
        <v>24-64</v>
      </c>
      <c r="C8361">
        <v>-64.145789997286997</v>
      </c>
      <c r="D8361">
        <v>23.954508456182001</v>
      </c>
      <c r="E8361">
        <f>ASIN(SQRT((SIN(RADIANS(PARAMETERS!$D$8-D8361)/2)*SIN(RADIANS(PARAMETERS!$D$8-D8361)/2))+(COS(RADIANS(D8361))*COS(RADIANS(PARAMETERS!$D$8))*SIN(RADIANS(PARAMETERS!$D$9-C8361)/2)*SIN(RADIANS(PARAMETERS!$D$9-C8361)/2))))*2*3958.756</f>
        <v>631.88981943747933</v>
      </c>
      <c r="F8361">
        <v>178.24476623535</v>
      </c>
      <c r="G8361">
        <v>206.10520935059</v>
      </c>
      <c r="H8361">
        <v>249.72760009766</v>
      </c>
      <c r="I8361">
        <v>288.76181030273</v>
      </c>
      <c r="J8361">
        <v>333.89764404297</v>
      </c>
      <c r="K8361" s="6">
        <f>IFERROR(EXP(TREND(LN($F$1:$J$1),LN(F8361:J8361),LN(Calculations!$B$3))),0)</f>
        <v>4.5564552913165031E-2</v>
      </c>
    </row>
    <row r="8362" spans="1:11" x14ac:dyDescent="0.35">
      <c r="A8362">
        <v>8359</v>
      </c>
      <c r="B8362" t="str">
        <f t="shared" si="130"/>
        <v>24-64.5</v>
      </c>
      <c r="C8362">
        <v>-64.417111332188</v>
      </c>
      <c r="D8362">
        <v>23.954508456182001</v>
      </c>
      <c r="E8362">
        <f>ASIN(SQRT((SIN(RADIANS(PARAMETERS!$D$8-D8362)/2)*SIN(RADIANS(PARAMETERS!$D$8-D8362)/2))+(COS(RADIANS(D8362))*COS(RADIANS(PARAMETERS!$D$8))*SIN(RADIANS(PARAMETERS!$D$9-C8362)/2)*SIN(RADIANS(PARAMETERS!$D$9-C8362)/2))))*2*3958.756</f>
        <v>638.45539278360582</v>
      </c>
      <c r="F8362">
        <v>178.59678649902</v>
      </c>
      <c r="G8362">
        <v>206.54946899414</v>
      </c>
      <c r="H8362">
        <v>250.32537841797</v>
      </c>
      <c r="I8362">
        <v>289.50500488281</v>
      </c>
      <c r="J8362">
        <v>334.81704711914</v>
      </c>
      <c r="K8362" s="6">
        <f>IFERROR(EXP(TREND(LN($F$1:$J$1),LN(F8362:J8362),LN(Calculations!$B$3))),0)</f>
        <v>4.5948380346181025E-2</v>
      </c>
    </row>
    <row r="8363" spans="1:11" x14ac:dyDescent="0.35">
      <c r="A8363">
        <v>8360</v>
      </c>
      <c r="B8363" t="str">
        <f t="shared" si="130"/>
        <v>24-64.5</v>
      </c>
      <c r="C8363">
        <v>-64.688432667089003</v>
      </c>
      <c r="D8363">
        <v>23.954508456182001</v>
      </c>
      <c r="E8363">
        <f>ASIN(SQRT((SIN(RADIANS(PARAMETERS!$D$8-D8363)/2)*SIN(RADIANS(PARAMETERS!$D$8-D8363)/2))+(COS(RADIANS(D8363))*COS(RADIANS(PARAMETERS!$D$8))*SIN(RADIANS(PARAMETERS!$D$9-C8363)/2)*SIN(RADIANS(PARAMETERS!$D$9-C8363)/2))))*2*3958.756</f>
        <v>645.43563713442836</v>
      </c>
      <c r="F8363">
        <v>178.95922851563</v>
      </c>
      <c r="G8363">
        <v>207.00820922852</v>
      </c>
      <c r="H8363">
        <v>250.9447479248</v>
      </c>
      <c r="I8363">
        <v>290.27676391602</v>
      </c>
      <c r="J8363">
        <v>335.77368164063</v>
      </c>
      <c r="K8363" s="6">
        <f>IFERROR(EXP(TREND(LN($F$1:$J$1),LN(F8363:J8363),LN(Calculations!$B$3))),0)</f>
        <v>4.6343390492377637E-2</v>
      </c>
    </row>
    <row r="8364" spans="1:11" x14ac:dyDescent="0.35">
      <c r="A8364">
        <v>8361</v>
      </c>
      <c r="B8364" t="str">
        <f t="shared" si="130"/>
        <v>24-65</v>
      </c>
      <c r="C8364">
        <v>-64.959754001990007</v>
      </c>
      <c r="D8364">
        <v>23.954508456182001</v>
      </c>
      <c r="E8364">
        <f>ASIN(SQRT((SIN(RADIANS(PARAMETERS!$D$8-D8364)/2)*SIN(RADIANS(PARAMETERS!$D$8-D8364)/2))+(COS(RADIANS(D8364))*COS(RADIANS(PARAMETERS!$D$8))*SIN(RADIANS(PARAMETERS!$D$9-C8364)/2)*SIN(RADIANS(PARAMETERS!$D$9-C8364)/2))))*2*3958.756</f>
        <v>652.81723336786501</v>
      </c>
      <c r="F8364">
        <v>179.27645874023</v>
      </c>
      <c r="G8364">
        <v>207.39852905273</v>
      </c>
      <c r="H8364">
        <v>251.45538330078</v>
      </c>
      <c r="I8364">
        <v>290.90023803711</v>
      </c>
      <c r="J8364">
        <v>336.5329284668</v>
      </c>
      <c r="K8364" s="6">
        <f>IFERROR(EXP(TREND(LN($F$1:$J$1),LN(F8364:J8364),LN(Calculations!$B$3))),0)</f>
        <v>4.6705060530422476E-2</v>
      </c>
    </row>
    <row r="8365" spans="1:11" x14ac:dyDescent="0.35">
      <c r="A8365">
        <v>8362</v>
      </c>
      <c r="B8365" t="str">
        <f t="shared" si="130"/>
        <v>24-65</v>
      </c>
      <c r="C8365">
        <v>-65.231075336890996</v>
      </c>
      <c r="D8365">
        <v>23.954508456182001</v>
      </c>
      <c r="E8365">
        <f>ASIN(SQRT((SIN(RADIANS(PARAMETERS!$D$8-D8365)/2)*SIN(RADIANS(PARAMETERS!$D$8-D8365)/2))+(COS(RADIANS(D8365))*COS(RADIANS(PARAMETERS!$D$8))*SIN(RADIANS(PARAMETERS!$D$9-C8365)/2)*SIN(RADIANS(PARAMETERS!$D$9-C8365)/2))))*2*3958.756</f>
        <v>660.58670847452686</v>
      </c>
      <c r="F8365">
        <v>179.56739807129</v>
      </c>
      <c r="G8365">
        <v>207.74757385254</v>
      </c>
      <c r="H8365">
        <v>251.89863586426</v>
      </c>
      <c r="I8365">
        <v>291.4306640625</v>
      </c>
      <c r="J8365">
        <v>337.1669921875</v>
      </c>
      <c r="K8365" s="6">
        <f>IFERROR(EXP(TREND(LN($F$1:$J$1),LN(F8365:J8365),LN(Calculations!$B$3))),0)</f>
        <v>4.7049991592862279E-2</v>
      </c>
    </row>
    <row r="8366" spans="1:11" x14ac:dyDescent="0.35">
      <c r="A8366">
        <v>8363</v>
      </c>
      <c r="B8366" t="str">
        <f t="shared" si="130"/>
        <v>24-65.5</v>
      </c>
      <c r="C8366">
        <v>-65.502396671791999</v>
      </c>
      <c r="D8366">
        <v>23.954508456182001</v>
      </c>
      <c r="E8366">
        <f>ASIN(SQRT((SIN(RADIANS(PARAMETERS!$D$8-D8366)/2)*SIN(RADIANS(PARAMETERS!$D$8-D8366)/2))+(COS(RADIANS(D8366))*COS(RADIANS(PARAMETERS!$D$8))*SIN(RADIANS(PARAMETERS!$D$9-C8366)/2)*SIN(RADIANS(PARAMETERS!$D$9-C8366)/2))))*2*3958.756</f>
        <v>668.73052353810783</v>
      </c>
      <c r="F8366">
        <v>179.87927246094</v>
      </c>
      <c r="G8366">
        <v>208.12326049805</v>
      </c>
      <c r="H8366">
        <v>252.37811279297</v>
      </c>
      <c r="I8366">
        <v>292.00643920898</v>
      </c>
      <c r="J8366">
        <v>337.85757446289</v>
      </c>
      <c r="K8366" s="6">
        <f>IFERROR(EXP(TREND(LN($F$1:$J$1),LN(F8366:J8366),LN(Calculations!$B$3))),0)</f>
        <v>4.7419551482029955E-2</v>
      </c>
    </row>
    <row r="8367" spans="1:11" x14ac:dyDescent="0.35">
      <c r="A8367">
        <v>8364</v>
      </c>
      <c r="B8367" t="str">
        <f t="shared" si="130"/>
        <v>24-66</v>
      </c>
      <c r="C8367">
        <v>-65.773718006693002</v>
      </c>
      <c r="D8367">
        <v>23.954508456182001</v>
      </c>
      <c r="E8367">
        <f>ASIN(SQRT((SIN(RADIANS(PARAMETERS!$D$8-D8367)/2)*SIN(RADIANS(PARAMETERS!$D$8-D8367)/2))+(COS(RADIANS(D8367))*COS(RADIANS(PARAMETERS!$D$8))*SIN(RADIANS(PARAMETERS!$D$9-C8367)/2)*SIN(RADIANS(PARAMETERS!$D$9-C8367)/2))))*2*3958.756</f>
        <v>677.23515369754728</v>
      </c>
      <c r="F8367">
        <v>180.13871765137</v>
      </c>
      <c r="G8367">
        <v>208.41612243652</v>
      </c>
      <c r="H8367">
        <v>252.72157287598</v>
      </c>
      <c r="I8367">
        <v>292.39367675781</v>
      </c>
      <c r="J8367">
        <v>338.29391479492</v>
      </c>
      <c r="K8367" s="6">
        <f>IFERROR(EXP(TREND(LN($F$1:$J$1),LN(F8367:J8367),LN(Calculations!$B$3))),0)</f>
        <v>4.7755374131958531E-2</v>
      </c>
    </row>
    <row r="8368" spans="1:11" x14ac:dyDescent="0.35">
      <c r="A8368">
        <v>8365</v>
      </c>
      <c r="B8368" t="str">
        <f t="shared" si="130"/>
        <v>24-66</v>
      </c>
      <c r="C8368">
        <v>-66.045039341594006</v>
      </c>
      <c r="D8368">
        <v>23.954508456182001</v>
      </c>
      <c r="E8368">
        <f>ASIN(SQRT((SIN(RADIANS(PARAMETERS!$D$8-D8368)/2)*SIN(RADIANS(PARAMETERS!$D$8-D8368)/2))+(COS(RADIANS(D8368))*COS(RADIANS(PARAMETERS!$D$8))*SIN(RADIANS(PARAMETERS!$D$9-C8368)/2)*SIN(RADIANS(PARAMETERS!$D$9-C8368)/2))))*2*3958.756</f>
        <v>686.08715977377892</v>
      </c>
      <c r="F8368">
        <v>180.36427307129</v>
      </c>
      <c r="G8368">
        <v>208.65725708008</v>
      </c>
      <c r="H8368">
        <v>252.98222351074</v>
      </c>
      <c r="I8368">
        <v>292.66751098633</v>
      </c>
      <c r="J8368">
        <v>338.57870483398</v>
      </c>
      <c r="K8368" s="6">
        <f>IFERROR(EXP(TREND(LN($F$1:$J$1),LN(F8368:J8368),LN(Calculations!$B$3))),0)</f>
        <v>4.8067669786100019E-2</v>
      </c>
    </row>
    <row r="8369" spans="1:11" x14ac:dyDescent="0.35">
      <c r="A8369">
        <v>8366</v>
      </c>
      <c r="B8369" t="str">
        <f t="shared" si="130"/>
        <v>24-66.5</v>
      </c>
      <c r="C8369">
        <v>-66.316360676494995</v>
      </c>
      <c r="D8369">
        <v>23.954508456182001</v>
      </c>
      <c r="E8369">
        <f>ASIN(SQRT((SIN(RADIANS(PARAMETERS!$D$8-D8369)/2)*SIN(RADIANS(PARAMETERS!$D$8-D8369)/2))+(COS(RADIANS(D8369))*COS(RADIANS(PARAMETERS!$D$8))*SIN(RADIANS(PARAMETERS!$D$9-C8369)/2)*SIN(RADIANS(PARAMETERS!$D$9-C8369)/2))))*2*3958.756</f>
        <v>695.27325148081991</v>
      </c>
      <c r="F8369">
        <v>180.59429931641</v>
      </c>
      <c r="G8369">
        <v>208.90679931641</v>
      </c>
      <c r="H8369">
        <v>253.25830078125</v>
      </c>
      <c r="I8369">
        <v>292.96377563477</v>
      </c>
      <c r="J8369">
        <v>338.89474487305</v>
      </c>
      <c r="K8369" s="6">
        <f>IFERROR(EXP(TREND(LN($F$1:$J$1),LN(F8369:J8369),LN(Calculations!$B$3))),0)</f>
        <v>4.8383107799316316E-2</v>
      </c>
    </row>
    <row r="8370" spans="1:11" x14ac:dyDescent="0.35">
      <c r="A8370">
        <v>8367</v>
      </c>
      <c r="B8370" t="str">
        <f t="shared" si="130"/>
        <v>24-66.5</v>
      </c>
      <c r="C8370">
        <v>-66.587682011395998</v>
      </c>
      <c r="D8370">
        <v>23.954508456182001</v>
      </c>
      <c r="E8370">
        <f>ASIN(SQRT((SIN(RADIANS(PARAMETERS!$D$8-D8370)/2)*SIN(RADIANS(PARAMETERS!$D$8-D8370)/2))+(COS(RADIANS(D8370))*COS(RADIANS(PARAMETERS!$D$8))*SIN(RADIANS(PARAMETERS!$D$9-C8370)/2)*SIN(RADIANS(PARAMETERS!$D$9-C8370)/2))))*2*3958.756</f>
        <v>704.78034234088273</v>
      </c>
      <c r="F8370">
        <v>180.78343200684</v>
      </c>
      <c r="G8370">
        <v>209.10482788086</v>
      </c>
      <c r="H8370">
        <v>253.46519470215</v>
      </c>
      <c r="I8370">
        <v>293.1741027832</v>
      </c>
      <c r="J8370">
        <v>339.10461425781</v>
      </c>
      <c r="K8370" s="6">
        <f>IFERROR(EXP(TREND(LN($F$1:$J$1),LN(F8370:J8370),LN(Calculations!$B$3))),0)</f>
        <v>4.8654080042389164E-2</v>
      </c>
    </row>
    <row r="8371" spans="1:11" x14ac:dyDescent="0.35">
      <c r="A8371">
        <v>8368</v>
      </c>
      <c r="B8371" t="str">
        <f t="shared" si="130"/>
        <v>24-67</v>
      </c>
      <c r="C8371">
        <v>-66.859003346296006</v>
      </c>
      <c r="D8371">
        <v>23.954508456182001</v>
      </c>
      <c r="E8371">
        <f>ASIN(SQRT((SIN(RADIANS(PARAMETERS!$D$8-D8371)/2)*SIN(RADIANS(PARAMETERS!$D$8-D8371)/2))+(COS(RADIANS(D8371))*COS(RADIANS(PARAMETERS!$D$8))*SIN(RADIANS(PARAMETERS!$D$9-C8371)/2)*SIN(RADIANS(PARAMETERS!$D$9-C8371)/2))))*2*3958.756</f>
        <v>714.59559658521641</v>
      </c>
      <c r="F8371">
        <v>180.9566192627</v>
      </c>
      <c r="G8371">
        <v>209.28842163086</v>
      </c>
      <c r="H8371">
        <v>253.66101074219</v>
      </c>
      <c r="I8371">
        <v>293.37728881836</v>
      </c>
      <c r="J8371">
        <v>339.31274414063</v>
      </c>
      <c r="K8371" s="6">
        <f>IFERROR(EXP(TREND(LN($F$1:$J$1),LN(F8371:J8371),LN(Calculations!$B$3))),0)</f>
        <v>4.8900315695661618E-2</v>
      </c>
    </row>
    <row r="8372" spans="1:11" x14ac:dyDescent="0.35">
      <c r="A8372">
        <v>8369</v>
      </c>
      <c r="B8372" t="str">
        <f t="shared" si="130"/>
        <v>24-67</v>
      </c>
      <c r="C8372">
        <v>-67.130324681196996</v>
      </c>
      <c r="D8372">
        <v>23.954508456182001</v>
      </c>
      <c r="E8372">
        <f>ASIN(SQRT((SIN(RADIANS(PARAMETERS!$D$8-D8372)/2)*SIN(RADIANS(PARAMETERS!$D$8-D8372)/2))+(COS(RADIANS(D8372))*COS(RADIANS(PARAMETERS!$D$8))*SIN(RADIANS(PARAMETERS!$D$9-C8372)/2)*SIN(RADIANS(PARAMETERS!$D$9-C8372)/2))))*2*3958.756</f>
        <v>724.70646844804571</v>
      </c>
      <c r="F8372">
        <v>181.1382598877</v>
      </c>
      <c r="G8372">
        <v>209.49208068848</v>
      </c>
      <c r="H8372">
        <v>253.89765930176</v>
      </c>
      <c r="I8372">
        <v>293.64215087891</v>
      </c>
      <c r="J8372">
        <v>339.60891723633</v>
      </c>
      <c r="K8372" s="6">
        <f>IFERROR(EXP(TREND(LN($F$1:$J$1),LN(F8372:J8372),LN(Calculations!$B$3))),0)</f>
        <v>4.9143793198118485E-2</v>
      </c>
    </row>
    <row r="8373" spans="1:11" x14ac:dyDescent="0.35">
      <c r="A8373">
        <v>8370</v>
      </c>
      <c r="B8373" t="str">
        <f t="shared" si="130"/>
        <v>24-67.5</v>
      </c>
      <c r="C8373">
        <v>-67.401646016097999</v>
      </c>
      <c r="D8373">
        <v>23.954508456182001</v>
      </c>
      <c r="E8373">
        <f>ASIN(SQRT((SIN(RADIANS(PARAMETERS!$D$8-D8373)/2)*SIN(RADIANS(PARAMETERS!$D$8-D8373)/2))+(COS(RADIANS(D8373))*COS(RADIANS(PARAMETERS!$D$8))*SIN(RADIANS(PARAMETERS!$D$9-C8373)/2)*SIN(RADIANS(PARAMETERS!$D$9-C8373)/2))))*2*3958.756</f>
        <v>735.10073435158131</v>
      </c>
      <c r="F8373">
        <v>181.26403808594</v>
      </c>
      <c r="G8373">
        <v>209.62805175781</v>
      </c>
      <c r="H8373">
        <v>254.04733276367</v>
      </c>
      <c r="I8373">
        <v>293.80212402344</v>
      </c>
      <c r="J8373">
        <v>339.77880859375</v>
      </c>
      <c r="K8373" s="6">
        <f>IFERROR(EXP(TREND(LN($F$1:$J$1),LN(F8373:J8373),LN(Calculations!$B$3))),0)</f>
        <v>4.9320325788876712E-2</v>
      </c>
    </row>
    <row r="8374" spans="1:11" x14ac:dyDescent="0.35">
      <c r="A8374">
        <v>8371</v>
      </c>
      <c r="B8374" t="str">
        <f t="shared" si="130"/>
        <v>24-67.5</v>
      </c>
      <c r="C8374">
        <v>-67.672967350999002</v>
      </c>
      <c r="D8374">
        <v>23.954508456182001</v>
      </c>
      <c r="E8374">
        <f>ASIN(SQRT((SIN(RADIANS(PARAMETERS!$D$8-D8374)/2)*SIN(RADIANS(PARAMETERS!$D$8-D8374)/2))+(COS(RADIANS(D8374))*COS(RADIANS(PARAMETERS!$D$8))*SIN(RADIANS(PARAMETERS!$D$9-C8374)/2)*SIN(RADIANS(PARAMETERS!$D$9-C8374)/2))))*2*3958.756</f>
        <v>745.76651854230249</v>
      </c>
      <c r="F8374">
        <v>181.36688232422</v>
      </c>
      <c r="G8374">
        <v>209.7459564209</v>
      </c>
      <c r="H8374">
        <v>254.18867492676</v>
      </c>
      <c r="I8374">
        <v>293.96432495117</v>
      </c>
      <c r="J8374">
        <v>339.96505737305</v>
      </c>
      <c r="K8374" s="6">
        <f>IFERROR(EXP(TREND(LN($F$1:$J$1),LN(F8374:J8374),LN(Calculations!$B$3))),0)</f>
        <v>4.9455180041108569E-2</v>
      </c>
    </row>
    <row r="8375" spans="1:11" x14ac:dyDescent="0.35">
      <c r="A8375">
        <v>8372</v>
      </c>
      <c r="B8375" t="str">
        <f t="shared" si="130"/>
        <v>24-68</v>
      </c>
      <c r="C8375">
        <v>-67.944288685900005</v>
      </c>
      <c r="D8375">
        <v>23.954508456182001</v>
      </c>
      <c r="E8375">
        <f>ASIN(SQRT((SIN(RADIANS(PARAMETERS!$D$8-D8375)/2)*SIN(RADIANS(PARAMETERS!$D$8-D8375)/2))+(COS(RADIANS(D8375))*COS(RADIANS(PARAMETERS!$D$8))*SIN(RADIANS(PARAMETERS!$D$9-C8375)/2)*SIN(RADIANS(PARAMETERS!$D$9-C8375)/2))))*2*3958.756</f>
        <v>756.69231277218068</v>
      </c>
      <c r="F8375">
        <v>181.47119140625</v>
      </c>
      <c r="G8375">
        <v>209.88188171387</v>
      </c>
      <c r="H8375">
        <v>254.3780670166</v>
      </c>
      <c r="I8375">
        <v>294.205078125</v>
      </c>
      <c r="J8375">
        <v>340.26873779297</v>
      </c>
      <c r="K8375" s="6">
        <f>IFERROR(EXP(TREND(LN($F$1:$J$1),LN(F8375:J8375),LN(Calculations!$B$3))),0)</f>
        <v>4.9568066283406993E-2</v>
      </c>
    </row>
    <row r="8376" spans="1:11" x14ac:dyDescent="0.35">
      <c r="A8376">
        <v>8373</v>
      </c>
      <c r="B8376" t="str">
        <f t="shared" si="130"/>
        <v>24-68</v>
      </c>
      <c r="C8376">
        <v>-68.215610020800995</v>
      </c>
      <c r="D8376">
        <v>23.954508456182001</v>
      </c>
      <c r="E8376">
        <f>ASIN(SQRT((SIN(RADIANS(PARAMETERS!$D$8-D8376)/2)*SIN(RADIANS(PARAMETERS!$D$8-D8376)/2))+(COS(RADIANS(D8376))*COS(RADIANS(PARAMETERS!$D$8))*SIN(RADIANS(PARAMETERS!$D$9-C8376)/2)*SIN(RADIANS(PARAMETERS!$D$9-C8376)/2))))*2*3958.756</f>
        <v>767.86699063203287</v>
      </c>
      <c r="F8376">
        <v>181.51165771484</v>
      </c>
      <c r="G8376">
        <v>209.93577575684</v>
      </c>
      <c r="H8376">
        <v>254.45486450195</v>
      </c>
      <c r="I8376">
        <v>294.30401611328</v>
      </c>
      <c r="J8376">
        <v>340.39501953125</v>
      </c>
      <c r="K8376" s="6">
        <f>IFERROR(EXP(TREND(LN($F$1:$J$1),LN(F8376:J8376),LN(Calculations!$B$3))),0)</f>
        <v>4.9610072647508142E-2</v>
      </c>
    </row>
    <row r="8377" spans="1:11" x14ac:dyDescent="0.35">
      <c r="A8377">
        <v>8374</v>
      </c>
      <c r="B8377" t="str">
        <f t="shared" si="130"/>
        <v>24-68.5</v>
      </c>
      <c r="C8377">
        <v>-68.486931355701998</v>
      </c>
      <c r="D8377">
        <v>23.954508456182001</v>
      </c>
      <c r="E8377">
        <f>ASIN(SQRT((SIN(RADIANS(PARAMETERS!$D$8-D8377)/2)*SIN(RADIANS(PARAMETERS!$D$8-D8377)/2))+(COS(RADIANS(D8377))*COS(RADIANS(PARAMETERS!$D$8))*SIN(RADIANS(PARAMETERS!$D$9-C8377)/2)*SIN(RADIANS(PARAMETERS!$D$9-C8377)/2))))*2*3958.756</f>
        <v>779.27981713904433</v>
      </c>
      <c r="F8377">
        <v>181.53979492188</v>
      </c>
      <c r="G8377">
        <v>209.98294067383</v>
      </c>
      <c r="H8377">
        <v>254.53559875488</v>
      </c>
      <c r="I8377">
        <v>294.41818237305</v>
      </c>
      <c r="J8377">
        <v>340.55114746094</v>
      </c>
      <c r="K8377" s="6">
        <f>IFERROR(EXP(TREND(LN($F$1:$J$1),LN(F8377:J8377),LN(Calculations!$B$3))),0)</f>
        <v>4.9624850136792152E-2</v>
      </c>
    </row>
    <row r="8378" spans="1:11" x14ac:dyDescent="0.35">
      <c r="A8378">
        <v>8375</v>
      </c>
      <c r="B8378" t="str">
        <f t="shared" si="130"/>
        <v>24-69</v>
      </c>
      <c r="C8378">
        <v>-68.758252690603001</v>
      </c>
      <c r="D8378">
        <v>23.954508456182001</v>
      </c>
      <c r="E8378">
        <f>ASIN(SQRT((SIN(RADIANS(PARAMETERS!$D$8-D8378)/2)*SIN(RADIANS(PARAMETERS!$D$8-D8378)/2))+(COS(RADIANS(D8378))*COS(RADIANS(PARAMETERS!$D$8))*SIN(RADIANS(PARAMETERS!$D$9-C8378)/2)*SIN(RADIANS(PARAMETERS!$D$9-C8378)/2))))*2*3958.756</f>
        <v>790.9204541618974</v>
      </c>
      <c r="F8378">
        <v>181.58096313477</v>
      </c>
      <c r="G8378">
        <v>210.06094360352</v>
      </c>
      <c r="H8378">
        <v>254.67904663086</v>
      </c>
      <c r="I8378">
        <v>294.62707519531</v>
      </c>
      <c r="J8378">
        <v>340.84274291992</v>
      </c>
      <c r="K8378" s="6">
        <f>IFERROR(EXP(TREND(LN($F$1:$J$1),LN(F8378:J8378),LN(Calculations!$B$3))),0)</f>
        <v>4.9633188675246562E-2</v>
      </c>
    </row>
    <row r="8379" spans="1:11" x14ac:dyDescent="0.35">
      <c r="A8379">
        <v>8376</v>
      </c>
      <c r="B8379" t="str">
        <f t="shared" si="130"/>
        <v>24-69</v>
      </c>
      <c r="C8379">
        <v>-69.029574025504004</v>
      </c>
      <c r="D8379">
        <v>23.954508456182001</v>
      </c>
      <c r="E8379">
        <f>ASIN(SQRT((SIN(RADIANS(PARAMETERS!$D$8-D8379)/2)*SIN(RADIANS(PARAMETERS!$D$8-D8379)/2))+(COS(RADIANS(D8379))*COS(RADIANS(PARAMETERS!$D$8))*SIN(RADIANS(PARAMETERS!$D$9-C8379)/2)*SIN(RADIANS(PARAMETERS!$D$9-C8379)/2))))*2*3958.756</f>
        <v>802.77896223815446</v>
      </c>
      <c r="F8379">
        <v>181.56315612793</v>
      </c>
      <c r="G8379">
        <v>210.06117248535</v>
      </c>
      <c r="H8379">
        <v>254.71287536621</v>
      </c>
      <c r="I8379">
        <v>294.69570922852</v>
      </c>
      <c r="J8379">
        <v>340.95635986328</v>
      </c>
      <c r="K8379" s="6">
        <f>IFERROR(EXP(TREND(LN($F$1:$J$1),LN(F8379:J8379),LN(Calculations!$B$3))),0)</f>
        <v>4.9579097218790627E-2</v>
      </c>
    </row>
    <row r="8380" spans="1:11" x14ac:dyDescent="0.35">
      <c r="A8380">
        <v>8377</v>
      </c>
      <c r="B8380" t="str">
        <f t="shared" si="130"/>
        <v>24-69.5</v>
      </c>
      <c r="C8380">
        <v>-69.300895360404994</v>
      </c>
      <c r="D8380">
        <v>23.954508456182001</v>
      </c>
      <c r="E8380">
        <f>ASIN(SQRT((SIN(RADIANS(PARAMETERS!$D$8-D8380)/2)*SIN(RADIANS(PARAMETERS!$D$8-D8380)/2))+(COS(RADIANS(D8380))*COS(RADIANS(PARAMETERS!$D$8))*SIN(RADIANS(PARAMETERS!$D$9-C8380)/2)*SIN(RADIANS(PARAMETERS!$D$9-C8380)/2))))*2*3958.756</f>
        <v>814.8457993026492</v>
      </c>
      <c r="F8380">
        <v>181.55603027344</v>
      </c>
      <c r="G8380">
        <v>210.08644104004</v>
      </c>
      <c r="H8380">
        <v>254.79740905762</v>
      </c>
      <c r="I8380">
        <v>294.84085083008</v>
      </c>
      <c r="J8380">
        <v>341.17922973633</v>
      </c>
      <c r="K8380" s="6">
        <f>IFERROR(EXP(TREND(LN($F$1:$J$1),LN(F8380:J8380),LN(Calculations!$B$3))),0)</f>
        <v>4.9520355491445782E-2</v>
      </c>
    </row>
    <row r="8381" spans="1:11" x14ac:dyDescent="0.35">
      <c r="A8381">
        <v>8378</v>
      </c>
      <c r="B8381" t="str">
        <f t="shared" si="130"/>
        <v>24-69.5</v>
      </c>
      <c r="C8381">
        <v>-69.572216695305997</v>
      </c>
      <c r="D8381">
        <v>23.954508456182001</v>
      </c>
      <c r="E8381">
        <f>ASIN(SQRT((SIN(RADIANS(PARAMETERS!$D$8-D8381)/2)*SIN(RADIANS(PARAMETERS!$D$8-D8381)/2))+(COS(RADIANS(D8381))*COS(RADIANS(PARAMETERS!$D$8))*SIN(RADIANS(PARAMETERS!$D$9-C8381)/2)*SIN(RADIANS(PARAMETERS!$D$9-C8381)/2))))*2*3958.756</f>
        <v>827.11181680531297</v>
      </c>
      <c r="F8381">
        <v>181.58505249023</v>
      </c>
      <c r="G8381">
        <v>210.17446899414</v>
      </c>
      <c r="H8381">
        <v>254.99172973633</v>
      </c>
      <c r="I8381">
        <v>295.14254760742</v>
      </c>
      <c r="J8381">
        <v>341.61752319336</v>
      </c>
      <c r="K8381" s="6">
        <f>IFERROR(EXP(TREND(LN($F$1:$J$1),LN(F8381:J8381),LN(Calculations!$B$3))),0)</f>
        <v>4.9477896291851085E-2</v>
      </c>
    </row>
    <row r="8382" spans="1:11" x14ac:dyDescent="0.35">
      <c r="A8382">
        <v>8379</v>
      </c>
      <c r="B8382" t="str">
        <f t="shared" si="130"/>
        <v>24-70</v>
      </c>
      <c r="C8382">
        <v>-69.843538030207</v>
      </c>
      <c r="D8382">
        <v>23.954508456182001</v>
      </c>
      <c r="E8382">
        <f>ASIN(SQRT((SIN(RADIANS(PARAMETERS!$D$8-D8382)/2)*SIN(RADIANS(PARAMETERS!$D$8-D8382)/2))+(COS(RADIANS(D8382))*COS(RADIANS(PARAMETERS!$D$8))*SIN(RADIANS(PARAMETERS!$D$9-C8382)/2)*SIN(RADIANS(PARAMETERS!$D$9-C8382)/2))))*2*3958.756</f>
        <v>839.56825365417808</v>
      </c>
      <c r="F8382">
        <v>181.57821655273</v>
      </c>
      <c r="G8382">
        <v>210.22831726074</v>
      </c>
      <c r="H8382">
        <v>255.15635681152</v>
      </c>
      <c r="I8382">
        <v>295.42028808594</v>
      </c>
      <c r="J8382">
        <v>342.04010009766</v>
      </c>
      <c r="K8382" s="6">
        <f>IFERROR(EXP(TREND(LN($F$1:$J$1),LN(F8382:J8382),LN(Calculations!$B$3))),0)</f>
        <v>4.9378884839123727E-2</v>
      </c>
    </row>
    <row r="8383" spans="1:11" x14ac:dyDescent="0.35">
      <c r="A8383">
        <v>8380</v>
      </c>
      <c r="B8383" t="str">
        <f t="shared" si="130"/>
        <v>24-70</v>
      </c>
      <c r="C8383">
        <v>-70.114859365108003</v>
      </c>
      <c r="D8383">
        <v>23.954508456182001</v>
      </c>
      <c r="E8383">
        <f>ASIN(SQRT((SIN(RADIANS(PARAMETERS!$D$8-D8383)/2)*SIN(RADIANS(PARAMETERS!$D$8-D8383)/2))+(COS(RADIANS(D8383))*COS(RADIANS(PARAMETERS!$D$8))*SIN(RADIANS(PARAMETERS!$D$9-C8383)/2)*SIN(RADIANS(PARAMETERS!$D$9-C8383)/2))))*2*3958.756</f>
        <v>852.20672837600682</v>
      </c>
      <c r="F8383">
        <v>181.58224487305</v>
      </c>
      <c r="G8383">
        <v>210.30882263184</v>
      </c>
      <c r="H8383">
        <v>255.37603759766</v>
      </c>
      <c r="I8383">
        <v>295.78167724609</v>
      </c>
      <c r="J8383">
        <v>342.5827331543</v>
      </c>
      <c r="K8383" s="6">
        <f>IFERROR(EXP(TREND(LN($F$1:$J$1),LN(F8383:J8383),LN(Calculations!$B$3))),0)</f>
        <v>4.9274139178523906E-2</v>
      </c>
    </row>
    <row r="8384" spans="1:11" x14ac:dyDescent="0.35">
      <c r="A8384">
        <v>8381</v>
      </c>
      <c r="B8384" t="str">
        <f t="shared" si="130"/>
        <v>24-70.5</v>
      </c>
      <c r="C8384">
        <v>-70.386180700009007</v>
      </c>
      <c r="D8384">
        <v>23.954508456182001</v>
      </c>
      <c r="E8384">
        <f>ASIN(SQRT((SIN(RADIANS(PARAMETERS!$D$8-D8384)/2)*SIN(RADIANS(PARAMETERS!$D$8-D8384)/2))+(COS(RADIANS(D8384))*COS(RADIANS(PARAMETERS!$D$8))*SIN(RADIANS(PARAMETERS!$D$9-C8384)/2)*SIN(RADIANS(PARAMETERS!$D$9-C8384)/2))))*2*3958.756</f>
        <v>865.01922984433736</v>
      </c>
      <c r="F8384">
        <v>181.60624694824</v>
      </c>
      <c r="G8384">
        <v>210.42681884766</v>
      </c>
      <c r="H8384">
        <v>255.66444396973</v>
      </c>
      <c r="I8384">
        <v>296.2431640625</v>
      </c>
      <c r="J8384">
        <v>343.26513671875</v>
      </c>
      <c r="K8384" s="6">
        <f>IFERROR(EXP(TREND(LN($F$1:$J$1),LN(F8384:J8384),LN(Calculations!$B$3))),0)</f>
        <v>4.9175072123331505E-2</v>
      </c>
    </row>
    <row r="8385" spans="1:11" x14ac:dyDescent="0.35">
      <c r="A8385">
        <v>8382</v>
      </c>
      <c r="B8385" t="str">
        <f t="shared" si="130"/>
        <v>24-70.5</v>
      </c>
      <c r="C8385">
        <v>-70.657502034909996</v>
      </c>
      <c r="D8385">
        <v>23.954508456182001</v>
      </c>
      <c r="E8385">
        <f>ASIN(SQRT((SIN(RADIANS(PARAMETERS!$D$8-D8385)/2)*SIN(RADIANS(PARAMETERS!$D$8-D8385)/2))+(COS(RADIANS(D8385))*COS(RADIANS(PARAMETERS!$D$8))*SIN(RADIANS(PARAMETERS!$D$9-C8385)/2)*SIN(RADIANS(PARAMETERS!$D$9-C8385)/2))))*2*3958.756</f>
        <v>877.9981068837227</v>
      </c>
      <c r="F8385">
        <v>181.57218933105</v>
      </c>
      <c r="G8385">
        <v>210.46032714844</v>
      </c>
      <c r="H8385">
        <v>255.82243347168</v>
      </c>
      <c r="I8385">
        <v>296.52911376953</v>
      </c>
      <c r="J8385">
        <v>343.71575927734</v>
      </c>
      <c r="K8385" s="6">
        <f>IFERROR(EXP(TREND(LN($F$1:$J$1),LN(F8385:J8385),LN(Calculations!$B$3))),0)</f>
        <v>4.902802328845874E-2</v>
      </c>
    </row>
    <row r="8386" spans="1:11" x14ac:dyDescent="0.35">
      <c r="A8386">
        <v>8383</v>
      </c>
      <c r="B8386" t="str">
        <f t="shared" si="130"/>
        <v>24-71</v>
      </c>
      <c r="C8386">
        <v>-70.928823369810999</v>
      </c>
      <c r="D8386">
        <v>23.954508456182001</v>
      </c>
      <c r="E8386">
        <f>ASIN(SQRT((SIN(RADIANS(PARAMETERS!$D$8-D8386)/2)*SIN(RADIANS(PARAMETERS!$D$8-D8386)/2))+(COS(RADIANS(D8386))*COS(RADIANS(PARAMETERS!$D$8))*SIN(RADIANS(PARAMETERS!$D$9-C8386)/2)*SIN(RADIANS(PARAMETERS!$D$9-C8386)/2))))*2*3958.756</f>
        <v>891.13605702022085</v>
      </c>
      <c r="F8386">
        <v>181.54632568359</v>
      </c>
      <c r="G8386">
        <v>210.49871826172</v>
      </c>
      <c r="H8386">
        <v>255.97891235352</v>
      </c>
      <c r="I8386">
        <v>296.80670166016</v>
      </c>
      <c r="J8386">
        <v>344.14895629883</v>
      </c>
      <c r="K8386" s="6">
        <f>IFERROR(EXP(TREND(LN($F$1:$J$1),LN(F8386:J8386),LN(Calculations!$B$3))),0)</f>
        <v>4.8899179433764733E-2</v>
      </c>
    </row>
    <row r="8387" spans="1:11" x14ac:dyDescent="0.35">
      <c r="A8387">
        <v>8384</v>
      </c>
      <c r="B8387" t="str">
        <f t="shared" si="130"/>
        <v>24-71</v>
      </c>
      <c r="C8387">
        <v>-71.200144704712002</v>
      </c>
      <c r="D8387">
        <v>23.954508456182001</v>
      </c>
      <c r="E8387">
        <f>ASIN(SQRT((SIN(RADIANS(PARAMETERS!$D$8-D8387)/2)*SIN(RADIANS(PARAMETERS!$D$8-D8387)/2))+(COS(RADIANS(D8387))*COS(RADIANS(PARAMETERS!$D$8))*SIN(RADIANS(PARAMETERS!$D$9-C8387)/2)*SIN(RADIANS(PARAMETERS!$D$9-C8387)/2))))*2*3958.756</f>
        <v>904.42611461217825</v>
      </c>
      <c r="F8387">
        <v>181.53425598145</v>
      </c>
      <c r="G8387">
        <v>210.54716491699</v>
      </c>
      <c r="H8387">
        <v>256.13809204102</v>
      </c>
      <c r="I8387">
        <v>297.07913208008</v>
      </c>
      <c r="J8387">
        <v>344.56661987305</v>
      </c>
      <c r="K8387" s="6">
        <f>IFERROR(EXP(TREND(LN($F$1:$J$1),LN(F8387:J8387),LN(Calculations!$B$3))),0)</f>
        <v>4.8796899940568662E-2</v>
      </c>
    </row>
    <row r="8388" spans="1:11" x14ac:dyDescent="0.35">
      <c r="A8388">
        <v>8385</v>
      </c>
      <c r="B8388" t="str">
        <f t="shared" si="130"/>
        <v>24-71.5</v>
      </c>
      <c r="C8388">
        <v>-71.471466039613006</v>
      </c>
      <c r="D8388">
        <v>23.954508456182001</v>
      </c>
      <c r="E8388">
        <f>ASIN(SQRT((SIN(RADIANS(PARAMETERS!$D$8-D8388)/2)*SIN(RADIANS(PARAMETERS!$D$8-D8388)/2))+(COS(RADIANS(D8388))*COS(RADIANS(PARAMETERS!$D$8))*SIN(RADIANS(PARAMETERS!$D$9-C8388)/2)*SIN(RADIANS(PARAMETERS!$D$9-C8388)/2))))*2*3958.756</f>
        <v>917.86163856235191</v>
      </c>
      <c r="F8388">
        <v>181.47412109375</v>
      </c>
      <c r="G8388">
        <v>210.51068115234</v>
      </c>
      <c r="H8388">
        <v>256.14709472656</v>
      </c>
      <c r="I8388">
        <v>297.13635253906</v>
      </c>
      <c r="J8388">
        <v>344.68716430664</v>
      </c>
      <c r="K8388" s="6">
        <f>IFERROR(EXP(TREND(LN($F$1:$J$1),LN(F8388:J8388),LN(Calculations!$B$3))),0)</f>
        <v>4.8675409118573501E-2</v>
      </c>
    </row>
    <row r="8389" spans="1:11" x14ac:dyDescent="0.35">
      <c r="A8389">
        <v>8386</v>
      </c>
      <c r="B8389" t="str">
        <f t="shared" ref="B8389:B8452" si="131">MROUND(D8389,1)&amp;MROUND(C8389,-0.5)</f>
        <v>24-71.5</v>
      </c>
      <c r="C8389">
        <v>-71.742787374513995</v>
      </c>
      <c r="D8389">
        <v>23.954508456182001</v>
      </c>
      <c r="E8389">
        <f>ASIN(SQRT((SIN(RADIANS(PARAMETERS!$D$8-D8389)/2)*SIN(RADIANS(PARAMETERS!$D$8-D8389)/2))+(COS(RADIANS(D8389))*COS(RADIANS(PARAMETERS!$D$8))*SIN(RADIANS(PARAMETERS!$D$9-C8389)/2)*SIN(RADIANS(PARAMETERS!$D$9-C8389)/2))))*2*3958.756</f>
        <v>931.43629978243098</v>
      </c>
      <c r="F8389">
        <v>181.42889404297</v>
      </c>
      <c r="G8389">
        <v>210.48686218262</v>
      </c>
      <c r="H8389">
        <v>256.16409301758</v>
      </c>
      <c r="I8389">
        <v>297.19631958008</v>
      </c>
      <c r="J8389">
        <v>344.80334472656</v>
      </c>
      <c r="K8389" s="6">
        <f>IFERROR(EXP(TREND(LN($F$1:$J$1),LN(F8389:J8389),LN(Calculations!$B$3))),0)</f>
        <v>4.8579439783568434E-2</v>
      </c>
    </row>
    <row r="8390" spans="1:11" x14ac:dyDescent="0.35">
      <c r="A8390">
        <v>8387</v>
      </c>
      <c r="B8390" t="str">
        <f t="shared" si="131"/>
        <v>24-72</v>
      </c>
      <c r="C8390">
        <v>-72.014108709414998</v>
      </c>
      <c r="D8390">
        <v>23.954508456182001</v>
      </c>
      <c r="E8390">
        <f>ASIN(SQRT((SIN(RADIANS(PARAMETERS!$D$8-D8390)/2)*SIN(RADIANS(PARAMETERS!$D$8-D8390)/2))+(COS(RADIANS(D8390))*COS(RADIANS(PARAMETERS!$D$8))*SIN(RADIANS(PARAMETERS!$D$9-C8390)/2)*SIN(RADIANS(PARAMETERS!$D$9-C8390)/2))))*2*3958.756</f>
        <v>945.1440685541512</v>
      </c>
      <c r="F8390">
        <v>181.40142822266</v>
      </c>
      <c r="G8390">
        <v>210.47940063477</v>
      </c>
      <c r="H8390">
        <v>256.19418334961</v>
      </c>
      <c r="I8390">
        <v>297.26553344727</v>
      </c>
      <c r="J8390">
        <v>344.92337036133</v>
      </c>
      <c r="K8390" s="6">
        <f>IFERROR(EXP(TREND(LN($F$1:$J$1),LN(F8390:J8390),LN(Calculations!$B$3))),0)</f>
        <v>4.8511749894230023E-2</v>
      </c>
    </row>
    <row r="8391" spans="1:11" x14ac:dyDescent="0.35">
      <c r="A8391">
        <v>8388</v>
      </c>
      <c r="B8391" t="str">
        <f t="shared" si="131"/>
        <v>24-72.5</v>
      </c>
      <c r="C8391">
        <v>-72.285430044316001</v>
      </c>
      <c r="D8391">
        <v>23.954508456182001</v>
      </c>
      <c r="E8391">
        <f>ASIN(SQRT((SIN(RADIANS(PARAMETERS!$D$8-D8391)/2)*SIN(RADIANS(PARAMETERS!$D$8-D8391)/2))+(COS(RADIANS(D8391))*COS(RADIANS(PARAMETERS!$D$8))*SIN(RADIANS(PARAMETERS!$D$9-C8391)/2)*SIN(RADIANS(PARAMETERS!$D$9-C8391)/2))))*2*3958.756</f>
        <v>958.97920190722482</v>
      </c>
      <c r="F8391">
        <v>181.37756347656</v>
      </c>
      <c r="G8391">
        <v>210.46029663086</v>
      </c>
      <c r="H8391">
        <v>256.18463134766</v>
      </c>
      <c r="I8391">
        <v>297.26641845703</v>
      </c>
      <c r="J8391">
        <v>344.9382019043</v>
      </c>
      <c r="K8391" s="6">
        <f>IFERROR(EXP(TREND(LN($F$1:$J$1),LN(F8391:J8391),LN(Calculations!$B$3))),0)</f>
        <v>4.8470405717317283E-2</v>
      </c>
    </row>
    <row r="8392" spans="1:11" x14ac:dyDescent="0.35">
      <c r="A8392">
        <v>8389</v>
      </c>
      <c r="B8392" t="str">
        <f t="shared" si="131"/>
        <v>24-72.5</v>
      </c>
      <c r="C8392">
        <v>-72.556751379217005</v>
      </c>
      <c r="D8392">
        <v>23.954508456182001</v>
      </c>
      <c r="E8392">
        <f>ASIN(SQRT((SIN(RADIANS(PARAMETERS!$D$8-D8392)/2)*SIN(RADIANS(PARAMETERS!$D$8-D8392)/2))+(COS(RADIANS(D8392))*COS(RADIANS(PARAMETERS!$D$8))*SIN(RADIANS(PARAMETERS!$D$9-C8392)/2)*SIN(RADIANS(PARAMETERS!$D$9-C8392)/2))))*2*3958.756</f>
        <v>972.93623111322518</v>
      </c>
      <c r="F8392">
        <v>181.42724609375</v>
      </c>
      <c r="G8392">
        <v>210.53663635254</v>
      </c>
      <c r="H8392">
        <v>256.30752563477</v>
      </c>
      <c r="I8392">
        <v>297.43521118164</v>
      </c>
      <c r="J8392">
        <v>345.1643371582</v>
      </c>
      <c r="K8392" s="6">
        <f>IFERROR(EXP(TREND(LN($F$1:$J$1),LN(F8392:J8392),LN(Calculations!$B$3))),0)</f>
        <v>4.8506877706239411E-2</v>
      </c>
    </row>
    <row r="8393" spans="1:11" x14ac:dyDescent="0.35">
      <c r="A8393">
        <v>8390</v>
      </c>
      <c r="B8393" t="str">
        <f t="shared" si="131"/>
        <v>24-73</v>
      </c>
      <c r="C8393">
        <v>-72.828072714117994</v>
      </c>
      <c r="D8393">
        <v>23.954508456182001</v>
      </c>
      <c r="E8393">
        <f>ASIN(SQRT((SIN(RADIANS(PARAMETERS!$D$8-D8393)/2)*SIN(RADIANS(PARAMETERS!$D$8-D8393)/2))+(COS(RADIANS(D8393))*COS(RADIANS(PARAMETERS!$D$8))*SIN(RADIANS(PARAMETERS!$D$9-C8393)/2)*SIN(RADIANS(PARAMETERS!$D$9-C8393)/2))))*2*3958.756</f>
        <v>987.00994937602309</v>
      </c>
      <c r="F8393">
        <v>181.51876831055</v>
      </c>
      <c r="G8393">
        <v>210.66452026367</v>
      </c>
      <c r="H8393">
        <v>256.49798583984</v>
      </c>
      <c r="I8393">
        <v>297.68661499023</v>
      </c>
      <c r="J8393">
        <v>345.49127197266</v>
      </c>
      <c r="K8393" s="6">
        <f>IFERROR(EXP(TREND(LN($F$1:$J$1),LN(F8393:J8393),LN(Calculations!$B$3))),0)</f>
        <v>4.8591359311401898E-2</v>
      </c>
    </row>
    <row r="8394" spans="1:11" x14ac:dyDescent="0.35">
      <c r="A8394">
        <v>8391</v>
      </c>
      <c r="B8394" t="str">
        <f t="shared" si="131"/>
        <v>24-73</v>
      </c>
      <c r="C8394">
        <v>-73.099394049018997</v>
      </c>
      <c r="D8394">
        <v>23.954508456182001</v>
      </c>
      <c r="E8394">
        <f>ASIN(SQRT((SIN(RADIANS(PARAMETERS!$D$8-D8394)/2)*SIN(RADIANS(PARAMETERS!$D$8-D8394)/2))+(COS(RADIANS(D8394))*COS(RADIANS(PARAMETERS!$D$8))*SIN(RADIANS(PARAMETERS!$D$9-C8394)/2)*SIN(RADIANS(PARAMETERS!$D$9-C8394)/2))))*2*3958.756</f>
        <v>1001.1953997833078</v>
      </c>
      <c r="F8394">
        <v>181.51351928711</v>
      </c>
      <c r="G8394">
        <v>210.64929199219</v>
      </c>
      <c r="H8394">
        <v>256.46466064453</v>
      </c>
      <c r="I8394">
        <v>297.63488769531</v>
      </c>
      <c r="J8394">
        <v>345.41598510742</v>
      </c>
      <c r="K8394" s="6">
        <f>IFERROR(EXP(TREND(LN($F$1:$J$1),LN(F8394:J8394),LN(Calculations!$B$3))),0)</f>
        <v>4.8597541710659158E-2</v>
      </c>
    </row>
    <row r="8395" spans="1:11" x14ac:dyDescent="0.35">
      <c r="A8395">
        <v>8392</v>
      </c>
      <c r="B8395" t="str">
        <f t="shared" si="131"/>
        <v>24-73.5</v>
      </c>
      <c r="C8395">
        <v>-73.37071538392</v>
      </c>
      <c r="D8395">
        <v>23.954508456182001</v>
      </c>
      <c r="E8395">
        <f>ASIN(SQRT((SIN(RADIANS(PARAMETERS!$D$8-D8395)/2)*SIN(RADIANS(PARAMETERS!$D$8-D8395)/2))+(COS(RADIANS(D8395))*COS(RADIANS(PARAMETERS!$D$8))*SIN(RADIANS(PARAMETERS!$D$9-C8395)/2)*SIN(RADIANS(PARAMETERS!$D$9-C8395)/2))))*2*3958.756</f>
        <v>1015.4878635698187</v>
      </c>
      <c r="F8395">
        <v>181.48461914063</v>
      </c>
      <c r="G8395">
        <v>210.5906829834</v>
      </c>
      <c r="H8395">
        <v>256.35293579102</v>
      </c>
      <c r="I8395">
        <v>297.46984863281</v>
      </c>
      <c r="J8395">
        <v>345.18341064453</v>
      </c>
      <c r="K8395" s="6">
        <f>IFERROR(EXP(TREND(LN($F$1:$J$1),LN(F8395:J8395),LN(Calculations!$B$3))),0)</f>
        <v>4.8595992615460874E-2</v>
      </c>
    </row>
    <row r="8396" spans="1:11" x14ac:dyDescent="0.35">
      <c r="A8396">
        <v>8393</v>
      </c>
      <c r="B8396" t="str">
        <f t="shared" si="131"/>
        <v>24-73.5</v>
      </c>
      <c r="C8396">
        <v>-73.642036718821004</v>
      </c>
      <c r="D8396">
        <v>23.954508456182001</v>
      </c>
      <c r="E8396">
        <f>ASIN(SQRT((SIN(RADIANS(PARAMETERS!$D$8-D8396)/2)*SIN(RADIANS(PARAMETERS!$D$8-D8396)/2))+(COS(RADIANS(D8396))*COS(RADIANS(PARAMETERS!$D$8))*SIN(RADIANS(PARAMETERS!$D$9-C8396)/2)*SIN(RADIANS(PARAMETERS!$D$9-C8396)/2))))*2*3958.756</f>
        <v>1029.882848731015</v>
      </c>
      <c r="F8396">
        <v>181.42633056641</v>
      </c>
      <c r="G8396">
        <v>210.48085021973</v>
      </c>
      <c r="H8396">
        <v>256.15142822266</v>
      </c>
      <c r="I8396">
        <v>297.17654418945</v>
      </c>
      <c r="J8396">
        <v>344.77407836914</v>
      </c>
      <c r="K8396" s="6">
        <f>IFERROR(EXP(TREND(LN($F$1:$J$1),LN(F8396:J8396),LN(Calculations!$B$3))),0)</f>
        <v>4.8581270710046899E-2</v>
      </c>
    </row>
    <row r="8397" spans="1:11" x14ac:dyDescent="0.35">
      <c r="A8397">
        <v>8394</v>
      </c>
      <c r="B8397" t="str">
        <f t="shared" si="131"/>
        <v>24-74</v>
      </c>
      <c r="C8397">
        <v>-73.913358053722007</v>
      </c>
      <c r="D8397">
        <v>23.954508456182001</v>
      </c>
      <c r="E8397">
        <f>ASIN(SQRT((SIN(RADIANS(PARAMETERS!$D$8-D8397)/2)*SIN(RADIANS(PARAMETERS!$D$8-D8397)/2))+(COS(RADIANS(D8397))*COS(RADIANS(PARAMETERS!$D$8))*SIN(RADIANS(PARAMETERS!$D$9-C8397)/2)*SIN(RADIANS(PARAMETERS!$D$9-C8397)/2))))*2*3958.756</f>
        <v>1044.3760790157555</v>
      </c>
      <c r="F8397">
        <v>181.3275604248</v>
      </c>
      <c r="G8397">
        <v>210.30123901367</v>
      </c>
      <c r="H8397">
        <v>255.82823181152</v>
      </c>
      <c r="I8397">
        <v>296.70977783203</v>
      </c>
      <c r="J8397">
        <v>344.12609863281</v>
      </c>
      <c r="K8397" s="6">
        <f>IFERROR(EXP(TREND(LN($F$1:$J$1),LN(F8397:J8397),LN(Calculations!$B$3))),0)</f>
        <v>4.8547554486115231E-2</v>
      </c>
    </row>
    <row r="8398" spans="1:11" x14ac:dyDescent="0.35">
      <c r="A8398">
        <v>8395</v>
      </c>
      <c r="B8398" t="str">
        <f t="shared" si="131"/>
        <v>24-74</v>
      </c>
      <c r="C8398">
        <v>-74.184679388622996</v>
      </c>
      <c r="D8398">
        <v>23.954508456182001</v>
      </c>
      <c r="E8398">
        <f>ASIN(SQRT((SIN(RADIANS(PARAMETERS!$D$8-D8398)/2)*SIN(RADIANS(PARAMETERS!$D$8-D8398)/2))+(COS(RADIANS(D8398))*COS(RADIANS(PARAMETERS!$D$8))*SIN(RADIANS(PARAMETERS!$D$9-C8398)/2)*SIN(RADIANS(PARAMETERS!$D$9-C8398)/2))))*2*3958.756</f>
        <v>1058.9634833179839</v>
      </c>
      <c r="F8398">
        <v>181.2671661377</v>
      </c>
      <c r="G8398">
        <v>210.17646789551</v>
      </c>
      <c r="H8398">
        <v>255.58856201172</v>
      </c>
      <c r="I8398">
        <v>296.3547668457</v>
      </c>
      <c r="J8398">
        <v>343.62503051758</v>
      </c>
      <c r="K8398" s="6">
        <f>IFERROR(EXP(TREND(LN($F$1:$J$1),LN(F8398:J8398),LN(Calculations!$B$3))),0)</f>
        <v>4.8547424207677298E-2</v>
      </c>
    </row>
    <row r="8399" spans="1:11" x14ac:dyDescent="0.35">
      <c r="A8399">
        <v>8396</v>
      </c>
      <c r="B8399" t="str">
        <f t="shared" si="131"/>
        <v>24-74.5</v>
      </c>
      <c r="C8399">
        <v>-74.456000723523999</v>
      </c>
      <c r="D8399">
        <v>23.954508456182001</v>
      </c>
      <c r="E8399">
        <f>ASIN(SQRT((SIN(RADIANS(PARAMETERS!$D$8-D8399)/2)*SIN(RADIANS(PARAMETERS!$D$8-D8399)/2))+(COS(RADIANS(D8399))*COS(RADIANS(PARAMETERS!$D$8))*SIN(RADIANS(PARAMETERS!$D$9-C8399)/2)*SIN(RADIANS(PARAMETERS!$D$9-C8399)/2))))*2*3958.756</f>
        <v>1073.6411854802243</v>
      </c>
      <c r="F8399">
        <v>181.21864318848</v>
      </c>
      <c r="G8399">
        <v>210.06880187988</v>
      </c>
      <c r="H8399">
        <v>255.37510681152</v>
      </c>
      <c r="I8399">
        <v>296.03497314453</v>
      </c>
      <c r="J8399">
        <v>343.17050170898</v>
      </c>
      <c r="K8399" s="6">
        <f>IFERROR(EXP(TREND(LN($F$1:$J$1),LN(F8399:J8399),LN(Calculations!$B$3))),0)</f>
        <v>4.8557587276248988E-2</v>
      </c>
    </row>
    <row r="8400" spans="1:11" x14ac:dyDescent="0.35">
      <c r="A8400">
        <v>8397</v>
      </c>
      <c r="B8400" t="str">
        <f t="shared" si="131"/>
        <v>24-74.5</v>
      </c>
      <c r="C8400">
        <v>-74.727322058425003</v>
      </c>
      <c r="D8400">
        <v>23.954508456182001</v>
      </c>
      <c r="E8400">
        <f>ASIN(SQRT((SIN(RADIANS(PARAMETERS!$D$8-D8400)/2)*SIN(RADIANS(PARAMETERS!$D$8-D8400)/2))+(COS(RADIANS(D8400))*COS(RADIANS(PARAMETERS!$D$8))*SIN(RADIANS(PARAMETERS!$D$9-C8400)/2)*SIN(RADIANS(PARAMETERS!$D$9-C8400)/2))))*2*3958.756</f>
        <v>1088.4054945156788</v>
      </c>
      <c r="F8400">
        <v>181.13446044922</v>
      </c>
      <c r="G8400">
        <v>209.90795898438</v>
      </c>
      <c r="H8400">
        <v>255.07807922363</v>
      </c>
      <c r="I8400">
        <v>295.6018371582</v>
      </c>
      <c r="J8400">
        <v>342.56561279297</v>
      </c>
      <c r="K8400" s="6">
        <f>IFERROR(EXP(TREND(LN($F$1:$J$1),LN(F8400:J8400),LN(Calculations!$B$3))),0)</f>
        <v>4.8539267957613805E-2</v>
      </c>
    </row>
    <row r="8401" spans="1:11" x14ac:dyDescent="0.35">
      <c r="A8401">
        <v>8398</v>
      </c>
      <c r="B8401" t="str">
        <f t="shared" si="131"/>
        <v>24-75</v>
      </c>
      <c r="C8401">
        <v>-74.998643393324997</v>
      </c>
      <c r="D8401">
        <v>23.954508456182001</v>
      </c>
      <c r="E8401">
        <f>ASIN(SQRT((SIN(RADIANS(PARAMETERS!$D$8-D8401)/2)*SIN(RADIANS(PARAMETERS!$D$8-D8401)/2))+(COS(RADIANS(D8401))*COS(RADIANS(PARAMETERS!$D$8))*SIN(RADIANS(PARAMETERS!$D$9-C8401)/2)*SIN(RADIANS(PARAMETERS!$D$9-C8401)/2))))*2*3958.756</f>
        <v>1103.2528952507507</v>
      </c>
      <c r="F8401">
        <v>181.07373046875</v>
      </c>
      <c r="G8401">
        <v>209.78576660156</v>
      </c>
      <c r="H8401">
        <v>254.84666442871</v>
      </c>
      <c r="I8401">
        <v>295.26116943359</v>
      </c>
      <c r="J8401">
        <v>342.08706665039</v>
      </c>
      <c r="K8401" s="6">
        <f>IFERROR(EXP(TREND(LN($F$1:$J$1),LN(F8401:J8401),LN(Calculations!$B$3))),0)</f>
        <v>4.8534344789404348E-2</v>
      </c>
    </row>
    <row r="8402" spans="1:11" x14ac:dyDescent="0.35">
      <c r="A8402">
        <v>8399</v>
      </c>
      <c r="B8402" t="str">
        <f t="shared" si="131"/>
        <v>24-75.5</v>
      </c>
      <c r="C8402">
        <v>-75.269964728226</v>
      </c>
      <c r="D8402">
        <v>23.954508456182001</v>
      </c>
      <c r="E8402">
        <f>ASIN(SQRT((SIN(RADIANS(PARAMETERS!$D$8-D8402)/2)*SIN(RADIANS(PARAMETERS!$D$8-D8402)/2))+(COS(RADIANS(D8402))*COS(RADIANS(PARAMETERS!$D$8))*SIN(RADIANS(PARAMETERS!$D$9-C8402)/2)*SIN(RADIANS(PARAMETERS!$D$9-C8402)/2))))*2*3958.756</f>
        <v>1118.1800393861358</v>
      </c>
      <c r="F8402">
        <v>180.9753112793</v>
      </c>
      <c r="G8402">
        <v>209.61805725098</v>
      </c>
      <c r="H8402">
        <v>254.55702209473</v>
      </c>
      <c r="I8402">
        <v>294.8505859375</v>
      </c>
      <c r="J8402">
        <v>341.52474975586</v>
      </c>
      <c r="K8402" s="6">
        <f>IFERROR(EXP(TREND(LN($F$1:$J$1),LN(F8402:J8402),LN(Calculations!$B$3))),0)</f>
        <v>4.8484342826010544E-2</v>
      </c>
    </row>
    <row r="8403" spans="1:11" x14ac:dyDescent="0.35">
      <c r="A8403">
        <v>8400</v>
      </c>
      <c r="B8403" t="str">
        <f t="shared" si="131"/>
        <v>24-75.5</v>
      </c>
      <c r="C8403">
        <v>-75.541286063127004</v>
      </c>
      <c r="D8403">
        <v>23.954508456182001</v>
      </c>
      <c r="E8403">
        <f>ASIN(SQRT((SIN(RADIANS(PARAMETERS!$D$8-D8403)/2)*SIN(RADIANS(PARAMETERS!$D$8-D8403)/2))+(COS(RADIANS(D8403))*COS(RADIANS(PARAMETERS!$D$8))*SIN(RADIANS(PARAMETERS!$D$9-C8403)/2)*SIN(RADIANS(PARAMETERS!$D$9-C8403)/2))))*2*3958.756</f>
        <v>1133.1837369702225</v>
      </c>
      <c r="F8403">
        <v>180.73652648926</v>
      </c>
      <c r="G8403">
        <v>209.26321411133</v>
      </c>
      <c r="H8403">
        <v>254.00094604492</v>
      </c>
      <c r="I8403">
        <v>294.09725952148</v>
      </c>
      <c r="J8403">
        <v>340.52606201172</v>
      </c>
      <c r="K8403" s="6">
        <f>IFERROR(EXP(TREND(LN($F$1:$J$1),LN(F8403:J8403),LN(Calculations!$B$3))),0)</f>
        <v>4.8290717348958852E-2</v>
      </c>
    </row>
    <row r="8404" spans="1:11" x14ac:dyDescent="0.35">
      <c r="A8404">
        <v>8401</v>
      </c>
      <c r="B8404" t="str">
        <f t="shared" si="131"/>
        <v>24-76</v>
      </c>
      <c r="C8404">
        <v>-75.812607398028007</v>
      </c>
      <c r="D8404">
        <v>23.954508456182001</v>
      </c>
      <c r="E8404">
        <f>ASIN(SQRT((SIN(RADIANS(PARAMETERS!$D$8-D8404)/2)*SIN(RADIANS(PARAMETERS!$D$8-D8404)/2))+(COS(RADIANS(D8404))*COS(RADIANS(PARAMETERS!$D$8))*SIN(RADIANS(PARAMETERS!$D$9-C8404)/2)*SIN(RADIANS(PARAMETERS!$D$9-C8404)/2))))*2*3958.756</f>
        <v>1148.260948277876</v>
      </c>
      <c r="F8404">
        <v>180.37046813965</v>
      </c>
      <c r="G8404">
        <v>208.74940490723</v>
      </c>
      <c r="H8404">
        <v>253.2336730957</v>
      </c>
      <c r="I8404">
        <v>293.0837097168</v>
      </c>
      <c r="J8404">
        <v>339.20825195313</v>
      </c>
      <c r="K8404" s="6">
        <f>IFERROR(EXP(TREND(LN($F$1:$J$1),LN(F8404:J8404),LN(Calculations!$B$3))),0)</f>
        <v>4.795180047616189E-2</v>
      </c>
    </row>
    <row r="8405" spans="1:11" x14ac:dyDescent="0.35">
      <c r="A8405">
        <v>8402</v>
      </c>
      <c r="B8405" t="str">
        <f t="shared" si="131"/>
        <v>24-76</v>
      </c>
      <c r="C8405">
        <v>-76.083928732928996</v>
      </c>
      <c r="D8405">
        <v>23.954508456182001</v>
      </c>
      <c r="E8405">
        <f>ASIN(SQRT((SIN(RADIANS(PARAMETERS!$D$8-D8405)/2)*SIN(RADIANS(PARAMETERS!$D$8-D8405)/2))+(COS(RADIANS(D8405))*COS(RADIANS(PARAMETERS!$D$8))*SIN(RADIANS(PARAMETERS!$D$9-C8405)/2)*SIN(RADIANS(PARAMETERS!$D$9-C8405)/2))))*2*3958.756</f>
        <v>1163.4087760837285</v>
      </c>
      <c r="F8405">
        <v>179.89558410645</v>
      </c>
      <c r="G8405">
        <v>208.09269714355</v>
      </c>
      <c r="H8405">
        <v>252.26594543457</v>
      </c>
      <c r="I8405">
        <v>291.81451416016</v>
      </c>
      <c r="J8405">
        <v>337.56723022461</v>
      </c>
      <c r="K8405" s="6">
        <f>IFERROR(EXP(TREND(LN($F$1:$J$1),LN(F8405:J8405),LN(Calculations!$B$3))),0)</f>
        <v>4.7499330779587443E-2</v>
      </c>
    </row>
    <row r="8406" spans="1:11" x14ac:dyDescent="0.35">
      <c r="A8406">
        <v>8403</v>
      </c>
      <c r="B8406" t="str">
        <f t="shared" si="131"/>
        <v>24-76.5</v>
      </c>
      <c r="C8406">
        <v>-76.355250067829999</v>
      </c>
      <c r="D8406">
        <v>23.954508456182001</v>
      </c>
      <c r="E8406">
        <f>ASIN(SQRT((SIN(RADIANS(PARAMETERS!$D$8-D8406)/2)*SIN(RADIANS(PARAMETERS!$D$8-D8406)/2))+(COS(RADIANS(D8406))*COS(RADIANS(PARAMETERS!$D$8))*SIN(RADIANS(PARAMETERS!$D$9-C8406)/2)*SIN(RADIANS(PARAMETERS!$D$9-C8406)/2))))*2*3958.756</f>
        <v>1178.6244583187161</v>
      </c>
      <c r="F8406">
        <v>179.36979675293</v>
      </c>
      <c r="G8406">
        <v>207.36650085449</v>
      </c>
      <c r="H8406">
        <v>251.18766784668</v>
      </c>
      <c r="I8406">
        <v>290.39428710938</v>
      </c>
      <c r="J8406">
        <v>335.72457885742</v>
      </c>
      <c r="K8406" s="6">
        <f>IFERROR(EXP(TREND(LN($F$1:$J$1),LN(F8406:J8406),LN(Calculations!$B$3))),0)</f>
        <v>4.7007136781378966E-2</v>
      </c>
    </row>
    <row r="8407" spans="1:11" x14ac:dyDescent="0.35">
      <c r="A8407">
        <v>8404</v>
      </c>
      <c r="B8407" t="str">
        <f t="shared" si="131"/>
        <v>24-76.5</v>
      </c>
      <c r="C8407">
        <v>-76.626571402731003</v>
      </c>
      <c r="D8407">
        <v>23.954508456182001</v>
      </c>
      <c r="E8407">
        <f>ASIN(SQRT((SIN(RADIANS(PARAMETERS!$D$8-D8407)/2)*SIN(RADIANS(PARAMETERS!$D$8-D8407)/2))+(COS(RADIANS(D8407))*COS(RADIANS(PARAMETERS!$D$8))*SIN(RADIANS(PARAMETERS!$D$9-C8407)/2)*SIN(RADIANS(PARAMETERS!$D$9-C8407)/2))))*2*3958.756</f>
        <v>1193.9053610970529</v>
      </c>
      <c r="F8407">
        <v>178.90747070313</v>
      </c>
      <c r="G8407">
        <v>206.76892089844</v>
      </c>
      <c r="H8407">
        <v>250.2986907959</v>
      </c>
      <c r="I8407">
        <v>289.22235107422</v>
      </c>
      <c r="J8407">
        <v>334.20318603516</v>
      </c>
      <c r="K8407" s="6">
        <f>IFERROR(EXP(TREND(LN($F$1:$J$1),LN(F8407:J8407),LN(Calculations!$B$3))),0)</f>
        <v>4.6573707858481472E-2</v>
      </c>
    </row>
    <row r="8408" spans="1:11" x14ac:dyDescent="0.35">
      <c r="A8408">
        <v>8405</v>
      </c>
      <c r="B8408" t="str">
        <f t="shared" si="131"/>
        <v>24-77</v>
      </c>
      <c r="C8408">
        <v>-76.897892737632006</v>
      </c>
      <c r="D8408">
        <v>23.954508456182001</v>
      </c>
      <c r="E8408">
        <f>ASIN(SQRT((SIN(RADIANS(PARAMETERS!$D$8-D8408)/2)*SIN(RADIANS(PARAMETERS!$D$8-D8408)/2))+(COS(RADIANS(D8408))*COS(RADIANS(PARAMETERS!$D$8))*SIN(RADIANS(PARAMETERS!$D$9-C8408)/2)*SIN(RADIANS(PARAMETERS!$D$9-C8408)/2))))*2*3958.756</f>
        <v>1209.2489721001248</v>
      </c>
      <c r="F8408">
        <v>178.53324890137</v>
      </c>
      <c r="G8408">
        <v>206.29022216797</v>
      </c>
      <c r="H8408">
        <v>249.58036804199</v>
      </c>
      <c r="I8408">
        <v>288.27105712891</v>
      </c>
      <c r="J8408">
        <v>332.96389770508</v>
      </c>
      <c r="K8408" s="6">
        <f>IFERROR(EXP(TREND(LN($F$1:$J$1),LN(F8408:J8408),LN(Calculations!$B$3))),0)</f>
        <v>4.6228897978662732E-2</v>
      </c>
    </row>
    <row r="8409" spans="1:11" x14ac:dyDescent="0.35">
      <c r="A8409">
        <v>8406</v>
      </c>
      <c r="B8409" t="str">
        <f t="shared" si="131"/>
        <v>24-77</v>
      </c>
      <c r="C8409">
        <v>-77.169214072532995</v>
      </c>
      <c r="D8409">
        <v>23.954508456182001</v>
      </c>
      <c r="E8409">
        <f>ASIN(SQRT((SIN(RADIANS(PARAMETERS!$D$8-D8409)/2)*SIN(RADIANS(PARAMETERS!$D$8-D8409)/2))+(COS(RADIANS(D8409))*COS(RADIANS(PARAMETERS!$D$8))*SIN(RADIANS(PARAMETERS!$D$9-C8409)/2)*SIN(RADIANS(PARAMETERS!$D$9-C8409)/2))))*2*3958.756</f>
        <v>1224.6528943032208</v>
      </c>
      <c r="F8409">
        <v>178.28144836426</v>
      </c>
      <c r="G8409">
        <v>205.92831420898</v>
      </c>
      <c r="H8409">
        <v>249.02705383301</v>
      </c>
      <c r="I8409">
        <v>287.53100585938</v>
      </c>
      <c r="J8409">
        <v>331.99252319336</v>
      </c>
      <c r="K8409" s="6">
        <f>IFERROR(EXP(TREND(LN($F$1:$J$1),LN(F8409:J8409),LN(Calculations!$B$3))),0)</f>
        <v>4.6009761739665173E-2</v>
      </c>
    </row>
    <row r="8410" spans="1:11" x14ac:dyDescent="0.35">
      <c r="A8410">
        <v>8407</v>
      </c>
      <c r="B8410" t="str">
        <f t="shared" si="131"/>
        <v>24-77.5</v>
      </c>
      <c r="C8410">
        <v>-77.440535407433998</v>
      </c>
      <c r="D8410">
        <v>23.954508456182001</v>
      </c>
      <c r="E8410">
        <f>ASIN(SQRT((SIN(RADIANS(PARAMETERS!$D$8-D8410)/2)*SIN(RADIANS(PARAMETERS!$D$8-D8410)/2))+(COS(RADIANS(D8410))*COS(RADIANS(PARAMETERS!$D$8))*SIN(RADIANS(PARAMETERS!$D$9-C8410)/2)*SIN(RADIANS(PARAMETERS!$D$9-C8410)/2))))*2*3958.756</f>
        <v>1240.1148400307668</v>
      </c>
      <c r="F8410">
        <v>178.13352966309</v>
      </c>
      <c r="G8410">
        <v>205.71051025391</v>
      </c>
      <c r="H8410">
        <v>248.68840026855</v>
      </c>
      <c r="I8410">
        <v>287.07418823242</v>
      </c>
      <c r="J8410">
        <v>331.38897705078</v>
      </c>
      <c r="K8410" s="6">
        <f>IFERROR(EXP(TREND(LN($F$1:$J$1),LN(F8410:J8410),LN(Calculations!$B$3))),0)</f>
        <v>4.5886819374980917E-2</v>
      </c>
    </row>
    <row r="8411" spans="1:11" x14ac:dyDescent="0.35">
      <c r="A8411">
        <v>8408</v>
      </c>
      <c r="B8411" t="str">
        <f t="shared" si="131"/>
        <v>24-77.5</v>
      </c>
      <c r="C8411">
        <v>-77.711856742335002</v>
      </c>
      <c r="D8411">
        <v>23.954508456182001</v>
      </c>
      <c r="E8411">
        <f>ASIN(SQRT((SIN(RADIANS(PARAMETERS!$D$8-D8411)/2)*SIN(RADIANS(PARAMETERS!$D$8-D8411)/2))+(COS(RADIANS(D8411))*COS(RADIANS(PARAMETERS!$D$8))*SIN(RADIANS(PARAMETERS!$D$9-C8411)/2)*SIN(RADIANS(PARAMETERS!$D$9-C8411)/2))))*2*3958.756</f>
        <v>1255.6326253255825</v>
      </c>
      <c r="F8411">
        <v>177.98187255859</v>
      </c>
      <c r="G8411">
        <v>205.48718261719</v>
      </c>
      <c r="H8411">
        <v>248.34112548828</v>
      </c>
      <c r="I8411">
        <v>286.60565185547</v>
      </c>
      <c r="J8411">
        <v>330.76983642578</v>
      </c>
      <c r="K8411" s="6">
        <f>IFERROR(EXP(TREND(LN($F$1:$J$1),LN(F8411:J8411),LN(Calculations!$B$3))),0)</f>
        <v>4.5760825751170638E-2</v>
      </c>
    </row>
    <row r="8412" spans="1:11" x14ac:dyDescent="0.35">
      <c r="A8412">
        <v>8409</v>
      </c>
      <c r="B8412" t="str">
        <f t="shared" si="131"/>
        <v>24-78</v>
      </c>
      <c r="C8412">
        <v>-77.983178077236005</v>
      </c>
      <c r="D8412">
        <v>23.954508456182001</v>
      </c>
      <c r="E8412">
        <f>ASIN(SQRT((SIN(RADIANS(PARAMETERS!$D$8-D8412)/2)*SIN(RADIANS(PARAMETERS!$D$8-D8412)/2))+(COS(RADIANS(D8412))*COS(RADIANS(PARAMETERS!$D$8))*SIN(RADIANS(PARAMETERS!$D$9-C8412)/2)*SIN(RADIANS(PARAMETERS!$D$9-C8412)/2))))*2*3958.756</f>
        <v>1271.2041646177847</v>
      </c>
      <c r="F8412">
        <v>177.74954223633</v>
      </c>
      <c r="G8412">
        <v>205.15425109863</v>
      </c>
      <c r="H8412">
        <v>247.83491516113</v>
      </c>
      <c r="I8412">
        <v>285.93054199219</v>
      </c>
      <c r="J8412">
        <v>329.88558959961</v>
      </c>
      <c r="K8412" s="6">
        <f>IFERROR(EXP(TREND(LN($F$1:$J$1),LN(F8412:J8412),LN(Calculations!$B$3))),0)</f>
        <v>4.5555893630252031E-2</v>
      </c>
    </row>
    <row r="8413" spans="1:11" x14ac:dyDescent="0.35">
      <c r="A8413">
        <v>8410</v>
      </c>
      <c r="B8413" t="str">
        <f t="shared" si="131"/>
        <v>24-78.5</v>
      </c>
      <c r="C8413">
        <v>-78.254499412136994</v>
      </c>
      <c r="D8413">
        <v>23.954508456182001</v>
      </c>
      <c r="E8413">
        <f>ASIN(SQRT((SIN(RADIANS(PARAMETERS!$D$8-D8413)/2)*SIN(RADIANS(PARAMETERS!$D$8-D8413)/2))+(COS(RADIANS(D8413))*COS(RADIANS(PARAMETERS!$D$8))*SIN(RADIANS(PARAMETERS!$D$9-C8413)/2)*SIN(RADIANS(PARAMETERS!$D$9-C8413)/2))))*2*3958.756</f>
        <v>1286.827465679092</v>
      </c>
      <c r="F8413">
        <v>177.47817993164</v>
      </c>
      <c r="G8413">
        <v>204.79356384277</v>
      </c>
      <c r="H8413">
        <v>247.30331420898</v>
      </c>
      <c r="I8413">
        <v>285.23336791992</v>
      </c>
      <c r="J8413">
        <v>328.98428344727</v>
      </c>
      <c r="K8413" s="6">
        <f>IFERROR(EXP(TREND(LN($F$1:$J$1),LN(F8413:J8413),LN(Calculations!$B$3))),0)</f>
        <v>4.5298450613640816E-2</v>
      </c>
    </row>
    <row r="8414" spans="1:11" x14ac:dyDescent="0.35">
      <c r="A8414">
        <v>8411</v>
      </c>
      <c r="B8414" t="str">
        <f t="shared" si="131"/>
        <v>24-78.5</v>
      </c>
      <c r="C8414">
        <v>-78.525820747037997</v>
      </c>
      <c r="D8414">
        <v>23.954508456182001</v>
      </c>
      <c r="E8414">
        <f>ASIN(SQRT((SIN(RADIANS(PARAMETERS!$D$8-D8414)/2)*SIN(RADIANS(PARAMETERS!$D$8-D8414)/2))+(COS(RADIANS(D8414))*COS(RADIANS(PARAMETERS!$D$8))*SIN(RADIANS(PARAMETERS!$D$9-C8414)/2)*SIN(RADIANS(PARAMETERS!$D$9-C8414)/2))))*2*3958.756</f>
        <v>1302.5006248485838</v>
      </c>
      <c r="F8414">
        <v>177.13229370117</v>
      </c>
      <c r="G8414">
        <v>204.36251831055</v>
      </c>
      <c r="H8414">
        <v>246.6773223877</v>
      </c>
      <c r="I8414">
        <v>284.41915893555</v>
      </c>
      <c r="J8414">
        <v>327.93859863281</v>
      </c>
      <c r="K8414" s="6">
        <f>IFERROR(EXP(TREND(LN($F$1:$J$1),LN(F8414:J8414),LN(Calculations!$B$3))),0)</f>
        <v>4.4960930160132813E-2</v>
      </c>
    </row>
    <row r="8415" spans="1:11" x14ac:dyDescent="0.35">
      <c r="A8415">
        <v>8412</v>
      </c>
      <c r="B8415" t="str">
        <f t="shared" si="131"/>
        <v>24-79</v>
      </c>
      <c r="C8415">
        <v>-78.797142081939</v>
      </c>
      <c r="D8415">
        <v>23.954508456182001</v>
      </c>
      <c r="E8415">
        <f>ASIN(SQRT((SIN(RADIANS(PARAMETERS!$D$8-D8415)/2)*SIN(RADIANS(PARAMETERS!$D$8-D8415)/2))+(COS(RADIANS(D8415))*COS(RADIANS(PARAMETERS!$D$8))*SIN(RADIANS(PARAMETERS!$D$9-C8415)/2)*SIN(RADIANS(PARAMETERS!$D$9-C8415)/2))))*2*3958.756</f>
        <v>1318.2218225162972</v>
      </c>
      <c r="F8415">
        <v>176.77233886719</v>
      </c>
      <c r="G8415">
        <v>203.91186523438</v>
      </c>
      <c r="H8415">
        <v>246.02691650391</v>
      </c>
      <c r="I8415">
        <v>283.57623291016</v>
      </c>
      <c r="J8415">
        <v>326.85934448242</v>
      </c>
      <c r="K8415" s="6">
        <f>IFERROR(EXP(TREND(LN($F$1:$J$1),LN(F8415:J8415),LN(Calculations!$B$3))),0)</f>
        <v>4.4606772337543961E-2</v>
      </c>
    </row>
    <row r="8416" spans="1:11" x14ac:dyDescent="0.35">
      <c r="A8416">
        <v>8413</v>
      </c>
      <c r="B8416" t="str">
        <f t="shared" si="131"/>
        <v>24-79</v>
      </c>
      <c r="C8416">
        <v>-79.068463416840004</v>
      </c>
      <c r="D8416">
        <v>23.954508456182001</v>
      </c>
      <c r="E8416">
        <f>ASIN(SQRT((SIN(RADIANS(PARAMETERS!$D$8-D8416)/2)*SIN(RADIANS(PARAMETERS!$D$8-D8416)/2))+(COS(RADIANS(D8416))*COS(RADIANS(PARAMETERS!$D$8))*SIN(RADIANS(PARAMETERS!$D$9-C8416)/2)*SIN(RADIANS(PARAMETERS!$D$9-C8416)/2))))*2*3958.756</f>
        <v>1333.9893188514741</v>
      </c>
      <c r="F8416">
        <v>176.50723266602</v>
      </c>
      <c r="G8416">
        <v>203.59002685547</v>
      </c>
      <c r="H8416">
        <v>245.57418823242</v>
      </c>
      <c r="I8416">
        <v>282.99819946289</v>
      </c>
      <c r="J8416">
        <v>326.12832641602</v>
      </c>
      <c r="K8416" s="6">
        <f>IFERROR(EXP(TREND(LN($F$1:$J$1),LN(F8416:J8416),LN(Calculations!$B$3))),0)</f>
        <v>4.4335773894218132E-2</v>
      </c>
    </row>
    <row r="8417" spans="1:11" x14ac:dyDescent="0.35">
      <c r="A8417">
        <v>8414</v>
      </c>
      <c r="B8417" t="str">
        <f t="shared" si="131"/>
        <v>24-79.5</v>
      </c>
      <c r="C8417">
        <v>-79.339784751741007</v>
      </c>
      <c r="D8417">
        <v>23.954508456182001</v>
      </c>
      <c r="E8417">
        <f>ASIN(SQRT((SIN(RADIANS(PARAMETERS!$D$8-D8417)/2)*SIN(RADIANS(PARAMETERS!$D$8-D8417)/2))+(COS(RADIANS(D8417))*COS(RADIANS(PARAMETERS!$D$8))*SIN(RADIANS(PARAMETERS!$D$9-C8417)/2)*SIN(RADIANS(PARAMETERS!$D$9-C8417)/2))))*2*3958.756</f>
        <v>1349.8014497626905</v>
      </c>
      <c r="F8417">
        <v>176.34782409668</v>
      </c>
      <c r="G8417">
        <v>203.3967590332</v>
      </c>
      <c r="H8417">
        <v>245.29287719727</v>
      </c>
      <c r="I8417">
        <v>282.63192749023</v>
      </c>
      <c r="J8417">
        <v>325.65759277344</v>
      </c>
      <c r="K8417" s="6">
        <f>IFERROR(EXP(TREND(LN($F$1:$J$1),LN(F8417:J8417),LN(Calculations!$B$3))),0)</f>
        <v>4.4181619354676648E-2</v>
      </c>
    </row>
    <row r="8418" spans="1:11" x14ac:dyDescent="0.35">
      <c r="A8418">
        <v>8415</v>
      </c>
      <c r="B8418" t="str">
        <f t="shared" si="131"/>
        <v>24-79.5</v>
      </c>
      <c r="C8418">
        <v>-79.611106086641996</v>
      </c>
      <c r="D8418">
        <v>23.954508456182001</v>
      </c>
      <c r="E8418">
        <f>ASIN(SQRT((SIN(RADIANS(PARAMETERS!$D$8-D8418)/2)*SIN(RADIANS(PARAMETERS!$D$8-D8418)/2))+(COS(RADIANS(D8418))*COS(RADIANS(PARAMETERS!$D$8))*SIN(RADIANS(PARAMETERS!$D$9-C8418)/2)*SIN(RADIANS(PARAMETERS!$D$9-C8418)/2))))*2*3958.756</f>
        <v>1365.6566230775936</v>
      </c>
      <c r="F8418">
        <v>176.28416442871</v>
      </c>
      <c r="G8418">
        <v>203.31607055664</v>
      </c>
      <c r="H8418">
        <v>245.15608215332</v>
      </c>
      <c r="I8418">
        <v>282.43975830078</v>
      </c>
      <c r="J8418">
        <v>325.3962097168</v>
      </c>
      <c r="K8418" s="6">
        <f>IFERROR(EXP(TREND(LN($F$1:$J$1),LN(F8418:J8418),LN(Calculations!$B$3))),0)</f>
        <v>4.4137433635395101E-2</v>
      </c>
    </row>
    <row r="8419" spans="1:11" x14ac:dyDescent="0.35">
      <c r="A8419">
        <v>8416</v>
      </c>
      <c r="B8419" t="str">
        <f t="shared" si="131"/>
        <v>24-80</v>
      </c>
      <c r="C8419">
        <v>-79.882427421542999</v>
      </c>
      <c r="D8419">
        <v>23.954508456182001</v>
      </c>
      <c r="E8419">
        <f>ASIN(SQRT((SIN(RADIANS(PARAMETERS!$D$8-D8419)/2)*SIN(RADIANS(PARAMETERS!$D$8-D8419)/2))+(COS(RADIANS(D8419))*COS(RADIANS(PARAMETERS!$D$8))*SIN(RADIANS(PARAMETERS!$D$9-C8419)/2)*SIN(RADIANS(PARAMETERS!$D$9-C8419)/2))))*2*3958.756</f>
        <v>1381.5533149304724</v>
      </c>
      <c r="F8419">
        <v>176.2991027832</v>
      </c>
      <c r="G8419">
        <v>203.32562255859</v>
      </c>
      <c r="H8419">
        <v>245.14891052246</v>
      </c>
      <c r="I8419">
        <v>282.41525268555</v>
      </c>
      <c r="J8419">
        <v>325.3493347168</v>
      </c>
      <c r="K8419" s="6">
        <f>IFERROR(EXP(TREND(LN($F$1:$J$1),LN(F8419:J8419),LN(Calculations!$B$3))),0)</f>
        <v>4.4170732741762274E-2</v>
      </c>
    </row>
    <row r="8420" spans="1:11" x14ac:dyDescent="0.35">
      <c r="A8420">
        <v>8417</v>
      </c>
      <c r="B8420" t="str">
        <f t="shared" si="131"/>
        <v>24-80</v>
      </c>
      <c r="C8420">
        <v>-80.153748756444003</v>
      </c>
      <c r="D8420">
        <v>23.954508456182001</v>
      </c>
      <c r="E8420">
        <f>ASIN(SQRT((SIN(RADIANS(PARAMETERS!$D$8-D8420)/2)*SIN(RADIANS(PARAMETERS!$D$8-D8420)/2))+(COS(RADIANS(D8420))*COS(RADIANS(PARAMETERS!$D$8))*SIN(RADIANS(PARAMETERS!$D$9-C8420)/2)*SIN(RADIANS(PARAMETERS!$D$9-C8420)/2))))*2*3958.756</f>
        <v>1397.4900663463648</v>
      </c>
      <c r="F8420">
        <v>176.3946685791</v>
      </c>
      <c r="G8420">
        <v>203.38250732422</v>
      </c>
      <c r="H8420">
        <v>245.19647216797</v>
      </c>
      <c r="I8420">
        <v>282.45178222656</v>
      </c>
      <c r="J8420">
        <v>325.3703918457</v>
      </c>
      <c r="K8420" s="6">
        <f>IFERROR(EXP(TREND(LN($F$1:$J$1),LN(F8420:J8420),LN(Calculations!$B$3))),0)</f>
        <v>4.4295889976617972E-2</v>
      </c>
    </row>
    <row r="8421" spans="1:11" x14ac:dyDescent="0.35">
      <c r="A8421">
        <v>8418</v>
      </c>
      <c r="B8421" t="str">
        <f t="shared" si="131"/>
        <v>24-80.5</v>
      </c>
      <c r="C8421">
        <v>-80.425070091345006</v>
      </c>
      <c r="D8421">
        <v>23.954508456182001</v>
      </c>
      <c r="E8421">
        <f>ASIN(SQRT((SIN(RADIANS(PARAMETERS!$D$8-D8421)/2)*SIN(RADIANS(PARAMETERS!$D$8-D8421)/2))+(COS(RADIANS(D8421))*COS(RADIANS(PARAMETERS!$D$8))*SIN(RADIANS(PARAMETERS!$D$9-C8421)/2)*SIN(RADIANS(PARAMETERS!$D$9-C8421)/2))))*2*3958.756</f>
        <v>1413.4654800109588</v>
      </c>
      <c r="F8421">
        <v>176.52784729004</v>
      </c>
      <c r="G8421">
        <v>203.47914123535</v>
      </c>
      <c r="H8421">
        <v>245.28691101074</v>
      </c>
      <c r="I8421">
        <v>282.533203125</v>
      </c>
      <c r="J8421">
        <v>325.43795776367</v>
      </c>
      <c r="K8421" s="6">
        <f>IFERROR(EXP(TREND(LN($F$1:$J$1),LN(F8421:J8421),LN(Calculations!$B$3))),0)</f>
        <v>4.4471787016964005E-2</v>
      </c>
    </row>
    <row r="8422" spans="1:11" x14ac:dyDescent="0.35">
      <c r="A8422">
        <v>8419</v>
      </c>
      <c r="B8422" t="str">
        <f t="shared" si="131"/>
        <v>24-80.5</v>
      </c>
      <c r="C8422">
        <v>-80.696391426245995</v>
      </c>
      <c r="D8422">
        <v>23.954508456182001</v>
      </c>
      <c r="E8422">
        <f>ASIN(SQRT((SIN(RADIANS(PARAMETERS!$D$8-D8422)/2)*SIN(RADIANS(PARAMETERS!$D$8-D8422)/2))+(COS(RADIANS(D8422))*COS(RADIANS(PARAMETERS!$D$8))*SIN(RADIANS(PARAMETERS!$D$9-C8422)/2)*SIN(RADIANS(PARAMETERS!$D$9-C8422)/2))))*2*3958.756</f>
        <v>1429.4782172160105</v>
      </c>
      <c r="F8422">
        <v>176.67358398438</v>
      </c>
      <c r="G8422">
        <v>203.63121032715</v>
      </c>
      <c r="H8422">
        <v>245.4467010498</v>
      </c>
      <c r="I8422">
        <v>282.69677734375</v>
      </c>
      <c r="J8422">
        <v>325.60272216797</v>
      </c>
      <c r="K8422" s="6">
        <f>IFERROR(EXP(TREND(LN($F$1:$J$1),LN(F8422:J8422),LN(Calculations!$B$3))),0)</f>
        <v>4.4670089856777222E-2</v>
      </c>
    </row>
    <row r="8423" spans="1:11" x14ac:dyDescent="0.35">
      <c r="A8423">
        <v>8420</v>
      </c>
      <c r="B8423" t="str">
        <f t="shared" si="131"/>
        <v>24-81</v>
      </c>
      <c r="C8423">
        <v>-80.967712761146998</v>
      </c>
      <c r="D8423">
        <v>23.954508456182001</v>
      </c>
      <c r="E8423">
        <f>ASIN(SQRT((SIN(RADIANS(PARAMETERS!$D$8-D8423)/2)*SIN(RADIANS(PARAMETERS!$D$8-D8423)/2))+(COS(RADIANS(D8423))*COS(RADIANS(PARAMETERS!$D$8))*SIN(RADIANS(PARAMETERS!$D$9-C8423)/2)*SIN(RADIANS(PARAMETERS!$D$9-C8423)/2))))*2*3958.756</f>
        <v>1445.5269949705271</v>
      </c>
      <c r="F8423">
        <v>176.71409606934</v>
      </c>
      <c r="G8423">
        <v>203.63743591309</v>
      </c>
      <c r="H8423">
        <v>245.38963317871</v>
      </c>
      <c r="I8423">
        <v>282.57458496094</v>
      </c>
      <c r="J8423">
        <v>325.39682006836</v>
      </c>
      <c r="K8423" s="6">
        <f>IFERROR(EXP(TREND(LN($F$1:$J$1),LN(F8423:J8423),LN(Calculations!$B$3))),0)</f>
        <v>4.4771264498342025E-2</v>
      </c>
    </row>
    <row r="8424" spans="1:11" x14ac:dyDescent="0.35">
      <c r="A8424">
        <v>8421</v>
      </c>
      <c r="B8424" t="str">
        <f t="shared" si="131"/>
        <v>24-81</v>
      </c>
      <c r="C8424">
        <v>-81.239034096048002</v>
      </c>
      <c r="D8424">
        <v>23.954508456182001</v>
      </c>
      <c r="E8424">
        <f>ASIN(SQRT((SIN(RADIANS(PARAMETERS!$D$8-D8424)/2)*SIN(RADIANS(PARAMETERS!$D$8-D8424)/2))+(COS(RADIANS(D8424))*COS(RADIANS(PARAMETERS!$D$8))*SIN(RADIANS(PARAMETERS!$D$9-C8424)/2)*SIN(RADIANS(PARAMETERS!$D$9-C8424)/2))))*2*3958.756</f>
        <v>1461.6105832684418</v>
      </c>
      <c r="F8424">
        <v>176.70230102539</v>
      </c>
      <c r="G8424">
        <v>203.57493591309</v>
      </c>
      <c r="H8424">
        <v>245.23620605469</v>
      </c>
      <c r="I8424">
        <v>282.32974243164</v>
      </c>
      <c r="J8424">
        <v>325.03622436523</v>
      </c>
      <c r="K8424" s="6">
        <f>IFERROR(EXP(TREND(LN($F$1:$J$1),LN(F8424:J8424),LN(Calculations!$B$3))),0)</f>
        <v>4.4818420696124475E-2</v>
      </c>
    </row>
    <row r="8425" spans="1:11" x14ac:dyDescent="0.35">
      <c r="A8425">
        <v>8422</v>
      </c>
      <c r="B8425" t="str">
        <f t="shared" si="131"/>
        <v>24-81.5</v>
      </c>
      <c r="C8425">
        <v>-81.510355430949005</v>
      </c>
      <c r="D8425">
        <v>23.954508456182001</v>
      </c>
      <c r="E8425">
        <f>ASIN(SQRT((SIN(RADIANS(PARAMETERS!$D$8-D8425)/2)*SIN(RADIANS(PARAMETERS!$D$8-D8425)/2))+(COS(RADIANS(D8425))*COS(RADIANS(PARAMETERS!$D$8))*SIN(RADIANS(PARAMETERS!$D$9-C8425)/2)*SIN(RADIANS(PARAMETERS!$D$9-C8425)/2))))*2*3958.756</f>
        <v>1477.7278025039982</v>
      </c>
      <c r="F8425">
        <v>176.7447052002</v>
      </c>
      <c r="G8425">
        <v>203.59085083008</v>
      </c>
      <c r="H8425">
        <v>245.20297241211</v>
      </c>
      <c r="I8425">
        <v>282.24584960938</v>
      </c>
      <c r="J8425">
        <v>324.88711547852</v>
      </c>
      <c r="K8425" s="6">
        <f>IFERROR(EXP(TREND(LN($F$1:$J$1),LN(F8425:J8425),LN(Calculations!$B$3))),0)</f>
        <v>4.4912964464702665E-2</v>
      </c>
    </row>
    <row r="8426" spans="1:11" x14ac:dyDescent="0.35">
      <c r="A8426">
        <v>8423</v>
      </c>
      <c r="B8426" t="str">
        <f t="shared" si="131"/>
        <v>24-82</v>
      </c>
      <c r="C8426">
        <v>-81.781676765849994</v>
      </c>
      <c r="D8426">
        <v>23.954508456182001</v>
      </c>
      <c r="E8426">
        <f>ASIN(SQRT((SIN(RADIANS(PARAMETERS!$D$8-D8426)/2)*SIN(RADIANS(PARAMETERS!$D$8-D8426)/2))+(COS(RADIANS(D8426))*COS(RADIANS(PARAMETERS!$D$8))*SIN(RADIANS(PARAMETERS!$D$9-C8426)/2)*SIN(RADIANS(PARAMETERS!$D$9-C8426)/2))))*2*3958.756</f>
        <v>1493.8775210265096</v>
      </c>
      <c r="F8426">
        <v>176.83514404297</v>
      </c>
      <c r="G8426">
        <v>203.64930725098</v>
      </c>
      <c r="H8426">
        <v>245.22021484375</v>
      </c>
      <c r="I8426">
        <v>282.21936035156</v>
      </c>
      <c r="J8426">
        <v>324.80328369141</v>
      </c>
      <c r="K8426" s="6">
        <f>IFERROR(EXP(TREND(LN($F$1:$J$1),LN(F8426:J8426),LN(Calculations!$B$3))),0)</f>
        <v>4.5066349658424543E-2</v>
      </c>
    </row>
    <row r="8427" spans="1:11" x14ac:dyDescent="0.35">
      <c r="A8427">
        <v>8424</v>
      </c>
      <c r="B8427" t="str">
        <f t="shared" si="131"/>
        <v>24-82</v>
      </c>
      <c r="C8427">
        <v>-82.052998100750997</v>
      </c>
      <c r="D8427">
        <v>23.954508456182001</v>
      </c>
      <c r="E8427">
        <f>ASIN(SQRT((SIN(RADIANS(PARAMETERS!$D$8-D8427)/2)*SIN(RADIANS(PARAMETERS!$D$8-D8427)/2))+(COS(RADIANS(D8427))*COS(RADIANS(PARAMETERS!$D$8))*SIN(RADIANS(PARAMETERS!$D$9-C8427)/2)*SIN(RADIANS(PARAMETERS!$D$9-C8427)/2))))*2*3958.756</f>
        <v>1510.0586528266222</v>
      </c>
      <c r="F8427">
        <v>177.00738525391</v>
      </c>
      <c r="G8427">
        <v>203.78617858887</v>
      </c>
      <c r="H8427">
        <v>245.3409576416</v>
      </c>
      <c r="I8427">
        <v>282.31988525391</v>
      </c>
      <c r="J8427">
        <v>324.87466430664</v>
      </c>
      <c r="K8427" s="6">
        <f>IFERROR(EXP(TREND(LN($F$1:$J$1),LN(F8427:J8427),LN(Calculations!$B$3))),0)</f>
        <v>4.5312094085385508E-2</v>
      </c>
    </row>
    <row r="8428" spans="1:11" x14ac:dyDescent="0.35">
      <c r="A8428">
        <v>8425</v>
      </c>
      <c r="B8428" t="str">
        <f t="shared" si="131"/>
        <v>24-82.5</v>
      </c>
      <c r="C8428">
        <v>-82.324319435652001</v>
      </c>
      <c r="D8428">
        <v>23.954508456182001</v>
      </c>
      <c r="E8428">
        <f>ASIN(SQRT((SIN(RADIANS(PARAMETERS!$D$8-D8428)/2)*SIN(RADIANS(PARAMETERS!$D$8-D8428)/2))+(COS(RADIANS(D8428))*COS(RADIANS(PARAMETERS!$D$8))*SIN(RADIANS(PARAMETERS!$D$9-C8428)/2)*SIN(RADIANS(PARAMETERS!$D$9-C8428)/2))))*2*3958.756</f>
        <v>1526.270155346615</v>
      </c>
      <c r="F8428">
        <v>177.26599121094</v>
      </c>
      <c r="G8428">
        <v>204.03991699219</v>
      </c>
      <c r="H8428">
        <v>245.62576293945</v>
      </c>
      <c r="I8428">
        <v>282.62951660156</v>
      </c>
      <c r="J8428">
        <v>325.21005249023</v>
      </c>
      <c r="K8428" s="6">
        <f>IFERROR(EXP(TREND(LN($F$1:$J$1),LN(F8428:J8428),LN(Calculations!$B$3))),0)</f>
        <v>4.5650564644365392E-2</v>
      </c>
    </row>
    <row r="8429" spans="1:11" x14ac:dyDescent="0.35">
      <c r="A8429">
        <v>8426</v>
      </c>
      <c r="B8429" t="str">
        <f t="shared" si="131"/>
        <v>24-82.5</v>
      </c>
      <c r="C8429">
        <v>-82.595640770553004</v>
      </c>
      <c r="D8429">
        <v>23.954508456182001</v>
      </c>
      <c r="E8429">
        <f>ASIN(SQRT((SIN(RADIANS(PARAMETERS!$D$8-D8429)/2)*SIN(RADIANS(PARAMETERS!$D$8-D8429)/2))+(COS(RADIANS(D8429))*COS(RADIANS(PARAMETERS!$D$8))*SIN(RADIANS(PARAMETERS!$D$9-C8429)/2)*SIN(RADIANS(PARAMETERS!$D$9-C8429)/2))))*2*3958.756</f>
        <v>1542.5110274077226</v>
      </c>
      <c r="F8429">
        <v>177.61073303223</v>
      </c>
      <c r="G8429">
        <v>204.40887451172</v>
      </c>
      <c r="H8429">
        <v>246.06379699707</v>
      </c>
      <c r="I8429">
        <v>283.12796020508</v>
      </c>
      <c r="J8429">
        <v>325.77685546875</v>
      </c>
      <c r="K8429" s="6">
        <f>IFERROR(EXP(TREND(LN($F$1:$J$1),LN(F8429:J8429),LN(Calculations!$B$3))),0)</f>
        <v>4.6091169388675031E-2</v>
      </c>
    </row>
    <row r="8430" spans="1:11" x14ac:dyDescent="0.35">
      <c r="A8430">
        <v>8427</v>
      </c>
      <c r="B8430" t="str">
        <f t="shared" si="131"/>
        <v>24-83</v>
      </c>
      <c r="C8430">
        <v>-82.866962105453993</v>
      </c>
      <c r="D8430">
        <v>23.954508456182001</v>
      </c>
      <c r="E8430">
        <f>ASIN(SQRT((SIN(RADIANS(PARAMETERS!$D$8-D8430)/2)*SIN(RADIANS(PARAMETERS!$D$8-D8430)/2))+(COS(RADIANS(D8430))*COS(RADIANS(PARAMETERS!$D$8))*SIN(RADIANS(PARAMETERS!$D$9-C8430)/2)*SIN(RADIANS(PARAMETERS!$D$9-C8430)/2))))*2*3958.756</f>
        <v>1558.7803072478137</v>
      </c>
      <c r="F8430">
        <v>178.03352355957</v>
      </c>
      <c r="G8430">
        <v>204.89559936523</v>
      </c>
      <c r="H8430">
        <v>246.68251037598</v>
      </c>
      <c r="I8430">
        <v>283.8681640625</v>
      </c>
      <c r="J8430">
        <v>326.66091918945</v>
      </c>
      <c r="K8430" s="6">
        <f>IFERROR(EXP(TREND(LN($F$1:$J$1),LN(F8430:J8430),LN(Calculations!$B$3))),0)</f>
        <v>4.6603460990973712E-2</v>
      </c>
    </row>
    <row r="8431" spans="1:11" x14ac:dyDescent="0.35">
      <c r="A8431">
        <v>8428</v>
      </c>
      <c r="B8431" t="str">
        <f t="shared" si="131"/>
        <v>24-83</v>
      </c>
      <c r="C8431">
        <v>-83.138283440354996</v>
      </c>
      <c r="D8431">
        <v>23.954508456182001</v>
      </c>
      <c r="E8431">
        <f>ASIN(SQRT((SIN(RADIANS(PARAMETERS!$D$8-D8431)/2)*SIN(RADIANS(PARAMETERS!$D$8-D8431)/2))+(COS(RADIANS(D8431))*COS(RADIANS(PARAMETERS!$D$8))*SIN(RADIANS(PARAMETERS!$D$9-C8431)/2)*SIN(RADIANS(PARAMETERS!$D$9-C8431)/2))))*2*3958.756</f>
        <v>1575.0770706631768</v>
      </c>
      <c r="F8431">
        <v>178.52896118164</v>
      </c>
      <c r="G8431">
        <v>205.50448608398</v>
      </c>
      <c r="H8431">
        <v>247.50497436523</v>
      </c>
      <c r="I8431">
        <v>284.89254760742</v>
      </c>
      <c r="J8431">
        <v>327.92947387695</v>
      </c>
      <c r="K8431" s="6">
        <f>IFERROR(EXP(TREND(LN($F$1:$J$1),LN(F8431:J8431),LN(Calculations!$B$3))),0)</f>
        <v>4.7164742927080047E-2</v>
      </c>
    </row>
    <row r="8432" spans="1:11" x14ac:dyDescent="0.35">
      <c r="A8432">
        <v>8429</v>
      </c>
      <c r="B8432" t="str">
        <f t="shared" si="131"/>
        <v>24-83.5</v>
      </c>
      <c r="C8432">
        <v>-83.409604775255005</v>
      </c>
      <c r="D8432">
        <v>23.954508456182001</v>
      </c>
      <c r="E8432">
        <f>ASIN(SQRT((SIN(RADIANS(PARAMETERS!$D$8-D8432)/2)*SIN(RADIANS(PARAMETERS!$D$8-D8432)/2))+(COS(RADIANS(D8432))*COS(RADIANS(PARAMETERS!$D$8))*SIN(RADIANS(PARAMETERS!$D$9-C8432)/2)*SIN(RADIANS(PARAMETERS!$D$9-C8432)/2))))*2*3958.756</f>
        <v>1591.4004292484142</v>
      </c>
      <c r="F8432">
        <v>178.93090820313</v>
      </c>
      <c r="G8432">
        <v>206.01591491699</v>
      </c>
      <c r="H8432">
        <v>248.21432495117</v>
      </c>
      <c r="I8432">
        <v>285.79052734375</v>
      </c>
      <c r="J8432">
        <v>329.05709838867</v>
      </c>
      <c r="K8432" s="6">
        <f>IFERROR(EXP(TREND(LN($F$1:$J$1),LN(F8432:J8432),LN(Calculations!$B$3))),0)</f>
        <v>4.7604520087732277E-2</v>
      </c>
    </row>
    <row r="8433" spans="1:11" x14ac:dyDescent="0.35">
      <c r="A8433">
        <v>8430</v>
      </c>
      <c r="B8433" t="str">
        <f t="shared" si="131"/>
        <v>24-83.5</v>
      </c>
      <c r="C8433">
        <v>-83.680926110155994</v>
      </c>
      <c r="D8433">
        <v>23.954508456182001</v>
      </c>
      <c r="E8433">
        <f>ASIN(SQRT((SIN(RADIANS(PARAMETERS!$D$8-D8433)/2)*SIN(RADIANS(PARAMETERS!$D$8-D8433)/2))+(COS(RADIANS(D8433))*COS(RADIANS(PARAMETERS!$D$8))*SIN(RADIANS(PARAMETERS!$D$9-C8433)/2)*SIN(RADIANS(PARAMETERS!$D$9-C8433)/2))))*2*3958.756</f>
        <v>1607.7495287292609</v>
      </c>
      <c r="F8433">
        <v>179.24197387695</v>
      </c>
      <c r="G8433">
        <v>206.44284057617</v>
      </c>
      <c r="H8433">
        <v>248.83857727051</v>
      </c>
      <c r="I8433">
        <v>286.60531616211</v>
      </c>
      <c r="J8433">
        <v>330.10604858398</v>
      </c>
      <c r="K8433" s="6">
        <f>IFERROR(EXP(TREND(LN($F$1:$J$1),LN(F8433:J8433),LN(Calculations!$B$3))),0)</f>
        <v>4.7913212341669092E-2</v>
      </c>
    </row>
    <row r="8434" spans="1:11" x14ac:dyDescent="0.35">
      <c r="A8434">
        <v>8431</v>
      </c>
      <c r="B8434" t="str">
        <f t="shared" si="131"/>
        <v>24-84</v>
      </c>
      <c r="C8434">
        <v>-83.952247445056997</v>
      </c>
      <c r="D8434">
        <v>23.954508456182001</v>
      </c>
      <c r="E8434">
        <f>ASIN(SQRT((SIN(RADIANS(PARAMETERS!$D$8-D8434)/2)*SIN(RADIANS(PARAMETERS!$D$8-D8434)/2))+(COS(RADIANS(D8434))*COS(RADIANS(PARAMETERS!$D$8))*SIN(RADIANS(PARAMETERS!$D$9-C8434)/2)*SIN(RADIANS(PARAMETERS!$D$9-C8434)/2))))*2*3958.756</f>
        <v>1624.1235473821619</v>
      </c>
      <c r="F8434">
        <v>179.48234558105</v>
      </c>
      <c r="G8434">
        <v>206.80383300781</v>
      </c>
      <c r="H8434">
        <v>249.40832519531</v>
      </c>
      <c r="I8434">
        <v>287.37933349609</v>
      </c>
      <c r="J8434">
        <v>331.13372802734</v>
      </c>
      <c r="K8434" s="6">
        <f>IFERROR(EXP(TREND(LN($F$1:$J$1),LN(F8434:J8434),LN(Calculations!$B$3))),0)</f>
        <v>4.8106501077690093E-2</v>
      </c>
    </row>
    <row r="8435" spans="1:11" x14ac:dyDescent="0.35">
      <c r="A8435">
        <v>8432</v>
      </c>
      <c r="B8435" t="str">
        <f t="shared" si="131"/>
        <v>24-84</v>
      </c>
      <c r="C8435">
        <v>-84.223568779958001</v>
      </c>
      <c r="D8435">
        <v>23.954508456182001</v>
      </c>
      <c r="E8435">
        <f>ASIN(SQRT((SIN(RADIANS(PARAMETERS!$D$8-D8435)/2)*SIN(RADIANS(PARAMETERS!$D$8-D8435)/2))+(COS(RADIANS(D8435))*COS(RADIANS(PARAMETERS!$D$8))*SIN(RADIANS(PARAMETERS!$D$9-C8435)/2)*SIN(RADIANS(PARAMETERS!$D$9-C8435)/2))))*2*3958.756</f>
        <v>1640.5216945368556</v>
      </c>
      <c r="F8435">
        <v>179.58541870117</v>
      </c>
      <c r="G8435">
        <v>207.00419616699</v>
      </c>
      <c r="H8435">
        <v>249.78059387207</v>
      </c>
      <c r="I8435">
        <v>287.9225769043</v>
      </c>
      <c r="J8435">
        <v>331.8918762207</v>
      </c>
      <c r="K8435" s="6">
        <f>IFERROR(EXP(TREND(LN($F$1:$J$1),LN(F8435:J8435),LN(Calculations!$B$3))),0)</f>
        <v>4.8123161349995829E-2</v>
      </c>
    </row>
    <row r="8436" spans="1:11" x14ac:dyDescent="0.35">
      <c r="A8436">
        <v>8433</v>
      </c>
      <c r="B8436" t="str">
        <f t="shared" si="131"/>
        <v>24-84.5</v>
      </c>
      <c r="C8436">
        <v>-84.494890114859004</v>
      </c>
      <c r="D8436">
        <v>23.954508456182001</v>
      </c>
      <c r="E8436">
        <f>ASIN(SQRT((SIN(RADIANS(PARAMETERS!$D$8-D8436)/2)*SIN(RADIANS(PARAMETERS!$D$8-D8436)/2))+(COS(RADIANS(D8436))*COS(RADIANS(PARAMETERS!$D$8))*SIN(RADIANS(PARAMETERS!$D$9-C8436)/2)*SIN(RADIANS(PARAMETERS!$D$9-C8436)/2))))*2*3958.756</f>
        <v>1656.9432091564181</v>
      </c>
      <c r="F8436">
        <v>179.69781494141</v>
      </c>
      <c r="G8436">
        <v>207.23715209961</v>
      </c>
      <c r="H8436">
        <v>250.22724914551</v>
      </c>
      <c r="I8436">
        <v>288.5823059082</v>
      </c>
      <c r="J8436">
        <v>332.81988525391</v>
      </c>
      <c r="K8436" s="6">
        <f>IFERROR(EXP(TREND(LN($F$1:$J$1),LN(F8436:J8436),LN(Calculations!$B$3))),0)</f>
        <v>4.8120643909152203E-2</v>
      </c>
    </row>
    <row r="8437" spans="1:11" x14ac:dyDescent="0.35">
      <c r="A8437">
        <v>8434</v>
      </c>
      <c r="B8437" t="str">
        <f t="shared" si="131"/>
        <v>24-85</v>
      </c>
      <c r="C8437">
        <v>-84.766211449759993</v>
      </c>
      <c r="D8437">
        <v>23.954508456182001</v>
      </c>
      <c r="E8437">
        <f>ASIN(SQRT((SIN(RADIANS(PARAMETERS!$D$8-D8437)/2)*SIN(RADIANS(PARAMETERS!$D$8-D8437)/2))+(COS(RADIANS(D8437))*COS(RADIANS(PARAMETERS!$D$8))*SIN(RADIANS(PARAMETERS!$D$9-C8437)/2)*SIN(RADIANS(PARAMETERS!$D$9-C8437)/2))))*2*3958.756</f>
        <v>1673.3873584907383</v>
      </c>
      <c r="F8437">
        <v>179.8745880127</v>
      </c>
      <c r="G8437">
        <v>207.5747833252</v>
      </c>
      <c r="H8437">
        <v>250.84916687012</v>
      </c>
      <c r="I8437">
        <v>289.48709106445</v>
      </c>
      <c r="J8437">
        <v>334.08029174805</v>
      </c>
      <c r="K8437" s="6">
        <f>IFERROR(EXP(TREND(LN($F$1:$J$1),LN(F8437:J8437),LN(Calculations!$B$3))),0)</f>
        <v>4.8158384573445685E-2</v>
      </c>
    </row>
    <row r="8438" spans="1:11" x14ac:dyDescent="0.35">
      <c r="A8438">
        <v>8435</v>
      </c>
      <c r="B8438" t="str">
        <f t="shared" si="131"/>
        <v>24-85</v>
      </c>
      <c r="C8438">
        <v>-85.037532784660996</v>
      </c>
      <c r="D8438">
        <v>23.954508456182001</v>
      </c>
      <c r="E8438">
        <f>ASIN(SQRT((SIN(RADIANS(PARAMETERS!$D$8-D8438)/2)*SIN(RADIANS(PARAMETERS!$D$8-D8438)/2))+(COS(RADIANS(D8438))*COS(RADIANS(PARAMETERS!$D$8))*SIN(RADIANS(PARAMETERS!$D$9-C8438)/2)*SIN(RADIANS(PARAMETERS!$D$9-C8438)/2))))*2*3958.756</f>
        <v>1689.8534367992308</v>
      </c>
      <c r="F8438">
        <v>180.0170135498</v>
      </c>
      <c r="G8438">
        <v>207.87145996094</v>
      </c>
      <c r="H8438">
        <v>251.41938781738</v>
      </c>
      <c r="I8438">
        <v>290.33026123047</v>
      </c>
      <c r="J8438">
        <v>335.26721191406</v>
      </c>
      <c r="K8438" s="6">
        <f>IFERROR(EXP(TREND(LN($F$1:$J$1),LN(F8438:J8438),LN(Calculations!$B$3))),0)</f>
        <v>4.8154410822795639E-2</v>
      </c>
    </row>
    <row r="8439" spans="1:11" x14ac:dyDescent="0.35">
      <c r="A8439">
        <v>8436</v>
      </c>
      <c r="B8439" t="str">
        <f t="shared" si="131"/>
        <v>24-85.5</v>
      </c>
      <c r="C8439">
        <v>-85.308854119562</v>
      </c>
      <c r="D8439">
        <v>23.954508456182001</v>
      </c>
      <c r="E8439">
        <f>ASIN(SQRT((SIN(RADIANS(PARAMETERS!$D$8-D8439)/2)*SIN(RADIANS(PARAMETERS!$D$8-D8439)/2))+(COS(RADIANS(D8439))*COS(RADIANS(PARAMETERS!$D$8))*SIN(RADIANS(PARAMETERS!$D$9-C8439)/2)*SIN(RADIANS(PARAMETERS!$D$9-C8439)/2))))*2*3958.756</f>
        <v>1706.3407641388999</v>
      </c>
      <c r="F8439">
        <v>180.13864135742</v>
      </c>
      <c r="G8439">
        <v>208.15478515625</v>
      </c>
      <c r="H8439">
        <v>251.99049377441</v>
      </c>
      <c r="I8439">
        <v>291.18930053711</v>
      </c>
      <c r="J8439">
        <v>336.48962402344</v>
      </c>
      <c r="K8439" s="6">
        <f>IFERROR(EXP(TREND(LN($F$1:$J$1),LN(F8439:J8439),LN(Calculations!$B$3))),0)</f>
        <v>4.8109772363188461E-2</v>
      </c>
    </row>
    <row r="8440" spans="1:11" x14ac:dyDescent="0.35">
      <c r="A8440">
        <v>8437</v>
      </c>
      <c r="B8440" t="str">
        <f t="shared" si="131"/>
        <v>24-85.5</v>
      </c>
      <c r="C8440">
        <v>-85.580175454463003</v>
      </c>
      <c r="D8440">
        <v>23.954508456182001</v>
      </c>
      <c r="E8440">
        <f>ASIN(SQRT((SIN(RADIANS(PARAMETERS!$D$8-D8440)/2)*SIN(RADIANS(PARAMETERS!$D$8-D8440)/2))+(COS(RADIANS(D8440))*COS(RADIANS(PARAMETERS!$D$8))*SIN(RADIANS(PARAMETERS!$D$9-C8440)/2)*SIN(RADIANS(PARAMETERS!$D$9-C8440)/2))))*2*3958.756</f>
        <v>1722.8486852141041</v>
      </c>
      <c r="F8440">
        <v>180.23875427246</v>
      </c>
      <c r="G8440">
        <v>208.42681884766</v>
      </c>
      <c r="H8440">
        <v>252.56985473633</v>
      </c>
      <c r="I8440">
        <v>292.07723999023</v>
      </c>
      <c r="J8440">
        <v>337.76800537109</v>
      </c>
      <c r="K8440" s="6">
        <f>IFERROR(EXP(TREND(LN($F$1:$J$1),LN(F8440:J8440),LN(Calculations!$B$3))),0)</f>
        <v>4.801998932675465E-2</v>
      </c>
    </row>
    <row r="8441" spans="1:11" x14ac:dyDescent="0.35">
      <c r="A8441">
        <v>8438</v>
      </c>
      <c r="B8441" t="str">
        <f t="shared" si="131"/>
        <v>24-86</v>
      </c>
      <c r="C8441">
        <v>-85.851496789364006</v>
      </c>
      <c r="D8441">
        <v>23.954508456182001</v>
      </c>
      <c r="E8441">
        <f>ASIN(SQRT((SIN(RADIANS(PARAMETERS!$D$8-D8441)/2)*SIN(RADIANS(PARAMETERS!$D$8-D8441)/2))+(COS(RADIANS(D8441))*COS(RADIANS(PARAMETERS!$D$8))*SIN(RADIANS(PARAMETERS!$D$9-C8441)/2)*SIN(RADIANS(PARAMETERS!$D$9-C8441)/2))))*2*3958.756</f>
        <v>1739.3765682845662</v>
      </c>
      <c r="F8441">
        <v>180.22926330566</v>
      </c>
      <c r="G8441">
        <v>208.56108093262</v>
      </c>
      <c r="H8441">
        <v>252.96467590332</v>
      </c>
      <c r="I8441">
        <v>292.73638916016</v>
      </c>
      <c r="J8441">
        <v>338.76406860352</v>
      </c>
      <c r="K8441" s="6">
        <f>IFERROR(EXP(TREND(LN($F$1:$J$1),LN(F8441:J8441),LN(Calculations!$B$3))),0)</f>
        <v>4.7809146990830817E-2</v>
      </c>
    </row>
    <row r="8442" spans="1:11" x14ac:dyDescent="0.35">
      <c r="A8442">
        <v>8439</v>
      </c>
      <c r="B8442" t="str">
        <f t="shared" si="131"/>
        <v>24-86</v>
      </c>
      <c r="C8442">
        <v>-86.122818124264995</v>
      </c>
      <c r="D8442">
        <v>23.954508456182001</v>
      </c>
      <c r="E8442">
        <f>ASIN(SQRT((SIN(RADIANS(PARAMETERS!$D$8-D8442)/2)*SIN(RADIANS(PARAMETERS!$D$8-D8442)/2))+(COS(RADIANS(D8442))*COS(RADIANS(PARAMETERS!$D$8))*SIN(RADIANS(PARAMETERS!$D$9-C8442)/2)*SIN(RADIANS(PARAMETERS!$D$9-C8442)/2))))*2*3958.756</f>
        <v>1755.9238041284054</v>
      </c>
      <c r="F8442">
        <v>180.10536193848</v>
      </c>
      <c r="G8442">
        <v>208.55520629883</v>
      </c>
      <c r="H8442">
        <v>253.17752075195</v>
      </c>
      <c r="I8442">
        <v>293.1748046875</v>
      </c>
      <c r="J8442">
        <v>339.49334716797</v>
      </c>
      <c r="K8442" s="6">
        <f>IFERROR(EXP(TREND(LN($F$1:$J$1),LN(F8442:J8442),LN(Calculations!$B$3))),0)</f>
        <v>4.7468862998516118E-2</v>
      </c>
    </row>
    <row r="8443" spans="1:11" x14ac:dyDescent="0.35">
      <c r="A8443">
        <v>8440</v>
      </c>
      <c r="B8443" t="str">
        <f t="shared" si="131"/>
        <v>24-86.5</v>
      </c>
      <c r="C8443">
        <v>-86.394139459165999</v>
      </c>
      <c r="D8443">
        <v>23.954508456182001</v>
      </c>
      <c r="E8443">
        <f>ASIN(SQRT((SIN(RADIANS(PARAMETERS!$D$8-D8443)/2)*SIN(RADIANS(PARAMETERS!$D$8-D8443)/2))+(COS(RADIANS(D8443))*COS(RADIANS(PARAMETERS!$D$8))*SIN(RADIANS(PARAMETERS!$D$9-C8443)/2)*SIN(RADIANS(PARAMETERS!$D$9-C8443)/2))))*2*3958.756</f>
        <v>1772.4898050571248</v>
      </c>
      <c r="F8443">
        <v>179.85583496094</v>
      </c>
      <c r="G8443">
        <v>208.39385986328</v>
      </c>
      <c r="H8443">
        <v>253.18620300293</v>
      </c>
      <c r="I8443">
        <v>293.36386108398</v>
      </c>
      <c r="J8443">
        <v>339.91931152344</v>
      </c>
      <c r="K8443" s="6">
        <f>IFERROR(EXP(TREND(LN($F$1:$J$1),LN(F8443:J8443),LN(Calculations!$B$3))),0)</f>
        <v>4.6991597771588164E-2</v>
      </c>
    </row>
    <row r="8444" spans="1:11" x14ac:dyDescent="0.35">
      <c r="A8444">
        <v>8441</v>
      </c>
      <c r="B8444" t="str">
        <f t="shared" si="131"/>
        <v>24-86.5</v>
      </c>
      <c r="C8444">
        <v>-86.665460794067002</v>
      </c>
      <c r="D8444">
        <v>23.954508456182001</v>
      </c>
      <c r="E8444">
        <f>ASIN(SQRT((SIN(RADIANS(PARAMETERS!$D$8-D8444)/2)*SIN(RADIANS(PARAMETERS!$D$8-D8444)/2))+(COS(RADIANS(D8444))*COS(RADIANS(PARAMETERS!$D$8))*SIN(RADIANS(PARAMETERS!$D$9-C8444)/2)*SIN(RADIANS(PARAMETERS!$D$9-C8444)/2))))*2*3958.756</f>
        <v>1789.074003979689</v>
      </c>
      <c r="F8444">
        <v>179.40179443359</v>
      </c>
      <c r="G8444">
        <v>207.9705657959</v>
      </c>
      <c r="H8444">
        <v>252.83703613281</v>
      </c>
      <c r="I8444">
        <v>293.10403442383</v>
      </c>
      <c r="J8444">
        <v>339.78598022461</v>
      </c>
      <c r="K8444" s="6">
        <f>IFERROR(EXP(TREND(LN($F$1:$J$1),LN(F8444:J8444),LN(Calculations!$B$3))),0)</f>
        <v>4.630536659064604E-2</v>
      </c>
    </row>
    <row r="8445" spans="1:11" x14ac:dyDescent="0.35">
      <c r="A8445">
        <v>8442</v>
      </c>
      <c r="B8445" t="str">
        <f t="shared" si="131"/>
        <v>24-87</v>
      </c>
      <c r="C8445">
        <v>-86.936782128968005</v>
      </c>
      <c r="D8445">
        <v>23.954508456182001</v>
      </c>
      <c r="E8445">
        <f>ASIN(SQRT((SIN(RADIANS(PARAMETERS!$D$8-D8445)/2)*SIN(RADIANS(PARAMETERS!$D$8-D8445)/2))+(COS(RADIANS(D8445))*COS(RADIANS(PARAMETERS!$D$8))*SIN(RADIANS(PARAMETERS!$D$9-C8445)/2)*SIN(RADIANS(PARAMETERS!$D$9-C8445)/2))))*2*3958.756</f>
        <v>1805.6758535129998</v>
      </c>
      <c r="F8445">
        <v>178.90287780762</v>
      </c>
      <c r="G8445">
        <v>207.50296020508</v>
      </c>
      <c r="H8445">
        <v>252.44659423828</v>
      </c>
      <c r="I8445">
        <v>292.80758666992</v>
      </c>
      <c r="J8445">
        <v>339.62344360352</v>
      </c>
      <c r="K8445" s="6">
        <f>IFERROR(EXP(TREND(LN($F$1:$J$1),LN(F8445:J8445),LN(Calculations!$B$3))),0)</f>
        <v>4.556876944195986E-2</v>
      </c>
    </row>
    <row r="8446" spans="1:11" x14ac:dyDescent="0.35">
      <c r="A8446">
        <v>8443</v>
      </c>
      <c r="B8446" t="str">
        <f t="shared" si="131"/>
        <v>24-87</v>
      </c>
      <c r="C8446">
        <v>-87.208103463868994</v>
      </c>
      <c r="D8446">
        <v>23.954508456182001</v>
      </c>
      <c r="E8446">
        <f>ASIN(SQRT((SIN(RADIANS(PARAMETERS!$D$8-D8446)/2)*SIN(RADIANS(PARAMETERS!$D$8-D8446)/2))+(COS(RADIANS(D8446))*COS(RADIANS(PARAMETERS!$D$8))*SIN(RADIANS(PARAMETERS!$D$9-C8446)/2)*SIN(RADIANS(PARAMETERS!$D$9-C8446)/2))))*2*3958.756</f>
        <v>1822.2948251362141</v>
      </c>
      <c r="F8446">
        <v>178.36717224121</v>
      </c>
      <c r="G8446">
        <v>206.99963378906</v>
      </c>
      <c r="H8446">
        <v>252.02420043945</v>
      </c>
      <c r="I8446">
        <v>292.48446655273</v>
      </c>
      <c r="J8446">
        <v>339.44226074219</v>
      </c>
      <c r="K8446" s="6">
        <f>IFERROR(EXP(TREND(LN($F$1:$J$1),LN(F8446:J8446),LN(Calculations!$B$3))),0)</f>
        <v>4.4795399875212041E-2</v>
      </c>
    </row>
    <row r="8447" spans="1:11" x14ac:dyDescent="0.35">
      <c r="A8447">
        <v>8444</v>
      </c>
      <c r="B8447" t="str">
        <f t="shared" si="131"/>
        <v>24-87.5</v>
      </c>
      <c r="C8447">
        <v>-87.479424798769998</v>
      </c>
      <c r="D8447">
        <v>23.954508456182001</v>
      </c>
      <c r="E8447">
        <f>ASIN(SQRT((SIN(RADIANS(PARAMETERS!$D$8-D8447)/2)*SIN(RADIANS(PARAMETERS!$D$8-D8447)/2))+(COS(RADIANS(D8447))*COS(RADIANS(PARAMETERS!$D$8))*SIN(RADIANS(PARAMETERS!$D$9-C8447)/2)*SIN(RADIANS(PARAMETERS!$D$9-C8447)/2))))*2*3958.756</f>
        <v>1838.9304083865225</v>
      </c>
      <c r="F8447">
        <v>177.72059631348</v>
      </c>
      <c r="G8447">
        <v>206.34371948242</v>
      </c>
      <c r="H8447">
        <v>251.37768554688</v>
      </c>
      <c r="I8447">
        <v>291.86764526367</v>
      </c>
      <c r="J8447">
        <v>338.88131713867</v>
      </c>
      <c r="K8447" s="6">
        <f>IFERROR(EXP(TREND(LN($F$1:$J$1),LN(F8447:J8447),LN(Calculations!$B$3))),0)</f>
        <v>4.3938020698208784E-2</v>
      </c>
    </row>
    <row r="8448" spans="1:11" x14ac:dyDescent="0.35">
      <c r="A8448">
        <v>8445</v>
      </c>
      <c r="B8448" t="str">
        <f t="shared" si="131"/>
        <v>24-88</v>
      </c>
      <c r="C8448">
        <v>-87.750746133671001</v>
      </c>
      <c r="D8448">
        <v>23.954508456182001</v>
      </c>
      <c r="E8448">
        <f>ASIN(SQRT((SIN(RADIANS(PARAMETERS!$D$8-D8448)/2)*SIN(RADIANS(PARAMETERS!$D$8-D8448)/2))+(COS(RADIANS(D8448))*COS(RADIANS(PARAMETERS!$D$8))*SIN(RADIANS(PARAMETERS!$D$9-C8448)/2)*SIN(RADIANS(PARAMETERS!$D$9-C8448)/2))))*2*3958.756</f>
        <v>1855.5821100941178</v>
      </c>
      <c r="F8448">
        <v>177.02453613281</v>
      </c>
      <c r="G8448">
        <v>205.62658691406</v>
      </c>
      <c r="H8448">
        <v>250.65055847168</v>
      </c>
      <c r="I8448">
        <v>291.15203857422</v>
      </c>
      <c r="J8448">
        <v>338.19976806641</v>
      </c>
      <c r="K8448" s="6">
        <f>IFERROR(EXP(TREND(LN($F$1:$J$1),LN(F8448:J8448),LN(Calculations!$B$3))),0)</f>
        <v>4.3047232379117818E-2</v>
      </c>
    </row>
    <row r="8449" spans="1:11" x14ac:dyDescent="0.35">
      <c r="A8449">
        <v>8446</v>
      </c>
      <c r="B8449" t="str">
        <f t="shared" si="131"/>
        <v>24-88</v>
      </c>
      <c r="C8449">
        <v>-88.022067468572004</v>
      </c>
      <c r="D8449">
        <v>23.954508456182001</v>
      </c>
      <c r="E8449">
        <f>ASIN(SQRT((SIN(RADIANS(PARAMETERS!$D$8-D8449)/2)*SIN(RADIANS(PARAMETERS!$D$8-D8449)/2))+(COS(RADIANS(D8449))*COS(RADIANS(PARAMETERS!$D$8))*SIN(RADIANS(PARAMETERS!$D$9-C8449)/2)*SIN(RADIANS(PARAMETERS!$D$9-C8449)/2))))*2*3958.756</f>
        <v>1872.2494536542481</v>
      </c>
      <c r="F8449">
        <v>176.26834106445</v>
      </c>
      <c r="G8449">
        <v>204.8401184082</v>
      </c>
      <c r="H8449">
        <v>249.83085632324</v>
      </c>
      <c r="I8449">
        <v>290.3219909668</v>
      </c>
      <c r="J8449">
        <v>337.37741088867</v>
      </c>
      <c r="K8449" s="6">
        <f>IFERROR(EXP(TREND(LN($F$1:$J$1),LN(F8449:J8449),LN(Calculations!$B$3))),0)</f>
        <v>4.2115784982144383E-2</v>
      </c>
    </row>
    <row r="8450" spans="1:11" x14ac:dyDescent="0.35">
      <c r="A8450">
        <v>8447</v>
      </c>
      <c r="B8450" t="str">
        <f t="shared" si="131"/>
        <v>24-88.5</v>
      </c>
      <c r="C8450">
        <v>-88.293388803472993</v>
      </c>
      <c r="D8450">
        <v>23.954508456182001</v>
      </c>
      <c r="E8450">
        <f>ASIN(SQRT((SIN(RADIANS(PARAMETERS!$D$8-D8450)/2)*SIN(RADIANS(PARAMETERS!$D$8-D8450)/2))+(COS(RADIANS(D8450))*COS(RADIANS(PARAMETERS!$D$8))*SIN(RADIANS(PARAMETERS!$D$9-C8450)/2)*SIN(RADIANS(PARAMETERS!$D$9-C8450)/2))))*2*3958.756</f>
        <v>1888.9319783343501</v>
      </c>
      <c r="F8450">
        <v>175.39624023438</v>
      </c>
      <c r="G8450">
        <v>203.91526794434</v>
      </c>
      <c r="H8450">
        <v>248.80387878418</v>
      </c>
      <c r="I8450">
        <v>289.21731567383</v>
      </c>
      <c r="J8450">
        <v>336.19686889648</v>
      </c>
      <c r="K8450" s="6">
        <f>IFERROR(EXP(TREND(LN($F$1:$J$1),LN(F8450:J8450),LN(Calculations!$B$3))),0)</f>
        <v>4.1107362511441162E-2</v>
      </c>
    </row>
    <row r="8451" spans="1:11" x14ac:dyDescent="0.35">
      <c r="A8451">
        <v>8448</v>
      </c>
      <c r="B8451" t="str">
        <f t="shared" si="131"/>
        <v>24-88.5</v>
      </c>
      <c r="C8451">
        <v>-88.564710138373997</v>
      </c>
      <c r="D8451">
        <v>23.954508456182001</v>
      </c>
      <c r="E8451">
        <f>ASIN(SQRT((SIN(RADIANS(PARAMETERS!$D$8-D8451)/2)*SIN(RADIANS(PARAMETERS!$D$8-D8451)/2))+(COS(RADIANS(D8451))*COS(RADIANS(PARAMETERS!$D$8))*SIN(RADIANS(PARAMETERS!$D$9-C8451)/2)*SIN(RADIANS(PARAMETERS!$D$9-C8451)/2))))*2*3958.756</f>
        <v>1905.6292386143762</v>
      </c>
      <c r="F8451">
        <v>174.49603271484</v>
      </c>
      <c r="G8451">
        <v>202.98817443848</v>
      </c>
      <c r="H8451">
        <v>247.78237915039</v>
      </c>
      <c r="I8451">
        <v>288.12628173828</v>
      </c>
      <c r="J8451">
        <v>335.04058837891</v>
      </c>
      <c r="K8451" s="6">
        <f>IFERROR(EXP(TREND(LN($F$1:$J$1),LN(F8451:J8451),LN(Calculations!$B$3))),0)</f>
        <v>4.0093084090767221E-2</v>
      </c>
    </row>
    <row r="8452" spans="1:11" x14ac:dyDescent="0.35">
      <c r="A8452">
        <v>8449</v>
      </c>
      <c r="B8452" t="str">
        <f t="shared" si="131"/>
        <v>24-89</v>
      </c>
      <c r="C8452">
        <v>-88.836031473275</v>
      </c>
      <c r="D8452">
        <v>23.954508456182001</v>
      </c>
      <c r="E8452">
        <f>ASIN(SQRT((SIN(RADIANS(PARAMETERS!$D$8-D8452)/2)*SIN(RADIANS(PARAMETERS!$D$8-D8452)/2))+(COS(RADIANS(D8452))*COS(RADIANS(PARAMETERS!$D$8))*SIN(RADIANS(PARAMETERS!$D$9-C8452)/2)*SIN(RADIANS(PARAMETERS!$D$9-C8452)/2))))*2*3958.756</f>
        <v>1922.3408035585462</v>
      </c>
      <c r="F8452">
        <v>173.55815124512</v>
      </c>
      <c r="G8452">
        <v>202.04165649414</v>
      </c>
      <c r="H8452">
        <v>246.73435974121</v>
      </c>
      <c r="I8452">
        <v>287.00201416016</v>
      </c>
      <c r="J8452">
        <v>333.84295654297</v>
      </c>
      <c r="K8452" s="6">
        <f>IFERROR(EXP(TREND(LN($F$1:$J$1),LN(F8452:J8452),LN(Calculations!$B$3))),0)</f>
        <v>3.9071392648053649E-2</v>
      </c>
    </row>
    <row r="8453" spans="1:11" x14ac:dyDescent="0.35">
      <c r="A8453">
        <v>8450</v>
      </c>
      <c r="B8453" t="str">
        <f t="shared" ref="B8453:B8516" si="132">MROUND(D8453,1)&amp;MROUND(C8453,-0.5)</f>
        <v>24-89</v>
      </c>
      <c r="C8453">
        <v>-89.107352808176003</v>
      </c>
      <c r="D8453">
        <v>23.954508456182001</v>
      </c>
      <c r="E8453">
        <f>ASIN(SQRT((SIN(RADIANS(PARAMETERS!$D$8-D8453)/2)*SIN(RADIANS(PARAMETERS!$D$8-D8453)/2))+(COS(RADIANS(D8453))*COS(RADIANS(PARAMETERS!$D$8))*SIN(RADIANS(PARAMETERS!$D$9-C8453)/2)*SIN(RADIANS(PARAMETERS!$D$9-C8453)/2))))*2*3958.756</f>
        <v>1939.0662562168475</v>
      </c>
      <c r="F8453">
        <v>172.54132080078</v>
      </c>
      <c r="G8453">
        <v>201.01191711426</v>
      </c>
      <c r="H8453">
        <v>245.54423522949</v>
      </c>
      <c r="I8453">
        <v>285.67691040039</v>
      </c>
      <c r="J8453">
        <v>332.3703918457</v>
      </c>
      <c r="K8453" s="6">
        <f>IFERROR(EXP(TREND(LN($F$1:$J$1),LN(F8453:J8453),LN(Calculations!$B$3))),0)</f>
        <v>3.8022772560953176E-2</v>
      </c>
    </row>
    <row r="8454" spans="1:11" x14ac:dyDescent="0.35">
      <c r="A8454">
        <v>8451</v>
      </c>
      <c r="B8454" t="str">
        <f t="shared" si="132"/>
        <v>24-89.5</v>
      </c>
      <c r="C8454">
        <v>-89.378674143077006</v>
      </c>
      <c r="D8454">
        <v>23.954508456182001</v>
      </c>
      <c r="E8454">
        <f>ASIN(SQRT((SIN(RADIANS(PARAMETERS!$D$8-D8454)/2)*SIN(RADIANS(PARAMETERS!$D$8-D8454)/2))+(COS(RADIANS(D8454))*COS(RADIANS(PARAMETERS!$D$8))*SIN(RADIANS(PARAMETERS!$D$9-C8454)/2)*SIN(RADIANS(PARAMETERS!$D$9-C8454)/2))))*2*3958.756</f>
        <v>1955.8051930547194</v>
      </c>
      <c r="F8454">
        <v>171.53204345703</v>
      </c>
      <c r="G8454">
        <v>200.01570129395</v>
      </c>
      <c r="H8454">
        <v>244.39028930664</v>
      </c>
      <c r="I8454">
        <v>284.38967895508</v>
      </c>
      <c r="J8454">
        <v>330.93707275391</v>
      </c>
      <c r="K8454" s="6">
        <f>IFERROR(EXP(TREND(LN($F$1:$J$1),LN(F8454:J8454),LN(Calculations!$B$3))),0)</f>
        <v>3.701560396065464E-2</v>
      </c>
    </row>
    <row r="8455" spans="1:11" x14ac:dyDescent="0.35">
      <c r="A8455">
        <v>8452</v>
      </c>
      <c r="B8455" t="str">
        <f t="shared" si="132"/>
        <v>24-89.5</v>
      </c>
      <c r="C8455">
        <v>-89.649995477977996</v>
      </c>
      <c r="D8455">
        <v>23.954508456182001</v>
      </c>
      <c r="E8455">
        <f>ASIN(SQRT((SIN(RADIANS(PARAMETERS!$D$8-D8455)/2)*SIN(RADIANS(PARAMETERS!$D$8-D8455)/2))+(COS(RADIANS(D8455))*COS(RADIANS(PARAMETERS!$D$8))*SIN(RADIANS(PARAMETERS!$D$9-C8455)/2)*SIN(RADIANS(PARAMETERS!$D$9-C8455)/2))))*2*3958.756</f>
        <v>1972.5572234094291</v>
      </c>
      <c r="F8455">
        <v>170.51434326172</v>
      </c>
      <c r="G8455">
        <v>199.02563476563</v>
      </c>
      <c r="H8455">
        <v>243.22886657715</v>
      </c>
      <c r="I8455">
        <v>283.08065795898</v>
      </c>
      <c r="J8455">
        <v>329.4631652832</v>
      </c>
      <c r="K8455" s="6">
        <f>IFERROR(EXP(TREND(LN($F$1:$J$1),LN(F8455:J8455),LN(Calculations!$B$3))),0)</f>
        <v>3.6036899272076643E-2</v>
      </c>
    </row>
    <row r="8456" spans="1:11" x14ac:dyDescent="0.35">
      <c r="A8456">
        <v>8453</v>
      </c>
      <c r="B8456" t="str">
        <f t="shared" si="132"/>
        <v>24-90</v>
      </c>
      <c r="C8456">
        <v>-89.921316812878999</v>
      </c>
      <c r="D8456">
        <v>23.954508456182001</v>
      </c>
      <c r="E8456">
        <f>ASIN(SQRT((SIN(RADIANS(PARAMETERS!$D$8-D8456)/2)*SIN(RADIANS(PARAMETERS!$D$8-D8456)/2))+(COS(RADIANS(D8456))*COS(RADIANS(PARAMETERS!$D$8))*SIN(RADIANS(PARAMETERS!$D$9-C8456)/2)*SIN(RADIANS(PARAMETERS!$D$9-C8456)/2))))*2*3958.756</f>
        <v>1989.3219689717375</v>
      </c>
      <c r="F8456">
        <v>169.44580078125</v>
      </c>
      <c r="G8456">
        <v>197.98519897461</v>
      </c>
      <c r="H8456">
        <v>241.96621704102</v>
      </c>
      <c r="I8456">
        <v>281.61895751953</v>
      </c>
      <c r="J8456">
        <v>327.77108764648</v>
      </c>
      <c r="K8456" s="6">
        <f>IFERROR(EXP(TREND(LN($F$1:$J$1),LN(F8456:J8456),LN(Calculations!$B$3))),0)</f>
        <v>3.5057048910076535E-2</v>
      </c>
    </row>
    <row r="8457" spans="1:11" x14ac:dyDescent="0.35">
      <c r="A8457">
        <v>8454</v>
      </c>
      <c r="B8457" t="str">
        <f t="shared" si="132"/>
        <v>24-90</v>
      </c>
      <c r="C8457">
        <v>-90.192638147780002</v>
      </c>
      <c r="D8457">
        <v>23.954508456182001</v>
      </c>
      <c r="E8457">
        <f>ASIN(SQRT((SIN(RADIANS(PARAMETERS!$D$8-D8457)/2)*SIN(RADIANS(PARAMETERS!$D$8-D8457)/2))+(COS(RADIANS(D8457))*COS(RADIANS(PARAMETERS!$D$8))*SIN(RADIANS(PARAMETERS!$D$9-C8457)/2)*SIN(RADIANS(PARAMETERS!$D$9-C8457)/2))))*2*3958.756</f>
        <v>2006.0990632915464</v>
      </c>
      <c r="F8457">
        <v>168.40557861328</v>
      </c>
      <c r="G8457">
        <v>196.99142456055</v>
      </c>
      <c r="H8457">
        <v>240.74145507813</v>
      </c>
      <c r="I8457">
        <v>280.18453979492</v>
      </c>
      <c r="J8457">
        <v>326.09124755859</v>
      </c>
      <c r="K8457" s="6">
        <f>IFERROR(EXP(TREND(LN($F$1:$J$1),LN(F8457:J8457),LN(Calculations!$B$3))),0)</f>
        <v>3.4138839145145795E-2</v>
      </c>
    </row>
    <row r="8458" spans="1:11" x14ac:dyDescent="0.35">
      <c r="A8458">
        <v>8455</v>
      </c>
      <c r="B8458" t="str">
        <f t="shared" si="132"/>
        <v>24-90.5</v>
      </c>
      <c r="C8458">
        <v>-90.463959482681005</v>
      </c>
      <c r="D8458">
        <v>23.954508456182001</v>
      </c>
      <c r="E8458">
        <f>ASIN(SQRT((SIN(RADIANS(PARAMETERS!$D$8-D8458)/2)*SIN(RADIANS(PARAMETERS!$D$8-D8458)/2))+(COS(RADIANS(D8458))*COS(RADIANS(PARAMETERS!$D$8))*SIN(RADIANS(PARAMETERS!$D$9-C8458)/2)*SIN(RADIANS(PARAMETERS!$D$9-C8458)/2))))*2*3958.756</f>
        <v>2022.8881513062679</v>
      </c>
      <c r="F8458">
        <v>167.37213134766</v>
      </c>
      <c r="G8458">
        <v>196.01600646973</v>
      </c>
      <c r="H8458">
        <v>239.51489257813</v>
      </c>
      <c r="I8458">
        <v>278.72668457031</v>
      </c>
      <c r="J8458">
        <v>324.35934448242</v>
      </c>
      <c r="K8458" s="6">
        <f>IFERROR(EXP(TREND(LN($F$1:$J$1),LN(F8458:J8458),LN(Calculations!$B$3))),0)</f>
        <v>3.326095162531497E-2</v>
      </c>
    </row>
    <row r="8459" spans="1:11" x14ac:dyDescent="0.35">
      <c r="A8459">
        <v>8456</v>
      </c>
      <c r="B8459" t="str">
        <f t="shared" si="132"/>
        <v>24-90.5</v>
      </c>
      <c r="C8459">
        <v>-90.735280817581994</v>
      </c>
      <c r="D8459">
        <v>23.954508456182001</v>
      </c>
      <c r="E8459">
        <f>ASIN(SQRT((SIN(RADIANS(PARAMETERS!$D$8-D8459)/2)*SIN(RADIANS(PARAMETERS!$D$8-D8459)/2))+(COS(RADIANS(D8459))*COS(RADIANS(PARAMETERS!$D$8))*SIN(RADIANS(PARAMETERS!$D$9-C8459)/2)*SIN(RADIANS(PARAMETERS!$D$9-C8459)/2))))*2*3958.756</f>
        <v>2039.6888888907581</v>
      </c>
      <c r="F8459">
        <v>166.30284118652</v>
      </c>
      <c r="G8459">
        <v>195.02061462402</v>
      </c>
      <c r="H8459">
        <v>238.23847961426</v>
      </c>
      <c r="I8459">
        <v>277.18841552734</v>
      </c>
      <c r="J8459">
        <v>322.50762939453</v>
      </c>
      <c r="K8459" s="6">
        <f>IFERROR(EXP(TREND(LN($F$1:$J$1),LN(F8459:J8459),LN(Calculations!$B$3))),0)</f>
        <v>3.2386024600192707E-2</v>
      </c>
    </row>
    <row r="8460" spans="1:11" x14ac:dyDescent="0.35">
      <c r="A8460">
        <v>8457</v>
      </c>
      <c r="B8460" t="str">
        <f t="shared" si="132"/>
        <v>24-50</v>
      </c>
      <c r="C8460">
        <v>-50.037080582435998</v>
      </c>
      <c r="D8460">
        <v>24.225829791083001</v>
      </c>
      <c r="E8460">
        <f>ASIN(SQRT((SIN(RADIANS(PARAMETERS!$D$8-D8460)/2)*SIN(RADIANS(PARAMETERS!$D$8-D8460)/2))+(COS(RADIANS(D8460))*COS(RADIANS(PARAMETERS!$D$8))*SIN(RADIANS(PARAMETERS!$D$9-C8460)/2)*SIN(RADIANS(PARAMETERS!$D$9-C8460)/2))))*2*3958.756</f>
        <v>918.3415488479111</v>
      </c>
      <c r="F8460">
        <v>115.70130157471</v>
      </c>
      <c r="G8460">
        <v>152.73728942871</v>
      </c>
      <c r="H8460">
        <v>190.22387695313</v>
      </c>
      <c r="I8460">
        <v>216.81648254395</v>
      </c>
      <c r="J8460">
        <v>247.12973022461</v>
      </c>
      <c r="K8460" s="6">
        <f>IFERROR(EXP(TREND(LN($F$1:$J$1),LN(F8460:J8460),LN(Calculations!$B$3))),0)</f>
        <v>8.6694228364834307E-3</v>
      </c>
    </row>
    <row r="8461" spans="1:11" x14ac:dyDescent="0.35">
      <c r="A8461">
        <v>8458</v>
      </c>
      <c r="B8461" t="str">
        <f t="shared" si="132"/>
        <v>24-50.5</v>
      </c>
      <c r="C8461">
        <v>-50.308401917337001</v>
      </c>
      <c r="D8461">
        <v>24.225829791083001</v>
      </c>
      <c r="E8461">
        <f>ASIN(SQRT((SIN(RADIANS(PARAMETERS!$D$8-D8461)/2)*SIN(RADIANS(PARAMETERS!$D$8-D8461)/2))+(COS(RADIANS(D8461))*COS(RADIANS(PARAMETERS!$D$8))*SIN(RADIANS(PARAMETERS!$D$9-C8461)/2)*SIN(RADIANS(PARAMETERS!$D$9-C8461)/2))))*2*3958.756</f>
        <v>905.22691166642107</v>
      </c>
      <c r="F8461">
        <v>117.44905853271</v>
      </c>
      <c r="G8461">
        <v>155.08615112305</v>
      </c>
      <c r="H8461">
        <v>191.7650604248</v>
      </c>
      <c r="I8461">
        <v>218.63285827637</v>
      </c>
      <c r="J8461">
        <v>249.26789855957</v>
      </c>
      <c r="K8461" s="6">
        <f>IFERROR(EXP(TREND(LN($F$1:$J$1),LN(F8461:J8461),LN(Calculations!$B$3))),0)</f>
        <v>9.128780024309887E-3</v>
      </c>
    </row>
    <row r="8462" spans="1:11" x14ac:dyDescent="0.35">
      <c r="A8462">
        <v>8459</v>
      </c>
      <c r="B8462" t="str">
        <f t="shared" si="132"/>
        <v>24-50.5</v>
      </c>
      <c r="C8462">
        <v>-50.579723252237997</v>
      </c>
      <c r="D8462">
        <v>24.225829791083001</v>
      </c>
      <c r="E8462">
        <f>ASIN(SQRT((SIN(RADIANS(PARAMETERS!$D$8-D8462)/2)*SIN(RADIANS(PARAMETERS!$D$8-D8462)/2))+(COS(RADIANS(D8462))*COS(RADIANS(PARAMETERS!$D$8))*SIN(RADIANS(PARAMETERS!$D$9-C8462)/2)*SIN(RADIANS(PARAMETERS!$D$9-C8462)/2))))*2*3958.756</f>
        <v>892.26647448016956</v>
      </c>
      <c r="F8462">
        <v>119.13659667969</v>
      </c>
      <c r="G8462">
        <v>157.29872131348</v>
      </c>
      <c r="H8462">
        <v>193.22039794922</v>
      </c>
      <c r="I8462">
        <v>220.34007263184</v>
      </c>
      <c r="J8462">
        <v>251.26885986328</v>
      </c>
      <c r="K8462" s="6">
        <f>IFERROR(EXP(TREND(LN($F$1:$J$1),LN(F8462:J8462),LN(Calculations!$B$3))),0)</f>
        <v>9.5928452821379476E-3</v>
      </c>
    </row>
    <row r="8463" spans="1:11" x14ac:dyDescent="0.35">
      <c r="A8463">
        <v>8460</v>
      </c>
      <c r="B8463" t="str">
        <f t="shared" si="132"/>
        <v>24-51</v>
      </c>
      <c r="C8463">
        <v>-50.851044587139</v>
      </c>
      <c r="D8463">
        <v>24.225829791083001</v>
      </c>
      <c r="E8463">
        <f>ASIN(SQRT((SIN(RADIANS(PARAMETERS!$D$8-D8463)/2)*SIN(RADIANS(PARAMETERS!$D$8-D8463)/2))+(COS(RADIANS(D8463))*COS(RADIANS(PARAMETERS!$D$8))*SIN(RADIANS(PARAMETERS!$D$9-C8463)/2)*SIN(RADIANS(PARAMETERS!$D$9-C8463)/2))))*2*3958.756</f>
        <v>879.46708946237459</v>
      </c>
      <c r="F8463">
        <v>120.77424621582</v>
      </c>
      <c r="G8463">
        <v>159.37330627441</v>
      </c>
      <c r="H8463">
        <v>194.60836791992</v>
      </c>
      <c r="I8463">
        <v>221.97297668457</v>
      </c>
      <c r="J8463">
        <v>253.18792724609</v>
      </c>
      <c r="K8463" s="6">
        <f>IFERROR(EXP(TREND(LN($F$1:$J$1),LN(F8463:J8463),LN(Calculations!$B$3))),0)</f>
        <v>1.0062950934594091E-2</v>
      </c>
    </row>
    <row r="8464" spans="1:11" x14ac:dyDescent="0.35">
      <c r="A8464">
        <v>8461</v>
      </c>
      <c r="B8464" t="str">
        <f t="shared" si="132"/>
        <v>24-51</v>
      </c>
      <c r="C8464">
        <v>-51.122365922039997</v>
      </c>
      <c r="D8464">
        <v>24.225829791083001</v>
      </c>
      <c r="E8464">
        <f>ASIN(SQRT((SIN(RADIANS(PARAMETERS!$D$8-D8464)/2)*SIN(RADIANS(PARAMETERS!$D$8-D8464)/2))+(COS(RADIANS(D8464))*COS(RADIANS(PARAMETERS!$D$8))*SIN(RADIANS(PARAMETERS!$D$9-C8464)/2)*SIN(RADIANS(PARAMETERS!$D$9-C8464)/2))))*2*3958.756</f>
        <v>866.8359252501026</v>
      </c>
      <c r="F8464">
        <v>122.38932037354</v>
      </c>
      <c r="G8464">
        <v>161.31890869141</v>
      </c>
      <c r="H8464">
        <v>195.96617126465</v>
      </c>
      <c r="I8464">
        <v>223.58720397949</v>
      </c>
      <c r="J8464">
        <v>255.10374450684</v>
      </c>
      <c r="K8464" s="6">
        <f>IFERROR(EXP(TREND(LN($F$1:$J$1),LN(F8464:J8464),LN(Calculations!$B$3))),0)</f>
        <v>1.054533497557263E-2</v>
      </c>
    </row>
    <row r="8465" spans="1:11" x14ac:dyDescent="0.35">
      <c r="A8465">
        <v>8462</v>
      </c>
      <c r="B8465" t="str">
        <f t="shared" si="132"/>
        <v>24-51.5</v>
      </c>
      <c r="C8465">
        <v>-51.393687256941</v>
      </c>
      <c r="D8465">
        <v>24.225829791083001</v>
      </c>
      <c r="E8465">
        <f>ASIN(SQRT((SIN(RADIANS(PARAMETERS!$D$8-D8465)/2)*SIN(RADIANS(PARAMETERS!$D$8-D8465)/2))+(COS(RADIANS(D8465))*COS(RADIANS(PARAMETERS!$D$8))*SIN(RADIANS(PARAMETERS!$D$9-C8465)/2)*SIN(RADIANS(PARAMETERS!$D$9-C8465)/2))))*2*3958.756</f>
        <v>854.38047682380989</v>
      </c>
      <c r="F8465">
        <v>123.92002105713</v>
      </c>
      <c r="G8465">
        <v>163.07168579102</v>
      </c>
      <c r="H8465">
        <v>197.2275390625</v>
      </c>
      <c r="I8465">
        <v>225.08923339844</v>
      </c>
      <c r="J8465">
        <v>256.88922119141</v>
      </c>
      <c r="K8465" s="6">
        <f>IFERROR(EXP(TREND(LN($F$1:$J$1),LN(F8465:J8465),LN(Calculations!$B$3))),0)</f>
        <v>1.1018883152091161E-2</v>
      </c>
    </row>
    <row r="8466" spans="1:11" x14ac:dyDescent="0.35">
      <c r="A8466">
        <v>8463</v>
      </c>
      <c r="B8466" t="str">
        <f t="shared" si="132"/>
        <v>24-51.5</v>
      </c>
      <c r="C8466">
        <v>-51.665008591842003</v>
      </c>
      <c r="D8466">
        <v>24.225829791083001</v>
      </c>
      <c r="E8466">
        <f>ASIN(SQRT((SIN(RADIANS(PARAMETERS!$D$8-D8466)/2)*SIN(RADIANS(PARAMETERS!$D$8-D8466)/2))+(COS(RADIANS(D8466))*COS(RADIANS(PARAMETERS!$D$8))*SIN(RADIANS(PARAMETERS!$D$9-C8466)/2)*SIN(RADIANS(PARAMETERS!$D$9-C8466)/2))))*2*3958.756</f>
        <v>842.10857466403809</v>
      </c>
      <c r="F8466">
        <v>125.39846801758</v>
      </c>
      <c r="G8466">
        <v>164.66770935059</v>
      </c>
      <c r="H8466">
        <v>198.44384765625</v>
      </c>
      <c r="I8466">
        <v>226.55776977539</v>
      </c>
      <c r="J8466">
        <v>258.65704345703</v>
      </c>
      <c r="K8466" s="6">
        <f>IFERROR(EXP(TREND(LN($F$1:$J$1),LN(F8466:J8466),LN(Calculations!$B$3))),0)</f>
        <v>1.1492255623053466E-2</v>
      </c>
    </row>
    <row r="8467" spans="1:11" x14ac:dyDescent="0.35">
      <c r="A8467">
        <v>8464</v>
      </c>
      <c r="B8467" t="str">
        <f t="shared" si="132"/>
        <v>24-52</v>
      </c>
      <c r="C8467">
        <v>-51.936329926742999</v>
      </c>
      <c r="D8467">
        <v>24.225829791083001</v>
      </c>
      <c r="E8467">
        <f>ASIN(SQRT((SIN(RADIANS(PARAMETERS!$D$8-D8467)/2)*SIN(RADIANS(PARAMETERS!$D$8-D8467)/2))+(COS(RADIANS(D8467))*COS(RADIANS(PARAMETERS!$D$8))*SIN(RADIANS(PARAMETERS!$D$9-C8467)/2)*SIN(RADIANS(PARAMETERS!$D$9-C8467)/2))))*2*3958.756</f>
        <v>830.02839296381626</v>
      </c>
      <c r="F8467">
        <v>126.85485076904</v>
      </c>
      <c r="G8467">
        <v>166.12861633301</v>
      </c>
      <c r="H8467">
        <v>199.66062927246</v>
      </c>
      <c r="I8467">
        <v>228.05859375</v>
      </c>
      <c r="J8467">
        <v>260.4983215332</v>
      </c>
      <c r="K8467" s="6">
        <f>IFERROR(EXP(TREND(LN($F$1:$J$1),LN(F8467:J8467),LN(Calculations!$B$3))),0)</f>
        <v>1.1973513311707077E-2</v>
      </c>
    </row>
    <row r="8468" spans="1:11" x14ac:dyDescent="0.35">
      <c r="A8468">
        <v>8465</v>
      </c>
      <c r="B8468" t="str">
        <f t="shared" si="132"/>
        <v>24-52</v>
      </c>
      <c r="C8468">
        <v>-52.207651261644003</v>
      </c>
      <c r="D8468">
        <v>24.225829791083001</v>
      </c>
      <c r="E8468">
        <f>ASIN(SQRT((SIN(RADIANS(PARAMETERS!$D$8-D8468)/2)*SIN(RADIANS(PARAMETERS!$D$8-D8468)/2))+(COS(RADIANS(D8468))*COS(RADIANS(PARAMETERS!$D$8))*SIN(RADIANS(PARAMETERS!$D$9-C8468)/2)*SIN(RADIANS(PARAMETERS!$D$9-C8468)/2))))*2*3958.756</f>
        <v>818.14845664454492</v>
      </c>
      <c r="F8468">
        <v>128.22970581055</v>
      </c>
      <c r="G8468">
        <v>167.39184570313</v>
      </c>
      <c r="H8468">
        <v>200.79144287109</v>
      </c>
      <c r="I8468">
        <v>229.45599365234</v>
      </c>
      <c r="J8468">
        <v>262.2155456543</v>
      </c>
      <c r="K8468" s="6">
        <f>IFERROR(EXP(TREND(LN($F$1:$J$1),LN(F8468:J8468),LN(Calculations!$B$3))),0)</f>
        <v>1.2437555191717088E-2</v>
      </c>
    </row>
    <row r="8469" spans="1:11" x14ac:dyDescent="0.35">
      <c r="A8469">
        <v>8466</v>
      </c>
      <c r="B8469" t="str">
        <f t="shared" si="132"/>
        <v>24-52.5</v>
      </c>
      <c r="C8469">
        <v>-52.478972596544999</v>
      </c>
      <c r="D8469">
        <v>24.225829791083001</v>
      </c>
      <c r="E8469">
        <f>ASIN(SQRT((SIN(RADIANS(PARAMETERS!$D$8-D8469)/2)*SIN(RADIANS(PARAMETERS!$D$8-D8469)/2))+(COS(RADIANS(D8469))*COS(RADIANS(PARAMETERS!$D$8))*SIN(RADIANS(PARAMETERS!$D$9-C8469)/2)*SIN(RADIANS(PARAMETERS!$D$9-C8469)/2))))*2*3958.756</f>
        <v>806.47764689054873</v>
      </c>
      <c r="F8469">
        <v>129.58824157715</v>
      </c>
      <c r="G8469">
        <v>168.54948425293</v>
      </c>
      <c r="H8469">
        <v>201.92088317871</v>
      </c>
      <c r="I8469">
        <v>230.86468505859</v>
      </c>
      <c r="J8469">
        <v>263.96047973633</v>
      </c>
      <c r="K8469" s="6">
        <f>IFERROR(EXP(TREND(LN($F$1:$J$1),LN(F8469:J8469),LN(Calculations!$B$3))),0)</f>
        <v>1.2907980948401192E-2</v>
      </c>
    </row>
    <row r="8470" spans="1:11" x14ac:dyDescent="0.35">
      <c r="A8470">
        <v>8467</v>
      </c>
      <c r="B8470" t="str">
        <f t="shared" si="132"/>
        <v>24-53</v>
      </c>
      <c r="C8470">
        <v>-52.750293931446002</v>
      </c>
      <c r="D8470">
        <v>24.225829791083001</v>
      </c>
      <c r="E8470">
        <f>ASIN(SQRT((SIN(RADIANS(PARAMETERS!$D$8-D8470)/2)*SIN(RADIANS(PARAMETERS!$D$8-D8470)/2))+(COS(RADIANS(D8470))*COS(RADIANS(PARAMETERS!$D$8))*SIN(RADIANS(PARAMETERS!$D$9-C8470)/2)*SIN(RADIANS(PARAMETERS!$D$9-C8470)/2))))*2*3958.756</f>
        <v>795.02520488356822</v>
      </c>
      <c r="F8470">
        <v>130.97323608398</v>
      </c>
      <c r="G8470">
        <v>169.65022277832</v>
      </c>
      <c r="H8470">
        <v>203.10321044922</v>
      </c>
      <c r="I8470">
        <v>232.35710144043</v>
      </c>
      <c r="J8470">
        <v>265.82791137695</v>
      </c>
      <c r="K8470" s="6">
        <f>IFERROR(EXP(TREND(LN($F$1:$J$1),LN(F8470:J8470),LN(Calculations!$B$3))),0)</f>
        <v>1.3400905052873424E-2</v>
      </c>
    </row>
    <row r="8471" spans="1:11" x14ac:dyDescent="0.35">
      <c r="A8471">
        <v>8468</v>
      </c>
      <c r="B8471" t="str">
        <f t="shared" si="132"/>
        <v>24-53</v>
      </c>
      <c r="C8471">
        <v>-53.021615266346998</v>
      </c>
      <c r="D8471">
        <v>24.225829791083001</v>
      </c>
      <c r="E8471">
        <f>ASIN(SQRT((SIN(RADIANS(PARAMETERS!$D$8-D8471)/2)*SIN(RADIANS(PARAMETERS!$D$8-D8471)/2))+(COS(RADIANS(D8471))*COS(RADIANS(PARAMETERS!$D$8))*SIN(RADIANS(PARAMETERS!$D$9-C8471)/2)*SIN(RADIANS(PARAMETERS!$D$9-C8471)/2))))*2*3958.756</f>
        <v>783.80073338394243</v>
      </c>
      <c r="F8471">
        <v>132.2924041748</v>
      </c>
      <c r="G8471">
        <v>170.62208557129</v>
      </c>
      <c r="H8471">
        <v>204.2306060791</v>
      </c>
      <c r="I8471">
        <v>233.78190612793</v>
      </c>
      <c r="J8471">
        <v>267.61264038086</v>
      </c>
      <c r="K8471" s="6">
        <f>IFERROR(EXP(TREND(LN($F$1:$J$1),LN(F8471:J8471),LN(Calculations!$B$3))),0)</f>
        <v>1.3880719791709552E-2</v>
      </c>
    </row>
    <row r="8472" spans="1:11" x14ac:dyDescent="0.35">
      <c r="A8472">
        <v>8469</v>
      </c>
      <c r="B8472" t="str">
        <f t="shared" si="132"/>
        <v>24-53.5</v>
      </c>
      <c r="C8472">
        <v>-53.292936601248002</v>
      </c>
      <c r="D8472">
        <v>24.225829791083001</v>
      </c>
      <c r="E8472">
        <f>ASIN(SQRT((SIN(RADIANS(PARAMETERS!$D$8-D8472)/2)*SIN(RADIANS(PARAMETERS!$D$8-D8472)/2))+(COS(RADIANS(D8472))*COS(RADIANS(PARAMETERS!$D$8))*SIN(RADIANS(PARAMETERS!$D$9-C8472)/2)*SIN(RADIANS(PARAMETERS!$D$9-C8472)/2))))*2*3958.756</f>
        <v>772.81419577100849</v>
      </c>
      <c r="F8472">
        <v>133.6296081543</v>
      </c>
      <c r="G8472">
        <v>171.56623840332</v>
      </c>
      <c r="H8472">
        <v>205.40435791016</v>
      </c>
      <c r="I8472">
        <v>235.27752685547</v>
      </c>
      <c r="J8472">
        <v>269.49899291992</v>
      </c>
      <c r="K8472" s="6">
        <f>IFERROR(EXP(TREND(LN($F$1:$J$1),LN(F8472:J8472),LN(Calculations!$B$3))),0)</f>
        <v>1.4381138080999972E-2</v>
      </c>
    </row>
    <row r="8473" spans="1:11" x14ac:dyDescent="0.35">
      <c r="A8473">
        <v>8470</v>
      </c>
      <c r="B8473" t="str">
        <f t="shared" si="132"/>
        <v>24-53.5</v>
      </c>
      <c r="C8473">
        <v>-53.564257936148998</v>
      </c>
      <c r="D8473">
        <v>24.225829791083001</v>
      </c>
      <c r="E8473">
        <f>ASIN(SQRT((SIN(RADIANS(PARAMETERS!$D$8-D8473)/2)*SIN(RADIANS(PARAMETERS!$D$8-D8473)/2))+(COS(RADIANS(D8473))*COS(RADIANS(PARAMETERS!$D$8))*SIN(RADIANS(PARAMETERS!$D$9-C8473)/2)*SIN(RADIANS(PARAMETERS!$D$9-C8473)/2))))*2*3958.756</f>
        <v>762.0759121225467</v>
      </c>
      <c r="F8473">
        <v>135.02851867676</v>
      </c>
      <c r="G8473">
        <v>172.52313232422</v>
      </c>
      <c r="H8473">
        <v>206.673828125</v>
      </c>
      <c r="I8473">
        <v>236.90911865234</v>
      </c>
      <c r="J8473">
        <v>271.57162475586</v>
      </c>
      <c r="K8473" s="6">
        <f>IFERROR(EXP(TREND(LN($F$1:$J$1),LN(F8473:J8473),LN(Calculations!$B$3))),0)</f>
        <v>1.4920517029627194E-2</v>
      </c>
    </row>
    <row r="8474" spans="1:11" x14ac:dyDescent="0.35">
      <c r="A8474">
        <v>8471</v>
      </c>
      <c r="B8474" t="str">
        <f t="shared" si="132"/>
        <v>24-54</v>
      </c>
      <c r="C8474">
        <v>-53.835579271050001</v>
      </c>
      <c r="D8474">
        <v>24.225829791083001</v>
      </c>
      <c r="E8474">
        <f>ASIN(SQRT((SIN(RADIANS(PARAMETERS!$D$8-D8474)/2)*SIN(RADIANS(PARAMETERS!$D$8-D8474)/2))+(COS(RADIANS(D8474))*COS(RADIANS(PARAMETERS!$D$8))*SIN(RADIANS(PARAMETERS!$D$9-C8474)/2)*SIN(RADIANS(PARAMETERS!$D$9-C8474)/2))))*2*3958.756</f>
        <v>751.59655188344527</v>
      </c>
      <c r="F8474">
        <v>136.39758300781</v>
      </c>
      <c r="G8474">
        <v>173.42185974121</v>
      </c>
      <c r="H8474">
        <v>207.93016052246</v>
      </c>
      <c r="I8474">
        <v>238.5258026123</v>
      </c>
      <c r="J8474">
        <v>273.62759399414</v>
      </c>
      <c r="K8474" s="6">
        <f>IFERROR(EXP(TREND(LN($F$1:$J$1),LN(F8474:J8474),LN(Calculations!$B$3))),0)</f>
        <v>1.5461902011273431E-2</v>
      </c>
    </row>
    <row r="8475" spans="1:11" x14ac:dyDescent="0.35">
      <c r="A8475">
        <v>8472</v>
      </c>
      <c r="B8475" t="str">
        <f t="shared" si="132"/>
        <v>24-54</v>
      </c>
      <c r="C8475">
        <v>-54.106900605950997</v>
      </c>
      <c r="D8475">
        <v>24.225829791083001</v>
      </c>
      <c r="E8475">
        <f>ASIN(SQRT((SIN(RADIANS(PARAMETERS!$D$8-D8475)/2)*SIN(RADIANS(PARAMETERS!$D$8-D8475)/2))+(COS(RADIANS(D8475))*COS(RADIANS(PARAMETERS!$D$8))*SIN(RADIANS(PARAMETERS!$D$9-C8475)/2)*SIN(RADIANS(PARAMETERS!$D$9-C8475)/2))))*2*3958.756</f>
        <v>741.38712264903199</v>
      </c>
      <c r="F8475">
        <v>137.82949829102</v>
      </c>
      <c r="G8475">
        <v>174.3621673584</v>
      </c>
      <c r="H8475">
        <v>209.27456665039</v>
      </c>
      <c r="I8475">
        <v>240.26211547852</v>
      </c>
      <c r="J8475">
        <v>275.84231567383</v>
      </c>
      <c r="K8475" s="6">
        <f>IFERROR(EXP(TREND(LN($F$1:$J$1),LN(F8475:J8475),LN(Calculations!$B$3))),0)</f>
        <v>1.604679632120078E-2</v>
      </c>
    </row>
    <row r="8476" spans="1:11" x14ac:dyDescent="0.35">
      <c r="A8476">
        <v>8473</v>
      </c>
      <c r="B8476" t="str">
        <f t="shared" si="132"/>
        <v>24-54.5</v>
      </c>
      <c r="C8476">
        <v>-54.378221940852001</v>
      </c>
      <c r="D8476">
        <v>24.225829791083001</v>
      </c>
      <c r="E8476">
        <f>ASIN(SQRT((SIN(RADIANS(PARAMETERS!$D$8-D8476)/2)*SIN(RADIANS(PARAMETERS!$D$8-D8476)/2))+(COS(RADIANS(D8476))*COS(RADIANS(PARAMETERS!$D$8))*SIN(RADIANS(PARAMETERS!$D$9-C8476)/2)*SIN(RADIANS(PARAMETERS!$D$9-C8476)/2))))*2*3958.756</f>
        <v>731.45895457089171</v>
      </c>
      <c r="F8476">
        <v>139.3542175293</v>
      </c>
      <c r="G8476">
        <v>175.37518310547</v>
      </c>
      <c r="H8476">
        <v>210.73640441895</v>
      </c>
      <c r="I8476">
        <v>242.15434265137</v>
      </c>
      <c r="J8476">
        <v>278.26065063477</v>
      </c>
      <c r="K8476" s="6">
        <f>IFERROR(EXP(TREND(LN($F$1:$J$1),LN(F8476:J8476),LN(Calculations!$B$3))),0)</f>
        <v>1.6691738131075176E-2</v>
      </c>
    </row>
    <row r="8477" spans="1:11" x14ac:dyDescent="0.35">
      <c r="A8477">
        <v>8474</v>
      </c>
      <c r="B8477" t="str">
        <f t="shared" si="132"/>
        <v>24-54.5</v>
      </c>
      <c r="C8477">
        <v>-54.649543275752997</v>
      </c>
      <c r="D8477">
        <v>24.225829791083001</v>
      </c>
      <c r="E8477">
        <f>ASIN(SQRT((SIN(RADIANS(PARAMETERS!$D$8-D8477)/2)*SIN(RADIANS(PARAMETERS!$D$8-D8477)/2))+(COS(RADIANS(D8477))*COS(RADIANS(PARAMETERS!$D$8))*SIN(RADIANS(PARAMETERS!$D$9-C8477)/2)*SIN(RADIANS(PARAMETERS!$D$9-C8477)/2))))*2*3958.756</f>
        <v>721.82367988509247</v>
      </c>
      <c r="F8477">
        <v>140.85594177246</v>
      </c>
      <c r="G8477">
        <v>176.37881469727</v>
      </c>
      <c r="H8477">
        <v>212.16690063477</v>
      </c>
      <c r="I8477">
        <v>243.99336242676</v>
      </c>
      <c r="J8477">
        <v>280.5983581543</v>
      </c>
      <c r="K8477" s="6">
        <f>IFERROR(EXP(TREND(LN($F$1:$J$1),LN(F8477:J8477),LN(Calculations!$B$3))),0)</f>
        <v>1.734914324665476E-2</v>
      </c>
    </row>
    <row r="8478" spans="1:11" x14ac:dyDescent="0.35">
      <c r="A8478">
        <v>8475</v>
      </c>
      <c r="B8478" t="str">
        <f t="shared" si="132"/>
        <v>24-55</v>
      </c>
      <c r="C8478">
        <v>-54.920864610654</v>
      </c>
      <c r="D8478">
        <v>24.225829791083001</v>
      </c>
      <c r="E8478">
        <f>ASIN(SQRT((SIN(RADIANS(PARAMETERS!$D$8-D8478)/2)*SIN(RADIANS(PARAMETERS!$D$8-D8478)/2))+(COS(RADIANS(D8478))*COS(RADIANS(PARAMETERS!$D$8))*SIN(RADIANS(PARAMETERS!$D$9-C8478)/2)*SIN(RADIANS(PARAMETERS!$D$9-C8478)/2))))*2*3958.756</f>
        <v>712.49320706736307</v>
      </c>
      <c r="F8478">
        <v>142.40786743164</v>
      </c>
      <c r="G8478">
        <v>177.42141723633</v>
      </c>
      <c r="H8478">
        <v>213.64054870605</v>
      </c>
      <c r="I8478">
        <v>245.87902832031</v>
      </c>
      <c r="J8478">
        <v>282.98654174805</v>
      </c>
      <c r="K8478" s="6">
        <f>IFERROR(EXP(TREND(LN($F$1:$J$1),LN(F8478:J8478),LN(Calculations!$B$3))),0)</f>
        <v>1.805239762859203E-2</v>
      </c>
    </row>
    <row r="8479" spans="1:11" x14ac:dyDescent="0.35">
      <c r="A8479">
        <v>8476</v>
      </c>
      <c r="B8479" t="str">
        <f t="shared" si="132"/>
        <v>24-55</v>
      </c>
      <c r="C8479">
        <v>-55.192185945555003</v>
      </c>
      <c r="D8479">
        <v>24.225829791083001</v>
      </c>
      <c r="E8479">
        <f>ASIN(SQRT((SIN(RADIANS(PARAMETERS!$D$8-D8479)/2)*SIN(RADIANS(PARAMETERS!$D$8-D8479)/2))+(COS(RADIANS(D8479))*COS(RADIANS(PARAMETERS!$D$8))*SIN(RADIANS(PARAMETERS!$D$9-C8479)/2)*SIN(RADIANS(PARAMETERS!$D$9-C8479)/2))))*2*3958.756</f>
        <v>703.47968914010266</v>
      </c>
      <c r="F8479">
        <v>144.0182800293</v>
      </c>
      <c r="G8479">
        <v>178.5068359375</v>
      </c>
      <c r="H8479">
        <v>215.15962219238</v>
      </c>
      <c r="I8479">
        <v>247.81198120117</v>
      </c>
      <c r="J8479">
        <v>285.42373657227</v>
      </c>
      <c r="K8479" s="6">
        <f>IFERROR(EXP(TREND(LN($F$1:$J$1),LN(F8479:J8479),LN(Calculations!$B$3))),0)</f>
        <v>1.880865594586446E-2</v>
      </c>
    </row>
    <row r="8480" spans="1:11" x14ac:dyDescent="0.35">
      <c r="A8480">
        <v>8477</v>
      </c>
      <c r="B8480" t="str">
        <f t="shared" si="132"/>
        <v>24-55.5</v>
      </c>
      <c r="C8480">
        <v>-55.463507280456</v>
      </c>
      <c r="D8480">
        <v>24.225829791083001</v>
      </c>
      <c r="E8480">
        <f>ASIN(SQRT((SIN(RADIANS(PARAMETERS!$D$8-D8480)/2)*SIN(RADIANS(PARAMETERS!$D$8-D8480)/2))+(COS(RADIANS(D8480))*COS(RADIANS(PARAMETERS!$D$8))*SIN(RADIANS(PARAMETERS!$D$9-C8480)/2)*SIN(RADIANS(PARAMETERS!$D$9-C8480)/2))))*2*3958.756</f>
        <v>694.79548569530186</v>
      </c>
      <c r="F8480">
        <v>145.56655883789</v>
      </c>
      <c r="G8480">
        <v>179.53642272949</v>
      </c>
      <c r="H8480">
        <v>216.55233764648</v>
      </c>
      <c r="I8480">
        <v>249.54803466797</v>
      </c>
      <c r="J8480">
        <v>287.57507324219</v>
      </c>
      <c r="K8480" s="6">
        <f>IFERROR(EXP(TREND(LN($F$1:$J$1),LN(F8480:J8480),LN(Calculations!$B$3))),0)</f>
        <v>1.9562902476644297E-2</v>
      </c>
    </row>
    <row r="8481" spans="1:11" x14ac:dyDescent="0.35">
      <c r="A8481">
        <v>8478</v>
      </c>
      <c r="B8481" t="str">
        <f t="shared" si="132"/>
        <v>24-55.5</v>
      </c>
      <c r="C8481">
        <v>-55.734828615357003</v>
      </c>
      <c r="D8481">
        <v>24.225829791083001</v>
      </c>
      <c r="E8481">
        <f>ASIN(SQRT((SIN(RADIANS(PARAMETERS!$D$8-D8481)/2)*SIN(RADIANS(PARAMETERS!$D$8-D8481)/2))+(COS(RADIANS(D8481))*COS(RADIANS(PARAMETERS!$D$8))*SIN(RADIANS(PARAMETERS!$D$9-C8481)/2)*SIN(RADIANS(PARAMETERS!$D$9-C8481)/2))))*2*3958.756</f>
        <v>686.45311825879071</v>
      </c>
      <c r="F8481">
        <v>147.11982727051</v>
      </c>
      <c r="G8481">
        <v>180.55554199219</v>
      </c>
      <c r="H8481">
        <v>217.91343688965</v>
      </c>
      <c r="I8481">
        <v>251.23107910156</v>
      </c>
      <c r="J8481">
        <v>289.64617919922</v>
      </c>
      <c r="K8481" s="6">
        <f>IFERROR(EXP(TREND(LN($F$1:$J$1),LN(F8481:J8481),LN(Calculations!$B$3))),0)</f>
        <v>2.0346245393310876E-2</v>
      </c>
    </row>
    <row r="8482" spans="1:11" x14ac:dyDescent="0.35">
      <c r="A8482">
        <v>8479</v>
      </c>
      <c r="B8482" t="str">
        <f t="shared" si="132"/>
        <v>24-56</v>
      </c>
      <c r="C8482">
        <v>-56.006149950257999</v>
      </c>
      <c r="D8482">
        <v>24.225829791083001</v>
      </c>
      <c r="E8482">
        <f>ASIN(SQRT((SIN(RADIANS(PARAMETERS!$D$8-D8482)/2)*SIN(RADIANS(PARAMETERS!$D$8-D8482)/2))+(COS(RADIANS(D8482))*COS(RADIANS(PARAMETERS!$D$8))*SIN(RADIANS(PARAMETERS!$D$9-C8482)/2)*SIN(RADIANS(PARAMETERS!$D$9-C8482)/2))))*2*3958.756</f>
        <v>678.46521870757533</v>
      </c>
      <c r="F8482">
        <v>148.67828369141</v>
      </c>
      <c r="G8482">
        <v>181.56468200684</v>
      </c>
      <c r="H8482">
        <v>219.24526977539</v>
      </c>
      <c r="I8482">
        <v>252.86543273926</v>
      </c>
      <c r="J8482">
        <v>291.64401245117</v>
      </c>
      <c r="K8482" s="6">
        <f>IFERROR(EXP(TREND(LN($F$1:$J$1),LN(F8482:J8482),LN(Calculations!$B$3))),0)</f>
        <v>2.1160599262735807E-2</v>
      </c>
    </row>
    <row r="8483" spans="1:11" x14ac:dyDescent="0.35">
      <c r="A8483">
        <v>8480</v>
      </c>
      <c r="B8483" t="str">
        <f t="shared" si="132"/>
        <v>24-56.5</v>
      </c>
      <c r="C8483">
        <v>-56.277471285159002</v>
      </c>
      <c r="D8483">
        <v>24.225829791083001</v>
      </c>
      <c r="E8483">
        <f>ASIN(SQRT((SIN(RADIANS(PARAMETERS!$D$8-D8483)/2)*SIN(RADIANS(PARAMETERS!$D$8-D8483)/2))+(COS(RADIANS(D8483))*COS(RADIANS(PARAMETERS!$D$8))*SIN(RADIANS(PARAMETERS!$D$9-C8483)/2)*SIN(RADIANS(PARAMETERS!$D$9-C8483)/2))))*2*3958.756</f>
        <v>670.8444705657862</v>
      </c>
      <c r="F8483">
        <v>150.1711730957</v>
      </c>
      <c r="G8483">
        <v>182.51306152344</v>
      </c>
      <c r="H8483">
        <v>220.46565246582</v>
      </c>
      <c r="I8483">
        <v>254.3381652832</v>
      </c>
      <c r="J8483">
        <v>293.41744995117</v>
      </c>
      <c r="K8483" s="6">
        <f>IFERROR(EXP(TREND(LN($F$1:$J$1),LN(F8483:J8483),LN(Calculations!$B$3))),0)</f>
        <v>2.1970550658572077E-2</v>
      </c>
    </row>
    <row r="8484" spans="1:11" x14ac:dyDescent="0.35">
      <c r="A8484">
        <v>8481</v>
      </c>
      <c r="B8484" t="str">
        <f t="shared" si="132"/>
        <v>24-56.5</v>
      </c>
      <c r="C8484">
        <v>-56.548792620059999</v>
      </c>
      <c r="D8484">
        <v>24.225829791083001</v>
      </c>
      <c r="E8484">
        <f>ASIN(SQRT((SIN(RADIANS(PARAMETERS!$D$8-D8484)/2)*SIN(RADIANS(PARAMETERS!$D$8-D8484)/2))+(COS(RADIANS(D8484))*COS(RADIANS(PARAMETERS!$D$8))*SIN(RADIANS(PARAMETERS!$D$9-C8484)/2)*SIN(RADIANS(PARAMETERS!$D$9-C8484)/2))))*2*3958.756</f>
        <v>663.60354314746269</v>
      </c>
      <c r="F8484">
        <v>151.70042419434</v>
      </c>
      <c r="G8484">
        <v>183.47227478027</v>
      </c>
      <c r="H8484">
        <v>221.68717956543</v>
      </c>
      <c r="I8484">
        <v>255.80181884766</v>
      </c>
      <c r="J8484">
        <v>295.16842651367</v>
      </c>
      <c r="K8484" s="6">
        <f>IFERROR(EXP(TREND(LN($F$1:$J$1),LN(F8484:J8484),LN(Calculations!$B$3))),0)</f>
        <v>2.283105883742052E-2</v>
      </c>
    </row>
    <row r="8485" spans="1:11" x14ac:dyDescent="0.35">
      <c r="A8485">
        <v>8482</v>
      </c>
      <c r="B8485" t="str">
        <f t="shared" si="132"/>
        <v>24-57</v>
      </c>
      <c r="C8485">
        <v>-56.820113954961002</v>
      </c>
      <c r="D8485">
        <v>24.225829791083001</v>
      </c>
      <c r="E8485">
        <f>ASIN(SQRT((SIN(RADIANS(PARAMETERS!$D$8-D8485)/2)*SIN(RADIANS(PARAMETERS!$D$8-D8485)/2))+(COS(RADIANS(D8485))*COS(RADIANS(PARAMETERS!$D$8))*SIN(RADIANS(PARAMETERS!$D$9-C8485)/2)*SIN(RADIANS(PARAMETERS!$D$9-C8485)/2))))*2*3958.756</f>
        <v>656.75501868628226</v>
      </c>
      <c r="F8485">
        <v>153.24948120117</v>
      </c>
      <c r="G8485">
        <v>184.43222045898</v>
      </c>
      <c r="H8485">
        <v>222.89236450195</v>
      </c>
      <c r="I8485">
        <v>257.23159790039</v>
      </c>
      <c r="J8485">
        <v>296.8630065918</v>
      </c>
      <c r="K8485" s="6">
        <f>IFERROR(EXP(TREND(LN($F$1:$J$1),LN(F8485:J8485),LN(Calculations!$B$3))),0)</f>
        <v>2.3737340009511224E-2</v>
      </c>
    </row>
    <row r="8486" spans="1:11" x14ac:dyDescent="0.35">
      <c r="A8486">
        <v>8483</v>
      </c>
      <c r="B8486" t="str">
        <f t="shared" si="132"/>
        <v>24-57</v>
      </c>
      <c r="C8486">
        <v>-57.091435289861998</v>
      </c>
      <c r="D8486">
        <v>24.225829791083001</v>
      </c>
      <c r="E8486">
        <f>ASIN(SQRT((SIN(RADIANS(PARAMETERS!$D$8-D8486)/2)*SIN(RADIANS(PARAMETERS!$D$8-D8486)/2))+(COS(RADIANS(D8486))*COS(RADIANS(PARAMETERS!$D$8))*SIN(RADIANS(PARAMETERS!$D$9-C8486)/2)*SIN(RADIANS(PARAMETERS!$D$9-C8486)/2))))*2*3958.756</f>
        <v>650.31131279210626</v>
      </c>
      <c r="F8486">
        <v>154.73190307617</v>
      </c>
      <c r="G8486">
        <v>185.32821655273</v>
      </c>
      <c r="H8486">
        <v>223.97570800781</v>
      </c>
      <c r="I8486">
        <v>258.48205566406</v>
      </c>
      <c r="J8486">
        <v>298.30606079102</v>
      </c>
      <c r="K8486" s="6">
        <f>IFERROR(EXP(TREND(LN($F$1:$J$1),LN(F8486:J8486),LN(Calculations!$B$3))),0)</f>
        <v>2.4643160179418918E-2</v>
      </c>
    </row>
    <row r="8487" spans="1:11" x14ac:dyDescent="0.35">
      <c r="A8487">
        <v>8484</v>
      </c>
      <c r="B8487" t="str">
        <f t="shared" si="132"/>
        <v>24-57.5</v>
      </c>
      <c r="C8487">
        <v>-57.362756624763001</v>
      </c>
      <c r="D8487">
        <v>24.225829791083001</v>
      </c>
      <c r="E8487">
        <f>ASIN(SQRT((SIN(RADIANS(PARAMETERS!$D$8-D8487)/2)*SIN(RADIANS(PARAMETERS!$D$8-D8487)/2))+(COS(RADIANS(D8487))*COS(RADIANS(PARAMETERS!$D$8))*SIN(RADIANS(PARAMETERS!$D$9-C8487)/2)*SIN(RADIANS(PARAMETERS!$D$9-C8487)/2))))*2*3958.756</f>
        <v>644.28458879849381</v>
      </c>
      <c r="F8487">
        <v>156.24458312988</v>
      </c>
      <c r="G8487">
        <v>186.23527526855</v>
      </c>
      <c r="H8487">
        <v>225.05491638184</v>
      </c>
      <c r="I8487">
        <v>259.71249389648</v>
      </c>
      <c r="J8487">
        <v>299.70855712891</v>
      </c>
      <c r="K8487" s="6">
        <f>IFERROR(EXP(TREND(LN($F$1:$J$1),LN(F8487:J8487),LN(Calculations!$B$3))),0)</f>
        <v>2.5607234903362197E-2</v>
      </c>
    </row>
    <row r="8488" spans="1:11" x14ac:dyDescent="0.35">
      <c r="A8488">
        <v>8485</v>
      </c>
      <c r="B8488" t="str">
        <f t="shared" si="132"/>
        <v>24-57.5</v>
      </c>
      <c r="C8488">
        <v>-57.634077959663998</v>
      </c>
      <c r="D8488">
        <v>24.225829791083001</v>
      </c>
      <c r="E8488">
        <f>ASIN(SQRT((SIN(RADIANS(PARAMETERS!$D$8-D8488)/2)*SIN(RADIANS(PARAMETERS!$D$8-D8488)/2))+(COS(RADIANS(D8488))*COS(RADIANS(PARAMETERS!$D$8))*SIN(RADIANS(PARAMETERS!$D$9-C8488)/2)*SIN(RADIANS(PARAMETERS!$D$9-C8488)/2))))*2*3958.756</f>
        <v>638.68666680860849</v>
      </c>
      <c r="F8488">
        <v>157.75500488281</v>
      </c>
      <c r="G8488">
        <v>187.13806152344</v>
      </c>
      <c r="H8488">
        <v>226.10575866699</v>
      </c>
      <c r="I8488">
        <v>260.89004516602</v>
      </c>
      <c r="J8488">
        <v>301.02691650391</v>
      </c>
      <c r="K8488" s="6">
        <f>IFERROR(EXP(TREND(LN($F$1:$J$1),LN(F8488:J8488),LN(Calculations!$B$3))),0)</f>
        <v>2.6615285933248668E-2</v>
      </c>
    </row>
    <row r="8489" spans="1:11" x14ac:dyDescent="0.35">
      <c r="A8489">
        <v>8486</v>
      </c>
      <c r="B8489" t="str">
        <f t="shared" si="132"/>
        <v>24-58</v>
      </c>
      <c r="C8489">
        <v>-57.905399294565001</v>
      </c>
      <c r="D8489">
        <v>24.225829791083001</v>
      </c>
      <c r="E8489">
        <f>ASIN(SQRT((SIN(RADIANS(PARAMETERS!$D$8-D8489)/2)*SIN(RADIANS(PARAMETERS!$D$8-D8489)/2))+(COS(RADIANS(D8489))*COS(RADIANS(PARAMETERS!$D$8))*SIN(RADIANS(PARAMETERS!$D$9-C8489)/2)*SIN(RADIANS(PARAMETERS!$D$9-C8489)/2))))*2*3958.756</f>
        <v>633.52892850118678</v>
      </c>
      <c r="F8489">
        <v>159.17269897461</v>
      </c>
      <c r="G8489">
        <v>187.98056030273</v>
      </c>
      <c r="H8489">
        <v>227.04534912109</v>
      </c>
      <c r="I8489">
        <v>261.90579223633</v>
      </c>
      <c r="J8489">
        <v>302.11999511719</v>
      </c>
      <c r="K8489" s="6">
        <f>IFERROR(EXP(TREND(LN($F$1:$J$1),LN(F8489:J8489),LN(Calculations!$B$3))),0)</f>
        <v>2.7612115161833019E-2</v>
      </c>
    </row>
    <row r="8490" spans="1:11" x14ac:dyDescent="0.35">
      <c r="A8490">
        <v>8487</v>
      </c>
      <c r="B8490" t="str">
        <f t="shared" si="132"/>
        <v>24-58</v>
      </c>
      <c r="C8490">
        <v>-58.176720629465002</v>
      </c>
      <c r="D8490">
        <v>24.225829791083001</v>
      </c>
      <c r="E8490">
        <f>ASIN(SQRT((SIN(RADIANS(PARAMETERS!$D$8-D8490)/2)*SIN(RADIANS(PARAMETERS!$D$8-D8490)/2))+(COS(RADIANS(D8490))*COS(RADIANS(PARAMETERS!$D$8))*SIN(RADIANS(PARAMETERS!$D$9-C8490)/2)*SIN(RADIANS(PARAMETERS!$D$9-C8490)/2))))*2*3958.756</f>
        <v>628.82221901312278</v>
      </c>
      <c r="F8490">
        <v>160.5792388916</v>
      </c>
      <c r="G8490">
        <v>188.85762023926</v>
      </c>
      <c r="H8490">
        <v>228.0305480957</v>
      </c>
      <c r="I8490">
        <v>262.9775390625</v>
      </c>
      <c r="J8490">
        <v>303.28158569336</v>
      </c>
      <c r="K8490" s="6">
        <f>IFERROR(EXP(TREND(LN($F$1:$J$1),LN(F8490:J8490),LN(Calculations!$B$3))),0)</f>
        <v>2.8649152790513086E-2</v>
      </c>
    </row>
    <row r="8491" spans="1:11" x14ac:dyDescent="0.35">
      <c r="A8491">
        <v>8488</v>
      </c>
      <c r="B8491" t="str">
        <f t="shared" si="132"/>
        <v>24-58.5</v>
      </c>
      <c r="C8491">
        <v>-58.448041964365999</v>
      </c>
      <c r="D8491">
        <v>24.225829791083001</v>
      </c>
      <c r="E8491">
        <f>ASIN(SQRT((SIN(RADIANS(PARAMETERS!$D$8-D8491)/2)*SIN(RADIANS(PARAMETERS!$D$8-D8491)/2))+(COS(RADIANS(D8491))*COS(RADIANS(PARAMETERS!$D$8))*SIN(RADIANS(PARAMETERS!$D$9-C8491)/2)*SIN(RADIANS(PARAMETERS!$D$9-C8491)/2))))*2*3958.756</f>
        <v>624.57674745805286</v>
      </c>
      <c r="F8491">
        <v>161.93434143066</v>
      </c>
      <c r="G8491">
        <v>189.73936462402</v>
      </c>
      <c r="H8491">
        <v>229.01551818848</v>
      </c>
      <c r="I8491">
        <v>264.04382324219</v>
      </c>
      <c r="J8491">
        <v>304.43087768555</v>
      </c>
      <c r="K8491" s="6">
        <f>IFERROR(EXP(TREND(LN($F$1:$J$1),LN(F8491:J8491),LN(Calculations!$B$3))),0)</f>
        <v>2.9699400012551457E-2</v>
      </c>
    </row>
    <row r="8492" spans="1:11" x14ac:dyDescent="0.35">
      <c r="A8492">
        <v>8489</v>
      </c>
      <c r="B8492" t="str">
        <f t="shared" si="132"/>
        <v>24-58.5</v>
      </c>
      <c r="C8492">
        <v>-58.719363299267002</v>
      </c>
      <c r="D8492">
        <v>24.225829791083001</v>
      </c>
      <c r="E8492">
        <f>ASIN(SQRT((SIN(RADIANS(PARAMETERS!$D$8-D8492)/2)*SIN(RADIANS(PARAMETERS!$D$8-D8492)/2))+(COS(RADIANS(D8492))*COS(RADIANS(PARAMETERS!$D$8))*SIN(RADIANS(PARAMETERS!$D$9-C8492)/2)*SIN(RADIANS(PARAMETERS!$D$9-C8492)/2))))*2*3958.756</f>
        <v>620.80198785759774</v>
      </c>
      <c r="F8492">
        <v>163.17320251465</v>
      </c>
      <c r="G8492">
        <v>190.55139160156</v>
      </c>
      <c r="H8492">
        <v>229.88621520996</v>
      </c>
      <c r="I8492">
        <v>264.95211791992</v>
      </c>
      <c r="J8492">
        <v>305.36764526367</v>
      </c>
      <c r="K8492" s="6">
        <f>IFERROR(EXP(TREND(LN($F$1:$J$1),LN(F8492:J8492),LN(Calculations!$B$3))),0)</f>
        <v>3.0713301264064088E-2</v>
      </c>
    </row>
    <row r="8493" spans="1:11" x14ac:dyDescent="0.35">
      <c r="A8493">
        <v>8490</v>
      </c>
      <c r="B8493" t="str">
        <f t="shared" si="132"/>
        <v>24-59</v>
      </c>
      <c r="C8493">
        <v>-58.990684634167998</v>
      </c>
      <c r="D8493">
        <v>24.225829791083001</v>
      </c>
      <c r="E8493">
        <f>ASIN(SQRT((SIN(RADIANS(PARAMETERS!$D$8-D8493)/2)*SIN(RADIANS(PARAMETERS!$D$8-D8493)/2))+(COS(RADIANS(D8493))*COS(RADIANS(PARAMETERS!$D$8))*SIN(RADIANS(PARAMETERS!$D$9-C8493)/2)*SIN(RADIANS(PARAMETERS!$D$9-C8493)/2))))*2*3958.756</f>
        <v>617.50658243720568</v>
      </c>
      <c r="F8493">
        <v>164.40393066406</v>
      </c>
      <c r="G8493">
        <v>191.39772033691</v>
      </c>
      <c r="H8493">
        <v>230.82133483887</v>
      </c>
      <c r="I8493">
        <v>265.95486450195</v>
      </c>
      <c r="J8493">
        <v>306.43682861328</v>
      </c>
      <c r="K8493" s="6">
        <f>IFERROR(EXP(TREND(LN($F$1:$J$1),LN(F8493:J8493),LN(Calculations!$B$3))),0)</f>
        <v>3.1757080238912494E-2</v>
      </c>
    </row>
    <row r="8494" spans="1:11" x14ac:dyDescent="0.35">
      <c r="A8494">
        <v>8491</v>
      </c>
      <c r="B8494" t="str">
        <f t="shared" si="132"/>
        <v>24-59.5</v>
      </c>
      <c r="C8494">
        <v>-59.262005969069001</v>
      </c>
      <c r="D8494">
        <v>24.225829791083001</v>
      </c>
      <c r="E8494">
        <f>ASIN(SQRT((SIN(RADIANS(PARAMETERS!$D$8-D8494)/2)*SIN(RADIANS(PARAMETERS!$D$8-D8494)/2))+(COS(RADIANS(D8494))*COS(RADIANS(PARAMETERS!$D$8))*SIN(RADIANS(PARAMETERS!$D$9-C8494)/2)*SIN(RADIANS(PARAMETERS!$D$9-C8494)/2))))*2*3958.756</f>
        <v>614.69824935929421</v>
      </c>
      <c r="F8494">
        <v>165.59043884277</v>
      </c>
      <c r="G8494">
        <v>192.2550201416</v>
      </c>
      <c r="H8494">
        <v>231.78547668457</v>
      </c>
      <c r="I8494">
        <v>267.00491333008</v>
      </c>
      <c r="J8494">
        <v>307.57656860352</v>
      </c>
      <c r="K8494" s="6">
        <f>IFERROR(EXP(TREND(LN($F$1:$J$1),LN(F8494:J8494),LN(Calculations!$B$3))),0)</f>
        <v>3.2802214947831351E-2</v>
      </c>
    </row>
    <row r="8495" spans="1:11" x14ac:dyDescent="0.35">
      <c r="A8495">
        <v>8492</v>
      </c>
      <c r="B8495" t="str">
        <f t="shared" si="132"/>
        <v>24-59.5</v>
      </c>
      <c r="C8495">
        <v>-59.533327303969998</v>
      </c>
      <c r="D8495">
        <v>24.225829791083001</v>
      </c>
      <c r="E8495">
        <f>ASIN(SQRT((SIN(RADIANS(PARAMETERS!$D$8-D8495)/2)*SIN(RADIANS(PARAMETERS!$D$8-D8495)/2))+(COS(RADIANS(D8495))*COS(RADIANS(PARAMETERS!$D$8))*SIN(RADIANS(PARAMETERS!$D$9-C8495)/2)*SIN(RADIANS(PARAMETERS!$D$9-C8495)/2))))*2*3958.756</f>
        <v>612.38369701713111</v>
      </c>
      <c r="F8495">
        <v>166.68850708008</v>
      </c>
      <c r="G8495">
        <v>193.08047485352</v>
      </c>
      <c r="H8495">
        <v>232.71440124512</v>
      </c>
      <c r="I8495">
        <v>268.01715087891</v>
      </c>
      <c r="J8495">
        <v>308.67596435547</v>
      </c>
      <c r="K8495" s="6">
        <f>IFERROR(EXP(TREND(LN($F$1:$J$1),LN(F8495:J8495),LN(Calculations!$B$3))),0)</f>
        <v>3.3809776675714234E-2</v>
      </c>
    </row>
    <row r="8496" spans="1:11" x14ac:dyDescent="0.35">
      <c r="A8496">
        <v>8493</v>
      </c>
      <c r="B8496" t="str">
        <f t="shared" si="132"/>
        <v>24-60</v>
      </c>
      <c r="C8496">
        <v>-59.804648638871001</v>
      </c>
      <c r="D8496">
        <v>24.225829791083001</v>
      </c>
      <c r="E8496">
        <f>ASIN(SQRT((SIN(RADIANS(PARAMETERS!$D$8-D8496)/2)*SIN(RADIANS(PARAMETERS!$D$8-D8496)/2))+(COS(RADIANS(D8496))*COS(RADIANS(PARAMETERS!$D$8))*SIN(RADIANS(PARAMETERS!$D$9-C8496)/2)*SIN(RADIANS(PARAMETERS!$D$9-C8496)/2))))*2*3958.756</f>
        <v>610.56854698459358</v>
      </c>
      <c r="F8496">
        <v>167.75671386719</v>
      </c>
      <c r="G8496">
        <v>193.93348693848</v>
      </c>
      <c r="H8496">
        <v>233.69969177246</v>
      </c>
      <c r="I8496">
        <v>269.11459350586</v>
      </c>
      <c r="J8496">
        <v>309.89685058594</v>
      </c>
      <c r="K8496" s="6">
        <f>IFERROR(EXP(TREND(LN($F$1:$J$1),LN(F8496:J8496),LN(Calculations!$B$3))),0)</f>
        <v>3.4819484640201577E-2</v>
      </c>
    </row>
    <row r="8497" spans="1:11" x14ac:dyDescent="0.35">
      <c r="A8497">
        <v>8494</v>
      </c>
      <c r="B8497" t="str">
        <f t="shared" si="132"/>
        <v>24-60</v>
      </c>
      <c r="C8497">
        <v>-60.075969973771997</v>
      </c>
      <c r="D8497">
        <v>24.225829791083001</v>
      </c>
      <c r="E8497">
        <f>ASIN(SQRT((SIN(RADIANS(PARAMETERS!$D$8-D8497)/2)*SIN(RADIANS(PARAMETERS!$D$8-D8497)/2))+(COS(RADIANS(D8497))*COS(RADIANS(PARAMETERS!$D$8))*SIN(RADIANS(PARAMETERS!$D$9-C8497)/2)*SIN(RADIANS(PARAMETERS!$D$9-C8497)/2))))*2*3958.756</f>
        <v>609.2572676025153</v>
      </c>
      <c r="F8497">
        <v>168.75816345215</v>
      </c>
      <c r="G8497">
        <v>194.79035949707</v>
      </c>
      <c r="H8497">
        <v>234.70745849609</v>
      </c>
      <c r="I8497">
        <v>270.25344848633</v>
      </c>
      <c r="J8497">
        <v>311.18338012695</v>
      </c>
      <c r="K8497" s="6">
        <f>IFERROR(EXP(TREND(LN($F$1:$J$1),LN(F8497:J8497),LN(Calculations!$B$3))),0)</f>
        <v>3.5796628452046356E-2</v>
      </c>
    </row>
    <row r="8498" spans="1:11" x14ac:dyDescent="0.35">
      <c r="A8498">
        <v>8495</v>
      </c>
      <c r="B8498" t="str">
        <f t="shared" si="132"/>
        <v>24-60.5</v>
      </c>
      <c r="C8498">
        <v>-60.347291308673</v>
      </c>
      <c r="D8498">
        <v>24.225829791083001</v>
      </c>
      <c r="E8498">
        <f>ASIN(SQRT((SIN(RADIANS(PARAMETERS!$D$8-D8498)/2)*SIN(RADIANS(PARAMETERS!$D$8-D8498)/2))+(COS(RADIANS(D8498))*COS(RADIANS(PARAMETERS!$D$8))*SIN(RADIANS(PARAMETERS!$D$9-C8498)/2)*SIN(RADIANS(PARAMETERS!$D$9-C8498)/2))))*2*3958.756</f>
        <v>608.45311998052102</v>
      </c>
      <c r="F8498">
        <v>169.66339111328</v>
      </c>
      <c r="G8498">
        <v>195.62034606934</v>
      </c>
      <c r="H8498">
        <v>235.69430541992</v>
      </c>
      <c r="I8498">
        <v>271.37823486328</v>
      </c>
      <c r="J8498">
        <v>312.46520996094</v>
      </c>
      <c r="K8498" s="6">
        <f>IFERROR(EXP(TREND(LN($F$1:$J$1),LN(F8498:J8498),LN(Calculations!$B$3))),0)</f>
        <v>3.6708679335900711E-2</v>
      </c>
    </row>
    <row r="8499" spans="1:11" x14ac:dyDescent="0.35">
      <c r="A8499">
        <v>8496</v>
      </c>
      <c r="B8499" t="str">
        <f t="shared" si="132"/>
        <v>24-60.5</v>
      </c>
      <c r="C8499">
        <v>-60.618612643573996</v>
      </c>
      <c r="D8499">
        <v>24.225829791083001</v>
      </c>
      <c r="E8499">
        <f>ASIN(SQRT((SIN(RADIANS(PARAMETERS!$D$8-D8499)/2)*SIN(RADIANS(PARAMETERS!$D$8-D8499)/2))+(COS(RADIANS(D8499))*COS(RADIANS(PARAMETERS!$D$8))*SIN(RADIANS(PARAMETERS!$D$9-C8499)/2)*SIN(RADIANS(PARAMETERS!$D$9-C8499)/2))))*2*3958.756</f>
        <v>608.15811790838632</v>
      </c>
      <c r="F8499">
        <v>170.54206848145</v>
      </c>
      <c r="G8499">
        <v>196.49272155762</v>
      </c>
      <c r="H8499">
        <v>236.77032470703</v>
      </c>
      <c r="I8499">
        <v>272.6389465332</v>
      </c>
      <c r="J8499">
        <v>313.94192504883</v>
      </c>
      <c r="K8499" s="6">
        <f>IFERROR(EXP(TREND(LN($F$1:$J$1),LN(F8499:J8499),LN(Calculations!$B$3))),0)</f>
        <v>3.7603421411796824E-2</v>
      </c>
    </row>
    <row r="8500" spans="1:11" x14ac:dyDescent="0.35">
      <c r="A8500">
        <v>8497</v>
      </c>
      <c r="B8500" t="str">
        <f t="shared" si="132"/>
        <v>24-61</v>
      </c>
      <c r="C8500">
        <v>-60.889933978475</v>
      </c>
      <c r="D8500">
        <v>24.225829791083001</v>
      </c>
      <c r="E8500">
        <f>ASIN(SQRT((SIN(RADIANS(PARAMETERS!$D$8-D8500)/2)*SIN(RADIANS(PARAMETERS!$D$8-D8500)/2))+(COS(RADIANS(D8500))*COS(RADIANS(PARAMETERS!$D$8))*SIN(RADIANS(PARAMETERS!$D$9-C8500)/2)*SIN(RADIANS(PARAMETERS!$D$9-C8500)/2))))*2*3958.756</f>
        <v>608.37300281324463</v>
      </c>
      <c r="F8500">
        <v>171.35185241699</v>
      </c>
      <c r="G8500">
        <v>197.36668395996</v>
      </c>
      <c r="H8500">
        <v>237.87280273438</v>
      </c>
      <c r="I8500">
        <v>273.95153808594</v>
      </c>
      <c r="J8500">
        <v>315.50311279297</v>
      </c>
      <c r="K8500" s="6">
        <f>IFERROR(EXP(TREND(LN($F$1:$J$1),LN(F8500:J8500),LN(Calculations!$B$3))),0)</f>
        <v>3.8440574424035173E-2</v>
      </c>
    </row>
    <row r="8501" spans="1:11" x14ac:dyDescent="0.35">
      <c r="A8501">
        <v>8498</v>
      </c>
      <c r="B8501" t="str">
        <f t="shared" si="132"/>
        <v>24-61</v>
      </c>
      <c r="C8501">
        <v>-61.161255313376003</v>
      </c>
      <c r="D8501">
        <v>24.225829791083001</v>
      </c>
      <c r="E8501">
        <f>ASIN(SQRT((SIN(RADIANS(PARAMETERS!$D$8-D8501)/2)*SIN(RADIANS(PARAMETERS!$D$8-D8501)/2))+(COS(RADIANS(D8501))*COS(RADIANS(PARAMETERS!$D$8))*SIN(RADIANS(PARAMETERS!$D$9-C8501)/2)*SIN(RADIANS(PARAMETERS!$D$9-C8501)/2))))*2*3958.756</f>
        <v>609.09723448406351</v>
      </c>
      <c r="F8501">
        <v>172.07022094727</v>
      </c>
      <c r="G8501">
        <v>198.20674133301</v>
      </c>
      <c r="H8501">
        <v>238.94793701172</v>
      </c>
      <c r="I8501">
        <v>275.24444580078</v>
      </c>
      <c r="J8501">
        <v>317.05520629883</v>
      </c>
      <c r="K8501" s="6">
        <f>IFERROR(EXP(TREND(LN($F$1:$J$1),LN(F8501:J8501),LN(Calculations!$B$3))),0)</f>
        <v>3.9195024276339127E-2</v>
      </c>
    </row>
    <row r="8502" spans="1:11" x14ac:dyDescent="0.35">
      <c r="A8502">
        <v>8499</v>
      </c>
      <c r="B8502" t="str">
        <f t="shared" si="132"/>
        <v>24-61.5</v>
      </c>
      <c r="C8502">
        <v>-61.432576648276999</v>
      </c>
      <c r="D8502">
        <v>24.225829791083001</v>
      </c>
      <c r="E8502">
        <f>ASIN(SQRT((SIN(RADIANS(PARAMETERS!$D$8-D8502)/2)*SIN(RADIANS(PARAMETERS!$D$8-D8502)/2))+(COS(RADIANS(D8502))*COS(RADIANS(PARAMETERS!$D$8))*SIN(RADIANS(PARAMETERS!$D$9-C8502)/2)*SIN(RADIANS(PARAMETERS!$D$9-C8502)/2))))*2*3958.756</f>
        <v>610.3289978328304</v>
      </c>
      <c r="F8502">
        <v>172.77474975586</v>
      </c>
      <c r="G8502">
        <v>199.07713317871</v>
      </c>
      <c r="H8502">
        <v>240.09126281738</v>
      </c>
      <c r="I8502">
        <v>276.64358520508</v>
      </c>
      <c r="J8502">
        <v>318.76171875</v>
      </c>
      <c r="K8502" s="6">
        <f>IFERROR(EXP(TREND(LN($F$1:$J$1),LN(F8502:J8502),LN(Calculations!$B$3))),0)</f>
        <v>3.9929882118535154E-2</v>
      </c>
    </row>
    <row r="8503" spans="1:11" x14ac:dyDescent="0.35">
      <c r="A8503">
        <v>8500</v>
      </c>
      <c r="B8503" t="str">
        <f t="shared" si="132"/>
        <v>24-61.5</v>
      </c>
      <c r="C8503">
        <v>-61.703897983178003</v>
      </c>
      <c r="D8503">
        <v>24.225829791083001</v>
      </c>
      <c r="E8503">
        <f>ASIN(SQRT((SIN(RADIANS(PARAMETERS!$D$8-D8503)/2)*SIN(RADIANS(PARAMETERS!$D$8-D8503)/2))+(COS(RADIANS(D8503))*COS(RADIANS(PARAMETERS!$D$8))*SIN(RADIANS(PARAMETERS!$D$9-C8503)/2)*SIN(RADIANS(PARAMETERS!$D$9-C8503)/2))))*2*3958.756</f>
        <v>612.06522549593058</v>
      </c>
      <c r="F8503">
        <v>173.44932556152</v>
      </c>
      <c r="G8503">
        <v>199.91918945313</v>
      </c>
      <c r="H8503">
        <v>241.21040344238</v>
      </c>
      <c r="I8503">
        <v>278.02365112305</v>
      </c>
      <c r="J8503">
        <v>320.45651245117</v>
      </c>
      <c r="K8503" s="6">
        <f>IFERROR(EXP(TREND(LN($F$1:$J$1),LN(F8503:J8503),LN(Calculations!$B$3))),0)</f>
        <v>4.0631941338614509E-2</v>
      </c>
    </row>
    <row r="8504" spans="1:11" x14ac:dyDescent="0.35">
      <c r="A8504">
        <v>8501</v>
      </c>
      <c r="B8504" t="str">
        <f t="shared" si="132"/>
        <v>24-62</v>
      </c>
      <c r="C8504">
        <v>-61.975219318078999</v>
      </c>
      <c r="D8504">
        <v>24.225829791083001</v>
      </c>
      <c r="E8504">
        <f>ASIN(SQRT((SIN(RADIANS(PARAMETERS!$D$8-D8504)/2)*SIN(RADIANS(PARAMETERS!$D$8-D8504)/2))+(COS(RADIANS(D8504))*COS(RADIANS(PARAMETERS!$D$8))*SIN(RADIANS(PARAMETERS!$D$9-C8504)/2)*SIN(RADIANS(PARAMETERS!$D$9-C8504)/2))))*2*3958.756</f>
        <v>614.30163562342773</v>
      </c>
      <c r="F8504">
        <v>174.07516479492</v>
      </c>
      <c r="G8504">
        <v>200.7048034668</v>
      </c>
      <c r="H8504">
        <v>242.2610168457</v>
      </c>
      <c r="I8504">
        <v>279.32443237305</v>
      </c>
      <c r="J8504">
        <v>322.05960083008</v>
      </c>
      <c r="K8504" s="6">
        <f>IFERROR(EXP(TREND(LN($F$1:$J$1),LN(F8504:J8504),LN(Calculations!$B$3))),0)</f>
        <v>4.1284579869871989E-2</v>
      </c>
    </row>
    <row r="8505" spans="1:11" x14ac:dyDescent="0.35">
      <c r="A8505">
        <v>8502</v>
      </c>
      <c r="B8505" t="str">
        <f t="shared" si="132"/>
        <v>24-62</v>
      </c>
      <c r="C8505">
        <v>-62.246540652980002</v>
      </c>
      <c r="D8505">
        <v>24.225829791083001</v>
      </c>
      <c r="E8505">
        <f>ASIN(SQRT((SIN(RADIANS(PARAMETERS!$D$8-D8505)/2)*SIN(RADIANS(PARAMETERS!$D$8-D8505)/2))+(COS(RADIANS(D8505))*COS(RADIANS(PARAMETERS!$D$8))*SIN(RADIANS(PARAMETERS!$D$9-C8505)/2)*SIN(RADIANS(PARAMETERS!$D$9-C8505)/2))))*2*3958.756</f>
        <v>617.0327837818196</v>
      </c>
      <c r="F8505">
        <v>174.71334838867</v>
      </c>
      <c r="G8505">
        <v>201.5249786377</v>
      </c>
      <c r="H8505">
        <v>243.38595581055</v>
      </c>
      <c r="I8505">
        <v>280.73944091797</v>
      </c>
      <c r="J8505">
        <v>323.82733154297</v>
      </c>
      <c r="K8505" s="6">
        <f>IFERROR(EXP(TREND(LN($F$1:$J$1),LN(F8505:J8505),LN(Calculations!$B$3))),0)</f>
        <v>4.1934985952601707E-2</v>
      </c>
    </row>
    <row r="8506" spans="1:11" x14ac:dyDescent="0.35">
      <c r="A8506">
        <v>8503</v>
      </c>
      <c r="B8506" t="str">
        <f t="shared" si="132"/>
        <v>24-62.5</v>
      </c>
      <c r="C8506">
        <v>-62.517861987880998</v>
      </c>
      <c r="D8506">
        <v>24.225829791083001</v>
      </c>
      <c r="E8506">
        <f>ASIN(SQRT((SIN(RADIANS(PARAMETERS!$D$8-D8506)/2)*SIN(RADIANS(PARAMETERS!$D$8-D8506)/2))+(COS(RADIANS(D8506))*COS(RADIANS(PARAMETERS!$D$8))*SIN(RADIANS(PARAMETERS!$D$9-C8506)/2)*SIN(RADIANS(PARAMETERS!$D$9-C8506)/2))))*2*3958.756</f>
        <v>620.25212752795881</v>
      </c>
      <c r="F8506">
        <v>175.32154846191</v>
      </c>
      <c r="G8506">
        <v>202.31283569336</v>
      </c>
      <c r="H8506">
        <v>244.47541809082</v>
      </c>
      <c r="I8506">
        <v>282.11660766602</v>
      </c>
      <c r="J8506">
        <v>325.55499267578</v>
      </c>
      <c r="K8506" s="6">
        <f>IFERROR(EXP(TREND(LN($F$1:$J$1),LN(F8506:J8506),LN(Calculations!$B$3))),0)</f>
        <v>4.2552213470976499E-2</v>
      </c>
    </row>
    <row r="8507" spans="1:11" x14ac:dyDescent="0.35">
      <c r="A8507">
        <v>8504</v>
      </c>
      <c r="B8507" t="str">
        <f t="shared" si="132"/>
        <v>24-63</v>
      </c>
      <c r="C8507">
        <v>-62.789183322782002</v>
      </c>
      <c r="D8507">
        <v>24.225829791083001</v>
      </c>
      <c r="E8507">
        <f>ASIN(SQRT((SIN(RADIANS(PARAMETERS!$D$8-D8507)/2)*SIN(RADIANS(PARAMETERS!$D$8-D8507)/2))+(COS(RADIANS(D8507))*COS(RADIANS(PARAMETERS!$D$8))*SIN(RADIANS(PARAMETERS!$D$9-C8507)/2)*SIN(RADIANS(PARAMETERS!$D$9-C8507)/2))))*2*3958.756</f>
        <v>623.95210191470107</v>
      </c>
      <c r="F8507">
        <v>175.88375854492</v>
      </c>
      <c r="G8507">
        <v>203.03897094727</v>
      </c>
      <c r="H8507">
        <v>245.47639465332</v>
      </c>
      <c r="I8507">
        <v>283.37945556641</v>
      </c>
      <c r="J8507">
        <v>327.13656616211</v>
      </c>
      <c r="K8507" s="6">
        <f>IFERROR(EXP(TREND(LN($F$1:$J$1),LN(F8507:J8507),LN(Calculations!$B$3))),0)</f>
        <v>4.312869060782043E-2</v>
      </c>
    </row>
    <row r="8508" spans="1:11" x14ac:dyDescent="0.35">
      <c r="A8508">
        <v>8505</v>
      </c>
      <c r="B8508" t="str">
        <f t="shared" si="132"/>
        <v>24-63</v>
      </c>
      <c r="C8508">
        <v>-63.060504657682998</v>
      </c>
      <c r="D8508">
        <v>24.225829791083001</v>
      </c>
      <c r="E8508">
        <f>ASIN(SQRT((SIN(RADIANS(PARAMETERS!$D$8-D8508)/2)*SIN(RADIANS(PARAMETERS!$D$8-D8508)/2))+(COS(RADIANS(D8508))*COS(RADIANS(PARAMETERS!$D$8))*SIN(RADIANS(PARAMETERS!$D$9-C8508)/2)*SIN(RADIANS(PARAMETERS!$D$9-C8508)/2))))*2*3958.756</f>
        <v>628.12420397354163</v>
      </c>
      <c r="F8508">
        <v>176.44226074219</v>
      </c>
      <c r="G8508">
        <v>203.76281738281</v>
      </c>
      <c r="H8508">
        <v>246.47775268555</v>
      </c>
      <c r="I8508">
        <v>284.64544677734</v>
      </c>
      <c r="J8508">
        <v>328.72485351563</v>
      </c>
      <c r="K8508" s="6">
        <f>IFERROR(EXP(TREND(LN($F$1:$J$1),LN(F8508:J8508),LN(Calculations!$B$3))),0)</f>
        <v>4.3701834012617326E-2</v>
      </c>
    </row>
    <row r="8509" spans="1:11" x14ac:dyDescent="0.35">
      <c r="A8509">
        <v>8506</v>
      </c>
      <c r="B8509" t="str">
        <f t="shared" si="132"/>
        <v>24-63.5</v>
      </c>
      <c r="C8509">
        <v>-63.331825992584001</v>
      </c>
      <c r="D8509">
        <v>24.225829791083001</v>
      </c>
      <c r="E8509">
        <f>ASIN(SQRT((SIN(RADIANS(PARAMETERS!$D$8-D8509)/2)*SIN(RADIANS(PARAMETERS!$D$8-D8509)/2))+(COS(RADIANS(D8509))*COS(RADIANS(PARAMETERS!$D$8))*SIN(RADIANS(PARAMETERS!$D$9-C8509)/2)*SIN(RADIANS(PARAMETERS!$D$9-C8509)/2))))*2*3958.756</f>
        <v>632.75908409130261</v>
      </c>
      <c r="F8509">
        <v>176.95867919922</v>
      </c>
      <c r="G8509">
        <v>204.42929077148</v>
      </c>
      <c r="H8509">
        <v>247.39570617676</v>
      </c>
      <c r="I8509">
        <v>285.80294799805</v>
      </c>
      <c r="J8509">
        <v>330.173828125</v>
      </c>
      <c r="K8509" s="6">
        <f>IFERROR(EXP(TREND(LN($F$1:$J$1),LN(F8509:J8509),LN(Calculations!$B$3))),0)</f>
        <v>4.4237944376780462E-2</v>
      </c>
    </row>
    <row r="8510" spans="1:11" x14ac:dyDescent="0.35">
      <c r="A8510">
        <v>8507</v>
      </c>
      <c r="B8510" t="str">
        <f t="shared" si="132"/>
        <v>24-63.5</v>
      </c>
      <c r="C8510">
        <v>-63.603147327484997</v>
      </c>
      <c r="D8510">
        <v>24.225829791083001</v>
      </c>
      <c r="E8510">
        <f>ASIN(SQRT((SIN(RADIANS(PARAMETERS!$D$8-D8510)/2)*SIN(RADIANS(PARAMETERS!$D$8-D8510)/2))+(COS(RADIANS(D8510))*COS(RADIANS(PARAMETERS!$D$8))*SIN(RADIANS(PARAMETERS!$D$9-C8510)/2)*SIN(RADIANS(PARAMETERS!$D$9-C8510)/2))))*2*3958.756</f>
        <v>637.84664215630619</v>
      </c>
      <c r="F8510">
        <v>177.43078613281</v>
      </c>
      <c r="G8510">
        <v>205.03419494629</v>
      </c>
      <c r="H8510">
        <v>248.22270202637</v>
      </c>
      <c r="I8510">
        <v>286.84106445313</v>
      </c>
      <c r="J8510">
        <v>331.46844482422</v>
      </c>
      <c r="K8510" s="6">
        <f>IFERROR(EXP(TREND(LN($F$1:$J$1),LN(F8510:J8510),LN(Calculations!$B$3))),0)</f>
        <v>4.4735705964329346E-2</v>
      </c>
    </row>
    <row r="8511" spans="1:11" x14ac:dyDescent="0.35">
      <c r="A8511">
        <v>8508</v>
      </c>
      <c r="B8511" t="str">
        <f t="shared" si="132"/>
        <v>24-64</v>
      </c>
      <c r="C8511">
        <v>-63.874468662386001</v>
      </c>
      <c r="D8511">
        <v>24.225829791083001</v>
      </c>
      <c r="E8511">
        <f>ASIN(SQRT((SIN(RADIANS(PARAMETERS!$D$8-D8511)/2)*SIN(RADIANS(PARAMETERS!$D$8-D8511)/2))+(COS(RADIANS(D8511))*COS(RADIANS(PARAMETERS!$D$8))*SIN(RADIANS(PARAMETERS!$D$9-C8511)/2)*SIN(RADIANS(PARAMETERS!$D$9-C8511)/2))))*2*3958.756</f>
        <v>643.37612638868984</v>
      </c>
      <c r="F8511">
        <v>177.89881896973</v>
      </c>
      <c r="G8511">
        <v>205.63407897949</v>
      </c>
      <c r="H8511">
        <v>249.04318237305</v>
      </c>
      <c r="I8511">
        <v>287.8713684082</v>
      </c>
      <c r="J8511">
        <v>332.75378417969</v>
      </c>
      <c r="K8511" s="6">
        <f>IFERROR(EXP(TREND(LN($F$1:$J$1),LN(F8511:J8511),LN(Calculations!$B$3))),0)</f>
        <v>4.5231321934965658E-2</v>
      </c>
    </row>
    <row r="8512" spans="1:11" x14ac:dyDescent="0.35">
      <c r="A8512">
        <v>8509</v>
      </c>
      <c r="B8512" t="str">
        <f t="shared" si="132"/>
        <v>24-64</v>
      </c>
      <c r="C8512">
        <v>-64.145789997286997</v>
      </c>
      <c r="D8512">
        <v>24.225829791083001</v>
      </c>
      <c r="E8512">
        <f>ASIN(SQRT((SIN(RADIANS(PARAMETERS!$D$8-D8512)/2)*SIN(RADIANS(PARAMETERS!$D$8-D8512)/2))+(COS(RADIANS(D8512))*COS(RADIANS(PARAMETERS!$D$8))*SIN(RADIANS(PARAMETERS!$D$9-C8512)/2)*SIN(RADIANS(PARAMETERS!$D$9-C8512)/2))))*2*3958.756</f>
        <v>649.33623287962916</v>
      </c>
      <c r="F8512">
        <v>178.32073974609</v>
      </c>
      <c r="G8512">
        <v>206.16986083984</v>
      </c>
      <c r="H8512">
        <v>249.76887512207</v>
      </c>
      <c r="I8512">
        <v>288.77722167969</v>
      </c>
      <c r="J8512">
        <v>333.87823486328</v>
      </c>
      <c r="K8512" s="6">
        <f>IFERROR(EXP(TREND(LN($F$1:$J$1),LN(F8512:J8512),LN(Calculations!$B$3))),0)</f>
        <v>4.5686362702013622E-2</v>
      </c>
    </row>
    <row r="8513" spans="1:11" x14ac:dyDescent="0.35">
      <c r="A8513">
        <v>8510</v>
      </c>
      <c r="B8513" t="str">
        <f t="shared" si="132"/>
        <v>24-64.5</v>
      </c>
      <c r="C8513">
        <v>-64.417111332188</v>
      </c>
      <c r="D8513">
        <v>24.225829791083001</v>
      </c>
      <c r="E8513">
        <f>ASIN(SQRT((SIN(RADIANS(PARAMETERS!$D$8-D8513)/2)*SIN(RADIANS(PARAMETERS!$D$8-D8513)/2))+(COS(RADIANS(D8513))*COS(RADIANS(PARAMETERS!$D$8))*SIN(RADIANS(PARAMETERS!$D$9-C8513)/2)*SIN(RADIANS(PARAMETERS!$D$9-C8513)/2))))*2*3958.756</f>
        <v>655.71520403233342</v>
      </c>
      <c r="F8513">
        <v>178.70671081543</v>
      </c>
      <c r="G8513">
        <v>206.65664672852</v>
      </c>
      <c r="H8513">
        <v>250.4234161377</v>
      </c>
      <c r="I8513">
        <v>289.59057617188</v>
      </c>
      <c r="J8513">
        <v>334.88394165039</v>
      </c>
      <c r="K8513" s="6">
        <f>IFERROR(EXP(TREND(LN($F$1:$J$1),LN(F8513:J8513),LN(Calculations!$B$3))),0)</f>
        <v>4.610874917328675E-2</v>
      </c>
    </row>
    <row r="8514" spans="1:11" x14ac:dyDescent="0.35">
      <c r="A8514">
        <v>8511</v>
      </c>
      <c r="B8514" t="str">
        <f t="shared" si="132"/>
        <v>24-64.5</v>
      </c>
      <c r="C8514">
        <v>-64.688432667089003</v>
      </c>
      <c r="D8514">
        <v>24.225829791083001</v>
      </c>
      <c r="E8514">
        <f>ASIN(SQRT((SIN(RADIANS(PARAMETERS!$D$8-D8514)/2)*SIN(RADIANS(PARAMETERS!$D$8-D8514)/2))+(COS(RADIANS(D8514))*COS(RADIANS(PARAMETERS!$D$8))*SIN(RADIANS(PARAMETERS!$D$9-C8514)/2)*SIN(RADIANS(PARAMETERS!$D$9-C8514)/2))))*2*3958.756</f>
        <v>662.50092430912343</v>
      </c>
      <c r="F8514">
        <v>179.10168457031</v>
      </c>
      <c r="G8514">
        <v>207.1572265625</v>
      </c>
      <c r="H8514">
        <v>251.10021972656</v>
      </c>
      <c r="I8514">
        <v>290.43460083008</v>
      </c>
      <c r="J8514">
        <v>335.9309387207</v>
      </c>
      <c r="K8514" s="6">
        <f>IFERROR(EXP(TREND(LN($F$1:$J$1),LN(F8514:J8514),LN(Calculations!$B$3))),0)</f>
        <v>4.6539679586782699E-2</v>
      </c>
    </row>
    <row r="8515" spans="1:11" x14ac:dyDescent="0.35">
      <c r="A8515">
        <v>8512</v>
      </c>
      <c r="B8515" t="str">
        <f t="shared" si="132"/>
        <v>24-65</v>
      </c>
      <c r="C8515">
        <v>-64.959754001990007</v>
      </c>
      <c r="D8515">
        <v>24.225829791083001</v>
      </c>
      <c r="E8515">
        <f>ASIN(SQRT((SIN(RADIANS(PARAMETERS!$D$8-D8515)/2)*SIN(RADIANS(PARAMETERS!$D$8-D8515)/2))+(COS(RADIANS(D8515))*COS(RADIANS(PARAMETERS!$D$8))*SIN(RADIANS(PARAMETERS!$D$9-C8515)/2)*SIN(RADIANS(PARAMETERS!$D$9-C8515)/2))))*2*3958.756</f>
        <v>669.68101192875042</v>
      </c>
      <c r="F8515">
        <v>179.44955444336</v>
      </c>
      <c r="G8515">
        <v>207.5871887207</v>
      </c>
      <c r="H8515">
        <v>251.66563415527</v>
      </c>
      <c r="I8515">
        <v>291.12734985352</v>
      </c>
      <c r="J8515">
        <v>336.77703857422</v>
      </c>
      <c r="K8515" s="6">
        <f>IFERROR(EXP(TREND(LN($F$1:$J$1),LN(F8515:J8515),LN(Calculations!$B$3))),0)</f>
        <v>4.6935169793648937E-2</v>
      </c>
    </row>
    <row r="8516" spans="1:11" x14ac:dyDescent="0.35">
      <c r="A8516">
        <v>8513</v>
      </c>
      <c r="B8516" t="str">
        <f t="shared" si="132"/>
        <v>24-65</v>
      </c>
      <c r="C8516">
        <v>-65.231075336890996</v>
      </c>
      <c r="D8516">
        <v>24.225829791083001</v>
      </c>
      <c r="E8516">
        <f>ASIN(SQRT((SIN(RADIANS(PARAMETERS!$D$8-D8516)/2)*SIN(RADIANS(PARAMETERS!$D$8-D8516)/2))+(COS(RADIANS(D8516))*COS(RADIANS(PARAMETERS!$D$8))*SIN(RADIANS(PARAMETERS!$D$9-C8516)/2)*SIN(RADIANS(PARAMETERS!$D$9-C8516)/2))))*2*3958.756</f>
        <v>677.24290541196706</v>
      </c>
      <c r="F8516">
        <v>179.76951599121</v>
      </c>
      <c r="G8516">
        <v>207.97383117676</v>
      </c>
      <c r="H8516">
        <v>252.16087341309</v>
      </c>
      <c r="I8516">
        <v>291.72348022461</v>
      </c>
      <c r="J8516">
        <v>337.49359130859</v>
      </c>
      <c r="K8516" s="6">
        <f>IFERROR(EXP(TREND(LN($F$1:$J$1),LN(F8516:J8516),LN(Calculations!$B$3))),0)</f>
        <v>4.7312449988085502E-2</v>
      </c>
    </row>
    <row r="8517" spans="1:11" x14ac:dyDescent="0.35">
      <c r="A8517">
        <v>8514</v>
      </c>
      <c r="B8517" t="str">
        <f t="shared" ref="B8517:B8580" si="133">MROUND(D8517,1)&amp;MROUND(C8517,-0.5)</f>
        <v>24-65.5</v>
      </c>
      <c r="C8517">
        <v>-65.502396671791999</v>
      </c>
      <c r="D8517">
        <v>24.225829791083001</v>
      </c>
      <c r="E8517">
        <f>ASIN(SQRT((SIN(RADIANS(PARAMETERS!$D$8-D8517)/2)*SIN(RADIANS(PARAMETERS!$D$8-D8517)/2))+(COS(RADIANS(D8517))*COS(RADIANS(PARAMETERS!$D$8))*SIN(RADIANS(PARAMETERS!$D$9-C8517)/2)*SIN(RADIANS(PARAMETERS!$D$9-C8517)/2))))*2*3958.756</f>
        <v>685.17394412846636</v>
      </c>
      <c r="F8517">
        <v>180.10954284668</v>
      </c>
      <c r="G8517">
        <v>208.38604736328</v>
      </c>
      <c r="H8517">
        <v>252.69094848633</v>
      </c>
      <c r="I8517">
        <v>292.36331176758</v>
      </c>
      <c r="J8517">
        <v>338.2646484375</v>
      </c>
      <c r="K8517" s="6">
        <f>IFERROR(EXP(TREND(LN($F$1:$J$1),LN(F8517:J8517),LN(Calculations!$B$3))),0)</f>
        <v>4.7713681066241478E-2</v>
      </c>
    </row>
    <row r="8518" spans="1:11" x14ac:dyDescent="0.35">
      <c r="A8518">
        <v>8515</v>
      </c>
      <c r="B8518" t="str">
        <f t="shared" si="133"/>
        <v>24-66</v>
      </c>
      <c r="C8518">
        <v>-65.773718006693002</v>
      </c>
      <c r="D8518">
        <v>24.225829791083001</v>
      </c>
      <c r="E8518">
        <f>ASIN(SQRT((SIN(RADIANS(PARAMETERS!$D$8-D8518)/2)*SIN(RADIANS(PARAMETERS!$D$8-D8518)/2))+(COS(RADIANS(D8518))*COS(RADIANS(PARAMETERS!$D$8))*SIN(RADIANS(PARAMETERS!$D$9-C8518)/2)*SIN(RADIANS(PARAMETERS!$D$9-C8518)/2))))*2*3958.756</f>
        <v>693.46144224387547</v>
      </c>
      <c r="F8518">
        <v>180.39483642578</v>
      </c>
      <c r="G8518">
        <v>208.7115020752</v>
      </c>
      <c r="H8518">
        <v>253.07829284668</v>
      </c>
      <c r="I8518">
        <v>292.80511474609</v>
      </c>
      <c r="J8518">
        <v>338.76849365234</v>
      </c>
      <c r="K8518" s="6">
        <f>IFERROR(EXP(TREND(LN($F$1:$J$1),LN(F8518:J8518),LN(Calculations!$B$3))),0)</f>
        <v>4.8080249391193049E-2</v>
      </c>
    </row>
    <row r="8519" spans="1:11" x14ac:dyDescent="0.35">
      <c r="A8519">
        <v>8516</v>
      </c>
      <c r="B8519" t="str">
        <f t="shared" si="133"/>
        <v>24-66</v>
      </c>
      <c r="C8519">
        <v>-66.045039341594006</v>
      </c>
      <c r="D8519">
        <v>24.225829791083001</v>
      </c>
      <c r="E8519">
        <f>ASIN(SQRT((SIN(RADIANS(PARAMETERS!$D$8-D8519)/2)*SIN(RADIANS(PARAMETERS!$D$8-D8519)/2))+(COS(RADIANS(D8519))*COS(RADIANS(PARAMETERS!$D$8))*SIN(RADIANS(PARAMETERS!$D$9-C8519)/2)*SIN(RADIANS(PARAMETERS!$D$9-C8519)/2))))*2*3958.756</f>
        <v>702.0927556932088</v>
      </c>
      <c r="F8519">
        <v>180.64419555664</v>
      </c>
      <c r="G8519">
        <v>208.9818572998</v>
      </c>
      <c r="H8519">
        <v>253.37705993652</v>
      </c>
      <c r="I8519">
        <v>293.12539672852</v>
      </c>
      <c r="J8519">
        <v>339.10974121094</v>
      </c>
      <c r="K8519" s="6">
        <f>IFERROR(EXP(TREND(LN($F$1:$J$1),LN(F8519:J8519),LN(Calculations!$B$3))),0)</f>
        <v>4.8422432174159702E-2</v>
      </c>
    </row>
    <row r="8520" spans="1:11" x14ac:dyDescent="0.35">
      <c r="A8520">
        <v>8517</v>
      </c>
      <c r="B8520" t="str">
        <f t="shared" si="133"/>
        <v>24-66.5</v>
      </c>
      <c r="C8520">
        <v>-66.316360676494995</v>
      </c>
      <c r="D8520">
        <v>24.225829791083001</v>
      </c>
      <c r="E8520">
        <f>ASIN(SQRT((SIN(RADIANS(PARAMETERS!$D$8-D8520)/2)*SIN(RADIANS(PARAMETERS!$D$8-D8520)/2))+(COS(RADIANS(D8520))*COS(RADIANS(PARAMETERS!$D$8))*SIN(RADIANS(PARAMETERS!$D$9-C8520)/2)*SIN(RADIANS(PARAMETERS!$D$9-C8520)/2))))*2*3958.756</f>
        <v>711.05534201105081</v>
      </c>
      <c r="F8520">
        <v>180.89665222168</v>
      </c>
      <c r="G8520">
        <v>209.25845336914</v>
      </c>
      <c r="H8520">
        <v>253.68765258789</v>
      </c>
      <c r="I8520">
        <v>293.46310424805</v>
      </c>
      <c r="J8520">
        <v>339.47549438477</v>
      </c>
      <c r="K8520" s="6">
        <f>IFERROR(EXP(TREND(LN($F$1:$J$1),LN(F8520:J8520),LN(Calculations!$B$3))),0)</f>
        <v>4.8767126785003431E-2</v>
      </c>
    </row>
    <row r="8521" spans="1:11" x14ac:dyDescent="0.35">
      <c r="A8521">
        <v>8518</v>
      </c>
      <c r="B8521" t="str">
        <f t="shared" si="133"/>
        <v>24-66.5</v>
      </c>
      <c r="C8521">
        <v>-66.587682011395998</v>
      </c>
      <c r="D8521">
        <v>24.225829791083001</v>
      </c>
      <c r="E8521">
        <f>ASIN(SQRT((SIN(RADIANS(PARAMETERS!$D$8-D8521)/2)*SIN(RADIANS(PARAMETERS!$D$8-D8521)/2))+(COS(RADIANS(D8521))*COS(RADIANS(PARAMETERS!$D$8))*SIN(RADIANS(PARAMETERS!$D$9-C8521)/2)*SIN(RADIANS(PARAMETERS!$D$9-C8521)/2))))*2*3958.756</f>
        <v>720.33681302515902</v>
      </c>
      <c r="F8521">
        <v>181.10285949707</v>
      </c>
      <c r="G8521">
        <v>209.47569274902</v>
      </c>
      <c r="H8521">
        <v>253.91697692871</v>
      </c>
      <c r="I8521">
        <v>293.69863891602</v>
      </c>
      <c r="J8521">
        <v>339.71362304688</v>
      </c>
      <c r="K8521" s="6">
        <f>IFERROR(EXP(TREND(LN($F$1:$J$1),LN(F8521:J8521),LN(Calculations!$B$3))),0)</f>
        <v>4.9062838512465512E-2</v>
      </c>
    </row>
    <row r="8522" spans="1:11" x14ac:dyDescent="0.35">
      <c r="A8522">
        <v>8519</v>
      </c>
      <c r="B8522" t="str">
        <f t="shared" si="133"/>
        <v>24-67</v>
      </c>
      <c r="C8522">
        <v>-66.859003346296006</v>
      </c>
      <c r="D8522">
        <v>24.225829791083001</v>
      </c>
      <c r="E8522">
        <f>ASIN(SQRT((SIN(RADIANS(PARAMETERS!$D$8-D8522)/2)*SIN(RADIANS(PARAMETERS!$D$8-D8522)/2))+(COS(RADIANS(D8522))*COS(RADIANS(PARAMETERS!$D$8))*SIN(RADIANS(PARAMETERS!$D$9-C8522)/2)*SIN(RADIANS(PARAMETERS!$D$9-C8522)/2))))*2*3958.756</f>
        <v>729.92498056743466</v>
      </c>
      <c r="F8522">
        <v>181.28884887695</v>
      </c>
      <c r="G8522">
        <v>209.67192077637</v>
      </c>
      <c r="H8522">
        <v>254.12463378906</v>
      </c>
      <c r="I8522">
        <v>293.91247558594</v>
      </c>
      <c r="J8522">
        <v>339.93051147461</v>
      </c>
      <c r="K8522" s="6">
        <f>IFERROR(EXP(TREND(LN($F$1:$J$1),LN(F8522:J8522),LN(Calculations!$B$3))),0)</f>
        <v>4.933069430912667E-2</v>
      </c>
    </row>
    <row r="8523" spans="1:11" x14ac:dyDescent="0.35">
      <c r="A8523">
        <v>8520</v>
      </c>
      <c r="B8523" t="str">
        <f t="shared" si="133"/>
        <v>24-67</v>
      </c>
      <c r="C8523">
        <v>-67.130324681196996</v>
      </c>
      <c r="D8523">
        <v>24.225829791083001</v>
      </c>
      <c r="E8523">
        <f>ASIN(SQRT((SIN(RADIANS(PARAMETERS!$D$8-D8523)/2)*SIN(RADIANS(PARAMETERS!$D$8-D8523)/2))+(COS(RADIANS(D8523))*COS(RADIANS(PARAMETERS!$D$8))*SIN(RADIANS(PARAMETERS!$D$9-C8523)/2)*SIN(RADIANS(PARAMETERS!$D$9-C8523)/2))))*2*3958.756</f>
        <v>739.80789547470442</v>
      </c>
      <c r="F8523">
        <v>181.48059082031</v>
      </c>
      <c r="G8523">
        <v>209.88369750977</v>
      </c>
      <c r="H8523">
        <v>254.36534118652</v>
      </c>
      <c r="I8523">
        <v>294.17697143555</v>
      </c>
      <c r="J8523">
        <v>340.22039794922</v>
      </c>
      <c r="K8523" s="6">
        <f>IFERROR(EXP(TREND(LN($F$1:$J$1),LN(F8523:J8523),LN(Calculations!$B$3))),0)</f>
        <v>4.959445032027452E-2</v>
      </c>
    </row>
    <row r="8524" spans="1:11" x14ac:dyDescent="0.35">
      <c r="A8524">
        <v>8521</v>
      </c>
      <c r="B8524" t="str">
        <f t="shared" si="133"/>
        <v>24-67.5</v>
      </c>
      <c r="C8524">
        <v>-67.401646016097999</v>
      </c>
      <c r="D8524">
        <v>24.225829791083001</v>
      </c>
      <c r="E8524">
        <f>ASIN(SQRT((SIN(RADIANS(PARAMETERS!$D$8-D8524)/2)*SIN(RADIANS(PARAMETERS!$D$8-D8524)/2))+(COS(RADIANS(D8524))*COS(RADIANS(PARAMETERS!$D$8))*SIN(RADIANS(PARAMETERS!$D$9-C8524)/2)*SIN(RADIANS(PARAMETERS!$D$9-C8524)/2))))*2*3958.756</f>
        <v>749.97388024152906</v>
      </c>
      <c r="F8524">
        <v>181.61488342285</v>
      </c>
      <c r="G8524">
        <v>210.0259552002</v>
      </c>
      <c r="H8524">
        <v>254.51690673828</v>
      </c>
      <c r="I8524">
        <v>294.33404541016</v>
      </c>
      <c r="J8524">
        <v>340.38107299805</v>
      </c>
      <c r="K8524" s="6">
        <f>IFERROR(EXP(TREND(LN($F$1:$J$1),LN(F8524:J8524),LN(Calculations!$B$3))),0)</f>
        <v>4.978892995445424E-2</v>
      </c>
    </row>
    <row r="8525" spans="1:11" x14ac:dyDescent="0.35">
      <c r="A8525">
        <v>8522</v>
      </c>
      <c r="B8525" t="str">
        <f t="shared" si="133"/>
        <v>24-67.5</v>
      </c>
      <c r="C8525">
        <v>-67.672967350999002</v>
      </c>
      <c r="D8525">
        <v>24.225829791083001</v>
      </c>
      <c r="E8525">
        <f>ASIN(SQRT((SIN(RADIANS(PARAMETERS!$D$8-D8525)/2)*SIN(RADIANS(PARAMETERS!$D$8-D8525)/2))+(COS(RADIANS(D8525))*COS(RADIANS(PARAMETERS!$D$8))*SIN(RADIANS(PARAMETERS!$D$9-C8525)/2)*SIN(RADIANS(PARAMETERS!$D$9-C8525)/2))))*2*3958.756</f>
        <v>760.41155575354867</v>
      </c>
      <c r="F8525">
        <v>181.72554016113</v>
      </c>
      <c r="G8525">
        <v>210.14863586426</v>
      </c>
      <c r="H8525">
        <v>254.65711975098</v>
      </c>
      <c r="I8525">
        <v>294.48886108398</v>
      </c>
      <c r="J8525">
        <v>340.55163574219</v>
      </c>
      <c r="K8525" s="6">
        <f>IFERROR(EXP(TREND(LN($F$1:$J$1),LN(F8525:J8525),LN(Calculations!$B$3))),0)</f>
        <v>4.9941610155191954E-2</v>
      </c>
    </row>
    <row r="8526" spans="1:11" x14ac:dyDescent="0.35">
      <c r="A8526">
        <v>8523</v>
      </c>
      <c r="B8526" t="str">
        <f t="shared" si="133"/>
        <v>24-68</v>
      </c>
      <c r="C8526">
        <v>-67.944288685900005</v>
      </c>
      <c r="D8526">
        <v>24.225829791083001</v>
      </c>
      <c r="E8526">
        <f>ASIN(SQRT((SIN(RADIANS(PARAMETERS!$D$8-D8526)/2)*SIN(RADIANS(PARAMETERS!$D$8-D8526)/2))+(COS(RADIANS(D8526))*COS(RADIANS(PARAMETERS!$D$8))*SIN(RADIANS(PARAMETERS!$D$9-C8526)/2)*SIN(RADIANS(PARAMETERS!$D$9-C8526)/2))))*2*3958.756</f>
        <v>771.10986257115655</v>
      </c>
      <c r="F8526">
        <v>181.83714294434</v>
      </c>
      <c r="G8526">
        <v>210.28736877441</v>
      </c>
      <c r="H8526">
        <v>254.84086608887</v>
      </c>
      <c r="I8526">
        <v>294.71508789063</v>
      </c>
      <c r="J8526">
        <v>340.82919311523</v>
      </c>
      <c r="K8526" s="6">
        <f>IFERROR(EXP(TREND(LN($F$1:$J$1),LN(F8526:J8526),LN(Calculations!$B$3))),0)</f>
        <v>5.0073312401775136E-2</v>
      </c>
    </row>
    <row r="8527" spans="1:11" x14ac:dyDescent="0.35">
      <c r="A8527">
        <v>8524</v>
      </c>
      <c r="B8527" t="str">
        <f t="shared" si="133"/>
        <v>24-68</v>
      </c>
      <c r="C8527">
        <v>-68.215610020800995</v>
      </c>
      <c r="D8527">
        <v>24.225829791083001</v>
      </c>
      <c r="E8527">
        <f>ASIN(SQRT((SIN(RADIANS(PARAMETERS!$D$8-D8527)/2)*SIN(RADIANS(PARAMETERS!$D$8-D8527)/2))+(COS(RADIANS(D8527))*COS(RADIANS(PARAMETERS!$D$8))*SIN(RADIANS(PARAMETERS!$D$9-C8527)/2)*SIN(RADIANS(PARAMETERS!$D$9-C8527)/2))))*2*3958.756</f>
        <v>782.05807725707257</v>
      </c>
      <c r="F8527">
        <v>181.88366699219</v>
      </c>
      <c r="G8527">
        <v>210.34173583984</v>
      </c>
      <c r="H8527">
        <v>254.90769958496</v>
      </c>
      <c r="I8527">
        <v>294.79327392578</v>
      </c>
      <c r="J8527">
        <v>340.92071533203</v>
      </c>
      <c r="K8527" s="6">
        <f>IFERROR(EXP(TREND(LN($F$1:$J$1),LN(F8527:J8527),LN(Calculations!$B$3))),0)</f>
        <v>5.0133461788725214E-2</v>
      </c>
    </row>
    <row r="8528" spans="1:11" x14ac:dyDescent="0.35">
      <c r="A8528">
        <v>8525</v>
      </c>
      <c r="B8528" t="str">
        <f t="shared" si="133"/>
        <v>24-68.5</v>
      </c>
      <c r="C8528">
        <v>-68.486931355701998</v>
      </c>
      <c r="D8528">
        <v>24.225829791083001</v>
      </c>
      <c r="E8528">
        <f>ASIN(SQRT((SIN(RADIANS(PARAMETERS!$D$8-D8528)/2)*SIN(RADIANS(PARAMETERS!$D$8-D8528)/2))+(COS(RADIANS(D8528))*COS(RADIANS(PARAMETERS!$D$8))*SIN(RADIANS(PARAMETERS!$D$9-C8528)/2)*SIN(RADIANS(PARAMETERS!$D$9-C8528)/2))))*2*3958.756</f>
        <v>793.24582424805681</v>
      </c>
      <c r="F8528">
        <v>181.9172668457</v>
      </c>
      <c r="G8528">
        <v>210.38854980469</v>
      </c>
      <c r="H8528">
        <v>254.97724914551</v>
      </c>
      <c r="I8528">
        <v>294.88500976563</v>
      </c>
      <c r="J8528">
        <v>341.03994750977</v>
      </c>
      <c r="K8528" s="6">
        <f>IFERROR(EXP(TREND(LN($F$1:$J$1),LN(F8528:J8528),LN(Calculations!$B$3))),0)</f>
        <v>5.0165467695552149E-2</v>
      </c>
    </row>
    <row r="8529" spans="1:11" x14ac:dyDescent="0.35">
      <c r="A8529">
        <v>8526</v>
      </c>
      <c r="B8529" t="str">
        <f t="shared" si="133"/>
        <v>24-69</v>
      </c>
      <c r="C8529">
        <v>-68.758252690603001</v>
      </c>
      <c r="D8529">
        <v>24.225829791083001</v>
      </c>
      <c r="E8529">
        <f>ASIN(SQRT((SIN(RADIANS(PARAMETERS!$D$8-D8529)/2)*SIN(RADIANS(PARAMETERS!$D$8-D8529)/2))+(COS(RADIANS(D8529))*COS(RADIANS(PARAMETERS!$D$8))*SIN(RADIANS(PARAMETERS!$D$9-C8529)/2)*SIN(RADIANS(PARAMETERS!$D$9-C8529)/2))))*2*3958.756</f>
        <v>804.66308376488155</v>
      </c>
      <c r="F8529">
        <v>181.96379089355</v>
      </c>
      <c r="G8529">
        <v>210.46601867676</v>
      </c>
      <c r="H8529">
        <v>255.1092376709</v>
      </c>
      <c r="I8529">
        <v>295.07113647461</v>
      </c>
      <c r="J8529">
        <v>341.29412841797</v>
      </c>
      <c r="K8529" s="6">
        <f>IFERROR(EXP(TREND(LN($F$1:$J$1),LN(F8529:J8529),LN(Calculations!$B$3))),0)</f>
        <v>5.0190565348537414E-2</v>
      </c>
    </row>
    <row r="8530" spans="1:11" x14ac:dyDescent="0.35">
      <c r="A8530">
        <v>8527</v>
      </c>
      <c r="B8530" t="str">
        <f t="shared" si="133"/>
        <v>24-69</v>
      </c>
      <c r="C8530">
        <v>-69.029574025504004</v>
      </c>
      <c r="D8530">
        <v>24.225829791083001</v>
      </c>
      <c r="E8530">
        <f>ASIN(SQRT((SIN(RADIANS(PARAMETERS!$D$8-D8530)/2)*SIN(RADIANS(PARAMETERS!$D$8-D8530)/2))+(COS(RADIANS(D8530))*COS(RADIANS(PARAMETERS!$D$8))*SIN(RADIANS(PARAMETERS!$D$9-C8530)/2)*SIN(RADIANS(PARAMETERS!$D$9-C8530)/2))))*2*3958.756</f>
        <v>816.30019623843123</v>
      </c>
      <c r="F8530">
        <v>181.94763183594</v>
      </c>
      <c r="G8530">
        <v>210.46029663086</v>
      </c>
      <c r="H8530">
        <v>255.12321472168</v>
      </c>
      <c r="I8530">
        <v>295.10568237305</v>
      </c>
      <c r="J8530">
        <v>341.35537719727</v>
      </c>
      <c r="K8530" s="6">
        <f>IFERROR(EXP(TREND(LN($F$1:$J$1),LN(F8530:J8530),LN(Calculations!$B$3))),0)</f>
        <v>5.0149602600480167E-2</v>
      </c>
    </row>
    <row r="8531" spans="1:11" x14ac:dyDescent="0.35">
      <c r="A8531">
        <v>8528</v>
      </c>
      <c r="B8531" t="str">
        <f t="shared" si="133"/>
        <v>24-69.5</v>
      </c>
      <c r="C8531">
        <v>-69.300895360404994</v>
      </c>
      <c r="D8531">
        <v>24.225829791083001</v>
      </c>
      <c r="E8531">
        <f>ASIN(SQRT((SIN(RADIANS(PARAMETERS!$D$8-D8531)/2)*SIN(RADIANS(PARAMETERS!$D$8-D8531)/2))+(COS(RADIANS(D8531))*COS(RADIANS(PARAMETERS!$D$8))*SIN(RADIANS(PARAMETERS!$D$9-C8531)/2)*SIN(RADIANS(PARAMETERS!$D$9-C8531)/2))))*2*3958.756</f>
        <v>828.14786370601576</v>
      </c>
      <c r="F8531">
        <v>181.94021606445</v>
      </c>
      <c r="G8531">
        <v>210.47735595703</v>
      </c>
      <c r="H8531">
        <v>255.18510437012</v>
      </c>
      <c r="I8531">
        <v>295.21343994141</v>
      </c>
      <c r="J8531">
        <v>341.52197265625</v>
      </c>
      <c r="K8531" s="6">
        <f>IFERROR(EXP(TREND(LN($F$1:$J$1),LN(F8531:J8531),LN(Calculations!$B$3))),0)</f>
        <v>5.0101119930266218E-2</v>
      </c>
    </row>
    <row r="8532" spans="1:11" x14ac:dyDescent="0.35">
      <c r="A8532">
        <v>8529</v>
      </c>
      <c r="B8532" t="str">
        <f t="shared" si="133"/>
        <v>24-69.5</v>
      </c>
      <c r="C8532">
        <v>-69.572216695305997</v>
      </c>
      <c r="D8532">
        <v>24.225829791083001</v>
      </c>
      <c r="E8532">
        <f>ASIN(SQRT((SIN(RADIANS(PARAMETERS!$D$8-D8532)/2)*SIN(RADIANS(PARAMETERS!$D$8-D8532)/2))+(COS(RADIANS(D8532))*COS(RADIANS(PARAMETERS!$D$8))*SIN(RADIANS(PARAMETERS!$D$9-C8532)/2)*SIN(RADIANS(PARAMETERS!$D$9-C8532)/2))))*2*3958.756</f>
        <v>840.19714860297483</v>
      </c>
      <c r="F8532">
        <v>181.9680480957</v>
      </c>
      <c r="G8532">
        <v>210.55665588379</v>
      </c>
      <c r="H8532">
        <v>255.35691833496</v>
      </c>
      <c r="I8532">
        <v>295.47857666016</v>
      </c>
      <c r="J8532">
        <v>341.90570068359</v>
      </c>
      <c r="K8532" s="6">
        <f>IFERROR(EXP(TREND(LN($F$1:$J$1),LN(F8532:J8532),LN(Calculations!$B$3))),0)</f>
        <v>5.0066667137352805E-2</v>
      </c>
    </row>
    <row r="8533" spans="1:11" x14ac:dyDescent="0.35">
      <c r="A8533">
        <v>8530</v>
      </c>
      <c r="B8533" t="str">
        <f t="shared" si="133"/>
        <v>24-70</v>
      </c>
      <c r="C8533">
        <v>-69.843538030207</v>
      </c>
      <c r="D8533">
        <v>24.225829791083001</v>
      </c>
      <c r="E8533">
        <f>ASIN(SQRT((SIN(RADIANS(PARAMETERS!$D$8-D8533)/2)*SIN(RADIANS(PARAMETERS!$D$8-D8533)/2))+(COS(RADIANS(D8533))*COS(RADIANS(PARAMETERS!$D$8))*SIN(RADIANS(PARAMETERS!$D$9-C8533)/2)*SIN(RADIANS(PARAMETERS!$D$9-C8533)/2))))*2*3958.756</f>
        <v>852.43947034231587</v>
      </c>
      <c r="F8533">
        <v>181.95783996582</v>
      </c>
      <c r="G8533">
        <v>210.59928894043</v>
      </c>
      <c r="H8533">
        <v>255.49612426758</v>
      </c>
      <c r="I8533">
        <v>295.71640014648</v>
      </c>
      <c r="J8533">
        <v>342.26989746094</v>
      </c>
      <c r="K8533" s="6">
        <f>IFERROR(EXP(TREND(LN($F$1:$J$1),LN(F8533:J8533),LN(Calculations!$B$3))),0)</f>
        <v>4.9971833461148293E-2</v>
      </c>
    </row>
    <row r="8534" spans="1:11" x14ac:dyDescent="0.35">
      <c r="A8534">
        <v>8531</v>
      </c>
      <c r="B8534" t="str">
        <f t="shared" si="133"/>
        <v>24-70</v>
      </c>
      <c r="C8534">
        <v>-70.114859365108003</v>
      </c>
      <c r="D8534">
        <v>24.225829791083001</v>
      </c>
      <c r="E8534">
        <f>ASIN(SQRT((SIN(RADIANS(PARAMETERS!$D$8-D8534)/2)*SIN(RADIANS(PARAMETERS!$D$8-D8534)/2))+(COS(RADIANS(D8534))*COS(RADIANS(PARAMETERS!$D$8))*SIN(RADIANS(PARAMETERS!$D$9-C8534)/2)*SIN(RADIANS(PARAMETERS!$D$9-C8534)/2))))*2*3958.756</f>
        <v>864.86660004107262</v>
      </c>
      <c r="F8534">
        <v>181.96083068848</v>
      </c>
      <c r="G8534">
        <v>210.67210388184</v>
      </c>
      <c r="H8534">
        <v>255.69586181641</v>
      </c>
      <c r="I8534">
        <v>296.04531860352</v>
      </c>
      <c r="J8534">
        <v>342.76385498047</v>
      </c>
      <c r="K8534" s="6">
        <f>IFERROR(EXP(TREND(LN($F$1:$J$1),LN(F8534:J8534),LN(Calculations!$B$3))),0)</f>
        <v>4.9872693989938641E-2</v>
      </c>
    </row>
    <row r="8535" spans="1:11" x14ac:dyDescent="0.35">
      <c r="A8535">
        <v>8532</v>
      </c>
      <c r="B8535" t="str">
        <f t="shared" si="133"/>
        <v>24-70.5</v>
      </c>
      <c r="C8535">
        <v>-70.386180700009007</v>
      </c>
      <c r="D8535">
        <v>24.225829791083001</v>
      </c>
      <c r="E8535">
        <f>ASIN(SQRT((SIN(RADIANS(PARAMETERS!$D$8-D8535)/2)*SIN(RADIANS(PARAMETERS!$D$8-D8535)/2))+(COS(RADIANS(D8535))*COS(RADIANS(PARAMETERS!$D$8))*SIN(RADIANS(PARAMETERS!$D$9-C8535)/2)*SIN(RADIANS(PARAMETERS!$D$9-C8535)/2))))*2*3958.756</f>
        <v>877.47065371750978</v>
      </c>
      <c r="F8535">
        <v>181.9877166748</v>
      </c>
      <c r="G8535">
        <v>210.78778076172</v>
      </c>
      <c r="H8535">
        <v>255.97219848633</v>
      </c>
      <c r="I8535">
        <v>296.48455810547</v>
      </c>
      <c r="J8535">
        <v>343.41079711914</v>
      </c>
      <c r="K8535" s="6">
        <f>IFERROR(EXP(TREND(LN($F$1:$J$1),LN(F8535:J8535),LN(Calculations!$B$3))),0)</f>
        <v>4.9782675796723616E-2</v>
      </c>
    </row>
    <row r="8536" spans="1:11" x14ac:dyDescent="0.35">
      <c r="A8536">
        <v>8533</v>
      </c>
      <c r="B8536" t="str">
        <f t="shared" si="133"/>
        <v>24-70.5</v>
      </c>
      <c r="C8536">
        <v>-70.657502034909996</v>
      </c>
      <c r="D8536">
        <v>24.225829791083001</v>
      </c>
      <c r="E8536">
        <f>ASIN(SQRT((SIN(RADIANS(PARAMETERS!$D$8-D8536)/2)*SIN(RADIANS(PARAMETERS!$D$8-D8536)/2))+(COS(RADIANS(D8536))*COS(RADIANS(PARAMETERS!$D$8))*SIN(RADIANS(PARAMETERS!$D$9-C8536)/2)*SIN(RADIANS(PARAMETERS!$D$9-C8536)/2))))*2*3958.756</f>
        <v>890.24408424924354</v>
      </c>
      <c r="F8536">
        <v>181.96051025391</v>
      </c>
      <c r="G8536">
        <v>210.82571411133</v>
      </c>
      <c r="H8536">
        <v>256.12979125977</v>
      </c>
      <c r="I8536">
        <v>296.76489257813</v>
      </c>
      <c r="J8536">
        <v>343.84881591797</v>
      </c>
      <c r="K8536" s="6">
        <f>IFERROR(EXP(TREND(LN($F$1:$J$1),LN(F8536:J8536),LN(Calculations!$B$3))),0)</f>
        <v>4.9646219786341608E-2</v>
      </c>
    </row>
    <row r="8537" spans="1:11" x14ac:dyDescent="0.35">
      <c r="A8537">
        <v>8534</v>
      </c>
      <c r="B8537" t="str">
        <f t="shared" si="133"/>
        <v>24-71</v>
      </c>
      <c r="C8537">
        <v>-70.928823369810999</v>
      </c>
      <c r="D8537">
        <v>24.225829791083001</v>
      </c>
      <c r="E8537">
        <f>ASIN(SQRT((SIN(RADIANS(PARAMETERS!$D$8-D8537)/2)*SIN(RADIANS(PARAMETERS!$D$8-D8537)/2))+(COS(RADIANS(D8537))*COS(RADIANS(PARAMETERS!$D$8))*SIN(RADIANS(PARAMETERS!$D$9-C8537)/2)*SIN(RADIANS(PARAMETERS!$D$9-C8537)/2))))*2*3958.756</f>
        <v>903.17967234952744</v>
      </c>
      <c r="F8537">
        <v>181.94473266602</v>
      </c>
      <c r="G8537">
        <v>210.87297058105</v>
      </c>
      <c r="H8537">
        <v>256.29241943359</v>
      </c>
      <c r="I8537">
        <v>297.04547119141</v>
      </c>
      <c r="J8537">
        <v>344.28063964844</v>
      </c>
      <c r="K8537" s="6">
        <f>IFERROR(EXP(TREND(LN($F$1:$J$1),LN(F8537:J8537),LN(Calculations!$B$3))),0)</f>
        <v>4.9531224113839971E-2</v>
      </c>
    </row>
    <row r="8538" spans="1:11" x14ac:dyDescent="0.35">
      <c r="A8538">
        <v>8535</v>
      </c>
      <c r="B8538" t="str">
        <f t="shared" si="133"/>
        <v>24-71</v>
      </c>
      <c r="C8538">
        <v>-71.200144704712002</v>
      </c>
      <c r="D8538">
        <v>24.225829791083001</v>
      </c>
      <c r="E8538">
        <f>ASIN(SQRT((SIN(RADIANS(PARAMETERS!$D$8-D8538)/2)*SIN(RADIANS(PARAMETERS!$D$8-D8538)/2))+(COS(RADIANS(D8538))*COS(RADIANS(PARAMETERS!$D$8))*SIN(RADIANS(PARAMETERS!$D$9-C8538)/2)*SIN(RADIANS(PARAMETERS!$D$9-C8538)/2))))*2*3958.756</f>
        <v>916.270516787833</v>
      </c>
      <c r="F8538">
        <v>181.94596862793</v>
      </c>
      <c r="G8538">
        <v>210.93438720703</v>
      </c>
      <c r="H8538">
        <v>256.46337890625</v>
      </c>
      <c r="I8538">
        <v>297.32803344727</v>
      </c>
      <c r="J8538">
        <v>344.70596313477</v>
      </c>
      <c r="K8538" s="6">
        <f>IFERROR(EXP(TREND(LN($F$1:$J$1),LN(F8538:J8538),LN(Calculations!$B$3))),0)</f>
        <v>4.944660779624515E-2</v>
      </c>
    </row>
    <row r="8539" spans="1:11" x14ac:dyDescent="0.35">
      <c r="A8539">
        <v>8536</v>
      </c>
      <c r="B8539" t="str">
        <f t="shared" si="133"/>
        <v>24-71.5</v>
      </c>
      <c r="C8539">
        <v>-71.471466039613006</v>
      </c>
      <c r="D8539">
        <v>24.225829791083001</v>
      </c>
      <c r="E8539">
        <f>ASIN(SQRT((SIN(RADIANS(PARAMETERS!$D$8-D8539)/2)*SIN(RADIANS(PARAMETERS!$D$8-D8539)/2))+(COS(RADIANS(D8539))*COS(RADIANS(PARAMETERS!$D$8))*SIN(RADIANS(PARAMETERS!$D$9-C8539)/2)*SIN(RADIANS(PARAMETERS!$D$9-C8539)/2))))*2*3958.756</f>
        <v>929.51002405186011</v>
      </c>
      <c r="F8539">
        <v>181.90200805664</v>
      </c>
      <c r="G8539">
        <v>210.91468811035</v>
      </c>
      <c r="H8539">
        <v>256.48968505859</v>
      </c>
      <c r="I8539">
        <v>297.40258789063</v>
      </c>
      <c r="J8539">
        <v>344.84344482422</v>
      </c>
      <c r="K8539" s="6">
        <f>IFERROR(EXP(TREND(LN($F$1:$J$1),LN(F8539:J8539),LN(Calculations!$B$3))),0)</f>
        <v>4.9345948622349388E-2</v>
      </c>
    </row>
    <row r="8540" spans="1:11" x14ac:dyDescent="0.35">
      <c r="A8540">
        <v>8537</v>
      </c>
      <c r="B8540" t="str">
        <f t="shared" si="133"/>
        <v>24-71.5</v>
      </c>
      <c r="C8540">
        <v>-71.742787374513995</v>
      </c>
      <c r="D8540">
        <v>24.225829791083001</v>
      </c>
      <c r="E8540">
        <f>ASIN(SQRT((SIN(RADIANS(PARAMETERS!$D$8-D8540)/2)*SIN(RADIANS(PARAMETERS!$D$8-D8540)/2))+(COS(RADIANS(D8540))*COS(RADIANS(PARAMETERS!$D$8))*SIN(RADIANS(PARAMETERS!$D$9-C8540)/2)*SIN(RADIANS(PARAMETERS!$D$9-C8540)/2))))*2*3958.756</f>
        <v>942.89189762134004</v>
      </c>
      <c r="F8540">
        <v>181.87632751465</v>
      </c>
      <c r="G8540">
        <v>210.9114074707</v>
      </c>
      <c r="H8540">
        <v>256.52825927734</v>
      </c>
      <c r="I8540">
        <v>297.48458862305</v>
      </c>
      <c r="J8540">
        <v>344.98168945313</v>
      </c>
      <c r="K8540" s="6">
        <f>IFERROR(EXP(TREND(LN($F$1:$J$1),LN(F8540:J8540),LN(Calculations!$B$3))),0)</f>
        <v>4.9275698595068335E-2</v>
      </c>
    </row>
    <row r="8541" spans="1:11" x14ac:dyDescent="0.35">
      <c r="A8541">
        <v>8538</v>
      </c>
      <c r="B8541" t="str">
        <f t="shared" si="133"/>
        <v>24-72</v>
      </c>
      <c r="C8541">
        <v>-72.014108709414998</v>
      </c>
      <c r="D8541">
        <v>24.225829791083001</v>
      </c>
      <c r="E8541">
        <f>ASIN(SQRT((SIN(RADIANS(PARAMETERS!$D$8-D8541)/2)*SIN(RADIANS(PARAMETERS!$D$8-D8541)/2))+(COS(RADIANS(D8541))*COS(RADIANS(PARAMETERS!$D$8))*SIN(RADIANS(PARAMETERS!$D$9-C8541)/2)*SIN(RADIANS(PARAMETERS!$D$9-C8541)/2))))*2*3958.756</f>
        <v>956.4101269996379</v>
      </c>
      <c r="F8541">
        <v>181.87149047852</v>
      </c>
      <c r="G8541">
        <v>210.92799377441</v>
      </c>
      <c r="H8541">
        <v>256.58404541016</v>
      </c>
      <c r="I8541">
        <v>297.58053588867</v>
      </c>
      <c r="J8541">
        <v>345.12911987305</v>
      </c>
      <c r="K8541" s="6">
        <f>IFERROR(EXP(TREND(LN($F$1:$J$1),LN(F8541:J8541),LN(Calculations!$B$3))),0)</f>
        <v>4.9238134435298536E-2</v>
      </c>
    </row>
    <row r="8542" spans="1:11" x14ac:dyDescent="0.35">
      <c r="A8542">
        <v>8539</v>
      </c>
      <c r="B8542" t="str">
        <f t="shared" si="133"/>
        <v>24-72.5</v>
      </c>
      <c r="C8542">
        <v>-72.285430044316001</v>
      </c>
      <c r="D8542">
        <v>24.225829791083001</v>
      </c>
      <c r="E8542">
        <f>ASIN(SQRT((SIN(RADIANS(PARAMETERS!$D$8-D8542)/2)*SIN(RADIANS(PARAMETERS!$D$8-D8542)/2))+(COS(RADIANS(D8542))*COS(RADIANS(PARAMETERS!$D$8))*SIN(RADIANS(PARAMETERS!$D$9-C8542)/2)*SIN(RADIANS(PARAMETERS!$D$9-C8542)/2))))*2*3958.756</f>
        <v>970.05897662712823</v>
      </c>
      <c r="F8542">
        <v>181.8712310791</v>
      </c>
      <c r="G8542">
        <v>210.9352722168</v>
      </c>
      <c r="H8542">
        <v>256.60507202148</v>
      </c>
      <c r="I8542">
        <v>297.6155090332</v>
      </c>
      <c r="J8542">
        <v>345.18197631836</v>
      </c>
      <c r="K8542" s="6">
        <f>IFERROR(EXP(TREND(LN($F$1:$J$1),LN(F8542:J8542),LN(Calculations!$B$3))),0)</f>
        <v>4.9227136498777115E-2</v>
      </c>
    </row>
    <row r="8543" spans="1:11" x14ac:dyDescent="0.35">
      <c r="A8543">
        <v>8540</v>
      </c>
      <c r="B8543" t="str">
        <f t="shared" si="133"/>
        <v>24-72.5</v>
      </c>
      <c r="C8543">
        <v>-72.556751379217005</v>
      </c>
      <c r="D8543">
        <v>24.225829791083001</v>
      </c>
      <c r="E8543">
        <f>ASIN(SQRT((SIN(RADIANS(PARAMETERS!$D$8-D8543)/2)*SIN(RADIANS(PARAMETERS!$D$8-D8543)/2))+(COS(RADIANS(D8543))*COS(RADIANS(PARAMETERS!$D$8))*SIN(RADIANS(PARAMETERS!$D$9-C8543)/2)*SIN(RADIANS(PARAMETERS!$D$9-C8543)/2))))*2*3958.756</f>
        <v>983.83297478064412</v>
      </c>
      <c r="F8543">
        <v>181.94898986816</v>
      </c>
      <c r="G8543">
        <v>211.04534912109</v>
      </c>
      <c r="H8543">
        <v>256.77087402344</v>
      </c>
      <c r="I8543">
        <v>297.83575439453</v>
      </c>
      <c r="J8543">
        <v>345.4697265625</v>
      </c>
      <c r="K8543" s="6">
        <f>IFERROR(EXP(TREND(LN($F$1:$J$1),LN(F8543:J8543),LN(Calculations!$B$3))),0)</f>
        <v>4.9297489721193577E-2</v>
      </c>
    </row>
    <row r="8544" spans="1:11" x14ac:dyDescent="0.35">
      <c r="A8544">
        <v>8541</v>
      </c>
      <c r="B8544" t="str">
        <f t="shared" si="133"/>
        <v>24-73</v>
      </c>
      <c r="C8544">
        <v>-72.828072714117994</v>
      </c>
      <c r="D8544">
        <v>24.225829791083001</v>
      </c>
      <c r="E8544">
        <f>ASIN(SQRT((SIN(RADIANS(PARAMETERS!$D$8-D8544)/2)*SIN(RADIANS(PARAMETERS!$D$8-D8544)/2))+(COS(RADIANS(D8544))*COS(RADIANS(PARAMETERS!$D$8))*SIN(RADIANS(PARAMETERS!$D$9-C8544)/2)*SIN(RADIANS(PARAMETERS!$D$9-C8544)/2))))*2*3958.756</f>
        <v>997.72690254578504</v>
      </c>
      <c r="F8544">
        <v>182.0718536377</v>
      </c>
      <c r="G8544">
        <v>211.21235656738</v>
      </c>
      <c r="H8544">
        <v>257.0133972168</v>
      </c>
      <c r="I8544">
        <v>298.15148925781</v>
      </c>
      <c r="J8544">
        <v>345.87585449219</v>
      </c>
      <c r="K8544" s="6">
        <f>IFERROR(EXP(TREND(LN($F$1:$J$1),LN(F8544:J8544),LN(Calculations!$B$3))),0)</f>
        <v>4.9418404341809177E-2</v>
      </c>
    </row>
    <row r="8545" spans="1:11" x14ac:dyDescent="0.35">
      <c r="A8545">
        <v>8542</v>
      </c>
      <c r="B8545" t="str">
        <f t="shared" si="133"/>
        <v>24-73</v>
      </c>
      <c r="C8545">
        <v>-73.099394049018997</v>
      </c>
      <c r="D8545">
        <v>24.225829791083001</v>
      </c>
      <c r="E8545">
        <f>ASIN(SQRT((SIN(RADIANS(PARAMETERS!$D$8-D8545)/2)*SIN(RADIANS(PARAMETERS!$D$8-D8545)/2))+(COS(RADIANS(D8545))*COS(RADIANS(PARAMETERS!$D$8))*SIN(RADIANS(PARAMETERS!$D$9-C8545)/2)*SIN(RADIANS(PARAMETERS!$D$9-C8545)/2))))*2*3958.756</f>
        <v>1011.7357829334607</v>
      </c>
      <c r="F8545">
        <v>182.09698486328</v>
      </c>
      <c r="G8545">
        <v>211.23469543457</v>
      </c>
      <c r="H8545">
        <v>257.0295715332</v>
      </c>
      <c r="I8545">
        <v>298.16058349609</v>
      </c>
      <c r="J8545">
        <v>345.87518310547</v>
      </c>
      <c r="K8545" s="6">
        <f>IFERROR(EXP(TREND(LN($F$1:$J$1),LN(F8545:J8545),LN(Calculations!$B$3))),0)</f>
        <v>4.946004233606352E-2</v>
      </c>
    </row>
    <row r="8546" spans="1:11" x14ac:dyDescent="0.35">
      <c r="A8546">
        <v>8543</v>
      </c>
      <c r="B8546" t="str">
        <f t="shared" si="133"/>
        <v>24-73.5</v>
      </c>
      <c r="C8546">
        <v>-73.37071538392</v>
      </c>
      <c r="D8546">
        <v>24.225829791083001</v>
      </c>
      <c r="E8546">
        <f>ASIN(SQRT((SIN(RADIANS(PARAMETERS!$D$8-D8546)/2)*SIN(RADIANS(PARAMETERS!$D$8-D8546)/2))+(COS(RADIANS(D8546))*COS(RADIANS(PARAMETERS!$D$8))*SIN(RADIANS(PARAMETERS!$D$9-C8546)/2)*SIN(RADIANS(PARAMETERS!$D$9-C8546)/2))))*2*3958.756</f>
        <v>1025.854870198538</v>
      </c>
      <c r="F8546">
        <v>182.09880065918</v>
      </c>
      <c r="G8546">
        <v>211.2140045166</v>
      </c>
      <c r="H8546">
        <v>256.96780395508</v>
      </c>
      <c r="I8546">
        <v>298.05685424805</v>
      </c>
      <c r="J8546">
        <v>345.71768188477</v>
      </c>
      <c r="K8546" s="6">
        <f>IFERROR(EXP(TREND(LN($F$1:$J$1),LN(F8546:J8546),LN(Calculations!$B$3))),0)</f>
        <v>4.9494839375560928E-2</v>
      </c>
    </row>
    <row r="8547" spans="1:11" x14ac:dyDescent="0.35">
      <c r="A8547">
        <v>8544</v>
      </c>
      <c r="B8547" t="str">
        <f t="shared" si="133"/>
        <v>24-73.5</v>
      </c>
      <c r="C8547">
        <v>-73.642036718821004</v>
      </c>
      <c r="D8547">
        <v>24.225829791083001</v>
      </c>
      <c r="E8547">
        <f>ASIN(SQRT((SIN(RADIANS(PARAMETERS!$D$8-D8547)/2)*SIN(RADIANS(PARAMETERS!$D$8-D8547)/2))+(COS(RADIANS(D8547))*COS(RADIANS(PARAMETERS!$D$8))*SIN(RADIANS(PARAMETERS!$D$9-C8547)/2)*SIN(RADIANS(PARAMETERS!$D$9-C8547)/2))))*2*3958.756</f>
        <v>1040.0796394067356</v>
      </c>
      <c r="F8547">
        <v>182.07063293457</v>
      </c>
      <c r="G8547">
        <v>211.14141845703</v>
      </c>
      <c r="H8547">
        <v>256.81539916992</v>
      </c>
      <c r="I8547">
        <v>297.8239440918</v>
      </c>
      <c r="J8547">
        <v>345.3825378418</v>
      </c>
      <c r="K8547" s="6">
        <f>IFERROR(EXP(TREND(LN($F$1:$J$1),LN(F8547:J8547),LN(Calculations!$B$3))),0)</f>
        <v>4.9516060810805312E-2</v>
      </c>
    </row>
    <row r="8548" spans="1:11" x14ac:dyDescent="0.35">
      <c r="A8548">
        <v>8545</v>
      </c>
      <c r="B8548" t="str">
        <f t="shared" si="133"/>
        <v>24-74</v>
      </c>
      <c r="C8548">
        <v>-73.913358053722007</v>
      </c>
      <c r="D8548">
        <v>24.225829791083001</v>
      </c>
      <c r="E8548">
        <f>ASIN(SQRT((SIN(RADIANS(PARAMETERS!$D$8-D8548)/2)*SIN(RADIANS(PARAMETERS!$D$8-D8548)/2))+(COS(RADIANS(D8548))*COS(RADIANS(PARAMETERS!$D$8))*SIN(RADIANS(PARAMETERS!$D$9-C8548)/2)*SIN(RADIANS(PARAMETERS!$D$9-C8548)/2))))*2*3958.756</f>
        <v>1054.4057762857472</v>
      </c>
      <c r="F8548">
        <v>181.99957275391</v>
      </c>
      <c r="G8548">
        <v>210.99633789063</v>
      </c>
      <c r="H8548">
        <v>256.53826904297</v>
      </c>
      <c r="I8548">
        <v>297.41439819336</v>
      </c>
      <c r="J8548">
        <v>344.80535888672</v>
      </c>
      <c r="K8548" s="6">
        <f>IFERROR(EXP(TREND(LN($F$1:$J$1),LN(F8548:J8548),LN(Calculations!$B$3))),0)</f>
        <v>4.9515459007826508E-2</v>
      </c>
    </row>
    <row r="8549" spans="1:11" x14ac:dyDescent="0.35">
      <c r="A8549">
        <v>8546</v>
      </c>
      <c r="B8549" t="str">
        <f t="shared" si="133"/>
        <v>24-74</v>
      </c>
      <c r="C8549">
        <v>-74.184679388622996</v>
      </c>
      <c r="D8549">
        <v>24.225829791083001</v>
      </c>
      <c r="E8549">
        <f>ASIN(SQRT((SIN(RADIANS(PARAMETERS!$D$8-D8549)/2)*SIN(RADIANS(PARAMETERS!$D$8-D8549)/2))+(COS(RADIANS(D8549))*COS(RADIANS(PARAMETERS!$D$8))*SIN(RADIANS(PARAMETERS!$D$9-C8549)/2)*SIN(RADIANS(PARAMETERS!$D$9-C8549)/2))))*2*3958.756</f>
        <v>1068.8291673878807</v>
      </c>
      <c r="F8549">
        <v>181.96446228027</v>
      </c>
      <c r="G8549">
        <v>210.90188598633</v>
      </c>
      <c r="H8549">
        <v>256.3371887207</v>
      </c>
      <c r="I8549">
        <v>297.1057434082</v>
      </c>
      <c r="J8549">
        <v>344.36013793945</v>
      </c>
      <c r="K8549" s="6">
        <f>IFERROR(EXP(TREND(LN($F$1:$J$1),LN(F8549:J8549),LN(Calculations!$B$3))),0)</f>
        <v>4.9547878463210009E-2</v>
      </c>
    </row>
    <row r="8550" spans="1:11" x14ac:dyDescent="0.35">
      <c r="A8550">
        <v>8547</v>
      </c>
      <c r="B8550" t="str">
        <f t="shared" si="133"/>
        <v>24-74.5</v>
      </c>
      <c r="C8550">
        <v>-74.456000723523999</v>
      </c>
      <c r="D8550">
        <v>24.225829791083001</v>
      </c>
      <c r="E8550">
        <f>ASIN(SQRT((SIN(RADIANS(PARAMETERS!$D$8-D8550)/2)*SIN(RADIANS(PARAMETERS!$D$8-D8550)/2))+(COS(RADIANS(D8550))*COS(RADIANS(PARAMETERS!$D$8))*SIN(RADIANS(PARAMETERS!$D$9-C8550)/2)*SIN(RADIANS(PARAMETERS!$D$9-C8550)/2))))*2*3958.756</f>
        <v>1083.3458905840687</v>
      </c>
      <c r="F8550">
        <v>181.93849182129</v>
      </c>
      <c r="G8550">
        <v>210.81977844238</v>
      </c>
      <c r="H8550">
        <v>256.1540222168</v>
      </c>
      <c r="I8550">
        <v>296.82052612305</v>
      </c>
      <c r="J8550">
        <v>343.94519042969</v>
      </c>
      <c r="K8550" s="6">
        <f>IFERROR(EXP(TREND(LN($F$1:$J$1),LN(F8550:J8550),LN(Calculations!$B$3))),0)</f>
        <v>4.9589550447924041E-2</v>
      </c>
    </row>
    <row r="8551" spans="1:11" x14ac:dyDescent="0.35">
      <c r="A8551">
        <v>8548</v>
      </c>
      <c r="B8551" t="str">
        <f t="shared" si="133"/>
        <v>24-74.5</v>
      </c>
      <c r="C8551">
        <v>-74.727322058425003</v>
      </c>
      <c r="D8551">
        <v>24.225829791083001</v>
      </c>
      <c r="E8551">
        <f>ASIN(SQRT((SIN(RADIANS(PARAMETERS!$D$8-D8551)/2)*SIN(RADIANS(PARAMETERS!$D$8-D8551)/2))+(COS(RADIANS(D8551))*COS(RADIANS(PARAMETERS!$D$8))*SIN(RADIANS(PARAMETERS!$D$9-C8551)/2)*SIN(RADIANS(PARAMETERS!$D$9-C8551)/2))))*2*3958.756</f>
        <v>1097.9522059028079</v>
      </c>
      <c r="F8551">
        <v>181.87338256836</v>
      </c>
      <c r="G8551">
        <v>210.67903137207</v>
      </c>
      <c r="H8551">
        <v>255.87840270996</v>
      </c>
      <c r="I8551">
        <v>296.40966796875</v>
      </c>
      <c r="J8551">
        <v>343.36337280273</v>
      </c>
      <c r="K8551" s="6">
        <f>IFERROR(EXP(TREND(LN($F$1:$J$1),LN(F8551:J8551),LN(Calculations!$B$3))),0)</f>
        <v>4.9600334344156394E-2</v>
      </c>
    </row>
    <row r="8552" spans="1:11" x14ac:dyDescent="0.35">
      <c r="A8552">
        <v>8549</v>
      </c>
      <c r="B8552" t="str">
        <f t="shared" si="133"/>
        <v>24-75</v>
      </c>
      <c r="C8552">
        <v>-74.998643393324997</v>
      </c>
      <c r="D8552">
        <v>24.225829791083001</v>
      </c>
      <c r="E8552">
        <f>ASIN(SQRT((SIN(RADIANS(PARAMETERS!$D$8-D8552)/2)*SIN(RADIANS(PARAMETERS!$D$8-D8552)/2))+(COS(RADIANS(D8552))*COS(RADIANS(PARAMETERS!$D$8))*SIN(RADIANS(PARAMETERS!$D$9-C8552)/2)*SIN(RADIANS(PARAMETERS!$D$9-C8552)/2))))*2*3958.756</f>
        <v>1112.6445467222622</v>
      </c>
      <c r="F8552">
        <v>181.82838439941</v>
      </c>
      <c r="G8552">
        <v>210.57131958008</v>
      </c>
      <c r="H8552">
        <v>255.65872192383</v>
      </c>
      <c r="I8552">
        <v>296.07766723633</v>
      </c>
      <c r="J8552">
        <v>342.88922119141</v>
      </c>
      <c r="K8552" s="6">
        <f>IFERROR(EXP(TREND(LN($F$1:$J$1),LN(F8552:J8552),LN(Calculations!$B$3))),0)</f>
        <v>4.962271742683573E-2</v>
      </c>
    </row>
    <row r="8553" spans="1:11" x14ac:dyDescent="0.35">
      <c r="A8553">
        <v>8550</v>
      </c>
      <c r="B8553" t="str">
        <f t="shared" si="133"/>
        <v>24-75.5</v>
      </c>
      <c r="C8553">
        <v>-75.269964728226</v>
      </c>
      <c r="D8553">
        <v>24.225829791083001</v>
      </c>
      <c r="E8553">
        <f>ASIN(SQRT((SIN(RADIANS(PARAMETERS!$D$8-D8553)/2)*SIN(RADIANS(PARAMETERS!$D$8-D8553)/2))+(COS(RADIANS(D8553))*COS(RADIANS(PARAMETERS!$D$8))*SIN(RADIANS(PARAMETERS!$D$9-C8553)/2)*SIN(RADIANS(PARAMETERS!$D$9-C8553)/2))))*2*3958.756</f>
        <v>1127.4195113197077</v>
      </c>
      <c r="F8553">
        <v>181.74362182617</v>
      </c>
      <c r="G8553">
        <v>210.41496276855</v>
      </c>
      <c r="H8553">
        <v>255.37585449219</v>
      </c>
      <c r="I8553">
        <v>295.6689453125</v>
      </c>
      <c r="J8553">
        <v>342.322265625</v>
      </c>
      <c r="K8553" s="6">
        <f>IFERROR(EXP(TREND(LN($F$1:$J$1),LN(F8553:J8553),LN(Calculations!$B$3))),0)</f>
        <v>4.9597663260718787E-2</v>
      </c>
    </row>
    <row r="8554" spans="1:11" x14ac:dyDescent="0.35">
      <c r="A8554">
        <v>8551</v>
      </c>
      <c r="B8554" t="str">
        <f t="shared" si="133"/>
        <v>24-75.5</v>
      </c>
      <c r="C8554">
        <v>-75.541286063127004</v>
      </c>
      <c r="D8554">
        <v>24.225829791083001</v>
      </c>
      <c r="E8554">
        <f>ASIN(SQRT((SIN(RADIANS(PARAMETERS!$D$8-D8554)/2)*SIN(RADIANS(PARAMETERS!$D$8-D8554)/2))+(COS(RADIANS(D8554))*COS(RADIANS(PARAMETERS!$D$8))*SIN(RADIANS(PARAMETERS!$D$9-C8554)/2)*SIN(RADIANS(PARAMETERS!$D$9-C8554)/2))))*2*3958.756</f>
        <v>1142.2738547777212</v>
      </c>
      <c r="F8554">
        <v>181.51899719238</v>
      </c>
      <c r="G8554">
        <v>210.07279968262</v>
      </c>
      <c r="H8554">
        <v>254.82942199707</v>
      </c>
      <c r="I8554">
        <v>294.921875</v>
      </c>
      <c r="J8554">
        <v>341.32531738281</v>
      </c>
      <c r="K8554" s="6">
        <f>IFERROR(EXP(TREND(LN($F$1:$J$1),LN(F8554:J8554),LN(Calculations!$B$3))),0)</f>
        <v>4.9426487943059969E-2</v>
      </c>
    </row>
    <row r="8555" spans="1:11" x14ac:dyDescent="0.35">
      <c r="A8555">
        <v>8552</v>
      </c>
      <c r="B8555" t="str">
        <f t="shared" si="133"/>
        <v>24-76</v>
      </c>
      <c r="C8555">
        <v>-75.812607398028007</v>
      </c>
      <c r="D8555">
        <v>24.225829791083001</v>
      </c>
      <c r="E8555">
        <f>ASIN(SQRT((SIN(RADIANS(PARAMETERS!$D$8-D8555)/2)*SIN(RADIANS(PARAMETERS!$D$8-D8555)/2))+(COS(RADIANS(D8555))*COS(RADIANS(PARAMETERS!$D$8))*SIN(RADIANS(PARAMETERS!$D$9-C8555)/2)*SIN(RADIANS(PARAMETERS!$D$9-C8555)/2))))*2*3958.756</f>
        <v>1157.2044812454251</v>
      </c>
      <c r="F8555">
        <v>181.16934204102</v>
      </c>
      <c r="G8555">
        <v>209.57391357422</v>
      </c>
      <c r="H8555">
        <v>254.07383728027</v>
      </c>
      <c r="I8555">
        <v>293.91635131836</v>
      </c>
      <c r="J8555">
        <v>340.01055908203</v>
      </c>
      <c r="K8555" s="6">
        <f>IFERROR(EXP(TREND(LN($F$1:$J$1),LN(F8555:J8555),LN(Calculations!$B$3))),0)</f>
        <v>4.9110781231373163E-2</v>
      </c>
    </row>
    <row r="8556" spans="1:11" x14ac:dyDescent="0.35">
      <c r="A8556">
        <v>8553</v>
      </c>
      <c r="B8556" t="str">
        <f t="shared" si="133"/>
        <v>24-76</v>
      </c>
      <c r="C8556">
        <v>-76.083928732928996</v>
      </c>
      <c r="D8556">
        <v>24.225829791083001</v>
      </c>
      <c r="E8556">
        <f>ASIN(SQRT((SIN(RADIANS(PARAMETERS!$D$8-D8556)/2)*SIN(RADIANS(PARAMETERS!$D$8-D8556)/2))+(COS(RADIANS(D8556))*COS(RADIANS(PARAMETERS!$D$8))*SIN(RADIANS(PARAMETERS!$D$9-C8556)/2)*SIN(RADIANS(PARAMETERS!$D$9-C8556)/2))))*2*3958.756</f>
        <v>1172.2084365487867</v>
      </c>
      <c r="F8556">
        <v>180.71879577637</v>
      </c>
      <c r="G8556">
        <v>208.94221496582</v>
      </c>
      <c r="H8556">
        <v>253.13150024414</v>
      </c>
      <c r="I8556">
        <v>292.67230224609</v>
      </c>
      <c r="J8556">
        <v>338.39379882813</v>
      </c>
      <c r="K8556" s="6">
        <f>IFERROR(EXP(TREND(LN($F$1:$J$1),LN(F8556:J8556),LN(Calculations!$B$3))),0)</f>
        <v>4.8688389233041626E-2</v>
      </c>
    </row>
    <row r="8557" spans="1:11" x14ac:dyDescent="0.35">
      <c r="A8557">
        <v>8554</v>
      </c>
      <c r="B8557" t="str">
        <f t="shared" si="133"/>
        <v>24-76.5</v>
      </c>
      <c r="C8557">
        <v>-76.355250067829999</v>
      </c>
      <c r="D8557">
        <v>24.225829791083001</v>
      </c>
      <c r="E8557">
        <f>ASIN(SQRT((SIN(RADIANS(PARAMETERS!$D$8-D8557)/2)*SIN(RADIANS(PARAMETERS!$D$8-D8557)/2))+(COS(RADIANS(D8557))*COS(RADIANS(PARAMETERS!$D$8))*SIN(RADIANS(PARAMETERS!$D$9-C8557)/2)*SIN(RADIANS(PARAMETERS!$D$9-C8557)/2))))*2*3958.756</f>
        <v>1187.2829011431825</v>
      </c>
      <c r="F8557">
        <v>180.23918151855</v>
      </c>
      <c r="G8557">
        <v>208.26356506348</v>
      </c>
      <c r="H8557">
        <v>252.11067199707</v>
      </c>
      <c r="I8557">
        <v>291.31838989258</v>
      </c>
      <c r="J8557">
        <v>336.62783813477</v>
      </c>
      <c r="K8557" s="6">
        <f>IFERROR(EXP(TREND(LN($F$1:$J$1),LN(F8557:J8557),LN(Calculations!$B$3))),0)</f>
        <v>4.8248447812912404E-2</v>
      </c>
    </row>
    <row r="8558" spans="1:11" x14ac:dyDescent="0.35">
      <c r="A8558">
        <v>8555</v>
      </c>
      <c r="B8558" t="str">
        <f t="shared" si="133"/>
        <v>24-76.5</v>
      </c>
      <c r="C8558">
        <v>-76.626571402731003</v>
      </c>
      <c r="D8558">
        <v>24.225829791083001</v>
      </c>
      <c r="E8558">
        <f>ASIN(SQRT((SIN(RADIANS(PARAMETERS!$D$8-D8558)/2)*SIN(RADIANS(PARAMETERS!$D$8-D8558)/2))+(COS(RADIANS(D8558))*COS(RADIANS(PARAMETERS!$D$8))*SIN(RADIANS(PARAMETERS!$D$9-C8558)/2)*SIN(RADIANS(PARAMETERS!$D$9-C8558)/2))))*2*3958.756</f>
        <v>1202.4251833995415</v>
      </c>
      <c r="F8558">
        <v>179.86492919922</v>
      </c>
      <c r="G8558">
        <v>207.74157714844</v>
      </c>
      <c r="H8558">
        <v>251.32063293457</v>
      </c>
      <c r="I8558">
        <v>290.26727294922</v>
      </c>
      <c r="J8558">
        <v>335.25357055664</v>
      </c>
      <c r="K8558" s="6">
        <f>IFERROR(EXP(TREND(LN($F$1:$J$1),LN(F8558:J8558),LN(Calculations!$B$3))),0)</f>
        <v>4.7909311713474817E-2</v>
      </c>
    </row>
    <row r="8559" spans="1:11" x14ac:dyDescent="0.35">
      <c r="A8559">
        <v>8556</v>
      </c>
      <c r="B8559" t="str">
        <f t="shared" si="133"/>
        <v>24-77</v>
      </c>
      <c r="C8559">
        <v>-76.897892737632006</v>
      </c>
      <c r="D8559">
        <v>24.225829791083001</v>
      </c>
      <c r="E8559">
        <f>ASIN(SQRT((SIN(RADIANS(PARAMETERS!$D$8-D8559)/2)*SIN(RADIANS(PARAMETERS!$D$8-D8559)/2))+(COS(RADIANS(D8559))*COS(RADIANS(PARAMETERS!$D$8))*SIN(RADIANS(PARAMETERS!$D$9-C8559)/2)*SIN(RADIANS(PARAMETERS!$D$9-C8559)/2))))*2*3958.756</f>
        <v>1217.6327132143044</v>
      </c>
      <c r="F8559">
        <v>179.57554626465</v>
      </c>
      <c r="G8559">
        <v>207.33657836914</v>
      </c>
      <c r="H8559">
        <v>250.70156860352</v>
      </c>
      <c r="I8559">
        <v>289.43948364258</v>
      </c>
      <c r="J8559">
        <v>334.16720581055</v>
      </c>
      <c r="K8559" s="6">
        <f>IFERROR(EXP(TREND(LN($F$1:$J$1),LN(F8559:J8559),LN(Calculations!$B$3))),0)</f>
        <v>4.7653273086469418E-2</v>
      </c>
    </row>
    <row r="8560" spans="1:11" x14ac:dyDescent="0.35">
      <c r="A8560">
        <v>8557</v>
      </c>
      <c r="B8560" t="str">
        <f t="shared" si="133"/>
        <v>24-77</v>
      </c>
      <c r="C8560">
        <v>-77.169214072532995</v>
      </c>
      <c r="D8560">
        <v>24.225829791083001</v>
      </c>
      <c r="E8560">
        <f>ASIN(SQRT((SIN(RADIANS(PARAMETERS!$D$8-D8560)/2)*SIN(RADIANS(PARAMETERS!$D$8-D8560)/2))+(COS(RADIANS(D8560))*COS(RADIANS(PARAMETERS!$D$8))*SIN(RADIANS(PARAMETERS!$D$9-C8560)/2)*SIN(RADIANS(PARAMETERS!$D$9-C8560)/2))))*2*3958.756</f>
        <v>1232.9030359325591</v>
      </c>
      <c r="F8560">
        <v>179.3537902832</v>
      </c>
      <c r="G8560">
        <v>207.01261901855</v>
      </c>
      <c r="H8560">
        <v>250.201171875</v>
      </c>
      <c r="I8560">
        <v>288.76678466797</v>
      </c>
      <c r="J8560">
        <v>333.28079223633</v>
      </c>
      <c r="K8560" s="6">
        <f>IFERROR(EXP(TREND(LN($F$1:$J$1),LN(F8560:J8560),LN(Calculations!$B$3))),0)</f>
        <v>4.7463897984959577E-2</v>
      </c>
    </row>
    <row r="8561" spans="1:11" x14ac:dyDescent="0.35">
      <c r="A8561">
        <v>8558</v>
      </c>
      <c r="B8561" t="str">
        <f t="shared" si="133"/>
        <v>24-77.5</v>
      </c>
      <c r="C8561">
        <v>-77.440535407433998</v>
      </c>
      <c r="D8561">
        <v>24.225829791083001</v>
      </c>
      <c r="E8561">
        <f>ASIN(SQRT((SIN(RADIANS(PARAMETERS!$D$8-D8561)/2)*SIN(RADIANS(PARAMETERS!$D$8-D8561)/2))+(COS(RADIANS(D8561))*COS(RADIANS(PARAMETERS!$D$8))*SIN(RADIANS(PARAMETERS!$D$9-C8561)/2)*SIN(RADIANS(PARAMETERS!$D$9-C8561)/2))))*2*3958.756</f>
        <v>1248.2338065731331</v>
      </c>
      <c r="F8561">
        <v>179.2066192627</v>
      </c>
      <c r="G8561">
        <v>206.79789733887</v>
      </c>
      <c r="H8561">
        <v>249.86988830566</v>
      </c>
      <c r="I8561">
        <v>288.32168579102</v>
      </c>
      <c r="J8561">
        <v>332.6946105957</v>
      </c>
      <c r="K8561" s="6">
        <f>IFERROR(EXP(TREND(LN($F$1:$J$1),LN(F8561:J8561),LN(Calculations!$B$3))),0)</f>
        <v>4.7337762403333969E-2</v>
      </c>
    </row>
    <row r="8562" spans="1:11" x14ac:dyDescent="0.35">
      <c r="A8562">
        <v>8559</v>
      </c>
      <c r="B8562" t="str">
        <f t="shared" si="133"/>
        <v>24-77.5</v>
      </c>
      <c r="C8562">
        <v>-77.711856742335002</v>
      </c>
      <c r="D8562">
        <v>24.225829791083001</v>
      </c>
      <c r="E8562">
        <f>ASIN(SQRT((SIN(RADIANS(PARAMETERS!$D$8-D8562)/2)*SIN(RADIANS(PARAMETERS!$D$8-D8562)/2))+(COS(RADIANS(D8562))*COS(RADIANS(PARAMETERS!$D$8))*SIN(RADIANS(PARAMETERS!$D$9-C8562)/2)*SIN(RADIANS(PARAMETERS!$D$9-C8562)/2))))*2*3958.756</f>
        <v>1263.6227843440138</v>
      </c>
      <c r="F8562">
        <v>179.04930114746</v>
      </c>
      <c r="G8562">
        <v>206.57164001465</v>
      </c>
      <c r="H8562">
        <v>249.52491760254</v>
      </c>
      <c r="I8562">
        <v>287.86099243164</v>
      </c>
      <c r="J8562">
        <v>332.09057617188</v>
      </c>
      <c r="K8562" s="6">
        <f>IFERROR(EXP(TREND(LN($F$1:$J$1),LN(F8562:J8562),LN(Calculations!$B$3))),0)</f>
        <v>4.7198465310081782E-2</v>
      </c>
    </row>
    <row r="8563" spans="1:11" x14ac:dyDescent="0.35">
      <c r="A8563">
        <v>8560</v>
      </c>
      <c r="B8563" t="str">
        <f t="shared" si="133"/>
        <v>24-78</v>
      </c>
      <c r="C8563">
        <v>-77.983178077236005</v>
      </c>
      <c r="D8563">
        <v>24.225829791083001</v>
      </c>
      <c r="E8563">
        <f>ASIN(SQRT((SIN(RADIANS(PARAMETERS!$D$8-D8563)/2)*SIN(RADIANS(PARAMETERS!$D$8-D8563)/2))+(COS(RADIANS(D8563))*COS(RADIANS(PARAMETERS!$D$8))*SIN(RADIANS(PARAMETERS!$D$9-C8563)/2)*SIN(RADIANS(PARAMETERS!$D$9-C8563)/2))))*2*3958.756</f>
        <v>1279.0678274362756</v>
      </c>
      <c r="F8563">
        <v>178.82592773438</v>
      </c>
      <c r="G8563">
        <v>206.25729370117</v>
      </c>
      <c r="H8563">
        <v>249.05439758301</v>
      </c>
      <c r="I8563">
        <v>287.23870849609</v>
      </c>
      <c r="J8563">
        <v>331.28076171875</v>
      </c>
      <c r="K8563" s="6">
        <f>IFERROR(EXP(TREND(LN($F$1:$J$1),LN(F8563:J8563),LN(Calculations!$B$3))),0)</f>
        <v>4.6991284926467966E-2</v>
      </c>
    </row>
    <row r="8564" spans="1:11" x14ac:dyDescent="0.35">
      <c r="A8564">
        <v>8561</v>
      </c>
      <c r="B8564" t="str">
        <f t="shared" si="133"/>
        <v>24-78.5</v>
      </c>
      <c r="C8564">
        <v>-78.254499412136994</v>
      </c>
      <c r="D8564">
        <v>24.225829791083001</v>
      </c>
      <c r="E8564">
        <f>ASIN(SQRT((SIN(RADIANS(PARAMETERS!$D$8-D8564)/2)*SIN(RADIANS(PARAMETERS!$D$8-D8564)/2))+(COS(RADIANS(D8564))*COS(RADIANS(PARAMETERS!$D$8))*SIN(RADIANS(PARAMETERS!$D$9-C8564)/2)*SIN(RADIANS(PARAMETERS!$D$9-C8564)/2))))*2*3958.756</f>
        <v>1294.566888084599</v>
      </c>
      <c r="F8564">
        <v>178.58367919922</v>
      </c>
      <c r="G8564">
        <v>205.93714904785</v>
      </c>
      <c r="H8564">
        <v>248.5922088623</v>
      </c>
      <c r="I8564">
        <v>286.63943481445</v>
      </c>
      <c r="J8564">
        <v>330.5129699707</v>
      </c>
      <c r="K8564" s="6">
        <f>IFERROR(EXP(TREND(LN($F$1:$J$1),LN(F8564:J8564),LN(Calculations!$B$3))),0)</f>
        <v>4.6748328512940231E-2</v>
      </c>
    </row>
    <row r="8565" spans="1:11" x14ac:dyDescent="0.35">
      <c r="A8565">
        <v>8562</v>
      </c>
      <c r="B8565" t="str">
        <f t="shared" si="133"/>
        <v>24-78.5</v>
      </c>
      <c r="C8565">
        <v>-78.525820747037997</v>
      </c>
      <c r="D8565">
        <v>24.225829791083001</v>
      </c>
      <c r="E8565">
        <f>ASIN(SQRT((SIN(RADIANS(PARAMETERS!$D$8-D8565)/2)*SIN(RADIANS(PARAMETERS!$D$8-D8565)/2))+(COS(RADIANS(D8565))*COS(RADIANS(PARAMETERS!$D$8))*SIN(RADIANS(PARAMETERS!$D$9-C8565)/2)*SIN(RADIANS(PARAMETERS!$D$9-C8565)/2))))*2*3958.756</f>
        <v>1310.1180078825332</v>
      </c>
      <c r="F8565">
        <v>178.26008605957</v>
      </c>
      <c r="G8565">
        <v>205.53109741211</v>
      </c>
      <c r="H8565">
        <v>248.01745605469</v>
      </c>
      <c r="I8565">
        <v>285.90270996094</v>
      </c>
      <c r="J8565">
        <v>329.57788085938</v>
      </c>
      <c r="K8565" s="6">
        <f>IFERROR(EXP(TREND(LN($F$1:$J$1),LN(F8565:J8565),LN(Calculations!$B$3))),0)</f>
        <v>4.641246863189652E-2</v>
      </c>
    </row>
    <row r="8566" spans="1:11" x14ac:dyDescent="0.35">
      <c r="A8566">
        <v>8563</v>
      </c>
      <c r="B8566" t="str">
        <f t="shared" si="133"/>
        <v>24-79</v>
      </c>
      <c r="C8566">
        <v>-78.797142081939</v>
      </c>
      <c r="D8566">
        <v>24.225829791083001</v>
      </c>
      <c r="E8566">
        <f>ASIN(SQRT((SIN(RADIANS(PARAMETERS!$D$8-D8566)/2)*SIN(RADIANS(PARAMETERS!$D$8-D8566)/2))+(COS(RADIANS(D8566))*COS(RADIANS(PARAMETERS!$D$8))*SIN(RADIANS(PARAMETERS!$D$9-C8566)/2)*SIN(RADIANS(PARAMETERS!$D$9-C8566)/2))))*2*3958.756</f>
        <v>1325.7193133407736</v>
      </c>
      <c r="F8566">
        <v>177.88334655762</v>
      </c>
      <c r="G8566">
        <v>205.05865478516</v>
      </c>
      <c r="H8566">
        <v>247.35649108887</v>
      </c>
      <c r="I8566">
        <v>285.06143188477</v>
      </c>
      <c r="J8566">
        <v>328.51654052734</v>
      </c>
      <c r="K8566" s="6">
        <f>IFERROR(EXP(TREND(LN($F$1:$J$1),LN(F8566:J8566),LN(Calculations!$B$3))),0)</f>
        <v>4.6014988160396557E-2</v>
      </c>
    </row>
    <row r="8567" spans="1:11" x14ac:dyDescent="0.35">
      <c r="A8567">
        <v>8564</v>
      </c>
      <c r="B8567" t="str">
        <f t="shared" si="133"/>
        <v>24-79</v>
      </c>
      <c r="C8567">
        <v>-79.068463416840004</v>
      </c>
      <c r="D8567">
        <v>24.225829791083001</v>
      </c>
      <c r="E8567">
        <f>ASIN(SQRT((SIN(RADIANS(PARAMETERS!$D$8-D8567)/2)*SIN(RADIANS(PARAMETERS!$D$8-D8567)/2))+(COS(RADIANS(D8567))*COS(RADIANS(PARAMETERS!$D$8))*SIN(RADIANS(PARAMETERS!$D$9-C8567)/2)*SIN(RADIANS(PARAMETERS!$D$9-C8567)/2))))*2*3958.756</f>
        <v>1341.3690116769606</v>
      </c>
      <c r="F8567">
        <v>177.54853820801</v>
      </c>
      <c r="G8567">
        <v>204.66401672363</v>
      </c>
      <c r="H8567">
        <v>246.8246307373</v>
      </c>
      <c r="I8567">
        <v>284.39999389648</v>
      </c>
      <c r="J8567">
        <v>327.6985168457</v>
      </c>
      <c r="K8567" s="6">
        <f>IFERROR(EXP(TREND(LN($F$1:$J$1),LN(F8567:J8567),LN(Calculations!$B$3))),0)</f>
        <v>4.5644043777512439E-2</v>
      </c>
    </row>
    <row r="8568" spans="1:11" x14ac:dyDescent="0.35">
      <c r="A8568">
        <v>8565</v>
      </c>
      <c r="B8568" t="str">
        <f t="shared" si="133"/>
        <v>24-79.5</v>
      </c>
      <c r="C8568">
        <v>-79.339784751741007</v>
      </c>
      <c r="D8568">
        <v>24.225829791083001</v>
      </c>
      <c r="E8568">
        <f>ASIN(SQRT((SIN(RADIANS(PARAMETERS!$D$8-D8568)/2)*SIN(RADIANS(PARAMETERS!$D$8-D8568)/2))+(COS(RADIANS(D8568))*COS(RADIANS(PARAMETERS!$D$8))*SIN(RADIANS(PARAMETERS!$D$9-C8568)/2)*SIN(RADIANS(PARAMETERS!$D$9-C8568)/2))))*2*3958.756</f>
        <v>1357.0653868257682</v>
      </c>
      <c r="F8568">
        <v>177.31260681152</v>
      </c>
      <c r="G8568">
        <v>204.39016723633</v>
      </c>
      <c r="H8568">
        <v>246.45352172852</v>
      </c>
      <c r="I8568">
        <v>283.93682861328</v>
      </c>
      <c r="J8568">
        <v>327.12393188477</v>
      </c>
      <c r="K8568" s="6">
        <f>IFERROR(EXP(TREND(LN($F$1:$J$1),LN(F8568:J8568),LN(Calculations!$B$3))),0)</f>
        <v>4.5385878844971486E-2</v>
      </c>
    </row>
    <row r="8569" spans="1:11" x14ac:dyDescent="0.35">
      <c r="A8569">
        <v>8566</v>
      </c>
      <c r="B8569" t="str">
        <f t="shared" si="133"/>
        <v>24-79.5</v>
      </c>
      <c r="C8569">
        <v>-79.611106086641996</v>
      </c>
      <c r="D8569">
        <v>24.225829791083001</v>
      </c>
      <c r="E8569">
        <f>ASIN(SQRT((SIN(RADIANS(PARAMETERS!$D$8-D8569)/2)*SIN(RADIANS(PARAMETERS!$D$8-D8569)/2))+(COS(RADIANS(D8569))*COS(RADIANS(PARAMETERS!$D$8))*SIN(RADIANS(PARAMETERS!$D$9-C8569)/2)*SIN(RADIANS(PARAMETERS!$D$9-C8569)/2))))*2*3958.756</f>
        <v>1372.8067956583723</v>
      </c>
      <c r="F8569">
        <v>177.18879699707</v>
      </c>
      <c r="G8569">
        <v>204.23976135254</v>
      </c>
      <c r="H8569">
        <v>246.24035644531</v>
      </c>
      <c r="I8569">
        <v>283.66345214844</v>
      </c>
      <c r="J8569">
        <v>326.77688598633</v>
      </c>
      <c r="K8569" s="6">
        <f>IFERROR(EXP(TREND(LN($F$1:$J$1),LN(F8569:J8569),LN(Calculations!$B$3))),0)</f>
        <v>4.5259064411258786E-2</v>
      </c>
    </row>
    <row r="8570" spans="1:11" x14ac:dyDescent="0.35">
      <c r="A8570">
        <v>8567</v>
      </c>
      <c r="B8570" t="str">
        <f t="shared" si="133"/>
        <v>24-80</v>
      </c>
      <c r="C8570">
        <v>-79.882427421542999</v>
      </c>
      <c r="D8570">
        <v>24.225829791083001</v>
      </c>
      <c r="E8570">
        <f>ASIN(SQRT((SIN(RADIANS(PARAMETERS!$D$8-D8570)/2)*SIN(RADIANS(PARAMETERS!$D$8-D8570)/2))+(COS(RADIANS(D8570))*COS(RADIANS(PARAMETERS!$D$8))*SIN(RADIANS(PARAMETERS!$D$9-C8570)/2)*SIN(RADIANS(PARAMETERS!$D$9-C8570)/2))))*2*3958.756</f>
        <v>1388.591664400753</v>
      </c>
      <c r="F8570">
        <v>177.1361541748</v>
      </c>
      <c r="G8570">
        <v>204.17953491211</v>
      </c>
      <c r="H8570">
        <v>246.15521240234</v>
      </c>
      <c r="I8570">
        <v>283.55444335938</v>
      </c>
      <c r="J8570">
        <v>326.63876342773</v>
      </c>
      <c r="K8570" s="6">
        <f>IFERROR(EXP(TREND(LN($F$1:$J$1),LN(F8570:J8570),LN(Calculations!$B$3))),0)</f>
        <v>4.5204969654070594E-2</v>
      </c>
    </row>
    <row r="8571" spans="1:11" x14ac:dyDescent="0.35">
      <c r="A8571">
        <v>8568</v>
      </c>
      <c r="B8571" t="str">
        <f t="shared" si="133"/>
        <v>24-80</v>
      </c>
      <c r="C8571">
        <v>-80.153748756444003</v>
      </c>
      <c r="D8571">
        <v>24.225829791083001</v>
      </c>
      <c r="E8571">
        <f>ASIN(SQRT((SIN(RADIANS(PARAMETERS!$D$8-D8571)/2)*SIN(RADIANS(PARAMETERS!$D$8-D8571)/2))+(COS(RADIANS(D8571))*COS(RADIANS(PARAMETERS!$D$8))*SIN(RADIANS(PARAMETERS!$D$9-C8571)/2)*SIN(RADIANS(PARAMETERS!$D$9-C8571)/2))))*2*3958.756</f>
        <v>1404.4184852406322</v>
      </c>
      <c r="F8571">
        <v>177.11221313477</v>
      </c>
      <c r="G8571">
        <v>204.12854003906</v>
      </c>
      <c r="H8571">
        <v>246.0712890625</v>
      </c>
      <c r="I8571">
        <v>283.43829345703</v>
      </c>
      <c r="J8571">
        <v>326.48251342773</v>
      </c>
      <c r="K8571" s="6">
        <f>IFERROR(EXP(TREND(LN($F$1:$J$1),LN(F8571:J8571),LN(Calculations!$B$3))),0)</f>
        <v>4.519108167606508E-2</v>
      </c>
    </row>
    <row r="8572" spans="1:11" x14ac:dyDescent="0.35">
      <c r="A8572">
        <v>8569</v>
      </c>
      <c r="B8572" t="str">
        <f t="shared" si="133"/>
        <v>24-80.5</v>
      </c>
      <c r="C8572">
        <v>-80.425070091345006</v>
      </c>
      <c r="D8572">
        <v>24.225829791083001</v>
      </c>
      <c r="E8572">
        <f>ASIN(SQRT((SIN(RADIANS(PARAMETERS!$D$8-D8572)/2)*SIN(RADIANS(PARAMETERS!$D$8-D8572)/2))+(COS(RADIANS(D8572))*COS(RADIANS(PARAMETERS!$D$8))*SIN(RADIANS(PARAMETERS!$D$9-C8572)/2)*SIN(RADIANS(PARAMETERS!$D$9-C8572)/2))))*2*3958.756</f>
        <v>1420.28581311329</v>
      </c>
      <c r="F8572">
        <v>177.10528564453</v>
      </c>
      <c r="G8572">
        <v>204.08987426758</v>
      </c>
      <c r="H8572">
        <v>245.99151611328</v>
      </c>
      <c r="I8572">
        <v>283.31747436523</v>
      </c>
      <c r="J8572">
        <v>326.31005859375</v>
      </c>
      <c r="K8572" s="6">
        <f>IFERROR(EXP(TREND(LN($F$1:$J$1),LN(F8572:J8572),LN(Calculations!$B$3))),0)</f>
        <v>4.5207014425035857E-2</v>
      </c>
    </row>
    <row r="8573" spans="1:11" x14ac:dyDescent="0.35">
      <c r="A8573">
        <v>8570</v>
      </c>
      <c r="B8573" t="str">
        <f t="shared" si="133"/>
        <v>24-80.5</v>
      </c>
      <c r="C8573">
        <v>-80.696391426245995</v>
      </c>
      <c r="D8573">
        <v>24.225829791083001</v>
      </c>
      <c r="E8573">
        <f>ASIN(SQRT((SIN(RADIANS(PARAMETERS!$D$8-D8573)/2)*SIN(RADIANS(PARAMETERS!$D$8-D8573)/2))+(COS(RADIANS(D8573))*COS(RADIANS(PARAMETERS!$D$8))*SIN(RADIANS(PARAMETERS!$D$9-C8573)/2)*SIN(RADIANS(PARAMETERS!$D$9-C8573)/2))))*2*3958.756</f>
        <v>1436.1922626568535</v>
      </c>
      <c r="F8573">
        <v>177.14215087891</v>
      </c>
      <c r="G8573">
        <v>204.11347961426</v>
      </c>
      <c r="H8573">
        <v>245.98991394043</v>
      </c>
      <c r="I8573">
        <v>283.28942871094</v>
      </c>
      <c r="J8573">
        <v>326.24755859375</v>
      </c>
      <c r="K8573" s="6">
        <f>IFERROR(EXP(TREND(LN($F$1:$J$1),LN(F8573:J8573),LN(Calculations!$B$3))),0)</f>
        <v>4.5277367515296027E-2</v>
      </c>
    </row>
    <row r="8574" spans="1:11" x14ac:dyDescent="0.35">
      <c r="A8574">
        <v>8571</v>
      </c>
      <c r="B8574" t="str">
        <f t="shared" si="133"/>
        <v>24-81</v>
      </c>
      <c r="C8574">
        <v>-80.967712761146998</v>
      </c>
      <c r="D8574">
        <v>24.225829791083001</v>
      </c>
      <c r="E8574">
        <f>ASIN(SQRT((SIN(RADIANS(PARAMETERS!$D$8-D8574)/2)*SIN(RADIANS(PARAMETERS!$D$8-D8574)/2))+(COS(RADIANS(D8574))*COS(RADIANS(PARAMETERS!$D$8))*SIN(RADIANS(PARAMETERS!$D$9-C8574)/2)*SIN(RADIANS(PARAMETERS!$D$9-C8574)/2))))*2*3958.756</f>
        <v>1452.1365053280938</v>
      </c>
      <c r="F8574">
        <v>177.1142578125</v>
      </c>
      <c r="G8574">
        <v>204.04150390625</v>
      </c>
      <c r="H8574">
        <v>245.83950805664</v>
      </c>
      <c r="I8574">
        <v>283.06057739258</v>
      </c>
      <c r="J8574">
        <v>325.91976928711</v>
      </c>
      <c r="K8574" s="6">
        <f>IFERROR(EXP(TREND(LN($F$1:$J$1),LN(F8574:J8574),LN(Calculations!$B$3))),0)</f>
        <v>4.5293911494875931E-2</v>
      </c>
    </row>
    <row r="8575" spans="1:11" x14ac:dyDescent="0.35">
      <c r="A8575">
        <v>8572</v>
      </c>
      <c r="B8575" t="str">
        <f t="shared" si="133"/>
        <v>24-81</v>
      </c>
      <c r="C8575">
        <v>-81.239034096048002</v>
      </c>
      <c r="D8575">
        <v>24.225829791083001</v>
      </c>
      <c r="E8575">
        <f>ASIN(SQRT((SIN(RADIANS(PARAMETERS!$D$8-D8575)/2)*SIN(RADIANS(PARAMETERS!$D$8-D8575)/2))+(COS(RADIANS(D8575))*COS(RADIANS(PARAMETERS!$D$8))*SIN(RADIANS(PARAMETERS!$D$9-C8575)/2)*SIN(RADIANS(PARAMETERS!$D$9-C8575)/2))))*2*3958.756</f>
        <v>1468.117266670153</v>
      </c>
      <c r="F8575">
        <v>177.0647277832</v>
      </c>
      <c r="G8575">
        <v>203.93914794922</v>
      </c>
      <c r="H8575">
        <v>245.64379882813</v>
      </c>
      <c r="I8575">
        <v>282.77203369141</v>
      </c>
      <c r="J8575">
        <v>325.5146484375</v>
      </c>
      <c r="K8575" s="6">
        <f>IFERROR(EXP(TREND(LN($F$1:$J$1),LN(F8575:J8575),LN(Calculations!$B$3))),0)</f>
        <v>4.5290348967113182E-2</v>
      </c>
    </row>
    <row r="8576" spans="1:11" x14ac:dyDescent="0.35">
      <c r="A8576">
        <v>8573</v>
      </c>
      <c r="B8576" t="str">
        <f t="shared" si="133"/>
        <v>24-81.5</v>
      </c>
      <c r="C8576">
        <v>-81.510355430949005</v>
      </c>
      <c r="D8576">
        <v>24.225829791083001</v>
      </c>
      <c r="E8576">
        <f>ASIN(SQRT((SIN(RADIANS(PARAMETERS!$D$8-D8576)/2)*SIN(RADIANS(PARAMETERS!$D$8-D8576)/2))+(COS(RADIANS(D8576))*COS(RADIANS(PARAMETERS!$D$8))*SIN(RADIANS(PARAMETERS!$D$9-C8576)/2)*SIN(RADIANS(PARAMETERS!$D$9-C8576)/2))))*2*3958.756</f>
        <v>1484.133323724036</v>
      </c>
      <c r="F8576">
        <v>177.07902526855</v>
      </c>
      <c r="G8576">
        <v>203.92626953125</v>
      </c>
      <c r="H8576">
        <v>245.58152770996</v>
      </c>
      <c r="I8576">
        <v>282.65963745117</v>
      </c>
      <c r="J8576">
        <v>325.33831787109</v>
      </c>
      <c r="K8576" s="6">
        <f>IFERROR(EXP(TREND(LN($F$1:$J$1),LN(F8576:J8576),LN(Calculations!$B$3))),0)</f>
        <v>4.5346315375140306E-2</v>
      </c>
    </row>
    <row r="8577" spans="1:11" x14ac:dyDescent="0.35">
      <c r="A8577">
        <v>8574</v>
      </c>
      <c r="B8577" t="str">
        <f t="shared" si="133"/>
        <v>24-82</v>
      </c>
      <c r="C8577">
        <v>-81.781676765849994</v>
      </c>
      <c r="D8577">
        <v>24.225829791083001</v>
      </c>
      <c r="E8577">
        <f>ASIN(SQRT((SIN(RADIANS(PARAMETERS!$D$8-D8577)/2)*SIN(RADIANS(PARAMETERS!$D$8-D8577)/2))+(COS(RADIANS(D8577))*COS(RADIANS(PARAMETERS!$D$8))*SIN(RADIANS(PARAMETERS!$D$9-C8577)/2)*SIN(RADIANS(PARAMETERS!$D$9-C8577)/2))))*2*3958.756</f>
        <v>1500.1835025760934</v>
      </c>
      <c r="F8577">
        <v>177.12712097168</v>
      </c>
      <c r="G8577">
        <v>203.94331359863</v>
      </c>
      <c r="H8577">
        <v>245.55126953125</v>
      </c>
      <c r="I8577">
        <v>282.58053588867</v>
      </c>
      <c r="J8577">
        <v>325.19622802734</v>
      </c>
      <c r="K8577" s="6">
        <f>IFERROR(EXP(TREND(LN($F$1:$J$1),LN(F8577:J8577),LN(Calculations!$B$3))),0)</f>
        <v>4.5447239452447871E-2</v>
      </c>
    </row>
    <row r="8578" spans="1:11" x14ac:dyDescent="0.35">
      <c r="A8578">
        <v>8575</v>
      </c>
      <c r="B8578" t="str">
        <f t="shared" si="133"/>
        <v>24-82</v>
      </c>
      <c r="C8578">
        <v>-82.052998100750997</v>
      </c>
      <c r="D8578">
        <v>24.225829791083001</v>
      </c>
      <c r="E8578">
        <f>ASIN(SQRT((SIN(RADIANS(PARAMETERS!$D$8-D8578)/2)*SIN(RADIANS(PARAMETERS!$D$8-D8578)/2))+(COS(RADIANS(D8578))*COS(RADIANS(PARAMETERS!$D$8))*SIN(RADIANS(PARAMETERS!$D$9-C8578)/2)*SIN(RADIANS(PARAMETERS!$D$9-C8578)/2))))*2*3958.756</f>
        <v>1516.2666760340994</v>
      </c>
      <c r="F8578">
        <v>177.26458740234</v>
      </c>
      <c r="G8578">
        <v>204.05760192871</v>
      </c>
      <c r="H8578">
        <v>245.65046691895</v>
      </c>
      <c r="I8578">
        <v>282.66110229492</v>
      </c>
      <c r="J8578">
        <v>325.25024414063</v>
      </c>
      <c r="K8578" s="6">
        <f>IFERROR(EXP(TREND(LN($F$1:$J$1),LN(F8578:J8578),LN(Calculations!$B$3))),0)</f>
        <v>4.5649247131636858E-2</v>
      </c>
    </row>
    <row r="8579" spans="1:11" x14ac:dyDescent="0.35">
      <c r="A8579">
        <v>8576</v>
      </c>
      <c r="B8579" t="str">
        <f t="shared" si="133"/>
        <v>24-82.5</v>
      </c>
      <c r="C8579">
        <v>-82.324319435652001</v>
      </c>
      <c r="D8579">
        <v>24.225829791083001</v>
      </c>
      <c r="E8579">
        <f>ASIN(SQRT((SIN(RADIANS(PARAMETERS!$D$8-D8579)/2)*SIN(RADIANS(PARAMETERS!$D$8-D8579)/2))+(COS(RADIANS(D8579))*COS(RADIANS(PARAMETERS!$D$8))*SIN(RADIANS(PARAMETERS!$D$9-C8579)/2)*SIN(RADIANS(PARAMETERS!$D$9-C8579)/2))))*2*3958.756</f>
        <v>1532.381761424906</v>
      </c>
      <c r="F8579">
        <v>177.52732849121</v>
      </c>
      <c r="G8579">
        <v>204.33740234375</v>
      </c>
      <c r="H8579">
        <v>245.98098754883</v>
      </c>
      <c r="I8579">
        <v>283.03579711914</v>
      </c>
      <c r="J8579">
        <v>325.67465209961</v>
      </c>
      <c r="K8579" s="6">
        <f>IFERROR(EXP(TREND(LN($F$1:$J$1),LN(F8579:J8579),LN(Calculations!$B$3))),0)</f>
        <v>4.5985917104551424E-2</v>
      </c>
    </row>
    <row r="8580" spans="1:11" x14ac:dyDescent="0.35">
      <c r="A8580">
        <v>8577</v>
      </c>
      <c r="B8580" t="str">
        <f t="shared" si="133"/>
        <v>24-82.5</v>
      </c>
      <c r="C8580">
        <v>-82.595640770553004</v>
      </c>
      <c r="D8580">
        <v>24.225829791083001</v>
      </c>
      <c r="E8580">
        <f>ASIN(SQRT((SIN(RADIANS(PARAMETERS!$D$8-D8580)/2)*SIN(RADIANS(PARAMETERS!$D$8-D8580)/2))+(COS(RADIANS(D8580))*COS(RADIANS(PARAMETERS!$D$8))*SIN(RADIANS(PARAMETERS!$D$9-C8580)/2)*SIN(RADIANS(PARAMETERS!$D$9-C8580)/2))))*2*3958.756</f>
        <v>1548.5277185070331</v>
      </c>
      <c r="F8580">
        <v>177.90042114258</v>
      </c>
      <c r="G8580">
        <v>204.7467956543</v>
      </c>
      <c r="H8580">
        <v>246.4835357666</v>
      </c>
      <c r="I8580">
        <v>283.62210083008</v>
      </c>
      <c r="J8580">
        <v>326.35818481445</v>
      </c>
      <c r="K8580" s="6">
        <f>IFERROR(EXP(TREND(LN($F$1:$J$1),LN(F8580:J8580),LN(Calculations!$B$3))),0)</f>
        <v>4.6451930568910671E-2</v>
      </c>
    </row>
    <row r="8581" spans="1:11" x14ac:dyDescent="0.35">
      <c r="A8581">
        <v>8578</v>
      </c>
      <c r="B8581" t="str">
        <f t="shared" ref="B8581:B8644" si="134">MROUND(D8581,1)&amp;MROUND(C8581,-0.5)</f>
        <v>24-83</v>
      </c>
      <c r="C8581">
        <v>-82.866962105453993</v>
      </c>
      <c r="D8581">
        <v>24.225829791083001</v>
      </c>
      <c r="E8581">
        <f>ASIN(SQRT((SIN(RADIANS(PARAMETERS!$D$8-D8581)/2)*SIN(RADIANS(PARAMETERS!$D$8-D8581)/2))+(COS(RADIANS(D8581))*COS(RADIANS(PARAMETERS!$D$8))*SIN(RADIANS(PARAMETERS!$D$9-C8581)/2)*SIN(RADIANS(PARAMETERS!$D$9-C8581)/2))))*2*3958.756</f>
        <v>1564.7035474918753</v>
      </c>
      <c r="F8581">
        <v>178.32447814941</v>
      </c>
      <c r="G8581">
        <v>205.23854064941</v>
      </c>
      <c r="H8581">
        <v>247.11877441406</v>
      </c>
      <c r="I8581">
        <v>284.3903503418</v>
      </c>
      <c r="J8581">
        <v>327.28485107422</v>
      </c>
      <c r="K8581" s="6">
        <f>IFERROR(EXP(TREND(LN($F$1:$J$1),LN(F8581:J8581),LN(Calculations!$B$3))),0)</f>
        <v>4.6959050313791786E-2</v>
      </c>
    </row>
    <row r="8582" spans="1:11" x14ac:dyDescent="0.35">
      <c r="A8582">
        <v>8579</v>
      </c>
      <c r="B8582" t="str">
        <f t="shared" si="134"/>
        <v>24-83</v>
      </c>
      <c r="C8582">
        <v>-83.138283440354996</v>
      </c>
      <c r="D8582">
        <v>24.225829791083001</v>
      </c>
      <c r="E8582">
        <f>ASIN(SQRT((SIN(RADIANS(PARAMETERS!$D$8-D8582)/2)*SIN(RADIANS(PARAMETERS!$D$8-D8582)/2))+(COS(RADIANS(D8582))*COS(RADIANS(PARAMETERS!$D$8))*SIN(RADIANS(PARAMETERS!$D$9-C8582)/2)*SIN(RADIANS(PARAMETERS!$D$9-C8582)/2))))*2*3958.756</f>
        <v>1580.9082871675703</v>
      </c>
      <c r="F8582">
        <v>178.76554870605</v>
      </c>
      <c r="G8582">
        <v>205.79130554199</v>
      </c>
      <c r="H8582">
        <v>247.87557983398</v>
      </c>
      <c r="I8582">
        <v>285.3408203125</v>
      </c>
      <c r="J8582">
        <v>328.47024536133</v>
      </c>
      <c r="K8582" s="6">
        <f>IFERROR(EXP(TREND(LN($F$1:$J$1),LN(F8582:J8582),LN(Calculations!$B$3))),0)</f>
        <v>4.7451071547489378E-2</v>
      </c>
    </row>
    <row r="8583" spans="1:11" x14ac:dyDescent="0.35">
      <c r="A8583">
        <v>8580</v>
      </c>
      <c r="B8583" t="str">
        <f t="shared" si="134"/>
        <v>24-83.5</v>
      </c>
      <c r="C8583">
        <v>-83.409604775255005</v>
      </c>
      <c r="D8583">
        <v>24.225829791083001</v>
      </c>
      <c r="E8583">
        <f>ASIN(SQRT((SIN(RADIANS(PARAMETERS!$D$8-D8583)/2)*SIN(RADIANS(PARAMETERS!$D$8-D8583)/2))+(COS(RADIANS(D8583))*COS(RADIANS(PARAMETERS!$D$8))*SIN(RADIANS(PARAMETERS!$D$9-C8583)/2)*SIN(RADIANS(PARAMETERS!$D$9-C8583)/2))))*2*3958.756</f>
        <v>1597.1410131197997</v>
      </c>
      <c r="F8583">
        <v>179.09403991699</v>
      </c>
      <c r="G8583">
        <v>206.21697998047</v>
      </c>
      <c r="H8583">
        <v>248.47741699219</v>
      </c>
      <c r="I8583">
        <v>286.11135864258</v>
      </c>
      <c r="J8583">
        <v>329.44689941406</v>
      </c>
      <c r="K8583" s="6">
        <f>IFERROR(EXP(TREND(LN($F$1:$J$1),LN(F8583:J8583),LN(Calculations!$B$3))),0)</f>
        <v>4.7799848405246384E-2</v>
      </c>
    </row>
    <row r="8584" spans="1:11" x14ac:dyDescent="0.35">
      <c r="A8584">
        <v>8581</v>
      </c>
      <c r="B8584" t="str">
        <f t="shared" si="134"/>
        <v>24-83.5</v>
      </c>
      <c r="C8584">
        <v>-83.680926110155994</v>
      </c>
      <c r="D8584">
        <v>24.225829791083001</v>
      </c>
      <c r="E8584">
        <f>ASIN(SQRT((SIN(RADIANS(PARAMETERS!$D$8-D8584)/2)*SIN(RADIANS(PARAMETERS!$D$8-D8584)/2))+(COS(RADIANS(D8584))*COS(RADIANS(PARAMETERS!$D$8))*SIN(RADIANS(PARAMETERS!$D$9-C8584)/2)*SIN(RADIANS(PARAMETERS!$D$9-C8584)/2))))*2*3958.756</f>
        <v>1613.4008360445703</v>
      </c>
      <c r="F8584">
        <v>179.34457397461</v>
      </c>
      <c r="G8584">
        <v>206.572265625</v>
      </c>
      <c r="H8584">
        <v>249.01222229004</v>
      </c>
      <c r="I8584">
        <v>286.82043457031</v>
      </c>
      <c r="J8584">
        <v>330.37097167969</v>
      </c>
      <c r="K8584" s="6">
        <f>IFERROR(EXP(TREND(LN($F$1:$J$1),LN(F8584:J8584),LN(Calculations!$B$3))),0)</f>
        <v>4.8032247566348954E-2</v>
      </c>
    </row>
    <row r="8585" spans="1:11" x14ac:dyDescent="0.35">
      <c r="A8585">
        <v>8582</v>
      </c>
      <c r="B8585" t="str">
        <f t="shared" si="134"/>
        <v>24-84</v>
      </c>
      <c r="C8585">
        <v>-83.952247445056997</v>
      </c>
      <c r="D8585">
        <v>24.225829791083001</v>
      </c>
      <c r="E8585">
        <f>ASIN(SQRT((SIN(RADIANS(PARAMETERS!$D$8-D8585)/2)*SIN(RADIANS(PARAMETERS!$D$8-D8585)/2))+(COS(RADIANS(D8585))*COS(RADIANS(PARAMETERS!$D$8))*SIN(RADIANS(PARAMETERS!$D$9-C8585)/2)*SIN(RADIANS(PARAMETERS!$D$9-C8585)/2))))*2*3958.756</f>
        <v>1629.6869001470102</v>
      </c>
      <c r="F8585">
        <v>179.55125427246</v>
      </c>
      <c r="G8585">
        <v>206.89544677734</v>
      </c>
      <c r="H8585">
        <v>249.53793334961</v>
      </c>
      <c r="I8585">
        <v>287.54501342773</v>
      </c>
      <c r="J8585">
        <v>331.34317016602</v>
      </c>
      <c r="K8585" s="6">
        <f>IFERROR(EXP(TREND(LN($F$1:$J$1),LN(F8585:J8585),LN(Calculations!$B$3))),0)</f>
        <v>4.817996305404338E-2</v>
      </c>
    </row>
    <row r="8586" spans="1:11" x14ac:dyDescent="0.35">
      <c r="A8586">
        <v>8583</v>
      </c>
      <c r="B8586" t="str">
        <f t="shared" si="134"/>
        <v>24-84</v>
      </c>
      <c r="C8586">
        <v>-84.223568779958001</v>
      </c>
      <c r="D8586">
        <v>24.225829791083001</v>
      </c>
      <c r="E8586">
        <f>ASIN(SQRT((SIN(RADIANS(PARAMETERS!$D$8-D8586)/2)*SIN(RADIANS(PARAMETERS!$D$8-D8586)/2))+(COS(RADIANS(D8586))*COS(RADIANS(PARAMETERS!$D$8))*SIN(RADIANS(PARAMETERS!$D$9-C8586)/2)*SIN(RADIANS(PARAMETERS!$D$9-C8586)/2))))*2*3958.756</f>
        <v>1645.9983816226168</v>
      </c>
      <c r="F8586">
        <v>179.65003967285</v>
      </c>
      <c r="G8586">
        <v>207.09391784668</v>
      </c>
      <c r="H8586">
        <v>249.91271972656</v>
      </c>
      <c r="I8586">
        <v>288.09530639648</v>
      </c>
      <c r="J8586">
        <v>332.11413574219</v>
      </c>
      <c r="K8586" s="6">
        <f>IFERROR(EXP(TREND(LN($F$1:$J$1),LN(F8586:J8586),LN(Calculations!$B$3))),0)</f>
        <v>4.8186605539043394E-2</v>
      </c>
    </row>
    <row r="8587" spans="1:11" x14ac:dyDescent="0.35">
      <c r="A8587">
        <v>8584</v>
      </c>
      <c r="B8587" t="str">
        <f t="shared" si="134"/>
        <v>24-84.5</v>
      </c>
      <c r="C8587">
        <v>-84.494890114859004</v>
      </c>
      <c r="D8587">
        <v>24.225829791083001</v>
      </c>
      <c r="E8587">
        <f>ASIN(SQRT((SIN(RADIANS(PARAMETERS!$D$8-D8587)/2)*SIN(RADIANS(PARAMETERS!$D$8-D8587)/2))+(COS(RADIANS(D8587))*COS(RADIANS(PARAMETERS!$D$8))*SIN(RADIANS(PARAMETERS!$D$9-C8587)/2)*SIN(RADIANS(PARAMETERS!$D$9-C8587)/2))))*2*3958.756</f>
        <v>1662.3344872155551</v>
      </c>
      <c r="F8587">
        <v>179.75408935547</v>
      </c>
      <c r="G8587">
        <v>207.31828308105</v>
      </c>
      <c r="H8587">
        <v>250.35054016113</v>
      </c>
      <c r="I8587">
        <v>288.74612426758</v>
      </c>
      <c r="J8587">
        <v>333.03323364258</v>
      </c>
      <c r="K8587" s="6">
        <f>IFERROR(EXP(TREND(LN($F$1:$J$1),LN(F8587:J8587),LN(Calculations!$B$3))),0)</f>
        <v>4.8171786936049711E-2</v>
      </c>
    </row>
    <row r="8588" spans="1:11" x14ac:dyDescent="0.35">
      <c r="A8588">
        <v>8585</v>
      </c>
      <c r="B8588" t="str">
        <f t="shared" si="134"/>
        <v>24-85</v>
      </c>
      <c r="C8588">
        <v>-84.766211449759993</v>
      </c>
      <c r="D8588">
        <v>24.225829791083001</v>
      </c>
      <c r="E8588">
        <f>ASIN(SQRT((SIN(RADIANS(PARAMETERS!$D$8-D8588)/2)*SIN(RADIANS(PARAMETERS!$D$8-D8588)/2))+(COS(RADIANS(D8588))*COS(RADIANS(PARAMETERS!$D$8))*SIN(RADIANS(PARAMETERS!$D$9-C8588)/2)*SIN(RADIANS(PARAMETERS!$D$9-C8588)/2))))*2*3958.756</f>
        <v>1678.6944528501235</v>
      </c>
      <c r="F8588">
        <v>179.90533447266</v>
      </c>
      <c r="G8588">
        <v>207.62373352051</v>
      </c>
      <c r="H8588">
        <v>250.9291229248</v>
      </c>
      <c r="I8588">
        <v>289.5969543457</v>
      </c>
      <c r="J8588">
        <v>334.22677612305</v>
      </c>
      <c r="K8588" s="6">
        <f>IFERROR(EXP(TREND(LN($F$1:$J$1),LN(F8588:J8588),LN(Calculations!$B$3))),0)</f>
        <v>4.8180374161045973E-2</v>
      </c>
    </row>
    <row r="8589" spans="1:11" x14ac:dyDescent="0.35">
      <c r="A8589">
        <v>8586</v>
      </c>
      <c r="B8589" t="str">
        <f t="shared" si="134"/>
        <v>24-85</v>
      </c>
      <c r="C8589">
        <v>-85.037532784660996</v>
      </c>
      <c r="D8589">
        <v>24.225829791083001</v>
      </c>
      <c r="E8589">
        <f>ASIN(SQRT((SIN(RADIANS(PARAMETERS!$D$8-D8589)/2)*SIN(RADIANS(PARAMETERS!$D$8-D8589)/2))+(COS(RADIANS(D8589))*COS(RADIANS(PARAMETERS!$D$8))*SIN(RADIANS(PARAMETERS!$D$9-C8589)/2)*SIN(RADIANS(PARAMETERS!$D$9-C8589)/2))))*2*3958.756</f>
        <v>1695.0775423313091</v>
      </c>
      <c r="F8589">
        <v>180.00424194336</v>
      </c>
      <c r="G8589">
        <v>207.86381530762</v>
      </c>
      <c r="H8589">
        <v>251.42079162598</v>
      </c>
      <c r="I8589">
        <v>290.3405456543</v>
      </c>
      <c r="J8589">
        <v>335.28848266602</v>
      </c>
      <c r="K8589" s="6">
        <f>IFERROR(EXP(TREND(LN($F$1:$J$1),LN(F8589:J8589),LN(Calculations!$B$3))),0)</f>
        <v>4.8129283336160074E-2</v>
      </c>
    </row>
    <row r="8590" spans="1:11" x14ac:dyDescent="0.35">
      <c r="A8590">
        <v>8587</v>
      </c>
      <c r="B8590" t="str">
        <f t="shared" si="134"/>
        <v>24-85.5</v>
      </c>
      <c r="C8590">
        <v>-85.308854119562</v>
      </c>
      <c r="D8590">
        <v>24.225829791083001</v>
      </c>
      <c r="E8590">
        <f>ASIN(SQRT((SIN(RADIANS(PARAMETERS!$D$8-D8590)/2)*SIN(RADIANS(PARAMETERS!$D$8-D8590)/2))+(COS(RADIANS(D8590))*COS(RADIANS(PARAMETERS!$D$8))*SIN(RADIANS(PARAMETERS!$D$9-C8590)/2)*SIN(RADIANS(PARAMETERS!$D$9-C8590)/2))))*2*3958.756</f>
        <v>1711.4830461106492</v>
      </c>
      <c r="F8590">
        <v>180.08282470703</v>
      </c>
      <c r="G8590">
        <v>208.08934020996</v>
      </c>
      <c r="H8590">
        <v>251.90908813477</v>
      </c>
      <c r="I8590">
        <v>291.09271240234</v>
      </c>
      <c r="J8590">
        <v>336.37457275391</v>
      </c>
      <c r="K8590" s="6">
        <f>IFERROR(EXP(TREND(LN($F$1:$J$1),LN(F8590:J8590),LN(Calculations!$B$3))),0)</f>
        <v>4.8040935053752468E-2</v>
      </c>
    </row>
    <row r="8591" spans="1:11" x14ac:dyDescent="0.35">
      <c r="A8591">
        <v>8588</v>
      </c>
      <c r="B8591" t="str">
        <f t="shared" si="134"/>
        <v>24-85.5</v>
      </c>
      <c r="C8591">
        <v>-85.580175454463003</v>
      </c>
      <c r="D8591">
        <v>24.225829791083001</v>
      </c>
      <c r="E8591">
        <f>ASIN(SQRT((SIN(RADIANS(PARAMETERS!$D$8-D8591)/2)*SIN(RADIANS(PARAMETERS!$D$8-D8591)/2))+(COS(RADIANS(D8591))*COS(RADIANS(PARAMETERS!$D$8))*SIN(RADIANS(PARAMETERS!$D$9-C8591)/2)*SIN(RADIANS(PARAMETERS!$D$9-C8591)/2))))*2*3958.756</f>
        <v>1727.9102801138399</v>
      </c>
      <c r="F8591">
        <v>180.14524841309</v>
      </c>
      <c r="G8591">
        <v>208.30810546875</v>
      </c>
      <c r="H8591">
        <v>252.40849304199</v>
      </c>
      <c r="I8591">
        <v>291.87478637695</v>
      </c>
      <c r="J8591">
        <v>337.51507568359</v>
      </c>
      <c r="K8591" s="6">
        <f>IFERROR(EXP(TREND(LN($F$1:$J$1),LN(F8591:J8591),LN(Calculations!$B$3))),0)</f>
        <v>4.7916987987227155E-2</v>
      </c>
    </row>
    <row r="8592" spans="1:11" x14ac:dyDescent="0.35">
      <c r="A8592">
        <v>8589</v>
      </c>
      <c r="B8592" t="str">
        <f t="shared" si="134"/>
        <v>24-86</v>
      </c>
      <c r="C8592">
        <v>-85.851496789364006</v>
      </c>
      <c r="D8592">
        <v>24.225829791083001</v>
      </c>
      <c r="E8592">
        <f>ASIN(SQRT((SIN(RADIANS(PARAMETERS!$D$8-D8592)/2)*SIN(RADIANS(PARAMETERS!$D$8-D8592)/2))+(COS(RADIANS(D8592))*COS(RADIANS(PARAMETERS!$D$8))*SIN(RADIANS(PARAMETERS!$D$9-C8592)/2)*SIN(RADIANS(PARAMETERS!$D$9-C8592)/2))))*2*3958.756</f>
        <v>1744.3585846267104</v>
      </c>
      <c r="F8592">
        <v>180.10192871094</v>
      </c>
      <c r="G8592">
        <v>208.39114379883</v>
      </c>
      <c r="H8592">
        <v>252.72196960449</v>
      </c>
      <c r="I8592">
        <v>292.4231262207</v>
      </c>
      <c r="J8592">
        <v>338.36373901367</v>
      </c>
      <c r="K8592" s="6">
        <f>IFERROR(EXP(TREND(LN($F$1:$J$1),LN(F8592:J8592),LN(Calculations!$B$3))),0)</f>
        <v>4.7680475818841057E-2</v>
      </c>
    </row>
    <row r="8593" spans="1:11" x14ac:dyDescent="0.35">
      <c r="A8593">
        <v>8590</v>
      </c>
      <c r="B8593" t="str">
        <f t="shared" si="134"/>
        <v>24-86</v>
      </c>
      <c r="C8593">
        <v>-86.122818124264995</v>
      </c>
      <c r="D8593">
        <v>24.225829791083001</v>
      </c>
      <c r="E8593">
        <f>ASIN(SQRT((SIN(RADIANS(PARAMETERS!$D$8-D8593)/2)*SIN(RADIANS(PARAMETERS!$D$8-D8593)/2))+(COS(RADIANS(D8593))*COS(RADIANS(PARAMETERS!$D$8))*SIN(RADIANS(PARAMETERS!$D$9-C8593)/2)*SIN(RADIANS(PARAMETERS!$D$9-C8593)/2))))*2*3958.756</f>
        <v>1760.8273232364047</v>
      </c>
      <c r="F8593">
        <v>179.97395324707</v>
      </c>
      <c r="G8593">
        <v>208.36972045898</v>
      </c>
      <c r="H8593">
        <v>252.89862060547</v>
      </c>
      <c r="I8593">
        <v>292.80453491211</v>
      </c>
      <c r="J8593">
        <v>339.0094909668</v>
      </c>
      <c r="K8593" s="6">
        <f>IFERROR(EXP(TREND(LN($F$1:$J$1),LN(F8593:J8593),LN(Calculations!$B$3))),0)</f>
        <v>4.7350395521871889E-2</v>
      </c>
    </row>
    <row r="8594" spans="1:11" x14ac:dyDescent="0.35">
      <c r="A8594">
        <v>8591</v>
      </c>
      <c r="B8594" t="str">
        <f t="shared" si="134"/>
        <v>24-86.5</v>
      </c>
      <c r="C8594">
        <v>-86.394139459165999</v>
      </c>
      <c r="D8594">
        <v>24.225829791083001</v>
      </c>
      <c r="E8594">
        <f>ASIN(SQRT((SIN(RADIANS(PARAMETERS!$D$8-D8594)/2)*SIN(RADIANS(PARAMETERS!$D$8-D8594)/2))+(COS(RADIANS(D8594))*COS(RADIANS(PARAMETERS!$D$8))*SIN(RADIANS(PARAMETERS!$D$9-C8594)/2)*SIN(RADIANS(PARAMETERS!$D$9-C8594)/2))))*2*3958.756</f>
        <v>1777.3158818247687</v>
      </c>
      <c r="F8594">
        <v>179.75511169434</v>
      </c>
      <c r="G8594">
        <v>208.23461914063</v>
      </c>
      <c r="H8594">
        <v>252.92417907715</v>
      </c>
      <c r="I8594">
        <v>292.99990844727</v>
      </c>
      <c r="J8594">
        <v>339.42749023438</v>
      </c>
      <c r="K8594" s="6">
        <f>IFERROR(EXP(TREND(LN($F$1:$J$1),LN(F8594:J8594),LN(Calculations!$B$3))),0)</f>
        <v>4.6923818779384556E-2</v>
      </c>
    </row>
    <row r="8595" spans="1:11" x14ac:dyDescent="0.35">
      <c r="A8595">
        <v>8592</v>
      </c>
      <c r="B8595" t="str">
        <f t="shared" si="134"/>
        <v>24-86.5</v>
      </c>
      <c r="C8595">
        <v>-86.665460794067002</v>
      </c>
      <c r="D8595">
        <v>24.225829791083001</v>
      </c>
      <c r="E8595">
        <f>ASIN(SQRT((SIN(RADIANS(PARAMETERS!$D$8-D8595)/2)*SIN(RADIANS(PARAMETERS!$D$8-D8595)/2))+(COS(RADIANS(D8595))*COS(RADIANS(PARAMETERS!$D$8))*SIN(RADIANS(PARAMETERS!$D$9-C8595)/2)*SIN(RADIANS(PARAMETERS!$D$9-C8595)/2))))*2*3958.756</f>
        <v>1793.8236676111094</v>
      </c>
      <c r="F8595">
        <v>179.36363220215</v>
      </c>
      <c r="G8595">
        <v>207.87579345703</v>
      </c>
      <c r="H8595">
        <v>252.64033508301</v>
      </c>
      <c r="I8595">
        <v>292.80429077148</v>
      </c>
      <c r="J8595">
        <v>339.35510253906</v>
      </c>
      <c r="K8595" s="6">
        <f>IFERROR(EXP(TREND(LN($F$1:$J$1),LN(F8595:J8595),LN(Calculations!$B$3))),0)</f>
        <v>4.6323662517596211E-2</v>
      </c>
    </row>
    <row r="8596" spans="1:11" x14ac:dyDescent="0.35">
      <c r="A8596">
        <v>8593</v>
      </c>
      <c r="B8596" t="str">
        <f t="shared" si="134"/>
        <v>24-87</v>
      </c>
      <c r="C8596">
        <v>-86.936782128968005</v>
      </c>
      <c r="D8596">
        <v>24.225829791083001</v>
      </c>
      <c r="E8596">
        <f>ASIN(SQRT((SIN(RADIANS(PARAMETERS!$D$8-D8596)/2)*SIN(RADIANS(PARAMETERS!$D$8-D8596)/2))+(COS(RADIANS(D8596))*COS(RADIANS(PARAMETERS!$D$8))*SIN(RADIANS(PARAMETERS!$D$9-C8596)/2)*SIN(RADIANS(PARAMETERS!$D$9-C8596)/2))))*2*3958.756</f>
        <v>1810.3501082416908</v>
      </c>
      <c r="F8596">
        <v>178.93357849121</v>
      </c>
      <c r="G8596">
        <v>207.47975158691</v>
      </c>
      <c r="H8596">
        <v>252.32342529297</v>
      </c>
      <c r="I8596">
        <v>292.58111572266</v>
      </c>
      <c r="J8596">
        <v>339.26348876953</v>
      </c>
      <c r="K8596" s="6">
        <f>IFERROR(EXP(TREND(LN($F$1:$J$1),LN(F8596:J8596),LN(Calculations!$B$3))),0)</f>
        <v>4.5678002482509791E-2</v>
      </c>
    </row>
    <row r="8597" spans="1:11" x14ac:dyDescent="0.35">
      <c r="A8597">
        <v>8594</v>
      </c>
      <c r="B8597" t="str">
        <f t="shared" si="134"/>
        <v>24-87</v>
      </c>
      <c r="C8597">
        <v>-87.208103463868994</v>
      </c>
      <c r="D8597">
        <v>24.225829791083001</v>
      </c>
      <c r="E8597">
        <f>ASIN(SQRT((SIN(RADIANS(PARAMETERS!$D$8-D8597)/2)*SIN(RADIANS(PARAMETERS!$D$8-D8597)/2))+(COS(RADIANS(D8597))*COS(RADIANS(PARAMETERS!$D$8))*SIN(RADIANS(PARAMETERS!$D$9-C8597)/2)*SIN(RADIANS(PARAMETERS!$D$9-C8597)/2))))*2*3958.756</f>
        <v>1826.8946509234265</v>
      </c>
      <c r="F8597">
        <v>178.46926879883</v>
      </c>
      <c r="G8597">
        <v>207.05041503906</v>
      </c>
      <c r="H8597">
        <v>251.97671508789</v>
      </c>
      <c r="I8597">
        <v>292.3330078125</v>
      </c>
      <c r="J8597">
        <v>339.15432739258</v>
      </c>
      <c r="K8597" s="6">
        <f>IFERROR(EXP(TREND(LN($F$1:$J$1),LN(F8597:J8597),LN(Calculations!$B$3))),0)</f>
        <v>4.499563700615973E-2</v>
      </c>
    </row>
    <row r="8598" spans="1:11" x14ac:dyDescent="0.35">
      <c r="A8598">
        <v>8595</v>
      </c>
      <c r="B8598" t="str">
        <f t="shared" si="134"/>
        <v>24-87.5</v>
      </c>
      <c r="C8598">
        <v>-87.479424798769998</v>
      </c>
      <c r="D8598">
        <v>24.225829791083001</v>
      </c>
      <c r="E8598">
        <f>ASIN(SQRT((SIN(RADIANS(PARAMETERS!$D$8-D8598)/2)*SIN(RADIANS(PARAMETERS!$D$8-D8598)/2))+(COS(RADIANS(D8598))*COS(RADIANS(PARAMETERS!$D$8))*SIN(RADIANS(PARAMETERS!$D$9-C8598)/2)*SIN(RADIANS(PARAMETERS!$D$9-C8598)/2))))*2*3958.756</f>
        <v>1843.456761599434</v>
      </c>
      <c r="F8598">
        <v>177.89505004883</v>
      </c>
      <c r="G8598">
        <v>206.47006225586</v>
      </c>
      <c r="H8598">
        <v>251.40840148926</v>
      </c>
      <c r="I8598">
        <v>291.79473876953</v>
      </c>
      <c r="J8598">
        <v>338.67025756836</v>
      </c>
      <c r="K8598" s="6">
        <f>IFERROR(EXP(TREND(LN($F$1:$J$1),LN(F8598:J8598),LN(Calculations!$B$3))),0)</f>
        <v>4.4225988047050767E-2</v>
      </c>
    </row>
    <row r="8599" spans="1:11" x14ac:dyDescent="0.35">
      <c r="A8599">
        <v>8596</v>
      </c>
      <c r="B8599" t="str">
        <f t="shared" si="134"/>
        <v>24-88</v>
      </c>
      <c r="C8599">
        <v>-87.750746133671001</v>
      </c>
      <c r="D8599">
        <v>24.225829791083001</v>
      </c>
      <c r="E8599">
        <f>ASIN(SQRT((SIN(RADIANS(PARAMETERS!$D$8-D8599)/2)*SIN(RADIANS(PARAMETERS!$D$8-D8599)/2))+(COS(RADIANS(D8599))*COS(RADIANS(PARAMETERS!$D$8))*SIN(RADIANS(PARAMETERS!$D$9-C8599)/2)*SIN(RADIANS(PARAMETERS!$D$9-C8599)/2))))*2*3958.756</f>
        <v>1860.0359241641775</v>
      </c>
      <c r="F8599">
        <v>177.27021789551</v>
      </c>
      <c r="G8599">
        <v>205.82829284668</v>
      </c>
      <c r="H8599">
        <v>250.76118469238</v>
      </c>
      <c r="I8599">
        <v>291.16134643555</v>
      </c>
      <c r="J8599">
        <v>338.07174682617</v>
      </c>
      <c r="K8599" s="6">
        <f>IFERROR(EXP(TREND(LN($F$1:$J$1),LN(F8599:J8599),LN(Calculations!$B$3))),0)</f>
        <v>4.341634972948568E-2</v>
      </c>
    </row>
    <row r="8600" spans="1:11" x14ac:dyDescent="0.35">
      <c r="A8600">
        <v>8597</v>
      </c>
      <c r="B8600" t="str">
        <f t="shared" si="134"/>
        <v>24-88</v>
      </c>
      <c r="C8600">
        <v>-88.022067468572004</v>
      </c>
      <c r="D8600">
        <v>24.225829791083001</v>
      </c>
      <c r="E8600">
        <f>ASIN(SQRT((SIN(RADIANS(PARAMETERS!$D$8-D8600)/2)*SIN(RADIANS(PARAMETERS!$D$8-D8600)/2))+(COS(RADIANS(D8600))*COS(RADIANS(PARAMETERS!$D$8))*SIN(RADIANS(PARAMETERS!$D$9-C8600)/2)*SIN(RADIANS(PARAMETERS!$D$9-C8600)/2))))*2*3958.756</f>
        <v>1876.6316397161386</v>
      </c>
      <c r="F8600">
        <v>176.58865356445</v>
      </c>
      <c r="G8600">
        <v>205.11692810059</v>
      </c>
      <c r="H8600">
        <v>250.02336120605</v>
      </c>
      <c r="I8600">
        <v>290.41778564453</v>
      </c>
      <c r="J8600">
        <v>337.33978271484</v>
      </c>
      <c r="K8600" s="6">
        <f>IFERROR(EXP(TREND(LN($F$1:$J$1),LN(F8600:J8600),LN(Calculations!$B$3))),0)</f>
        <v>4.2563221482016043E-2</v>
      </c>
    </row>
    <row r="8601" spans="1:11" x14ac:dyDescent="0.35">
      <c r="A8601">
        <v>8598</v>
      </c>
      <c r="B8601" t="str">
        <f t="shared" si="134"/>
        <v>24-88.5</v>
      </c>
      <c r="C8601">
        <v>-88.293388803472993</v>
      </c>
      <c r="D8601">
        <v>24.225829791083001</v>
      </c>
      <c r="E8601">
        <f>ASIN(SQRT((SIN(RADIANS(PARAMETERS!$D$8-D8601)/2)*SIN(RADIANS(PARAMETERS!$D$8-D8601)/2))+(COS(RADIANS(D8601))*COS(RADIANS(PARAMETERS!$D$8))*SIN(RADIANS(PARAMETERS!$D$9-C8601)/2)*SIN(RADIANS(PARAMETERS!$D$9-C8601)/2))))*2*3958.756</f>
        <v>1893.2434258459966</v>
      </c>
      <c r="F8601">
        <v>175.79669189453</v>
      </c>
      <c r="G8601">
        <v>204.26748657227</v>
      </c>
      <c r="H8601">
        <v>249.08343505859</v>
      </c>
      <c r="I8601">
        <v>289.40994262695</v>
      </c>
      <c r="J8601">
        <v>336.26663208008</v>
      </c>
      <c r="K8601" s="6">
        <f>IFERROR(EXP(TREND(LN($F$1:$J$1),LN(F8601:J8601),LN(Calculations!$B$3))),0)</f>
        <v>4.1629965449710482E-2</v>
      </c>
    </row>
    <row r="8602" spans="1:11" x14ac:dyDescent="0.35">
      <c r="A8602">
        <v>8599</v>
      </c>
      <c r="B8602" t="str">
        <f t="shared" si="134"/>
        <v>24-88.5</v>
      </c>
      <c r="C8602">
        <v>-88.564710138373997</v>
      </c>
      <c r="D8602">
        <v>24.225829791083001</v>
      </c>
      <c r="E8602">
        <f>ASIN(SQRT((SIN(RADIANS(PARAMETERS!$D$8-D8602)/2)*SIN(RADIANS(PARAMETERS!$D$8-D8602)/2))+(COS(RADIANS(D8602))*COS(RADIANS(PARAMETERS!$D$8))*SIN(RADIANS(PARAMETERS!$D$9-C8602)/2)*SIN(RADIANS(PARAMETERS!$D$9-C8602)/2))))*2*3958.756</f>
        <v>1909.8708159584639</v>
      </c>
      <c r="F8602">
        <v>174.98165893555</v>
      </c>
      <c r="G8602">
        <v>203.41744995117</v>
      </c>
      <c r="H8602">
        <v>248.15600585938</v>
      </c>
      <c r="I8602">
        <v>288.42822265625</v>
      </c>
      <c r="J8602">
        <v>335.23733520508</v>
      </c>
      <c r="K8602" s="6">
        <f>IFERROR(EXP(TREND(LN($F$1:$J$1),LN(F8602:J8602),LN(Calculations!$B$3))),0)</f>
        <v>4.0687682697661515E-2</v>
      </c>
    </row>
    <row r="8603" spans="1:11" x14ac:dyDescent="0.35">
      <c r="A8603">
        <v>8600</v>
      </c>
      <c r="B8603" t="str">
        <f t="shared" si="134"/>
        <v>24-89</v>
      </c>
      <c r="C8603">
        <v>-88.836031473275</v>
      </c>
      <c r="D8603">
        <v>24.225829791083001</v>
      </c>
      <c r="E8603">
        <f>ASIN(SQRT((SIN(RADIANS(PARAMETERS!$D$8-D8603)/2)*SIN(RADIANS(PARAMETERS!$D$8-D8603)/2))+(COS(RADIANS(D8603))*COS(RADIANS(PARAMETERS!$D$8))*SIN(RADIANS(PARAMETERS!$D$9-C8603)/2)*SIN(RADIANS(PARAMETERS!$D$9-C8603)/2))))*2*3958.756</f>
        <v>1926.5133586259956</v>
      </c>
      <c r="F8603">
        <v>174.13282775879</v>
      </c>
      <c r="G8603">
        <v>202.54945373535</v>
      </c>
      <c r="H8603">
        <v>247.2088470459</v>
      </c>
      <c r="I8603">
        <v>287.42562866211</v>
      </c>
      <c r="J8603">
        <v>334.18621826172</v>
      </c>
      <c r="K8603" s="6">
        <f>IFERROR(EXP(TREND(LN($F$1:$J$1),LN(F8603:J8603),LN(Calculations!$B$3))),0)</f>
        <v>3.9733944091999839E-2</v>
      </c>
    </row>
    <row r="8604" spans="1:11" x14ac:dyDescent="0.35">
      <c r="A8604">
        <v>8601</v>
      </c>
      <c r="B8604" t="str">
        <f t="shared" si="134"/>
        <v>24-89</v>
      </c>
      <c r="C8604">
        <v>-89.107352808176003</v>
      </c>
      <c r="D8604">
        <v>24.225829791083001</v>
      </c>
      <c r="E8604">
        <f>ASIN(SQRT((SIN(RADIANS(PARAMETERS!$D$8-D8604)/2)*SIN(RADIANS(PARAMETERS!$D$8-D8604)/2))+(COS(RADIANS(D8604))*COS(RADIANS(PARAMETERS!$D$8))*SIN(RADIANS(PARAMETERS!$D$9-C8604)/2)*SIN(RADIANS(PARAMETERS!$D$9-C8604)/2))))*2*3958.756</f>
        <v>1943.1706169727172</v>
      </c>
      <c r="F8604">
        <v>173.20683288574</v>
      </c>
      <c r="G8604">
        <v>201.59616088867</v>
      </c>
      <c r="H8604">
        <v>246.12086486816</v>
      </c>
      <c r="I8604">
        <v>286.22698974609</v>
      </c>
      <c r="J8604">
        <v>332.86968994141</v>
      </c>
      <c r="K8604" s="6">
        <f>IFERROR(EXP(TREND(LN($F$1:$J$1),LN(F8604:J8604),LN(Calculations!$B$3))),0)</f>
        <v>3.8748063631541624E-2</v>
      </c>
    </row>
    <row r="8605" spans="1:11" x14ac:dyDescent="0.35">
      <c r="A8605">
        <v>8602</v>
      </c>
      <c r="B8605" t="str">
        <f t="shared" si="134"/>
        <v>24-89.5</v>
      </c>
      <c r="C8605">
        <v>-89.378674143077006</v>
      </c>
      <c r="D8605">
        <v>24.225829791083001</v>
      </c>
      <c r="E8605">
        <f>ASIN(SQRT((SIN(RADIANS(PARAMETERS!$D$8-D8605)/2)*SIN(RADIANS(PARAMETERS!$D$8-D8605)/2))+(COS(RADIANS(D8605))*COS(RADIANS(PARAMETERS!$D$8))*SIN(RADIANS(PARAMETERS!$D$9-C8605)/2)*SIN(RADIANS(PARAMETERS!$D$9-C8605)/2))))*2*3958.756</f>
        <v>1959.8421680869976</v>
      </c>
      <c r="F8605">
        <v>172.28994750977</v>
      </c>
      <c r="G8605">
        <v>200.67561340332</v>
      </c>
      <c r="H8605">
        <v>245.07171630859</v>
      </c>
      <c r="I8605">
        <v>285.07257080078</v>
      </c>
      <c r="J8605">
        <v>331.603515625</v>
      </c>
      <c r="K8605" s="6">
        <f>IFERROR(EXP(TREND(LN($F$1:$J$1),LN(F8605:J8605),LN(Calculations!$B$3))),0)</f>
        <v>3.7799553238327795E-2</v>
      </c>
    </row>
    <row r="8606" spans="1:11" x14ac:dyDescent="0.35">
      <c r="A8606">
        <v>8603</v>
      </c>
      <c r="B8606" t="str">
        <f t="shared" si="134"/>
        <v>24-89.5</v>
      </c>
      <c r="C8606">
        <v>-89.649995477977996</v>
      </c>
      <c r="D8606">
        <v>24.225829791083001</v>
      </c>
      <c r="E8606">
        <f>ASIN(SQRT((SIN(RADIANS(PARAMETERS!$D$8-D8606)/2)*SIN(RADIANS(PARAMETERS!$D$8-D8606)/2))+(COS(RADIANS(D8606))*COS(RADIANS(PARAMETERS!$D$8))*SIN(RADIANS(PARAMETERS!$D$9-C8606)/2)*SIN(RADIANS(PARAMETERS!$D$9-C8606)/2))))*2*3958.756</f>
        <v>1976.5276024611694</v>
      </c>
      <c r="F8606">
        <v>171.36474609375</v>
      </c>
      <c r="G8606">
        <v>199.75915527344</v>
      </c>
      <c r="H8606">
        <v>244.01556396484</v>
      </c>
      <c r="I8606">
        <v>283.89953613281</v>
      </c>
      <c r="J8606">
        <v>330.30349731445</v>
      </c>
      <c r="K8606" s="6">
        <f>IFERROR(EXP(TREND(LN($F$1:$J$1),LN(F8606:J8606),LN(Calculations!$B$3))),0)</f>
        <v>3.687480778908897E-2</v>
      </c>
    </row>
    <row r="8607" spans="1:11" x14ac:dyDescent="0.35">
      <c r="A8607">
        <v>8604</v>
      </c>
      <c r="B8607" t="str">
        <f t="shared" si="134"/>
        <v>24-90</v>
      </c>
      <c r="C8607">
        <v>-89.921316812878999</v>
      </c>
      <c r="D8607">
        <v>24.225829791083001</v>
      </c>
      <c r="E8607">
        <f>ASIN(SQRT((SIN(RADIANS(PARAMETERS!$D$8-D8607)/2)*SIN(RADIANS(PARAMETERS!$D$8-D8607)/2))+(COS(RADIANS(D8607))*COS(RADIANS(PARAMETERS!$D$8))*SIN(RADIANS(PARAMETERS!$D$9-C8607)/2)*SIN(RADIANS(PARAMETERS!$D$9-C8607)/2))))*2*3958.756</f>
        <v>1993.2265234570164</v>
      </c>
      <c r="F8607">
        <v>170.38696289063</v>
      </c>
      <c r="G8607">
        <v>198.78713989258</v>
      </c>
      <c r="H8607">
        <v>242.85385131836</v>
      </c>
      <c r="I8607">
        <v>282.57052612305</v>
      </c>
      <c r="J8607">
        <v>328.78356933594</v>
      </c>
      <c r="K8607" s="6">
        <f>IFERROR(EXP(TREND(LN($F$1:$J$1),LN(F8607:J8607),LN(Calculations!$B$3))),0)</f>
        <v>3.5942955166611418E-2</v>
      </c>
    </row>
    <row r="8608" spans="1:11" x14ac:dyDescent="0.35">
      <c r="A8608">
        <v>8605</v>
      </c>
      <c r="B8608" t="str">
        <f t="shared" si="134"/>
        <v>24-90</v>
      </c>
      <c r="C8608">
        <v>-90.192638147780002</v>
      </c>
      <c r="D8608">
        <v>24.225829791083001</v>
      </c>
      <c r="E8608">
        <f>ASIN(SQRT((SIN(RADIANS(PARAMETERS!$D$8-D8608)/2)*SIN(RADIANS(PARAMETERS!$D$8-D8608)/2))+(COS(RADIANS(D8608))*COS(RADIANS(PARAMETERS!$D$8))*SIN(RADIANS(PARAMETERS!$D$9-C8608)/2)*SIN(RADIANS(PARAMETERS!$D$9-C8608)/2))))*2*3958.756</f>
        <v>2009.9385467956783</v>
      </c>
      <c r="F8608">
        <v>169.4373626709</v>
      </c>
      <c r="G8608">
        <v>197.85984802246</v>
      </c>
      <c r="H8608">
        <v>241.72946166992</v>
      </c>
      <c r="I8608">
        <v>281.26971435547</v>
      </c>
      <c r="J8608">
        <v>327.27880859375</v>
      </c>
      <c r="K8608" s="6">
        <f>IFERROR(EXP(TREND(LN($F$1:$J$1),LN(F8608:J8608),LN(Calculations!$B$3))),0)</f>
        <v>3.507017351608515E-2</v>
      </c>
    </row>
    <row r="8609" spans="1:11" x14ac:dyDescent="0.35">
      <c r="A8609">
        <v>8606</v>
      </c>
      <c r="B8609" t="str">
        <f t="shared" si="134"/>
        <v>24-90.5</v>
      </c>
      <c r="C8609">
        <v>-90.463959482681005</v>
      </c>
      <c r="D8609">
        <v>24.225829791083001</v>
      </c>
      <c r="E8609">
        <f>ASIN(SQRT((SIN(RADIANS(PARAMETERS!$D$8-D8609)/2)*SIN(RADIANS(PARAMETERS!$D$8-D8609)/2))+(COS(RADIANS(D8609))*COS(RADIANS(PARAMETERS!$D$8))*SIN(RADIANS(PARAMETERS!$D$9-C8609)/2)*SIN(RADIANS(PARAMETERS!$D$9-C8609)/2))))*2*3958.756</f>
        <v>2026.6633000707502</v>
      </c>
      <c r="F8609">
        <v>168.49325561523</v>
      </c>
      <c r="G8609">
        <v>196.94732666016</v>
      </c>
      <c r="H8609">
        <v>240.59922790527</v>
      </c>
      <c r="I8609">
        <v>279.94116210938</v>
      </c>
      <c r="J8609">
        <v>325.71731567383</v>
      </c>
      <c r="K8609" s="6">
        <f>IFERROR(EXP(TREND(LN($F$1:$J$1),LN(F8609:J8609),LN(Calculations!$B$3))),0)</f>
        <v>3.4234734578384801E-2</v>
      </c>
    </row>
    <row r="8610" spans="1:11" x14ac:dyDescent="0.35">
      <c r="A8610">
        <v>8607</v>
      </c>
      <c r="B8610" t="str">
        <f t="shared" si="134"/>
        <v>24-90.5</v>
      </c>
      <c r="C8610">
        <v>-90.735280817581994</v>
      </c>
      <c r="D8610">
        <v>24.225829791083001</v>
      </c>
      <c r="E8610">
        <f>ASIN(SQRT((SIN(RADIANS(PARAMETERS!$D$8-D8610)/2)*SIN(RADIANS(PARAMETERS!$D$8-D8610)/2))+(COS(RADIANS(D8610))*COS(RADIANS(PARAMETERS!$D$8))*SIN(RADIANS(PARAMETERS!$D$9-C8610)/2)*SIN(RADIANS(PARAMETERS!$D$9-C8610)/2))))*2*3958.756</f>
        <v>2043.400422283376</v>
      </c>
      <c r="F8610">
        <v>167.51113891602</v>
      </c>
      <c r="G8610">
        <v>196.00805664063</v>
      </c>
      <c r="H8610">
        <v>239.4087677002</v>
      </c>
      <c r="I8610">
        <v>278.51824951172</v>
      </c>
      <c r="J8610">
        <v>324.01782226563</v>
      </c>
      <c r="K8610" s="6">
        <f>IFERROR(EXP(TREND(LN($F$1:$J$1),LN(F8610:J8610),LN(Calculations!$B$3))),0)</f>
        <v>3.3398458693938586E-2</v>
      </c>
    </row>
    <row r="8611" spans="1:11" x14ac:dyDescent="0.35">
      <c r="A8611">
        <v>8608</v>
      </c>
      <c r="B8611" t="str">
        <f t="shared" si="134"/>
        <v>24-50</v>
      </c>
      <c r="C8611">
        <v>-50.037080582435998</v>
      </c>
      <c r="D8611">
        <v>24.497151125984001</v>
      </c>
      <c r="E8611">
        <f>ASIN(SQRT((SIN(RADIANS(PARAMETERS!$D$8-D8611)/2)*SIN(RADIANS(PARAMETERS!$D$8-D8611)/2))+(COS(RADIANS(D8611))*COS(RADIANS(PARAMETERS!$D$8))*SIN(RADIANS(PARAMETERS!$D$9-C8611)/2)*SIN(RADIANS(PARAMETERS!$D$9-C8611)/2))))*2*3958.756</f>
        <v>930.37864152645022</v>
      </c>
      <c r="F8611">
        <v>114.72872161865</v>
      </c>
      <c r="G8611">
        <v>151.34024047852</v>
      </c>
      <c r="H8611">
        <v>189.19107055664</v>
      </c>
      <c r="I8611">
        <v>215.48834228516</v>
      </c>
      <c r="J8611">
        <v>245.44445800781</v>
      </c>
      <c r="K8611" s="6">
        <f>IFERROR(EXP(TREND(LN($F$1:$J$1),LN(F8611:J8611),LN(Calculations!$B$3))),0)</f>
        <v>8.4054730574948493E-3</v>
      </c>
    </row>
    <row r="8612" spans="1:11" x14ac:dyDescent="0.35">
      <c r="A8612">
        <v>8609</v>
      </c>
      <c r="B8612" t="str">
        <f t="shared" si="134"/>
        <v>24-50.5</v>
      </c>
      <c r="C8612">
        <v>-50.308401917337001</v>
      </c>
      <c r="D8612">
        <v>24.497151125984001</v>
      </c>
      <c r="E8612">
        <f>ASIN(SQRT((SIN(RADIANS(PARAMETERS!$D$8-D8612)/2)*SIN(RADIANS(PARAMETERS!$D$8-D8612)/2))+(COS(RADIANS(D8612))*COS(RADIANS(PARAMETERS!$D$8))*SIN(RADIANS(PARAMETERS!$D$9-C8612)/2)*SIN(RADIANS(PARAMETERS!$D$9-C8612)/2))))*2*3958.756</f>
        <v>917.46091438814301</v>
      </c>
      <c r="F8612">
        <v>116.48608398438</v>
      </c>
      <c r="G8612">
        <v>153.74002075195</v>
      </c>
      <c r="H8612">
        <v>190.75434875488</v>
      </c>
      <c r="I8612">
        <v>217.33804321289</v>
      </c>
      <c r="J8612">
        <v>247.6298828125</v>
      </c>
      <c r="K8612" s="6">
        <f>IFERROR(EXP(TREND(LN($F$1:$J$1),LN(F8612:J8612),LN(Calculations!$B$3))),0)</f>
        <v>8.8560393482196506E-3</v>
      </c>
    </row>
    <row r="8613" spans="1:11" x14ac:dyDescent="0.35">
      <c r="A8613">
        <v>8610</v>
      </c>
      <c r="B8613" t="str">
        <f t="shared" si="134"/>
        <v>24-50.5</v>
      </c>
      <c r="C8613">
        <v>-50.579723252237997</v>
      </c>
      <c r="D8613">
        <v>24.497151125984001</v>
      </c>
      <c r="E8613">
        <f>ASIN(SQRT((SIN(RADIANS(PARAMETERS!$D$8-D8613)/2)*SIN(RADIANS(PARAMETERS!$D$8-D8613)/2))+(COS(RADIANS(D8613))*COS(RADIANS(PARAMETERS!$D$8))*SIN(RADIANS(PARAMETERS!$D$9-C8613)/2)*SIN(RADIANS(PARAMETERS!$D$9-C8613)/2))))*2*3958.756</f>
        <v>904.70027688533673</v>
      </c>
      <c r="F8613">
        <v>118.18827819824</v>
      </c>
      <c r="G8613">
        <v>156.01609802246</v>
      </c>
      <c r="H8613">
        <v>192.23532104492</v>
      </c>
      <c r="I8613">
        <v>219.08084106445</v>
      </c>
      <c r="J8613">
        <v>249.67863464355</v>
      </c>
      <c r="K8613" s="6">
        <f>IFERROR(EXP(TREND(LN($F$1:$J$1),LN(F8613:J8613),LN(Calculations!$B$3))),0)</f>
        <v>9.3132043829133506E-3</v>
      </c>
    </row>
    <row r="8614" spans="1:11" x14ac:dyDescent="0.35">
      <c r="A8614">
        <v>8611</v>
      </c>
      <c r="B8614" t="str">
        <f t="shared" si="134"/>
        <v>24-51</v>
      </c>
      <c r="C8614">
        <v>-50.851044587139</v>
      </c>
      <c r="D8614">
        <v>24.497151125984001</v>
      </c>
      <c r="E8614">
        <f>ASIN(SQRT((SIN(RADIANS(PARAMETERS!$D$8-D8614)/2)*SIN(RADIANS(PARAMETERS!$D$8-D8614)/2))+(COS(RADIANS(D8614))*COS(RADIANS(PARAMETERS!$D$8))*SIN(RADIANS(PARAMETERS!$D$9-C8614)/2)*SIN(RADIANS(PARAMETERS!$D$9-C8614)/2))))*2*3958.756</f>
        <v>892.10350492973748</v>
      </c>
      <c r="F8614">
        <v>119.84421539307</v>
      </c>
      <c r="G8614">
        <v>158.16442871094</v>
      </c>
      <c r="H8614">
        <v>193.65002441406</v>
      </c>
      <c r="I8614">
        <v>220.74925231934</v>
      </c>
      <c r="J8614">
        <v>251.64389038086</v>
      </c>
      <c r="K8614" s="6">
        <f>IFERROR(EXP(TREND(LN($F$1:$J$1),LN(F8614:J8614),LN(Calculations!$B$3))),0)</f>
        <v>9.7781154732994764E-3</v>
      </c>
    </row>
    <row r="8615" spans="1:11" x14ac:dyDescent="0.35">
      <c r="A8615">
        <v>8612</v>
      </c>
      <c r="B8615" t="str">
        <f t="shared" si="134"/>
        <v>24-51</v>
      </c>
      <c r="C8615">
        <v>-51.122365922039997</v>
      </c>
      <c r="D8615">
        <v>24.497151125984001</v>
      </c>
      <c r="E8615">
        <f>ASIN(SQRT((SIN(RADIANS(PARAMETERS!$D$8-D8615)/2)*SIN(RADIANS(PARAMETERS!$D$8-D8615)/2))+(COS(RADIANS(D8615))*COS(RADIANS(PARAMETERS!$D$8))*SIN(RADIANS(PARAMETERS!$D$9-C8615)/2)*SIN(RADIANS(PARAMETERS!$D$9-C8615)/2))))*2*3958.756</f>
        <v>879.67767248396808</v>
      </c>
      <c r="F8615">
        <v>121.48101806641</v>
      </c>
      <c r="G8615">
        <v>160.18862915039</v>
      </c>
      <c r="H8615">
        <v>195.0354309082</v>
      </c>
      <c r="I8615">
        <v>222.39947509766</v>
      </c>
      <c r="J8615">
        <v>253.60578918457</v>
      </c>
      <c r="K8615" s="6">
        <f>IFERROR(EXP(TREND(LN($F$1:$J$1),LN(F8615:J8615),LN(Calculations!$B$3))),0)</f>
        <v>1.0256768679896538E-2</v>
      </c>
    </row>
    <row r="8616" spans="1:11" x14ac:dyDescent="0.35">
      <c r="A8616">
        <v>8613</v>
      </c>
      <c r="B8616" t="str">
        <f t="shared" si="134"/>
        <v>24-51.5</v>
      </c>
      <c r="C8616">
        <v>-51.393687256941</v>
      </c>
      <c r="D8616">
        <v>24.497151125984001</v>
      </c>
      <c r="E8616">
        <f>ASIN(SQRT((SIN(RADIANS(PARAMETERS!$D$8-D8616)/2)*SIN(RADIANS(PARAMETERS!$D$8-D8616)/2))+(COS(RADIANS(D8616))*COS(RADIANS(PARAMETERS!$D$8))*SIN(RADIANS(PARAMETERS!$D$9-C8616)/2)*SIN(RADIANS(PARAMETERS!$D$9-C8616)/2))))*2*3958.756</f>
        <v>867.43015954098678</v>
      </c>
      <c r="F8616">
        <v>123.03223419189</v>
      </c>
      <c r="G8616">
        <v>162.02185058594</v>
      </c>
      <c r="H8616">
        <v>196.32083129883</v>
      </c>
      <c r="I8616">
        <v>223.93212890625</v>
      </c>
      <c r="J8616">
        <v>255.42976379395</v>
      </c>
      <c r="K8616" s="6">
        <f>IFERROR(EXP(TREND(LN($F$1:$J$1),LN(F8616:J8616),LN(Calculations!$B$3))),0)</f>
        <v>1.0727451545382649E-2</v>
      </c>
    </row>
    <row r="8617" spans="1:11" x14ac:dyDescent="0.35">
      <c r="A8617">
        <v>8614</v>
      </c>
      <c r="B8617" t="str">
        <f t="shared" si="134"/>
        <v>24-51.5</v>
      </c>
      <c r="C8617">
        <v>-51.665008591842003</v>
      </c>
      <c r="D8617">
        <v>24.497151125984001</v>
      </c>
      <c r="E8617">
        <f>ASIN(SQRT((SIN(RADIANS(PARAMETERS!$D$8-D8617)/2)*SIN(RADIANS(PARAMETERS!$D$8-D8617)/2))+(COS(RADIANS(D8617))*COS(RADIANS(PARAMETERS!$D$8))*SIN(RADIANS(PARAMETERS!$D$9-C8617)/2)*SIN(RADIANS(PARAMETERS!$D$9-C8617)/2))))*2*3958.756</f>
        <v>855.36865927439794</v>
      </c>
      <c r="F8617">
        <v>124.52673339844</v>
      </c>
      <c r="G8617">
        <v>163.69613647461</v>
      </c>
      <c r="H8617">
        <v>197.55448913574</v>
      </c>
      <c r="I8617">
        <v>225.42230224609</v>
      </c>
      <c r="J8617">
        <v>257.22427368164</v>
      </c>
      <c r="K8617" s="6">
        <f>IFERROR(EXP(TREND(LN($F$1:$J$1),LN(F8617:J8617),LN(Calculations!$B$3))),0)</f>
        <v>1.1197607262105039E-2</v>
      </c>
    </row>
    <row r="8618" spans="1:11" x14ac:dyDescent="0.35">
      <c r="A8618">
        <v>8615</v>
      </c>
      <c r="B8618" t="str">
        <f t="shared" si="134"/>
        <v>24-52</v>
      </c>
      <c r="C8618">
        <v>-51.936329926742999</v>
      </c>
      <c r="D8618">
        <v>24.497151125984001</v>
      </c>
      <c r="E8618">
        <f>ASIN(SQRT((SIN(RADIANS(PARAMETERS!$D$8-D8618)/2)*SIN(RADIANS(PARAMETERS!$D$8-D8618)/2))+(COS(RADIANS(D8618))*COS(RADIANS(PARAMETERS!$D$8))*SIN(RADIANS(PARAMETERS!$D$9-C8618)/2)*SIN(RADIANS(PARAMETERS!$D$9-C8618)/2))))*2*3958.756</f>
        <v>843.50118414828319</v>
      </c>
      <c r="F8618">
        <v>125.99310302734</v>
      </c>
      <c r="G8618">
        <v>165.2307434082</v>
      </c>
      <c r="H8618">
        <v>198.78067016602</v>
      </c>
      <c r="I8618">
        <v>226.93421936035</v>
      </c>
      <c r="J8618">
        <v>259.07846069336</v>
      </c>
      <c r="K8618" s="6">
        <f>IFERROR(EXP(TREND(LN($F$1:$J$1),LN(F8618:J8618),LN(Calculations!$B$3))),0)</f>
        <v>1.1674494511653503E-2</v>
      </c>
    </row>
    <row r="8619" spans="1:11" x14ac:dyDescent="0.35">
      <c r="A8619">
        <v>8616</v>
      </c>
      <c r="B8619" t="str">
        <f t="shared" si="134"/>
        <v>24-52</v>
      </c>
      <c r="C8619">
        <v>-52.207651261644003</v>
      </c>
      <c r="D8619">
        <v>24.497151125984001</v>
      </c>
      <c r="E8619">
        <f>ASIN(SQRT((SIN(RADIANS(PARAMETERS!$D$8-D8619)/2)*SIN(RADIANS(PARAMETERS!$D$8-D8619)/2))+(COS(RADIANS(D8619))*COS(RADIANS(PARAMETERS!$D$8))*SIN(RADIANS(PARAMETERS!$D$9-C8619)/2)*SIN(RADIANS(PARAMETERS!$D$9-C8619)/2))))*2*3958.756</f>
        <v>831.83607074892575</v>
      </c>
      <c r="F8619">
        <v>127.37259674072</v>
      </c>
      <c r="G8619">
        <v>166.56199645996</v>
      </c>
      <c r="H8619">
        <v>199.91291809082</v>
      </c>
      <c r="I8619">
        <v>228.3311920166</v>
      </c>
      <c r="J8619">
        <v>260.7926940918</v>
      </c>
      <c r="K8619" s="6">
        <f>IFERROR(EXP(TREND(LN($F$1:$J$1),LN(F8619:J8619),LN(Calculations!$B$3))),0)</f>
        <v>1.2133343653862028E-2</v>
      </c>
    </row>
    <row r="8620" spans="1:11" x14ac:dyDescent="0.35">
      <c r="A8620">
        <v>8617</v>
      </c>
      <c r="B8620" t="str">
        <f t="shared" si="134"/>
        <v>24-52.5</v>
      </c>
      <c r="C8620">
        <v>-52.478972596544999</v>
      </c>
      <c r="D8620">
        <v>24.497151125984001</v>
      </c>
      <c r="E8620">
        <f>ASIN(SQRT((SIN(RADIANS(PARAMETERS!$D$8-D8620)/2)*SIN(RADIANS(PARAMETERS!$D$8-D8620)/2))+(COS(RADIANS(D8620))*COS(RADIANS(PARAMETERS!$D$8))*SIN(RADIANS(PARAMETERS!$D$9-C8620)/2)*SIN(RADIANS(PARAMETERS!$D$9-C8620)/2))))*2*3958.756</f>
        <v>820.3819830735448</v>
      </c>
      <c r="F8620">
        <v>128.72782897949</v>
      </c>
      <c r="G8620">
        <v>167.7731628418</v>
      </c>
      <c r="H8620">
        <v>201.03340148926</v>
      </c>
      <c r="I8620">
        <v>229.72566223145</v>
      </c>
      <c r="J8620">
        <v>262.51663208008</v>
      </c>
      <c r="K8620" s="6">
        <f>IFERROR(EXP(TREND(LN($F$1:$J$1),LN(F8620:J8620),LN(Calculations!$B$3))),0)</f>
        <v>1.2595692067225883E-2</v>
      </c>
    </row>
    <row r="8621" spans="1:11" x14ac:dyDescent="0.35">
      <c r="A8621">
        <v>8618</v>
      </c>
      <c r="B8621" t="str">
        <f t="shared" si="134"/>
        <v>24-53</v>
      </c>
      <c r="C8621">
        <v>-52.750293931446002</v>
      </c>
      <c r="D8621">
        <v>24.497151125984001</v>
      </c>
      <c r="E8621">
        <f>ASIN(SQRT((SIN(RADIANS(PARAMETERS!$D$8-D8621)/2)*SIN(RADIANS(PARAMETERS!$D$8-D8621)/2))+(COS(RADIANS(D8621))*COS(RADIANS(PARAMETERS!$D$8))*SIN(RADIANS(PARAMETERS!$D$9-C8621)/2)*SIN(RADIANS(PARAMETERS!$D$9-C8621)/2))))*2*3958.756</f>
        <v>809.14791398341345</v>
      </c>
      <c r="F8621">
        <v>130.10028076172</v>
      </c>
      <c r="G8621">
        <v>168.9111328125</v>
      </c>
      <c r="H8621">
        <v>202.19583129883</v>
      </c>
      <c r="I8621">
        <v>231.19000244141</v>
      </c>
      <c r="J8621">
        <v>264.34564208984</v>
      </c>
      <c r="K8621" s="6">
        <f>IFERROR(EXP(TREND(LN($F$1:$J$1),LN(F8621:J8621),LN(Calculations!$B$3))),0)</f>
        <v>1.3076563403750917E-2</v>
      </c>
    </row>
    <row r="8622" spans="1:11" x14ac:dyDescent="0.35">
      <c r="A8622">
        <v>8619</v>
      </c>
      <c r="B8622" t="str">
        <f t="shared" si="134"/>
        <v>24-53</v>
      </c>
      <c r="C8622">
        <v>-53.021615266346998</v>
      </c>
      <c r="D8622">
        <v>24.497151125984001</v>
      </c>
      <c r="E8622">
        <f>ASIN(SQRT((SIN(RADIANS(PARAMETERS!$D$8-D8622)/2)*SIN(RADIANS(PARAMETERS!$D$8-D8622)/2))+(COS(RADIANS(D8622))*COS(RADIANS(PARAMETERS!$D$8))*SIN(RADIANS(PARAMETERS!$D$9-C8622)/2)*SIN(RADIANS(PARAMETERS!$D$9-C8622)/2))))*2*3958.756</f>
        <v>798.14318450126711</v>
      </c>
      <c r="F8622">
        <v>131.39791870117</v>
      </c>
      <c r="G8622">
        <v>169.90284729004</v>
      </c>
      <c r="H8622">
        <v>203.29293823242</v>
      </c>
      <c r="I8622">
        <v>232.57299804688</v>
      </c>
      <c r="J8622">
        <v>266.07415771484</v>
      </c>
      <c r="K8622" s="6">
        <f>IFERROR(EXP(TREND(LN($F$1:$J$1),LN(F8622:J8622),LN(Calculations!$B$3))),0)</f>
        <v>1.3540639622699446E-2</v>
      </c>
    </row>
    <row r="8623" spans="1:11" x14ac:dyDescent="0.35">
      <c r="A8623">
        <v>8620</v>
      </c>
      <c r="B8623" t="str">
        <f t="shared" si="134"/>
        <v>24-53.5</v>
      </c>
      <c r="C8623">
        <v>-53.292936601248002</v>
      </c>
      <c r="D8623">
        <v>24.497151125984001</v>
      </c>
      <c r="E8623">
        <f>ASIN(SQRT((SIN(RADIANS(PARAMETERS!$D$8-D8623)/2)*SIN(RADIANS(PARAMETERS!$D$8-D8623)/2))+(COS(RADIANS(D8623))*COS(RADIANS(PARAMETERS!$D$8))*SIN(RADIANS(PARAMETERS!$D$9-C8623)/2)*SIN(RADIANS(PARAMETERS!$D$9-C8623)/2))))*2*3958.756</f>
        <v>787.37744060654279</v>
      </c>
      <c r="F8623">
        <v>132.70300292969</v>
      </c>
      <c r="G8623">
        <v>170.85069274902</v>
      </c>
      <c r="H8623">
        <v>204.4252166748</v>
      </c>
      <c r="I8623">
        <v>234.01223754883</v>
      </c>
      <c r="J8623">
        <v>267.88555908203</v>
      </c>
      <c r="K8623" s="6">
        <f>IFERROR(EXP(TREND(LN($F$1:$J$1),LN(F8623:J8623),LN(Calculations!$B$3))),0)</f>
        <v>1.4020247523886567E-2</v>
      </c>
    </row>
    <row r="8624" spans="1:11" x14ac:dyDescent="0.35">
      <c r="A8624">
        <v>8621</v>
      </c>
      <c r="B8624" t="str">
        <f t="shared" si="134"/>
        <v>24-53.5</v>
      </c>
      <c r="C8624">
        <v>-53.564257936148998</v>
      </c>
      <c r="D8624">
        <v>24.497151125984001</v>
      </c>
      <c r="E8624">
        <f>ASIN(SQRT((SIN(RADIANS(PARAMETERS!$D$8-D8624)/2)*SIN(RADIANS(PARAMETERS!$D$8-D8624)/2))+(COS(RADIANS(D8624))*COS(RADIANS(PARAMETERS!$D$8))*SIN(RADIANS(PARAMETERS!$D$9-C8624)/2)*SIN(RADIANS(PARAMETERS!$D$9-C8624)/2))))*2*3958.756</f>
        <v>776.86064715796317</v>
      </c>
      <c r="F8624">
        <v>134.0590057373</v>
      </c>
      <c r="G8624">
        <v>171.79486083984</v>
      </c>
      <c r="H8624">
        <v>205.64202880859</v>
      </c>
      <c r="I8624">
        <v>235.57281494141</v>
      </c>
      <c r="J8624">
        <v>269.86428833008</v>
      </c>
      <c r="K8624" s="6">
        <f>IFERROR(EXP(TREND(LN($F$1:$J$1),LN(F8624:J8624),LN(Calculations!$B$3))),0)</f>
        <v>1.4532867857685931E-2</v>
      </c>
    </row>
    <row r="8625" spans="1:11" x14ac:dyDescent="0.35">
      <c r="A8625">
        <v>8622</v>
      </c>
      <c r="B8625" t="str">
        <f t="shared" si="134"/>
        <v>24-54</v>
      </c>
      <c r="C8625">
        <v>-53.835579271050001</v>
      </c>
      <c r="D8625">
        <v>24.497151125984001</v>
      </c>
      <c r="E8625">
        <f>ASIN(SQRT((SIN(RADIANS(PARAMETERS!$D$8-D8625)/2)*SIN(RADIANS(PARAMETERS!$D$8-D8625)/2))+(COS(RADIANS(D8625))*COS(RADIANS(PARAMETERS!$D$8))*SIN(RADIANS(PARAMETERS!$D$9-C8625)/2)*SIN(RADIANS(PARAMETERS!$D$9-C8625)/2))))*2*3958.756</f>
        <v>766.60307855258327</v>
      </c>
      <c r="F8625">
        <v>135.3772277832</v>
      </c>
      <c r="G8625">
        <v>172.66540527344</v>
      </c>
      <c r="H8625">
        <v>206.83958435059</v>
      </c>
      <c r="I8625">
        <v>237.11096191406</v>
      </c>
      <c r="J8625">
        <v>271.81723022461</v>
      </c>
      <c r="K8625" s="6">
        <f>IFERROR(EXP(TREND(LN($F$1:$J$1),LN(F8625:J8625),LN(Calculations!$B$3))),0)</f>
        <v>1.504283112135326E-2</v>
      </c>
    </row>
    <row r="8626" spans="1:11" x14ac:dyDescent="0.35">
      <c r="A8626">
        <v>8623</v>
      </c>
      <c r="B8626" t="str">
        <f t="shared" si="134"/>
        <v>24-54</v>
      </c>
      <c r="C8626">
        <v>-54.106900605950997</v>
      </c>
      <c r="D8626">
        <v>24.497151125984001</v>
      </c>
      <c r="E8626">
        <f>ASIN(SQRT((SIN(RADIANS(PARAMETERS!$D$8-D8626)/2)*SIN(RADIANS(PARAMETERS!$D$8-D8626)/2))+(COS(RADIANS(D8626))*COS(RADIANS(PARAMETERS!$D$8))*SIN(RADIANS(PARAMETERS!$D$9-C8626)/2)*SIN(RADIANS(PARAMETERS!$D$9-C8626)/2))))*2*3958.756</f>
        <v>756.61530571537833</v>
      </c>
      <c r="F8626">
        <v>136.75607299805</v>
      </c>
      <c r="G8626">
        <v>173.57231140137</v>
      </c>
      <c r="H8626">
        <v>208.12762451172</v>
      </c>
      <c r="I8626">
        <v>238.77328491211</v>
      </c>
      <c r="J8626">
        <v>273.93615722656</v>
      </c>
      <c r="K8626" s="6">
        <f>IFERROR(EXP(TREND(LN($F$1:$J$1),LN(F8626:J8626),LN(Calculations!$B$3))),0)</f>
        <v>1.5593374907027094E-2</v>
      </c>
    </row>
    <row r="8627" spans="1:11" x14ac:dyDescent="0.35">
      <c r="A8627">
        <v>8624</v>
      </c>
      <c r="B8627" t="str">
        <f t="shared" si="134"/>
        <v>24-54.5</v>
      </c>
      <c r="C8627">
        <v>-54.378221940852001</v>
      </c>
      <c r="D8627">
        <v>24.497151125984001</v>
      </c>
      <c r="E8627">
        <f>ASIN(SQRT((SIN(RADIANS(PARAMETERS!$D$8-D8627)/2)*SIN(RADIANS(PARAMETERS!$D$8-D8627)/2))+(COS(RADIANS(D8627))*COS(RADIANS(PARAMETERS!$D$8))*SIN(RADIANS(PARAMETERS!$D$9-C8627)/2)*SIN(RADIANS(PARAMETERS!$D$9-C8627)/2))))*2*3958.756</f>
        <v>746.90817900559318</v>
      </c>
      <c r="F8627">
        <v>138.22793579102</v>
      </c>
      <c r="G8627">
        <v>174.54945373535</v>
      </c>
      <c r="H8627">
        <v>209.5391998291</v>
      </c>
      <c r="I8627">
        <v>240.60130310059</v>
      </c>
      <c r="J8627">
        <v>276.27310180664</v>
      </c>
      <c r="K8627" s="6">
        <f>IFERROR(EXP(TREND(LN($F$1:$J$1),LN(F8627:J8627),LN(Calculations!$B$3))),0)</f>
        <v>1.6201489635883637E-2</v>
      </c>
    </row>
    <row r="8628" spans="1:11" x14ac:dyDescent="0.35">
      <c r="A8628">
        <v>8625</v>
      </c>
      <c r="B8628" t="str">
        <f t="shared" si="134"/>
        <v>24-54.5</v>
      </c>
      <c r="C8628">
        <v>-54.649543275752997</v>
      </c>
      <c r="D8628">
        <v>24.497151125984001</v>
      </c>
      <c r="E8628">
        <f>ASIN(SQRT((SIN(RADIANS(PARAMETERS!$D$8-D8628)/2)*SIN(RADIANS(PARAMETERS!$D$8-D8628)/2))+(COS(RADIANS(D8628))*COS(RADIANS(PARAMETERS!$D$8))*SIN(RADIANS(PARAMETERS!$D$9-C8628)/2)*SIN(RADIANS(PARAMETERS!$D$9-C8628)/2))))*2*3958.756</f>
        <v>737.49280662759168</v>
      </c>
      <c r="F8628">
        <v>139.67947387695</v>
      </c>
      <c r="G8628">
        <v>175.52052307129</v>
      </c>
      <c r="H8628">
        <v>210.92523193359</v>
      </c>
      <c r="I8628">
        <v>242.38441467285</v>
      </c>
      <c r="J8628">
        <v>278.54083251953</v>
      </c>
      <c r="K8628" s="6">
        <f>IFERROR(EXP(TREND(LN($F$1:$J$1),LN(F8628:J8628),LN(Calculations!$B$3))),0)</f>
        <v>1.6821785434811231E-2</v>
      </c>
    </row>
    <row r="8629" spans="1:11" x14ac:dyDescent="0.35">
      <c r="A8629">
        <v>8626</v>
      </c>
      <c r="B8629" t="str">
        <f t="shared" si="134"/>
        <v>24-55</v>
      </c>
      <c r="C8629">
        <v>-54.920864610654</v>
      </c>
      <c r="D8629">
        <v>24.497151125984001</v>
      </c>
      <c r="E8629">
        <f>ASIN(SQRT((SIN(RADIANS(PARAMETERS!$D$8-D8629)/2)*SIN(RADIANS(PARAMETERS!$D$8-D8629)/2))+(COS(RADIANS(D8629))*COS(RADIANS(PARAMETERS!$D$8))*SIN(RADIANS(PARAMETERS!$D$9-C8629)/2)*SIN(RADIANS(PARAMETERS!$D$9-C8629)/2))))*2*3958.756</f>
        <v>728.38052814710193</v>
      </c>
      <c r="F8629">
        <v>141.18971252441</v>
      </c>
      <c r="G8629">
        <v>176.53823852539</v>
      </c>
      <c r="H8629">
        <v>212.3666229248</v>
      </c>
      <c r="I8629">
        <v>244.23077392578</v>
      </c>
      <c r="J8629">
        <v>280.88110351563</v>
      </c>
      <c r="K8629" s="6">
        <f>IFERROR(EXP(TREND(LN($F$1:$J$1),LN(F8629:J8629),LN(Calculations!$B$3))),0)</f>
        <v>1.7489567950915313E-2</v>
      </c>
    </row>
    <row r="8630" spans="1:11" x14ac:dyDescent="0.35">
      <c r="A8630">
        <v>8627</v>
      </c>
      <c r="B8630" t="str">
        <f t="shared" si="134"/>
        <v>24-55</v>
      </c>
      <c r="C8630">
        <v>-55.192185945555003</v>
      </c>
      <c r="D8630">
        <v>24.497151125984001</v>
      </c>
      <c r="E8630">
        <f>ASIN(SQRT((SIN(RADIANS(PARAMETERS!$D$8-D8630)/2)*SIN(RADIANS(PARAMETERS!$D$8-D8630)/2))+(COS(RADIANS(D8630))*COS(RADIANS(PARAMETERS!$D$8))*SIN(RADIANS(PARAMETERS!$D$9-C8630)/2)*SIN(RADIANS(PARAMETERS!$D$9-C8630)/2))))*2*3958.756</f>
        <v>719.58288274101528</v>
      </c>
      <c r="F8630">
        <v>142.76916503906</v>
      </c>
      <c r="G8630">
        <v>177.60816955566</v>
      </c>
      <c r="H8630">
        <v>213.86824035645</v>
      </c>
      <c r="I8630">
        <v>246.14448547363</v>
      </c>
      <c r="J8630">
        <v>283.29693603516</v>
      </c>
      <c r="K8630" s="6">
        <f>IFERROR(EXP(TREND(LN($F$1:$J$1),LN(F8630:J8630),LN(Calculations!$B$3))),0)</f>
        <v>1.8213041911147611E-2</v>
      </c>
    </row>
    <row r="8631" spans="1:11" x14ac:dyDescent="0.35">
      <c r="A8631">
        <v>8628</v>
      </c>
      <c r="B8631" t="str">
        <f t="shared" si="134"/>
        <v>24-55.5</v>
      </c>
      <c r="C8631">
        <v>-55.463507280456</v>
      </c>
      <c r="D8631">
        <v>24.497151125984001</v>
      </c>
      <c r="E8631">
        <f>ASIN(SQRT((SIN(RADIANS(PARAMETERS!$D$8-D8631)/2)*SIN(RADIANS(PARAMETERS!$D$8-D8631)/2))+(COS(RADIANS(D8631))*COS(RADIANS(PARAMETERS!$D$8))*SIN(RADIANS(PARAMETERS!$D$9-C8631)/2)*SIN(RADIANS(PARAMETERS!$D$9-C8631)/2))))*2*3958.756</f>
        <v>711.11157185268098</v>
      </c>
      <c r="F8631">
        <v>144.30061340332</v>
      </c>
      <c r="G8631">
        <v>178.63432312012</v>
      </c>
      <c r="H8631">
        <v>215.26139831543</v>
      </c>
      <c r="I8631">
        <v>247.88491821289</v>
      </c>
      <c r="J8631">
        <v>285.45767211914</v>
      </c>
      <c r="K8631" s="6">
        <f>IFERROR(EXP(TREND(LN($F$1:$J$1),LN(F8631:J8631),LN(Calculations!$B$3))),0)</f>
        <v>1.8940168861904624E-2</v>
      </c>
    </row>
    <row r="8632" spans="1:11" x14ac:dyDescent="0.35">
      <c r="A8632">
        <v>8629</v>
      </c>
      <c r="B8632" t="str">
        <f t="shared" si="134"/>
        <v>24-55.5</v>
      </c>
      <c r="C8632">
        <v>-55.734828615357003</v>
      </c>
      <c r="D8632">
        <v>24.497151125984001</v>
      </c>
      <c r="E8632">
        <f>ASIN(SQRT((SIN(RADIANS(PARAMETERS!$D$8-D8632)/2)*SIN(RADIANS(PARAMETERS!$D$8-D8632)/2))+(COS(RADIANS(D8632))*COS(RADIANS(PARAMETERS!$D$8))*SIN(RADIANS(PARAMETERS!$D$9-C8632)/2)*SIN(RADIANS(PARAMETERS!$D$9-C8632)/2))))*2*3958.756</f>
        <v>702.9784159872346</v>
      </c>
      <c r="F8632">
        <v>145.85154724121</v>
      </c>
      <c r="G8632">
        <v>179.66178894043</v>
      </c>
      <c r="H8632">
        <v>216.64155578613</v>
      </c>
      <c r="I8632">
        <v>249.59761047363</v>
      </c>
      <c r="J8632">
        <v>287.57165527344</v>
      </c>
      <c r="K8632" s="6">
        <f>IFERROR(EXP(TREND(LN($F$1:$J$1),LN(F8632:J8632),LN(Calculations!$B$3))),0)</f>
        <v>1.9702197231893589E-2</v>
      </c>
    </row>
    <row r="8633" spans="1:11" x14ac:dyDescent="0.35">
      <c r="A8633">
        <v>8630</v>
      </c>
      <c r="B8633" t="str">
        <f t="shared" si="134"/>
        <v>24-56</v>
      </c>
      <c r="C8633">
        <v>-56.006149950257999</v>
      </c>
      <c r="D8633">
        <v>24.497151125984001</v>
      </c>
      <c r="E8633">
        <f>ASIN(SQRT((SIN(RADIANS(PARAMETERS!$D$8-D8633)/2)*SIN(RADIANS(PARAMETERS!$D$8-D8633)/2))+(COS(RADIANS(D8633))*COS(RADIANS(PARAMETERS!$D$8))*SIN(RADIANS(PARAMETERS!$D$9-C8633)/2)*SIN(RADIANS(PARAMETERS!$D$9-C8633)/2))))*2*3958.756</f>
        <v>695.19530546487886</v>
      </c>
      <c r="F8633">
        <v>147.42192077637</v>
      </c>
      <c r="G8633">
        <v>180.69046020508</v>
      </c>
      <c r="H8633">
        <v>218.00965881348</v>
      </c>
      <c r="I8633">
        <v>251.28468322754</v>
      </c>
      <c r="J8633">
        <v>289.64266967773</v>
      </c>
      <c r="K8633" s="6">
        <f>IFERROR(EXP(TREND(LN($F$1:$J$1),LN(F8633:J8633),LN(Calculations!$B$3))),0)</f>
        <v>2.050145638984997E-2</v>
      </c>
    </row>
    <row r="8634" spans="1:11" x14ac:dyDescent="0.35">
      <c r="A8634">
        <v>8631</v>
      </c>
      <c r="B8634" t="str">
        <f t="shared" si="134"/>
        <v>24-56.5</v>
      </c>
      <c r="C8634">
        <v>-56.277471285159002</v>
      </c>
      <c r="D8634">
        <v>24.497151125984001</v>
      </c>
      <c r="E8634">
        <f>ASIN(SQRT((SIN(RADIANS(PARAMETERS!$D$8-D8634)/2)*SIN(RADIANS(PARAMETERS!$D$8-D8634)/2))+(COS(RADIANS(D8634))*COS(RADIANS(PARAMETERS!$D$8))*SIN(RADIANS(PARAMETERS!$D$9-C8634)/2)*SIN(RADIANS(PARAMETERS!$D$9-C8634)/2))))*2*3958.756</f>
        <v>687.77414505559238</v>
      </c>
      <c r="F8634">
        <v>148.93339538574</v>
      </c>
      <c r="G8634">
        <v>181.66342163086</v>
      </c>
      <c r="H8634">
        <v>219.27290344238</v>
      </c>
      <c r="I8634">
        <v>252.8182220459</v>
      </c>
      <c r="J8634">
        <v>291.49920654297</v>
      </c>
      <c r="K8634" s="6">
        <f>IFERROR(EXP(TREND(LN($F$1:$J$1),LN(F8634:J8634),LN(Calculations!$B$3))),0)</f>
        <v>2.1299940516385958E-2</v>
      </c>
    </row>
    <row r="8635" spans="1:11" x14ac:dyDescent="0.35">
      <c r="A8635">
        <v>8632</v>
      </c>
      <c r="B8635" t="str">
        <f t="shared" si="134"/>
        <v>24-56.5</v>
      </c>
      <c r="C8635">
        <v>-56.548792620059999</v>
      </c>
      <c r="D8635">
        <v>24.497151125984001</v>
      </c>
      <c r="E8635">
        <f>ASIN(SQRT((SIN(RADIANS(PARAMETERS!$D$8-D8635)/2)*SIN(RADIANS(PARAMETERS!$D$8-D8635)/2))+(COS(RADIANS(D8635))*COS(RADIANS(PARAMETERS!$D$8))*SIN(RADIANS(PARAMETERS!$D$9-C8635)/2)*SIN(RADIANS(PARAMETERS!$D$9-C8635)/2))))*2*3958.756</f>
        <v>680.7267925470976</v>
      </c>
      <c r="F8635">
        <v>150.4880065918</v>
      </c>
      <c r="G8635">
        <v>182.65190124512</v>
      </c>
      <c r="H8635">
        <v>220.54460144043</v>
      </c>
      <c r="I8635">
        <v>254.35249328613</v>
      </c>
      <c r="J8635">
        <v>293.34613037109</v>
      </c>
      <c r="K8635" s="6">
        <f>IFERROR(EXP(TREND(LN($F$1:$J$1),LN(F8635:J8635),LN(Calculations!$B$3))),0)</f>
        <v>2.2151595113111093E-2</v>
      </c>
    </row>
    <row r="8636" spans="1:11" x14ac:dyDescent="0.35">
      <c r="A8636">
        <v>8633</v>
      </c>
      <c r="B8636" t="str">
        <f t="shared" si="134"/>
        <v>24-57</v>
      </c>
      <c r="C8636">
        <v>-56.820113954961002</v>
      </c>
      <c r="D8636">
        <v>24.497151125984001</v>
      </c>
      <c r="E8636">
        <f>ASIN(SQRT((SIN(RADIANS(PARAMETERS!$D$8-D8636)/2)*SIN(RADIANS(PARAMETERS!$D$8-D8636)/2))+(COS(RADIANS(D8636))*COS(RADIANS(PARAMETERS!$D$8))*SIN(RADIANS(PARAMETERS!$D$9-C8636)/2)*SIN(RADIANS(PARAMETERS!$D$9-C8636)/2))))*2*3958.756</f>
        <v>674.06499144857617</v>
      </c>
      <c r="F8636">
        <v>152.07371520996</v>
      </c>
      <c r="G8636">
        <v>183.64645385742</v>
      </c>
      <c r="H8636">
        <v>221.80839538574</v>
      </c>
      <c r="I8636">
        <v>255.86437988281</v>
      </c>
      <c r="J8636">
        <v>295.15200805664</v>
      </c>
      <c r="K8636" s="6">
        <f>IFERROR(EXP(TREND(LN($F$1:$J$1),LN(F8636:J8636),LN(Calculations!$B$3))),0)</f>
        <v>2.3054239516567536E-2</v>
      </c>
    </row>
    <row r="8637" spans="1:11" x14ac:dyDescent="0.35">
      <c r="A8637">
        <v>8634</v>
      </c>
      <c r="B8637" t="str">
        <f t="shared" si="134"/>
        <v>24-57</v>
      </c>
      <c r="C8637">
        <v>-57.091435289861998</v>
      </c>
      <c r="D8637">
        <v>24.497151125984001</v>
      </c>
      <c r="E8637">
        <f>ASIN(SQRT((SIN(RADIANS(PARAMETERS!$D$8-D8637)/2)*SIN(RADIANS(PARAMETERS!$D$8-D8637)/2))+(COS(RADIANS(D8637))*COS(RADIANS(PARAMETERS!$D$8))*SIN(RADIANS(PARAMETERS!$D$9-C8637)/2)*SIN(RADIANS(PARAMETERS!$D$9-C8637)/2))))*2*3958.756</f>
        <v>667.80029820381117</v>
      </c>
      <c r="F8637">
        <v>153.6081237793</v>
      </c>
      <c r="G8637">
        <v>184.58505249023</v>
      </c>
      <c r="H8637">
        <v>222.96258544922</v>
      </c>
      <c r="I8637">
        <v>257.21328735352</v>
      </c>
      <c r="J8637">
        <v>296.72775268555</v>
      </c>
      <c r="K8637" s="6">
        <f>IFERROR(EXP(TREND(LN($F$1:$J$1),LN(F8637:J8637),LN(Calculations!$B$3))),0)</f>
        <v>2.3965476237002577E-2</v>
      </c>
    </row>
    <row r="8638" spans="1:11" x14ac:dyDescent="0.35">
      <c r="A8638">
        <v>8635</v>
      </c>
      <c r="B8638" t="str">
        <f t="shared" si="134"/>
        <v>24-57.5</v>
      </c>
      <c r="C8638">
        <v>-57.362756624763001</v>
      </c>
      <c r="D8638">
        <v>24.497151125984001</v>
      </c>
      <c r="E8638">
        <f>ASIN(SQRT((SIN(RADIANS(PARAMETERS!$D$8-D8638)/2)*SIN(RADIANS(PARAMETERS!$D$8-D8638)/2))+(COS(RADIANS(D8638))*COS(RADIANS(PARAMETERS!$D$8))*SIN(RADIANS(PARAMETERS!$D$9-C8638)/2)*SIN(RADIANS(PARAMETERS!$D$9-C8638)/2))))*2*3958.756</f>
        <v>661.94400447575674</v>
      </c>
      <c r="F8638">
        <v>155.1879119873</v>
      </c>
      <c r="G8638">
        <v>185.5404510498</v>
      </c>
      <c r="H8638">
        <v>224.12014770508</v>
      </c>
      <c r="I8638">
        <v>258.55136108398</v>
      </c>
      <c r="J8638">
        <v>298.27416992188</v>
      </c>
      <c r="K8638" s="6">
        <f>IFERROR(EXP(TREND(LN($F$1:$J$1),LN(F8638:J8638),LN(Calculations!$B$3))),0)</f>
        <v>2.4943724689758119E-2</v>
      </c>
    </row>
    <row r="8639" spans="1:11" x14ac:dyDescent="0.35">
      <c r="A8639">
        <v>8636</v>
      </c>
      <c r="B8639" t="str">
        <f t="shared" si="134"/>
        <v>24-57.5</v>
      </c>
      <c r="C8639">
        <v>-57.634077959663998</v>
      </c>
      <c r="D8639">
        <v>24.497151125984001</v>
      </c>
      <c r="E8639">
        <f>ASIN(SQRT((SIN(RADIANS(PARAMETERS!$D$8-D8639)/2)*SIN(RADIANS(PARAMETERS!$D$8-D8639)/2))+(COS(RADIANS(D8639))*COS(RADIANS(PARAMETERS!$D$8))*SIN(RADIANS(PARAMETERS!$D$9-C8639)/2)*SIN(RADIANS(PARAMETERS!$D$9-C8639)/2))))*2*3958.756</f>
        <v>656.5070552649205</v>
      </c>
      <c r="F8639">
        <v>156.7788848877</v>
      </c>
      <c r="G8639">
        <v>186.49514770508</v>
      </c>
      <c r="H8639">
        <v>225.25263977051</v>
      </c>
      <c r="I8639">
        <v>259.83953857422</v>
      </c>
      <c r="J8639">
        <v>299.73886108398</v>
      </c>
      <c r="K8639" s="6">
        <f>IFERROR(EXP(TREND(LN($F$1:$J$1),LN(F8639:J8639),LN(Calculations!$B$3))),0)</f>
        <v>2.5975311144785386E-2</v>
      </c>
    </row>
    <row r="8640" spans="1:11" x14ac:dyDescent="0.35">
      <c r="A8640">
        <v>8637</v>
      </c>
      <c r="B8640" t="str">
        <f t="shared" si="134"/>
        <v>24-58</v>
      </c>
      <c r="C8640">
        <v>-57.905399294565001</v>
      </c>
      <c r="D8640">
        <v>24.497151125984001</v>
      </c>
      <c r="E8640">
        <f>ASIN(SQRT((SIN(RADIANS(PARAMETERS!$D$8-D8640)/2)*SIN(RADIANS(PARAMETERS!$D$8-D8640)/2))+(COS(RADIANS(D8640))*COS(RADIANS(PARAMETERS!$D$8))*SIN(RADIANS(PARAMETERS!$D$9-C8640)/2)*SIN(RADIANS(PARAMETERS!$D$9-C8640)/2))))*2*3958.756</f>
        <v>651.4999638295069</v>
      </c>
      <c r="F8640">
        <v>158.28202819824</v>
      </c>
      <c r="G8640">
        <v>187.38749694824</v>
      </c>
      <c r="H8640">
        <v>226.26753234863</v>
      </c>
      <c r="I8640">
        <v>260.95520019531</v>
      </c>
      <c r="J8640">
        <v>300.96224975586</v>
      </c>
      <c r="K8640" s="6">
        <f>IFERROR(EXP(TREND(LN($F$1:$J$1),LN(F8640:J8640),LN(Calculations!$B$3))),0)</f>
        <v>2.7002200577701203E-2</v>
      </c>
    </row>
    <row r="8641" spans="1:11" x14ac:dyDescent="0.35">
      <c r="A8641">
        <v>8638</v>
      </c>
      <c r="B8641" t="str">
        <f t="shared" si="134"/>
        <v>24-58</v>
      </c>
      <c r="C8641">
        <v>-58.176720629465002</v>
      </c>
      <c r="D8641">
        <v>24.497151125984001</v>
      </c>
      <c r="E8641">
        <f>ASIN(SQRT((SIN(RADIANS(PARAMETERS!$D$8-D8641)/2)*SIN(RADIANS(PARAMETERS!$D$8-D8641)/2))+(COS(RADIANS(D8641))*COS(RADIANS(PARAMETERS!$D$8))*SIN(RADIANS(PARAMETERS!$D$9-C8641)/2)*SIN(RADIANS(PARAMETERS!$D$9-C8641)/2))))*2*3958.756</f>
        <v>646.93272457748299</v>
      </c>
      <c r="F8641">
        <v>159.77352905273</v>
      </c>
      <c r="G8641">
        <v>188.31167602539</v>
      </c>
      <c r="H8641">
        <v>227.32179260254</v>
      </c>
      <c r="I8641">
        <v>262.11712646484</v>
      </c>
      <c r="J8641">
        <v>302.23989868164</v>
      </c>
      <c r="K8641" s="6">
        <f>IFERROR(EXP(TREND(LN($F$1:$J$1),LN(F8641:J8641),LN(Calculations!$B$3))),0)</f>
        <v>2.8072487599455173E-2</v>
      </c>
    </row>
    <row r="8642" spans="1:11" x14ac:dyDescent="0.35">
      <c r="A8642">
        <v>8639</v>
      </c>
      <c r="B8642" t="str">
        <f t="shared" si="134"/>
        <v>24-58.5</v>
      </c>
      <c r="C8642">
        <v>-58.448041964365999</v>
      </c>
      <c r="D8642">
        <v>24.497151125984001</v>
      </c>
      <c r="E8642">
        <f>ASIN(SQRT((SIN(RADIANS(PARAMETERS!$D$8-D8642)/2)*SIN(RADIANS(PARAMETERS!$D$8-D8642)/2))+(COS(RADIANS(D8642))*COS(RADIANS(PARAMETERS!$D$8))*SIN(RADIANS(PARAMETERS!$D$9-C8642)/2)*SIN(RADIANS(PARAMETERS!$D$9-C8642)/2))))*2*3958.756</f>
        <v>642.81472528941185</v>
      </c>
      <c r="F8642">
        <v>161.21011352539</v>
      </c>
      <c r="G8642">
        <v>189.2360534668</v>
      </c>
      <c r="H8642">
        <v>228.36650085449</v>
      </c>
      <c r="I8642">
        <v>263.25946044922</v>
      </c>
      <c r="J8642">
        <v>303.4850769043</v>
      </c>
      <c r="K8642" s="6">
        <f>IFERROR(EXP(TREND(LN($F$1:$J$1),LN(F8642:J8642),LN(Calculations!$B$3))),0)</f>
        <v>2.9158065778897034E-2</v>
      </c>
    </row>
    <row r="8643" spans="1:11" x14ac:dyDescent="0.35">
      <c r="A8643">
        <v>8640</v>
      </c>
      <c r="B8643" t="str">
        <f t="shared" si="134"/>
        <v>24-58.5</v>
      </c>
      <c r="C8643">
        <v>-58.719363299267002</v>
      </c>
      <c r="D8643">
        <v>24.497151125984001</v>
      </c>
      <c r="E8643">
        <f>ASIN(SQRT((SIN(RADIANS(PARAMETERS!$D$8-D8643)/2)*SIN(RADIANS(PARAMETERS!$D$8-D8643)/2))+(COS(RADIANS(D8643))*COS(RADIANS(PARAMETERS!$D$8))*SIN(RADIANS(PARAMETERS!$D$9-C8643)/2)*SIN(RADIANS(PARAMETERS!$D$9-C8643)/2))))*2*3958.756</f>
        <v>639.15466019569556</v>
      </c>
      <c r="F8643">
        <v>162.52374267578</v>
      </c>
      <c r="G8643">
        <v>190.08277893066</v>
      </c>
      <c r="H8643">
        <v>229.28286743164</v>
      </c>
      <c r="I8643">
        <v>264.22366333008</v>
      </c>
      <c r="J8643">
        <v>304.49011230469</v>
      </c>
      <c r="K8643" s="6">
        <f>IFERROR(EXP(TREND(LN($F$1:$J$1),LN(F8643:J8643),LN(Calculations!$B$3))),0)</f>
        <v>3.020742022980525E-2</v>
      </c>
    </row>
    <row r="8644" spans="1:11" x14ac:dyDescent="0.35">
      <c r="A8644">
        <v>8641</v>
      </c>
      <c r="B8644" t="str">
        <f t="shared" si="134"/>
        <v>24-59</v>
      </c>
      <c r="C8644">
        <v>-58.990684634167998</v>
      </c>
      <c r="D8644">
        <v>24.497151125984001</v>
      </c>
      <c r="E8644">
        <f>ASIN(SQRT((SIN(RADIANS(PARAMETERS!$D$8-D8644)/2)*SIN(RADIANS(PARAMETERS!$D$8-D8644)/2))+(COS(RADIANS(D8644))*COS(RADIANS(PARAMETERS!$D$8))*SIN(RADIANS(PARAMETERS!$D$9-C8644)/2)*SIN(RADIANS(PARAMETERS!$D$9-C8644)/2))))*2*3958.756</f>
        <v>635.96044556001107</v>
      </c>
      <c r="F8644">
        <v>163.81936645508</v>
      </c>
      <c r="G8644">
        <v>190.95362854004</v>
      </c>
      <c r="H8644">
        <v>230.24711608887</v>
      </c>
      <c r="I8644">
        <v>265.25961303711</v>
      </c>
      <c r="J8644">
        <v>305.59707641602</v>
      </c>
      <c r="K8644" s="6">
        <f>IFERROR(EXP(TREND(LN($F$1:$J$1),LN(F8644:J8644),LN(Calculations!$B$3))),0)</f>
        <v>3.1283489830795173E-2</v>
      </c>
    </row>
    <row r="8645" spans="1:11" x14ac:dyDescent="0.35">
      <c r="A8645">
        <v>8642</v>
      </c>
      <c r="B8645" t="str">
        <f t="shared" ref="B8645:B8708" si="135">MROUND(D8645,1)&amp;MROUND(C8645,-0.5)</f>
        <v>24-59.5</v>
      </c>
      <c r="C8645">
        <v>-59.262005969069001</v>
      </c>
      <c r="D8645">
        <v>24.497151125984001</v>
      </c>
      <c r="E8645">
        <f>ASIN(SQRT((SIN(RADIANS(PARAMETERS!$D$8-D8645)/2)*SIN(RADIANS(PARAMETERS!$D$8-D8645)/2))+(COS(RADIANS(D8645))*COS(RADIANS(PARAMETERS!$D$8))*SIN(RADIANS(PARAMETERS!$D$9-C8645)/2)*SIN(RADIANS(PARAMETERS!$D$9-C8645)/2))))*2*3958.756</f>
        <v>633.23913950343672</v>
      </c>
      <c r="F8645">
        <v>165.06034851074</v>
      </c>
      <c r="G8645">
        <v>191.82550048828</v>
      </c>
      <c r="H8645">
        <v>231.22441101074</v>
      </c>
      <c r="I8645">
        <v>266.32092285156</v>
      </c>
      <c r="J8645">
        <v>306.74523925781</v>
      </c>
      <c r="K8645" s="6">
        <f>IFERROR(EXP(TREND(LN($F$1:$J$1),LN(F8645:J8645),LN(Calculations!$B$3))),0)</f>
        <v>3.2357294738470009E-2</v>
      </c>
    </row>
    <row r="8646" spans="1:11" x14ac:dyDescent="0.35">
      <c r="A8646">
        <v>8643</v>
      </c>
      <c r="B8646" t="str">
        <f t="shared" si="135"/>
        <v>24-59.5</v>
      </c>
      <c r="C8646">
        <v>-59.533327303969998</v>
      </c>
      <c r="D8646">
        <v>24.497151125984001</v>
      </c>
      <c r="E8646">
        <f>ASIN(SQRT((SIN(RADIANS(PARAMETERS!$D$8-D8646)/2)*SIN(RADIANS(PARAMETERS!$D$8-D8646)/2))+(COS(RADIANS(D8646))*COS(RADIANS(PARAMETERS!$D$8))*SIN(RADIANS(PARAMETERS!$D$9-C8646)/2)*SIN(RADIANS(PARAMETERS!$D$9-C8646)/2))))*2*3958.756</f>
        <v>630.99686782937545</v>
      </c>
      <c r="F8646">
        <v>166.20344543457</v>
      </c>
      <c r="G8646">
        <v>192.65724182129</v>
      </c>
      <c r="H8646">
        <v>232.15316772461</v>
      </c>
      <c r="I8646">
        <v>267.32626342773</v>
      </c>
      <c r="J8646">
        <v>307.82894897461</v>
      </c>
      <c r="K8646" s="6">
        <f>IFERROR(EXP(TREND(LN($F$1:$J$1),LN(F8646:J8646),LN(Calculations!$B$3))),0)</f>
        <v>3.3390386338145707E-2</v>
      </c>
    </row>
    <row r="8647" spans="1:11" x14ac:dyDescent="0.35">
      <c r="A8647">
        <v>8644</v>
      </c>
      <c r="B8647" t="str">
        <f t="shared" si="135"/>
        <v>24-60</v>
      </c>
      <c r="C8647">
        <v>-59.804648638871001</v>
      </c>
      <c r="D8647">
        <v>24.497151125984001</v>
      </c>
      <c r="E8647">
        <f>ASIN(SQRT((SIN(RADIANS(PARAMETERS!$D$8-D8647)/2)*SIN(RADIANS(PARAMETERS!$D$8-D8647)/2))+(COS(RADIANS(D8647))*COS(RADIANS(PARAMETERS!$D$8))*SIN(RADIANS(PARAMETERS!$D$9-C8647)/2)*SIN(RADIANS(PARAMETERS!$D$9-C8647)/2))))*2*3958.756</f>
        <v>629.23875757203791</v>
      </c>
      <c r="F8647">
        <v>167.31481933594</v>
      </c>
      <c r="G8647">
        <v>193.51458740234</v>
      </c>
      <c r="H8647">
        <v>233.13597106934</v>
      </c>
      <c r="I8647">
        <v>268.41409301758</v>
      </c>
      <c r="J8647">
        <v>309.03103637695</v>
      </c>
      <c r="K8647" s="6">
        <f>IFERROR(EXP(TREND(LN($F$1:$J$1),LN(F8647:J8647),LN(Calculations!$B$3))),0)</f>
        <v>3.4426982047712551E-2</v>
      </c>
    </row>
    <row r="8648" spans="1:11" x14ac:dyDescent="0.35">
      <c r="A8648">
        <v>8645</v>
      </c>
      <c r="B8648" t="str">
        <f t="shared" si="135"/>
        <v>24-60</v>
      </c>
      <c r="C8648">
        <v>-60.075969973771997</v>
      </c>
      <c r="D8648">
        <v>24.497151125984001</v>
      </c>
      <c r="E8648">
        <f>ASIN(SQRT((SIN(RADIANS(PARAMETERS!$D$8-D8648)/2)*SIN(RADIANS(PARAMETERS!$D$8-D8648)/2))+(COS(RADIANS(D8648))*COS(RADIANS(PARAMETERS!$D$8))*SIN(RADIANS(PARAMETERS!$D$9-C8648)/2)*SIN(RADIANS(PARAMETERS!$D$9-C8648)/2))))*2*3958.756</f>
        <v>627.96887988623723</v>
      </c>
      <c r="F8648">
        <v>168.35797119141</v>
      </c>
      <c r="G8648">
        <v>194.37449645996</v>
      </c>
      <c r="H8648">
        <v>234.13946533203</v>
      </c>
      <c r="I8648">
        <v>269.54113769531</v>
      </c>
      <c r="J8648">
        <v>310.29602050781</v>
      </c>
      <c r="K8648" s="6">
        <f>IFERROR(EXP(TREND(LN($F$1:$J$1),LN(F8648:J8648),LN(Calculations!$B$3))),0)</f>
        <v>3.543300914486202E-2</v>
      </c>
    </row>
    <row r="8649" spans="1:11" x14ac:dyDescent="0.35">
      <c r="A8649">
        <v>8646</v>
      </c>
      <c r="B8649" t="str">
        <f t="shared" si="135"/>
        <v>24-60.5</v>
      </c>
      <c r="C8649">
        <v>-60.347291308673</v>
      </c>
      <c r="D8649">
        <v>24.497151125984001</v>
      </c>
      <c r="E8649">
        <f>ASIN(SQRT((SIN(RADIANS(PARAMETERS!$D$8-D8649)/2)*SIN(RADIANS(PARAMETERS!$D$8-D8649)/2))+(COS(RADIANS(D8649))*COS(RADIANS(PARAMETERS!$D$8))*SIN(RADIANS(PARAMETERS!$D$9-C8649)/2)*SIN(RADIANS(PARAMETERS!$D$9-C8649)/2))))*2*3958.756</f>
        <v>627.190203723428</v>
      </c>
      <c r="F8649">
        <v>169.30015563965</v>
      </c>
      <c r="G8649">
        <v>195.20687866211</v>
      </c>
      <c r="H8649">
        <v>235.12063598633</v>
      </c>
      <c r="I8649">
        <v>270.65191650391</v>
      </c>
      <c r="J8649">
        <v>311.55316162109</v>
      </c>
      <c r="K8649" s="6">
        <f>IFERROR(EXP(TREND(LN($F$1:$J$1),LN(F8649:J8649),LN(Calculations!$B$3))),0)</f>
        <v>3.6373651673743887E-2</v>
      </c>
    </row>
    <row r="8650" spans="1:11" x14ac:dyDescent="0.35">
      <c r="A8650">
        <v>8647</v>
      </c>
      <c r="B8650" t="str">
        <f t="shared" si="135"/>
        <v>24-60.5</v>
      </c>
      <c r="C8650">
        <v>-60.618612643573996</v>
      </c>
      <c r="D8650">
        <v>24.497151125984001</v>
      </c>
      <c r="E8650">
        <f>ASIN(SQRT((SIN(RADIANS(PARAMETERS!$D$8-D8650)/2)*SIN(RADIANS(PARAMETERS!$D$8-D8650)/2))+(COS(RADIANS(D8650))*COS(RADIANS(PARAMETERS!$D$8))*SIN(RADIANS(PARAMETERS!$D$9-C8650)/2)*SIN(RADIANS(PARAMETERS!$D$9-C8650)/2))))*2*3958.756</f>
        <v>626.90456150224247</v>
      </c>
      <c r="F8650">
        <v>170.20704650879</v>
      </c>
      <c r="G8650">
        <v>196.07884216309</v>
      </c>
      <c r="H8650">
        <v>236.18685913086</v>
      </c>
      <c r="I8650">
        <v>271.89318847656</v>
      </c>
      <c r="J8650">
        <v>312.99810791016</v>
      </c>
      <c r="K8650" s="6">
        <f>IFERROR(EXP(TREND(LN($F$1:$J$1),LN(F8650:J8650),LN(Calculations!$B$3))),0)</f>
        <v>3.7292381475276998E-2</v>
      </c>
    </row>
    <row r="8651" spans="1:11" x14ac:dyDescent="0.35">
      <c r="A8651">
        <v>8648</v>
      </c>
      <c r="B8651" t="str">
        <f t="shared" si="135"/>
        <v>24-61</v>
      </c>
      <c r="C8651">
        <v>-60.889933978475</v>
      </c>
      <c r="D8651">
        <v>24.497151125984001</v>
      </c>
      <c r="E8651">
        <f>ASIN(SQRT((SIN(RADIANS(PARAMETERS!$D$8-D8651)/2)*SIN(RADIANS(PARAMETERS!$D$8-D8651)/2))+(COS(RADIANS(D8651))*COS(RADIANS(PARAMETERS!$D$8))*SIN(RADIANS(PARAMETERS!$D$9-C8651)/2)*SIN(RADIANS(PARAMETERS!$D$9-C8651)/2))))*2*3958.756</f>
        <v>627.11262768949177</v>
      </c>
      <c r="F8651">
        <v>171.03466796875</v>
      </c>
      <c r="G8651">
        <v>196.95051574707</v>
      </c>
      <c r="H8651">
        <v>237.27725219727</v>
      </c>
      <c r="I8651">
        <v>273.18374633789</v>
      </c>
      <c r="J8651">
        <v>314.52450561523</v>
      </c>
      <c r="K8651" s="6">
        <f>IFERROR(EXP(TREND(LN($F$1:$J$1),LN(F8651:J8651),LN(Calculations!$B$3))),0)</f>
        <v>3.814667203582249E-2</v>
      </c>
    </row>
    <row r="8652" spans="1:11" x14ac:dyDescent="0.35">
      <c r="A8652">
        <v>8649</v>
      </c>
      <c r="B8652" t="str">
        <f t="shared" si="135"/>
        <v>24-61</v>
      </c>
      <c r="C8652">
        <v>-61.161255313376003</v>
      </c>
      <c r="D8652">
        <v>24.497151125984001</v>
      </c>
      <c r="E8652">
        <f>ASIN(SQRT((SIN(RADIANS(PARAMETERS!$D$8-D8652)/2)*SIN(RADIANS(PARAMETERS!$D$8-D8652)/2))+(COS(RADIANS(D8652))*COS(RADIANS(PARAMETERS!$D$8))*SIN(RADIANS(PARAMETERS!$D$9-C8652)/2)*SIN(RADIANS(PARAMETERS!$D$9-C8652)/2))))*2*3958.756</f>
        <v>627.81391087187023</v>
      </c>
      <c r="F8652">
        <v>171.76182556152</v>
      </c>
      <c r="G8652">
        <v>197.78894042969</v>
      </c>
      <c r="H8652">
        <v>238.34217834473</v>
      </c>
      <c r="I8652">
        <v>274.4577331543</v>
      </c>
      <c r="J8652">
        <v>316.04656982422</v>
      </c>
      <c r="K8652" s="6">
        <f>IFERROR(EXP(TREND(LN($F$1:$J$1),LN(F8652:J8652),LN(Calculations!$B$3))),0)</f>
        <v>3.891151836099032E-2</v>
      </c>
    </row>
    <row r="8653" spans="1:11" x14ac:dyDescent="0.35">
      <c r="A8653">
        <v>8650</v>
      </c>
      <c r="B8653" t="str">
        <f t="shared" si="135"/>
        <v>24-61.5</v>
      </c>
      <c r="C8653">
        <v>-61.432576648276999</v>
      </c>
      <c r="D8653">
        <v>24.497151125984001</v>
      </c>
      <c r="E8653">
        <f>ASIN(SQRT((SIN(RADIANS(PARAMETERS!$D$8-D8653)/2)*SIN(RADIANS(PARAMETERS!$D$8-D8653)/2))+(COS(RADIANS(D8653))*COS(RADIANS(PARAMETERS!$D$8))*SIN(RADIANS(PARAMETERS!$D$9-C8653)/2)*SIN(RADIANS(PARAMETERS!$D$9-C8653)/2))))*2*3958.756</f>
        <v>629.00675953484313</v>
      </c>
      <c r="F8653">
        <v>172.47409057617</v>
      </c>
      <c r="G8653">
        <v>198.66366577148</v>
      </c>
      <c r="H8653">
        <v>239.48582458496</v>
      </c>
      <c r="I8653">
        <v>275.85293579102</v>
      </c>
      <c r="J8653">
        <v>317.74356079102</v>
      </c>
      <c r="K8653" s="6">
        <f>IFERROR(EXP(TREND(LN($F$1:$J$1),LN(F8653:J8653),LN(Calculations!$B$3))),0)</f>
        <v>3.9655683153904615E-2</v>
      </c>
    </row>
    <row r="8654" spans="1:11" x14ac:dyDescent="0.35">
      <c r="A8654">
        <v>8651</v>
      </c>
      <c r="B8654" t="str">
        <f t="shared" si="135"/>
        <v>24-61.5</v>
      </c>
      <c r="C8654">
        <v>-61.703897983178003</v>
      </c>
      <c r="D8654">
        <v>24.497151125984001</v>
      </c>
      <c r="E8654">
        <f>ASIN(SQRT((SIN(RADIANS(PARAMETERS!$D$8-D8654)/2)*SIN(RADIANS(PARAMETERS!$D$8-D8654)/2))+(COS(RADIANS(D8654))*COS(RADIANS(PARAMETERS!$D$8))*SIN(RADIANS(PARAMETERS!$D$9-C8654)/2)*SIN(RADIANS(PARAMETERS!$D$9-C8654)/2))))*2*3958.756</f>
        <v>630.68838139083687</v>
      </c>
      <c r="F8654">
        <v>173.15835571289</v>
      </c>
      <c r="G8654">
        <v>199.51580810547</v>
      </c>
      <c r="H8654">
        <v>240.61535644531</v>
      </c>
      <c r="I8654">
        <v>277.24340820313</v>
      </c>
      <c r="J8654">
        <v>319.4485168457</v>
      </c>
      <c r="K8654" s="6">
        <f>IFERROR(EXP(TREND(LN($F$1:$J$1),LN(F8654:J8654),LN(Calculations!$B$3))),0)</f>
        <v>4.036824325048461E-2</v>
      </c>
    </row>
    <row r="8655" spans="1:11" x14ac:dyDescent="0.35">
      <c r="A8655">
        <v>8652</v>
      </c>
      <c r="B8655" t="str">
        <f t="shared" si="135"/>
        <v>24-62</v>
      </c>
      <c r="C8655">
        <v>-61.975219318078999</v>
      </c>
      <c r="D8655">
        <v>24.497151125984001</v>
      </c>
      <c r="E8655">
        <f>ASIN(SQRT((SIN(RADIANS(PARAMETERS!$D$8-D8655)/2)*SIN(RADIANS(PARAMETERS!$D$8-D8655)/2))+(COS(RADIANS(D8655))*COS(RADIANS(PARAMETERS!$D$8))*SIN(RADIANS(PARAMETERS!$D$9-C8655)/2)*SIN(RADIANS(PARAMETERS!$D$9-C8655)/2))))*2*3958.756</f>
        <v>632.85487573222827</v>
      </c>
      <c r="F8655">
        <v>173.7978515625</v>
      </c>
      <c r="G8655">
        <v>200.31791687012</v>
      </c>
      <c r="H8655">
        <v>241.68707275391</v>
      </c>
      <c r="I8655">
        <v>278.56958007813</v>
      </c>
      <c r="J8655">
        <v>321.08203125</v>
      </c>
      <c r="K8655" s="6">
        <f>IFERROR(EXP(TREND(LN($F$1:$J$1),LN(F8655:J8655),LN(Calculations!$B$3))),0)</f>
        <v>4.1034474133474455E-2</v>
      </c>
    </row>
    <row r="8656" spans="1:11" x14ac:dyDescent="0.35">
      <c r="A8656">
        <v>8653</v>
      </c>
      <c r="B8656" t="str">
        <f t="shared" si="135"/>
        <v>24-62</v>
      </c>
      <c r="C8656">
        <v>-62.246540652980002</v>
      </c>
      <c r="D8656">
        <v>24.497151125984001</v>
      </c>
      <c r="E8656">
        <f>ASIN(SQRT((SIN(RADIANS(PARAMETERS!$D$8-D8656)/2)*SIN(RADIANS(PARAMETERS!$D$8-D8656)/2))+(COS(RADIANS(D8656))*COS(RADIANS(PARAMETERS!$D$8))*SIN(RADIANS(PARAMETERS!$D$9-C8656)/2)*SIN(RADIANS(PARAMETERS!$D$9-C8656)/2))))*2*3958.756</f>
        <v>635.50127794341438</v>
      </c>
      <c r="F8656">
        <v>174.45608520508</v>
      </c>
      <c r="G8656">
        <v>201.16377258301</v>
      </c>
      <c r="H8656">
        <v>242.84704589844</v>
      </c>
      <c r="I8656">
        <v>280.02847290039</v>
      </c>
      <c r="J8656">
        <v>322.90444946289</v>
      </c>
      <c r="K8656" s="6">
        <f>IFERROR(EXP(TREND(LN($F$1:$J$1),LN(F8656:J8656),LN(Calculations!$B$3))),0)</f>
        <v>4.1704429285493276E-2</v>
      </c>
    </row>
    <row r="8657" spans="1:11" x14ac:dyDescent="0.35">
      <c r="A8657">
        <v>8654</v>
      </c>
      <c r="B8657" t="str">
        <f t="shared" si="135"/>
        <v>24-62.5</v>
      </c>
      <c r="C8657">
        <v>-62.517861987880998</v>
      </c>
      <c r="D8657">
        <v>24.497151125984001</v>
      </c>
      <c r="E8657">
        <f>ASIN(SQRT((SIN(RADIANS(PARAMETERS!$D$8-D8657)/2)*SIN(RADIANS(PARAMETERS!$D$8-D8657)/2))+(COS(RADIANS(D8657))*COS(RADIANS(PARAMETERS!$D$8))*SIN(RADIANS(PARAMETERS!$D$9-C8657)/2)*SIN(RADIANS(PARAMETERS!$D$9-C8657)/2))))*2*3958.756</f>
        <v>638.62161500622994</v>
      </c>
      <c r="F8657">
        <v>175.09053039551</v>
      </c>
      <c r="G8657">
        <v>201.98545837402</v>
      </c>
      <c r="H8657">
        <v>243.98300170898</v>
      </c>
      <c r="I8657">
        <v>281.46417236328</v>
      </c>
      <c r="J8657">
        <v>324.70520019531</v>
      </c>
      <c r="K8657" s="6">
        <f>IFERROR(EXP(TREND(LN($F$1:$J$1),LN(F8657:J8657),LN(Calculations!$B$3))),0)</f>
        <v>4.2347758102591199E-2</v>
      </c>
    </row>
    <row r="8658" spans="1:11" x14ac:dyDescent="0.35">
      <c r="A8658">
        <v>8655</v>
      </c>
      <c r="B8658" t="str">
        <f t="shared" si="135"/>
        <v>24-63</v>
      </c>
      <c r="C8658">
        <v>-62.789183322782002</v>
      </c>
      <c r="D8658">
        <v>24.497151125984001</v>
      </c>
      <c r="E8658">
        <f>ASIN(SQRT((SIN(RADIANS(PARAMETERS!$D$8-D8658)/2)*SIN(RADIANS(PARAMETERS!$D$8-D8658)/2))+(COS(RADIANS(D8658))*COS(RADIANS(PARAMETERS!$D$8))*SIN(RADIANS(PARAMETERS!$D$9-C8658)/2)*SIN(RADIANS(PARAMETERS!$D$9-C8658)/2))))*2*3958.756</f>
        <v>642.20897058690491</v>
      </c>
      <c r="F8658">
        <v>175.68467712402</v>
      </c>
      <c r="G8658">
        <v>202.75244140625</v>
      </c>
      <c r="H8658">
        <v>245.03970336914</v>
      </c>
      <c r="I8658">
        <v>282.79681396484</v>
      </c>
      <c r="J8658">
        <v>326.37359619141</v>
      </c>
      <c r="K8658" s="6">
        <f>IFERROR(EXP(TREND(LN($F$1:$J$1),LN(F8658:J8658),LN(Calculations!$B$3))),0)</f>
        <v>4.2956927434537252E-2</v>
      </c>
    </row>
    <row r="8659" spans="1:11" x14ac:dyDescent="0.35">
      <c r="A8659">
        <v>8656</v>
      </c>
      <c r="B8659" t="str">
        <f t="shared" si="135"/>
        <v>24-63</v>
      </c>
      <c r="C8659">
        <v>-63.060504657682998</v>
      </c>
      <c r="D8659">
        <v>24.497151125984001</v>
      </c>
      <c r="E8659">
        <f>ASIN(SQRT((SIN(RADIANS(PARAMETERS!$D$8-D8659)/2)*SIN(RADIANS(PARAMETERS!$D$8-D8659)/2))+(COS(RADIANS(D8659))*COS(RADIANS(PARAMETERS!$D$8))*SIN(RADIANS(PARAMETERS!$D$9-C8659)/2)*SIN(RADIANS(PARAMETERS!$D$9-C8659)/2))))*2*3958.756</f>
        <v>646.25555810953438</v>
      </c>
      <c r="F8659">
        <v>176.28018188477</v>
      </c>
      <c r="G8659">
        <v>203.52339172363</v>
      </c>
      <c r="H8659">
        <v>246.10493469238</v>
      </c>
      <c r="I8659">
        <v>284.14251708984</v>
      </c>
      <c r="J8659">
        <v>328.06079101563</v>
      </c>
      <c r="K8659" s="6">
        <f>IFERROR(EXP(TREND(LN($F$1:$J$1),LN(F8659:J8659),LN(Calculations!$B$3))),0)</f>
        <v>4.3568800463312379E-2</v>
      </c>
    </row>
    <row r="8660" spans="1:11" x14ac:dyDescent="0.35">
      <c r="A8660">
        <v>8657</v>
      </c>
      <c r="B8660" t="str">
        <f t="shared" si="135"/>
        <v>24-63.5</v>
      </c>
      <c r="C8660">
        <v>-63.331825992584001</v>
      </c>
      <c r="D8660">
        <v>24.497151125984001</v>
      </c>
      <c r="E8660">
        <f>ASIN(SQRT((SIN(RADIANS(PARAMETERS!$D$8-D8660)/2)*SIN(RADIANS(PARAMETERS!$D$8-D8660)/2))+(COS(RADIANS(D8660))*COS(RADIANS(PARAMETERS!$D$8))*SIN(RADIANS(PARAMETERS!$D$9-C8660)/2)*SIN(RADIANS(PARAMETERS!$D$9-C8660)/2))))*2*3958.756</f>
        <v>650.75280010528161</v>
      </c>
      <c r="F8660">
        <v>176.83628845215</v>
      </c>
      <c r="G8660">
        <v>204.23999023438</v>
      </c>
      <c r="H8660">
        <v>247.09033203125</v>
      </c>
      <c r="I8660">
        <v>285.38375854492</v>
      </c>
      <c r="J8660">
        <v>329.61315917969</v>
      </c>
      <c r="K8660" s="6">
        <f>IFERROR(EXP(TREND(LN($F$1:$J$1),LN(F8660:J8660),LN(Calculations!$B$3))),0)</f>
        <v>4.4147429005958236E-2</v>
      </c>
    </row>
    <row r="8661" spans="1:11" x14ac:dyDescent="0.35">
      <c r="A8661">
        <v>8658</v>
      </c>
      <c r="B8661" t="str">
        <f t="shared" si="135"/>
        <v>24-63.5</v>
      </c>
      <c r="C8661">
        <v>-63.603147327484997</v>
      </c>
      <c r="D8661">
        <v>24.497151125984001</v>
      </c>
      <c r="E8661">
        <f>ASIN(SQRT((SIN(RADIANS(PARAMETERS!$D$8-D8661)/2)*SIN(RADIANS(PARAMETERS!$D$8-D8661)/2))+(COS(RADIANS(D8661))*COS(RADIANS(PARAMETERS!$D$8))*SIN(RADIANS(PARAMETERS!$D$9-C8661)/2)*SIN(RADIANS(PARAMETERS!$D$9-C8661)/2))))*2*3958.756</f>
        <v>655.69141207864959</v>
      </c>
      <c r="F8661">
        <v>177.34855651855</v>
      </c>
      <c r="G8661">
        <v>204.89538574219</v>
      </c>
      <c r="H8661">
        <v>247.98483276367</v>
      </c>
      <c r="I8661">
        <v>286.50540161133</v>
      </c>
      <c r="J8661">
        <v>331.01055908203</v>
      </c>
      <c r="K8661" s="6">
        <f>IFERROR(EXP(TREND(LN($F$1:$J$1),LN(F8661:J8661),LN(Calculations!$B$3))),0)</f>
        <v>4.4689050260122161E-2</v>
      </c>
    </row>
    <row r="8662" spans="1:11" x14ac:dyDescent="0.35">
      <c r="A8662">
        <v>8659</v>
      </c>
      <c r="B8662" t="str">
        <f t="shared" si="135"/>
        <v>24-64</v>
      </c>
      <c r="C8662">
        <v>-63.874468662386001</v>
      </c>
      <c r="D8662">
        <v>24.497151125984001</v>
      </c>
      <c r="E8662">
        <f>ASIN(SQRT((SIN(RADIANS(PARAMETERS!$D$8-D8662)/2)*SIN(RADIANS(PARAMETERS!$D$8-D8662)/2))+(COS(RADIANS(D8662))*COS(RADIANS(PARAMETERS!$D$8))*SIN(RADIANS(PARAMETERS!$D$9-C8662)/2)*SIN(RADIANS(PARAMETERS!$D$9-C8662)/2))))*2*3958.756</f>
        <v>661.06148914855908</v>
      </c>
      <c r="F8662">
        <v>177.85636901855</v>
      </c>
      <c r="G8662">
        <v>205.54518127441</v>
      </c>
      <c r="H8662">
        <v>248.87197875977</v>
      </c>
      <c r="I8662">
        <v>287.61810302734</v>
      </c>
      <c r="J8662">
        <v>332.39724731445</v>
      </c>
      <c r="K8662" s="6">
        <f>IFERROR(EXP(TREND(LN($F$1:$J$1),LN(F8662:J8662),LN(Calculations!$B$3))),0)</f>
        <v>4.5228674436428556E-2</v>
      </c>
    </row>
    <row r="8663" spans="1:11" x14ac:dyDescent="0.35">
      <c r="A8663">
        <v>8660</v>
      </c>
      <c r="B8663" t="str">
        <f t="shared" si="135"/>
        <v>24-64</v>
      </c>
      <c r="C8663">
        <v>-64.145789997286997</v>
      </c>
      <c r="D8663">
        <v>24.497151125984001</v>
      </c>
      <c r="E8663">
        <f>ASIN(SQRT((SIN(RADIANS(PARAMETERS!$D$8-D8663)/2)*SIN(RADIANS(PARAMETERS!$D$8-D8663)/2))+(COS(RADIANS(D8663))*COS(RADIANS(PARAMETERS!$D$8))*SIN(RADIANS(PARAMETERS!$D$9-C8663)/2)*SIN(RADIANS(PARAMETERS!$D$9-C8663)/2))))*2*3958.756</f>
        <v>666.85259379585841</v>
      </c>
      <c r="F8663">
        <v>178.31703186035</v>
      </c>
      <c r="G8663">
        <v>206.13012695313</v>
      </c>
      <c r="H8663">
        <v>249.66418457031</v>
      </c>
      <c r="I8663">
        <v>288.60684204102</v>
      </c>
      <c r="J8663">
        <v>333.62435913086</v>
      </c>
      <c r="K8663" s="6">
        <f>IFERROR(EXP(TREND(LN($F$1:$J$1),LN(F8663:J8663),LN(Calculations!$B$3))),0)</f>
        <v>4.572630599051624E-2</v>
      </c>
    </row>
    <row r="8664" spans="1:11" x14ac:dyDescent="0.35">
      <c r="A8664">
        <v>8661</v>
      </c>
      <c r="B8664" t="str">
        <f t="shared" si="135"/>
        <v>24-64.5</v>
      </c>
      <c r="C8664">
        <v>-64.417111332188</v>
      </c>
      <c r="D8664">
        <v>24.497151125984001</v>
      </c>
      <c r="E8664">
        <f>ASIN(SQRT((SIN(RADIANS(PARAMETERS!$D$8-D8664)/2)*SIN(RADIANS(PARAMETERS!$D$8-D8664)/2))+(COS(RADIANS(D8664))*COS(RADIANS(PARAMETERS!$D$8))*SIN(RADIANS(PARAMETERS!$D$9-C8664)/2)*SIN(RADIANS(PARAMETERS!$D$9-C8664)/2))))*2*3958.756</f>
        <v>673.05384317098617</v>
      </c>
      <c r="F8664">
        <v>178.74038696289</v>
      </c>
      <c r="G8664">
        <v>206.66510009766</v>
      </c>
      <c r="H8664">
        <v>250.38496398926</v>
      </c>
      <c r="I8664">
        <v>289.50360107422</v>
      </c>
      <c r="J8664">
        <v>334.73434448242</v>
      </c>
      <c r="K8664" s="6">
        <f>IFERROR(EXP(TREND(LN($F$1:$J$1),LN(F8664:J8664),LN(Calculations!$B$3))),0)</f>
        <v>4.6189222567806346E-2</v>
      </c>
    </row>
    <row r="8665" spans="1:11" x14ac:dyDescent="0.35">
      <c r="A8665">
        <v>8662</v>
      </c>
      <c r="B8665" t="str">
        <f t="shared" si="135"/>
        <v>24-64.5</v>
      </c>
      <c r="C8665">
        <v>-64.688432667089003</v>
      </c>
      <c r="D8665">
        <v>24.497151125984001</v>
      </c>
      <c r="E8665">
        <f>ASIN(SQRT((SIN(RADIANS(PARAMETERS!$D$8-D8665)/2)*SIN(RADIANS(PARAMETERS!$D$8-D8665)/2))+(COS(RADIANS(D8665))*COS(RADIANS(PARAMETERS!$D$8))*SIN(RADIANS(PARAMETERS!$D$9-C8665)/2)*SIN(RADIANS(PARAMETERS!$D$9-C8665)/2))))*2*3958.756</f>
        <v>679.65399457509443</v>
      </c>
      <c r="F8665">
        <v>179.17135620117</v>
      </c>
      <c r="G8665">
        <v>207.21255493164</v>
      </c>
      <c r="H8665">
        <v>251.12687683105</v>
      </c>
      <c r="I8665">
        <v>290.43017578125</v>
      </c>
      <c r="J8665">
        <v>335.88510131836</v>
      </c>
      <c r="K8665" s="6">
        <f>IFERROR(EXP(TREND(LN($F$1:$J$1),LN(F8665:J8665),LN(Calculations!$B$3))),0)</f>
        <v>4.6658932672164213E-2</v>
      </c>
    </row>
    <row r="8666" spans="1:11" x14ac:dyDescent="0.35">
      <c r="A8666">
        <v>8663</v>
      </c>
      <c r="B8666" t="str">
        <f t="shared" si="135"/>
        <v>24-65</v>
      </c>
      <c r="C8666">
        <v>-64.959754001990007</v>
      </c>
      <c r="D8666">
        <v>24.497151125984001</v>
      </c>
      <c r="E8666">
        <f>ASIN(SQRT((SIN(RADIANS(PARAMETERS!$D$8-D8666)/2)*SIN(RADIANS(PARAMETERS!$D$8-D8666)/2))+(COS(RADIANS(D8666))*COS(RADIANS(PARAMETERS!$D$8))*SIN(RADIANS(PARAMETERS!$D$9-C8666)/2)*SIN(RADIANS(PARAMETERS!$D$9-C8666)/2))))*2*3958.756</f>
        <v>686.64152791366041</v>
      </c>
      <c r="F8666">
        <v>179.5535736084</v>
      </c>
      <c r="G8666">
        <v>207.68707275391</v>
      </c>
      <c r="H8666">
        <v>251.75399780273</v>
      </c>
      <c r="I8666">
        <v>291.20098876953</v>
      </c>
      <c r="J8666">
        <v>336.82922363281</v>
      </c>
      <c r="K8666" s="6">
        <f>IFERROR(EXP(TREND(LN($F$1:$J$1),LN(F8666:J8666),LN(Calculations!$B$3))),0)</f>
        <v>4.7091935846517614E-2</v>
      </c>
    </row>
    <row r="8667" spans="1:11" x14ac:dyDescent="0.35">
      <c r="A8667">
        <v>8664</v>
      </c>
      <c r="B8667" t="str">
        <f t="shared" si="135"/>
        <v>24-65</v>
      </c>
      <c r="C8667">
        <v>-65.231075336890996</v>
      </c>
      <c r="D8667">
        <v>24.497151125984001</v>
      </c>
      <c r="E8667">
        <f>ASIN(SQRT((SIN(RADIANS(PARAMETERS!$D$8-D8667)/2)*SIN(RADIANS(PARAMETERS!$D$8-D8667)/2))+(COS(RADIANS(D8667))*COS(RADIANS(PARAMETERS!$D$8))*SIN(RADIANS(PARAMETERS!$D$9-C8667)/2)*SIN(RADIANS(PARAMETERS!$D$9-C8667)/2))))*2*3958.756</f>
        <v>694.00472412239446</v>
      </c>
      <c r="F8667">
        <v>179.90641784668</v>
      </c>
      <c r="G8667">
        <v>208.11601257324</v>
      </c>
      <c r="H8667">
        <v>252.3073425293</v>
      </c>
      <c r="I8667">
        <v>291.87030029297</v>
      </c>
      <c r="J8667">
        <v>337.63729858398</v>
      </c>
      <c r="K8667" s="6">
        <f>IFERROR(EXP(TREND(LN($F$1:$J$1),LN(F8667:J8667),LN(Calculations!$B$3))),0)</f>
        <v>4.7505917688116857E-2</v>
      </c>
    </row>
    <row r="8668" spans="1:11" x14ac:dyDescent="0.35">
      <c r="A8668">
        <v>8665</v>
      </c>
      <c r="B8668" t="str">
        <f t="shared" si="135"/>
        <v>24-65.5</v>
      </c>
      <c r="C8668">
        <v>-65.502396671791999</v>
      </c>
      <c r="D8668">
        <v>24.497151125984001</v>
      </c>
      <c r="E8668">
        <f>ASIN(SQRT((SIN(RADIANS(PARAMETERS!$D$8-D8668)/2)*SIN(RADIANS(PARAMETERS!$D$8-D8668)/2))+(COS(RADIANS(D8668))*COS(RADIANS(PARAMETERS!$D$8))*SIN(RADIANS(PARAMETERS!$D$9-C8668)/2)*SIN(RADIANS(PARAMETERS!$D$9-C8668)/2))))*2*3958.756</f>
        <v>701.73173877090233</v>
      </c>
      <c r="F8668">
        <v>180.27827453613</v>
      </c>
      <c r="G8668">
        <v>208.56893920898</v>
      </c>
      <c r="H8668">
        <v>252.89303588867</v>
      </c>
      <c r="I8668">
        <v>292.57989501953</v>
      </c>
      <c r="J8668">
        <v>338.49536132813</v>
      </c>
      <c r="K8668" s="6">
        <f>IFERROR(EXP(TREND(LN($F$1:$J$1),LN(F8668:J8668),LN(Calculations!$B$3))),0)</f>
        <v>4.7943417584848623E-2</v>
      </c>
    </row>
    <row r="8669" spans="1:11" x14ac:dyDescent="0.35">
      <c r="A8669">
        <v>8666</v>
      </c>
      <c r="B8669" t="str">
        <f t="shared" si="135"/>
        <v>24-66</v>
      </c>
      <c r="C8669">
        <v>-65.773718006693002</v>
      </c>
      <c r="D8669">
        <v>24.497151125984001</v>
      </c>
      <c r="E8669">
        <f>ASIN(SQRT((SIN(RADIANS(PARAMETERS!$D$8-D8669)/2)*SIN(RADIANS(PARAMETERS!$D$8-D8669)/2))+(COS(RADIANS(D8669))*COS(RADIANS(PARAMETERS!$D$8))*SIN(RADIANS(PARAMETERS!$D$9-C8669)/2)*SIN(RADIANS(PARAMETERS!$D$9-C8669)/2))))*2*3958.756</f>
        <v>709.81067025124003</v>
      </c>
      <c r="F8669">
        <v>180.59332275391</v>
      </c>
      <c r="G8669">
        <v>208.93182373047</v>
      </c>
      <c r="H8669">
        <v>253.3304901123</v>
      </c>
      <c r="I8669">
        <v>293.08383178711</v>
      </c>
      <c r="J8669">
        <v>339.07586669922</v>
      </c>
      <c r="K8669" s="6">
        <f>IFERROR(EXP(TREND(LN($F$1:$J$1),LN(F8669:J8669),LN(Calculations!$B$3))),0)</f>
        <v>4.8345307473917035E-2</v>
      </c>
    </row>
    <row r="8670" spans="1:11" x14ac:dyDescent="0.35">
      <c r="A8670">
        <v>8667</v>
      </c>
      <c r="B8670" t="str">
        <f t="shared" si="135"/>
        <v>24-66</v>
      </c>
      <c r="C8670">
        <v>-66.045039341594006</v>
      </c>
      <c r="D8670">
        <v>24.497151125984001</v>
      </c>
      <c r="E8670">
        <f>ASIN(SQRT((SIN(RADIANS(PARAMETERS!$D$8-D8670)/2)*SIN(RADIANS(PARAMETERS!$D$8-D8670)/2))+(COS(RADIANS(D8670))*COS(RADIANS(PARAMETERS!$D$8))*SIN(RADIANS(PARAMETERS!$D$9-C8670)/2)*SIN(RADIANS(PARAMETERS!$D$9-C8670)/2))))*2*3958.756</f>
        <v>718.22962214912752</v>
      </c>
      <c r="F8670">
        <v>180.87034606934</v>
      </c>
      <c r="G8670">
        <v>209.23648071289</v>
      </c>
      <c r="H8670">
        <v>253.67456054688</v>
      </c>
      <c r="I8670">
        <v>293.45974731445</v>
      </c>
      <c r="J8670">
        <v>339.48519897461</v>
      </c>
      <c r="K8670" s="6">
        <f>IFERROR(EXP(TREND(LN($F$1:$J$1),LN(F8670:J8670),LN(Calculations!$B$3))),0)</f>
        <v>4.8721417363195421E-2</v>
      </c>
    </row>
    <row r="8671" spans="1:11" x14ac:dyDescent="0.35">
      <c r="A8671">
        <v>8668</v>
      </c>
      <c r="B8671" t="str">
        <f t="shared" si="135"/>
        <v>24-66.5</v>
      </c>
      <c r="C8671">
        <v>-66.316360676494995</v>
      </c>
      <c r="D8671">
        <v>24.497151125984001</v>
      </c>
      <c r="E8671">
        <f>ASIN(SQRT((SIN(RADIANS(PARAMETERS!$D$8-D8671)/2)*SIN(RADIANS(PARAMETERS!$D$8-D8671)/2))+(COS(RADIANS(D8671))*COS(RADIANS(PARAMETERS!$D$8))*SIN(RADIANS(PARAMETERS!$D$9-C8671)/2)*SIN(RADIANS(PARAMETERS!$D$9-C8671)/2))))*2*3958.756</f>
        <v>726.97675956970886</v>
      </c>
      <c r="F8671">
        <v>181.14862060547</v>
      </c>
      <c r="G8671">
        <v>209.54487609863</v>
      </c>
      <c r="H8671">
        <v>254.02684020996</v>
      </c>
      <c r="I8671">
        <v>293.84841918945</v>
      </c>
      <c r="J8671">
        <v>339.91305541992</v>
      </c>
      <c r="K8671" s="6">
        <f>IFERROR(EXP(TREND(LN($F$1:$J$1),LN(F8671:J8671),LN(Calculations!$B$3))),0)</f>
        <v>4.9098505958080491E-2</v>
      </c>
    </row>
    <row r="8672" spans="1:11" x14ac:dyDescent="0.35">
      <c r="A8672">
        <v>8669</v>
      </c>
      <c r="B8672" t="str">
        <f t="shared" si="135"/>
        <v>24-66.5</v>
      </c>
      <c r="C8672">
        <v>-66.587682011395998</v>
      </c>
      <c r="D8672">
        <v>24.497151125984001</v>
      </c>
      <c r="E8672">
        <f>ASIN(SQRT((SIN(RADIANS(PARAMETERS!$D$8-D8672)/2)*SIN(RADIANS(PARAMETERS!$D$8-D8672)/2))+(COS(RADIANS(D8672))*COS(RADIANS(PARAMETERS!$D$8))*SIN(RADIANS(PARAMETERS!$D$9-C8672)/2)*SIN(RADIANS(PARAMETERS!$D$9-C8672)/2))))*2*3958.756</f>
        <v>736.04035934380681</v>
      </c>
      <c r="F8672">
        <v>181.37512207031</v>
      </c>
      <c r="G8672">
        <v>209.78639221191</v>
      </c>
      <c r="H8672">
        <v>254.28684997559</v>
      </c>
      <c r="I8672">
        <v>294.12057495117</v>
      </c>
      <c r="J8672">
        <v>340.19482421875</v>
      </c>
      <c r="K8672" s="6">
        <f>IFERROR(EXP(TREND(LN($F$1:$J$1),LN(F8672:J8672),LN(Calculations!$B$3))),0)</f>
        <v>4.9421262233449489E-2</v>
      </c>
    </row>
    <row r="8673" spans="1:11" x14ac:dyDescent="0.35">
      <c r="A8673">
        <v>8670</v>
      </c>
      <c r="B8673" t="str">
        <f t="shared" si="135"/>
        <v>24-67</v>
      </c>
      <c r="C8673">
        <v>-66.859003346296006</v>
      </c>
      <c r="D8673">
        <v>24.497151125984001</v>
      </c>
      <c r="E8673">
        <f>ASIN(SQRT((SIN(RADIANS(PARAMETERS!$D$8-D8673)/2)*SIN(RADIANS(PARAMETERS!$D$8-D8673)/2))+(COS(RADIANS(D8673))*COS(RADIANS(PARAMETERS!$D$8))*SIN(RADIANS(PARAMETERS!$D$9-C8673)/2)*SIN(RADIANS(PARAMETERS!$D$9-C8673)/2))))*2*3958.756</f>
        <v>745.40885417249262</v>
      </c>
      <c r="F8673">
        <v>181.57759094238</v>
      </c>
      <c r="G8673">
        <v>210.00119018555</v>
      </c>
      <c r="H8673">
        <v>254.51622009277</v>
      </c>
      <c r="I8673">
        <v>294.35879516602</v>
      </c>
      <c r="J8673">
        <v>340.43914794922</v>
      </c>
      <c r="K8673" s="6">
        <f>IFERROR(EXP(TREND(LN($F$1:$J$1),LN(F8673:J8673),LN(Calculations!$B$3))),0)</f>
        <v>4.9713164638952992E-2</v>
      </c>
    </row>
    <row r="8674" spans="1:11" x14ac:dyDescent="0.35">
      <c r="A8674">
        <v>8671</v>
      </c>
      <c r="B8674" t="str">
        <f t="shared" si="135"/>
        <v>24-67</v>
      </c>
      <c r="C8674">
        <v>-67.130324681196996</v>
      </c>
      <c r="D8674">
        <v>24.497151125984001</v>
      </c>
      <c r="E8674">
        <f>ASIN(SQRT((SIN(RADIANS(PARAMETERS!$D$8-D8674)/2)*SIN(RADIANS(PARAMETERS!$D$8-D8674)/2))+(COS(RADIANS(D8674))*COS(RADIANS(PARAMETERS!$D$8))*SIN(RADIANS(PARAMETERS!$D$9-C8674)/2)*SIN(RADIANS(PARAMETERS!$D$9-C8674)/2))))*2*3958.756</f>
        <v>755.07087087717559</v>
      </c>
      <c r="F8674">
        <v>181.7837677002</v>
      </c>
      <c r="G8674">
        <v>210.22793579102</v>
      </c>
      <c r="H8674">
        <v>254.77230834961</v>
      </c>
      <c r="I8674">
        <v>294.63864135742</v>
      </c>
      <c r="J8674">
        <v>340.74392700195</v>
      </c>
      <c r="K8674" s="6">
        <f>IFERROR(EXP(TREND(LN($F$1:$J$1),LN(F8674:J8674),LN(Calculations!$B$3))),0)</f>
        <v>5.0000240150285223E-2</v>
      </c>
    </row>
    <row r="8675" spans="1:11" x14ac:dyDescent="0.35">
      <c r="A8675">
        <v>8672</v>
      </c>
      <c r="B8675" t="str">
        <f t="shared" si="135"/>
        <v>24-67.5</v>
      </c>
      <c r="C8675">
        <v>-67.401646016097999</v>
      </c>
      <c r="D8675">
        <v>24.497151125984001</v>
      </c>
      <c r="E8675">
        <f>ASIN(SQRT((SIN(RADIANS(PARAMETERS!$D$8-D8675)/2)*SIN(RADIANS(PARAMETERS!$D$8-D8675)/2))+(COS(RADIANS(D8675))*COS(RADIANS(PARAMETERS!$D$8))*SIN(RADIANS(PARAMETERS!$D$9-C8675)/2)*SIN(RADIANS(PARAMETERS!$D$9-C8675)/2))))*2*3958.756</f>
        <v>765.01526300846774</v>
      </c>
      <c r="F8675">
        <v>181.93070983887</v>
      </c>
      <c r="G8675">
        <v>210.38269042969</v>
      </c>
      <c r="H8675">
        <v>254.93556213379</v>
      </c>
      <c r="I8675">
        <v>294.80618286133</v>
      </c>
      <c r="J8675">
        <v>340.91311645508</v>
      </c>
      <c r="K8675" s="6">
        <f>IFERROR(EXP(TREND(LN($F$1:$J$1),LN(F8675:J8675),LN(Calculations!$B$3))),0)</f>
        <v>5.021615203008032E-2</v>
      </c>
    </row>
    <row r="8676" spans="1:11" x14ac:dyDescent="0.35">
      <c r="A8676">
        <v>8673</v>
      </c>
      <c r="B8676" t="str">
        <f t="shared" si="135"/>
        <v>24-67.5</v>
      </c>
      <c r="C8676">
        <v>-67.672967350999002</v>
      </c>
      <c r="D8676">
        <v>24.497151125984001</v>
      </c>
      <c r="E8676">
        <f>ASIN(SQRT((SIN(RADIANS(PARAMETERS!$D$8-D8676)/2)*SIN(RADIANS(PARAMETERS!$D$8-D8676)/2))+(COS(RADIANS(D8676))*COS(RADIANS(PARAMETERS!$D$8))*SIN(RADIANS(PARAMETERS!$D$9-C8676)/2)*SIN(RADIANS(PARAMETERS!$D$9-C8676)/2))))*2*3958.756</f>
        <v>775.23113813402836</v>
      </c>
      <c r="F8676">
        <v>182.05302429199</v>
      </c>
      <c r="G8676">
        <v>210.51559448242</v>
      </c>
      <c r="H8676">
        <v>255.08293151855</v>
      </c>
      <c r="I8676">
        <v>294.96466064453</v>
      </c>
      <c r="J8676">
        <v>341.08255004883</v>
      </c>
      <c r="K8676" s="6">
        <f>IFERROR(EXP(TREND(LN($F$1:$J$1),LN(F8676:J8676),LN(Calculations!$B$3))),0)</f>
        <v>5.0390389429715951E-2</v>
      </c>
    </row>
    <row r="8677" spans="1:11" x14ac:dyDescent="0.35">
      <c r="A8677">
        <v>8674</v>
      </c>
      <c r="B8677" t="str">
        <f t="shared" si="135"/>
        <v>24-68</v>
      </c>
      <c r="C8677">
        <v>-67.944288685900005</v>
      </c>
      <c r="D8677">
        <v>24.497151125984001</v>
      </c>
      <c r="E8677">
        <f>ASIN(SQRT((SIN(RADIANS(PARAMETERS!$D$8-D8677)/2)*SIN(RADIANS(PARAMETERS!$D$8-D8677)/2))+(COS(RADIANS(D8677))*COS(RADIANS(PARAMETERS!$D$8))*SIN(RADIANS(PARAMETERS!$D$9-C8677)/2)*SIN(RADIANS(PARAMETERS!$D$9-C8677)/2))))*2*3958.756</f>
        <v>785.70788017100256</v>
      </c>
      <c r="F8677">
        <v>182.17547607422</v>
      </c>
      <c r="G8677">
        <v>210.66204833984</v>
      </c>
      <c r="H8677">
        <v>255.26817321777</v>
      </c>
      <c r="I8677">
        <v>295.18566894531</v>
      </c>
      <c r="J8677">
        <v>341.34603881836</v>
      </c>
      <c r="K8677" s="6">
        <f>IFERROR(EXP(TREND(LN($F$1:$J$1),LN(F8677:J8677),LN(Calculations!$B$3))),0)</f>
        <v>5.0544864930505966E-2</v>
      </c>
    </row>
    <row r="8678" spans="1:11" x14ac:dyDescent="0.35">
      <c r="A8678">
        <v>8675</v>
      </c>
      <c r="B8678" t="str">
        <f t="shared" si="135"/>
        <v>24-68</v>
      </c>
      <c r="C8678">
        <v>-68.215610020800995</v>
      </c>
      <c r="D8678">
        <v>24.497151125984001</v>
      </c>
      <c r="E8678">
        <f>ASIN(SQRT((SIN(RADIANS(PARAMETERS!$D$8-D8678)/2)*SIN(RADIANS(PARAMETERS!$D$8-D8678)/2))+(COS(RADIANS(D8678))*COS(RADIANS(PARAMETERS!$D$8))*SIN(RADIANS(PARAMETERS!$D$9-C8678)/2)*SIN(RADIANS(PARAMETERS!$D$9-C8678)/2))))*2*3958.756</f>
        <v>796.43516715906139</v>
      </c>
      <c r="F8678">
        <v>182.23164367676</v>
      </c>
      <c r="G8678">
        <v>210.72184753418</v>
      </c>
      <c r="H8678">
        <v>255.33239746094</v>
      </c>
      <c r="I8678">
        <v>295.25274658203</v>
      </c>
      <c r="J8678">
        <v>341.41528320313</v>
      </c>
      <c r="K8678" s="6">
        <f>IFERROR(EXP(TREND(LN($F$1:$J$1),LN(F8678:J8678),LN(Calculations!$B$3))),0)</f>
        <v>5.0627141555775308E-2</v>
      </c>
    </row>
    <row r="8679" spans="1:11" x14ac:dyDescent="0.35">
      <c r="A8679">
        <v>8676</v>
      </c>
      <c r="B8679" t="str">
        <f t="shared" si="135"/>
        <v>24-68.5</v>
      </c>
      <c r="C8679">
        <v>-68.486931355701998</v>
      </c>
      <c r="D8679">
        <v>24.497151125984001</v>
      </c>
      <c r="E8679">
        <f>ASIN(SQRT((SIN(RADIANS(PARAMETERS!$D$8-D8679)/2)*SIN(RADIANS(PARAMETERS!$D$8-D8679)/2))+(COS(RADIANS(D8679))*COS(RADIANS(PARAMETERS!$D$8))*SIN(RADIANS(PARAMETERS!$D$9-C8679)/2)*SIN(RADIANS(PARAMETERS!$D$9-C8679)/2))))*2*3958.756</f>
        <v>807.40298488505152</v>
      </c>
      <c r="F8679">
        <v>182.27381896973</v>
      </c>
      <c r="G8679">
        <v>210.7724609375</v>
      </c>
      <c r="H8679">
        <v>255.39669799805</v>
      </c>
      <c r="I8679">
        <v>295.32974243164</v>
      </c>
      <c r="J8679">
        <v>341.50735473633</v>
      </c>
      <c r="K8679" s="6">
        <f>IFERROR(EXP(TREND(LN($F$1:$J$1),LN(F8679:J8679),LN(Calculations!$B$3))),0)</f>
        <v>5.0680189046440484E-2</v>
      </c>
    </row>
    <row r="8680" spans="1:11" x14ac:dyDescent="0.35">
      <c r="A8680">
        <v>8677</v>
      </c>
      <c r="B8680" t="str">
        <f t="shared" si="135"/>
        <v>24-69</v>
      </c>
      <c r="C8680">
        <v>-68.758252690603001</v>
      </c>
      <c r="D8680">
        <v>24.497151125984001</v>
      </c>
      <c r="E8680">
        <f>ASIN(SQRT((SIN(RADIANS(PARAMETERS!$D$8-D8680)/2)*SIN(RADIANS(PARAMETERS!$D$8-D8680)/2))+(COS(RADIANS(D8680))*COS(RADIANS(PARAMETERS!$D$8))*SIN(RADIANS(PARAMETERS!$D$9-C8680)/2)*SIN(RADIANS(PARAMETERS!$D$9-C8680)/2))))*2*3958.756</f>
        <v>818.60163677345281</v>
      </c>
      <c r="F8680">
        <v>182.328125</v>
      </c>
      <c r="G8680">
        <v>210.85237121582</v>
      </c>
      <c r="H8680">
        <v>255.52105712891</v>
      </c>
      <c r="I8680">
        <v>295.49774169922</v>
      </c>
      <c r="J8680">
        <v>341.72973632813</v>
      </c>
      <c r="K8680" s="6">
        <f>IFERROR(EXP(TREND(LN($F$1:$J$1),LN(F8680:J8680),LN(Calculations!$B$3))),0)</f>
        <v>5.072563695963702E-2</v>
      </c>
    </row>
    <row r="8681" spans="1:11" x14ac:dyDescent="0.35">
      <c r="A8681">
        <v>8678</v>
      </c>
      <c r="B8681" t="str">
        <f t="shared" si="135"/>
        <v>24-69</v>
      </c>
      <c r="C8681">
        <v>-69.029574025504004</v>
      </c>
      <c r="D8681">
        <v>24.497151125984001</v>
      </c>
      <c r="E8681">
        <f>ASIN(SQRT((SIN(RADIANS(PARAMETERS!$D$8-D8681)/2)*SIN(RADIANS(PARAMETERS!$D$8-D8681)/2))+(COS(RADIANS(D8681))*COS(RADIANS(PARAMETERS!$D$8))*SIN(RADIANS(PARAMETERS!$D$9-C8681)/2)*SIN(RADIANS(PARAMETERS!$D$9-C8681)/2))))*2*3958.756</f>
        <v>830.02175045034937</v>
      </c>
      <c r="F8681">
        <v>182.31593322754</v>
      </c>
      <c r="G8681">
        <v>210.84410095215</v>
      </c>
      <c r="H8681">
        <v>255.52038574219</v>
      </c>
      <c r="I8681">
        <v>295.5051574707</v>
      </c>
      <c r="J8681">
        <v>341.74780273438</v>
      </c>
      <c r="K8681" s="6">
        <f>IFERROR(EXP(TREND(LN($F$1:$J$1),LN(F8681:J8681),LN(Calculations!$B$3))),0)</f>
        <v>5.0700465530681159E-2</v>
      </c>
    </row>
    <row r="8682" spans="1:11" x14ac:dyDescent="0.35">
      <c r="A8682">
        <v>8679</v>
      </c>
      <c r="B8682" t="str">
        <f t="shared" si="135"/>
        <v>24-69.5</v>
      </c>
      <c r="C8682">
        <v>-69.300895360404994</v>
      </c>
      <c r="D8682">
        <v>24.497151125984001</v>
      </c>
      <c r="E8682">
        <f>ASIN(SQRT((SIN(RADIANS(PARAMETERS!$D$8-D8682)/2)*SIN(RADIANS(PARAMETERS!$D$8-D8682)/2))+(COS(RADIANS(D8682))*COS(RADIANS(PARAMETERS!$D$8))*SIN(RADIANS(PARAMETERS!$D$9-C8682)/2)*SIN(RADIANS(PARAMETERS!$D$9-C8682)/2))))*2*3958.756</f>
        <v>841.65428137454285</v>
      </c>
      <c r="F8682">
        <v>182.31001281738</v>
      </c>
      <c r="G8682">
        <v>210.85577392578</v>
      </c>
      <c r="H8682">
        <v>255.56428527832</v>
      </c>
      <c r="I8682">
        <v>295.58203125</v>
      </c>
      <c r="J8682">
        <v>341.86697387695</v>
      </c>
      <c r="K8682" s="6">
        <f>IFERROR(EXP(TREND(LN($F$1:$J$1),LN(F8682:J8682),LN(Calculations!$B$3))),0)</f>
        <v>5.0663989983946403E-2</v>
      </c>
    </row>
    <row r="8683" spans="1:11" x14ac:dyDescent="0.35">
      <c r="A8683">
        <v>8680</v>
      </c>
      <c r="B8683" t="str">
        <f t="shared" si="135"/>
        <v>24-69.5</v>
      </c>
      <c r="C8683">
        <v>-69.572216695305997</v>
      </c>
      <c r="D8683">
        <v>24.497151125984001</v>
      </c>
      <c r="E8683">
        <f>ASIN(SQRT((SIN(RADIANS(PARAMETERS!$D$8-D8683)/2)*SIN(RADIANS(PARAMETERS!$D$8-D8683)/2))+(COS(RADIANS(D8683))*COS(RADIANS(PARAMETERS!$D$8))*SIN(RADIANS(PARAMETERS!$D$9-C8683)/2)*SIN(RADIANS(PARAMETERS!$D$9-C8683)/2))))*2*3958.756</f>
        <v>853.49051390979571</v>
      </c>
      <c r="F8683">
        <v>182.33760070801</v>
      </c>
      <c r="G8683">
        <v>210.92808532715</v>
      </c>
      <c r="H8683">
        <v>255.71681213379</v>
      </c>
      <c r="I8683">
        <v>295.81530761719</v>
      </c>
      <c r="J8683">
        <v>342.20269775391</v>
      </c>
      <c r="K8683" s="6">
        <f>IFERROR(EXP(TREND(LN($F$1:$J$1),LN(F8683:J8683),LN(Calculations!$B$3))),0)</f>
        <v>5.0638292481632916E-2</v>
      </c>
    </row>
    <row r="8684" spans="1:11" x14ac:dyDescent="0.35">
      <c r="A8684">
        <v>8681</v>
      </c>
      <c r="B8684" t="str">
        <f t="shared" si="135"/>
        <v>24-70</v>
      </c>
      <c r="C8684">
        <v>-69.843538030207</v>
      </c>
      <c r="D8684">
        <v>24.497151125984001</v>
      </c>
      <c r="E8684">
        <f>ASIN(SQRT((SIN(RADIANS(PARAMETERS!$D$8-D8684)/2)*SIN(RADIANS(PARAMETERS!$D$8-D8684)/2))+(COS(RADIANS(D8684))*COS(RADIANS(PARAMETERS!$D$8))*SIN(RADIANS(PARAMETERS!$D$9-C8684)/2)*SIN(RADIANS(PARAMETERS!$D$9-C8684)/2))))*2*3958.756</f>
        <v>865.52206018860511</v>
      </c>
      <c r="F8684">
        <v>182.32316589355</v>
      </c>
      <c r="G8684">
        <v>210.95809936523</v>
      </c>
      <c r="H8684">
        <v>255.82820129395</v>
      </c>
      <c r="I8684">
        <v>296.00991821289</v>
      </c>
      <c r="J8684">
        <v>342.50393676758</v>
      </c>
      <c r="K8684" s="6">
        <f>IFERROR(EXP(TREND(LN($F$1:$J$1),LN(F8684:J8684),LN(Calculations!$B$3))),0)</f>
        <v>5.05476964627041E-2</v>
      </c>
    </row>
    <row r="8685" spans="1:11" x14ac:dyDescent="0.35">
      <c r="A8685">
        <v>8682</v>
      </c>
      <c r="B8685" t="str">
        <f t="shared" si="135"/>
        <v>24-70</v>
      </c>
      <c r="C8685">
        <v>-70.114859365108003</v>
      </c>
      <c r="D8685">
        <v>24.497151125984001</v>
      </c>
      <c r="E8685">
        <f>ASIN(SQRT((SIN(RADIANS(PARAMETERS!$D$8-D8685)/2)*SIN(RADIANS(PARAMETERS!$D$8-D8685)/2))+(COS(RADIANS(D8685))*COS(RADIANS(PARAMETERS!$D$8))*SIN(RADIANS(PARAMETERS!$D$9-C8685)/2)*SIN(RADIANS(PARAMETERS!$D$9-C8685)/2))))*2*3958.756</f>
        <v>877.74085709186795</v>
      </c>
      <c r="F8685">
        <v>182.32200622559</v>
      </c>
      <c r="G8685">
        <v>211.0178527832</v>
      </c>
      <c r="H8685">
        <v>255.99871826172</v>
      </c>
      <c r="I8685">
        <v>296.29312133789</v>
      </c>
      <c r="J8685">
        <v>342.93121337891</v>
      </c>
      <c r="K8685" s="6">
        <f>IFERROR(EXP(TREND(LN($F$1:$J$1),LN(F8685:J8685),LN(Calculations!$B$3))),0)</f>
        <v>5.0453245122321994E-2</v>
      </c>
    </row>
    <row r="8686" spans="1:11" x14ac:dyDescent="0.35">
      <c r="A8686">
        <v>8683</v>
      </c>
      <c r="B8686" t="str">
        <f t="shared" si="135"/>
        <v>24-70.5</v>
      </c>
      <c r="C8686">
        <v>-70.386180700009007</v>
      </c>
      <c r="D8686">
        <v>24.497151125984001</v>
      </c>
      <c r="E8686">
        <f>ASIN(SQRT((SIN(RADIANS(PARAMETERS!$D$8-D8686)/2)*SIN(RADIANS(PARAMETERS!$D$8-D8686)/2))+(COS(RADIANS(D8686))*COS(RADIANS(PARAMETERS!$D$8))*SIN(RADIANS(PARAMETERS!$D$9-C8686)/2)*SIN(RADIANS(PARAMETERS!$D$9-C8686)/2))))*2*3958.756</f>
        <v>890.13916164140016</v>
      </c>
      <c r="F8686">
        <v>182.3462677002</v>
      </c>
      <c r="G8686">
        <v>211.12188720703</v>
      </c>
      <c r="H8686">
        <v>256.24685668945</v>
      </c>
      <c r="I8686">
        <v>296.68728637695</v>
      </c>
      <c r="J8686">
        <v>343.51129150391</v>
      </c>
      <c r="K8686" s="6">
        <f>IFERROR(EXP(TREND(LN($F$1:$J$1),LN(F8686:J8686),LN(Calculations!$B$3))),0)</f>
        <v>5.0370217478483768E-2</v>
      </c>
    </row>
    <row r="8687" spans="1:11" x14ac:dyDescent="0.35">
      <c r="A8687">
        <v>8684</v>
      </c>
      <c r="B8687" t="str">
        <f t="shared" si="135"/>
        <v>24-70.5</v>
      </c>
      <c r="C8687">
        <v>-70.657502034909996</v>
      </c>
      <c r="D8687">
        <v>24.497151125984001</v>
      </c>
      <c r="E8687">
        <f>ASIN(SQRT((SIN(RADIANS(PARAMETERS!$D$8-D8687)/2)*SIN(RADIANS(PARAMETERS!$D$8-D8687)/2))+(COS(RADIANS(D8687))*COS(RADIANS(PARAMETERS!$D$8))*SIN(RADIANS(PARAMETERS!$D$9-C8687)/2)*SIN(RADIANS(PARAMETERS!$D$9-C8687)/2))))*2*3958.756</f>
        <v>902.70954507454678</v>
      </c>
      <c r="F8687">
        <v>182.31924438477</v>
      </c>
      <c r="G8687">
        <v>211.15339660645</v>
      </c>
      <c r="H8687">
        <v>256.38592529297</v>
      </c>
      <c r="I8687">
        <v>296.93658447266</v>
      </c>
      <c r="J8687">
        <v>343.90222167969</v>
      </c>
      <c r="K8687" s="6">
        <f>IFERROR(EXP(TREND(LN($F$1:$J$1),LN(F8687:J8687),LN(Calculations!$B$3))),0)</f>
        <v>5.0240890850127597E-2</v>
      </c>
    </row>
    <row r="8688" spans="1:11" x14ac:dyDescent="0.35">
      <c r="A8688">
        <v>8685</v>
      </c>
      <c r="B8688" t="str">
        <f t="shared" si="135"/>
        <v>24-71</v>
      </c>
      <c r="C8688">
        <v>-70.928823369810999</v>
      </c>
      <c r="D8688">
        <v>24.497151125984001</v>
      </c>
      <c r="E8688">
        <f>ASIN(SQRT((SIN(RADIANS(PARAMETERS!$D$8-D8688)/2)*SIN(RADIANS(PARAMETERS!$D$8-D8688)/2))+(COS(RADIANS(D8688))*COS(RADIANS(PARAMETERS!$D$8))*SIN(RADIANS(PARAMETERS!$D$9-C8688)/2)*SIN(RADIANS(PARAMETERS!$D$9-C8688)/2))))*2*3958.756</f>
        <v>915.44488584274211</v>
      </c>
      <c r="F8688">
        <v>182.30648803711</v>
      </c>
      <c r="G8688">
        <v>211.19857788086</v>
      </c>
      <c r="H8688">
        <v>256.53698730469</v>
      </c>
      <c r="I8688">
        <v>297.19580078125</v>
      </c>
      <c r="J8688">
        <v>344.29998779297</v>
      </c>
      <c r="K8688" s="6">
        <f>IFERROR(EXP(TREND(LN($F$1:$J$1),LN(F8688:J8688),LN(Calculations!$B$3))),0)</f>
        <v>5.0135253879555225E-2</v>
      </c>
    </row>
    <row r="8689" spans="1:11" x14ac:dyDescent="0.35">
      <c r="A8689">
        <v>8686</v>
      </c>
      <c r="B8689" t="str">
        <f t="shared" si="135"/>
        <v>24-71</v>
      </c>
      <c r="C8689">
        <v>-71.200144704712002</v>
      </c>
      <c r="D8689">
        <v>24.497151125984001</v>
      </c>
      <c r="E8689">
        <f>ASIN(SQRT((SIN(RADIANS(PARAMETERS!$D$8-D8689)/2)*SIN(RADIANS(PARAMETERS!$D$8-D8689)/2))+(COS(RADIANS(D8689))*COS(RADIANS(PARAMETERS!$D$8))*SIN(RADIANS(PARAMETERS!$D$9-C8689)/2)*SIN(RADIANS(PARAMETERS!$D$9-C8689)/2))))*2*3958.756</f>
        <v>928.3383617494178</v>
      </c>
      <c r="F8689">
        <v>182.31369018555</v>
      </c>
      <c r="G8689">
        <v>211.26217651367</v>
      </c>
      <c r="H8689">
        <v>256.70297241211</v>
      </c>
      <c r="I8689">
        <v>297.46585083008</v>
      </c>
      <c r="J8689">
        <v>344.70291137695</v>
      </c>
      <c r="K8689" s="6">
        <f>IFERROR(EXP(TREND(LN($F$1:$J$1),LN(F8689:J8689),LN(Calculations!$B$3))),0)</f>
        <v>5.0062893573793676E-2</v>
      </c>
    </row>
    <row r="8690" spans="1:11" x14ac:dyDescent="0.35">
      <c r="A8690">
        <v>8687</v>
      </c>
      <c r="B8690" t="str">
        <f t="shared" si="135"/>
        <v>24-71.5</v>
      </c>
      <c r="C8690">
        <v>-71.471466039613006</v>
      </c>
      <c r="D8690">
        <v>24.497151125984001</v>
      </c>
      <c r="E8690">
        <f>ASIN(SQRT((SIN(RADIANS(PARAMETERS!$D$8-D8690)/2)*SIN(RADIANS(PARAMETERS!$D$8-D8690)/2))+(COS(RADIANS(D8690))*COS(RADIANS(PARAMETERS!$D$8))*SIN(RADIANS(PARAMETERS!$D$9-C8690)/2)*SIN(RADIANS(PARAMETERS!$D$9-C8690)/2))))*2*3958.756</f>
        <v>941.38344141755749</v>
      </c>
      <c r="F8690">
        <v>182.27879333496</v>
      </c>
      <c r="G8690">
        <v>211.24942016602</v>
      </c>
      <c r="H8690">
        <v>256.73196411133</v>
      </c>
      <c r="I8690">
        <v>297.53848266602</v>
      </c>
      <c r="J8690">
        <v>344.83236694336</v>
      </c>
      <c r="K8690" s="6">
        <f>IFERROR(EXP(TREND(LN($F$1:$J$1),LN(F8690:J8690),LN(Calculations!$B$3))),0)</f>
        <v>4.9977067236780866E-2</v>
      </c>
    </row>
    <row r="8691" spans="1:11" x14ac:dyDescent="0.35">
      <c r="A8691">
        <v>8688</v>
      </c>
      <c r="B8691" t="str">
        <f t="shared" si="135"/>
        <v>24-71.5</v>
      </c>
      <c r="C8691">
        <v>-71.742787374513995</v>
      </c>
      <c r="D8691">
        <v>24.497151125984001</v>
      </c>
      <c r="E8691">
        <f>ASIN(SQRT((SIN(RADIANS(PARAMETERS!$D$8-D8691)/2)*SIN(RADIANS(PARAMETERS!$D$8-D8691)/2))+(COS(RADIANS(D8691))*COS(RADIANS(PARAMETERS!$D$8))*SIN(RADIANS(PARAMETERS!$D$9-C8691)/2)*SIN(RADIANS(PARAMETERS!$D$9-C8691)/2))))*2*3958.756</f>
        <v>954.57387525363231</v>
      </c>
      <c r="F8691">
        <v>182.26568603516</v>
      </c>
      <c r="G8691">
        <v>211.25729370117</v>
      </c>
      <c r="H8691">
        <v>256.7785949707</v>
      </c>
      <c r="I8691">
        <v>297.625</v>
      </c>
      <c r="J8691">
        <v>344.97030639648</v>
      </c>
      <c r="K8691" s="6">
        <f>IFERROR(EXP(TREND(LN($F$1:$J$1),LN(F8691:J8691),LN(Calculations!$B$3))),0)</f>
        <v>4.9926369123183503E-2</v>
      </c>
    </row>
    <row r="8692" spans="1:11" x14ac:dyDescent="0.35">
      <c r="A8692">
        <v>8689</v>
      </c>
      <c r="B8692" t="str">
        <f t="shared" si="135"/>
        <v>24-72</v>
      </c>
      <c r="C8692">
        <v>-72.014108709414998</v>
      </c>
      <c r="D8692">
        <v>24.497151125984001</v>
      </c>
      <c r="E8692">
        <f>ASIN(SQRT((SIN(RADIANS(PARAMETERS!$D$8-D8692)/2)*SIN(RADIANS(PARAMETERS!$D$8-D8692)/2))+(COS(RADIANS(D8692))*COS(RADIANS(PARAMETERS!$D$8))*SIN(RADIANS(PARAMETERS!$D$9-C8692)/2)*SIN(RADIANS(PARAMETERS!$D$9-C8692)/2))))*2*3958.756</f>
        <v>967.90368605289643</v>
      </c>
      <c r="F8692">
        <v>182.27679443359</v>
      </c>
      <c r="G8692">
        <v>211.28926086426</v>
      </c>
      <c r="H8692">
        <v>256.84811401367</v>
      </c>
      <c r="I8692">
        <v>297.73251342773</v>
      </c>
      <c r="J8692">
        <v>345.12609863281</v>
      </c>
      <c r="K8692" s="6">
        <f>IFERROR(EXP(TREND(LN($F$1:$J$1),LN(F8692:J8692),LN(Calculations!$B$3))),0)</f>
        <v>4.9912701972822306E-2</v>
      </c>
    </row>
    <row r="8693" spans="1:11" x14ac:dyDescent="0.35">
      <c r="A8693">
        <v>8690</v>
      </c>
      <c r="B8693" t="str">
        <f t="shared" si="135"/>
        <v>24-72.5</v>
      </c>
      <c r="C8693">
        <v>-72.285430044316001</v>
      </c>
      <c r="D8693">
        <v>24.497151125984001</v>
      </c>
      <c r="E8693">
        <f>ASIN(SQRT((SIN(RADIANS(PARAMETERS!$D$8-D8693)/2)*SIN(RADIANS(PARAMETERS!$D$8-D8693)/2))+(COS(RADIANS(D8693))*COS(RADIANS(PARAMETERS!$D$8))*SIN(RADIANS(PARAMETERS!$D$9-C8693)/2)*SIN(RADIANS(PARAMETERS!$D$9-C8693)/2))))*2*3958.756</f>
        <v>981.36715937104964</v>
      </c>
      <c r="F8693">
        <v>182.29396057129</v>
      </c>
      <c r="G8693">
        <v>211.31498718262</v>
      </c>
      <c r="H8693">
        <v>256.88876342773</v>
      </c>
      <c r="I8693">
        <v>297.78784179688</v>
      </c>
      <c r="J8693">
        <v>345.19970703125</v>
      </c>
      <c r="K8693" s="6">
        <f>IFERROR(EXP(TREND(LN($F$1:$J$1),LN(F8693:J8693),LN(Calculations!$B$3))),0)</f>
        <v>4.9926247256340095E-2</v>
      </c>
    </row>
    <row r="8694" spans="1:11" x14ac:dyDescent="0.35">
      <c r="A8694">
        <v>8691</v>
      </c>
      <c r="B8694" t="str">
        <f t="shared" si="135"/>
        <v>24-72.5</v>
      </c>
      <c r="C8694">
        <v>-72.556751379217005</v>
      </c>
      <c r="D8694">
        <v>24.497151125984001</v>
      </c>
      <c r="E8694">
        <f>ASIN(SQRT((SIN(RADIANS(PARAMETERS!$D$8-D8694)/2)*SIN(RADIANS(PARAMETERS!$D$8-D8694)/2))+(COS(RADIANS(D8694))*COS(RADIANS(PARAMETERS!$D$8))*SIN(RADIANS(PARAMETERS!$D$9-C8694)/2)*SIN(RADIANS(PARAMETERS!$D$9-C8694)/2))))*2*3958.756</f>
        <v>994.95883376921086</v>
      </c>
      <c r="F8694">
        <v>182.39367675781</v>
      </c>
      <c r="G8694">
        <v>211.45011901855</v>
      </c>
      <c r="H8694">
        <v>257.08441162109</v>
      </c>
      <c r="I8694">
        <v>298.04211425781</v>
      </c>
      <c r="J8694">
        <v>345.52633666992</v>
      </c>
      <c r="K8694" s="6">
        <f>IFERROR(EXP(TREND(LN($F$1:$J$1),LN(F8694:J8694),LN(Calculations!$B$3))),0)</f>
        <v>5.0025868842025756E-2</v>
      </c>
    </row>
    <row r="8695" spans="1:11" x14ac:dyDescent="0.35">
      <c r="A8695">
        <v>8692</v>
      </c>
      <c r="B8695" t="str">
        <f t="shared" si="135"/>
        <v>24-73</v>
      </c>
      <c r="C8695">
        <v>-72.828072714117994</v>
      </c>
      <c r="D8695">
        <v>24.497151125984001</v>
      </c>
      <c r="E8695">
        <f>ASIN(SQRT((SIN(RADIANS(PARAMETERS!$D$8-D8695)/2)*SIN(RADIANS(PARAMETERS!$D$8-D8695)/2))+(COS(RADIANS(D8695))*COS(RADIANS(PARAMETERS!$D$8))*SIN(RADIANS(PARAMETERS!$D$9-C8695)/2)*SIN(RADIANS(PARAMETERS!$D$9-C8695)/2))))*2*3958.756</f>
        <v>1008.6734910228308</v>
      </c>
      <c r="F8695">
        <v>182.54196166992</v>
      </c>
      <c r="G8695">
        <v>211.64709472656</v>
      </c>
      <c r="H8695">
        <v>257.36419677734</v>
      </c>
      <c r="I8695">
        <v>298.40182495117</v>
      </c>
      <c r="J8695">
        <v>345.98431396484</v>
      </c>
      <c r="K8695" s="6">
        <f>IFERROR(EXP(TREND(LN($F$1:$J$1),LN(F8695:J8695),LN(Calculations!$B$3))),0)</f>
        <v>5.0179857128088555E-2</v>
      </c>
    </row>
    <row r="8696" spans="1:11" x14ac:dyDescent="0.35">
      <c r="A8696">
        <v>8693</v>
      </c>
      <c r="B8696" t="str">
        <f t="shared" si="135"/>
        <v>24-73</v>
      </c>
      <c r="C8696">
        <v>-73.099394049018997</v>
      </c>
      <c r="D8696">
        <v>24.497151125984001</v>
      </c>
      <c r="E8696">
        <f>ASIN(SQRT((SIN(RADIANS(PARAMETERS!$D$8-D8696)/2)*SIN(RADIANS(PARAMETERS!$D$8-D8696)/2))+(COS(RADIANS(D8696))*COS(RADIANS(PARAMETERS!$D$8))*SIN(RADIANS(PARAMETERS!$D$9-C8696)/2)*SIN(RADIANS(PARAMETERS!$D$9-C8696)/2))))*2*3958.756</f>
        <v>1022.5061463706487</v>
      </c>
      <c r="F8696">
        <v>182.59240722656</v>
      </c>
      <c r="G8696">
        <v>211.69885253906</v>
      </c>
      <c r="H8696">
        <v>257.41632080078</v>
      </c>
      <c r="I8696">
        <v>298.45278930664</v>
      </c>
      <c r="J8696">
        <v>346.03244018555</v>
      </c>
      <c r="K8696" s="6">
        <f>IFERROR(EXP(TREND(LN($F$1:$J$1),LN(F8696:J8696),LN(Calculations!$B$3))),0)</f>
        <v>5.0254789165505805E-2</v>
      </c>
    </row>
    <row r="8697" spans="1:11" x14ac:dyDescent="0.35">
      <c r="A8697">
        <v>8694</v>
      </c>
      <c r="B8697" t="str">
        <f t="shared" si="135"/>
        <v>24-73.5</v>
      </c>
      <c r="C8697">
        <v>-73.37071538392</v>
      </c>
      <c r="D8697">
        <v>24.497151125984001</v>
      </c>
      <c r="E8697">
        <f>ASIN(SQRT((SIN(RADIANS(PARAMETERS!$D$8-D8697)/2)*SIN(RADIANS(PARAMETERS!$D$8-D8697)/2))+(COS(RADIANS(D8697))*COS(RADIANS(PARAMETERS!$D$8))*SIN(RADIANS(PARAMETERS!$D$9-C8697)/2)*SIN(RADIANS(PARAMETERS!$D$9-C8697)/2))))*2*3958.756</f>
        <v>1036.4520388668843</v>
      </c>
      <c r="F8697">
        <v>182.62161254883</v>
      </c>
      <c r="G8697">
        <v>211.71086120605</v>
      </c>
      <c r="H8697">
        <v>257.39590454102</v>
      </c>
      <c r="I8697">
        <v>298.39846801758</v>
      </c>
      <c r="J8697">
        <v>345.93399047852</v>
      </c>
      <c r="K8697" s="6">
        <f>IFERROR(EXP(TREND(LN($F$1:$J$1),LN(F8697:J8697),LN(Calculations!$B$3))),0)</f>
        <v>5.032469074951066E-2</v>
      </c>
    </row>
    <row r="8698" spans="1:11" x14ac:dyDescent="0.35">
      <c r="A8698">
        <v>8695</v>
      </c>
      <c r="B8698" t="str">
        <f t="shared" si="135"/>
        <v>24-73.5</v>
      </c>
      <c r="C8698">
        <v>-73.642036718821004</v>
      </c>
      <c r="D8698">
        <v>24.497151125984001</v>
      </c>
      <c r="E8698">
        <f>ASIN(SQRT((SIN(RADIANS(PARAMETERS!$D$8-D8698)/2)*SIN(RADIANS(PARAMETERS!$D$8-D8698)/2))+(COS(RADIANS(D8698))*COS(RADIANS(PARAMETERS!$D$8))*SIN(RADIANS(PARAMETERS!$D$9-C8698)/2)*SIN(RADIANS(PARAMETERS!$D$9-C8698)/2))))*2*3958.756</f>
        <v>1050.506621888522</v>
      </c>
      <c r="F8698">
        <v>182.62185668945</v>
      </c>
      <c r="G8698">
        <v>211.67318725586</v>
      </c>
      <c r="H8698">
        <v>257.28924560547</v>
      </c>
      <c r="I8698">
        <v>298.22155761719</v>
      </c>
      <c r="J8698">
        <v>345.66732788086</v>
      </c>
      <c r="K8698" s="6">
        <f>IFERROR(EXP(TREND(LN($F$1:$J$1),LN(F8698:J8698),LN(Calculations!$B$3))),0)</f>
        <v>5.0381175019887377E-2</v>
      </c>
    </row>
    <row r="8699" spans="1:11" x14ac:dyDescent="0.35">
      <c r="A8699">
        <v>8696</v>
      </c>
      <c r="B8699" t="str">
        <f t="shared" si="135"/>
        <v>24-74</v>
      </c>
      <c r="C8699">
        <v>-73.913358053722007</v>
      </c>
      <c r="D8699">
        <v>24.497151125984001</v>
      </c>
      <c r="E8699">
        <f>ASIN(SQRT((SIN(RADIANS(PARAMETERS!$D$8-D8699)/2)*SIN(RADIANS(PARAMETERS!$D$8-D8699)/2))+(COS(RADIANS(D8699))*COS(RADIANS(PARAMETERS!$D$8))*SIN(RADIANS(PARAMETERS!$D$9-C8699)/2)*SIN(RADIANS(PARAMETERS!$D$9-C8699)/2))))*2*3958.756</f>
        <v>1064.6655538395682</v>
      </c>
      <c r="F8699">
        <v>182.57824707031</v>
      </c>
      <c r="G8699">
        <v>211.5630645752</v>
      </c>
      <c r="H8699">
        <v>257.05981445313</v>
      </c>
      <c r="I8699">
        <v>297.87200927734</v>
      </c>
      <c r="J8699">
        <v>345.16537475586</v>
      </c>
      <c r="K8699" s="6">
        <f>IFERROR(EXP(TREND(LN($F$1:$J$1),LN(F8699:J8699),LN(Calculations!$B$3))),0)</f>
        <v>5.0413249348176502E-2</v>
      </c>
    </row>
    <row r="8700" spans="1:11" x14ac:dyDescent="0.35">
      <c r="A8700">
        <v>8697</v>
      </c>
      <c r="B8700" t="str">
        <f t="shared" si="135"/>
        <v>24-74</v>
      </c>
      <c r="C8700">
        <v>-74.184679388622996</v>
      </c>
      <c r="D8700">
        <v>24.497151125984001</v>
      </c>
      <c r="E8700">
        <f>ASIN(SQRT((SIN(RADIANS(PARAMETERS!$D$8-D8700)/2)*SIN(RADIANS(PARAMETERS!$D$8-D8700)/2))+(COS(RADIANS(D8700))*COS(RADIANS(PARAMETERS!$D$8))*SIN(RADIANS(PARAMETERS!$D$9-C8700)/2)*SIN(RADIANS(PARAMETERS!$D$9-C8700)/2))))*2*3958.756</f>
        <v>1078.9246890855302</v>
      </c>
      <c r="F8700">
        <v>182.56855773926</v>
      </c>
      <c r="G8700">
        <v>211.49969482422</v>
      </c>
      <c r="H8700">
        <v>256.89932250977</v>
      </c>
      <c r="I8700">
        <v>297.61303710938</v>
      </c>
      <c r="J8700">
        <v>344.78085327148</v>
      </c>
      <c r="K8700" s="6">
        <f>IFERROR(EXP(TREND(LN($F$1:$J$1),LN(F8700:J8700),LN(Calculations!$B$3))),0)</f>
        <v>5.047837175626517E-2</v>
      </c>
    </row>
    <row r="8701" spans="1:11" x14ac:dyDescent="0.35">
      <c r="A8701">
        <v>8698</v>
      </c>
      <c r="B8701" t="str">
        <f t="shared" si="135"/>
        <v>24-74.5</v>
      </c>
      <c r="C8701">
        <v>-74.456000723523999</v>
      </c>
      <c r="D8701">
        <v>24.497151125984001</v>
      </c>
      <c r="E8701">
        <f>ASIN(SQRT((SIN(RADIANS(PARAMETERS!$D$8-D8701)/2)*SIN(RADIANS(PARAMETERS!$D$8-D8701)/2))+(COS(RADIANS(D8701))*COS(RADIANS(PARAMETERS!$D$8))*SIN(RADIANS(PARAMETERS!$D$9-C8701)/2)*SIN(RADIANS(PARAMETERS!$D$9-C8701)/2))))*2*3958.756</f>
        <v>1093.2800691438747</v>
      </c>
      <c r="F8701">
        <v>182.5655670166</v>
      </c>
      <c r="G8701">
        <v>211.44444274902</v>
      </c>
      <c r="H8701">
        <v>256.74926757813</v>
      </c>
      <c r="I8701">
        <v>297.36669921875</v>
      </c>
      <c r="J8701">
        <v>344.41171264648</v>
      </c>
      <c r="K8701" s="6">
        <f>IFERROR(EXP(TREND(LN($F$1:$J$1),LN(F8701:J8701),LN(Calculations!$B$3))),0)</f>
        <v>5.0552062803604032E-2</v>
      </c>
    </row>
    <row r="8702" spans="1:11" x14ac:dyDescent="0.35">
      <c r="A8702">
        <v>8699</v>
      </c>
      <c r="B8702" t="str">
        <f t="shared" si="135"/>
        <v>24-74.5</v>
      </c>
      <c r="C8702">
        <v>-74.727322058425003</v>
      </c>
      <c r="D8702">
        <v>24.497151125984001</v>
      </c>
      <c r="E8702">
        <f>ASIN(SQRT((SIN(RADIANS(PARAMETERS!$D$8-D8702)/2)*SIN(RADIANS(PARAMETERS!$D$8-D8702)/2))+(COS(RADIANS(D8702))*COS(RADIANS(PARAMETERS!$D$8))*SIN(RADIANS(PARAMETERS!$D$9-C8702)/2)*SIN(RADIANS(PARAMETERS!$D$9-C8702)/2))))*2*3958.756</f>
        <v>1107.7279141497788</v>
      </c>
      <c r="F8702">
        <v>182.52035522461</v>
      </c>
      <c r="G8702">
        <v>211.32594299316</v>
      </c>
      <c r="H8702">
        <v>256.49951171875</v>
      </c>
      <c r="I8702">
        <v>296.98495483398</v>
      </c>
      <c r="J8702">
        <v>343.86273193359</v>
      </c>
      <c r="K8702" s="6">
        <f>IFERROR(EXP(TREND(LN($F$1:$J$1),LN(F8702:J8702),LN(Calculations!$B$3))),0)</f>
        <v>5.0592417789491709E-2</v>
      </c>
    </row>
    <row r="8703" spans="1:11" x14ac:dyDescent="0.35">
      <c r="A8703">
        <v>8700</v>
      </c>
      <c r="B8703" t="str">
        <f t="shared" si="135"/>
        <v>24-75</v>
      </c>
      <c r="C8703">
        <v>-74.998643393324997</v>
      </c>
      <c r="D8703">
        <v>24.497151125984001</v>
      </c>
      <c r="E8703">
        <f>ASIN(SQRT((SIN(RADIANS(PARAMETERS!$D$8-D8703)/2)*SIN(RADIANS(PARAMETERS!$D$8-D8703)/2))+(COS(RADIANS(D8703))*COS(RADIANS(PARAMETERS!$D$8))*SIN(RADIANS(PARAMETERS!$D$9-C8703)/2)*SIN(RADIANS(PARAMETERS!$D$9-C8703)/2))))*2*3958.756</f>
        <v>1122.264614610973</v>
      </c>
      <c r="F8703">
        <v>182.49208068848</v>
      </c>
      <c r="G8703">
        <v>211.23527526855</v>
      </c>
      <c r="H8703">
        <v>256.29696655273</v>
      </c>
      <c r="I8703">
        <v>296.66976928711</v>
      </c>
      <c r="J8703">
        <v>343.40478515625</v>
      </c>
      <c r="K8703" s="6">
        <f>IFERROR(EXP(TREND(LN($F$1:$J$1),LN(F8703:J8703),LN(Calculations!$B$3))),0)</f>
        <v>5.0642509681136746E-2</v>
      </c>
    </row>
    <row r="8704" spans="1:11" x14ac:dyDescent="0.35">
      <c r="A8704">
        <v>8701</v>
      </c>
      <c r="B8704" t="str">
        <f t="shared" si="135"/>
        <v>24-75.5</v>
      </c>
      <c r="C8704">
        <v>-75.269964728226</v>
      </c>
      <c r="D8704">
        <v>24.497151125984001</v>
      </c>
      <c r="E8704">
        <f>ASIN(SQRT((SIN(RADIANS(PARAMETERS!$D$8-D8704)/2)*SIN(RADIANS(PARAMETERS!$D$8-D8704)/2))+(COS(RADIANS(D8704))*COS(RADIANS(PARAMETERS!$D$8))*SIN(RADIANS(PARAMETERS!$D$9-C8704)/2)*SIN(RADIANS(PARAMETERS!$D$9-C8704)/2))))*2*3958.756</f>
        <v>1136.8867234611462</v>
      </c>
      <c r="F8704">
        <v>182.42007446289</v>
      </c>
      <c r="G8704">
        <v>211.0904083252</v>
      </c>
      <c r="H8704">
        <v>256.02294921875</v>
      </c>
      <c r="I8704">
        <v>296.26696777344</v>
      </c>
      <c r="J8704">
        <v>342.83975219727</v>
      </c>
      <c r="K8704" s="6">
        <f>IFERROR(EXP(TREND(LN($F$1:$J$1),LN(F8704:J8704),LN(Calculations!$B$3))),0)</f>
        <v>5.064071998904783E-2</v>
      </c>
    </row>
    <row r="8705" spans="1:11" x14ac:dyDescent="0.35">
      <c r="A8705">
        <v>8702</v>
      </c>
      <c r="B8705" t="str">
        <f t="shared" si="135"/>
        <v>24-75.5</v>
      </c>
      <c r="C8705">
        <v>-75.541286063127004</v>
      </c>
      <c r="D8705">
        <v>24.497151125984001</v>
      </c>
      <c r="E8705">
        <f>ASIN(SQRT((SIN(RADIANS(PARAMETERS!$D$8-D8705)/2)*SIN(RADIANS(PARAMETERS!$D$8-D8705)/2))+(COS(RADIANS(D8705))*COS(RADIANS(PARAMETERS!$D$8))*SIN(RADIANS(PARAMETERS!$D$9-C8705)/2)*SIN(RADIANS(PARAMETERS!$D$9-C8705)/2))))*2*3958.756</f>
        <v>1151.5909484163556</v>
      </c>
      <c r="F8705">
        <v>182.20275878906</v>
      </c>
      <c r="G8705">
        <v>210.75315856934</v>
      </c>
      <c r="H8705">
        <v>255.47689819336</v>
      </c>
      <c r="I8705">
        <v>295.515625</v>
      </c>
      <c r="J8705">
        <v>341.83251953125</v>
      </c>
      <c r="K8705" s="6">
        <f>IFERROR(EXP(TREND(LN($F$1:$J$1),LN(F8705:J8705),LN(Calculations!$B$3))),0)</f>
        <v>5.04841204771663E-2</v>
      </c>
    </row>
    <row r="8706" spans="1:11" x14ac:dyDescent="0.35">
      <c r="A8706">
        <v>8703</v>
      </c>
      <c r="B8706" t="str">
        <f t="shared" si="135"/>
        <v>24-76</v>
      </c>
      <c r="C8706">
        <v>-75.812607398028007</v>
      </c>
      <c r="D8706">
        <v>24.497151125984001</v>
      </c>
      <c r="E8706">
        <f>ASIN(SQRT((SIN(RADIANS(PARAMETERS!$D$8-D8706)/2)*SIN(RADIANS(PARAMETERS!$D$8-D8706)/2))+(COS(RADIANS(D8706))*COS(RADIANS(PARAMETERS!$D$8))*SIN(RADIANS(PARAMETERS!$D$9-C8706)/2)*SIN(RADIANS(PARAMETERS!$D$9-C8706)/2))))*2*3958.756</f>
        <v>1166.3741446374697</v>
      </c>
      <c r="F8706">
        <v>181.85649108887</v>
      </c>
      <c r="G8706">
        <v>210.25347900391</v>
      </c>
      <c r="H8706">
        <v>254.71293640137</v>
      </c>
      <c r="I8706">
        <v>294.49398803711</v>
      </c>
      <c r="J8706">
        <v>340.49179077148</v>
      </c>
      <c r="K8706" s="6">
        <f>IFERROR(EXP(TREND(LN($F$1:$J$1),LN(F8706:J8706),LN(Calculations!$B$3))),0)</f>
        <v>5.0177109274811157E-2</v>
      </c>
    </row>
    <row r="8707" spans="1:11" x14ac:dyDescent="0.35">
      <c r="A8707">
        <v>8704</v>
      </c>
      <c r="B8707" t="str">
        <f t="shared" si="135"/>
        <v>24-76</v>
      </c>
      <c r="C8707">
        <v>-76.083928732928996</v>
      </c>
      <c r="D8707">
        <v>24.497151125984001</v>
      </c>
      <c r="E8707">
        <f>ASIN(SQRT((SIN(RADIANS(PARAMETERS!$D$8-D8707)/2)*SIN(RADIANS(PARAMETERS!$D$8-D8707)/2))+(COS(RADIANS(D8707))*COS(RADIANS(PARAMETERS!$D$8))*SIN(RADIANS(PARAMETERS!$D$9-C8707)/2)*SIN(RADIANS(PARAMETERS!$D$9-C8707)/2))))*2*3958.756</f>
        <v>1181.2333076970788</v>
      </c>
      <c r="F8707">
        <v>181.41468811035</v>
      </c>
      <c r="G8707">
        <v>209.6282043457</v>
      </c>
      <c r="H8707">
        <v>253.77256774902</v>
      </c>
      <c r="I8707">
        <v>293.24722290039</v>
      </c>
      <c r="J8707">
        <v>338.86624145508</v>
      </c>
      <c r="K8707" s="6">
        <f>IFERROR(EXP(TREND(LN($F$1:$J$1),LN(F8707:J8707),LN(Calculations!$B$3))),0)</f>
        <v>4.9767214622938573E-2</v>
      </c>
    </row>
    <row r="8708" spans="1:11" x14ac:dyDescent="0.35">
      <c r="A8708">
        <v>8705</v>
      </c>
      <c r="B8708" t="str">
        <f t="shared" si="135"/>
        <v>24-76.5</v>
      </c>
      <c r="C8708">
        <v>-76.355250067829999</v>
      </c>
      <c r="D8708">
        <v>24.497151125984001</v>
      </c>
      <c r="E8708">
        <f>ASIN(SQRT((SIN(RADIANS(PARAMETERS!$D$8-D8708)/2)*SIN(RADIANS(PARAMETERS!$D$8-D8708)/2))+(COS(RADIANS(D8708))*COS(RADIANS(PARAMETERS!$D$8))*SIN(RADIANS(PARAMETERS!$D$9-C8708)/2)*SIN(RADIANS(PARAMETERS!$D$9-C8708)/2))))*2*3958.756</f>
        <v>1196.1655668481897</v>
      </c>
      <c r="F8708">
        <v>180.96324157715</v>
      </c>
      <c r="G8708">
        <v>208.98251342773</v>
      </c>
      <c r="H8708">
        <v>252.79243469238</v>
      </c>
      <c r="I8708">
        <v>291.94116210938</v>
      </c>
      <c r="J8708">
        <v>337.1565246582</v>
      </c>
      <c r="K8708" s="6">
        <f>IFERROR(EXP(TREND(LN($F$1:$J$1),LN(F8708:J8708),LN(Calculations!$B$3))),0)</f>
        <v>4.9359134398168025E-2</v>
      </c>
    </row>
    <row r="8709" spans="1:11" x14ac:dyDescent="0.35">
      <c r="A8709">
        <v>8706</v>
      </c>
      <c r="B8709" t="str">
        <f t="shared" ref="B8709:B8772" si="136">MROUND(D8709,1)&amp;MROUND(C8709,-0.5)</f>
        <v>24-76.5</v>
      </c>
      <c r="C8709">
        <v>-76.626571402731003</v>
      </c>
      <c r="D8709">
        <v>24.497151125984001</v>
      </c>
      <c r="E8709">
        <f>ASIN(SQRT((SIN(RADIANS(PARAMETERS!$D$8-D8709)/2)*SIN(RADIANS(PARAMETERS!$D$8-D8709)/2))+(COS(RADIANS(D8709))*COS(RADIANS(PARAMETERS!$D$8))*SIN(RADIANS(PARAMETERS!$D$9-C8709)/2)*SIN(RADIANS(PARAMETERS!$D$9-C8709)/2))))*2*3958.756</f>
        <v>1211.1681785898422</v>
      </c>
      <c r="F8709">
        <v>180.64715576172</v>
      </c>
      <c r="G8709">
        <v>208.52389526367</v>
      </c>
      <c r="H8709">
        <v>252.087890625</v>
      </c>
      <c r="I8709">
        <v>290.99658203125</v>
      </c>
      <c r="J8709">
        <v>335.91439819336</v>
      </c>
      <c r="K8709" s="6">
        <f>IFERROR(EXP(TREND(LN($F$1:$J$1),LN(F8709:J8709),LN(Calculations!$B$3))),0)</f>
        <v>4.9082948391528977E-2</v>
      </c>
    </row>
    <row r="8710" spans="1:11" x14ac:dyDescent="0.35">
      <c r="A8710">
        <v>8707</v>
      </c>
      <c r="B8710" t="str">
        <f t="shared" si="136"/>
        <v>24-77</v>
      </c>
      <c r="C8710">
        <v>-76.897892737632006</v>
      </c>
      <c r="D8710">
        <v>24.497151125984001</v>
      </c>
      <c r="E8710">
        <f>ASIN(SQRT((SIN(RADIANS(PARAMETERS!$D$8-D8710)/2)*SIN(RADIANS(PARAMETERS!$D$8-D8710)/2))+(COS(RADIANS(D8710))*COS(RADIANS(PARAMETERS!$D$8))*SIN(RADIANS(PARAMETERS!$D$9-C8710)/2)*SIN(RADIANS(PARAMETERS!$D$9-C8710)/2))))*2*3958.756</f>
        <v>1226.2385205234023</v>
      </c>
      <c r="F8710">
        <v>180.41326904297</v>
      </c>
      <c r="G8710">
        <v>208.1800994873</v>
      </c>
      <c r="H8710">
        <v>251.55421447754</v>
      </c>
      <c r="I8710">
        <v>290.27737426758</v>
      </c>
      <c r="J8710">
        <v>334.96499633789</v>
      </c>
      <c r="K8710" s="6">
        <f>IFERROR(EXP(TREND(LN($F$1:$J$1),LN(F8710:J8710),LN(Calculations!$B$3))),0)</f>
        <v>4.8884874826062033E-2</v>
      </c>
    </row>
    <row r="8711" spans="1:11" x14ac:dyDescent="0.35">
      <c r="A8711">
        <v>8708</v>
      </c>
      <c r="B8711" t="str">
        <f t="shared" si="136"/>
        <v>24-77</v>
      </c>
      <c r="C8711">
        <v>-77.169214072532995</v>
      </c>
      <c r="D8711">
        <v>24.497151125984001</v>
      </c>
      <c r="E8711">
        <f>ASIN(SQRT((SIN(RADIANS(PARAMETERS!$D$8-D8711)/2)*SIN(RADIANS(PARAMETERS!$D$8-D8711)/2))+(COS(RADIANS(D8711))*COS(RADIANS(PARAMETERS!$D$8))*SIN(RADIANS(PARAMETERS!$D$9-C8711)/2)*SIN(RADIANS(PARAMETERS!$D$9-C8711)/2))))*2*3958.756</f>
        <v>1241.374085492128</v>
      </c>
      <c r="F8711">
        <v>180.20681762695</v>
      </c>
      <c r="G8711">
        <v>207.87821960449</v>
      </c>
      <c r="H8711">
        <v>251.08770751953</v>
      </c>
      <c r="I8711">
        <v>289.65014648438</v>
      </c>
      <c r="J8711">
        <v>334.13851928711</v>
      </c>
      <c r="K8711" s="6">
        <f>IFERROR(EXP(TREND(LN($F$1:$J$1),LN(F8711:J8711),LN(Calculations!$B$3))),0)</f>
        <v>4.8707498284153619E-2</v>
      </c>
    </row>
    <row r="8712" spans="1:11" x14ac:dyDescent="0.35">
      <c r="A8712">
        <v>8709</v>
      </c>
      <c r="B8712" t="str">
        <f t="shared" si="136"/>
        <v>24-77.5</v>
      </c>
      <c r="C8712">
        <v>-77.440535407433998</v>
      </c>
      <c r="D8712">
        <v>24.497151125984001</v>
      </c>
      <c r="E8712">
        <f>ASIN(SQRT((SIN(RADIANS(PARAMETERS!$D$8-D8712)/2)*SIN(RADIANS(PARAMETERS!$D$8-D8712)/2))+(COS(RADIANS(D8712))*COS(RADIANS(PARAMETERS!$D$8))*SIN(RADIANS(PARAMETERS!$D$9-C8712)/2)*SIN(RADIANS(PARAMETERS!$D$9-C8712)/2))))*2*3958.756</f>
        <v>1256.5724759957679</v>
      </c>
      <c r="F8712">
        <v>180.04429626465</v>
      </c>
      <c r="G8712">
        <v>207.64720153809</v>
      </c>
      <c r="H8712">
        <v>250.73905944824</v>
      </c>
      <c r="I8712">
        <v>289.18716430664</v>
      </c>
      <c r="J8712">
        <v>333.53424072266</v>
      </c>
      <c r="K8712" s="6">
        <f>IFERROR(EXP(TREND(LN($F$1:$J$1),LN(F8712:J8712),LN(Calculations!$B$3))),0)</f>
        <v>4.8558088043658007E-2</v>
      </c>
    </row>
    <row r="8713" spans="1:11" x14ac:dyDescent="0.35">
      <c r="A8713">
        <v>8710</v>
      </c>
      <c r="B8713" t="str">
        <f t="shared" si="136"/>
        <v>24-77.5</v>
      </c>
      <c r="C8713">
        <v>-77.711856742335002</v>
      </c>
      <c r="D8713">
        <v>24.497151125984001</v>
      </c>
      <c r="E8713">
        <f>ASIN(SQRT((SIN(RADIANS(PARAMETERS!$D$8-D8713)/2)*SIN(RADIANS(PARAMETERS!$D$8-D8713)/2))+(COS(RADIANS(D8713))*COS(RADIANS(PARAMETERS!$D$8))*SIN(RADIANS(PARAMETERS!$D$9-C8713)/2)*SIN(RADIANS(PARAMETERS!$D$9-C8713)/2))))*2*3958.756</f>
        <v>1271.8313988712698</v>
      </c>
      <c r="F8713">
        <v>179.86860656738</v>
      </c>
      <c r="G8713">
        <v>207.40280151367</v>
      </c>
      <c r="H8713">
        <v>250.37710571289</v>
      </c>
      <c r="I8713">
        <v>288.71127319336</v>
      </c>
      <c r="J8713">
        <v>332.91787719727</v>
      </c>
      <c r="K8713" s="6">
        <f>IFERROR(EXP(TREND(LN($F$1:$J$1),LN(F8713:J8713),LN(Calculations!$B$3))),0)</f>
        <v>4.8388918765142043E-2</v>
      </c>
    </row>
    <row r="8714" spans="1:11" x14ac:dyDescent="0.35">
      <c r="A8714">
        <v>8711</v>
      </c>
      <c r="B8714" t="str">
        <f t="shared" si="136"/>
        <v>24-78</v>
      </c>
      <c r="C8714">
        <v>-77.983178077236005</v>
      </c>
      <c r="D8714">
        <v>24.497151125984001</v>
      </c>
      <c r="E8714">
        <f>ASIN(SQRT((SIN(RADIANS(PARAMETERS!$D$8-D8714)/2)*SIN(RADIANS(PARAMETERS!$D$8-D8714)/2))+(COS(RADIANS(D8714))*COS(RADIANS(PARAMETERS!$D$8))*SIN(RADIANS(PARAMETERS!$D$9-C8714)/2)*SIN(RADIANS(PARAMETERS!$D$9-C8714)/2))))*2*3958.756</f>
        <v>1287.1486602302627</v>
      </c>
      <c r="F8714">
        <v>179.65036010742</v>
      </c>
      <c r="G8714">
        <v>207.10314941406</v>
      </c>
      <c r="H8714">
        <v>249.93850708008</v>
      </c>
      <c r="I8714">
        <v>288.13827514648</v>
      </c>
      <c r="J8714">
        <v>332.17935180664</v>
      </c>
      <c r="K8714" s="6">
        <f>IFERROR(EXP(TREND(LN($F$1:$J$1),LN(F8714:J8714),LN(Calculations!$B$3))),0)</f>
        <v>4.817327404382838E-2</v>
      </c>
    </row>
    <row r="8715" spans="1:11" x14ac:dyDescent="0.35">
      <c r="A8715">
        <v>8712</v>
      </c>
      <c r="B8715" t="str">
        <f t="shared" si="136"/>
        <v>24-78.5</v>
      </c>
      <c r="C8715">
        <v>-78.254499412136994</v>
      </c>
      <c r="D8715">
        <v>24.497151125984001</v>
      </c>
      <c r="E8715">
        <f>ASIN(SQRT((SIN(RADIANS(PARAMETERS!$D$8-D8715)/2)*SIN(RADIANS(PARAMETERS!$D$8-D8715)/2))+(COS(RADIANS(D8715))*COS(RADIANS(PARAMETERS!$D$8))*SIN(RADIANS(PARAMETERS!$D$9-C8715)/2)*SIN(RADIANS(PARAMETERS!$D$9-C8715)/2))))*2*3958.756</f>
        <v>1302.5221606436539</v>
      </c>
      <c r="F8715">
        <v>179.44277954102</v>
      </c>
      <c r="G8715">
        <v>206.83050537109</v>
      </c>
      <c r="H8715">
        <v>249.55595397949</v>
      </c>
      <c r="I8715">
        <v>287.65029907227</v>
      </c>
      <c r="J8715">
        <v>331.56243896484</v>
      </c>
      <c r="K8715" s="6">
        <f>IFERROR(EXP(TREND(LN($F$1:$J$1),LN(F8715:J8715),LN(Calculations!$B$3))),0)</f>
        <v>4.7950721547781253E-2</v>
      </c>
    </row>
    <row r="8716" spans="1:11" x14ac:dyDescent="0.35">
      <c r="A8716">
        <v>8713</v>
      </c>
      <c r="B8716" t="str">
        <f t="shared" si="136"/>
        <v>24-78.5</v>
      </c>
      <c r="C8716">
        <v>-78.525820747037997</v>
      </c>
      <c r="D8716">
        <v>24.497151125984001</v>
      </c>
      <c r="E8716">
        <f>ASIN(SQRT((SIN(RADIANS(PARAMETERS!$D$8-D8716)/2)*SIN(RADIANS(PARAMETERS!$D$8-D8716)/2))+(COS(RADIANS(D8716))*COS(RADIANS(PARAMETERS!$D$8))*SIN(RADIANS(PARAMETERS!$D$9-C8716)/2)*SIN(RADIANS(PARAMETERS!$D$9-C8716)/2))))*2*3958.756</f>
        <v>1317.9498905635442</v>
      </c>
      <c r="F8716">
        <v>179.15533447266</v>
      </c>
      <c r="G8716">
        <v>206.46029663086</v>
      </c>
      <c r="H8716">
        <v>249.04695129395</v>
      </c>
      <c r="I8716">
        <v>287.00897216797</v>
      </c>
      <c r="J8716">
        <v>330.75994873047</v>
      </c>
      <c r="K8716" s="6">
        <f>IFERROR(EXP(TREND(LN($F$1:$J$1),LN(F8716:J8716),LN(Calculations!$B$3))),0)</f>
        <v>4.7632486369994946E-2</v>
      </c>
    </row>
    <row r="8717" spans="1:11" x14ac:dyDescent="0.35">
      <c r="A8717">
        <v>8714</v>
      </c>
      <c r="B8717" t="str">
        <f t="shared" si="136"/>
        <v>24-79</v>
      </c>
      <c r="C8717">
        <v>-78.797142081939</v>
      </c>
      <c r="D8717">
        <v>24.497151125984001</v>
      </c>
      <c r="E8717">
        <f>ASIN(SQRT((SIN(RADIANS(PARAMETERS!$D$8-D8717)/2)*SIN(RADIANS(PARAMETERS!$D$8-D8717)/2))+(COS(RADIANS(D8717))*COS(RADIANS(PARAMETERS!$D$8))*SIN(RADIANS(PARAMETERS!$D$9-C8717)/2)*SIN(RADIANS(PARAMETERS!$D$9-C8717)/2))))*2*3958.756</f>
        <v>1333.4299259725824</v>
      </c>
      <c r="F8717">
        <v>178.77796936035</v>
      </c>
      <c r="G8717">
        <v>205.9786529541</v>
      </c>
      <c r="H8717">
        <v>248.39137268066</v>
      </c>
      <c r="I8717">
        <v>286.18838500977</v>
      </c>
      <c r="J8717">
        <v>329.73928833008</v>
      </c>
      <c r="K8717" s="6">
        <f>IFERROR(EXP(TREND(LN($F$1:$J$1),LN(F8717:J8717),LN(Calculations!$B$3))),0)</f>
        <v>4.720920797362791E-2</v>
      </c>
    </row>
    <row r="8718" spans="1:11" x14ac:dyDescent="0.35">
      <c r="A8718">
        <v>8715</v>
      </c>
      <c r="B8718" t="str">
        <f t="shared" si="136"/>
        <v>24-79</v>
      </c>
      <c r="C8718">
        <v>-79.068463416840004</v>
      </c>
      <c r="D8718">
        <v>24.497151125984001</v>
      </c>
      <c r="E8718">
        <f>ASIN(SQRT((SIN(RADIANS(PARAMETERS!$D$8-D8718)/2)*SIN(RADIANS(PARAMETERS!$D$8-D8718)/2))+(COS(RADIANS(D8718))*COS(RADIANS(PARAMETERS!$D$8))*SIN(RADIANS(PARAMETERS!$D$9-C8718)/2)*SIN(RADIANS(PARAMETERS!$D$9-C8718)/2))))*2*3958.756</f>
        <v>1348.9604242509652</v>
      </c>
      <c r="F8718">
        <v>178.39208984375</v>
      </c>
      <c r="G8718">
        <v>205.53121948242</v>
      </c>
      <c r="H8718">
        <v>247.80595397949</v>
      </c>
      <c r="I8718">
        <v>285.4743347168</v>
      </c>
      <c r="J8718">
        <v>328.87127685547</v>
      </c>
      <c r="K8718" s="6">
        <f>IFERROR(EXP(TREND(LN($F$1:$J$1),LN(F8718:J8718),LN(Calculations!$B$3))),0)</f>
        <v>4.6756618018840561E-2</v>
      </c>
    </row>
    <row r="8719" spans="1:11" x14ac:dyDescent="0.35">
      <c r="A8719">
        <v>8716</v>
      </c>
      <c r="B8719" t="str">
        <f t="shared" si="136"/>
        <v>24-79.5</v>
      </c>
      <c r="C8719">
        <v>-79.339784751741007</v>
      </c>
      <c r="D8719">
        <v>24.497151125984001</v>
      </c>
      <c r="E8719">
        <f>ASIN(SQRT((SIN(RADIANS(PARAMETERS!$D$8-D8719)/2)*SIN(RADIANS(PARAMETERS!$D$8-D8719)/2))+(COS(RADIANS(D8719))*COS(RADIANS(PARAMETERS!$D$8))*SIN(RADIANS(PARAMETERS!$D$9-C8719)/2)*SIN(RADIANS(PARAMETERS!$D$9-C8719)/2))))*2*3958.756</f>
        <v>1364.5396202513589</v>
      </c>
      <c r="F8719">
        <v>178.09178161621</v>
      </c>
      <c r="G8719">
        <v>205.19711303711</v>
      </c>
      <c r="H8719">
        <v>247.37142944336</v>
      </c>
      <c r="I8719">
        <v>284.94644165039</v>
      </c>
      <c r="J8719">
        <v>328.23199462891</v>
      </c>
      <c r="K8719" s="6">
        <f>IFERROR(EXP(TREND(LN($F$1:$J$1),LN(F8719:J8719),LN(Calculations!$B$3))),0)</f>
        <v>4.6405129580028404E-2</v>
      </c>
    </row>
    <row r="8720" spans="1:11" x14ac:dyDescent="0.35">
      <c r="A8720">
        <v>8717</v>
      </c>
      <c r="B8720" t="str">
        <f t="shared" si="136"/>
        <v>24-79.5</v>
      </c>
      <c r="C8720">
        <v>-79.611106086641996</v>
      </c>
      <c r="D8720">
        <v>24.497151125984001</v>
      </c>
      <c r="E8720">
        <f>ASIN(SQRT((SIN(RADIANS(PARAMETERS!$D$8-D8720)/2)*SIN(RADIANS(PARAMETERS!$D$8-D8720)/2))+(COS(RADIANS(D8720))*COS(RADIANS(PARAMETERS!$D$8))*SIN(RADIANS(PARAMETERS!$D$9-C8720)/2)*SIN(RADIANS(PARAMETERS!$D$9-C8720)/2))))*2*3958.756</f>
        <v>1380.1658225722117</v>
      </c>
      <c r="F8720">
        <v>177.91665649414</v>
      </c>
      <c r="G8720">
        <v>204.98793029785</v>
      </c>
      <c r="H8720">
        <v>247.09571838379</v>
      </c>
      <c r="I8720">
        <v>284.60842895508</v>
      </c>
      <c r="J8720">
        <v>327.81921386719</v>
      </c>
      <c r="K8720" s="6">
        <f>IFERROR(EXP(TREND(LN($F$1:$J$1),LN(F8720:J8720),LN(Calculations!$B$3))),0)</f>
        <v>4.6203036542450407E-2</v>
      </c>
    </row>
    <row r="8721" spans="1:11" x14ac:dyDescent="0.35">
      <c r="A8721">
        <v>8718</v>
      </c>
      <c r="B8721" t="str">
        <f t="shared" si="136"/>
        <v>24-80</v>
      </c>
      <c r="C8721">
        <v>-79.882427421542999</v>
      </c>
      <c r="D8721">
        <v>24.497151125984001</v>
      </c>
      <c r="E8721">
        <f>ASIN(SQRT((SIN(RADIANS(PARAMETERS!$D$8-D8721)/2)*SIN(RADIANS(PARAMETERS!$D$8-D8721)/2))+(COS(RADIANS(D8721))*COS(RADIANS(PARAMETERS!$D$8))*SIN(RADIANS(PARAMETERS!$D$9-C8721)/2)*SIN(RADIANS(PARAMETERS!$D$9-C8721)/2))))*2*3958.756</f>
        <v>1395.8374100201515</v>
      </c>
      <c r="F8721">
        <v>177.80377197266</v>
      </c>
      <c r="G8721">
        <v>204.8521270752</v>
      </c>
      <c r="H8721">
        <v>246.92289733887</v>
      </c>
      <c r="I8721">
        <v>284.40148925781</v>
      </c>
      <c r="J8721">
        <v>327.57186889648</v>
      </c>
      <c r="K8721" s="6">
        <f>IFERROR(EXP(TREND(LN($F$1:$J$1),LN(F8721:J8721),LN(Calculations!$B$3))),0)</f>
        <v>4.6067021224464752E-2</v>
      </c>
    </row>
    <row r="8722" spans="1:11" x14ac:dyDescent="0.35">
      <c r="A8722">
        <v>8719</v>
      </c>
      <c r="B8722" t="str">
        <f t="shared" si="136"/>
        <v>24-80</v>
      </c>
      <c r="C8722">
        <v>-80.153748756444003</v>
      </c>
      <c r="D8722">
        <v>24.497151125984001</v>
      </c>
      <c r="E8722">
        <f>ASIN(SQRT((SIN(RADIANS(PARAMETERS!$D$8-D8722)/2)*SIN(RADIANS(PARAMETERS!$D$8-D8722)/2))+(COS(RADIANS(D8722))*COS(RADIANS(PARAMETERS!$D$8))*SIN(RADIANS(PARAMETERS!$D$9-C8722)/2)*SIN(RADIANS(PARAMETERS!$D$9-C8722)/2))))*2*3958.756</f>
        <v>1411.5528282523844</v>
      </c>
      <c r="F8722">
        <v>177.67477416992</v>
      </c>
      <c r="G8722">
        <v>204.6863861084</v>
      </c>
      <c r="H8722">
        <v>246.69583129883</v>
      </c>
      <c r="I8722">
        <v>284.11627197266</v>
      </c>
      <c r="J8722">
        <v>327.21618652344</v>
      </c>
      <c r="K8722" s="6">
        <f>IFERROR(EXP(TREND(LN($F$1:$J$1),LN(F8722:J8722),LN(Calculations!$B$3))),0)</f>
        <v>4.5925874208882347E-2</v>
      </c>
    </row>
    <row r="8723" spans="1:11" x14ac:dyDescent="0.35">
      <c r="A8723">
        <v>8720</v>
      </c>
      <c r="B8723" t="str">
        <f t="shared" si="136"/>
        <v>24-80.5</v>
      </c>
      <c r="C8723">
        <v>-80.425070091345006</v>
      </c>
      <c r="D8723">
        <v>24.497151125984001</v>
      </c>
      <c r="E8723">
        <f>ASIN(SQRT((SIN(RADIANS(PARAMETERS!$D$8-D8723)/2)*SIN(RADIANS(PARAMETERS!$D$8-D8723)/2))+(COS(RADIANS(D8723))*COS(RADIANS(PARAMETERS!$D$8))*SIN(RADIANS(PARAMETERS!$D$9-C8723)/2)*SIN(RADIANS(PARAMETERS!$D$9-C8723)/2))))*2*3958.756</f>
        <v>1427.3105865903365</v>
      </c>
      <c r="F8723">
        <v>177.54885864258</v>
      </c>
      <c r="G8723">
        <v>204.51470947266</v>
      </c>
      <c r="H8723">
        <v>246.44648742676</v>
      </c>
      <c r="I8723">
        <v>283.79217529297</v>
      </c>
      <c r="J8723">
        <v>326.80044555664</v>
      </c>
      <c r="K8723" s="6">
        <f>IFERROR(EXP(TREND(LN($F$1:$J$1),LN(F8723:J8723),LN(Calculations!$B$3))),0)</f>
        <v>4.5801350105492855E-2</v>
      </c>
    </row>
    <row r="8724" spans="1:11" x14ac:dyDescent="0.35">
      <c r="A8724">
        <v>8721</v>
      </c>
      <c r="B8724" t="str">
        <f t="shared" si="136"/>
        <v>24-80.5</v>
      </c>
      <c r="C8724">
        <v>-80.696391426245995</v>
      </c>
      <c r="D8724">
        <v>24.497151125984001</v>
      </c>
      <c r="E8724">
        <f>ASIN(SQRT((SIN(RADIANS(PARAMETERS!$D$8-D8724)/2)*SIN(RADIANS(PARAMETERS!$D$8-D8724)/2))+(COS(RADIANS(D8724))*COS(RADIANS(PARAMETERS!$D$8))*SIN(RADIANS(PARAMETERS!$D$9-C8724)/2)*SIN(RADIANS(PARAMETERS!$D$9-C8724)/2))))*2*3958.756</f>
        <v>1443.1092549960383</v>
      </c>
      <c r="F8724">
        <v>177.49028015137</v>
      </c>
      <c r="G8724">
        <v>204.42434692383</v>
      </c>
      <c r="H8724">
        <v>246.30107116699</v>
      </c>
      <c r="I8724">
        <v>283.59286499023</v>
      </c>
      <c r="J8724">
        <v>326.5341796875</v>
      </c>
      <c r="K8724" s="6">
        <f>IFERROR(EXP(TREND(LN($F$1:$J$1),LN(F8724:J8724),LN(Calculations!$B$3))),0)</f>
        <v>4.575733688551694E-2</v>
      </c>
    </row>
    <row r="8725" spans="1:11" x14ac:dyDescent="0.35">
      <c r="A8725">
        <v>8722</v>
      </c>
      <c r="B8725" t="str">
        <f t="shared" si="136"/>
        <v>24-81</v>
      </c>
      <c r="C8725">
        <v>-80.967712761146998</v>
      </c>
      <c r="D8725">
        <v>24.497151125984001</v>
      </c>
      <c r="E8725">
        <f>ASIN(SQRT((SIN(RADIANS(PARAMETERS!$D$8-D8725)/2)*SIN(RADIANS(PARAMETERS!$D$8-D8725)/2))+(COS(RADIANS(D8725))*COS(RADIANS(PARAMETERS!$D$8))*SIN(RADIANS(PARAMETERS!$D$9-C8725)/2)*SIN(RADIANS(PARAMETERS!$D$9-C8725)/2))))*2*3958.756</f>
        <v>1458.947461203099</v>
      </c>
      <c r="F8725">
        <v>177.41285705566</v>
      </c>
      <c r="G8725">
        <v>204.29742431641</v>
      </c>
      <c r="H8725">
        <v>246.08782958984</v>
      </c>
      <c r="I8725">
        <v>283.29467773438</v>
      </c>
      <c r="J8725">
        <v>326.13009643555</v>
      </c>
      <c r="K8725" s="6">
        <f>IFERROR(EXP(TREND(LN($F$1:$J$1),LN(F8725:J8725),LN(Calculations!$B$3))),0)</f>
        <v>4.5709118183097017E-2</v>
      </c>
    </row>
    <row r="8726" spans="1:11" x14ac:dyDescent="0.35">
      <c r="A8726">
        <v>8723</v>
      </c>
      <c r="B8726" t="str">
        <f t="shared" si="136"/>
        <v>24-81</v>
      </c>
      <c r="C8726">
        <v>-81.239034096048002</v>
      </c>
      <c r="D8726">
        <v>24.497151125984001</v>
      </c>
      <c r="E8726">
        <f>ASIN(SQRT((SIN(RADIANS(PARAMETERS!$D$8-D8726)/2)*SIN(RADIANS(PARAMETERS!$D$8-D8726)/2))+(COS(RADIANS(D8726))*COS(RADIANS(PARAMETERS!$D$8))*SIN(RADIANS(PARAMETERS!$D$9-C8726)/2)*SIN(RADIANS(PARAMETERS!$D$9-C8726)/2))))*2*3958.756</f>
        <v>1474.823887994404</v>
      </c>
      <c r="F8726">
        <v>177.34378051758</v>
      </c>
      <c r="G8726">
        <v>204.17802429199</v>
      </c>
      <c r="H8726">
        <v>245.88031005859</v>
      </c>
      <c r="I8726">
        <v>283.00018310547</v>
      </c>
      <c r="J8726">
        <v>325.72692871094</v>
      </c>
      <c r="K8726" s="6">
        <f>IFERROR(EXP(TREND(LN($F$1:$J$1),LN(F8726:J8726),LN(Calculations!$B$3))),0)</f>
        <v>4.5674218702313925E-2</v>
      </c>
    </row>
    <row r="8727" spans="1:11" x14ac:dyDescent="0.35">
      <c r="A8727">
        <v>8724</v>
      </c>
      <c r="B8727" t="str">
        <f t="shared" si="136"/>
        <v>24-81.5</v>
      </c>
      <c r="C8727">
        <v>-81.510355430949005</v>
      </c>
      <c r="D8727">
        <v>24.497151125984001</v>
      </c>
      <c r="E8727">
        <f>ASIN(SQRT((SIN(RADIANS(PARAMETERS!$D$8-D8727)/2)*SIN(RADIANS(PARAMETERS!$D$8-D8727)/2))+(COS(RADIANS(D8727))*COS(RADIANS(PARAMETERS!$D$8))*SIN(RADIANS(PARAMETERS!$D$9-C8727)/2)*SIN(RADIANS(PARAMETERS!$D$9-C8727)/2))))*2*3958.756</f>
        <v>1490.7372706190379</v>
      </c>
      <c r="F8727">
        <v>177.34202575684</v>
      </c>
      <c r="G8727">
        <v>204.15135192871</v>
      </c>
      <c r="H8727">
        <v>245.80885314941</v>
      </c>
      <c r="I8727">
        <v>282.88360595703</v>
      </c>
      <c r="J8727">
        <v>325.55313110352</v>
      </c>
      <c r="K8727" s="6">
        <f>IFERROR(EXP(TREND(LN($F$1:$J$1),LN(F8727:J8727),LN(Calculations!$B$3))),0)</f>
        <v>4.5704594133088763E-2</v>
      </c>
    </row>
    <row r="8728" spans="1:11" x14ac:dyDescent="0.35">
      <c r="A8728">
        <v>8725</v>
      </c>
      <c r="B8728" t="str">
        <f t="shared" si="136"/>
        <v>24-82</v>
      </c>
      <c r="C8728">
        <v>-81.781676765849994</v>
      </c>
      <c r="D8728">
        <v>24.497151125984001</v>
      </c>
      <c r="E8728">
        <f>ASIN(SQRT((SIN(RADIANS(PARAMETERS!$D$8-D8728)/2)*SIN(RADIANS(PARAMETERS!$D$8-D8728)/2))+(COS(RADIANS(D8728))*COS(RADIANS(PARAMETERS!$D$8))*SIN(RADIANS(PARAMETERS!$D$9-C8728)/2)*SIN(RADIANS(PARAMETERS!$D$9-C8728)/2))))*2*3958.756</f>
        <v>1506.6863943412193</v>
      </c>
      <c r="F8728">
        <v>177.3514251709</v>
      </c>
      <c r="G8728">
        <v>204.13226318359</v>
      </c>
      <c r="H8728">
        <v>245.73817443848</v>
      </c>
      <c r="I8728">
        <v>282.76062011719</v>
      </c>
      <c r="J8728">
        <v>325.3635559082</v>
      </c>
      <c r="K8728" s="6">
        <f>IFERROR(EXP(TREND(LN($F$1:$J$1),LN(F8728:J8728),LN(Calculations!$B$3))),0)</f>
        <v>4.5756225407041794E-2</v>
      </c>
    </row>
    <row r="8729" spans="1:11" x14ac:dyDescent="0.35">
      <c r="A8729">
        <v>8726</v>
      </c>
      <c r="B8729" t="str">
        <f t="shared" si="136"/>
        <v>24-82</v>
      </c>
      <c r="C8729">
        <v>-82.052998100750997</v>
      </c>
      <c r="D8729">
        <v>24.497151125984001</v>
      </c>
      <c r="E8729">
        <f>ASIN(SQRT((SIN(RADIANS(PARAMETERS!$D$8-D8729)/2)*SIN(RADIANS(PARAMETERS!$D$8-D8729)/2))+(COS(RADIANS(D8729))*COS(RADIANS(PARAMETERS!$D$8))*SIN(RADIANS(PARAMETERS!$D$9-C8729)/2)*SIN(RADIANS(PARAMETERS!$D$9-C8729)/2))))*2*3958.756</f>
        <v>1522.670092114389</v>
      </c>
      <c r="F8729">
        <v>177.44989013672</v>
      </c>
      <c r="G8729">
        <v>204.2257232666</v>
      </c>
      <c r="H8729">
        <v>245.81890869141</v>
      </c>
      <c r="I8729">
        <v>282.82571411133</v>
      </c>
      <c r="J8729">
        <v>325.40628051758</v>
      </c>
      <c r="K8729" s="6">
        <f>IFERROR(EXP(TREND(LN($F$1:$J$1),LN(F8729:J8729),LN(Calculations!$B$3))),0)</f>
        <v>4.5908531853743578E-2</v>
      </c>
    </row>
    <row r="8730" spans="1:11" x14ac:dyDescent="0.35">
      <c r="A8730">
        <v>8727</v>
      </c>
      <c r="B8730" t="str">
        <f t="shared" si="136"/>
        <v>24-82.5</v>
      </c>
      <c r="C8730">
        <v>-82.324319435652001</v>
      </c>
      <c r="D8730">
        <v>24.497151125984001</v>
      </c>
      <c r="E8730">
        <f>ASIN(SQRT((SIN(RADIANS(PARAMETERS!$D$8-D8730)/2)*SIN(RADIANS(PARAMETERS!$D$8-D8730)/2))+(COS(RADIANS(D8730))*COS(RADIANS(PARAMETERS!$D$8))*SIN(RADIANS(PARAMETERS!$D$9-C8730)/2)*SIN(RADIANS(PARAMETERS!$D$9-C8730)/2))))*2*3958.756</f>
        <v>1538.6872423738837</v>
      </c>
      <c r="F8730">
        <v>177.71258544922</v>
      </c>
      <c r="G8730">
        <v>204.53463745117</v>
      </c>
      <c r="H8730">
        <v>246.20104980469</v>
      </c>
      <c r="I8730">
        <v>283.27407836914</v>
      </c>
      <c r="J8730">
        <v>325.93188476563</v>
      </c>
      <c r="K8730" s="6">
        <f>IFERROR(EXP(TREND(LN($F$1:$J$1),LN(F8730:J8730),LN(Calculations!$B$3))),0)</f>
        <v>4.6236857980332079E-2</v>
      </c>
    </row>
    <row r="8731" spans="1:11" x14ac:dyDescent="0.35">
      <c r="A8731">
        <v>8728</v>
      </c>
      <c r="B8731" t="str">
        <f t="shared" si="136"/>
        <v>24-82.5</v>
      </c>
      <c r="C8731">
        <v>-82.595640770553004</v>
      </c>
      <c r="D8731">
        <v>24.497151125984001</v>
      </c>
      <c r="E8731">
        <f>ASIN(SQRT((SIN(RADIANS(PARAMETERS!$D$8-D8731)/2)*SIN(RADIANS(PARAMETERS!$D$8-D8731)/2))+(COS(RADIANS(D8731))*COS(RADIANS(PARAMETERS!$D$8))*SIN(RADIANS(PARAMETERS!$D$9-C8731)/2)*SIN(RADIANS(PARAMETERS!$D$9-C8731)/2))))*2*3958.756</f>
        <v>1554.7367669419712</v>
      </c>
      <c r="F8731">
        <v>178.11090087891</v>
      </c>
      <c r="G8731">
        <v>204.98487854004</v>
      </c>
      <c r="H8731">
        <v>246.77116394043</v>
      </c>
      <c r="I8731">
        <v>283.95401000977</v>
      </c>
      <c r="J8731">
        <v>326.74127197266</v>
      </c>
      <c r="K8731" s="6">
        <f>IFERROR(EXP(TREND(LN($F$1:$J$1),LN(F8731:J8731),LN(Calculations!$B$3))),0)</f>
        <v>4.672201758437837E-2</v>
      </c>
    </row>
    <row r="8732" spans="1:11" x14ac:dyDescent="0.35">
      <c r="A8732">
        <v>8729</v>
      </c>
      <c r="B8732" t="str">
        <f t="shared" si="136"/>
        <v>24-83</v>
      </c>
      <c r="C8732">
        <v>-82.866962105453993</v>
      </c>
      <c r="D8732">
        <v>24.497151125984001</v>
      </c>
      <c r="E8732">
        <f>ASIN(SQRT((SIN(RADIANS(PARAMETERS!$D$8-D8732)/2)*SIN(RADIANS(PARAMETERS!$D$8-D8732)/2))+(COS(RADIANS(D8732))*COS(RADIANS(PARAMETERS!$D$8))*SIN(RADIANS(PARAMETERS!$D$9-C8732)/2)*SIN(RADIANS(PARAMETERS!$D$9-C8732)/2))))*2*3958.756</f>
        <v>1570.817629039293</v>
      </c>
      <c r="F8732">
        <v>178.54254150391</v>
      </c>
      <c r="G8732">
        <v>205.48551940918</v>
      </c>
      <c r="H8732">
        <v>247.43045043945</v>
      </c>
      <c r="I8732">
        <v>284.7614440918</v>
      </c>
      <c r="J8732">
        <v>327.72610473633</v>
      </c>
      <c r="K8732" s="6">
        <f>IFERROR(EXP(TREND(LN($F$1:$J$1),LN(F8732:J8732),LN(Calculations!$B$3))),0)</f>
        <v>4.7227885674471309E-2</v>
      </c>
    </row>
    <row r="8733" spans="1:11" x14ac:dyDescent="0.35">
      <c r="A8733">
        <v>8730</v>
      </c>
      <c r="B8733" t="str">
        <f t="shared" si="136"/>
        <v>24-83</v>
      </c>
      <c r="C8733">
        <v>-83.138283440354996</v>
      </c>
      <c r="D8733">
        <v>24.497151125984001</v>
      </c>
      <c r="E8733">
        <f>ASIN(SQRT((SIN(RADIANS(PARAMETERS!$D$8-D8733)/2)*SIN(RADIANS(PARAMETERS!$D$8-D8733)/2))+(COS(RADIANS(D8733))*COS(RADIANS(PARAMETERS!$D$8))*SIN(RADIANS(PARAMETERS!$D$9-C8733)/2)*SIN(RADIANS(PARAMETERS!$D$9-C8733)/2))))*2*3958.756</f>
        <v>1586.9288313970933</v>
      </c>
      <c r="F8733">
        <v>178.93794250488</v>
      </c>
      <c r="G8733">
        <v>205.99378967285</v>
      </c>
      <c r="H8733">
        <v>248.13890075684</v>
      </c>
      <c r="I8733">
        <v>285.66070556641</v>
      </c>
      <c r="J8733">
        <v>328.85757446289</v>
      </c>
      <c r="K8733" s="6">
        <f>IFERROR(EXP(TREND(LN($F$1:$J$1),LN(F8733:J8733),LN(Calculations!$B$3))),0)</f>
        <v>4.7657981822209962E-2</v>
      </c>
    </row>
    <row r="8734" spans="1:11" x14ac:dyDescent="0.35">
      <c r="A8734">
        <v>8731</v>
      </c>
      <c r="B8734" t="str">
        <f t="shared" si="136"/>
        <v>24-83.5</v>
      </c>
      <c r="C8734">
        <v>-83.409604775255005</v>
      </c>
      <c r="D8734">
        <v>24.497151125984001</v>
      </c>
      <c r="E8734">
        <f>ASIN(SQRT((SIN(RADIANS(PARAMETERS!$D$8-D8734)/2)*SIN(RADIANS(PARAMETERS!$D$8-D8734)/2))+(COS(RADIANS(D8734))*COS(RADIANS(PARAMETERS!$D$8))*SIN(RADIANS(PARAMETERS!$D$9-C8734)/2)*SIN(RADIANS(PARAMETERS!$D$9-C8734)/2))))*2*3958.756</f>
        <v>1603.069414464786</v>
      </c>
      <c r="F8734">
        <v>179.20510864258</v>
      </c>
      <c r="G8734">
        <v>206.35739135742</v>
      </c>
      <c r="H8734">
        <v>248.66622924805</v>
      </c>
      <c r="I8734">
        <v>286.34561157227</v>
      </c>
      <c r="J8734">
        <v>329.73577880859</v>
      </c>
      <c r="K8734" s="6">
        <f>IFERROR(EXP(TREND(LN($F$1:$J$1),LN(F8734:J8734),LN(Calculations!$B$3))),0)</f>
        <v>4.7928298098006195E-2</v>
      </c>
    </row>
    <row r="8735" spans="1:11" x14ac:dyDescent="0.35">
      <c r="A8735">
        <v>8732</v>
      </c>
      <c r="B8735" t="str">
        <f t="shared" si="136"/>
        <v>24-83.5</v>
      </c>
      <c r="C8735">
        <v>-83.680926110155994</v>
      </c>
      <c r="D8735">
        <v>24.497151125984001</v>
      </c>
      <c r="E8735">
        <f>ASIN(SQRT((SIN(RADIANS(PARAMETERS!$D$8-D8735)/2)*SIN(RADIANS(PARAMETERS!$D$8-D8735)/2))+(COS(RADIANS(D8735))*COS(RADIANS(PARAMETERS!$D$8))*SIN(RADIANS(PARAMETERS!$D$9-C8735)/2)*SIN(RADIANS(PARAMETERS!$D$9-C8735)/2))))*2*3958.756</f>
        <v>1619.2384547081708</v>
      </c>
      <c r="F8735">
        <v>179.41125488281</v>
      </c>
      <c r="G8735">
        <v>206.66178894043</v>
      </c>
      <c r="H8735">
        <v>249.13998413086</v>
      </c>
      <c r="I8735">
        <v>286.98452758789</v>
      </c>
      <c r="J8735">
        <v>330.57916259766</v>
      </c>
      <c r="K8735" s="6">
        <f>IFERROR(EXP(TREND(LN($F$1:$J$1),LN(F8735:J8735),LN(Calculations!$B$3))),0)</f>
        <v>4.8102311408989136E-2</v>
      </c>
    </row>
    <row r="8736" spans="1:11" x14ac:dyDescent="0.35">
      <c r="A8736">
        <v>8733</v>
      </c>
      <c r="B8736" t="str">
        <f t="shared" si="136"/>
        <v>24-84</v>
      </c>
      <c r="C8736">
        <v>-83.952247445056997</v>
      </c>
      <c r="D8736">
        <v>24.497151125984001</v>
      </c>
      <c r="E8736">
        <f>ASIN(SQRT((SIN(RADIANS(PARAMETERS!$D$8-D8736)/2)*SIN(RADIANS(PARAMETERS!$D$8-D8736)/2))+(COS(RADIANS(D8736))*COS(RADIANS(PARAMETERS!$D$8))*SIN(RADIANS(PARAMETERS!$D$9-C8736)/2)*SIN(RADIANS(PARAMETERS!$D$9-C8736)/2))))*2*3958.756</f>
        <v>1635.4350629925655</v>
      </c>
      <c r="F8736">
        <v>179.5926361084</v>
      </c>
      <c r="G8736">
        <v>206.95755004883</v>
      </c>
      <c r="H8736">
        <v>249.63528442383</v>
      </c>
      <c r="I8736">
        <v>287.67626953125</v>
      </c>
      <c r="J8736">
        <v>331.51593017578</v>
      </c>
      <c r="K8736" s="6">
        <f>IFERROR(EXP(TREND(LN($F$1:$J$1),LN(F8736:J8736),LN(Calculations!$B$3))),0)</f>
        <v>4.8214504731790085E-2</v>
      </c>
    </row>
    <row r="8737" spans="1:11" x14ac:dyDescent="0.35">
      <c r="A8737">
        <v>8734</v>
      </c>
      <c r="B8737" t="str">
        <f t="shared" si="136"/>
        <v>24-84</v>
      </c>
      <c r="C8737">
        <v>-84.223568779958001</v>
      </c>
      <c r="D8737">
        <v>24.497151125984001</v>
      </c>
      <c r="E8737">
        <f>ASIN(SQRT((SIN(RADIANS(PARAMETERS!$D$8-D8737)/2)*SIN(RADIANS(PARAMETERS!$D$8-D8737)/2))+(COS(RADIANS(D8737))*COS(RADIANS(PARAMETERS!$D$8))*SIN(RADIANS(PARAMETERS!$D$9-C8737)/2)*SIN(RADIANS(PARAMETERS!$D$9-C8737)/2))))*2*3958.756</f>
        <v>1651.6583830474781</v>
      </c>
      <c r="F8737">
        <v>179.68800354004</v>
      </c>
      <c r="G8737">
        <v>207.15518188477</v>
      </c>
      <c r="H8737">
        <v>250.01390075684</v>
      </c>
      <c r="I8737">
        <v>288.23513793945</v>
      </c>
      <c r="J8737">
        <v>332.3014831543</v>
      </c>
      <c r="K8737" s="6">
        <f>IFERROR(EXP(TREND(LN($F$1:$J$1),LN(F8737:J8737),LN(Calculations!$B$3))),0)</f>
        <v>4.8212357263320987E-2</v>
      </c>
    </row>
    <row r="8738" spans="1:11" x14ac:dyDescent="0.35">
      <c r="A8738">
        <v>8735</v>
      </c>
      <c r="B8738" t="str">
        <f t="shared" si="136"/>
        <v>24-84.5</v>
      </c>
      <c r="C8738">
        <v>-84.494890114859004</v>
      </c>
      <c r="D8738">
        <v>24.497151125984001</v>
      </c>
      <c r="E8738">
        <f>ASIN(SQRT((SIN(RADIANS(PARAMETERS!$D$8-D8738)/2)*SIN(RADIANS(PARAMETERS!$D$8-D8738)/2))+(COS(RADIANS(D8738))*COS(RADIANS(PARAMETERS!$D$8))*SIN(RADIANS(PARAMETERS!$D$9-C8738)/2)*SIN(RADIANS(PARAMETERS!$D$9-C8738)/2))))*2*3958.756</f>
        <v>1667.9075900076195</v>
      </c>
      <c r="F8738">
        <v>179.78030395508</v>
      </c>
      <c r="G8738">
        <v>207.36651611328</v>
      </c>
      <c r="H8738">
        <v>250.43670654297</v>
      </c>
      <c r="I8738">
        <v>288.86917114258</v>
      </c>
      <c r="J8738">
        <v>333.20175170898</v>
      </c>
      <c r="K8738" s="6">
        <f>IFERROR(EXP(TREND(LN($F$1:$J$1),LN(F8738:J8738),LN(Calculations!$B$3))),0)</f>
        <v>4.818171130284768E-2</v>
      </c>
    </row>
    <row r="8739" spans="1:11" x14ac:dyDescent="0.35">
      <c r="A8739">
        <v>8736</v>
      </c>
      <c r="B8739" t="str">
        <f t="shared" si="136"/>
        <v>24-85</v>
      </c>
      <c r="C8739">
        <v>-84.766211449759993</v>
      </c>
      <c r="D8739">
        <v>24.497151125984001</v>
      </c>
      <c r="E8739">
        <f>ASIN(SQRT((SIN(RADIANS(PARAMETERS!$D$8-D8739)/2)*SIN(RADIANS(PARAMETERS!$D$8-D8739)/2))+(COS(RADIANS(D8739))*COS(RADIANS(PARAMETERS!$D$8))*SIN(RADIANS(PARAMETERS!$D$9-C8739)/2)*SIN(RADIANS(PARAMETERS!$D$9-C8739)/2))))*2*3958.756</f>
        <v>1684.1818890265042</v>
      </c>
      <c r="F8739">
        <v>179.89953613281</v>
      </c>
      <c r="G8739">
        <v>207.63134765625</v>
      </c>
      <c r="H8739">
        <v>250.96026611328</v>
      </c>
      <c r="I8739">
        <v>289.65121459961</v>
      </c>
      <c r="J8739">
        <v>334.30969238281</v>
      </c>
      <c r="K8739" s="6">
        <f>IFERROR(EXP(TREND(LN($F$1:$J$1),LN(F8739:J8739),LN(Calculations!$B$3))),0)</f>
        <v>4.815432424802045E-2</v>
      </c>
    </row>
    <row r="8740" spans="1:11" x14ac:dyDescent="0.35">
      <c r="A8740">
        <v>8737</v>
      </c>
      <c r="B8740" t="str">
        <f t="shared" si="136"/>
        <v>24-85</v>
      </c>
      <c r="C8740">
        <v>-85.037532784660996</v>
      </c>
      <c r="D8740">
        <v>24.497151125984001</v>
      </c>
      <c r="E8740">
        <f>ASIN(SQRT((SIN(RADIANS(PARAMETERS!$D$8-D8740)/2)*SIN(RADIANS(PARAMETERS!$D$8-D8740)/2))+(COS(RADIANS(D8740))*COS(RADIANS(PARAMETERS!$D$8))*SIN(RADIANS(PARAMETERS!$D$9-C8740)/2)*SIN(RADIANS(PARAMETERS!$D$9-C8740)/2))))*2*3958.756</f>
        <v>1700.4805139587215</v>
      </c>
      <c r="F8740">
        <v>179.94599914551</v>
      </c>
      <c r="G8740">
        <v>207.80339050293</v>
      </c>
      <c r="H8740">
        <v>251.35765075684</v>
      </c>
      <c r="I8740">
        <v>290.27548217773</v>
      </c>
      <c r="J8740">
        <v>335.22155761719</v>
      </c>
      <c r="K8740" s="6">
        <f>IFERROR(EXP(TREND(LN($F$1:$J$1),LN(F8740:J8740),LN(Calculations!$B$3))),0)</f>
        <v>4.8046558473513988E-2</v>
      </c>
    </row>
    <row r="8741" spans="1:11" x14ac:dyDescent="0.35">
      <c r="A8741">
        <v>8738</v>
      </c>
      <c r="B8741" t="str">
        <f t="shared" si="136"/>
        <v>24-85.5</v>
      </c>
      <c r="C8741">
        <v>-85.308854119562</v>
      </c>
      <c r="D8741">
        <v>24.497151125984001</v>
      </c>
      <c r="E8741">
        <f>ASIN(SQRT((SIN(RADIANS(PARAMETERS!$D$8-D8741)/2)*SIN(RADIANS(PARAMETERS!$D$8-D8741)/2))+(COS(RADIANS(D8741))*COS(RADIANS(PARAMETERS!$D$8))*SIN(RADIANS(PARAMETERS!$D$9-C8741)/2)*SIN(RADIANS(PARAMETERS!$D$9-C8741)/2))))*2*3958.756</f>
        <v>1716.8027261072039</v>
      </c>
      <c r="F8741">
        <v>179.97187805176</v>
      </c>
      <c r="G8741">
        <v>207.95867919922</v>
      </c>
      <c r="H8741">
        <v>251.74607849121</v>
      </c>
      <c r="I8741">
        <v>290.89935302734</v>
      </c>
      <c r="J8741">
        <v>336.14456176758</v>
      </c>
      <c r="K8741" s="6">
        <f>IFERROR(EXP(TREND(LN($F$1:$J$1),LN(F8741:J8741),LN(Calculations!$B$3))),0)</f>
        <v>4.7904299004893437E-2</v>
      </c>
    </row>
    <row r="8742" spans="1:11" x14ac:dyDescent="0.35">
      <c r="A8742">
        <v>8739</v>
      </c>
      <c r="B8742" t="str">
        <f t="shared" si="136"/>
        <v>24-85.5</v>
      </c>
      <c r="C8742">
        <v>-85.580175454463003</v>
      </c>
      <c r="D8742">
        <v>24.497151125984001</v>
      </c>
      <c r="E8742">
        <f>ASIN(SQRT((SIN(RADIANS(PARAMETERS!$D$8-D8742)/2)*SIN(RADIANS(PARAMETERS!$D$8-D8742)/2))+(COS(RADIANS(D8742))*COS(RADIANS(PARAMETERS!$D$8))*SIN(RADIANS(PARAMETERS!$D$9-C8742)/2)*SIN(RADIANS(PARAMETERS!$D$9-C8742)/2))))*2*3958.756</f>
        <v>1733.1478130320399</v>
      </c>
      <c r="F8742">
        <v>179.98667907715</v>
      </c>
      <c r="G8742">
        <v>208.11126708984</v>
      </c>
      <c r="H8742">
        <v>252.14765930176</v>
      </c>
      <c r="I8742">
        <v>291.5530090332</v>
      </c>
      <c r="J8742">
        <v>337.11901855469</v>
      </c>
      <c r="K8742" s="6">
        <f>IFERROR(EXP(TREND(LN($F$1:$J$1),LN(F8742:J8742),LN(Calculations!$B$3))),0)</f>
        <v>4.773594509846165E-2</v>
      </c>
    </row>
    <row r="8743" spans="1:11" x14ac:dyDescent="0.35">
      <c r="A8743">
        <v>8740</v>
      </c>
      <c r="B8743" t="str">
        <f t="shared" si="136"/>
        <v>24-86</v>
      </c>
      <c r="C8743">
        <v>-85.851496789364006</v>
      </c>
      <c r="D8743">
        <v>24.497151125984001</v>
      </c>
      <c r="E8743">
        <f>ASIN(SQRT((SIN(RADIANS(PARAMETERS!$D$8-D8743)/2)*SIN(RADIANS(PARAMETERS!$D$8-D8743)/2))+(COS(RADIANS(D8743))*COS(RADIANS(PARAMETERS!$D$8))*SIN(RADIANS(PARAMETERS!$D$9-C8743)/2)*SIN(RADIANS(PARAMETERS!$D$9-C8743)/2))))*2*3958.756</f>
        <v>1749.5150874175526</v>
      </c>
      <c r="F8743">
        <v>179.8995513916</v>
      </c>
      <c r="G8743">
        <v>208.12962341309</v>
      </c>
      <c r="H8743">
        <v>252.36047363281</v>
      </c>
      <c r="I8743">
        <v>291.96560668945</v>
      </c>
      <c r="J8743">
        <v>337.78848266602</v>
      </c>
      <c r="K8743" s="6">
        <f>IFERROR(EXP(TREND(LN($F$1:$J$1),LN(F8743:J8743),LN(Calculations!$B$3))),0)</f>
        <v>4.7464330154878651E-2</v>
      </c>
    </row>
    <row r="8744" spans="1:11" x14ac:dyDescent="0.35">
      <c r="A8744">
        <v>8741</v>
      </c>
      <c r="B8744" t="str">
        <f t="shared" si="136"/>
        <v>24-86</v>
      </c>
      <c r="C8744">
        <v>-86.122818124264995</v>
      </c>
      <c r="D8744">
        <v>24.497151125984001</v>
      </c>
      <c r="E8744">
        <f>ASIN(SQRT((SIN(RADIANS(PARAMETERS!$D$8-D8744)/2)*SIN(RADIANS(PARAMETERS!$D$8-D8744)/2))+(COS(RADIANS(D8744))*COS(RADIANS(PARAMETERS!$D$8))*SIN(RADIANS(PARAMETERS!$D$9-C8744)/2)*SIN(RADIANS(PARAMETERS!$D$9-C8744)/2))))*2*3958.756</f>
        <v>1765.903885994551</v>
      </c>
      <c r="F8744">
        <v>179.7603302002</v>
      </c>
      <c r="G8744">
        <v>208.08247375488</v>
      </c>
      <c r="H8744">
        <v>252.48561096191</v>
      </c>
      <c r="I8744">
        <v>292.26968383789</v>
      </c>
      <c r="J8744">
        <v>338.32440185547</v>
      </c>
      <c r="K8744" s="6">
        <f>IFERROR(EXP(TREND(LN($F$1:$J$1),LN(F8744:J8744),LN(Calculations!$B$3))),0)</f>
        <v>4.7138571814306134E-2</v>
      </c>
    </row>
    <row r="8745" spans="1:11" x14ac:dyDescent="0.35">
      <c r="A8745">
        <v>8742</v>
      </c>
      <c r="B8745" t="str">
        <f t="shared" si="136"/>
        <v>24-86.5</v>
      </c>
      <c r="C8745">
        <v>-86.394139459165999</v>
      </c>
      <c r="D8745">
        <v>24.497151125984001</v>
      </c>
      <c r="E8745">
        <f>ASIN(SQRT((SIN(RADIANS(PARAMETERS!$D$8-D8745)/2)*SIN(RADIANS(PARAMETERS!$D$8-D8745)/2))+(COS(RADIANS(D8745))*COS(RADIANS(PARAMETERS!$D$8))*SIN(RADIANS(PARAMETERS!$D$9-C8745)/2)*SIN(RADIANS(PARAMETERS!$D$9-C8745)/2))))*2*3958.756</f>
        <v>1782.3135685148343</v>
      </c>
      <c r="F8745">
        <v>179.5686340332</v>
      </c>
      <c r="G8745">
        <v>207.96806335449</v>
      </c>
      <c r="H8745">
        <v>252.51899719238</v>
      </c>
      <c r="I8745">
        <v>292.458984375</v>
      </c>
      <c r="J8745">
        <v>338.7177734375</v>
      </c>
      <c r="K8745" s="6">
        <f>IFERROR(EXP(TREND(LN($F$1:$J$1),LN(F8745:J8745),LN(Calculations!$B$3))),0)</f>
        <v>4.6760894807608519E-2</v>
      </c>
    </row>
    <row r="8746" spans="1:11" x14ac:dyDescent="0.35">
      <c r="A8746">
        <v>8743</v>
      </c>
      <c r="B8746" t="str">
        <f t="shared" si="136"/>
        <v>24-86.5</v>
      </c>
      <c r="C8746">
        <v>-86.665460794067002</v>
      </c>
      <c r="D8746">
        <v>24.497151125984001</v>
      </c>
      <c r="E8746">
        <f>ASIN(SQRT((SIN(RADIANS(PARAMETERS!$D$8-D8746)/2)*SIN(RADIANS(PARAMETERS!$D$8-D8746)/2))+(COS(RADIANS(D8746))*COS(RADIANS(PARAMETERS!$D$8))*SIN(RADIANS(PARAMETERS!$D$9-C8746)/2)*SIN(RADIANS(PARAMETERS!$D$9-C8746)/2))))*2*3958.756</f>
        <v>1798.7435167751771</v>
      </c>
      <c r="F8746">
        <v>179.24015808105</v>
      </c>
      <c r="G8746">
        <v>207.67387390137</v>
      </c>
      <c r="H8746">
        <v>252.30015563965</v>
      </c>
      <c r="I8746">
        <v>292.32675170898</v>
      </c>
      <c r="J8746">
        <v>338.70489501953</v>
      </c>
      <c r="K8746" s="6">
        <f>IFERROR(EXP(TREND(LN($F$1:$J$1),LN(F8746:J8746),LN(Calculations!$B$3))),0)</f>
        <v>4.6248881363659462E-2</v>
      </c>
    </row>
    <row r="8747" spans="1:11" x14ac:dyDescent="0.35">
      <c r="A8747">
        <v>8744</v>
      </c>
      <c r="B8747" t="str">
        <f t="shared" si="136"/>
        <v>24-87</v>
      </c>
      <c r="C8747">
        <v>-86.936782128968005</v>
      </c>
      <c r="D8747">
        <v>24.497151125984001</v>
      </c>
      <c r="E8747">
        <f>ASIN(SQRT((SIN(RADIANS(PARAMETERS!$D$8-D8747)/2)*SIN(RADIANS(PARAMETERS!$D$8-D8747)/2))+(COS(RADIANS(D8747))*COS(RADIANS(PARAMETERS!$D$8))*SIN(RADIANS(PARAMETERS!$D$9-C8747)/2)*SIN(RADIANS(PARAMETERS!$D$9-C8747)/2))))*2*3958.756</f>
        <v>1815.1931336881999</v>
      </c>
      <c r="F8747">
        <v>178.88024902344</v>
      </c>
      <c r="G8747">
        <v>207.3511505127</v>
      </c>
      <c r="H8747">
        <v>252.05944824219</v>
      </c>
      <c r="I8747">
        <v>292.18045043945</v>
      </c>
      <c r="J8747">
        <v>338.68896484375</v>
      </c>
      <c r="K8747" s="6">
        <f>IFERROR(EXP(TREND(LN($F$1:$J$1),LN(F8747:J8747),LN(Calculations!$B$3))),0)</f>
        <v>4.569682686949679E-2</v>
      </c>
    </row>
    <row r="8748" spans="1:11" x14ac:dyDescent="0.35">
      <c r="A8748">
        <v>8745</v>
      </c>
      <c r="B8748" t="str">
        <f t="shared" si="136"/>
        <v>24-87</v>
      </c>
      <c r="C8748">
        <v>-87.208103463868994</v>
      </c>
      <c r="D8748">
        <v>24.497151125984001</v>
      </c>
      <c r="E8748">
        <f>ASIN(SQRT((SIN(RADIANS(PARAMETERS!$D$8-D8748)/2)*SIN(RADIANS(PARAMETERS!$D$8-D8748)/2))+(COS(RADIANS(D8748))*COS(RADIANS(PARAMETERS!$D$8))*SIN(RADIANS(PARAMETERS!$D$9-C8748)/2)*SIN(RADIANS(PARAMETERS!$D$9-C8748)/2))))*2*3958.756</f>
        <v>1831.661842397644</v>
      </c>
      <c r="F8748">
        <v>178.48895263672</v>
      </c>
      <c r="G8748">
        <v>206.99853515625</v>
      </c>
      <c r="H8748">
        <v>251.79304504395</v>
      </c>
      <c r="I8748">
        <v>292.01388549805</v>
      </c>
      <c r="J8748">
        <v>338.66082763672</v>
      </c>
      <c r="K8748" s="6">
        <f>IFERROR(EXP(TREND(LN($F$1:$J$1),LN(F8748:J8748),LN(Calculations!$B$3))),0)</f>
        <v>4.5108430747740721E-2</v>
      </c>
    </row>
    <row r="8749" spans="1:11" x14ac:dyDescent="0.35">
      <c r="A8749">
        <v>8746</v>
      </c>
      <c r="B8749" t="str">
        <f t="shared" si="136"/>
        <v>24-87.5</v>
      </c>
      <c r="C8749">
        <v>-87.479424798769998</v>
      </c>
      <c r="D8749">
        <v>24.497151125984001</v>
      </c>
      <c r="E8749">
        <f>ASIN(SQRT((SIN(RADIANS(PARAMETERS!$D$8-D8749)/2)*SIN(RADIANS(PARAMETERS!$D$8-D8749)/2))+(COS(RADIANS(D8749))*COS(RADIANS(PARAMETERS!$D$8))*SIN(RADIANS(PARAMETERS!$D$9-C8749)/2)*SIN(RADIANS(PARAMETERS!$D$9-C8749)/2))))*2*3958.756</f>
        <v>1848.1490854357419</v>
      </c>
      <c r="F8749">
        <v>177.98899841309</v>
      </c>
      <c r="G8749">
        <v>206.49711608887</v>
      </c>
      <c r="H8749">
        <v>251.30908203125</v>
      </c>
      <c r="I8749">
        <v>291.56304931641</v>
      </c>
      <c r="J8749">
        <v>338.26599121094</v>
      </c>
      <c r="K8749" s="6">
        <f>IFERROR(EXP(TREND(LN($F$1:$J$1),LN(F8749:J8749),LN(Calculations!$B$3))),0)</f>
        <v>4.4429748390964766E-2</v>
      </c>
    </row>
    <row r="8750" spans="1:11" x14ac:dyDescent="0.35">
      <c r="A8750">
        <v>8747</v>
      </c>
      <c r="B8750" t="str">
        <f t="shared" si="136"/>
        <v>24-88</v>
      </c>
      <c r="C8750">
        <v>-87.750746133671001</v>
      </c>
      <c r="D8750">
        <v>24.497151125984001</v>
      </c>
      <c r="E8750">
        <f>ASIN(SQRT((SIN(RADIANS(PARAMETERS!$D$8-D8750)/2)*SIN(RADIANS(PARAMETERS!$D$8-D8750)/2))+(COS(RADIANS(D8750))*COS(RADIANS(PARAMETERS!$D$8))*SIN(RADIANS(PARAMETERS!$D$9-C8750)/2)*SIN(RADIANS(PARAMETERS!$D$9-C8750)/2))))*2*3958.756</f>
        <v>1864.6543239204557</v>
      </c>
      <c r="F8750">
        <v>177.43740844727</v>
      </c>
      <c r="G8750">
        <v>205.93380737305</v>
      </c>
      <c r="H8750">
        <v>250.74671936035</v>
      </c>
      <c r="I8750">
        <v>291.01864624023</v>
      </c>
      <c r="J8750">
        <v>337.75958251953</v>
      </c>
      <c r="K8750" s="6">
        <f>IFERROR(EXP(TREND(LN($F$1:$J$1),LN(F8750:J8750),LN(Calculations!$B$3))),0)</f>
        <v>4.3705577465961702E-2</v>
      </c>
    </row>
    <row r="8751" spans="1:11" x14ac:dyDescent="0.35">
      <c r="A8751">
        <v>8748</v>
      </c>
      <c r="B8751" t="str">
        <f t="shared" si="136"/>
        <v>24-88</v>
      </c>
      <c r="C8751">
        <v>-88.022067468572004</v>
      </c>
      <c r="D8751">
        <v>24.497151125984001</v>
      </c>
      <c r="E8751">
        <f>ASIN(SQRT((SIN(RADIANS(PARAMETERS!$D$8-D8751)/2)*SIN(RADIANS(PARAMETERS!$D$8-D8751)/2))+(COS(RADIANS(D8751))*COS(RADIANS(PARAMETERS!$D$8))*SIN(RADIANS(PARAMETERS!$D$9-C8751)/2)*SIN(RADIANS(PARAMETERS!$D$9-C8751)/2))))*2*3958.756</f>
        <v>1881.1770367905287</v>
      </c>
      <c r="F8751">
        <v>176.82769775391</v>
      </c>
      <c r="G8751">
        <v>205.30000305176</v>
      </c>
      <c r="H8751">
        <v>250.09382629395</v>
      </c>
      <c r="I8751">
        <v>290.365234375</v>
      </c>
      <c r="J8751">
        <v>337.12231445313</v>
      </c>
      <c r="K8751" s="6">
        <f>IFERROR(EXP(TREND(LN($F$1:$J$1),LN(F8751:J8751),LN(Calculations!$B$3))),0)</f>
        <v>4.2931840209771636E-2</v>
      </c>
    </row>
    <row r="8752" spans="1:11" x14ac:dyDescent="0.35">
      <c r="A8752">
        <v>8749</v>
      </c>
      <c r="B8752" t="str">
        <f t="shared" si="136"/>
        <v>24-88.5</v>
      </c>
      <c r="C8752">
        <v>-88.293388803472993</v>
      </c>
      <c r="D8752">
        <v>24.497151125984001</v>
      </c>
      <c r="E8752">
        <f>ASIN(SQRT((SIN(RADIANS(PARAMETERS!$D$8-D8752)/2)*SIN(RADIANS(PARAMETERS!$D$8-D8752)/2))+(COS(RADIANS(D8752))*COS(RADIANS(PARAMETERS!$D$8))*SIN(RADIANS(PARAMETERS!$D$9-C8752)/2)*SIN(RADIANS(PARAMETERS!$D$9-C8752)/2))))*2*3958.756</f>
        <v>1897.7167200763777</v>
      </c>
      <c r="F8752">
        <v>176.11140441895</v>
      </c>
      <c r="G8752">
        <v>204.52719116211</v>
      </c>
      <c r="H8752">
        <v>249.24157714844</v>
      </c>
      <c r="I8752">
        <v>289.4541015625</v>
      </c>
      <c r="J8752">
        <v>336.15548706055</v>
      </c>
      <c r="K8752" s="6">
        <f>IFERROR(EXP(TREND(LN($F$1:$J$1),LN(F8752:J8752),LN(Calculations!$B$3))),0)</f>
        <v>4.2074285963798357E-2</v>
      </c>
    </row>
    <row r="8753" spans="1:11" x14ac:dyDescent="0.35">
      <c r="A8753">
        <v>8750</v>
      </c>
      <c r="B8753" t="str">
        <f t="shared" si="136"/>
        <v>24-88.5</v>
      </c>
      <c r="C8753">
        <v>-88.564710138373997</v>
      </c>
      <c r="D8753">
        <v>24.497151125984001</v>
      </c>
      <c r="E8753">
        <f>ASIN(SQRT((SIN(RADIANS(PARAMETERS!$D$8-D8753)/2)*SIN(RADIANS(PARAMETERS!$D$8-D8753)/2))+(COS(RADIANS(D8753))*COS(RADIANS(PARAMETERS!$D$8))*SIN(RADIANS(PARAMETERS!$D$9-C8753)/2)*SIN(RADIANS(PARAMETERS!$D$9-C8753)/2))))*2*3958.756</f>
        <v>1914.2728862049719</v>
      </c>
      <c r="F8753">
        <v>175.37594604492</v>
      </c>
      <c r="G8753">
        <v>203.75364685059</v>
      </c>
      <c r="H8753">
        <v>248.40563964844</v>
      </c>
      <c r="I8753">
        <v>288.57708740234</v>
      </c>
      <c r="J8753">
        <v>335.24597167969</v>
      </c>
      <c r="K8753" s="6">
        <f>IFERROR(EXP(TREND(LN($F$1:$J$1),LN(F8753:J8753),LN(Calculations!$B$3))),0)</f>
        <v>4.1204262678049192E-2</v>
      </c>
    </row>
    <row r="8754" spans="1:11" x14ac:dyDescent="0.35">
      <c r="A8754">
        <v>8751</v>
      </c>
      <c r="B8754" t="str">
        <f t="shared" si="136"/>
        <v>24-89</v>
      </c>
      <c r="C8754">
        <v>-88.836031473275</v>
      </c>
      <c r="D8754">
        <v>24.497151125984001</v>
      </c>
      <c r="E8754">
        <f>ASIN(SQRT((SIN(RADIANS(PARAMETERS!$D$8-D8754)/2)*SIN(RADIANS(PARAMETERS!$D$8-D8754)/2))+(COS(RADIANS(D8754))*COS(RADIANS(PARAMETERS!$D$8))*SIN(RADIANS(PARAMETERS!$D$9-C8754)/2)*SIN(RADIANS(PARAMETERS!$D$9-C8754)/2))))*2*3958.756</f>
        <v>1930.8450633369387</v>
      </c>
      <c r="F8754">
        <v>174.60955810547</v>
      </c>
      <c r="G8754">
        <v>202.96208190918</v>
      </c>
      <c r="H8754">
        <v>247.55419921875</v>
      </c>
      <c r="I8754">
        <v>287.68783569336</v>
      </c>
      <c r="J8754">
        <v>334.32904052734</v>
      </c>
      <c r="K8754" s="6">
        <f>IFERROR(EXP(TREND(LN($F$1:$J$1),LN(F8754:J8754),LN(Calculations!$B$3))),0)</f>
        <v>4.031841214556342E-2</v>
      </c>
    </row>
    <row r="8755" spans="1:11" x14ac:dyDescent="0.35">
      <c r="A8755">
        <v>8752</v>
      </c>
      <c r="B8755" t="str">
        <f t="shared" si="136"/>
        <v>24-89</v>
      </c>
      <c r="C8755">
        <v>-89.107352808176003</v>
      </c>
      <c r="D8755">
        <v>24.497151125984001</v>
      </c>
      <c r="E8755">
        <f>ASIN(SQRT((SIN(RADIANS(PARAMETERS!$D$8-D8755)/2)*SIN(RADIANS(PARAMETERS!$D$8-D8755)/2))+(COS(RADIANS(D8755))*COS(RADIANS(PARAMETERS!$D$8))*SIN(RADIANS(PARAMETERS!$D$9-C8755)/2)*SIN(RADIANS(PARAMETERS!$D$9-C8755)/2))))*2*3958.756</f>
        <v>1947.4327947342545</v>
      </c>
      <c r="F8755">
        <v>173.76719665527</v>
      </c>
      <c r="G8755">
        <v>202.08221435547</v>
      </c>
      <c r="H8755">
        <v>246.56153869629</v>
      </c>
      <c r="I8755">
        <v>286.60507202148</v>
      </c>
      <c r="J8755">
        <v>333.15295410156</v>
      </c>
      <c r="K8755" s="6">
        <f>IFERROR(EXP(TREND(LN($F$1:$J$1),LN(F8755:J8755),LN(Calculations!$B$3))),0)</f>
        <v>3.9395066028798081E-2</v>
      </c>
    </row>
    <row r="8756" spans="1:11" x14ac:dyDescent="0.35">
      <c r="A8756">
        <v>8753</v>
      </c>
      <c r="B8756" t="str">
        <f t="shared" si="136"/>
        <v>24-89.5</v>
      </c>
      <c r="C8756">
        <v>-89.378674143077006</v>
      </c>
      <c r="D8756">
        <v>24.497151125984001</v>
      </c>
      <c r="E8756">
        <f>ASIN(SQRT((SIN(RADIANS(PARAMETERS!$D$8-D8756)/2)*SIN(RADIANS(PARAMETERS!$D$8-D8756)/2))+(COS(RADIANS(D8756))*COS(RADIANS(PARAMETERS!$D$8))*SIN(RADIANS(PARAMETERS!$D$9-C8756)/2)*SIN(RADIANS(PARAMETERS!$D$9-C8756)/2))))*2*3958.756</f>
        <v>1964.0356381569443</v>
      </c>
      <c r="F8756">
        <v>172.9347076416</v>
      </c>
      <c r="G8756">
        <v>201.23350524902</v>
      </c>
      <c r="H8756">
        <v>245.60968017578</v>
      </c>
      <c r="I8756">
        <v>285.57214355469</v>
      </c>
      <c r="J8756">
        <v>332.03778076172</v>
      </c>
      <c r="K8756" s="6">
        <f>IFERROR(EXP(TREND(LN($F$1:$J$1),LN(F8756:J8756),LN(Calculations!$B$3))),0)</f>
        <v>3.8504178066540412E-2</v>
      </c>
    </row>
    <row r="8757" spans="1:11" x14ac:dyDescent="0.35">
      <c r="A8757">
        <v>8754</v>
      </c>
      <c r="B8757" t="str">
        <f t="shared" si="136"/>
        <v>24-89.5</v>
      </c>
      <c r="C8757">
        <v>-89.649995477977996</v>
      </c>
      <c r="D8757">
        <v>24.497151125984001</v>
      </c>
      <c r="E8757">
        <f>ASIN(SQRT((SIN(RADIANS(PARAMETERS!$D$8-D8757)/2)*SIN(RADIANS(PARAMETERS!$D$8-D8757)/2))+(COS(RADIANS(D8757))*COS(RADIANS(PARAMETERS!$D$8))*SIN(RADIANS(PARAMETERS!$D$9-C8757)/2)*SIN(RADIANS(PARAMETERS!$D$9-C8757)/2))))*2*3958.756</f>
        <v>1980.6531652873152</v>
      </c>
      <c r="F8757">
        <v>172.09350585938</v>
      </c>
      <c r="G8757">
        <v>200.38650512695</v>
      </c>
      <c r="H8757">
        <v>244.65124511719</v>
      </c>
      <c r="I8757">
        <v>284.52404785156</v>
      </c>
      <c r="J8757">
        <v>330.89617919922</v>
      </c>
      <c r="K8757" s="6">
        <f>IFERROR(EXP(TREND(LN($F$1:$J$1),LN(F8757:J8757),LN(Calculations!$B$3))),0)</f>
        <v>3.7631777032258285E-2</v>
      </c>
    </row>
    <row r="8758" spans="1:11" x14ac:dyDescent="0.35">
      <c r="A8758">
        <v>8755</v>
      </c>
      <c r="B8758" t="str">
        <f t="shared" si="136"/>
        <v>24-90</v>
      </c>
      <c r="C8758">
        <v>-89.921316812878999</v>
      </c>
      <c r="D8758">
        <v>24.497151125984001</v>
      </c>
      <c r="E8758">
        <f>ASIN(SQRT((SIN(RADIANS(PARAMETERS!$D$8-D8758)/2)*SIN(RADIANS(PARAMETERS!$D$8-D8758)/2))+(COS(RADIANS(D8758))*COS(RADIANS(PARAMETERS!$D$8))*SIN(RADIANS(PARAMETERS!$D$9-C8758)/2)*SIN(RADIANS(PARAMETERS!$D$9-C8758)/2))))*2*3958.756</f>
        <v>1997.2849611803251</v>
      </c>
      <c r="F8758">
        <v>171.19819641113</v>
      </c>
      <c r="G8758">
        <v>199.47924804688</v>
      </c>
      <c r="H8758">
        <v>243.58387756348</v>
      </c>
      <c r="I8758">
        <v>283.31817626953</v>
      </c>
      <c r="J8758">
        <v>329.53500366211</v>
      </c>
      <c r="K8758" s="6">
        <f>IFERROR(EXP(TREND(LN($F$1:$J$1),LN(F8758:J8758),LN(Calculations!$B$3))),0)</f>
        <v>3.6746440453312351E-2</v>
      </c>
    </row>
    <row r="8759" spans="1:11" x14ac:dyDescent="0.35">
      <c r="A8759">
        <v>8756</v>
      </c>
      <c r="B8759" t="str">
        <f t="shared" si="136"/>
        <v>24-90</v>
      </c>
      <c r="C8759">
        <v>-90.192638147780002</v>
      </c>
      <c r="D8759">
        <v>24.497151125984001</v>
      </c>
      <c r="E8759">
        <f>ASIN(SQRT((SIN(RADIANS(PARAMETERS!$D$8-D8759)/2)*SIN(RADIANS(PARAMETERS!$D$8-D8759)/2))+(COS(RADIANS(D8759))*COS(RADIANS(PARAMETERS!$D$8))*SIN(RADIANS(PARAMETERS!$D$9-C8759)/2)*SIN(RADIANS(PARAMETERS!$D$9-C8759)/2))))*2*3958.756</f>
        <v>2013.930623738768</v>
      </c>
      <c r="F8759">
        <v>170.33099365234</v>
      </c>
      <c r="G8759">
        <v>198.61459350586</v>
      </c>
      <c r="H8759">
        <v>242.55249023438</v>
      </c>
      <c r="I8759">
        <v>282.14004516602</v>
      </c>
      <c r="J8759">
        <v>328.18975830078</v>
      </c>
      <c r="K8759" s="6">
        <f>IFERROR(EXP(TREND(LN($F$1:$J$1),LN(F8759:J8759),LN(Calculations!$B$3))),0)</f>
        <v>3.5917986537785773E-2</v>
      </c>
    </row>
    <row r="8760" spans="1:11" x14ac:dyDescent="0.35">
      <c r="A8760">
        <v>8757</v>
      </c>
      <c r="B8760" t="str">
        <f t="shared" si="136"/>
        <v>24-90.5</v>
      </c>
      <c r="C8760">
        <v>-90.463959482681005</v>
      </c>
      <c r="D8760">
        <v>24.497151125984001</v>
      </c>
      <c r="E8760">
        <f>ASIN(SQRT((SIN(RADIANS(PARAMETERS!$D$8-D8760)/2)*SIN(RADIANS(PARAMETERS!$D$8-D8760)/2))+(COS(RADIANS(D8760))*COS(RADIANS(PARAMETERS!$D$8))*SIN(RADIANS(PARAMETERS!$D$9-C8760)/2)*SIN(RADIANS(PARAMETERS!$D$9-C8760)/2))))*2*3958.756</f>
        <v>2030.5897632120207</v>
      </c>
      <c r="F8760">
        <v>169.46800231934</v>
      </c>
      <c r="G8760">
        <v>197.76095581055</v>
      </c>
      <c r="H8760">
        <v>241.51086425781</v>
      </c>
      <c r="I8760">
        <v>280.92926025391</v>
      </c>
      <c r="J8760">
        <v>326.78240966797</v>
      </c>
      <c r="K8760" s="6">
        <f>IFERROR(EXP(TREND(LN($F$1:$J$1),LN(F8760:J8760),LN(Calculations!$B$3))),0)</f>
        <v>3.5124005105393978E-2</v>
      </c>
    </row>
    <row r="8761" spans="1:11" x14ac:dyDescent="0.35">
      <c r="A8761">
        <v>8758</v>
      </c>
      <c r="B8761" t="str">
        <f t="shared" si="136"/>
        <v>24-90.5</v>
      </c>
      <c r="C8761">
        <v>-90.735280817581994</v>
      </c>
      <c r="D8761">
        <v>24.497151125984001</v>
      </c>
      <c r="E8761">
        <f>ASIN(SQRT((SIN(RADIANS(PARAMETERS!$D$8-D8761)/2)*SIN(RADIANS(PARAMETERS!$D$8-D8761)/2))+(COS(RADIANS(D8761))*COS(RADIANS(PARAMETERS!$D$8))*SIN(RADIANS(PARAMETERS!$D$9-C8761)/2)*SIN(RADIANS(PARAMETERS!$D$9-C8761)/2))))*2*3958.756</f>
        <v>2047.2620017171716</v>
      </c>
      <c r="F8761">
        <v>168.56474304199</v>
      </c>
      <c r="G8761">
        <v>196.8737487793</v>
      </c>
      <c r="H8761">
        <v>240.39918518066</v>
      </c>
      <c r="I8761">
        <v>279.61138916016</v>
      </c>
      <c r="J8761">
        <v>325.22073364258</v>
      </c>
      <c r="K8761" s="6">
        <f>IFERROR(EXP(TREND(LN($F$1:$J$1),LN(F8761:J8761),LN(Calculations!$B$3))),0)</f>
        <v>3.4325242115208869E-2</v>
      </c>
    </row>
    <row r="8762" spans="1:11" x14ac:dyDescent="0.35">
      <c r="A8762">
        <v>8759</v>
      </c>
      <c r="B8762" t="str">
        <f t="shared" si="136"/>
        <v>25-50</v>
      </c>
      <c r="C8762">
        <v>-50.037080582435998</v>
      </c>
      <c r="D8762">
        <v>24.768472460885</v>
      </c>
      <c r="E8762">
        <f>ASIN(SQRT((SIN(RADIANS(PARAMETERS!$D$8-D8762)/2)*SIN(RADIANS(PARAMETERS!$D$8-D8762)/2))+(COS(RADIANS(D8762))*COS(RADIANS(PARAMETERS!$D$8))*SIN(RADIANS(PARAMETERS!$D$9-C8762)/2)*SIN(RADIANS(PARAMETERS!$D$9-C8762)/2))))*2*3958.756</f>
        <v>942.63087096673098</v>
      </c>
      <c r="F8762">
        <v>113.88531494141</v>
      </c>
      <c r="G8762">
        <v>150.08532714844</v>
      </c>
      <c r="H8762">
        <v>188.2554473877</v>
      </c>
      <c r="I8762">
        <v>214.26821899414</v>
      </c>
      <c r="J8762">
        <v>243.87919616699</v>
      </c>
      <c r="K8762" s="6">
        <f>IFERROR(EXP(TREND(LN($F$1:$J$1),LN(F8762:J8762),LN(Calculations!$B$3))),0)</f>
        <v>8.1772301286057603E-3</v>
      </c>
    </row>
    <row r="8763" spans="1:11" x14ac:dyDescent="0.35">
      <c r="A8763">
        <v>8760</v>
      </c>
      <c r="B8763" t="str">
        <f t="shared" si="136"/>
        <v>25-50.5</v>
      </c>
      <c r="C8763">
        <v>-50.308401917337001</v>
      </c>
      <c r="D8763">
        <v>24.768472460885</v>
      </c>
      <c r="E8763">
        <f>ASIN(SQRT((SIN(RADIANS(PARAMETERS!$D$8-D8763)/2)*SIN(RADIANS(PARAMETERS!$D$8-D8763)/2))+(COS(RADIANS(D8763))*COS(RADIANS(PARAMETERS!$D$8))*SIN(RADIANS(PARAMETERS!$D$9-C8763)/2)*SIN(RADIANS(PARAMETERS!$D$9-C8763)/2))))*2*3958.756</f>
        <v>929.90806226728716</v>
      </c>
      <c r="F8763">
        <v>115.64719390869</v>
      </c>
      <c r="G8763">
        <v>152.51885986328</v>
      </c>
      <c r="H8763">
        <v>189.82905578613</v>
      </c>
      <c r="I8763">
        <v>216.13313293457</v>
      </c>
      <c r="J8763">
        <v>246.08583068848</v>
      </c>
      <c r="K8763" s="6">
        <f>IFERROR(EXP(TREND(LN($F$1:$J$1),LN(F8763:J8763),LN(Calculations!$B$3))),0)</f>
        <v>8.6185078063535682E-3</v>
      </c>
    </row>
    <row r="8764" spans="1:11" x14ac:dyDescent="0.35">
      <c r="A8764">
        <v>8761</v>
      </c>
      <c r="B8764" t="str">
        <f t="shared" si="136"/>
        <v>25-50.5</v>
      </c>
      <c r="C8764">
        <v>-50.579723252237997</v>
      </c>
      <c r="D8764">
        <v>24.768472460885</v>
      </c>
      <c r="E8764">
        <f>ASIN(SQRT((SIN(RADIANS(PARAMETERS!$D$8-D8764)/2)*SIN(RADIANS(PARAMETERS!$D$8-D8764)/2))+(COS(RADIANS(D8764))*COS(RADIANS(PARAMETERS!$D$8))*SIN(RADIANS(PARAMETERS!$D$9-C8764)/2)*SIN(RADIANS(PARAMETERS!$D$9-C8764)/2))))*2*3958.756</f>
        <v>917.34497252584549</v>
      </c>
      <c r="F8764">
        <v>117.36123657227</v>
      </c>
      <c r="G8764">
        <v>154.84465026855</v>
      </c>
      <c r="H8764">
        <v>191.3277130127</v>
      </c>
      <c r="I8764">
        <v>217.89912414551</v>
      </c>
      <c r="J8764">
        <v>248.16445922852</v>
      </c>
      <c r="K8764" s="6">
        <f>IFERROR(EXP(TREND(LN($F$1:$J$1),LN(F8764:J8764),LN(Calculations!$B$3))),0)</f>
        <v>9.0688127468653811E-3</v>
      </c>
    </row>
    <row r="8765" spans="1:11" x14ac:dyDescent="0.35">
      <c r="A8765">
        <v>8762</v>
      </c>
      <c r="B8765" t="str">
        <f t="shared" si="136"/>
        <v>25-51</v>
      </c>
      <c r="C8765">
        <v>-50.851044587139</v>
      </c>
      <c r="D8765">
        <v>24.768472460885</v>
      </c>
      <c r="E8765">
        <f>ASIN(SQRT((SIN(RADIANS(PARAMETERS!$D$8-D8765)/2)*SIN(RADIANS(PARAMETERS!$D$8-D8765)/2))+(COS(RADIANS(D8765))*COS(RADIANS(PARAMETERS!$D$8))*SIN(RADIANS(PARAMETERS!$D$9-C8765)/2)*SIN(RADIANS(PARAMETERS!$D$9-C8765)/2))))*2*3958.756</f>
        <v>904.94828850538147</v>
      </c>
      <c r="F8765">
        <v>119.03502655029</v>
      </c>
      <c r="G8765">
        <v>157.05561828613</v>
      </c>
      <c r="H8765">
        <v>192.76577758789</v>
      </c>
      <c r="I8765">
        <v>219.59777832031</v>
      </c>
      <c r="J8765">
        <v>250.16828918457</v>
      </c>
      <c r="K8765" s="6">
        <f>IFERROR(EXP(TREND(LN($F$1:$J$1),LN(F8765:J8765),LN(Calculations!$B$3))),0)</f>
        <v>9.529246042833386E-3</v>
      </c>
    </row>
    <row r="8766" spans="1:11" x14ac:dyDescent="0.35">
      <c r="A8766">
        <v>8763</v>
      </c>
      <c r="B8766" t="str">
        <f t="shared" si="136"/>
        <v>25-51</v>
      </c>
      <c r="C8766">
        <v>-51.122365922039997</v>
      </c>
      <c r="D8766">
        <v>24.768472460885</v>
      </c>
      <c r="E8766">
        <f>ASIN(SQRT((SIN(RADIANS(PARAMETERS!$D$8-D8766)/2)*SIN(RADIANS(PARAMETERS!$D$8-D8766)/2))+(COS(RADIANS(D8766))*COS(RADIANS(PARAMETERS!$D$8))*SIN(RADIANS(PARAMETERS!$D$9-C8766)/2)*SIN(RADIANS(PARAMETERS!$D$9-C8766)/2))))*2*3958.756</f>
        <v>892.72497681354173</v>
      </c>
      <c r="F8766">
        <v>120.69547271729</v>
      </c>
      <c r="G8766">
        <v>159.15000915527</v>
      </c>
      <c r="H8766">
        <v>194.18055725098</v>
      </c>
      <c r="I8766">
        <v>221.28674316406</v>
      </c>
      <c r="J8766">
        <v>252.18032836914</v>
      </c>
      <c r="K8766" s="6">
        <f>IFERROR(EXP(TREND(LN($F$1:$J$1),LN(F8766:J8766),LN(Calculations!$B$3))),0)</f>
        <v>1.0005713539826466E-2</v>
      </c>
    </row>
    <row r="8767" spans="1:11" x14ac:dyDescent="0.35">
      <c r="A8767">
        <v>8764</v>
      </c>
      <c r="B8767" t="str">
        <f t="shared" si="136"/>
        <v>25-51.5</v>
      </c>
      <c r="C8767">
        <v>-51.393687256941</v>
      </c>
      <c r="D8767">
        <v>24.768472460885</v>
      </c>
      <c r="E8767">
        <f>ASIN(SQRT((SIN(RADIANS(PARAMETERS!$D$8-D8767)/2)*SIN(RADIANS(PARAMETERS!$D$8-D8767)/2))+(COS(RADIANS(D8767))*COS(RADIANS(PARAMETERS!$D$8))*SIN(RADIANS(PARAMETERS!$D$9-C8767)/2)*SIN(RADIANS(PARAMETERS!$D$9-C8767)/2))))*2*3958.756</f>
        <v>880.68229015032375</v>
      </c>
      <c r="F8767">
        <v>122.27040863037</v>
      </c>
      <c r="G8767">
        <v>161.05690002441</v>
      </c>
      <c r="H8767">
        <v>195.49472045898</v>
      </c>
      <c r="I8767">
        <v>222.85762023926</v>
      </c>
      <c r="J8767">
        <v>254.05393981934</v>
      </c>
      <c r="K8767" s="6">
        <f>IFERROR(EXP(TREND(LN($F$1:$J$1),LN(F8767:J8767),LN(Calculations!$B$3))),0)</f>
        <v>1.0475553599573806E-2</v>
      </c>
    </row>
    <row r="8768" spans="1:11" x14ac:dyDescent="0.35">
      <c r="A8768">
        <v>8765</v>
      </c>
      <c r="B8768" t="str">
        <f t="shared" si="136"/>
        <v>25-51.5</v>
      </c>
      <c r="C8768">
        <v>-51.665008591842003</v>
      </c>
      <c r="D8768">
        <v>24.768472460885</v>
      </c>
      <c r="E8768">
        <f>ASIN(SQRT((SIN(RADIANS(PARAMETERS!$D$8-D8768)/2)*SIN(RADIANS(PARAMETERS!$D$8-D8768)/2))+(COS(RADIANS(D8768))*COS(RADIANS(PARAMETERS!$D$8))*SIN(RADIANS(PARAMETERS!$D$9-C8768)/2)*SIN(RADIANS(PARAMETERS!$D$9-C8768)/2))))*2*3958.756</f>
        <v>868.82777264759079</v>
      </c>
      <c r="F8768">
        <v>123.78577423096</v>
      </c>
      <c r="G8768">
        <v>162.80485534668</v>
      </c>
      <c r="H8768">
        <v>196.75343322754</v>
      </c>
      <c r="I8768">
        <v>224.38130187988</v>
      </c>
      <c r="J8768">
        <v>255.89222717285</v>
      </c>
      <c r="K8768" s="6">
        <f>IFERROR(EXP(TREND(LN($F$1:$J$1),LN(F8768:J8768),LN(Calculations!$B$3))),0)</f>
        <v>1.0945174546284119E-2</v>
      </c>
    </row>
    <row r="8769" spans="1:11" x14ac:dyDescent="0.35">
      <c r="A8769">
        <v>8766</v>
      </c>
      <c r="B8769" t="str">
        <f t="shared" si="136"/>
        <v>25-52</v>
      </c>
      <c r="C8769">
        <v>-51.936329926742999</v>
      </c>
      <c r="D8769">
        <v>24.768472460885</v>
      </c>
      <c r="E8769">
        <f>ASIN(SQRT((SIN(RADIANS(PARAMETERS!$D$8-D8769)/2)*SIN(RADIANS(PARAMETERS!$D$8-D8769)/2))+(COS(RADIANS(D8769))*COS(RADIANS(PARAMETERS!$D$8))*SIN(RADIANS(PARAMETERS!$D$9-C8769)/2)*SIN(RADIANS(PARAMETERS!$D$9-C8769)/2))))*2*3958.756</f>
        <v>857.16926410114559</v>
      </c>
      <c r="F8769">
        <v>125.26886749268</v>
      </c>
      <c r="G8769">
        <v>164.41146850586</v>
      </c>
      <c r="H8769">
        <v>197.99998474121</v>
      </c>
      <c r="I8769">
        <v>225.92074584961</v>
      </c>
      <c r="J8769">
        <v>257.78256225586</v>
      </c>
      <c r="K8769" s="6">
        <f>IFERROR(EXP(TREND(LN($F$1:$J$1),LN(F8769:J8769),LN(Calculations!$B$3))),0)</f>
        <v>1.1421245946313994E-2</v>
      </c>
    </row>
    <row r="8770" spans="1:11" x14ac:dyDescent="0.35">
      <c r="A8770">
        <v>8767</v>
      </c>
      <c r="B8770" t="str">
        <f t="shared" si="136"/>
        <v>25-52</v>
      </c>
      <c r="C8770">
        <v>-52.207651261644003</v>
      </c>
      <c r="D8770">
        <v>24.768472460885</v>
      </c>
      <c r="E8770">
        <f>ASIN(SQRT((SIN(RADIANS(PARAMETERS!$D$8-D8770)/2)*SIN(RADIANS(PARAMETERS!$D$8-D8770)/2))+(COS(RADIANS(D8770))*COS(RADIANS(PARAMETERS!$D$8))*SIN(RADIANS(PARAMETERS!$D$9-C8770)/2)*SIN(RADIANS(PARAMETERS!$D$9-C8770)/2))))*2*3958.756</f>
        <v>845.71490287405209</v>
      </c>
      <c r="F8770">
        <v>126.65979766846</v>
      </c>
      <c r="G8770">
        <v>165.8123626709</v>
      </c>
      <c r="H8770">
        <v>199.14503479004</v>
      </c>
      <c r="I8770">
        <v>227.33403015137</v>
      </c>
      <c r="J8770">
        <v>259.51727294922</v>
      </c>
      <c r="K8770" s="6">
        <f>IFERROR(EXP(TREND(LN($F$1:$J$1),LN(F8770:J8770),LN(Calculations!$B$3))),0)</f>
        <v>1.1878768545397709E-2</v>
      </c>
    </row>
    <row r="8771" spans="1:11" x14ac:dyDescent="0.35">
      <c r="A8771">
        <v>8768</v>
      </c>
      <c r="B8771" t="str">
        <f t="shared" si="136"/>
        <v>25-52.5</v>
      </c>
      <c r="C8771">
        <v>-52.478972596544999</v>
      </c>
      <c r="D8771">
        <v>24.768472460885</v>
      </c>
      <c r="E8771">
        <f>ASIN(SQRT((SIN(RADIANS(PARAMETERS!$D$8-D8771)/2)*SIN(RADIANS(PARAMETERS!$D$8-D8771)/2))+(COS(RADIANS(D8771))*COS(RADIANS(PARAMETERS!$D$8))*SIN(RADIANS(PARAMETERS!$D$9-C8771)/2)*SIN(RADIANS(PARAMETERS!$D$9-C8771)/2))))*2*3958.756</f>
        <v>834.47312722748393</v>
      </c>
      <c r="F8771">
        <v>128.01760864258</v>
      </c>
      <c r="G8771">
        <v>167.08489990234</v>
      </c>
      <c r="H8771">
        <v>200.26783752441</v>
      </c>
      <c r="I8771">
        <v>228.73126220703</v>
      </c>
      <c r="J8771">
        <v>261.24432373047</v>
      </c>
      <c r="K8771" s="6">
        <f>IFERROR(EXP(TREND(LN($F$1:$J$1),LN(F8771:J8771),LN(Calculations!$B$3))),0)</f>
        <v>1.2337377880863767E-2</v>
      </c>
    </row>
    <row r="8772" spans="1:11" x14ac:dyDescent="0.35">
      <c r="A8772">
        <v>8769</v>
      </c>
      <c r="B8772" t="str">
        <f t="shared" si="136"/>
        <v>25-53</v>
      </c>
      <c r="C8772">
        <v>-52.750293931446002</v>
      </c>
      <c r="D8772">
        <v>24.768472460885</v>
      </c>
      <c r="E8772">
        <f>ASIN(SQRT((SIN(RADIANS(PARAMETERS!$D$8-D8772)/2)*SIN(RADIANS(PARAMETERS!$D$8-D8772)/2))+(COS(RADIANS(D8772))*COS(RADIANS(PARAMETERS!$D$8))*SIN(RADIANS(PARAMETERS!$D$9-C8772)/2)*SIN(RADIANS(PARAMETERS!$D$9-C8772)/2))))*2*3958.756</f>
        <v>823.45267481315852</v>
      </c>
      <c r="F8772">
        <v>129.3819732666</v>
      </c>
      <c r="G8772">
        <v>168.26712036133</v>
      </c>
      <c r="H8772">
        <v>201.42137145996</v>
      </c>
      <c r="I8772">
        <v>230.18476867676</v>
      </c>
      <c r="J8772">
        <v>263.05999755859</v>
      </c>
      <c r="K8772" s="6">
        <f>IFERROR(EXP(TREND(LN($F$1:$J$1),LN(F8772:J8772),LN(Calculations!$B$3))),0)</f>
        <v>1.2810377723557901E-2</v>
      </c>
    </row>
    <row r="8773" spans="1:11" x14ac:dyDescent="0.35">
      <c r="A8773">
        <v>8770</v>
      </c>
      <c r="B8773" t="str">
        <f t="shared" ref="B8773:B8836" si="137">MROUND(D8773,1)&amp;MROUND(C8773,-0.5)</f>
        <v>25-53</v>
      </c>
      <c r="C8773">
        <v>-53.021615266346998</v>
      </c>
      <c r="D8773">
        <v>24.768472460885</v>
      </c>
      <c r="E8773">
        <f>ASIN(SQRT((SIN(RADIANS(PARAMETERS!$D$8-D8773)/2)*SIN(RADIANS(PARAMETERS!$D$8-D8773)/2))+(COS(RADIANS(D8773))*COS(RADIANS(PARAMETERS!$D$8))*SIN(RADIANS(PARAMETERS!$D$9-C8773)/2)*SIN(RADIANS(PARAMETERS!$D$9-C8773)/2))))*2*3958.756</f>
        <v>812.66258004008796</v>
      </c>
      <c r="F8773">
        <v>130.66326904297</v>
      </c>
      <c r="G8773">
        <v>169.28596496582</v>
      </c>
      <c r="H8773">
        <v>202.49920654297</v>
      </c>
      <c r="I8773">
        <v>231.54290771484</v>
      </c>
      <c r="J8773">
        <v>264.75668334961</v>
      </c>
      <c r="K8773" s="6">
        <f>IFERROR(EXP(TREND(LN($F$1:$J$1),LN(F8773:J8773),LN(Calculations!$B$3))),0)</f>
        <v>1.3263200826586496E-2</v>
      </c>
    </row>
    <row r="8774" spans="1:11" x14ac:dyDescent="0.35">
      <c r="A8774">
        <v>8771</v>
      </c>
      <c r="B8774" t="str">
        <f t="shared" si="137"/>
        <v>25-53.5</v>
      </c>
      <c r="C8774">
        <v>-53.292936601248002</v>
      </c>
      <c r="D8774">
        <v>24.768472460885</v>
      </c>
      <c r="E8774">
        <f>ASIN(SQRT((SIN(RADIANS(PARAMETERS!$D$8-D8774)/2)*SIN(RADIANS(PARAMETERS!$D$8-D8774)/2))+(COS(RADIANS(D8774))*COS(RADIANS(PARAMETERS!$D$8))*SIN(RADIANS(PARAMETERS!$D$9-C8774)/2)*SIN(RADIANS(PARAMETERS!$D$9-C8774)/2))))*2*3958.756</f>
        <v>802.11216900875445</v>
      </c>
      <c r="F8774">
        <v>131.94215393066</v>
      </c>
      <c r="G8774">
        <v>170.24473571777</v>
      </c>
      <c r="H8774">
        <v>203.60055541992</v>
      </c>
      <c r="I8774">
        <v>232.94165039063</v>
      </c>
      <c r="J8774">
        <v>266.51568603516</v>
      </c>
      <c r="K8774" s="6">
        <f>IFERROR(EXP(TREND(LN($F$1:$J$1),LN(F8774:J8774),LN(Calculations!$B$3))),0)</f>
        <v>1.3726917953172669E-2</v>
      </c>
    </row>
    <row r="8775" spans="1:11" x14ac:dyDescent="0.35">
      <c r="A8775">
        <v>8772</v>
      </c>
      <c r="B8775" t="str">
        <f t="shared" si="137"/>
        <v>25-53.5</v>
      </c>
      <c r="C8775">
        <v>-53.564257936148998</v>
      </c>
      <c r="D8775">
        <v>24.768472460885</v>
      </c>
      <c r="E8775">
        <f>ASIN(SQRT((SIN(RADIANS(PARAMETERS!$D$8-D8775)/2)*SIN(RADIANS(PARAMETERS!$D$8-D8775)/2))+(COS(RADIANS(D8775))*COS(RADIANS(PARAMETERS!$D$8))*SIN(RADIANS(PARAMETERS!$D$9-C8775)/2)*SIN(RADIANS(PARAMETERS!$D$9-C8775)/2))))*2*3958.756</f>
        <v>791.81105168901604</v>
      </c>
      <c r="F8775">
        <v>133.26162719727</v>
      </c>
      <c r="G8775">
        <v>171.18283081055</v>
      </c>
      <c r="H8775">
        <v>204.77456665039</v>
      </c>
      <c r="I8775">
        <v>234.44573974609</v>
      </c>
      <c r="J8775">
        <v>268.42092895508</v>
      </c>
      <c r="K8775" s="6">
        <f>IFERROR(EXP(TREND(LN($F$1:$J$1),LN(F8775:J8775),LN(Calculations!$B$3))),0)</f>
        <v>1.4218122609693132E-2</v>
      </c>
    </row>
    <row r="8776" spans="1:11" x14ac:dyDescent="0.35">
      <c r="A8776">
        <v>8773</v>
      </c>
      <c r="B8776" t="str">
        <f t="shared" si="137"/>
        <v>25-54</v>
      </c>
      <c r="C8776">
        <v>-53.835579271050001</v>
      </c>
      <c r="D8776">
        <v>24.768472460885</v>
      </c>
      <c r="E8776">
        <f>ASIN(SQRT((SIN(RADIANS(PARAMETERS!$D$8-D8776)/2)*SIN(RADIANS(PARAMETERS!$D$8-D8776)/2))+(COS(RADIANS(D8776))*COS(RADIANS(PARAMETERS!$D$8))*SIN(RADIANS(PARAMETERS!$D$9-C8776)/2)*SIN(RADIANS(PARAMETERS!$D$9-C8776)/2))))*2*3958.756</f>
        <v>781.76911100519544</v>
      </c>
      <c r="F8776">
        <v>134.53384399414</v>
      </c>
      <c r="G8776">
        <v>172.02923583984</v>
      </c>
      <c r="H8776">
        <v>205.91827392578</v>
      </c>
      <c r="I8776">
        <v>235.91207885742</v>
      </c>
      <c r="J8776">
        <v>270.27975463867</v>
      </c>
      <c r="K8776" s="6">
        <f>IFERROR(EXP(TREND(LN($F$1:$J$1),LN(F8776:J8776),LN(Calculations!$B$3))),0)</f>
        <v>1.4701438706773285E-2</v>
      </c>
    </row>
    <row r="8777" spans="1:11" x14ac:dyDescent="0.35">
      <c r="A8777">
        <v>8774</v>
      </c>
      <c r="B8777" t="str">
        <f t="shared" si="137"/>
        <v>25-54</v>
      </c>
      <c r="C8777">
        <v>-54.106900605950997</v>
      </c>
      <c r="D8777">
        <v>24.768472460885</v>
      </c>
      <c r="E8777">
        <f>ASIN(SQRT((SIN(RADIANS(PARAMETERS!$D$8-D8777)/2)*SIN(RADIANS(PARAMETERS!$D$8-D8777)/2))+(COS(RADIANS(D8777))*COS(RADIANS(PARAMETERS!$D$8))*SIN(RADIANS(PARAMETERS!$D$9-C8777)/2)*SIN(RADIANS(PARAMETERS!$D$9-C8777)/2))))*2*3958.756</f>
        <v>771.99648848443314</v>
      </c>
      <c r="F8777">
        <v>135.86166381836</v>
      </c>
      <c r="G8777">
        <v>172.90287780762</v>
      </c>
      <c r="H8777">
        <v>207.14859008789</v>
      </c>
      <c r="I8777">
        <v>237.49761962891</v>
      </c>
      <c r="J8777">
        <v>272.29824829102</v>
      </c>
      <c r="K8777" s="6">
        <f>IFERROR(EXP(TREND(LN($F$1:$J$1),LN(F8777:J8777),LN(Calculations!$B$3))),0)</f>
        <v>1.5221378769204305E-2</v>
      </c>
    </row>
    <row r="8778" spans="1:11" x14ac:dyDescent="0.35">
      <c r="A8778">
        <v>8775</v>
      </c>
      <c r="B8778" t="str">
        <f t="shared" si="137"/>
        <v>25-54.5</v>
      </c>
      <c r="C8778">
        <v>-54.378221940852001</v>
      </c>
      <c r="D8778">
        <v>24.768472460885</v>
      </c>
      <c r="E8778">
        <f>ASIN(SQRT((SIN(RADIANS(PARAMETERS!$D$8-D8778)/2)*SIN(RADIANS(PARAMETERS!$D$8-D8778)/2))+(COS(RADIANS(D8778))*COS(RADIANS(PARAMETERS!$D$8))*SIN(RADIANS(PARAMETERS!$D$9-C8778)/2)*SIN(RADIANS(PARAMETERS!$D$9-C8778)/2))))*2*3958.756</f>
        <v>762.50356612397093</v>
      </c>
      <c r="F8778">
        <v>137.2795715332</v>
      </c>
      <c r="G8778">
        <v>173.84088134766</v>
      </c>
      <c r="H8778">
        <v>208.50184631348</v>
      </c>
      <c r="I8778">
        <v>239.24862670898</v>
      </c>
      <c r="J8778">
        <v>274.53500366211</v>
      </c>
      <c r="K8778" s="6">
        <f>IFERROR(EXP(TREND(LN($F$1:$J$1),LN(F8778:J8778),LN(Calculations!$B$3))),0)</f>
        <v>1.5795346550272191E-2</v>
      </c>
    </row>
    <row r="8779" spans="1:11" x14ac:dyDescent="0.35">
      <c r="A8779">
        <v>8776</v>
      </c>
      <c r="B8779" t="str">
        <f t="shared" si="137"/>
        <v>25-54.5</v>
      </c>
      <c r="C8779">
        <v>-54.649543275752997</v>
      </c>
      <c r="D8779">
        <v>24.768472460885</v>
      </c>
      <c r="E8779">
        <f>ASIN(SQRT((SIN(RADIANS(PARAMETERS!$D$8-D8779)/2)*SIN(RADIANS(PARAMETERS!$D$8-D8779)/2))+(COS(RADIANS(D8779))*COS(RADIANS(PARAMETERS!$D$8))*SIN(RADIANS(PARAMETERS!$D$9-C8779)/2)*SIN(RADIANS(PARAMETERS!$D$9-C8779)/2))))*2*3958.756</f>
        <v>753.3009441414265</v>
      </c>
      <c r="F8779">
        <v>138.67672729492</v>
      </c>
      <c r="G8779">
        <v>174.77337646484</v>
      </c>
      <c r="H8779">
        <v>209.83024597168</v>
      </c>
      <c r="I8779">
        <v>240.95552062988</v>
      </c>
      <c r="J8779">
        <v>276.70352172852</v>
      </c>
      <c r="K8779" s="6">
        <f>IFERROR(EXP(TREND(LN($F$1:$J$1),LN(F8779:J8779),LN(Calculations!$B$3))),0)</f>
        <v>1.6379967546724172E-2</v>
      </c>
    </row>
    <row r="8780" spans="1:11" x14ac:dyDescent="0.35">
      <c r="A8780">
        <v>8777</v>
      </c>
      <c r="B8780" t="str">
        <f t="shared" si="137"/>
        <v>25-55</v>
      </c>
      <c r="C8780">
        <v>-54.920864610654</v>
      </c>
      <c r="D8780">
        <v>24.768472460885</v>
      </c>
      <c r="E8780">
        <f>ASIN(SQRT((SIN(RADIANS(PARAMETERS!$D$8-D8780)/2)*SIN(RADIANS(PARAMETERS!$D$8-D8780)/2))+(COS(RADIANS(D8780))*COS(RADIANS(PARAMETERS!$D$8))*SIN(RADIANS(PARAMETERS!$D$9-C8780)/2)*SIN(RADIANS(PARAMETERS!$D$9-C8780)/2))))*2*3958.756</f>
        <v>744.39941429105284</v>
      </c>
      <c r="F8780">
        <v>140.1390838623</v>
      </c>
      <c r="G8780">
        <v>175.75869750977</v>
      </c>
      <c r="H8780">
        <v>211.22364807129</v>
      </c>
      <c r="I8780">
        <v>242.73867797852</v>
      </c>
      <c r="J8780">
        <v>278.96170043945</v>
      </c>
      <c r="K8780" s="6">
        <f>IFERROR(EXP(TREND(LN($F$1:$J$1),LN(F8780:J8780),LN(Calculations!$B$3))),0)</f>
        <v>1.7012957912942859E-2</v>
      </c>
    </row>
    <row r="8781" spans="1:11" x14ac:dyDescent="0.35">
      <c r="A8781">
        <v>8778</v>
      </c>
      <c r="B8781" t="str">
        <f t="shared" si="137"/>
        <v>25-55</v>
      </c>
      <c r="C8781">
        <v>-55.192185945555003</v>
      </c>
      <c r="D8781">
        <v>24.768472460885</v>
      </c>
      <c r="E8781">
        <f>ASIN(SQRT((SIN(RADIANS(PARAMETERS!$D$8-D8781)/2)*SIN(RADIANS(PARAMETERS!$D$8-D8781)/2))+(COS(RADIANS(D8781))*COS(RADIANS(PARAMETERS!$D$8))*SIN(RADIANS(PARAMETERS!$D$9-C8781)/2)*SIN(RADIANS(PARAMETERS!$D$9-C8781)/2))))*2*3958.756</f>
        <v>735.80992846040044</v>
      </c>
      <c r="F8781">
        <v>141.67967224121</v>
      </c>
      <c r="G8781">
        <v>176.80447387695</v>
      </c>
      <c r="H8781">
        <v>212.69017028809</v>
      </c>
      <c r="I8781">
        <v>244.60661315918</v>
      </c>
      <c r="J8781">
        <v>281.31851196289</v>
      </c>
      <c r="K8781" s="6">
        <f>IFERROR(EXP(TREND(LN($F$1:$J$1),LN(F8781:J8781),LN(Calculations!$B$3))),0)</f>
        <v>1.770363201934632E-2</v>
      </c>
    </row>
    <row r="8782" spans="1:11" x14ac:dyDescent="0.35">
      <c r="A8782">
        <v>8779</v>
      </c>
      <c r="B8782" t="str">
        <f t="shared" si="137"/>
        <v>25-55.5</v>
      </c>
      <c r="C8782">
        <v>-55.463507280456</v>
      </c>
      <c r="D8782">
        <v>24.768472460885</v>
      </c>
      <c r="E8782">
        <f>ASIN(SQRT((SIN(RADIANS(PARAMETERS!$D$8-D8782)/2)*SIN(RADIANS(PARAMETERS!$D$8-D8782)/2))+(COS(RADIANS(D8782))*COS(RADIANS(PARAMETERS!$D$8))*SIN(RADIANS(PARAMETERS!$D$9-C8782)/2)*SIN(RADIANS(PARAMETERS!$D$9-C8782)/2))))*2*3958.756</f>
        <v>727.54356230742167</v>
      </c>
      <c r="F8782">
        <v>143.18501281738</v>
      </c>
      <c r="G8782">
        <v>177.81744384766</v>
      </c>
      <c r="H8782">
        <v>214.06419372559</v>
      </c>
      <c r="I8782">
        <v>246.32206726074</v>
      </c>
      <c r="J8782">
        <v>283.44696044922</v>
      </c>
      <c r="K8782" s="6">
        <f>IFERROR(EXP(TREND(LN($F$1:$J$1),LN(F8782:J8782),LN(Calculations!$B$3))),0)</f>
        <v>1.8402773238414608E-2</v>
      </c>
    </row>
    <row r="8783" spans="1:11" x14ac:dyDescent="0.35">
      <c r="A8783">
        <v>8780</v>
      </c>
      <c r="B8783" t="str">
        <f t="shared" si="137"/>
        <v>25-55.5</v>
      </c>
      <c r="C8783">
        <v>-55.734828615357003</v>
      </c>
      <c r="D8783">
        <v>24.768472460885</v>
      </c>
      <c r="E8783">
        <f>ASIN(SQRT((SIN(RADIANS(PARAMETERS!$D$8-D8783)/2)*SIN(RADIANS(PARAMETERS!$D$8-D8783)/2))+(COS(RADIANS(D8783))*COS(RADIANS(PARAMETERS!$D$8))*SIN(RADIANS(PARAMETERS!$D$9-C8783)/2)*SIN(RADIANS(PARAMETERS!$D$9-C8783)/2))))*2*3958.756</f>
        <v>719.61147375954135</v>
      </c>
      <c r="F8783">
        <v>144.72497558594</v>
      </c>
      <c r="G8783">
        <v>178.84434509277</v>
      </c>
      <c r="H8783">
        <v>215.44540405273</v>
      </c>
      <c r="I8783">
        <v>248.0373840332</v>
      </c>
      <c r="J8783">
        <v>285.56552124023</v>
      </c>
      <c r="K8783" s="6">
        <f>IFERROR(EXP(TREND(LN($F$1:$J$1),LN(F8783:J8783),LN(Calculations!$B$3))),0)</f>
        <v>1.9142779460054226E-2</v>
      </c>
    </row>
    <row r="8784" spans="1:11" x14ac:dyDescent="0.35">
      <c r="A8784">
        <v>8781</v>
      </c>
      <c r="B8784" t="str">
        <f t="shared" si="137"/>
        <v>25-56</v>
      </c>
      <c r="C8784">
        <v>-56.006149950257999</v>
      </c>
      <c r="D8784">
        <v>24.768472460885</v>
      </c>
      <c r="E8784">
        <f>ASIN(SQRT((SIN(RADIANS(PARAMETERS!$D$8-D8784)/2)*SIN(RADIANS(PARAMETERS!$D$8-D8784)/2))+(COS(RADIANS(D8784))*COS(RADIANS(PARAMETERS!$D$8))*SIN(RADIANS(PARAMETERS!$D$9-C8784)/2)*SIN(RADIANS(PARAMETERS!$D$9-C8784)/2))))*2*3958.756</f>
        <v>712.0248562747305</v>
      </c>
      <c r="F8784">
        <v>146.2998046875</v>
      </c>
      <c r="G8784">
        <v>179.88491821289</v>
      </c>
      <c r="H8784">
        <v>216.83422851563</v>
      </c>
      <c r="I8784">
        <v>249.75373840332</v>
      </c>
      <c r="J8784">
        <v>287.67639160156</v>
      </c>
      <c r="K8784" s="6">
        <f>IFERROR(EXP(TREND(LN($F$1:$J$1),LN(F8784:J8784),LN(Calculations!$B$3))),0)</f>
        <v>1.992665684991942E-2</v>
      </c>
    </row>
    <row r="8785" spans="1:11" x14ac:dyDescent="0.35">
      <c r="A8785">
        <v>8782</v>
      </c>
      <c r="B8785" t="str">
        <f t="shared" si="137"/>
        <v>25-56.5</v>
      </c>
      <c r="C8785">
        <v>-56.277471285159002</v>
      </c>
      <c r="D8785">
        <v>24.768472460885</v>
      </c>
      <c r="E8785">
        <f>ASIN(SQRT((SIN(RADIANS(PARAMETERS!$D$8-D8785)/2)*SIN(RADIANS(PARAMETERS!$D$8-D8785)/2))+(COS(RADIANS(D8785))*COS(RADIANS(PARAMETERS!$D$8))*SIN(RADIANS(PARAMETERS!$D$9-C8785)/2)*SIN(RADIANS(PARAMETERS!$D$9-C8785)/2))))*2*3958.756</f>
        <v>704.7948868609202</v>
      </c>
      <c r="F8785">
        <v>147.82440185547</v>
      </c>
      <c r="G8785">
        <v>180.87628173828</v>
      </c>
      <c r="H8785">
        <v>218.1265411377</v>
      </c>
      <c r="I8785">
        <v>251.32667541504</v>
      </c>
      <c r="J8785">
        <v>289.58502197266</v>
      </c>
      <c r="K8785" s="6">
        <f>IFERROR(EXP(TREND(LN($F$1:$J$1),LN(F8785:J8785),LN(Calculations!$B$3))),0)</f>
        <v>2.07143124151032E-2</v>
      </c>
    </row>
    <row r="8786" spans="1:11" x14ac:dyDescent="0.35">
      <c r="A8786">
        <v>8783</v>
      </c>
      <c r="B8786" t="str">
        <f t="shared" si="137"/>
        <v>25-56.5</v>
      </c>
      <c r="C8786">
        <v>-56.548792620059999</v>
      </c>
      <c r="D8786">
        <v>24.768472460885</v>
      </c>
      <c r="E8786">
        <f>ASIN(SQRT((SIN(RADIANS(PARAMETERS!$D$8-D8786)/2)*SIN(RADIANS(PARAMETERS!$D$8-D8786)/2))+(COS(RADIANS(D8786))*COS(RADIANS(PARAMETERS!$D$8))*SIN(RADIANS(PARAMETERS!$D$9-C8786)/2)*SIN(RADIANS(PARAMETERS!$D$9-C8786)/2))))*2*3958.756</f>
        <v>697.93266896417492</v>
      </c>
      <c r="F8786">
        <v>149.39891052246</v>
      </c>
      <c r="G8786">
        <v>181.88815307617</v>
      </c>
      <c r="H8786">
        <v>219.4361114502</v>
      </c>
      <c r="I8786">
        <v>252.91290283203</v>
      </c>
      <c r="J8786">
        <v>291.50131225586</v>
      </c>
      <c r="K8786" s="6">
        <f>IFERROR(EXP(TREND(LN($F$1:$J$1),LN(F8786:J8786),LN(Calculations!$B$3))),0)</f>
        <v>2.1557775711661609E-2</v>
      </c>
    </row>
    <row r="8787" spans="1:11" x14ac:dyDescent="0.35">
      <c r="A8787">
        <v>8784</v>
      </c>
      <c r="B8787" t="str">
        <f t="shared" si="137"/>
        <v>25-57</v>
      </c>
      <c r="C8787">
        <v>-56.820113954961002</v>
      </c>
      <c r="D8787">
        <v>24.768472460885</v>
      </c>
      <c r="E8787">
        <f>ASIN(SQRT((SIN(RADIANS(PARAMETERS!$D$8-D8787)/2)*SIN(RADIANS(PARAMETERS!$D$8-D8787)/2))+(COS(RADIANS(D8787))*COS(RADIANS(PARAMETERS!$D$8))*SIN(RADIANS(PARAMETERS!$D$9-C8787)/2)*SIN(RADIANS(PARAMETERS!$D$9-C8787)/2))))*2*3958.756</f>
        <v>691.44917046695684</v>
      </c>
      <c r="F8787">
        <v>151.01219177246</v>
      </c>
      <c r="G8787">
        <v>182.91168212891</v>
      </c>
      <c r="H8787">
        <v>220.74768066406</v>
      </c>
      <c r="I8787">
        <v>254.49089050293</v>
      </c>
      <c r="J8787">
        <v>293.39593505859</v>
      </c>
      <c r="K8787" s="6">
        <f>IFERROR(EXP(TREND(LN($F$1:$J$1),LN(F8787:J8787),LN(Calculations!$B$3))),0)</f>
        <v>2.2455638820295595E-2</v>
      </c>
    </row>
    <row r="8788" spans="1:11" x14ac:dyDescent="0.35">
      <c r="A8788">
        <v>8785</v>
      </c>
      <c r="B8788" t="str">
        <f t="shared" si="137"/>
        <v>25-57</v>
      </c>
      <c r="C8788">
        <v>-57.091435289861998</v>
      </c>
      <c r="D8788">
        <v>24.768472460885</v>
      </c>
      <c r="E8788">
        <f>ASIN(SQRT((SIN(RADIANS(PARAMETERS!$D$8-D8788)/2)*SIN(RADIANS(PARAMETERS!$D$8-D8788)/2))+(COS(RADIANS(D8788))*COS(RADIANS(PARAMETERS!$D$8))*SIN(RADIANS(PARAMETERS!$D$9-C8788)/2)*SIN(RADIANS(PARAMETERS!$D$9-C8788)/2))))*2*3958.756</f>
        <v>685.3551571836382</v>
      </c>
      <c r="F8788">
        <v>152.58625793457</v>
      </c>
      <c r="G8788">
        <v>183.88700866699</v>
      </c>
      <c r="H8788">
        <v>221.96211242676</v>
      </c>
      <c r="I8788">
        <v>255.9229888916</v>
      </c>
      <c r="J8788">
        <v>295.08331298828</v>
      </c>
      <c r="K8788" s="6">
        <f>IFERROR(EXP(TREND(LN($F$1:$J$1),LN(F8788:J8788),LN(Calculations!$B$3))),0)</f>
        <v>2.3368993376082507E-2</v>
      </c>
    </row>
    <row r="8789" spans="1:11" x14ac:dyDescent="0.35">
      <c r="A8789">
        <v>8786</v>
      </c>
      <c r="B8789" t="str">
        <f t="shared" si="137"/>
        <v>25-57.5</v>
      </c>
      <c r="C8789">
        <v>-57.362756624763001</v>
      </c>
      <c r="D8789">
        <v>24.768472460885</v>
      </c>
      <c r="E8789">
        <f>ASIN(SQRT((SIN(RADIANS(PARAMETERS!$D$8-D8789)/2)*SIN(RADIANS(PARAMETERS!$D$8-D8789)/2))+(COS(RADIANS(D8789))*COS(RADIANS(PARAMETERS!$D$8))*SIN(RADIANS(PARAMETERS!$D$9-C8789)/2)*SIN(RADIANS(PARAMETERS!$D$9-C8789)/2))))*2*3958.756</f>
        <v>679.66112239785355</v>
      </c>
      <c r="F8789">
        <v>154.22204589844</v>
      </c>
      <c r="G8789">
        <v>184.88655090332</v>
      </c>
      <c r="H8789">
        <v>223.19223022461</v>
      </c>
      <c r="I8789">
        <v>257.36135864258</v>
      </c>
      <c r="J8789">
        <v>296.76434326172</v>
      </c>
      <c r="K8789" s="6">
        <f>IFERROR(EXP(TREND(LN($F$1:$J$1),LN(F8789:J8789),LN(Calculations!$B$3))),0)</f>
        <v>2.4357983322836792E-2</v>
      </c>
    </row>
    <row r="8790" spans="1:11" x14ac:dyDescent="0.35">
      <c r="A8790">
        <v>8787</v>
      </c>
      <c r="B8790" t="str">
        <f t="shared" si="137"/>
        <v>25-57.5</v>
      </c>
      <c r="C8790">
        <v>-57.634077959663998</v>
      </c>
      <c r="D8790">
        <v>24.768472460885</v>
      </c>
      <c r="E8790">
        <f>ASIN(SQRT((SIN(RADIANS(PARAMETERS!$D$8-D8790)/2)*SIN(RADIANS(PARAMETERS!$D$8-D8790)/2))+(COS(RADIANS(D8790))*COS(RADIANS(PARAMETERS!$D$8))*SIN(RADIANS(PARAMETERS!$D$9-C8790)/2)*SIN(RADIANS(PARAMETERS!$D$9-C8790)/2))))*2*3958.756</f>
        <v>674.37721315089732</v>
      </c>
      <c r="F8790">
        <v>155.88417053223</v>
      </c>
      <c r="G8790">
        <v>185.89111328125</v>
      </c>
      <c r="H8790">
        <v>224.40606689453</v>
      </c>
      <c r="I8790">
        <v>258.76159667969</v>
      </c>
      <c r="J8790">
        <v>298.37921142578</v>
      </c>
      <c r="K8790" s="6">
        <f>IFERROR(EXP(TREND(LN($F$1:$J$1),LN(F8790:J8790),LN(Calculations!$B$3))),0)</f>
        <v>2.5409633884576087E-2</v>
      </c>
    </row>
    <row r="8791" spans="1:11" x14ac:dyDescent="0.35">
      <c r="A8791">
        <v>8788</v>
      </c>
      <c r="B8791" t="str">
        <f t="shared" si="137"/>
        <v>25-58</v>
      </c>
      <c r="C8791">
        <v>-57.905399294565001</v>
      </c>
      <c r="D8791">
        <v>24.768472460885</v>
      </c>
      <c r="E8791">
        <f>ASIN(SQRT((SIN(RADIANS(PARAMETERS!$D$8-D8791)/2)*SIN(RADIANS(PARAMETERS!$D$8-D8791)/2))+(COS(RADIANS(D8791))*COS(RADIANS(PARAMETERS!$D$8))*SIN(RADIANS(PARAMETERS!$D$9-C8791)/2)*SIN(RADIANS(PARAMETERS!$D$9-C8791)/2))))*2*3958.756</f>
        <v>669.51315415626061</v>
      </c>
      <c r="F8791">
        <v>157.46520996094</v>
      </c>
      <c r="G8791">
        <v>186.83360290527</v>
      </c>
      <c r="H8791">
        <v>225.50144958496</v>
      </c>
      <c r="I8791">
        <v>259.98739624023</v>
      </c>
      <c r="J8791">
        <v>299.74935913086</v>
      </c>
      <c r="K8791" s="6">
        <f>IFERROR(EXP(TREND(LN($F$1:$J$1),LN(F8791:J8791),LN(Calculations!$B$3))),0)</f>
        <v>2.6463084299437233E-2</v>
      </c>
    </row>
    <row r="8792" spans="1:11" x14ac:dyDescent="0.35">
      <c r="A8792">
        <v>8789</v>
      </c>
      <c r="B8792" t="str">
        <f t="shared" si="137"/>
        <v>25-58</v>
      </c>
      <c r="C8792">
        <v>-58.176720629465002</v>
      </c>
      <c r="D8792">
        <v>24.768472460885</v>
      </c>
      <c r="E8792">
        <f>ASIN(SQRT((SIN(RADIANS(PARAMETERS!$D$8-D8792)/2)*SIN(RADIANS(PARAMETERS!$D$8-D8792)/2))+(COS(RADIANS(D8792))*COS(RADIANS(PARAMETERS!$D$8))*SIN(RADIANS(PARAMETERS!$D$9-C8792)/2)*SIN(RADIANS(PARAMETERS!$D$9-C8792)/2))))*2*3958.756</f>
        <v>665.07817037564507</v>
      </c>
      <c r="F8792">
        <v>159.03602600098</v>
      </c>
      <c r="G8792">
        <v>187.80715942383</v>
      </c>
      <c r="H8792">
        <v>226.63412475586</v>
      </c>
      <c r="I8792">
        <v>261.25601196289</v>
      </c>
      <c r="J8792">
        <v>301.16876220703</v>
      </c>
      <c r="K8792" s="6">
        <f>IFERROR(EXP(TREND(LN($F$1:$J$1),LN(F8792:J8792),LN(Calculations!$B$3))),0)</f>
        <v>2.756344559833938E-2</v>
      </c>
    </row>
    <row r="8793" spans="1:11" x14ac:dyDescent="0.35">
      <c r="A8793">
        <v>8790</v>
      </c>
      <c r="B8793" t="str">
        <f t="shared" si="137"/>
        <v>25-58.5</v>
      </c>
      <c r="C8793">
        <v>-58.448041964365999</v>
      </c>
      <c r="D8793">
        <v>24.768472460885</v>
      </c>
      <c r="E8793">
        <f>ASIN(SQRT((SIN(RADIANS(PARAMETERS!$D$8-D8793)/2)*SIN(RADIANS(PARAMETERS!$D$8-D8793)/2))+(COS(RADIANS(D8793))*COS(RADIANS(PARAMETERS!$D$8))*SIN(RADIANS(PARAMETERS!$D$9-C8793)/2)*SIN(RADIANS(PARAMETERS!$D$9-C8793)/2))))*2*3958.756</f>
        <v>661.08090943824732</v>
      </c>
      <c r="F8793">
        <v>160.54975891113</v>
      </c>
      <c r="G8793">
        <v>188.77799987793</v>
      </c>
      <c r="H8793">
        <v>227.75100708008</v>
      </c>
      <c r="I8793">
        <v>262.49554443359</v>
      </c>
      <c r="J8793">
        <v>302.54202270508</v>
      </c>
      <c r="K8793" s="6">
        <f>IFERROR(EXP(TREND(LN($F$1:$J$1),LN(F8793:J8793),LN(Calculations!$B$3))),0)</f>
        <v>2.8681202906682975E-2</v>
      </c>
    </row>
    <row r="8794" spans="1:11" x14ac:dyDescent="0.35">
      <c r="A8794">
        <v>8791</v>
      </c>
      <c r="B8794" t="str">
        <f t="shared" si="137"/>
        <v>25-58.5</v>
      </c>
      <c r="C8794">
        <v>-58.719363299267002</v>
      </c>
      <c r="D8794">
        <v>24.768472460885</v>
      </c>
      <c r="E8794">
        <f>ASIN(SQRT((SIN(RADIANS(PARAMETERS!$D$8-D8794)/2)*SIN(RADIANS(PARAMETERS!$D$8-D8794)/2))+(COS(RADIANS(D8794))*COS(RADIANS(PARAMETERS!$D$8))*SIN(RADIANS(PARAMETERS!$D$9-C8794)/2)*SIN(RADIANS(PARAMETERS!$D$9-C8794)/2))))*2*3958.756</f>
        <v>657.52936520985463</v>
      </c>
      <c r="F8794">
        <v>161.93489074707</v>
      </c>
      <c r="G8794">
        <v>189.66384887695</v>
      </c>
      <c r="H8794">
        <v>228.72593688965</v>
      </c>
      <c r="I8794">
        <v>263.537109375</v>
      </c>
      <c r="J8794">
        <v>303.64758300781</v>
      </c>
      <c r="K8794" s="6">
        <f>IFERROR(EXP(TREND(LN($F$1:$J$1),LN(F8794:J8794),LN(Calculations!$B$3))),0)</f>
        <v>2.9763058333418961E-2</v>
      </c>
    </row>
    <row r="8795" spans="1:11" x14ac:dyDescent="0.35">
      <c r="A8795">
        <v>8792</v>
      </c>
      <c r="B8795" t="str">
        <f t="shared" si="137"/>
        <v>25-59</v>
      </c>
      <c r="C8795">
        <v>-58.990684634167998</v>
      </c>
      <c r="D8795">
        <v>24.768472460885</v>
      </c>
      <c r="E8795">
        <f>ASIN(SQRT((SIN(RADIANS(PARAMETERS!$D$8-D8795)/2)*SIN(RADIANS(PARAMETERS!$D$8-D8795)/2))+(COS(RADIANS(D8795))*COS(RADIANS(PARAMETERS!$D$8))*SIN(RADIANS(PARAMETERS!$D$9-C8795)/2)*SIN(RADIANS(PARAMETERS!$D$9-C8795)/2))))*2*3958.756</f>
        <v>654.43080391137198</v>
      </c>
      <c r="F8795">
        <v>163.29293823242</v>
      </c>
      <c r="G8795">
        <v>190.56427001953</v>
      </c>
      <c r="H8795">
        <v>229.73297119141</v>
      </c>
      <c r="I8795">
        <v>264.62847900391</v>
      </c>
      <c r="J8795">
        <v>304.8254699707</v>
      </c>
      <c r="K8795" s="6">
        <f>IFERROR(EXP(TREND(LN($F$1:$J$1),LN(F8795:J8795),LN(Calculations!$B$3))),0)</f>
        <v>3.086862608070249E-2</v>
      </c>
    </row>
    <row r="8796" spans="1:11" x14ac:dyDescent="0.35">
      <c r="A8796">
        <v>8793</v>
      </c>
      <c r="B8796" t="str">
        <f t="shared" si="137"/>
        <v>25-59.5</v>
      </c>
      <c r="C8796">
        <v>-59.262005969069001</v>
      </c>
      <c r="D8796">
        <v>24.768472460885</v>
      </c>
      <c r="E8796">
        <f>ASIN(SQRT((SIN(RADIANS(PARAMETERS!$D$8-D8796)/2)*SIN(RADIANS(PARAMETERS!$D$8-D8796)/2))+(COS(RADIANS(D8796))*COS(RADIANS(PARAMETERS!$D$8))*SIN(RADIANS(PARAMETERS!$D$9-C8796)/2)*SIN(RADIANS(PARAMETERS!$D$9-C8796)/2))))*2*3958.756</f>
        <v>651.79169424180088</v>
      </c>
      <c r="F8796">
        <v>164.58631896973</v>
      </c>
      <c r="G8796">
        <v>191.45571899414</v>
      </c>
      <c r="H8796">
        <v>230.73620605469</v>
      </c>
      <c r="I8796">
        <v>265.72174072266</v>
      </c>
      <c r="J8796">
        <v>306.01278686523</v>
      </c>
      <c r="K8796" s="6">
        <f>IFERROR(EXP(TREND(LN($F$1:$J$1),LN(F8796:J8796),LN(Calculations!$B$3))),0)</f>
        <v>3.1968346191285177E-2</v>
      </c>
    </row>
    <row r="8797" spans="1:11" x14ac:dyDescent="0.35">
      <c r="A8797">
        <v>8794</v>
      </c>
      <c r="B8797" t="str">
        <f t="shared" si="137"/>
        <v>25-59.5</v>
      </c>
      <c r="C8797">
        <v>-59.533327303969998</v>
      </c>
      <c r="D8797">
        <v>24.768472460885</v>
      </c>
      <c r="E8797">
        <f>ASIN(SQRT((SIN(RADIANS(PARAMETERS!$D$8-D8797)/2)*SIN(RADIANS(PARAMETERS!$D$8-D8797)/2))+(COS(RADIANS(D8797))*COS(RADIANS(PARAMETERS!$D$8))*SIN(RADIANS(PARAMETERS!$D$9-C8797)/2)*SIN(RADIANS(PARAMETERS!$D$9-C8797)/2))))*2*3958.756</f>
        <v>649.61764296947274</v>
      </c>
      <c r="F8797">
        <v>165.77171325684</v>
      </c>
      <c r="G8797">
        <v>192.29708862305</v>
      </c>
      <c r="H8797">
        <v>231.67434692383</v>
      </c>
      <c r="I8797">
        <v>266.73593139648</v>
      </c>
      <c r="J8797">
        <v>307.10443115234</v>
      </c>
      <c r="K8797" s="6">
        <f>IFERROR(EXP(TREND(LN($F$1:$J$1),LN(F8797:J8797),LN(Calculations!$B$3))),0)</f>
        <v>3.3023539433931381E-2</v>
      </c>
    </row>
    <row r="8798" spans="1:11" x14ac:dyDescent="0.35">
      <c r="A8798">
        <v>8795</v>
      </c>
      <c r="B8798" t="str">
        <f t="shared" si="137"/>
        <v>25-60</v>
      </c>
      <c r="C8798">
        <v>-59.804648638871001</v>
      </c>
      <c r="D8798">
        <v>24.768472460885</v>
      </c>
      <c r="E8798">
        <f>ASIN(SQRT((SIN(RADIANS(PARAMETERS!$D$8-D8798)/2)*SIN(RADIANS(PARAMETERS!$D$8-D8798)/2))+(COS(RADIANS(D8798))*COS(RADIANS(PARAMETERS!$D$8))*SIN(RADIANS(PARAMETERS!$D$9-C8798)/2)*SIN(RADIANS(PARAMETERS!$D$9-C8798)/2))))*2*3958.756</f>
        <v>647.91333741387757</v>
      </c>
      <c r="F8798">
        <v>166.92207336426</v>
      </c>
      <c r="G8798">
        <v>193.16061401367</v>
      </c>
      <c r="H8798">
        <v>232.662109375</v>
      </c>
      <c r="I8798">
        <v>267.82730102539</v>
      </c>
      <c r="J8798">
        <v>308.30804443359</v>
      </c>
      <c r="K8798" s="6">
        <f>IFERROR(EXP(TREND(LN($F$1:$J$1),LN(F8798:J8798),LN(Calculations!$B$3))),0)</f>
        <v>3.4081828527526059E-2</v>
      </c>
    </row>
    <row r="8799" spans="1:11" x14ac:dyDescent="0.35">
      <c r="A8799">
        <v>8796</v>
      </c>
      <c r="B8799" t="str">
        <f t="shared" si="137"/>
        <v>25-60</v>
      </c>
      <c r="C8799">
        <v>-60.075969973771997</v>
      </c>
      <c r="D8799">
        <v>24.768472460885</v>
      </c>
      <c r="E8799">
        <f>ASIN(SQRT((SIN(RADIANS(PARAMETERS!$D$8-D8799)/2)*SIN(RADIANS(PARAMETERS!$D$8-D8799)/2))+(COS(RADIANS(D8799))*COS(RADIANS(PARAMETERS!$D$8))*SIN(RADIANS(PARAMETERS!$D$9-C8799)/2)*SIN(RADIANS(PARAMETERS!$D$9-C8799)/2))))*2*3958.756</f>
        <v>646.68249614556748</v>
      </c>
      <c r="F8799">
        <v>168.00109863281</v>
      </c>
      <c r="G8799">
        <v>194.02354431152</v>
      </c>
      <c r="H8799">
        <v>233.66575622559</v>
      </c>
      <c r="I8799">
        <v>268.9514465332</v>
      </c>
      <c r="J8799">
        <v>309.56616210938</v>
      </c>
      <c r="K8799" s="6">
        <f>IFERROR(EXP(TREND(LN($F$1:$J$1),LN(F8799:J8799),LN(Calculations!$B$3))),0)</f>
        <v>3.510974968756498E-2</v>
      </c>
    </row>
    <row r="8800" spans="1:11" x14ac:dyDescent="0.35">
      <c r="A8800">
        <v>8797</v>
      </c>
      <c r="B8800" t="str">
        <f t="shared" si="137"/>
        <v>25-60.5</v>
      </c>
      <c r="C8800">
        <v>-60.347291308673</v>
      </c>
      <c r="D8800">
        <v>24.768472460885</v>
      </c>
      <c r="E8800">
        <f>ASIN(SQRT((SIN(RADIANS(PARAMETERS!$D$8-D8800)/2)*SIN(RADIANS(PARAMETERS!$D$8-D8800)/2))+(COS(RADIANS(D8800))*COS(RADIANS(PARAMETERS!$D$8))*SIN(RADIANS(PARAMETERS!$D$9-C8800)/2)*SIN(RADIANS(PARAMETERS!$D$9-C8800)/2))))*2*3958.756</f>
        <v>645.92782908385732</v>
      </c>
      <c r="F8800">
        <v>168.97621154785</v>
      </c>
      <c r="G8800">
        <v>194.8560333252</v>
      </c>
      <c r="H8800">
        <v>234.64138793945</v>
      </c>
      <c r="I8800">
        <v>270.05093383789</v>
      </c>
      <c r="J8800">
        <v>310.80459594727</v>
      </c>
      <c r="K8800" s="6">
        <f>IFERROR(EXP(TREND(LN($F$1:$J$1),LN(F8800:J8800),LN(Calculations!$B$3))),0)</f>
        <v>3.6073315735811573E-2</v>
      </c>
    </row>
    <row r="8801" spans="1:11" x14ac:dyDescent="0.35">
      <c r="A8801">
        <v>8798</v>
      </c>
      <c r="B8801" t="str">
        <f t="shared" si="137"/>
        <v>25-60.5</v>
      </c>
      <c r="C8801">
        <v>-60.618612643573996</v>
      </c>
      <c r="D8801">
        <v>24.768472460885</v>
      </c>
      <c r="E8801">
        <f>ASIN(SQRT((SIN(RADIANS(PARAMETERS!$D$8-D8801)/2)*SIN(RADIANS(PARAMETERS!$D$8-D8801)/2))+(COS(RADIANS(D8801))*COS(RADIANS(PARAMETERS!$D$8))*SIN(RADIANS(PARAMETERS!$D$9-C8801)/2)*SIN(RADIANS(PARAMETERS!$D$9-C8801)/2))))*2*3958.756</f>
        <v>645.6510079748715</v>
      </c>
      <c r="F8801">
        <v>169.90888977051</v>
      </c>
      <c r="G8801">
        <v>195.72375488281</v>
      </c>
      <c r="H8801">
        <v>235.69497680664</v>
      </c>
      <c r="I8801">
        <v>271.27111816406</v>
      </c>
      <c r="J8801">
        <v>312.2177734375</v>
      </c>
      <c r="K8801" s="6">
        <f>IFERROR(EXP(TREND(LN($F$1:$J$1),LN(F8801:J8801),LN(Calculations!$B$3))),0)</f>
        <v>3.7011752563250684E-2</v>
      </c>
    </row>
    <row r="8802" spans="1:11" x14ac:dyDescent="0.35">
      <c r="A8802">
        <v>8799</v>
      </c>
      <c r="B8802" t="str">
        <f t="shared" si="137"/>
        <v>25-61</v>
      </c>
      <c r="C8802">
        <v>-60.889933978475</v>
      </c>
      <c r="D8802">
        <v>24.768472460885</v>
      </c>
      <c r="E8802">
        <f>ASIN(SQRT((SIN(RADIANS(PARAMETERS!$D$8-D8802)/2)*SIN(RADIANS(PARAMETERS!$D$8-D8802)/2))+(COS(RADIANS(D8802))*COS(RADIANS(PARAMETERS!$D$8))*SIN(RADIANS(PARAMETERS!$D$9-C8802)/2)*SIN(RADIANS(PARAMETERS!$D$9-C8802)/2))))*2*3958.756</f>
        <v>645.85264799257618</v>
      </c>
      <c r="F8802">
        <v>170.75054931641</v>
      </c>
      <c r="G8802">
        <v>196.58749389648</v>
      </c>
      <c r="H8802">
        <v>236.76712036133</v>
      </c>
      <c r="I8802">
        <v>272.53308105469</v>
      </c>
      <c r="J8802">
        <v>313.70248413086</v>
      </c>
      <c r="K8802" s="6">
        <f>IFERROR(EXP(TREND(LN($F$1:$J$1),LN(F8802:J8802),LN(Calculations!$B$3))),0)</f>
        <v>3.7878086413364521E-2</v>
      </c>
    </row>
    <row r="8803" spans="1:11" x14ac:dyDescent="0.35">
      <c r="A8803">
        <v>8800</v>
      </c>
      <c r="B8803" t="str">
        <f t="shared" si="137"/>
        <v>25-61</v>
      </c>
      <c r="C8803">
        <v>-61.161255313376003</v>
      </c>
      <c r="D8803">
        <v>24.768472460885</v>
      </c>
      <c r="E8803">
        <f>ASIN(SQRT((SIN(RADIANS(PARAMETERS!$D$8-D8803)/2)*SIN(RADIANS(PARAMETERS!$D$8-D8803)/2))+(COS(RADIANS(D8803))*COS(RADIANS(PARAMETERS!$D$8))*SIN(RADIANS(PARAMETERS!$D$9-C8803)/2)*SIN(RADIANS(PARAMETERS!$D$9-C8803)/2))))*2*3958.756</f>
        <v>646.53230093230445</v>
      </c>
      <c r="F8803">
        <v>171.48107910156</v>
      </c>
      <c r="G8803">
        <v>197.41667175293</v>
      </c>
      <c r="H8803">
        <v>237.8123626709</v>
      </c>
      <c r="I8803">
        <v>273.77691650391</v>
      </c>
      <c r="J8803">
        <v>315.18118286133</v>
      </c>
      <c r="K8803" s="6">
        <f>IFERROR(EXP(TREND(LN($F$1:$J$1),LN(F8803:J8803),LN(Calculations!$B$3))),0)</f>
        <v>3.864707191890223E-2</v>
      </c>
    </row>
    <row r="8804" spans="1:11" x14ac:dyDescent="0.35">
      <c r="A8804">
        <v>8801</v>
      </c>
      <c r="B8804" t="str">
        <f t="shared" si="137"/>
        <v>25-61.5</v>
      </c>
      <c r="C8804">
        <v>-61.432576648276999</v>
      </c>
      <c r="D8804">
        <v>24.768472460885</v>
      </c>
      <c r="E8804">
        <f>ASIN(SQRT((SIN(RADIANS(PARAMETERS!$D$8-D8804)/2)*SIN(RADIANS(PARAMETERS!$D$8-D8804)/2))+(COS(RADIANS(D8804))*COS(RADIANS(PARAMETERS!$D$8))*SIN(RADIANS(PARAMETERS!$D$9-C8804)/2)*SIN(RADIANS(PARAMETERS!$D$9-C8804)/2))))*2*3958.756</f>
        <v>647.68846017174553</v>
      </c>
      <c r="F8804">
        <v>172.19410705566</v>
      </c>
      <c r="G8804">
        <v>198.28656005859</v>
      </c>
      <c r="H8804">
        <v>238.94427490234</v>
      </c>
      <c r="I8804">
        <v>275.15344238281</v>
      </c>
      <c r="J8804">
        <v>316.85073852539</v>
      </c>
      <c r="K8804" s="6">
        <f>IFERROR(EXP(TREND(LN($F$1:$J$1),LN(F8804:J8804),LN(Calculations!$B$3))),0)</f>
        <v>3.9392963167906012E-2</v>
      </c>
    </row>
    <row r="8805" spans="1:11" x14ac:dyDescent="0.35">
      <c r="A8805">
        <v>8802</v>
      </c>
      <c r="B8805" t="str">
        <f t="shared" si="137"/>
        <v>25-61.5</v>
      </c>
      <c r="C8805">
        <v>-61.703897983178003</v>
      </c>
      <c r="D8805">
        <v>24.768472460885</v>
      </c>
      <c r="E8805">
        <f>ASIN(SQRT((SIN(RADIANS(PARAMETERS!$D$8-D8805)/2)*SIN(RADIANS(PARAMETERS!$D$8-D8805)/2))+(COS(RADIANS(D8805))*COS(RADIANS(PARAMETERS!$D$8))*SIN(RADIANS(PARAMETERS!$D$9-C8805)/2)*SIN(RADIANS(PARAMETERS!$D$9-C8805)/2))))*2*3958.756</f>
        <v>649.31857727180193</v>
      </c>
      <c r="F8805">
        <v>172.88012695313</v>
      </c>
      <c r="G8805">
        <v>199.13842773438</v>
      </c>
      <c r="H8805">
        <v>240.06979370117</v>
      </c>
      <c r="I8805">
        <v>276.53607177734</v>
      </c>
      <c r="J8805">
        <v>318.54293823242</v>
      </c>
      <c r="K8805" s="6">
        <f>IFERROR(EXP(TREND(LN($F$1:$J$1),LN(F8805:J8805),LN(Calculations!$B$3))),0)</f>
        <v>4.010792884600297E-2</v>
      </c>
    </row>
    <row r="8806" spans="1:11" x14ac:dyDescent="0.35">
      <c r="A8806">
        <v>8803</v>
      </c>
      <c r="B8806" t="str">
        <f t="shared" si="137"/>
        <v>25-62</v>
      </c>
      <c r="C8806">
        <v>-61.975219318078999</v>
      </c>
      <c r="D8806">
        <v>24.768472460885</v>
      </c>
      <c r="E8806">
        <f>ASIN(SQRT((SIN(RADIANS(PARAMETERS!$D$8-D8806)/2)*SIN(RADIANS(PARAMETERS!$D$8-D8806)/2))+(COS(RADIANS(D8806))*COS(RADIANS(PARAMETERS!$D$8))*SIN(RADIANS(PARAMETERS!$D$9-C8806)/2)*SIN(RADIANS(PARAMETERS!$D$9-C8806)/2))))*2*3958.756</f>
        <v>651.41908979300194</v>
      </c>
      <c r="F8806">
        <v>173.52555847168</v>
      </c>
      <c r="G8806">
        <v>199.94630432129</v>
      </c>
      <c r="H8806">
        <v>241.14677429199</v>
      </c>
      <c r="I8806">
        <v>277.86679077148</v>
      </c>
      <c r="J8806">
        <v>320.17993164063</v>
      </c>
      <c r="K8806" s="6">
        <f>IFERROR(EXP(TREND(LN($F$1:$J$1),LN(F8806:J8806),LN(Calculations!$B$3))),0)</f>
        <v>4.0780484969586347E-2</v>
      </c>
    </row>
    <row r="8807" spans="1:11" x14ac:dyDescent="0.35">
      <c r="A8807">
        <v>8804</v>
      </c>
      <c r="B8807" t="str">
        <f t="shared" si="137"/>
        <v>25-62</v>
      </c>
      <c r="C8807">
        <v>-62.246540652980002</v>
      </c>
      <c r="D8807">
        <v>24.768472460885</v>
      </c>
      <c r="E8807">
        <f>ASIN(SQRT((SIN(RADIANS(PARAMETERS!$D$8-D8807)/2)*SIN(RADIANS(PARAMETERS!$D$8-D8807)/2))+(COS(RADIANS(D8807))*COS(RADIANS(PARAMETERS!$D$8))*SIN(RADIANS(PARAMETERS!$D$9-C8807)/2)*SIN(RADIANS(PARAMETERS!$D$9-C8807)/2))))*2*3958.756</f>
        <v>653.98545962583785</v>
      </c>
      <c r="F8807">
        <v>174.19667053223</v>
      </c>
      <c r="G8807">
        <v>200.80786132813</v>
      </c>
      <c r="H8807">
        <v>242.3270111084</v>
      </c>
      <c r="I8807">
        <v>279.35018920898</v>
      </c>
      <c r="J8807">
        <v>322.03186035156</v>
      </c>
      <c r="K8807" s="6">
        <f>IFERROR(EXP(TREND(LN($F$1:$J$1),LN(F8807:J8807),LN(Calculations!$B$3))),0)</f>
        <v>4.1463184107404814E-2</v>
      </c>
    </row>
    <row r="8808" spans="1:11" x14ac:dyDescent="0.35">
      <c r="A8808">
        <v>8805</v>
      </c>
      <c r="B8808" t="str">
        <f t="shared" si="137"/>
        <v>25-62.5</v>
      </c>
      <c r="C8808">
        <v>-62.517861987880998</v>
      </c>
      <c r="D8808">
        <v>24.768472460885</v>
      </c>
      <c r="E8808">
        <f>ASIN(SQRT((SIN(RADIANS(PARAMETERS!$D$8-D8808)/2)*SIN(RADIANS(PARAMETERS!$D$8-D8808)/2))+(COS(RADIANS(D8808))*COS(RADIANS(PARAMETERS!$D$8))*SIN(RADIANS(PARAMETERS!$D$9-C8808)/2)*SIN(RADIANS(PARAMETERS!$D$9-C8808)/2))))*2*3958.756</f>
        <v>657.01222088755992</v>
      </c>
      <c r="F8808">
        <v>174.85076904297</v>
      </c>
      <c r="G8808">
        <v>201.65411376953</v>
      </c>
      <c r="H8808">
        <v>243.49566650391</v>
      </c>
      <c r="I8808">
        <v>280.82623291016</v>
      </c>
      <c r="J8808">
        <v>323.88217163086</v>
      </c>
      <c r="K8808" s="6">
        <f>IFERROR(EXP(TREND(LN($F$1:$J$1),LN(F8808:J8808),LN(Calculations!$B$3))),0)</f>
        <v>4.212633410154161E-2</v>
      </c>
    </row>
    <row r="8809" spans="1:11" x14ac:dyDescent="0.35">
      <c r="A8809">
        <v>8806</v>
      </c>
      <c r="B8809" t="str">
        <f t="shared" si="137"/>
        <v>25-63</v>
      </c>
      <c r="C8809">
        <v>-62.789183322782002</v>
      </c>
      <c r="D8809">
        <v>24.768472460885</v>
      </c>
      <c r="E8809">
        <f>ASIN(SQRT((SIN(RADIANS(PARAMETERS!$D$8-D8809)/2)*SIN(RADIANS(PARAMETERS!$D$8-D8809)/2))+(COS(RADIANS(D8809))*COS(RADIANS(PARAMETERS!$D$8))*SIN(RADIANS(PARAMETERS!$D$9-C8809)/2)*SIN(RADIANS(PARAMETERS!$D$9-C8809)/2))))*2*3958.756</f>
        <v>660.49303623355763</v>
      </c>
      <c r="F8809">
        <v>175.4711151123</v>
      </c>
      <c r="G8809">
        <v>202.4539642334</v>
      </c>
      <c r="H8809">
        <v>244.59623718262</v>
      </c>
      <c r="I8809">
        <v>282.21307373047</v>
      </c>
      <c r="J8809">
        <v>325.61721801758</v>
      </c>
      <c r="K8809" s="6">
        <f>IFERROR(EXP(TREND(LN($F$1:$J$1),LN(F8809:J8809),LN(Calculations!$B$3))),0)</f>
        <v>4.2762627365614377E-2</v>
      </c>
    </row>
    <row r="8810" spans="1:11" x14ac:dyDescent="0.35">
      <c r="A8810">
        <v>8807</v>
      </c>
      <c r="B8810" t="str">
        <f t="shared" si="137"/>
        <v>25-63</v>
      </c>
      <c r="C8810">
        <v>-63.060504657682998</v>
      </c>
      <c r="D8810">
        <v>24.768472460885</v>
      </c>
      <c r="E8810">
        <f>ASIN(SQRT((SIN(RADIANS(PARAMETERS!$D$8-D8810)/2)*SIN(RADIANS(PARAMETERS!$D$8-D8810)/2))+(COS(RADIANS(D8810))*COS(RADIANS(PARAMETERS!$D$8))*SIN(RADIANS(PARAMETERS!$D$9-C8810)/2)*SIN(RADIANS(PARAMETERS!$D$9-C8810)/2))))*2*3958.756</f>
        <v>664.42076027561347</v>
      </c>
      <c r="F8810">
        <v>176.09977722168</v>
      </c>
      <c r="G8810">
        <v>203.26676940918</v>
      </c>
      <c r="H8810">
        <v>245.71772766113</v>
      </c>
      <c r="I8810">
        <v>283.6286315918</v>
      </c>
      <c r="J8810">
        <v>327.390625</v>
      </c>
      <c r="K8810" s="6">
        <f>IFERROR(EXP(TREND(LN($F$1:$J$1),LN(F8810:J8810),LN(Calculations!$B$3))),0)</f>
        <v>4.3409219380068129E-2</v>
      </c>
    </row>
    <row r="8811" spans="1:11" x14ac:dyDescent="0.35">
      <c r="A8811">
        <v>8808</v>
      </c>
      <c r="B8811" t="str">
        <f t="shared" si="137"/>
        <v>25-63.5</v>
      </c>
      <c r="C8811">
        <v>-63.331825992584001</v>
      </c>
      <c r="D8811">
        <v>24.768472460885</v>
      </c>
      <c r="E8811">
        <f>ASIN(SQRT((SIN(RADIANS(PARAMETERS!$D$8-D8811)/2)*SIN(RADIANS(PARAMETERS!$D$8-D8811)/2))+(COS(RADIANS(D8811))*COS(RADIANS(PARAMETERS!$D$8))*SIN(RADIANS(PARAMETERS!$D$9-C8811)/2)*SIN(RADIANS(PARAMETERS!$D$9-C8811)/2))))*2*3958.756</f>
        <v>668.78750869606029</v>
      </c>
      <c r="F8811">
        <v>176.69316101074</v>
      </c>
      <c r="G8811">
        <v>204.03021240234</v>
      </c>
      <c r="H8811">
        <v>246.76577758789</v>
      </c>
      <c r="I8811">
        <v>284.94741821289</v>
      </c>
      <c r="J8811">
        <v>329.03845214844</v>
      </c>
      <c r="K8811" s="6">
        <f>IFERROR(EXP(TREND(LN($F$1:$J$1),LN(F8811:J8811),LN(Calculations!$B$3))),0)</f>
        <v>4.4027739472942785E-2</v>
      </c>
    </row>
    <row r="8812" spans="1:11" x14ac:dyDescent="0.35">
      <c r="A8812">
        <v>8809</v>
      </c>
      <c r="B8812" t="str">
        <f t="shared" si="137"/>
        <v>25-63.5</v>
      </c>
      <c r="C8812">
        <v>-63.603147327484997</v>
      </c>
      <c r="D8812">
        <v>24.768472460885</v>
      </c>
      <c r="E8812">
        <f>ASIN(SQRT((SIN(RADIANS(PARAMETERS!$D$8-D8812)/2)*SIN(RADIANS(PARAMETERS!$D$8-D8812)/2))+(COS(RADIANS(D8812))*COS(RADIANS(PARAMETERS!$D$8))*SIN(RADIANS(PARAMETERS!$D$9-C8812)/2)*SIN(RADIANS(PARAMETERS!$D$9-C8812)/2))))*2*3958.756</f>
        <v>673.58473159701418</v>
      </c>
      <c r="F8812">
        <v>177.24435424805</v>
      </c>
      <c r="G8812">
        <v>204.73461914063</v>
      </c>
      <c r="H8812">
        <v>247.72596740723</v>
      </c>
      <c r="I8812">
        <v>286.15042114258</v>
      </c>
      <c r="J8812">
        <v>330.5361328125</v>
      </c>
      <c r="K8812" s="6">
        <f>IFERROR(EXP(TREND(LN($F$1:$J$1),LN(F8812:J8812),LN(Calculations!$B$3))),0)</f>
        <v>4.461148193514123E-2</v>
      </c>
    </row>
    <row r="8813" spans="1:11" x14ac:dyDescent="0.35">
      <c r="A8813">
        <v>8810</v>
      </c>
      <c r="B8813" t="str">
        <f t="shared" si="137"/>
        <v>25-64</v>
      </c>
      <c r="C8813">
        <v>-63.874468662386001</v>
      </c>
      <c r="D8813">
        <v>24.768472460885</v>
      </c>
      <c r="E8813">
        <f>ASIN(SQRT((SIN(RADIANS(PARAMETERS!$D$8-D8813)/2)*SIN(RADIANS(PARAMETERS!$D$8-D8813)/2))+(COS(RADIANS(D8813))*COS(RADIANS(PARAMETERS!$D$8))*SIN(RADIANS(PARAMETERS!$D$9-C8813)/2)*SIN(RADIANS(PARAMETERS!$D$9-C8813)/2))))*2*3958.756</f>
        <v>678.80328962529848</v>
      </c>
      <c r="F8813">
        <v>177.7919921875</v>
      </c>
      <c r="G8813">
        <v>205.4354095459</v>
      </c>
      <c r="H8813">
        <v>248.68270874023</v>
      </c>
      <c r="I8813">
        <v>287.3503112793</v>
      </c>
      <c r="J8813">
        <v>332.03131103516</v>
      </c>
      <c r="K8813" s="6">
        <f>IFERROR(EXP(TREND(LN($F$1:$J$1),LN(F8813:J8813),LN(Calculations!$B$3))),0)</f>
        <v>4.5193700770296968E-2</v>
      </c>
    </row>
    <row r="8814" spans="1:11" x14ac:dyDescent="0.35">
      <c r="A8814">
        <v>8811</v>
      </c>
      <c r="B8814" t="str">
        <f t="shared" si="137"/>
        <v>25-64</v>
      </c>
      <c r="C8814">
        <v>-64.145789997286997</v>
      </c>
      <c r="D8814">
        <v>24.768472460885</v>
      </c>
      <c r="E8814">
        <f>ASIN(SQRT((SIN(RADIANS(PARAMETERS!$D$8-D8814)/2)*SIN(RADIANS(PARAMETERS!$D$8-D8814)/2))+(COS(RADIANS(D8814))*COS(RADIANS(PARAMETERS!$D$8))*SIN(RADIANS(PARAMETERS!$D$9-C8814)/2)*SIN(RADIANS(PARAMETERS!$D$9-C8814)/2))))*2*3958.756</f>
        <v>684.43353146173047</v>
      </c>
      <c r="F8814">
        <v>178.29205322266</v>
      </c>
      <c r="G8814">
        <v>206.07148742676</v>
      </c>
      <c r="H8814">
        <v>249.5456237793</v>
      </c>
      <c r="I8814">
        <v>288.4284362793</v>
      </c>
      <c r="J8814">
        <v>333.37045288086</v>
      </c>
      <c r="K8814" s="6">
        <f>IFERROR(EXP(TREND(LN($F$1:$J$1),LN(F8814:J8814),LN(Calculations!$B$3))),0)</f>
        <v>4.5733077989625615E-2</v>
      </c>
    </row>
    <row r="8815" spans="1:11" x14ac:dyDescent="0.35">
      <c r="A8815">
        <v>8812</v>
      </c>
      <c r="B8815" t="str">
        <f t="shared" si="137"/>
        <v>25-64.5</v>
      </c>
      <c r="C8815">
        <v>-64.417111332188</v>
      </c>
      <c r="D8815">
        <v>24.768472460885</v>
      </c>
      <c r="E8815">
        <f>ASIN(SQRT((SIN(RADIANS(PARAMETERS!$D$8-D8815)/2)*SIN(RADIANS(PARAMETERS!$D$8-D8815)/2))+(COS(RADIANS(D8815))*COS(RADIANS(PARAMETERS!$D$8))*SIN(RADIANS(PARAMETERS!$D$9-C8815)/2)*SIN(RADIANS(PARAMETERS!$D$9-C8815)/2))))*2*3958.756</f>
        <v>690.46537135150356</v>
      </c>
      <c r="F8815">
        <v>178.75382995605</v>
      </c>
      <c r="G8815">
        <v>206.65660095215</v>
      </c>
      <c r="H8815">
        <v>250.33625793457</v>
      </c>
      <c r="I8815">
        <v>289.41381835938</v>
      </c>
      <c r="J8815">
        <v>334.59194946289</v>
      </c>
      <c r="K8815" s="6">
        <f>IFERROR(EXP(TREND(LN($F$1:$J$1),LN(F8815:J8815),LN(Calculations!$B$3))),0)</f>
        <v>4.623665396665811E-2</v>
      </c>
    </row>
    <row r="8816" spans="1:11" x14ac:dyDescent="0.35">
      <c r="A8816">
        <v>8813</v>
      </c>
      <c r="B8816" t="str">
        <f t="shared" si="137"/>
        <v>25-64.5</v>
      </c>
      <c r="C8816">
        <v>-64.688432667089003</v>
      </c>
      <c r="D8816">
        <v>24.768472460885</v>
      </c>
      <c r="E8816">
        <f>ASIN(SQRT((SIN(RADIANS(PARAMETERS!$D$8-D8816)/2)*SIN(RADIANS(PARAMETERS!$D$8-D8816)/2))+(COS(RADIANS(D8816))*COS(RADIANS(PARAMETERS!$D$8))*SIN(RADIANS(PARAMETERS!$D$9-C8816)/2)*SIN(RADIANS(PARAMETERS!$D$9-C8816)/2))))*2*3958.756</f>
        <v>696.88836547252856</v>
      </c>
      <c r="F8816">
        <v>179.22241210938</v>
      </c>
      <c r="G8816">
        <v>207.25303649902</v>
      </c>
      <c r="H8816">
        <v>251.14624023438</v>
      </c>
      <c r="I8816">
        <v>290.42666625977</v>
      </c>
      <c r="J8816">
        <v>335.85116577148</v>
      </c>
      <c r="K8816" s="6">
        <f>IFERROR(EXP(TREND(LN($F$1:$J$1),LN(F8816:J8816),LN(Calculations!$B$3))),0)</f>
        <v>4.6746676640670413E-2</v>
      </c>
    </row>
    <row r="8817" spans="1:11" x14ac:dyDescent="0.35">
      <c r="A8817">
        <v>8814</v>
      </c>
      <c r="B8817" t="str">
        <f t="shared" si="137"/>
        <v>25-65</v>
      </c>
      <c r="C8817">
        <v>-64.959754001990007</v>
      </c>
      <c r="D8817">
        <v>24.768472460885</v>
      </c>
      <c r="E8817">
        <f>ASIN(SQRT((SIN(RADIANS(PARAMETERS!$D$8-D8817)/2)*SIN(RADIANS(PARAMETERS!$D$8-D8817)/2))+(COS(RADIANS(D8817))*COS(RADIANS(PARAMETERS!$D$8))*SIN(RADIANS(PARAMETERS!$D$9-C8817)/2)*SIN(RADIANS(PARAMETERS!$D$9-C8817)/2))))*2*3958.756</f>
        <v>703.69178608227037</v>
      </c>
      <c r="F8817">
        <v>179.64143371582</v>
      </c>
      <c r="G8817">
        <v>207.7745513916</v>
      </c>
      <c r="H8817">
        <v>251.83741760254</v>
      </c>
      <c r="I8817">
        <v>291.27770996094</v>
      </c>
      <c r="J8817">
        <v>336.89517211914</v>
      </c>
      <c r="K8817" s="6">
        <f>IFERROR(EXP(TREND(LN($F$1:$J$1),LN(F8817:J8817),LN(Calculations!$B$3))),0)</f>
        <v>4.7220658093536684E-2</v>
      </c>
    </row>
    <row r="8818" spans="1:11" x14ac:dyDescent="0.35">
      <c r="A8818">
        <v>8815</v>
      </c>
      <c r="B8818" t="str">
        <f t="shared" si="137"/>
        <v>25-65</v>
      </c>
      <c r="C8818">
        <v>-65.231075336890996</v>
      </c>
      <c r="D8818">
        <v>24.768472460885</v>
      </c>
      <c r="E8818">
        <f>ASIN(SQRT((SIN(RADIANS(PARAMETERS!$D$8-D8818)/2)*SIN(RADIANS(PARAMETERS!$D$8-D8818)/2))+(COS(RADIANS(D8818))*COS(RADIANS(PARAMETERS!$D$8))*SIN(RADIANS(PARAMETERS!$D$9-C8818)/2)*SIN(RADIANS(PARAMETERS!$D$9-C8818)/2))))*2*3958.756</f>
        <v>710.86469254222175</v>
      </c>
      <c r="F8818">
        <v>180.02995300293</v>
      </c>
      <c r="G8818">
        <v>208.24821472168</v>
      </c>
      <c r="H8818">
        <v>252.45050048828</v>
      </c>
      <c r="I8818">
        <v>292.02093505859</v>
      </c>
      <c r="J8818">
        <v>337.79428100586</v>
      </c>
      <c r="K8818" s="6">
        <f>IFERROR(EXP(TREND(LN($F$1:$J$1),LN(F8818:J8818),LN(Calculations!$B$3))),0)</f>
        <v>4.7675906713100527E-2</v>
      </c>
    </row>
    <row r="8819" spans="1:11" x14ac:dyDescent="0.35">
      <c r="A8819">
        <v>8816</v>
      </c>
      <c r="B8819" t="str">
        <f t="shared" si="137"/>
        <v>25-65.5</v>
      </c>
      <c r="C8819">
        <v>-65.502396671791999</v>
      </c>
      <c r="D8819">
        <v>24.768472460885</v>
      </c>
      <c r="E8819">
        <f>ASIN(SQRT((SIN(RADIANS(PARAMETERS!$D$8-D8819)/2)*SIN(RADIANS(PARAMETERS!$D$8-D8819)/2))+(COS(RADIANS(D8819))*COS(RADIANS(PARAMETERS!$D$8))*SIN(RADIANS(PARAMETERS!$D$9-C8819)/2)*SIN(RADIANS(PARAMETERS!$D$9-C8819)/2))))*2*3958.756</f>
        <v>718.39599848467446</v>
      </c>
      <c r="F8819">
        <v>180.43609619141</v>
      </c>
      <c r="G8819">
        <v>208.74375915527</v>
      </c>
      <c r="H8819">
        <v>253.09255981445</v>
      </c>
      <c r="I8819">
        <v>292.79986572266</v>
      </c>
      <c r="J8819">
        <v>338.73727416992</v>
      </c>
      <c r="K8819" s="6">
        <f>IFERROR(EXP(TREND(LN($F$1:$J$1),LN(F8819:J8819),LN(Calculations!$B$3))),0)</f>
        <v>4.8154100789653903E-2</v>
      </c>
    </row>
    <row r="8820" spans="1:11" x14ac:dyDescent="0.35">
      <c r="A8820">
        <v>8817</v>
      </c>
      <c r="B8820" t="str">
        <f t="shared" si="137"/>
        <v>25-66</v>
      </c>
      <c r="C8820">
        <v>-65.773718006693002</v>
      </c>
      <c r="D8820">
        <v>24.768472460885</v>
      </c>
      <c r="E8820">
        <f>ASIN(SQRT((SIN(RADIANS(PARAMETERS!$D$8-D8820)/2)*SIN(RADIANS(PARAMETERS!$D$8-D8820)/2))+(COS(RADIANS(D8820))*COS(RADIANS(PARAMETERS!$D$8))*SIN(RADIANS(PARAMETERS!$D$9-C8820)/2)*SIN(RADIANS(PARAMETERS!$D$9-C8820)/2))))*2*3958.756</f>
        <v>726.27453455164584</v>
      </c>
      <c r="F8820">
        <v>180.78341674805</v>
      </c>
      <c r="G8820">
        <v>209.14619445801</v>
      </c>
      <c r="H8820">
        <v>253.58151245117</v>
      </c>
      <c r="I8820">
        <v>293.36645507813</v>
      </c>
      <c r="J8820">
        <v>339.39385986328</v>
      </c>
      <c r="K8820" s="6">
        <f>IFERROR(EXP(TREND(LN($F$1:$J$1),LN(F8820:J8820),LN(Calculations!$B$3))),0)</f>
        <v>4.8595628269250492E-2</v>
      </c>
    </row>
    <row r="8821" spans="1:11" x14ac:dyDescent="0.35">
      <c r="A8821">
        <v>8818</v>
      </c>
      <c r="B8821" t="str">
        <f t="shared" si="137"/>
        <v>25-66</v>
      </c>
      <c r="C8821">
        <v>-66.045039341594006</v>
      </c>
      <c r="D8821">
        <v>24.768472460885</v>
      </c>
      <c r="E8821">
        <f>ASIN(SQRT((SIN(RADIANS(PARAMETERS!$D$8-D8821)/2)*SIN(RADIANS(PARAMETERS!$D$8-D8821)/2))+(COS(RADIANS(D8821))*COS(RADIANS(PARAMETERS!$D$8))*SIN(RADIANS(PARAMETERS!$D$9-C8821)/2)*SIN(RADIANS(PARAMETERS!$D$9-C8821)/2))))*2*3958.756</f>
        <v>734.48910629475176</v>
      </c>
      <c r="F8821">
        <v>181.09100341797</v>
      </c>
      <c r="G8821">
        <v>209.48822021484</v>
      </c>
      <c r="H8821">
        <v>253.97409057617</v>
      </c>
      <c r="I8821">
        <v>293.80130004883</v>
      </c>
      <c r="J8821">
        <v>339.87460327148</v>
      </c>
      <c r="K8821" s="6">
        <f>IFERROR(EXP(TREND(LN($F$1:$J$1),LN(F8821:J8821),LN(Calculations!$B$3))),0)</f>
        <v>4.9009949424668429E-2</v>
      </c>
    </row>
    <row r="8822" spans="1:11" x14ac:dyDescent="0.35">
      <c r="A8822">
        <v>8819</v>
      </c>
      <c r="B8822" t="str">
        <f t="shared" si="137"/>
        <v>25-66.5</v>
      </c>
      <c r="C8822">
        <v>-66.316360676494995</v>
      </c>
      <c r="D8822">
        <v>24.768472460885</v>
      </c>
      <c r="E8822">
        <f>ASIN(SQRT((SIN(RADIANS(PARAMETERS!$D$8-D8822)/2)*SIN(RADIANS(PARAMETERS!$D$8-D8822)/2))+(COS(RADIANS(D8822))*COS(RADIANS(PARAMETERS!$D$8))*SIN(RADIANS(PARAMETERS!$D$9-C8822)/2)*SIN(RADIANS(PARAMETERS!$D$9-C8822)/2))))*2*3958.756</f>
        <v>743.0285469726789</v>
      </c>
      <c r="F8822">
        <v>181.39854431152</v>
      </c>
      <c r="G8822">
        <v>209.83274841309</v>
      </c>
      <c r="H8822">
        <v>254.37380981445</v>
      </c>
      <c r="I8822">
        <v>294.24801635742</v>
      </c>
      <c r="J8822">
        <v>340.37322998047</v>
      </c>
      <c r="K8822" s="6">
        <f>IFERROR(EXP(TREND(LN($F$1:$J$1),LN(F8822:J8822),LN(Calculations!$B$3))),0)</f>
        <v>4.9423625558335786E-2</v>
      </c>
    </row>
    <row r="8823" spans="1:11" x14ac:dyDescent="0.35">
      <c r="A8823">
        <v>8820</v>
      </c>
      <c r="B8823" t="str">
        <f t="shared" si="137"/>
        <v>25-66.5</v>
      </c>
      <c r="C8823">
        <v>-66.587682011395998</v>
      </c>
      <c r="D8823">
        <v>24.768472460885</v>
      </c>
      <c r="E8823">
        <f>ASIN(SQRT((SIN(RADIANS(PARAMETERS!$D$8-D8823)/2)*SIN(RADIANS(PARAMETERS!$D$8-D8823)/2))+(COS(RADIANS(D8823))*COS(RADIANS(PARAMETERS!$D$8))*SIN(RADIANS(PARAMETERS!$D$9-C8823)/2)*SIN(RADIANS(PARAMETERS!$D$9-C8823)/2))))*2*3958.756</f>
        <v>751.8817651163555</v>
      </c>
      <c r="F8823">
        <v>181.64895629883</v>
      </c>
      <c r="G8823">
        <v>210.10360717773</v>
      </c>
      <c r="H8823">
        <v>254.67207336426</v>
      </c>
      <c r="I8823">
        <v>294.56674194336</v>
      </c>
      <c r="J8823">
        <v>340.71160888672</v>
      </c>
      <c r="K8823" s="6">
        <f>IFERROR(EXP(TREND(LN($F$1:$J$1),LN(F8823:J8823),LN(Calculations!$B$3))),0)</f>
        <v>4.9777021661526998E-2</v>
      </c>
    </row>
    <row r="8824" spans="1:11" x14ac:dyDescent="0.35">
      <c r="A8824">
        <v>8821</v>
      </c>
      <c r="B8824" t="str">
        <f t="shared" si="137"/>
        <v>25-67</v>
      </c>
      <c r="C8824">
        <v>-66.859003346296006</v>
      </c>
      <c r="D8824">
        <v>24.768472460885</v>
      </c>
      <c r="E8824">
        <f>ASIN(SQRT((SIN(RADIANS(PARAMETERS!$D$8-D8824)/2)*SIN(RADIANS(PARAMETERS!$D$8-D8824)/2))+(COS(RADIANS(D8824))*COS(RADIANS(PARAMETERS!$D$8))*SIN(RADIANS(PARAMETERS!$D$9-C8824)/2)*SIN(RADIANS(PARAMETERS!$D$9-C8824)/2))))*2*3958.756</f>
        <v>761.0377868486737</v>
      </c>
      <c r="F8824">
        <v>181.8720703125</v>
      </c>
      <c r="G8824">
        <v>210.34339904785</v>
      </c>
      <c r="H8824">
        <v>254.93353271484</v>
      </c>
      <c r="I8824">
        <v>294.84368896484</v>
      </c>
      <c r="J8824">
        <v>341.00250244141</v>
      </c>
      <c r="K8824" s="6">
        <f>IFERROR(EXP(TREND(LN($F$1:$J$1),LN(F8824:J8824),LN(Calculations!$B$3))),0)</f>
        <v>5.0096206490086677E-2</v>
      </c>
    </row>
    <row r="8825" spans="1:11" x14ac:dyDescent="0.35">
      <c r="A8825">
        <v>8822</v>
      </c>
      <c r="B8825" t="str">
        <f t="shared" si="137"/>
        <v>25-67</v>
      </c>
      <c r="C8825">
        <v>-67.130324681196996</v>
      </c>
      <c r="D8825">
        <v>24.768472460885</v>
      </c>
      <c r="E8825">
        <f>ASIN(SQRT((SIN(RADIANS(PARAMETERS!$D$8-D8825)/2)*SIN(RADIANS(PARAMETERS!$D$8-D8825)/2))+(COS(RADIANS(D8825))*COS(RADIANS(PARAMETERS!$D$8))*SIN(RADIANS(PARAMETERS!$D$9-C8825)/2)*SIN(RADIANS(PARAMETERS!$D$9-C8825)/2))))*2*3958.756</f>
        <v>770.48579304498935</v>
      </c>
      <c r="F8825">
        <v>182.09773254395</v>
      </c>
      <c r="G8825">
        <v>210.59332275391</v>
      </c>
      <c r="H8825">
        <v>255.21876525879</v>
      </c>
      <c r="I8825">
        <v>295.15814208984</v>
      </c>
      <c r="J8825">
        <v>341.34832763672</v>
      </c>
      <c r="K8825" s="6">
        <f>IFERROR(EXP(TREND(LN($F$1:$J$1),LN(F8825:J8825),LN(Calculations!$B$3))),0)</f>
        <v>5.0409888675675307E-2</v>
      </c>
    </row>
    <row r="8826" spans="1:11" x14ac:dyDescent="0.35">
      <c r="A8826">
        <v>8823</v>
      </c>
      <c r="B8826" t="str">
        <f t="shared" si="137"/>
        <v>25-67.5</v>
      </c>
      <c r="C8826">
        <v>-67.401646016097999</v>
      </c>
      <c r="D8826">
        <v>24.768472460885</v>
      </c>
      <c r="E8826">
        <f>ASIN(SQRT((SIN(RADIANS(PARAMETERS!$D$8-D8826)/2)*SIN(RADIANS(PARAMETERS!$D$8-D8826)/2))+(COS(RADIANS(D8826))*COS(RADIANS(PARAMETERS!$D$8))*SIN(RADIANS(PARAMETERS!$D$9-C8826)/2)*SIN(RADIANS(PARAMETERS!$D$9-C8826)/2))))*2*3958.756</f>
        <v>780.21515150118876</v>
      </c>
      <c r="F8826">
        <v>182.26234436035</v>
      </c>
      <c r="G8826">
        <v>210.76824951172</v>
      </c>
      <c r="H8826">
        <v>255.40600585938</v>
      </c>
      <c r="I8826">
        <v>295.35302734375</v>
      </c>
      <c r="J8826">
        <v>341.54870605469</v>
      </c>
      <c r="K8826" s="6">
        <f>IFERROR(EXP(TREND(LN($F$1:$J$1),LN(F8826:J8826),LN(Calculations!$B$3))),0)</f>
        <v>5.0651232505001038E-2</v>
      </c>
    </row>
    <row r="8827" spans="1:11" x14ac:dyDescent="0.35">
      <c r="A8827">
        <v>8824</v>
      </c>
      <c r="B8827" t="str">
        <f t="shared" si="137"/>
        <v>25-67.5</v>
      </c>
      <c r="C8827">
        <v>-67.672967350999002</v>
      </c>
      <c r="D8827">
        <v>24.768472460885</v>
      </c>
      <c r="E8827">
        <f>ASIN(SQRT((SIN(RADIANS(PARAMETERS!$D$8-D8827)/2)*SIN(RADIANS(PARAMETERS!$D$8-D8827)/2))+(COS(RADIANS(D8827))*COS(RADIANS(PARAMETERS!$D$8))*SIN(RADIANS(PARAMETERS!$D$9-C8827)/2)*SIN(RADIANS(PARAMETERS!$D$9-C8827)/2))))*2*3958.756</f>
        <v>790.21544434136115</v>
      </c>
      <c r="F8827">
        <v>182.40202331543</v>
      </c>
      <c r="G8827">
        <v>210.91995239258</v>
      </c>
      <c r="H8827">
        <v>255.57411193848</v>
      </c>
      <c r="I8827">
        <v>295.53366088867</v>
      </c>
      <c r="J8827">
        <v>341.74166870117</v>
      </c>
      <c r="K8827" s="6">
        <f>IFERROR(EXP(TREND(LN($F$1:$J$1),LN(F8827:J8827),LN(Calculations!$B$3))),0)</f>
        <v>5.0851861942099674E-2</v>
      </c>
    </row>
    <row r="8828" spans="1:11" x14ac:dyDescent="0.35">
      <c r="A8828">
        <v>8825</v>
      </c>
      <c r="B8828" t="str">
        <f t="shared" si="137"/>
        <v>25-68</v>
      </c>
      <c r="C8828">
        <v>-67.944288685900005</v>
      </c>
      <c r="D8828">
        <v>24.768472460885</v>
      </c>
      <c r="E8828">
        <f>ASIN(SQRT((SIN(RADIANS(PARAMETERS!$D$8-D8828)/2)*SIN(RADIANS(PARAMETERS!$D$8-D8828)/2))+(COS(RADIANS(D8828))*COS(RADIANS(PARAMETERS!$D$8))*SIN(RADIANS(PARAMETERS!$D$9-C8828)/2)*SIN(RADIANS(PARAMETERS!$D$9-C8828)/2))))*2*3958.756</f>
        <v>800.47649094399492</v>
      </c>
      <c r="F8828">
        <v>182.54225158691</v>
      </c>
      <c r="G8828">
        <v>211.08462524414</v>
      </c>
      <c r="H8828">
        <v>255.77766418457</v>
      </c>
      <c r="I8828">
        <v>295.77255249023</v>
      </c>
      <c r="J8828">
        <v>342.02194213867</v>
      </c>
      <c r="K8828" s="6">
        <f>IFERROR(EXP(TREND(LN($F$1:$J$1),LN(F8828:J8828),LN(Calculations!$B$3))),0)</f>
        <v>5.1034772578758783E-2</v>
      </c>
    </row>
    <row r="8829" spans="1:11" x14ac:dyDescent="0.35">
      <c r="A8829">
        <v>8826</v>
      </c>
      <c r="B8829" t="str">
        <f t="shared" si="137"/>
        <v>25-68</v>
      </c>
      <c r="C8829">
        <v>-68.215610020800995</v>
      </c>
      <c r="D8829">
        <v>24.768472460885</v>
      </c>
      <c r="E8829">
        <f>ASIN(SQRT((SIN(RADIANS(PARAMETERS!$D$8-D8829)/2)*SIN(RADIANS(PARAMETERS!$D$8-D8829)/2))+(COS(RADIANS(D8829))*COS(RADIANS(PARAMETERS!$D$8))*SIN(RADIANS(PARAMETERS!$D$9-C8829)/2)*SIN(RADIANS(PARAMETERS!$D$9-C8829)/2))))*2*3958.756</f>
        <v>810.98836669981733</v>
      </c>
      <c r="F8829">
        <v>182.61511230469</v>
      </c>
      <c r="G8829">
        <v>211.16030883789</v>
      </c>
      <c r="H8829">
        <v>255.8556060791</v>
      </c>
      <c r="I8829">
        <v>295.85061645508</v>
      </c>
      <c r="J8829">
        <v>342.09826660156</v>
      </c>
      <c r="K8829" s="6">
        <f>IFERROR(EXP(TREND(LN($F$1:$J$1),LN(F8829:J8829),LN(Calculations!$B$3))),0)</f>
        <v>5.1145507996990622E-2</v>
      </c>
    </row>
    <row r="8830" spans="1:11" x14ac:dyDescent="0.35">
      <c r="A8830">
        <v>8827</v>
      </c>
      <c r="B8830" t="str">
        <f t="shared" si="137"/>
        <v>25-68.5</v>
      </c>
      <c r="C8830">
        <v>-68.486931355701998</v>
      </c>
      <c r="D8830">
        <v>24.768472460885</v>
      </c>
      <c r="E8830">
        <f>ASIN(SQRT((SIN(RADIANS(PARAMETERS!$D$8-D8830)/2)*SIN(RADIANS(PARAMETERS!$D$8-D8830)/2))+(COS(RADIANS(D8830))*COS(RADIANS(PARAMETERS!$D$8))*SIN(RADIANS(PARAMETERS!$D$9-C8830)/2)*SIN(RADIANS(PARAMETERS!$D$9-C8830)/2))))*2*3958.756</f>
        <v>821.7414179349729</v>
      </c>
      <c r="F8830">
        <v>182.67269897461</v>
      </c>
      <c r="G8830">
        <v>211.22457885742</v>
      </c>
      <c r="H8830">
        <v>255.92977905273</v>
      </c>
      <c r="I8830">
        <v>295.93313598633</v>
      </c>
      <c r="J8830">
        <v>342.18991088867</v>
      </c>
      <c r="K8830" s="6">
        <f>IFERROR(EXP(TREND(LN($F$1:$J$1),LN(F8830:J8830),LN(Calculations!$B$3))),0)</f>
        <v>5.1226167385315817E-2</v>
      </c>
    </row>
    <row r="8831" spans="1:11" x14ac:dyDescent="0.35">
      <c r="A8831">
        <v>8828</v>
      </c>
      <c r="B8831" t="str">
        <f t="shared" si="137"/>
        <v>25-69</v>
      </c>
      <c r="C8831">
        <v>-68.758252690603001</v>
      </c>
      <c r="D8831">
        <v>24.768472460885</v>
      </c>
      <c r="E8831">
        <f>ASIN(SQRT((SIN(RADIANS(PARAMETERS!$D$8-D8831)/2)*SIN(RADIANS(PARAMETERS!$D$8-D8831)/2))+(COS(RADIANS(D8831))*COS(RADIANS(PARAMETERS!$D$8))*SIN(RADIANS(PARAMETERS!$D$9-C8831)/2)*SIN(RADIANS(PARAMETERS!$D$9-C8831)/2))))*2*3958.756</f>
        <v>832.72627334316678</v>
      </c>
      <c r="F8831">
        <v>182.74125671387</v>
      </c>
      <c r="G8831">
        <v>211.31623840332</v>
      </c>
      <c r="H8831">
        <v>256.06072998047</v>
      </c>
      <c r="I8831">
        <v>296.10205078125</v>
      </c>
      <c r="J8831">
        <v>342.40551757813</v>
      </c>
      <c r="K8831" s="6">
        <f>IFERROR(EXP(TREND(LN($F$1:$J$1),LN(F8831:J8831),LN(Calculations!$B$3))),0)</f>
        <v>5.1298333804115637E-2</v>
      </c>
    </row>
    <row r="8832" spans="1:11" x14ac:dyDescent="0.35">
      <c r="A8832">
        <v>8829</v>
      </c>
      <c r="B8832" t="str">
        <f t="shared" si="137"/>
        <v>25-69</v>
      </c>
      <c r="C8832">
        <v>-69.029574025504004</v>
      </c>
      <c r="D8832">
        <v>24.768472460885</v>
      </c>
      <c r="E8832">
        <f>ASIN(SQRT((SIN(RADIANS(PARAMETERS!$D$8-D8832)/2)*SIN(RADIANS(PARAMETERS!$D$8-D8832)/2))+(COS(RADIANS(D8832))*COS(RADIANS(PARAMETERS!$D$8))*SIN(RADIANS(PARAMETERS!$D$9-C8832)/2)*SIN(RADIANS(PARAMETERS!$D$9-C8832)/2))))*2*3958.756</f>
        <v>843.9338522712784</v>
      </c>
      <c r="F8832">
        <v>182.73963928223</v>
      </c>
      <c r="G8832">
        <v>211.31530761719</v>
      </c>
      <c r="H8832">
        <v>256.06112670898</v>
      </c>
      <c r="I8832">
        <v>296.1037902832</v>
      </c>
      <c r="J8832">
        <v>342.40902709961</v>
      </c>
      <c r="K8832" s="6">
        <f>IFERROR(EXP(TREND(LN($F$1:$J$1),LN(F8832:J8832),LN(Calculations!$B$3))),0)</f>
        <v>5.1294705760261607E-2</v>
      </c>
    </row>
    <row r="8833" spans="1:11" x14ac:dyDescent="0.35">
      <c r="A8833">
        <v>8830</v>
      </c>
      <c r="B8833" t="str">
        <f t="shared" si="137"/>
        <v>25-69.5</v>
      </c>
      <c r="C8833">
        <v>-69.300895360404994</v>
      </c>
      <c r="D8833">
        <v>24.768472460885</v>
      </c>
      <c r="E8833">
        <f>ASIN(SQRT((SIN(RADIANS(PARAMETERS!$D$8-D8833)/2)*SIN(RADIANS(PARAMETERS!$D$8-D8833)/2))+(COS(RADIANS(D8833))*COS(RADIANS(PARAMETERS!$D$8))*SIN(RADIANS(PARAMETERS!$D$9-C8833)/2)*SIN(RADIANS(PARAMETERS!$D$9-C8833)/2))))*2*3958.756</f>
        <v>855.35537019653634</v>
      </c>
      <c r="F8833">
        <v>182.7414855957</v>
      </c>
      <c r="G8833">
        <v>211.33145141602</v>
      </c>
      <c r="H8833">
        <v>256.10317993164</v>
      </c>
      <c r="I8833">
        <v>296.17211914063</v>
      </c>
      <c r="J8833">
        <v>342.51086425781</v>
      </c>
      <c r="K8833" s="6">
        <f>IFERROR(EXP(TREND(LN($F$1:$J$1),LN(F8833:J8833),LN(Calculations!$B$3))),0)</f>
        <v>5.1275062512196497E-2</v>
      </c>
    </row>
    <row r="8834" spans="1:11" x14ac:dyDescent="0.35">
      <c r="A8834">
        <v>8831</v>
      </c>
      <c r="B8834" t="str">
        <f t="shared" si="137"/>
        <v>25-69.5</v>
      </c>
      <c r="C8834">
        <v>-69.572216695305997</v>
      </c>
      <c r="D8834">
        <v>24.768472460885</v>
      </c>
      <c r="E8834">
        <f>ASIN(SQRT((SIN(RADIANS(PARAMETERS!$D$8-D8834)/2)*SIN(RADIANS(PARAMETERS!$D$8-D8834)/2))+(COS(RADIANS(D8834))*COS(RADIANS(PARAMETERS!$D$8))*SIN(RADIANS(PARAMETERS!$D$9-C8834)/2)*SIN(RADIANS(PARAMETERS!$D$9-C8834)/2))))*2*3958.756</f>
        <v>866.98234172128036</v>
      </c>
      <c r="F8834">
        <v>182.77461242676</v>
      </c>
      <c r="G8834">
        <v>211.40612792969</v>
      </c>
      <c r="H8834">
        <v>256.25201416016</v>
      </c>
      <c r="I8834">
        <v>296.39538574219</v>
      </c>
      <c r="J8834">
        <v>342.82830810547</v>
      </c>
      <c r="K8834" s="6">
        <f>IFERROR(EXP(TREND(LN($F$1:$J$1),LN(F8834:J8834),LN(Calculations!$B$3))),0)</f>
        <v>5.1262083388965006E-2</v>
      </c>
    </row>
    <row r="8835" spans="1:11" x14ac:dyDescent="0.35">
      <c r="A8835">
        <v>8832</v>
      </c>
      <c r="B8835" t="str">
        <f t="shared" si="137"/>
        <v>25-70</v>
      </c>
      <c r="C8835">
        <v>-69.843538030207</v>
      </c>
      <c r="D8835">
        <v>24.768472460885</v>
      </c>
      <c r="E8835">
        <f>ASIN(SQRT((SIN(RADIANS(PARAMETERS!$D$8-D8835)/2)*SIN(RADIANS(PARAMETERS!$D$8-D8835)/2))+(COS(RADIANS(D8835))*COS(RADIANS(PARAMETERS!$D$8))*SIN(RADIANS(PARAMETERS!$D$9-C8835)/2)*SIN(RADIANS(PARAMETERS!$D$9-C8835)/2))))*2*3958.756</f>
        <v>878.80658139504101</v>
      </c>
      <c r="F8835">
        <v>182.7589263916</v>
      </c>
      <c r="G8835">
        <v>211.4284362793</v>
      </c>
      <c r="H8835">
        <v>256.34393310547</v>
      </c>
      <c r="I8835">
        <v>296.55856323242</v>
      </c>
      <c r="J8835">
        <v>343.08288574219</v>
      </c>
      <c r="K8835" s="6">
        <f>IFERROR(EXP(TREND(LN($F$1:$J$1),LN(F8835:J8835),LN(Calculations!$B$3))),0)</f>
        <v>5.1177739608641068E-2</v>
      </c>
    </row>
    <row r="8836" spans="1:11" x14ac:dyDescent="0.35">
      <c r="A8836">
        <v>8833</v>
      </c>
      <c r="B8836" t="str">
        <f t="shared" si="137"/>
        <v>25-70</v>
      </c>
      <c r="C8836">
        <v>-70.114859365108003</v>
      </c>
      <c r="D8836">
        <v>24.768472460885</v>
      </c>
      <c r="E8836">
        <f>ASIN(SQRT((SIN(RADIANS(PARAMETERS!$D$8-D8836)/2)*SIN(RADIANS(PARAMETERS!$D$8-D8836)/2))+(COS(RADIANS(D8836))*COS(RADIANS(PARAMETERS!$D$8))*SIN(RADIANS(PARAMETERS!$D$9-C8836)/2)*SIN(RADIANS(PARAMETERS!$D$9-C8836)/2))))*2*3958.756</f>
        <v>890.82020265444748</v>
      </c>
      <c r="F8836">
        <v>182.75411987305</v>
      </c>
      <c r="G8836">
        <v>211.47608947754</v>
      </c>
      <c r="H8836">
        <v>256.48709106445</v>
      </c>
      <c r="I8836">
        <v>296.79895019531</v>
      </c>
      <c r="J8836">
        <v>343.4475402832</v>
      </c>
      <c r="K8836" s="6">
        <f>IFERROR(EXP(TREND(LN($F$1:$J$1),LN(F8836:J8836),LN(Calculations!$B$3))),0)</f>
        <v>5.1088421326773888E-2</v>
      </c>
    </row>
    <row r="8837" spans="1:11" x14ac:dyDescent="0.35">
      <c r="A8837">
        <v>8834</v>
      </c>
      <c r="B8837" t="str">
        <f t="shared" ref="B8837:B8900" si="138">MROUND(D8837,1)&amp;MROUND(C8837,-0.5)</f>
        <v>25-70.5</v>
      </c>
      <c r="C8837">
        <v>-70.386180700009007</v>
      </c>
      <c r="D8837">
        <v>24.768472460885</v>
      </c>
      <c r="E8837">
        <f>ASIN(SQRT((SIN(RADIANS(PARAMETERS!$D$8-D8837)/2)*SIN(RADIANS(PARAMETERS!$D$8-D8837)/2))+(COS(RADIANS(D8837))*COS(RADIANS(PARAMETERS!$D$8))*SIN(RADIANS(PARAMETERS!$D$9-C8837)/2)*SIN(RADIANS(PARAMETERS!$D$9-C8837)/2))))*2*3958.756</f>
        <v>903.01561515031756</v>
      </c>
      <c r="F8837">
        <v>182.77386474609</v>
      </c>
      <c r="G8837">
        <v>211.56568908691</v>
      </c>
      <c r="H8837">
        <v>256.7028503418</v>
      </c>
      <c r="I8837">
        <v>297.14245605469</v>
      </c>
      <c r="J8837">
        <v>343.95367431641</v>
      </c>
      <c r="K8837" s="6">
        <f>IFERROR(EXP(TREND(LN($F$1:$J$1),LN(F8837:J8837),LN(Calculations!$B$3))),0)</f>
        <v>5.1011196979289929E-2</v>
      </c>
    </row>
    <row r="8838" spans="1:11" x14ac:dyDescent="0.35">
      <c r="A8838">
        <v>8835</v>
      </c>
      <c r="B8838" t="str">
        <f t="shared" si="138"/>
        <v>25-70.5</v>
      </c>
      <c r="C8838">
        <v>-70.657502034909996</v>
      </c>
      <c r="D8838">
        <v>24.768472460885</v>
      </c>
      <c r="E8838">
        <f>ASIN(SQRT((SIN(RADIANS(PARAMETERS!$D$8-D8838)/2)*SIN(RADIANS(PARAMETERS!$D$8-D8838)/2))+(COS(RADIANS(D8838))*COS(RADIANS(PARAMETERS!$D$8))*SIN(RADIANS(PARAMETERS!$D$9-C8838)/2)*SIN(RADIANS(PARAMETERS!$D$9-C8838)/2))))*2*3958.756</f>
        <v>915.38552070918161</v>
      </c>
      <c r="F8838">
        <v>182.74282836914</v>
      </c>
      <c r="G8838">
        <v>211.58387756348</v>
      </c>
      <c r="H8838">
        <v>256.81176757813</v>
      </c>
      <c r="I8838">
        <v>297.34457397461</v>
      </c>
      <c r="J8838">
        <v>344.2756652832</v>
      </c>
      <c r="K8838" s="6">
        <f>IFERROR(EXP(TREND(LN($F$1:$J$1),LN(F8838:J8838),LN(Calculations!$B$3))),0)</f>
        <v>5.0887005769151485E-2</v>
      </c>
    </row>
    <row r="8839" spans="1:11" x14ac:dyDescent="0.35">
      <c r="A8839">
        <v>8836</v>
      </c>
      <c r="B8839" t="str">
        <f t="shared" si="138"/>
        <v>25-71</v>
      </c>
      <c r="C8839">
        <v>-70.928823369810999</v>
      </c>
      <c r="D8839">
        <v>24.768472460885</v>
      </c>
      <c r="E8839">
        <f>ASIN(SQRT((SIN(RADIANS(PARAMETERS!$D$8-D8839)/2)*SIN(RADIANS(PARAMETERS!$D$8-D8839)/2))+(COS(RADIANS(D8839))*COS(RADIANS(PARAMETERS!$D$8))*SIN(RADIANS(PARAMETERS!$D$9-C8839)/2)*SIN(RADIANS(PARAMETERS!$D$9-C8839)/2))))*2*3958.756</f>
        <v>927.92290815406295</v>
      </c>
      <c r="F8839">
        <v>182.72743225098</v>
      </c>
      <c r="G8839">
        <v>211.61814880371</v>
      </c>
      <c r="H8839">
        <v>256.93688964844</v>
      </c>
      <c r="I8839">
        <v>297.56259155273</v>
      </c>
      <c r="J8839">
        <v>344.61276245117</v>
      </c>
      <c r="K8839" s="6">
        <f>IFERROR(EXP(TREND(LN($F$1:$J$1),LN(F8839:J8839),LN(Calculations!$B$3))),0)</f>
        <v>5.0787281160570193E-2</v>
      </c>
    </row>
    <row r="8840" spans="1:11" x14ac:dyDescent="0.35">
      <c r="A8840">
        <v>8837</v>
      </c>
      <c r="B8840" t="str">
        <f t="shared" si="138"/>
        <v>25-71</v>
      </c>
      <c r="C8840">
        <v>-71.200144704712002</v>
      </c>
      <c r="D8840">
        <v>24.768472460885</v>
      </c>
      <c r="E8840">
        <f>ASIN(SQRT((SIN(RADIANS(PARAMETERS!$D$8-D8840)/2)*SIN(RADIANS(PARAMETERS!$D$8-D8840)/2))+(COS(RADIANS(D8840))*COS(RADIANS(PARAMETERS!$D$8))*SIN(RADIANS(PARAMETERS!$D$9-C8840)/2)*SIN(RADIANS(PARAMETERS!$D$9-C8840)/2))))*2*3958.756</f>
        <v>940.62104718719729</v>
      </c>
      <c r="F8840">
        <v>182.73370361328</v>
      </c>
      <c r="G8840">
        <v>211.67362976074</v>
      </c>
      <c r="H8840">
        <v>257.08172607422</v>
      </c>
      <c r="I8840">
        <v>297.79818725586</v>
      </c>
      <c r="J8840">
        <v>344.96426391602</v>
      </c>
      <c r="K8840" s="6">
        <f>IFERROR(EXP(TREND(LN($F$1:$J$1),LN(F8840:J8840),LN(Calculations!$B$3))),0)</f>
        <v>5.0722145823858832E-2</v>
      </c>
    </row>
    <row r="8841" spans="1:11" x14ac:dyDescent="0.35">
      <c r="A8841">
        <v>8838</v>
      </c>
      <c r="B8841" t="str">
        <f t="shared" si="138"/>
        <v>25-71.5</v>
      </c>
      <c r="C8841">
        <v>-71.471466039613006</v>
      </c>
      <c r="D8841">
        <v>24.768472460885</v>
      </c>
      <c r="E8841">
        <f>ASIN(SQRT((SIN(RADIANS(PARAMETERS!$D$8-D8841)/2)*SIN(RADIANS(PARAMETERS!$D$8-D8841)/2))+(COS(RADIANS(D8841))*COS(RADIANS(PARAMETERS!$D$8))*SIN(RADIANS(PARAMETERS!$D$9-C8841)/2)*SIN(RADIANS(PARAMETERS!$D$9-C8841)/2))))*2*3958.756</f>
        <v>953.47348151596384</v>
      </c>
      <c r="F8841">
        <v>182.69979858398</v>
      </c>
      <c r="G8841">
        <v>211.65623474121</v>
      </c>
      <c r="H8841">
        <v>257.09579467773</v>
      </c>
      <c r="I8841">
        <v>297.8454284668</v>
      </c>
      <c r="J8841">
        <v>345.05487060547</v>
      </c>
      <c r="K8841" s="6">
        <f>IFERROR(EXP(TREND(LN($F$1:$J$1),LN(F8841:J8841),LN(Calculations!$B$3))),0)</f>
        <v>5.0644538904937385E-2</v>
      </c>
    </row>
    <row r="8842" spans="1:11" x14ac:dyDescent="0.35">
      <c r="A8842">
        <v>8839</v>
      </c>
      <c r="B8842" t="str">
        <f t="shared" si="138"/>
        <v>25-71.5</v>
      </c>
      <c r="C8842">
        <v>-71.742787374513995</v>
      </c>
      <c r="D8842">
        <v>24.768472460885</v>
      </c>
      <c r="E8842">
        <f>ASIN(SQRT((SIN(RADIANS(PARAMETERS!$D$8-D8842)/2)*SIN(RADIANS(PARAMETERS!$D$8-D8842)/2))+(COS(RADIANS(D8842))*COS(RADIANS(PARAMETERS!$D$8))*SIN(RADIANS(PARAMETERS!$D$9-C8842)/2)*SIN(RADIANS(PARAMETERS!$D$9-C8842)/2))))*2*3958.756</f>
        <v>966.47402138284895</v>
      </c>
      <c r="F8842">
        <v>182.69108581543</v>
      </c>
      <c r="G8842">
        <v>211.66456604004</v>
      </c>
      <c r="H8842">
        <v>257.13549804688</v>
      </c>
      <c r="I8842">
        <v>297.91741943359</v>
      </c>
      <c r="J8842">
        <v>345.16839599609</v>
      </c>
      <c r="K8842" s="6">
        <f>IFERROR(EXP(TREND(LN($F$1:$J$1),LN(F8842:J8842),LN(Calculations!$B$3))),0)</f>
        <v>5.0605308901006764E-2</v>
      </c>
    </row>
    <row r="8843" spans="1:11" x14ac:dyDescent="0.35">
      <c r="A8843">
        <v>8840</v>
      </c>
      <c r="B8843" t="str">
        <f t="shared" si="138"/>
        <v>25-72</v>
      </c>
      <c r="C8843">
        <v>-72.014108709414998</v>
      </c>
      <c r="D8843">
        <v>24.768472460885</v>
      </c>
      <c r="E8843">
        <f>ASIN(SQRT((SIN(RADIANS(PARAMETERS!$D$8-D8843)/2)*SIN(RADIANS(PARAMETERS!$D$8-D8843)/2))+(COS(RADIANS(D8843))*COS(RADIANS(PARAMETERS!$D$8))*SIN(RADIANS(PARAMETERS!$D$9-C8843)/2)*SIN(RADIANS(PARAMETERS!$D$9-C8843)/2))))*2*3958.756</f>
        <v>979.61673564110322</v>
      </c>
      <c r="F8843">
        <v>182.71022033691</v>
      </c>
      <c r="G8843">
        <v>211.70240783691</v>
      </c>
      <c r="H8843">
        <v>257.20672607422</v>
      </c>
      <c r="I8843">
        <v>298.02203369141</v>
      </c>
      <c r="J8843">
        <v>345.31527709961</v>
      </c>
      <c r="K8843" s="6">
        <f>IFERROR(EXP(TREND(LN($F$1:$J$1),LN(F8843:J8843),LN(Calculations!$B$3))),0)</f>
        <v>5.0606562328085192E-2</v>
      </c>
    </row>
    <row r="8844" spans="1:11" x14ac:dyDescent="0.35">
      <c r="A8844">
        <v>8841</v>
      </c>
      <c r="B8844" t="str">
        <f t="shared" si="138"/>
        <v>25-72.5</v>
      </c>
      <c r="C8844">
        <v>-72.285430044316001</v>
      </c>
      <c r="D8844">
        <v>24.768472460885</v>
      </c>
      <c r="E8844">
        <f>ASIN(SQRT((SIN(RADIANS(PARAMETERS!$D$8-D8844)/2)*SIN(RADIANS(PARAMETERS!$D$8-D8844)/2))+(COS(RADIANS(D8844))*COS(RADIANS(PARAMETERS!$D$8))*SIN(RADIANS(PARAMETERS!$D$9-C8844)/2)*SIN(RADIANS(PARAMETERS!$D$9-C8844)/2))))*2*3958.756</f>
        <v>992.89594349989181</v>
      </c>
      <c r="F8844">
        <v>182.73710632324</v>
      </c>
      <c r="G8844">
        <v>211.73739624023</v>
      </c>
      <c r="H8844">
        <v>257.25540161133</v>
      </c>
      <c r="I8844">
        <v>298.08389282227</v>
      </c>
      <c r="J8844">
        <v>345.39324951172</v>
      </c>
      <c r="K8844" s="6">
        <f>IFERROR(EXP(TREND(LN($F$1:$J$1),LN(F8844:J8844),LN(Calculations!$B$3))),0)</f>
        <v>5.0635791826594771E-2</v>
      </c>
    </row>
    <row r="8845" spans="1:11" x14ac:dyDescent="0.35">
      <c r="A8845">
        <v>8842</v>
      </c>
      <c r="B8845" t="str">
        <f t="shared" si="138"/>
        <v>25-72.5</v>
      </c>
      <c r="C8845">
        <v>-72.556751379217005</v>
      </c>
      <c r="D8845">
        <v>24.768472460885</v>
      </c>
      <c r="E8845">
        <f>ASIN(SQRT((SIN(RADIANS(PARAMETERS!$D$8-D8845)/2)*SIN(RADIANS(PARAMETERS!$D$8-D8845)/2))+(COS(RADIANS(D8845))*COS(RADIANS(PARAMETERS!$D$8))*SIN(RADIANS(PARAMETERS!$D$9-C8845)/2)*SIN(RADIANS(PARAMETERS!$D$9-C8845)/2))))*2*3958.756</f>
        <v>1006.3062060463781</v>
      </c>
      <c r="F8845">
        <v>182.85093688965</v>
      </c>
      <c r="G8845">
        <v>211.8876953125</v>
      </c>
      <c r="H8845">
        <v>257.46759033203</v>
      </c>
      <c r="I8845">
        <v>298.35571289063</v>
      </c>
      <c r="J8845">
        <v>345.73834228516</v>
      </c>
      <c r="K8845" s="6">
        <f>IFERROR(EXP(TREND(LN($F$1:$J$1),LN(F8845:J8845),LN(Calculations!$B$3))),0)</f>
        <v>5.0756450610116167E-2</v>
      </c>
    </row>
    <row r="8846" spans="1:11" x14ac:dyDescent="0.35">
      <c r="A8846">
        <v>8843</v>
      </c>
      <c r="B8846" t="str">
        <f t="shared" si="138"/>
        <v>25-73</v>
      </c>
      <c r="C8846">
        <v>-72.828072714117994</v>
      </c>
      <c r="D8846">
        <v>24.768472460885</v>
      </c>
      <c r="E8846">
        <f>ASIN(SQRT((SIN(RADIANS(PARAMETERS!$D$8-D8846)/2)*SIN(RADIANS(PARAMETERS!$D$8-D8846)/2))+(COS(RADIANS(D8846))*COS(RADIANS(PARAMETERS!$D$8))*SIN(RADIANS(PARAMETERS!$D$9-C8846)/2)*SIN(RADIANS(PARAMETERS!$D$9-C8846)/2))))*2*3958.756</f>
        <v>1019.8423176371916</v>
      </c>
      <c r="F8846">
        <v>183.01664733887</v>
      </c>
      <c r="G8846">
        <v>212.10403442383</v>
      </c>
      <c r="H8846">
        <v>257.76956176758</v>
      </c>
      <c r="I8846">
        <v>298.73992919922</v>
      </c>
      <c r="J8846">
        <v>346.2233581543</v>
      </c>
      <c r="K8846" s="6">
        <f>IFERROR(EXP(TREND(LN($F$1:$J$1),LN(F8846:J8846),LN(Calculations!$B$3))),0)</f>
        <v>5.0936026537653813E-2</v>
      </c>
    </row>
    <row r="8847" spans="1:11" x14ac:dyDescent="0.35">
      <c r="A8847">
        <v>8844</v>
      </c>
      <c r="B8847" t="str">
        <f t="shared" si="138"/>
        <v>25-73</v>
      </c>
      <c r="C8847">
        <v>-73.099394049018997</v>
      </c>
      <c r="D8847">
        <v>24.768472460885</v>
      </c>
      <c r="E8847">
        <f>ASIN(SQRT((SIN(RADIANS(PARAMETERS!$D$8-D8847)/2)*SIN(RADIANS(PARAMETERS!$D$8-D8847)/2))+(COS(RADIANS(D8847))*COS(RADIANS(PARAMETERS!$D$8))*SIN(RADIANS(PARAMETERS!$D$9-C8847)/2)*SIN(RADIANS(PARAMETERS!$D$9-C8847)/2))))*2*3958.756</f>
        <v>1033.4992972382458</v>
      </c>
      <c r="F8847">
        <v>183.0842590332</v>
      </c>
      <c r="G8847">
        <v>212.17393493652</v>
      </c>
      <c r="H8847">
        <v>257.84097290039</v>
      </c>
      <c r="I8847">
        <v>298.81085205078</v>
      </c>
      <c r="J8847">
        <v>346.29187011719</v>
      </c>
      <c r="K8847" s="6">
        <f>IFERROR(EXP(TREND(LN($F$1:$J$1),LN(F8847:J8847),LN(Calculations!$B$3))),0)</f>
        <v>5.1037345505144008E-2</v>
      </c>
    </row>
    <row r="8848" spans="1:11" x14ac:dyDescent="0.35">
      <c r="A8848">
        <v>8845</v>
      </c>
      <c r="B8848" t="str">
        <f t="shared" si="138"/>
        <v>25-73.5</v>
      </c>
      <c r="C8848">
        <v>-73.37071538392</v>
      </c>
      <c r="D8848">
        <v>24.768472460885</v>
      </c>
      <c r="E8848">
        <f>ASIN(SQRT((SIN(RADIANS(PARAMETERS!$D$8-D8848)/2)*SIN(RADIANS(PARAMETERS!$D$8-D8848)/2))+(COS(RADIANS(D8848))*COS(RADIANS(PARAMETERS!$D$8))*SIN(RADIANS(PARAMETERS!$D$9-C8848)/2)*SIN(RADIANS(PARAMETERS!$D$9-C8848)/2))))*2*3958.756</f>
        <v>1047.2723797797082</v>
      </c>
      <c r="F8848">
        <v>183.13467407227</v>
      </c>
      <c r="G8848">
        <v>212.21040344238</v>
      </c>
      <c r="H8848">
        <v>257.85009765625</v>
      </c>
      <c r="I8848">
        <v>298.79067993164</v>
      </c>
      <c r="J8848">
        <v>346.23294067383</v>
      </c>
      <c r="K8848" s="6">
        <f>IFERROR(EXP(TREND(LN($F$1:$J$1),LN(F8848:J8848),LN(Calculations!$B$3))),0)</f>
        <v>5.1136924410518717E-2</v>
      </c>
    </row>
    <row r="8849" spans="1:11" x14ac:dyDescent="0.35">
      <c r="A8849">
        <v>8846</v>
      </c>
      <c r="B8849" t="str">
        <f t="shared" si="138"/>
        <v>25-73.5</v>
      </c>
      <c r="C8849">
        <v>-73.642036718821004</v>
      </c>
      <c r="D8849">
        <v>24.768472460885</v>
      </c>
      <c r="E8849">
        <f>ASIN(SQRT((SIN(RADIANS(PARAMETERS!$D$8-D8849)/2)*SIN(RADIANS(PARAMETERS!$D$8-D8849)/2))+(COS(RADIANS(D8849))*COS(RADIANS(PARAMETERS!$D$8))*SIN(RADIANS(PARAMETERS!$D$9-C8849)/2)*SIN(RADIANS(PARAMETERS!$D$9-C8849)/2))))*2*3958.756</f>
        <v>1061.1570075821262</v>
      </c>
      <c r="F8849">
        <v>183.15898132324</v>
      </c>
      <c r="G8849">
        <v>212.20204162598</v>
      </c>
      <c r="H8849">
        <v>257.78143310547</v>
      </c>
      <c r="I8849">
        <v>298.65997314453</v>
      </c>
      <c r="J8849">
        <v>346.02230834961</v>
      </c>
      <c r="K8849" s="6">
        <f>IFERROR(EXP(TREND(LN($F$1:$J$1),LN(F8849:J8849),LN(Calculations!$B$3))),0)</f>
        <v>5.1224801972545107E-2</v>
      </c>
    </row>
    <row r="8850" spans="1:11" x14ac:dyDescent="0.35">
      <c r="A8850">
        <v>8847</v>
      </c>
      <c r="B8850" t="str">
        <f t="shared" si="138"/>
        <v>25-74</v>
      </c>
      <c r="C8850">
        <v>-73.913358053722007</v>
      </c>
      <c r="D8850">
        <v>24.768472460885</v>
      </c>
      <c r="E8850">
        <f>ASIN(SQRT((SIN(RADIANS(PARAMETERS!$D$8-D8850)/2)*SIN(RADIANS(PARAMETERS!$D$8-D8850)/2))+(COS(RADIANS(D8850))*COS(RADIANS(PARAMETERS!$D$8))*SIN(RADIANS(PARAMETERS!$D$9-C8850)/2)*SIN(RADIANS(PARAMETERS!$D$9-C8850)/2))))*2*3958.756</f>
        <v>1075.1488219001048</v>
      </c>
      <c r="F8850">
        <v>183.13977050781</v>
      </c>
      <c r="G8850">
        <v>212.12271118164</v>
      </c>
      <c r="H8850">
        <v>257.59359741211</v>
      </c>
      <c r="I8850">
        <v>298.36233520508</v>
      </c>
      <c r="J8850">
        <v>345.58499145508</v>
      </c>
      <c r="K8850" s="6">
        <f>IFERROR(EXP(TREND(LN($F$1:$J$1),LN(F8850:J8850),LN(Calculations!$B$3))),0)</f>
        <v>5.1287377227965246E-2</v>
      </c>
    </row>
    <row r="8851" spans="1:11" x14ac:dyDescent="0.35">
      <c r="A8851">
        <v>8848</v>
      </c>
      <c r="B8851" t="str">
        <f t="shared" si="138"/>
        <v>25-74</v>
      </c>
      <c r="C8851">
        <v>-74.184679388622996</v>
      </c>
      <c r="D8851">
        <v>24.768472460885</v>
      </c>
      <c r="E8851">
        <f>ASIN(SQRT((SIN(RADIANS(PARAMETERS!$D$8-D8851)/2)*SIN(RADIANS(PARAMETERS!$D$8-D8851)/2))+(COS(RADIANS(D8851))*COS(RADIANS(PARAMETERS!$D$8))*SIN(RADIANS(PARAMETERS!$D$9-C8851)/2)*SIN(RADIANS(PARAMETERS!$D$9-C8851)/2))))*2*3958.756</f>
        <v>1089.2436546214967</v>
      </c>
      <c r="F8851">
        <v>183.15361022949</v>
      </c>
      <c r="G8851">
        <v>212.08815002441</v>
      </c>
      <c r="H8851">
        <v>257.47064208984</v>
      </c>
      <c r="I8851">
        <v>298.14920043945</v>
      </c>
      <c r="J8851">
        <v>345.25637817383</v>
      </c>
      <c r="K8851" s="6">
        <f>IFERROR(EXP(TREND(LN($F$1:$J$1),LN(F8851:J8851),LN(Calculations!$B$3))),0)</f>
        <v>5.1383871677328059E-2</v>
      </c>
    </row>
    <row r="8852" spans="1:11" x14ac:dyDescent="0.35">
      <c r="A8852">
        <v>8849</v>
      </c>
      <c r="B8852" t="str">
        <f t="shared" si="138"/>
        <v>25-74.5</v>
      </c>
      <c r="C8852">
        <v>-74.456000723523999</v>
      </c>
      <c r="D8852">
        <v>24.768472460885</v>
      </c>
      <c r="E8852">
        <f>ASIN(SQRT((SIN(RADIANS(PARAMETERS!$D$8-D8852)/2)*SIN(RADIANS(PARAMETERS!$D$8-D8852)/2))+(COS(RADIANS(D8852))*COS(RADIANS(PARAMETERS!$D$8))*SIN(RADIANS(PARAMETERS!$D$9-C8852)/2)*SIN(RADIANS(PARAMETERS!$D$9-C8852)/2))))*2*3958.756</f>
        <v>1103.4375201526605</v>
      </c>
      <c r="F8852">
        <v>183.17274475098</v>
      </c>
      <c r="G8852">
        <v>212.05889892578</v>
      </c>
      <c r="H8852">
        <v>257.35287475586</v>
      </c>
      <c r="I8852">
        <v>297.94097900391</v>
      </c>
      <c r="J8852">
        <v>344.93225097656</v>
      </c>
      <c r="K8852" s="6">
        <f>IFERROR(EXP(TREND(LN($F$1:$J$1),LN(F8852:J8852),LN(Calculations!$B$3))),0)</f>
        <v>5.1489199232861271E-2</v>
      </c>
    </row>
    <row r="8853" spans="1:11" x14ac:dyDescent="0.35">
      <c r="A8853">
        <v>8850</v>
      </c>
      <c r="B8853" t="str">
        <f t="shared" si="138"/>
        <v>25-74.5</v>
      </c>
      <c r="C8853">
        <v>-74.727322058425003</v>
      </c>
      <c r="D8853">
        <v>24.768472460885</v>
      </c>
      <c r="E8853">
        <f>ASIN(SQRT((SIN(RADIANS(PARAMETERS!$D$8-D8853)/2)*SIN(RADIANS(PARAMETERS!$D$8-D8853)/2))+(COS(RADIANS(D8853))*COS(RADIANS(PARAMETERS!$D$8))*SIN(RADIANS(PARAMETERS!$D$9-C8853)/2)*SIN(RADIANS(PARAMETERS!$D$9-C8853)/2))))*2*3958.756</f>
        <v>1117.7266075139021</v>
      </c>
      <c r="F8853">
        <v>183.14698791504</v>
      </c>
      <c r="G8853">
        <v>211.96235656738</v>
      </c>
      <c r="H8853">
        <v>257.12899780273</v>
      </c>
      <c r="I8853">
        <v>297.58856201172</v>
      </c>
      <c r="J8853">
        <v>344.41665649414</v>
      </c>
      <c r="K8853" s="6">
        <f>IFERROR(EXP(TREND(LN($F$1:$J$1),LN(F8853:J8853),LN(Calculations!$B$3))),0)</f>
        <v>5.1559206754405167E-2</v>
      </c>
    </row>
    <row r="8854" spans="1:11" x14ac:dyDescent="0.35">
      <c r="A8854">
        <v>8851</v>
      </c>
      <c r="B8854" t="str">
        <f t="shared" si="138"/>
        <v>25-75</v>
      </c>
      <c r="C8854">
        <v>-74.998643393324997</v>
      </c>
      <c r="D8854">
        <v>24.768472460885</v>
      </c>
      <c r="E8854">
        <f>ASIN(SQRT((SIN(RADIANS(PARAMETERS!$D$8-D8854)/2)*SIN(RADIANS(PARAMETERS!$D$8-D8854)/2))+(COS(RADIANS(D8854))*COS(RADIANS(PARAMETERS!$D$8))*SIN(RADIANS(PARAMETERS!$D$9-C8854)/2)*SIN(RADIANS(PARAMETERS!$D$9-C8854)/2))))*2*3958.756</f>
        <v>1132.1072726635973</v>
      </c>
      <c r="F8854">
        <v>183.13569641113</v>
      </c>
      <c r="G8854">
        <v>211.88941955566</v>
      </c>
      <c r="H8854">
        <v>256.94494628906</v>
      </c>
      <c r="I8854">
        <v>297.29229736328</v>
      </c>
      <c r="J8854">
        <v>343.97772216797</v>
      </c>
      <c r="K8854" s="6">
        <f>IFERROR(EXP(TREND(LN($F$1:$J$1),LN(F8854:J8854),LN(Calculations!$B$3))),0)</f>
        <v>5.1637888317126159E-2</v>
      </c>
    </row>
    <row r="8855" spans="1:11" x14ac:dyDescent="0.35">
      <c r="A8855">
        <v>8852</v>
      </c>
      <c r="B8855" t="str">
        <f t="shared" si="138"/>
        <v>25-75.5</v>
      </c>
      <c r="C8855">
        <v>-75.269964728226</v>
      </c>
      <c r="D8855">
        <v>24.768472460885</v>
      </c>
      <c r="E8855">
        <f>ASIN(SQRT((SIN(RADIANS(PARAMETERS!$D$8-D8855)/2)*SIN(RADIANS(PARAMETERS!$D$8-D8855)/2))+(COS(RADIANS(D8855))*COS(RADIANS(PARAMETERS!$D$8))*SIN(RADIANS(PARAMETERS!$D$9-C8855)/2)*SIN(RADIANS(PARAMETERS!$D$9-C8855)/2))))*2*3958.756</f>
        <v>1146.5760310650562</v>
      </c>
      <c r="F8855">
        <v>183.07775878906</v>
      </c>
      <c r="G8855">
        <v>211.75796508789</v>
      </c>
      <c r="H8855">
        <v>256.68270874023</v>
      </c>
      <c r="I8855">
        <v>296.89926147461</v>
      </c>
      <c r="J8855">
        <v>343.41967773438</v>
      </c>
      <c r="K8855" s="6">
        <f>IFERROR(EXP(TREND(LN($F$1:$J$1),LN(F8855:J8855),LN(Calculations!$B$3))),0)</f>
        <v>5.1661597543490895E-2</v>
      </c>
    </row>
    <row r="8856" spans="1:11" x14ac:dyDescent="0.35">
      <c r="A8856">
        <v>8853</v>
      </c>
      <c r="B8856" t="str">
        <f t="shared" si="138"/>
        <v>25-75.5</v>
      </c>
      <c r="C8856">
        <v>-75.541286063127004</v>
      </c>
      <c r="D8856">
        <v>24.768472460885</v>
      </c>
      <c r="E8856">
        <f>ASIN(SQRT((SIN(RADIANS(PARAMETERS!$D$8-D8856)/2)*SIN(RADIANS(PARAMETERS!$D$8-D8856)/2))+(COS(RADIANS(D8856))*COS(RADIANS(PARAMETERS!$D$8))*SIN(RADIANS(PARAMETERS!$D$9-C8856)/2)*SIN(RADIANS(PARAMETERS!$D$9-C8856)/2))))*2*3958.756</f>
        <v>1161.1295505049577</v>
      </c>
      <c r="F8856">
        <v>182.87007141113</v>
      </c>
      <c r="G8856">
        <v>211.4287109375</v>
      </c>
      <c r="H8856">
        <v>256.14147949219</v>
      </c>
      <c r="I8856">
        <v>296.14926147461</v>
      </c>
      <c r="J8856">
        <v>342.40924072266</v>
      </c>
      <c r="K8856" s="6">
        <f>IFERROR(EXP(TREND(LN($F$1:$J$1),LN(F8856:J8856),LN(Calculations!$B$3))),0)</f>
        <v>5.1523019974070605E-2</v>
      </c>
    </row>
    <row r="8857" spans="1:11" x14ac:dyDescent="0.35">
      <c r="A8857">
        <v>8854</v>
      </c>
      <c r="B8857" t="str">
        <f t="shared" si="138"/>
        <v>25-76</v>
      </c>
      <c r="C8857">
        <v>-75.812607398028007</v>
      </c>
      <c r="D8857">
        <v>24.768472460885</v>
      </c>
      <c r="E8857">
        <f>ASIN(SQRT((SIN(RADIANS(PARAMETERS!$D$8-D8857)/2)*SIN(RADIANS(PARAMETERS!$D$8-D8857)/2))+(COS(RADIANS(D8857))*COS(RADIANS(PARAMETERS!$D$8))*SIN(RADIANS(PARAMETERS!$D$9-C8857)/2)*SIN(RADIANS(PARAMETERS!$D$9-C8857)/2))))*2*3958.756</f>
        <v>1175.7646441705815</v>
      </c>
      <c r="F8857">
        <v>182.53047180176</v>
      </c>
      <c r="G8857">
        <v>210.93327331543</v>
      </c>
      <c r="H8857">
        <v>255.37712097168</v>
      </c>
      <c r="I8857">
        <v>295.12246704102</v>
      </c>
      <c r="J8857">
        <v>341.05709838867</v>
      </c>
      <c r="K8857" s="6">
        <f>IFERROR(EXP(TREND(LN($F$1:$J$1),LN(F8857:J8857),LN(Calculations!$B$3))),0)</f>
        <v>5.122825003121044E-2</v>
      </c>
    </row>
    <row r="8858" spans="1:11" x14ac:dyDescent="0.35">
      <c r="A8858">
        <v>8855</v>
      </c>
      <c r="B8858" t="str">
        <f t="shared" si="138"/>
        <v>25-76</v>
      </c>
      <c r="C8858">
        <v>-76.083928732928996</v>
      </c>
      <c r="D8858">
        <v>24.768472460885</v>
      </c>
      <c r="E8858">
        <f>ASIN(SQRT((SIN(RADIANS(PARAMETERS!$D$8-D8858)/2)*SIN(RADIANS(PARAMETERS!$D$8-D8858)/2))+(COS(RADIANS(D8858))*COS(RADIANS(PARAMETERS!$D$8))*SIN(RADIANS(PARAMETERS!$D$9-C8858)/2)*SIN(RADIANS(PARAMETERS!$D$9-C8858)/2))))*2*3958.756</f>
        <v>1190.478263988228</v>
      </c>
      <c r="F8858">
        <v>182.09649658203</v>
      </c>
      <c r="G8858">
        <v>210.31443786621</v>
      </c>
      <c r="H8858">
        <v>254.44047546387</v>
      </c>
      <c r="I8858">
        <v>293.87649536133</v>
      </c>
      <c r="J8858">
        <v>339.42846679688</v>
      </c>
      <c r="K8858" s="6">
        <f>IFERROR(EXP(TREND(LN($F$1:$J$1),LN(F8858:J8858),LN(Calculations!$B$3))),0)</f>
        <v>5.0829219272108442E-2</v>
      </c>
    </row>
    <row r="8859" spans="1:11" x14ac:dyDescent="0.35">
      <c r="A8859">
        <v>8856</v>
      </c>
      <c r="B8859" t="str">
        <f t="shared" si="138"/>
        <v>25-76.5</v>
      </c>
      <c r="C8859">
        <v>-76.355250067829999</v>
      </c>
      <c r="D8859">
        <v>24.768472460885</v>
      </c>
      <c r="E8859">
        <f>ASIN(SQRT((SIN(RADIANS(PARAMETERS!$D$8-D8859)/2)*SIN(RADIANS(PARAMETERS!$D$8-D8859)/2))+(COS(RADIANS(D8859))*COS(RADIANS(PARAMETERS!$D$8))*SIN(RADIANS(PARAMETERS!$D$9-C8859)/2)*SIN(RADIANS(PARAMETERS!$D$9-C8859)/2))))*2*3958.756</f>
        <v>1205.2674942238871</v>
      </c>
      <c r="F8859">
        <v>181.66090393066</v>
      </c>
      <c r="G8859">
        <v>209.68713378906</v>
      </c>
      <c r="H8859">
        <v>253.48277282715</v>
      </c>
      <c r="I8859">
        <v>292.59655761719</v>
      </c>
      <c r="J8859">
        <v>337.7492980957</v>
      </c>
      <c r="K8859" s="6">
        <f>IFERROR(EXP(TREND(LN($F$1:$J$1),LN(F8859:J8859),LN(Calculations!$B$3))),0)</f>
        <v>5.0438904563847788E-2</v>
      </c>
    </row>
    <row r="8860" spans="1:11" x14ac:dyDescent="0.35">
      <c r="A8860">
        <v>8857</v>
      </c>
      <c r="B8860" t="str">
        <f t="shared" si="138"/>
        <v>25-76.5</v>
      </c>
      <c r="C8860">
        <v>-76.626571402731003</v>
      </c>
      <c r="D8860">
        <v>24.768472460885</v>
      </c>
      <c r="E8860">
        <f>ASIN(SQRT((SIN(RADIANS(PARAMETERS!$D$8-D8860)/2)*SIN(RADIANS(PARAMETERS!$D$8-D8860)/2))+(COS(RADIANS(D8860))*COS(RADIANS(PARAMETERS!$D$8))*SIN(RADIANS(PARAMETERS!$D$9-C8860)/2)*SIN(RADIANS(PARAMETERS!$D$9-C8860)/2))))*2*3958.756</f>
        <v>1220.1295453447731</v>
      </c>
      <c r="F8860">
        <v>181.37149047852</v>
      </c>
      <c r="G8860">
        <v>209.26287841797</v>
      </c>
      <c r="H8860">
        <v>252.8256072998</v>
      </c>
      <c r="I8860">
        <v>291.71182250977</v>
      </c>
      <c r="J8860">
        <v>336.58224487305</v>
      </c>
      <c r="K8860" s="6">
        <f>IFERROR(EXP(TREND(LN($F$1:$J$1),LN(F8860:J8860),LN(Calculations!$B$3))),0)</f>
        <v>5.0190915826595024E-2</v>
      </c>
    </row>
    <row r="8861" spans="1:11" x14ac:dyDescent="0.35">
      <c r="A8861">
        <v>8858</v>
      </c>
      <c r="B8861" t="str">
        <f t="shared" si="138"/>
        <v>25-77</v>
      </c>
      <c r="C8861">
        <v>-76.897892737632006</v>
      </c>
      <c r="D8861">
        <v>24.768472460885</v>
      </c>
      <c r="E8861">
        <f>ASIN(SQRT((SIN(RADIANS(PARAMETERS!$D$8-D8861)/2)*SIN(RADIANS(PARAMETERS!$D$8-D8861)/2))+(COS(RADIANS(D8861))*COS(RADIANS(PARAMETERS!$D$8))*SIN(RADIANS(PARAMETERS!$D$9-C8861)/2)*SIN(RADIANS(PARAMETERS!$D$9-C8861)/2))))*2*3958.756</f>
        <v>1235.0617481387362</v>
      </c>
      <c r="F8861">
        <v>181.15986633301</v>
      </c>
      <c r="G8861">
        <v>208.9493560791</v>
      </c>
      <c r="H8861">
        <v>252.33586120605</v>
      </c>
      <c r="I8861">
        <v>291.04977416992</v>
      </c>
      <c r="J8861">
        <v>335.70635986328</v>
      </c>
      <c r="K8861" s="6">
        <f>IFERROR(EXP(TREND(LN($F$1:$J$1),LN(F8861:J8861),LN(Calculations!$B$3))),0)</f>
        <v>5.001446609989043E-2</v>
      </c>
    </row>
    <row r="8862" spans="1:11" x14ac:dyDescent="0.35">
      <c r="A8862">
        <v>8859</v>
      </c>
      <c r="B8862" t="str">
        <f t="shared" si="138"/>
        <v>25-77</v>
      </c>
      <c r="C8862">
        <v>-77.169214072532995</v>
      </c>
      <c r="D8862">
        <v>24.768472460885</v>
      </c>
      <c r="E8862">
        <f>ASIN(SQRT((SIN(RADIANS(PARAMETERS!$D$8-D8862)/2)*SIN(RADIANS(PARAMETERS!$D$8-D8862)/2))+(COS(RADIANS(D8862))*COS(RADIANS(PARAMETERS!$D$8))*SIN(RADIANS(PARAMETERS!$D$9-C8862)/2)*SIN(RADIANS(PARAMETERS!$D$9-C8862)/2))))*2*3958.756</f>
        <v>1250.0615480871652</v>
      </c>
      <c r="F8862">
        <v>180.95443725586</v>
      </c>
      <c r="G8862">
        <v>208.65132141113</v>
      </c>
      <c r="H8862">
        <v>251.87829589844</v>
      </c>
      <c r="I8862">
        <v>290.43673706055</v>
      </c>
      <c r="J8862">
        <v>334.90078735352</v>
      </c>
      <c r="K8862" s="6">
        <f>IFERROR(EXP(TREND(LN($F$1:$J$1),LN(F8862:J8862),LN(Calculations!$B$3))),0)</f>
        <v>4.9833153179537348E-2</v>
      </c>
    </row>
    <row r="8863" spans="1:11" x14ac:dyDescent="0.35">
      <c r="A8863">
        <v>8860</v>
      </c>
      <c r="B8863" t="str">
        <f t="shared" si="138"/>
        <v>25-77.5</v>
      </c>
      <c r="C8863">
        <v>-77.440535407433998</v>
      </c>
      <c r="D8863">
        <v>24.768472460885</v>
      </c>
      <c r="E8863">
        <f>ASIN(SQRT((SIN(RADIANS(PARAMETERS!$D$8-D8863)/2)*SIN(RADIANS(PARAMETERS!$D$8-D8863)/2))+(COS(RADIANS(D8863))*COS(RADIANS(PARAMETERS!$D$8))*SIN(RADIANS(PARAMETERS!$D$9-C8863)/2)*SIN(RADIANS(PARAMETERS!$D$9-C8863)/2))))*2*3958.756</f>
        <v>1265.1264999859259</v>
      </c>
      <c r="F8863">
        <v>180.77334594727</v>
      </c>
      <c r="G8863">
        <v>208.40000915527</v>
      </c>
      <c r="H8863">
        <v>251.50706481934</v>
      </c>
      <c r="I8863">
        <v>289.94940185547</v>
      </c>
      <c r="J8863">
        <v>334.27047729492</v>
      </c>
      <c r="K8863" s="6">
        <f>IFERROR(EXP(TREND(LN($F$1:$J$1),LN(F8863:J8863),LN(Calculations!$B$3))),0)</f>
        <v>4.9655675624297763E-2</v>
      </c>
    </row>
    <row r="8864" spans="1:11" x14ac:dyDescent="0.35">
      <c r="A8864">
        <v>8861</v>
      </c>
      <c r="B8864" t="str">
        <f t="shared" si="138"/>
        <v>25-77.5</v>
      </c>
      <c r="C8864">
        <v>-77.711856742335002</v>
      </c>
      <c r="D8864">
        <v>24.768472460885</v>
      </c>
      <c r="E8864">
        <f>ASIN(SQRT((SIN(RADIANS(PARAMETERS!$D$8-D8864)/2)*SIN(RADIANS(PARAMETERS!$D$8-D8864)/2))+(COS(RADIANS(D8864))*COS(RADIANS(PARAMETERS!$D$8))*SIN(RADIANS(PARAMETERS!$D$9-C8864)/2)*SIN(RADIANS(PARAMETERS!$D$9-C8864)/2))))*2*3958.756</f>
        <v>1280.2542628079843</v>
      </c>
      <c r="F8864">
        <v>180.57518005371</v>
      </c>
      <c r="G8864">
        <v>208.13217163086</v>
      </c>
      <c r="H8864">
        <v>251.12086486816</v>
      </c>
      <c r="I8864">
        <v>289.44915771484</v>
      </c>
      <c r="J8864">
        <v>333.63024902344</v>
      </c>
      <c r="K8864" s="6">
        <f>IFERROR(EXP(TREND(LN($F$1:$J$1),LN(F8864:J8864),LN(Calculations!$B$3))),0)</f>
        <v>4.9450755209383301E-2</v>
      </c>
    </row>
    <row r="8865" spans="1:11" x14ac:dyDescent="0.35">
      <c r="A8865">
        <v>8862</v>
      </c>
      <c r="B8865" t="str">
        <f t="shared" si="138"/>
        <v>25-78</v>
      </c>
      <c r="C8865">
        <v>-77.983178077236005</v>
      </c>
      <c r="D8865">
        <v>24.768472460885</v>
      </c>
      <c r="E8865">
        <f>ASIN(SQRT((SIN(RADIANS(PARAMETERS!$D$8-D8865)/2)*SIN(RADIANS(PARAMETERS!$D$8-D8865)/2))+(COS(RADIANS(D8865))*COS(RADIANS(PARAMETERS!$D$8))*SIN(RADIANS(PARAMETERS!$D$9-C8865)/2)*SIN(RADIANS(PARAMETERS!$D$9-C8865)/2))))*2*3958.756</f>
        <v>1295.4425948007449</v>
      </c>
      <c r="F8865">
        <v>180.34600830078</v>
      </c>
      <c r="G8865">
        <v>207.82638549805</v>
      </c>
      <c r="H8865">
        <v>250.68528747559</v>
      </c>
      <c r="I8865">
        <v>288.88882446289</v>
      </c>
      <c r="J8865">
        <v>332.9169921875</v>
      </c>
      <c r="K8865" s="6">
        <f>IFERROR(EXP(TREND(LN($F$1:$J$1),LN(F8865:J8865),LN(Calculations!$B$3))),0)</f>
        <v>4.9208165117423971E-2</v>
      </c>
    </row>
    <row r="8866" spans="1:11" x14ac:dyDescent="0.35">
      <c r="A8866">
        <v>8863</v>
      </c>
      <c r="B8866" t="str">
        <f t="shared" si="138"/>
        <v>25-78.5</v>
      </c>
      <c r="C8866">
        <v>-78.254499412136994</v>
      </c>
      <c r="D8866">
        <v>24.768472460885</v>
      </c>
      <c r="E8866">
        <f>ASIN(SQRT((SIN(RADIANS(PARAMETERS!$D$8-D8866)/2)*SIN(RADIANS(PARAMETERS!$D$8-D8866)/2))+(COS(RADIANS(D8866))*COS(RADIANS(PARAMETERS!$D$8))*SIN(RADIANS(PARAMETERS!$D$9-C8866)/2)*SIN(RADIANS(PARAMETERS!$D$9-C8866)/2))))*2*3958.756</f>
        <v>1310.6893488106025</v>
      </c>
      <c r="F8866">
        <v>180.14012145996</v>
      </c>
      <c r="G8866">
        <v>207.56590270996</v>
      </c>
      <c r="H8866">
        <v>250.33378601074</v>
      </c>
      <c r="I8866">
        <v>288.45101928711</v>
      </c>
      <c r="J8866">
        <v>332.37451171875</v>
      </c>
      <c r="K8866" s="6">
        <f>IFERROR(EXP(TREND(LN($F$1:$J$1),LN(F8866:J8866),LN(Calculations!$B$3))),0)</f>
        <v>4.8969354100025696E-2</v>
      </c>
    </row>
    <row r="8867" spans="1:11" x14ac:dyDescent="0.35">
      <c r="A8867">
        <v>8864</v>
      </c>
      <c r="B8867" t="str">
        <f t="shared" si="138"/>
        <v>25-78.5</v>
      </c>
      <c r="C8867">
        <v>-78.525820747037997</v>
      </c>
      <c r="D8867">
        <v>24.768472460885</v>
      </c>
      <c r="E8867">
        <f>ASIN(SQRT((SIN(RADIANS(PARAMETERS!$D$8-D8867)/2)*SIN(RADIANS(PARAMETERS!$D$8-D8867)/2))+(COS(RADIANS(D8867))*COS(RADIANS(PARAMETERS!$D$8))*SIN(RADIANS(PARAMETERS!$D$9-C8867)/2)*SIN(RADIANS(PARAMETERS!$D$9-C8867)/2))))*2*3958.756</f>
        <v>1325.9924678268969</v>
      </c>
      <c r="F8867">
        <v>179.83880615234</v>
      </c>
      <c r="G8867">
        <v>207.18922424316</v>
      </c>
      <c r="H8867">
        <v>249.83226013184</v>
      </c>
      <c r="I8867">
        <v>287.83172607422</v>
      </c>
      <c r="J8867">
        <v>331.61303710938</v>
      </c>
      <c r="K8867" s="6">
        <f>IFERROR(EXP(TREND(LN($F$1:$J$1),LN(F8867:J8867),LN(Calculations!$B$3))),0)</f>
        <v>4.8613869786496587E-2</v>
      </c>
    </row>
    <row r="8868" spans="1:11" x14ac:dyDescent="0.35">
      <c r="A8868">
        <v>8865</v>
      </c>
      <c r="B8868" t="str">
        <f t="shared" si="138"/>
        <v>25-79</v>
      </c>
      <c r="C8868">
        <v>-78.797142081939</v>
      </c>
      <c r="D8868">
        <v>24.768472460885</v>
      </c>
      <c r="E8868">
        <f>ASIN(SQRT((SIN(RADIANS(PARAMETERS!$D$8-D8868)/2)*SIN(RADIANS(PARAMETERS!$D$8-D8868)/2))+(COS(RADIANS(D8868))*COS(RADIANS(PARAMETERS!$D$8))*SIN(RADIANS(PARAMETERS!$D$9-C8868)/2)*SIN(RADIANS(PARAMETERS!$D$9-C8868)/2))))*2*3958.756</f>
        <v>1341.3499807371993</v>
      </c>
      <c r="F8868">
        <v>179.4108581543</v>
      </c>
      <c r="G8868">
        <v>206.65464782715</v>
      </c>
      <c r="H8868">
        <v>249.12153625488</v>
      </c>
      <c r="I8868">
        <v>286.95538330078</v>
      </c>
      <c r="J8868">
        <v>330.53723144531</v>
      </c>
      <c r="K8868" s="6">
        <f>IFERROR(EXP(TREND(LN($F$1:$J$1),LN(F8868:J8868),LN(Calculations!$B$3))),0)</f>
        <v>4.8109869040160867E-2</v>
      </c>
    </row>
    <row r="8869" spans="1:11" x14ac:dyDescent="0.35">
      <c r="A8869">
        <v>8866</v>
      </c>
      <c r="B8869" t="str">
        <f t="shared" si="138"/>
        <v>25-79</v>
      </c>
      <c r="C8869">
        <v>-79.068463416840004</v>
      </c>
      <c r="D8869">
        <v>24.768472460885</v>
      </c>
      <c r="E8869">
        <f>ASIN(SQRT((SIN(RADIANS(PARAMETERS!$D$8-D8869)/2)*SIN(RADIANS(PARAMETERS!$D$8-D8869)/2))+(COS(RADIANS(D8869))*COS(RADIANS(PARAMETERS!$D$8))*SIN(RADIANS(PARAMETERS!$D$9-C8869)/2)*SIN(RADIANS(PARAMETERS!$D$9-C8869)/2))))*2*3958.756</f>
        <v>1356.7599982857835</v>
      </c>
      <c r="F8869">
        <v>178.9232635498</v>
      </c>
      <c r="G8869">
        <v>206.10920715332</v>
      </c>
      <c r="H8869">
        <v>248.41990661621</v>
      </c>
      <c r="I8869">
        <v>286.10940551758</v>
      </c>
      <c r="J8869">
        <v>329.51983642578</v>
      </c>
      <c r="K8869" s="6">
        <f>IFERROR(EXP(TREND(LN($F$1:$J$1),LN(F8869:J8869),LN(Calculations!$B$3))),0)</f>
        <v>4.7519232183115143E-2</v>
      </c>
    </row>
    <row r="8870" spans="1:11" x14ac:dyDescent="0.35">
      <c r="A8870">
        <v>8867</v>
      </c>
      <c r="B8870" t="str">
        <f t="shared" si="138"/>
        <v>25-79.5</v>
      </c>
      <c r="C8870">
        <v>-79.339784751741007</v>
      </c>
      <c r="D8870">
        <v>24.768472460885</v>
      </c>
      <c r="E8870">
        <f>ASIN(SQRT((SIN(RADIANS(PARAMETERS!$D$8-D8870)/2)*SIN(RADIANS(PARAMETERS!$D$8-D8870)/2))+(COS(RADIANS(D8870))*COS(RADIANS(PARAMETERS!$D$8))*SIN(RADIANS(PARAMETERS!$D$9-C8870)/2)*SIN(RADIANS(PARAMETERS!$D$9-C8870)/2))))*2*3958.756</f>
        <v>1372.2207092270519</v>
      </c>
      <c r="F8870">
        <v>178.49618530273</v>
      </c>
      <c r="G8870">
        <v>205.6607208252</v>
      </c>
      <c r="H8870">
        <v>247.84704589844</v>
      </c>
      <c r="I8870">
        <v>285.42208862305</v>
      </c>
      <c r="J8870">
        <v>328.69711303711</v>
      </c>
      <c r="K8870" s="6">
        <f>IFERROR(EXP(TREND(LN($F$1:$J$1),LN(F8870:J8870),LN(Calculations!$B$3))),0)</f>
        <v>4.7005354364428299E-2</v>
      </c>
    </row>
    <row r="8871" spans="1:11" x14ac:dyDescent="0.35">
      <c r="A8871">
        <v>8868</v>
      </c>
      <c r="B8871" t="str">
        <f t="shared" si="138"/>
        <v>25-79.5</v>
      </c>
      <c r="C8871">
        <v>-79.611106086641996</v>
      </c>
      <c r="D8871">
        <v>24.768472460885</v>
      </c>
      <c r="E8871">
        <f>ASIN(SQRT((SIN(RADIANS(PARAMETERS!$D$8-D8871)/2)*SIN(RADIANS(PARAMETERS!$D$8-D8871)/2))+(COS(RADIANS(D8871))*COS(RADIANS(PARAMETERS!$D$8))*SIN(RADIANS(PARAMETERS!$D$9-C8871)/2)*SIN(RADIANS(PARAMETERS!$D$9-C8871)/2))))*2*3958.756</f>
        <v>1387.7303766657567</v>
      </c>
      <c r="F8871">
        <v>178.19259643555</v>
      </c>
      <c r="G8871">
        <v>205.33180236816</v>
      </c>
      <c r="H8871">
        <v>247.42475891113</v>
      </c>
      <c r="I8871">
        <v>284.91363525391</v>
      </c>
      <c r="J8871">
        <v>328.08639526367</v>
      </c>
      <c r="K8871" s="6">
        <f>IFERROR(EXP(TREND(LN($F$1:$J$1),LN(F8871:J8871),LN(Calculations!$B$3))),0)</f>
        <v>4.6643418432018899E-2</v>
      </c>
    </row>
    <row r="8872" spans="1:11" x14ac:dyDescent="0.35">
      <c r="A8872">
        <v>8869</v>
      </c>
      <c r="B8872" t="str">
        <f t="shared" si="138"/>
        <v>25-80</v>
      </c>
      <c r="C8872">
        <v>-79.882427421542999</v>
      </c>
      <c r="D8872">
        <v>24.768472460885</v>
      </c>
      <c r="E8872">
        <f>ASIN(SQRT((SIN(RADIANS(PARAMETERS!$D$8-D8872)/2)*SIN(RADIANS(PARAMETERS!$D$8-D8872)/2))+(COS(RADIANS(D8872))*COS(RADIANS(PARAMETERS!$D$8))*SIN(RADIANS(PARAMETERS!$D$9-C8872)/2)*SIN(RADIANS(PARAMETERS!$D$9-C8872)/2))))*2*3958.756</f>
        <v>1403.2873345759335</v>
      </c>
      <c r="F8872">
        <v>177.94445800781</v>
      </c>
      <c r="G8872">
        <v>205.06176757813</v>
      </c>
      <c r="H8872">
        <v>247.0842590332</v>
      </c>
      <c r="I8872">
        <v>284.50866699219</v>
      </c>
      <c r="J8872">
        <v>327.60552978516</v>
      </c>
      <c r="K8872" s="6">
        <f>IFERROR(EXP(TREND(LN($F$1:$J$1),LN(F8872:J8872),LN(Calculations!$B$3))),0)</f>
        <v>4.6342949777574811E-2</v>
      </c>
    </row>
    <row r="8873" spans="1:11" x14ac:dyDescent="0.35">
      <c r="A8873">
        <v>8870</v>
      </c>
      <c r="B8873" t="str">
        <f t="shared" si="138"/>
        <v>25-80</v>
      </c>
      <c r="C8873">
        <v>-80.153748756444003</v>
      </c>
      <c r="D8873">
        <v>24.768472460885</v>
      </c>
      <c r="E8873">
        <f>ASIN(SQRT((SIN(RADIANS(PARAMETERS!$D$8-D8873)/2)*SIN(RADIANS(PARAMETERS!$D$8-D8873)/2))+(COS(RADIANS(D8873))*COS(RADIANS(PARAMETERS!$D$8))*SIN(RADIANS(PARAMETERS!$D$9-C8873)/2)*SIN(RADIANS(PARAMETERS!$D$9-C8873)/2))))*2*3958.756</f>
        <v>1418.8899844905857</v>
      </c>
      <c r="F8873">
        <v>177.69003295898</v>
      </c>
      <c r="G8873">
        <v>204.75047302246</v>
      </c>
      <c r="H8873">
        <v>246.67185974121</v>
      </c>
      <c r="I8873">
        <v>284.00149536133</v>
      </c>
      <c r="J8873">
        <v>326.98458862305</v>
      </c>
      <c r="K8873" s="6">
        <f>IFERROR(EXP(TREND(LN($F$1:$J$1),LN(F8873:J8873),LN(Calculations!$B$3))),0)</f>
        <v>4.60505048130554E-2</v>
      </c>
    </row>
    <row r="8874" spans="1:11" x14ac:dyDescent="0.35">
      <c r="A8874">
        <v>8871</v>
      </c>
      <c r="B8874" t="str">
        <f t="shared" si="138"/>
        <v>25-80.5</v>
      </c>
      <c r="C8874">
        <v>-80.425070091345006</v>
      </c>
      <c r="D8874">
        <v>24.768472460885</v>
      </c>
      <c r="E8874">
        <f>ASIN(SQRT((SIN(RADIANS(PARAMETERS!$D$8-D8874)/2)*SIN(RADIANS(PARAMETERS!$D$8-D8874)/2))+(COS(RADIANS(D8874))*COS(RADIANS(PARAMETERS!$D$8))*SIN(RADIANS(PARAMETERS!$D$9-C8874)/2)*SIN(RADIANS(PARAMETERS!$D$9-C8874)/2))))*2*3958.756</f>
        <v>1434.5367923543749</v>
      </c>
      <c r="F8874">
        <v>177.45182800293</v>
      </c>
      <c r="G8874">
        <v>204.44338989258</v>
      </c>
      <c r="H8874">
        <v>246.2497253418</v>
      </c>
      <c r="I8874">
        <v>283.47012329102</v>
      </c>
      <c r="J8874">
        <v>326.32061767578</v>
      </c>
      <c r="K8874" s="6">
        <f>IFERROR(EXP(TREND(LN($F$1:$J$1),LN(F8874:J8874),LN(Calculations!$B$3))),0)</f>
        <v>4.5791007818089327E-2</v>
      </c>
    </row>
    <row r="8875" spans="1:11" x14ac:dyDescent="0.35">
      <c r="A8875">
        <v>8872</v>
      </c>
      <c r="B8875" t="str">
        <f t="shared" si="138"/>
        <v>25-80.5</v>
      </c>
      <c r="C8875">
        <v>-80.696391426245995</v>
      </c>
      <c r="D8875">
        <v>24.768472460885</v>
      </c>
      <c r="E8875">
        <f>ASIN(SQRT((SIN(RADIANS(PARAMETERS!$D$8-D8875)/2)*SIN(RADIANS(PARAMETERS!$D$8-D8875)/2))+(COS(RADIANS(D8875))*COS(RADIANS(PARAMETERS!$D$8))*SIN(RADIANS(PARAMETERS!$D$9-C8875)/2)*SIN(RADIANS(PARAMETERS!$D$9-C8875)/2))))*2*3958.756</f>
        <v>1450.2262855317283</v>
      </c>
      <c r="F8875">
        <v>177.30673217773</v>
      </c>
      <c r="G8875">
        <v>204.25106811523</v>
      </c>
      <c r="H8875">
        <v>245.97773742676</v>
      </c>
      <c r="I8875">
        <v>283.12185668945</v>
      </c>
      <c r="J8875">
        <v>325.8791809082</v>
      </c>
      <c r="K8875" s="6">
        <f>IFERROR(EXP(TREND(LN($F$1:$J$1),LN(F8875:J8875),LN(Calculations!$B$3))),0)</f>
        <v>4.5640342174220312E-2</v>
      </c>
    </row>
    <row r="8876" spans="1:11" x14ac:dyDescent="0.35">
      <c r="A8876">
        <v>8873</v>
      </c>
      <c r="B8876" t="str">
        <f t="shared" si="138"/>
        <v>25-81</v>
      </c>
      <c r="C8876">
        <v>-80.967712761146998</v>
      </c>
      <c r="D8876">
        <v>24.768472460885</v>
      </c>
      <c r="E8876">
        <f>ASIN(SQRT((SIN(RADIANS(PARAMETERS!$D$8-D8876)/2)*SIN(RADIANS(PARAMETERS!$D$8-D8876)/2))+(COS(RADIANS(D8876))*COS(RADIANS(PARAMETERS!$D$8))*SIN(RADIANS(PARAMETERS!$D$9-C8876)/2)*SIN(RADIANS(PARAMETERS!$D$9-C8876)/2))))*2*3958.756</f>
        <v>1465.9570499630261</v>
      </c>
      <c r="F8876">
        <v>177.17477416992</v>
      </c>
      <c r="G8876">
        <v>204.06370544434</v>
      </c>
      <c r="H8876">
        <v>245.69546508789</v>
      </c>
      <c r="I8876">
        <v>282.74752807617</v>
      </c>
      <c r="J8876">
        <v>325.39129638672</v>
      </c>
      <c r="K8876" s="6">
        <f>IFERROR(EXP(TREND(LN($F$1:$J$1),LN(F8876:J8876),LN(Calculations!$B$3))),0)</f>
        <v>4.5519865422544423E-2</v>
      </c>
    </row>
    <row r="8877" spans="1:11" x14ac:dyDescent="0.35">
      <c r="A8877">
        <v>8874</v>
      </c>
      <c r="B8877" t="str">
        <f t="shared" si="138"/>
        <v>25-81</v>
      </c>
      <c r="C8877">
        <v>-81.239034096048002</v>
      </c>
      <c r="D8877">
        <v>24.768472460885</v>
      </c>
      <c r="E8877">
        <f>ASIN(SQRT((SIN(RADIANS(PARAMETERS!$D$8-D8877)/2)*SIN(RADIANS(PARAMETERS!$D$8-D8877)/2))+(COS(RADIANS(D8877))*COS(RADIANS(PARAMETERS!$D$8))*SIN(RADIANS(PARAMETERS!$D$9-C8877)/2)*SIN(RADIANS(PARAMETERS!$D$9-C8877)/2))))*2*3958.756</f>
        <v>1481.7277274617634</v>
      </c>
      <c r="F8877">
        <v>177.06968688965</v>
      </c>
      <c r="G8877">
        <v>203.90757751465</v>
      </c>
      <c r="H8877">
        <v>245.45132446289</v>
      </c>
      <c r="I8877">
        <v>282.41751098633</v>
      </c>
      <c r="J8877">
        <v>324.95492553711</v>
      </c>
      <c r="K8877" s="6">
        <f>IFERROR(EXP(TREND(LN($F$1:$J$1),LN(F8877:J8877),LN(Calculations!$B$3))),0)</f>
        <v>4.5432990245131422E-2</v>
      </c>
    </row>
    <row r="8878" spans="1:11" x14ac:dyDescent="0.35">
      <c r="A8878">
        <v>8875</v>
      </c>
      <c r="B8878" t="str">
        <f t="shared" si="138"/>
        <v>25-81.5</v>
      </c>
      <c r="C8878">
        <v>-81.510355430949005</v>
      </c>
      <c r="D8878">
        <v>24.768472460885</v>
      </c>
      <c r="E8878">
        <f>ASIN(SQRT((SIN(RADIANS(PARAMETERS!$D$8-D8878)/2)*SIN(RADIANS(PARAMETERS!$D$8-D8878)/2))+(COS(RADIANS(D8878))*COS(RADIANS(PARAMETERS!$D$8))*SIN(RADIANS(PARAMETERS!$D$9-C8878)/2)*SIN(RADIANS(PARAMETERS!$D$9-C8878)/2))))*2*3958.756</f>
        <v>1497.5370131458378</v>
      </c>
      <c r="F8878">
        <v>177.03514099121</v>
      </c>
      <c r="G8878">
        <v>203.84796142578</v>
      </c>
      <c r="H8878">
        <v>245.3477935791</v>
      </c>
      <c r="I8878">
        <v>282.27066040039</v>
      </c>
      <c r="J8878">
        <v>324.75393676758</v>
      </c>
      <c r="K8878" s="6">
        <f>IFERROR(EXP(TREND(LN($F$1:$J$1),LN(F8878:J8878),LN(Calculations!$B$3))),0)</f>
        <v>4.5415343341388387E-2</v>
      </c>
    </row>
    <row r="8879" spans="1:11" x14ac:dyDescent="0.35">
      <c r="A8879">
        <v>8876</v>
      </c>
      <c r="B8879" t="str">
        <f t="shared" si="138"/>
        <v>25-82</v>
      </c>
      <c r="C8879">
        <v>-81.781676765849994</v>
      </c>
      <c r="D8879">
        <v>24.768472460885</v>
      </c>
      <c r="E8879">
        <f>ASIN(SQRT((SIN(RADIANS(PARAMETERS!$D$8-D8879)/2)*SIN(RADIANS(PARAMETERS!$D$8-D8879)/2))+(COS(RADIANS(D8879))*COS(RADIANS(PARAMETERS!$D$8))*SIN(RADIANS(PARAMETERS!$D$9-C8879)/2)*SIN(RADIANS(PARAMETERS!$D$9-C8879)/2))))*2*3958.756</f>
        <v>1513.3836529963685</v>
      </c>
      <c r="F8879">
        <v>177.00340270996</v>
      </c>
      <c r="G8879">
        <v>203.78489685059</v>
      </c>
      <c r="H8879">
        <v>245.22947692871</v>
      </c>
      <c r="I8879">
        <v>282.09744262695</v>
      </c>
      <c r="J8879">
        <v>324.51184082031</v>
      </c>
      <c r="K8879" s="6">
        <f>IFERROR(EXP(TREND(LN($F$1:$J$1),LN(F8879:J8879),LN(Calculations!$B$3))),0)</f>
        <v>4.5410043196049424E-2</v>
      </c>
    </row>
    <row r="8880" spans="1:11" x14ac:dyDescent="0.35">
      <c r="A8880">
        <v>8877</v>
      </c>
      <c r="B8880" t="str">
        <f t="shared" si="138"/>
        <v>25-82</v>
      </c>
      <c r="C8880">
        <v>-82.052998100750997</v>
      </c>
      <c r="D8880">
        <v>24.768472460885</v>
      </c>
      <c r="E8880">
        <f>ASIN(SQRT((SIN(RADIANS(PARAMETERS!$D$8-D8880)/2)*SIN(RADIANS(PARAMETERS!$D$8-D8880)/2))+(COS(RADIANS(D8880))*COS(RADIANS(PARAMETERS!$D$8))*SIN(RADIANS(PARAMETERS!$D$9-C8880)/2)*SIN(RADIANS(PARAMETERS!$D$9-C8880)/2))))*2*3958.756</f>
        <v>1529.2664415377108</v>
      </c>
      <c r="F8880">
        <v>177.07695007324</v>
      </c>
      <c r="G8880">
        <v>203.85604858398</v>
      </c>
      <c r="H8880">
        <v>245.29344177246</v>
      </c>
      <c r="I8880">
        <v>282.15197753906</v>
      </c>
      <c r="J8880">
        <v>324.55249023438</v>
      </c>
      <c r="K8880" s="6">
        <f>IFERROR(EXP(TREND(LN($F$1:$J$1),LN(F8880:J8880),LN(Calculations!$B$3))),0)</f>
        <v>4.552144358027601E-2</v>
      </c>
    </row>
    <row r="8881" spans="1:11" x14ac:dyDescent="0.35">
      <c r="A8881">
        <v>8878</v>
      </c>
      <c r="B8881" t="str">
        <f t="shared" si="138"/>
        <v>25-82.5</v>
      </c>
      <c r="C8881">
        <v>-82.324319435652001</v>
      </c>
      <c r="D8881">
        <v>24.768472460885</v>
      </c>
      <c r="E8881">
        <f>ASIN(SQRT((SIN(RADIANS(PARAMETERS!$D$8-D8881)/2)*SIN(RADIANS(PARAMETERS!$D$8-D8881)/2))+(COS(RADIANS(D8881))*COS(RADIANS(PARAMETERS!$D$8))*SIN(RADIANS(PARAMETERS!$D$9-C8881)/2)*SIN(RADIANS(PARAMETERS!$D$9-C8881)/2))))*2*3958.756</f>
        <v>1545.1842196326052</v>
      </c>
      <c r="F8881">
        <v>177.35249328613</v>
      </c>
      <c r="G8881">
        <v>204.19276428223</v>
      </c>
      <c r="H8881">
        <v>245.72964477539</v>
      </c>
      <c r="I8881">
        <v>282.6803894043</v>
      </c>
      <c r="J8881">
        <v>325.19058227539</v>
      </c>
      <c r="K8881" s="6">
        <f>IFERROR(EXP(TREND(LN($F$1:$J$1),LN(F8881:J8881),LN(Calculations!$B$3))),0)</f>
        <v>4.5847293871359523E-2</v>
      </c>
    </row>
    <row r="8882" spans="1:11" x14ac:dyDescent="0.35">
      <c r="A8882">
        <v>8879</v>
      </c>
      <c r="B8882" t="str">
        <f t="shared" si="138"/>
        <v>25-82.5</v>
      </c>
      <c r="C8882">
        <v>-82.595640770553004</v>
      </c>
      <c r="D8882">
        <v>24.768472460885</v>
      </c>
      <c r="E8882">
        <f>ASIN(SQRT((SIN(RADIANS(PARAMETERS!$D$8-D8882)/2)*SIN(RADIANS(PARAMETERS!$D$8-D8882)/2))+(COS(RADIANS(D8882))*COS(RADIANS(PARAMETERS!$D$8))*SIN(RADIANS(PARAMETERS!$D$9-C8882)/2)*SIN(RADIANS(PARAMETERS!$D$9-C8882)/2))))*2*3958.756</f>
        <v>1561.1358723866492</v>
      </c>
      <c r="F8882">
        <v>177.7991027832</v>
      </c>
      <c r="G8882">
        <v>204.69573974609</v>
      </c>
      <c r="H8882">
        <v>246.38743591309</v>
      </c>
      <c r="I8882">
        <v>283.48211669922</v>
      </c>
      <c r="J8882">
        <v>326.16397094727</v>
      </c>
      <c r="K8882" s="6">
        <f>IFERROR(EXP(TREND(LN($F$1:$J$1),LN(F8882:J8882),LN(Calculations!$B$3))),0)</f>
        <v>4.636776504804712E-2</v>
      </c>
    </row>
    <row r="8883" spans="1:11" x14ac:dyDescent="0.35">
      <c r="A8883">
        <v>8880</v>
      </c>
      <c r="B8883" t="str">
        <f t="shared" si="138"/>
        <v>25-83</v>
      </c>
      <c r="C8883">
        <v>-82.866962105453993</v>
      </c>
      <c r="D8883">
        <v>24.768472460885</v>
      </c>
      <c r="E8883">
        <f>ASIN(SQRT((SIN(RADIANS(PARAMETERS!$D$8-D8883)/2)*SIN(RADIANS(PARAMETERS!$D$8-D8883)/2))+(COS(RADIANS(D8883))*COS(RADIANS(PARAMETERS!$D$8))*SIN(RADIANS(PARAMETERS!$D$9-C8883)/2)*SIN(RADIANS(PARAMETERS!$D$9-C8883)/2))))*2*3958.756</f>
        <v>1577.1203271565514</v>
      </c>
      <c r="F8883">
        <v>178.28472900391</v>
      </c>
      <c r="G8883">
        <v>205.24057006836</v>
      </c>
      <c r="H8883">
        <v>247.12232971191</v>
      </c>
      <c r="I8883">
        <v>284.39587402344</v>
      </c>
      <c r="J8883">
        <v>327.29321289063</v>
      </c>
      <c r="K8883" s="6">
        <f>IFERROR(EXP(TREND(LN($F$1:$J$1),LN(F8883:J8883),LN(Calculations!$B$3))),0)</f>
        <v>4.6915403657895691E-2</v>
      </c>
    </row>
    <row r="8884" spans="1:11" x14ac:dyDescent="0.35">
      <c r="A8884">
        <v>8881</v>
      </c>
      <c r="B8884" t="str">
        <f t="shared" si="138"/>
        <v>25-83</v>
      </c>
      <c r="C8884">
        <v>-83.138283440354996</v>
      </c>
      <c r="D8884">
        <v>24.768472460885</v>
      </c>
      <c r="E8884">
        <f>ASIN(SQRT((SIN(RADIANS(PARAMETERS!$D$8-D8884)/2)*SIN(RADIANS(PARAMETERS!$D$8-D8884)/2))+(COS(RADIANS(D8884))*COS(RADIANS(PARAMETERS!$D$8))*SIN(RADIANS(PARAMETERS!$D$9-C8884)/2)*SIN(RADIANS(PARAMETERS!$D$9-C8884)/2))))*2*3958.756</f>
        <v>1593.136551656874</v>
      </c>
      <c r="F8884">
        <v>178.71226501465</v>
      </c>
      <c r="G8884">
        <v>205.76783752441</v>
      </c>
      <c r="H8884">
        <v>247.87225341797</v>
      </c>
      <c r="I8884">
        <v>285.35885620117</v>
      </c>
      <c r="J8884">
        <v>328.51629638672</v>
      </c>
      <c r="K8884" s="6">
        <f>IFERROR(EXP(TREND(LN($F$1:$J$1),LN(F8884:J8884),LN(Calculations!$B$3))),0)</f>
        <v>4.736363372875229E-2</v>
      </c>
    </row>
    <row r="8885" spans="1:11" x14ac:dyDescent="0.35">
      <c r="A8885">
        <v>8882</v>
      </c>
      <c r="B8885" t="str">
        <f t="shared" si="138"/>
        <v>25-83.5</v>
      </c>
      <c r="C8885">
        <v>-83.409604775255005</v>
      </c>
      <c r="D8885">
        <v>24.768472460885</v>
      </c>
      <c r="E8885">
        <f>ASIN(SQRT((SIN(RADIANS(PARAMETERS!$D$8-D8885)/2)*SIN(RADIANS(PARAMETERS!$D$8-D8885)/2))+(COS(RADIANS(D8885))*COS(RADIANS(PARAMETERS!$D$8))*SIN(RADIANS(PARAMETERS!$D$9-C8885)/2)*SIN(RADIANS(PARAMETERS!$D$9-C8885)/2))))*2*3958.756</f>
        <v>1609.1835521601467</v>
      </c>
      <c r="F8885">
        <v>179.00636291504</v>
      </c>
      <c r="G8885">
        <v>206.14610290527</v>
      </c>
      <c r="H8885">
        <v>248.43144226074</v>
      </c>
      <c r="I8885">
        <v>286.09268188477</v>
      </c>
      <c r="J8885">
        <v>329.46472167969</v>
      </c>
      <c r="K8885" s="6">
        <f>IFERROR(EXP(TREND(LN($F$1:$J$1),LN(F8885:J8885),LN(Calculations!$B$3))),0)</f>
        <v>4.7650862361129469E-2</v>
      </c>
    </row>
    <row r="8886" spans="1:11" x14ac:dyDescent="0.35">
      <c r="A8886">
        <v>8883</v>
      </c>
      <c r="B8886" t="str">
        <f t="shared" si="138"/>
        <v>25-83.5</v>
      </c>
      <c r="C8886">
        <v>-83.680926110155994</v>
      </c>
      <c r="D8886">
        <v>24.768472460885</v>
      </c>
      <c r="E8886">
        <f>ASIN(SQRT((SIN(RADIANS(PARAMETERS!$D$8-D8886)/2)*SIN(RADIANS(PARAMETERS!$D$8-D8886)/2))+(COS(RADIANS(D8886))*COS(RADIANS(PARAMETERS!$D$8))*SIN(RADIANS(PARAMETERS!$D$9-C8886)/2)*SIN(RADIANS(PARAMETERS!$D$9-C8886)/2))))*2*3958.756</f>
        <v>1625.2603717859283</v>
      </c>
      <c r="F8886">
        <v>179.22047424316</v>
      </c>
      <c r="G8886">
        <v>206.4615020752</v>
      </c>
      <c r="H8886">
        <v>248.92958068848</v>
      </c>
      <c r="I8886">
        <v>286.76919555664</v>
      </c>
      <c r="J8886">
        <v>330.36224365234</v>
      </c>
      <c r="K8886" s="6">
        <f>IFERROR(EXP(TREND(LN($F$1:$J$1),LN(F8886:J8886),LN(Calculations!$B$3))),0)</f>
        <v>4.7824301196188648E-2</v>
      </c>
    </row>
    <row r="8887" spans="1:11" x14ac:dyDescent="0.35">
      <c r="A8887">
        <v>8884</v>
      </c>
      <c r="B8887" t="str">
        <f t="shared" si="138"/>
        <v>25-84</v>
      </c>
      <c r="C8887">
        <v>-83.952247445056997</v>
      </c>
      <c r="D8887">
        <v>24.768472460885</v>
      </c>
      <c r="E8887">
        <f>ASIN(SQRT((SIN(RADIANS(PARAMETERS!$D$8-D8887)/2)*SIN(RADIANS(PARAMETERS!$D$8-D8887)/2))+(COS(RADIANS(D8887))*COS(RADIANS(PARAMETERS!$D$8))*SIN(RADIANS(PARAMETERS!$D$9-C8887)/2)*SIN(RADIANS(PARAMETERS!$D$9-C8887)/2))))*2*3958.756</f>
        <v>1641.3660888733395</v>
      </c>
      <c r="F8887">
        <v>179.40293884277</v>
      </c>
      <c r="G8887">
        <v>206.76387023926</v>
      </c>
      <c r="H8887">
        <v>249.4412689209</v>
      </c>
      <c r="I8887">
        <v>287.48706054688</v>
      </c>
      <c r="J8887">
        <v>331.33737182617</v>
      </c>
      <c r="K8887" s="6">
        <f>IFERROR(EXP(TREND(LN($F$1:$J$1),LN(F8887:J8887),LN(Calculations!$B$3))),0)</f>
        <v>4.7930811694672115E-2</v>
      </c>
    </row>
    <row r="8888" spans="1:11" x14ac:dyDescent="0.35">
      <c r="A8888">
        <v>8885</v>
      </c>
      <c r="B8888" t="str">
        <f t="shared" si="138"/>
        <v>25-84</v>
      </c>
      <c r="C8888">
        <v>-84.223568779958001</v>
      </c>
      <c r="D8888">
        <v>24.768472460885</v>
      </c>
      <c r="E8888">
        <f>ASIN(SQRT((SIN(RADIANS(PARAMETERS!$D$8-D8888)/2)*SIN(RADIANS(PARAMETERS!$D$8-D8888)/2))+(COS(RADIANS(D8888))*COS(RADIANS(PARAMETERS!$D$8))*SIN(RADIANS(PARAMETERS!$D$9-C8888)/2)*SIN(RADIANS(PARAMETERS!$D$9-C8888)/2))))*2*3958.756</f>
        <v>1657.4998154339096</v>
      </c>
      <c r="F8888">
        <v>179.49940490723</v>
      </c>
      <c r="G8888">
        <v>206.96629333496</v>
      </c>
      <c r="H8888">
        <v>249.83123779297</v>
      </c>
      <c r="I8888">
        <v>288.06384277344</v>
      </c>
      <c r="J8888">
        <v>332.14904785156</v>
      </c>
      <c r="K8888" s="6">
        <f>IFERROR(EXP(TREND(LN($F$1:$J$1),LN(F8888:J8888),LN(Calculations!$B$3))),0)</f>
        <v>4.7926156824703116E-2</v>
      </c>
    </row>
    <row r="8889" spans="1:11" x14ac:dyDescent="0.35">
      <c r="A8889">
        <v>8886</v>
      </c>
      <c r="B8889" t="str">
        <f t="shared" si="138"/>
        <v>25-84.5</v>
      </c>
      <c r="C8889">
        <v>-84.494890114859004</v>
      </c>
      <c r="D8889">
        <v>24.768472460885</v>
      </c>
      <c r="E8889">
        <f>ASIN(SQRT((SIN(RADIANS(PARAMETERS!$D$8-D8889)/2)*SIN(RADIANS(PARAMETERS!$D$8-D8889)/2))+(COS(RADIANS(D8889))*COS(RADIANS(PARAMETERS!$D$8))*SIN(RADIANS(PARAMETERS!$D$9-C8889)/2)*SIN(RADIANS(PARAMETERS!$D$9-C8889)/2))))*2*3958.756</f>
        <v>1673.6606956797339</v>
      </c>
      <c r="F8889">
        <v>179.58711242676</v>
      </c>
      <c r="G8889">
        <v>207.17343139648</v>
      </c>
      <c r="H8889">
        <v>250.25067138672</v>
      </c>
      <c r="I8889">
        <v>288.69537353516</v>
      </c>
      <c r="J8889">
        <v>333.04806518555</v>
      </c>
      <c r="K8889" s="6">
        <f>IFERROR(EXP(TREND(LN($F$1:$J$1),LN(F8889:J8889),LN(Calculations!$B$3))),0)</f>
        <v>4.7889472465771868E-2</v>
      </c>
    </row>
    <row r="8890" spans="1:11" x14ac:dyDescent="0.35">
      <c r="A8890">
        <v>8887</v>
      </c>
      <c r="B8890" t="str">
        <f t="shared" si="138"/>
        <v>25-85</v>
      </c>
      <c r="C8890">
        <v>-84.766211449759993</v>
      </c>
      <c r="D8890">
        <v>24.768472460885</v>
      </c>
      <c r="E8890">
        <f>ASIN(SQRT((SIN(RADIANS(PARAMETERS!$D$8-D8890)/2)*SIN(RADIANS(PARAMETERS!$D$8-D8890)/2))+(COS(RADIANS(D8890))*COS(RADIANS(PARAMETERS!$D$8))*SIN(RADIANS(PARAMETERS!$D$9-C8890)/2)*SIN(RADIANS(PARAMETERS!$D$9-C8890)/2))))*2*3958.756</f>
        <v>1689.8479046233695</v>
      </c>
      <c r="F8890">
        <v>179.69371032715</v>
      </c>
      <c r="G8890">
        <v>207.42205810547</v>
      </c>
      <c r="H8890">
        <v>250.751953125</v>
      </c>
      <c r="I8890">
        <v>289.44937133789</v>
      </c>
      <c r="J8890">
        <v>334.12084960938</v>
      </c>
      <c r="K8890" s="6">
        <f>IFERROR(EXP(TREND(LN($F$1:$J$1),LN(F8890:J8890),LN(Calculations!$B$3))),0)</f>
        <v>4.7849811561674914E-2</v>
      </c>
    </row>
    <row r="8891" spans="1:11" x14ac:dyDescent="0.35">
      <c r="A8891">
        <v>8888</v>
      </c>
      <c r="B8891" t="str">
        <f t="shared" si="138"/>
        <v>25-85</v>
      </c>
      <c r="C8891">
        <v>-85.037532784660996</v>
      </c>
      <c r="D8891">
        <v>24.768472460885</v>
      </c>
      <c r="E8891">
        <f>ASIN(SQRT((SIN(RADIANS(PARAMETERS!$D$8-D8891)/2)*SIN(RADIANS(PARAMETERS!$D$8-D8891)/2))+(COS(RADIANS(D8891))*COS(RADIANS(PARAMETERS!$D$8))*SIN(RADIANS(PARAMETERS!$D$9-C8891)/2)*SIN(RADIANS(PARAMETERS!$D$9-C8891)/2))))*2*3958.756</f>
        <v>1706.0606467457042</v>
      </c>
      <c r="F8891">
        <v>179.71878051758</v>
      </c>
      <c r="G8891">
        <v>207.56428527832</v>
      </c>
      <c r="H8891">
        <v>251.10513305664</v>
      </c>
      <c r="I8891">
        <v>290.01547241211</v>
      </c>
      <c r="J8891">
        <v>334.95727539063</v>
      </c>
      <c r="K8891" s="6">
        <f>IFERROR(EXP(TREND(LN($F$1:$J$1),LN(F8891:J8891),LN(Calculations!$B$3))),0)</f>
        <v>4.7723787130108608E-2</v>
      </c>
    </row>
    <row r="8892" spans="1:11" x14ac:dyDescent="0.35">
      <c r="A8892">
        <v>8889</v>
      </c>
      <c r="B8892" t="str">
        <f t="shared" si="138"/>
        <v>25-85.5</v>
      </c>
      <c r="C8892">
        <v>-85.308854119562</v>
      </c>
      <c r="D8892">
        <v>24.768472460885</v>
      </c>
      <c r="E8892">
        <f>ASIN(SQRT((SIN(RADIANS(PARAMETERS!$D$8-D8892)/2)*SIN(RADIANS(PARAMETERS!$D$8-D8892)/2))+(COS(RADIANS(D8892))*COS(RADIANS(PARAMETERS!$D$8))*SIN(RADIANS(PARAMETERS!$D$9-C8892)/2)*SIN(RADIANS(PARAMETERS!$D$9-C8892)/2))))*2*3958.756</f>
        <v>1722.2981547282582</v>
      </c>
      <c r="F8892">
        <v>179.72575378418</v>
      </c>
      <c r="G8892">
        <v>207.69049072266</v>
      </c>
      <c r="H8892">
        <v>251.44679260254</v>
      </c>
      <c r="I8892">
        <v>290.57522583008</v>
      </c>
      <c r="J8892">
        <v>335.79458618164</v>
      </c>
      <c r="K8892" s="6">
        <f>IFERROR(EXP(TREND(LN($F$1:$J$1),LN(F8892:J8892),LN(Calculations!$B$3))),0)</f>
        <v>4.7569760241723068E-2</v>
      </c>
    </row>
    <row r="8893" spans="1:11" x14ac:dyDescent="0.35">
      <c r="A8893">
        <v>8890</v>
      </c>
      <c r="B8893" t="str">
        <f t="shared" si="138"/>
        <v>25-85.5</v>
      </c>
      <c r="C8893">
        <v>-85.580175454463003</v>
      </c>
      <c r="D8893">
        <v>24.768472460885</v>
      </c>
      <c r="E8893">
        <f>ASIN(SQRT((SIN(RADIANS(PARAMETERS!$D$8-D8893)/2)*SIN(RADIANS(PARAMETERS!$D$8-D8893)/2))+(COS(RADIANS(D8893))*COS(RADIANS(PARAMETERS!$D$8))*SIN(RADIANS(PARAMETERS!$D$9-C8893)/2)*SIN(RADIANS(PARAMETERS!$D$9-C8893)/2))))*2*3958.756</f>
        <v>1738.5596882466034</v>
      </c>
      <c r="F8893">
        <v>179.72702026367</v>
      </c>
      <c r="G8893">
        <v>207.81790161133</v>
      </c>
      <c r="H8893">
        <v>251.80268859863</v>
      </c>
      <c r="I8893">
        <v>291.1628112793</v>
      </c>
      <c r="J8893">
        <v>336.6774597168</v>
      </c>
      <c r="K8893" s="6">
        <f>IFERROR(EXP(TREND(LN($F$1:$J$1),LN(F8893:J8893),LN(Calculations!$B$3))),0)</f>
        <v>4.7399753615125585E-2</v>
      </c>
    </row>
    <row r="8894" spans="1:11" x14ac:dyDescent="0.35">
      <c r="A8894">
        <v>8891</v>
      </c>
      <c r="B8894" t="str">
        <f t="shared" si="138"/>
        <v>25-86</v>
      </c>
      <c r="C8894">
        <v>-85.851496789364006</v>
      </c>
      <c r="D8894">
        <v>24.768472460885</v>
      </c>
      <c r="E8894">
        <f>ASIN(SQRT((SIN(RADIANS(PARAMETERS!$D$8-D8894)/2)*SIN(RADIANS(PARAMETERS!$D$8-D8894)/2))+(COS(RADIANS(D8894))*COS(RADIANS(PARAMETERS!$D$8))*SIN(RADIANS(PARAMETERS!$D$9-C8894)/2)*SIN(RADIANS(PARAMETERS!$D$9-C8894)/2))))*2*3958.756</f>
        <v>1754.8445328217074</v>
      </c>
      <c r="F8894">
        <v>179.63128662109</v>
      </c>
      <c r="G8894">
        <v>207.8134765625</v>
      </c>
      <c r="H8894">
        <v>251.9674987793</v>
      </c>
      <c r="I8894">
        <v>291.50216674805</v>
      </c>
      <c r="J8894">
        <v>337.24182128906</v>
      </c>
      <c r="K8894" s="6">
        <f>IFERROR(EXP(TREND(LN($F$1:$J$1),LN(F8894:J8894),LN(Calculations!$B$3))),0)</f>
        <v>4.7137127836529236E-2</v>
      </c>
    </row>
    <row r="8895" spans="1:11" x14ac:dyDescent="0.35">
      <c r="A8895">
        <v>8892</v>
      </c>
      <c r="B8895" t="str">
        <f t="shared" si="138"/>
        <v>25-86</v>
      </c>
      <c r="C8895">
        <v>-86.122818124264995</v>
      </c>
      <c r="D8895">
        <v>24.768472460885</v>
      </c>
      <c r="E8895">
        <f>ASIN(SQRT((SIN(RADIANS(PARAMETERS!$D$8-D8895)/2)*SIN(RADIANS(PARAMETERS!$D$8-D8895)/2))+(COS(RADIANS(D8895))*COS(RADIANS(PARAMETERS!$D$8))*SIN(RADIANS(PARAMETERS!$D$9-C8895)/2)*SIN(RADIANS(PARAMETERS!$D$9-C8895)/2))))*2*3958.756</f>
        <v>1771.1519987262241</v>
      </c>
      <c r="F8895">
        <v>179.50651550293</v>
      </c>
      <c r="G8895">
        <v>207.77041625977</v>
      </c>
      <c r="H8895">
        <v>252.0774230957</v>
      </c>
      <c r="I8895">
        <v>291.77108764648</v>
      </c>
      <c r="J8895">
        <v>337.71676635742</v>
      </c>
      <c r="K8895" s="6">
        <f>IFERROR(EXP(TREND(LN($F$1:$J$1),LN(F8895:J8895),LN(Calculations!$B$3))),0)</f>
        <v>4.6848517784408648E-2</v>
      </c>
    </row>
    <row r="8896" spans="1:11" x14ac:dyDescent="0.35">
      <c r="A8896">
        <v>8893</v>
      </c>
      <c r="B8896" t="str">
        <f t="shared" si="138"/>
        <v>25-86.5</v>
      </c>
      <c r="C8896">
        <v>-86.394139459165999</v>
      </c>
      <c r="D8896">
        <v>24.768472460885</v>
      </c>
      <c r="E8896">
        <f>ASIN(SQRT((SIN(RADIANS(PARAMETERS!$D$8-D8896)/2)*SIN(RADIANS(PARAMETERS!$D$8-D8896)/2))+(COS(RADIANS(D8896))*COS(RADIANS(PARAMETERS!$D$8))*SIN(RADIANS(PARAMETERS!$D$9-C8896)/2)*SIN(RADIANS(PARAMETERS!$D$9-C8896)/2))))*2*3958.756</f>
        <v>1787.4814199428822</v>
      </c>
      <c r="F8896">
        <v>179.3560333252</v>
      </c>
      <c r="G8896">
        <v>207.69175720215</v>
      </c>
      <c r="H8896">
        <v>252.13505554199</v>
      </c>
      <c r="I8896">
        <v>291.97174072266</v>
      </c>
      <c r="J8896">
        <v>338.10391235352</v>
      </c>
      <c r="K8896" s="6">
        <f>IFERROR(EXP(TREND(LN($F$1:$J$1),LN(F8896:J8896),LN(Calculations!$B$3))),0)</f>
        <v>4.6539193336252754E-2</v>
      </c>
    </row>
    <row r="8897" spans="1:11" x14ac:dyDescent="0.35">
      <c r="A8897">
        <v>8894</v>
      </c>
      <c r="B8897" t="str">
        <f t="shared" si="138"/>
        <v>25-86.5</v>
      </c>
      <c r="C8897">
        <v>-86.665460794067002</v>
      </c>
      <c r="D8897">
        <v>24.768472460885</v>
      </c>
      <c r="E8897">
        <f>ASIN(SQRT((SIN(RADIANS(PARAMETERS!$D$8-D8897)/2)*SIN(RADIANS(PARAMETERS!$D$8-D8897)/2))+(COS(RADIANS(D8897))*COS(RADIANS(PARAMETERS!$D$8))*SIN(RADIANS(PARAMETERS!$D$9-C8897)/2)*SIN(RADIANS(PARAMETERS!$D$9-C8897)/2))))*2*3958.756</f>
        <v>1803.8321531722793</v>
      </c>
      <c r="F8897">
        <v>179.09292602539</v>
      </c>
      <c r="G8897">
        <v>207.46287536621</v>
      </c>
      <c r="H8897">
        <v>251.97880554199</v>
      </c>
      <c r="I8897">
        <v>291.89727783203</v>
      </c>
      <c r="J8897">
        <v>338.14102172852</v>
      </c>
      <c r="K8897" s="6">
        <f>IFERROR(EXP(TREND(LN($F$1:$J$1),LN(F8897:J8897),LN(Calculations!$B$3))),0)</f>
        <v>4.6121518456974438E-2</v>
      </c>
    </row>
    <row r="8898" spans="1:11" x14ac:dyDescent="0.35">
      <c r="A8898">
        <v>8895</v>
      </c>
      <c r="B8898" t="str">
        <f t="shared" si="138"/>
        <v>25-87</v>
      </c>
      <c r="C8898">
        <v>-86.936782128968005</v>
      </c>
      <c r="D8898">
        <v>24.768472460885</v>
      </c>
      <c r="E8898">
        <f>ASIN(SQRT((SIN(RADIANS(PARAMETERS!$D$8-D8898)/2)*SIN(RADIANS(PARAMETERS!$D$8-D8898)/2))+(COS(RADIANS(D8898))*COS(RADIANS(PARAMETERS!$D$8))*SIN(RADIANS(PARAMETERS!$D$9-C8898)/2)*SIN(RADIANS(PARAMETERS!$D$9-C8898)/2))))*2*3958.756</f>
        <v>1820.2035768875407</v>
      </c>
      <c r="F8898">
        <v>178.80502319336</v>
      </c>
      <c r="G8898">
        <v>207.21487426758</v>
      </c>
      <c r="H8898">
        <v>251.81483459473</v>
      </c>
      <c r="I8898">
        <v>291.82757568359</v>
      </c>
      <c r="J8898">
        <v>338.19946289063</v>
      </c>
      <c r="K8898" s="6">
        <f>IFERROR(EXP(TREND(LN($F$1:$J$1),LN(F8898:J8898),LN(Calculations!$B$3))),0)</f>
        <v>4.5667328407783397E-2</v>
      </c>
    </row>
    <row r="8899" spans="1:11" x14ac:dyDescent="0.35">
      <c r="A8899">
        <v>8896</v>
      </c>
      <c r="B8899" t="str">
        <f t="shared" si="138"/>
        <v>25-87</v>
      </c>
      <c r="C8899">
        <v>-87.208103463868994</v>
      </c>
      <c r="D8899">
        <v>24.768472460885</v>
      </c>
      <c r="E8899">
        <f>ASIN(SQRT((SIN(RADIANS(PARAMETERS!$D$8-D8899)/2)*SIN(RADIANS(PARAMETERS!$D$8-D8899)/2))+(COS(RADIANS(D8899))*COS(RADIANS(PARAMETERS!$D$8))*SIN(RADIANS(PARAMETERS!$D$9-C8899)/2)*SIN(RADIANS(PARAMETERS!$D$9-C8899)/2))))*2*3958.756</f>
        <v>1836.5950904334352</v>
      </c>
      <c r="F8899">
        <v>178.48948669434</v>
      </c>
      <c r="G8899">
        <v>206.94274902344</v>
      </c>
      <c r="H8899">
        <v>251.63442993164</v>
      </c>
      <c r="I8899">
        <v>291.75021362305</v>
      </c>
      <c r="J8899">
        <v>338.26251220703</v>
      </c>
      <c r="K8899" s="6">
        <f>IFERROR(EXP(TREND(LN($F$1:$J$1),LN(F8899:J8899),LN(Calculations!$B$3))),0)</f>
        <v>4.5176889178010791E-2</v>
      </c>
    </row>
    <row r="8900" spans="1:11" x14ac:dyDescent="0.35">
      <c r="A8900">
        <v>8897</v>
      </c>
      <c r="B8900" t="str">
        <f t="shared" si="138"/>
        <v>25-87.5</v>
      </c>
      <c r="C8900">
        <v>-87.479424798769998</v>
      </c>
      <c r="D8900">
        <v>24.768472460885</v>
      </c>
      <c r="E8900">
        <f>ASIN(SQRT((SIN(RADIANS(PARAMETERS!$D$8-D8900)/2)*SIN(RADIANS(PARAMETERS!$D$8-D8900)/2))+(COS(RADIANS(D8900))*COS(RADIANS(PARAMETERS!$D$8))*SIN(RADIANS(PARAMETERS!$D$9-C8900)/2)*SIN(RADIANS(PARAMETERS!$D$9-C8900)/2))))*2*3958.756</f>
        <v>1853.006113167663</v>
      </c>
      <c r="F8900">
        <v>178.06617736816</v>
      </c>
      <c r="G8900">
        <v>206.5241394043</v>
      </c>
      <c r="H8900">
        <v>251.24131774902</v>
      </c>
      <c r="I8900">
        <v>291.39605712891</v>
      </c>
      <c r="J8900">
        <v>337.96963500977</v>
      </c>
      <c r="K8900" s="6">
        <f>IFERROR(EXP(TREND(LN($F$1:$J$1),LN(F8900:J8900),LN(Calculations!$B$3))),0)</f>
        <v>4.4592648289960318E-2</v>
      </c>
    </row>
    <row r="8901" spans="1:11" x14ac:dyDescent="0.35">
      <c r="A8901">
        <v>8898</v>
      </c>
      <c r="B8901" t="str">
        <f t="shared" ref="B8901:B8964" si="139">MROUND(D8901,1)&amp;MROUND(C8901,-0.5)</f>
        <v>25-88</v>
      </c>
      <c r="C8901">
        <v>-87.750746133671001</v>
      </c>
      <c r="D8901">
        <v>24.768472460885</v>
      </c>
      <c r="E8901">
        <f>ASIN(SQRT((SIN(RADIANS(PARAMETERS!$D$8-D8901)/2)*SIN(RADIANS(PARAMETERS!$D$8-D8901)/2))+(COS(RADIANS(D8901))*COS(RADIANS(PARAMETERS!$D$8))*SIN(RADIANS(PARAMETERS!$D$9-C8901)/2)*SIN(RADIANS(PARAMETERS!$D$9-C8901)/2))))*2*3958.756</f>
        <v>1869.4360836421508</v>
      </c>
      <c r="F8901">
        <v>177.59024047852</v>
      </c>
      <c r="G8901">
        <v>206.04330444336</v>
      </c>
      <c r="H8901">
        <v>250.77075195313</v>
      </c>
      <c r="I8901">
        <v>290.95056152344</v>
      </c>
      <c r="J8901">
        <v>337.56915283203</v>
      </c>
      <c r="K8901" s="6">
        <f>IFERROR(EXP(TREND(LN($F$1:$J$1),LN(F8901:J8901),LN(Calculations!$B$3))),0)</f>
        <v>4.395764534361897E-2</v>
      </c>
    </row>
    <row r="8902" spans="1:11" x14ac:dyDescent="0.35">
      <c r="A8902">
        <v>8899</v>
      </c>
      <c r="B8902" t="str">
        <f t="shared" si="139"/>
        <v>25-88</v>
      </c>
      <c r="C8902">
        <v>-88.022067468572004</v>
      </c>
      <c r="D8902">
        <v>24.768472460885</v>
      </c>
      <c r="E8902">
        <f>ASIN(SQRT((SIN(RADIANS(PARAMETERS!$D$8-D8902)/2)*SIN(RADIANS(PARAMETERS!$D$8-D8902)/2))+(COS(RADIANS(D8902))*COS(RADIANS(PARAMETERS!$D$8))*SIN(RADIANS(PARAMETERS!$D$9-C8902)/2)*SIN(RADIANS(PARAMETERS!$D$9-C8902)/2))))*2*3958.756</f>
        <v>1885.884458822328</v>
      </c>
      <c r="F8902">
        <v>177.05448913574</v>
      </c>
      <c r="G8902">
        <v>205.49053955078</v>
      </c>
      <c r="H8902">
        <v>250.20875549316</v>
      </c>
      <c r="I8902">
        <v>290.39575195313</v>
      </c>
      <c r="J8902">
        <v>337.03826904297</v>
      </c>
      <c r="K8902" s="6">
        <f>IFERROR(EXP(TREND(LN($F$1:$J$1),LN(F8902:J8902),LN(Calculations!$B$3))),0)</f>
        <v>4.3267243585313704E-2</v>
      </c>
    </row>
    <row r="8903" spans="1:11" x14ac:dyDescent="0.35">
      <c r="A8903">
        <v>8900</v>
      </c>
      <c r="B8903" t="str">
        <f t="shared" si="139"/>
        <v>25-88.5</v>
      </c>
      <c r="C8903">
        <v>-88.293388803472993</v>
      </c>
      <c r="D8903">
        <v>24.768472460885</v>
      </c>
      <c r="E8903">
        <f>ASIN(SQRT((SIN(RADIANS(PARAMETERS!$D$8-D8903)/2)*SIN(RADIANS(PARAMETERS!$D$8-D8903)/2))+(COS(RADIANS(D8903))*COS(RADIANS(PARAMETERS!$D$8))*SIN(RADIANS(PARAMETERS!$D$9-C8903)/2)*SIN(RADIANS(PARAMETERS!$D$9-C8903)/2))))*2*3958.756</f>
        <v>1902.3507133424343</v>
      </c>
      <c r="F8903">
        <v>176.41123962402</v>
      </c>
      <c r="G8903">
        <v>204.79530334473</v>
      </c>
      <c r="H8903">
        <v>249.44494628906</v>
      </c>
      <c r="I8903">
        <v>289.58193969727</v>
      </c>
      <c r="J8903">
        <v>336.17819213867</v>
      </c>
      <c r="K8903" s="6">
        <f>IFERROR(EXP(TREND(LN($F$1:$J$1),LN(F8903:J8903),LN(Calculations!$B$3))),0)</f>
        <v>4.2486562016662663E-2</v>
      </c>
    </row>
    <row r="8904" spans="1:11" x14ac:dyDescent="0.35">
      <c r="A8904">
        <v>8901</v>
      </c>
      <c r="B8904" t="str">
        <f t="shared" si="139"/>
        <v>25-88.5</v>
      </c>
      <c r="C8904">
        <v>-88.564710138373997</v>
      </c>
      <c r="D8904">
        <v>24.768472460885</v>
      </c>
      <c r="E8904">
        <f>ASIN(SQRT((SIN(RADIANS(PARAMETERS!$D$8-D8904)/2)*SIN(RADIANS(PARAMETERS!$D$8-D8904)/2))+(COS(RADIANS(D8904))*COS(RADIANS(PARAMETERS!$D$8))*SIN(RADIANS(PARAMETERS!$D$9-C8904)/2)*SIN(RADIANS(PARAMETERS!$D$9-C8904)/2))))*2*3958.756</f>
        <v>1918.8343387950449</v>
      </c>
      <c r="F8904">
        <v>175.75213623047</v>
      </c>
      <c r="G8904">
        <v>204.09846496582</v>
      </c>
      <c r="H8904">
        <v>248.6999206543</v>
      </c>
      <c r="I8904">
        <v>288.80825805664</v>
      </c>
      <c r="J8904">
        <v>335.3860168457</v>
      </c>
      <c r="K8904" s="6">
        <f>IFERROR(EXP(TREND(LN($F$1:$J$1),LN(F8904:J8904),LN(Calculations!$B$3))),0)</f>
        <v>4.1689985943093005E-2</v>
      </c>
    </row>
    <row r="8905" spans="1:11" x14ac:dyDescent="0.35">
      <c r="A8905">
        <v>8902</v>
      </c>
      <c r="B8905" t="str">
        <f t="shared" si="139"/>
        <v>25-89</v>
      </c>
      <c r="C8905">
        <v>-88.836031473275</v>
      </c>
      <c r="D8905">
        <v>24.768472460885</v>
      </c>
      <c r="E8905">
        <f>ASIN(SQRT((SIN(RADIANS(PARAMETERS!$D$8-D8905)/2)*SIN(RADIANS(PARAMETERS!$D$8-D8905)/2))+(COS(RADIANS(D8905))*COS(RADIANS(PARAMETERS!$D$8))*SIN(RADIANS(PARAMETERS!$D$9-C8905)/2)*SIN(RADIANS(PARAMETERS!$D$9-C8905)/2))))*2*3958.756</f>
        <v>1935.3348430530623</v>
      </c>
      <c r="F8905">
        <v>175.06425476074</v>
      </c>
      <c r="G8905">
        <v>203.38285827637</v>
      </c>
      <c r="H8905">
        <v>247.94267272949</v>
      </c>
      <c r="I8905">
        <v>288.02981567383</v>
      </c>
      <c r="J8905">
        <v>334.5993347168</v>
      </c>
      <c r="K8905" s="6">
        <f>IFERROR(EXP(TREND(LN($F$1:$J$1),LN(F8905:J8905),LN(Calculations!$B$3))),0)</f>
        <v>4.0872762990605577E-2</v>
      </c>
    </row>
    <row r="8906" spans="1:11" x14ac:dyDescent="0.35">
      <c r="A8906">
        <v>8903</v>
      </c>
      <c r="B8906" t="str">
        <f t="shared" si="139"/>
        <v>25-89</v>
      </c>
      <c r="C8906">
        <v>-89.107352808176003</v>
      </c>
      <c r="D8906">
        <v>24.768472460885</v>
      </c>
      <c r="E8906">
        <f>ASIN(SQRT((SIN(RADIANS(PARAMETERS!$D$8-D8906)/2)*SIN(RADIANS(PARAMETERS!$D$8-D8906)/2))+(COS(RADIANS(D8906))*COS(RADIANS(PARAMETERS!$D$8))*SIN(RADIANS(PARAMETERS!$D$9-C8906)/2)*SIN(RADIANS(PARAMETERS!$D$9-C8906)/2))))*2*3958.756</f>
        <v>1951.8517496225591</v>
      </c>
      <c r="F8906">
        <v>174.30065917969</v>
      </c>
      <c r="G8906">
        <v>202.57531738281</v>
      </c>
      <c r="H8906">
        <v>247.04357910156</v>
      </c>
      <c r="I8906">
        <v>287.06042480469</v>
      </c>
      <c r="J8906">
        <v>333.56051635742</v>
      </c>
      <c r="K8906" s="6">
        <f>IFERROR(EXP(TREND(LN($F$1:$J$1),LN(F8906:J8906),LN(Calculations!$B$3))),0)</f>
        <v>4.0011633326039596E-2</v>
      </c>
    </row>
    <row r="8907" spans="1:11" x14ac:dyDescent="0.35">
      <c r="A8907">
        <v>8904</v>
      </c>
      <c r="B8907" t="str">
        <f t="shared" si="139"/>
        <v>25-89.5</v>
      </c>
      <c r="C8907">
        <v>-89.378674143077006</v>
      </c>
      <c r="D8907">
        <v>24.768472460885</v>
      </c>
      <c r="E8907">
        <f>ASIN(SQRT((SIN(RADIANS(PARAMETERS!$D$8-D8907)/2)*SIN(RADIANS(PARAMETERS!$D$8-D8907)/2))+(COS(RADIANS(D8907))*COS(RADIANS(PARAMETERS!$D$8))*SIN(RADIANS(PARAMETERS!$D$9-C8907)/2)*SIN(RADIANS(PARAMETERS!$D$9-C8907)/2))))*2*3958.756</f>
        <v>1968.3845970249088</v>
      </c>
      <c r="F8907">
        <v>173.54612731934</v>
      </c>
      <c r="G8907">
        <v>201.7958984375</v>
      </c>
      <c r="H8907">
        <v>246.18576049805</v>
      </c>
      <c r="I8907">
        <v>286.14517211914</v>
      </c>
      <c r="J8907">
        <v>332.59170532227</v>
      </c>
      <c r="K8907" s="6">
        <f>IFERROR(EXP(TREND(LN($F$1:$J$1),LN(F8907:J8907),LN(Calculations!$B$3))),0)</f>
        <v>3.917641020900596E-2</v>
      </c>
    </row>
    <row r="8908" spans="1:11" x14ac:dyDescent="0.35">
      <c r="A8908">
        <v>8905</v>
      </c>
      <c r="B8908" t="str">
        <f t="shared" si="139"/>
        <v>25-89.5</v>
      </c>
      <c r="C8908">
        <v>-89.649995477977996</v>
      </c>
      <c r="D8908">
        <v>24.768472460885</v>
      </c>
      <c r="E8908">
        <f>ASIN(SQRT((SIN(RADIANS(PARAMETERS!$D$8-D8908)/2)*SIN(RADIANS(PARAMETERS!$D$8-D8908)/2))+(COS(RADIANS(D8908))*COS(RADIANS(PARAMETERS!$D$8))*SIN(RADIANS(PARAMETERS!$D$9-C8908)/2)*SIN(RADIANS(PARAMETERS!$D$9-C8908)/2))))*2*3958.756</f>
        <v>1984.9329382067356</v>
      </c>
      <c r="F8908">
        <v>172.78132629395</v>
      </c>
      <c r="G8908">
        <v>201.01455688477</v>
      </c>
      <c r="H8908">
        <v>245.32029724121</v>
      </c>
      <c r="I8908">
        <v>285.21633911133</v>
      </c>
      <c r="J8908">
        <v>331.60177612305</v>
      </c>
      <c r="K8908" s="6">
        <f>IFERROR(EXP(TREND(LN($F$1:$J$1),LN(F8908:J8908),LN(Calculations!$B$3))),0)</f>
        <v>3.8353386093320424E-2</v>
      </c>
    </row>
    <row r="8909" spans="1:11" x14ac:dyDescent="0.35">
      <c r="A8909">
        <v>8906</v>
      </c>
      <c r="B8909" t="str">
        <f t="shared" si="139"/>
        <v>25-90</v>
      </c>
      <c r="C8909">
        <v>-89.921316812878999</v>
      </c>
      <c r="D8909">
        <v>24.768472460885</v>
      </c>
      <c r="E8909">
        <f>ASIN(SQRT((SIN(RADIANS(PARAMETERS!$D$8-D8909)/2)*SIN(RADIANS(PARAMETERS!$D$8-D8909)/2))+(COS(RADIANS(D8909))*COS(RADIANS(PARAMETERS!$D$8))*SIN(RADIANS(PARAMETERS!$D$9-C8909)/2)*SIN(RADIANS(PARAMETERS!$D$9-C8909)/2))))*2*3958.756</f>
        <v>2001.4963399763085</v>
      </c>
      <c r="F8909">
        <v>171.96047973633</v>
      </c>
      <c r="G8909">
        <v>200.16731262207</v>
      </c>
      <c r="H8909">
        <v>244.34046936035</v>
      </c>
      <c r="I8909">
        <v>284.12475585938</v>
      </c>
      <c r="J8909">
        <v>330.38793945313</v>
      </c>
      <c r="K8909" s="6">
        <f>IFERROR(EXP(TREND(LN($F$1:$J$1),LN(F8909:J8909),LN(Calculations!$B$3))),0)</f>
        <v>3.7511823901092485E-2</v>
      </c>
    </row>
    <row r="8910" spans="1:11" x14ac:dyDescent="0.35">
      <c r="A8910">
        <v>8907</v>
      </c>
      <c r="B8910" t="str">
        <f t="shared" si="139"/>
        <v>25-90</v>
      </c>
      <c r="C8910">
        <v>-90.192638147780002</v>
      </c>
      <c r="D8910">
        <v>24.768472460885</v>
      </c>
      <c r="E8910">
        <f>ASIN(SQRT((SIN(RADIANS(PARAMETERS!$D$8-D8910)/2)*SIN(RADIANS(PARAMETERS!$D$8-D8910)/2))+(COS(RADIANS(D8910))*COS(RADIANS(PARAMETERS!$D$8))*SIN(RADIANS(PARAMETERS!$D$9-C8910)/2)*SIN(RADIANS(PARAMETERS!$D$9-C8910)/2))))*2*3958.756</f>
        <v>2018.0743824650456</v>
      </c>
      <c r="F8910">
        <v>171.16732788086</v>
      </c>
      <c r="G8910">
        <v>199.35914611816</v>
      </c>
      <c r="H8910">
        <v>243.39186096191</v>
      </c>
      <c r="I8910">
        <v>283.05502319336</v>
      </c>
      <c r="J8910">
        <v>329.18270874023</v>
      </c>
      <c r="K8910" s="6">
        <f>IFERROR(EXP(TREND(LN($F$1:$J$1),LN(F8910:J8910),LN(Calculations!$B$3))),0)</f>
        <v>3.6725538237340878E-2</v>
      </c>
    </row>
    <row r="8911" spans="1:11" x14ac:dyDescent="0.35">
      <c r="A8911">
        <v>8908</v>
      </c>
      <c r="B8911" t="str">
        <f t="shared" si="139"/>
        <v>25-90.5</v>
      </c>
      <c r="C8911">
        <v>-90.463959482681005</v>
      </c>
      <c r="D8911">
        <v>24.768472460885</v>
      </c>
      <c r="E8911">
        <f>ASIN(SQRT((SIN(RADIANS(PARAMETERS!$D$8-D8911)/2)*SIN(RADIANS(PARAMETERS!$D$8-D8911)/2))+(COS(RADIANS(D8911))*COS(RADIANS(PARAMETERS!$D$8))*SIN(RADIANS(PARAMETERS!$D$9-C8911)/2)*SIN(RADIANS(PARAMETERS!$D$9-C8911)/2))))*2*3958.756</f>
        <v>2034.6666586129022</v>
      </c>
      <c r="F8911">
        <v>170.37663269043</v>
      </c>
      <c r="G8911">
        <v>198.55676269531</v>
      </c>
      <c r="H8911">
        <v>242.42549133301</v>
      </c>
      <c r="I8911">
        <v>281.94284057617</v>
      </c>
      <c r="J8911">
        <v>327.90286254883</v>
      </c>
      <c r="K8911" s="6">
        <f>IFERROR(EXP(TREND(LN($F$1:$J$1),LN(F8911:J8911),LN(Calculations!$B$3))),0)</f>
        <v>3.5971059382996426E-2</v>
      </c>
    </row>
    <row r="8912" spans="1:11" x14ac:dyDescent="0.35">
      <c r="A8912">
        <v>8909</v>
      </c>
      <c r="B8912" t="str">
        <f t="shared" si="139"/>
        <v>25-90.5</v>
      </c>
      <c r="C8912">
        <v>-90.735280817581994</v>
      </c>
      <c r="D8912">
        <v>24.768472460885</v>
      </c>
      <c r="E8912">
        <f>ASIN(SQRT((SIN(RADIANS(PARAMETERS!$D$8-D8912)/2)*SIN(RADIANS(PARAMETERS!$D$8-D8912)/2))+(COS(RADIANS(D8912))*COS(RADIANS(PARAMETERS!$D$8))*SIN(RADIANS(PARAMETERS!$D$9-C8912)/2)*SIN(RADIANS(PARAMETERS!$D$9-C8912)/2))))*2*3958.756</f>
        <v>2051.2727736764568</v>
      </c>
      <c r="F8912">
        <v>169.54290771484</v>
      </c>
      <c r="G8912">
        <v>197.71272277832</v>
      </c>
      <c r="H8912">
        <v>241.37684631348</v>
      </c>
      <c r="I8912">
        <v>280.70739746094</v>
      </c>
      <c r="J8912">
        <v>326.44766235352</v>
      </c>
      <c r="K8912" s="6">
        <f>IFERROR(EXP(TREND(LN($F$1:$J$1),LN(F8912:J8912),LN(Calculations!$B$3))),0)</f>
        <v>3.5207772322970628E-2</v>
      </c>
    </row>
    <row r="8913" spans="1:11" x14ac:dyDescent="0.35">
      <c r="A8913">
        <v>8910</v>
      </c>
      <c r="B8913" t="str">
        <f t="shared" si="139"/>
        <v>25-50</v>
      </c>
      <c r="C8913">
        <v>-50.037080582435998</v>
      </c>
      <c r="D8913">
        <v>25.039793795784998</v>
      </c>
      <c r="E8913">
        <f>ASIN(SQRT((SIN(RADIANS(PARAMETERS!$D$8-D8913)/2)*SIN(RADIANS(PARAMETERS!$D$8-D8913)/2))+(COS(RADIANS(D8913))*COS(RADIANS(PARAMETERS!$D$8))*SIN(RADIANS(PARAMETERS!$D$9-C8913)/2)*SIN(RADIANS(PARAMETERS!$D$9-C8913)/2))))*2*3958.756</f>
        <v>955.08995533334553</v>
      </c>
      <c r="F8913">
        <v>113.13184356689</v>
      </c>
      <c r="G8913">
        <v>148.93392944336</v>
      </c>
      <c r="H8913">
        <v>187.36102294922</v>
      </c>
      <c r="I8913">
        <v>213.06513977051</v>
      </c>
      <c r="J8913">
        <v>242.29925537109</v>
      </c>
      <c r="K8913" s="6">
        <f>IFERROR(EXP(TREND(LN($F$1:$J$1),LN(F8913:J8913),LN(Calculations!$B$3))),0)</f>
        <v>7.9711739751420485E-3</v>
      </c>
    </row>
    <row r="8914" spans="1:11" x14ac:dyDescent="0.35">
      <c r="A8914">
        <v>8911</v>
      </c>
      <c r="B8914" t="str">
        <f t="shared" si="139"/>
        <v>25-50.5</v>
      </c>
      <c r="C8914">
        <v>-50.308401917337001</v>
      </c>
      <c r="D8914">
        <v>25.039793795784998</v>
      </c>
      <c r="E8914">
        <f>ASIN(SQRT((SIN(RADIANS(PARAMETERS!$D$8-D8914)/2)*SIN(RADIANS(PARAMETERS!$D$8-D8914)/2))+(COS(RADIANS(D8914))*COS(RADIANS(PARAMETERS!$D$8))*SIN(RADIANS(PARAMETERS!$D$9-C8914)/2)*SIN(RADIANS(PARAMETERS!$D$9-C8914)/2))))*2*3958.756</f>
        <v>942.55990892159195</v>
      </c>
      <c r="F8914">
        <v>114.89191436768</v>
      </c>
      <c r="G8914">
        <v>151.3857421875</v>
      </c>
      <c r="H8914">
        <v>188.93328857422</v>
      </c>
      <c r="I8914">
        <v>214.92848205566</v>
      </c>
      <c r="J8914">
        <v>244.50401306152</v>
      </c>
      <c r="K8914" s="6">
        <f>IFERROR(EXP(TREND(LN($F$1:$J$1),LN(F8914:J8914),LN(Calculations!$B$3))),0)</f>
        <v>8.4021960817430991E-3</v>
      </c>
    </row>
    <row r="8915" spans="1:11" x14ac:dyDescent="0.35">
      <c r="A8915">
        <v>8912</v>
      </c>
      <c r="B8915" t="str">
        <f t="shared" si="139"/>
        <v>25-50.5</v>
      </c>
      <c r="C8915">
        <v>-50.579723252237997</v>
      </c>
      <c r="D8915">
        <v>25.039793795784998</v>
      </c>
      <c r="E8915">
        <f>ASIN(SQRT((SIN(RADIANS(PARAMETERS!$D$8-D8915)/2)*SIN(RADIANS(PARAMETERS!$D$8-D8915)/2))+(COS(RADIANS(D8915))*COS(RADIANS(PARAMETERS!$D$8))*SIN(RADIANS(PARAMETERS!$D$9-C8915)/2)*SIN(RADIANS(PARAMETERS!$D$9-C8915)/2))))*2*3958.756</f>
        <v>930.19195886691227</v>
      </c>
      <c r="F8915">
        <v>116.61284637451</v>
      </c>
      <c r="G8915">
        <v>153.74742126465</v>
      </c>
      <c r="H8915">
        <v>190.44064331055</v>
      </c>
      <c r="I8915">
        <v>216.70529174805</v>
      </c>
      <c r="J8915">
        <v>246.59594726563</v>
      </c>
      <c r="K8915" s="6">
        <f>IFERROR(EXP(TREND(LN($F$1:$J$1),LN(F8915:J8915),LN(Calculations!$B$3))),0)</f>
        <v>8.8448806117504674E-3</v>
      </c>
    </row>
    <row r="8916" spans="1:11" x14ac:dyDescent="0.35">
      <c r="A8916">
        <v>8913</v>
      </c>
      <c r="B8916" t="str">
        <f t="shared" si="139"/>
        <v>25-51</v>
      </c>
      <c r="C8916">
        <v>-50.851044587139</v>
      </c>
      <c r="D8916">
        <v>25.039793795784998</v>
      </c>
      <c r="E8916">
        <f>ASIN(SQRT((SIN(RADIANS(PARAMETERS!$D$8-D8916)/2)*SIN(RADIANS(PARAMETERS!$D$8-D8916)/2))+(COS(RADIANS(D8916))*COS(RADIANS(PARAMETERS!$D$8))*SIN(RADIANS(PARAMETERS!$D$9-C8916)/2)*SIN(RADIANS(PARAMETERS!$D$9-C8916)/2))))*2*3958.756</f>
        <v>917.99269154495994</v>
      </c>
      <c r="F8916">
        <v>118.30117034912</v>
      </c>
      <c r="G8916">
        <v>156.01042175293</v>
      </c>
      <c r="H8916">
        <v>191.896484375</v>
      </c>
      <c r="I8916">
        <v>218.4271697998</v>
      </c>
      <c r="J8916">
        <v>248.62959289551</v>
      </c>
      <c r="K8916" s="6">
        <f>IFERROR(EXP(TREND(LN($F$1:$J$1),LN(F8916:J8916),LN(Calculations!$B$3))),0)</f>
        <v>9.3005242603978622E-3</v>
      </c>
    </row>
    <row r="8917" spans="1:11" x14ac:dyDescent="0.35">
      <c r="A8917">
        <v>8914</v>
      </c>
      <c r="B8917" t="str">
        <f t="shared" si="139"/>
        <v>25-51</v>
      </c>
      <c r="C8917">
        <v>-51.122365922039997</v>
      </c>
      <c r="D8917">
        <v>25.039793795784998</v>
      </c>
      <c r="E8917">
        <f>ASIN(SQRT((SIN(RADIANS(PARAMETERS!$D$8-D8917)/2)*SIN(RADIANS(PARAMETERS!$D$8-D8917)/2))+(COS(RADIANS(D8917))*COS(RADIANS(PARAMETERS!$D$8))*SIN(RADIANS(PARAMETERS!$D$9-C8917)/2)*SIN(RADIANS(PARAMETERS!$D$9-C8917)/2))))*2*3958.756</f>
        <v>905.96895530999075</v>
      </c>
      <c r="F8917">
        <v>119.9835357666</v>
      </c>
      <c r="G8917">
        <v>158.1665802002</v>
      </c>
      <c r="H8917">
        <v>193.33862304688</v>
      </c>
      <c r="I8917">
        <v>220.15344238281</v>
      </c>
      <c r="J8917">
        <v>250.69102478027</v>
      </c>
      <c r="K8917" s="6">
        <f>IFERROR(EXP(TREND(LN($F$1:$J$1),LN(F8917:J8917),LN(Calculations!$B$3))),0)</f>
        <v>9.7749763162884497E-3</v>
      </c>
    </row>
    <row r="8918" spans="1:11" x14ac:dyDescent="0.35">
      <c r="A8918">
        <v>8915</v>
      </c>
      <c r="B8918" t="str">
        <f t="shared" si="139"/>
        <v>25-51.5</v>
      </c>
      <c r="C8918">
        <v>-51.393687256941</v>
      </c>
      <c r="D8918">
        <v>25.039793795784998</v>
      </c>
      <c r="E8918">
        <f>ASIN(SQRT((SIN(RADIANS(PARAMETERS!$D$8-D8918)/2)*SIN(RADIANS(PARAMETERS!$D$8-D8918)/2))+(COS(RADIANS(D8918))*COS(RADIANS(PARAMETERS!$D$8))*SIN(RADIANS(PARAMETERS!$D$9-C8918)/2)*SIN(RADIANS(PARAMETERS!$D$9-C8918)/2))))*2*3958.756</f>
        <v>894.12786517655309</v>
      </c>
      <c r="F8918">
        <v>121.58199310303</v>
      </c>
      <c r="G8918">
        <v>160.14024353027</v>
      </c>
      <c r="H8918">
        <v>194.68255615234</v>
      </c>
      <c r="I8918">
        <v>221.76560974121</v>
      </c>
      <c r="J8918">
        <v>252.62002563477</v>
      </c>
      <c r="K8918" s="6">
        <f>IFERROR(EXP(TREND(LN($F$1:$J$1),LN(F8918:J8918),LN(Calculations!$B$3))),0)</f>
        <v>1.0244582221548153E-2</v>
      </c>
    </row>
    <row r="8919" spans="1:11" x14ac:dyDescent="0.35">
      <c r="A8919">
        <v>8916</v>
      </c>
      <c r="B8919" t="str">
        <f t="shared" si="139"/>
        <v>25-51.5</v>
      </c>
      <c r="C8919">
        <v>-51.665008591842003</v>
      </c>
      <c r="D8919">
        <v>25.039793795784998</v>
      </c>
      <c r="E8919">
        <f>ASIN(SQRT((SIN(RADIANS(PARAMETERS!$D$8-D8919)/2)*SIN(RADIANS(PARAMETERS!$D$8-D8919)/2))+(COS(RADIANS(D8919))*COS(RADIANS(PARAMETERS!$D$8))*SIN(RADIANS(PARAMETERS!$D$9-C8919)/2)*SIN(RADIANS(PARAMETERS!$D$9-C8919)/2))))*2*3958.756</f>
        <v>882.47680653778627</v>
      </c>
      <c r="F8919">
        <v>123.11968994141</v>
      </c>
      <c r="G8919">
        <v>161.95690917969</v>
      </c>
      <c r="H8919">
        <v>195.96994018555</v>
      </c>
      <c r="I8919">
        <v>223.32940673828</v>
      </c>
      <c r="J8919">
        <v>254.51243591309</v>
      </c>
      <c r="K8919" s="6">
        <f>IFERROR(EXP(TREND(LN($F$1:$J$1),LN(F8919:J8919),LN(Calculations!$B$3))),0)</f>
        <v>1.0714827932396238E-2</v>
      </c>
    </row>
    <row r="8920" spans="1:11" x14ac:dyDescent="0.35">
      <c r="A8920">
        <v>8917</v>
      </c>
      <c r="B8920" t="str">
        <f t="shared" si="139"/>
        <v>25-52</v>
      </c>
      <c r="C8920">
        <v>-51.936329926742999</v>
      </c>
      <c r="D8920">
        <v>25.039793795784998</v>
      </c>
      <c r="E8920">
        <f>ASIN(SQRT((SIN(RADIANS(PARAMETERS!$D$8-D8920)/2)*SIN(RADIANS(PARAMETERS!$D$8-D8920)/2))+(COS(RADIANS(D8920))*COS(RADIANS(PARAMETERS!$D$8))*SIN(RADIANS(PARAMETERS!$D$9-C8920)/2)*SIN(RADIANS(PARAMETERS!$D$9-C8920)/2))))*2*3958.756</f>
        <v>871.02343773447421</v>
      </c>
      <c r="F8920">
        <v>124.62282562256</v>
      </c>
      <c r="G8920">
        <v>163.63278198242</v>
      </c>
      <c r="H8920">
        <v>197.24295043945</v>
      </c>
      <c r="I8920">
        <v>224.9061126709</v>
      </c>
      <c r="J8920">
        <v>256.45327758789</v>
      </c>
      <c r="K8920" s="6">
        <f>IFERROR(EXP(TREND(LN($F$1:$J$1),LN(F8920:J8920),LN(Calculations!$B$3))),0)</f>
        <v>1.1191923156792525E-2</v>
      </c>
    </row>
    <row r="8921" spans="1:11" x14ac:dyDescent="0.35">
      <c r="A8921">
        <v>8918</v>
      </c>
      <c r="B8921" t="str">
        <f t="shared" si="139"/>
        <v>25-52</v>
      </c>
      <c r="C8921">
        <v>-52.207651261644003</v>
      </c>
      <c r="D8921">
        <v>25.039793795784998</v>
      </c>
      <c r="E8921">
        <f>ASIN(SQRT((SIN(RADIANS(PARAMETERS!$D$8-D8921)/2)*SIN(RADIANS(PARAMETERS!$D$8-D8921)/2))+(COS(RADIANS(D8921))*COS(RADIANS(PARAMETERS!$D$8))*SIN(RADIANS(PARAMETERS!$D$9-C8921)/2)*SIN(RADIANS(PARAMETERS!$D$9-C8921)/2))))*2*3958.756</f>
        <v>859.77569127081836</v>
      </c>
      <c r="F8921">
        <v>126.02896881104</v>
      </c>
      <c r="G8921">
        <v>165.10185241699</v>
      </c>
      <c r="H8921">
        <v>198.40756225586</v>
      </c>
      <c r="I8921">
        <v>226.34614562988</v>
      </c>
      <c r="J8921">
        <v>258.22348022461</v>
      </c>
      <c r="K8921" s="6">
        <f>IFERROR(EXP(TREND(LN($F$1:$J$1),LN(F8921:J8921),LN(Calculations!$B$3))),0)</f>
        <v>1.1650184027039642E-2</v>
      </c>
    </row>
    <row r="8922" spans="1:11" x14ac:dyDescent="0.35">
      <c r="A8922">
        <v>8919</v>
      </c>
      <c r="B8922" t="str">
        <f t="shared" si="139"/>
        <v>25-52.5</v>
      </c>
      <c r="C8922">
        <v>-52.478972596544999</v>
      </c>
      <c r="D8922">
        <v>25.039793795784998</v>
      </c>
      <c r="E8922">
        <f>ASIN(SQRT((SIN(RADIANS(PARAMETERS!$D$8-D8922)/2)*SIN(RADIANS(PARAMETERS!$D$8-D8922)/2))+(COS(RADIANS(D8922))*COS(RADIANS(PARAMETERS!$D$8))*SIN(RADIANS(PARAMETERS!$D$9-C8922)/2)*SIN(RADIANS(PARAMETERS!$D$9-C8922)/2))))*2*3958.756</f>
        <v>848.74177345482747</v>
      </c>
      <c r="F8922">
        <v>127.39302062988</v>
      </c>
      <c r="G8922">
        <v>166.43511962891</v>
      </c>
      <c r="H8922">
        <v>199.53952026367</v>
      </c>
      <c r="I8922">
        <v>227.75662231445</v>
      </c>
      <c r="J8922">
        <v>259.96875</v>
      </c>
      <c r="K8922" s="6">
        <f>IFERROR(EXP(TREND(LN($F$1:$J$1),LN(F8922:J8922),LN(Calculations!$B$3))),0)</f>
        <v>1.2107267795460171E-2</v>
      </c>
    </row>
    <row r="8923" spans="1:11" x14ac:dyDescent="0.35">
      <c r="A8923">
        <v>8920</v>
      </c>
      <c r="B8923" t="str">
        <f t="shared" si="139"/>
        <v>25-53</v>
      </c>
      <c r="C8923">
        <v>-52.750293931446002</v>
      </c>
      <c r="D8923">
        <v>25.039793795784998</v>
      </c>
      <c r="E8923">
        <f>ASIN(SQRT((SIN(RADIANS(PARAMETERS!$D$8-D8923)/2)*SIN(RADIANS(PARAMETERS!$D$8-D8923)/2))+(COS(RADIANS(D8923))*COS(RADIANS(PARAMETERS!$D$8))*SIN(RADIANS(PARAMETERS!$D$9-C8923)/2)*SIN(RADIANS(PARAMETERS!$D$9-C8923)/2))))*2*3958.756</f>
        <v>837.93016222383164</v>
      </c>
      <c r="F8923">
        <v>128.75247192383</v>
      </c>
      <c r="G8923">
        <v>167.66641235352</v>
      </c>
      <c r="H8923">
        <v>200.69062805176</v>
      </c>
      <c r="I8923">
        <v>229.20944213867</v>
      </c>
      <c r="J8923">
        <v>261.78582763672</v>
      </c>
      <c r="K8923" s="6">
        <f>IFERROR(EXP(TREND(LN($F$1:$J$1),LN(F8923:J8923),LN(Calculations!$B$3))),0)</f>
        <v>1.2575120077670206E-2</v>
      </c>
    </row>
    <row r="8924" spans="1:11" x14ac:dyDescent="0.35">
      <c r="A8924">
        <v>8921</v>
      </c>
      <c r="B8924" t="str">
        <f t="shared" si="139"/>
        <v>25-53</v>
      </c>
      <c r="C8924">
        <v>-53.021615266346998</v>
      </c>
      <c r="D8924">
        <v>25.039793795784998</v>
      </c>
      <c r="E8924">
        <f>ASIN(SQRT((SIN(RADIANS(PARAMETERS!$D$8-D8924)/2)*SIN(RADIANS(PARAMETERS!$D$8-D8924)/2))+(COS(RADIANS(D8924))*COS(RADIANS(PARAMETERS!$D$8))*SIN(RADIANS(PARAMETERS!$D$9-C8924)/2)*SIN(RADIANS(PARAMETERS!$D$9-C8924)/2))))*2*3958.756</f>
        <v>827.34960289959065</v>
      </c>
      <c r="F8924">
        <v>130.02159118652</v>
      </c>
      <c r="G8924">
        <v>168.71829223633</v>
      </c>
      <c r="H8924">
        <v>201.75704956055</v>
      </c>
      <c r="I8924">
        <v>230.55487060547</v>
      </c>
      <c r="J8924">
        <v>263.46820068359</v>
      </c>
      <c r="K8924" s="6">
        <f>IFERROR(EXP(TREND(LN($F$1:$J$1),LN(F8924:J8924),LN(Calculations!$B$3))),0)</f>
        <v>1.3019912569553788E-2</v>
      </c>
    </row>
    <row r="8925" spans="1:11" x14ac:dyDescent="0.35">
      <c r="A8925">
        <v>8922</v>
      </c>
      <c r="B8925" t="str">
        <f t="shared" si="139"/>
        <v>25-53.5</v>
      </c>
      <c r="C8925">
        <v>-53.292936601248002</v>
      </c>
      <c r="D8925">
        <v>25.039793795784998</v>
      </c>
      <c r="E8925">
        <f>ASIN(SQRT((SIN(RADIANS(PARAMETERS!$D$8-D8925)/2)*SIN(RADIANS(PARAMETERS!$D$8-D8925)/2))+(COS(RADIANS(D8925))*COS(RADIANS(PARAMETERS!$D$8))*SIN(RADIANS(PARAMETERS!$D$9-C8925)/2)*SIN(RADIANS(PARAMETERS!$D$9-C8925)/2))))*2*3958.756</f>
        <v>817.00910160350907</v>
      </c>
      <c r="F8925">
        <v>131.279296875</v>
      </c>
      <c r="G8925">
        <v>169.69441223145</v>
      </c>
      <c r="H8925">
        <v>202.83551025391</v>
      </c>
      <c r="I8925">
        <v>231.92532348633</v>
      </c>
      <c r="J8925">
        <v>265.19219970703</v>
      </c>
      <c r="K8925" s="6">
        <f>IFERROR(EXP(TREND(LN($F$1:$J$1),LN(F8925:J8925),LN(Calculations!$B$3))),0)</f>
        <v>1.3471451096680102E-2</v>
      </c>
    </row>
    <row r="8926" spans="1:11" x14ac:dyDescent="0.35">
      <c r="A8926">
        <v>8923</v>
      </c>
      <c r="B8926" t="str">
        <f t="shared" si="139"/>
        <v>25-53.5</v>
      </c>
      <c r="C8926">
        <v>-53.564257936148998</v>
      </c>
      <c r="D8926">
        <v>25.039793795784998</v>
      </c>
      <c r="E8926">
        <f>ASIN(SQRT((SIN(RADIANS(PARAMETERS!$D$8-D8926)/2)*SIN(RADIANS(PARAMETERS!$D$8-D8926)/2))+(COS(RADIANS(D8926))*COS(RADIANS(PARAMETERS!$D$8))*SIN(RADIANS(PARAMETERS!$D$9-C8926)/2)*SIN(RADIANS(PARAMETERS!$D$9-C8926)/2))))*2*3958.756</f>
        <v>806.91791605159278</v>
      </c>
      <c r="F8926">
        <v>132.56758117676</v>
      </c>
      <c r="G8926">
        <v>170.63284301758</v>
      </c>
      <c r="H8926">
        <v>203.97421264648</v>
      </c>
      <c r="I8926">
        <v>233.38412475586</v>
      </c>
      <c r="J8926">
        <v>267.0397644043</v>
      </c>
      <c r="K8926" s="6">
        <f>IFERROR(EXP(TREND(LN($F$1:$J$1),LN(F8926:J8926),LN(Calculations!$B$3))),0)</f>
        <v>1.3945324977898325E-2</v>
      </c>
    </row>
    <row r="8927" spans="1:11" x14ac:dyDescent="0.35">
      <c r="A8927">
        <v>8924</v>
      </c>
      <c r="B8927" t="str">
        <f t="shared" si="139"/>
        <v>25-54</v>
      </c>
      <c r="C8927">
        <v>-53.835579271050001</v>
      </c>
      <c r="D8927">
        <v>25.039793795784998</v>
      </c>
      <c r="E8927">
        <f>ASIN(SQRT((SIN(RADIANS(PARAMETERS!$D$8-D8927)/2)*SIN(RADIANS(PARAMETERS!$D$8-D8927)/2))+(COS(RADIANS(D8927))*COS(RADIANS(PARAMETERS!$D$8))*SIN(RADIANS(PARAMETERS!$D$9-C8927)/2)*SIN(RADIANS(PARAMETERS!$D$9-C8927)/2))))*2*3958.756</f>
        <v>797.08554344197194</v>
      </c>
      <c r="F8927">
        <v>133.79934692383</v>
      </c>
      <c r="G8927">
        <v>171.46095275879</v>
      </c>
      <c r="H8927">
        <v>205.06993103027</v>
      </c>
      <c r="I8927">
        <v>234.78703308105</v>
      </c>
      <c r="J8927">
        <v>268.81597900391</v>
      </c>
      <c r="K8927" s="6">
        <f>IFERROR(EXP(TREND(LN($F$1:$J$1),LN(F8927:J8927),LN(Calculations!$B$3))),0)</f>
        <v>1.4406283726967981E-2</v>
      </c>
    </row>
    <row r="8928" spans="1:11" x14ac:dyDescent="0.35">
      <c r="A8928">
        <v>8925</v>
      </c>
      <c r="B8928" t="str">
        <f t="shared" si="139"/>
        <v>25-54</v>
      </c>
      <c r="C8928">
        <v>-54.106900605950997</v>
      </c>
      <c r="D8928">
        <v>25.039793795784998</v>
      </c>
      <c r="E8928">
        <f>ASIN(SQRT((SIN(RADIANS(PARAMETERS!$D$8-D8928)/2)*SIN(RADIANS(PARAMETERS!$D$8-D8928)/2))+(COS(RADIANS(D8928))*COS(RADIANS(PARAMETERS!$D$8))*SIN(RADIANS(PARAMETERS!$D$9-C8928)/2)*SIN(RADIANS(PARAMETERS!$D$9-C8928)/2))))*2*3958.756</f>
        <v>787.52170514636271</v>
      </c>
      <c r="F8928">
        <v>135.08042907715</v>
      </c>
      <c r="G8928">
        <v>172.30505371094</v>
      </c>
      <c r="H8928">
        <v>206.24424743652</v>
      </c>
      <c r="I8928">
        <v>236.29765319824</v>
      </c>
      <c r="J8928">
        <v>270.73602294922</v>
      </c>
      <c r="K8928" s="6">
        <f>IFERROR(EXP(TREND(LN($F$1:$J$1),LN(F8928:J8928),LN(Calculations!$B$3))),0)</f>
        <v>1.4899571968310698E-2</v>
      </c>
    </row>
    <row r="8929" spans="1:11" x14ac:dyDescent="0.35">
      <c r="A8929">
        <v>8926</v>
      </c>
      <c r="B8929" t="str">
        <f t="shared" si="139"/>
        <v>25-54.5</v>
      </c>
      <c r="C8929">
        <v>-54.378221940852001</v>
      </c>
      <c r="D8929">
        <v>25.039793795784998</v>
      </c>
      <c r="E8929">
        <f>ASIN(SQRT((SIN(RADIANS(PARAMETERS!$D$8-D8929)/2)*SIN(RADIANS(PARAMETERS!$D$8-D8929)/2))+(COS(RADIANS(D8929))*COS(RADIANS(PARAMETERS!$D$8))*SIN(RADIANS(PARAMETERS!$D$9-C8929)/2)*SIN(RADIANS(PARAMETERS!$D$9-C8929)/2))))*2*3958.756</f>
        <v>778.2363279219652</v>
      </c>
      <c r="F8929">
        <v>136.44682312012</v>
      </c>
      <c r="G8929">
        <v>173.2036895752</v>
      </c>
      <c r="H8929">
        <v>207.53567504883</v>
      </c>
      <c r="I8929">
        <v>237.96527099609</v>
      </c>
      <c r="J8929">
        <v>272.86245727539</v>
      </c>
      <c r="K8929" s="6">
        <f>IFERROR(EXP(TREND(LN($F$1:$J$1),LN(F8929:J8929),LN(Calculations!$B$3))),0)</f>
        <v>1.5442665031451364E-2</v>
      </c>
    </row>
    <row r="8930" spans="1:11" x14ac:dyDescent="0.35">
      <c r="A8930">
        <v>8927</v>
      </c>
      <c r="B8930" t="str">
        <f t="shared" si="139"/>
        <v>25-54.5</v>
      </c>
      <c r="C8930">
        <v>-54.649543275752997</v>
      </c>
      <c r="D8930">
        <v>25.039793795784998</v>
      </c>
      <c r="E8930">
        <f>ASIN(SQRT((SIN(RADIANS(PARAMETERS!$D$8-D8930)/2)*SIN(RADIANS(PARAMETERS!$D$8-D8930)/2))+(COS(RADIANS(D8930))*COS(RADIANS(PARAMETERS!$D$8))*SIN(RADIANS(PARAMETERS!$D$9-C8930)/2)*SIN(RADIANS(PARAMETERS!$D$9-C8930)/2))))*2*3958.756</f>
        <v>769.23952137347771</v>
      </c>
      <c r="F8930">
        <v>137.79040527344</v>
      </c>
      <c r="G8930">
        <v>174.09544372559</v>
      </c>
      <c r="H8930">
        <v>208.79989624023</v>
      </c>
      <c r="I8930">
        <v>239.58497619629</v>
      </c>
      <c r="J8930">
        <v>274.91513061523</v>
      </c>
      <c r="K8930" s="6">
        <f>IFERROR(EXP(TREND(LN($F$1:$J$1),LN(F8930:J8930),LN(Calculations!$B$3))),0)</f>
        <v>1.5994329528468156E-2</v>
      </c>
    </row>
    <row r="8931" spans="1:11" x14ac:dyDescent="0.35">
      <c r="A8931">
        <v>8928</v>
      </c>
      <c r="B8931" t="str">
        <f t="shared" si="139"/>
        <v>25-55</v>
      </c>
      <c r="C8931">
        <v>-54.920864610654</v>
      </c>
      <c r="D8931">
        <v>25.039793795784998</v>
      </c>
      <c r="E8931">
        <f>ASIN(SQRT((SIN(RADIANS(PARAMETERS!$D$8-D8931)/2)*SIN(RADIANS(PARAMETERS!$D$8-D8931)/2))+(COS(RADIANS(D8931))*COS(RADIANS(PARAMETERS!$D$8))*SIN(RADIANS(PARAMETERS!$D$9-C8931)/2)*SIN(RADIANS(PARAMETERS!$D$9-C8931)/2))))*2*3958.756</f>
        <v>760.54155141750778</v>
      </c>
      <c r="F8931">
        <v>139.20416259766</v>
      </c>
      <c r="G8931">
        <v>175.04489135742</v>
      </c>
      <c r="H8931">
        <v>210.13629150391</v>
      </c>
      <c r="I8931">
        <v>241.29032897949</v>
      </c>
      <c r="J8931">
        <v>277.06954956055</v>
      </c>
      <c r="K8931" s="6">
        <f>IFERROR(EXP(TREND(LN($F$1:$J$1),LN(F8931:J8931),LN(Calculations!$B$3))),0)</f>
        <v>1.6594798018597885E-2</v>
      </c>
    </row>
    <row r="8932" spans="1:11" x14ac:dyDescent="0.35">
      <c r="A8932">
        <v>8929</v>
      </c>
      <c r="B8932" t="str">
        <f t="shared" si="139"/>
        <v>25-55</v>
      </c>
      <c r="C8932">
        <v>-55.192185945555003</v>
      </c>
      <c r="D8932">
        <v>25.039793795784998</v>
      </c>
      <c r="E8932">
        <f>ASIN(SQRT((SIN(RADIANS(PARAMETERS!$D$8-D8932)/2)*SIN(RADIANS(PARAMETERS!$D$8-D8932)/2))+(COS(RADIANS(D8932))*COS(RADIANS(PARAMETERS!$D$8))*SIN(RADIANS(PARAMETERS!$D$9-C8932)/2)*SIN(RADIANS(PARAMETERS!$D$9-C8932)/2))))*2*3958.756</f>
        <v>752.1528095351224</v>
      </c>
      <c r="F8932">
        <v>140.70365905762</v>
      </c>
      <c r="G8932">
        <v>176.06175231934</v>
      </c>
      <c r="H8932">
        <v>211.55633544922</v>
      </c>
      <c r="I8932">
        <v>243.09440612793</v>
      </c>
      <c r="J8932">
        <v>279.34075927734</v>
      </c>
      <c r="K8932" s="6">
        <f>IFERROR(EXP(TREND(LN($F$1:$J$1),LN(F8932:J8932),LN(Calculations!$B$3))),0)</f>
        <v>1.7254470716912464E-2</v>
      </c>
    </row>
    <row r="8933" spans="1:11" x14ac:dyDescent="0.35">
      <c r="A8933">
        <v>8930</v>
      </c>
      <c r="B8933" t="str">
        <f t="shared" si="139"/>
        <v>25-55.5</v>
      </c>
      <c r="C8933">
        <v>-55.463507280456</v>
      </c>
      <c r="D8933">
        <v>25.039793795784998</v>
      </c>
      <c r="E8933">
        <f>ASIN(SQRT((SIN(RADIANS(PARAMETERS!$D$8-D8933)/2)*SIN(RADIANS(PARAMETERS!$D$8-D8933)/2))+(COS(RADIANS(D8933))*COS(RADIANS(PARAMETERS!$D$8))*SIN(RADIANS(PARAMETERS!$D$9-C8933)/2)*SIN(RADIANS(PARAMETERS!$D$9-C8933)/2))))*2*3958.756</f>
        <v>744.08377764383499</v>
      </c>
      <c r="F8933">
        <v>142.17860412598</v>
      </c>
      <c r="G8933">
        <v>177.05526733398</v>
      </c>
      <c r="H8933">
        <v>212.89738464355</v>
      </c>
      <c r="I8933">
        <v>244.76351928711</v>
      </c>
      <c r="J8933">
        <v>281.40606689453</v>
      </c>
      <c r="K8933" s="6">
        <f>IFERROR(EXP(TREND(LN($F$1:$J$1),LN(F8933:J8933),LN(Calculations!$B$3))),0)</f>
        <v>1.7926448604772875E-2</v>
      </c>
    </row>
    <row r="8934" spans="1:11" x14ac:dyDescent="0.35">
      <c r="A8934">
        <v>8931</v>
      </c>
      <c r="B8934" t="str">
        <f t="shared" si="139"/>
        <v>25-55.5</v>
      </c>
      <c r="C8934">
        <v>-55.734828615357003</v>
      </c>
      <c r="D8934">
        <v>25.039793795784998</v>
      </c>
      <c r="E8934">
        <f>ASIN(SQRT((SIN(RADIANS(PARAMETERS!$D$8-D8934)/2)*SIN(RADIANS(PARAMETERS!$D$8-D8934)/2))+(COS(RADIANS(D8934))*COS(RADIANS(PARAMETERS!$D$8))*SIN(RADIANS(PARAMETERS!$D$9-C8934)/2)*SIN(RADIANS(PARAMETERS!$D$9-C8934)/2))))*2*3958.756</f>
        <v>736.34498847907298</v>
      </c>
      <c r="F8934">
        <v>143.70257568359</v>
      </c>
      <c r="G8934">
        <v>178.07501220703</v>
      </c>
      <c r="H8934">
        <v>214.26573181152</v>
      </c>
      <c r="I8934">
        <v>246.46017456055</v>
      </c>
      <c r="J8934">
        <v>283.49862670898</v>
      </c>
      <c r="K8934" s="6">
        <f>IFERROR(EXP(TREND(LN($F$1:$J$1),LN(F8934:J8934),LN(Calculations!$B$3))),0)</f>
        <v>1.8644902295686879E-2</v>
      </c>
    </row>
    <row r="8935" spans="1:11" x14ac:dyDescent="0.35">
      <c r="A8935">
        <v>8932</v>
      </c>
      <c r="B8935" t="str">
        <f t="shared" si="139"/>
        <v>25-56</v>
      </c>
      <c r="C8935">
        <v>-56.006149950257999</v>
      </c>
      <c r="D8935">
        <v>25.039793795784998</v>
      </c>
      <c r="E8935">
        <f>ASIN(SQRT((SIN(RADIANS(PARAMETERS!$D$8-D8935)/2)*SIN(RADIANS(PARAMETERS!$D$8-D8935)/2))+(COS(RADIANS(D8935))*COS(RADIANS(PARAMETERS!$D$8))*SIN(RADIANS(PARAMETERS!$D$9-C8935)/2)*SIN(RADIANS(PARAMETERS!$D$9-C8935)/2))))*2*3958.756</f>
        <v>728.94698144776783</v>
      </c>
      <c r="F8935">
        <v>145.27667236328</v>
      </c>
      <c r="G8935">
        <v>179.12109375</v>
      </c>
      <c r="H8935">
        <v>215.66218566895</v>
      </c>
      <c r="I8935">
        <v>248.18608093262</v>
      </c>
      <c r="J8935">
        <v>285.62124633789</v>
      </c>
      <c r="K8935" s="6">
        <f>IFERROR(EXP(TREND(LN($F$1:$J$1),LN(F8935:J8935),LN(Calculations!$B$3))),0)</f>
        <v>1.9413721484884308E-2</v>
      </c>
    </row>
    <row r="8936" spans="1:11" x14ac:dyDescent="0.35">
      <c r="A8936">
        <v>8933</v>
      </c>
      <c r="B8936" t="str">
        <f t="shared" si="139"/>
        <v>25-56.5</v>
      </c>
      <c r="C8936">
        <v>-56.277471285159002</v>
      </c>
      <c r="D8936">
        <v>25.039793795784998</v>
      </c>
      <c r="E8936">
        <f>ASIN(SQRT((SIN(RADIANS(PARAMETERS!$D$8-D8936)/2)*SIN(RADIANS(PARAMETERS!$D$8-D8936)/2))+(COS(RADIANS(D8936))*COS(RADIANS(PARAMETERS!$D$8))*SIN(RADIANS(PARAMETERS!$D$9-C8936)/2)*SIN(RADIANS(PARAMETERS!$D$9-C8936)/2))))*2*3958.756</f>
        <v>721.90025400343143</v>
      </c>
      <c r="F8936">
        <v>146.81071472168</v>
      </c>
      <c r="G8936">
        <v>180.12580871582</v>
      </c>
      <c r="H8936">
        <v>216.97311401367</v>
      </c>
      <c r="I8936">
        <v>249.78256225586</v>
      </c>
      <c r="J8936">
        <v>287.55932617188</v>
      </c>
      <c r="K8936" s="6">
        <f>IFERROR(EXP(TREND(LN($F$1:$J$1),LN(F8936:J8936),LN(Calculations!$B$3))),0)</f>
        <v>2.0191483468260885E-2</v>
      </c>
    </row>
    <row r="8937" spans="1:11" x14ac:dyDescent="0.35">
      <c r="A8937">
        <v>8934</v>
      </c>
      <c r="B8937" t="str">
        <f t="shared" si="139"/>
        <v>25-56.5</v>
      </c>
      <c r="C8937">
        <v>-56.548792620059999</v>
      </c>
      <c r="D8937">
        <v>25.039793795784998</v>
      </c>
      <c r="E8937">
        <f>ASIN(SQRT((SIN(RADIANS(PARAMETERS!$D$8-D8937)/2)*SIN(RADIANS(PARAMETERS!$D$8-D8937)/2))+(COS(RADIANS(D8937))*COS(RADIANS(PARAMETERS!$D$8))*SIN(RADIANS(PARAMETERS!$D$9-C8937)/2)*SIN(RADIANS(PARAMETERS!$D$9-C8937)/2))))*2*3958.756</f>
        <v>715.21520869251015</v>
      </c>
      <c r="F8937">
        <v>148.4013671875</v>
      </c>
      <c r="G8937">
        <v>181.15618896484</v>
      </c>
      <c r="H8937">
        <v>218.31086730957</v>
      </c>
      <c r="I8937">
        <v>251.40625</v>
      </c>
      <c r="J8937">
        <v>289.5244140625</v>
      </c>
      <c r="K8937" s="6">
        <f>IFERROR(EXP(TREND(LN($F$1:$J$1),LN(F8937:J8937),LN(Calculations!$B$3))),0)</f>
        <v>2.102778873105433E-2</v>
      </c>
    </row>
    <row r="8938" spans="1:11" x14ac:dyDescent="0.35">
      <c r="A8938">
        <v>8935</v>
      </c>
      <c r="B8938" t="str">
        <f t="shared" si="139"/>
        <v>25-57</v>
      </c>
      <c r="C8938">
        <v>-56.820113954961002</v>
      </c>
      <c r="D8938">
        <v>25.039793795784998</v>
      </c>
      <c r="E8938">
        <f>ASIN(SQRT((SIN(RADIANS(PARAMETERS!$D$8-D8938)/2)*SIN(RADIANS(PARAMETERS!$D$8-D8938)/2))+(COS(RADIANS(D8938))*COS(RADIANS(PARAMETERS!$D$8))*SIN(RADIANS(PARAMETERS!$D$9-C8938)/2)*SIN(RADIANS(PARAMETERS!$D$9-C8938)/2))))*2*3958.756</f>
        <v>708.90209613482364</v>
      </c>
      <c r="F8938">
        <v>150.03825378418</v>
      </c>
      <c r="G8938">
        <v>182.2038269043</v>
      </c>
      <c r="H8938">
        <v>219.66093444824</v>
      </c>
      <c r="I8938">
        <v>253.03666687012</v>
      </c>
      <c r="J8938">
        <v>291.48861694336</v>
      </c>
      <c r="K8938" s="6">
        <f>IFERROR(EXP(TREND(LN($F$1:$J$1),LN(F8938:J8938),LN(Calculations!$B$3))),0)</f>
        <v>2.1921898066019772E-2</v>
      </c>
    </row>
    <row r="8939" spans="1:11" x14ac:dyDescent="0.35">
      <c r="A8939">
        <v>8936</v>
      </c>
      <c r="B8939" t="str">
        <f t="shared" si="139"/>
        <v>25-57</v>
      </c>
      <c r="C8939">
        <v>-57.091435289861998</v>
      </c>
      <c r="D8939">
        <v>25.039793795784998</v>
      </c>
      <c r="E8939">
        <f>ASIN(SQRT((SIN(RADIANS(PARAMETERS!$D$8-D8939)/2)*SIN(RADIANS(PARAMETERS!$D$8-D8939)/2))+(COS(RADIANS(D8939))*COS(RADIANS(PARAMETERS!$D$8))*SIN(RADIANS(PARAMETERS!$D$9-C8939)/2)*SIN(RADIANS(PARAMETERS!$D$9-C8939)/2))))*2*3958.756</f>
        <v>702.97095432447918</v>
      </c>
      <c r="F8939">
        <v>151.64514160156</v>
      </c>
      <c r="G8939">
        <v>183.21015930176</v>
      </c>
      <c r="H8939">
        <v>220.92576599121</v>
      </c>
      <c r="I8939">
        <v>254.53805541992</v>
      </c>
      <c r="J8939">
        <v>293.26864624023</v>
      </c>
      <c r="K8939" s="6">
        <f>IFERROR(EXP(TREND(LN($F$1:$J$1),LN(F8939:J8939),LN(Calculations!$B$3))),0)</f>
        <v>2.2836729138274607E-2</v>
      </c>
    </row>
    <row r="8940" spans="1:11" x14ac:dyDescent="0.35">
      <c r="A8940">
        <v>8937</v>
      </c>
      <c r="B8940" t="str">
        <f t="shared" si="139"/>
        <v>25-57.5</v>
      </c>
      <c r="C8940">
        <v>-57.362756624763001</v>
      </c>
      <c r="D8940">
        <v>25.039793795784998</v>
      </c>
      <c r="E8940">
        <f>ASIN(SQRT((SIN(RADIANS(PARAMETERS!$D$8-D8940)/2)*SIN(RADIANS(PARAMETERS!$D$8-D8940)/2))+(COS(RADIANS(D8940))*COS(RADIANS(PARAMETERS!$D$8))*SIN(RADIANS(PARAMETERS!$D$9-C8940)/2)*SIN(RADIANS(PARAMETERS!$D$9-C8940)/2))))*2*3958.756</f>
        <v>697.43154476886059</v>
      </c>
      <c r="F8940">
        <v>153.32559204102</v>
      </c>
      <c r="G8940">
        <v>184.2474822998</v>
      </c>
      <c r="H8940">
        <v>222.21894836426</v>
      </c>
      <c r="I8940">
        <v>256.0641784668</v>
      </c>
      <c r="J8940">
        <v>295.0680847168</v>
      </c>
      <c r="K8940" s="6">
        <f>IFERROR(EXP(TREND(LN($F$1:$J$1),LN(F8940:J8940),LN(Calculations!$B$3))),0)</f>
        <v>2.3833125454352417E-2</v>
      </c>
    </row>
    <row r="8941" spans="1:11" x14ac:dyDescent="0.35">
      <c r="A8941">
        <v>8938</v>
      </c>
      <c r="B8941" t="str">
        <f t="shared" si="139"/>
        <v>25-57.5</v>
      </c>
      <c r="C8941">
        <v>-57.634077959663998</v>
      </c>
      <c r="D8941">
        <v>25.039793795784998</v>
      </c>
      <c r="E8941">
        <f>ASIN(SQRT((SIN(RADIANS(PARAMETERS!$D$8-D8941)/2)*SIN(RADIANS(PARAMETERS!$D$8-D8941)/2))+(COS(RADIANS(D8941))*COS(RADIANS(PARAMETERS!$D$8))*SIN(RADIANS(PARAMETERS!$D$9-C8941)/2)*SIN(RADIANS(PARAMETERS!$D$9-C8941)/2))))*2*3958.756</f>
        <v>692.29328611818937</v>
      </c>
      <c r="F8941">
        <v>155.04644775391</v>
      </c>
      <c r="G8941">
        <v>185.29553222656</v>
      </c>
      <c r="H8941">
        <v>223.5064239502</v>
      </c>
      <c r="I8941">
        <v>257.56759643555</v>
      </c>
      <c r="J8941">
        <v>296.82278442383</v>
      </c>
      <c r="K8941" s="6">
        <f>IFERROR(EXP(TREND(LN($F$1:$J$1),LN(F8941:J8941),LN(Calculations!$B$3))),0)</f>
        <v>2.4900075989862418E-2</v>
      </c>
    </row>
    <row r="8942" spans="1:11" x14ac:dyDescent="0.35">
      <c r="A8942">
        <v>8939</v>
      </c>
      <c r="B8942" t="str">
        <f t="shared" si="139"/>
        <v>25-58</v>
      </c>
      <c r="C8942">
        <v>-57.905399294565001</v>
      </c>
      <c r="D8942">
        <v>25.039793795784998</v>
      </c>
      <c r="E8942">
        <f>ASIN(SQRT((SIN(RADIANS(PARAMETERS!$D$8-D8942)/2)*SIN(RADIANS(PARAMETERS!$D$8-D8942)/2))+(COS(RADIANS(D8942))*COS(RADIANS(PARAMETERS!$D$8))*SIN(RADIANS(PARAMETERS!$D$9-C8942)/2)*SIN(RADIANS(PARAMETERS!$D$9-C8942)/2))))*2*3958.756</f>
        <v>687.56518607185592</v>
      </c>
      <c r="F8942">
        <v>156.69355773926</v>
      </c>
      <c r="G8942">
        <v>186.28358459473</v>
      </c>
      <c r="H8942">
        <v>224.67971801758</v>
      </c>
      <c r="I8942">
        <v>258.90313720703</v>
      </c>
      <c r="J8942">
        <v>298.34231567383</v>
      </c>
      <c r="K8942" s="6">
        <f>IFERROR(EXP(TREND(LN($F$1:$J$1),LN(F8942:J8942),LN(Calculations!$B$3))),0)</f>
        <v>2.5974473599764864E-2</v>
      </c>
    </row>
    <row r="8943" spans="1:11" x14ac:dyDescent="0.35">
      <c r="A8943">
        <v>8940</v>
      </c>
      <c r="B8943" t="str">
        <f t="shared" si="139"/>
        <v>25-58</v>
      </c>
      <c r="C8943">
        <v>-58.176720629465002</v>
      </c>
      <c r="D8943">
        <v>25.039793795784998</v>
      </c>
      <c r="E8943">
        <f>ASIN(SQRT((SIN(RADIANS(PARAMETERS!$D$8-D8943)/2)*SIN(RADIANS(PARAMETERS!$D$8-D8943)/2))+(COS(RADIANS(D8943))*COS(RADIANS(PARAMETERS!$D$8))*SIN(RADIANS(PARAMETERS!$D$9-C8943)/2)*SIN(RADIANS(PARAMETERS!$D$9-C8943)/2))))*2*3958.756</f>
        <v>683.25577247457284</v>
      </c>
      <c r="F8943">
        <v>158.33511352539</v>
      </c>
      <c r="G8943">
        <v>187.30279541016</v>
      </c>
      <c r="H8943">
        <v>225.89082336426</v>
      </c>
      <c r="I8943">
        <v>260.28237915039</v>
      </c>
      <c r="J8943">
        <v>299.91244506836</v>
      </c>
      <c r="K8943" s="6">
        <f>IFERROR(EXP(TREND(LN($F$1:$J$1),LN(F8943:J8943),LN(Calculations!$B$3))),0)</f>
        <v>2.7100185415879378E-2</v>
      </c>
    </row>
    <row r="8944" spans="1:11" x14ac:dyDescent="0.35">
      <c r="A8944">
        <v>8941</v>
      </c>
      <c r="B8944" t="str">
        <f t="shared" si="139"/>
        <v>25-58.5</v>
      </c>
      <c r="C8944">
        <v>-58.448041964365999</v>
      </c>
      <c r="D8944">
        <v>25.039793795784998</v>
      </c>
      <c r="E8944">
        <f>ASIN(SQRT((SIN(RADIANS(PARAMETERS!$D$8-D8944)/2)*SIN(RADIANS(PARAMETERS!$D$8-D8944)/2))+(COS(RADIANS(D8944))*COS(RADIANS(PARAMETERS!$D$8))*SIN(RADIANS(PARAMETERS!$D$9-C8944)/2)*SIN(RADIANS(PARAMETERS!$D$9-C8944)/2))))*2*3958.756</f>
        <v>679.37302462893138</v>
      </c>
      <c r="F8944">
        <v>159.91787719727</v>
      </c>
      <c r="G8944">
        <v>188.31744384766</v>
      </c>
      <c r="H8944">
        <v>227.08233642578</v>
      </c>
      <c r="I8944">
        <v>261.62686157227</v>
      </c>
      <c r="J8944">
        <v>301.42840576172</v>
      </c>
      <c r="K8944" s="6">
        <f>IFERROR(EXP(TREND(LN($F$1:$J$1),LN(F8944:J8944),LN(Calculations!$B$3))),0)</f>
        <v>2.8244788336289114E-2</v>
      </c>
    </row>
    <row r="8945" spans="1:11" x14ac:dyDescent="0.35">
      <c r="A8945">
        <v>8942</v>
      </c>
      <c r="B8945" t="str">
        <f t="shared" si="139"/>
        <v>25-58.5</v>
      </c>
      <c r="C8945">
        <v>-58.719363299267002</v>
      </c>
      <c r="D8945">
        <v>25.039793795784998</v>
      </c>
      <c r="E8945">
        <f>ASIN(SQRT((SIN(RADIANS(PARAMETERS!$D$8-D8945)/2)*SIN(RADIANS(PARAMETERS!$D$8-D8945)/2))+(COS(RADIANS(D8945))*COS(RADIANS(PARAMETERS!$D$8))*SIN(RADIANS(PARAMETERS!$D$9-C8945)/2)*SIN(RADIANS(PARAMETERS!$D$9-C8945)/2))))*2*3958.756</f>
        <v>675.92430594514553</v>
      </c>
      <c r="F8945">
        <v>161.36734008789</v>
      </c>
      <c r="G8945">
        <v>189.24108886719</v>
      </c>
      <c r="H8945">
        <v>228.12062072754</v>
      </c>
      <c r="I8945">
        <v>262.75689697266</v>
      </c>
      <c r="J8945">
        <v>302.65374755859</v>
      </c>
      <c r="K8945" s="6">
        <f>IFERROR(EXP(TREND(LN($F$1:$J$1),LN(F8945:J8945),LN(Calculations!$B$3))),0)</f>
        <v>2.935355099877697E-2</v>
      </c>
    </row>
    <row r="8946" spans="1:11" x14ac:dyDescent="0.35">
      <c r="A8946">
        <v>8943</v>
      </c>
      <c r="B8946" t="str">
        <f t="shared" si="139"/>
        <v>25-59</v>
      </c>
      <c r="C8946">
        <v>-58.990684634167998</v>
      </c>
      <c r="D8946">
        <v>25.039793795784998</v>
      </c>
      <c r="E8946">
        <f>ASIN(SQRT((SIN(RADIANS(PARAMETERS!$D$8-D8946)/2)*SIN(RADIANS(PARAMETERS!$D$8-D8946)/2))+(COS(RADIANS(D8946))*COS(RADIANS(PARAMETERS!$D$8))*SIN(RADIANS(PARAMETERS!$D$9-C8946)/2)*SIN(RADIANS(PARAMETERS!$D$9-C8946)/2))))*2*3958.756</f>
        <v>672.91629911577422</v>
      </c>
      <c r="F8946">
        <v>162.78231811523</v>
      </c>
      <c r="G8946">
        <v>190.17134094238</v>
      </c>
      <c r="H8946">
        <v>229.17744445801</v>
      </c>
      <c r="I8946">
        <v>263.91763305664</v>
      </c>
      <c r="J8946">
        <v>303.92529296875</v>
      </c>
      <c r="K8946" s="6">
        <f>IFERROR(EXP(TREND(LN($F$1:$J$1),LN(F8946:J8946),LN(Calculations!$B$3))),0)</f>
        <v>3.0483627872069003E-2</v>
      </c>
    </row>
    <row r="8947" spans="1:11" x14ac:dyDescent="0.35">
      <c r="A8947">
        <v>8944</v>
      </c>
      <c r="B8947" t="str">
        <f t="shared" si="139"/>
        <v>25-59.5</v>
      </c>
      <c r="C8947">
        <v>-59.262005969069001</v>
      </c>
      <c r="D8947">
        <v>25.039793795784998</v>
      </c>
      <c r="E8947">
        <f>ASIN(SQRT((SIN(RADIANS(PARAMETERS!$D$8-D8947)/2)*SIN(RADIANS(PARAMETERS!$D$8-D8947)/2))+(COS(RADIANS(D8947))*COS(RADIANS(PARAMETERS!$D$8))*SIN(RADIANS(PARAMETERS!$D$9-C8947)/2)*SIN(RADIANS(PARAMETERS!$D$9-C8947)/2))))*2*3958.756</f>
        <v>670.35494503907853</v>
      </c>
      <c r="F8947">
        <v>164.12396240234</v>
      </c>
      <c r="G8947">
        <v>191.08358764648</v>
      </c>
      <c r="H8947">
        <v>230.21487426758</v>
      </c>
      <c r="I8947">
        <v>265.05819702148</v>
      </c>
      <c r="J8947">
        <v>305.17614746094</v>
      </c>
      <c r="K8947" s="6">
        <f>IFERROR(EXP(TREND(LN($F$1:$J$1),LN(F8947:J8947),LN(Calculations!$B$3))),0)</f>
        <v>3.160468681962518E-2</v>
      </c>
    </row>
    <row r="8948" spans="1:11" x14ac:dyDescent="0.35">
      <c r="A8948">
        <v>8945</v>
      </c>
      <c r="B8948" t="str">
        <f t="shared" si="139"/>
        <v>25-59.5</v>
      </c>
      <c r="C8948">
        <v>-59.533327303969998</v>
      </c>
      <c r="D8948">
        <v>25.039793795784998</v>
      </c>
      <c r="E8948">
        <f>ASIN(SQRT((SIN(RADIANS(PARAMETERS!$D$8-D8948)/2)*SIN(RADIANS(PARAMETERS!$D$8-D8948)/2))+(COS(RADIANS(D8948))*COS(RADIANS(PARAMETERS!$D$8))*SIN(RADIANS(PARAMETERS!$D$9-C8948)/2)*SIN(RADIANS(PARAMETERS!$D$9-C8948)/2))))*2*3958.756</f>
        <v>668.24538671241635</v>
      </c>
      <c r="F8948">
        <v>165.34800720215</v>
      </c>
      <c r="G8948">
        <v>191.93571472168</v>
      </c>
      <c r="H8948">
        <v>231.17007446289</v>
      </c>
      <c r="I8948">
        <v>266.09558105469</v>
      </c>
      <c r="J8948">
        <v>306.2985534668</v>
      </c>
      <c r="K8948" s="6">
        <f>IFERROR(EXP(TREND(LN($F$1:$J$1),LN(F8948:J8948),LN(Calculations!$B$3))),0)</f>
        <v>3.2677255643326797E-2</v>
      </c>
    </row>
    <row r="8949" spans="1:11" x14ac:dyDescent="0.35">
      <c r="A8949">
        <v>8946</v>
      </c>
      <c r="B8949" t="str">
        <f t="shared" si="139"/>
        <v>25-60</v>
      </c>
      <c r="C8949">
        <v>-59.804648638871001</v>
      </c>
      <c r="D8949">
        <v>25.039793795784998</v>
      </c>
      <c r="E8949">
        <f>ASIN(SQRT((SIN(RADIANS(PARAMETERS!$D$8-D8949)/2)*SIN(RADIANS(PARAMETERS!$D$8-D8949)/2))+(COS(RADIANS(D8949))*COS(RADIANS(PARAMETERS!$D$8))*SIN(RADIANS(PARAMETERS!$D$9-C8949)/2)*SIN(RADIANS(PARAMETERS!$D$9-C8949)/2))))*2*3958.756</f>
        <v>666.59191927462643</v>
      </c>
      <c r="F8949">
        <v>166.53268432617</v>
      </c>
      <c r="G8949">
        <v>192.80531311035</v>
      </c>
      <c r="H8949">
        <v>232.16841125488</v>
      </c>
      <c r="I8949">
        <v>267.20190429688</v>
      </c>
      <c r="J8949">
        <v>307.52258300781</v>
      </c>
      <c r="K8949" s="6">
        <f>IFERROR(EXP(TREND(LN($F$1:$J$1),LN(F8949:J8949),LN(Calculations!$B$3))),0)</f>
        <v>3.3751206426268075E-2</v>
      </c>
    </row>
    <row r="8950" spans="1:11" x14ac:dyDescent="0.35">
      <c r="A8950">
        <v>8947</v>
      </c>
      <c r="B8950" t="str">
        <f t="shared" si="139"/>
        <v>25-60</v>
      </c>
      <c r="C8950">
        <v>-60.075969973771997</v>
      </c>
      <c r="D8950">
        <v>25.039793795784998</v>
      </c>
      <c r="E8950">
        <f>ASIN(SQRT((SIN(RADIANS(PARAMETERS!$D$8-D8950)/2)*SIN(RADIANS(PARAMETERS!$D$8-D8950)/2))+(COS(RADIANS(D8950))*COS(RADIANS(PARAMETERS!$D$8))*SIN(RADIANS(PARAMETERS!$D$9-C8950)/2)*SIN(RADIANS(PARAMETERS!$D$9-C8950)/2))))*2*3958.756</f>
        <v>665.39794729157995</v>
      </c>
      <c r="F8950">
        <v>167.64179992676</v>
      </c>
      <c r="G8950">
        <v>193.66989135742</v>
      </c>
      <c r="H8950">
        <v>233.1756439209</v>
      </c>
      <c r="I8950">
        <v>268.33154296875</v>
      </c>
      <c r="J8950">
        <v>308.78857421875</v>
      </c>
      <c r="K8950" s="6">
        <f>IFERROR(EXP(TREND(LN($F$1:$J$1),LN(F8950:J8950),LN(Calculations!$B$3))),0)</f>
        <v>3.4793570498617116E-2</v>
      </c>
    </row>
    <row r="8951" spans="1:11" x14ac:dyDescent="0.35">
      <c r="A8951">
        <v>8948</v>
      </c>
      <c r="B8951" t="str">
        <f t="shared" si="139"/>
        <v>25-60.5</v>
      </c>
      <c r="C8951">
        <v>-60.347291308673</v>
      </c>
      <c r="D8951">
        <v>25.039793795784998</v>
      </c>
      <c r="E8951">
        <f>ASIN(SQRT((SIN(RADIANS(PARAMETERS!$D$8-D8951)/2)*SIN(RADIANS(PARAMETERS!$D$8-D8951)/2))+(COS(RADIANS(D8951))*COS(RADIANS(PARAMETERS!$D$8))*SIN(RADIANS(PARAMETERS!$D$9-C8951)/2)*SIN(RADIANS(PARAMETERS!$D$9-C8951)/2))))*2*3958.756</f>
        <v>664.66595025282186</v>
      </c>
      <c r="F8951">
        <v>168.6431427002</v>
      </c>
      <c r="G8951">
        <v>194.49980163574</v>
      </c>
      <c r="H8951">
        <v>234.14678955078</v>
      </c>
      <c r="I8951">
        <v>269.42465209961</v>
      </c>
      <c r="J8951">
        <v>310.01824951172</v>
      </c>
      <c r="K8951" s="6">
        <f>IFERROR(EXP(TREND(LN($F$1:$J$1),LN(F8951:J8951),LN(Calculations!$B$3))),0)</f>
        <v>3.5771434487495153E-2</v>
      </c>
    </row>
    <row r="8952" spans="1:11" x14ac:dyDescent="0.35">
      <c r="A8952">
        <v>8949</v>
      </c>
      <c r="B8952" t="str">
        <f t="shared" si="139"/>
        <v>25-60.5</v>
      </c>
      <c r="C8952">
        <v>-60.618612643573996</v>
      </c>
      <c r="D8952">
        <v>25.039793795784998</v>
      </c>
      <c r="E8952">
        <f>ASIN(SQRT((SIN(RADIANS(PARAMETERS!$D$8-D8952)/2)*SIN(RADIANS(PARAMETERS!$D$8-D8952)/2))+(COS(RADIANS(D8952))*COS(RADIANS(PARAMETERS!$D$8))*SIN(RADIANS(PARAMETERS!$D$9-C8952)/2)*SIN(RADIANS(PARAMETERS!$D$9-C8952)/2))))*2*3958.756</f>
        <v>664.39745708250973</v>
      </c>
      <c r="F8952">
        <v>169.59674072266</v>
      </c>
      <c r="G8952">
        <v>195.36013793945</v>
      </c>
      <c r="H8952">
        <v>235.18734741211</v>
      </c>
      <c r="I8952">
        <v>270.62622070313</v>
      </c>
      <c r="J8952">
        <v>311.40579223633</v>
      </c>
      <c r="K8952" s="6">
        <f>IFERROR(EXP(TREND(LN($F$1:$J$1),LN(F8952:J8952),LN(Calculations!$B$3))),0)</f>
        <v>3.6722408531696608E-2</v>
      </c>
    </row>
    <row r="8953" spans="1:11" x14ac:dyDescent="0.35">
      <c r="A8953">
        <v>8950</v>
      </c>
      <c r="B8953" t="str">
        <f t="shared" si="139"/>
        <v>25-61</v>
      </c>
      <c r="C8953">
        <v>-60.889933978475</v>
      </c>
      <c r="D8953">
        <v>25.039793795784998</v>
      </c>
      <c r="E8953">
        <f>ASIN(SQRT((SIN(RADIANS(PARAMETERS!$D$8-D8953)/2)*SIN(RADIANS(PARAMETERS!$D$8-D8953)/2))+(COS(RADIANS(D8953))*COS(RADIANS(PARAMETERS!$D$8))*SIN(RADIANS(PARAMETERS!$D$9-C8953)/2)*SIN(RADIANS(PARAMETERS!$D$9-C8953)/2))))*2*3958.756</f>
        <v>664.59303027007979</v>
      </c>
      <c r="F8953">
        <v>170.45095825195</v>
      </c>
      <c r="G8953">
        <v>196.21234130859</v>
      </c>
      <c r="H8953">
        <v>236.23950195313</v>
      </c>
      <c r="I8953">
        <v>271.85983276367</v>
      </c>
      <c r="J8953">
        <v>312.85174560547</v>
      </c>
      <c r="K8953" s="6">
        <f>IFERROR(EXP(TREND(LN($F$1:$J$1),LN(F8953:J8953),LN(Calculations!$B$3))),0)</f>
        <v>3.7596564455450343E-2</v>
      </c>
    </row>
    <row r="8954" spans="1:11" x14ac:dyDescent="0.35">
      <c r="A8954">
        <v>8951</v>
      </c>
      <c r="B8954" t="str">
        <f t="shared" si="139"/>
        <v>25-61</v>
      </c>
      <c r="C8954">
        <v>-61.161255313376003</v>
      </c>
      <c r="D8954">
        <v>25.039793795784998</v>
      </c>
      <c r="E8954">
        <f>ASIN(SQRT((SIN(RADIANS(PARAMETERS!$D$8-D8954)/2)*SIN(RADIANS(PARAMETERS!$D$8-D8954)/2))+(COS(RADIANS(D8954))*COS(RADIANS(PARAMETERS!$D$8))*SIN(RADIANS(PARAMETERS!$D$9-C8954)/2)*SIN(RADIANS(PARAMETERS!$D$9-C8954)/2))))*2*3958.756</f>
        <v>665.25226000269504</v>
      </c>
      <c r="F8954">
        <v>171.18351745605</v>
      </c>
      <c r="G8954">
        <v>197.02789306641</v>
      </c>
      <c r="H8954">
        <v>237.26152038574</v>
      </c>
      <c r="I8954">
        <v>273.07098388672</v>
      </c>
      <c r="J8954">
        <v>314.28594970703</v>
      </c>
      <c r="K8954" s="6">
        <f>IFERROR(EXP(TREND(LN($F$1:$J$1),LN(F8954:J8954),LN(Calculations!$B$3))),0)</f>
        <v>3.836597204112794E-2</v>
      </c>
    </row>
    <row r="8955" spans="1:11" x14ac:dyDescent="0.35">
      <c r="A8955">
        <v>8952</v>
      </c>
      <c r="B8955" t="str">
        <f t="shared" si="139"/>
        <v>25-61.5</v>
      </c>
      <c r="C8955">
        <v>-61.432576648276999</v>
      </c>
      <c r="D8955">
        <v>25.039793795784998</v>
      </c>
      <c r="E8955">
        <f>ASIN(SQRT((SIN(RADIANS(PARAMETERS!$D$8-D8955)/2)*SIN(RADIANS(PARAMETERS!$D$8-D8955)/2))+(COS(RADIANS(D8955))*COS(RADIANS(PARAMETERS!$D$8))*SIN(RADIANS(PARAMETERS!$D$9-C8955)/2)*SIN(RADIANS(PARAMETERS!$D$9-C8955)/2))))*2*3958.756</f>
        <v>666.37376844172297</v>
      </c>
      <c r="F8955">
        <v>171.89462280273</v>
      </c>
      <c r="G8955">
        <v>197.88619995117</v>
      </c>
      <c r="H8955">
        <v>238.37348937988</v>
      </c>
      <c r="I8955">
        <v>274.41931152344</v>
      </c>
      <c r="J8955">
        <v>315.91690063477</v>
      </c>
      <c r="K8955" s="6">
        <f>IFERROR(EXP(TREND(LN($F$1:$J$1),LN(F8955:J8955),LN(Calculations!$B$3))),0)</f>
        <v>3.9109543852950186E-2</v>
      </c>
    </row>
    <row r="8956" spans="1:11" x14ac:dyDescent="0.35">
      <c r="A8956">
        <v>8953</v>
      </c>
      <c r="B8956" t="str">
        <f t="shared" si="139"/>
        <v>25-61.5</v>
      </c>
      <c r="C8956">
        <v>-61.703897983178003</v>
      </c>
      <c r="D8956">
        <v>25.039793795784998</v>
      </c>
      <c r="E8956">
        <f>ASIN(SQRT((SIN(RADIANS(PARAMETERS!$D$8-D8956)/2)*SIN(RADIANS(PARAMETERS!$D$8-D8956)/2))+(COS(RADIANS(D8956))*COS(RADIANS(PARAMETERS!$D$8))*SIN(RADIANS(PARAMETERS!$D$9-C8956)/2)*SIN(RADIANS(PARAMETERS!$D$9-C8956)/2))))*2*3958.756</f>
        <v>667.95522403951543</v>
      </c>
      <c r="F8956">
        <v>172.57627868652</v>
      </c>
      <c r="G8956">
        <v>198.72975158691</v>
      </c>
      <c r="H8956">
        <v>239.48374938965</v>
      </c>
      <c r="I8956">
        <v>275.77975463867</v>
      </c>
      <c r="J8956">
        <v>317.57818603516</v>
      </c>
      <c r="K8956" s="6">
        <f>IFERROR(EXP(TREND(LN($F$1:$J$1),LN(F8956:J8956),LN(Calculations!$B$3))),0)</f>
        <v>3.9820653988031508E-2</v>
      </c>
    </row>
    <row r="8957" spans="1:11" x14ac:dyDescent="0.35">
      <c r="A8957">
        <v>8954</v>
      </c>
      <c r="B8957" t="str">
        <f t="shared" si="139"/>
        <v>25-62</v>
      </c>
      <c r="C8957">
        <v>-61.975219318078999</v>
      </c>
      <c r="D8957">
        <v>25.039793795784998</v>
      </c>
      <c r="E8957">
        <f>ASIN(SQRT((SIN(RADIANS(PARAMETERS!$D$8-D8957)/2)*SIN(RADIANS(PARAMETERS!$D$8-D8957)/2))+(COS(RADIANS(D8957))*COS(RADIANS(PARAMETERS!$D$8))*SIN(RADIANS(PARAMETERS!$D$9-C8957)/2)*SIN(RADIANS(PARAMETERS!$D$9-C8957)/2))))*2*3958.756</f>
        <v>669.99336555128832</v>
      </c>
      <c r="F8957">
        <v>173.22172546387</v>
      </c>
      <c r="G8957">
        <v>199.53504943848</v>
      </c>
      <c r="H8957">
        <v>240.55340576172</v>
      </c>
      <c r="I8957">
        <v>277.09832763672</v>
      </c>
      <c r="J8957">
        <v>319.19692993164</v>
      </c>
      <c r="K8957" s="6">
        <f>IFERROR(EXP(TREND(LN($F$1:$J$1),LN(F8957:J8957),LN(Calculations!$B$3))),0)</f>
        <v>4.0494024506950672E-2</v>
      </c>
    </row>
    <row r="8958" spans="1:11" x14ac:dyDescent="0.35">
      <c r="A8958">
        <v>8955</v>
      </c>
      <c r="B8958" t="str">
        <f t="shared" si="139"/>
        <v>25-62</v>
      </c>
      <c r="C8958">
        <v>-62.246540652980002</v>
      </c>
      <c r="D8958">
        <v>25.039793795784998</v>
      </c>
      <c r="E8958">
        <f>ASIN(SQRT((SIN(RADIANS(PARAMETERS!$D$8-D8958)/2)*SIN(RADIANS(PARAMETERS!$D$8-D8958)/2))+(COS(RADIANS(D8958))*COS(RADIANS(PARAMETERS!$D$8))*SIN(RADIANS(PARAMETERS!$D$9-C8958)/2)*SIN(RADIANS(PARAMETERS!$D$9-C8958)/2))))*2*3958.756</f>
        <v>672.48403517029817</v>
      </c>
      <c r="F8958">
        <v>173.89964294434</v>
      </c>
      <c r="G8958">
        <v>200.40344238281</v>
      </c>
      <c r="H8958">
        <v>241.740234375</v>
      </c>
      <c r="I8958">
        <v>278.58786010742</v>
      </c>
      <c r="J8958">
        <v>321.05416870117</v>
      </c>
      <c r="K8958" s="6">
        <f>IFERROR(EXP(TREND(LN($F$1:$J$1),LN(F8958:J8958),LN(Calculations!$B$3))),0)</f>
        <v>4.1184070102297236E-2</v>
      </c>
    </row>
    <row r="8959" spans="1:11" x14ac:dyDescent="0.35">
      <c r="A8959">
        <v>8956</v>
      </c>
      <c r="B8959" t="str">
        <f t="shared" si="139"/>
        <v>25-62.5</v>
      </c>
      <c r="C8959">
        <v>-62.517861987880998</v>
      </c>
      <c r="D8959">
        <v>25.039793795784998</v>
      </c>
      <c r="E8959">
        <f>ASIN(SQRT((SIN(RADIANS(PARAMETERS!$D$8-D8959)/2)*SIN(RADIANS(PARAMETERS!$D$8-D8959)/2))+(COS(RADIANS(D8959))*COS(RADIANS(PARAMETERS!$D$8))*SIN(RADIANS(PARAMETERS!$D$9-C8959)/2)*SIN(RADIANS(PARAMETERS!$D$9-C8959)/2))))*2*3958.756</f>
        <v>675.42222001216862</v>
      </c>
      <c r="F8959">
        <v>174.5671081543</v>
      </c>
      <c r="G8959">
        <v>201.26530456543</v>
      </c>
      <c r="H8959">
        <v>242.9280090332</v>
      </c>
      <c r="I8959">
        <v>280.08612060547</v>
      </c>
      <c r="J8959">
        <v>322.93032836914</v>
      </c>
      <c r="K8959" s="6">
        <f>IFERROR(EXP(TREND(LN($F$1:$J$1),LN(F8959:J8959),LN(Calculations!$B$3))),0)</f>
        <v>4.1861254377235688E-2</v>
      </c>
    </row>
    <row r="8960" spans="1:11" x14ac:dyDescent="0.35">
      <c r="A8960">
        <v>8957</v>
      </c>
      <c r="B8960" t="str">
        <f t="shared" si="139"/>
        <v>25-63</v>
      </c>
      <c r="C8960">
        <v>-62.789183322782002</v>
      </c>
      <c r="D8960">
        <v>25.039793795784998</v>
      </c>
      <c r="E8960">
        <f>ASIN(SQRT((SIN(RADIANS(PARAMETERS!$D$8-D8960)/2)*SIN(RADIANS(PARAMETERS!$D$8-D8960)/2))+(COS(RADIANS(D8960))*COS(RADIANS(PARAMETERS!$D$8))*SIN(RADIANS(PARAMETERS!$D$9-C8960)/2)*SIN(RADIANS(PARAMETERS!$D$9-C8960)/2))))*2*3958.756</f>
        <v>678.80210100389502</v>
      </c>
      <c r="F8960">
        <v>175.20762634277</v>
      </c>
      <c r="G8960">
        <v>202.08981323242</v>
      </c>
      <c r="H8960">
        <v>244.06056213379</v>
      </c>
      <c r="I8960">
        <v>281.51174926758</v>
      </c>
      <c r="J8960">
        <v>324.71224975586</v>
      </c>
      <c r="K8960" s="6">
        <f>IFERROR(EXP(TREND(LN($F$1:$J$1),LN(F8960:J8960),LN(Calculations!$B$3))),0)</f>
        <v>4.2518564918233893E-2</v>
      </c>
    </row>
    <row r="8961" spans="1:11" x14ac:dyDescent="0.35">
      <c r="A8961">
        <v>8958</v>
      </c>
      <c r="B8961" t="str">
        <f t="shared" si="139"/>
        <v>25-63</v>
      </c>
      <c r="C8961">
        <v>-63.060504657682998</v>
      </c>
      <c r="D8961">
        <v>25.039793795784998</v>
      </c>
      <c r="E8961">
        <f>ASIN(SQRT((SIN(RADIANS(PARAMETERS!$D$8-D8961)/2)*SIN(RADIANS(PARAMETERS!$D$8-D8961)/2))+(COS(RADIANS(D8961))*COS(RADIANS(PARAMETERS!$D$8))*SIN(RADIANS(PARAMETERS!$D$9-C8961)/2)*SIN(RADIANS(PARAMETERS!$D$9-C8961)/2))))*2*3958.756</f>
        <v>682.61710810049294</v>
      </c>
      <c r="F8961">
        <v>175.86436462402</v>
      </c>
      <c r="G8961">
        <v>202.93789672852</v>
      </c>
      <c r="H8961">
        <v>245.2292175293</v>
      </c>
      <c r="I8961">
        <v>282.98565673828</v>
      </c>
      <c r="J8961">
        <v>326.55743408203</v>
      </c>
      <c r="K8961" s="6">
        <f>IFERROR(EXP(TREND(LN($F$1:$J$1),LN(F8961:J8961),LN(Calculations!$B$3))),0)</f>
        <v>4.3194267817102408E-2</v>
      </c>
    </row>
    <row r="8962" spans="1:11" x14ac:dyDescent="0.35">
      <c r="A8962">
        <v>8959</v>
      </c>
      <c r="B8962" t="str">
        <f t="shared" si="139"/>
        <v>25-63.5</v>
      </c>
      <c r="C8962">
        <v>-63.331825992584001</v>
      </c>
      <c r="D8962">
        <v>25.039793795784998</v>
      </c>
      <c r="E8962">
        <f>ASIN(SQRT((SIN(RADIANS(PARAMETERS!$D$8-D8962)/2)*SIN(RADIANS(PARAMETERS!$D$8-D8962)/2))+(COS(RADIANS(D8962))*COS(RADIANS(PARAMETERS!$D$8))*SIN(RADIANS(PARAMETERS!$D$9-C8962)/2)*SIN(RADIANS(PARAMETERS!$D$9-C8962)/2))))*2*3958.756</f>
        <v>686.85998066087052</v>
      </c>
      <c r="F8962">
        <v>176.49102783203</v>
      </c>
      <c r="G8962">
        <v>203.74310302734</v>
      </c>
      <c r="H8962">
        <v>246.33305358887</v>
      </c>
      <c r="I8962">
        <v>284.37335205078</v>
      </c>
      <c r="J8962">
        <v>328.29000854492</v>
      </c>
      <c r="K8962" s="6">
        <f>IFERROR(EXP(TREND(LN($F$1:$J$1),LN(F8962:J8962),LN(Calculations!$B$3))),0)</f>
        <v>4.3848049024232977E-2</v>
      </c>
    </row>
    <row r="8963" spans="1:11" x14ac:dyDescent="0.35">
      <c r="A8963">
        <v>8960</v>
      </c>
      <c r="B8963" t="str">
        <f t="shared" si="139"/>
        <v>25-63.5</v>
      </c>
      <c r="C8963">
        <v>-63.603147327484997</v>
      </c>
      <c r="D8963">
        <v>25.039793795784998</v>
      </c>
      <c r="E8963">
        <f>ASIN(SQRT((SIN(RADIANS(PARAMETERS!$D$8-D8963)/2)*SIN(RADIANS(PARAMETERS!$D$8-D8963)/2))+(COS(RADIANS(D8963))*COS(RADIANS(PARAMETERS!$D$8))*SIN(RADIANS(PARAMETERS!$D$9-C8963)/2)*SIN(RADIANS(PARAMETERS!$D$9-C8963)/2))))*2*3958.756</f>
        <v>691.52283176535684</v>
      </c>
      <c r="F8963">
        <v>177.07821655273</v>
      </c>
      <c r="G8963">
        <v>204.49282836914</v>
      </c>
      <c r="H8963">
        <v>247.35397338867</v>
      </c>
      <c r="I8963">
        <v>285.65161132813</v>
      </c>
      <c r="J8963">
        <v>329.88040161133</v>
      </c>
      <c r="K8963" s="6">
        <f>IFERROR(EXP(TREND(LN($F$1:$J$1),LN(F8963:J8963),LN(Calculations!$B$3))),0)</f>
        <v>4.4470351253289186E-2</v>
      </c>
    </row>
    <row r="8964" spans="1:11" x14ac:dyDescent="0.35">
      <c r="A8964">
        <v>8961</v>
      </c>
      <c r="B8964" t="str">
        <f t="shared" si="139"/>
        <v>25-64</v>
      </c>
      <c r="C8964">
        <v>-63.874468662386001</v>
      </c>
      <c r="D8964">
        <v>25.039793795784998</v>
      </c>
      <c r="E8964">
        <f>ASIN(SQRT((SIN(RADIANS(PARAMETERS!$D$8-D8964)/2)*SIN(RADIANS(PARAMETERS!$D$8-D8964)/2))+(COS(RADIANS(D8964))*COS(RADIANS(PARAMETERS!$D$8))*SIN(RADIANS(PARAMETERS!$D$9-C8964)/2)*SIN(RADIANS(PARAMETERS!$D$9-C8964)/2))))*2*3958.756</f>
        <v>696.59721524920576</v>
      </c>
      <c r="F8964">
        <v>177.6639251709</v>
      </c>
      <c r="G8964">
        <v>205.24250793457</v>
      </c>
      <c r="H8964">
        <v>248.37760925293</v>
      </c>
      <c r="I8964">
        <v>286.93545532227</v>
      </c>
      <c r="J8964">
        <v>331.48016357422</v>
      </c>
      <c r="K8964" s="6">
        <f>IFERROR(EXP(TREND(LN($F$1:$J$1),LN(F8964:J8964),LN(Calculations!$B$3))),0)</f>
        <v>4.5092794237112072E-2</v>
      </c>
    </row>
    <row r="8965" spans="1:11" x14ac:dyDescent="0.35">
      <c r="A8965">
        <v>8962</v>
      </c>
      <c r="B8965" t="str">
        <f t="shared" ref="B8965:B9028" si="140">MROUND(D8965,1)&amp;MROUND(C8965,-0.5)</f>
        <v>25-64</v>
      </c>
      <c r="C8965">
        <v>-64.145789997286997</v>
      </c>
      <c r="D8965">
        <v>25.039793795784998</v>
      </c>
      <c r="E8965">
        <f>ASIN(SQRT((SIN(RADIANS(PARAMETERS!$D$8-D8965)/2)*SIN(RADIANS(PARAMETERS!$D$8-D8965)/2))+(COS(RADIANS(D8965))*COS(RADIANS(PARAMETERS!$D$8))*SIN(RADIANS(PARAMETERS!$D$9-C8965)/2)*SIN(RADIANS(PARAMETERS!$D$9-C8965)/2))))*2*3958.756</f>
        <v>702.07419425612761</v>
      </c>
      <c r="F8965">
        <v>178.20227050781</v>
      </c>
      <c r="G8965">
        <v>205.92831420898</v>
      </c>
      <c r="H8965">
        <v>249.3094329834</v>
      </c>
      <c r="I8965">
        <v>288.10067749023</v>
      </c>
      <c r="J8965">
        <v>332.92855834961</v>
      </c>
      <c r="K8965" s="6">
        <f>IFERROR(EXP(TREND(LN($F$1:$J$1),LN(F8965:J8965),LN(Calculations!$B$3))),0)</f>
        <v>4.5672364170690399E-2</v>
      </c>
    </row>
    <row r="8966" spans="1:11" x14ac:dyDescent="0.35">
      <c r="A8966">
        <v>8963</v>
      </c>
      <c r="B8966" t="str">
        <f t="shared" si="140"/>
        <v>25-64.5</v>
      </c>
      <c r="C8966">
        <v>-64.417111332188</v>
      </c>
      <c r="D8966">
        <v>25.039793795784998</v>
      </c>
      <c r="E8966">
        <f>ASIN(SQRT((SIN(RADIANS(PARAMETERS!$D$8-D8966)/2)*SIN(RADIANS(PARAMETERS!$D$8-D8966)/2))+(COS(RADIANS(D8966))*COS(RADIANS(PARAMETERS!$D$8))*SIN(RADIANS(PARAMETERS!$D$9-C8966)/2)*SIN(RADIANS(PARAMETERS!$D$9-C8966)/2))))*2*3958.756</f>
        <v>707.94441017879467</v>
      </c>
      <c r="F8966">
        <v>178.70169067383</v>
      </c>
      <c r="G8966">
        <v>206.56237792969</v>
      </c>
      <c r="H8966">
        <v>250.16790771484</v>
      </c>
      <c r="I8966">
        <v>289.17190551758</v>
      </c>
      <c r="J8966">
        <v>334.25775146484</v>
      </c>
      <c r="K8966" s="6">
        <f>IFERROR(EXP(TREND(LN($F$1:$J$1),LN(F8966:J8966),LN(Calculations!$B$3))),0)</f>
        <v>4.6215830032597861E-2</v>
      </c>
    </row>
    <row r="8967" spans="1:11" x14ac:dyDescent="0.35">
      <c r="A8967">
        <v>8964</v>
      </c>
      <c r="B8967" t="str">
        <f t="shared" si="140"/>
        <v>25-64.5</v>
      </c>
      <c r="C8967">
        <v>-64.688432667089003</v>
      </c>
      <c r="D8967">
        <v>25.039793795784998</v>
      </c>
      <c r="E8967">
        <f>ASIN(SQRT((SIN(RADIANS(PARAMETERS!$D$8-D8967)/2)*SIN(RADIANS(PARAMETERS!$D$8-D8967)/2))+(COS(RADIANS(D8967))*COS(RADIANS(PARAMETERS!$D$8))*SIN(RADIANS(PARAMETERS!$D$9-C8967)/2)*SIN(RADIANS(PARAMETERS!$D$9-C8967)/2))))*2*3958.756</f>
        <v>714.19815094339856</v>
      </c>
      <c r="F8967">
        <v>179.20738220215</v>
      </c>
      <c r="G8967">
        <v>207.20645141602</v>
      </c>
      <c r="H8967">
        <v>251.04312133789</v>
      </c>
      <c r="I8967">
        <v>290.26666259766</v>
      </c>
      <c r="J8967">
        <v>335.61907958984</v>
      </c>
      <c r="K8967" s="6">
        <f>IFERROR(EXP(TREND(LN($F$1:$J$1),LN(F8967:J8967),LN(Calculations!$B$3))),0)</f>
        <v>4.6766328836879666E-2</v>
      </c>
    </row>
    <row r="8968" spans="1:11" x14ac:dyDescent="0.35">
      <c r="A8968">
        <v>8965</v>
      </c>
      <c r="B8968" t="str">
        <f t="shared" si="140"/>
        <v>25-65</v>
      </c>
      <c r="C8968">
        <v>-64.959754001990007</v>
      </c>
      <c r="D8968">
        <v>25.039793795784998</v>
      </c>
      <c r="E8968">
        <f>ASIN(SQRT((SIN(RADIANS(PARAMETERS!$D$8-D8968)/2)*SIN(RADIANS(PARAMETERS!$D$8-D8968)/2))+(COS(RADIANS(D8968))*COS(RADIANS(PARAMETERS!$D$8))*SIN(RADIANS(PARAMETERS!$D$9-C8968)/2)*SIN(RADIANS(PARAMETERS!$D$9-C8968)/2))))*2*3958.756</f>
        <v>720.82541770633486</v>
      </c>
      <c r="F8968">
        <v>179.66387939453</v>
      </c>
      <c r="G8968">
        <v>207.77505493164</v>
      </c>
      <c r="H8968">
        <v>251.79731750488</v>
      </c>
      <c r="I8968">
        <v>291.19580078125</v>
      </c>
      <c r="J8968">
        <v>336.75933837891</v>
      </c>
      <c r="K8968" s="6">
        <f>IFERROR(EXP(TREND(LN($F$1:$J$1),LN(F8968:J8968),LN(Calculations!$B$3))),0)</f>
        <v>4.7282889832541516E-2</v>
      </c>
    </row>
    <row r="8969" spans="1:11" x14ac:dyDescent="0.35">
      <c r="A8969">
        <v>8966</v>
      </c>
      <c r="B8969" t="str">
        <f t="shared" si="140"/>
        <v>25-65</v>
      </c>
      <c r="C8969">
        <v>-65.231075336890996</v>
      </c>
      <c r="D8969">
        <v>25.039793795784998</v>
      </c>
      <c r="E8969">
        <f>ASIN(SQRT((SIN(RADIANS(PARAMETERS!$D$8-D8969)/2)*SIN(RADIANS(PARAMETERS!$D$8-D8969)/2))+(COS(RADIANS(D8969))*COS(RADIANS(PARAMETERS!$D$8))*SIN(RADIANS(PARAMETERS!$D$9-C8969)/2)*SIN(RADIANS(PARAMETERS!$D$9-C8969)/2))))*2*3958.756</f>
        <v>727.81598915626478</v>
      </c>
      <c r="F8969">
        <v>180.08944702148</v>
      </c>
      <c r="G8969">
        <v>208.29447937012</v>
      </c>
      <c r="H8969">
        <v>252.47047424316</v>
      </c>
      <c r="I8969">
        <v>292.01251220703</v>
      </c>
      <c r="J8969">
        <v>337.74807739258</v>
      </c>
      <c r="K8969" s="6">
        <f>IFERROR(EXP(TREND(LN($F$1:$J$1),LN(F8969:J8969),LN(Calculations!$B$3))),0)</f>
        <v>4.7781809498722731E-2</v>
      </c>
    </row>
    <row r="8970" spans="1:11" x14ac:dyDescent="0.35">
      <c r="A8970">
        <v>8967</v>
      </c>
      <c r="B8970" t="str">
        <f t="shared" si="140"/>
        <v>25-65.5</v>
      </c>
      <c r="C8970">
        <v>-65.502396671791999</v>
      </c>
      <c r="D8970">
        <v>25.039793795784998</v>
      </c>
      <c r="E8970">
        <f>ASIN(SQRT((SIN(RADIANS(PARAMETERS!$D$8-D8970)/2)*SIN(RADIANS(PARAMETERS!$D$8-D8970)/2))+(COS(RADIANS(D8970))*COS(RADIANS(PARAMETERS!$D$8))*SIN(RADIANS(PARAMETERS!$D$9-C8970)/2)*SIN(RADIANS(PARAMETERS!$D$9-C8970)/2))))*2*3958.756</f>
        <v>735.15948274783511</v>
      </c>
      <c r="F8970">
        <v>180.53105163574</v>
      </c>
      <c r="G8970">
        <v>208.83337402344</v>
      </c>
      <c r="H8970">
        <v>253.16883850098</v>
      </c>
      <c r="I8970">
        <v>292.85980224609</v>
      </c>
      <c r="J8970">
        <v>338.77392578125</v>
      </c>
      <c r="K8970" s="6">
        <f>IFERROR(EXP(TREND(LN($F$1:$J$1),LN(F8970:J8970),LN(Calculations!$B$3))),0)</f>
        <v>4.8302974116306407E-2</v>
      </c>
    </row>
    <row r="8971" spans="1:11" x14ac:dyDescent="0.35">
      <c r="A8971">
        <v>8968</v>
      </c>
      <c r="B8971" t="str">
        <f t="shared" si="140"/>
        <v>25-66</v>
      </c>
      <c r="C8971">
        <v>-65.773718006693002</v>
      </c>
      <c r="D8971">
        <v>25.039793795784998</v>
      </c>
      <c r="E8971">
        <f>ASIN(SQRT((SIN(RADIANS(PARAMETERS!$D$8-D8971)/2)*SIN(RADIANS(PARAMETERS!$D$8-D8971)/2))+(COS(RADIANS(D8971))*COS(RADIANS(PARAMETERS!$D$8))*SIN(RADIANS(PARAMETERS!$D$9-C8971)/2)*SIN(RADIANS(PARAMETERS!$D$9-C8971)/2))))*2*3958.756</f>
        <v>742.84541232837967</v>
      </c>
      <c r="F8971">
        <v>180.91204833984</v>
      </c>
      <c r="G8971">
        <v>209.27676391602</v>
      </c>
      <c r="H8971">
        <v>253.71064758301</v>
      </c>
      <c r="I8971">
        <v>293.49035644531</v>
      </c>
      <c r="J8971">
        <v>339.50775146484</v>
      </c>
      <c r="K8971" s="6">
        <f>IFERROR(EXP(TREND(LN($F$1:$J$1),LN(F8971:J8971),LN(Calculations!$B$3))),0)</f>
        <v>4.8786214447137377E-2</v>
      </c>
    </row>
    <row r="8972" spans="1:11" x14ac:dyDescent="0.35">
      <c r="A8972">
        <v>8969</v>
      </c>
      <c r="B8972" t="str">
        <f t="shared" si="140"/>
        <v>25-66</v>
      </c>
      <c r="C8972">
        <v>-66.045039341594006</v>
      </c>
      <c r="D8972">
        <v>25.039793795784998</v>
      </c>
      <c r="E8972">
        <f>ASIN(SQRT((SIN(RADIANS(PARAMETERS!$D$8-D8972)/2)*SIN(RADIANS(PARAMETERS!$D$8-D8972)/2))+(COS(RADIANS(D8972))*COS(RADIANS(PARAMETERS!$D$8))*SIN(RADIANS(PARAMETERS!$D$9-C8972)/2)*SIN(RADIANS(PARAMETERS!$D$9-C8972)/2))))*2*3958.756</f>
        <v>750.86324175101481</v>
      </c>
      <c r="F8972">
        <v>181.25198364258</v>
      </c>
      <c r="G8972">
        <v>209.65818786621</v>
      </c>
      <c r="H8972">
        <v>254.15414428711</v>
      </c>
      <c r="I8972">
        <v>293.98687744141</v>
      </c>
      <c r="J8972">
        <v>340.06304931641</v>
      </c>
      <c r="K8972" s="6">
        <f>IFERROR(EXP(TREND(LN($F$1:$J$1),LN(F8972:J8972),LN(Calculations!$B$3))),0)</f>
        <v>4.9241121778237772E-2</v>
      </c>
    </row>
    <row r="8973" spans="1:11" x14ac:dyDescent="0.35">
      <c r="A8973">
        <v>8970</v>
      </c>
      <c r="B8973" t="str">
        <f t="shared" si="140"/>
        <v>25-66.5</v>
      </c>
      <c r="C8973">
        <v>-66.316360676494995</v>
      </c>
      <c r="D8973">
        <v>25.039793795784998</v>
      </c>
      <c r="E8973">
        <f>ASIN(SQRT((SIN(RADIANS(PARAMETERS!$D$8-D8973)/2)*SIN(RADIANS(PARAMETERS!$D$8-D8973)/2))+(COS(RADIANS(D8973))*COS(RADIANS(PARAMETERS!$D$8))*SIN(RADIANS(PARAMETERS!$D$9-C8973)/2)*SIN(RADIANS(PARAMETERS!$D$9-C8973)/2))))*2*3958.756</f>
        <v>759.2024341925304</v>
      </c>
      <c r="F8973">
        <v>181.59092712402</v>
      </c>
      <c r="G8973">
        <v>210.04112243652</v>
      </c>
      <c r="H8973">
        <v>254.60377502441</v>
      </c>
      <c r="I8973">
        <v>294.49423217773</v>
      </c>
      <c r="J8973">
        <v>340.63519287109</v>
      </c>
      <c r="K8973" s="6">
        <f>IFERROR(EXP(TREND(LN($F$1:$J$1),LN(F8973:J8973),LN(Calculations!$B$3))),0)</f>
        <v>4.9694487159688293E-2</v>
      </c>
    </row>
    <row r="8974" spans="1:11" x14ac:dyDescent="0.35">
      <c r="A8974">
        <v>8971</v>
      </c>
      <c r="B8974" t="str">
        <f t="shared" si="140"/>
        <v>25-66.5</v>
      </c>
      <c r="C8974">
        <v>-66.587682011395998</v>
      </c>
      <c r="D8974">
        <v>25.039793795784998</v>
      </c>
      <c r="E8974">
        <f>ASIN(SQRT((SIN(RADIANS(PARAMETERS!$D$8-D8974)/2)*SIN(RADIANS(PARAMETERS!$D$8-D8974)/2))+(COS(RADIANS(D8974))*COS(RADIANS(PARAMETERS!$D$8))*SIN(RADIANS(PARAMETERS!$D$9-C8974)/2)*SIN(RADIANS(PARAMETERS!$D$9-C8974)/2))))*2*3958.756</f>
        <v>767.85249700931774</v>
      </c>
      <c r="F8974">
        <v>181.8675994873</v>
      </c>
      <c r="G8974">
        <v>210.34397888184</v>
      </c>
      <c r="H8974">
        <v>254.94340515137</v>
      </c>
      <c r="I8974">
        <v>294.86309814453</v>
      </c>
      <c r="J8974">
        <v>341.0341796875</v>
      </c>
      <c r="K8974" s="6">
        <f>IFERROR(EXP(TREND(LN($F$1:$J$1),LN(F8974:J8974),LN(Calculations!$B$3))),0)</f>
        <v>5.00817704418339E-2</v>
      </c>
    </row>
    <row r="8975" spans="1:11" x14ac:dyDescent="0.35">
      <c r="A8975">
        <v>8972</v>
      </c>
      <c r="B8975" t="str">
        <f t="shared" si="140"/>
        <v>25-67</v>
      </c>
      <c r="C8975">
        <v>-66.859003346296006</v>
      </c>
      <c r="D8975">
        <v>25.039793795784998</v>
      </c>
      <c r="E8975">
        <f>ASIN(SQRT((SIN(RADIANS(PARAMETERS!$D$8-D8975)/2)*SIN(RADIANS(PARAMETERS!$D$8-D8975)/2))+(COS(RADIANS(D8975))*COS(RADIANS(PARAMETERS!$D$8))*SIN(RADIANS(PARAMETERS!$D$9-C8975)/2)*SIN(RADIANS(PARAMETERS!$D$9-C8975)/2))))*2*3958.756</f>
        <v>776.803022067043</v>
      </c>
      <c r="F8975">
        <v>182.11370849609</v>
      </c>
      <c r="G8975">
        <v>210.61183166504</v>
      </c>
      <c r="H8975">
        <v>255.2412109375</v>
      </c>
      <c r="I8975">
        <v>295.18411254883</v>
      </c>
      <c r="J8975">
        <v>341.37838745117</v>
      </c>
      <c r="K8975" s="6">
        <f>IFERROR(EXP(TREND(LN($F$1:$J$1),LN(F8975:J8975),LN(Calculations!$B$3))),0)</f>
        <v>5.0430964659833696E-2</v>
      </c>
    </row>
    <row r="8976" spans="1:11" x14ac:dyDescent="0.35">
      <c r="A8976">
        <v>8973</v>
      </c>
      <c r="B8976" t="str">
        <f t="shared" si="140"/>
        <v>25-67</v>
      </c>
      <c r="C8976">
        <v>-67.130324681196996</v>
      </c>
      <c r="D8976">
        <v>25.039793795784998</v>
      </c>
      <c r="E8976">
        <f>ASIN(SQRT((SIN(RADIANS(PARAMETERS!$D$8-D8976)/2)*SIN(RADIANS(PARAMETERS!$D$8-D8976)/2))+(COS(RADIANS(D8976))*COS(RADIANS(PARAMETERS!$D$8))*SIN(RADIANS(PARAMETERS!$D$9-C8976)/2)*SIN(RADIANS(PARAMETERS!$D$9-C8976)/2))))*2*3958.756</f>
        <v>786.04372156892487</v>
      </c>
      <c r="F8976">
        <v>182.36117553711</v>
      </c>
      <c r="G8976">
        <v>210.88842773438</v>
      </c>
      <c r="H8976">
        <v>255.5611114502</v>
      </c>
      <c r="I8976">
        <v>295.54067993164</v>
      </c>
      <c r="J8976">
        <v>341.77532958984</v>
      </c>
      <c r="K8976" s="6">
        <f>IFERROR(EXP(TREND(LN($F$1:$J$1),LN(F8976:J8976),LN(Calculations!$B$3))),0)</f>
        <v>5.0773230357754676E-2</v>
      </c>
    </row>
    <row r="8977" spans="1:11" x14ac:dyDescent="0.35">
      <c r="A8977">
        <v>8974</v>
      </c>
      <c r="B8977" t="str">
        <f t="shared" si="140"/>
        <v>25-67.5</v>
      </c>
      <c r="C8977">
        <v>-67.401646016097999</v>
      </c>
      <c r="D8977">
        <v>25.039793795784998</v>
      </c>
      <c r="E8977">
        <f>ASIN(SQRT((SIN(RADIANS(PARAMETERS!$D$8-D8977)/2)*SIN(RADIANS(PARAMETERS!$D$8-D8977)/2))+(COS(RADIANS(D8977))*COS(RADIANS(PARAMETERS!$D$8))*SIN(RADIANS(PARAMETERS!$D$9-C8977)/2)*SIN(RADIANS(PARAMETERS!$D$9-C8977)/2))))*2*3958.756</f>
        <v>795.56445948160649</v>
      </c>
      <c r="F8977">
        <v>182.54626464844</v>
      </c>
      <c r="G8977">
        <v>211.08787536621</v>
      </c>
      <c r="H8977">
        <v>255.77941894531</v>
      </c>
      <c r="I8977">
        <v>295.77270507813</v>
      </c>
      <c r="J8977">
        <v>342.01998901367</v>
      </c>
      <c r="K8977" s="6">
        <f>IFERROR(EXP(TREND(LN($F$1:$J$1),LN(F8977:J8977),LN(Calculations!$B$3))),0)</f>
        <v>5.1042207207005669E-2</v>
      </c>
    </row>
    <row r="8978" spans="1:11" x14ac:dyDescent="0.35">
      <c r="A8978">
        <v>8975</v>
      </c>
      <c r="B8978" t="str">
        <f t="shared" si="140"/>
        <v>25-67.5</v>
      </c>
      <c r="C8978">
        <v>-67.672967350999002</v>
      </c>
      <c r="D8978">
        <v>25.039793795784998</v>
      </c>
      <c r="E8978">
        <f>ASIN(SQRT((SIN(RADIANS(PARAMETERS!$D$8-D8978)/2)*SIN(RADIANS(PARAMETERS!$D$8-D8978)/2))+(COS(RADIANS(D8978))*COS(RADIANS(PARAMETERS!$D$8))*SIN(RADIANS(PARAMETERS!$D$9-C8978)/2)*SIN(RADIANS(PARAMETERS!$D$9-C8978)/2))))*2*3958.756</f>
        <v>805.35527871962825</v>
      </c>
      <c r="F8978">
        <v>182.70713806152</v>
      </c>
      <c r="G8978">
        <v>211.26434326172</v>
      </c>
      <c r="H8978">
        <v>255.97789001465</v>
      </c>
      <c r="I8978">
        <v>295.98876953125</v>
      </c>
      <c r="J8978">
        <v>342.25430297852</v>
      </c>
      <c r="K8978" s="6">
        <f>IFERROR(EXP(TREND(LN($F$1:$J$1),LN(F8978:J8978),LN(Calculations!$B$3))),0)</f>
        <v>5.1272273349244175E-2</v>
      </c>
    </row>
    <row r="8979" spans="1:11" x14ac:dyDescent="0.35">
      <c r="A8979">
        <v>8976</v>
      </c>
      <c r="B8979" t="str">
        <f t="shared" si="140"/>
        <v>25-68</v>
      </c>
      <c r="C8979">
        <v>-67.944288685900005</v>
      </c>
      <c r="D8979">
        <v>25.039793795784998</v>
      </c>
      <c r="E8979">
        <f>ASIN(SQRT((SIN(RADIANS(PARAMETERS!$D$8-D8979)/2)*SIN(RADIANS(PARAMETERS!$D$8-D8979)/2))+(COS(RADIANS(D8979))*COS(RADIANS(PARAMETERS!$D$8))*SIN(RADIANS(PARAMETERS!$D$9-C8979)/2)*SIN(RADIANS(PARAMETERS!$D$9-C8979)/2))))*2*3958.756</f>
        <v>815.40642429595971</v>
      </c>
      <c r="F8979">
        <v>182.87030029297</v>
      </c>
      <c r="G8979">
        <v>211.45509338379</v>
      </c>
      <c r="H8979">
        <v>256.21237182617</v>
      </c>
      <c r="I8979">
        <v>296.26278686523</v>
      </c>
      <c r="J8979">
        <v>342.57446289063</v>
      </c>
      <c r="K8979" s="6">
        <f>IFERROR(EXP(TREND(LN($F$1:$J$1),LN(F8979:J8979),LN(Calculations!$B$3))),0)</f>
        <v>5.1487899721278624E-2</v>
      </c>
    </row>
    <row r="8980" spans="1:11" x14ac:dyDescent="0.35">
      <c r="A8980">
        <v>8977</v>
      </c>
      <c r="B8980" t="str">
        <f t="shared" si="140"/>
        <v>25-68</v>
      </c>
      <c r="C8980">
        <v>-68.215610020800995</v>
      </c>
      <c r="D8980">
        <v>25.039793795784998</v>
      </c>
      <c r="E8980">
        <f>ASIN(SQRT((SIN(RADIANS(PARAMETERS!$D$8-D8980)/2)*SIN(RADIANS(PARAMETERS!$D$8-D8980)/2))+(COS(RADIANS(D8980))*COS(RADIANS(PARAMETERS!$D$8))*SIN(RADIANS(PARAMETERS!$D$9-C8980)/2)*SIN(RADIANS(PARAMETERS!$D$9-C8980)/2))))*2*3958.756</f>
        <v>825.70836268198502</v>
      </c>
      <c r="F8980">
        <v>182.96566772461</v>
      </c>
      <c r="G8980">
        <v>211.55543518066</v>
      </c>
      <c r="H8980">
        <v>256.31796264648</v>
      </c>
      <c r="I8980">
        <v>296.37088012695</v>
      </c>
      <c r="J8980">
        <v>342.68322753906</v>
      </c>
      <c r="K8980" s="6">
        <f>IFERROR(EXP(TREND(LN($F$1:$J$1),LN(F8980:J8980),LN(Calculations!$B$3))),0)</f>
        <v>5.1632113361868508E-2</v>
      </c>
    </row>
    <row r="8981" spans="1:11" x14ac:dyDescent="0.35">
      <c r="A8981">
        <v>8978</v>
      </c>
      <c r="B8981" t="str">
        <f t="shared" si="140"/>
        <v>25-68.5</v>
      </c>
      <c r="C8981">
        <v>-68.486931355701998</v>
      </c>
      <c r="D8981">
        <v>25.039793795784998</v>
      </c>
      <c r="E8981">
        <f>ASIN(SQRT((SIN(RADIANS(PARAMETERS!$D$8-D8981)/2)*SIN(RADIANS(PARAMETERS!$D$8-D8981)/2))+(COS(RADIANS(D8981))*COS(RADIANS(PARAMETERS!$D$8))*SIN(RADIANS(PARAMETERS!$D$9-C8981)/2)*SIN(RADIANS(PARAMETERS!$D$9-C8981)/2))))*2*3958.756</f>
        <v>836.25179764434881</v>
      </c>
      <c r="F8981">
        <v>183.04414367676</v>
      </c>
      <c r="G8981">
        <v>211.64141845703</v>
      </c>
      <c r="H8981">
        <v>256.41452026367</v>
      </c>
      <c r="I8981">
        <v>296.47579956055</v>
      </c>
      <c r="J8981">
        <v>342.79672241211</v>
      </c>
      <c r="K8981" s="6">
        <f>IFERROR(EXP(TREND(LN($F$1:$J$1),LN(F8981:J8981),LN(Calculations!$B$3))),0)</f>
        <v>5.1745601806094076E-2</v>
      </c>
    </row>
    <row r="8982" spans="1:11" x14ac:dyDescent="0.35">
      <c r="A8982">
        <v>8979</v>
      </c>
      <c r="B8982" t="str">
        <f t="shared" si="140"/>
        <v>25-69</v>
      </c>
      <c r="C8982">
        <v>-68.758252690603001</v>
      </c>
      <c r="D8982">
        <v>25.039793795784998</v>
      </c>
      <c r="E8982">
        <f>ASIN(SQRT((SIN(RADIANS(PARAMETERS!$D$8-D8982)/2)*SIN(RADIANS(PARAMETERS!$D$8-D8982)/2))+(COS(RADIANS(D8982))*COS(RADIANS(PARAMETERS!$D$8))*SIN(RADIANS(PARAMETERS!$D$9-C8982)/2)*SIN(RADIANS(PARAMETERS!$D$9-C8982)/2))))*2*3958.756</f>
        <v>847.02768284065166</v>
      </c>
      <c r="F8982">
        <v>183.13168334961</v>
      </c>
      <c r="G8982">
        <v>211.75157165527</v>
      </c>
      <c r="H8982">
        <v>256.56228637695</v>
      </c>
      <c r="I8982">
        <v>296.65921020508</v>
      </c>
      <c r="J8982">
        <v>343.02331542969</v>
      </c>
      <c r="K8982" s="6">
        <f>IFERROR(EXP(TREND(LN($F$1:$J$1),LN(F8982:J8982),LN(Calculations!$B$3))),0)</f>
        <v>5.1849475949338857E-2</v>
      </c>
    </row>
    <row r="8983" spans="1:11" x14ac:dyDescent="0.35">
      <c r="A8983">
        <v>8980</v>
      </c>
      <c r="B8983" t="str">
        <f t="shared" si="140"/>
        <v>25-69</v>
      </c>
      <c r="C8983">
        <v>-69.029574025504004</v>
      </c>
      <c r="D8983">
        <v>25.039793795784998</v>
      </c>
      <c r="E8983">
        <f>ASIN(SQRT((SIN(RADIANS(PARAMETERS!$D$8-D8983)/2)*SIN(RADIANS(PARAMETERS!$D$8-D8983)/2))+(COS(RADIANS(D8983))*COS(RADIANS(PARAMETERS!$D$8))*SIN(RADIANS(PARAMETERS!$D$9-C8983)/2)*SIN(RADIANS(PARAMETERS!$D$9-C8983)/2))))*2*3958.756</f>
        <v>858.02723146229971</v>
      </c>
      <c r="F8983">
        <v>183.14581298828</v>
      </c>
      <c r="G8983">
        <v>211.76593017578</v>
      </c>
      <c r="H8983">
        <v>256.5764465332</v>
      </c>
      <c r="I8983">
        <v>296.67269897461</v>
      </c>
      <c r="J8983">
        <v>343.03552246094</v>
      </c>
      <c r="K8983" s="6">
        <f>IFERROR(EXP(TREND(LN($F$1:$J$1),LN(F8983:J8983),LN(Calculations!$B$3))),0)</f>
        <v>5.1871891783465317E-2</v>
      </c>
    </row>
    <row r="8984" spans="1:11" x14ac:dyDescent="0.35">
      <c r="A8984">
        <v>8981</v>
      </c>
      <c r="B8984" t="str">
        <f t="shared" si="140"/>
        <v>25-69.5</v>
      </c>
      <c r="C8984">
        <v>-69.300895360404994</v>
      </c>
      <c r="D8984">
        <v>25.039793795784998</v>
      </c>
      <c r="E8984">
        <f>ASIN(SQRT((SIN(RADIANS(PARAMETERS!$D$8-D8984)/2)*SIN(RADIANS(PARAMETERS!$D$8-D8984)/2))+(COS(RADIANS(D8984))*COS(RADIANS(PARAMETERS!$D$8))*SIN(RADIANS(PARAMETERS!$D$9-C8984)/2)*SIN(RADIANS(PARAMETERS!$D$9-C8984)/2))))*2*3958.756</f>
        <v>869.24192321229111</v>
      </c>
      <c r="F8984">
        <v>183.16058349609</v>
      </c>
      <c r="G8984">
        <v>211.7946472168</v>
      </c>
      <c r="H8984">
        <v>256.6298828125</v>
      </c>
      <c r="I8984">
        <v>296.75082397461</v>
      </c>
      <c r="J8984">
        <v>343.14471435547</v>
      </c>
      <c r="K8984" s="6">
        <f>IFERROR(EXP(TREND(LN($F$1:$J$1),LN(F8984:J8984),LN(Calculations!$B$3))),0)</f>
        <v>5.1873135787688762E-2</v>
      </c>
    </row>
    <row r="8985" spans="1:11" x14ac:dyDescent="0.35">
      <c r="A8985">
        <v>8982</v>
      </c>
      <c r="B8985" t="str">
        <f t="shared" si="140"/>
        <v>25-69.5</v>
      </c>
      <c r="C8985">
        <v>-69.572216695305997</v>
      </c>
      <c r="D8985">
        <v>25.039793795784998</v>
      </c>
      <c r="E8985">
        <f>ASIN(SQRT((SIN(RADIANS(PARAMETERS!$D$8-D8985)/2)*SIN(RADIANS(PARAMETERS!$D$8-D8985)/2))+(COS(RADIANS(D8985))*COS(RADIANS(PARAMETERS!$D$8))*SIN(RADIANS(PARAMETERS!$D$9-C8985)/2)*SIN(RADIANS(PARAMETERS!$D$9-C8985)/2))))*2*3958.756</f>
        <v>880.66350889967941</v>
      </c>
      <c r="F8985">
        <v>183.20408630371</v>
      </c>
      <c r="G8985">
        <v>211.87934875488</v>
      </c>
      <c r="H8985">
        <v>256.78775024414</v>
      </c>
      <c r="I8985">
        <v>296.9817199707</v>
      </c>
      <c r="J8985">
        <v>343.4677734375</v>
      </c>
      <c r="K8985" s="6">
        <f>IFERROR(EXP(TREND(LN($F$1:$J$1),LN(F8985:J8985),LN(Calculations!$B$3))),0)</f>
        <v>5.1876450622133877E-2</v>
      </c>
    </row>
    <row r="8986" spans="1:11" x14ac:dyDescent="0.35">
      <c r="A8986">
        <v>8983</v>
      </c>
      <c r="B8986" t="str">
        <f t="shared" si="140"/>
        <v>25-70</v>
      </c>
      <c r="C8986">
        <v>-69.843538030207</v>
      </c>
      <c r="D8986">
        <v>25.039793795784998</v>
      </c>
      <c r="E8986">
        <f>ASIN(SQRT((SIN(RADIANS(PARAMETERS!$D$8-D8986)/2)*SIN(RADIANS(PARAMETERS!$D$8-D8986)/2))+(COS(RADIANS(D8986))*COS(RADIANS(PARAMETERS!$D$8))*SIN(RADIANS(PARAMETERS!$D$9-C8986)/2)*SIN(RADIANS(PARAMETERS!$D$9-C8986)/2))))*2*3958.756</f>
        <v>892.28401292212891</v>
      </c>
      <c r="F8986">
        <v>183.19030761719</v>
      </c>
      <c r="G8986">
        <v>211.89920043945</v>
      </c>
      <c r="H8986">
        <v>256.86920166016</v>
      </c>
      <c r="I8986">
        <v>297.12619018555</v>
      </c>
      <c r="J8986">
        <v>343.69302368164</v>
      </c>
      <c r="K8986" s="6">
        <f>IFERROR(EXP(TREND(LN($F$1:$J$1),LN(F8986:J8986),LN(Calculations!$B$3))),0)</f>
        <v>5.1800470586366935E-2</v>
      </c>
    </row>
    <row r="8987" spans="1:11" x14ac:dyDescent="0.35">
      <c r="A8987">
        <v>8984</v>
      </c>
      <c r="B8987" t="str">
        <f t="shared" si="140"/>
        <v>25-70</v>
      </c>
      <c r="C8987">
        <v>-70.114859365108003</v>
      </c>
      <c r="D8987">
        <v>25.039793795784998</v>
      </c>
      <c r="E8987">
        <f>ASIN(SQRT((SIN(RADIANS(PARAMETERS!$D$8-D8987)/2)*SIN(RADIANS(PARAMETERS!$D$8-D8987)/2))+(COS(RADIANS(D8987))*COS(RADIANS(PARAMETERS!$D$8))*SIN(RADIANS(PARAMETERS!$D$9-C8987)/2)*SIN(RADIANS(PARAMETERS!$D$9-C8987)/2))))*2*3958.756</f>
        <v>904.0957338944628</v>
      </c>
      <c r="F8987">
        <v>183.18336486816</v>
      </c>
      <c r="G8987">
        <v>211.93745422363</v>
      </c>
      <c r="H8987">
        <v>256.98974609375</v>
      </c>
      <c r="I8987">
        <v>297.33059692383</v>
      </c>
      <c r="J8987">
        <v>344.00463867188</v>
      </c>
      <c r="K8987" s="6">
        <f>IFERROR(EXP(TREND(LN($F$1:$J$1),LN(F8987:J8987),LN(Calculations!$B$3))),0)</f>
        <v>5.1717334995663375E-2</v>
      </c>
    </row>
    <row r="8988" spans="1:11" x14ac:dyDescent="0.35">
      <c r="A8988">
        <v>8985</v>
      </c>
      <c r="B8988" t="str">
        <f t="shared" si="140"/>
        <v>25-70.5</v>
      </c>
      <c r="C8988">
        <v>-70.386180700009007</v>
      </c>
      <c r="D8988">
        <v>25.039793795784998</v>
      </c>
      <c r="E8988">
        <f>ASIN(SQRT((SIN(RADIANS(PARAMETERS!$D$8-D8988)/2)*SIN(RADIANS(PARAMETERS!$D$8-D8988)/2))+(COS(RADIANS(D8988))*COS(RADIANS(PARAMETERS!$D$8))*SIN(RADIANS(PARAMETERS!$D$9-C8988)/2)*SIN(RADIANS(PARAMETERS!$D$9-C8988)/2))))*2*3958.756</f>
        <v>916.09124366531182</v>
      </c>
      <c r="F8988">
        <v>183.19847106934</v>
      </c>
      <c r="G8988">
        <v>212.01266479492</v>
      </c>
      <c r="H8988">
        <v>257.17352294922</v>
      </c>
      <c r="I8988">
        <v>297.6242980957</v>
      </c>
      <c r="J8988">
        <v>344.43832397461</v>
      </c>
      <c r="K8988" s="6">
        <f>IFERROR(EXP(TREND(LN($F$1:$J$1),LN(F8988:J8988),LN(Calculations!$B$3))),0)</f>
        <v>5.164597207500015E-2</v>
      </c>
    </row>
    <row r="8989" spans="1:11" x14ac:dyDescent="0.35">
      <c r="A8989">
        <v>8986</v>
      </c>
      <c r="B8989" t="str">
        <f t="shared" si="140"/>
        <v>25-70.5</v>
      </c>
      <c r="C8989">
        <v>-70.657502034909996</v>
      </c>
      <c r="D8989">
        <v>25.039793795784998</v>
      </c>
      <c r="E8989">
        <f>ASIN(SQRT((SIN(RADIANS(PARAMETERS!$D$8-D8989)/2)*SIN(RADIANS(PARAMETERS!$D$8-D8989)/2))+(COS(RADIANS(D8989))*COS(RADIANS(PARAMETERS!$D$8))*SIN(RADIANS(PARAMETERS!$D$9-C8989)/2)*SIN(RADIANS(PARAMETERS!$D$9-C8989)/2))))*2*3958.756</f>
        <v>928.2633849467577</v>
      </c>
      <c r="F8989">
        <v>183.16192626953</v>
      </c>
      <c r="G8989">
        <v>212.01495361328</v>
      </c>
      <c r="H8989">
        <v>257.24780273438</v>
      </c>
      <c r="I8989">
        <v>297.77282714844</v>
      </c>
      <c r="J8989">
        <v>344.6826171875</v>
      </c>
      <c r="K8989" s="6">
        <f>IFERROR(EXP(TREND(LN($F$1:$J$1),LN(F8989:J8989),LN(Calculations!$B$3))),0)</f>
        <v>5.1526902865021068E-2</v>
      </c>
    </row>
    <row r="8990" spans="1:11" x14ac:dyDescent="0.35">
      <c r="A8990">
        <v>8987</v>
      </c>
      <c r="B8990" t="str">
        <f t="shared" si="140"/>
        <v>25-71</v>
      </c>
      <c r="C8990">
        <v>-70.928823369810999</v>
      </c>
      <c r="D8990">
        <v>25.039793795784998</v>
      </c>
      <c r="E8990">
        <f>ASIN(SQRT((SIN(RADIANS(PARAMETERS!$D$8-D8990)/2)*SIN(RADIANS(PARAMETERS!$D$8-D8990)/2))+(COS(RADIANS(D8990))*COS(RADIANS(PARAMETERS!$D$8))*SIN(RADIANS(PARAMETERS!$D$9-C8990)/2)*SIN(RADIANS(PARAMETERS!$D$9-C8990)/2))))*2*3958.756</f>
        <v>940.60526776388542</v>
      </c>
      <c r="F8990">
        <v>183.14059448242</v>
      </c>
      <c r="G8990">
        <v>212.0327911377</v>
      </c>
      <c r="H8990">
        <v>257.33767700195</v>
      </c>
      <c r="I8990">
        <v>297.93658447266</v>
      </c>
      <c r="J8990">
        <v>344.94128417969</v>
      </c>
      <c r="K8990" s="6">
        <f>IFERROR(EXP(TREND(LN($F$1:$J$1),LN(F8990:J8990),LN(Calculations!$B$3))),0)</f>
        <v>5.143185761051057E-2</v>
      </c>
    </row>
    <row r="8991" spans="1:11" x14ac:dyDescent="0.35">
      <c r="A8991">
        <v>8988</v>
      </c>
      <c r="B8991" t="str">
        <f t="shared" si="140"/>
        <v>25-71</v>
      </c>
      <c r="C8991">
        <v>-71.200144704712002</v>
      </c>
      <c r="D8991">
        <v>25.039793795784998</v>
      </c>
      <c r="E8991">
        <f>ASIN(SQRT((SIN(RADIANS(PARAMETERS!$D$8-D8991)/2)*SIN(RADIANS(PARAMETERS!$D$8-D8991)/2))+(COS(RADIANS(D8991))*COS(RADIANS(PARAMETERS!$D$8))*SIN(RADIANS(PARAMETERS!$D$9-C8991)/2)*SIN(RADIANS(PARAMETERS!$D$9-C8991)/2))))*2*3958.756</f>
        <v>953.11026491291727</v>
      </c>
      <c r="F8991">
        <v>183.14086914063</v>
      </c>
      <c r="G8991">
        <v>212.0721282959</v>
      </c>
      <c r="H8991">
        <v>257.44805908203</v>
      </c>
      <c r="I8991">
        <v>298.11932373047</v>
      </c>
      <c r="J8991">
        <v>345.2165222168</v>
      </c>
      <c r="K8991" s="6">
        <f>IFERROR(EXP(TREND(LN($F$1:$J$1),LN(F8991:J8991),LN(Calculations!$B$3))),0)</f>
        <v>5.1371217519618942E-2</v>
      </c>
    </row>
    <row r="8992" spans="1:11" x14ac:dyDescent="0.35">
      <c r="A8992">
        <v>8989</v>
      </c>
      <c r="B8992" t="str">
        <f t="shared" si="140"/>
        <v>25-71.5</v>
      </c>
      <c r="C8992">
        <v>-71.471466039613006</v>
      </c>
      <c r="D8992">
        <v>25.039793795784998</v>
      </c>
      <c r="E8992">
        <f>ASIN(SQRT((SIN(RADIANS(PARAMETERS!$D$8-D8992)/2)*SIN(RADIANS(PARAMETERS!$D$8-D8992)/2))+(COS(RADIANS(D8992))*COS(RADIANS(PARAMETERS!$D$8))*SIN(RADIANS(PARAMETERS!$D$9-C8992)/2)*SIN(RADIANS(PARAMETERS!$D$9-C8992)/2))))*2*3958.756</f>
        <v>965.77200659863934</v>
      </c>
      <c r="F8992">
        <v>183.1018371582</v>
      </c>
      <c r="G8992">
        <v>212.04112243652</v>
      </c>
      <c r="H8992">
        <v>257.4333190918</v>
      </c>
      <c r="I8992">
        <v>298.12240600586</v>
      </c>
      <c r="J8992">
        <v>345.24353027344</v>
      </c>
      <c r="K8992" s="6">
        <f>IFERROR(EXP(TREND(LN($F$1:$J$1),LN(F8992:J8992),LN(Calculations!$B$3))),0)</f>
        <v>5.1297208963121683E-2</v>
      </c>
    </row>
    <row r="8993" spans="1:11" x14ac:dyDescent="0.35">
      <c r="A8993">
        <v>8990</v>
      </c>
      <c r="B8993" t="str">
        <f t="shared" si="140"/>
        <v>25-71.5</v>
      </c>
      <c r="C8993">
        <v>-71.742787374513995</v>
      </c>
      <c r="D8993">
        <v>25.039793795784998</v>
      </c>
      <c r="E8993">
        <f>ASIN(SQRT((SIN(RADIANS(PARAMETERS!$D$8-D8993)/2)*SIN(RADIANS(PARAMETERS!$D$8-D8993)/2))+(COS(RADIANS(D8993))*COS(RADIANS(PARAMETERS!$D$8))*SIN(RADIANS(PARAMETERS!$D$9-C8993)/2)*SIN(RADIANS(PARAMETERS!$D$9-C8993)/2))))*2*3958.756</f>
        <v>978.58437440431567</v>
      </c>
      <c r="F8993">
        <v>183.0910949707</v>
      </c>
      <c r="G8993">
        <v>212.04113769531</v>
      </c>
      <c r="H8993">
        <v>257.4533996582</v>
      </c>
      <c r="I8993">
        <v>298.16326904297</v>
      </c>
      <c r="J8993">
        <v>345.31134033203</v>
      </c>
      <c r="K8993" s="6">
        <f>IFERROR(EXP(TREND(LN($F$1:$J$1),LN(F8993:J8993),LN(Calculations!$B$3))),0)</f>
        <v>5.1263544981961069E-2</v>
      </c>
    </row>
    <row r="8994" spans="1:11" x14ac:dyDescent="0.35">
      <c r="A8994">
        <v>8991</v>
      </c>
      <c r="B8994" t="str">
        <f t="shared" si="140"/>
        <v>25-72</v>
      </c>
      <c r="C8994">
        <v>-72.014108709414998</v>
      </c>
      <c r="D8994">
        <v>25.039793795784998</v>
      </c>
      <c r="E8994">
        <f>ASIN(SQRT((SIN(RADIANS(PARAMETERS!$D$8-D8994)/2)*SIN(RADIANS(PARAMETERS!$D$8-D8994)/2))+(COS(RADIANS(D8994))*COS(RADIANS(PARAMETERS!$D$8))*SIN(RADIANS(PARAMETERS!$D$9-C8994)/2)*SIN(RADIANS(PARAMETERS!$D$9-C8994)/2))))*2*3958.756</f>
        <v>991.54149473064672</v>
      </c>
      <c r="F8994">
        <v>183.11167907715</v>
      </c>
      <c r="G8994">
        <v>212.07643127441</v>
      </c>
      <c r="H8994">
        <v>257.51470947266</v>
      </c>
      <c r="I8994">
        <v>298.25051879883</v>
      </c>
      <c r="J8994">
        <v>345.43118286133</v>
      </c>
      <c r="K8994" s="6">
        <f>IFERROR(EXP(TREND(LN($F$1:$J$1),LN(F8994:J8994),LN(Calculations!$B$3))),0)</f>
        <v>5.1272869982224981E-2</v>
      </c>
    </row>
    <row r="8995" spans="1:11" x14ac:dyDescent="0.35">
      <c r="A8995">
        <v>8992</v>
      </c>
      <c r="B8995" t="str">
        <f t="shared" si="140"/>
        <v>25-72.5</v>
      </c>
      <c r="C8995">
        <v>-72.285430044316001</v>
      </c>
      <c r="D8995">
        <v>25.039793795784998</v>
      </c>
      <c r="E8995">
        <f>ASIN(SQRT((SIN(RADIANS(PARAMETERS!$D$8-D8995)/2)*SIN(RADIANS(PARAMETERS!$D$8-D8995)/2))+(COS(RADIANS(D8995))*COS(RADIANS(PARAMETERS!$D$8))*SIN(RADIANS(PARAMETERS!$D$9-C8995)/2)*SIN(RADIANS(PARAMETERS!$D$9-C8995)/2))))*2*3958.756</f>
        <v>1004.6377318245534</v>
      </c>
      <c r="F8995">
        <v>183.1420135498</v>
      </c>
      <c r="G8995">
        <v>212.11274719238</v>
      </c>
      <c r="H8995">
        <v>257.56076049805</v>
      </c>
      <c r="I8995">
        <v>298.30560302734</v>
      </c>
      <c r="J8995">
        <v>345.49710083008</v>
      </c>
      <c r="K8995" s="6">
        <f>IFERROR(EXP(TREND(LN($F$1:$J$1),LN(F8995:J8995),LN(Calculations!$B$3))),0)</f>
        <v>5.1311020078154732E-2</v>
      </c>
    </row>
    <row r="8996" spans="1:11" x14ac:dyDescent="0.35">
      <c r="A8996">
        <v>8993</v>
      </c>
      <c r="B8996" t="str">
        <f t="shared" si="140"/>
        <v>25-72.5</v>
      </c>
      <c r="C8996">
        <v>-72.556751379217005</v>
      </c>
      <c r="D8996">
        <v>25.039793795784998</v>
      </c>
      <c r="E8996">
        <f>ASIN(SQRT((SIN(RADIANS(PARAMETERS!$D$8-D8996)/2)*SIN(RADIANS(PARAMETERS!$D$8-D8996)/2))+(COS(RADIANS(D8996))*COS(RADIANS(PARAMETERS!$D$8))*SIN(RADIANS(PARAMETERS!$D$9-C8996)/2)*SIN(RADIANS(PARAMETERS!$D$9-C8996)/2))))*2*3958.756</f>
        <v>1017.8676805039455</v>
      </c>
      <c r="F8996">
        <v>183.2628326416</v>
      </c>
      <c r="G8996">
        <v>212.26844787598</v>
      </c>
      <c r="H8996">
        <v>257.77520751953</v>
      </c>
      <c r="I8996">
        <v>298.57626342773</v>
      </c>
      <c r="J8996">
        <v>345.83648681641</v>
      </c>
      <c r="K8996" s="6">
        <f>IFERROR(EXP(TREND(LN($F$1:$J$1),LN(F8996:J8996),LN(Calculations!$B$3))),0)</f>
        <v>5.144624469996751E-2</v>
      </c>
    </row>
    <row r="8997" spans="1:11" x14ac:dyDescent="0.35">
      <c r="A8997">
        <v>8994</v>
      </c>
      <c r="B8997" t="str">
        <f t="shared" si="140"/>
        <v>25-73</v>
      </c>
      <c r="C8997">
        <v>-72.828072714117994</v>
      </c>
      <c r="D8997">
        <v>25.039793795784998</v>
      </c>
      <c r="E8997">
        <f>ASIN(SQRT((SIN(RADIANS(PARAMETERS!$D$8-D8997)/2)*SIN(RADIANS(PARAMETERS!$D$8-D8997)/2))+(COS(RADIANS(D8997))*COS(RADIANS(PARAMETERS!$D$8))*SIN(RADIANS(PARAMETERS!$D$9-C8997)/2)*SIN(RADIANS(PARAMETERS!$D$9-C8997)/2))))*2*3958.756</f>
        <v>1031.2261586710492</v>
      </c>
      <c r="F8997">
        <v>183.43812561035</v>
      </c>
      <c r="G8997">
        <v>212.49273681641</v>
      </c>
      <c r="H8997">
        <v>258.08178710938</v>
      </c>
      <c r="I8997">
        <v>298.96145629883</v>
      </c>
      <c r="J8997">
        <v>346.31753540039</v>
      </c>
      <c r="K8997" s="6">
        <f>IFERROR(EXP(TREND(LN($F$1:$J$1),LN(F8997:J8997),LN(Calculations!$B$3))),0)</f>
        <v>5.1645239207035683E-2</v>
      </c>
    </row>
    <row r="8998" spans="1:11" x14ac:dyDescent="0.35">
      <c r="A8998">
        <v>8995</v>
      </c>
      <c r="B8998" t="str">
        <f t="shared" si="140"/>
        <v>25-73</v>
      </c>
      <c r="C8998">
        <v>-73.099394049018997</v>
      </c>
      <c r="D8998">
        <v>25.039793795784998</v>
      </c>
      <c r="E8998">
        <f>ASIN(SQRT((SIN(RADIANS(PARAMETERS!$D$8-D8998)/2)*SIN(RADIANS(PARAMETERS!$D$8-D8998)/2))+(COS(RADIANS(D8998))*COS(RADIANS(PARAMETERS!$D$8))*SIN(RADIANS(PARAMETERS!$D$9-C8998)/2)*SIN(RADIANS(PARAMETERS!$D$9-C8998)/2))))*2*3958.756</f>
        <v>1044.7081996944885</v>
      </c>
      <c r="F8998">
        <v>183.51498413086</v>
      </c>
      <c r="G8998">
        <v>212.5691986084</v>
      </c>
      <c r="H8998">
        <v>258.15454101563</v>
      </c>
      <c r="I8998">
        <v>299.02816772461</v>
      </c>
      <c r="J8998">
        <v>346.37454223633</v>
      </c>
      <c r="K8998" s="6">
        <f>IFERROR(EXP(TREND(LN($F$1:$J$1),LN(F8998:J8998),LN(Calculations!$B$3))),0)</f>
        <v>5.1766979026006278E-2</v>
      </c>
    </row>
    <row r="8999" spans="1:11" x14ac:dyDescent="0.35">
      <c r="A8999">
        <v>8996</v>
      </c>
      <c r="B8999" t="str">
        <f t="shared" si="140"/>
        <v>25-73.5</v>
      </c>
      <c r="C8999">
        <v>-73.37071538392</v>
      </c>
      <c r="D8999">
        <v>25.039793795784998</v>
      </c>
      <c r="E8999">
        <f>ASIN(SQRT((SIN(RADIANS(PARAMETERS!$D$8-D8999)/2)*SIN(RADIANS(PARAMETERS!$D$8-D8999)/2))+(COS(RADIANS(D8999))*COS(RADIANS(PARAMETERS!$D$8))*SIN(RADIANS(PARAMETERS!$D$9-C8999)/2)*SIN(RADIANS(PARAMETERS!$D$9-C8999)/2))))*2*3958.756</f>
        <v>1058.3090447290353</v>
      </c>
      <c r="F8999">
        <v>183.5799407959</v>
      </c>
      <c r="G8999">
        <v>212.62034606934</v>
      </c>
      <c r="H8999">
        <v>258.17807006836</v>
      </c>
      <c r="I8999">
        <v>299.02169799805</v>
      </c>
      <c r="J8999">
        <v>346.32803344727</v>
      </c>
      <c r="K8999" s="6">
        <f>IFERROR(EXP(TREND(LN($F$1:$J$1),LN(F8999:J8999),LN(Calculations!$B$3))),0)</f>
        <v>5.1891399766487711E-2</v>
      </c>
    </row>
    <row r="9000" spans="1:11" x14ac:dyDescent="0.35">
      <c r="A9000">
        <v>8997</v>
      </c>
      <c r="B9000" t="str">
        <f t="shared" si="140"/>
        <v>25-73.5</v>
      </c>
      <c r="C9000">
        <v>-73.642036718821004</v>
      </c>
      <c r="D9000">
        <v>25.039793795784998</v>
      </c>
      <c r="E9000">
        <f>ASIN(SQRT((SIN(RADIANS(PARAMETERS!$D$8-D9000)/2)*SIN(RADIANS(PARAMETERS!$D$8-D9000)/2))+(COS(RADIANS(D9000))*COS(RADIANS(PARAMETERS!$D$8))*SIN(RADIANS(PARAMETERS!$D$9-C9000)/2)*SIN(RADIANS(PARAMETERS!$D$9-C9000)/2))))*2*3958.756</f>
        <v>1072.0241350317899</v>
      </c>
      <c r="F9000">
        <v>183.62283325195</v>
      </c>
      <c r="G9000">
        <v>212.63327026367</v>
      </c>
      <c r="H9000">
        <v>258.13485717773</v>
      </c>
      <c r="I9000">
        <v>298.92016601563</v>
      </c>
      <c r="J9000">
        <v>346.15090942383</v>
      </c>
      <c r="K9000" s="6">
        <f>IFERROR(EXP(TREND(LN($F$1:$J$1),LN(F9000:J9000),LN(Calculations!$B$3))),0)</f>
        <v>5.2006894225766973E-2</v>
      </c>
    </row>
    <row r="9001" spans="1:11" x14ac:dyDescent="0.35">
      <c r="A9001">
        <v>8998</v>
      </c>
      <c r="B9001" t="str">
        <f t="shared" si="140"/>
        <v>25-74</v>
      </c>
      <c r="C9001">
        <v>-73.913358053722007</v>
      </c>
      <c r="D9001">
        <v>25.039793795784998</v>
      </c>
      <c r="E9001">
        <f>ASIN(SQRT((SIN(RADIANS(PARAMETERS!$D$8-D9001)/2)*SIN(RADIANS(PARAMETERS!$D$8-D9001)/2))+(COS(RADIANS(D9001))*COS(RADIANS(PARAMETERS!$D$8))*SIN(RADIANS(PARAMETERS!$D$9-C9001)/2)*SIN(RADIANS(PARAMETERS!$D$9-C9001)/2))))*2*3958.756</f>
        <v>1085.8491043244276</v>
      </c>
      <c r="F9001">
        <v>183.62355041504</v>
      </c>
      <c r="G9001">
        <v>212.5779876709</v>
      </c>
      <c r="H9001">
        <v>257.97790527344</v>
      </c>
      <c r="I9001">
        <v>298.65982055664</v>
      </c>
      <c r="J9001">
        <v>345.75860595703</v>
      </c>
      <c r="K9001" s="6">
        <f>IFERROR(EXP(TREND(LN($F$1:$J$1),LN(F9001:J9001),LN(Calculations!$B$3))),0)</f>
        <v>5.2097196534265179E-2</v>
      </c>
    </row>
    <row r="9002" spans="1:11" x14ac:dyDescent="0.35">
      <c r="A9002">
        <v>8999</v>
      </c>
      <c r="B9002" t="str">
        <f t="shared" si="140"/>
        <v>25-74</v>
      </c>
      <c r="C9002">
        <v>-74.184679388622996</v>
      </c>
      <c r="D9002">
        <v>25.039793795784998</v>
      </c>
      <c r="E9002">
        <f>ASIN(SQRT((SIN(RADIANS(PARAMETERS!$D$8-D9002)/2)*SIN(RADIANS(PARAMETERS!$D$8-D9002)/2))+(COS(RADIANS(D9002))*COS(RADIANS(PARAMETERS!$D$8))*SIN(RADIANS(PARAMETERS!$D$9-C9002)/2)*SIN(RADIANS(PARAMETERS!$D$9-C9002)/2))))*2*3958.756</f>
        <v>1099.779771243037</v>
      </c>
      <c r="F9002">
        <v>183.65705871582</v>
      </c>
      <c r="G9002">
        <v>212.56672668457</v>
      </c>
      <c r="H9002">
        <v>257.88412475586</v>
      </c>
      <c r="I9002">
        <v>298.48129272461</v>
      </c>
      <c r="J9002">
        <v>345.47109985352</v>
      </c>
      <c r="K9002" s="6">
        <f>IFERROR(EXP(TREND(LN($F$1:$J$1),LN(F9002:J9002),LN(Calculations!$B$3))),0)</f>
        <v>5.2222367312192632E-2</v>
      </c>
    </row>
    <row r="9003" spans="1:11" x14ac:dyDescent="0.35">
      <c r="A9003">
        <v>9000</v>
      </c>
      <c r="B9003" t="str">
        <f t="shared" si="140"/>
        <v>25-74.5</v>
      </c>
      <c r="C9003">
        <v>-74.456000723523999</v>
      </c>
      <c r="D9003">
        <v>25.039793795784998</v>
      </c>
      <c r="E9003">
        <f>ASIN(SQRT((SIN(RADIANS(PARAMETERS!$D$8-D9003)/2)*SIN(RADIANS(PARAMETERS!$D$8-D9003)/2))+(COS(RADIANS(D9003))*COS(RADIANS(PARAMETERS!$D$8))*SIN(RADIANS(PARAMETERS!$D$9-C9003)/2)*SIN(RADIANS(PARAMETERS!$D$9-C9003)/2))))*2*3958.756</f>
        <v>1113.8121319098843</v>
      </c>
      <c r="F9003">
        <v>183.6950378418</v>
      </c>
      <c r="G9003">
        <v>212.5591583252</v>
      </c>
      <c r="H9003">
        <v>257.79251098633</v>
      </c>
      <c r="I9003">
        <v>298.30328369141</v>
      </c>
      <c r="J9003">
        <v>345.18197631836</v>
      </c>
      <c r="K9003" s="6">
        <f>IFERROR(EXP(TREND(LN($F$1:$J$1),LN(F9003:J9003),LN(Calculations!$B$3))),0)</f>
        <v>5.2356647168960754E-2</v>
      </c>
    </row>
    <row r="9004" spans="1:11" x14ac:dyDescent="0.35">
      <c r="A9004">
        <v>9001</v>
      </c>
      <c r="B9004" t="str">
        <f t="shared" si="140"/>
        <v>25-74.5</v>
      </c>
      <c r="C9004">
        <v>-74.727322058425003</v>
      </c>
      <c r="D9004">
        <v>25.039793795784998</v>
      </c>
      <c r="E9004">
        <f>ASIN(SQRT((SIN(RADIANS(PARAMETERS!$D$8-D9004)/2)*SIN(RADIANS(PARAMETERS!$D$8-D9004)/2))+(COS(RADIANS(D9004))*COS(RADIANS(PARAMETERS!$D$8))*SIN(RADIANS(PARAMETERS!$D$9-C9004)/2)*SIN(RADIANS(PARAMETERS!$D$9-C9004)/2))))*2*3958.756</f>
        <v>1127.9423526550925</v>
      </c>
      <c r="F9004">
        <v>183.68620300293</v>
      </c>
      <c r="G9004">
        <v>212.4815826416</v>
      </c>
      <c r="H9004">
        <v>257.59075927734</v>
      </c>
      <c r="I9004">
        <v>297.97583007813</v>
      </c>
      <c r="J9004">
        <v>344.69451904297</v>
      </c>
      <c r="K9004" s="6">
        <f>IFERROR(EXP(TREND(LN($F$1:$J$1),LN(F9004:J9004),LN(Calculations!$B$3))),0)</f>
        <v>5.2453851401259292E-2</v>
      </c>
    </row>
    <row r="9005" spans="1:11" x14ac:dyDescent="0.35">
      <c r="A9005">
        <v>9002</v>
      </c>
      <c r="B9005" t="str">
        <f t="shared" si="140"/>
        <v>25-75</v>
      </c>
      <c r="C9005">
        <v>-74.998643393324997</v>
      </c>
      <c r="D9005">
        <v>25.039793795784998</v>
      </c>
      <c r="E9005">
        <f>ASIN(SQRT((SIN(RADIANS(PARAMETERS!$D$8-D9005)/2)*SIN(RADIANS(PARAMETERS!$D$8-D9005)/2))+(COS(RADIANS(D9005))*COS(RADIANS(PARAMETERS!$D$8))*SIN(RADIANS(PARAMETERS!$D$9-C9005)/2)*SIN(RADIANS(PARAMETERS!$D$9-C9005)/2))))*2*3958.756</f>
        <v>1142.1667629106362</v>
      </c>
      <c r="F9005">
        <v>183.68946838379</v>
      </c>
      <c r="G9005">
        <v>212.42330932617</v>
      </c>
      <c r="H9005">
        <v>257.42108154297</v>
      </c>
      <c r="I9005">
        <v>297.69320678711</v>
      </c>
      <c r="J9005">
        <v>344.26809692383</v>
      </c>
      <c r="K9005" s="6">
        <f>IFERROR(EXP(TREND(LN($F$1:$J$1),LN(F9005:J9005),LN(Calculations!$B$3))),0)</f>
        <v>5.2559254527332316E-2</v>
      </c>
    </row>
    <row r="9006" spans="1:11" x14ac:dyDescent="0.35">
      <c r="A9006">
        <v>9003</v>
      </c>
      <c r="B9006" t="str">
        <f t="shared" si="140"/>
        <v>25-75.5</v>
      </c>
      <c r="C9006">
        <v>-75.269964728226</v>
      </c>
      <c r="D9006">
        <v>25.039793795784998</v>
      </c>
      <c r="E9006">
        <f>ASIN(SQRT((SIN(RADIANS(PARAMETERS!$D$8-D9006)/2)*SIN(RADIANS(PARAMETERS!$D$8-D9006)/2))+(COS(RADIANS(D9006))*COS(RADIANS(PARAMETERS!$D$8))*SIN(RADIANS(PARAMETERS!$D$9-C9006)/2)*SIN(RADIANS(PARAMETERS!$D$9-C9006)/2))))*2*3958.756</f>
        <v>1156.4818482945705</v>
      </c>
      <c r="F9006">
        <v>183.64360046387</v>
      </c>
      <c r="G9006">
        <v>212.30267333984</v>
      </c>
      <c r="H9006">
        <v>257.16705322266</v>
      </c>
      <c r="I9006">
        <v>297.30545043945</v>
      </c>
      <c r="J9006">
        <v>343.71133422852</v>
      </c>
      <c r="K9006" s="6">
        <f>IFERROR(EXP(TREND(LN($F$1:$J$1),LN(F9006:J9006),LN(Calculations!$B$3))),0)</f>
        <v>5.2607181480349471E-2</v>
      </c>
    </row>
    <row r="9007" spans="1:11" x14ac:dyDescent="0.35">
      <c r="A9007">
        <v>9004</v>
      </c>
      <c r="B9007" t="str">
        <f t="shared" si="140"/>
        <v>25-75.5</v>
      </c>
      <c r="C9007">
        <v>-75.541286063127004</v>
      </c>
      <c r="D9007">
        <v>25.039793795784998</v>
      </c>
      <c r="E9007">
        <f>ASIN(SQRT((SIN(RADIANS(PARAMETERS!$D$8-D9007)/2)*SIN(RADIANS(PARAMETERS!$D$8-D9007)/2))+(COS(RADIANS(D9007))*COS(RADIANS(PARAMETERS!$D$8))*SIN(RADIANS(PARAMETERS!$D$9-C9007)/2)*SIN(RADIANS(PARAMETERS!$D$9-C9007)/2))))*2*3958.756</f>
        <v>1170.8842438981155</v>
      </c>
      <c r="F9007">
        <v>183.44422912598</v>
      </c>
      <c r="G9007">
        <v>211.98020935059</v>
      </c>
      <c r="H9007">
        <v>256.62957763672</v>
      </c>
      <c r="I9007">
        <v>296.55606079102</v>
      </c>
      <c r="J9007">
        <v>342.69729614258</v>
      </c>
      <c r="K9007" s="6">
        <f>IFERROR(EXP(TREND(LN($F$1:$J$1),LN(F9007:J9007),LN(Calculations!$B$3))),0)</f>
        <v>5.2485257098918235E-2</v>
      </c>
    </row>
    <row r="9008" spans="1:11" x14ac:dyDescent="0.35">
      <c r="A9008">
        <v>9005</v>
      </c>
      <c r="B9008" t="str">
        <f t="shared" si="140"/>
        <v>25-76</v>
      </c>
      <c r="C9008">
        <v>-75.812607398028007</v>
      </c>
      <c r="D9008">
        <v>25.039793795784998</v>
      </c>
      <c r="E9008">
        <f>ASIN(SQRT((SIN(RADIANS(PARAMETERS!$D$8-D9008)/2)*SIN(RADIANS(PARAMETERS!$D$8-D9008)/2))+(COS(RADIANS(D9008))*COS(RADIANS(PARAMETERS!$D$8))*SIN(RADIANS(PARAMETERS!$D$9-C9008)/2)*SIN(RADIANS(PARAMETERS!$D$9-C9008)/2))))*2*3958.756</f>
        <v>1185.3707277864553</v>
      </c>
      <c r="F9008">
        <v>183.1104888916</v>
      </c>
      <c r="G9008">
        <v>211.48910522461</v>
      </c>
      <c r="H9008">
        <v>255.86668395996</v>
      </c>
      <c r="I9008">
        <v>295.52767944336</v>
      </c>
      <c r="J9008">
        <v>341.33963012695</v>
      </c>
      <c r="K9008" s="6">
        <f>IFERROR(EXP(TREND(LN($F$1:$J$1),LN(F9008:J9008),LN(Calculations!$B$3))),0)</f>
        <v>5.2200786392348243E-2</v>
      </c>
    </row>
    <row r="9009" spans="1:11" x14ac:dyDescent="0.35">
      <c r="A9009">
        <v>9006</v>
      </c>
      <c r="B9009" t="str">
        <f t="shared" si="140"/>
        <v>25-76</v>
      </c>
      <c r="C9009">
        <v>-76.083928732928996</v>
      </c>
      <c r="D9009">
        <v>25.039793795784998</v>
      </c>
      <c r="E9009">
        <f>ASIN(SQRT((SIN(RADIANS(PARAMETERS!$D$8-D9009)/2)*SIN(RADIANS(PARAMETERS!$D$8-D9009)/2))+(COS(RADIANS(D9009))*COS(RADIANS(PARAMETERS!$D$8))*SIN(RADIANS(PARAMETERS!$D$9-C9009)/2)*SIN(RADIANS(PARAMETERS!$D$9-C9009)/2))))*2*3958.756</f>
        <v>1199.9382147191534</v>
      </c>
      <c r="F9009">
        <v>182.67993164063</v>
      </c>
      <c r="G9009">
        <v>210.8727722168</v>
      </c>
      <c r="H9009">
        <v>254.9308013916</v>
      </c>
      <c r="I9009">
        <v>294.28067016602</v>
      </c>
      <c r="J9009">
        <v>339.70770263672</v>
      </c>
      <c r="K9009" s="6">
        <f>IFERROR(EXP(TREND(LN($F$1:$J$1),LN(F9009:J9009),LN(Calculations!$B$3))),0)</f>
        <v>5.1805659815250663E-2</v>
      </c>
    </row>
    <row r="9010" spans="1:11" x14ac:dyDescent="0.35">
      <c r="A9010">
        <v>9007</v>
      </c>
      <c r="B9010" t="str">
        <f t="shared" si="140"/>
        <v>25-76.5</v>
      </c>
      <c r="C9010">
        <v>-76.355250067829999</v>
      </c>
      <c r="D9010">
        <v>25.039793795784998</v>
      </c>
      <c r="E9010">
        <f>ASIN(SQRT((SIN(RADIANS(PARAMETERS!$D$8-D9010)/2)*SIN(RADIANS(PARAMETERS!$D$8-D9010)/2))+(COS(RADIANS(D9010))*COS(RADIANS(PARAMETERS!$D$8))*SIN(RADIANS(PARAMETERS!$D$9-C9010)/2)*SIN(RADIANS(PARAMETERS!$D$9-C9010)/2))))*2*3958.756</f>
        <v>1214.5837500945815</v>
      </c>
      <c r="F9010">
        <v>182.24618530273</v>
      </c>
      <c r="G9010">
        <v>210.24775695801</v>
      </c>
      <c r="H9010">
        <v>253.97621154785</v>
      </c>
      <c r="I9010">
        <v>293.00473022461</v>
      </c>
      <c r="J9010">
        <v>338.03366088867</v>
      </c>
      <c r="K9010" s="6">
        <f>IFERROR(EXP(TREND(LN($F$1:$J$1),LN(F9010:J9010),LN(Calculations!$B$3))),0)</f>
        <v>5.1414810201640349E-2</v>
      </c>
    </row>
    <row r="9011" spans="1:11" x14ac:dyDescent="0.35">
      <c r="A9011">
        <v>9008</v>
      </c>
      <c r="B9011" t="str">
        <f t="shared" si="140"/>
        <v>25-76.5</v>
      </c>
      <c r="C9011">
        <v>-76.626571402731003</v>
      </c>
      <c r="D9011">
        <v>25.039793795784998</v>
      </c>
      <c r="E9011">
        <f>ASIN(SQRT((SIN(RADIANS(PARAMETERS!$D$8-D9011)/2)*SIN(RADIANS(PARAMETERS!$D$8-D9011)/2))+(COS(RADIANS(D9011))*COS(RADIANS(PARAMETERS!$D$8))*SIN(RADIANS(PARAMETERS!$D$9-C9011)/2)*SIN(RADIANS(PARAMETERS!$D$9-C9011)/2))))*2*3958.756</f>
        <v>1229.3045041201146</v>
      </c>
      <c r="F9011">
        <v>181.95924377441</v>
      </c>
      <c r="G9011">
        <v>209.8283996582</v>
      </c>
      <c r="H9011">
        <v>253.32830810547</v>
      </c>
      <c r="I9011">
        <v>292.13369750977</v>
      </c>
      <c r="J9011">
        <v>336.88592529297</v>
      </c>
      <c r="K9011" s="6">
        <f>IFERROR(EXP(TREND(LN($F$1:$J$1),LN(F9011:J9011),LN(Calculations!$B$3))),0)</f>
        <v>5.1165502482046481E-2</v>
      </c>
    </row>
    <row r="9012" spans="1:11" x14ac:dyDescent="0.35">
      <c r="A9012">
        <v>9009</v>
      </c>
      <c r="B9012" t="str">
        <f t="shared" si="140"/>
        <v>25-77</v>
      </c>
      <c r="C9012">
        <v>-76.897892737632006</v>
      </c>
      <c r="D9012">
        <v>25.039793795784998</v>
      </c>
      <c r="E9012">
        <f>ASIN(SQRT((SIN(RADIANS(PARAMETERS!$D$8-D9012)/2)*SIN(RADIANS(PARAMETERS!$D$8-D9012)/2))+(COS(RADIANS(D9012))*COS(RADIANS(PARAMETERS!$D$8))*SIN(RADIANS(PARAMETERS!$D$9-C9012)/2)*SIN(RADIANS(PARAMETERS!$D$9-C9012)/2))))*2*3958.756</f>
        <v>1244.0977662080829</v>
      </c>
      <c r="F9012">
        <v>181.74488830566</v>
      </c>
      <c r="G9012">
        <v>209.51429748535</v>
      </c>
      <c r="H9012">
        <v>252.8420715332</v>
      </c>
      <c r="I9012">
        <v>291.47940063477</v>
      </c>
      <c r="J9012">
        <v>336.02337646484</v>
      </c>
      <c r="K9012" s="6">
        <f>IFERROR(EXP(TREND(LN($F$1:$J$1),LN(F9012:J9012),LN(Calculations!$B$3))),0)</f>
        <v>5.0980340923848677E-2</v>
      </c>
    </row>
    <row r="9013" spans="1:11" x14ac:dyDescent="0.35">
      <c r="A9013">
        <v>9010</v>
      </c>
      <c r="B9013" t="str">
        <f t="shared" si="140"/>
        <v>25-77</v>
      </c>
      <c r="C9013">
        <v>-77.169214072532995</v>
      </c>
      <c r="D9013">
        <v>25.039793795784998</v>
      </c>
      <c r="E9013">
        <f>ASIN(SQRT((SIN(RADIANS(PARAMETERS!$D$8-D9013)/2)*SIN(RADIANS(PARAMETERS!$D$8-D9013)/2))+(COS(RADIANS(D9013))*COS(RADIANS(PARAMETERS!$D$8))*SIN(RADIANS(PARAMETERS!$D$9-C9013)/2)*SIN(RADIANS(PARAMETERS!$D$9-C9013)/2))))*2*3958.756</f>
        <v>1258.9609395958596</v>
      </c>
      <c r="F9013">
        <v>181.52574157715</v>
      </c>
      <c r="G9013">
        <v>209.20211791992</v>
      </c>
      <c r="H9013">
        <v>252.37019348145</v>
      </c>
      <c r="I9013">
        <v>290.85235595703</v>
      </c>
      <c r="J9013">
        <v>335.20462036133</v>
      </c>
      <c r="K9013" s="6">
        <f>IFERROR(EXP(TREND(LN($F$1:$J$1),LN(F9013:J9013),LN(Calculations!$B$3))),0)</f>
        <v>5.0776335436152772E-2</v>
      </c>
    </row>
    <row r="9014" spans="1:11" x14ac:dyDescent="0.35">
      <c r="A9014">
        <v>9011</v>
      </c>
      <c r="B9014" t="str">
        <f t="shared" si="140"/>
        <v>25-77.5</v>
      </c>
      <c r="C9014">
        <v>-77.440535407433998</v>
      </c>
      <c r="D9014">
        <v>25.039793795784998</v>
      </c>
      <c r="E9014">
        <f>ASIN(SQRT((SIN(RADIANS(PARAMETERS!$D$8-D9014)/2)*SIN(RADIANS(PARAMETERS!$D$8-D9014)/2))+(COS(RADIANS(D9014))*COS(RADIANS(PARAMETERS!$D$8))*SIN(RADIANS(PARAMETERS!$D$9-C9014)/2)*SIN(RADIANS(PARAMETERS!$D$9-C9014)/2))))*2*3958.756</f>
        <v>1273.8915361872168</v>
      </c>
      <c r="F9014">
        <v>181.32196044922</v>
      </c>
      <c r="G9014">
        <v>208.9260559082</v>
      </c>
      <c r="H9014">
        <v>251.97134399414</v>
      </c>
      <c r="I9014">
        <v>290.3352355957</v>
      </c>
      <c r="J9014">
        <v>334.54232788086</v>
      </c>
      <c r="K9014" s="6">
        <f>IFERROR(EXP(TREND(LN($F$1:$J$1),LN(F9014:J9014),LN(Calculations!$B$3))),0)</f>
        <v>5.0563902141821063E-2</v>
      </c>
    </row>
    <row r="9015" spans="1:11" x14ac:dyDescent="0.35">
      <c r="A9015">
        <v>9012</v>
      </c>
      <c r="B9015" t="str">
        <f t="shared" si="140"/>
        <v>25-77.5</v>
      </c>
      <c r="C9015">
        <v>-77.711856742335002</v>
      </c>
      <c r="D9015">
        <v>25.039793795784998</v>
      </c>
      <c r="E9015">
        <f>ASIN(SQRT((SIN(RADIANS(PARAMETERS!$D$8-D9015)/2)*SIN(RADIANS(PARAMETERS!$D$8-D9015)/2))+(COS(RADIANS(D9015))*COS(RADIANS(PARAMETERS!$D$8))*SIN(RADIANS(PARAMETERS!$D$9-C9015)/2)*SIN(RADIANS(PARAMETERS!$D$9-C9015)/2))))*2*3958.756</f>
        <v>1288.8871716110054</v>
      </c>
      <c r="F9015">
        <v>181.09701538086</v>
      </c>
      <c r="G9015">
        <v>208.62976074219</v>
      </c>
      <c r="H9015">
        <v>251.55477905273</v>
      </c>
      <c r="I9015">
        <v>289.80352783203</v>
      </c>
      <c r="J9015">
        <v>333.86999511719</v>
      </c>
      <c r="K9015" s="6">
        <f>IFERROR(EXP(TREND(LN($F$1:$J$1),LN(F9015:J9015),LN(Calculations!$B$3))),0)</f>
        <v>5.0316251938147198E-2</v>
      </c>
    </row>
    <row r="9016" spans="1:11" x14ac:dyDescent="0.35">
      <c r="A9016">
        <v>9013</v>
      </c>
      <c r="B9016" t="str">
        <f t="shared" si="140"/>
        <v>25-78</v>
      </c>
      <c r="C9016">
        <v>-77.983178077236005</v>
      </c>
      <c r="D9016">
        <v>25.039793795784998</v>
      </c>
      <c r="E9016">
        <f>ASIN(SQRT((SIN(RADIANS(PARAMETERS!$D$8-D9016)/2)*SIN(RADIANS(PARAMETERS!$D$8-D9016)/2))+(COS(RADIANS(D9016))*COS(RADIANS(PARAMETERS!$D$8))*SIN(RADIANS(PARAMETERS!$D$9-C9016)/2)*SIN(RADIANS(PARAMETERS!$D$9-C9016)/2))))*2*3958.756</f>
        <v>1303.9455604924069</v>
      </c>
      <c r="F9016">
        <v>180.84197998047</v>
      </c>
      <c r="G9016">
        <v>208.298828125</v>
      </c>
      <c r="H9016">
        <v>251.09642028809</v>
      </c>
      <c r="I9016">
        <v>289.22360229492</v>
      </c>
      <c r="J9016">
        <v>333.14196777344</v>
      </c>
      <c r="K9016" s="6">
        <f>IFERROR(EXP(TREND(LN($F$1:$J$1),LN(F9016:J9016),LN(Calculations!$B$3))),0)</f>
        <v>5.0028294850939237E-2</v>
      </c>
    </row>
    <row r="9017" spans="1:11" x14ac:dyDescent="0.35">
      <c r="A9017">
        <v>9014</v>
      </c>
      <c r="B9017" t="str">
        <f t="shared" si="140"/>
        <v>25-78.5</v>
      </c>
      <c r="C9017">
        <v>-78.254499412136994</v>
      </c>
      <c r="D9017">
        <v>25.039793795784998</v>
      </c>
      <c r="E9017">
        <f>ASIN(SQRT((SIN(RADIANS(PARAMETERS!$D$8-D9017)/2)*SIN(RADIANS(PARAMETERS!$D$8-D9017)/2))+(COS(RADIANS(D9017))*COS(RADIANS(PARAMETERS!$D$8))*SIN(RADIANS(PARAMETERS!$D$9-C9017)/2)*SIN(RADIANS(PARAMETERS!$D$9-C9017)/2))))*2*3958.756</f>
        <v>1319.0645119313203</v>
      </c>
      <c r="F9017">
        <v>180.61181640625</v>
      </c>
      <c r="G9017">
        <v>208.01699829102</v>
      </c>
      <c r="H9017">
        <v>250.72984313965</v>
      </c>
      <c r="I9017">
        <v>288.77780151367</v>
      </c>
      <c r="J9017">
        <v>332.60122680664</v>
      </c>
      <c r="K9017" s="6">
        <f>IFERROR(EXP(TREND(LN($F$1:$J$1),LN(F9017:J9017),LN(Calculations!$B$3))),0)</f>
        <v>4.9743011490846041E-2</v>
      </c>
    </row>
    <row r="9018" spans="1:11" x14ac:dyDescent="0.35">
      <c r="A9018">
        <v>9015</v>
      </c>
      <c r="B9018" t="str">
        <f t="shared" si="140"/>
        <v>25-78.5</v>
      </c>
      <c r="C9018">
        <v>-78.525820747037997</v>
      </c>
      <c r="D9018">
        <v>25.039793795784998</v>
      </c>
      <c r="E9018">
        <f>ASIN(SQRT((SIN(RADIANS(PARAMETERS!$D$8-D9018)/2)*SIN(RADIANS(PARAMETERS!$D$8-D9018)/2))+(COS(RADIANS(D9018))*COS(RADIANS(PARAMETERS!$D$8))*SIN(RADIANS(PARAMETERS!$D$9-C9018)/2)*SIN(RADIANS(PARAMETERS!$D$9-C9018)/2))))*2*3958.756</f>
        <v>1334.2419251819506</v>
      </c>
      <c r="F9018">
        <v>180.26405334473</v>
      </c>
      <c r="G9018">
        <v>207.59190368652</v>
      </c>
      <c r="H9018">
        <v>250.17822265625</v>
      </c>
      <c r="I9018">
        <v>288.10818481445</v>
      </c>
      <c r="J9018">
        <v>331.79034423828</v>
      </c>
      <c r="K9018" s="6">
        <f>IFERROR(EXP(TREND(LN($F$1:$J$1),LN(F9018:J9018),LN(Calculations!$B$3))),0)</f>
        <v>4.9312363025904526E-2</v>
      </c>
    </row>
    <row r="9019" spans="1:11" x14ac:dyDescent="0.35">
      <c r="A9019">
        <v>9016</v>
      </c>
      <c r="B9019" t="str">
        <f t="shared" si="140"/>
        <v>25-79</v>
      </c>
      <c r="C9019">
        <v>-78.797142081939</v>
      </c>
      <c r="D9019">
        <v>25.039793795784998</v>
      </c>
      <c r="E9019">
        <f>ASIN(SQRT((SIN(RADIANS(PARAMETERS!$D$8-D9019)/2)*SIN(RADIANS(PARAMETERS!$D$8-D9019)/2))+(COS(RADIANS(D9019))*COS(RADIANS(PARAMETERS!$D$8))*SIN(RADIANS(PARAMETERS!$D$9-C9019)/2)*SIN(RADIANS(PARAMETERS!$D$9-C9019)/2))))*2*3958.756</f>
        <v>1349.4757855272865</v>
      </c>
      <c r="F9019">
        <v>179.74957275391</v>
      </c>
      <c r="G9019">
        <v>206.95817565918</v>
      </c>
      <c r="H9019">
        <v>249.34909057617</v>
      </c>
      <c r="I9019">
        <v>287.09664916992</v>
      </c>
      <c r="J9019">
        <v>330.56048583984</v>
      </c>
      <c r="K9019" s="6">
        <f>IFERROR(EXP(TREND(LN($F$1:$J$1),LN(F9019:J9019),LN(Calculations!$B$3))),0)</f>
        <v>4.8685613703750887E-2</v>
      </c>
    </row>
    <row r="9020" spans="1:11" x14ac:dyDescent="0.35">
      <c r="A9020">
        <v>9017</v>
      </c>
      <c r="B9020" t="str">
        <f t="shared" si="140"/>
        <v>25-79</v>
      </c>
      <c r="C9020">
        <v>-79.068463416840004</v>
      </c>
      <c r="D9020">
        <v>25.039793795784998</v>
      </c>
      <c r="E9020">
        <f>ASIN(SQRT((SIN(RADIANS(PARAMETERS!$D$8-D9020)/2)*SIN(RADIANS(PARAMETERS!$D$8-D9020)/2))+(COS(RADIANS(D9020))*COS(RADIANS(PARAMETERS!$D$8))*SIN(RADIANS(PARAMETERS!$D$9-C9020)/2)*SIN(RADIANS(PARAMETERS!$D$9-C9020)/2))))*2*3958.756</f>
        <v>1364.7641603418872</v>
      </c>
      <c r="F9020">
        <v>179.1071472168</v>
      </c>
      <c r="G9020">
        <v>206.26330566406</v>
      </c>
      <c r="H9020">
        <v>248.46046447754</v>
      </c>
      <c r="I9020">
        <v>286.02966308594</v>
      </c>
      <c r="J9020">
        <v>329.28240966797</v>
      </c>
      <c r="K9020" s="6">
        <f>IFERROR(EXP(TREND(LN($F$1:$J$1),LN(F9020:J9020),LN(Calculations!$B$3))),0)</f>
        <v>4.789648201180887E-2</v>
      </c>
    </row>
    <row r="9021" spans="1:11" x14ac:dyDescent="0.35">
      <c r="A9021">
        <v>9018</v>
      </c>
      <c r="B9021" t="str">
        <f t="shared" si="140"/>
        <v>25-79.5</v>
      </c>
      <c r="C9021">
        <v>-79.339784751741007</v>
      </c>
      <c r="D9021">
        <v>25.039793795784998</v>
      </c>
      <c r="E9021">
        <f>ASIN(SQRT((SIN(RADIANS(PARAMETERS!$D$8-D9021)/2)*SIN(RADIANS(PARAMETERS!$D$8-D9021)/2))+(COS(RADIANS(D9021))*COS(RADIANS(PARAMETERS!$D$8))*SIN(RADIANS(PARAMETERS!$D$9-C9021)/2)*SIN(RADIANS(PARAMETERS!$D$9-C9021)/2))))*2*3958.756</f>
        <v>1380.105195336236</v>
      </c>
      <c r="F9021">
        <v>178.49760437012</v>
      </c>
      <c r="G9021">
        <v>205.64683532715</v>
      </c>
      <c r="H9021">
        <v>247.67514038086</v>
      </c>
      <c r="I9021">
        <v>285.08938598633</v>
      </c>
      <c r="J9021">
        <v>328.15924072266</v>
      </c>
      <c r="K9021" s="6">
        <f>IFERROR(EXP(TREND(LN($F$1:$J$1),LN(F9021:J9021),LN(Calculations!$B$3))),0)</f>
        <v>4.7158361917654962E-2</v>
      </c>
    </row>
    <row r="9022" spans="1:11" x14ac:dyDescent="0.35">
      <c r="A9022">
        <v>9019</v>
      </c>
      <c r="B9022" t="str">
        <f t="shared" si="140"/>
        <v>25-79.5</v>
      </c>
      <c r="C9022">
        <v>-79.611106086641996</v>
      </c>
      <c r="D9022">
        <v>25.039793795784998</v>
      </c>
      <c r="E9022">
        <f>ASIN(SQRT((SIN(RADIANS(PARAMETERS!$D$8-D9022)/2)*SIN(RADIANS(PARAMETERS!$D$8-D9022)/2))+(COS(RADIANS(D9022))*COS(RADIANS(PARAMETERS!$D$8))*SIN(RADIANS(PARAMETERS!$D$9-C9022)/2)*SIN(RADIANS(PARAMETERS!$D$9-C9022)/2))))*2*3958.756</f>
        <v>1395.4971109758103</v>
      </c>
      <c r="F9022">
        <v>178.01348876953</v>
      </c>
      <c r="G9022">
        <v>205.14952087402</v>
      </c>
      <c r="H9022">
        <v>247.03881835938</v>
      </c>
      <c r="I9022">
        <v>284.32513427734</v>
      </c>
      <c r="J9022">
        <v>327.24365234375</v>
      </c>
      <c r="K9022" s="6">
        <f>IFERROR(EXP(TREND(LN($F$1:$J$1),LN(F9022:J9022),LN(Calculations!$B$3))),0)</f>
        <v>4.6580109658618356E-2</v>
      </c>
    </row>
    <row r="9023" spans="1:11" x14ac:dyDescent="0.35">
      <c r="A9023">
        <v>9020</v>
      </c>
      <c r="B9023" t="str">
        <f t="shared" si="140"/>
        <v>25-80</v>
      </c>
      <c r="C9023">
        <v>-79.882427421542999</v>
      </c>
      <c r="D9023">
        <v>25.039793795784998</v>
      </c>
      <c r="E9023">
        <f>ASIN(SQRT((SIN(RADIANS(PARAMETERS!$D$8-D9023)/2)*SIN(RADIANS(PARAMETERS!$D$8-D9023)/2))+(COS(RADIANS(D9023))*COS(RADIANS(PARAMETERS!$D$8))*SIN(RADIANS(PARAMETERS!$D$9-C9023)/2)*SIN(RADIANS(PARAMETERS!$D$9-C9023)/2))))*2*3958.756</f>
        <v>1410.938199068012</v>
      </c>
      <c r="F9023">
        <v>177.58741760254</v>
      </c>
      <c r="G9023">
        <v>204.70916748047</v>
      </c>
      <c r="H9023">
        <v>246.48048400879</v>
      </c>
      <c r="I9023">
        <v>283.65866088867</v>
      </c>
      <c r="J9023">
        <v>326.44967651367</v>
      </c>
      <c r="K9023" s="6">
        <f>IFERROR(EXP(TREND(LN($F$1:$J$1),LN(F9023:J9023),LN(Calculations!$B$3))),0)</f>
        <v>4.6070387460884557E-2</v>
      </c>
    </row>
    <row r="9024" spans="1:11" x14ac:dyDescent="0.35">
      <c r="A9024">
        <v>9021</v>
      </c>
      <c r="B9024" t="str">
        <f t="shared" si="140"/>
        <v>25-80</v>
      </c>
      <c r="C9024">
        <v>-80.153748756444003</v>
      </c>
      <c r="D9024">
        <v>25.039793795784998</v>
      </c>
      <c r="E9024">
        <f>ASIN(SQRT((SIN(RADIANS(PARAMETERS!$D$8-D9024)/2)*SIN(RADIANS(PARAMETERS!$D$8-D9024)/2))+(COS(RADIANS(D9024))*COS(RADIANS(PARAMETERS!$D$8))*SIN(RADIANS(PARAMETERS!$D$9-C9024)/2)*SIN(RADIANS(PARAMETERS!$D$9-C9024)/2))))*2*3958.756</f>
        <v>1426.4268195101026</v>
      </c>
      <c r="F9024">
        <v>177.17263793945</v>
      </c>
      <c r="G9024">
        <v>204.23330688477</v>
      </c>
      <c r="H9024">
        <v>245.85635375977</v>
      </c>
      <c r="I9024">
        <v>282.89627075195</v>
      </c>
      <c r="J9024">
        <v>325.52185058594</v>
      </c>
      <c r="K9024" s="6">
        <f>IFERROR(EXP(TREND(LN($F$1:$J$1),LN(F9024:J9024),LN(Calculations!$B$3))),0)</f>
        <v>4.559149505066902E-2</v>
      </c>
    </row>
    <row r="9025" spans="1:11" x14ac:dyDescent="0.35">
      <c r="A9025">
        <v>9022</v>
      </c>
      <c r="B9025" t="str">
        <f t="shared" si="140"/>
        <v>25-80.5</v>
      </c>
      <c r="C9025">
        <v>-80.425070091345006</v>
      </c>
      <c r="D9025">
        <v>25.039793795784998</v>
      </c>
      <c r="E9025">
        <f>ASIN(SQRT((SIN(RADIANS(PARAMETERS!$D$8-D9025)/2)*SIN(RADIANS(PARAMETERS!$D$8-D9025)/2))+(COS(RADIANS(D9025))*COS(RADIANS(PARAMETERS!$D$8))*SIN(RADIANS(PARAMETERS!$D$9-C9025)/2)*SIN(RADIANS(PARAMETERS!$D$9-C9025)/2))))*2*3958.756</f>
        <v>1441.9613971914034</v>
      </c>
      <c r="F9025">
        <v>176.80645751953</v>
      </c>
      <c r="G9025">
        <v>203.77899169922</v>
      </c>
      <c r="H9025">
        <v>245.24530029297</v>
      </c>
      <c r="I9025">
        <v>282.13748168945</v>
      </c>
      <c r="J9025">
        <v>324.58486938477</v>
      </c>
      <c r="K9025" s="6">
        <f>IFERROR(EXP(TREND(LN($F$1:$J$1),LN(F9025:J9025),LN(Calculations!$B$3))),0)</f>
        <v>4.5182264073761316E-2</v>
      </c>
    </row>
    <row r="9026" spans="1:11" x14ac:dyDescent="0.35">
      <c r="A9026">
        <v>9023</v>
      </c>
      <c r="B9026" t="str">
        <f t="shared" si="140"/>
        <v>25-80.5</v>
      </c>
      <c r="C9026">
        <v>-80.696391426245995</v>
      </c>
      <c r="D9026">
        <v>25.039793795784998</v>
      </c>
      <c r="E9026">
        <f>ASIN(SQRT((SIN(RADIANS(PARAMETERS!$D$8-D9026)/2)*SIN(RADIANS(PARAMETERS!$D$8-D9026)/2))+(COS(RADIANS(D9026))*COS(RADIANS(PARAMETERS!$D$8))*SIN(RADIANS(PARAMETERS!$D$9-C9026)/2)*SIN(RADIANS(PARAMETERS!$D$9-C9026)/2))))*2*3958.756</f>
        <v>1457.5404190430818</v>
      </c>
      <c r="F9026">
        <v>176.55982971191</v>
      </c>
      <c r="G9026">
        <v>203.46565246582</v>
      </c>
      <c r="H9026">
        <v>244.82109069824</v>
      </c>
      <c r="I9026">
        <v>281.60845947266</v>
      </c>
      <c r="J9026">
        <v>323.92904663086</v>
      </c>
      <c r="K9026" s="6">
        <f>IFERROR(EXP(TREND(LN($F$1:$J$1),LN(F9026:J9026),LN(Calculations!$B$3))),0)</f>
        <v>4.4909868299811674E-2</v>
      </c>
    </row>
    <row r="9027" spans="1:11" x14ac:dyDescent="0.35">
      <c r="A9027">
        <v>9024</v>
      </c>
      <c r="B9027" t="str">
        <f t="shared" si="140"/>
        <v>25-81</v>
      </c>
      <c r="C9027">
        <v>-80.967712761146998</v>
      </c>
      <c r="D9027">
        <v>25.039793795784998</v>
      </c>
      <c r="E9027">
        <f>ASIN(SQRT((SIN(RADIANS(PARAMETERS!$D$8-D9027)/2)*SIN(RADIANS(PARAMETERS!$D$8-D9027)/2))+(COS(RADIANS(D9027))*COS(RADIANS(PARAMETERS!$D$8))*SIN(RADIANS(PARAMETERS!$D$9-C9027)/2)*SIN(RADIANS(PARAMETERS!$D$9-C9027)/2))))*2*3958.756</f>
        <v>1473.1624312290298</v>
      </c>
      <c r="F9027">
        <v>176.34815979004</v>
      </c>
      <c r="G9027">
        <v>203.18591308594</v>
      </c>
      <c r="H9027">
        <v>244.4266204834</v>
      </c>
      <c r="I9027">
        <v>281.10427856445</v>
      </c>
      <c r="J9027">
        <v>323.29098510742</v>
      </c>
      <c r="K9027" s="6">
        <f>IFERROR(EXP(TREND(LN($F$1:$J$1),LN(F9027:J9027),LN(Calculations!$B$3))),0)</f>
        <v>4.4690584679373833E-2</v>
      </c>
    </row>
    <row r="9028" spans="1:11" x14ac:dyDescent="0.35">
      <c r="A9028">
        <v>9025</v>
      </c>
      <c r="B9028" t="str">
        <f t="shared" si="140"/>
        <v>25-81</v>
      </c>
      <c r="C9028">
        <v>-81.239034096048002</v>
      </c>
      <c r="D9028">
        <v>25.039793795784998</v>
      </c>
      <c r="E9028">
        <f>ASIN(SQRT((SIN(RADIANS(PARAMETERS!$D$8-D9028)/2)*SIN(RADIANS(PARAMETERS!$D$8-D9028)/2))+(COS(RADIANS(D9028))*COS(RADIANS(PARAMETERS!$D$8))*SIN(RADIANS(PARAMETERS!$D$9-C9028)/2)*SIN(RADIANS(PARAMETERS!$D$9-C9028)/2))))*2*3958.756</f>
        <v>1488.8260364714647</v>
      </c>
      <c r="F9028">
        <v>176.18096923828</v>
      </c>
      <c r="G9028">
        <v>202.96026611328</v>
      </c>
      <c r="H9028">
        <v>244.10192871094</v>
      </c>
      <c r="I9028">
        <v>280.68438720703</v>
      </c>
      <c r="J9028">
        <v>322.75448608398</v>
      </c>
      <c r="K9028" s="6">
        <f>IFERROR(EXP(TREND(LN($F$1:$J$1),LN(F9028:J9028),LN(Calculations!$B$3))),0)</f>
        <v>4.4523595639773872E-2</v>
      </c>
    </row>
    <row r="9029" spans="1:11" x14ac:dyDescent="0.35">
      <c r="A9029">
        <v>9026</v>
      </c>
      <c r="B9029" t="str">
        <f t="shared" ref="B9029:B9092" si="141">MROUND(D9029,1)&amp;MROUND(C9029,-0.5)</f>
        <v>25-81.5</v>
      </c>
      <c r="C9029">
        <v>-81.510355430949005</v>
      </c>
      <c r="D9029">
        <v>25.039793795784998</v>
      </c>
      <c r="E9029">
        <f>ASIN(SQRT((SIN(RADIANS(PARAMETERS!$D$8-D9029)/2)*SIN(RADIANS(PARAMETERS!$D$8-D9029)/2))+(COS(RADIANS(D9029))*COS(RADIANS(PARAMETERS!$D$8))*SIN(RADIANS(PARAMETERS!$D$9-C9029)/2)*SIN(RADIANS(PARAMETERS!$D$9-C9029)/2))))*2*3958.756</f>
        <v>1504.5298915050969</v>
      </c>
      <c r="F9029">
        <v>176.09701538086</v>
      </c>
      <c r="G9029">
        <v>202.84744262695</v>
      </c>
      <c r="H9029">
        <v>243.94023132324</v>
      </c>
      <c r="I9029">
        <v>280.47573852539</v>
      </c>
      <c r="J9029">
        <v>322.48831176758</v>
      </c>
      <c r="K9029" s="6">
        <f>IFERROR(EXP(TREND(LN($F$1:$J$1),LN(F9029:J9029),LN(Calculations!$B$3))),0)</f>
        <v>4.4439224683824607E-2</v>
      </c>
    </row>
    <row r="9030" spans="1:11" x14ac:dyDescent="0.35">
      <c r="A9030">
        <v>9027</v>
      </c>
      <c r="B9030" t="str">
        <f t="shared" si="141"/>
        <v>25-82</v>
      </c>
      <c r="C9030">
        <v>-81.781676765849994</v>
      </c>
      <c r="D9030">
        <v>25.039793795784998</v>
      </c>
      <c r="E9030">
        <f>ASIN(SQRT((SIN(RADIANS(PARAMETERS!$D$8-D9030)/2)*SIN(RADIANS(PARAMETERS!$D$8-D9030)/2))+(COS(RADIANS(D9030))*COS(RADIANS(PARAMETERS!$D$8))*SIN(RADIANS(PARAMETERS!$D$9-C9030)/2)*SIN(RADIANS(PARAMETERS!$D$9-C9030)/2))))*2*3958.756</f>
        <v>1520.2727046538753</v>
      </c>
      <c r="F9030">
        <v>176.01806640625</v>
      </c>
      <c r="G9030">
        <v>202.73434448242</v>
      </c>
      <c r="H9030">
        <v>243.76850891113</v>
      </c>
      <c r="I9030">
        <v>280.24703979492</v>
      </c>
      <c r="J9030">
        <v>322.18933105469</v>
      </c>
      <c r="K9030" s="6">
        <f>IFERROR(EXP(TREND(LN($F$1:$J$1),LN(F9030:J9030),LN(Calculations!$B$3))),0)</f>
        <v>4.4368820833891771E-2</v>
      </c>
    </row>
    <row r="9031" spans="1:11" x14ac:dyDescent="0.35">
      <c r="A9031">
        <v>9028</v>
      </c>
      <c r="B9031" t="str">
        <f t="shared" si="141"/>
        <v>25-82</v>
      </c>
      <c r="C9031">
        <v>-82.052998100750997</v>
      </c>
      <c r="D9031">
        <v>25.039793795784998</v>
      </c>
      <c r="E9031">
        <f>ASIN(SQRT((SIN(RADIANS(PARAMETERS!$D$8-D9031)/2)*SIN(RADIANS(PARAMETERS!$D$8-D9031)/2))+(COS(RADIANS(D9031))*COS(RADIANS(PARAMETERS!$D$8))*SIN(RADIANS(PARAMETERS!$D$9-C9031)/2)*SIN(RADIANS(PARAMETERS!$D$9-C9031)/2))))*2*3958.756</f>
        <v>1536.053233524548</v>
      </c>
      <c r="F9031">
        <v>176.06690979004</v>
      </c>
      <c r="G9031">
        <v>202.78549194336</v>
      </c>
      <c r="H9031">
        <v>243.82186889648</v>
      </c>
      <c r="I9031">
        <v>280.30108642578</v>
      </c>
      <c r="J9031">
        <v>322.24285888672</v>
      </c>
      <c r="K9031" s="6">
        <f>IFERROR(EXP(TREND(LN($F$1:$J$1),LN(F9031:J9031),LN(Calculations!$B$3))),0)</f>
        <v>4.4436526583500106E-2</v>
      </c>
    </row>
    <row r="9032" spans="1:11" x14ac:dyDescent="0.35">
      <c r="A9032">
        <v>9029</v>
      </c>
      <c r="B9032" t="str">
        <f t="shared" si="141"/>
        <v>25-82.5</v>
      </c>
      <c r="C9032">
        <v>-82.324319435652001</v>
      </c>
      <c r="D9032">
        <v>25.039793795784998</v>
      </c>
      <c r="E9032">
        <f>ASIN(SQRT((SIN(RADIANS(PARAMETERS!$D$8-D9032)/2)*SIN(RADIANS(PARAMETERS!$D$8-D9032)/2))+(COS(RADIANS(D9032))*COS(RADIANS(PARAMETERS!$D$8))*SIN(RADIANS(PARAMETERS!$D$9-C9032)/2)*SIN(RADIANS(PARAMETERS!$D$9-C9032)/2))))*2*3958.756</f>
        <v>1551.8702828114508</v>
      </c>
      <c r="F9032">
        <v>176.35816955566</v>
      </c>
      <c r="G9032">
        <v>203.15571594238</v>
      </c>
      <c r="H9032">
        <v>244.32284545898</v>
      </c>
      <c r="I9032">
        <v>280.92523193359</v>
      </c>
      <c r="J9032">
        <v>323.01547241211</v>
      </c>
      <c r="K9032" s="6">
        <f>IFERROR(EXP(TREND(LN($F$1:$J$1),LN(F9032:J9032),LN(Calculations!$B$3))),0)</f>
        <v>4.4757943370010655E-2</v>
      </c>
    </row>
    <row r="9033" spans="1:11" x14ac:dyDescent="0.35">
      <c r="A9033">
        <v>9030</v>
      </c>
      <c r="B9033" t="str">
        <f t="shared" si="141"/>
        <v>25-82.5</v>
      </c>
      <c r="C9033">
        <v>-82.595640770553004</v>
      </c>
      <c r="D9033">
        <v>25.039793795784998</v>
      </c>
      <c r="E9033">
        <f>ASIN(SQRT((SIN(RADIANS(PARAMETERS!$D$8-D9033)/2)*SIN(RADIANS(PARAMETERS!$D$8-D9033)/2))+(COS(RADIANS(D9033))*COS(RADIANS(PARAMETERS!$D$8))*SIN(RADIANS(PARAMETERS!$D$9-C9033)/2)*SIN(RADIANS(PARAMETERS!$D$9-C9033)/2))))*2*3958.756</f>
        <v>1567.7227022071993</v>
      </c>
      <c r="F9033">
        <v>176.88278198242</v>
      </c>
      <c r="G9033">
        <v>203.7345123291</v>
      </c>
      <c r="H9033">
        <v>245.10273742676</v>
      </c>
      <c r="I9033">
        <v>281.89404296875</v>
      </c>
      <c r="J9033">
        <v>324.21154785156</v>
      </c>
      <c r="K9033" s="6">
        <f>IFERROR(EXP(TREND(LN($F$1:$J$1),LN(F9033:J9033),LN(Calculations!$B$3))),0)</f>
        <v>4.5337649410191944E-2</v>
      </c>
    </row>
    <row r="9034" spans="1:11" x14ac:dyDescent="0.35">
      <c r="A9034">
        <v>9031</v>
      </c>
      <c r="B9034" t="str">
        <f t="shared" si="141"/>
        <v>25-83</v>
      </c>
      <c r="C9034">
        <v>-82.866962105453993</v>
      </c>
      <c r="D9034">
        <v>25.039793795784998</v>
      </c>
      <c r="E9034">
        <f>ASIN(SQRT((SIN(RADIANS(PARAMETERS!$D$8-D9034)/2)*SIN(RADIANS(PARAMETERS!$D$8-D9034)/2))+(COS(RADIANS(D9034))*COS(RADIANS(PARAMETERS!$D$8))*SIN(RADIANS(PARAMETERS!$D$9-C9034)/2)*SIN(RADIANS(PARAMETERS!$D$9-C9034)/2))))*2*3958.756</f>
        <v>1583.6093844141219</v>
      </c>
      <c r="F9034">
        <v>177.46650695801</v>
      </c>
      <c r="G9034">
        <v>204.36376953125</v>
      </c>
      <c r="H9034">
        <v>245.9711151123</v>
      </c>
      <c r="I9034">
        <v>282.98892211914</v>
      </c>
      <c r="J9034">
        <v>325.58056640625</v>
      </c>
      <c r="K9034" s="6">
        <f>IFERROR(EXP(TREND(LN($F$1:$J$1),LN(F9034:J9034),LN(Calculations!$B$3))),0)</f>
        <v>4.5967017493820164E-2</v>
      </c>
    </row>
    <row r="9035" spans="1:11" x14ac:dyDescent="0.35">
      <c r="A9035">
        <v>9032</v>
      </c>
      <c r="B9035" t="str">
        <f t="shared" si="141"/>
        <v>25-83</v>
      </c>
      <c r="C9035">
        <v>-83.138283440354996</v>
      </c>
      <c r="D9035">
        <v>25.039793795784998</v>
      </c>
      <c r="E9035">
        <f>ASIN(SQRT((SIN(RADIANS(PARAMETERS!$D$8-D9035)/2)*SIN(RADIANS(PARAMETERS!$D$8-D9035)/2))+(COS(RADIANS(D9035))*COS(RADIANS(PARAMETERS!$D$8))*SIN(RADIANS(PARAMETERS!$D$9-C9035)/2)*SIN(RADIANS(PARAMETERS!$D$9-C9035)/2))))*2*3958.756</f>
        <v>1599.5292632515259</v>
      </c>
      <c r="F9035">
        <v>177.9825592041</v>
      </c>
      <c r="G9035">
        <v>204.96562194824</v>
      </c>
      <c r="H9035">
        <v>246.84155273438</v>
      </c>
      <c r="I9035">
        <v>284.11709594727</v>
      </c>
      <c r="J9035">
        <v>327.02401733398</v>
      </c>
      <c r="K9035" s="6">
        <f>IFERROR(EXP(TREND(LN($F$1:$J$1),LN(F9035:J9035),LN(Calculations!$B$3))),0)</f>
        <v>4.6489212729770593E-2</v>
      </c>
    </row>
    <row r="9036" spans="1:11" x14ac:dyDescent="0.35">
      <c r="A9036">
        <v>9033</v>
      </c>
      <c r="B9036" t="str">
        <f t="shared" si="141"/>
        <v>25-83.5</v>
      </c>
      <c r="C9036">
        <v>-83.409604775255005</v>
      </c>
      <c r="D9036">
        <v>25.039793795784998</v>
      </c>
      <c r="E9036">
        <f>ASIN(SQRT((SIN(RADIANS(PARAMETERS!$D$8-D9036)/2)*SIN(RADIANS(PARAMETERS!$D$8-D9036)/2))+(COS(RADIANS(D9036))*COS(RADIANS(PARAMETERS!$D$8))*SIN(RADIANS(PARAMETERS!$D$9-C9036)/2)*SIN(RADIANS(PARAMETERS!$D$9-C9036)/2))))*2*3958.756</f>
        <v>1615.4813118540035</v>
      </c>
      <c r="F9036">
        <v>178.36177062988</v>
      </c>
      <c r="G9036">
        <v>205.41572570801</v>
      </c>
      <c r="H9036">
        <v>247.5133972168</v>
      </c>
      <c r="I9036">
        <v>285.00311279297</v>
      </c>
      <c r="J9036">
        <v>328.17327880859</v>
      </c>
      <c r="K9036" s="6">
        <f>IFERROR(EXP(TREND(LN($F$1:$J$1),LN(F9036:J9036),LN(Calculations!$B$3))),0)</f>
        <v>4.6853303176829134E-2</v>
      </c>
    </row>
    <row r="9037" spans="1:11" x14ac:dyDescent="0.35">
      <c r="A9037">
        <v>9034</v>
      </c>
      <c r="B9037" t="str">
        <f t="shared" si="141"/>
        <v>25-83.5</v>
      </c>
      <c r="C9037">
        <v>-83.680926110155994</v>
      </c>
      <c r="D9037">
        <v>25.039793795784998</v>
      </c>
      <c r="E9037">
        <f>ASIN(SQRT((SIN(RADIANS(PARAMETERS!$D$8-D9037)/2)*SIN(RADIANS(PARAMETERS!$D$8-D9037)/2))+(COS(RADIANS(D9037))*COS(RADIANS(PARAMETERS!$D$8))*SIN(RADIANS(PARAMETERS!$D$9-C9037)/2)*SIN(RADIANS(PARAMETERS!$D$9-C9037)/2))))*2*3958.756</f>
        <v>1631.4645409566438</v>
      </c>
      <c r="F9037">
        <v>178.64390563965</v>
      </c>
      <c r="G9037">
        <v>205.79418945313</v>
      </c>
      <c r="H9037">
        <v>248.10864257813</v>
      </c>
      <c r="I9037">
        <v>285.80960083008</v>
      </c>
      <c r="J9037">
        <v>329.24124145508</v>
      </c>
      <c r="K9037" s="6">
        <f>IFERROR(EXP(TREND(LN($F$1:$J$1),LN(F9037:J9037),LN(Calculations!$B$3))),0)</f>
        <v>4.7090576790483146E-2</v>
      </c>
    </row>
    <row r="9038" spans="1:11" x14ac:dyDescent="0.35">
      <c r="A9038">
        <v>9035</v>
      </c>
      <c r="B9038" t="str">
        <f t="shared" si="141"/>
        <v>25-84</v>
      </c>
      <c r="C9038">
        <v>-83.952247445056997</v>
      </c>
      <c r="D9038">
        <v>25.039793795784998</v>
      </c>
      <c r="E9038">
        <f>ASIN(SQRT((SIN(RADIANS(PARAMETERS!$D$8-D9038)/2)*SIN(RADIANS(PARAMETERS!$D$8-D9038)/2))+(COS(RADIANS(D9038))*COS(RADIANS(PARAMETERS!$D$8))*SIN(RADIANS(PARAMETERS!$D$9-C9038)/2)*SIN(RADIANS(PARAMETERS!$D$9-C9038)/2))))*2*3958.756</f>
        <v>1647.4779972619588</v>
      </c>
      <c r="F9038">
        <v>178.86846923828</v>
      </c>
      <c r="G9038">
        <v>206.14778137207</v>
      </c>
      <c r="H9038">
        <v>248.69808959961</v>
      </c>
      <c r="I9038">
        <v>286.630859375</v>
      </c>
      <c r="J9038">
        <v>330.35116577148</v>
      </c>
      <c r="K9038" s="6">
        <f>IFERROR(EXP(TREND(LN($F$1:$J$1),LN(F9038:J9038),LN(Calculations!$B$3))),0)</f>
        <v>4.7237218608186922E-2</v>
      </c>
    </row>
    <row r="9039" spans="1:11" x14ac:dyDescent="0.35">
      <c r="A9039">
        <v>9036</v>
      </c>
      <c r="B9039" t="str">
        <f t="shared" si="141"/>
        <v>25-84</v>
      </c>
      <c r="C9039">
        <v>-84.223568779958001</v>
      </c>
      <c r="D9039">
        <v>25.039793795784998</v>
      </c>
      <c r="E9039">
        <f>ASIN(SQRT((SIN(RADIANS(PARAMETERS!$D$8-D9039)/2)*SIN(RADIANS(PARAMETERS!$D$8-D9039)/2))+(COS(RADIANS(D9039))*COS(RADIANS(PARAMETERS!$D$8))*SIN(RADIANS(PARAMETERS!$D$9-C9039)/2)*SIN(RADIANS(PARAMETERS!$D$9-C9039)/2))))*2*3958.756</f>
        <v>1663.5207618855868</v>
      </c>
      <c r="F9039">
        <v>178.99592590332</v>
      </c>
      <c r="G9039">
        <v>206.39326477051</v>
      </c>
      <c r="H9039">
        <v>249.15161132813</v>
      </c>
      <c r="I9039">
        <v>287.29083251953</v>
      </c>
      <c r="J9039">
        <v>331.27014160156</v>
      </c>
      <c r="K9039" s="6">
        <f>IFERROR(EXP(TREND(LN($F$1:$J$1),LN(F9039:J9039),LN(Calculations!$B$3))),0)</f>
        <v>4.7264723957062028E-2</v>
      </c>
    </row>
    <row r="9040" spans="1:11" x14ac:dyDescent="0.35">
      <c r="A9040">
        <v>9037</v>
      </c>
      <c r="B9040" t="str">
        <f t="shared" si="141"/>
        <v>25-84.5</v>
      </c>
      <c r="C9040">
        <v>-84.494890114859004</v>
      </c>
      <c r="D9040">
        <v>25.039793795784998</v>
      </c>
      <c r="E9040">
        <f>ASIN(SQRT((SIN(RADIANS(PARAMETERS!$D$8-D9040)/2)*SIN(RADIANS(PARAMETERS!$D$8-D9040)/2))+(COS(RADIANS(D9040))*COS(RADIANS(PARAMETERS!$D$8))*SIN(RADIANS(PARAMETERS!$D$9-C9040)/2)*SIN(RADIANS(PARAMETERS!$D$9-C9040)/2))))*2*3958.756</f>
        <v>1679.5919488759898</v>
      </c>
      <c r="F9040">
        <v>179.10865783691</v>
      </c>
      <c r="G9040">
        <v>206.63383483887</v>
      </c>
      <c r="H9040">
        <v>249.61860656738</v>
      </c>
      <c r="I9040">
        <v>287.98345947266</v>
      </c>
      <c r="J9040">
        <v>332.24661254883</v>
      </c>
      <c r="K9040" s="6">
        <f>IFERROR(EXP(TREND(LN($F$1:$J$1),LN(F9040:J9040),LN(Calculations!$B$3))),0)</f>
        <v>4.7256781983547082E-2</v>
      </c>
    </row>
    <row r="9041" spans="1:11" x14ac:dyDescent="0.35">
      <c r="A9041">
        <v>9038</v>
      </c>
      <c r="B9041" t="str">
        <f t="shared" si="141"/>
        <v>25-85</v>
      </c>
      <c r="C9041">
        <v>-84.766211449759993</v>
      </c>
      <c r="D9041">
        <v>25.039793795784998</v>
      </c>
      <c r="E9041">
        <f>ASIN(SQRT((SIN(RADIANS(PARAMETERS!$D$8-D9041)/2)*SIN(RADIANS(PARAMETERS!$D$8-D9041)/2))+(COS(RADIANS(D9041))*COS(RADIANS(PARAMETERS!$D$8))*SIN(RADIANS(PARAMETERS!$D$9-C9041)/2)*SIN(RADIANS(PARAMETERS!$D$9-C9041)/2))))*2*3958.756</f>
        <v>1695.6907038047682</v>
      </c>
      <c r="F9041">
        <v>179.2336730957</v>
      </c>
      <c r="G9041">
        <v>206.90547180176</v>
      </c>
      <c r="H9041">
        <v>250.15037536621</v>
      </c>
      <c r="I9041">
        <v>288.77487182617</v>
      </c>
      <c r="J9041">
        <v>333.36511230469</v>
      </c>
      <c r="K9041" s="6">
        <f>IFERROR(EXP(TREND(LN($F$1:$J$1),LN(F9041:J9041),LN(Calculations!$B$3))),0)</f>
        <v>4.7241549567580178E-2</v>
      </c>
    </row>
    <row r="9042" spans="1:11" x14ac:dyDescent="0.35">
      <c r="A9042">
        <v>9039</v>
      </c>
      <c r="B9042" t="str">
        <f t="shared" si="141"/>
        <v>25-85</v>
      </c>
      <c r="C9042">
        <v>-85.037532784660996</v>
      </c>
      <c r="D9042">
        <v>25.039793795784998</v>
      </c>
      <c r="E9042">
        <f>ASIN(SQRT((SIN(RADIANS(PARAMETERS!$D$8-D9042)/2)*SIN(RADIANS(PARAMETERS!$D$8-D9042)/2))+(COS(RADIANS(D9042))*COS(RADIANS(PARAMETERS!$D$8))*SIN(RADIANS(PARAMETERS!$D$9-C9042)/2)*SIN(RADIANS(PARAMETERS!$D$9-C9042)/2))))*2*3958.756</f>
        <v>1711.8162024239925</v>
      </c>
      <c r="F9042">
        <v>179.26965332031</v>
      </c>
      <c r="G9042">
        <v>207.05844116211</v>
      </c>
      <c r="H9042">
        <v>250.51348876953</v>
      </c>
      <c r="I9042">
        <v>289.34970092773</v>
      </c>
      <c r="J9042">
        <v>334.20843505859</v>
      </c>
      <c r="K9042" s="6">
        <f>IFERROR(EXP(TREND(LN($F$1:$J$1),LN(F9042:J9042),LN(Calculations!$B$3))),0)</f>
        <v>4.7135678747237106E-2</v>
      </c>
    </row>
    <row r="9043" spans="1:11" x14ac:dyDescent="0.35">
      <c r="A9043">
        <v>9040</v>
      </c>
      <c r="B9043" t="str">
        <f t="shared" si="141"/>
        <v>25-85.5</v>
      </c>
      <c r="C9043">
        <v>-85.308854119562</v>
      </c>
      <c r="D9043">
        <v>25.039793795784998</v>
      </c>
      <c r="E9043">
        <f>ASIN(SQRT((SIN(RADIANS(PARAMETERS!$D$8-D9043)/2)*SIN(RADIANS(PARAMETERS!$D$8-D9043)/2))+(COS(RADIANS(D9043))*COS(RADIANS(PARAMETERS!$D$8))*SIN(RADIANS(PARAMETERS!$D$9-C9043)/2)*SIN(RADIANS(PARAMETERS!$D$9-C9043)/2))))*2*3958.756</f>
        <v>1727.9676493871743</v>
      </c>
      <c r="F9043">
        <v>179.2903137207</v>
      </c>
      <c r="G9043">
        <v>207.19590759277</v>
      </c>
      <c r="H9043">
        <v>250.8614654541</v>
      </c>
      <c r="I9043">
        <v>289.91027832031</v>
      </c>
      <c r="J9043">
        <v>335.03915405273</v>
      </c>
      <c r="K9043" s="6">
        <f>IFERROR(EXP(TREND(LN($F$1:$J$1),LN(F9043:J9043),LN(Calculations!$B$3))),0)</f>
        <v>4.700898055653123E-2</v>
      </c>
    </row>
    <row r="9044" spans="1:11" x14ac:dyDescent="0.35">
      <c r="A9044">
        <v>9041</v>
      </c>
      <c r="B9044" t="str">
        <f t="shared" si="141"/>
        <v>25-85.5</v>
      </c>
      <c r="C9044">
        <v>-85.580175454463003</v>
      </c>
      <c r="D9044">
        <v>25.039793795784998</v>
      </c>
      <c r="E9044">
        <f>ASIN(SQRT((SIN(RADIANS(PARAMETERS!$D$8-D9044)/2)*SIN(RADIANS(PARAMETERS!$D$8-D9044)/2))+(COS(RADIANS(D9044))*COS(RADIANS(PARAMETERS!$D$8))*SIN(RADIANS(PARAMETERS!$D$9-C9044)/2)*SIN(RADIANS(PARAMETERS!$D$9-C9044)/2))))*2*3958.756</f>
        <v>1744.1442770306742</v>
      </c>
      <c r="F9044">
        <v>179.31092834473</v>
      </c>
      <c r="G9044">
        <v>207.33825683594</v>
      </c>
      <c r="H9044">
        <v>251.22348022461</v>
      </c>
      <c r="I9044">
        <v>290.49447631836</v>
      </c>
      <c r="J9044">
        <v>335.90591430664</v>
      </c>
      <c r="K9044" s="6">
        <f>IFERROR(EXP(TREND(LN($F$1:$J$1),LN(F9044:J9044),LN(Calculations!$B$3))),0)</f>
        <v>4.6877044361318371E-2</v>
      </c>
    </row>
    <row r="9045" spans="1:11" x14ac:dyDescent="0.35">
      <c r="A9045">
        <v>9042</v>
      </c>
      <c r="B9045" t="str">
        <f t="shared" si="141"/>
        <v>25-86</v>
      </c>
      <c r="C9045">
        <v>-85.851496789364006</v>
      </c>
      <c r="D9045">
        <v>25.039793795784998</v>
      </c>
      <c r="E9045">
        <f>ASIN(SQRT((SIN(RADIANS(PARAMETERS!$D$8-D9045)/2)*SIN(RADIANS(PARAMETERS!$D$8-D9045)/2))+(COS(RADIANS(D9045))*COS(RADIANS(PARAMETERS!$D$8))*SIN(RADIANS(PARAMETERS!$D$9-C9045)/2)*SIN(RADIANS(PARAMETERS!$D$9-C9045)/2))))*2*3958.756</f>
        <v>1760.345344212509</v>
      </c>
      <c r="F9045">
        <v>179.24095153809</v>
      </c>
      <c r="G9045">
        <v>207.35319519043</v>
      </c>
      <c r="H9045">
        <v>251.39506530762</v>
      </c>
      <c r="I9045">
        <v>290.82705688477</v>
      </c>
      <c r="J9045">
        <v>336.4455871582</v>
      </c>
      <c r="K9045" s="6">
        <f>IFERROR(EXP(TREND(LN($F$1:$J$1),LN(F9045:J9045),LN(Calculations!$B$3))),0)</f>
        <v>4.6664028771715847E-2</v>
      </c>
    </row>
    <row r="9046" spans="1:11" x14ac:dyDescent="0.35">
      <c r="A9046">
        <v>9043</v>
      </c>
      <c r="B9046" t="str">
        <f t="shared" si="141"/>
        <v>25-86</v>
      </c>
      <c r="C9046">
        <v>-86.122818124264995</v>
      </c>
      <c r="D9046">
        <v>25.039793795784998</v>
      </c>
      <c r="E9046">
        <f>ASIN(SQRT((SIN(RADIANS(PARAMETERS!$D$8-D9046)/2)*SIN(RADIANS(PARAMETERS!$D$8-D9046)/2))+(COS(RADIANS(D9046))*COS(RADIANS(PARAMETERS!$D$8))*SIN(RADIANS(PARAMETERS!$D$9-C9046)/2)*SIN(RADIANS(PARAMETERS!$D$9-C9046)/2))))*2*3958.756</f>
        <v>1776.5701352056585</v>
      </c>
      <c r="F9046">
        <v>179.15567016602</v>
      </c>
      <c r="G9046">
        <v>207.34436035156</v>
      </c>
      <c r="H9046">
        <v>251.52816772461</v>
      </c>
      <c r="I9046">
        <v>291.10678100586</v>
      </c>
      <c r="J9046">
        <v>336.91452026367</v>
      </c>
      <c r="K9046" s="6">
        <f>IFERROR(EXP(TREND(LN($F$1:$J$1),LN(F9046:J9046),LN(Calculations!$B$3))),0)</f>
        <v>4.6442370469006261E-2</v>
      </c>
    </row>
    <row r="9047" spans="1:11" x14ac:dyDescent="0.35">
      <c r="A9047">
        <v>9044</v>
      </c>
      <c r="B9047" t="str">
        <f t="shared" si="141"/>
        <v>25-86.5</v>
      </c>
      <c r="C9047">
        <v>-86.394139459165999</v>
      </c>
      <c r="D9047">
        <v>25.039793795784998</v>
      </c>
      <c r="E9047">
        <f>ASIN(SQRT((SIN(RADIANS(PARAMETERS!$D$8-D9047)/2)*SIN(RADIANS(PARAMETERS!$D$8-D9047)/2))+(COS(RADIANS(D9047))*COS(RADIANS(PARAMETERS!$D$8))*SIN(RADIANS(PARAMETERS!$D$9-C9047)/2)*SIN(RADIANS(PARAMETERS!$D$9-C9047)/2))))*2*3958.756</f>
        <v>1792.8179586431343</v>
      </c>
      <c r="F9047">
        <v>179.0599822998</v>
      </c>
      <c r="G9047">
        <v>207.31669616699</v>
      </c>
      <c r="H9047">
        <v>251.62783813477</v>
      </c>
      <c r="I9047">
        <v>291.33874511719</v>
      </c>
      <c r="J9047">
        <v>337.31790161133</v>
      </c>
      <c r="K9047" s="6">
        <f>IFERROR(EXP(TREND(LN($F$1:$J$1),LN(F9047:J9047),LN(Calculations!$B$3))),0)</f>
        <v>4.6218660615327631E-2</v>
      </c>
    </row>
    <row r="9048" spans="1:11" x14ac:dyDescent="0.35">
      <c r="A9048">
        <v>9045</v>
      </c>
      <c r="B9048" t="str">
        <f t="shared" si="141"/>
        <v>25-86.5</v>
      </c>
      <c r="C9048">
        <v>-86.665460794067002</v>
      </c>
      <c r="D9048">
        <v>25.039793795784998</v>
      </c>
      <c r="E9048">
        <f>ASIN(SQRT((SIN(RADIANS(PARAMETERS!$D$8-D9048)/2)*SIN(RADIANS(PARAMETERS!$D$8-D9048)/2))+(COS(RADIANS(D9048))*COS(RADIANS(PARAMETERS!$D$8))*SIN(RADIANS(PARAMETERS!$D$9-C9048)/2)*SIN(RADIANS(PARAMETERS!$D$9-C9048)/2))))*2*3958.756</f>
        <v>1809.0881465121897</v>
      </c>
      <c r="F9048">
        <v>178.86445617676</v>
      </c>
      <c r="G9048">
        <v>207.15376281738</v>
      </c>
      <c r="H9048">
        <v>251.53193664551</v>
      </c>
      <c r="I9048">
        <v>291.31695556641</v>
      </c>
      <c r="J9048">
        <v>337.39605712891</v>
      </c>
      <c r="K9048" s="6">
        <f>IFERROR(EXP(TREND(LN($F$1:$J$1),LN(F9048:J9048),LN(Calculations!$B$3))),0)</f>
        <v>4.5900602156873214E-2</v>
      </c>
    </row>
    <row r="9049" spans="1:11" x14ac:dyDescent="0.35">
      <c r="A9049">
        <v>9046</v>
      </c>
      <c r="B9049" t="str">
        <f t="shared" si="141"/>
        <v>25-87</v>
      </c>
      <c r="C9049">
        <v>-86.936782128968005</v>
      </c>
      <c r="D9049">
        <v>25.039793795784998</v>
      </c>
      <c r="E9049">
        <f>ASIN(SQRT((SIN(RADIANS(PARAMETERS!$D$8-D9049)/2)*SIN(RADIANS(PARAMETERS!$D$8-D9049)/2))+(COS(RADIANS(D9049))*COS(RADIANS(PARAMETERS!$D$8))*SIN(RADIANS(PARAMETERS!$D$9-C9049)/2)*SIN(RADIANS(PARAMETERS!$D$9-C9049)/2))))*2*3958.756</f>
        <v>1825.3800531952313</v>
      </c>
      <c r="F9049">
        <v>178.64990234375</v>
      </c>
      <c r="G9049">
        <v>206.98040771484</v>
      </c>
      <c r="H9049">
        <v>251.44203186035</v>
      </c>
      <c r="I9049">
        <v>291.31851196289</v>
      </c>
      <c r="J9049">
        <v>337.52026367188</v>
      </c>
      <c r="K9049" s="6">
        <f>IFERROR(EXP(TREND(LN($F$1:$J$1),LN(F9049:J9049),LN(Calculations!$B$3))),0)</f>
        <v>4.5548563855047117E-2</v>
      </c>
    </row>
    <row r="9050" spans="1:11" x14ac:dyDescent="0.35">
      <c r="A9050">
        <v>9047</v>
      </c>
      <c r="B9050" t="str">
        <f t="shared" si="141"/>
        <v>25-87</v>
      </c>
      <c r="C9050">
        <v>-87.208103463868994</v>
      </c>
      <c r="D9050">
        <v>25.039793795784998</v>
      </c>
      <c r="E9050">
        <f>ASIN(SQRT((SIN(RADIANS(PARAMETERS!$D$8-D9050)/2)*SIN(RADIANS(PARAMETERS!$D$8-D9050)/2))+(COS(RADIANS(D9050))*COS(RADIANS(PARAMETERS!$D$8))*SIN(RADIANS(PARAMETERS!$D$9-C9050)/2)*SIN(RADIANS(PARAMETERS!$D$9-C9050)/2))))*2*3958.756</f>
        <v>1841.6930545550501</v>
      </c>
      <c r="F9050">
        <v>178.41218566895</v>
      </c>
      <c r="G9050">
        <v>206.79010009766</v>
      </c>
      <c r="H9050">
        <v>251.34757995605</v>
      </c>
      <c r="I9050">
        <v>291.32897949219</v>
      </c>
      <c r="J9050">
        <v>337.67135620117</v>
      </c>
      <c r="K9050" s="6">
        <f>IFERROR(EXP(TREND(LN($F$1:$J$1),LN(F9050:J9050),LN(Calculations!$B$3))),0)</f>
        <v>4.5160896238053153E-2</v>
      </c>
    </row>
    <row r="9051" spans="1:11" x14ac:dyDescent="0.35">
      <c r="A9051">
        <v>9048</v>
      </c>
      <c r="B9051" t="str">
        <f t="shared" si="141"/>
        <v>25-87.5</v>
      </c>
      <c r="C9051">
        <v>-87.479424798769998</v>
      </c>
      <c r="D9051">
        <v>25.039793795784998</v>
      </c>
      <c r="E9051">
        <f>ASIN(SQRT((SIN(RADIANS(PARAMETERS!$D$8-D9051)/2)*SIN(RADIANS(PARAMETERS!$D$8-D9051)/2))+(COS(RADIANS(D9051))*COS(RADIANS(PARAMETERS!$D$8))*SIN(RADIANS(PARAMETERS!$D$9-C9051)/2)*SIN(RADIANS(PARAMETERS!$D$9-C9051)/2))))*2*3958.756</f>
        <v>1858.0265470621846</v>
      </c>
      <c r="F9051">
        <v>178.06777954102</v>
      </c>
      <c r="G9051">
        <v>206.45677185059</v>
      </c>
      <c r="H9051">
        <v>251.04823303223</v>
      </c>
      <c r="I9051">
        <v>291.07473754883</v>
      </c>
      <c r="J9051">
        <v>337.48419189453</v>
      </c>
      <c r="K9051" s="6">
        <f>IFERROR(EXP(TREND(LN($F$1:$J$1),LN(F9051:J9051),LN(Calculations!$B$3))),0)</f>
        <v>4.4675416728555434E-2</v>
      </c>
    </row>
    <row r="9052" spans="1:11" x14ac:dyDescent="0.35">
      <c r="A9052">
        <v>9049</v>
      </c>
      <c r="B9052" t="str">
        <f t="shared" si="141"/>
        <v>25-88</v>
      </c>
      <c r="C9052">
        <v>-87.750746133671001</v>
      </c>
      <c r="D9052">
        <v>25.039793795784998</v>
      </c>
      <c r="E9052">
        <f>ASIN(SQRT((SIN(RADIANS(PARAMETERS!$D$8-D9052)/2)*SIN(RADIANS(PARAMETERS!$D$8-D9052)/2))+(COS(RADIANS(D9052))*COS(RADIANS(PARAMETERS!$D$8))*SIN(RADIANS(PARAMETERS!$D$9-C9052)/2)*SIN(RADIANS(PARAMETERS!$D$9-C9052)/2))))*2*3958.756</f>
        <v>1874.3799469622734</v>
      </c>
      <c r="F9052">
        <v>177.66952514648</v>
      </c>
      <c r="G9052">
        <v>206.06114196777</v>
      </c>
      <c r="H9052">
        <v>250.67340087891</v>
      </c>
      <c r="I9052">
        <v>290.73330688477</v>
      </c>
      <c r="J9052">
        <v>337.1962890625</v>
      </c>
      <c r="K9052" s="6">
        <f>IFERROR(EXP(TREND(LN($F$1:$J$1),LN(F9052:J9052),LN(Calculations!$B$3))),0)</f>
        <v>4.413344654494919E-2</v>
      </c>
    </row>
    <row r="9053" spans="1:11" x14ac:dyDescent="0.35">
      <c r="A9053">
        <v>9050</v>
      </c>
      <c r="B9053" t="str">
        <f t="shared" si="141"/>
        <v>25-88</v>
      </c>
      <c r="C9053">
        <v>-88.022067468572004</v>
      </c>
      <c r="D9053">
        <v>25.039793795784998</v>
      </c>
      <c r="E9053">
        <f>ASIN(SQRT((SIN(RADIANS(PARAMETERS!$D$8-D9053)/2)*SIN(RADIANS(PARAMETERS!$D$8-D9053)/2))+(COS(RADIANS(D9053))*COS(RADIANS(PARAMETERS!$D$8))*SIN(RADIANS(PARAMETERS!$D$9-C9053)/2)*SIN(RADIANS(PARAMETERS!$D$9-C9053)/2))))*2*3958.756</f>
        <v>1890.752689481435</v>
      </c>
      <c r="F9053">
        <v>177.2092590332</v>
      </c>
      <c r="G9053">
        <v>205.59188842773</v>
      </c>
      <c r="H9053">
        <v>250.2064666748</v>
      </c>
      <c r="I9053">
        <v>290.28298950195</v>
      </c>
      <c r="J9053">
        <v>336.77990722656</v>
      </c>
      <c r="K9053" s="6">
        <f>IFERROR(EXP(TREND(LN($F$1:$J$1),LN(F9053:J9053),LN(Calculations!$B$3))),0)</f>
        <v>4.3529586131976009E-2</v>
      </c>
    </row>
    <row r="9054" spans="1:11" x14ac:dyDescent="0.35">
      <c r="A9054">
        <v>9051</v>
      </c>
      <c r="B9054" t="str">
        <f t="shared" si="141"/>
        <v>25-88.5</v>
      </c>
      <c r="C9054">
        <v>-88.293388803472993</v>
      </c>
      <c r="D9054">
        <v>25.039793795784998</v>
      </c>
      <c r="E9054">
        <f>ASIN(SQRT((SIN(RADIANS(PARAMETERS!$D$8-D9054)/2)*SIN(RADIANS(PARAMETERS!$D$8-D9054)/2))+(COS(RADIANS(D9054))*COS(RADIANS(PARAMETERS!$D$8))*SIN(RADIANS(PARAMETERS!$D$9-C9054)/2)*SIN(RADIANS(PARAMETERS!$D$9-C9054)/2))))*2*3958.756</f>
        <v>1907.1442280677511</v>
      </c>
      <c r="F9054">
        <v>176.63673400879</v>
      </c>
      <c r="G9054">
        <v>204.97549438477</v>
      </c>
      <c r="H9054">
        <v>249.53338623047</v>
      </c>
      <c r="I9054">
        <v>289.56988525391</v>
      </c>
      <c r="J9054">
        <v>336.03134155273</v>
      </c>
      <c r="K9054" s="6">
        <f>IFERROR(EXP(TREND(LN($F$1:$J$1),LN(F9054:J9054),LN(Calculations!$B$3))),0)</f>
        <v>4.2825891351331406E-2</v>
      </c>
    </row>
    <row r="9055" spans="1:11" x14ac:dyDescent="0.35">
      <c r="A9055">
        <v>9052</v>
      </c>
      <c r="B9055" t="str">
        <f t="shared" si="141"/>
        <v>25-88.5</v>
      </c>
      <c r="C9055">
        <v>-88.564710138373997</v>
      </c>
      <c r="D9055">
        <v>25.039793795784998</v>
      </c>
      <c r="E9055">
        <f>ASIN(SQRT((SIN(RADIANS(PARAMETERS!$D$8-D9055)/2)*SIN(RADIANS(PARAMETERS!$D$8-D9055)/2))+(COS(RADIANS(D9055))*COS(RADIANS(PARAMETERS!$D$8))*SIN(RADIANS(PARAMETERS!$D$9-C9055)/2)*SIN(RADIANS(PARAMETERS!$D$9-C9055)/2))))*2*3958.756</f>
        <v>1923.5540336670763</v>
      </c>
      <c r="F9055">
        <v>176.04853820801</v>
      </c>
      <c r="G9055">
        <v>204.35568237305</v>
      </c>
      <c r="H9055">
        <v>248.88000488281</v>
      </c>
      <c r="I9055">
        <v>288.90060424805</v>
      </c>
      <c r="J9055">
        <v>335.35806274414</v>
      </c>
      <c r="K9055" s="6">
        <f>IFERROR(EXP(TREND(LN($F$1:$J$1),LN(F9055:J9055),LN(Calculations!$B$3))),0)</f>
        <v>4.210069702666705E-2</v>
      </c>
    </row>
    <row r="9056" spans="1:11" x14ac:dyDescent="0.35">
      <c r="A9056">
        <v>9053</v>
      </c>
      <c r="B9056" t="str">
        <f t="shared" si="141"/>
        <v>25-89</v>
      </c>
      <c r="C9056">
        <v>-88.836031473275</v>
      </c>
      <c r="D9056">
        <v>25.039793795784998</v>
      </c>
      <c r="E9056">
        <f>ASIN(SQRT((SIN(RADIANS(PARAMETERS!$D$8-D9056)/2)*SIN(RADIANS(PARAMETERS!$D$8-D9056)/2))+(COS(RADIANS(D9056))*COS(RADIANS(PARAMETERS!$D$8))*SIN(RADIANS(PARAMETERS!$D$9-C9056)/2)*SIN(RADIANS(PARAMETERS!$D$9-C9056)/2))))*2*3958.756</f>
        <v>1939.9815940314586</v>
      </c>
      <c r="F9056">
        <v>175.43296813965</v>
      </c>
      <c r="G9056">
        <v>203.71563720703</v>
      </c>
      <c r="H9056">
        <v>248.2165222168</v>
      </c>
      <c r="I9056">
        <v>288.23254394531</v>
      </c>
      <c r="J9056">
        <v>334.70123291016</v>
      </c>
      <c r="K9056" s="6">
        <f>IFERROR(EXP(TREND(LN($F$1:$J$1),LN(F9056:J9056),LN(Calculations!$B$3))),0)</f>
        <v>4.1349802279982174E-2</v>
      </c>
    </row>
    <row r="9057" spans="1:11" x14ac:dyDescent="0.35">
      <c r="A9057">
        <v>9054</v>
      </c>
      <c r="B9057" t="str">
        <f t="shared" si="141"/>
        <v>25-89</v>
      </c>
      <c r="C9057">
        <v>-89.107352808176003</v>
      </c>
      <c r="D9057">
        <v>25.039793795784998</v>
      </c>
      <c r="E9057">
        <f>ASIN(SQRT((SIN(RADIANS(PARAMETERS!$D$8-D9057)/2)*SIN(RADIANS(PARAMETERS!$D$8-D9057)/2))+(COS(RADIANS(D9057))*COS(RADIANS(PARAMETERS!$D$8))*SIN(RADIANS(PARAMETERS!$D$9-C9057)/2)*SIN(RADIANS(PARAMETERS!$D$9-C9057)/2))))*2*3958.756</f>
        <v>1956.4264130585684</v>
      </c>
      <c r="F9057">
        <v>174.74119567871</v>
      </c>
      <c r="G9057">
        <v>202.97987365723</v>
      </c>
      <c r="H9057">
        <v>247.41136169434</v>
      </c>
      <c r="I9057">
        <v>287.37789916992</v>
      </c>
      <c r="J9057">
        <v>333.80224609375</v>
      </c>
      <c r="K9057" s="6">
        <f>IFERROR(EXP(TREND(LN($F$1:$J$1),LN(F9057:J9057),LN(Calculations!$B$3))),0)</f>
        <v>4.0547570289886176E-2</v>
      </c>
    </row>
    <row r="9058" spans="1:11" x14ac:dyDescent="0.35">
      <c r="A9058">
        <v>9055</v>
      </c>
      <c r="B9058" t="str">
        <f t="shared" si="141"/>
        <v>25-89.5</v>
      </c>
      <c r="C9058">
        <v>-89.378674143077006</v>
      </c>
      <c r="D9058">
        <v>25.039793795784998</v>
      </c>
      <c r="E9058">
        <f>ASIN(SQRT((SIN(RADIANS(PARAMETERS!$D$8-D9058)/2)*SIN(RADIANS(PARAMETERS!$D$8-D9058)/2))+(COS(RADIANS(D9058))*COS(RADIANS(PARAMETERS!$D$8))*SIN(RADIANS(PARAMETERS!$D$9-C9058)/2)*SIN(RADIANS(PARAMETERS!$D$9-C9058)/2))))*2*3958.756</f>
        <v>1972.8880101606073</v>
      </c>
      <c r="F9058">
        <v>174.05604553223</v>
      </c>
      <c r="G9058">
        <v>202.26719665527</v>
      </c>
      <c r="H9058">
        <v>246.64505004883</v>
      </c>
      <c r="I9058">
        <v>286.57781982422</v>
      </c>
      <c r="J9058">
        <v>332.97750854492</v>
      </c>
      <c r="K9058" s="6">
        <f>IFERROR(EXP(TREND(LN($F$1:$J$1),LN(F9058:J9058),LN(Calculations!$B$3))),0)</f>
        <v>3.9763510892528622E-2</v>
      </c>
    </row>
    <row r="9059" spans="1:11" x14ac:dyDescent="0.35">
      <c r="A9059">
        <v>9056</v>
      </c>
      <c r="B9059" t="str">
        <f t="shared" si="141"/>
        <v>25-89.5</v>
      </c>
      <c r="C9059">
        <v>-89.649995477977996</v>
      </c>
      <c r="D9059">
        <v>25.039793795784998</v>
      </c>
      <c r="E9059">
        <f>ASIN(SQRT((SIN(RADIANS(PARAMETERS!$D$8-D9059)/2)*SIN(RADIANS(PARAMETERS!$D$8-D9059)/2))+(COS(RADIANS(D9059))*COS(RADIANS(PARAMETERS!$D$8))*SIN(RADIANS(PARAMETERS!$D$9-C9059)/2)*SIN(RADIANS(PARAMETERS!$D$9-C9059)/2))))*2*3958.756</f>
        <v>1989.3659196612336</v>
      </c>
      <c r="F9059">
        <v>173.35772705078</v>
      </c>
      <c r="G9059">
        <v>201.54731750488</v>
      </c>
      <c r="H9059">
        <v>245.86752319336</v>
      </c>
      <c r="I9059">
        <v>285.76251220703</v>
      </c>
      <c r="J9059">
        <v>332.13256835938</v>
      </c>
      <c r="K9059" s="6">
        <f>IFERROR(EXP(TREND(LN($F$1:$J$1),LN(F9059:J9059),LN(Calculations!$B$3))),0)</f>
        <v>3.8984508652414054E-2</v>
      </c>
    </row>
    <row r="9060" spans="1:11" x14ac:dyDescent="0.35">
      <c r="A9060">
        <v>9057</v>
      </c>
      <c r="B9060" t="str">
        <f t="shared" si="141"/>
        <v>25-90</v>
      </c>
      <c r="C9060">
        <v>-89.921316812878999</v>
      </c>
      <c r="D9060">
        <v>25.039793795784998</v>
      </c>
      <c r="E9060">
        <f>ASIN(SQRT((SIN(RADIANS(PARAMETERS!$D$8-D9060)/2)*SIN(RADIANS(PARAMETERS!$D$8-D9060)/2))+(COS(RADIANS(D9060))*COS(RADIANS(PARAMETERS!$D$8))*SIN(RADIANS(PARAMETERS!$D$9-C9060)/2)*SIN(RADIANS(PARAMETERS!$D$9-C9060)/2))))*2*3958.756</f>
        <v>2005.859690219153</v>
      </c>
      <c r="F9060">
        <v>172.60095214844</v>
      </c>
      <c r="G9060">
        <v>200.75500488281</v>
      </c>
      <c r="H9060">
        <v>244.96862792969</v>
      </c>
      <c r="I9060">
        <v>284.77713012695</v>
      </c>
      <c r="J9060">
        <v>331.05615234375</v>
      </c>
      <c r="K9060" s="6">
        <f>IFERROR(EXP(TREND(LN($F$1:$J$1),LN(F9060:J9060),LN(Calculations!$B$3))),0)</f>
        <v>3.8181463915918396E-2</v>
      </c>
    </row>
    <row r="9061" spans="1:11" x14ac:dyDescent="0.35">
      <c r="A9061">
        <v>9058</v>
      </c>
      <c r="B9061" t="str">
        <f t="shared" si="141"/>
        <v>25-90</v>
      </c>
      <c r="C9061">
        <v>-90.192638147780002</v>
      </c>
      <c r="D9061">
        <v>25.039793795784998</v>
      </c>
      <c r="E9061">
        <f>ASIN(SQRT((SIN(RADIANS(PARAMETERS!$D$8-D9061)/2)*SIN(RADIANS(PARAMETERS!$D$8-D9061)/2))+(COS(RADIANS(D9061))*COS(RADIANS(PARAMETERS!$D$8))*SIN(RADIANS(PARAMETERS!$D$9-C9061)/2)*SIN(RADIANS(PARAMETERS!$D$9-C9061)/2))))*2*3958.756</f>
        <v>2022.3688842770489</v>
      </c>
      <c r="F9061">
        <v>171.87094116211</v>
      </c>
      <c r="G9061">
        <v>199.99723815918</v>
      </c>
      <c r="H9061">
        <v>244.09411621094</v>
      </c>
      <c r="I9061">
        <v>283.80450439453</v>
      </c>
      <c r="J9061">
        <v>329.97647094727</v>
      </c>
      <c r="K9061" s="6">
        <f>IFERROR(EXP(TREND(LN($F$1:$J$1),LN(F9061:J9061),LN(Calculations!$B$3))),0)</f>
        <v>3.7432293350303236E-2</v>
      </c>
    </row>
    <row r="9062" spans="1:11" x14ac:dyDescent="0.35">
      <c r="A9062">
        <v>9059</v>
      </c>
      <c r="B9062" t="str">
        <f t="shared" si="141"/>
        <v>25-90.5</v>
      </c>
      <c r="C9062">
        <v>-90.463959482681005</v>
      </c>
      <c r="D9062">
        <v>25.039793795784998</v>
      </c>
      <c r="E9062">
        <f>ASIN(SQRT((SIN(RADIANS(PARAMETERS!$D$8-D9062)/2)*SIN(RADIANS(PARAMETERS!$D$8-D9062)/2))+(COS(RADIANS(D9062))*COS(RADIANS(PARAMETERS!$D$8))*SIN(RADIANS(PARAMETERS!$D$9-C9062)/2)*SIN(RADIANS(PARAMETERS!$D$9-C9062)/2))))*2*3958.756</f>
        <v>2038.8930775346355</v>
      </c>
      <c r="F9062">
        <v>171.14120483398</v>
      </c>
      <c r="G9062">
        <v>199.23924255371</v>
      </c>
      <c r="H9062">
        <v>243.19290161133</v>
      </c>
      <c r="I9062">
        <v>282.77764892578</v>
      </c>
      <c r="J9062">
        <v>328.80694580078</v>
      </c>
      <c r="K9062" s="6">
        <f>IFERROR(EXP(TREND(LN($F$1:$J$1),LN(F9062:J9062),LN(Calculations!$B$3))),0)</f>
        <v>3.6712279115557765E-2</v>
      </c>
    </row>
    <row r="9063" spans="1:11" x14ac:dyDescent="0.35">
      <c r="A9063">
        <v>9060</v>
      </c>
      <c r="B9063" t="str">
        <f t="shared" si="141"/>
        <v>25-90.5</v>
      </c>
      <c r="C9063">
        <v>-90.735280817581994</v>
      </c>
      <c r="D9063">
        <v>25.039793795784998</v>
      </c>
      <c r="E9063">
        <f>ASIN(SQRT((SIN(RADIANS(PARAMETERS!$D$8-D9063)/2)*SIN(RADIANS(PARAMETERS!$D$8-D9063)/2))+(COS(RADIANS(D9063))*COS(RADIANS(PARAMETERS!$D$8))*SIN(RADIANS(PARAMETERS!$D$9-C9063)/2)*SIN(RADIANS(PARAMETERS!$D$9-C9063)/2))))*2*3958.756</f>
        <v>2055.4318584446592</v>
      </c>
      <c r="F9063">
        <v>170.36549377441</v>
      </c>
      <c r="G9063">
        <v>198.43106079102</v>
      </c>
      <c r="H9063">
        <v>242.19686889648</v>
      </c>
      <c r="I9063">
        <v>281.6110534668</v>
      </c>
      <c r="J9063">
        <v>327.44067382813</v>
      </c>
      <c r="K9063" s="6">
        <f>IFERROR(EXP(TREND(LN($F$1:$J$1),LN(F9063:J9063),LN(Calculations!$B$3))),0)</f>
        <v>3.5979484211203956E-2</v>
      </c>
    </row>
    <row r="9064" spans="1:11" x14ac:dyDescent="0.35">
      <c r="A9064">
        <v>9061</v>
      </c>
      <c r="B9064" t="str">
        <f t="shared" si="141"/>
        <v>25-50</v>
      </c>
      <c r="C9064">
        <v>-50.037080582435998</v>
      </c>
      <c r="D9064">
        <v>25.311115130686002</v>
      </c>
      <c r="E9064">
        <f>ASIN(SQRT((SIN(RADIANS(PARAMETERS!$D$8-D9064)/2)*SIN(RADIANS(PARAMETERS!$D$8-D9064)/2))+(COS(RADIANS(D9064))*COS(RADIANS(PARAMETERS!$D$8))*SIN(RADIANS(PARAMETERS!$D$9-C9064)/2)*SIN(RADIANS(PARAMETERS!$D$9-C9064)/2))))*2*3958.756</f>
        <v>967.74790295526384</v>
      </c>
      <c r="F9064">
        <v>112.47568511963</v>
      </c>
      <c r="G9064">
        <v>147.90188598633</v>
      </c>
      <c r="H9064">
        <v>186.53681945801</v>
      </c>
      <c r="I9064">
        <v>211.93273925781</v>
      </c>
      <c r="J9064">
        <v>240.7891998291</v>
      </c>
      <c r="K9064" s="6">
        <f>IFERROR(EXP(TREND(LN($F$1:$J$1),LN(F9064:J9064),LN(Calculations!$B$3))),0)</f>
        <v>7.7897098787712959E-3</v>
      </c>
    </row>
    <row r="9065" spans="1:11" x14ac:dyDescent="0.35">
      <c r="A9065">
        <v>9062</v>
      </c>
      <c r="B9065" t="str">
        <f t="shared" si="141"/>
        <v>25-50.5</v>
      </c>
      <c r="C9065">
        <v>-50.308401917337001</v>
      </c>
      <c r="D9065">
        <v>25.311115130686002</v>
      </c>
      <c r="E9065">
        <f>ASIN(SQRT((SIN(RADIANS(PARAMETERS!$D$8-D9065)/2)*SIN(RADIANS(PARAMETERS!$D$8-D9065)/2))+(COS(RADIANS(D9065))*COS(RADIANS(PARAMETERS!$D$8))*SIN(RADIANS(PARAMETERS!$D$9-C9065)/2)*SIN(RADIANS(PARAMETERS!$D$9-C9065)/2))))*2*3958.756</f>
        <v>955.40832003444734</v>
      </c>
      <c r="F9065">
        <v>114.22814178467</v>
      </c>
      <c r="G9065">
        <v>150.35827636719</v>
      </c>
      <c r="H9065">
        <v>188.09901428223</v>
      </c>
      <c r="I9065">
        <v>213.78254699707</v>
      </c>
      <c r="J9065">
        <v>242.97611999512</v>
      </c>
      <c r="K9065" s="6">
        <f>IFERROR(EXP(TREND(LN($F$1:$J$1),LN(F9065:J9065),LN(Calculations!$B$3))),0)</f>
        <v>8.209994940347862E-3</v>
      </c>
    </row>
    <row r="9066" spans="1:11" x14ac:dyDescent="0.35">
      <c r="A9066">
        <v>9063</v>
      </c>
      <c r="B9066" t="str">
        <f t="shared" si="141"/>
        <v>25-50.5</v>
      </c>
      <c r="C9066">
        <v>-50.579723252237997</v>
      </c>
      <c r="D9066">
        <v>25.311115130686002</v>
      </c>
      <c r="E9066">
        <f>ASIN(SQRT((SIN(RADIANS(PARAMETERS!$D$8-D9066)/2)*SIN(RADIANS(PARAMETERS!$D$8-D9066)/2))+(COS(RADIANS(D9066))*COS(RADIANS(PARAMETERS!$D$8))*SIN(RADIANS(PARAMETERS!$D$9-C9066)/2)*SIN(RADIANS(PARAMETERS!$D$9-C9066)/2))))*2*3958.756</f>
        <v>943.2329680585832</v>
      </c>
      <c r="F9066">
        <v>115.95074462891</v>
      </c>
      <c r="G9066">
        <v>152.74255371094</v>
      </c>
      <c r="H9066">
        <v>189.60719299316</v>
      </c>
      <c r="I9066">
        <v>215.55955505371</v>
      </c>
      <c r="J9066">
        <v>245.06739807129</v>
      </c>
      <c r="K9066" s="6">
        <f>IFERROR(EXP(TREND(LN($F$1:$J$1),LN(F9066:J9066),LN(Calculations!$B$3))),0)</f>
        <v>8.6444869444360119E-3</v>
      </c>
    </row>
    <row r="9067" spans="1:11" x14ac:dyDescent="0.35">
      <c r="A9067">
        <v>9064</v>
      </c>
      <c r="B9067" t="str">
        <f t="shared" si="141"/>
        <v>25-51</v>
      </c>
      <c r="C9067">
        <v>-50.851044587139</v>
      </c>
      <c r="D9067">
        <v>25.311115130686002</v>
      </c>
      <c r="E9067">
        <f>ASIN(SQRT((SIN(RADIANS(PARAMETERS!$D$8-D9067)/2)*SIN(RADIANS(PARAMETERS!$D$8-D9067)/2))+(COS(RADIANS(D9067))*COS(RADIANS(PARAMETERS!$D$8))*SIN(RADIANS(PARAMETERS!$D$9-C9067)/2)*SIN(RADIANS(PARAMETERS!$D$9-C9067)/2))))*2*3958.756</f>
        <v>931.22832333107556</v>
      </c>
      <c r="F9067">
        <v>117.64923095703</v>
      </c>
      <c r="G9067">
        <v>155.04516601563</v>
      </c>
      <c r="H9067">
        <v>191.07443237305</v>
      </c>
      <c r="I9067">
        <v>217.29621887207</v>
      </c>
      <c r="J9067">
        <v>247.11987304688</v>
      </c>
      <c r="K9067" s="6">
        <f>IFERROR(EXP(TREND(LN($F$1:$J$1),LN(F9067:J9067),LN(Calculations!$B$3))),0)</f>
        <v>9.0948030271085674E-3</v>
      </c>
    </row>
    <row r="9068" spans="1:11" x14ac:dyDescent="0.35">
      <c r="A9068">
        <v>9065</v>
      </c>
      <c r="B9068" t="str">
        <f t="shared" si="141"/>
        <v>25-51</v>
      </c>
      <c r="C9068">
        <v>-51.122365922039997</v>
      </c>
      <c r="D9068">
        <v>25.311115130686002</v>
      </c>
      <c r="E9068">
        <f>ASIN(SQRT((SIN(RADIANS(PARAMETERS!$D$8-D9068)/2)*SIN(RADIANS(PARAMETERS!$D$8-D9068)/2))+(COS(RADIANS(D9068))*COS(RADIANS(PARAMETERS!$D$8))*SIN(RADIANS(PARAMETERS!$D$9-C9068)/2)*SIN(RADIANS(PARAMETERS!$D$9-C9068)/2))))*2*3958.756</f>
        <v>919.40110671768321</v>
      </c>
      <c r="F9068">
        <v>119.35011291504</v>
      </c>
      <c r="G9068">
        <v>157.25379943848</v>
      </c>
      <c r="H9068">
        <v>192.5393371582</v>
      </c>
      <c r="I9068">
        <v>219.0538482666</v>
      </c>
      <c r="J9068">
        <v>249.22312927246</v>
      </c>
      <c r="K9068" s="6">
        <f>IFERROR(EXP(TREND(LN($F$1:$J$1),LN(F9068:J9068),LN(Calculations!$B$3))),0)</f>
        <v>9.5669677293755244E-3</v>
      </c>
    </row>
    <row r="9069" spans="1:11" x14ac:dyDescent="0.35">
      <c r="A9069">
        <v>9066</v>
      </c>
      <c r="B9069" t="str">
        <f t="shared" si="141"/>
        <v>25-51.5</v>
      </c>
      <c r="C9069">
        <v>-51.393687256941</v>
      </c>
      <c r="D9069">
        <v>25.311115130686002</v>
      </c>
      <c r="E9069">
        <f>ASIN(SQRT((SIN(RADIANS(PARAMETERS!$D$8-D9069)/2)*SIN(RADIANS(PARAMETERS!$D$8-D9069)/2))+(COS(RADIANS(D9069))*COS(RADIANS(PARAMETERS!$D$8))*SIN(RADIANS(PARAMETERS!$D$9-C9069)/2)*SIN(RADIANS(PARAMETERS!$D$9-C9069)/2))))*2*3958.756</f>
        <v>907.75828692285518</v>
      </c>
      <c r="F9069">
        <v>120.96977996826</v>
      </c>
      <c r="G9069">
        <v>159.28588867188</v>
      </c>
      <c r="H9069">
        <v>193.91006469727</v>
      </c>
      <c r="I9069">
        <v>220.70350646973</v>
      </c>
      <c r="J9069">
        <v>251.2027130127</v>
      </c>
      <c r="K9069" s="6">
        <f>IFERROR(EXP(TREND(LN($F$1:$J$1),LN(F9069:J9069),LN(Calculations!$B$3))),0)</f>
        <v>1.0036246132853237E-2</v>
      </c>
    </row>
    <row r="9070" spans="1:11" x14ac:dyDescent="0.35">
      <c r="A9070">
        <v>9067</v>
      </c>
      <c r="B9070" t="str">
        <f t="shared" si="141"/>
        <v>25-51.5</v>
      </c>
      <c r="C9070">
        <v>-51.665008591842003</v>
      </c>
      <c r="D9070">
        <v>25.311115130686002</v>
      </c>
      <c r="E9070">
        <f>ASIN(SQRT((SIN(RADIANS(PARAMETERS!$D$8-D9070)/2)*SIN(RADIANS(PARAMETERS!$D$8-D9070)/2))+(COS(RADIANS(D9070))*COS(RADIANS(PARAMETERS!$D$8))*SIN(RADIANS(PARAMETERS!$D$9-C9070)/2)*SIN(RADIANS(PARAMETERS!$D$9-C9070)/2))))*2*3958.756</f>
        <v>896.30708276801579</v>
      </c>
      <c r="F9070">
        <v>122.52871704102</v>
      </c>
      <c r="G9070">
        <v>161.1640625</v>
      </c>
      <c r="H9070">
        <v>195.22454833984</v>
      </c>
      <c r="I9070">
        <v>222.30526733398</v>
      </c>
      <c r="J9070">
        <v>253.1463470459</v>
      </c>
      <c r="K9070" s="6">
        <f>IFERROR(EXP(TREND(LN($F$1:$J$1),LN(F9070:J9070),LN(Calculations!$B$3))),0)</f>
        <v>1.0507297109142355E-2</v>
      </c>
    </row>
    <row r="9071" spans="1:11" x14ac:dyDescent="0.35">
      <c r="A9071">
        <v>9068</v>
      </c>
      <c r="B9071" t="str">
        <f t="shared" si="141"/>
        <v>25-52</v>
      </c>
      <c r="C9071">
        <v>-51.936329926742999</v>
      </c>
      <c r="D9071">
        <v>25.311115130686002</v>
      </c>
      <c r="E9071">
        <f>ASIN(SQRT((SIN(RADIANS(PARAMETERS!$D$8-D9071)/2)*SIN(RADIANS(PARAMETERS!$D$8-D9071)/2))+(COS(RADIANS(D9071))*COS(RADIANS(PARAMETERS!$D$8))*SIN(RADIANS(PARAMETERS!$D$9-C9071)/2)*SIN(RADIANS(PARAMETERS!$D$9-C9071)/2))))*2*3958.756</f>
        <v>885.05496430013579</v>
      </c>
      <c r="F9071">
        <v>124.05205535889</v>
      </c>
      <c r="G9071">
        <v>162.90338134766</v>
      </c>
      <c r="H9071">
        <v>196.52389526367</v>
      </c>
      <c r="I9071">
        <v>223.91864013672</v>
      </c>
      <c r="J9071">
        <v>255.13648986816</v>
      </c>
      <c r="K9071" s="6">
        <f>IFERROR(EXP(TREND(LN($F$1:$J$1),LN(F9071:J9071),LN(Calculations!$B$3))),0)</f>
        <v>1.098596217846126E-2</v>
      </c>
    </row>
    <row r="9072" spans="1:11" x14ac:dyDescent="0.35">
      <c r="A9072">
        <v>9069</v>
      </c>
      <c r="B9072" t="str">
        <f t="shared" si="141"/>
        <v>25-52</v>
      </c>
      <c r="C9072">
        <v>-52.207651261644003</v>
      </c>
      <c r="D9072">
        <v>25.311115130686002</v>
      </c>
      <c r="E9072">
        <f>ASIN(SQRT((SIN(RADIANS(PARAMETERS!$D$8-D9072)/2)*SIN(RADIANS(PARAMETERS!$D$8-D9072)/2))+(COS(RADIANS(D9072))*COS(RADIANS(PARAMETERS!$D$8))*SIN(RADIANS(PARAMETERS!$D$9-C9072)/2)*SIN(RADIANS(PARAMETERS!$D$9-C9072)/2))))*2*3958.756</f>
        <v>874.00965254416974</v>
      </c>
      <c r="F9072">
        <v>125.47469329834</v>
      </c>
      <c r="G9072">
        <v>164.43612670898</v>
      </c>
      <c r="H9072">
        <v>197.70880126953</v>
      </c>
      <c r="I9072">
        <v>225.3856048584</v>
      </c>
      <c r="J9072">
        <v>256.94165039063</v>
      </c>
      <c r="K9072" s="6">
        <f>IFERROR(EXP(TREND(LN($F$1:$J$1),LN(F9072:J9072),LN(Calculations!$B$3))),0)</f>
        <v>1.1445820413003563E-2</v>
      </c>
    </row>
    <row r="9073" spans="1:11" x14ac:dyDescent="0.35">
      <c r="A9073">
        <v>9070</v>
      </c>
      <c r="B9073" t="str">
        <f t="shared" si="141"/>
        <v>25-52.5</v>
      </c>
      <c r="C9073">
        <v>-52.478972596544999</v>
      </c>
      <c r="D9073">
        <v>25.311115130686002</v>
      </c>
      <c r="E9073">
        <f>ASIN(SQRT((SIN(RADIANS(PARAMETERS!$D$8-D9073)/2)*SIN(RADIANS(PARAMETERS!$D$8-D9073)/2))+(COS(RADIANS(D9073))*COS(RADIANS(PARAMETERS!$D$8))*SIN(RADIANS(PARAMETERS!$D$9-C9073)/2)*SIN(RADIANS(PARAMETERS!$D$9-C9073)/2))))*2*3958.756</f>
        <v>863.17911769871205</v>
      </c>
      <c r="F9073">
        <v>126.84745025635</v>
      </c>
      <c r="G9073">
        <v>165.8271484375</v>
      </c>
      <c r="H9073">
        <v>198.85148620605</v>
      </c>
      <c r="I9073">
        <v>226.81031799316</v>
      </c>
      <c r="J9073">
        <v>258.7053527832</v>
      </c>
      <c r="K9073" s="6">
        <f>IFERROR(EXP(TREND(LN($F$1:$J$1),LN(F9073:J9073),LN(Calculations!$B$3))),0)</f>
        <v>1.1902718286994421E-2</v>
      </c>
    </row>
    <row r="9074" spans="1:11" x14ac:dyDescent="0.35">
      <c r="A9074">
        <v>9071</v>
      </c>
      <c r="B9074" t="str">
        <f t="shared" si="141"/>
        <v>25-53</v>
      </c>
      <c r="C9074">
        <v>-52.750293931446002</v>
      </c>
      <c r="D9074">
        <v>25.311115130686002</v>
      </c>
      <c r="E9074">
        <f>ASIN(SQRT((SIN(RADIANS(PARAMETERS!$D$8-D9074)/2)*SIN(RADIANS(PARAMETERS!$D$8-D9074)/2))+(COS(RADIANS(D9074))*COS(RADIANS(PARAMETERS!$D$8))*SIN(RADIANS(PARAMETERS!$D$9-C9074)/2)*SIN(RADIANS(PARAMETERS!$D$9-C9074)/2))))*2*3958.756</f>
        <v>852.57157556101322</v>
      </c>
      <c r="F9074">
        <v>128.20545959473</v>
      </c>
      <c r="G9074">
        <v>167.10665893555</v>
      </c>
      <c r="H9074">
        <v>200.00241088867</v>
      </c>
      <c r="I9074">
        <v>228.26406860352</v>
      </c>
      <c r="J9074">
        <v>260.52471923828</v>
      </c>
      <c r="K9074" s="6">
        <f>IFERROR(EXP(TREND(LN($F$1:$J$1),LN(F9074:J9074),LN(Calculations!$B$3))),0)</f>
        <v>1.2367350811142114E-2</v>
      </c>
    </row>
    <row r="9075" spans="1:11" x14ac:dyDescent="0.35">
      <c r="A9075">
        <v>9072</v>
      </c>
      <c r="B9075" t="str">
        <f t="shared" si="141"/>
        <v>25-53</v>
      </c>
      <c r="C9075">
        <v>-53.021615266346998</v>
      </c>
      <c r="D9075">
        <v>25.311115130686002</v>
      </c>
      <c r="E9075">
        <f>ASIN(SQRT((SIN(RADIANS(PARAMETERS!$D$8-D9075)/2)*SIN(RADIANS(PARAMETERS!$D$8-D9075)/2))+(COS(RADIANS(D9075))*COS(RADIANS(PARAMETERS!$D$8))*SIN(RADIANS(PARAMETERS!$D$9-C9075)/2)*SIN(RADIANS(PARAMETERS!$D$9-C9075)/2))))*2*3958.756</f>
        <v>842.19548195591744</v>
      </c>
      <c r="F9075">
        <v>129.46691894531</v>
      </c>
      <c r="G9075">
        <v>168.19633483887</v>
      </c>
      <c r="H9075">
        <v>201.06080627441</v>
      </c>
      <c r="I9075">
        <v>229.60018920898</v>
      </c>
      <c r="J9075">
        <v>262.19622802734</v>
      </c>
      <c r="K9075" s="6">
        <f>IFERROR(EXP(TREND(LN($F$1:$J$1),LN(F9075:J9075),LN(Calculations!$B$3))),0)</f>
        <v>1.2806920050010996E-2</v>
      </c>
    </row>
    <row r="9076" spans="1:11" x14ac:dyDescent="0.35">
      <c r="A9076">
        <v>9073</v>
      </c>
      <c r="B9076" t="str">
        <f t="shared" si="141"/>
        <v>25-53.5</v>
      </c>
      <c r="C9076">
        <v>-53.292936601248002</v>
      </c>
      <c r="D9076">
        <v>25.311115130686002</v>
      </c>
      <c r="E9076">
        <f>ASIN(SQRT((SIN(RADIANS(PARAMETERS!$D$8-D9076)/2)*SIN(RADIANS(PARAMETERS!$D$8-D9076)/2))+(COS(RADIANS(D9076))*COS(RADIANS(PARAMETERS!$D$8))*SIN(RADIANS(PARAMETERS!$D$9-C9076)/2)*SIN(RADIANS(PARAMETERS!$D$9-C9076)/2))))*2*3958.756</f>
        <v>832.05952493403015</v>
      </c>
      <c r="F9076">
        <v>130.70837402344</v>
      </c>
      <c r="G9076">
        <v>169.19505310059</v>
      </c>
      <c r="H9076">
        <v>202.12028503418</v>
      </c>
      <c r="I9076">
        <v>230.94679260254</v>
      </c>
      <c r="J9076">
        <v>263.89028930664</v>
      </c>
      <c r="K9076" s="6">
        <f>IFERROR(EXP(TREND(LN($F$1:$J$1),LN(F9076:J9076),LN(Calculations!$B$3))),0)</f>
        <v>1.3249485555506346E-2</v>
      </c>
    </row>
    <row r="9077" spans="1:11" x14ac:dyDescent="0.35">
      <c r="A9077">
        <v>9074</v>
      </c>
      <c r="B9077" t="str">
        <f t="shared" si="141"/>
        <v>25-53.5</v>
      </c>
      <c r="C9077">
        <v>-53.564257936148998</v>
      </c>
      <c r="D9077">
        <v>25.311115130686002</v>
      </c>
      <c r="E9077">
        <f>ASIN(SQRT((SIN(RADIANS(PARAMETERS!$D$8-D9077)/2)*SIN(RADIANS(PARAMETERS!$D$8-D9077)/2))+(COS(RADIANS(D9077))*COS(RADIANS(PARAMETERS!$D$8))*SIN(RADIANS(PARAMETERS!$D$9-C9077)/2)*SIN(RADIANS(PARAMETERS!$D$9-C9077)/2))))*2*3958.756</f>
        <v>822.17261449831983</v>
      </c>
      <c r="F9077">
        <v>131.97033691406</v>
      </c>
      <c r="G9077">
        <v>170.13899230957</v>
      </c>
      <c r="H9077">
        <v>203.22752380371</v>
      </c>
      <c r="I9077">
        <v>232.36511230469</v>
      </c>
      <c r="J9077">
        <v>265.68615722656</v>
      </c>
      <c r="K9077" s="6">
        <f>IFERROR(EXP(TREND(LN($F$1:$J$1),LN(F9077:J9077),LN(Calculations!$B$3))),0)</f>
        <v>1.3709503859794237E-2</v>
      </c>
    </row>
    <row r="9078" spans="1:11" x14ac:dyDescent="0.35">
      <c r="A9078">
        <v>9075</v>
      </c>
      <c r="B9078" t="str">
        <f t="shared" si="141"/>
        <v>25-54</v>
      </c>
      <c r="C9078">
        <v>-53.835579271050001</v>
      </c>
      <c r="D9078">
        <v>25.311115130686002</v>
      </c>
      <c r="E9078">
        <f>ASIN(SQRT((SIN(RADIANS(PARAMETERS!$D$8-D9078)/2)*SIN(RADIANS(PARAMETERS!$D$8-D9078)/2))+(COS(RADIANS(D9078))*COS(RADIANS(PARAMETERS!$D$8))*SIN(RADIANS(PARAMETERS!$D$9-C9078)/2)*SIN(RADIANS(PARAMETERS!$D$9-C9078)/2))))*2*3958.756</f>
        <v>812.5438696162837</v>
      </c>
      <c r="F9078">
        <v>133.16738891602</v>
      </c>
      <c r="G9078">
        <v>170.95462036133</v>
      </c>
      <c r="H9078">
        <v>204.28025817871</v>
      </c>
      <c r="I9078">
        <v>233.71122741699</v>
      </c>
      <c r="J9078">
        <v>267.38836669922</v>
      </c>
      <c r="K9078" s="6">
        <f>IFERROR(EXP(TREND(LN($F$1:$J$1),LN(F9078:J9078),LN(Calculations!$B$3))),0)</f>
        <v>1.4152137549848631E-2</v>
      </c>
    </row>
    <row r="9079" spans="1:11" x14ac:dyDescent="0.35">
      <c r="A9079">
        <v>9076</v>
      </c>
      <c r="B9079" t="str">
        <f t="shared" si="141"/>
        <v>25-54</v>
      </c>
      <c r="C9079">
        <v>-54.106900605950997</v>
      </c>
      <c r="D9079">
        <v>25.311115130686002</v>
      </c>
      <c r="E9079">
        <f>ASIN(SQRT((SIN(RADIANS(PARAMETERS!$D$8-D9079)/2)*SIN(RADIANS(PARAMETERS!$D$8-D9079)/2))+(COS(RADIANS(D9079))*COS(RADIANS(PARAMETERS!$D$8))*SIN(RADIANS(PARAMETERS!$D$9-C9079)/2)*SIN(RADIANS(PARAMETERS!$D$9-C9079)/2))))*2*3958.756</f>
        <v>803.18260227782469</v>
      </c>
      <c r="F9079">
        <v>134.4073638916</v>
      </c>
      <c r="G9079">
        <v>171.77452087402</v>
      </c>
      <c r="H9079">
        <v>205.40277099609</v>
      </c>
      <c r="I9079">
        <v>235.15238952637</v>
      </c>
      <c r="J9079">
        <v>269.21688842773</v>
      </c>
      <c r="K9079" s="6">
        <f>IFERROR(EXP(TREND(LN($F$1:$J$1),LN(F9079:J9079),LN(Calculations!$B$3))),0)</f>
        <v>1.4623034622787147E-2</v>
      </c>
    </row>
    <row r="9080" spans="1:11" x14ac:dyDescent="0.35">
      <c r="A9080">
        <v>9077</v>
      </c>
      <c r="B9080" t="str">
        <f t="shared" si="141"/>
        <v>25-54.5</v>
      </c>
      <c r="C9080">
        <v>-54.378221940852001</v>
      </c>
      <c r="D9080">
        <v>25.311115130686002</v>
      </c>
      <c r="E9080">
        <f>ASIN(SQRT((SIN(RADIANS(PARAMETERS!$D$8-D9080)/2)*SIN(RADIANS(PARAMETERS!$D$8-D9080)/2))+(COS(RADIANS(D9080))*COS(RADIANS(PARAMETERS!$D$8))*SIN(RADIANS(PARAMETERS!$D$9-C9080)/2)*SIN(RADIANS(PARAMETERS!$D$9-C9080)/2))))*2*3958.756</f>
        <v>794.09829836807126</v>
      </c>
      <c r="F9080">
        <v>135.72734069824</v>
      </c>
      <c r="G9080">
        <v>172.63812255859</v>
      </c>
      <c r="H9080">
        <v>206.63478088379</v>
      </c>
      <c r="I9080">
        <v>236.7392578125</v>
      </c>
      <c r="J9080">
        <v>271.23590087891</v>
      </c>
      <c r="K9080" s="6">
        <f>IFERROR(EXP(TREND(LN($F$1:$J$1),LN(F9080:J9080),LN(Calculations!$B$3))),0)</f>
        <v>1.5139609240696504E-2</v>
      </c>
    </row>
    <row r="9081" spans="1:11" x14ac:dyDescent="0.35">
      <c r="A9081">
        <v>9078</v>
      </c>
      <c r="B9081" t="str">
        <f t="shared" si="141"/>
        <v>25-54.5</v>
      </c>
      <c r="C9081">
        <v>-54.649543275752997</v>
      </c>
      <c r="D9081">
        <v>25.311115130686002</v>
      </c>
      <c r="E9081">
        <f>ASIN(SQRT((SIN(RADIANS(PARAMETERS!$D$8-D9081)/2)*SIN(RADIANS(PARAMETERS!$D$8-D9081)/2))+(COS(RADIANS(D9081))*COS(RADIANS(PARAMETERS!$D$8))*SIN(RADIANS(PARAMETERS!$D$9-C9081)/2)*SIN(RADIANS(PARAMETERS!$D$9-C9081)/2))))*2*3958.756</f>
        <v>785.30059514072764</v>
      </c>
      <c r="F9081">
        <v>137.02168273926</v>
      </c>
      <c r="G9081">
        <v>173.49047851563</v>
      </c>
      <c r="H9081">
        <v>207.83570861816</v>
      </c>
      <c r="I9081">
        <v>238.27209472656</v>
      </c>
      <c r="J9081">
        <v>273.17227172852</v>
      </c>
      <c r="K9081" s="6">
        <f>IFERROR(EXP(TREND(LN($F$1:$J$1),LN(F9081:J9081),LN(Calculations!$B$3))),0)</f>
        <v>1.5662317600461283E-2</v>
      </c>
    </row>
    <row r="9082" spans="1:11" x14ac:dyDescent="0.35">
      <c r="A9082">
        <v>9079</v>
      </c>
      <c r="B9082" t="str">
        <f t="shared" si="141"/>
        <v>25-55</v>
      </c>
      <c r="C9082">
        <v>-54.920864610654</v>
      </c>
      <c r="D9082">
        <v>25.311115130686002</v>
      </c>
      <c r="E9082">
        <f>ASIN(SQRT((SIN(RADIANS(PARAMETERS!$D$8-D9082)/2)*SIN(RADIANS(PARAMETERS!$D$8-D9082)/2))+(COS(RADIANS(D9082))*COS(RADIANS(PARAMETERS!$D$8))*SIN(RADIANS(PARAMETERS!$D$9-C9082)/2)*SIN(RADIANS(PARAMETERS!$D$9-C9082)/2))))*2*3958.756</f>
        <v>776.7992551021531</v>
      </c>
      <c r="F9082">
        <v>138.3902130127</v>
      </c>
      <c r="G9082">
        <v>174.40461730957</v>
      </c>
      <c r="H9082">
        <v>209.1145324707</v>
      </c>
      <c r="I9082">
        <v>239.89788818359</v>
      </c>
      <c r="J9082">
        <v>275.21960449219</v>
      </c>
      <c r="K9082" s="6">
        <f>IFERROR(EXP(TREND(LN($F$1:$J$1),LN(F9082:J9082),LN(Calculations!$B$3))),0)</f>
        <v>1.6234117176621914E-2</v>
      </c>
    </row>
    <row r="9083" spans="1:11" x14ac:dyDescent="0.35">
      <c r="A9083">
        <v>9080</v>
      </c>
      <c r="B9083" t="str">
        <f t="shared" si="141"/>
        <v>25-55</v>
      </c>
      <c r="C9083">
        <v>-55.192185945555003</v>
      </c>
      <c r="D9083">
        <v>25.311115130686002</v>
      </c>
      <c r="E9083">
        <f>ASIN(SQRT((SIN(RADIANS(PARAMETERS!$D$8-D9083)/2)*SIN(RADIANS(PARAMETERS!$D$8-D9083)/2))+(COS(RADIANS(D9083))*COS(RADIANS(PARAMETERS!$D$8))*SIN(RADIANS(PARAMETERS!$D$9-C9083)/2)*SIN(RADIANS(PARAMETERS!$D$9-C9083)/2))))*2*3958.756</f>
        <v>768.6041361503535</v>
      </c>
      <c r="F9083">
        <v>139.85093688965</v>
      </c>
      <c r="G9083">
        <v>175.39213562012</v>
      </c>
      <c r="H9083">
        <v>210.48583984375</v>
      </c>
      <c r="I9083">
        <v>241.63397216797</v>
      </c>
      <c r="J9083">
        <v>277.39859008789</v>
      </c>
      <c r="K9083" s="6">
        <f>IFERROR(EXP(TREND(LN($F$1:$J$1),LN(F9083:J9083),LN(Calculations!$B$3))),0)</f>
        <v>1.6866419588438642E-2</v>
      </c>
    </row>
    <row r="9084" spans="1:11" x14ac:dyDescent="0.35">
      <c r="A9084">
        <v>9081</v>
      </c>
      <c r="B9084" t="str">
        <f t="shared" si="141"/>
        <v>25-55.5</v>
      </c>
      <c r="C9084">
        <v>-55.463507280456</v>
      </c>
      <c r="D9084">
        <v>25.311115130686002</v>
      </c>
      <c r="E9084">
        <f>ASIN(SQRT((SIN(RADIANS(PARAMETERS!$D$8-D9084)/2)*SIN(RADIANS(PARAMETERS!$D$8-D9084)/2))+(COS(RADIANS(D9084))*COS(RADIANS(PARAMETERS!$D$8))*SIN(RADIANS(PARAMETERS!$D$9-C9084)/2)*SIN(RADIANS(PARAMETERS!$D$9-C9084)/2))))*2*3958.756</f>
        <v>760.72515785720736</v>
      </c>
      <c r="F9084">
        <v>141.29553222656</v>
      </c>
      <c r="G9084">
        <v>176.36401367188</v>
      </c>
      <c r="H9084">
        <v>211.78880310059</v>
      </c>
      <c r="I9084">
        <v>243.2486114502</v>
      </c>
      <c r="J9084">
        <v>279.38888549805</v>
      </c>
      <c r="K9084" s="6">
        <f>IFERROR(EXP(TREND(LN($F$1:$J$1),LN(F9084:J9084),LN(Calculations!$B$3))),0)</f>
        <v>1.7513896635447456E-2</v>
      </c>
    </row>
    <row r="9085" spans="1:11" x14ac:dyDescent="0.35">
      <c r="A9085">
        <v>9082</v>
      </c>
      <c r="B9085" t="str">
        <f t="shared" si="141"/>
        <v>25-55.5</v>
      </c>
      <c r="C9085">
        <v>-55.734828615357003</v>
      </c>
      <c r="D9085">
        <v>25.311115130686002</v>
      </c>
      <c r="E9085">
        <f>ASIN(SQRT((SIN(RADIANS(PARAMETERS!$D$8-D9085)/2)*SIN(RADIANS(PARAMETERS!$D$8-D9085)/2))+(COS(RADIANS(D9085))*COS(RADIANS(PARAMETERS!$D$8))*SIN(RADIANS(PARAMETERS!$D$9-C9085)/2)*SIN(RADIANS(PARAMETERS!$D$9-C9085)/2))))*2*3958.756</f>
        <v>753.17226383728587</v>
      </c>
      <c r="F9085">
        <v>142.80151367188</v>
      </c>
      <c r="G9085">
        <v>177.37297058105</v>
      </c>
      <c r="H9085">
        <v>213.13706970215</v>
      </c>
      <c r="I9085">
        <v>244.91586303711</v>
      </c>
      <c r="J9085">
        <v>281.44018554688</v>
      </c>
      <c r="K9085" s="6">
        <f>IFERROR(EXP(TREND(LN($F$1:$J$1),LN(F9085:J9085),LN(Calculations!$B$3))),0)</f>
        <v>1.8212574923796392E-2</v>
      </c>
    </row>
    <row r="9086" spans="1:11" x14ac:dyDescent="0.35">
      <c r="A9086">
        <v>9083</v>
      </c>
      <c r="B9086" t="str">
        <f t="shared" si="141"/>
        <v>25-56</v>
      </c>
      <c r="C9086">
        <v>-56.006149950257999</v>
      </c>
      <c r="D9086">
        <v>25.311115130686002</v>
      </c>
      <c r="E9086">
        <f>ASIN(SQRT((SIN(RADIANS(PARAMETERS!$D$8-D9086)/2)*SIN(RADIANS(PARAMETERS!$D$8-D9086)/2))+(COS(RADIANS(D9086))*COS(RADIANS(PARAMETERS!$D$8))*SIN(RADIANS(PARAMETERS!$D$9-C9086)/2)*SIN(RADIANS(PARAMETERS!$D$9-C9086)/2))))*2*3958.756</f>
        <v>745.95538021281334</v>
      </c>
      <c r="F9086">
        <v>144.37117004395</v>
      </c>
      <c r="G9086">
        <v>178.41984558105</v>
      </c>
      <c r="H9086">
        <v>214.53276062012</v>
      </c>
      <c r="I9086">
        <v>246.63922119141</v>
      </c>
      <c r="J9086">
        <v>283.55780029297</v>
      </c>
      <c r="K9086" s="6">
        <f>IFERROR(EXP(TREND(LN($F$1:$J$1),LN(F9086:J9086),LN(Calculations!$B$3))),0)</f>
        <v>1.8967292286780933E-2</v>
      </c>
    </row>
    <row r="9087" spans="1:11" x14ac:dyDescent="0.35">
      <c r="A9087">
        <v>9084</v>
      </c>
      <c r="B9087" t="str">
        <f t="shared" si="141"/>
        <v>25-56.5</v>
      </c>
      <c r="C9087">
        <v>-56.277471285159002</v>
      </c>
      <c r="D9087">
        <v>25.311115130686002</v>
      </c>
      <c r="E9087">
        <f>ASIN(SQRT((SIN(RADIANS(PARAMETERS!$D$8-D9087)/2)*SIN(RADIANS(PARAMETERS!$D$8-D9087)/2))+(COS(RADIANS(D9087))*COS(RADIANS(PARAMETERS!$D$8))*SIN(RADIANS(PARAMETERS!$D$9-C9087)/2)*SIN(RADIANS(PARAMETERS!$D$9-C9087)/2))))*2*3958.756</f>
        <v>739.08437026160982</v>
      </c>
      <c r="F9087">
        <v>145.91073608398</v>
      </c>
      <c r="G9087">
        <v>179.4333190918</v>
      </c>
      <c r="H9087">
        <v>215.85466003418</v>
      </c>
      <c r="I9087">
        <v>248.2486114502</v>
      </c>
      <c r="J9087">
        <v>285.51095581055</v>
      </c>
      <c r="K9087" s="6">
        <f>IFERROR(EXP(TREND(LN($F$1:$J$1),LN(F9087:J9087),LN(Calculations!$B$3))),0)</f>
        <v>1.9735840859478777E-2</v>
      </c>
    </row>
    <row r="9088" spans="1:11" x14ac:dyDescent="0.35">
      <c r="A9088">
        <v>9085</v>
      </c>
      <c r="B9088" t="str">
        <f t="shared" si="141"/>
        <v>25-56.5</v>
      </c>
      <c r="C9088">
        <v>-56.548792620059999</v>
      </c>
      <c r="D9088">
        <v>25.311115130686002</v>
      </c>
      <c r="E9088">
        <f>ASIN(SQRT((SIN(RADIANS(PARAMETERS!$D$8-D9088)/2)*SIN(RADIANS(PARAMETERS!$D$8-D9088)/2))+(COS(RADIANS(D9088))*COS(RADIANS(PARAMETERS!$D$8))*SIN(RADIANS(PARAMETERS!$D$9-C9088)/2)*SIN(RADIANS(PARAMETERS!$D$9-C9088)/2))))*2*3958.756</f>
        <v>732.56898542262729</v>
      </c>
      <c r="F9088">
        <v>147.51348876953</v>
      </c>
      <c r="G9088">
        <v>180.47766113281</v>
      </c>
      <c r="H9088">
        <v>217.21307373047</v>
      </c>
      <c r="I9088">
        <v>249.8992767334</v>
      </c>
      <c r="J9088">
        <v>287.51065063477</v>
      </c>
      <c r="K9088" s="6">
        <f>IFERROR(EXP(TREND(LN($F$1:$J$1),LN(F9088:J9088),LN(Calculations!$B$3))),0)</f>
        <v>2.0565713480351626E-2</v>
      </c>
    </row>
    <row r="9089" spans="1:11" x14ac:dyDescent="0.35">
      <c r="A9089">
        <v>9086</v>
      </c>
      <c r="B9089" t="str">
        <f t="shared" si="141"/>
        <v>25-57</v>
      </c>
      <c r="C9089">
        <v>-56.820113954961002</v>
      </c>
      <c r="D9089">
        <v>25.311115130686002</v>
      </c>
      <c r="E9089">
        <f>ASIN(SQRT((SIN(RADIANS(PARAMETERS!$D$8-D9089)/2)*SIN(RADIANS(PARAMETERS!$D$8-D9089)/2))+(COS(RADIANS(D9089))*COS(RADIANS(PARAMETERS!$D$8))*SIN(RADIANS(PARAMETERS!$D$9-C9089)/2)*SIN(RADIANS(PARAMETERS!$D$9-C9089)/2))))*2*3958.756</f>
        <v>726.41881293070514</v>
      </c>
      <c r="F9089">
        <v>149.1697845459</v>
      </c>
      <c r="G9089">
        <v>181.54486083984</v>
      </c>
      <c r="H9089">
        <v>218.59403991699</v>
      </c>
      <c r="I9089">
        <v>251.57154846191</v>
      </c>
      <c r="J9089">
        <v>289.53012084961</v>
      </c>
      <c r="K9089" s="6">
        <f>IFERROR(EXP(TREND(LN($F$1:$J$1),LN(F9089:J9089),LN(Calculations!$B$3))),0)</f>
        <v>2.1456811698922173E-2</v>
      </c>
    </row>
    <row r="9090" spans="1:11" x14ac:dyDescent="0.35">
      <c r="A9090">
        <v>9087</v>
      </c>
      <c r="B9090" t="str">
        <f t="shared" si="141"/>
        <v>25-57</v>
      </c>
      <c r="C9090">
        <v>-57.091435289861998</v>
      </c>
      <c r="D9090">
        <v>25.311115130686002</v>
      </c>
      <c r="E9090">
        <f>ASIN(SQRT((SIN(RADIANS(PARAMETERS!$D$8-D9090)/2)*SIN(RADIANS(PARAMETERS!$D$8-D9090)/2))+(COS(RADIANS(D9090))*COS(RADIANS(PARAMETERS!$D$8))*SIN(RADIANS(PARAMETERS!$D$9-C9090)/2)*SIN(RADIANS(PARAMETERS!$D$9-C9090)/2))))*2*3958.756</f>
        <v>720.64322045652727</v>
      </c>
      <c r="F9090">
        <v>150.80372619629</v>
      </c>
      <c r="G9090">
        <v>182.57688903809</v>
      </c>
      <c r="H9090">
        <v>219.90081787109</v>
      </c>
      <c r="I9090">
        <v>253.13067626953</v>
      </c>
      <c r="J9090">
        <v>291.3874206543</v>
      </c>
      <c r="K9090" s="6">
        <f>IFERROR(EXP(TREND(LN($F$1:$J$1),LN(F9090:J9090),LN(Calculations!$B$3))),0)</f>
        <v>2.2372940965980522E-2</v>
      </c>
    </row>
    <row r="9091" spans="1:11" x14ac:dyDescent="0.35">
      <c r="A9091">
        <v>9088</v>
      </c>
      <c r="B9091" t="str">
        <f t="shared" si="141"/>
        <v>25-57.5</v>
      </c>
      <c r="C9091">
        <v>-57.362756624763001</v>
      </c>
      <c r="D9091">
        <v>25.311115130686002</v>
      </c>
      <c r="E9091">
        <f>ASIN(SQRT((SIN(RADIANS(PARAMETERS!$D$8-D9091)/2)*SIN(RADIANS(PARAMETERS!$D$8-D9091)/2))+(COS(RADIANS(D9091))*COS(RADIANS(PARAMETERS!$D$8))*SIN(RADIANS(PARAMETERS!$D$9-C9091)/2)*SIN(RADIANS(PARAMETERS!$D$9-C9091)/2))))*2*3958.756</f>
        <v>715.25129823680186</v>
      </c>
      <c r="F9091">
        <v>152.51754760742</v>
      </c>
      <c r="G9091">
        <v>183.64495849609</v>
      </c>
      <c r="H9091">
        <v>221.24638366699</v>
      </c>
      <c r="I9091">
        <v>254.73037719727</v>
      </c>
      <c r="J9091">
        <v>293.28668212891</v>
      </c>
      <c r="K9091" s="6">
        <f>IFERROR(EXP(TREND(LN($F$1:$J$1),LN(F9091:J9091),LN(Calculations!$B$3))),0)</f>
        <v>2.3373626632420725E-2</v>
      </c>
    </row>
    <row r="9092" spans="1:11" x14ac:dyDescent="0.35">
      <c r="A9092">
        <v>9089</v>
      </c>
      <c r="B9092" t="str">
        <f t="shared" si="141"/>
        <v>25-57.5</v>
      </c>
      <c r="C9092">
        <v>-57.634077959663998</v>
      </c>
      <c r="D9092">
        <v>25.311115130686002</v>
      </c>
      <c r="E9092">
        <f>ASIN(SQRT((SIN(RADIANS(PARAMETERS!$D$8-D9092)/2)*SIN(RADIANS(PARAMETERS!$D$8-D9092)/2))+(COS(RADIANS(D9092))*COS(RADIANS(PARAMETERS!$D$8))*SIN(RADIANS(PARAMETERS!$D$9-C9092)/2)*SIN(RADIANS(PARAMETERS!$D$9-C9092)/2))))*2*3958.756</f>
        <v>710.25179929005253</v>
      </c>
      <c r="F9092">
        <v>154.28294372559</v>
      </c>
      <c r="G9092">
        <v>184.7283782959</v>
      </c>
      <c r="H9092">
        <v>222.59591674805</v>
      </c>
      <c r="I9092">
        <v>256.32208251953</v>
      </c>
      <c r="J9092">
        <v>295.1623840332</v>
      </c>
      <c r="K9092" s="6">
        <f>IFERROR(EXP(TREND(LN($F$1:$J$1),LN(F9092:J9092),LN(Calculations!$B$3))),0)</f>
        <v>2.4450650503765093E-2</v>
      </c>
    </row>
    <row r="9093" spans="1:11" x14ac:dyDescent="0.35">
      <c r="A9093">
        <v>9090</v>
      </c>
      <c r="B9093" t="str">
        <f t="shared" ref="B9093:B9156" si="142">MROUND(D9093,1)&amp;MROUND(C9093,-0.5)</f>
        <v>25-58</v>
      </c>
      <c r="C9093">
        <v>-57.905399294565001</v>
      </c>
      <c r="D9093">
        <v>25.311115130686002</v>
      </c>
      <c r="E9093">
        <f>ASIN(SQRT((SIN(RADIANS(PARAMETERS!$D$8-D9093)/2)*SIN(RADIANS(PARAMETERS!$D$8-D9093)/2))+(COS(RADIANS(D9093))*COS(RADIANS(PARAMETERS!$D$8))*SIN(RADIANS(PARAMETERS!$D$9-C9093)/2)*SIN(RADIANS(PARAMETERS!$D$9-C9093)/2))))*2*3958.756</f>
        <v>705.65307842103914</v>
      </c>
      <c r="F9093">
        <v>155.98162841797</v>
      </c>
      <c r="G9093">
        <v>185.75440979004</v>
      </c>
      <c r="H9093">
        <v>223.83793640137</v>
      </c>
      <c r="I9093">
        <v>257.75668334961</v>
      </c>
      <c r="J9093">
        <v>296.81887817383</v>
      </c>
      <c r="K9093" s="6">
        <f>IFERROR(EXP(TREND(LN($F$1:$J$1),LN(F9093:J9093),LN(Calculations!$B$3))),0)</f>
        <v>2.5539666423689978E-2</v>
      </c>
    </row>
    <row r="9094" spans="1:11" x14ac:dyDescent="0.35">
      <c r="A9094">
        <v>9091</v>
      </c>
      <c r="B9094" t="str">
        <f t="shared" si="142"/>
        <v>25-58</v>
      </c>
      <c r="C9094">
        <v>-58.176720629465002</v>
      </c>
      <c r="D9094">
        <v>25.311115130686002</v>
      </c>
      <c r="E9094">
        <f>ASIN(SQRT((SIN(RADIANS(PARAMETERS!$D$8-D9094)/2)*SIN(RADIANS(PARAMETERS!$D$8-D9094)/2))+(COS(RADIANS(D9094))*COS(RADIANS(PARAMETERS!$D$8))*SIN(RADIANS(PARAMETERS!$D$9-C9094)/2)*SIN(RADIANS(PARAMETERS!$D$9-C9094)/2))))*2*3958.756</f>
        <v>701.46303081715109</v>
      </c>
      <c r="F9094">
        <v>157.68182373047</v>
      </c>
      <c r="G9094">
        <v>186.81225585938</v>
      </c>
      <c r="H9094">
        <v>225.12008666992</v>
      </c>
      <c r="I9094">
        <v>259.23901367188</v>
      </c>
      <c r="J9094">
        <v>298.53210449219</v>
      </c>
      <c r="K9094" s="6">
        <f>IFERROR(EXP(TREND(LN($F$1:$J$1),LN(F9094:J9094),LN(Calculations!$B$3))),0)</f>
        <v>2.6684840753678926E-2</v>
      </c>
    </row>
    <row r="9095" spans="1:11" x14ac:dyDescent="0.35">
      <c r="A9095">
        <v>9092</v>
      </c>
      <c r="B9095" t="str">
        <f t="shared" si="142"/>
        <v>25-58.5</v>
      </c>
      <c r="C9095">
        <v>-58.448041964365999</v>
      </c>
      <c r="D9095">
        <v>25.311115130686002</v>
      </c>
      <c r="E9095">
        <f>ASIN(SQRT((SIN(RADIANS(PARAMETERS!$D$8-D9095)/2)*SIN(RADIANS(PARAMETERS!$D$8-D9095)/2))+(COS(RADIANS(D9095))*COS(RADIANS(PARAMETERS!$D$8))*SIN(RADIANS(PARAMETERS!$D$9-C9095)/2)*SIN(RADIANS(PARAMETERS!$D$9-C9095)/2))))*2*3958.756</f>
        <v>697.68903112799308</v>
      </c>
      <c r="F9095">
        <v>159.3228302002</v>
      </c>
      <c r="G9095">
        <v>187.86448669434</v>
      </c>
      <c r="H9095">
        <v>226.38102722168</v>
      </c>
      <c r="I9095">
        <v>260.68441772461</v>
      </c>
      <c r="J9095">
        <v>300.18841552734</v>
      </c>
      <c r="K9095" s="6">
        <f>IFERROR(EXP(TREND(LN($F$1:$J$1),LN(F9095:J9095),LN(Calculations!$B$3))),0)</f>
        <v>2.7850270076910138E-2</v>
      </c>
    </row>
    <row r="9096" spans="1:11" x14ac:dyDescent="0.35">
      <c r="A9096">
        <v>9093</v>
      </c>
      <c r="B9096" t="str">
        <f t="shared" si="142"/>
        <v>25-58.5</v>
      </c>
      <c r="C9096">
        <v>-58.719363299267002</v>
      </c>
      <c r="D9096">
        <v>25.311115130686002</v>
      </c>
      <c r="E9096">
        <f>ASIN(SQRT((SIN(RADIANS(PARAMETERS!$D$8-D9096)/2)*SIN(RADIANS(PARAMETERS!$D$8-D9096)/2))+(COS(RADIANS(D9096))*COS(RADIANS(PARAMETERS!$D$8))*SIN(RADIANS(PARAMETERS!$D$9-C9096)/2)*SIN(RADIANS(PARAMETERS!$D$9-C9096)/2))))*2*3958.756</f>
        <v>694.33787399027381</v>
      </c>
      <c r="F9096">
        <v>160.82676696777</v>
      </c>
      <c r="G9096">
        <v>188.82127380371</v>
      </c>
      <c r="H9096">
        <v>227.48037719727</v>
      </c>
      <c r="I9096">
        <v>261.90322875977</v>
      </c>
      <c r="J9096">
        <v>301.53720092773</v>
      </c>
      <c r="K9096" s="6">
        <f>IFERROR(EXP(TREND(LN($F$1:$J$1),LN(F9096:J9096),LN(Calculations!$B$3))),0)</f>
        <v>2.8979638971916577E-2</v>
      </c>
    </row>
    <row r="9097" spans="1:11" x14ac:dyDescent="0.35">
      <c r="A9097">
        <v>9094</v>
      </c>
      <c r="B9097" t="str">
        <f t="shared" si="142"/>
        <v>25-59</v>
      </c>
      <c r="C9097">
        <v>-58.990684634167998</v>
      </c>
      <c r="D9097">
        <v>25.311115130686002</v>
      </c>
      <c r="E9097">
        <f>ASIN(SQRT((SIN(RADIANS(PARAMETERS!$D$8-D9097)/2)*SIN(RADIANS(PARAMETERS!$D$8-D9097)/2))+(COS(RADIANS(D9097))*COS(RADIANS(PARAMETERS!$D$8))*SIN(RADIANS(PARAMETERS!$D$9-C9097)/2)*SIN(RADIANS(PARAMETERS!$D$9-C9097)/2))))*2*3958.756</f>
        <v>691.41571700776376</v>
      </c>
      <c r="F9097">
        <v>162.29103088379</v>
      </c>
      <c r="G9097">
        <v>189.7791595459</v>
      </c>
      <c r="H9097">
        <v>228.58882141113</v>
      </c>
      <c r="I9097">
        <v>263.13931274414</v>
      </c>
      <c r="J9097">
        <v>302.91384887695</v>
      </c>
      <c r="K9097" s="6">
        <f>IFERROR(EXP(TREND(LN($F$1:$J$1),LN(F9097:J9097),LN(Calculations!$B$3))),0)</f>
        <v>3.0128684927190126E-2</v>
      </c>
    </row>
    <row r="9098" spans="1:11" x14ac:dyDescent="0.35">
      <c r="A9098">
        <v>9095</v>
      </c>
      <c r="B9098" t="str">
        <f t="shared" si="142"/>
        <v>25-59.5</v>
      </c>
      <c r="C9098">
        <v>-59.262005969069001</v>
      </c>
      <c r="D9098">
        <v>25.311115130686002</v>
      </c>
      <c r="E9098">
        <f>ASIN(SQRT((SIN(RADIANS(PARAMETERS!$D$8-D9098)/2)*SIN(RADIANS(PARAMETERS!$D$8-D9098)/2))+(COS(RADIANS(D9098))*COS(RADIANS(PARAMETERS!$D$8))*SIN(RADIANS(PARAMETERS!$D$9-C9098)/2)*SIN(RADIANS(PARAMETERS!$D$9-C9098)/2))))*2*3958.756</f>
        <v>688.92802721805333</v>
      </c>
      <c r="F9098">
        <v>163.67520141602</v>
      </c>
      <c r="G9098">
        <v>190.71186828613</v>
      </c>
      <c r="H9098">
        <v>229.66525268555</v>
      </c>
      <c r="I9098">
        <v>264.3371887207</v>
      </c>
      <c r="J9098">
        <v>304.24493408203</v>
      </c>
      <c r="K9098" s="6">
        <f>IFERROR(EXP(TREND(LN($F$1:$J$1),LN(F9098:J9098),LN(Calculations!$B$3))),0)</f>
        <v>3.1266190614937482E-2</v>
      </c>
    </row>
    <row r="9099" spans="1:11" x14ac:dyDescent="0.35">
      <c r="A9099">
        <v>9096</v>
      </c>
      <c r="B9099" t="str">
        <f t="shared" si="142"/>
        <v>25-59.5</v>
      </c>
      <c r="C9099">
        <v>-59.533327303969998</v>
      </c>
      <c r="D9099">
        <v>25.311115130686002</v>
      </c>
      <c r="E9099">
        <f>ASIN(SQRT((SIN(RADIANS(PARAMETERS!$D$8-D9099)/2)*SIN(RADIANS(PARAMETERS!$D$8-D9099)/2))+(COS(RADIANS(D9099))*COS(RADIANS(PARAMETERS!$D$8))*SIN(RADIANS(PARAMETERS!$D$9-C9099)/2)*SIN(RADIANS(PARAMETERS!$D$9-C9099)/2))))*2*3958.756</f>
        <v>686.87953206857662</v>
      </c>
      <c r="F9099">
        <v>164.93325805664</v>
      </c>
      <c r="G9099">
        <v>191.57495117188</v>
      </c>
      <c r="H9099">
        <v>230.64294433594</v>
      </c>
      <c r="I9099">
        <v>265.40853881836</v>
      </c>
      <c r="J9099">
        <v>305.41571044922</v>
      </c>
      <c r="K9099" s="6">
        <f>IFERROR(EXP(TREND(LN($F$1:$J$1),LN(F9099:J9099),LN(Calculations!$B$3))),0)</f>
        <v>3.2351410042652989E-2</v>
      </c>
    </row>
    <row r="9100" spans="1:11" x14ac:dyDescent="0.35">
      <c r="A9100">
        <v>9097</v>
      </c>
      <c r="B9100" t="str">
        <f t="shared" si="142"/>
        <v>25-60</v>
      </c>
      <c r="C9100">
        <v>-59.804648638871001</v>
      </c>
      <c r="D9100">
        <v>25.311115130686002</v>
      </c>
      <c r="E9100">
        <f>ASIN(SQRT((SIN(RADIANS(PARAMETERS!$D$8-D9100)/2)*SIN(RADIANS(PARAMETERS!$D$8-D9100)/2))+(COS(RADIANS(D9100))*COS(RADIANS(PARAMETERS!$D$8))*SIN(RADIANS(PARAMETERS!$D$9-C9100)/2)*SIN(RADIANS(PARAMETERS!$D$9-C9100)/2))))*2*3958.756</f>
        <v>685.2741758828555</v>
      </c>
      <c r="F9100">
        <v>166.14743041992</v>
      </c>
      <c r="G9100">
        <v>192.45039367676</v>
      </c>
      <c r="H9100">
        <v>231.65634155273</v>
      </c>
      <c r="I9100">
        <v>266.53915405273</v>
      </c>
      <c r="J9100">
        <v>306.67568969727</v>
      </c>
      <c r="K9100" s="6">
        <f>IFERROR(EXP(TREND(LN($F$1:$J$1),LN(F9100:J9100),LN(Calculations!$B$3))),0)</f>
        <v>3.3435690949066163E-2</v>
      </c>
    </row>
    <row r="9101" spans="1:11" x14ac:dyDescent="0.35">
      <c r="A9101">
        <v>9098</v>
      </c>
      <c r="B9101" t="str">
        <f t="shared" si="142"/>
        <v>25-60</v>
      </c>
      <c r="C9101">
        <v>-60.075969973771997</v>
      </c>
      <c r="D9101">
        <v>25.311115130686002</v>
      </c>
      <c r="E9101">
        <f>ASIN(SQRT((SIN(RADIANS(PARAMETERS!$D$8-D9101)/2)*SIN(RADIANS(PARAMETERS!$D$8-D9101)/2))+(COS(RADIANS(D9101))*COS(RADIANS(PARAMETERS!$D$8))*SIN(RADIANS(PARAMETERS!$D$9-C9101)/2)*SIN(RADIANS(PARAMETERS!$D$9-C9101)/2))))*2*3958.756</f>
        <v>684.11508272272602</v>
      </c>
      <c r="F9101">
        <v>167.28132629395</v>
      </c>
      <c r="G9101">
        <v>193.3157043457</v>
      </c>
      <c r="H9101">
        <v>232.67060852051</v>
      </c>
      <c r="I9101">
        <v>267.68218994141</v>
      </c>
      <c r="J9101">
        <v>307.96310424805</v>
      </c>
      <c r="K9101" s="6">
        <f>IFERROR(EXP(TREND(LN($F$1:$J$1),LN(F9101:J9101),LN(Calculations!$B$3))),0)</f>
        <v>3.4486180958239597E-2</v>
      </c>
    </row>
    <row r="9102" spans="1:11" x14ac:dyDescent="0.35">
      <c r="A9102">
        <v>9099</v>
      </c>
      <c r="B9102" t="str">
        <f t="shared" si="142"/>
        <v>25-60.5</v>
      </c>
      <c r="C9102">
        <v>-60.347291308673</v>
      </c>
      <c r="D9102">
        <v>25.311115130686002</v>
      </c>
      <c r="E9102">
        <f>ASIN(SQRT((SIN(RADIANS(PARAMETERS!$D$8-D9102)/2)*SIN(RADIANS(PARAMETERS!$D$8-D9102)/2))+(COS(RADIANS(D9102))*COS(RADIANS(PARAMETERS!$D$8))*SIN(RADIANS(PARAMETERS!$D$9-C9102)/2)*SIN(RADIANS(PARAMETERS!$D$9-C9102)/2))))*2*3958.756</f>
        <v>683.40452644441564</v>
      </c>
      <c r="F9102">
        <v>168.30291748047</v>
      </c>
      <c r="G9102">
        <v>194.14117431641</v>
      </c>
      <c r="H9102">
        <v>233.63928222656</v>
      </c>
      <c r="I9102">
        <v>268.77490234375</v>
      </c>
      <c r="J9102">
        <v>309.19515991211</v>
      </c>
      <c r="K9102" s="6">
        <f>IFERROR(EXP(TREND(LN($F$1:$J$1),LN(F9102:J9102),LN(Calculations!$B$3))),0)</f>
        <v>3.5470819125501277E-2</v>
      </c>
    </row>
    <row r="9103" spans="1:11" x14ac:dyDescent="0.35">
      <c r="A9103">
        <v>9100</v>
      </c>
      <c r="B9103" t="str">
        <f t="shared" si="142"/>
        <v>25-60.5</v>
      </c>
      <c r="C9103">
        <v>-60.618612643573996</v>
      </c>
      <c r="D9103">
        <v>25.311115130686002</v>
      </c>
      <c r="E9103">
        <f>ASIN(SQRT((SIN(RADIANS(PARAMETERS!$D$8-D9103)/2)*SIN(RADIANS(PARAMETERS!$D$8-D9103)/2))+(COS(RADIANS(D9103))*COS(RADIANS(PARAMETERS!$D$8))*SIN(RADIANS(PARAMETERS!$D$9-C9103)/2)*SIN(RADIANS(PARAMETERS!$D$9-C9103)/2))))*2*3958.756</f>
        <v>683.14390860835135</v>
      </c>
      <c r="F9103">
        <v>169.27247619629</v>
      </c>
      <c r="G9103">
        <v>194.99212646484</v>
      </c>
      <c r="H9103">
        <v>234.66833496094</v>
      </c>
      <c r="I9103">
        <v>269.96301269531</v>
      </c>
      <c r="J9103">
        <v>310.56683349609</v>
      </c>
      <c r="K9103" s="6">
        <f>IFERROR(EXP(TREND(LN($F$1:$J$1),LN(F9103:J9103),LN(Calculations!$B$3))),0)</f>
        <v>3.6427249181702287E-2</v>
      </c>
    </row>
    <row r="9104" spans="1:11" x14ac:dyDescent="0.35">
      <c r="A9104">
        <v>9101</v>
      </c>
      <c r="B9104" t="str">
        <f t="shared" si="142"/>
        <v>25-61</v>
      </c>
      <c r="C9104">
        <v>-60.889933978475</v>
      </c>
      <c r="D9104">
        <v>25.311115130686002</v>
      </c>
      <c r="E9104">
        <f>ASIN(SQRT((SIN(RADIANS(PARAMETERS!$D$8-D9104)/2)*SIN(RADIANS(PARAMETERS!$D$8-D9104)/2))+(COS(RADIANS(D9104))*COS(RADIANS(PARAMETERS!$D$8))*SIN(RADIANS(PARAMETERS!$D$9-C9104)/2)*SIN(RADIANS(PARAMETERS!$D$9-C9104)/2))))*2*3958.756</f>
        <v>683.33374473883771</v>
      </c>
      <c r="F9104">
        <v>170.13822937012</v>
      </c>
      <c r="G9104">
        <v>195.83084106445</v>
      </c>
      <c r="H9104">
        <v>235.70164489746</v>
      </c>
      <c r="I9104">
        <v>271.17260742188</v>
      </c>
      <c r="J9104">
        <v>311.98239135742</v>
      </c>
      <c r="K9104" s="6">
        <f>IFERROR(EXP(TREND(LN($F$1:$J$1),LN(F9104:J9104),LN(Calculations!$B$3))),0)</f>
        <v>3.7305312127960219E-2</v>
      </c>
    </row>
    <row r="9105" spans="1:11" x14ac:dyDescent="0.35">
      <c r="A9105">
        <v>9102</v>
      </c>
      <c r="B9105" t="str">
        <f t="shared" si="142"/>
        <v>25-61</v>
      </c>
      <c r="C9105">
        <v>-61.161255313376003</v>
      </c>
      <c r="D9105">
        <v>25.311115130686002</v>
      </c>
      <c r="E9105">
        <f>ASIN(SQRT((SIN(RADIANS(PARAMETERS!$D$8-D9105)/2)*SIN(RADIANS(PARAMETERS!$D$8-D9105)/2))+(COS(RADIANS(D9105))*COS(RADIANS(PARAMETERS!$D$8))*SIN(RADIANS(PARAMETERS!$D$9-C9105)/2)*SIN(RADIANS(PARAMETERS!$D$9-C9105)/2))))*2*3958.756</f>
        <v>683.97365924616577</v>
      </c>
      <c r="F9105">
        <v>170.87368774414</v>
      </c>
      <c r="G9105">
        <v>196.6307220459</v>
      </c>
      <c r="H9105">
        <v>236.70056152344</v>
      </c>
      <c r="I9105">
        <v>272.35345458984</v>
      </c>
      <c r="J9105">
        <v>313.37741088867</v>
      </c>
      <c r="K9105" s="6">
        <f>IFERROR(EXP(TREND(LN($F$1:$J$1),LN(F9105:J9105),LN(Calculations!$B$3))),0)</f>
        <v>3.8073316253276424E-2</v>
      </c>
    </row>
    <row r="9106" spans="1:11" x14ac:dyDescent="0.35">
      <c r="A9106">
        <v>9103</v>
      </c>
      <c r="B9106" t="str">
        <f t="shared" si="142"/>
        <v>25-61.5</v>
      </c>
      <c r="C9106">
        <v>-61.432576648276999</v>
      </c>
      <c r="D9106">
        <v>25.311115130686002</v>
      </c>
      <c r="E9106">
        <f>ASIN(SQRT((SIN(RADIANS(PARAMETERS!$D$8-D9106)/2)*SIN(RADIANS(PARAMETERS!$D$8-D9106)/2))+(COS(RADIANS(D9106))*COS(RADIANS(PARAMETERS!$D$8))*SIN(RADIANS(PARAMETERS!$D$9-C9106)/2)*SIN(RADIANS(PARAMETERS!$D$9-C9106)/2))))*2*3958.756</f>
        <v>685.0623891274264</v>
      </c>
      <c r="F9106">
        <v>171.58297729492</v>
      </c>
      <c r="G9106">
        <v>197.47360229492</v>
      </c>
      <c r="H9106">
        <v>237.78866577148</v>
      </c>
      <c r="I9106">
        <v>273.6696472168</v>
      </c>
      <c r="J9106">
        <v>314.96594238281</v>
      </c>
      <c r="K9106" s="6">
        <f>IFERROR(EXP(TREND(LN($F$1:$J$1),LN(F9106:J9106),LN(Calculations!$B$3))),0)</f>
        <v>3.8813035385642555E-2</v>
      </c>
    </row>
    <row r="9107" spans="1:11" x14ac:dyDescent="0.35">
      <c r="A9107">
        <v>9104</v>
      </c>
      <c r="B9107" t="str">
        <f t="shared" si="142"/>
        <v>25-61.5</v>
      </c>
      <c r="C9107">
        <v>-61.703897983178003</v>
      </c>
      <c r="D9107">
        <v>25.311115130686002</v>
      </c>
      <c r="E9107">
        <f>ASIN(SQRT((SIN(RADIANS(PARAMETERS!$D$8-D9107)/2)*SIN(RADIANS(PARAMETERS!$D$8-D9107)/2))+(COS(RADIANS(D9107))*COS(RADIANS(PARAMETERS!$D$8))*SIN(RADIANS(PARAMETERS!$D$9-C9107)/2)*SIN(RADIANS(PARAMETERS!$D$9-C9107)/2))))*2*3958.756</f>
        <v>686.59779636124688</v>
      </c>
      <c r="F9107">
        <v>172.25743103027</v>
      </c>
      <c r="G9107">
        <v>198.3038482666</v>
      </c>
      <c r="H9107">
        <v>238.87699890137</v>
      </c>
      <c r="I9107">
        <v>274.99966430664</v>
      </c>
      <c r="J9107">
        <v>316.5862121582</v>
      </c>
      <c r="K9107" s="6">
        <f>IFERROR(EXP(TREND(LN($F$1:$J$1),LN(F9107:J9107),LN(Calculations!$B$3))),0)</f>
        <v>3.9516955737677509E-2</v>
      </c>
    </row>
    <row r="9108" spans="1:11" x14ac:dyDescent="0.35">
      <c r="A9108">
        <v>9105</v>
      </c>
      <c r="B9108" t="str">
        <f t="shared" si="142"/>
        <v>25-62</v>
      </c>
      <c r="C9108">
        <v>-61.975219318078999</v>
      </c>
      <c r="D9108">
        <v>25.311115130686002</v>
      </c>
      <c r="E9108">
        <f>ASIN(SQRT((SIN(RADIANS(PARAMETERS!$D$8-D9108)/2)*SIN(RADIANS(PARAMETERS!$D$8-D9108)/2))+(COS(RADIANS(D9108))*COS(RADIANS(PARAMETERS!$D$8))*SIN(RADIANS(PARAMETERS!$D$9-C9108)/2)*SIN(RADIANS(PARAMETERS!$D$9-C9108)/2))))*2*3958.756</f>
        <v>688.57688871409141</v>
      </c>
      <c r="F9108">
        <v>172.89883422852</v>
      </c>
      <c r="G9108">
        <v>199.1009979248</v>
      </c>
      <c r="H9108">
        <v>239.93124389648</v>
      </c>
      <c r="I9108">
        <v>276.29556274414</v>
      </c>
      <c r="J9108">
        <v>318.1731262207</v>
      </c>
      <c r="K9108" s="6">
        <f>IFERROR(EXP(TREND(LN($F$1:$J$1),LN(F9108:J9108),LN(Calculations!$B$3))),0)</f>
        <v>4.0187127916074754E-2</v>
      </c>
    </row>
    <row r="9109" spans="1:11" x14ac:dyDescent="0.35">
      <c r="A9109">
        <v>9106</v>
      </c>
      <c r="B9109" t="str">
        <f t="shared" si="142"/>
        <v>25-62</v>
      </c>
      <c r="C9109">
        <v>-62.246540652980002</v>
      </c>
      <c r="D9109">
        <v>25.311115130686002</v>
      </c>
      <c r="E9109">
        <f>ASIN(SQRT((SIN(RADIANS(PARAMETERS!$D$8-D9109)/2)*SIN(RADIANS(PARAMETERS!$D$8-D9109)/2))+(COS(RADIANS(D9109))*COS(RADIANS(PARAMETERS!$D$8))*SIN(RADIANS(PARAMETERS!$D$9-C9109)/2)*SIN(RADIANS(PARAMETERS!$D$9-C9109)/2))))*2*3958.756</f>
        <v>690.99584848969334</v>
      </c>
      <c r="F9109">
        <v>173.57885742188</v>
      </c>
      <c r="G9109">
        <v>199.96957397461</v>
      </c>
      <c r="H9109">
        <v>241.11470031738</v>
      </c>
      <c r="I9109">
        <v>277.77801513672</v>
      </c>
      <c r="J9109">
        <v>320.01846313477</v>
      </c>
      <c r="K9109" s="6">
        <f>IFERROR(EXP(TREND(LN($F$1:$J$1),LN(F9109:J9109),LN(Calculations!$B$3))),0)</f>
        <v>4.0880095621189626E-2</v>
      </c>
    </row>
    <row r="9110" spans="1:11" x14ac:dyDescent="0.35">
      <c r="A9110">
        <v>9107</v>
      </c>
      <c r="B9110" t="str">
        <f t="shared" si="142"/>
        <v>25-62.5</v>
      </c>
      <c r="C9110">
        <v>-62.517861987880998</v>
      </c>
      <c r="D9110">
        <v>25.311115130686002</v>
      </c>
      <c r="E9110">
        <f>ASIN(SQRT((SIN(RADIANS(PARAMETERS!$D$8-D9110)/2)*SIN(RADIANS(PARAMETERS!$D$8-D9110)/2))+(COS(RADIANS(D9110))*COS(RADIANS(PARAMETERS!$D$8))*SIN(RADIANS(PARAMETERS!$D$9-C9110)/2)*SIN(RADIANS(PARAMETERS!$D$9-C9110)/2))))*2*3958.756</f>
        <v>693.85006858590111</v>
      </c>
      <c r="F9110">
        <v>174.25424194336</v>
      </c>
      <c r="G9110">
        <v>200.83958435059</v>
      </c>
      <c r="H9110">
        <v>242.31062316895</v>
      </c>
      <c r="I9110">
        <v>279.28414916992</v>
      </c>
      <c r="J9110">
        <v>321.90191650391</v>
      </c>
      <c r="K9110" s="6">
        <f>IFERROR(EXP(TREND(LN($F$1:$J$1),LN(F9110:J9110),LN(Calculations!$B$3))),0)</f>
        <v>4.1565998457893369E-2</v>
      </c>
    </row>
    <row r="9111" spans="1:11" x14ac:dyDescent="0.35">
      <c r="A9111">
        <v>9108</v>
      </c>
      <c r="B9111" t="str">
        <f t="shared" si="142"/>
        <v>25-63</v>
      </c>
      <c r="C9111">
        <v>-62.789183322782002</v>
      </c>
      <c r="D9111">
        <v>25.311115130686002</v>
      </c>
      <c r="E9111">
        <f>ASIN(SQRT((SIN(RADIANS(PARAMETERS!$D$8-D9111)/2)*SIN(RADIANS(PARAMETERS!$D$8-D9111)/2))+(COS(RADIANS(D9111))*COS(RADIANS(PARAMETERS!$D$8))*SIN(RADIANS(PARAMETERS!$D$9-C9111)/2)*SIN(RADIANS(PARAMETERS!$D$9-C9111)/2))))*2*3958.756</f>
        <v>697.13419508085337</v>
      </c>
      <c r="F9111">
        <v>174.90914916992</v>
      </c>
      <c r="G9111">
        <v>201.68124389648</v>
      </c>
      <c r="H9111">
        <v>243.46475219727</v>
      </c>
      <c r="I9111">
        <v>280.73541259766</v>
      </c>
      <c r="J9111">
        <v>323.71420288086</v>
      </c>
      <c r="K9111" s="6">
        <f>IFERROR(EXP(TREND(LN($F$1:$J$1),LN(F9111:J9111),LN(Calculations!$B$3))),0)</f>
        <v>4.2238112374686547E-2</v>
      </c>
    </row>
    <row r="9112" spans="1:11" x14ac:dyDescent="0.35">
      <c r="A9112">
        <v>9109</v>
      </c>
      <c r="B9112" t="str">
        <f t="shared" si="142"/>
        <v>25-63</v>
      </c>
      <c r="C9112">
        <v>-63.060504657682998</v>
      </c>
      <c r="D9112">
        <v>25.311115130686002</v>
      </c>
      <c r="E9112">
        <f>ASIN(SQRT((SIN(RADIANS(PARAMETERS!$D$8-D9112)/2)*SIN(RADIANS(PARAMETERS!$D$8-D9112)/2))+(COS(RADIANS(D9112))*COS(RADIANS(PARAMETERS!$D$8))*SIN(RADIANS(PARAMETERS!$D$9-C9112)/2)*SIN(RADIANS(PARAMETERS!$D$9-C9112)/2))))*2*3958.756</f>
        <v>700.84217545755689</v>
      </c>
      <c r="F9112">
        <v>175.58853149414</v>
      </c>
      <c r="G9112">
        <v>202.55812072754</v>
      </c>
      <c r="H9112">
        <v>244.67242431641</v>
      </c>
      <c r="I9112">
        <v>282.25796508789</v>
      </c>
      <c r="J9112">
        <v>325.61968994141</v>
      </c>
      <c r="K9112" s="6">
        <f>IFERROR(EXP(TREND(LN($F$1:$J$1),LN(F9112:J9112),LN(Calculations!$B$3))),0)</f>
        <v>4.2936321078289631E-2</v>
      </c>
    </row>
    <row r="9113" spans="1:11" x14ac:dyDescent="0.35">
      <c r="A9113">
        <v>9110</v>
      </c>
      <c r="B9113" t="str">
        <f t="shared" si="142"/>
        <v>25-63.5</v>
      </c>
      <c r="C9113">
        <v>-63.331825992584001</v>
      </c>
      <c r="D9113">
        <v>25.311115130686002</v>
      </c>
      <c r="E9113">
        <f>ASIN(SQRT((SIN(RADIANS(PARAMETERS!$D$8-D9113)/2)*SIN(RADIANS(PARAMETERS!$D$8-D9113)/2))+(COS(RADIANS(D9113))*COS(RADIANS(PARAMETERS!$D$8))*SIN(RADIANS(PARAMETERS!$D$9-C9113)/2)*SIN(RADIANS(PARAMETERS!$D$9-C9113)/2))))*2*3958.756</f>
        <v>704.96731149552465</v>
      </c>
      <c r="F9113">
        <v>176.24362182617</v>
      </c>
      <c r="G9113">
        <v>203.39956665039</v>
      </c>
      <c r="H9113">
        <v>245.82545471191</v>
      </c>
      <c r="I9113">
        <v>283.70712280273</v>
      </c>
      <c r="J9113">
        <v>327.42852783203</v>
      </c>
      <c r="K9113" s="6">
        <f>IFERROR(EXP(TREND(LN($F$1:$J$1),LN(F9113:J9113),LN(Calculations!$B$3))),0)</f>
        <v>4.3619033081044208E-2</v>
      </c>
    </row>
    <row r="9114" spans="1:11" x14ac:dyDescent="0.35">
      <c r="A9114">
        <v>9111</v>
      </c>
      <c r="B9114" t="str">
        <f t="shared" si="142"/>
        <v>25-63.5</v>
      </c>
      <c r="C9114">
        <v>-63.603147327484997</v>
      </c>
      <c r="D9114">
        <v>25.311115130686002</v>
      </c>
      <c r="E9114">
        <f>ASIN(SQRT((SIN(RADIANS(PARAMETERS!$D$8-D9114)/2)*SIN(RADIANS(PARAMETERS!$D$8-D9114)/2))+(COS(RADIANS(D9114))*COS(RADIANS(PARAMETERS!$D$8))*SIN(RADIANS(PARAMETERS!$D$9-C9114)/2)*SIN(RADIANS(PARAMETERS!$D$9-C9114)/2))))*2*3958.756</f>
        <v>709.50231581124035</v>
      </c>
      <c r="F9114">
        <v>176.86294555664</v>
      </c>
      <c r="G9114">
        <v>204.19010925293</v>
      </c>
      <c r="H9114">
        <v>246.90161132813</v>
      </c>
      <c r="I9114">
        <v>285.05419921875</v>
      </c>
      <c r="J9114">
        <v>329.10418701172</v>
      </c>
      <c r="K9114" s="6">
        <f>IFERROR(EXP(TREND(LN($F$1:$J$1),LN(F9114:J9114),LN(Calculations!$B$3))),0)</f>
        <v>4.4274833114168417E-2</v>
      </c>
    </row>
    <row r="9115" spans="1:11" x14ac:dyDescent="0.35">
      <c r="A9115">
        <v>9112</v>
      </c>
      <c r="B9115" t="str">
        <f t="shared" si="142"/>
        <v>25-64</v>
      </c>
      <c r="C9115">
        <v>-63.874468662386001</v>
      </c>
      <c r="D9115">
        <v>25.311115130686002</v>
      </c>
      <c r="E9115">
        <f>ASIN(SQRT((SIN(RADIANS(PARAMETERS!$D$8-D9115)/2)*SIN(RADIANS(PARAMETERS!$D$8-D9115)/2))+(COS(RADIANS(D9115))*COS(RADIANS(PARAMETERS!$D$8))*SIN(RADIANS(PARAMETERS!$D$9-C9115)/2)*SIN(RADIANS(PARAMETERS!$D$9-C9115)/2))))*2*3958.756</f>
        <v>714.43937101528468</v>
      </c>
      <c r="F9115">
        <v>177.48413085938</v>
      </c>
      <c r="G9115">
        <v>204.98544311523</v>
      </c>
      <c r="H9115">
        <v>247.98785400391</v>
      </c>
      <c r="I9115">
        <v>286.41668701172</v>
      </c>
      <c r="J9115">
        <v>330.8020324707</v>
      </c>
      <c r="K9115" s="6">
        <f>IFERROR(EXP(TREND(LN($F$1:$J$1),LN(F9115:J9115),LN(Calculations!$B$3))),0)</f>
        <v>4.4934195695337013E-2</v>
      </c>
    </row>
    <row r="9116" spans="1:11" x14ac:dyDescent="0.35">
      <c r="A9116">
        <v>9113</v>
      </c>
      <c r="B9116" t="str">
        <f t="shared" si="142"/>
        <v>25-64</v>
      </c>
      <c r="C9116">
        <v>-64.145789997286997</v>
      </c>
      <c r="D9116">
        <v>25.311115130686002</v>
      </c>
      <c r="E9116">
        <f>ASIN(SQRT((SIN(RADIANS(PARAMETERS!$D$8-D9116)/2)*SIN(RADIANS(PARAMETERS!$D$8-D9116)/2))+(COS(RADIANS(D9116))*COS(RADIANS(PARAMETERS!$D$8))*SIN(RADIANS(PARAMETERS!$D$9-C9116)/2)*SIN(RADIANS(PARAMETERS!$D$9-C9116)/2))))*2*3958.756</f>
        <v>719.77019047079136</v>
      </c>
      <c r="F9116">
        <v>178.0590057373</v>
      </c>
      <c r="G9116">
        <v>205.7183380127</v>
      </c>
      <c r="H9116">
        <v>248.98434448242</v>
      </c>
      <c r="I9116">
        <v>287.66326904297</v>
      </c>
      <c r="J9116">
        <v>332.35189819336</v>
      </c>
      <c r="K9116" s="6">
        <f>IFERROR(EXP(TREND(LN($F$1:$J$1),LN(F9116:J9116),LN(Calculations!$B$3))),0)</f>
        <v>4.5552228760835624E-2</v>
      </c>
    </row>
    <row r="9117" spans="1:11" x14ac:dyDescent="0.35">
      <c r="A9117">
        <v>9114</v>
      </c>
      <c r="B9117" t="str">
        <f t="shared" si="142"/>
        <v>25-64.5</v>
      </c>
      <c r="C9117">
        <v>-64.417111332188</v>
      </c>
      <c r="D9117">
        <v>25.311115130686002</v>
      </c>
      <c r="E9117">
        <f>ASIN(SQRT((SIN(RADIANS(PARAMETERS!$D$8-D9117)/2)*SIN(RADIANS(PARAMETERS!$D$8-D9117)/2))+(COS(RADIANS(D9117))*COS(RADIANS(PARAMETERS!$D$8))*SIN(RADIANS(PARAMETERS!$D$9-C9117)/2)*SIN(RADIANS(PARAMETERS!$D$9-C9117)/2))))*2*3958.756</f>
        <v>725.48607968218607</v>
      </c>
      <c r="F9117">
        <v>178.59448242188</v>
      </c>
      <c r="G9117">
        <v>206.39846801758</v>
      </c>
      <c r="H9117">
        <v>249.90553283691</v>
      </c>
      <c r="I9117">
        <v>288.81292724609</v>
      </c>
      <c r="J9117">
        <v>333.77856445313</v>
      </c>
      <c r="K9117" s="6">
        <f>IFERROR(EXP(TREND(LN($F$1:$J$1),LN(F9117:J9117),LN(Calculations!$B$3))),0)</f>
        <v>4.6134606690365856E-2</v>
      </c>
    </row>
    <row r="9118" spans="1:11" x14ac:dyDescent="0.35">
      <c r="A9118">
        <v>9115</v>
      </c>
      <c r="B9118" t="str">
        <f t="shared" si="142"/>
        <v>25-64.5</v>
      </c>
      <c r="C9118">
        <v>-64.688432667089003</v>
      </c>
      <c r="D9118">
        <v>25.311115130686002</v>
      </c>
      <c r="E9118">
        <f>ASIN(SQRT((SIN(RADIANS(PARAMETERS!$D$8-D9118)/2)*SIN(RADIANS(PARAMETERS!$D$8-D9118)/2))+(COS(RADIANS(D9118))*COS(RADIANS(PARAMETERS!$D$8))*SIN(RADIANS(PARAMETERS!$D$9-C9118)/2)*SIN(RADIANS(PARAMETERS!$D$9-C9118)/2))))*2*3958.756</f>
        <v>731.57799741051463</v>
      </c>
      <c r="F9118">
        <v>179.13545227051</v>
      </c>
      <c r="G9118">
        <v>207.08670043945</v>
      </c>
      <c r="H9118">
        <v>250.83958435059</v>
      </c>
      <c r="I9118">
        <v>289.98028564453</v>
      </c>
      <c r="J9118">
        <v>335.22906494141</v>
      </c>
      <c r="K9118" s="6">
        <f>IFERROR(EXP(TREND(LN($F$1:$J$1),LN(F9118:J9118),LN(Calculations!$B$3))),0)</f>
        <v>4.6724785556962425E-2</v>
      </c>
    </row>
    <row r="9119" spans="1:11" x14ac:dyDescent="0.35">
      <c r="A9119">
        <v>9116</v>
      </c>
      <c r="B9119" t="str">
        <f t="shared" si="142"/>
        <v>25-65</v>
      </c>
      <c r="C9119">
        <v>-64.959754001990007</v>
      </c>
      <c r="D9119">
        <v>25.311115130686002</v>
      </c>
      <c r="E9119">
        <f>ASIN(SQRT((SIN(RADIANS(PARAMETERS!$D$8-D9119)/2)*SIN(RADIANS(PARAMETERS!$D$8-D9119)/2))+(COS(RADIANS(D9119))*COS(RADIANS(PARAMETERS!$D$8))*SIN(RADIANS(PARAMETERS!$D$9-C9119)/2)*SIN(RADIANS(PARAMETERS!$D$9-C9119)/2))))*2*3958.756</f>
        <v>738.03661569726603</v>
      </c>
      <c r="F9119">
        <v>179.6282043457</v>
      </c>
      <c r="G9119">
        <v>207.69999694824</v>
      </c>
      <c r="H9119">
        <v>251.65228271484</v>
      </c>
      <c r="I9119">
        <v>290.98080444336</v>
      </c>
      <c r="J9119">
        <v>336.45617675781</v>
      </c>
      <c r="K9119" s="6">
        <f>IFERROR(EXP(TREND(LN($F$1:$J$1),LN(F9119:J9119),LN(Calculations!$B$3))),0)</f>
        <v>4.7283540143756714E-2</v>
      </c>
    </row>
    <row r="9120" spans="1:11" x14ac:dyDescent="0.35">
      <c r="A9120">
        <v>9117</v>
      </c>
      <c r="B9120" t="str">
        <f t="shared" si="142"/>
        <v>25-65</v>
      </c>
      <c r="C9120">
        <v>-65.231075336890996</v>
      </c>
      <c r="D9120">
        <v>25.311115130686002</v>
      </c>
      <c r="E9120">
        <f>ASIN(SQRT((SIN(RADIANS(PARAMETERS!$D$8-D9120)/2)*SIN(RADIANS(PARAMETERS!$D$8-D9120)/2))+(COS(RADIANS(D9120))*COS(RADIANS(PARAMETERS!$D$8))*SIN(RADIANS(PARAMETERS!$D$9-C9120)/2)*SIN(RADIANS(PARAMETERS!$D$9-C9120)/2))))*2*3958.756</f>
        <v>744.85237807729277</v>
      </c>
      <c r="F9120">
        <v>180.0902557373</v>
      </c>
      <c r="G9120">
        <v>208.26387023926</v>
      </c>
      <c r="H9120">
        <v>252.3829498291</v>
      </c>
      <c r="I9120">
        <v>291.8671875</v>
      </c>
      <c r="J9120">
        <v>337.52911376953</v>
      </c>
      <c r="K9120" s="6">
        <f>IFERROR(EXP(TREND(LN($F$1:$J$1),LN(F9120:J9120),LN(Calculations!$B$3))),0)</f>
        <v>4.782606145746069E-2</v>
      </c>
    </row>
    <row r="9121" spans="1:11" x14ac:dyDescent="0.35">
      <c r="A9121">
        <v>9118</v>
      </c>
      <c r="B9121" t="str">
        <f t="shared" si="142"/>
        <v>25-65.5</v>
      </c>
      <c r="C9121">
        <v>-65.502396671791999</v>
      </c>
      <c r="D9121">
        <v>25.311115130686002</v>
      </c>
      <c r="E9121">
        <f>ASIN(SQRT((SIN(RADIANS(PARAMETERS!$D$8-D9121)/2)*SIN(RADIANS(PARAMETERS!$D$8-D9121)/2))+(COS(RADIANS(D9121))*COS(RADIANS(PARAMETERS!$D$8))*SIN(RADIANS(PARAMETERS!$D$9-C9121)/2)*SIN(RADIANS(PARAMETERS!$D$9-C9121)/2))))*2*3958.756</f>
        <v>752.01555536823582</v>
      </c>
      <c r="F9121">
        <v>180.56686401367</v>
      </c>
      <c r="G9121">
        <v>208.84509277344</v>
      </c>
      <c r="H9121">
        <v>253.13549804688</v>
      </c>
      <c r="I9121">
        <v>292.77972412109</v>
      </c>
      <c r="J9121">
        <v>338.63333129883</v>
      </c>
      <c r="K9121" s="6">
        <f>IFERROR(EXP(TREND(LN($F$1:$J$1),LN(F9121:J9121),LN(Calculations!$B$3))),0)</f>
        <v>4.839020169741666E-2</v>
      </c>
    </row>
    <row r="9122" spans="1:11" x14ac:dyDescent="0.35">
      <c r="A9122">
        <v>9119</v>
      </c>
      <c r="B9122" t="str">
        <f t="shared" si="142"/>
        <v>25-66</v>
      </c>
      <c r="C9122">
        <v>-65.773718006693002</v>
      </c>
      <c r="D9122">
        <v>25.311115130686002</v>
      </c>
      <c r="E9122">
        <f>ASIN(SQRT((SIN(RADIANS(PARAMETERS!$D$8-D9122)/2)*SIN(RADIANS(PARAMETERS!$D$8-D9122)/2))+(COS(RADIANS(D9122))*COS(RADIANS(PARAMETERS!$D$8))*SIN(RADIANS(PARAMETERS!$D$9-C9122)/2)*SIN(RADIANS(PARAMETERS!$D$9-C9122)/2))))*2*3958.756</f>
        <v>759.51629853407553</v>
      </c>
      <c r="F9122">
        <v>180.98141479492</v>
      </c>
      <c r="G9122">
        <v>209.32899475098</v>
      </c>
      <c r="H9122">
        <v>253.72915649414</v>
      </c>
      <c r="I9122">
        <v>293.47265625</v>
      </c>
      <c r="J9122">
        <v>339.44207763672</v>
      </c>
      <c r="K9122" s="6">
        <f>IFERROR(EXP(TREND(LN($F$1:$J$1),LN(F9122:J9122),LN(Calculations!$B$3))),0)</f>
        <v>4.891531699151383E-2</v>
      </c>
    </row>
    <row r="9123" spans="1:11" x14ac:dyDescent="0.35">
      <c r="A9123">
        <v>9120</v>
      </c>
      <c r="B9123" t="str">
        <f t="shared" si="142"/>
        <v>25-66</v>
      </c>
      <c r="C9123">
        <v>-66.045039341594006</v>
      </c>
      <c r="D9123">
        <v>25.311115130686002</v>
      </c>
      <c r="E9123">
        <f>ASIN(SQRT((SIN(RADIANS(PARAMETERS!$D$8-D9123)/2)*SIN(RADIANS(PARAMETERS!$D$8-D9123)/2))+(COS(RADIANS(D9123))*COS(RADIANS(PARAMETERS!$D$8))*SIN(RADIANS(PARAMETERS!$D$9-C9123)/2)*SIN(RADIANS(PARAMETERS!$D$9-C9123)/2))))*2*3958.756</f>
        <v>767.34468822992744</v>
      </c>
      <c r="F9123">
        <v>181.3540802002</v>
      </c>
      <c r="G9123">
        <v>209.74983215332</v>
      </c>
      <c r="H9123">
        <v>254.22296142578</v>
      </c>
      <c r="I9123">
        <v>294.0295715332</v>
      </c>
      <c r="J9123">
        <v>340.06979370117</v>
      </c>
      <c r="K9123" s="6">
        <f>IFERROR(EXP(TREND(LN($F$1:$J$1),LN(F9123:J9123),LN(Calculations!$B$3))),0)</f>
        <v>4.9411822433447349E-2</v>
      </c>
    </row>
    <row r="9124" spans="1:11" x14ac:dyDescent="0.35">
      <c r="A9124">
        <v>9121</v>
      </c>
      <c r="B9124" t="str">
        <f t="shared" si="142"/>
        <v>25-66.5</v>
      </c>
      <c r="C9124">
        <v>-66.316360676494995</v>
      </c>
      <c r="D9124">
        <v>25.311115130686002</v>
      </c>
      <c r="E9124">
        <f>ASIN(SQRT((SIN(RADIANS(PARAMETERS!$D$8-D9124)/2)*SIN(RADIANS(PARAMETERS!$D$8-D9124)/2))+(COS(RADIANS(D9124))*COS(RADIANS(PARAMETERS!$D$8))*SIN(RADIANS(PARAMETERS!$D$9-C9124)/2)*SIN(RADIANS(PARAMETERS!$D$9-C9124)/2))))*2*3958.756</f>
        <v>775.49078074048055</v>
      </c>
      <c r="F9124">
        <v>181.72526550293</v>
      </c>
      <c r="G9124">
        <v>210.17134094238</v>
      </c>
      <c r="H9124">
        <v>254.72138977051</v>
      </c>
      <c r="I9124">
        <v>294.59515380859</v>
      </c>
      <c r="J9124">
        <v>340.71139526367</v>
      </c>
      <c r="K9124" s="6">
        <f>IFERROR(EXP(TREND(LN($F$1:$J$1),LN(F9124:J9124),LN(Calculations!$B$3))),0)</f>
        <v>4.9907157217988413E-2</v>
      </c>
    </row>
    <row r="9125" spans="1:11" x14ac:dyDescent="0.35">
      <c r="A9125">
        <v>9122</v>
      </c>
      <c r="B9125" t="str">
        <f t="shared" si="142"/>
        <v>25-66.5</v>
      </c>
      <c r="C9125">
        <v>-66.587682011395998</v>
      </c>
      <c r="D9125">
        <v>25.311115130686002</v>
      </c>
      <c r="E9125">
        <f>ASIN(SQRT((SIN(RADIANS(PARAMETERS!$D$8-D9125)/2)*SIN(RADIANS(PARAMETERS!$D$8-D9125)/2))+(COS(RADIANS(D9125))*COS(RADIANS(PARAMETERS!$D$8))*SIN(RADIANS(PARAMETERS!$D$9-C9125)/2)*SIN(RADIANS(PARAMETERS!$D$9-C9125)/2))))*2*3958.756</f>
        <v>783.94465012279306</v>
      </c>
      <c r="F9125">
        <v>182.02935791016</v>
      </c>
      <c r="G9125">
        <v>210.50654602051</v>
      </c>
      <c r="H9125">
        <v>255.10125732422</v>
      </c>
      <c r="I9125">
        <v>295.0114440918</v>
      </c>
      <c r="J9125">
        <v>341.16625976563</v>
      </c>
      <c r="K9125" s="6">
        <f>IFERROR(EXP(TREND(LN($F$1:$J$1),LN(F9125:J9125),LN(Calculations!$B$3))),0)</f>
        <v>5.0331384195907006E-2</v>
      </c>
    </row>
    <row r="9126" spans="1:11" x14ac:dyDescent="0.35">
      <c r="A9126">
        <v>9123</v>
      </c>
      <c r="B9126" t="str">
        <f t="shared" si="142"/>
        <v>25-67</v>
      </c>
      <c r="C9126">
        <v>-66.859003346296006</v>
      </c>
      <c r="D9126">
        <v>25.311115130686002</v>
      </c>
      <c r="E9126">
        <f>ASIN(SQRT((SIN(RADIANS(PARAMETERS!$D$8-D9126)/2)*SIN(RADIANS(PARAMETERS!$D$8-D9126)/2))+(COS(RADIANS(D9126))*COS(RADIANS(PARAMETERS!$D$8))*SIN(RADIANS(PARAMETERS!$D$9-C9126)/2)*SIN(RADIANS(PARAMETERS!$D$9-C9126)/2))))*2*3958.756</f>
        <v>792.69642645344481</v>
      </c>
      <c r="F9126">
        <v>182.29968261719</v>
      </c>
      <c r="G9126">
        <v>210.80303955078</v>
      </c>
      <c r="H9126">
        <v>255.43481445313</v>
      </c>
      <c r="I9126">
        <v>295.37469482422</v>
      </c>
      <c r="J9126">
        <v>341.56039428711</v>
      </c>
      <c r="K9126" s="6">
        <f>IFERROR(EXP(TREND(LN($F$1:$J$1),LN(F9126:J9126),LN(Calculations!$B$3))),0)</f>
        <v>5.0713518099618514E-2</v>
      </c>
    </row>
    <row r="9127" spans="1:11" x14ac:dyDescent="0.35">
      <c r="A9127">
        <v>9124</v>
      </c>
      <c r="B9127" t="str">
        <f t="shared" si="142"/>
        <v>25-67</v>
      </c>
      <c r="C9127">
        <v>-67.130324681196996</v>
      </c>
      <c r="D9127">
        <v>25.311115130686002</v>
      </c>
      <c r="E9127">
        <f>ASIN(SQRT((SIN(RADIANS(PARAMETERS!$D$8-D9127)/2)*SIN(RADIANS(PARAMETERS!$D$8-D9127)/2))+(COS(RADIANS(D9127))*COS(RADIANS(PARAMETERS!$D$8))*SIN(RADIANS(PARAMETERS!$D$9-C9127)/2)*SIN(RADIANS(PARAMETERS!$D$9-C9127)/2))))*2*3958.756</f>
        <v>801.73633015927612</v>
      </c>
      <c r="F9127">
        <v>182.5700378418</v>
      </c>
      <c r="G9127">
        <v>211.10726928711</v>
      </c>
      <c r="H9127">
        <v>255.79002380371</v>
      </c>
      <c r="I9127">
        <v>295.77374267578</v>
      </c>
      <c r="J9127">
        <v>342.00827026367</v>
      </c>
      <c r="K9127" s="6">
        <f>IFERROR(EXP(TREND(LN($F$1:$J$1),LN(F9127:J9127),LN(Calculations!$B$3))),0)</f>
        <v>5.1086434923339558E-2</v>
      </c>
    </row>
    <row r="9128" spans="1:11" x14ac:dyDescent="0.35">
      <c r="A9128">
        <v>9125</v>
      </c>
      <c r="B9128" t="str">
        <f t="shared" si="142"/>
        <v>25-67.5</v>
      </c>
      <c r="C9128">
        <v>-67.401646016097999</v>
      </c>
      <c r="D9128">
        <v>25.311115130686002</v>
      </c>
      <c r="E9128">
        <f>ASIN(SQRT((SIN(RADIANS(PARAMETERS!$D$8-D9128)/2)*SIN(RADIANS(PARAMETERS!$D$8-D9128)/2))+(COS(RADIANS(D9128))*COS(RADIANS(PARAMETERS!$D$8))*SIN(RADIANS(PARAMETERS!$D$9-C9128)/2)*SIN(RADIANS(PARAMETERS!$D$9-C9128)/2))))*2*3958.756</f>
        <v>811.05470247821358</v>
      </c>
      <c r="F9128">
        <v>182.7772064209</v>
      </c>
      <c r="G9128">
        <v>211.3332824707</v>
      </c>
      <c r="H9128">
        <v>256.04220581055</v>
      </c>
      <c r="I9128">
        <v>296.04638671875</v>
      </c>
      <c r="J9128">
        <v>342.30166625977</v>
      </c>
      <c r="K9128" s="6">
        <f>IFERROR(EXP(TREND(LN($F$1:$J$1),LN(F9128:J9128),LN(Calculations!$B$3))),0)</f>
        <v>5.1385044674997646E-2</v>
      </c>
    </row>
    <row r="9129" spans="1:11" x14ac:dyDescent="0.35">
      <c r="A9129">
        <v>9126</v>
      </c>
      <c r="B9129" t="str">
        <f t="shared" si="142"/>
        <v>25-67.5</v>
      </c>
      <c r="C9129">
        <v>-67.672967350999002</v>
      </c>
      <c r="D9129">
        <v>25.311115130686002</v>
      </c>
      <c r="E9129">
        <f>ASIN(SQRT((SIN(RADIANS(PARAMETERS!$D$8-D9129)/2)*SIN(RADIANS(PARAMETERS!$D$8-D9129)/2))+(COS(RADIANS(D9129))*COS(RADIANS(PARAMETERS!$D$8))*SIN(RADIANS(PARAMETERS!$D$9-C9129)/2)*SIN(RADIANS(PARAMETERS!$D$9-C9129)/2))))*2*3958.756</f>
        <v>820.64203215457326</v>
      </c>
      <c r="F9129">
        <v>182.96202087402</v>
      </c>
      <c r="G9129">
        <v>211.53843688965</v>
      </c>
      <c r="H9129">
        <v>256.2770690918</v>
      </c>
      <c r="I9129">
        <v>296.30596923828</v>
      </c>
      <c r="J9129">
        <v>342.58792114258</v>
      </c>
      <c r="K9129" s="6">
        <f>IFERROR(EXP(TREND(LN($F$1:$J$1),LN(F9129:J9129),LN(Calculations!$B$3))),0)</f>
        <v>5.1647253217258667E-2</v>
      </c>
    </row>
    <row r="9130" spans="1:11" x14ac:dyDescent="0.35">
      <c r="A9130">
        <v>9127</v>
      </c>
      <c r="B9130" t="str">
        <f t="shared" si="142"/>
        <v>25-68</v>
      </c>
      <c r="C9130">
        <v>-67.944288685900005</v>
      </c>
      <c r="D9130">
        <v>25.311115130686002</v>
      </c>
      <c r="E9130">
        <f>ASIN(SQRT((SIN(RADIANS(PARAMETERS!$D$8-D9130)/2)*SIN(RADIANS(PARAMETERS!$D$8-D9130)/2))+(COS(RADIANS(D9130))*COS(RADIANS(PARAMETERS!$D$8))*SIN(RADIANS(PARAMETERS!$D$9-C9130)/2)*SIN(RADIANS(PARAMETERS!$D$9-C9130)/2))))*2*3958.756</f>
        <v>830.48897851795334</v>
      </c>
      <c r="F9130">
        <v>183.15222167969</v>
      </c>
      <c r="G9130">
        <v>211.76138305664</v>
      </c>
      <c r="H9130">
        <v>256.55200195313</v>
      </c>
      <c r="I9130">
        <v>296.62808227539</v>
      </c>
      <c r="J9130">
        <v>342.96517944336</v>
      </c>
      <c r="K9130" s="6">
        <f>IFERROR(EXP(TREND(LN($F$1:$J$1),LN(F9130:J9130),LN(Calculations!$B$3))),0)</f>
        <v>5.1899337813065584E-2</v>
      </c>
    </row>
    <row r="9131" spans="1:11" x14ac:dyDescent="0.35">
      <c r="A9131">
        <v>9128</v>
      </c>
      <c r="B9131" t="str">
        <f t="shared" si="142"/>
        <v>25-68</v>
      </c>
      <c r="C9131">
        <v>-68.215610020800995</v>
      </c>
      <c r="D9131">
        <v>25.311115130686002</v>
      </c>
      <c r="E9131">
        <f>ASIN(SQRT((SIN(RADIANS(PARAMETERS!$D$8-D9131)/2)*SIN(RADIANS(PARAMETERS!$D$8-D9131)/2))+(COS(RADIANS(D9131))*COS(RADIANS(PARAMETERS!$D$8))*SIN(RADIANS(PARAMETERS!$D$9-C9131)/2)*SIN(RADIANS(PARAMETERS!$D$9-C9131)/2))))*2*3958.756</f>
        <v>840.58639113099491</v>
      </c>
      <c r="F9131">
        <v>183.27526855469</v>
      </c>
      <c r="G9131">
        <v>211.89430236816</v>
      </c>
      <c r="H9131">
        <v>256.6979675293</v>
      </c>
      <c r="I9131">
        <v>296.78356933594</v>
      </c>
      <c r="J9131">
        <v>343.12954711914</v>
      </c>
      <c r="K9131" s="6">
        <f>IFERROR(EXP(TREND(LN($F$1:$J$1),LN(F9131:J9131),LN(Calculations!$B$3))),0)</f>
        <v>5.2081418269992477E-2</v>
      </c>
    </row>
    <row r="9132" spans="1:11" x14ac:dyDescent="0.35">
      <c r="A9132">
        <v>9129</v>
      </c>
      <c r="B9132" t="str">
        <f t="shared" si="142"/>
        <v>25-68.5</v>
      </c>
      <c r="C9132">
        <v>-68.486931355701998</v>
      </c>
      <c r="D9132">
        <v>25.311115130686002</v>
      </c>
      <c r="E9132">
        <f>ASIN(SQRT((SIN(RADIANS(PARAMETERS!$D$8-D9132)/2)*SIN(RADIANS(PARAMETERS!$D$8-D9132)/2))+(COS(RADIANS(D9132))*COS(RADIANS(PARAMETERS!$D$8))*SIN(RADIANS(PARAMETERS!$D$9-C9132)/2)*SIN(RADIANS(PARAMETERS!$D$9-C9132)/2))))*2*3958.756</f>
        <v>850.92532621711518</v>
      </c>
      <c r="F9132">
        <v>183.37995910645</v>
      </c>
      <c r="G9132">
        <v>212.01008605957</v>
      </c>
      <c r="H9132">
        <v>256.82974243164</v>
      </c>
      <c r="I9132">
        <v>296.9284362793</v>
      </c>
      <c r="J9132">
        <v>343.28833007813</v>
      </c>
      <c r="K9132" s="6">
        <f>IFERROR(EXP(TREND(LN($F$1:$J$1),LN(F9132:J9132),LN(Calculations!$B$3))),0)</f>
        <v>5.2232402655443697E-2</v>
      </c>
    </row>
    <row r="9133" spans="1:11" x14ac:dyDescent="0.35">
      <c r="A9133">
        <v>9130</v>
      </c>
      <c r="B9133" t="str">
        <f t="shared" si="142"/>
        <v>25-69</v>
      </c>
      <c r="C9133">
        <v>-68.758252690603001</v>
      </c>
      <c r="D9133">
        <v>25.311115130686002</v>
      </c>
      <c r="E9133">
        <f>ASIN(SQRT((SIN(RADIANS(PARAMETERS!$D$8-D9133)/2)*SIN(RADIANS(PARAMETERS!$D$8-D9133)/2))+(COS(RADIANS(D9133))*COS(RADIANS(PARAMETERS!$D$8))*SIN(RADIANS(PARAMETERS!$D$9-C9133)/2)*SIN(RADIANS(PARAMETERS!$D$9-C9133)/2))))*2*3958.756</f>
        <v>861.49706009689896</v>
      </c>
      <c r="F9133">
        <v>183.49160766602</v>
      </c>
      <c r="G9133">
        <v>212.14628601074</v>
      </c>
      <c r="H9133">
        <v>257.0061340332</v>
      </c>
      <c r="I9133">
        <v>297.1423034668</v>
      </c>
      <c r="J9133">
        <v>343.54702758789</v>
      </c>
      <c r="K9133" s="6">
        <f>IFERROR(EXP(TREND(LN($F$1:$J$1),LN(F9133:J9133),LN(Calculations!$B$3))),0)</f>
        <v>5.2372899647476115E-2</v>
      </c>
    </row>
    <row r="9134" spans="1:11" x14ac:dyDescent="0.35">
      <c r="A9134">
        <v>9131</v>
      </c>
      <c r="B9134" t="str">
        <f t="shared" si="142"/>
        <v>25-69</v>
      </c>
      <c r="C9134">
        <v>-69.029574025504004</v>
      </c>
      <c r="D9134">
        <v>25.311115130686002</v>
      </c>
      <c r="E9134">
        <f>ASIN(SQRT((SIN(RADIANS(PARAMETERS!$D$8-D9134)/2)*SIN(RADIANS(PARAMETERS!$D$8-D9134)/2))+(COS(RADIANS(D9134))*COS(RADIANS(PARAMETERS!$D$8))*SIN(RADIANS(PARAMETERS!$D$9-C9134)/2)*SIN(RADIANS(PARAMETERS!$D$9-C9134)/2))))*2*3958.756</f>
        <v>872.29309987202726</v>
      </c>
      <c r="F9134">
        <v>183.5266418457</v>
      </c>
      <c r="G9134">
        <v>212.18359375</v>
      </c>
      <c r="H9134">
        <v>257.04608154297</v>
      </c>
      <c r="I9134">
        <v>297.18377685547</v>
      </c>
      <c r="J9134">
        <v>343.58947753906</v>
      </c>
      <c r="K9134" s="6">
        <f>IFERROR(EXP(TREND(LN($F$1:$J$1),LN(F9134:J9134),LN(Calculations!$B$3))),0)</f>
        <v>5.2426193111959403E-2</v>
      </c>
    </row>
    <row r="9135" spans="1:11" x14ac:dyDescent="0.35">
      <c r="A9135">
        <v>9132</v>
      </c>
      <c r="B9135" t="str">
        <f t="shared" si="142"/>
        <v>25-69.5</v>
      </c>
      <c r="C9135">
        <v>-69.300895360404994</v>
      </c>
      <c r="D9135">
        <v>25.311115130686002</v>
      </c>
      <c r="E9135">
        <f>ASIN(SQRT((SIN(RADIANS(PARAMETERS!$D$8-D9135)/2)*SIN(RADIANS(PARAMETERS!$D$8-D9135)/2))+(COS(RADIANS(D9135))*COS(RADIANS(PARAMETERS!$D$8))*SIN(RADIANS(PARAMETERS!$D$9-C9135)/2)*SIN(RADIANS(PARAMETERS!$D$9-C9135)/2))))*2*3958.756</f>
        <v>883.3051915994854</v>
      </c>
      <c r="F9135">
        <v>183.55928039551</v>
      </c>
      <c r="G9135">
        <v>212.23213195801</v>
      </c>
      <c r="H9135">
        <v>257.12219238281</v>
      </c>
      <c r="I9135">
        <v>297.28689575195</v>
      </c>
      <c r="J9135">
        <v>343.72613525391</v>
      </c>
      <c r="K9135" s="6">
        <f>IFERROR(EXP(TREND(LN($F$1:$J$1),LN(F9135:J9135),LN(Calculations!$B$3))),0)</f>
        <v>5.2453022358066252E-2</v>
      </c>
    </row>
    <row r="9136" spans="1:11" x14ac:dyDescent="0.35">
      <c r="A9136">
        <v>9133</v>
      </c>
      <c r="B9136" t="str">
        <f t="shared" si="142"/>
        <v>25-69.5</v>
      </c>
      <c r="C9136">
        <v>-69.572216695305997</v>
      </c>
      <c r="D9136">
        <v>25.311115130686002</v>
      </c>
      <c r="E9136">
        <f>ASIN(SQRT((SIN(RADIANS(PARAMETERS!$D$8-D9136)/2)*SIN(RADIANS(PARAMETERS!$D$8-D9136)/2))+(COS(RADIANS(D9136))*COS(RADIANS(PARAMETERS!$D$8))*SIN(RADIANS(PARAMETERS!$D$9-C9136)/2)*SIN(RADIANS(PARAMETERS!$D$9-C9136)/2))))*2*3958.756</f>
        <v>894.52532619747171</v>
      </c>
      <c r="F9136">
        <v>183.61773681641</v>
      </c>
      <c r="G9136">
        <v>212.33348083496</v>
      </c>
      <c r="H9136">
        <v>257.2991027832</v>
      </c>
      <c r="I9136">
        <v>297.53890991211</v>
      </c>
      <c r="J9136">
        <v>344.07247924805</v>
      </c>
      <c r="K9136" s="6">
        <f>IFERROR(EXP(TREND(LN($F$1:$J$1),LN(F9136:J9136),LN(Calculations!$B$3))),0)</f>
        <v>5.2477179020742074E-2</v>
      </c>
    </row>
    <row r="9137" spans="1:11" x14ac:dyDescent="0.35">
      <c r="A9137">
        <v>9134</v>
      </c>
      <c r="B9137" t="str">
        <f t="shared" si="142"/>
        <v>25-70</v>
      </c>
      <c r="C9137">
        <v>-69.843538030207</v>
      </c>
      <c r="D9137">
        <v>25.311115130686002</v>
      </c>
      <c r="E9137">
        <f>ASIN(SQRT((SIN(RADIANS(PARAMETERS!$D$8-D9137)/2)*SIN(RADIANS(PARAMETERS!$D$8-D9137)/2))+(COS(RADIANS(D9137))*COS(RADIANS(PARAMETERS!$D$8))*SIN(RADIANS(PARAMETERS!$D$9-C9137)/2)*SIN(RADIANS(PARAMETERS!$D$9-C9137)/2))))*2*3958.756</f>
        <v>905.94574331888236</v>
      </c>
      <c r="F9137">
        <v>183.6096496582</v>
      </c>
      <c r="G9137">
        <v>212.35643005371</v>
      </c>
      <c r="H9137">
        <v>257.37869262695</v>
      </c>
      <c r="I9137">
        <v>297.67630004883</v>
      </c>
      <c r="J9137">
        <v>344.28381347656</v>
      </c>
      <c r="K9137" s="6">
        <f>IFERROR(EXP(TREND(LN($F$1:$J$1),LN(F9137:J9137),LN(Calculations!$B$3))),0)</f>
        <v>5.2413188367652783E-2</v>
      </c>
    </row>
    <row r="9138" spans="1:11" x14ac:dyDescent="0.35">
      <c r="A9138">
        <v>9135</v>
      </c>
      <c r="B9138" t="str">
        <f t="shared" si="142"/>
        <v>25-70</v>
      </c>
      <c r="C9138">
        <v>-70.114859365108003</v>
      </c>
      <c r="D9138">
        <v>25.311115130686002</v>
      </c>
      <c r="E9138">
        <f>ASIN(SQRT((SIN(RADIANS(PARAMETERS!$D$8-D9138)/2)*SIN(RADIANS(PARAMETERS!$D$8-D9138)/2))+(COS(RADIANS(D9138))*COS(RADIANS(PARAMETERS!$D$8))*SIN(RADIANS(PARAMETERS!$D$9-C9138)/2)*SIN(RADIANS(PARAMETERS!$D$9-C9138)/2))))*2*3958.756</f>
        <v>917.55893341945</v>
      </c>
      <c r="F9138">
        <v>183.60357666016</v>
      </c>
      <c r="G9138">
        <v>212.3896484375</v>
      </c>
      <c r="H9138">
        <v>257.48345947266</v>
      </c>
      <c r="I9138">
        <v>297.85391235352</v>
      </c>
      <c r="J9138">
        <v>344.55456542969</v>
      </c>
      <c r="K9138" s="6">
        <f>IFERROR(EXP(TREND(LN($F$1:$J$1),LN(F9138:J9138),LN(Calculations!$B$3))),0)</f>
        <v>5.233926848748327E-2</v>
      </c>
    </row>
    <row r="9139" spans="1:11" x14ac:dyDescent="0.35">
      <c r="A9139">
        <v>9136</v>
      </c>
      <c r="B9139" t="str">
        <f t="shared" si="142"/>
        <v>25-70.5</v>
      </c>
      <c r="C9139">
        <v>-70.386180700009007</v>
      </c>
      <c r="D9139">
        <v>25.311115130686002</v>
      </c>
      <c r="E9139">
        <f>ASIN(SQRT((SIN(RADIANS(PARAMETERS!$D$8-D9139)/2)*SIN(RADIANS(PARAMETERS!$D$8-D9139)/2))+(COS(RADIANS(D9139))*COS(RADIANS(PARAMETERS!$D$8))*SIN(RADIANS(PARAMETERS!$D$9-C9139)/2)*SIN(RADIANS(PARAMETERS!$D$9-C9139)/2))))*2*3958.756</f>
        <v>929.35763823632499</v>
      </c>
      <c r="F9139">
        <v>183.61614990234</v>
      </c>
      <c r="G9139">
        <v>212.4535369873</v>
      </c>
      <c r="H9139">
        <v>257.64004516602</v>
      </c>
      <c r="I9139">
        <v>298.10430908203</v>
      </c>
      <c r="J9139">
        <v>344.92437744141</v>
      </c>
      <c r="K9139" s="6">
        <f>IFERROR(EXP(TREND(LN($F$1:$J$1),LN(F9139:J9139),LN(Calculations!$B$3))),0)</f>
        <v>5.2276124160548547E-2</v>
      </c>
    </row>
    <row r="9140" spans="1:11" x14ac:dyDescent="0.35">
      <c r="A9140">
        <v>9137</v>
      </c>
      <c r="B9140" t="str">
        <f t="shared" si="142"/>
        <v>25-70.5</v>
      </c>
      <c r="C9140">
        <v>-70.657502034909996</v>
      </c>
      <c r="D9140">
        <v>25.311115130686002</v>
      </c>
      <c r="E9140">
        <f>ASIN(SQRT((SIN(RADIANS(PARAMETERS!$D$8-D9140)/2)*SIN(RADIANS(PARAMETERS!$D$8-D9140)/2))+(COS(RADIANS(D9140))*COS(RADIANS(PARAMETERS!$D$8))*SIN(RADIANS(PARAMETERS!$D$9-C9140)/2)*SIN(RADIANS(PARAMETERS!$D$9-C9140)/2))))*2*3958.756</f>
        <v>941.33484987991596</v>
      </c>
      <c r="F9140">
        <v>183.5750579834</v>
      </c>
      <c r="G9140">
        <v>212.44081115723</v>
      </c>
      <c r="H9140">
        <v>257.68041992188</v>
      </c>
      <c r="I9140">
        <v>298.19989013672</v>
      </c>
      <c r="J9140">
        <v>345.09149169922</v>
      </c>
      <c r="K9140" s="6">
        <f>IFERROR(EXP(TREND(LN($F$1:$J$1),LN(F9140:J9140),LN(Calculations!$B$3))),0)</f>
        <v>5.2164363616434339E-2</v>
      </c>
    </row>
    <row r="9141" spans="1:11" x14ac:dyDescent="0.35">
      <c r="A9141">
        <v>9138</v>
      </c>
      <c r="B9141" t="str">
        <f t="shared" si="142"/>
        <v>25-71</v>
      </c>
      <c r="C9141">
        <v>-70.928823369810999</v>
      </c>
      <c r="D9141">
        <v>25.311115130686002</v>
      </c>
      <c r="E9141">
        <f>ASIN(SQRT((SIN(RADIANS(PARAMETERS!$D$8-D9141)/2)*SIN(RADIANS(PARAMETERS!$D$8-D9141)/2))+(COS(RADIANS(D9141))*COS(RADIANS(PARAMETERS!$D$8))*SIN(RADIANS(PARAMETERS!$D$9-C9141)/2)*SIN(RADIANS(PARAMETERS!$D$9-C9141)/2))))*2*3958.756</f>
        <v>953.4838087276886</v>
      </c>
      <c r="F9141">
        <v>183.54695129395</v>
      </c>
      <c r="G9141">
        <v>212.44033813477</v>
      </c>
      <c r="H9141">
        <v>257.73129272461</v>
      </c>
      <c r="I9141">
        <v>298.30374145508</v>
      </c>
      <c r="J9141">
        <v>345.26379394531</v>
      </c>
      <c r="K9141" s="6">
        <f>IFERROR(EXP(TREND(LN($F$1:$J$1),LN(F9141:J9141),LN(Calculations!$B$3))),0)</f>
        <v>5.2074943478808304E-2</v>
      </c>
    </row>
    <row r="9142" spans="1:11" x14ac:dyDescent="0.35">
      <c r="A9142">
        <v>9139</v>
      </c>
      <c r="B9142" t="str">
        <f t="shared" si="142"/>
        <v>25-71</v>
      </c>
      <c r="C9142">
        <v>-71.200144704712002</v>
      </c>
      <c r="D9142">
        <v>25.311115130686002</v>
      </c>
      <c r="E9142">
        <f>ASIN(SQRT((SIN(RADIANS(PARAMETERS!$D$8-D9142)/2)*SIN(RADIANS(PARAMETERS!$D$8-D9142)/2))+(COS(RADIANS(D9142))*COS(RADIANS(PARAMETERS!$D$8))*SIN(RADIANS(PARAMETERS!$D$9-C9142)/2)*SIN(RADIANS(PARAMETERS!$D$9-C9142)/2))))*2*3958.756</f>
        <v>965.79800029391663</v>
      </c>
      <c r="F9142">
        <v>183.53869628906</v>
      </c>
      <c r="G9142">
        <v>212.45916748047</v>
      </c>
      <c r="H9142">
        <v>257.79971313477</v>
      </c>
      <c r="I9142">
        <v>298.42300415039</v>
      </c>
      <c r="J9142">
        <v>345.44821166992</v>
      </c>
      <c r="K9142" s="6">
        <f>IFERROR(EXP(TREND(LN($F$1:$J$1),LN(F9142:J9142),LN(Calculations!$B$3))),0)</f>
        <v>5.2018194714337322E-2</v>
      </c>
    </row>
    <row r="9143" spans="1:11" x14ac:dyDescent="0.35">
      <c r="A9143">
        <v>9140</v>
      </c>
      <c r="B9143" t="str">
        <f t="shared" si="142"/>
        <v>25-71.5</v>
      </c>
      <c r="C9143">
        <v>-71.471466039613006</v>
      </c>
      <c r="D9143">
        <v>25.311115130686002</v>
      </c>
      <c r="E9143">
        <f>ASIN(SQRT((SIN(RADIANS(PARAMETERS!$D$8-D9143)/2)*SIN(RADIANS(PARAMETERS!$D$8-D9143)/2))+(COS(RADIANS(D9143))*COS(RADIANS(PARAMETERS!$D$8))*SIN(RADIANS(PARAMETERS!$D$9-C9143)/2)*SIN(RADIANS(PARAMETERS!$D$9-C9143)/2))))*2*3958.756</f>
        <v>978.27115123450881</v>
      </c>
      <c r="F9143">
        <v>183.49085998535</v>
      </c>
      <c r="G9143">
        <v>212.40902709961</v>
      </c>
      <c r="H9143">
        <v>257.74743652344</v>
      </c>
      <c r="I9143">
        <v>298.37005615234</v>
      </c>
      <c r="J9143">
        <v>345.39584350586</v>
      </c>
      <c r="K9143" s="6">
        <f>IFERROR(EXP(TREND(LN($F$1:$J$1),LN(F9143:J9143),LN(Calculations!$B$3))),0)</f>
        <v>5.194536301024983E-2</v>
      </c>
    </row>
    <row r="9144" spans="1:11" x14ac:dyDescent="0.35">
      <c r="A9144">
        <v>9141</v>
      </c>
      <c r="B9144" t="str">
        <f t="shared" si="142"/>
        <v>25-71.5</v>
      </c>
      <c r="C9144">
        <v>-71.742787374513995</v>
      </c>
      <c r="D9144">
        <v>25.311115130686002</v>
      </c>
      <c r="E9144">
        <f>ASIN(SQRT((SIN(RADIANS(PARAMETERS!$D$8-D9144)/2)*SIN(RADIANS(PARAMETERS!$D$8-D9144)/2))+(COS(RADIANS(D9144))*COS(RADIANS(PARAMETERS!$D$8))*SIN(RADIANS(PARAMETERS!$D$9-C9144)/2)*SIN(RADIANS(PARAMETERS!$D$9-C9144)/2))))*2*3958.756</f>
        <v>990.89722463130158</v>
      </c>
      <c r="F9144">
        <v>183.47361755371</v>
      </c>
      <c r="G9144">
        <v>212.39443969727</v>
      </c>
      <c r="H9144">
        <v>257.73843383789</v>
      </c>
      <c r="I9144">
        <v>298.36737060547</v>
      </c>
      <c r="J9144">
        <v>345.40179443359</v>
      </c>
      <c r="K9144" s="6">
        <f>IFERROR(EXP(TREND(LN($F$1:$J$1),LN(F9144:J9144),LN(Calculations!$B$3))),0)</f>
        <v>5.1913472085267684E-2</v>
      </c>
    </row>
    <row r="9145" spans="1:11" x14ac:dyDescent="0.35">
      <c r="A9145">
        <v>9142</v>
      </c>
      <c r="B9145" t="str">
        <f t="shared" si="142"/>
        <v>25-72</v>
      </c>
      <c r="C9145">
        <v>-72.014108709414998</v>
      </c>
      <c r="D9145">
        <v>25.311115130686002</v>
      </c>
      <c r="E9145">
        <f>ASIN(SQRT((SIN(RADIANS(PARAMETERS!$D$8-D9145)/2)*SIN(RADIANS(PARAMETERS!$D$8-D9145)/2))+(COS(RADIANS(D9145))*COS(RADIANS(PARAMETERS!$D$8))*SIN(RADIANS(PARAMETERS!$D$9-C9145)/2)*SIN(RADIANS(PARAMETERS!$D$9-C9145)/2))))*2*3958.756</f>
        <v>1003.6704146858957</v>
      </c>
      <c r="F9145">
        <v>183.49012756348</v>
      </c>
      <c r="G9145">
        <v>212.41970825195</v>
      </c>
      <c r="H9145">
        <v>257.77908325195</v>
      </c>
      <c r="I9145">
        <v>298.42324829102</v>
      </c>
      <c r="J9145">
        <v>345.47674560547</v>
      </c>
      <c r="K9145" s="6">
        <f>IFERROR(EXP(TREND(LN($F$1:$J$1),LN(F9145:J9145),LN(Calculations!$B$3))),0)</f>
        <v>5.1925587247060367E-2</v>
      </c>
    </row>
    <row r="9146" spans="1:11" x14ac:dyDescent="0.35">
      <c r="A9146">
        <v>9143</v>
      </c>
      <c r="B9146" t="str">
        <f t="shared" si="142"/>
        <v>25-72.5</v>
      </c>
      <c r="C9146">
        <v>-72.285430044316001</v>
      </c>
      <c r="D9146">
        <v>25.311115130686002</v>
      </c>
      <c r="E9146">
        <f>ASIN(SQRT((SIN(RADIANS(PARAMETERS!$D$8-D9146)/2)*SIN(RADIANS(PARAMETERS!$D$8-D9146)/2))+(COS(RADIANS(D9146))*COS(RADIANS(PARAMETERS!$D$8))*SIN(RADIANS(PARAMETERS!$D$9-C9146)/2)*SIN(RADIANS(PARAMETERS!$D$9-C9146)/2))))*2*3958.756</f>
        <v>1016.5851409394168</v>
      </c>
      <c r="F9146">
        <v>183.51568603516</v>
      </c>
      <c r="G9146">
        <v>212.44635009766</v>
      </c>
      <c r="H9146">
        <v>257.80679321289</v>
      </c>
      <c r="I9146">
        <v>298.45132446289</v>
      </c>
      <c r="J9146">
        <v>345.50473022461</v>
      </c>
      <c r="K9146" s="6">
        <f>IFERROR(EXP(TREND(LN($F$1:$J$1),LN(F9146:J9146),LN(Calculations!$B$3))),0)</f>
        <v>5.1964350580689635E-2</v>
      </c>
    </row>
    <row r="9147" spans="1:11" x14ac:dyDescent="0.35">
      <c r="A9147">
        <v>9144</v>
      </c>
      <c r="B9147" t="str">
        <f t="shared" si="142"/>
        <v>25-72.5</v>
      </c>
      <c r="C9147">
        <v>-72.556751379217005</v>
      </c>
      <c r="D9147">
        <v>25.311115130686002</v>
      </c>
      <c r="E9147">
        <f>ASIN(SQRT((SIN(RADIANS(PARAMETERS!$D$8-D9147)/2)*SIN(RADIANS(PARAMETERS!$D$8-D9147)/2))+(COS(RADIANS(D9147))*COS(RADIANS(PARAMETERS!$D$8))*SIN(RADIANS(PARAMETERS!$D$9-C9147)/2)*SIN(RADIANS(PARAMETERS!$D$9-C9147)/2))))*2*3958.756</f>
        <v>1029.6360421216236</v>
      </c>
      <c r="F9147">
        <v>183.63226318359</v>
      </c>
      <c r="G9147">
        <v>212.59223937988</v>
      </c>
      <c r="H9147">
        <v>258.00149536133</v>
      </c>
      <c r="I9147">
        <v>298.69232177734</v>
      </c>
      <c r="J9147">
        <v>345.80191040039</v>
      </c>
      <c r="K9147" s="6">
        <f>IFERROR(EXP(TREND(LN($F$1:$J$1),LN(F9147:J9147),LN(Calculations!$B$3))),0)</f>
        <v>5.2103019544694325E-2</v>
      </c>
    </row>
    <row r="9148" spans="1:11" x14ac:dyDescent="0.35">
      <c r="A9148">
        <v>9145</v>
      </c>
      <c r="B9148" t="str">
        <f t="shared" si="142"/>
        <v>25-73</v>
      </c>
      <c r="C9148">
        <v>-72.828072714117994</v>
      </c>
      <c r="D9148">
        <v>25.311115130686002</v>
      </c>
      <c r="E9148">
        <f>ASIN(SQRT((SIN(RADIANS(PARAMETERS!$D$8-D9148)/2)*SIN(RADIANS(PARAMETERS!$D$8-D9148)/2))+(COS(RADIANS(D9148))*COS(RADIANS(PARAMETERS!$D$8))*SIN(RADIANS(PARAMETERS!$D$9-C9148)/2)*SIN(RADIANS(PARAMETERS!$D$9-C9148)/2))))*2*3958.756</f>
        <v>1042.8179697206576</v>
      </c>
      <c r="F9148">
        <v>183.80400085449</v>
      </c>
      <c r="G9148">
        <v>212.80668640137</v>
      </c>
      <c r="H9148">
        <v>258.28695678711</v>
      </c>
      <c r="I9148">
        <v>299.04504394531</v>
      </c>
      <c r="J9148">
        <v>346.23611450195</v>
      </c>
      <c r="K9148" s="6">
        <f>IFERROR(EXP(TREND(LN($F$1:$J$1),LN(F9148:J9148),LN(Calculations!$B$3))),0)</f>
        <v>5.2308517312784339E-2</v>
      </c>
    </row>
    <row r="9149" spans="1:11" x14ac:dyDescent="0.35">
      <c r="A9149">
        <v>9146</v>
      </c>
      <c r="B9149" t="str">
        <f t="shared" si="142"/>
        <v>25-73</v>
      </c>
      <c r="C9149">
        <v>-73.099394049018997</v>
      </c>
      <c r="D9149">
        <v>25.311115130686002</v>
      </c>
      <c r="E9149">
        <f>ASIN(SQRT((SIN(RADIANS(PARAMETERS!$D$8-D9149)/2)*SIN(RADIANS(PARAMETERS!$D$8-D9149)/2))+(COS(RADIANS(D9149))*COS(RADIANS(PARAMETERS!$D$8))*SIN(RADIANS(PARAMETERS!$D$9-C9149)/2)*SIN(RADIANS(PARAMETERS!$D$9-C9149)/2))))*2*3958.756</f>
        <v>1056.1259813534871</v>
      </c>
      <c r="F9149">
        <v>183.87942504883</v>
      </c>
      <c r="G9149">
        <v>212.87545776367</v>
      </c>
      <c r="H9149">
        <v>258.34075927734</v>
      </c>
      <c r="I9149">
        <v>299.08139038086</v>
      </c>
      <c r="J9149">
        <v>346.24822998047</v>
      </c>
      <c r="K9149" s="6">
        <f>IFERROR(EXP(TREND(LN($F$1:$J$1),LN(F9149:J9149),LN(Calculations!$B$3))),0)</f>
        <v>5.244003715245784E-2</v>
      </c>
    </row>
    <row r="9150" spans="1:11" x14ac:dyDescent="0.35">
      <c r="A9150">
        <v>9147</v>
      </c>
      <c r="B9150" t="str">
        <f t="shared" si="142"/>
        <v>25-73.5</v>
      </c>
      <c r="C9150">
        <v>-73.37071538392</v>
      </c>
      <c r="D9150">
        <v>25.311115130686002</v>
      </c>
      <c r="E9150">
        <f>ASIN(SQRT((SIN(RADIANS(PARAMETERS!$D$8-D9150)/2)*SIN(RADIANS(PARAMETERS!$D$8-D9150)/2))+(COS(RADIANS(D9150))*COS(RADIANS(PARAMETERS!$D$8))*SIN(RADIANS(PARAMETERS!$D$9-C9150)/2)*SIN(RADIANS(PARAMETERS!$D$9-C9150)/2))))*2*3958.756</f>
        <v>1069.5553340067725</v>
      </c>
      <c r="F9150">
        <v>183.95112609863</v>
      </c>
      <c r="G9150">
        <v>212.93101501465</v>
      </c>
      <c r="H9150">
        <v>258.36419677734</v>
      </c>
      <c r="I9150">
        <v>299.07009887695</v>
      </c>
      <c r="J9150">
        <v>346.19076538086</v>
      </c>
      <c r="K9150" s="6">
        <f>IFERROR(EXP(TREND(LN($F$1:$J$1),LN(F9150:J9150),LN(Calculations!$B$3))),0)</f>
        <v>5.2581471363708818E-2</v>
      </c>
    </row>
    <row r="9151" spans="1:11" x14ac:dyDescent="0.35">
      <c r="A9151">
        <v>9148</v>
      </c>
      <c r="B9151" t="str">
        <f t="shared" si="142"/>
        <v>25-73.5</v>
      </c>
      <c r="C9151">
        <v>-73.642036718821004</v>
      </c>
      <c r="D9151">
        <v>25.311115130686002</v>
      </c>
      <c r="E9151">
        <f>ASIN(SQRT((SIN(RADIANS(PARAMETERS!$D$8-D9151)/2)*SIN(RADIANS(PARAMETERS!$D$8-D9151)/2))+(COS(RADIANS(D9151))*COS(RADIANS(PARAMETERS!$D$8))*SIN(RADIANS(PARAMETERS!$D$9-C9151)/2)*SIN(RADIANS(PARAMETERS!$D$9-C9151)/2))))*2*3958.756</f>
        <v>1083.1014772084454</v>
      </c>
      <c r="F9151">
        <v>184.00712585449</v>
      </c>
      <c r="G9151">
        <v>212.95809936523</v>
      </c>
      <c r="H9151">
        <v>258.3366394043</v>
      </c>
      <c r="I9151">
        <v>298.9853515625</v>
      </c>
      <c r="J9151">
        <v>346.03155517578</v>
      </c>
      <c r="K9151" s="6">
        <f>IFERROR(EXP(TREND(LN($F$1:$J$1),LN(F9151:J9151),LN(Calculations!$B$3))),0)</f>
        <v>5.2719032585508162E-2</v>
      </c>
    </row>
    <row r="9152" spans="1:11" x14ac:dyDescent="0.35">
      <c r="A9152">
        <v>9149</v>
      </c>
      <c r="B9152" t="str">
        <f t="shared" si="142"/>
        <v>25-74</v>
      </c>
      <c r="C9152">
        <v>-73.913358053722007</v>
      </c>
      <c r="D9152">
        <v>25.311115130686002</v>
      </c>
      <c r="E9152">
        <f>ASIN(SQRT((SIN(RADIANS(PARAMETERS!$D$8-D9152)/2)*SIN(RADIANS(PARAMETERS!$D$8-D9152)/2))+(COS(RADIANS(D9152))*COS(RADIANS(PARAMETERS!$D$8))*SIN(RADIANS(PARAMETERS!$D$9-C9152)/2)*SIN(RADIANS(PARAMETERS!$D$9-C9152)/2))))*2*3958.756</f>
        <v>1096.7600461817572</v>
      </c>
      <c r="F9152">
        <v>184.02272033691</v>
      </c>
      <c r="G9152">
        <v>212.92031860352</v>
      </c>
      <c r="H9152">
        <v>258.20138549805</v>
      </c>
      <c r="I9152">
        <v>298.75067138672</v>
      </c>
      <c r="J9152">
        <v>345.6696472168</v>
      </c>
      <c r="K9152" s="6">
        <f>IFERROR(EXP(TREND(LN($F$1:$J$1),LN(F9152:J9152),LN(Calculations!$B$3))),0)</f>
        <v>5.2831995901903392E-2</v>
      </c>
    </row>
    <row r="9153" spans="1:11" x14ac:dyDescent="0.35">
      <c r="A9153">
        <v>9150</v>
      </c>
      <c r="B9153" t="str">
        <f t="shared" si="142"/>
        <v>25-74</v>
      </c>
      <c r="C9153">
        <v>-74.184679388622996</v>
      </c>
      <c r="D9153">
        <v>25.311115130686002</v>
      </c>
      <c r="E9153">
        <f>ASIN(SQRT((SIN(RADIANS(PARAMETERS!$D$8-D9153)/2)*SIN(RADIANS(PARAMETERS!$D$8-D9153)/2))+(COS(RADIANS(D9153))*COS(RADIANS(PARAMETERS!$D$8))*SIN(RADIANS(PARAMETERS!$D$9-C9153)/2)*SIN(RADIANS(PARAMETERS!$D$9-C9153)/2))))*2*3958.756</f>
        <v>1110.5268550258359</v>
      </c>
      <c r="F9153">
        <v>184.07147216797</v>
      </c>
      <c r="G9153">
        <v>212.92709350586</v>
      </c>
      <c r="H9153">
        <v>258.13024902344</v>
      </c>
      <c r="I9153">
        <v>298.59902954102</v>
      </c>
      <c r="J9153">
        <v>345.41409301758</v>
      </c>
      <c r="K9153" s="6">
        <f>IFERROR(EXP(TREND(LN($F$1:$J$1),LN(F9153:J9153),LN(Calculations!$B$3))),0)</f>
        <v>5.2980606165015195E-2</v>
      </c>
    </row>
    <row r="9154" spans="1:11" x14ac:dyDescent="0.35">
      <c r="A9154">
        <v>9151</v>
      </c>
      <c r="B9154" t="str">
        <f t="shared" si="142"/>
        <v>25-74.5</v>
      </c>
      <c r="C9154">
        <v>-74.456000723523999</v>
      </c>
      <c r="D9154">
        <v>25.311115130686002</v>
      </c>
      <c r="E9154">
        <f>ASIN(SQRT((SIN(RADIANS(PARAMETERS!$D$8-D9154)/2)*SIN(RADIANS(PARAMETERS!$D$8-D9154)/2))+(COS(RADIANS(D9154))*COS(RADIANS(PARAMETERS!$D$8))*SIN(RADIANS(PARAMETERS!$D$9-C9154)/2)*SIN(RADIANS(PARAMETERS!$D$9-C9154)/2))))*2*3958.756</f>
        <v>1124.3978899599292</v>
      </c>
      <c r="F9154">
        <v>184.12446594238</v>
      </c>
      <c r="G9154">
        <v>212.93725585938</v>
      </c>
      <c r="H9154">
        <v>258.06072998047</v>
      </c>
      <c r="I9154">
        <v>298.44717407227</v>
      </c>
      <c r="J9154">
        <v>345.15591430664</v>
      </c>
      <c r="K9154" s="6">
        <f>IFERROR(EXP(TREND(LN($F$1:$J$1),LN(F9154:J9154),LN(Calculations!$B$3))),0)</f>
        <v>5.3138518660619388E-2</v>
      </c>
    </row>
    <row r="9155" spans="1:11" x14ac:dyDescent="0.35">
      <c r="A9155">
        <v>9152</v>
      </c>
      <c r="B9155" t="str">
        <f t="shared" si="142"/>
        <v>25-74.5</v>
      </c>
      <c r="C9155">
        <v>-74.727322058425003</v>
      </c>
      <c r="D9155">
        <v>25.311115130686002</v>
      </c>
      <c r="E9155">
        <f>ASIN(SQRT((SIN(RADIANS(PARAMETERS!$D$8-D9155)/2)*SIN(RADIANS(PARAMETERS!$D$8-D9155)/2))+(COS(RADIANS(D9155))*COS(RADIANS(PARAMETERS!$D$8))*SIN(RADIANS(PARAMETERS!$D$9-C9155)/2)*SIN(RADIANS(PARAMETERS!$D$9-C9155)/2))))*2*3958.756</f>
        <v>1138.3693026623353</v>
      </c>
      <c r="F9155">
        <v>184.12950134277</v>
      </c>
      <c r="G9155">
        <v>212.87593078613</v>
      </c>
      <c r="H9155">
        <v>257.87911987305</v>
      </c>
      <c r="I9155">
        <v>298.14343261719</v>
      </c>
      <c r="J9155">
        <v>344.69653320313</v>
      </c>
      <c r="K9155" s="6">
        <f>IFERROR(EXP(TREND(LN($F$1:$J$1),LN(F9155:J9155),LN(Calculations!$B$3))),0)</f>
        <v>5.3258009680465353E-2</v>
      </c>
    </row>
    <row r="9156" spans="1:11" x14ac:dyDescent="0.35">
      <c r="A9156">
        <v>9153</v>
      </c>
      <c r="B9156" t="str">
        <f t="shared" si="142"/>
        <v>25-75</v>
      </c>
      <c r="C9156">
        <v>-74.998643393324997</v>
      </c>
      <c r="D9156">
        <v>25.311115130686002</v>
      </c>
      <c r="E9156">
        <f>ASIN(SQRT((SIN(RADIANS(PARAMETERS!$D$8-D9156)/2)*SIN(RADIANS(PARAMETERS!$D$8-D9156)/2))+(COS(RADIANS(D9156))*COS(RADIANS(PARAMETERS!$D$8))*SIN(RADIANS(PARAMETERS!$D$9-C9156)/2)*SIN(RADIANS(PARAMETERS!$D$9-C9156)/2))))*2*3958.756</f>
        <v>1152.4374037295663</v>
      </c>
      <c r="F9156">
        <v>184.1443939209</v>
      </c>
      <c r="G9156">
        <v>212.82949829102</v>
      </c>
      <c r="H9156">
        <v>257.72128295898</v>
      </c>
      <c r="I9156">
        <v>297.87243652344</v>
      </c>
      <c r="J9156">
        <v>344.28115844727</v>
      </c>
      <c r="K9156" s="6">
        <f>IFERROR(EXP(TREND(LN($F$1:$J$1),LN(F9156:J9156),LN(Calculations!$B$3))),0)</f>
        <v>5.3385820631954586E-2</v>
      </c>
    </row>
    <row r="9157" spans="1:11" x14ac:dyDescent="0.35">
      <c r="A9157">
        <v>9154</v>
      </c>
      <c r="B9157" t="str">
        <f t="shared" ref="B9157:B9220" si="143">MROUND(D9157,1)&amp;MROUND(C9157,-0.5)</f>
        <v>25-75.5</v>
      </c>
      <c r="C9157">
        <v>-75.269964728226</v>
      </c>
      <c r="D9157">
        <v>25.311115130686002</v>
      </c>
      <c r="E9157">
        <f>ASIN(SQRT((SIN(RADIANS(PARAMETERS!$D$8-D9157)/2)*SIN(RADIANS(PARAMETERS!$D$8-D9157)/2))+(COS(RADIANS(D9157))*COS(RADIANS(PARAMETERS!$D$8))*SIN(RADIANS(PARAMETERS!$D$9-C9157)/2)*SIN(RADIANS(PARAMETERS!$D$9-C9157)/2))))*2*3958.756</f>
        <v>1166.5986562768421</v>
      </c>
      <c r="F9157">
        <v>184.10925292969</v>
      </c>
      <c r="G9157">
        <v>212.7188873291</v>
      </c>
      <c r="H9157">
        <v>257.47561645508</v>
      </c>
      <c r="I9157">
        <v>297.49114990234</v>
      </c>
      <c r="J9157">
        <v>343.7282409668</v>
      </c>
      <c r="K9157" s="6">
        <f>IFERROR(EXP(TREND(LN($F$1:$J$1),LN(F9157:J9157),LN(Calculations!$B$3))),0)</f>
        <v>5.3455682562977197E-2</v>
      </c>
    </row>
    <row r="9158" spans="1:11" x14ac:dyDescent="0.35">
      <c r="A9158">
        <v>9155</v>
      </c>
      <c r="B9158" t="str">
        <f t="shared" si="143"/>
        <v>25-75.5</v>
      </c>
      <c r="C9158">
        <v>-75.541286063127004</v>
      </c>
      <c r="D9158">
        <v>25.311115130686002</v>
      </c>
      <c r="E9158">
        <f>ASIN(SQRT((SIN(RADIANS(PARAMETERS!$D$8-D9158)/2)*SIN(RADIANS(PARAMETERS!$D$8-D9158)/2))+(COS(RADIANS(D9158))*COS(RADIANS(PARAMETERS!$D$8))*SIN(RADIANS(PARAMETERS!$D$9-C9158)/2)*SIN(RADIANS(PARAMETERS!$D$9-C9158)/2))))*2*3958.756</f>
        <v>1180.8496696957227</v>
      </c>
      <c r="F9158">
        <v>183.92176818848</v>
      </c>
      <c r="G9158">
        <v>212.40899658203</v>
      </c>
      <c r="H9158">
        <v>256.95162963867</v>
      </c>
      <c r="I9158">
        <v>296.75592041016</v>
      </c>
      <c r="J9158">
        <v>342.72903442383</v>
      </c>
      <c r="K9158" s="6">
        <f>IFERROR(EXP(TREND(LN($F$1:$J$1),LN(F9158:J9158),LN(Calculations!$B$3))),0)</f>
        <v>5.3353229457497327E-2</v>
      </c>
    </row>
    <row r="9159" spans="1:11" x14ac:dyDescent="0.35">
      <c r="A9159">
        <v>9156</v>
      </c>
      <c r="B9159" t="str">
        <f t="shared" si="143"/>
        <v>25-76</v>
      </c>
      <c r="C9159">
        <v>-75.812607398028007</v>
      </c>
      <c r="D9159">
        <v>25.311115130686002</v>
      </c>
      <c r="E9159">
        <f>ASIN(SQRT((SIN(RADIANS(PARAMETERS!$D$8-D9159)/2)*SIN(RADIANS(PARAMETERS!$D$8-D9159)/2))+(COS(RADIANS(D9159))*COS(RADIANS(PARAMETERS!$D$8))*SIN(RADIANS(PARAMETERS!$D$9-C9159)/2)*SIN(RADIANS(PARAMETERS!$D$9-C9159)/2))))*2*3958.756</f>
        <v>1195.1871935828406</v>
      </c>
      <c r="F9159">
        <v>183.60409545898</v>
      </c>
      <c r="G9159">
        <v>211.93707275391</v>
      </c>
      <c r="H9159">
        <v>256.21310424805</v>
      </c>
      <c r="I9159">
        <v>295.75674438477</v>
      </c>
      <c r="J9159">
        <v>341.40649414063</v>
      </c>
      <c r="K9159" s="6">
        <f>IFERROR(EXP(TREND(LN($F$1:$J$1),LN(F9159:J9159),LN(Calculations!$B$3))),0)</f>
        <v>5.3088702494223206E-2</v>
      </c>
    </row>
    <row r="9160" spans="1:11" x14ac:dyDescent="0.35">
      <c r="A9160">
        <v>9157</v>
      </c>
      <c r="B9160" t="str">
        <f t="shared" si="143"/>
        <v>25-76</v>
      </c>
      <c r="C9160">
        <v>-76.083928732928996</v>
      </c>
      <c r="D9160">
        <v>25.311115130686002</v>
      </c>
      <c r="E9160">
        <f>ASIN(SQRT((SIN(RADIANS(PARAMETERS!$D$8-D9160)/2)*SIN(RADIANS(PARAMETERS!$D$8-D9160)/2))+(COS(RADIANS(D9160))*COS(RADIANS(PARAMETERS!$D$8))*SIN(RADIANS(PARAMETERS!$D$9-C9160)/2)*SIN(RADIANS(PARAMETERS!$D$9-C9160)/2))))*2*3958.756</f>
        <v>1209.6081118486961</v>
      </c>
      <c r="F9160">
        <v>183.18849182129</v>
      </c>
      <c r="G9160">
        <v>211.34016418457</v>
      </c>
      <c r="H9160">
        <v>255.30424499512</v>
      </c>
      <c r="I9160">
        <v>294.54412841797</v>
      </c>
      <c r="J9160">
        <v>339.81802368164</v>
      </c>
      <c r="K9160" s="6">
        <f>IFERROR(EXP(TREND(LN($F$1:$J$1),LN(F9160:J9160),LN(Calculations!$B$3))),0)</f>
        <v>5.2707952888845055E-2</v>
      </c>
    </row>
    <row r="9161" spans="1:11" x14ac:dyDescent="0.35">
      <c r="A9161">
        <v>9158</v>
      </c>
      <c r="B9161" t="str">
        <f t="shared" si="143"/>
        <v>25-76.5</v>
      </c>
      <c r="C9161">
        <v>-76.355250067829999</v>
      </c>
      <c r="D9161">
        <v>25.311115130686002</v>
      </c>
      <c r="E9161">
        <f>ASIN(SQRT((SIN(RADIANS(PARAMETERS!$D$8-D9161)/2)*SIN(RADIANS(PARAMETERS!$D$8-D9161)/2))+(COS(RADIANS(D9161))*COS(RADIANS(PARAMETERS!$D$8))*SIN(RADIANS(PARAMETERS!$D$9-C9161)/2)*SIN(RADIANS(PARAMETERS!$D$9-C9161)/2))))*2*3958.756</f>
        <v>1224.1094370138198</v>
      </c>
      <c r="F9161">
        <v>182.76058959961</v>
      </c>
      <c r="G9161">
        <v>210.72473144531</v>
      </c>
      <c r="H9161">
        <v>254.36587524414</v>
      </c>
      <c r="I9161">
        <v>293.29104614258</v>
      </c>
      <c r="J9161">
        <v>338.17523193359</v>
      </c>
      <c r="K9161" s="6">
        <f>IFERROR(EXP(TREND(LN($F$1:$J$1),LN(F9161:J9161),LN(Calculations!$B$3))),0)</f>
        <v>5.231787757775961E-2</v>
      </c>
    </row>
    <row r="9162" spans="1:11" x14ac:dyDescent="0.35">
      <c r="A9162">
        <v>9159</v>
      </c>
      <c r="B9162" t="str">
        <f t="shared" si="143"/>
        <v>25-76.5</v>
      </c>
      <c r="C9162">
        <v>-76.626571402731003</v>
      </c>
      <c r="D9162">
        <v>25.311115130686002</v>
      </c>
      <c r="E9162">
        <f>ASIN(SQRT((SIN(RADIANS(PARAMETERS!$D$8-D9162)/2)*SIN(RADIANS(PARAMETERS!$D$8-D9162)/2))+(COS(RADIANS(D9162))*COS(RADIANS(PARAMETERS!$D$8))*SIN(RADIANS(PARAMETERS!$D$9-C9162)/2)*SIN(RADIANS(PARAMETERS!$D$9-C9162)/2))))*2*3958.756</f>
        <v>1238.6883046968846</v>
      </c>
      <c r="F9162">
        <v>182.46829223633</v>
      </c>
      <c r="G9162">
        <v>210.30187988281</v>
      </c>
      <c r="H9162">
        <v>253.71813964844</v>
      </c>
      <c r="I9162">
        <v>292.42407226563</v>
      </c>
      <c r="J9162">
        <v>337.03677368164</v>
      </c>
      <c r="K9162" s="6">
        <f>IFERROR(EXP(TREND(LN($F$1:$J$1),LN(F9162:J9162),LN(Calculations!$B$3))),0)</f>
        <v>5.2055256232418294E-2</v>
      </c>
    </row>
    <row r="9163" spans="1:11" x14ac:dyDescent="0.35">
      <c r="A9163">
        <v>9160</v>
      </c>
      <c r="B9163" t="str">
        <f t="shared" si="143"/>
        <v>25-77</v>
      </c>
      <c r="C9163">
        <v>-76.897892737632006</v>
      </c>
      <c r="D9163">
        <v>25.311115130686002</v>
      </c>
      <c r="E9163">
        <f>ASIN(SQRT((SIN(RADIANS(PARAMETERS!$D$8-D9163)/2)*SIN(RADIANS(PARAMETERS!$D$8-D9163)/2))+(COS(RADIANS(D9163))*COS(RADIANS(PARAMETERS!$D$8))*SIN(RADIANS(PARAMETERS!$D$9-C9163)/2)*SIN(RADIANS(PARAMETERS!$D$9-C9163)/2))))*2*3958.756</f>
        <v>1253.3419682973943</v>
      </c>
      <c r="F9163">
        <v>182.23861694336</v>
      </c>
      <c r="G9163">
        <v>209.97229003906</v>
      </c>
      <c r="H9163">
        <v>253.21676635742</v>
      </c>
      <c r="I9163">
        <v>291.75555419922</v>
      </c>
      <c r="J9163">
        <v>336.16146850586</v>
      </c>
      <c r="K9163" s="6">
        <f>IFERROR(EXP(TREND(LN($F$1:$J$1),LN(F9163:J9163),LN(Calculations!$B$3))),0)</f>
        <v>5.1844162336909874E-2</v>
      </c>
    </row>
    <row r="9164" spans="1:11" x14ac:dyDescent="0.35">
      <c r="A9164">
        <v>9161</v>
      </c>
      <c r="B9164" t="str">
        <f t="shared" si="143"/>
        <v>25-77</v>
      </c>
      <c r="C9164">
        <v>-77.169214072532995</v>
      </c>
      <c r="D9164">
        <v>25.311115130686002</v>
      </c>
      <c r="E9164">
        <f>ASIN(SQRT((SIN(RADIANS(PARAMETERS!$D$8-D9164)/2)*SIN(RADIANS(PARAMETERS!$D$8-D9164)/2))+(COS(RADIANS(D9164))*COS(RADIANS(PARAMETERS!$D$8))*SIN(RADIANS(PARAMETERS!$D$9-C9164)/2)*SIN(RADIANS(PARAMETERS!$D$9-C9164)/2))))*2*3958.756</f>
        <v>1268.0677938738725</v>
      </c>
      <c r="F9164">
        <v>181.99726867676</v>
      </c>
      <c r="G9164">
        <v>209.63613891602</v>
      </c>
      <c r="H9164">
        <v>252.7186126709</v>
      </c>
      <c r="I9164">
        <v>291.10052490234</v>
      </c>
      <c r="J9164">
        <v>335.31326293945</v>
      </c>
      <c r="K9164" s="6">
        <f>IFERROR(EXP(TREND(LN($F$1:$J$1),LN(F9164:J9164),LN(Calculations!$B$3))),0)</f>
        <v>5.1605119657436277E-2</v>
      </c>
    </row>
    <row r="9165" spans="1:11" x14ac:dyDescent="0.35">
      <c r="A9165">
        <v>9162</v>
      </c>
      <c r="B9165" t="str">
        <f t="shared" si="143"/>
        <v>25-77.5</v>
      </c>
      <c r="C9165">
        <v>-77.440535407433998</v>
      </c>
      <c r="D9165">
        <v>25.311115130686002</v>
      </c>
      <c r="E9165">
        <f>ASIN(SQRT((SIN(RADIANS(PARAMETERS!$D$8-D9165)/2)*SIN(RADIANS(PARAMETERS!$D$8-D9165)/2))+(COS(RADIANS(D9165))*COS(RADIANS(PARAMETERS!$D$8))*SIN(RADIANS(PARAMETERS!$D$9-C9165)/2)*SIN(RADIANS(PARAMETERS!$D$9-C9165)/2))))*2*3958.756</f>
        <v>1282.8632552170288</v>
      </c>
      <c r="F9165">
        <v>181.76843261719</v>
      </c>
      <c r="G9165">
        <v>209.33322143555</v>
      </c>
      <c r="H9165">
        <v>252.29061889648</v>
      </c>
      <c r="I9165">
        <v>290.55270385742</v>
      </c>
      <c r="J9165">
        <v>334.61898803711</v>
      </c>
      <c r="K9165" s="6">
        <f>IFERROR(EXP(TREND(LN($F$1:$J$1),LN(F9165:J9165),LN(Calculations!$B$3))),0)</f>
        <v>5.1352402146535171E-2</v>
      </c>
    </row>
    <row r="9166" spans="1:11" x14ac:dyDescent="0.35">
      <c r="A9166">
        <v>9163</v>
      </c>
      <c r="B9166" t="str">
        <f t="shared" si="143"/>
        <v>25-77.5</v>
      </c>
      <c r="C9166">
        <v>-77.711856742335002</v>
      </c>
      <c r="D9166">
        <v>25.311115130686002</v>
      </c>
      <c r="E9166">
        <f>ASIN(SQRT((SIN(RADIANS(PARAMETERS!$D$8-D9166)/2)*SIN(RADIANS(PARAMETERS!$D$8-D9166)/2))+(COS(RADIANS(D9166))*COS(RADIANS(PARAMETERS!$D$8))*SIN(RADIANS(PARAMETERS!$D$9-C9166)/2)*SIN(RADIANS(PARAMETERS!$D$9-C9166)/2))))*2*3958.756</f>
        <v>1297.7259291162063</v>
      </c>
      <c r="F9166">
        <v>181.5143737793</v>
      </c>
      <c r="G9166">
        <v>209.00611877441</v>
      </c>
      <c r="H9166">
        <v>251.84129333496</v>
      </c>
      <c r="I9166">
        <v>289.98715209961</v>
      </c>
      <c r="J9166">
        <v>333.91217041016</v>
      </c>
      <c r="K9166" s="6">
        <f>IFERROR(EXP(TREND(LN($F$1:$J$1),LN(F9166:J9166),LN(Calculations!$B$3))),0)</f>
        <v>5.1057200994053774E-2</v>
      </c>
    </row>
    <row r="9167" spans="1:11" x14ac:dyDescent="0.35">
      <c r="A9167">
        <v>9164</v>
      </c>
      <c r="B9167" t="str">
        <f t="shared" si="143"/>
        <v>25-78</v>
      </c>
      <c r="C9167">
        <v>-77.983178077236005</v>
      </c>
      <c r="D9167">
        <v>25.311115130686002</v>
      </c>
      <c r="E9167">
        <f>ASIN(SQRT((SIN(RADIANS(PARAMETERS!$D$8-D9167)/2)*SIN(RADIANS(PARAMETERS!$D$8-D9167)/2))+(COS(RADIANS(D9167))*COS(RADIANS(PARAMETERS!$D$8))*SIN(RADIANS(PARAMETERS!$D$9-C9167)/2)*SIN(RADIANS(PARAMETERS!$D$9-C9167)/2))))*2*3958.756</f>
        <v>1312.653490816401</v>
      </c>
      <c r="F9167">
        <v>181.22529602051</v>
      </c>
      <c r="G9167">
        <v>208.63963317871</v>
      </c>
      <c r="H9167">
        <v>251.34602355957</v>
      </c>
      <c r="I9167">
        <v>289.36996459961</v>
      </c>
      <c r="J9167">
        <v>333.14736938477</v>
      </c>
      <c r="K9167" s="6">
        <f>IFERROR(EXP(TREND(LN($F$1:$J$1),LN(F9167:J9167),LN(Calculations!$B$3))),0)</f>
        <v>5.0713013766760878E-2</v>
      </c>
    </row>
    <row r="9168" spans="1:11" x14ac:dyDescent="0.35">
      <c r="A9168">
        <v>9165</v>
      </c>
      <c r="B9168" t="str">
        <f t="shared" si="143"/>
        <v>25-78.5</v>
      </c>
      <c r="C9168">
        <v>-78.254499412136994</v>
      </c>
      <c r="D9168">
        <v>25.311115130686002</v>
      </c>
      <c r="E9168">
        <f>ASIN(SQRT((SIN(RADIANS(PARAMETERS!$D$8-D9168)/2)*SIN(RADIANS(PARAMETERS!$D$8-D9168)/2))+(COS(RADIANS(D9168))*COS(RADIANS(PARAMETERS!$D$8))*SIN(RADIANS(PARAMETERS!$D$9-C9168)/2)*SIN(RADIANS(PARAMETERS!$D$9-C9168)/2))))*2*3958.756</f>
        <v>1327.6437096623665</v>
      </c>
      <c r="F9168">
        <v>180.95651245117</v>
      </c>
      <c r="G9168">
        <v>208.31773376465</v>
      </c>
      <c r="H9168">
        <v>250.93827819824</v>
      </c>
      <c r="I9168">
        <v>288.88305664063</v>
      </c>
      <c r="J9168">
        <v>332.56655883789</v>
      </c>
      <c r="K9168" s="6">
        <f>IFERROR(EXP(TREND(LN($F$1:$J$1),LN(F9168:J9168),LN(Calculations!$B$3))),0)</f>
        <v>5.0363997764540556E-2</v>
      </c>
    </row>
    <row r="9169" spans="1:11" x14ac:dyDescent="0.35">
      <c r="A9169">
        <v>9166</v>
      </c>
      <c r="B9169" t="str">
        <f t="shared" si="143"/>
        <v>25-78.5</v>
      </c>
      <c r="C9169">
        <v>-78.525820747037997</v>
      </c>
      <c r="D9169">
        <v>25.311115130686002</v>
      </c>
      <c r="E9169">
        <f>ASIN(SQRT((SIN(RADIANS(PARAMETERS!$D$8-D9169)/2)*SIN(RADIANS(PARAMETERS!$D$8-D9169)/2))+(COS(RADIANS(D9169))*COS(RADIANS(PARAMETERS!$D$8))*SIN(RADIANS(PARAMETERS!$D$9-C9169)/2)*SIN(RADIANS(PARAMETERS!$D$9-C9169)/2))))*2*3958.756</f>
        <v>1342.6944449256462</v>
      </c>
      <c r="F9169">
        <v>180.54235839844</v>
      </c>
      <c r="G9169">
        <v>207.81825256348</v>
      </c>
      <c r="H9169">
        <v>250.30039978027</v>
      </c>
      <c r="I9169">
        <v>288.1171875</v>
      </c>
      <c r="J9169">
        <v>331.64849853516</v>
      </c>
      <c r="K9169" s="6">
        <f>IFERROR(EXP(TREND(LN($F$1:$J$1),LN(F9169:J9169),LN(Calculations!$B$3))),0)</f>
        <v>4.9834516612893467E-2</v>
      </c>
    </row>
    <row r="9170" spans="1:11" x14ac:dyDescent="0.35">
      <c r="A9170">
        <v>9167</v>
      </c>
      <c r="B9170" t="str">
        <f t="shared" si="143"/>
        <v>25-79</v>
      </c>
      <c r="C9170">
        <v>-78.797142081939</v>
      </c>
      <c r="D9170">
        <v>25.311115130686002</v>
      </c>
      <c r="E9170">
        <f>ASIN(SQRT((SIN(RADIANS(PARAMETERS!$D$8-D9170)/2)*SIN(RADIANS(PARAMETERS!$D$8-D9170)/2))+(COS(RADIANS(D9170))*COS(RADIANS(PARAMETERS!$D$8))*SIN(RADIANS(PARAMETERS!$D$9-C9170)/2)*SIN(RADIANS(PARAMETERS!$D$9-C9170)/2))))*2*3958.756</f>
        <v>1357.8036418098684</v>
      </c>
      <c r="F9170">
        <v>179.91316223145</v>
      </c>
      <c r="G9170">
        <v>207.05094909668</v>
      </c>
      <c r="H9170">
        <v>249.30522155762</v>
      </c>
      <c r="I9170">
        <v>286.91027832031</v>
      </c>
      <c r="J9170">
        <v>330.18911743164</v>
      </c>
      <c r="K9170" s="6">
        <f>IFERROR(EXP(TREND(LN($F$1:$J$1),LN(F9170:J9170),LN(Calculations!$B$3))),0)</f>
        <v>4.9051902908448047E-2</v>
      </c>
    </row>
    <row r="9171" spans="1:11" x14ac:dyDescent="0.35">
      <c r="A9171">
        <v>9168</v>
      </c>
      <c r="B9171" t="str">
        <f t="shared" si="143"/>
        <v>25-79</v>
      </c>
      <c r="C9171">
        <v>-79.068463416840004</v>
      </c>
      <c r="D9171">
        <v>25.311115130686002</v>
      </c>
      <c r="E9171">
        <f>ASIN(SQRT((SIN(RADIANS(PARAMETERS!$D$8-D9171)/2)*SIN(RADIANS(PARAMETERS!$D$8-D9171)/2))+(COS(RADIANS(D9171))*COS(RADIANS(PARAMETERS!$D$8))*SIN(RADIANS(PARAMETERS!$D$9-C9171)/2)*SIN(RADIANS(PARAMETERS!$D$9-C9171)/2))))*2*3958.756</f>
        <v>1372.9693276292699</v>
      </c>
      <c r="F9171">
        <v>179.06265258789</v>
      </c>
      <c r="G9171">
        <v>206.15982055664</v>
      </c>
      <c r="H9171">
        <v>248.16474914551</v>
      </c>
      <c r="I9171">
        <v>285.54025268555</v>
      </c>
      <c r="J9171">
        <v>328.54751586914</v>
      </c>
      <c r="K9171" s="6">
        <f>IFERROR(EXP(TREND(LN($F$1:$J$1),LN(F9171:J9171),LN(Calculations!$B$3))),0)</f>
        <v>4.800407465606029E-2</v>
      </c>
    </row>
    <row r="9172" spans="1:11" x14ac:dyDescent="0.35">
      <c r="A9172">
        <v>9169</v>
      </c>
      <c r="B9172" t="str">
        <f t="shared" si="143"/>
        <v>25-79.5</v>
      </c>
      <c r="C9172">
        <v>-79.339784751741007</v>
      </c>
      <c r="D9172">
        <v>25.311115130686002</v>
      </c>
      <c r="E9172">
        <f>ASIN(SQRT((SIN(RADIANS(PARAMETERS!$D$8-D9172)/2)*SIN(RADIANS(PARAMETERS!$D$8-D9172)/2))+(COS(RADIANS(D9172))*COS(RADIANS(PARAMETERS!$D$8))*SIN(RADIANS(PARAMETERS!$D$9-C9172)/2)*SIN(RADIANS(PARAMETERS!$D$9-C9172)/2))))*2*3958.756</f>
        <v>1388.1896081550874</v>
      </c>
      <c r="F9172">
        <v>178.21594238281</v>
      </c>
      <c r="G9172">
        <v>205.32467651367</v>
      </c>
      <c r="H9172">
        <v>247.09646606445</v>
      </c>
      <c r="I9172">
        <v>284.25765991211</v>
      </c>
      <c r="J9172">
        <v>327.01156616211</v>
      </c>
      <c r="K9172" s="6">
        <f>IFERROR(EXP(TREND(LN($F$1:$J$1),LN(F9172:J9172),LN(Calculations!$B$3))),0)</f>
        <v>4.6982914663958465E-2</v>
      </c>
    </row>
    <row r="9173" spans="1:11" x14ac:dyDescent="0.35">
      <c r="A9173">
        <v>9170</v>
      </c>
      <c r="B9173" t="str">
        <f t="shared" si="143"/>
        <v>25-79.5</v>
      </c>
      <c r="C9173">
        <v>-79.611106086641996</v>
      </c>
      <c r="D9173">
        <v>25.311115130686002</v>
      </c>
      <c r="E9173">
        <f>ASIN(SQRT((SIN(RADIANS(PARAMETERS!$D$8-D9173)/2)*SIN(RADIANS(PARAMETERS!$D$8-D9173)/2))+(COS(RADIANS(D9173))*COS(RADIANS(PARAMETERS!$D$8))*SIN(RADIANS(PARAMETERS!$D$9-C9173)/2)*SIN(RADIANS(PARAMETERS!$D$9-C9173)/2))))*2*3958.756</f>
        <v>1403.4626641242705</v>
      </c>
      <c r="F9173">
        <v>177.50741577148</v>
      </c>
      <c r="G9173">
        <v>204.61666870117</v>
      </c>
      <c r="H9173">
        <v>246.1867980957</v>
      </c>
      <c r="I9173">
        <v>283.162109375</v>
      </c>
      <c r="J9173">
        <v>325.69583129883</v>
      </c>
      <c r="K9173" s="6">
        <f>IFERROR(EXP(TREND(LN($F$1:$J$1),LN(F9173:J9173),LN(Calculations!$B$3))),0)</f>
        <v>4.61440334609102E-2</v>
      </c>
    </row>
    <row r="9174" spans="1:11" x14ac:dyDescent="0.35">
      <c r="A9174">
        <v>9171</v>
      </c>
      <c r="B9174" t="str">
        <f t="shared" si="143"/>
        <v>25-80</v>
      </c>
      <c r="C9174">
        <v>-79.882427421542999</v>
      </c>
      <c r="D9174">
        <v>25.311115130686002</v>
      </c>
      <c r="E9174">
        <f>ASIN(SQRT((SIN(RADIANS(PARAMETERS!$D$8-D9174)/2)*SIN(RADIANS(PARAMETERS!$D$8-D9174)/2))+(COS(RADIANS(D9174))*COS(RADIANS(PARAMETERS!$D$8))*SIN(RADIANS(PARAMETERS!$D$9-C9174)/2)*SIN(RADIANS(PARAMETERS!$D$9-C9174)/2))))*2*3958.756</f>
        <v>1418.7867479048425</v>
      </c>
      <c r="F9174">
        <v>176.87828063965</v>
      </c>
      <c r="G9174">
        <v>203.9821472168</v>
      </c>
      <c r="H9174">
        <v>245.37655639648</v>
      </c>
      <c r="I9174">
        <v>282.19030761719</v>
      </c>
      <c r="J9174">
        <v>324.53302001953</v>
      </c>
      <c r="K9174" s="6">
        <f>IFERROR(EXP(TREND(LN($F$1:$J$1),LN(F9174:J9174),LN(Calculations!$B$3))),0)</f>
        <v>4.5403230831473275E-2</v>
      </c>
    </row>
    <row r="9175" spans="1:11" x14ac:dyDescent="0.35">
      <c r="A9175">
        <v>9172</v>
      </c>
      <c r="B9175" t="str">
        <f t="shared" si="143"/>
        <v>25-80</v>
      </c>
      <c r="C9175">
        <v>-80.153748756444003</v>
      </c>
      <c r="D9175">
        <v>25.311115130686002</v>
      </c>
      <c r="E9175">
        <f>ASIN(SQRT((SIN(RADIANS(PARAMETERS!$D$8-D9175)/2)*SIN(RADIANS(PARAMETERS!$D$8-D9175)/2))+(COS(RADIANS(D9175))*COS(RADIANS(PARAMETERS!$D$8))*SIN(RADIANS(PARAMETERS!$D$9-C9175)/2)*SIN(RADIANS(PARAMETERS!$D$9-C9175)/2))))*2*3958.756</f>
        <v>1434.1601803121348</v>
      </c>
      <c r="F9175">
        <v>176.27491760254</v>
      </c>
      <c r="G9175">
        <v>203.32539367676</v>
      </c>
      <c r="H9175">
        <v>244.51780700684</v>
      </c>
      <c r="I9175">
        <v>281.14352416992</v>
      </c>
      <c r="J9175">
        <v>323.26168823242</v>
      </c>
      <c r="K9175" s="6">
        <f>IFERROR(EXP(TREND(LN($F$1:$J$1),LN(F9175:J9175),LN(Calculations!$B$3))),0)</f>
        <v>4.4713583740237511E-2</v>
      </c>
    </row>
    <row r="9176" spans="1:11" x14ac:dyDescent="0.35">
      <c r="A9176">
        <v>9173</v>
      </c>
      <c r="B9176" t="str">
        <f t="shared" si="143"/>
        <v>25-80.5</v>
      </c>
      <c r="C9176">
        <v>-80.425070091345006</v>
      </c>
      <c r="D9176">
        <v>25.311115130686002</v>
      </c>
      <c r="E9176">
        <f>ASIN(SQRT((SIN(RADIANS(PARAMETERS!$D$8-D9176)/2)*SIN(RADIANS(PARAMETERS!$D$8-D9176)/2))+(COS(RADIANS(D9176))*COS(RADIANS(PARAMETERS!$D$8))*SIN(RADIANS(PARAMETERS!$D$9-C9176)/2)*SIN(RADIANS(PARAMETERS!$D$9-C9176)/2))))*2*3958.756</f>
        <v>1449.58134757015</v>
      </c>
      <c r="F9176">
        <v>175.7306060791</v>
      </c>
      <c r="G9176">
        <v>202.70025634766</v>
      </c>
      <c r="H9176">
        <v>243.6858215332</v>
      </c>
      <c r="I9176">
        <v>280.11752319336</v>
      </c>
      <c r="J9176">
        <v>322.00250244141</v>
      </c>
      <c r="K9176" s="6">
        <f>IFERROR(EXP(TREND(LN($F$1:$J$1),LN(F9176:J9176),LN(Calculations!$B$3))),0)</f>
        <v>4.4107244952959659E-2</v>
      </c>
    </row>
    <row r="9177" spans="1:11" x14ac:dyDescent="0.35">
      <c r="A9177">
        <v>9174</v>
      </c>
      <c r="B9177" t="str">
        <f t="shared" si="143"/>
        <v>25-80.5</v>
      </c>
      <c r="C9177">
        <v>-80.696391426245995</v>
      </c>
      <c r="D9177">
        <v>25.311115130686002</v>
      </c>
      <c r="E9177">
        <f>ASIN(SQRT((SIN(RADIANS(PARAMETERS!$D$8-D9177)/2)*SIN(RADIANS(PARAMETERS!$D$8-D9177)/2))+(COS(RADIANS(D9177))*COS(RADIANS(PARAMETERS!$D$8))*SIN(RADIANS(PARAMETERS!$D$9-C9177)/2)*SIN(RADIANS(PARAMETERS!$D$9-C9177)/2))))*2*3958.756</f>
        <v>1465.0486984122786</v>
      </c>
      <c r="F9177">
        <v>175.31593322754</v>
      </c>
      <c r="G9177">
        <v>202.22412109375</v>
      </c>
      <c r="H9177">
        <v>243.05282592773</v>
      </c>
      <c r="I9177">
        <v>279.33731079102</v>
      </c>
      <c r="J9177">
        <v>321.04531860352</v>
      </c>
      <c r="K9177" s="6">
        <f>IFERROR(EXP(TREND(LN($F$1:$J$1),LN(F9177:J9177),LN(Calculations!$B$3))),0)</f>
        <v>4.3648142651110403E-2</v>
      </c>
    </row>
    <row r="9178" spans="1:11" x14ac:dyDescent="0.35">
      <c r="A9178">
        <v>9175</v>
      </c>
      <c r="B9178" t="str">
        <f t="shared" si="143"/>
        <v>25-81</v>
      </c>
      <c r="C9178">
        <v>-80.967712761146998</v>
      </c>
      <c r="D9178">
        <v>25.311115130686002</v>
      </c>
      <c r="E9178">
        <f>ASIN(SQRT((SIN(RADIANS(PARAMETERS!$D$8-D9178)/2)*SIN(RADIANS(PARAMETERS!$D$8-D9178)/2))+(COS(RADIANS(D9178))*COS(RADIANS(PARAMETERS!$D$8))*SIN(RADIANS(PARAMETERS!$D$9-C9178)/2)*SIN(RADIANS(PARAMETERS!$D$9-C9178)/2))))*2*3958.756</f>
        <v>1480.5607413157056</v>
      </c>
      <c r="F9178">
        <v>174.97354125977</v>
      </c>
      <c r="G9178">
        <v>201.80740356445</v>
      </c>
      <c r="H9178">
        <v>242.4853515625</v>
      </c>
      <c r="I9178">
        <v>278.62713623047</v>
      </c>
      <c r="J9178">
        <v>320.16247558594</v>
      </c>
      <c r="K9178" s="6">
        <f>IFERROR(EXP(TREND(LN($F$1:$J$1),LN(F9178:J9178),LN(Calculations!$B$3))),0)</f>
        <v>4.3280935940341513E-2</v>
      </c>
    </row>
    <row r="9179" spans="1:11" x14ac:dyDescent="0.35">
      <c r="A9179">
        <v>9176</v>
      </c>
      <c r="B9179" t="str">
        <f t="shared" si="143"/>
        <v>25-81</v>
      </c>
      <c r="C9179">
        <v>-81.239034096048002</v>
      </c>
      <c r="D9179">
        <v>25.311115130686002</v>
      </c>
      <c r="E9179">
        <f>ASIN(SQRT((SIN(RADIANS(PARAMETERS!$D$8-D9179)/2)*SIN(RADIANS(PARAMETERS!$D$8-D9179)/2))+(COS(RADIANS(D9179))*COS(RADIANS(PARAMETERS!$D$8))*SIN(RADIANS(PARAMETERS!$D$9-C9179)/2)*SIN(RADIANS(PARAMETERS!$D$9-C9179)/2))))*2*3958.756</f>
        <v>1496.1160418638822</v>
      </c>
      <c r="F9179">
        <v>174.71849060059</v>
      </c>
      <c r="G9179">
        <v>201.47917175293</v>
      </c>
      <c r="H9179">
        <v>242.03489685059</v>
      </c>
      <c r="I9179">
        <v>278.06069946289</v>
      </c>
      <c r="J9179">
        <v>319.45526123047</v>
      </c>
      <c r="K9179" s="6">
        <f>IFERROR(EXP(TREND(LN($F$1:$J$1),LN(F9179:J9179),LN(Calculations!$B$3))),0)</f>
        <v>4.3010315699174281E-2</v>
      </c>
    </row>
    <row r="9180" spans="1:11" x14ac:dyDescent="0.35">
      <c r="A9180">
        <v>9177</v>
      </c>
      <c r="B9180" t="str">
        <f t="shared" si="143"/>
        <v>25-81.5</v>
      </c>
      <c r="C9180">
        <v>-81.510355430949005</v>
      </c>
      <c r="D9180">
        <v>25.311115130686002</v>
      </c>
      <c r="E9180">
        <f>ASIN(SQRT((SIN(RADIANS(PARAMETERS!$D$8-D9180)/2)*SIN(RADIANS(PARAMETERS!$D$8-D9180)/2))+(COS(RADIANS(D9180))*COS(RADIANS(PARAMETERS!$D$8))*SIN(RADIANS(PARAMETERS!$D$9-C9180)/2)*SIN(RADIANS(PARAMETERS!$D$9-C9180)/2))))*2*3958.756</f>
        <v>1511.7132202315979</v>
      </c>
      <c r="F9180">
        <v>174.57431030273</v>
      </c>
      <c r="G9180">
        <v>201.29951477051</v>
      </c>
      <c r="H9180">
        <v>241.79667663574</v>
      </c>
      <c r="I9180">
        <v>277.76745605469</v>
      </c>
      <c r="J9180">
        <v>319.09579467773</v>
      </c>
      <c r="K9180" s="6">
        <f>IFERROR(EXP(TREND(LN($F$1:$J$1),LN(F9180:J9180),LN(Calculations!$B$3))),0)</f>
        <v>4.2850812053005047E-2</v>
      </c>
    </row>
    <row r="9181" spans="1:11" x14ac:dyDescent="0.35">
      <c r="A9181">
        <v>9178</v>
      </c>
      <c r="B9181" t="str">
        <f t="shared" si="143"/>
        <v>25-82</v>
      </c>
      <c r="C9181">
        <v>-81.781676765849994</v>
      </c>
      <c r="D9181">
        <v>25.311115130686002</v>
      </c>
      <c r="E9181">
        <f>ASIN(SQRT((SIN(RADIANS(PARAMETERS!$D$8-D9181)/2)*SIN(RADIANS(PARAMETERS!$D$8-D9181)/2))+(COS(RADIANS(D9181))*COS(RADIANS(PARAMETERS!$D$8))*SIN(RADIANS(PARAMETERS!$D$9-C9181)/2)*SIN(RADIANS(PARAMETERS!$D$9-C9181)/2))))*2*3958.756</f>
        <v>1527.3509487872907</v>
      </c>
      <c r="F9181">
        <v>174.44526672363</v>
      </c>
      <c r="G9181">
        <v>201.13339233398</v>
      </c>
      <c r="H9181">
        <v>241.56855773926</v>
      </c>
      <c r="I9181">
        <v>277.48040771484</v>
      </c>
      <c r="J9181">
        <v>318.73715209961</v>
      </c>
      <c r="K9181" s="6">
        <f>IFERROR(EXP(TREND(LN($F$1:$J$1),LN(F9181:J9181),LN(Calculations!$B$3))),0)</f>
        <v>4.2714603739647472E-2</v>
      </c>
    </row>
    <row r="9182" spans="1:11" x14ac:dyDescent="0.35">
      <c r="A9182">
        <v>9179</v>
      </c>
      <c r="B9182" t="str">
        <f t="shared" si="143"/>
        <v>25-82</v>
      </c>
      <c r="C9182">
        <v>-82.052998100750997</v>
      </c>
      <c r="D9182">
        <v>25.311115130686002</v>
      </c>
      <c r="E9182">
        <f>ASIN(SQRT((SIN(RADIANS(PARAMETERS!$D$8-D9182)/2)*SIN(RADIANS(PARAMETERS!$D$8-D9182)/2))+(COS(RADIANS(D9182))*COS(RADIANS(PARAMETERS!$D$8))*SIN(RADIANS(PARAMETERS!$D$9-C9182)/2)*SIN(RADIANS(PARAMETERS!$D$9-C9182)/2))))*2*3958.756</f>
        <v>1543.0279498073803</v>
      </c>
      <c r="F9182">
        <v>174.47175598145</v>
      </c>
      <c r="G9182">
        <v>201.16859436035</v>
      </c>
      <c r="H9182">
        <v>241.61825561523</v>
      </c>
      <c r="I9182">
        <v>277.54379272461</v>
      </c>
      <c r="J9182">
        <v>318.81713867188</v>
      </c>
      <c r="K9182" s="6">
        <f>IFERROR(EXP(TREND(LN($F$1:$J$1),LN(F9182:J9182),LN(Calculations!$B$3))),0)</f>
        <v>4.2741589533270501E-2</v>
      </c>
    </row>
    <row r="9183" spans="1:11" x14ac:dyDescent="0.35">
      <c r="A9183">
        <v>9180</v>
      </c>
      <c r="B9183" t="str">
        <f t="shared" si="143"/>
        <v>25-82.5</v>
      </c>
      <c r="C9183">
        <v>-82.324319435652001</v>
      </c>
      <c r="D9183">
        <v>25.311115130686002</v>
      </c>
      <c r="E9183">
        <f>ASIN(SQRT((SIN(RADIANS(PARAMETERS!$D$8-D9183)/2)*SIN(RADIANS(PARAMETERS!$D$8-D9183)/2))+(COS(RADIANS(D9183))*COS(RADIANS(PARAMETERS!$D$8))*SIN(RADIANS(PARAMETERS!$D$9-C9183)/2)*SIN(RADIANS(PARAMETERS!$D$9-C9183)/2))))*2*3958.756</f>
        <v>1558.7429932975765</v>
      </c>
      <c r="F9183">
        <v>174.78733825684</v>
      </c>
      <c r="G9183">
        <v>201.5821685791</v>
      </c>
      <c r="H9183">
        <v>242.19879150391</v>
      </c>
      <c r="I9183">
        <v>278.283203125</v>
      </c>
      <c r="J9183">
        <v>319.74954223633</v>
      </c>
      <c r="K9183" s="6">
        <f>IFERROR(EXP(TREND(LN($F$1:$J$1),LN(F9183:J9183),LN(Calculations!$B$3))),0)</f>
        <v>4.3065190452410904E-2</v>
      </c>
    </row>
    <row r="9184" spans="1:11" x14ac:dyDescent="0.35">
      <c r="A9184">
        <v>9181</v>
      </c>
      <c r="B9184" t="str">
        <f t="shared" si="143"/>
        <v>25-82.5</v>
      </c>
      <c r="C9184">
        <v>-82.595640770553004</v>
      </c>
      <c r="D9184">
        <v>25.311115130686002</v>
      </c>
      <c r="E9184">
        <f>ASIN(SQRT((SIN(RADIANS(PARAMETERS!$D$8-D9184)/2)*SIN(RADIANS(PARAMETERS!$D$8-D9184)/2))+(COS(RADIANS(D9184))*COS(RADIANS(PARAMETERS!$D$8))*SIN(RADIANS(PARAMETERS!$D$9-C9184)/2)*SIN(RADIANS(PARAMETERS!$D$9-C9184)/2))))*2*3958.756</f>
        <v>1574.4948949162767</v>
      </c>
      <c r="F9184">
        <v>175.4253692627</v>
      </c>
      <c r="G9184">
        <v>202.26098632813</v>
      </c>
      <c r="H9184">
        <v>243.13500976563</v>
      </c>
      <c r="I9184">
        <v>279.46292114258</v>
      </c>
      <c r="J9184">
        <v>321.22375488281</v>
      </c>
      <c r="K9184" s="6">
        <f>IFERROR(EXP(TREND(LN($F$1:$J$1),LN(F9184:J9184),LN(Calculations!$B$3))),0)</f>
        <v>4.3733087605227441E-2</v>
      </c>
    </row>
    <row r="9185" spans="1:11" x14ac:dyDescent="0.35">
      <c r="A9185">
        <v>9182</v>
      </c>
      <c r="B9185" t="str">
        <f t="shared" si="143"/>
        <v>25-83</v>
      </c>
      <c r="C9185">
        <v>-82.866962105453993</v>
      </c>
      <c r="D9185">
        <v>25.311115130686002</v>
      </c>
      <c r="E9185">
        <f>ASIN(SQRT((SIN(RADIANS(PARAMETERS!$D$8-D9185)/2)*SIN(RADIANS(PARAMETERS!$D$8-D9185)/2))+(COS(RADIANS(D9185))*COS(RADIANS(PARAMETERS!$D$8))*SIN(RADIANS(PARAMETERS!$D$9-C9185)/2)*SIN(RADIANS(PARAMETERS!$D$9-C9185)/2))))*2*3958.756</f>
        <v>1590.2825139953304</v>
      </c>
      <c r="F9185">
        <v>176.14710998535</v>
      </c>
      <c r="G9185">
        <v>203.00639343262</v>
      </c>
      <c r="H9185">
        <v>244.1815032959</v>
      </c>
      <c r="I9185">
        <v>280.79571533203</v>
      </c>
      <c r="J9185">
        <v>322.90423583984</v>
      </c>
      <c r="K9185" s="6">
        <f>IFERROR(EXP(TREND(LN($F$1:$J$1),LN(F9185:J9185),LN(Calculations!$B$3))),0)</f>
        <v>4.4477638917668733E-2</v>
      </c>
    </row>
    <row r="9186" spans="1:11" x14ac:dyDescent="0.35">
      <c r="A9186">
        <v>9183</v>
      </c>
      <c r="B9186" t="str">
        <f t="shared" si="143"/>
        <v>25-83</v>
      </c>
      <c r="C9186">
        <v>-83.138283440354996</v>
      </c>
      <c r="D9186">
        <v>25.311115130686002</v>
      </c>
      <c r="E9186">
        <f>ASIN(SQRT((SIN(RADIANS(PARAMETERS!$D$8-D9186)/2)*SIN(RADIANS(PARAMETERS!$D$8-D9186)/2))+(COS(RADIANS(D9186))*COS(RADIANS(PARAMETERS!$D$8))*SIN(RADIANS(PARAMETERS!$D$9-C9186)/2)*SIN(RADIANS(PARAMETERS!$D$9-C9186)/2))))*2*3958.756</f>
        <v>1606.1047516536319</v>
      </c>
      <c r="F9186">
        <v>176.78900146484</v>
      </c>
      <c r="G9186">
        <v>203.71681213379</v>
      </c>
      <c r="H9186">
        <v>245.22041320801</v>
      </c>
      <c r="I9186">
        <v>282.15036010742</v>
      </c>
      <c r="J9186">
        <v>324.64553833008</v>
      </c>
      <c r="K9186" s="6">
        <f>IFERROR(EXP(TREND(LN($F$1:$J$1),LN(F9186:J9186),LN(Calculations!$B$3))),0)</f>
        <v>4.5107052467823115E-2</v>
      </c>
    </row>
    <row r="9187" spans="1:11" x14ac:dyDescent="0.35">
      <c r="A9187">
        <v>9184</v>
      </c>
      <c r="B9187" t="str">
        <f t="shared" si="143"/>
        <v>25-83.5</v>
      </c>
      <c r="C9187">
        <v>-83.409604775255005</v>
      </c>
      <c r="D9187">
        <v>25.311115130686002</v>
      </c>
      <c r="E9187">
        <f>ASIN(SQRT((SIN(RADIANS(PARAMETERS!$D$8-D9187)/2)*SIN(RADIANS(PARAMETERS!$D$8-D9187)/2))+(COS(RADIANS(D9187))*COS(RADIANS(PARAMETERS!$D$8))*SIN(RADIANS(PARAMETERS!$D$9-C9187)/2)*SIN(RADIANS(PARAMETERS!$D$9-C9187)/2))))*2*3958.756</f>
        <v>1621.9605489990981</v>
      </c>
      <c r="F9187">
        <v>177.28199768066</v>
      </c>
      <c r="G9187">
        <v>204.26741027832</v>
      </c>
      <c r="H9187">
        <v>246.04586791992</v>
      </c>
      <c r="I9187">
        <v>283.24133300781</v>
      </c>
      <c r="J9187">
        <v>326.06283569336</v>
      </c>
      <c r="K9187" s="6">
        <f>IFERROR(EXP(TREND(LN($F$1:$J$1),LN(F9187:J9187),LN(Calculations!$B$3))),0)</f>
        <v>4.5573303277885183E-2</v>
      </c>
    </row>
    <row r="9188" spans="1:11" x14ac:dyDescent="0.35">
      <c r="A9188">
        <v>9185</v>
      </c>
      <c r="B9188" t="str">
        <f t="shared" si="143"/>
        <v>25-83.5</v>
      </c>
      <c r="C9188">
        <v>-83.680926110155994</v>
      </c>
      <c r="D9188">
        <v>25.311115130686002</v>
      </c>
      <c r="E9188">
        <f>ASIN(SQRT((SIN(RADIANS(PARAMETERS!$D$8-D9188)/2)*SIN(RADIANS(PARAMETERS!$D$8-D9188)/2))+(COS(RADIANS(D9188))*COS(RADIANS(PARAMETERS!$D$8))*SIN(RADIANS(PARAMETERS!$D$9-C9188)/2)*SIN(RADIANS(PARAMETERS!$D$9-C9188)/2))))*2*3958.756</f>
        <v>1637.8488854152065</v>
      </c>
      <c r="F9188">
        <v>177.67308044434</v>
      </c>
      <c r="G9188">
        <v>204.74194335938</v>
      </c>
      <c r="H9188">
        <v>246.78456115723</v>
      </c>
      <c r="I9188">
        <v>284.23684692383</v>
      </c>
      <c r="J9188">
        <v>327.37564086914</v>
      </c>
      <c r="K9188" s="6">
        <f>IFERROR(EXP(TREND(LN($F$1:$J$1),LN(F9188:J9188),LN(Calculations!$B$3))),0)</f>
        <v>4.5915079308763887E-2</v>
      </c>
    </row>
    <row r="9189" spans="1:11" x14ac:dyDescent="0.35">
      <c r="A9189">
        <v>9186</v>
      </c>
      <c r="B9189" t="str">
        <f t="shared" si="143"/>
        <v>25-84</v>
      </c>
      <c r="C9189">
        <v>-83.952247445056997</v>
      </c>
      <c r="D9189">
        <v>25.311115130686002</v>
      </c>
      <c r="E9189">
        <f>ASIN(SQRT((SIN(RADIANS(PARAMETERS!$D$8-D9189)/2)*SIN(RADIANS(PARAMETERS!$D$8-D9189)/2))+(COS(RADIANS(D9189))*COS(RADIANS(PARAMETERS!$D$8))*SIN(RADIANS(PARAMETERS!$D$9-C9189)/2)*SIN(RADIANS(PARAMETERS!$D$9-C9189)/2))))*2*3958.756</f>
        <v>1653.7687769271838</v>
      </c>
      <c r="F9189">
        <v>178.00451660156</v>
      </c>
      <c r="G9189">
        <v>205.18940734863</v>
      </c>
      <c r="H9189">
        <v>247.51037597656</v>
      </c>
      <c r="I9189">
        <v>285.23510742188</v>
      </c>
      <c r="J9189">
        <v>328.71215820313</v>
      </c>
      <c r="K9189" s="6">
        <f>IFERROR(EXP(TREND(LN($F$1:$J$1),LN(F9189:J9189),LN(Calculations!$B$3))),0)</f>
        <v>4.6170485270780028E-2</v>
      </c>
    </row>
    <row r="9190" spans="1:11" x14ac:dyDescent="0.35">
      <c r="A9190">
        <v>9187</v>
      </c>
      <c r="B9190" t="str">
        <f t="shared" si="143"/>
        <v>25-84</v>
      </c>
      <c r="C9190">
        <v>-84.223568779958001</v>
      </c>
      <c r="D9190">
        <v>25.311115130686002</v>
      </c>
      <c r="E9190">
        <f>ASIN(SQRT((SIN(RADIANS(PARAMETERS!$D$8-D9190)/2)*SIN(RADIANS(PARAMETERS!$D$8-D9190)/2))+(COS(RADIANS(D9190))*COS(RADIANS(PARAMETERS!$D$8))*SIN(RADIANS(PARAMETERS!$D$9-C9190)/2)*SIN(RADIANS(PARAMETERS!$D$9-C9190)/2))))*2*3958.756</f>
        <v>1669.7192746451531</v>
      </c>
      <c r="F9190">
        <v>178.23802185059</v>
      </c>
      <c r="G9190">
        <v>205.53044128418</v>
      </c>
      <c r="H9190">
        <v>248.09825134277</v>
      </c>
      <c r="I9190">
        <v>286.06631469727</v>
      </c>
      <c r="J9190">
        <v>329.84707641602</v>
      </c>
      <c r="K9190" s="6">
        <f>IFERROR(EXP(TREND(LN($F$1:$J$1),LN(F9190:J9190),LN(Calculations!$B$3))),0)</f>
        <v>4.6311831910814193E-2</v>
      </c>
    </row>
    <row r="9191" spans="1:11" x14ac:dyDescent="0.35">
      <c r="A9191">
        <v>9188</v>
      </c>
      <c r="B9191" t="str">
        <f t="shared" si="143"/>
        <v>25-84.5</v>
      </c>
      <c r="C9191">
        <v>-84.494890114859004</v>
      </c>
      <c r="D9191">
        <v>25.311115130686002</v>
      </c>
      <c r="E9191">
        <f>ASIN(SQRT((SIN(RADIANS(PARAMETERS!$D$8-D9191)/2)*SIN(RADIANS(PARAMETERS!$D$8-D9191)/2))+(COS(RADIANS(D9191))*COS(RADIANS(PARAMETERS!$D$8))*SIN(RADIANS(PARAMETERS!$D$9-C9191)/2)*SIN(RADIANS(PARAMETERS!$D$9-C9191)/2))))*2*3958.756</f>
        <v>1685.6994632796998</v>
      </c>
      <c r="F9191">
        <v>178.42926025391</v>
      </c>
      <c r="G9191">
        <v>205.8514251709</v>
      </c>
      <c r="H9191">
        <v>248.67579650879</v>
      </c>
      <c r="I9191">
        <v>286.89791870117</v>
      </c>
      <c r="J9191">
        <v>330.99694824219</v>
      </c>
      <c r="K9191" s="6">
        <f>IFERROR(EXP(TREND(LN($F$1:$J$1),LN(F9191:J9191),LN(Calculations!$B$3))),0)</f>
        <v>4.6391890122248647E-2</v>
      </c>
    </row>
    <row r="9192" spans="1:11" x14ac:dyDescent="0.35">
      <c r="A9192">
        <v>9189</v>
      </c>
      <c r="B9192" t="str">
        <f t="shared" si="143"/>
        <v>25-85</v>
      </c>
      <c r="C9192">
        <v>-84.766211449759993</v>
      </c>
      <c r="D9192">
        <v>25.311115130686002</v>
      </c>
      <c r="E9192">
        <f>ASIN(SQRT((SIN(RADIANS(PARAMETERS!$D$8-D9192)/2)*SIN(RADIANS(PARAMETERS!$D$8-D9192)/2))+(COS(RADIANS(D9192))*COS(RADIANS(PARAMETERS!$D$8))*SIN(RADIANS(PARAMETERS!$D$9-C9192)/2)*SIN(RADIANS(PARAMETERS!$D$9-C9192)/2))))*2*3958.756</f>
        <v>1701.7084597266692</v>
      </c>
      <c r="F9192">
        <v>178.60107421875</v>
      </c>
      <c r="G9192">
        <v>206.18153381348</v>
      </c>
      <c r="H9192">
        <v>249.28527832031</v>
      </c>
      <c r="I9192">
        <v>287.78503417969</v>
      </c>
      <c r="J9192">
        <v>332.23266601563</v>
      </c>
      <c r="K9192" s="6">
        <f>IFERROR(EXP(TREND(LN($F$1:$J$1),LN(F9192:J9192),LN(Calculations!$B$3))),0)</f>
        <v>4.6433649680021359E-2</v>
      </c>
    </row>
    <row r="9193" spans="1:11" x14ac:dyDescent="0.35">
      <c r="A9193">
        <v>9190</v>
      </c>
      <c r="B9193" t="str">
        <f t="shared" si="143"/>
        <v>25-85</v>
      </c>
      <c r="C9193">
        <v>-85.037532784660996</v>
      </c>
      <c r="D9193">
        <v>25.311115130686002</v>
      </c>
      <c r="E9193">
        <f>ASIN(SQRT((SIN(RADIANS(PARAMETERS!$D$8-D9193)/2)*SIN(RADIANS(PARAMETERS!$D$8-D9193)/2))+(COS(RADIANS(D9193))*COS(RADIANS(PARAMETERS!$D$8))*SIN(RADIANS(PARAMETERS!$D$9-C9193)/2)*SIN(RADIANS(PARAMETERS!$D$9-C9193)/2))))*2*3958.756</f>
        <v>1717.7454117177865</v>
      </c>
      <c r="F9193">
        <v>178.66734313965</v>
      </c>
      <c r="G9193">
        <v>206.36950683594</v>
      </c>
      <c r="H9193">
        <v>249.69065856934</v>
      </c>
      <c r="I9193">
        <v>288.40853881836</v>
      </c>
      <c r="J9193">
        <v>333.13195800781</v>
      </c>
      <c r="K9193" s="6">
        <f>IFERROR(EXP(TREND(LN($F$1:$J$1),LN(F9193:J9193),LN(Calculations!$B$3))),0)</f>
        <v>4.6370212963176463E-2</v>
      </c>
    </row>
    <row r="9194" spans="1:11" x14ac:dyDescent="0.35">
      <c r="A9194">
        <v>9191</v>
      </c>
      <c r="B9194" t="str">
        <f t="shared" si="143"/>
        <v>25-85.5</v>
      </c>
      <c r="C9194">
        <v>-85.308854119562</v>
      </c>
      <c r="D9194">
        <v>25.311115130686002</v>
      </c>
      <c r="E9194">
        <f>ASIN(SQRT((SIN(RADIANS(PARAMETERS!$D$8-D9194)/2)*SIN(RADIANS(PARAMETERS!$D$8-D9194)/2))+(COS(RADIANS(D9194))*COS(RADIANS(PARAMETERS!$D$8))*SIN(RADIANS(PARAMETERS!$D$9-C9194)/2)*SIN(RADIANS(PARAMETERS!$D$9-C9194)/2))))*2*3958.756</f>
        <v>1733.8094965338871</v>
      </c>
      <c r="F9194">
        <v>178.71934509277</v>
      </c>
      <c r="G9194">
        <v>206.54032897949</v>
      </c>
      <c r="H9194">
        <v>250.07438659668</v>
      </c>
      <c r="I9194">
        <v>289.00631713867</v>
      </c>
      <c r="J9194">
        <v>334.00082397461</v>
      </c>
      <c r="K9194" s="6">
        <f>IFERROR(EXP(TREND(LN($F$1:$J$1),LN(F9194:J9194),LN(Calculations!$B$3))),0)</f>
        <v>4.6290798418923203E-2</v>
      </c>
    </row>
    <row r="9195" spans="1:11" x14ac:dyDescent="0.35">
      <c r="A9195">
        <v>9192</v>
      </c>
      <c r="B9195" t="str">
        <f t="shared" si="143"/>
        <v>25-85.5</v>
      </c>
      <c r="C9195">
        <v>-85.580175454463003</v>
      </c>
      <c r="D9195">
        <v>25.311115130686002</v>
      </c>
      <c r="E9195">
        <f>ASIN(SQRT((SIN(RADIANS(PARAMETERS!$D$8-D9195)/2)*SIN(RADIANS(PARAMETERS!$D$8-D9195)/2))+(COS(RADIANS(D9195))*COS(RADIANS(PARAMETERS!$D$8))*SIN(RADIANS(PARAMETERS!$D$9-C9195)/2)*SIN(RADIANS(PARAMETERS!$D$9-C9195)/2))))*2*3958.756</f>
        <v>1749.8999197777041</v>
      </c>
      <c r="F9195">
        <v>178.77754211426</v>
      </c>
      <c r="G9195">
        <v>206.72052001953</v>
      </c>
      <c r="H9195">
        <v>250.47314453125</v>
      </c>
      <c r="I9195">
        <v>289.62493896484</v>
      </c>
      <c r="J9195">
        <v>334.89804077148</v>
      </c>
      <c r="K9195" s="6">
        <f>IFERROR(EXP(TREND(LN($F$1:$J$1),LN(F9195:J9195),LN(Calculations!$B$3))),0)</f>
        <v>4.6217060305521585E-2</v>
      </c>
    </row>
    <row r="9196" spans="1:11" x14ac:dyDescent="0.35">
      <c r="A9196">
        <v>9193</v>
      </c>
      <c r="B9196" t="str">
        <f t="shared" si="143"/>
        <v>25-86</v>
      </c>
      <c r="C9196">
        <v>-85.851496789364006</v>
      </c>
      <c r="D9196">
        <v>25.311115130686002</v>
      </c>
      <c r="E9196">
        <f>ASIN(SQRT((SIN(RADIANS(PARAMETERS!$D$8-D9196)/2)*SIN(RADIANS(PARAMETERS!$D$8-D9196)/2))+(COS(RADIANS(D9196))*COS(RADIANS(PARAMETERS!$D$8))*SIN(RADIANS(PARAMETERS!$D$9-C9196)/2)*SIN(RADIANS(PARAMETERS!$D$9-C9196)/2))))*2*3958.756</f>
        <v>1766.0159142033033</v>
      </c>
      <c r="F9196">
        <v>178.75230407715</v>
      </c>
      <c r="G9196">
        <v>206.77850341797</v>
      </c>
      <c r="H9196">
        <v>250.68292236328</v>
      </c>
      <c r="I9196">
        <v>289.98947143555</v>
      </c>
      <c r="J9196">
        <v>335.46041870117</v>
      </c>
      <c r="K9196" s="6">
        <f>IFERROR(EXP(TREND(LN($F$1:$J$1),LN(F9196:J9196),LN(Calculations!$B$3))),0)</f>
        <v>4.6074470883504463E-2</v>
      </c>
    </row>
    <row r="9197" spans="1:11" x14ac:dyDescent="0.35">
      <c r="A9197">
        <v>9194</v>
      </c>
      <c r="B9197" t="str">
        <f t="shared" si="143"/>
        <v>25-86</v>
      </c>
      <c r="C9197">
        <v>-86.122818124264995</v>
      </c>
      <c r="D9197">
        <v>25.311115130686002</v>
      </c>
      <c r="E9197">
        <f>ASIN(SQRT((SIN(RADIANS(PARAMETERS!$D$8-D9197)/2)*SIN(RADIANS(PARAMETERS!$D$8-D9197)/2))+(COS(RADIANS(D9197))*COS(RADIANS(PARAMETERS!$D$8))*SIN(RADIANS(PARAMETERS!$D$9-C9197)/2)*SIN(RADIANS(PARAMETERS!$D$9-C9197)/2))))*2*3958.756</f>
        <v>1782.1567385993926</v>
      </c>
      <c r="F9197">
        <v>178.71981811523</v>
      </c>
      <c r="G9197">
        <v>206.81983947754</v>
      </c>
      <c r="H9197">
        <v>250.85940551758</v>
      </c>
      <c r="I9197">
        <v>290.30410766602</v>
      </c>
      <c r="J9197">
        <v>335.95211791992</v>
      </c>
      <c r="K9197" s="6">
        <f>IFERROR(EXP(TREND(LN($F$1:$J$1),LN(F9197:J9197),LN(Calculations!$B$3))),0)</f>
        <v>4.5934731868652011E-2</v>
      </c>
    </row>
    <row r="9198" spans="1:11" x14ac:dyDescent="0.35">
      <c r="A9198">
        <v>9195</v>
      </c>
      <c r="B9198" t="str">
        <f t="shared" si="143"/>
        <v>25-86.5</v>
      </c>
      <c r="C9198">
        <v>-86.394139459165999</v>
      </c>
      <c r="D9198">
        <v>25.311115130686002</v>
      </c>
      <c r="E9198">
        <f>ASIN(SQRT((SIN(RADIANS(PARAMETERS!$D$8-D9198)/2)*SIN(RADIANS(PARAMETERS!$D$8-D9198)/2))+(COS(RADIANS(D9198))*COS(RADIANS(PARAMETERS!$D$8))*SIN(RADIANS(PARAMETERS!$D$9-C9198)/2)*SIN(RADIANS(PARAMETERS!$D$9-C9198)/2))))*2*3958.756</f>
        <v>1798.3216767238662</v>
      </c>
      <c r="F9198">
        <v>178.68530273438</v>
      </c>
      <c r="G9198">
        <v>206.84973144531</v>
      </c>
      <c r="H9198">
        <v>251.00769042969</v>
      </c>
      <c r="I9198">
        <v>290.57385253906</v>
      </c>
      <c r="J9198">
        <v>336.37789916992</v>
      </c>
      <c r="K9198" s="6">
        <f>IFERROR(EXP(TREND(LN($F$1:$J$1),LN(F9198:J9198),LN(Calculations!$B$3))),0)</f>
        <v>4.5804757165468252E-2</v>
      </c>
    </row>
    <row r="9199" spans="1:11" x14ac:dyDescent="0.35">
      <c r="A9199">
        <v>9196</v>
      </c>
      <c r="B9199" t="str">
        <f t="shared" si="143"/>
        <v>25-86.5</v>
      </c>
      <c r="C9199">
        <v>-86.665460794067002</v>
      </c>
      <c r="D9199">
        <v>25.311115130686002</v>
      </c>
      <c r="E9199">
        <f>ASIN(SQRT((SIN(RADIANS(PARAMETERS!$D$8-D9199)/2)*SIN(RADIANS(PARAMETERS!$D$8-D9199)/2))+(COS(RADIANS(D9199))*COS(RADIANS(PARAMETERS!$D$8))*SIN(RADIANS(PARAMETERS!$D$9-C9199)/2)*SIN(RADIANS(PARAMETERS!$D$9-C9199)/2))))*2*3958.756</f>
        <v>1814.5100362870694</v>
      </c>
      <c r="F9199">
        <v>178.55728149414</v>
      </c>
      <c r="G9199">
        <v>206.75044250488</v>
      </c>
      <c r="H9199">
        <v>250.96580505371</v>
      </c>
      <c r="I9199">
        <v>290.59432983398</v>
      </c>
      <c r="J9199">
        <v>336.48156738281</v>
      </c>
      <c r="K9199" s="6">
        <f>IFERROR(EXP(TREND(LN($F$1:$J$1),LN(F9199:J9199),LN(Calculations!$B$3))),0)</f>
        <v>4.5588590282930781E-2</v>
      </c>
    </row>
    <row r="9200" spans="1:11" x14ac:dyDescent="0.35">
      <c r="A9200">
        <v>9197</v>
      </c>
      <c r="B9200" t="str">
        <f t="shared" si="143"/>
        <v>25-87</v>
      </c>
      <c r="C9200">
        <v>-86.936782128968005</v>
      </c>
      <c r="D9200">
        <v>25.311115130686002</v>
      </c>
      <c r="E9200">
        <f>ASIN(SQRT((SIN(RADIANS(PARAMETERS!$D$8-D9200)/2)*SIN(RADIANS(PARAMETERS!$D$8-D9200)/2))+(COS(RADIANS(D9200))*COS(RADIANS(PARAMETERS!$D$8))*SIN(RADIANS(PARAMETERS!$D$9-C9200)/2)*SIN(RADIANS(PARAMETERS!$D$9-C9200)/2))))*2*3958.756</f>
        <v>1830.7211479814109</v>
      </c>
      <c r="F9200">
        <v>178.41552734375</v>
      </c>
      <c r="G9200">
        <v>206.6481628418</v>
      </c>
      <c r="H9200">
        <v>250.94108581543</v>
      </c>
      <c r="I9200">
        <v>290.65292358398</v>
      </c>
      <c r="J9200">
        <v>336.65054321289</v>
      </c>
      <c r="K9200" s="6">
        <f>IFERROR(EXP(TREND(LN($F$1:$J$1),LN(F9200:J9200),LN(Calculations!$B$3))),0)</f>
        <v>4.5341671476362227E-2</v>
      </c>
    </row>
    <row r="9201" spans="1:11" x14ac:dyDescent="0.35">
      <c r="A9201">
        <v>9198</v>
      </c>
      <c r="B9201" t="str">
        <f t="shared" si="143"/>
        <v>25-87</v>
      </c>
      <c r="C9201">
        <v>-87.208103463868994</v>
      </c>
      <c r="D9201">
        <v>25.311115130686002</v>
      </c>
      <c r="E9201">
        <f>ASIN(SQRT((SIN(RADIANS(PARAMETERS!$D$8-D9201)/2)*SIN(RADIANS(PARAMETERS!$D$8-D9201)/2))+(COS(RADIANS(D9201))*COS(RADIANS(PARAMETERS!$D$8))*SIN(RADIANS(PARAMETERS!$D$9-C9201)/2)*SIN(RADIANS(PARAMETERS!$D$9-C9201)/2))))*2*3958.756</f>
        <v>1846.9543645550395</v>
      </c>
      <c r="F9201">
        <v>178.25555419922</v>
      </c>
      <c r="G9201">
        <v>206.53636169434</v>
      </c>
      <c r="H9201">
        <v>250.92346191406</v>
      </c>
      <c r="I9201">
        <v>290.73614501953</v>
      </c>
      <c r="J9201">
        <v>336.86715698242</v>
      </c>
      <c r="K9201" s="6">
        <f>IFERROR(EXP(TREND(LN($F$1:$J$1),LN(F9201:J9201),LN(Calculations!$B$3))),0)</f>
        <v>4.5061222130741138E-2</v>
      </c>
    </row>
    <row r="9202" spans="1:11" x14ac:dyDescent="0.35">
      <c r="A9202">
        <v>9199</v>
      </c>
      <c r="B9202" t="str">
        <f t="shared" si="143"/>
        <v>25-87.5</v>
      </c>
      <c r="C9202">
        <v>-87.479424798769998</v>
      </c>
      <c r="D9202">
        <v>25.311115130686002</v>
      </c>
      <c r="E9202">
        <f>ASIN(SQRT((SIN(RADIANS(PARAMETERS!$D$8-D9202)/2)*SIN(RADIANS(PARAMETERS!$D$8-D9202)/2))+(COS(RADIANS(D9202))*COS(RADIANS(PARAMETERS!$D$8))*SIN(RADIANS(PARAMETERS!$D$9-C9202)/2)*SIN(RADIANS(PARAMETERS!$D$9-C9202)/2))))*2*3958.756</f>
        <v>1863.2090599274434</v>
      </c>
      <c r="F9202">
        <v>177.99053955078</v>
      </c>
      <c r="G9202">
        <v>206.28611755371</v>
      </c>
      <c r="H9202">
        <v>250.71075439453</v>
      </c>
      <c r="I9202">
        <v>290.56982421875</v>
      </c>
      <c r="J9202">
        <v>336.76736450195</v>
      </c>
      <c r="K9202" s="6">
        <f>IFERROR(EXP(TREND(LN($F$1:$J$1),LN(F9202:J9202),LN(Calculations!$B$3))),0)</f>
        <v>4.4679451428666118E-2</v>
      </c>
    </row>
    <row r="9203" spans="1:11" x14ac:dyDescent="0.35">
      <c r="A9203">
        <v>9200</v>
      </c>
      <c r="B9203" t="str">
        <f t="shared" si="143"/>
        <v>25-88</v>
      </c>
      <c r="C9203">
        <v>-87.750746133671001</v>
      </c>
      <c r="D9203">
        <v>25.311115130686002</v>
      </c>
      <c r="E9203">
        <f>ASIN(SQRT((SIN(RADIANS(PARAMETERS!$D$8-D9203)/2)*SIN(RADIANS(PARAMETERS!$D$8-D9203)/2))+(COS(RADIANS(D9203))*COS(RADIANS(PARAMETERS!$D$8))*SIN(RADIANS(PARAMETERS!$D$9-C9203)/2)*SIN(RADIANS(PARAMETERS!$D$9-C9203)/2))))*2*3958.756</f>
        <v>1879.4846283449028</v>
      </c>
      <c r="F9203">
        <v>177.67071533203</v>
      </c>
      <c r="G9203">
        <v>205.97462463379</v>
      </c>
      <c r="H9203">
        <v>250.4273223877</v>
      </c>
      <c r="I9203">
        <v>290.32482910156</v>
      </c>
      <c r="J9203">
        <v>336.58023071289</v>
      </c>
      <c r="K9203" s="6">
        <f>IFERROR(EXP(TREND(LN($F$1:$J$1),LN(F9203:J9203),LN(Calculations!$B$3))),0)</f>
        <v>4.4235027856691603E-2</v>
      </c>
    </row>
    <row r="9204" spans="1:11" x14ac:dyDescent="0.35">
      <c r="A9204">
        <v>9201</v>
      </c>
      <c r="B9204" t="str">
        <f t="shared" si="143"/>
        <v>25-88</v>
      </c>
      <c r="C9204">
        <v>-88.022067468572004</v>
      </c>
      <c r="D9204">
        <v>25.311115130686002</v>
      </c>
      <c r="E9204">
        <f>ASIN(SQRT((SIN(RADIANS(PARAMETERS!$D$8-D9204)/2)*SIN(RADIANS(PARAMETERS!$D$8-D9204)/2))+(COS(RADIANS(D9204))*COS(RADIANS(PARAMETERS!$D$8))*SIN(RADIANS(PARAMETERS!$D$9-C9204)/2)*SIN(RADIANS(PARAMETERS!$D$9-C9204)/2))))*2*3958.756</f>
        <v>1895.7804835738757</v>
      </c>
      <c r="F9204">
        <v>177.28657531738</v>
      </c>
      <c r="G9204">
        <v>205.58854675293</v>
      </c>
      <c r="H9204">
        <v>250.05332946777</v>
      </c>
      <c r="I9204">
        <v>289.97506713867</v>
      </c>
      <c r="J9204">
        <v>336.27203369141</v>
      </c>
      <c r="K9204" s="6">
        <f>IFERROR(EXP(TREND(LN($F$1:$J$1),LN(F9204:J9204),LN(Calculations!$B$3))),0)</f>
        <v>4.3721431294624954E-2</v>
      </c>
    </row>
    <row r="9205" spans="1:11" x14ac:dyDescent="0.35">
      <c r="A9205">
        <v>9202</v>
      </c>
      <c r="B9205" t="str">
        <f t="shared" si="143"/>
        <v>25-88.5</v>
      </c>
      <c r="C9205">
        <v>-88.293388803472993</v>
      </c>
      <c r="D9205">
        <v>25.311115130686002</v>
      </c>
      <c r="E9205">
        <f>ASIN(SQRT((SIN(RADIANS(PARAMETERS!$D$8-D9205)/2)*SIN(RADIANS(PARAMETERS!$D$8-D9205)/2))+(COS(RADIANS(D9205))*COS(RADIANS(PARAMETERS!$D$8))*SIN(RADIANS(PARAMETERS!$D$9-C9205)/2)*SIN(RADIANS(PARAMETERS!$D$9-C9205)/2))))*2*3958.756</f>
        <v>1912.0960581304516</v>
      </c>
      <c r="F9205">
        <v>176.78460693359</v>
      </c>
      <c r="G9205">
        <v>205.05004882813</v>
      </c>
      <c r="H9205">
        <v>249.46868896484</v>
      </c>
      <c r="I9205">
        <v>289.35897827148</v>
      </c>
      <c r="J9205">
        <v>335.62954711914</v>
      </c>
      <c r="K9205" s="6">
        <f>IFERROR(EXP(TREND(LN($F$1:$J$1),LN(F9205:J9205),LN(Calculations!$B$3))),0)</f>
        <v>4.3097280683958496E-2</v>
      </c>
    </row>
    <row r="9206" spans="1:11" x14ac:dyDescent="0.35">
      <c r="A9206">
        <v>9203</v>
      </c>
      <c r="B9206" t="str">
        <f t="shared" si="143"/>
        <v>25-88.5</v>
      </c>
      <c r="C9206">
        <v>-88.564710138373997</v>
      </c>
      <c r="D9206">
        <v>25.311115130686002</v>
      </c>
      <c r="E9206">
        <f>ASIN(SQRT((SIN(RADIANS(PARAMETERS!$D$8-D9206)/2)*SIN(RADIANS(PARAMETERS!$D$8-D9206)/2))+(COS(RADIANS(D9206))*COS(RADIANS(PARAMETERS!$D$8))*SIN(RADIANS(PARAMETERS!$D$9-C9206)/2)*SIN(RADIANS(PARAMETERS!$D$9-C9206)/2))))*2*3958.756</f>
        <v>1928.4308025441233</v>
      </c>
      <c r="F9206">
        <v>176.26293945313</v>
      </c>
      <c r="G9206">
        <v>204.50511169434</v>
      </c>
      <c r="H9206">
        <v>248.90270996094</v>
      </c>
      <c r="I9206">
        <v>288.78784179688</v>
      </c>
      <c r="J9206">
        <v>335.06631469727</v>
      </c>
      <c r="K9206" s="6">
        <f>IFERROR(EXP(TREND(LN($F$1:$J$1),LN(F9206:J9206),LN(Calculations!$B$3))),0)</f>
        <v>4.2442480933399848E-2</v>
      </c>
    </row>
    <row r="9207" spans="1:11" x14ac:dyDescent="0.35">
      <c r="A9207">
        <v>9204</v>
      </c>
      <c r="B9207" t="str">
        <f t="shared" si="143"/>
        <v>25-89</v>
      </c>
      <c r="C9207">
        <v>-88.836031473275</v>
      </c>
      <c r="D9207">
        <v>25.311115130686002</v>
      </c>
      <c r="E9207">
        <f>ASIN(SQRT((SIN(RADIANS(PARAMETERS!$D$8-D9207)/2)*SIN(RADIANS(PARAMETERS!$D$8-D9207)/2))+(COS(RADIANS(D9207))*COS(RADIANS(PARAMETERS!$D$8))*SIN(RADIANS(PARAMETERS!$D$9-C9207)/2)*SIN(RADIANS(PARAMETERS!$D$9-C9207)/2))))*2*3958.756</f>
        <v>1944.7841846542078</v>
      </c>
      <c r="F9207">
        <v>175.71186828613</v>
      </c>
      <c r="G9207">
        <v>203.9372253418</v>
      </c>
      <c r="H9207">
        <v>248.32688903809</v>
      </c>
      <c r="I9207">
        <v>288.22128295898</v>
      </c>
      <c r="J9207">
        <v>334.5270690918</v>
      </c>
      <c r="K9207" s="6">
        <f>IFERROR(EXP(TREND(LN($F$1:$J$1),LN(F9207:J9207),LN(Calculations!$B$3))),0)</f>
        <v>4.1754194928712643E-2</v>
      </c>
    </row>
    <row r="9208" spans="1:11" x14ac:dyDescent="0.35">
      <c r="A9208">
        <v>9205</v>
      </c>
      <c r="B9208" t="str">
        <f t="shared" si="143"/>
        <v>25-89</v>
      </c>
      <c r="C9208">
        <v>-89.107352808176003</v>
      </c>
      <c r="D9208">
        <v>25.311115130686002</v>
      </c>
      <c r="E9208">
        <f>ASIN(SQRT((SIN(RADIANS(PARAMETERS!$D$8-D9208)/2)*SIN(RADIANS(PARAMETERS!$D$8-D9208)/2))+(COS(RADIANS(D9208))*COS(RADIANS(PARAMETERS!$D$8))*SIN(RADIANS(PARAMETERS!$D$9-C9208)/2)*SIN(RADIANS(PARAMETERS!$D$9-C9208)/2))))*2*3958.756</f>
        <v>1961.1556889373426</v>
      </c>
      <c r="F9208">
        <v>175.08334350586</v>
      </c>
      <c r="G9208">
        <v>203.26924133301</v>
      </c>
      <c r="H9208">
        <v>247.60911560059</v>
      </c>
      <c r="I9208">
        <v>287.47235107422</v>
      </c>
      <c r="J9208">
        <v>333.75570678711</v>
      </c>
      <c r="K9208" s="6">
        <f>IFERROR(EXP(TREND(LN($F$1:$J$1),LN(F9208:J9208),LN(Calculations!$B$3))),0)</f>
        <v>4.1006322025002373E-2</v>
      </c>
    </row>
    <row r="9209" spans="1:11" x14ac:dyDescent="0.35">
      <c r="A9209">
        <v>9206</v>
      </c>
      <c r="B9209" t="str">
        <f t="shared" si="143"/>
        <v>25-89.5</v>
      </c>
      <c r="C9209">
        <v>-89.378674143077006</v>
      </c>
      <c r="D9209">
        <v>25.311115130686002</v>
      </c>
      <c r="E9209">
        <f>ASIN(SQRT((SIN(RADIANS(PARAMETERS!$D$8-D9209)/2)*SIN(RADIANS(PARAMETERS!$D$8-D9209)/2))+(COS(RADIANS(D9209))*COS(RADIANS(PARAMETERS!$D$8))*SIN(RADIANS(PARAMETERS!$D$9-C9209)/2)*SIN(RADIANS(PARAMETERS!$D$9-C9209)/2))))*2*3958.756</f>
        <v>1977.5448158645454</v>
      </c>
      <c r="F9209">
        <v>174.45825195313</v>
      </c>
      <c r="G9209">
        <v>202.61901855469</v>
      </c>
      <c r="H9209">
        <v>246.92813110352</v>
      </c>
      <c r="I9209">
        <v>286.77938842773</v>
      </c>
      <c r="J9209">
        <v>333.0647277832</v>
      </c>
      <c r="K9209" s="6">
        <f>IFERROR(EXP(TREND(LN($F$1:$J$1),LN(F9209:J9209),LN(Calculations!$B$3))),0)</f>
        <v>4.0267855103246042E-2</v>
      </c>
    </row>
    <row r="9210" spans="1:11" x14ac:dyDescent="0.35">
      <c r="A9210">
        <v>9207</v>
      </c>
      <c r="B9210" t="str">
        <f t="shared" si="143"/>
        <v>25-89.5</v>
      </c>
      <c r="C9210">
        <v>-89.649995477977996</v>
      </c>
      <c r="D9210">
        <v>25.311115130686002</v>
      </c>
      <c r="E9210">
        <f>ASIN(SQRT((SIN(RADIANS(PARAMETERS!$D$8-D9210)/2)*SIN(RADIANS(PARAMETERS!$D$8-D9210)/2))+(COS(RADIANS(D9210))*COS(RADIANS(PARAMETERS!$D$8))*SIN(RADIANS(PARAMETERS!$D$9-C9210)/2)*SIN(RADIANS(PARAMETERS!$D$9-C9210)/2))))*2*3958.756</f>
        <v>1993.9510812864207</v>
      </c>
      <c r="F9210">
        <v>173.81660461426</v>
      </c>
      <c r="G9210">
        <v>201.95625305176</v>
      </c>
      <c r="H9210">
        <v>246.2331237793</v>
      </c>
      <c r="I9210">
        <v>286.07122802734</v>
      </c>
      <c r="J9210">
        <v>332.35717773438</v>
      </c>
      <c r="K9210" s="6">
        <f>IFERROR(EXP(TREND(LN($F$1:$J$1),LN(F9210:J9210),LN(Calculations!$B$3))),0)</f>
        <v>3.9526500787339588E-2</v>
      </c>
    </row>
    <row r="9211" spans="1:11" x14ac:dyDescent="0.35">
      <c r="A9211">
        <v>9208</v>
      </c>
      <c r="B9211" t="str">
        <f t="shared" si="143"/>
        <v>25-90</v>
      </c>
      <c r="C9211">
        <v>-89.921316812878999</v>
      </c>
      <c r="D9211">
        <v>25.311115130686002</v>
      </c>
      <c r="E9211">
        <f>ASIN(SQRT((SIN(RADIANS(PARAMETERS!$D$8-D9211)/2)*SIN(RADIANS(PARAMETERS!$D$8-D9211)/2))+(COS(RADIANS(D9211))*COS(RADIANS(PARAMETERS!$D$8))*SIN(RADIANS(PARAMETERS!$D$9-C9211)/2)*SIN(RADIANS(PARAMETERS!$D$9-C9211)/2))))*2*3958.756</f>
        <v>2010.3740158451542</v>
      </c>
      <c r="F9211">
        <v>173.11431884766</v>
      </c>
      <c r="G9211">
        <v>201.21533203125</v>
      </c>
      <c r="H9211">
        <v>245.41194152832</v>
      </c>
      <c r="I9211">
        <v>285.1891784668</v>
      </c>
      <c r="J9211">
        <v>331.41586303711</v>
      </c>
      <c r="K9211" s="6">
        <f>IFERROR(EXP(TREND(LN($F$1:$J$1),LN(F9211:J9211),LN(Calculations!$B$3))),0)</f>
        <v>3.87554966411396E-2</v>
      </c>
    </row>
    <row r="9212" spans="1:11" x14ac:dyDescent="0.35">
      <c r="A9212">
        <v>9209</v>
      </c>
      <c r="B9212" t="str">
        <f t="shared" si="143"/>
        <v>25-90</v>
      </c>
      <c r="C9212">
        <v>-90.192638147780002</v>
      </c>
      <c r="D9212">
        <v>25.311115130686002</v>
      </c>
      <c r="E9212">
        <f>ASIN(SQRT((SIN(RADIANS(PARAMETERS!$D$8-D9212)/2)*SIN(RADIANS(PARAMETERS!$D$8-D9212)/2))+(COS(RADIANS(D9212))*COS(RADIANS(PARAMETERS!$D$8))*SIN(RADIANS(PARAMETERS!$D$9-C9212)/2)*SIN(RADIANS(PARAMETERS!$D$9-C9212)/2))))*2*3958.756</f>
        <v>2026.813164412009</v>
      </c>
      <c r="F9212">
        <v>172.43775939941</v>
      </c>
      <c r="G9212">
        <v>200.5047454834</v>
      </c>
      <c r="H9212">
        <v>244.60981750488</v>
      </c>
      <c r="I9212">
        <v>284.31353759766</v>
      </c>
      <c r="J9212">
        <v>330.46374511719</v>
      </c>
      <c r="K9212" s="6">
        <f>IFERROR(EXP(TREND(LN($F$1:$J$1),LN(F9212:J9212),LN(Calculations!$B$3))),0)</f>
        <v>3.8036608417273701E-2</v>
      </c>
    </row>
    <row r="9213" spans="1:11" x14ac:dyDescent="0.35">
      <c r="A9213">
        <v>9210</v>
      </c>
      <c r="B9213" t="str">
        <f t="shared" si="143"/>
        <v>25-90.5</v>
      </c>
      <c r="C9213">
        <v>-90.463959482681005</v>
      </c>
      <c r="D9213">
        <v>25.311115130686002</v>
      </c>
      <c r="E9213">
        <f>ASIN(SQRT((SIN(RADIANS(PARAMETERS!$D$8-D9213)/2)*SIN(RADIANS(PARAMETERS!$D$8-D9213)/2))+(COS(RADIANS(D9213))*COS(RADIANS(PARAMETERS!$D$8))*SIN(RADIANS(PARAMETERS!$D$9-C9213)/2)*SIN(RADIANS(PARAMETERS!$D$9-C9213)/2))))*2*3958.756</f>
        <v>2043.2680855491144</v>
      </c>
      <c r="F9213">
        <v>171.75917053223</v>
      </c>
      <c r="G9213">
        <v>199.78825378418</v>
      </c>
      <c r="H9213">
        <v>243.77349853516</v>
      </c>
      <c r="I9213">
        <v>283.37454223633</v>
      </c>
      <c r="J9213">
        <v>329.41058349609</v>
      </c>
      <c r="K9213" s="6">
        <f>IFERROR(EXP(TREND(LN($F$1:$J$1),LN(F9213:J9213),LN(Calculations!$B$3))),0)</f>
        <v>3.7343953816948196E-2</v>
      </c>
    </row>
    <row r="9214" spans="1:11" x14ac:dyDescent="0.35">
      <c r="A9214">
        <v>9211</v>
      </c>
      <c r="B9214" t="str">
        <f t="shared" si="143"/>
        <v>25-90.5</v>
      </c>
      <c r="C9214">
        <v>-90.735280817581994</v>
      </c>
      <c r="D9214">
        <v>25.311115130686002</v>
      </c>
      <c r="E9214">
        <f>ASIN(SQRT((SIN(RADIANS(PARAMETERS!$D$8-D9214)/2)*SIN(RADIANS(PARAMETERS!$D$8-D9214)/2))+(COS(RADIANS(D9214))*COS(RADIANS(PARAMETERS!$D$8))*SIN(RADIANS(PARAMETERS!$D$9-C9214)/2)*SIN(RADIANS(PARAMETERS!$D$9-C9214)/2))))*2*3958.756</f>
        <v>2059.7383509943766</v>
      </c>
      <c r="F9214">
        <v>171.03161621094</v>
      </c>
      <c r="G9214">
        <v>199.01313781738</v>
      </c>
      <c r="H9214">
        <v>242.83053588867</v>
      </c>
      <c r="I9214">
        <v>282.28073120117</v>
      </c>
      <c r="J9214">
        <v>328.14166259766</v>
      </c>
      <c r="K9214" s="6">
        <f>IFERROR(EXP(TREND(LN($F$1:$J$1),LN(F9214:J9214),LN(Calculations!$B$3))),0)</f>
        <v>3.6634614210094084E-2</v>
      </c>
    </row>
    <row r="9215" spans="1:11" x14ac:dyDescent="0.35">
      <c r="A9215">
        <v>9212</v>
      </c>
      <c r="B9215" t="str">
        <f t="shared" si="143"/>
        <v>26-50</v>
      </c>
      <c r="C9215">
        <v>-50.037080582435998</v>
      </c>
      <c r="D9215">
        <v>25.582436465587001</v>
      </c>
      <c r="E9215">
        <f>ASIN(SQRT((SIN(RADIANS(PARAMETERS!$D$8-D9215)/2)*SIN(RADIANS(PARAMETERS!$D$8-D9215)/2))+(COS(RADIANS(D9215))*COS(RADIANS(PARAMETERS!$D$8))*SIN(RADIANS(PARAMETERS!$D$9-C9215)/2)*SIN(RADIANS(PARAMETERS!$D$9-C9215)/2))))*2*3958.756</f>
        <v>980.59701043627342</v>
      </c>
      <c r="F9215">
        <v>111.95604705811</v>
      </c>
      <c r="G9215">
        <v>147.04434204102</v>
      </c>
      <c r="H9215">
        <v>185.85949707031</v>
      </c>
      <c r="I9215">
        <v>211.00563049316</v>
      </c>
      <c r="J9215">
        <v>239.55654907227</v>
      </c>
      <c r="K9215" s="6">
        <f>IFERROR(EXP(TREND(LN($F$1:$J$1),LN(F9215:J9215),LN(Calculations!$B$3))),0)</f>
        <v>7.6447432424944003E-3</v>
      </c>
    </row>
    <row r="9216" spans="1:11" x14ac:dyDescent="0.35">
      <c r="A9216">
        <v>9213</v>
      </c>
      <c r="B9216" t="str">
        <f t="shared" si="143"/>
        <v>26-50.5</v>
      </c>
      <c r="C9216">
        <v>-50.308401917337001</v>
      </c>
      <c r="D9216">
        <v>25.582436465587001</v>
      </c>
      <c r="E9216">
        <f>ASIN(SQRT((SIN(RADIANS(PARAMETERS!$D$8-D9216)/2)*SIN(RADIANS(PARAMETERS!$D$8-D9216)/2))+(COS(RADIANS(D9216))*COS(RADIANS(PARAMETERS!$D$8))*SIN(RADIANS(PARAMETERS!$D$9-C9216)/2)*SIN(RADIANS(PARAMETERS!$D$9-C9216)/2))))*2*3958.756</f>
        <v>968.44546983509599</v>
      </c>
      <c r="F9216">
        <v>113.69652557373</v>
      </c>
      <c r="G9216">
        <v>149.49325561523</v>
      </c>
      <c r="H9216">
        <v>187.40715026855</v>
      </c>
      <c r="I9216">
        <v>212.83628845215</v>
      </c>
      <c r="J9216">
        <v>241.71858215332</v>
      </c>
      <c r="K9216" s="6">
        <f>IFERROR(EXP(TREND(LN($F$1:$J$1),LN(F9216:J9216),LN(Calculations!$B$3))),0)</f>
        <v>8.0548481595585017E-3</v>
      </c>
    </row>
    <row r="9217" spans="1:11" x14ac:dyDescent="0.35">
      <c r="A9217">
        <v>9214</v>
      </c>
      <c r="B9217" t="str">
        <f t="shared" si="143"/>
        <v>26-50.5</v>
      </c>
      <c r="C9217">
        <v>-50.579723252237997</v>
      </c>
      <c r="D9217">
        <v>25.582436465587001</v>
      </c>
      <c r="E9217">
        <f>ASIN(SQRT((SIN(RADIANS(PARAMETERS!$D$8-D9217)/2)*SIN(RADIANS(PARAMETERS!$D$8-D9217)/2))+(COS(RADIANS(D9217))*COS(RADIANS(PARAMETERS!$D$8))*SIN(RADIANS(PARAMETERS!$D$9-C9217)/2)*SIN(RADIANS(PARAMETERS!$D$9-C9217)/2))))*2*3958.756</f>
        <v>956.46006160178024</v>
      </c>
      <c r="F9217">
        <v>115.41651153564</v>
      </c>
      <c r="G9217">
        <v>151.88804626465</v>
      </c>
      <c r="H9217">
        <v>188.91096496582</v>
      </c>
      <c r="I9217">
        <v>214.60624694824</v>
      </c>
      <c r="J9217">
        <v>243.79936218262</v>
      </c>
      <c r="K9217" s="6">
        <f>IFERROR(EXP(TREND(LN($F$1:$J$1),LN(F9217:J9217),LN(Calculations!$B$3))),0)</f>
        <v>8.4814440075574506E-3</v>
      </c>
    </row>
    <row r="9218" spans="1:11" x14ac:dyDescent="0.35">
      <c r="A9218">
        <v>9215</v>
      </c>
      <c r="B9218" t="str">
        <f t="shared" si="143"/>
        <v>26-51</v>
      </c>
      <c r="C9218">
        <v>-50.851044587139</v>
      </c>
      <c r="D9218">
        <v>25.582436465587001</v>
      </c>
      <c r="E9218">
        <f>ASIN(SQRT((SIN(RADIANS(PARAMETERS!$D$8-D9218)/2)*SIN(RADIANS(PARAMETERS!$D$8-D9218)/2))+(COS(RADIANS(D9218))*COS(RADIANS(PARAMETERS!$D$8))*SIN(RADIANS(PARAMETERS!$D$9-C9218)/2)*SIN(RADIANS(PARAMETERS!$D$9-C9218)/2))))*2*3958.756</f>
        <v>944.64714373444747</v>
      </c>
      <c r="F9218">
        <v>117.12120056152</v>
      </c>
      <c r="G9218">
        <v>154.21862792969</v>
      </c>
      <c r="H9218">
        <v>190.38438415527</v>
      </c>
      <c r="I9218">
        <v>216.34980773926</v>
      </c>
      <c r="J9218">
        <v>245.85948181152</v>
      </c>
      <c r="K9218" s="6">
        <f>IFERROR(EXP(TREND(LN($F$1:$J$1),LN(F9218:J9218),LN(Calculations!$B$3))),0)</f>
        <v>8.926578684094565E-3</v>
      </c>
    </row>
    <row r="9219" spans="1:11" x14ac:dyDescent="0.35">
      <c r="A9219">
        <v>9216</v>
      </c>
      <c r="B9219" t="str">
        <f t="shared" si="143"/>
        <v>26-51</v>
      </c>
      <c r="C9219">
        <v>-51.122365922039997</v>
      </c>
      <c r="D9219">
        <v>25.582436465587001</v>
      </c>
      <c r="E9219">
        <f>ASIN(SQRT((SIN(RADIANS(PARAMETERS!$D$8-D9219)/2)*SIN(RADIANS(PARAMETERS!$D$8-D9219)/2))+(COS(RADIANS(D9219))*COS(RADIANS(PARAMETERS!$D$8))*SIN(RADIANS(PARAMETERS!$D$9-C9219)/2)*SIN(RADIANS(PARAMETERS!$D$9-C9219)/2))))*2*3958.756</f>
        <v>933.01330191509498</v>
      </c>
      <c r="F9219">
        <v>118.83730316162</v>
      </c>
      <c r="G9219">
        <v>156.46920776367</v>
      </c>
      <c r="H9219">
        <v>191.86749267578</v>
      </c>
      <c r="I9219">
        <v>218.13137817383</v>
      </c>
      <c r="J9219">
        <v>247.99348449707</v>
      </c>
      <c r="K9219" s="6">
        <f>IFERROR(EXP(TREND(LN($F$1:$J$1),LN(F9219:J9219),LN(Calculations!$B$3))),0)</f>
        <v>9.3966254843576881E-3</v>
      </c>
    </row>
    <row r="9220" spans="1:11" x14ac:dyDescent="0.35">
      <c r="A9220">
        <v>9217</v>
      </c>
      <c r="B9220" t="str">
        <f t="shared" si="143"/>
        <v>26-51.5</v>
      </c>
      <c r="C9220">
        <v>-51.393687256941</v>
      </c>
      <c r="D9220">
        <v>25.582436465587001</v>
      </c>
      <c r="E9220">
        <f>ASIN(SQRT((SIN(RADIANS(PARAMETERS!$D$8-D9220)/2)*SIN(RADIANS(PARAMETERS!$D$8-D9220)/2))+(COS(RADIANS(D9220))*COS(RADIANS(PARAMETERS!$D$8))*SIN(RADIANS(PARAMETERS!$D$9-C9220)/2)*SIN(RADIANS(PARAMETERS!$D$9-C9220)/2))))*2*3958.756</f>
        <v>921.56535153421794</v>
      </c>
      <c r="F9220">
        <v>120.47539520264</v>
      </c>
      <c r="G9220">
        <v>158.54963684082</v>
      </c>
      <c r="H9220">
        <v>193.26025390625</v>
      </c>
      <c r="I9220">
        <v>219.81008911133</v>
      </c>
      <c r="J9220">
        <v>250.0106048584</v>
      </c>
      <c r="K9220" s="6">
        <f>IFERROR(EXP(TREND(LN($F$1:$J$1),LN(F9220:J9220),LN(Calculations!$B$3))),0)</f>
        <v>9.8656421766216557E-3</v>
      </c>
    </row>
    <row r="9221" spans="1:11" x14ac:dyDescent="0.35">
      <c r="A9221">
        <v>9218</v>
      </c>
      <c r="B9221" t="str">
        <f t="shared" ref="B9221:B9284" si="144">MROUND(D9221,1)&amp;MROUND(C9221,-0.5)</f>
        <v>26-51.5</v>
      </c>
      <c r="C9221">
        <v>-51.665008591842003</v>
      </c>
      <c r="D9221">
        <v>25.582436465587001</v>
      </c>
      <c r="E9221">
        <f>ASIN(SQRT((SIN(RADIANS(PARAMETERS!$D$8-D9221)/2)*SIN(RADIANS(PARAMETERS!$D$8-D9221)/2))+(COS(RADIANS(D9221))*COS(RADIANS(PARAMETERS!$D$8))*SIN(RADIANS(PARAMETERS!$D$9-C9221)/2)*SIN(RADIANS(PARAMETERS!$D$9-C9221)/2))))*2*3958.756</f>
        <v>910.31033870023862</v>
      </c>
      <c r="F9221">
        <v>122.05337524414</v>
      </c>
      <c r="G9221">
        <v>160.47973632813</v>
      </c>
      <c r="H9221">
        <v>194.5970916748</v>
      </c>
      <c r="I9221">
        <v>221.4408416748</v>
      </c>
      <c r="J9221">
        <v>251.9912109375</v>
      </c>
      <c r="K9221" s="6">
        <f>IFERROR(EXP(TREND(LN($F$1:$J$1),LN(F9221:J9221),LN(Calculations!$B$3))),0)</f>
        <v>1.0337555298651211E-2</v>
      </c>
    </row>
    <row r="9222" spans="1:11" x14ac:dyDescent="0.35">
      <c r="A9222">
        <v>9219</v>
      </c>
      <c r="B9222" t="str">
        <f t="shared" si="144"/>
        <v>26-52</v>
      </c>
      <c r="C9222">
        <v>-51.936329926742999</v>
      </c>
      <c r="D9222">
        <v>25.582436465587001</v>
      </c>
      <c r="E9222">
        <f>ASIN(SQRT((SIN(RADIANS(PARAMETERS!$D$8-D9222)/2)*SIN(RADIANS(PARAMETERS!$D$8-D9222)/2))+(COS(RADIANS(D9222))*COS(RADIANS(PARAMETERS!$D$8))*SIN(RADIANS(PARAMETERS!$D$9-C9222)/2)*SIN(RADIANS(PARAMETERS!$D$9-C9222)/2))))*2*3958.756</f>
        <v>899.25554007653398</v>
      </c>
      <c r="F9222">
        <v>123.59549713135</v>
      </c>
      <c r="G9222">
        <v>162.27372741699</v>
      </c>
      <c r="H9222">
        <v>195.91836547852</v>
      </c>
      <c r="I9222">
        <v>223.08193969727</v>
      </c>
      <c r="J9222">
        <v>254.01597595215</v>
      </c>
      <c r="K9222" s="6">
        <f>IFERROR(EXP(TREND(LN($F$1:$J$1),LN(F9222:J9222),LN(Calculations!$B$3))),0)</f>
        <v>1.0817967568887438E-2</v>
      </c>
    </row>
    <row r="9223" spans="1:11" x14ac:dyDescent="0.35">
      <c r="A9223">
        <v>9220</v>
      </c>
      <c r="B9223" t="str">
        <f t="shared" si="144"/>
        <v>26-52</v>
      </c>
      <c r="C9223">
        <v>-52.207651261644003</v>
      </c>
      <c r="D9223">
        <v>25.582436465587001</v>
      </c>
      <c r="E9223">
        <f>ASIN(SQRT((SIN(RADIANS(PARAMETERS!$D$8-D9223)/2)*SIN(RADIANS(PARAMETERS!$D$8-D9223)/2))+(COS(RADIANS(D9223))*COS(RADIANS(PARAMETERS!$D$8))*SIN(RADIANS(PARAMETERS!$D$9-C9223)/2)*SIN(RADIANS(PARAMETERS!$D$9-C9223)/2))))*2*3958.756</f>
        <v>888.40846137714618</v>
      </c>
      <c r="F9223">
        <v>125.03479003906</v>
      </c>
      <c r="G9223">
        <v>163.86265563965</v>
      </c>
      <c r="H9223">
        <v>197.12010192871</v>
      </c>
      <c r="I9223">
        <v>224.56758117676</v>
      </c>
      <c r="J9223">
        <v>255.84178161621</v>
      </c>
      <c r="K9223" s="6">
        <f>IFERROR(EXP(TREND(LN($F$1:$J$1),LN(F9223:J9223),LN(Calculations!$B$3))),0)</f>
        <v>1.1279944144486114E-2</v>
      </c>
    </row>
    <row r="9224" spans="1:11" x14ac:dyDescent="0.35">
      <c r="A9224">
        <v>9221</v>
      </c>
      <c r="B9224" t="str">
        <f t="shared" si="144"/>
        <v>26-52.5</v>
      </c>
      <c r="C9224">
        <v>-52.478972596544999</v>
      </c>
      <c r="D9224">
        <v>25.582436465587001</v>
      </c>
      <c r="E9224">
        <f>ASIN(SQRT((SIN(RADIANS(PARAMETERS!$D$8-D9224)/2)*SIN(RADIANS(PARAMETERS!$D$8-D9224)/2))+(COS(RADIANS(D9224))*COS(RADIANS(PARAMETERS!$D$8))*SIN(RADIANS(PARAMETERS!$D$9-C9224)/2)*SIN(RADIANS(PARAMETERS!$D$9-C9224)/2))))*2*3958.756</f>
        <v>877.77683434136043</v>
      </c>
      <c r="F9224">
        <v>126.41873168945</v>
      </c>
      <c r="G9224">
        <v>165.30619812012</v>
      </c>
      <c r="H9224">
        <v>198.27178955078</v>
      </c>
      <c r="I9224">
        <v>226.00018310547</v>
      </c>
      <c r="J9224">
        <v>257.61169433594</v>
      </c>
      <c r="K9224" s="6">
        <f>IFERROR(EXP(TREND(LN($F$1:$J$1),LN(F9224:J9224),LN(Calculations!$B$3))),0)</f>
        <v>1.1737951974342065E-2</v>
      </c>
    </row>
    <row r="9225" spans="1:11" x14ac:dyDescent="0.35">
      <c r="A9225">
        <v>9222</v>
      </c>
      <c r="B9225" t="str">
        <f t="shared" si="144"/>
        <v>26-53</v>
      </c>
      <c r="C9225">
        <v>-52.750293931446002</v>
      </c>
      <c r="D9225">
        <v>25.582436465587001</v>
      </c>
      <c r="E9225">
        <f>ASIN(SQRT((SIN(RADIANS(PARAMETERS!$D$8-D9225)/2)*SIN(RADIANS(PARAMETERS!$D$8-D9225)/2))+(COS(RADIANS(D9225))*COS(RADIANS(PARAMETERS!$D$8))*SIN(RADIANS(PARAMETERS!$D$9-C9225)/2)*SIN(RADIANS(PARAMETERS!$D$9-C9225)/2))))*2*3958.756</f>
        <v>867.36861199765679</v>
      </c>
      <c r="F9225">
        <v>127.78025817871</v>
      </c>
      <c r="G9225">
        <v>166.63121032715</v>
      </c>
      <c r="H9225">
        <v>199.42280578613</v>
      </c>
      <c r="I9225">
        <v>227.4510345459</v>
      </c>
      <c r="J9225">
        <v>259.42419433594</v>
      </c>
      <c r="K9225" s="6">
        <f>IFERROR(EXP(TREND(LN($F$1:$J$1),LN(F9225:J9225),LN(Calculations!$B$3))),0)</f>
        <v>1.2201655509442173E-2</v>
      </c>
    </row>
    <row r="9226" spans="1:11" x14ac:dyDescent="0.35">
      <c r="A9226">
        <v>9223</v>
      </c>
      <c r="B9226" t="str">
        <f t="shared" si="144"/>
        <v>26-53</v>
      </c>
      <c r="C9226">
        <v>-53.021615266346998</v>
      </c>
      <c r="D9226">
        <v>25.582436465587001</v>
      </c>
      <c r="E9226">
        <f>ASIN(SQRT((SIN(RADIANS(PARAMETERS!$D$8-D9226)/2)*SIN(RADIANS(PARAMETERS!$D$8-D9226)/2))+(COS(RADIANS(D9226))*COS(RADIANS(PARAMETERS!$D$8))*SIN(RADIANS(PARAMETERS!$D$9-C9226)/2)*SIN(RADIANS(PARAMETERS!$D$9-C9226)/2))))*2*3958.756</f>
        <v>857.19196201972022</v>
      </c>
      <c r="F9226">
        <v>129.0396270752</v>
      </c>
      <c r="G9226">
        <v>167.76043701172</v>
      </c>
      <c r="H9226">
        <v>200.47332763672</v>
      </c>
      <c r="I9226">
        <v>228.77365112305</v>
      </c>
      <c r="J9226">
        <v>261.07501220703</v>
      </c>
      <c r="K9226" s="6">
        <f>IFERROR(EXP(TREND(LN($F$1:$J$1),LN(F9226:J9226),LN(Calculations!$B$3))),0)</f>
        <v>1.2638885596005112E-2</v>
      </c>
    </row>
    <row r="9227" spans="1:11" x14ac:dyDescent="0.35">
      <c r="A9227">
        <v>9224</v>
      </c>
      <c r="B9227" t="str">
        <f t="shared" si="144"/>
        <v>26-53.5</v>
      </c>
      <c r="C9227">
        <v>-53.292936601248002</v>
      </c>
      <c r="D9227">
        <v>25.582436465587001</v>
      </c>
      <c r="E9227">
        <f>ASIN(SQRT((SIN(RADIANS(PARAMETERS!$D$8-D9227)/2)*SIN(RADIANS(PARAMETERS!$D$8-D9227)/2))+(COS(RADIANS(D9227))*COS(RADIANS(PARAMETERS!$D$8))*SIN(RADIANS(PARAMETERS!$D$9-C9227)/2)*SIN(RADIANS(PARAMETERS!$D$9-C9227)/2))))*2*3958.756</f>
        <v>847.25525797172622</v>
      </c>
      <c r="F9227">
        <v>130.27035522461</v>
      </c>
      <c r="G9227">
        <v>168.7854309082</v>
      </c>
      <c r="H9227">
        <v>201.51446533203</v>
      </c>
      <c r="I9227">
        <v>230.09370422363</v>
      </c>
      <c r="J9227">
        <v>262.73217773438</v>
      </c>
      <c r="K9227" s="6">
        <f>IFERROR(EXP(TREND(LN($F$1:$J$1),LN(F9227:J9227),LN(Calculations!$B$3))),0)</f>
        <v>1.3075773688380091E-2</v>
      </c>
    </row>
    <row r="9228" spans="1:11" x14ac:dyDescent="0.35">
      <c r="A9228">
        <v>9225</v>
      </c>
      <c r="B9228" t="str">
        <f t="shared" si="144"/>
        <v>26-53.5</v>
      </c>
      <c r="C9228">
        <v>-53.564257936148998</v>
      </c>
      <c r="D9228">
        <v>25.582436465587001</v>
      </c>
      <c r="E9228">
        <f>ASIN(SQRT((SIN(RADIANS(PARAMETERS!$D$8-D9228)/2)*SIN(RADIANS(PARAMETERS!$D$8-D9228)/2))+(COS(RADIANS(D9228))*COS(RADIANS(PARAMETERS!$D$8))*SIN(RADIANS(PARAMETERS!$D$9-C9228)/2)*SIN(RADIANS(PARAMETERS!$D$9-C9228)/2))))*2*3958.756</f>
        <v>837.56706823782679</v>
      </c>
      <c r="F9228">
        <v>131.51100158691</v>
      </c>
      <c r="G9228">
        <v>169.73818969727</v>
      </c>
      <c r="H9228">
        <v>202.59149169922</v>
      </c>
      <c r="I9228">
        <v>231.47091674805</v>
      </c>
      <c r="J9228">
        <v>264.47326660156</v>
      </c>
      <c r="K9228" s="6">
        <f>IFERROR(EXP(TREND(LN($F$1:$J$1),LN(F9228:J9228),LN(Calculations!$B$3))),0)</f>
        <v>1.3525383859681765E-2</v>
      </c>
    </row>
    <row r="9229" spans="1:11" x14ac:dyDescent="0.35">
      <c r="A9229">
        <v>9226</v>
      </c>
      <c r="B9229" t="str">
        <f t="shared" si="144"/>
        <v>26-54</v>
      </c>
      <c r="C9229">
        <v>-53.835579271050001</v>
      </c>
      <c r="D9229">
        <v>25.582436465587001</v>
      </c>
      <c r="E9229">
        <f>ASIN(SQRT((SIN(RADIANS(PARAMETERS!$D$8-D9229)/2)*SIN(RADIANS(PARAMETERS!$D$8-D9229)/2))+(COS(RADIANS(D9229))*COS(RADIANS(PARAMETERS!$D$8))*SIN(RADIANS(PARAMETERS!$D$9-C9229)/2)*SIN(RADIANS(PARAMETERS!$D$9-C9229)/2))))*2*3958.756</f>
        <v>828.13614243230245</v>
      </c>
      <c r="F9229">
        <v>132.6789855957</v>
      </c>
      <c r="G9229">
        <v>170.54530334473</v>
      </c>
      <c r="H9229">
        <v>203.60485839844</v>
      </c>
      <c r="I9229">
        <v>232.76390075684</v>
      </c>
      <c r="J9229">
        <v>266.1051940918</v>
      </c>
      <c r="K9229" s="6">
        <f>IFERROR(EXP(TREND(LN($F$1:$J$1),LN(F9229:J9229),LN(Calculations!$B$3))),0)</f>
        <v>1.3953614044863866E-2</v>
      </c>
    </row>
    <row r="9230" spans="1:11" x14ac:dyDescent="0.35">
      <c r="A9230">
        <v>9227</v>
      </c>
      <c r="B9230" t="str">
        <f t="shared" si="144"/>
        <v>26-54</v>
      </c>
      <c r="C9230">
        <v>-54.106900605950997</v>
      </c>
      <c r="D9230">
        <v>25.582436465587001</v>
      </c>
      <c r="E9230">
        <f>ASIN(SQRT((SIN(RADIANS(PARAMETERS!$D$8-D9230)/2)*SIN(RADIANS(PARAMETERS!$D$8-D9230)/2))+(COS(RADIANS(D9230))*COS(RADIANS(PARAMETERS!$D$8))*SIN(RADIANS(PARAMETERS!$D$9-C9230)/2)*SIN(RADIANS(PARAMETERS!$D$9-C9230)/2))))*2*3958.756</f>
        <v>818.9713950931266</v>
      </c>
      <c r="F9230">
        <v>133.88404846191</v>
      </c>
      <c r="G9230">
        <v>171.34550476074</v>
      </c>
      <c r="H9230">
        <v>204.68153381348</v>
      </c>
      <c r="I9230">
        <v>234.1434173584</v>
      </c>
      <c r="J9230">
        <v>267.85235595703</v>
      </c>
      <c r="K9230" s="6">
        <f>IFERROR(EXP(TREND(LN($F$1:$J$1),LN(F9230:J9230),LN(Calculations!$B$3))),0)</f>
        <v>1.4406608572091754E-2</v>
      </c>
    </row>
    <row r="9231" spans="1:11" x14ac:dyDescent="0.35">
      <c r="A9231">
        <v>9228</v>
      </c>
      <c r="B9231" t="str">
        <f t="shared" si="144"/>
        <v>26-54.5</v>
      </c>
      <c r="C9231">
        <v>-54.378221940852001</v>
      </c>
      <c r="D9231">
        <v>25.582436465587001</v>
      </c>
      <c r="E9231">
        <f>ASIN(SQRT((SIN(RADIANS(PARAMETERS!$D$8-D9231)/2)*SIN(RADIANS(PARAMETERS!$D$8-D9231)/2))+(COS(RADIANS(D9231))*COS(RADIANS(PARAMETERS!$D$8))*SIN(RADIANS(PARAMETERS!$D$9-C9231)/2)*SIN(RADIANS(PARAMETERS!$D$9-C9231)/2))))*2*3958.756</f>
        <v>810.08188647349562</v>
      </c>
      <c r="F9231">
        <v>135.16409301758</v>
      </c>
      <c r="G9231">
        <v>172.17903137207</v>
      </c>
      <c r="H9231">
        <v>205.86201477051</v>
      </c>
      <c r="I9231">
        <v>235.66078186035</v>
      </c>
      <c r="J9231">
        <v>269.77938842773</v>
      </c>
      <c r="K9231" s="6">
        <f>IFERROR(EXP(TREND(LN($F$1:$J$1),LN(F9231:J9231),LN(Calculations!$B$3))),0)</f>
        <v>1.4901682755211173E-2</v>
      </c>
    </row>
    <row r="9232" spans="1:11" x14ac:dyDescent="0.35">
      <c r="A9232">
        <v>9229</v>
      </c>
      <c r="B9232" t="str">
        <f t="shared" si="144"/>
        <v>26-54.5</v>
      </c>
      <c r="C9232">
        <v>-54.649543275752997</v>
      </c>
      <c r="D9232">
        <v>25.582436465587001</v>
      </c>
      <c r="E9232">
        <f>ASIN(SQRT((SIN(RADIANS(PARAMETERS!$D$8-D9232)/2)*SIN(RADIANS(PARAMETERS!$D$8-D9232)/2))+(COS(RADIANS(D9232))*COS(RADIANS(PARAMETERS!$D$8))*SIN(RADIANS(PARAMETERS!$D$9-C9232)/2)*SIN(RADIANS(PARAMETERS!$D$9-C9232)/2))))*2*3958.756</f>
        <v>801.47680026410319</v>
      </c>
      <c r="F9232">
        <v>136.41511535645</v>
      </c>
      <c r="G9232">
        <v>172.99588012695</v>
      </c>
      <c r="H9232">
        <v>207.0062713623</v>
      </c>
      <c r="I9232">
        <v>237.11616516113</v>
      </c>
      <c r="J9232">
        <v>271.61239624023</v>
      </c>
      <c r="K9232" s="6">
        <f>IFERROR(EXP(TREND(LN($F$1:$J$1),LN(F9232:J9232),LN(Calculations!$B$3))),0)</f>
        <v>1.5400335561172979E-2</v>
      </c>
    </row>
    <row r="9233" spans="1:11" x14ac:dyDescent="0.35">
      <c r="A9233">
        <v>9230</v>
      </c>
      <c r="B9233" t="str">
        <f t="shared" si="144"/>
        <v>26-55</v>
      </c>
      <c r="C9233">
        <v>-54.920864610654</v>
      </c>
      <c r="D9233">
        <v>25.582436465587001</v>
      </c>
      <c r="E9233">
        <f>ASIN(SQRT((SIN(RADIANS(PARAMETERS!$D$8-D9233)/2)*SIN(RADIANS(PARAMETERS!$D$8-D9233)/2))+(COS(RADIANS(D9233))*COS(RADIANS(PARAMETERS!$D$8))*SIN(RADIANS(PARAMETERS!$D$9-C9233)/2)*SIN(RADIANS(PARAMETERS!$D$9-C9233)/2))))*2*3958.756</f>
        <v>793.16541810437081</v>
      </c>
      <c r="F9233">
        <v>137.74378967285</v>
      </c>
      <c r="G9233">
        <v>173.87805175781</v>
      </c>
      <c r="H9233">
        <v>208.23384094238</v>
      </c>
      <c r="I9233">
        <v>238.67164611816</v>
      </c>
      <c r="J9233">
        <v>273.56558227539</v>
      </c>
      <c r="K9233" s="6">
        <f>IFERROR(EXP(TREND(LN($F$1:$J$1),LN(F9233:J9233),LN(Calculations!$B$3))),0)</f>
        <v>1.5948398587890329E-2</v>
      </c>
    </row>
    <row r="9234" spans="1:11" x14ac:dyDescent="0.35">
      <c r="A9234">
        <v>9231</v>
      </c>
      <c r="B9234" t="str">
        <f t="shared" si="144"/>
        <v>26-55</v>
      </c>
      <c r="C9234">
        <v>-55.192185945555003</v>
      </c>
      <c r="D9234">
        <v>25.582436465587001</v>
      </c>
      <c r="E9234">
        <f>ASIN(SQRT((SIN(RADIANS(PARAMETERS!$D$8-D9234)/2)*SIN(RADIANS(PARAMETERS!$D$8-D9234)/2))+(COS(RADIANS(D9234))*COS(RADIANS(PARAMETERS!$D$8))*SIN(RADIANS(PARAMETERS!$D$9-C9234)/2)*SIN(RADIANS(PARAMETERS!$D$9-C9234)/2))))*2*3958.756</f>
        <v>785.1570907742331</v>
      </c>
      <c r="F9234">
        <v>139.17041015625</v>
      </c>
      <c r="G9234">
        <v>174.83911132813</v>
      </c>
      <c r="H9234">
        <v>209.56239318848</v>
      </c>
      <c r="I9234">
        <v>240.34881591797</v>
      </c>
      <c r="J9234">
        <v>275.66540527344</v>
      </c>
      <c r="K9234" s="6">
        <f>IFERROR(EXP(TREND(LN($F$1:$J$1),LN(F9234:J9234),LN(Calculations!$B$3))),0)</f>
        <v>1.655824228077411E-2</v>
      </c>
    </row>
    <row r="9235" spans="1:11" x14ac:dyDescent="0.35">
      <c r="A9235">
        <v>9232</v>
      </c>
      <c r="B9235" t="str">
        <f t="shared" si="144"/>
        <v>26-55.5</v>
      </c>
      <c r="C9235">
        <v>-55.463507280456</v>
      </c>
      <c r="D9235">
        <v>25.582436465587001</v>
      </c>
      <c r="E9235">
        <f>ASIN(SQRT((SIN(RADIANS(PARAMETERS!$D$8-D9235)/2)*SIN(RADIANS(PARAMETERS!$D$8-D9235)/2))+(COS(RADIANS(D9235))*COS(RADIANS(PARAMETERS!$D$8))*SIN(RADIANS(PARAMETERS!$D$9-C9235)/2)*SIN(RADIANS(PARAMETERS!$D$9-C9235)/2))))*2*3958.756</f>
        <v>777.46120599995061</v>
      </c>
      <c r="F9235">
        <v>140.5870513916</v>
      </c>
      <c r="G9235">
        <v>175.79023742676</v>
      </c>
      <c r="H9235">
        <v>210.82998657227</v>
      </c>
      <c r="I9235">
        <v>241.91358947754</v>
      </c>
      <c r="J9235">
        <v>277.5876159668</v>
      </c>
      <c r="K9235" s="6">
        <f>IFERROR(EXP(TREND(LN($F$1:$J$1),LN(F9235:J9235),LN(Calculations!$B$3))),0)</f>
        <v>1.7185166286726079E-2</v>
      </c>
    </row>
    <row r="9236" spans="1:11" x14ac:dyDescent="0.35">
      <c r="A9236">
        <v>9233</v>
      </c>
      <c r="B9236" t="str">
        <f t="shared" si="144"/>
        <v>26-55.5</v>
      </c>
      <c r="C9236">
        <v>-55.734828615357003</v>
      </c>
      <c r="D9236">
        <v>25.582436465587001</v>
      </c>
      <c r="E9236">
        <f>ASIN(SQRT((SIN(RADIANS(PARAMETERS!$D$8-D9236)/2)*SIN(RADIANS(PARAMETERS!$D$8-D9236)/2))+(COS(RADIANS(D9236))*COS(RADIANS(PARAMETERS!$D$8))*SIN(RADIANS(PARAMETERS!$D$9-C9236)/2)*SIN(RADIANS(PARAMETERS!$D$9-C9236)/2))))*2*3958.756</f>
        <v>770.08715285819699</v>
      </c>
      <c r="F9236">
        <v>142.07440185547</v>
      </c>
      <c r="G9236">
        <v>176.78701782227</v>
      </c>
      <c r="H9236">
        <v>212.15737915039</v>
      </c>
      <c r="I9236">
        <v>243.55126953125</v>
      </c>
      <c r="J9236">
        <v>279.59832763672</v>
      </c>
      <c r="K9236" s="6">
        <f>IFERROR(EXP(TREND(LN($F$1:$J$1),LN(F9236:J9236),LN(Calculations!$B$3))),0)</f>
        <v>1.7866717410698712E-2</v>
      </c>
    </row>
    <row r="9237" spans="1:11" x14ac:dyDescent="0.35">
      <c r="A9237">
        <v>9234</v>
      </c>
      <c r="B9237" t="str">
        <f t="shared" si="144"/>
        <v>26-56</v>
      </c>
      <c r="C9237">
        <v>-56.006149950257999</v>
      </c>
      <c r="D9237">
        <v>25.582436465587001</v>
      </c>
      <c r="E9237">
        <f>ASIN(SQRT((SIN(RADIANS(PARAMETERS!$D$8-D9237)/2)*SIN(RADIANS(PARAMETERS!$D$8-D9237)/2))+(COS(RADIANS(D9237))*COS(RADIANS(PARAMETERS!$D$8))*SIN(RADIANS(PARAMETERS!$D$9-C9237)/2)*SIN(RADIANS(PARAMETERS!$D$9-C9237)/2))))*2*3958.756</f>
        <v>763.04428282235517</v>
      </c>
      <c r="F9237">
        <v>143.63606262207</v>
      </c>
      <c r="G9237">
        <v>177.83126831055</v>
      </c>
      <c r="H9237">
        <v>213.54838562012</v>
      </c>
      <c r="I9237">
        <v>245.26774597168</v>
      </c>
      <c r="J9237">
        <v>281.70617675781</v>
      </c>
      <c r="K9237" s="6">
        <f>IFERROR(EXP(TREND(LN($F$1:$J$1),LN(F9237:J9237),LN(Calculations!$B$3))),0)</f>
        <v>1.8608620650450318E-2</v>
      </c>
    </row>
    <row r="9238" spans="1:11" x14ac:dyDescent="0.35">
      <c r="A9238">
        <v>9235</v>
      </c>
      <c r="B9238" t="str">
        <f t="shared" si="144"/>
        <v>26-56.5</v>
      </c>
      <c r="C9238">
        <v>-56.277471285159002</v>
      </c>
      <c r="D9238">
        <v>25.582436465587001</v>
      </c>
      <c r="E9238">
        <f>ASIN(SQRT((SIN(RADIANS(PARAMETERS!$D$8-D9238)/2)*SIN(RADIANS(PARAMETERS!$D$8-D9238)/2))+(COS(RADIANS(D9238))*COS(RADIANS(PARAMETERS!$D$8))*SIN(RADIANS(PARAMETERS!$D$9-C9238)/2)*SIN(RADIANS(PARAMETERS!$D$9-C9238)/2))))*2*3958.756</f>
        <v>756.34186756329234</v>
      </c>
      <c r="F9238">
        <v>145.17561340332</v>
      </c>
      <c r="G9238">
        <v>178.84855651855</v>
      </c>
      <c r="H9238">
        <v>214.87487792969</v>
      </c>
      <c r="I9238">
        <v>246.88229370117</v>
      </c>
      <c r="J9238">
        <v>283.66500854492</v>
      </c>
      <c r="K9238" s="6">
        <f>IFERROR(EXP(TREND(LN($F$1:$J$1),LN(F9238:J9238),LN(Calculations!$B$3))),0)</f>
        <v>1.9368073720550154E-2</v>
      </c>
    </row>
    <row r="9239" spans="1:11" x14ac:dyDescent="0.35">
      <c r="A9239">
        <v>9236</v>
      </c>
      <c r="B9239" t="str">
        <f t="shared" si="144"/>
        <v>26-56.5</v>
      </c>
      <c r="C9239">
        <v>-56.548792620059999</v>
      </c>
      <c r="D9239">
        <v>25.582436465587001</v>
      </c>
      <c r="E9239">
        <f>ASIN(SQRT((SIN(RADIANS(PARAMETERS!$D$8-D9239)/2)*SIN(RADIANS(PARAMETERS!$D$8-D9239)/2))+(COS(RADIANS(D9239))*COS(RADIANS(PARAMETERS!$D$8))*SIN(RADIANS(PARAMETERS!$D$9-C9239)/2)*SIN(RADIANS(PARAMETERS!$D$9-C9239)/2))))*2*3958.756</f>
        <v>749.98905369313502</v>
      </c>
      <c r="F9239">
        <v>146.78477478027</v>
      </c>
      <c r="G9239">
        <v>179.90199279785</v>
      </c>
      <c r="H9239">
        <v>216.24754333496</v>
      </c>
      <c r="I9239">
        <v>248.55209350586</v>
      </c>
      <c r="J9239">
        <v>285.6897277832</v>
      </c>
      <c r="K9239" s="6">
        <f>IFERROR(EXP(TREND(LN($F$1:$J$1),LN(F9239:J9239),LN(Calculations!$B$3))),0)</f>
        <v>2.0191556689674862E-2</v>
      </c>
    </row>
    <row r="9240" spans="1:11" x14ac:dyDescent="0.35">
      <c r="A9240">
        <v>9237</v>
      </c>
      <c r="B9240" t="str">
        <f t="shared" si="144"/>
        <v>26-57</v>
      </c>
      <c r="C9240">
        <v>-56.820113954961002</v>
      </c>
      <c r="D9240">
        <v>25.582436465587001</v>
      </c>
      <c r="E9240">
        <f>ASIN(SQRT((SIN(RADIANS(PARAMETERS!$D$8-D9240)/2)*SIN(RADIANS(PARAMETERS!$D$8-D9240)/2))+(COS(RADIANS(D9240))*COS(RADIANS(PARAMETERS!$D$8))*SIN(RADIANS(PARAMETERS!$D$9-C9240)/2)*SIN(RADIANS(PARAMETERS!$D$9-C9240)/2))))*2*3958.756</f>
        <v>743.99481472347884</v>
      </c>
      <c r="F9240">
        <v>148.45484924316</v>
      </c>
      <c r="G9240">
        <v>180.98408508301</v>
      </c>
      <c r="H9240">
        <v>217.65313720703</v>
      </c>
      <c r="I9240">
        <v>250.25834655762</v>
      </c>
      <c r="J9240">
        <v>287.75466918945</v>
      </c>
      <c r="K9240" s="6">
        <f>IFERROR(EXP(TREND(LN($F$1:$J$1),LN(F9240:J9240),LN(Calculations!$B$3))),0)</f>
        <v>2.1079715095570987E-2</v>
      </c>
    </row>
    <row r="9241" spans="1:11" x14ac:dyDescent="0.35">
      <c r="A9241">
        <v>9238</v>
      </c>
      <c r="B9241" t="str">
        <f t="shared" si="144"/>
        <v>26-57</v>
      </c>
      <c r="C9241">
        <v>-57.091435289861998</v>
      </c>
      <c r="D9241">
        <v>25.582436465587001</v>
      </c>
      <c r="E9241">
        <f>ASIN(SQRT((SIN(RADIANS(PARAMETERS!$D$8-D9241)/2)*SIN(RADIANS(PARAMETERS!$D$8-D9241)/2))+(COS(RADIANS(D9241))*COS(RADIANS(PARAMETERS!$D$8))*SIN(RADIANS(PARAMETERS!$D$9-C9241)/2)*SIN(RADIANS(PARAMETERS!$D$9-C9241)/2))))*2*3958.756</f>
        <v>738.36790059732232</v>
      </c>
      <c r="F9241">
        <v>150.10949707031</v>
      </c>
      <c r="G9241">
        <v>182.03680419922</v>
      </c>
      <c r="H9241">
        <v>218.99447631836</v>
      </c>
      <c r="I9241">
        <v>251.86557006836</v>
      </c>
      <c r="J9241">
        <v>289.67681884766</v>
      </c>
      <c r="K9241" s="6">
        <f>IFERROR(EXP(TREND(LN($F$1:$J$1),LN(F9241:J9241),LN(Calculations!$B$3))),0)</f>
        <v>2.1996766595515797E-2</v>
      </c>
    </row>
    <row r="9242" spans="1:11" x14ac:dyDescent="0.35">
      <c r="A9242">
        <v>9239</v>
      </c>
      <c r="B9242" t="str">
        <f t="shared" si="144"/>
        <v>26-57.5</v>
      </c>
      <c r="C9242">
        <v>-57.362756624763001</v>
      </c>
      <c r="D9242">
        <v>25.582436465587001</v>
      </c>
      <c r="E9242">
        <f>ASIN(SQRT((SIN(RADIANS(PARAMETERS!$D$8-D9242)/2)*SIN(RADIANS(PARAMETERS!$D$8-D9242)/2))+(COS(RADIANS(D9242))*COS(RADIANS(PARAMETERS!$D$8))*SIN(RADIANS(PARAMETERS!$D$9-C9242)/2)*SIN(RADIANS(PARAMETERS!$D$9-C9242)/2))))*2*3958.756</f>
        <v>733.11678524442993</v>
      </c>
      <c r="F9242">
        <v>151.84841918945</v>
      </c>
      <c r="G9242">
        <v>183.12915039063</v>
      </c>
      <c r="H9242">
        <v>220.3824005127</v>
      </c>
      <c r="I9242">
        <v>253.525390625</v>
      </c>
      <c r="J9242">
        <v>291.658203125</v>
      </c>
      <c r="K9242" s="6">
        <f>IFERROR(EXP(TREND(LN($F$1:$J$1),LN(F9242:J9242),LN(Calculations!$B$3))),0)</f>
        <v>2.300037989796341E-2</v>
      </c>
    </row>
    <row r="9243" spans="1:11" x14ac:dyDescent="0.35">
      <c r="A9243">
        <v>9240</v>
      </c>
      <c r="B9243" t="str">
        <f t="shared" si="144"/>
        <v>26-57.5</v>
      </c>
      <c r="C9243">
        <v>-57.634077959663998</v>
      </c>
      <c r="D9243">
        <v>25.582436465587001</v>
      </c>
      <c r="E9243">
        <f>ASIN(SQRT((SIN(RADIANS(PARAMETERS!$D$8-D9243)/2)*SIN(RADIANS(PARAMETERS!$D$8-D9243)/2))+(COS(RADIANS(D9243))*COS(RADIANS(PARAMETERS!$D$8))*SIN(RADIANS(PARAMETERS!$D$9-C9243)/2)*SIN(RADIANS(PARAMETERS!$D$9-C9243)/2))))*2*3958.756</f>
        <v>728.24961270001074</v>
      </c>
      <c r="F9243">
        <v>153.64422607422</v>
      </c>
      <c r="G9243">
        <v>184.24026489258</v>
      </c>
      <c r="H9243">
        <v>221.78179931641</v>
      </c>
      <c r="I9243">
        <v>255.18876647949</v>
      </c>
      <c r="J9243">
        <v>293.63275146484</v>
      </c>
      <c r="K9243" s="6">
        <f>IFERROR(EXP(TREND(LN($F$1:$J$1),LN(F9243:J9243),LN(Calculations!$B$3))),0)</f>
        <v>2.408296938000877E-2</v>
      </c>
    </row>
    <row r="9244" spans="1:11" x14ac:dyDescent="0.35">
      <c r="A9244">
        <v>9241</v>
      </c>
      <c r="B9244" t="str">
        <f t="shared" si="144"/>
        <v>26-58</v>
      </c>
      <c r="C9244">
        <v>-57.905399294565001</v>
      </c>
      <c r="D9244">
        <v>25.582436465587001</v>
      </c>
      <c r="E9244">
        <f>ASIN(SQRT((SIN(RADIANS(PARAMETERS!$D$8-D9244)/2)*SIN(RADIANS(PARAMETERS!$D$8-D9244)/2))+(COS(RADIANS(D9244))*COS(RADIANS(PARAMETERS!$D$8))*SIN(RADIANS(PARAMETERS!$D$9-C9244)/2)*SIN(RADIANS(PARAMETERS!$D$9-C9244)/2))))*2*3958.756</f>
        <v>723.77414241314625</v>
      </c>
      <c r="F9244">
        <v>155.3798828125</v>
      </c>
      <c r="G9244">
        <v>185.29600524902</v>
      </c>
      <c r="H9244">
        <v>223.07894897461</v>
      </c>
      <c r="I9244">
        <v>256.70361328125</v>
      </c>
      <c r="J9244">
        <v>295.40087890625</v>
      </c>
      <c r="K9244" s="6">
        <f>IFERROR(EXP(TREND(LN($F$1:$J$1),LN(F9244:J9244),LN(Calculations!$B$3))),0)</f>
        <v>2.5181380513144846E-2</v>
      </c>
    </row>
    <row r="9245" spans="1:11" x14ac:dyDescent="0.35">
      <c r="A9245">
        <v>9242</v>
      </c>
      <c r="B9245" t="str">
        <f t="shared" si="144"/>
        <v>26-58</v>
      </c>
      <c r="C9245">
        <v>-58.176720629465002</v>
      </c>
      <c r="D9245">
        <v>25.582436465587001</v>
      </c>
      <c r="E9245">
        <f>ASIN(SQRT((SIN(RADIANS(PARAMETERS!$D$8-D9245)/2)*SIN(RADIANS(PARAMETERS!$D$8-D9245)/2))+(COS(RADIANS(D9245))*COS(RADIANS(PARAMETERS!$D$8))*SIN(RADIANS(PARAMETERS!$D$9-C9245)/2)*SIN(RADIANS(PARAMETERS!$D$9-C9245)/2))))*2*3958.756</f>
        <v>719.69769445067459</v>
      </c>
      <c r="F9245">
        <v>157.12448120117</v>
      </c>
      <c r="G9245">
        <v>186.38487243652</v>
      </c>
      <c r="H9245">
        <v>224.42050170898</v>
      </c>
      <c r="I9245">
        <v>258.27346801758</v>
      </c>
      <c r="J9245">
        <v>297.23684692383</v>
      </c>
      <c r="K9245" s="6">
        <f>IFERROR(EXP(TREND(LN($F$1:$J$1),LN(F9245:J9245),LN(Calculations!$B$3))),0)</f>
        <v>2.6340295750732493E-2</v>
      </c>
    </row>
    <row r="9246" spans="1:11" x14ac:dyDescent="0.35">
      <c r="A9246">
        <v>9243</v>
      </c>
      <c r="B9246" t="str">
        <f t="shared" si="144"/>
        <v>26-58.5</v>
      </c>
      <c r="C9246">
        <v>-58.448041964365999</v>
      </c>
      <c r="D9246">
        <v>25.582436465587001</v>
      </c>
      <c r="E9246">
        <f>ASIN(SQRT((SIN(RADIANS(PARAMETERS!$D$8-D9246)/2)*SIN(RADIANS(PARAMETERS!$D$8-D9246)/2))+(COS(RADIANS(D9246))*COS(RADIANS(PARAMETERS!$D$8))*SIN(RADIANS(PARAMETERS!$D$9-C9246)/2)*SIN(RADIANS(PARAMETERS!$D$9-C9246)/2))))*2*3958.756</f>
        <v>716.02709537012277</v>
      </c>
      <c r="F9246">
        <v>158.81185913086</v>
      </c>
      <c r="G9246">
        <v>187.46810913086</v>
      </c>
      <c r="H9246">
        <v>225.74160766602</v>
      </c>
      <c r="I9246">
        <v>259.80792236328</v>
      </c>
      <c r="J9246">
        <v>299.01846313477</v>
      </c>
      <c r="K9246" s="6">
        <f>IFERROR(EXP(TREND(LN($F$1:$J$1),LN(F9246:J9246),LN(Calculations!$B$3))),0)</f>
        <v>2.7521491854384794E-2</v>
      </c>
    </row>
    <row r="9247" spans="1:11" x14ac:dyDescent="0.35">
      <c r="A9247">
        <v>9244</v>
      </c>
      <c r="B9247" t="str">
        <f t="shared" si="144"/>
        <v>26-58.5</v>
      </c>
      <c r="C9247">
        <v>-58.719363299267002</v>
      </c>
      <c r="D9247">
        <v>25.582436465587001</v>
      </c>
      <c r="E9247">
        <f>ASIN(SQRT((SIN(RADIANS(PARAMETERS!$D$8-D9247)/2)*SIN(RADIANS(PARAMETERS!$D$8-D9247)/2))+(COS(RADIANS(D9247))*COS(RADIANS(PARAMETERS!$D$8))*SIN(RADIANS(PARAMETERS!$D$9-C9247)/2)*SIN(RADIANS(PARAMETERS!$D$9-C9247)/2))))*2*3958.756</f>
        <v>712.76862558838661</v>
      </c>
      <c r="F9247">
        <v>160.35917663574</v>
      </c>
      <c r="G9247">
        <v>188.45280456543</v>
      </c>
      <c r="H9247">
        <v>226.89541625977</v>
      </c>
      <c r="I9247">
        <v>261.10757446289</v>
      </c>
      <c r="J9247">
        <v>300.48120117188</v>
      </c>
      <c r="K9247" s="6">
        <f>IFERROR(EXP(TREND(LN($F$1:$J$1),LN(F9247:J9247),LN(Calculations!$B$3))),0)</f>
        <v>2.8666174480837463E-2</v>
      </c>
    </row>
    <row r="9248" spans="1:11" x14ac:dyDescent="0.35">
      <c r="A9248">
        <v>9245</v>
      </c>
      <c r="B9248" t="str">
        <f t="shared" si="144"/>
        <v>26-59</v>
      </c>
      <c r="C9248">
        <v>-58.990684634167998</v>
      </c>
      <c r="D9248">
        <v>25.582436465587001</v>
      </c>
      <c r="E9248">
        <f>ASIN(SQRT((SIN(RADIANS(PARAMETERS!$D$8-D9248)/2)*SIN(RADIANS(PARAMETERS!$D$8-D9248)/2))+(COS(RADIANS(D9248))*COS(RADIANS(PARAMETERS!$D$8))*SIN(RADIANS(PARAMETERS!$D$9-C9248)/2)*SIN(RADIANS(PARAMETERS!$D$9-C9248)/2))))*2*3958.756</f>
        <v>709.9279691061837</v>
      </c>
      <c r="F9248">
        <v>161.86415100098</v>
      </c>
      <c r="G9248">
        <v>189.43617248535</v>
      </c>
      <c r="H9248">
        <v>228.05462646484</v>
      </c>
      <c r="I9248">
        <v>262.41955566406</v>
      </c>
      <c r="J9248">
        <v>301.96524047852</v>
      </c>
      <c r="K9248" s="6">
        <f>IFERROR(EXP(TREND(LN($F$1:$J$1),LN(F9248:J9248),LN(Calculations!$B$3))),0)</f>
        <v>2.9829749994120493E-2</v>
      </c>
    </row>
    <row r="9249" spans="1:11" x14ac:dyDescent="0.35">
      <c r="A9249">
        <v>9246</v>
      </c>
      <c r="B9249" t="str">
        <f t="shared" si="144"/>
        <v>26-59.5</v>
      </c>
      <c r="C9249">
        <v>-59.262005969069001</v>
      </c>
      <c r="D9249">
        <v>25.582436465587001</v>
      </c>
      <c r="E9249">
        <f>ASIN(SQRT((SIN(RADIANS(PARAMETERS!$D$8-D9249)/2)*SIN(RADIANS(PARAMETERS!$D$8-D9249)/2))+(COS(RADIANS(D9249))*COS(RADIANS(PARAMETERS!$D$8))*SIN(RADIANS(PARAMETERS!$D$9-C9249)/2)*SIN(RADIANS(PARAMETERS!$D$9-C9249)/2))))*2*3958.756</f>
        <v>707.51016646043513</v>
      </c>
      <c r="F9249">
        <v>163.28442382813</v>
      </c>
      <c r="G9249">
        <v>190.38952636719</v>
      </c>
      <c r="H9249">
        <v>229.17329406738</v>
      </c>
      <c r="I9249">
        <v>263.68112182617</v>
      </c>
      <c r="J9249">
        <v>303.38696289063</v>
      </c>
      <c r="K9249" s="6">
        <f>IFERROR(EXP(TREND(LN($F$1:$J$1),LN(F9249:J9249),LN(Calculations!$B$3))),0)</f>
        <v>3.097997901951393E-2</v>
      </c>
    </row>
    <row r="9250" spans="1:11" x14ac:dyDescent="0.35">
      <c r="A9250">
        <v>9247</v>
      </c>
      <c r="B9250" t="str">
        <f t="shared" si="144"/>
        <v>26-59.5</v>
      </c>
      <c r="C9250">
        <v>-59.533327303969998</v>
      </c>
      <c r="D9250">
        <v>25.582436465587001</v>
      </c>
      <c r="E9250">
        <f>ASIN(SQRT((SIN(RADIANS(PARAMETERS!$D$8-D9250)/2)*SIN(RADIANS(PARAMETERS!$D$8-D9250)/2))+(COS(RADIANS(D9250))*COS(RADIANS(PARAMETERS!$D$8))*SIN(RADIANS(PARAMETERS!$D$9-C9250)/2)*SIN(RADIANS(PARAMETERS!$D$9-C9250)/2))))*2*3958.756</f>
        <v>705.51957176325743</v>
      </c>
      <c r="F9250">
        <v>164.57124328613</v>
      </c>
      <c r="G9250">
        <v>191.26429748535</v>
      </c>
      <c r="H9250">
        <v>230.17741394043</v>
      </c>
      <c r="I9250">
        <v>264.79360961914</v>
      </c>
      <c r="J9250">
        <v>304.61734008789</v>
      </c>
      <c r="K9250" s="6">
        <f>IFERROR(EXP(TREND(LN($F$1:$J$1),LN(F9250:J9250),LN(Calculations!$B$3))),0)</f>
        <v>3.2074432741439368E-2</v>
      </c>
    </row>
    <row r="9251" spans="1:11" x14ac:dyDescent="0.35">
      <c r="A9251">
        <v>9248</v>
      </c>
      <c r="B9251" t="str">
        <f t="shared" si="144"/>
        <v>26-60</v>
      </c>
      <c r="C9251">
        <v>-59.804648638871001</v>
      </c>
      <c r="D9251">
        <v>25.582436465587001</v>
      </c>
      <c r="E9251">
        <f>ASIN(SQRT((SIN(RADIANS(PARAMETERS!$D$8-D9251)/2)*SIN(RADIANS(PARAMETERS!$D$8-D9251)/2))+(COS(RADIANS(D9251))*COS(RADIANS(PARAMETERS!$D$8))*SIN(RADIANS(PARAMETERS!$D$9-C9251)/2)*SIN(RADIANS(PARAMETERS!$D$9-C9251)/2))))*2*3958.756</f>
        <v>703.95981464679278</v>
      </c>
      <c r="F9251">
        <v>165.81015014648</v>
      </c>
      <c r="G9251">
        <v>192.14660644531</v>
      </c>
      <c r="H9251">
        <v>231.21028137207</v>
      </c>
      <c r="I9251">
        <v>265.95629882813</v>
      </c>
      <c r="J9251">
        <v>305.92529296875</v>
      </c>
      <c r="K9251" s="6">
        <f>IFERROR(EXP(TREND(LN($F$1:$J$1),LN(F9251:J9251),LN(Calculations!$B$3))),0)</f>
        <v>3.3165477656006512E-2</v>
      </c>
    </row>
    <row r="9252" spans="1:11" x14ac:dyDescent="0.35">
      <c r="A9252">
        <v>9249</v>
      </c>
      <c r="B9252" t="str">
        <f t="shared" si="144"/>
        <v>26-60</v>
      </c>
      <c r="C9252">
        <v>-60.075969973771997</v>
      </c>
      <c r="D9252">
        <v>25.582436465587001</v>
      </c>
      <c r="E9252">
        <f>ASIN(SQRT((SIN(RADIANS(PARAMETERS!$D$8-D9252)/2)*SIN(RADIANS(PARAMETERS!$D$8-D9252)/2))+(COS(RADIANS(D9252))*COS(RADIANS(PARAMETERS!$D$8))*SIN(RADIANS(PARAMETERS!$D$9-C9252)/2)*SIN(RADIANS(PARAMETERS!$D$9-C9252)/2))))*2*3958.756</f>
        <v>702.83376786677343</v>
      </c>
      <c r="F9252">
        <v>166.96401977539</v>
      </c>
      <c r="G9252">
        <v>193.0133972168</v>
      </c>
      <c r="H9252">
        <v>232.23553466797</v>
      </c>
      <c r="I9252">
        <v>267.11996459961</v>
      </c>
      <c r="J9252">
        <v>307.24554443359</v>
      </c>
      <c r="K9252" s="6">
        <f>IFERROR(EXP(TREND(LN($F$1:$J$1),LN(F9252:J9252),LN(Calculations!$B$3))),0)</f>
        <v>3.4219919653553942E-2</v>
      </c>
    </row>
    <row r="9253" spans="1:11" x14ac:dyDescent="0.35">
      <c r="A9253">
        <v>9250</v>
      </c>
      <c r="B9253" t="str">
        <f t="shared" si="144"/>
        <v>26-60.5</v>
      </c>
      <c r="C9253">
        <v>-60.347291308673</v>
      </c>
      <c r="D9253">
        <v>25.582436465587001</v>
      </c>
      <c r="E9253">
        <f>ASIN(SQRT((SIN(RADIANS(PARAMETERS!$D$8-D9253)/2)*SIN(RADIANS(PARAMETERS!$D$8-D9253)/2))+(COS(RADIANS(D9253))*COS(RADIANS(PARAMETERS!$D$8))*SIN(RADIANS(PARAMETERS!$D$9-C9253)/2)*SIN(RADIANS(PARAMETERS!$D$9-C9253)/2))))*2*3958.756</f>
        <v>702.14352122544653</v>
      </c>
      <c r="F9253">
        <v>168.00025939941</v>
      </c>
      <c r="G9253">
        <v>193.83387756348</v>
      </c>
      <c r="H9253">
        <v>233.20405578613</v>
      </c>
      <c r="I9253">
        <v>268.21752929688</v>
      </c>
      <c r="J9253">
        <v>308.48889160156</v>
      </c>
      <c r="K9253" s="6">
        <f>IFERROR(EXP(TREND(LN($F$1:$J$1),LN(F9253:J9253),LN(Calculations!$B$3))),0)</f>
        <v>3.5205780911670696E-2</v>
      </c>
    </row>
    <row r="9254" spans="1:11" x14ac:dyDescent="0.35">
      <c r="A9254">
        <v>9251</v>
      </c>
      <c r="B9254" t="str">
        <f t="shared" si="144"/>
        <v>26-60.5</v>
      </c>
      <c r="C9254">
        <v>-60.618612643573996</v>
      </c>
      <c r="D9254">
        <v>25.582436465587001</v>
      </c>
      <c r="E9254">
        <f>ASIN(SQRT((SIN(RADIANS(PARAMETERS!$D$8-D9254)/2)*SIN(RADIANS(PARAMETERS!$D$8-D9254)/2))+(COS(RADIANS(D9254))*COS(RADIANS(PARAMETERS!$D$8))*SIN(RADIANS(PARAMETERS!$D$9-C9254)/2)*SIN(RADIANS(PARAMETERS!$D$9-C9254)/2))))*2*3958.756</f>
        <v>701.89036235855792</v>
      </c>
      <c r="F9254">
        <v>168.98023986816</v>
      </c>
      <c r="G9254">
        <v>194.67442321777</v>
      </c>
      <c r="H9254">
        <v>234.22358703613</v>
      </c>
      <c r="I9254">
        <v>269.3971862793</v>
      </c>
      <c r="J9254">
        <v>309.85375976563</v>
      </c>
      <c r="K9254" s="6">
        <f>IFERROR(EXP(TREND(LN($F$1:$J$1),LN(F9254:J9254),LN(Calculations!$B$3))),0)</f>
        <v>3.6161348259218247E-2</v>
      </c>
    </row>
    <row r="9255" spans="1:11" x14ac:dyDescent="0.35">
      <c r="A9255">
        <v>9252</v>
      </c>
      <c r="B9255" t="str">
        <f t="shared" si="144"/>
        <v>26-61</v>
      </c>
      <c r="C9255">
        <v>-60.889933978475</v>
      </c>
      <c r="D9255">
        <v>25.582436465587001</v>
      </c>
      <c r="E9255">
        <f>ASIN(SQRT((SIN(RADIANS(PARAMETERS!$D$8-D9255)/2)*SIN(RADIANS(PARAMETERS!$D$8-D9255)/2))+(COS(RADIANS(D9255))*COS(RADIANS(PARAMETERS!$D$8))*SIN(RADIANS(PARAMETERS!$D$9-C9255)/2)*SIN(RADIANS(PARAMETERS!$D$9-C9255)/2))))*2*3958.756</f>
        <v>702.07476479498234</v>
      </c>
      <c r="F9255">
        <v>169.85255432129</v>
      </c>
      <c r="G9255">
        <v>195.49847412109</v>
      </c>
      <c r="H9255">
        <v>235.2395324707</v>
      </c>
      <c r="I9255">
        <v>270.58700561523</v>
      </c>
      <c r="J9255">
        <v>311.24670410156</v>
      </c>
      <c r="K9255" s="6">
        <f>IFERROR(EXP(TREND(LN($F$1:$J$1),LN(F9255:J9255),LN(Calculations!$B$3))),0)</f>
        <v>3.7037123058547831E-2</v>
      </c>
    </row>
    <row r="9256" spans="1:11" x14ac:dyDescent="0.35">
      <c r="A9256">
        <v>9253</v>
      </c>
      <c r="B9256" t="str">
        <f t="shared" si="144"/>
        <v>26-61</v>
      </c>
      <c r="C9256">
        <v>-61.161255313376003</v>
      </c>
      <c r="D9256">
        <v>25.582436465587001</v>
      </c>
      <c r="E9256">
        <f>ASIN(SQRT((SIN(RADIANS(PARAMETERS!$D$8-D9256)/2)*SIN(RADIANS(PARAMETERS!$D$8-D9256)/2))+(COS(RADIANS(D9256))*COS(RADIANS(PARAMETERS!$D$8))*SIN(RADIANS(PARAMETERS!$D$9-C9256)/2)*SIN(RADIANS(PARAMETERS!$D$9-C9256)/2))))*2*3958.756</f>
        <v>702.69638354600716</v>
      </c>
      <c r="F9256">
        <v>170.59112548828</v>
      </c>
      <c r="G9256">
        <v>196.28150939941</v>
      </c>
      <c r="H9256">
        <v>236.21591186523</v>
      </c>
      <c r="I9256">
        <v>271.73989868164</v>
      </c>
      <c r="J9256">
        <v>312.6071472168</v>
      </c>
      <c r="K9256" s="6">
        <f>IFERROR(EXP(TREND(LN($F$1:$J$1),LN(F9256:J9256),LN(Calculations!$B$3))),0)</f>
        <v>3.7802219919213335E-2</v>
      </c>
    </row>
    <row r="9257" spans="1:11" x14ac:dyDescent="0.35">
      <c r="A9257">
        <v>9254</v>
      </c>
      <c r="B9257" t="str">
        <f t="shared" si="144"/>
        <v>26-61.5</v>
      </c>
      <c r="C9257">
        <v>-61.432576648276999</v>
      </c>
      <c r="D9257">
        <v>25.582436465587001</v>
      </c>
      <c r="E9257">
        <f>ASIN(SQRT((SIN(RADIANS(PARAMETERS!$D$8-D9257)/2)*SIN(RADIANS(PARAMETERS!$D$8-D9257)/2))+(COS(RADIANS(D9257))*COS(RADIANS(PARAMETERS!$D$8))*SIN(RADIANS(PARAMETERS!$D$9-C9257)/2)*SIN(RADIANS(PARAMETERS!$D$9-C9257)/2))))*2*3958.756</f>
        <v>703.75405831979754</v>
      </c>
      <c r="F9257">
        <v>171.29875183105</v>
      </c>
      <c r="G9257">
        <v>197.1072845459</v>
      </c>
      <c r="H9257">
        <v>237.27928161621</v>
      </c>
      <c r="I9257">
        <v>273.02392578125</v>
      </c>
      <c r="J9257">
        <v>314.15438842773</v>
      </c>
      <c r="K9257" s="6">
        <f>IFERROR(EXP(TREND(LN($F$1:$J$1),LN(F9257:J9257),LN(Calculations!$B$3))),0)</f>
        <v>3.8536922087843997E-2</v>
      </c>
    </row>
    <row r="9258" spans="1:11" x14ac:dyDescent="0.35">
      <c r="A9258">
        <v>9255</v>
      </c>
      <c r="B9258" t="str">
        <f t="shared" si="144"/>
        <v>26-61.5</v>
      </c>
      <c r="C9258">
        <v>-61.703897983178003</v>
      </c>
      <c r="D9258">
        <v>25.582436465587001</v>
      </c>
      <c r="E9258">
        <f>ASIN(SQRT((SIN(RADIANS(PARAMETERS!$D$8-D9258)/2)*SIN(RADIANS(PARAMETERS!$D$8-D9258)/2))+(COS(RADIANS(D9258))*COS(RADIANS(PARAMETERS!$D$8))*SIN(RADIANS(PARAMETERS!$D$9-C9258)/2)*SIN(RADIANS(PARAMETERS!$D$9-C9258)/2))))*2*3958.756</f>
        <v>705.24582429139298</v>
      </c>
      <c r="F9258">
        <v>171.96577453613</v>
      </c>
      <c r="G9258">
        <v>197.92182922363</v>
      </c>
      <c r="H9258">
        <v>238.34310913086</v>
      </c>
      <c r="I9258">
        <v>274.32086181641</v>
      </c>
      <c r="J9258">
        <v>315.73083496094</v>
      </c>
      <c r="K9258" s="6">
        <f>IFERROR(EXP(TREND(LN($F$1:$J$1),LN(F9258:J9258),LN(Calculations!$B$3))),0)</f>
        <v>3.9232615472483995E-2</v>
      </c>
    </row>
    <row r="9259" spans="1:11" x14ac:dyDescent="0.35">
      <c r="A9259">
        <v>9256</v>
      </c>
      <c r="B9259" t="str">
        <f t="shared" si="144"/>
        <v>26-62</v>
      </c>
      <c r="C9259">
        <v>-61.975219318078999</v>
      </c>
      <c r="D9259">
        <v>25.582436465587001</v>
      </c>
      <c r="E9259">
        <f>ASIN(SQRT((SIN(RADIANS(PARAMETERS!$D$8-D9259)/2)*SIN(RADIANS(PARAMETERS!$D$8-D9259)/2))+(COS(RADIANS(D9259))*COS(RADIANS(PARAMETERS!$D$8))*SIN(RADIANS(PARAMETERS!$D$9-C9259)/2)*SIN(RADIANS(PARAMETERS!$D$9-C9259)/2))))*2*3958.756</f>
        <v>707.16893019610143</v>
      </c>
      <c r="F9259">
        <v>172.60040283203</v>
      </c>
      <c r="G9259">
        <v>198.70753479004</v>
      </c>
      <c r="H9259">
        <v>239.37771606445</v>
      </c>
      <c r="I9259">
        <v>275.58898925781</v>
      </c>
      <c r="J9259">
        <v>317.27981567383</v>
      </c>
      <c r="K9259" s="6">
        <f>IFERROR(EXP(TREND(LN($F$1:$J$1),LN(F9259:J9259),LN(Calculations!$B$3))),0)</f>
        <v>3.989652571232976E-2</v>
      </c>
    </row>
    <row r="9260" spans="1:11" x14ac:dyDescent="0.35">
      <c r="A9260">
        <v>9257</v>
      </c>
      <c r="B9260" t="str">
        <f t="shared" si="144"/>
        <v>26-62</v>
      </c>
      <c r="C9260">
        <v>-62.246540652980002</v>
      </c>
      <c r="D9260">
        <v>25.582436465587001</v>
      </c>
      <c r="E9260">
        <f>ASIN(SQRT((SIN(RADIANS(PARAMETERS!$D$8-D9260)/2)*SIN(RADIANS(PARAMETERS!$D$8-D9260)/2))+(COS(RADIANS(D9260))*COS(RADIANS(PARAMETERS!$D$8))*SIN(RADIANS(PARAMETERS!$D$9-C9260)/2)*SIN(RADIANS(PARAMETERS!$D$9-C9260)/2))))*2*3958.756</f>
        <v>709.51986336063794</v>
      </c>
      <c r="F9260">
        <v>173.27908325195</v>
      </c>
      <c r="G9260">
        <v>199.57205200195</v>
      </c>
      <c r="H9260">
        <v>240.55221557617</v>
      </c>
      <c r="I9260">
        <v>277.05752563477</v>
      </c>
      <c r="J9260">
        <v>319.10494995117</v>
      </c>
      <c r="K9260" s="6">
        <f>IFERROR(EXP(TREND(LN($F$1:$J$1),LN(F9260:J9260),LN(Calculations!$B$3))),0)</f>
        <v>4.0588572617409328E-2</v>
      </c>
    </row>
    <row r="9261" spans="1:11" x14ac:dyDescent="0.35">
      <c r="A9261">
        <v>9258</v>
      </c>
      <c r="B9261" t="str">
        <f t="shared" si="144"/>
        <v>26-62.5</v>
      </c>
      <c r="C9261">
        <v>-62.517861987880998</v>
      </c>
      <c r="D9261">
        <v>25.582436465587001</v>
      </c>
      <c r="E9261">
        <f>ASIN(SQRT((SIN(RADIANS(PARAMETERS!$D$8-D9261)/2)*SIN(RADIANS(PARAMETERS!$D$8-D9261)/2))+(COS(RADIANS(D9261))*COS(RADIANS(PARAMETERS!$D$8))*SIN(RADIANS(PARAMETERS!$D$9-C9261)/2)*SIN(RADIANS(PARAMETERS!$D$9-C9261)/2))))*2*3958.756</f>
        <v>712.29438114746904</v>
      </c>
      <c r="F9261">
        <v>173.95806884766</v>
      </c>
      <c r="G9261">
        <v>200.4446105957</v>
      </c>
      <c r="H9261">
        <v>241.74870300293</v>
      </c>
      <c r="I9261">
        <v>278.56210327148</v>
      </c>
      <c r="J9261">
        <v>320.98397827148</v>
      </c>
      <c r="K9261" s="6">
        <f>IFERROR(EXP(TREND(LN($F$1:$J$1),LN(F9261:J9261),LN(Calculations!$B$3))),0)</f>
        <v>4.1278480512368459E-2</v>
      </c>
    </row>
    <row r="9262" spans="1:11" x14ac:dyDescent="0.35">
      <c r="A9262">
        <v>9259</v>
      </c>
      <c r="B9262" t="str">
        <f t="shared" si="144"/>
        <v>26-63</v>
      </c>
      <c r="C9262">
        <v>-62.789183322782002</v>
      </c>
      <c r="D9262">
        <v>25.582436465587001</v>
      </c>
      <c r="E9262">
        <f>ASIN(SQRT((SIN(RADIANS(PARAMETERS!$D$8-D9262)/2)*SIN(RADIANS(PARAMETERS!$D$8-D9262)/2))+(COS(RADIANS(D9262))*COS(RADIANS(PARAMETERS!$D$8))*SIN(RADIANS(PARAMETERS!$D$9-C9262)/2)*SIN(RADIANS(PARAMETERS!$D$9-C9262)/2))))*2*3958.756</f>
        <v>715.48754816846235</v>
      </c>
      <c r="F9262">
        <v>174.62228393555</v>
      </c>
      <c r="G9262">
        <v>201.29710388184</v>
      </c>
      <c r="H9262">
        <v>242.91598510742</v>
      </c>
      <c r="I9262">
        <v>280.02856445313</v>
      </c>
      <c r="J9262">
        <v>322.81387329102</v>
      </c>
      <c r="K9262" s="6">
        <f>IFERROR(EXP(TREND(LN($F$1:$J$1),LN(F9262:J9262),LN(Calculations!$B$3))),0)</f>
        <v>4.1959728775662355E-2</v>
      </c>
    </row>
    <row r="9263" spans="1:11" x14ac:dyDescent="0.35">
      <c r="A9263">
        <v>9260</v>
      </c>
      <c r="B9263" t="str">
        <f t="shared" si="144"/>
        <v>26-63</v>
      </c>
      <c r="C9263">
        <v>-63.060504657682998</v>
      </c>
      <c r="D9263">
        <v>25.582436465587001</v>
      </c>
      <c r="E9263">
        <f>ASIN(SQRT((SIN(RADIANS(PARAMETERS!$D$8-D9263)/2)*SIN(RADIANS(PARAMETERS!$D$8-D9263)/2))+(COS(RADIANS(D9263))*COS(RADIANS(PARAMETERS!$D$8))*SIN(RADIANS(PARAMETERS!$D$9-C9263)/2)*SIN(RADIANS(PARAMETERS!$D$9-C9263)/2))))*2*3958.756</f>
        <v>719.09377852777379</v>
      </c>
      <c r="F9263">
        <v>175.31945800781</v>
      </c>
      <c r="G9263">
        <v>202.19747924805</v>
      </c>
      <c r="H9263">
        <v>244.15678405762</v>
      </c>
      <c r="I9263">
        <v>281.5934753418</v>
      </c>
      <c r="J9263">
        <v>324.77297973633</v>
      </c>
      <c r="K9263" s="6">
        <f>IFERROR(EXP(TREND(LN($F$1:$J$1),LN(F9263:J9263),LN(Calculations!$B$3))),0)</f>
        <v>4.2673992339950617E-2</v>
      </c>
    </row>
    <row r="9264" spans="1:11" x14ac:dyDescent="0.35">
      <c r="A9264">
        <v>9261</v>
      </c>
      <c r="B9264" t="str">
        <f t="shared" si="144"/>
        <v>26-63.5</v>
      </c>
      <c r="C9264">
        <v>-63.331825992584001</v>
      </c>
      <c r="D9264">
        <v>25.582436465587001</v>
      </c>
      <c r="E9264">
        <f>ASIN(SQRT((SIN(RADIANS(PARAMETERS!$D$8-D9264)/2)*SIN(RADIANS(PARAMETERS!$D$8-D9264)/2))+(COS(RADIANS(D9264))*COS(RADIANS(PARAMETERS!$D$8))*SIN(RADIANS(PARAMETERS!$D$9-C9264)/2)*SIN(RADIANS(PARAMETERS!$D$9-C9264)/2))))*2*3958.756</f>
        <v>723.10688228340916</v>
      </c>
      <c r="F9264">
        <v>175.99833679199</v>
      </c>
      <c r="G9264">
        <v>203.07038879395</v>
      </c>
      <c r="H9264">
        <v>245.35423278809</v>
      </c>
      <c r="I9264">
        <v>283.09945678711</v>
      </c>
      <c r="J9264">
        <v>326.65380859375</v>
      </c>
      <c r="K9264" s="6">
        <f>IFERROR(EXP(TREND(LN($F$1:$J$1),LN(F9264:J9264),LN(Calculations!$B$3))),0)</f>
        <v>4.3378957099730844E-2</v>
      </c>
    </row>
    <row r="9265" spans="1:11" x14ac:dyDescent="0.35">
      <c r="A9265">
        <v>9262</v>
      </c>
      <c r="B9265" t="str">
        <f t="shared" si="144"/>
        <v>26-63.5</v>
      </c>
      <c r="C9265">
        <v>-63.603147327484997</v>
      </c>
      <c r="D9265">
        <v>25.582436465587001</v>
      </c>
      <c r="E9265">
        <f>ASIN(SQRT((SIN(RADIANS(PARAMETERS!$D$8-D9265)/2)*SIN(RADIANS(PARAMETERS!$D$8-D9265)/2))+(COS(RADIANS(D9265))*COS(RADIANS(PARAMETERS!$D$8))*SIN(RADIANS(PARAMETERS!$D$9-C9265)/2)*SIN(RADIANS(PARAMETERS!$D$9-C9265)/2))))*2*3958.756</f>
        <v>727.52011527313846</v>
      </c>
      <c r="F9265">
        <v>176.64587402344</v>
      </c>
      <c r="G9265">
        <v>203.89772033691</v>
      </c>
      <c r="H9265">
        <v>246.48161315918</v>
      </c>
      <c r="I9265">
        <v>284.51150512695</v>
      </c>
      <c r="J9265">
        <v>328.41116333008</v>
      </c>
      <c r="K9265" s="6">
        <f>IFERROR(EXP(TREND(LN($F$1:$J$1),LN(F9265:J9265),LN(Calculations!$B$3))),0)</f>
        <v>4.4062419061091707E-2</v>
      </c>
    </row>
    <row r="9266" spans="1:11" x14ac:dyDescent="0.35">
      <c r="A9266">
        <v>9263</v>
      </c>
      <c r="B9266" t="str">
        <f t="shared" si="144"/>
        <v>26-64</v>
      </c>
      <c r="C9266">
        <v>-63.874468662386001</v>
      </c>
      <c r="D9266">
        <v>25.582436465587001</v>
      </c>
      <c r="E9266">
        <f>ASIN(SQRT((SIN(RADIANS(PARAMETERS!$D$8-D9266)/2)*SIN(RADIANS(PARAMETERS!$D$8-D9266)/2))+(COS(RADIANS(D9266))*COS(RADIANS(PARAMETERS!$D$8))*SIN(RADIANS(PARAMETERS!$D$9-C9266)/2)*SIN(RADIANS(PARAMETERS!$D$9-C9266)/2))))*2*3958.756</f>
        <v>732.32623143320166</v>
      </c>
      <c r="F9266">
        <v>177.3002166748</v>
      </c>
      <c r="G9266">
        <v>204.73643493652</v>
      </c>
      <c r="H9266">
        <v>247.62832641602</v>
      </c>
      <c r="I9266">
        <v>285.95080566406</v>
      </c>
      <c r="J9266">
        <v>330.20568847656</v>
      </c>
      <c r="K9266" s="6">
        <f>IFERROR(EXP(TREND(LN($F$1:$J$1),LN(F9266:J9266),LN(Calculations!$B$3))),0)</f>
        <v>4.4754868925978207E-2</v>
      </c>
    </row>
    <row r="9267" spans="1:11" x14ac:dyDescent="0.35">
      <c r="A9267">
        <v>9264</v>
      </c>
      <c r="B9267" t="str">
        <f t="shared" si="144"/>
        <v>26-64</v>
      </c>
      <c r="C9267">
        <v>-64.145789997286997</v>
      </c>
      <c r="D9267">
        <v>25.582436465587001</v>
      </c>
      <c r="E9267">
        <f>ASIN(SQRT((SIN(RADIANS(PARAMETERS!$D$8-D9267)/2)*SIN(RADIANS(PARAMETERS!$D$8-D9267)/2))+(COS(RADIANS(D9267))*COS(RADIANS(PARAMETERS!$D$8))*SIN(RADIANS(PARAMETERS!$D$9-C9267)/2)*SIN(RADIANS(PARAMETERS!$D$9-C9267)/2))))*2*3958.756</f>
        <v>737.51753674611416</v>
      </c>
      <c r="F9267">
        <v>177.91027832031</v>
      </c>
      <c r="G9267">
        <v>205.51448059082</v>
      </c>
      <c r="H9267">
        <v>248.68664550781</v>
      </c>
      <c r="I9267">
        <v>287.27496337891</v>
      </c>
      <c r="J9267">
        <v>331.85223388672</v>
      </c>
      <c r="K9267" s="6">
        <f>IFERROR(EXP(TREND(LN($F$1:$J$1),LN(F9267:J9267),LN(Calculations!$B$3))),0)</f>
        <v>4.5409624947013429E-2</v>
      </c>
    </row>
    <row r="9268" spans="1:11" x14ac:dyDescent="0.35">
      <c r="A9268">
        <v>9265</v>
      </c>
      <c r="B9268" t="str">
        <f t="shared" si="144"/>
        <v>26-64.5</v>
      </c>
      <c r="C9268">
        <v>-64.417111332188</v>
      </c>
      <c r="D9268">
        <v>25.582436465587001</v>
      </c>
      <c r="E9268">
        <f>ASIN(SQRT((SIN(RADIANS(PARAMETERS!$D$8-D9268)/2)*SIN(RADIANS(PARAMETERS!$D$8-D9268)/2))+(COS(RADIANS(D9268))*COS(RADIANS(PARAMETERS!$D$8))*SIN(RADIANS(PARAMETERS!$D$9-C9268)/2)*SIN(RADIANS(PARAMETERS!$D$9-C9268)/2))))*2*3958.756</f>
        <v>743.08594398442722</v>
      </c>
      <c r="F9268">
        <v>178.48043823242</v>
      </c>
      <c r="G9268">
        <v>206.23803710938</v>
      </c>
      <c r="H9268">
        <v>249.66563415527</v>
      </c>
      <c r="I9268">
        <v>288.49591064453</v>
      </c>
      <c r="J9268">
        <v>333.36636352539</v>
      </c>
      <c r="K9268" s="6">
        <f>IFERROR(EXP(TREND(LN($F$1:$J$1),LN(F9268:J9268),LN(Calculations!$B$3))),0)</f>
        <v>4.6030163819437191E-2</v>
      </c>
    </row>
    <row r="9269" spans="1:11" x14ac:dyDescent="0.35">
      <c r="A9269">
        <v>9266</v>
      </c>
      <c r="B9269" t="str">
        <f t="shared" si="144"/>
        <v>26-64.5</v>
      </c>
      <c r="C9269">
        <v>-64.688432667089003</v>
      </c>
      <c r="D9269">
        <v>25.582436465587001</v>
      </c>
      <c r="E9269">
        <f>ASIN(SQRT((SIN(RADIANS(PARAMETERS!$D$8-D9269)/2)*SIN(RADIANS(PARAMETERS!$D$8-D9269)/2))+(COS(RADIANS(D9269))*COS(RADIANS(PARAMETERS!$D$8))*SIN(RADIANS(PARAMETERS!$D$9-C9269)/2)*SIN(RADIANS(PARAMETERS!$D$9-C9269)/2))))*2*3958.756</f>
        <v>749.02302746735859</v>
      </c>
      <c r="F9269">
        <v>179.05453491211</v>
      </c>
      <c r="G9269">
        <v>206.9666595459</v>
      </c>
      <c r="H9269">
        <v>250.65187072754</v>
      </c>
      <c r="I9269">
        <v>289.72637939453</v>
      </c>
      <c r="J9269">
        <v>334.89297485352</v>
      </c>
      <c r="K9269" s="6">
        <f>IFERROR(EXP(TREND(LN($F$1:$J$1),LN(F9269:J9269),LN(Calculations!$B$3))),0)</f>
        <v>4.665866498114319E-2</v>
      </c>
    </row>
    <row r="9270" spans="1:11" x14ac:dyDescent="0.35">
      <c r="A9270">
        <v>9267</v>
      </c>
      <c r="B9270" t="str">
        <f t="shared" si="144"/>
        <v>26-65</v>
      </c>
      <c r="C9270">
        <v>-64.959754001990007</v>
      </c>
      <c r="D9270">
        <v>25.582436465587001</v>
      </c>
      <c r="E9270">
        <f>ASIN(SQRT((SIN(RADIANS(PARAMETERS!$D$8-D9270)/2)*SIN(RADIANS(PARAMETERS!$D$8-D9270)/2))+(COS(RADIANS(D9270))*COS(RADIANS(PARAMETERS!$D$8))*SIN(RADIANS(PARAMETERS!$D$9-C9270)/2)*SIN(RADIANS(PARAMETERS!$D$9-C9270)/2))))*2*3958.756</f>
        <v>755.32007711307301</v>
      </c>
      <c r="F9270">
        <v>179.58099365234</v>
      </c>
      <c r="G9270">
        <v>207.62051391602</v>
      </c>
      <c r="H9270">
        <v>251.5161895752</v>
      </c>
      <c r="I9270">
        <v>290.78875732422</v>
      </c>
      <c r="J9270">
        <v>336.19403076172</v>
      </c>
      <c r="K9270" s="6">
        <f>IFERROR(EXP(TREND(LN($F$1:$J$1),LN(F9270:J9270),LN(Calculations!$B$3))),0)</f>
        <v>4.7257628189964394E-2</v>
      </c>
    </row>
    <row r="9271" spans="1:11" x14ac:dyDescent="0.35">
      <c r="A9271">
        <v>9268</v>
      </c>
      <c r="B9271" t="str">
        <f t="shared" si="144"/>
        <v>26-65</v>
      </c>
      <c r="C9271">
        <v>-65.231075336890996</v>
      </c>
      <c r="D9271">
        <v>25.582436465587001</v>
      </c>
      <c r="E9271">
        <f>ASIN(SQRT((SIN(RADIANS(PARAMETERS!$D$8-D9271)/2)*SIN(RADIANS(PARAMETERS!$D$8-D9271)/2))+(COS(RADIANS(D9271))*COS(RADIANS(PARAMETERS!$D$8))*SIN(RADIANS(PARAMETERS!$D$9-C9271)/2)*SIN(RADIANS(PARAMETERS!$D$9-C9271)/2))))*2*3958.756</f>
        <v>761.96815114713547</v>
      </c>
      <c r="F9271">
        <v>180.07710266113</v>
      </c>
      <c r="G9271">
        <v>208.22511291504</v>
      </c>
      <c r="H9271">
        <v>252.29833984375</v>
      </c>
      <c r="I9271">
        <v>291.73648071289</v>
      </c>
      <c r="J9271">
        <v>337.34002685547</v>
      </c>
      <c r="K9271" s="6">
        <f>IFERROR(EXP(TREND(LN($F$1:$J$1),LN(F9271:J9271),LN(Calculations!$B$3))),0)</f>
        <v>4.784171749404393E-2</v>
      </c>
    </row>
    <row r="9272" spans="1:11" x14ac:dyDescent="0.35">
      <c r="A9272">
        <v>9269</v>
      </c>
      <c r="B9272" t="str">
        <f t="shared" si="144"/>
        <v>26-65.5</v>
      </c>
      <c r="C9272">
        <v>-65.502396671791999</v>
      </c>
      <c r="D9272">
        <v>25.582436465587001</v>
      </c>
      <c r="E9272">
        <f>ASIN(SQRT((SIN(RADIANS(PARAMETERS!$D$8-D9272)/2)*SIN(RADIANS(PARAMETERS!$D$8-D9272)/2))+(COS(RADIANS(D9272))*COS(RADIANS(PARAMETERS!$D$8))*SIN(RADIANS(PARAMETERS!$D$9-C9272)/2)*SIN(RADIANS(PARAMETERS!$D$9-C9272)/2))))*2*3958.756</f>
        <v>768.95812691332196</v>
      </c>
      <c r="F9272">
        <v>180.58670043945</v>
      </c>
      <c r="G9272">
        <v>208.84558105469</v>
      </c>
      <c r="H9272">
        <v>253.10020446777</v>
      </c>
      <c r="I9272">
        <v>292.70758056641</v>
      </c>
      <c r="J9272">
        <v>338.51373291016</v>
      </c>
      <c r="K9272" s="6">
        <f>IFERROR(EXP(TREND(LN($F$1:$J$1),LN(F9272:J9272),LN(Calculations!$B$3))),0)</f>
        <v>4.8447034835097352E-2</v>
      </c>
    </row>
    <row r="9273" spans="1:11" x14ac:dyDescent="0.35">
      <c r="A9273">
        <v>9270</v>
      </c>
      <c r="B9273" t="str">
        <f t="shared" si="144"/>
        <v>26-66</v>
      </c>
      <c r="C9273">
        <v>-65.773718006693002</v>
      </c>
      <c r="D9273">
        <v>25.582436465587001</v>
      </c>
      <c r="E9273">
        <f>ASIN(SQRT((SIN(RADIANS(PARAMETERS!$D$8-D9273)/2)*SIN(RADIANS(PARAMETERS!$D$8-D9273)/2))+(COS(RADIANS(D9273))*COS(RADIANS(PARAMETERS!$D$8))*SIN(RADIANS(PARAMETERS!$D$9-C9273)/2)*SIN(RADIANS(PARAMETERS!$D$9-C9273)/2))))*2*3958.756</f>
        <v>776.28074932280845</v>
      </c>
      <c r="F9273">
        <v>181.03321838379</v>
      </c>
      <c r="G9273">
        <v>209.36726379395</v>
      </c>
      <c r="H9273">
        <v>253.74096679688</v>
      </c>
      <c r="I9273">
        <v>293.45611572266</v>
      </c>
      <c r="J9273">
        <v>339.38815307617</v>
      </c>
      <c r="K9273" s="6">
        <f>IFERROR(EXP(TREND(LN($F$1:$J$1),LN(F9273:J9273),LN(Calculations!$B$3))),0)</f>
        <v>4.9013068374530386E-2</v>
      </c>
    </row>
    <row r="9274" spans="1:11" x14ac:dyDescent="0.35">
      <c r="A9274">
        <v>9271</v>
      </c>
      <c r="B9274" t="str">
        <f t="shared" si="144"/>
        <v>26-66</v>
      </c>
      <c r="C9274">
        <v>-66.045039341594006</v>
      </c>
      <c r="D9274">
        <v>25.582436465587001</v>
      </c>
      <c r="E9274">
        <f>ASIN(SQRT((SIN(RADIANS(PARAMETERS!$D$8-D9274)/2)*SIN(RADIANS(PARAMETERS!$D$8-D9274)/2))+(COS(RADIANS(D9274))*COS(RADIANS(PARAMETERS!$D$8))*SIN(RADIANS(PARAMETERS!$D$9-C9274)/2)*SIN(RADIANS(PARAMETERS!$D$9-C9274)/2))))*2*3958.756</f>
        <v>783.92667656834919</v>
      </c>
      <c r="F9274">
        <v>181.43757629395</v>
      </c>
      <c r="G9274">
        <v>209.82525634766</v>
      </c>
      <c r="H9274">
        <v>254.28062438965</v>
      </c>
      <c r="I9274">
        <v>294.06683349609</v>
      </c>
      <c r="J9274">
        <v>340.07891845703</v>
      </c>
      <c r="K9274" s="6">
        <f>IFERROR(EXP(TREND(LN($F$1:$J$1),LN(F9274:J9274),LN(Calculations!$B$3))),0)</f>
        <v>4.9551229556144778E-2</v>
      </c>
    </row>
    <row r="9275" spans="1:11" x14ac:dyDescent="0.35">
      <c r="A9275">
        <v>9272</v>
      </c>
      <c r="B9275" t="str">
        <f t="shared" si="144"/>
        <v>26-66.5</v>
      </c>
      <c r="C9275">
        <v>-66.316360676494995</v>
      </c>
      <c r="D9275">
        <v>25.582436465587001</v>
      </c>
      <c r="E9275">
        <f>ASIN(SQRT((SIN(RADIANS(PARAMETERS!$D$8-D9275)/2)*SIN(RADIANS(PARAMETERS!$D$8-D9275)/2))+(COS(RADIANS(D9275))*COS(RADIANS(PARAMETERS!$D$8))*SIN(RADIANS(PARAMETERS!$D$9-C9275)/2)*SIN(RADIANS(PARAMETERS!$D$9-C9275)/2))))*2*3958.756</f>
        <v>791.88652281846998</v>
      </c>
      <c r="F9275">
        <v>181.84077453613</v>
      </c>
      <c r="G9275">
        <v>210.28393554688</v>
      </c>
      <c r="H9275">
        <v>254.82429504395</v>
      </c>
      <c r="I9275">
        <v>294.68490600586</v>
      </c>
      <c r="J9275">
        <v>340.78146362305</v>
      </c>
      <c r="K9275" s="6">
        <f>IFERROR(EXP(TREND(LN($F$1:$J$1),LN(F9275:J9275),LN(Calculations!$B$3))),0)</f>
        <v>5.0089906639963627E-2</v>
      </c>
    </row>
    <row r="9276" spans="1:11" x14ac:dyDescent="0.35">
      <c r="A9276">
        <v>9273</v>
      </c>
      <c r="B9276" t="str">
        <f t="shared" si="144"/>
        <v>26-66.5</v>
      </c>
      <c r="C9276">
        <v>-66.587682011395998</v>
      </c>
      <c r="D9276">
        <v>25.582436465587001</v>
      </c>
      <c r="E9276">
        <f>ASIN(SQRT((SIN(RADIANS(PARAMETERS!$D$8-D9276)/2)*SIN(RADIANS(PARAMETERS!$D$8-D9276)/2))+(COS(RADIANS(D9276))*COS(RADIANS(PARAMETERS!$D$8))*SIN(RADIANS(PARAMETERS!$D$9-C9276)/2)*SIN(RADIANS(PARAMETERS!$D$9-C9276)/2))))*2*3958.756</f>
        <v>800.15089769053429</v>
      </c>
      <c r="F9276">
        <v>182.17256164551</v>
      </c>
      <c r="G9276">
        <v>210.65028381348</v>
      </c>
      <c r="H9276">
        <v>255.24052429199</v>
      </c>
      <c r="I9276">
        <v>295.14205932617</v>
      </c>
      <c r="J9276">
        <v>341.28216552734</v>
      </c>
      <c r="K9276" s="6">
        <f>IFERROR(EXP(TREND(LN($F$1:$J$1),LN(F9276:J9276),LN(Calculations!$B$3))),0)</f>
        <v>5.055374102054512E-2</v>
      </c>
    </row>
    <row r="9277" spans="1:11" x14ac:dyDescent="0.35">
      <c r="A9277">
        <v>9274</v>
      </c>
      <c r="B9277" t="str">
        <f t="shared" si="144"/>
        <v>26-67</v>
      </c>
      <c r="C9277">
        <v>-66.859003346296006</v>
      </c>
      <c r="D9277">
        <v>25.582436465587001</v>
      </c>
      <c r="E9277">
        <f>ASIN(SQRT((SIN(RADIANS(PARAMETERS!$D$8-D9277)/2)*SIN(RADIANS(PARAMETERS!$D$8-D9277)/2))+(COS(RADIANS(D9277))*COS(RADIANS(PARAMETERS!$D$8))*SIN(RADIANS(PARAMETERS!$D$9-C9277)/2)*SIN(RADIANS(PARAMETERS!$D$9-C9277)/2))))*2*3958.756</f>
        <v>808.7104423788868</v>
      </c>
      <c r="F9277">
        <v>182.46778869629</v>
      </c>
      <c r="G9277">
        <v>210.97489929199</v>
      </c>
      <c r="H9277">
        <v>255.60705566406</v>
      </c>
      <c r="I9277">
        <v>295.54248046875</v>
      </c>
      <c r="J9277">
        <v>341.71813964844</v>
      </c>
      <c r="K9277" s="6">
        <f>IFERROR(EXP(TREND(LN($F$1:$J$1),LN(F9277:J9277),LN(Calculations!$B$3))),0)</f>
        <v>5.0971898413827169E-2</v>
      </c>
    </row>
    <row r="9278" spans="1:11" x14ac:dyDescent="0.35">
      <c r="A9278">
        <v>9275</v>
      </c>
      <c r="B9278" t="str">
        <f t="shared" si="144"/>
        <v>26-67</v>
      </c>
      <c r="C9278">
        <v>-67.130324681196996</v>
      </c>
      <c r="D9278">
        <v>25.582436465587001</v>
      </c>
      <c r="E9278">
        <f>ASIN(SQRT((SIN(RADIANS(PARAMETERS!$D$8-D9278)/2)*SIN(RADIANS(PARAMETERS!$D$8-D9278)/2))+(COS(RADIANS(D9278))*COS(RADIANS(PARAMETERS!$D$8))*SIN(RADIANS(PARAMETERS!$D$9-C9278)/2)*SIN(RADIANS(PARAMETERS!$D$9-C9278)/2))))*2*3958.756</f>
        <v>817.55586238415685</v>
      </c>
      <c r="F9278">
        <v>182.76225280762</v>
      </c>
      <c r="G9278">
        <v>211.30744934082</v>
      </c>
      <c r="H9278">
        <v>255.99728393555</v>
      </c>
      <c r="I9278">
        <v>295.98257446289</v>
      </c>
      <c r="J9278">
        <v>342.21420288086</v>
      </c>
      <c r="K9278" s="6">
        <f>IFERROR(EXP(TREND(LN($F$1:$J$1),LN(F9278:J9278),LN(Calculations!$B$3))),0)</f>
        <v>5.1378359436590998E-2</v>
      </c>
    </row>
    <row r="9279" spans="1:11" x14ac:dyDescent="0.35">
      <c r="A9279">
        <v>9276</v>
      </c>
      <c r="B9279" t="str">
        <f t="shared" si="144"/>
        <v>26-67.5</v>
      </c>
      <c r="C9279">
        <v>-67.401646016097999</v>
      </c>
      <c r="D9279">
        <v>25.582436465587001</v>
      </c>
      <c r="E9279">
        <f>ASIN(SQRT((SIN(RADIANS(PARAMETERS!$D$8-D9279)/2)*SIN(RADIANS(PARAMETERS!$D$8-D9279)/2))+(COS(RADIANS(D9279))*COS(RADIANS(PARAMETERS!$D$8))*SIN(RADIANS(PARAMETERS!$D$9-C9279)/2)*SIN(RADIANS(PARAMETERS!$D$9-C9279)/2))))*2*3958.756</f>
        <v>826.67795685021156</v>
      </c>
      <c r="F9279">
        <v>182.99299621582</v>
      </c>
      <c r="G9279">
        <v>211.56127929688</v>
      </c>
      <c r="H9279">
        <v>256.28402709961</v>
      </c>
      <c r="I9279">
        <v>296.29595947266</v>
      </c>
      <c r="J9279">
        <v>342.55554199219</v>
      </c>
      <c r="K9279" s="6">
        <f>IFERROR(EXP(TREND(LN($F$1:$J$1),LN(F9279:J9279),LN(Calculations!$B$3))),0)</f>
        <v>5.1709637922687283E-2</v>
      </c>
    </row>
    <row r="9280" spans="1:11" x14ac:dyDescent="0.35">
      <c r="A9280">
        <v>9277</v>
      </c>
      <c r="B9280" t="str">
        <f t="shared" si="144"/>
        <v>26-67.5</v>
      </c>
      <c r="C9280">
        <v>-67.672967350999002</v>
      </c>
      <c r="D9280">
        <v>25.582436465587001</v>
      </c>
      <c r="E9280">
        <f>ASIN(SQRT((SIN(RADIANS(PARAMETERS!$D$8-D9280)/2)*SIN(RADIANS(PARAMETERS!$D$8-D9280)/2))+(COS(RADIANS(D9280))*COS(RADIANS(PARAMETERS!$D$8))*SIN(RADIANS(PARAMETERS!$D$9-C9280)/2)*SIN(RADIANS(PARAMETERS!$D$9-C9280)/2))))*2*3958.756</f>
        <v>836.06764456851511</v>
      </c>
      <c r="F9280">
        <v>183.20417785645</v>
      </c>
      <c r="G9280">
        <v>211.7981262207</v>
      </c>
      <c r="H9280">
        <v>256.55923461914</v>
      </c>
      <c r="I9280">
        <v>296.60388183594</v>
      </c>
      <c r="J9280">
        <v>342.8996887207</v>
      </c>
      <c r="K9280" s="6">
        <f>IFERROR(EXP(TREND(LN($F$1:$J$1),LN(F9280:J9280),LN(Calculations!$B$3))),0)</f>
        <v>5.2007223619652272E-2</v>
      </c>
    </row>
    <row r="9281" spans="1:11" x14ac:dyDescent="0.35">
      <c r="A9281">
        <v>9278</v>
      </c>
      <c r="B9281" t="str">
        <f t="shared" si="144"/>
        <v>26-68</v>
      </c>
      <c r="C9281">
        <v>-67.944288685900005</v>
      </c>
      <c r="D9281">
        <v>25.582436465587001</v>
      </c>
      <c r="E9281">
        <f>ASIN(SQRT((SIN(RADIANS(PARAMETERS!$D$8-D9281)/2)*SIN(RADIANS(PARAMETERS!$D$8-D9281)/2))+(COS(RADIANS(D9281))*COS(RADIANS(PARAMETERS!$D$8))*SIN(RADIANS(PARAMETERS!$D$9-C9281)/2)*SIN(RADIANS(PARAMETERS!$D$9-C9281)/2))))*2*3958.756</f>
        <v>845.71598675183816</v>
      </c>
      <c r="F9281">
        <v>183.42523193359</v>
      </c>
      <c r="G9281">
        <v>212.05880737305</v>
      </c>
      <c r="H9281">
        <v>256.88320922852</v>
      </c>
      <c r="I9281">
        <v>296.98556518555</v>
      </c>
      <c r="J9281">
        <v>343.34918212891</v>
      </c>
      <c r="K9281" s="6">
        <f>IFERROR(EXP(TREND(LN($F$1:$J$1),LN(F9281:J9281),LN(Calculations!$B$3))),0)</f>
        <v>5.2299468918748974E-2</v>
      </c>
    </row>
    <row r="9282" spans="1:11" x14ac:dyDescent="0.35">
      <c r="A9282">
        <v>9279</v>
      </c>
      <c r="B9282" t="str">
        <f t="shared" si="144"/>
        <v>26-68</v>
      </c>
      <c r="C9282">
        <v>-68.215610020800995</v>
      </c>
      <c r="D9282">
        <v>25.582436465587001</v>
      </c>
      <c r="E9282">
        <f>ASIN(SQRT((SIN(RADIANS(PARAMETERS!$D$8-D9282)/2)*SIN(RADIANS(PARAMETERS!$D$8-D9282)/2))+(COS(RADIANS(D9282))*COS(RADIANS(PARAMETERS!$D$8))*SIN(RADIANS(PARAMETERS!$D$9-C9282)/2)*SIN(RADIANS(PARAMETERS!$D$9-C9282)/2))))*2*3958.756</f>
        <v>855.6142067145737</v>
      </c>
      <c r="F9282">
        <v>183.58103942871</v>
      </c>
      <c r="G9282">
        <v>212.23207092285</v>
      </c>
      <c r="H9282">
        <v>257.08203125</v>
      </c>
      <c r="I9282">
        <v>297.20565795898</v>
      </c>
      <c r="J9282">
        <v>343.59225463867</v>
      </c>
      <c r="K9282" s="6">
        <f>IFERROR(EXP(TREND(LN($F$1:$J$1),LN(F9282:J9282),LN(Calculations!$B$3))),0)</f>
        <v>5.2523580604343548E-2</v>
      </c>
    </row>
    <row r="9283" spans="1:11" x14ac:dyDescent="0.35">
      <c r="A9283">
        <v>9280</v>
      </c>
      <c r="B9283" t="str">
        <f t="shared" si="144"/>
        <v>26-68.5</v>
      </c>
      <c r="C9283">
        <v>-68.486931355701998</v>
      </c>
      <c r="D9283">
        <v>25.582436465587001</v>
      </c>
      <c r="E9283">
        <f>ASIN(SQRT((SIN(RADIANS(PARAMETERS!$D$8-D9283)/2)*SIN(RADIANS(PARAMETERS!$D$8-D9283)/2))+(COS(RADIANS(D9283))*COS(RADIANS(PARAMETERS!$D$8))*SIN(RADIANS(PARAMETERS!$D$9-C9283)/2)*SIN(RADIANS(PARAMETERS!$D$9-C9283)/2))))*2*3958.756</f>
        <v>865.75370662336263</v>
      </c>
      <c r="F9283">
        <v>183.71797180176</v>
      </c>
      <c r="G9283">
        <v>212.38706970215</v>
      </c>
      <c r="H9283">
        <v>257.2643737793</v>
      </c>
      <c r="I9283">
        <v>297.41162109375</v>
      </c>
      <c r="J9283">
        <v>343.82473754883</v>
      </c>
      <c r="K9283" s="6">
        <f>IFERROR(EXP(TREND(LN($F$1:$J$1),LN(F9283:J9283),LN(Calculations!$B$3))),0)</f>
        <v>5.2716807341475151E-2</v>
      </c>
    </row>
    <row r="9284" spans="1:11" x14ac:dyDescent="0.35">
      <c r="A9284">
        <v>9281</v>
      </c>
      <c r="B9284" t="str">
        <f t="shared" si="144"/>
        <v>26-69</v>
      </c>
      <c r="C9284">
        <v>-68.758252690603001</v>
      </c>
      <c r="D9284">
        <v>25.582436465587001</v>
      </c>
      <c r="E9284">
        <f>ASIN(SQRT((SIN(RADIANS(PARAMETERS!$D$8-D9284)/2)*SIN(RADIANS(PARAMETERS!$D$8-D9284)/2))+(COS(RADIANS(D9284))*COS(RADIANS(PARAMETERS!$D$8))*SIN(RADIANS(PARAMETERS!$D$9-C9284)/2)*SIN(RADIANS(PARAMETERS!$D$9-C9284)/2))))*2*3958.756</f>
        <v>876.12608150104063</v>
      </c>
      <c r="F9284">
        <v>183.86045837402</v>
      </c>
      <c r="G9284">
        <v>212.55987548828</v>
      </c>
      <c r="H9284">
        <v>257.4866027832</v>
      </c>
      <c r="I9284">
        <v>297.67977905273</v>
      </c>
      <c r="J9284">
        <v>344.14764404297</v>
      </c>
      <c r="K9284" s="6">
        <f>IFERROR(EXP(TREND(LN($F$1:$J$1),LN(F9284:J9284),LN(Calculations!$B$3))),0)</f>
        <v>5.2899138458933188E-2</v>
      </c>
    </row>
    <row r="9285" spans="1:11" x14ac:dyDescent="0.35">
      <c r="A9285">
        <v>9282</v>
      </c>
      <c r="B9285" t="str">
        <f t="shared" ref="B9285:B9348" si="145">MROUND(D9285,1)&amp;MROUND(C9285,-0.5)</f>
        <v>26-69</v>
      </c>
      <c r="C9285">
        <v>-69.029574025504004</v>
      </c>
      <c r="D9285">
        <v>25.582436465587001</v>
      </c>
      <c r="E9285">
        <f>ASIN(SQRT((SIN(RADIANS(PARAMETERS!$D$8-D9285)/2)*SIN(RADIANS(PARAMETERS!$D$8-D9285)/2))+(COS(RADIANS(D9285))*COS(RADIANS(PARAMETERS!$D$8))*SIN(RADIANS(PARAMETERS!$D$9-C9285)/2)*SIN(RADIANS(PARAMETERS!$D$9-C9285)/2))))*2*3958.756</f>
        <v>886.72313067971641</v>
      </c>
      <c r="F9285">
        <v>183.92250061035</v>
      </c>
      <c r="G9285">
        <v>212.62896728516</v>
      </c>
      <c r="H9285">
        <v>257.56591796875</v>
      </c>
      <c r="I9285">
        <v>297.76754760742</v>
      </c>
      <c r="J9285">
        <v>344.24444580078</v>
      </c>
      <c r="K9285" s="6">
        <f>IFERROR(EXP(TREND(LN($F$1:$J$1),LN(F9285:J9285),LN(Calculations!$B$3))),0)</f>
        <v>5.2989214300973121E-2</v>
      </c>
    </row>
    <row r="9286" spans="1:11" x14ac:dyDescent="0.35">
      <c r="A9286">
        <v>9283</v>
      </c>
      <c r="B9286" t="str">
        <f t="shared" si="145"/>
        <v>26-69.5</v>
      </c>
      <c r="C9286">
        <v>-69.300895360404994</v>
      </c>
      <c r="D9286">
        <v>25.582436465587001</v>
      </c>
      <c r="E9286">
        <f>ASIN(SQRT((SIN(RADIANS(PARAMETERS!$D$8-D9286)/2)*SIN(RADIANS(PARAMETERS!$D$8-D9286)/2))+(COS(RADIANS(D9286))*COS(RADIANS(PARAMETERS!$D$8))*SIN(RADIANS(PARAMETERS!$D$9-C9286)/2)*SIN(RADIANS(PARAMETERS!$D$9-C9286)/2))))*2*3958.756</f>
        <v>897.53686690583766</v>
      </c>
      <c r="F9286">
        <v>183.97840881348</v>
      </c>
      <c r="G9286">
        <v>212.70465087891</v>
      </c>
      <c r="H9286">
        <v>257.67526245117</v>
      </c>
      <c r="I9286">
        <v>297.90939331055</v>
      </c>
      <c r="J9286">
        <v>344.42620849609</v>
      </c>
      <c r="K9286" s="6">
        <f>IFERROR(EXP(TREND(LN($F$1:$J$1),LN(F9286:J9286),LN(Calculations!$B$3))),0)</f>
        <v>5.3047769321616998E-2</v>
      </c>
    </row>
    <row r="9287" spans="1:11" x14ac:dyDescent="0.35">
      <c r="A9287">
        <v>9284</v>
      </c>
      <c r="B9287" t="str">
        <f t="shared" si="145"/>
        <v>26-69.5</v>
      </c>
      <c r="C9287">
        <v>-69.572216695305997</v>
      </c>
      <c r="D9287">
        <v>25.582436465587001</v>
      </c>
      <c r="E9287">
        <f>ASIN(SQRT((SIN(RADIANS(PARAMETERS!$D$8-D9287)/2)*SIN(RADIANS(PARAMETERS!$D$8-D9287)/2))+(COS(RADIANS(D9287))*COS(RADIANS(PARAMETERS!$D$8))*SIN(RADIANS(PARAMETERS!$D$9-C9287)/2)*SIN(RADIANS(PARAMETERS!$D$9-C9287)/2))))*2*3958.756</f>
        <v>908.55952330237926</v>
      </c>
      <c r="F9287">
        <v>184.05654907227</v>
      </c>
      <c r="G9287">
        <v>212.82856750488</v>
      </c>
      <c r="H9287">
        <v>257.87921142578</v>
      </c>
      <c r="I9287">
        <v>298.19232177734</v>
      </c>
      <c r="J9287">
        <v>344.80792236328</v>
      </c>
      <c r="K9287" s="6">
        <f>IFERROR(EXP(TREND(LN($F$1:$J$1),LN(F9287:J9287),LN(Calculations!$B$3))),0)</f>
        <v>5.3098949880151888E-2</v>
      </c>
    </row>
    <row r="9288" spans="1:11" x14ac:dyDescent="0.35">
      <c r="A9288">
        <v>9285</v>
      </c>
      <c r="B9288" t="str">
        <f t="shared" si="145"/>
        <v>26-70</v>
      </c>
      <c r="C9288">
        <v>-69.843538030207</v>
      </c>
      <c r="D9288">
        <v>25.582436465587001</v>
      </c>
      <c r="E9288">
        <f>ASIN(SQRT((SIN(RADIANS(PARAMETERS!$D$8-D9288)/2)*SIN(RADIANS(PARAMETERS!$D$8-D9288)/2))+(COS(RADIANS(D9288))*COS(RADIANS(PARAMETERS!$D$8))*SIN(RADIANS(PARAMETERS!$D$9-C9288)/2)*SIN(RADIANS(PARAMETERS!$D$9-C9288)/2))))*2*3958.756</f>
        <v>919.78355839149378</v>
      </c>
      <c r="F9288">
        <v>184.05850219727</v>
      </c>
      <c r="G9288">
        <v>212.85992431641</v>
      </c>
      <c r="H9288">
        <v>257.9638671875</v>
      </c>
      <c r="I9288">
        <v>298.33108520508</v>
      </c>
      <c r="J9288">
        <v>345.015625</v>
      </c>
      <c r="K9288" s="6">
        <f>IFERROR(EXP(TREND(LN($F$1:$J$1),LN(F9288:J9288),LN(Calculations!$B$3))),0)</f>
        <v>5.3052812522185973E-2</v>
      </c>
    </row>
    <row r="9289" spans="1:11" x14ac:dyDescent="0.35">
      <c r="A9289">
        <v>9286</v>
      </c>
      <c r="B9289" t="str">
        <f t="shared" si="145"/>
        <v>26-70</v>
      </c>
      <c r="C9289">
        <v>-70.114859365108003</v>
      </c>
      <c r="D9289">
        <v>25.582436465587001</v>
      </c>
      <c r="E9289">
        <f>ASIN(SQRT((SIN(RADIANS(PARAMETERS!$D$8-D9289)/2)*SIN(RADIANS(PARAMETERS!$D$8-D9289)/2))+(COS(RADIANS(D9289))*COS(RADIANS(PARAMETERS!$D$8))*SIN(RADIANS(PARAMETERS!$D$9-C9289)/2)*SIN(RADIANS(PARAMETERS!$D$9-C9289)/2))))*2*3958.756</f>
        <v>931.2016593760078</v>
      </c>
      <c r="F9289">
        <v>184.0574798584</v>
      </c>
      <c r="G9289">
        <v>212.89338684082</v>
      </c>
      <c r="H9289">
        <v>258.05993652344</v>
      </c>
      <c r="I9289">
        <v>298.49075317383</v>
      </c>
      <c r="J9289">
        <v>345.25650024414</v>
      </c>
      <c r="K9289" s="6">
        <f>IFERROR(EXP(TREND(LN($F$1:$J$1),LN(F9289:J9289),LN(Calculations!$B$3))),0)</f>
        <v>5.2993561084987276E-2</v>
      </c>
    </row>
    <row r="9290" spans="1:11" x14ac:dyDescent="0.35">
      <c r="A9290">
        <v>9287</v>
      </c>
      <c r="B9290" t="str">
        <f t="shared" si="145"/>
        <v>26-70.5</v>
      </c>
      <c r="C9290">
        <v>-70.386180700009007</v>
      </c>
      <c r="D9290">
        <v>25.582436465587001</v>
      </c>
      <c r="E9290">
        <f>ASIN(SQRT((SIN(RADIANS(PARAMETERS!$D$8-D9290)/2)*SIN(RADIANS(PARAMETERS!$D$8-D9290)/2))+(COS(RADIANS(D9290))*COS(RADIANS(PARAMETERS!$D$8))*SIN(RADIANS(PARAMETERS!$D$9-C9290)/2)*SIN(RADIANS(PARAMETERS!$D$9-C9290)/2))))*2*3958.756</f>
        <v>942.80674387059469</v>
      </c>
      <c r="F9290">
        <v>184.07139587402</v>
      </c>
      <c r="G9290">
        <v>212.95109558105</v>
      </c>
      <c r="H9290">
        <v>258.19659423828</v>
      </c>
      <c r="I9290">
        <v>298.70718383789</v>
      </c>
      <c r="J9290">
        <v>345.57437133789</v>
      </c>
      <c r="K9290" s="6">
        <f>IFERROR(EXP(TREND(LN($F$1:$J$1),LN(F9290:J9290),LN(Calculations!$B$3))),0)</f>
        <v>5.294339419391271E-2</v>
      </c>
    </row>
    <row r="9291" spans="1:11" x14ac:dyDescent="0.35">
      <c r="A9291">
        <v>9288</v>
      </c>
      <c r="B9291" t="str">
        <f t="shared" si="145"/>
        <v>26-70.5</v>
      </c>
      <c r="C9291">
        <v>-70.657502034909996</v>
      </c>
      <c r="D9291">
        <v>25.582436465587001</v>
      </c>
      <c r="E9291">
        <f>ASIN(SQRT((SIN(RADIANS(PARAMETERS!$D$8-D9291)/2)*SIN(RADIANS(PARAMETERS!$D$8-D9291)/2))+(COS(RADIANS(D9291))*COS(RADIANS(PARAMETERS!$D$8))*SIN(RADIANS(PARAMETERS!$D$9-C9291)/2)*SIN(RADIANS(PARAMETERS!$D$9-C9291)/2))))*2*3958.756</f>
        <v>954.59196026407017</v>
      </c>
      <c r="F9291">
        <v>184.02801513672</v>
      </c>
      <c r="G9291">
        <v>212.92578125</v>
      </c>
      <c r="H9291">
        <v>258.2057800293</v>
      </c>
      <c r="I9291">
        <v>298.75274658203</v>
      </c>
      <c r="J9291">
        <v>345.66751098633</v>
      </c>
      <c r="K9291" s="6">
        <f>IFERROR(EXP(TREND(LN($F$1:$J$1),LN(F9291:J9291),LN(Calculations!$B$3))),0)</f>
        <v>5.2842872114253363E-2</v>
      </c>
    </row>
    <row r="9292" spans="1:11" x14ac:dyDescent="0.35">
      <c r="A9292">
        <v>9289</v>
      </c>
      <c r="B9292" t="str">
        <f t="shared" si="145"/>
        <v>26-71</v>
      </c>
      <c r="C9292">
        <v>-70.928823369810999</v>
      </c>
      <c r="D9292">
        <v>25.582436465587001</v>
      </c>
      <c r="E9292">
        <f>ASIN(SQRT((SIN(RADIANS(PARAMETERS!$D$8-D9292)/2)*SIN(RADIANS(PARAMETERS!$D$8-D9292)/2))+(COS(RADIANS(D9292))*COS(RADIANS(PARAMETERS!$D$8))*SIN(RADIANS(PARAMETERS!$D$9-C9292)/2)*SIN(RADIANS(PARAMETERS!$D$9-C9292)/2))))*2*3958.756</f>
        <v>966.55068688350309</v>
      </c>
      <c r="F9292">
        <v>183.99409484863</v>
      </c>
      <c r="G9292">
        <v>212.90769958496</v>
      </c>
      <c r="H9292">
        <v>258.21780395508</v>
      </c>
      <c r="I9292">
        <v>298.79644775391</v>
      </c>
      <c r="J9292">
        <v>345.75259399414</v>
      </c>
      <c r="K9292" s="6">
        <f>IFERROR(EXP(TREND(LN($F$1:$J$1),LN(F9292:J9292),LN(Calculations!$B$3))),0)</f>
        <v>5.276161036137203E-2</v>
      </c>
    </row>
    <row r="9293" spans="1:11" x14ac:dyDescent="0.35">
      <c r="A9293">
        <v>9290</v>
      </c>
      <c r="B9293" t="str">
        <f t="shared" si="145"/>
        <v>26-71</v>
      </c>
      <c r="C9293">
        <v>-71.200144704712002</v>
      </c>
      <c r="D9293">
        <v>25.582436465587001</v>
      </c>
      <c r="E9293">
        <f>ASIN(SQRT((SIN(RADIANS(PARAMETERS!$D$8-D9293)/2)*SIN(RADIANS(PARAMETERS!$D$8-D9293)/2))+(COS(RADIANS(D9293))*COS(RADIANS(PARAMETERS!$D$8))*SIN(RADIANS(PARAMETERS!$D$9-C9293)/2)*SIN(RADIANS(PARAMETERS!$D$9-C9293)/2))))*2*3958.756</f>
        <v>978.67653011921311</v>
      </c>
      <c r="F9293">
        <v>183.9769744873</v>
      </c>
      <c r="G9293">
        <v>212.9051361084</v>
      </c>
      <c r="H9293">
        <v>258.24249267578</v>
      </c>
      <c r="I9293">
        <v>298.84942626953</v>
      </c>
      <c r="J9293">
        <v>345.84228515625</v>
      </c>
      <c r="K9293" s="6">
        <f>IFERROR(EXP(TREND(LN($F$1:$J$1),LN(F9293:J9293),LN(Calculations!$B$3))),0)</f>
        <v>5.2709672206933969E-2</v>
      </c>
    </row>
    <row r="9294" spans="1:11" x14ac:dyDescent="0.35">
      <c r="A9294">
        <v>9291</v>
      </c>
      <c r="B9294" t="str">
        <f t="shared" si="145"/>
        <v>26-71.5</v>
      </c>
      <c r="C9294">
        <v>-71.471466039613006</v>
      </c>
      <c r="D9294">
        <v>25.582436465587001</v>
      </c>
      <c r="E9294">
        <f>ASIN(SQRT((SIN(RADIANS(PARAMETERS!$D$8-D9294)/2)*SIN(RADIANS(PARAMETERS!$D$8-D9294)/2))+(COS(RADIANS(D9294))*COS(RADIANS(PARAMETERS!$D$8))*SIN(RADIANS(PARAMETERS!$D$9-C9294)/2)*SIN(RADIANS(PARAMETERS!$D$9-C9294)/2))))*2*3958.756</f>
        <v>990.96332165767183</v>
      </c>
      <c r="F9294">
        <v>183.91859436035</v>
      </c>
      <c r="G9294">
        <v>212.83299255371</v>
      </c>
      <c r="H9294">
        <v>258.14782714844</v>
      </c>
      <c r="I9294">
        <v>298.73376464844</v>
      </c>
      <c r="J9294">
        <v>345.70150756836</v>
      </c>
      <c r="K9294" s="6">
        <f>IFERROR(EXP(TREND(LN($F$1:$J$1),LN(F9294:J9294),LN(Calculations!$B$3))),0)</f>
        <v>5.2637452893504647E-2</v>
      </c>
    </row>
    <row r="9295" spans="1:11" x14ac:dyDescent="0.35">
      <c r="A9295">
        <v>9292</v>
      </c>
      <c r="B9295" t="str">
        <f t="shared" si="145"/>
        <v>26-71.5</v>
      </c>
      <c r="C9295">
        <v>-71.742787374513995</v>
      </c>
      <c r="D9295">
        <v>25.582436465587001</v>
      </c>
      <c r="E9295">
        <f>ASIN(SQRT((SIN(RADIANS(PARAMETERS!$D$8-D9295)/2)*SIN(RADIANS(PARAMETERS!$D$8-D9295)/2))+(COS(RADIANS(D9295))*COS(RADIANS(PARAMETERS!$D$8))*SIN(RADIANS(PARAMETERS!$D$9-C9295)/2)*SIN(RADIANS(PARAMETERS!$D$9-C9295)/2))))*2*3958.756</f>
        <v>1003.4051149570737</v>
      </c>
      <c r="F9295">
        <v>183.89189147949</v>
      </c>
      <c r="G9295">
        <v>212.79937744141</v>
      </c>
      <c r="H9295">
        <v>258.10284423828</v>
      </c>
      <c r="I9295">
        <v>298.67813110352</v>
      </c>
      <c r="J9295">
        <v>345.6330871582</v>
      </c>
      <c r="K9295" s="6">
        <f>IFERROR(EXP(TREND(LN($F$1:$J$1),LN(F9295:J9295),LN(Calculations!$B$3))),0)</f>
        <v>5.2605347124982375E-2</v>
      </c>
    </row>
    <row r="9296" spans="1:11" x14ac:dyDescent="0.35">
      <c r="A9296">
        <v>9293</v>
      </c>
      <c r="B9296" t="str">
        <f t="shared" si="145"/>
        <v>26-72</v>
      </c>
      <c r="C9296">
        <v>-72.014108709414998</v>
      </c>
      <c r="D9296">
        <v>25.582436465587001</v>
      </c>
      <c r="E9296">
        <f>ASIN(SQRT((SIN(RADIANS(PARAMETERS!$D$8-D9296)/2)*SIN(RADIANS(PARAMETERS!$D$8-D9296)/2))+(COS(RADIANS(D9296))*COS(RADIANS(PARAMETERS!$D$8))*SIN(RADIANS(PARAMETERS!$D$9-C9296)/2)*SIN(RADIANS(PARAMETERS!$D$9-C9296)/2))))*2*3958.756</f>
        <v>1015.9961810882634</v>
      </c>
      <c r="F9296">
        <v>183.89936828613</v>
      </c>
      <c r="G9296">
        <v>212.80755615234</v>
      </c>
      <c r="H9296">
        <v>258.11212158203</v>
      </c>
      <c r="I9296">
        <v>298.68838500977</v>
      </c>
      <c r="J9296">
        <v>345.64453125</v>
      </c>
      <c r="K9296" s="6">
        <f>IFERROR(EXP(TREND(LN($F$1:$J$1),LN(F9296:J9296),LN(Calculations!$B$3))),0)</f>
        <v>5.2616035576494836E-2</v>
      </c>
    </row>
    <row r="9297" spans="1:11" x14ac:dyDescent="0.35">
      <c r="A9297">
        <v>9294</v>
      </c>
      <c r="B9297" t="str">
        <f t="shared" si="145"/>
        <v>26-72.5</v>
      </c>
      <c r="C9297">
        <v>-72.285430044316001</v>
      </c>
      <c r="D9297">
        <v>25.582436465587001</v>
      </c>
      <c r="E9297">
        <f>ASIN(SQRT((SIN(RADIANS(PARAMETERS!$D$8-D9297)/2)*SIN(RADIANS(PARAMETERS!$D$8-D9297)/2))+(COS(RADIANS(D9297))*COS(RADIANS(PARAMETERS!$D$8))*SIN(RADIANS(PARAMETERS!$D$9-C9297)/2)*SIN(RADIANS(PARAMETERS!$D$9-C9297)/2))))*2*3958.756</f>
        <v>1028.7310040518978</v>
      </c>
      <c r="F9297">
        <v>183.90838623047</v>
      </c>
      <c r="G9297">
        <v>212.80815124512</v>
      </c>
      <c r="H9297">
        <v>258.09719848633</v>
      </c>
      <c r="I9297">
        <v>298.65756225586</v>
      </c>
      <c r="J9297">
        <v>345.59323120117</v>
      </c>
      <c r="K9297" s="6">
        <f>IFERROR(EXP(TREND(LN($F$1:$J$1),LN(F9297:J9297),LN(Calculations!$B$3))),0)</f>
        <v>5.2644135461489411E-2</v>
      </c>
    </row>
    <row r="9298" spans="1:11" x14ac:dyDescent="0.35">
      <c r="A9298">
        <v>9295</v>
      </c>
      <c r="B9298" t="str">
        <f t="shared" si="145"/>
        <v>26-72.5</v>
      </c>
      <c r="C9298">
        <v>-72.556751379217005</v>
      </c>
      <c r="D9298">
        <v>25.582436465587001</v>
      </c>
      <c r="E9298">
        <f>ASIN(SQRT((SIN(RADIANS(PARAMETERS!$D$8-D9298)/2)*SIN(RADIANS(PARAMETERS!$D$8-D9298)/2))+(COS(RADIANS(D9298))*COS(RADIANS(PARAMETERS!$D$8))*SIN(RADIANS(PARAMETERS!$D$9-C9298)/2)*SIN(RADIANS(PARAMETERS!$D$9-C9298)/2))))*2*3958.756</f>
        <v>1041.6042756714517</v>
      </c>
      <c r="F9298">
        <v>184.00343322754</v>
      </c>
      <c r="G9298">
        <v>212.92127990723</v>
      </c>
      <c r="H9298">
        <v>258.23962402344</v>
      </c>
      <c r="I9298">
        <v>298.82708740234</v>
      </c>
      <c r="J9298">
        <v>345.79507446289</v>
      </c>
      <c r="K9298" s="6">
        <f>IFERROR(EXP(TREND(LN($F$1:$J$1),LN(F9298:J9298),LN(Calculations!$B$3))),0)</f>
        <v>5.276789012018647E-2</v>
      </c>
    </row>
    <row r="9299" spans="1:11" x14ac:dyDescent="0.35">
      <c r="A9299">
        <v>9296</v>
      </c>
      <c r="B9299" t="str">
        <f t="shared" si="145"/>
        <v>26-73</v>
      </c>
      <c r="C9299">
        <v>-72.828072714117994</v>
      </c>
      <c r="D9299">
        <v>25.582436465587001</v>
      </c>
      <c r="E9299">
        <f>ASIN(SQRT((SIN(RADIANS(PARAMETERS!$D$8-D9299)/2)*SIN(RADIANS(PARAMETERS!$D$8-D9299)/2))+(COS(RADIANS(D9299))*COS(RADIANS(PARAMETERS!$D$8))*SIN(RADIANS(PARAMETERS!$D$9-C9299)/2)*SIN(RADIANS(PARAMETERS!$D$9-C9299)/2))))*2*3958.756</f>
        <v>1054.6108901508919</v>
      </c>
      <c r="F9299">
        <v>184.15129089355</v>
      </c>
      <c r="G9299">
        <v>213.09967041016</v>
      </c>
      <c r="H9299">
        <v>258.46786499023</v>
      </c>
      <c r="I9299">
        <v>299.10180664063</v>
      </c>
      <c r="J9299">
        <v>346.12542724609</v>
      </c>
      <c r="K9299" s="6">
        <f>IFERROR(EXP(TREND(LN($F$1:$J$1),LN(F9299:J9299),LN(Calculations!$B$3))),0)</f>
        <v>5.2956999684869104E-2</v>
      </c>
    </row>
    <row r="9300" spans="1:11" x14ac:dyDescent="0.35">
      <c r="A9300">
        <v>9297</v>
      </c>
      <c r="B9300" t="str">
        <f t="shared" si="145"/>
        <v>26-73</v>
      </c>
      <c r="C9300">
        <v>-73.099394049018997</v>
      </c>
      <c r="D9300">
        <v>25.582436465587001</v>
      </c>
      <c r="E9300">
        <f>ASIN(SQRT((SIN(RADIANS(PARAMETERS!$D$8-D9300)/2)*SIN(RADIANS(PARAMETERS!$D$8-D9300)/2))+(COS(RADIANS(D9300))*COS(RADIANS(PARAMETERS!$D$8))*SIN(RADIANS(PARAMETERS!$D$9-C9300)/2)*SIN(RADIANS(PARAMETERS!$D$9-C9300)/2))))*2*3958.756</f>
        <v>1067.7459383758469</v>
      </c>
      <c r="F9300">
        <v>184.21096801758</v>
      </c>
      <c r="G9300">
        <v>213.14309692383</v>
      </c>
      <c r="H9300">
        <v>258.47955322266</v>
      </c>
      <c r="I9300">
        <v>299.07955932617</v>
      </c>
      <c r="J9300">
        <v>346.0583190918</v>
      </c>
      <c r="K9300" s="6">
        <f>IFERROR(EXP(TREND(LN($F$1:$J$1),LN(F9300:J9300),LN(Calculations!$B$3))),0)</f>
        <v>5.3080956529469432E-2</v>
      </c>
    </row>
    <row r="9301" spans="1:11" x14ac:dyDescent="0.35">
      <c r="A9301">
        <v>9298</v>
      </c>
      <c r="B9301" t="str">
        <f t="shared" si="145"/>
        <v>26-73.5</v>
      </c>
      <c r="C9301">
        <v>-73.37071538392</v>
      </c>
      <c r="D9301">
        <v>25.582436465587001</v>
      </c>
      <c r="E9301">
        <f>ASIN(SQRT((SIN(RADIANS(PARAMETERS!$D$8-D9301)/2)*SIN(RADIANS(PARAMETERS!$D$8-D9301)/2))+(COS(RADIANS(D9301))*COS(RADIANS(PARAMETERS!$D$8))*SIN(RADIANS(PARAMETERS!$D$9-C9301)/2)*SIN(RADIANS(PARAMETERS!$D$9-C9301)/2))))*2*3958.756</f>
        <v>1081.0047020276634</v>
      </c>
      <c r="F9301">
        <v>184.28074645996</v>
      </c>
      <c r="G9301">
        <v>213.19325256348</v>
      </c>
      <c r="H9301">
        <v>258.49145507813</v>
      </c>
      <c r="I9301">
        <v>299.05053710938</v>
      </c>
      <c r="J9301">
        <v>345.97528076172</v>
      </c>
      <c r="K9301" s="6">
        <f>IFERROR(EXP(TREND(LN($F$1:$J$1),LN(F9301:J9301),LN(Calculations!$B$3))),0)</f>
        <v>5.3227612341247121E-2</v>
      </c>
    </row>
    <row r="9302" spans="1:11" x14ac:dyDescent="0.35">
      <c r="A9302">
        <v>9299</v>
      </c>
      <c r="B9302" t="str">
        <f t="shared" si="145"/>
        <v>26-73.5</v>
      </c>
      <c r="C9302">
        <v>-73.642036718821004</v>
      </c>
      <c r="D9302">
        <v>25.582436465587001</v>
      </c>
      <c r="E9302">
        <f>ASIN(SQRT((SIN(RADIANS(PARAMETERS!$D$8-D9302)/2)*SIN(RADIANS(PARAMETERS!$D$8-D9302)/2))+(COS(RADIANS(D9302))*COS(RADIANS(PARAMETERS!$D$8))*SIN(RADIANS(PARAMETERS!$D$9-C9302)/2)*SIN(RADIANS(PARAMETERS!$D$9-C9302)/2))))*2*3958.756</f>
        <v>1094.3826475711603</v>
      </c>
      <c r="F9302">
        <v>184.34533691406</v>
      </c>
      <c r="G9302">
        <v>213.23037719727</v>
      </c>
      <c r="H9302">
        <v>258.47622680664</v>
      </c>
      <c r="I9302">
        <v>298.98025512695</v>
      </c>
      <c r="J9302">
        <v>345.83312988281</v>
      </c>
      <c r="K9302" s="6">
        <f>IFERROR(EXP(TREND(LN($F$1:$J$1),LN(F9302:J9302),LN(Calculations!$B$3))),0)</f>
        <v>5.3379676628862366E-2</v>
      </c>
    </row>
    <row r="9303" spans="1:11" x14ac:dyDescent="0.35">
      <c r="A9303">
        <v>9300</v>
      </c>
      <c r="B9303" t="str">
        <f t="shared" si="145"/>
        <v>26-74</v>
      </c>
      <c r="C9303">
        <v>-73.913358053722007</v>
      </c>
      <c r="D9303">
        <v>25.582436465587001</v>
      </c>
      <c r="E9303">
        <f>ASIN(SQRT((SIN(RADIANS(PARAMETERS!$D$8-D9303)/2)*SIN(RADIANS(PARAMETERS!$D$8-D9303)/2))+(COS(RADIANS(D9303))*COS(RADIANS(PARAMETERS!$D$8))*SIN(RADIANS(PARAMETERS!$D$9-C9303)/2)*SIN(RADIANS(PARAMETERS!$D$9-C9303)/2))))*2*3958.756</f>
        <v>1107.8754201689289</v>
      </c>
      <c r="F9303">
        <v>184.37112426758</v>
      </c>
      <c r="G9303">
        <v>213.20541381836</v>
      </c>
      <c r="H9303">
        <v>258.35824584961</v>
      </c>
      <c r="I9303">
        <v>298.76715087891</v>
      </c>
      <c r="J9303">
        <v>345.49801635742</v>
      </c>
      <c r="K9303" s="6">
        <f>IFERROR(EXP(TREND(LN($F$1:$J$1),LN(F9303:J9303),LN(Calculations!$B$3))),0)</f>
        <v>5.3507959999409015E-2</v>
      </c>
    </row>
    <row r="9304" spans="1:11" x14ac:dyDescent="0.35">
      <c r="A9304">
        <v>9301</v>
      </c>
      <c r="B9304" t="str">
        <f t="shared" si="145"/>
        <v>26-74</v>
      </c>
      <c r="C9304">
        <v>-74.184679388622996</v>
      </c>
      <c r="D9304">
        <v>25.582436465587001</v>
      </c>
      <c r="E9304">
        <f>ASIN(SQRT((SIN(RADIANS(PARAMETERS!$D$8-D9304)/2)*SIN(RADIANS(PARAMETERS!$D$8-D9304)/2))+(COS(RADIANS(D9304))*COS(RADIANS(PARAMETERS!$D$8))*SIN(RADIANS(PARAMETERS!$D$9-C9304)/2)*SIN(RADIANS(PARAMETERS!$D$9-C9304)/2))))*2*3958.756</f>
        <v>1121.4788375678338</v>
      </c>
      <c r="F9304">
        <v>184.43145751953</v>
      </c>
      <c r="G9304">
        <v>213.22750854492</v>
      </c>
      <c r="H9304">
        <v>258.30877685547</v>
      </c>
      <c r="I9304">
        <v>298.64331054688</v>
      </c>
      <c r="J9304">
        <v>345.27789306641</v>
      </c>
      <c r="K9304" s="6">
        <f>IFERROR(EXP(TREND(LN($F$1:$J$1),LN(F9304:J9304),LN(Calculations!$B$3))),0)</f>
        <v>5.3672781241047067E-2</v>
      </c>
    </row>
    <row r="9305" spans="1:11" x14ac:dyDescent="0.35">
      <c r="A9305">
        <v>9302</v>
      </c>
      <c r="B9305" t="str">
        <f t="shared" si="145"/>
        <v>26-74.5</v>
      </c>
      <c r="C9305">
        <v>-74.456000723523999</v>
      </c>
      <c r="D9305">
        <v>25.582436465587001</v>
      </c>
      <c r="E9305">
        <f>ASIN(SQRT((SIN(RADIANS(PARAMETERS!$D$8-D9305)/2)*SIN(RADIANS(PARAMETERS!$D$8-D9305)/2))+(COS(RADIANS(D9305))*COS(RADIANS(PARAMETERS!$D$8))*SIN(RADIANS(PARAMETERS!$D$9-C9305)/2)*SIN(RADIANS(PARAMETERS!$D$9-C9305)/2))))*2*3958.756</f>
        <v>1135.1888839968644</v>
      </c>
      <c r="F9305">
        <v>184.49668884277</v>
      </c>
      <c r="G9305">
        <v>213.25410461426</v>
      </c>
      <c r="H9305">
        <v>258.2629699707</v>
      </c>
      <c r="I9305">
        <v>298.52221679688</v>
      </c>
      <c r="J9305">
        <v>345.05920410156</v>
      </c>
      <c r="K9305" s="6">
        <f>IFERROR(EXP(TREND(LN($F$1:$J$1),LN(F9305:J9305),LN(Calculations!$B$3))),0)</f>
        <v>5.3847345990512573E-2</v>
      </c>
    </row>
    <row r="9306" spans="1:11" x14ac:dyDescent="0.35">
      <c r="A9306">
        <v>9303</v>
      </c>
      <c r="B9306" t="str">
        <f t="shared" si="145"/>
        <v>26-74.5</v>
      </c>
      <c r="C9306">
        <v>-74.727322058425003</v>
      </c>
      <c r="D9306">
        <v>25.582436465587001</v>
      </c>
      <c r="E9306">
        <f>ASIN(SQRT((SIN(RADIANS(PARAMETERS!$D$8-D9306)/2)*SIN(RADIANS(PARAMETERS!$D$8-D9306)/2))+(COS(RADIANS(D9306))*COS(RADIANS(PARAMETERS!$D$8))*SIN(RADIANS(PARAMETERS!$D$9-C9306)/2)*SIN(RADIANS(PARAMETERS!$D$9-C9306)/2))))*2*3958.756</f>
        <v>1149.0017041095737</v>
      </c>
      <c r="F9306">
        <v>184.5132598877</v>
      </c>
      <c r="G9306">
        <v>213.20817565918</v>
      </c>
      <c r="H9306">
        <v>258.10336303711</v>
      </c>
      <c r="I9306">
        <v>298.24697875977</v>
      </c>
      <c r="J9306">
        <v>344.63638305664</v>
      </c>
      <c r="K9306" s="6">
        <f>IFERROR(EXP(TREND(LN($F$1:$J$1),LN(F9306:J9306),LN(Calculations!$B$3))),0)</f>
        <v>5.3982915487294919E-2</v>
      </c>
    </row>
    <row r="9307" spans="1:11" x14ac:dyDescent="0.35">
      <c r="A9307">
        <v>9304</v>
      </c>
      <c r="B9307" t="str">
        <f t="shared" si="145"/>
        <v>26-75</v>
      </c>
      <c r="C9307">
        <v>-74.998643393324997</v>
      </c>
      <c r="D9307">
        <v>25.582436465587001</v>
      </c>
      <c r="E9307">
        <f>ASIN(SQRT((SIN(RADIANS(PARAMETERS!$D$8-D9307)/2)*SIN(RADIANS(PARAMETERS!$D$8-D9307)/2))+(COS(RADIANS(D9307))*COS(RADIANS(PARAMETERS!$D$8))*SIN(RADIANS(PARAMETERS!$D$9-C9307)/2)*SIN(RADIANS(PARAMETERS!$D$9-C9307)/2))))*2*3958.756</f>
        <v>1162.9135969990946</v>
      </c>
      <c r="F9307">
        <v>184.5380859375</v>
      </c>
      <c r="G9307">
        <v>213.17352294922</v>
      </c>
      <c r="H9307">
        <v>257.96029663086</v>
      </c>
      <c r="I9307">
        <v>297.99356079102</v>
      </c>
      <c r="J9307">
        <v>344.24197387695</v>
      </c>
      <c r="K9307" s="6">
        <f>IFERROR(EXP(TREND(LN($F$1:$J$1),LN(F9307:J9307),LN(Calculations!$B$3))),0)</f>
        <v>5.4127843394169754E-2</v>
      </c>
    </row>
    <row r="9308" spans="1:11" x14ac:dyDescent="0.35">
      <c r="A9308">
        <v>9305</v>
      </c>
      <c r="B9308" t="str">
        <f t="shared" si="145"/>
        <v>26-75.5</v>
      </c>
      <c r="C9308">
        <v>-75.269964728226</v>
      </c>
      <c r="D9308">
        <v>25.582436465587001</v>
      </c>
      <c r="E9308">
        <f>ASIN(SQRT((SIN(RADIANS(PARAMETERS!$D$8-D9308)/2)*SIN(RADIANS(PARAMETERS!$D$8-D9308)/2))+(COS(RADIANS(D9308))*COS(RADIANS(PARAMETERS!$D$8))*SIN(RADIANS(PARAMETERS!$D$9-C9308)/2)*SIN(RADIANS(PARAMETERS!$D$9-C9308)/2))))*2*3958.756</f>
        <v>1176.9210103093574</v>
      </c>
      <c r="F9308">
        <v>184.51593017578</v>
      </c>
      <c r="G9308">
        <v>213.07772827148</v>
      </c>
      <c r="H9308">
        <v>257.73245239258</v>
      </c>
      <c r="I9308">
        <v>297.63278198242</v>
      </c>
      <c r="J9308">
        <v>343.71276855469</v>
      </c>
      <c r="K9308" s="6">
        <f>IFERROR(EXP(TREND(LN($F$1:$J$1),LN(F9308:J9308),LN(Calculations!$B$3))),0)</f>
        <v>5.4219301581645195E-2</v>
      </c>
    </row>
    <row r="9309" spans="1:11" x14ac:dyDescent="0.35">
      <c r="A9309">
        <v>9306</v>
      </c>
      <c r="B9309" t="str">
        <f t="shared" si="145"/>
        <v>26-75.5</v>
      </c>
      <c r="C9309">
        <v>-75.541286063127004</v>
      </c>
      <c r="D9309">
        <v>25.582436465587001</v>
      </c>
      <c r="E9309">
        <f>ASIN(SQRT((SIN(RADIANS(PARAMETERS!$D$8-D9309)/2)*SIN(RADIANS(PARAMETERS!$D$8-D9309)/2))+(COS(RADIANS(D9309))*COS(RADIANS(PARAMETERS!$D$8))*SIN(RADIANS(PARAMETERS!$D$9-C9309)/2)*SIN(RADIANS(PARAMETERS!$D$9-C9309)/2))))*2*3958.756</f>
        <v>1191.0205344609365</v>
      </c>
      <c r="F9309">
        <v>184.35334777832</v>
      </c>
      <c r="G9309">
        <v>212.79904174805</v>
      </c>
      <c r="H9309">
        <v>257.25018310547</v>
      </c>
      <c r="I9309">
        <v>296.94931030273</v>
      </c>
      <c r="J9309">
        <v>342.77755737305</v>
      </c>
      <c r="K9309" s="6">
        <f>IFERROR(EXP(TREND(LN($F$1:$J$1),LN(F9309:J9309),LN(Calculations!$B$3))),0)</f>
        <v>5.4149041498768077E-2</v>
      </c>
    </row>
    <row r="9310" spans="1:11" x14ac:dyDescent="0.35">
      <c r="A9310">
        <v>9307</v>
      </c>
      <c r="B9310" t="str">
        <f t="shared" si="145"/>
        <v>26-76</v>
      </c>
      <c r="C9310">
        <v>-75.812607398028007</v>
      </c>
      <c r="D9310">
        <v>25.582436465587001</v>
      </c>
      <c r="E9310">
        <f>ASIN(SQRT((SIN(RADIANS(PARAMETERS!$D$8-D9310)/2)*SIN(RADIANS(PARAMETERS!$D$8-D9310)/2))+(COS(RADIANS(D9310))*COS(RADIANS(PARAMETERS!$D$8))*SIN(RADIANS(PARAMETERS!$D$9-C9310)/2)*SIN(RADIANS(PARAMETERS!$D$9-C9310)/2))))*2*3958.756</f>
        <v>1205.208897008087</v>
      </c>
      <c r="F9310">
        <v>184.08032226563</v>
      </c>
      <c r="G9310">
        <v>212.38526916504</v>
      </c>
      <c r="H9310">
        <v>256.59255981445</v>
      </c>
      <c r="I9310">
        <v>296.05294799805</v>
      </c>
      <c r="J9310">
        <v>341.58459472656</v>
      </c>
      <c r="K9310" s="6">
        <f>IFERROR(EXP(TREND(LN($F$1:$J$1),LN(F9310:J9310),LN(Calculations!$B$3))),0)</f>
        <v>5.3935342007939834E-2</v>
      </c>
    </row>
    <row r="9311" spans="1:11" x14ac:dyDescent="0.35">
      <c r="A9311">
        <v>9308</v>
      </c>
      <c r="B9311" t="str">
        <f t="shared" si="145"/>
        <v>26-76</v>
      </c>
      <c r="C9311">
        <v>-76.083928732928996</v>
      </c>
      <c r="D9311">
        <v>25.582436465587001</v>
      </c>
      <c r="E9311">
        <f>ASIN(SQRT((SIN(RADIANS(PARAMETERS!$D$8-D9311)/2)*SIN(RADIANS(PARAMETERS!$D$8-D9311)/2))+(COS(RADIANS(D9311))*COS(RADIANS(PARAMETERS!$D$8))*SIN(RADIANS(PARAMETERS!$D$9-C9311)/2)*SIN(RADIANS(PARAMETERS!$D$9-C9311)/2))))*2*3958.756</f>
        <v>1219.4829571385344</v>
      </c>
      <c r="F9311">
        <v>183.71592712402</v>
      </c>
      <c r="G9311">
        <v>211.85664367676</v>
      </c>
      <c r="H9311">
        <v>255.78103637695</v>
      </c>
      <c r="I9311">
        <v>294.96563720703</v>
      </c>
      <c r="J9311">
        <v>340.15576171875</v>
      </c>
      <c r="K9311" s="6">
        <f>IFERROR(EXP(TREND(LN($F$1:$J$1),LN(F9311:J9311),LN(Calculations!$B$3))),0)</f>
        <v>5.3608717279724376E-2</v>
      </c>
    </row>
    <row r="9312" spans="1:11" x14ac:dyDescent="0.35">
      <c r="A9312">
        <v>9309</v>
      </c>
      <c r="B9312" t="str">
        <f t="shared" si="145"/>
        <v>26-76.5</v>
      </c>
      <c r="C9312">
        <v>-76.355250067829999</v>
      </c>
      <c r="D9312">
        <v>25.582436465587001</v>
      </c>
      <c r="E9312">
        <f>ASIN(SQRT((SIN(RADIANS(PARAMETERS!$D$8-D9312)/2)*SIN(RADIANS(PARAMETERS!$D$8-D9312)/2))+(COS(RADIANS(D9312))*COS(RADIANS(PARAMETERS!$D$8))*SIN(RADIANS(PARAMETERS!$D$9-C9312)/2)*SIN(RADIANS(PARAMETERS!$D$9-C9312)/2))))*2*3958.756</f>
        <v>1233.8397003258463</v>
      </c>
      <c r="F9312">
        <v>183.32421875</v>
      </c>
      <c r="G9312">
        <v>211.2918548584</v>
      </c>
      <c r="H9312">
        <v>254.91816711426</v>
      </c>
      <c r="I9312">
        <v>293.81225585938</v>
      </c>
      <c r="J9312">
        <v>338.64266967773</v>
      </c>
      <c r="K9312" s="6">
        <f>IFERROR(EXP(TREND(LN($F$1:$J$1),LN(F9312:J9312),LN(Calculations!$B$3))),0)</f>
        <v>5.3251936381240803E-2</v>
      </c>
    </row>
    <row r="9313" spans="1:11" x14ac:dyDescent="0.35">
      <c r="A9313">
        <v>9310</v>
      </c>
      <c r="B9313" t="str">
        <f t="shared" si="145"/>
        <v>26-76.5</v>
      </c>
      <c r="C9313">
        <v>-76.626571402731003</v>
      </c>
      <c r="D9313">
        <v>25.582436465587001</v>
      </c>
      <c r="E9313">
        <f>ASIN(SQRT((SIN(RADIANS(PARAMETERS!$D$8-D9313)/2)*SIN(RADIANS(PARAMETERS!$D$8-D9313)/2))+(COS(RADIANS(D9313))*COS(RADIANS(PARAMETERS!$D$8))*SIN(RADIANS(PARAMETERS!$D$9-C9313)/2)*SIN(RADIANS(PARAMETERS!$D$9-C9313)/2))))*2*3958.756</f>
        <v>1248.2762331414258</v>
      </c>
      <c r="F9313">
        <v>183.04205322266</v>
      </c>
      <c r="G9313">
        <v>210.88705444336</v>
      </c>
      <c r="H9313">
        <v>254.30244445801</v>
      </c>
      <c r="I9313">
        <v>292.99118041992</v>
      </c>
      <c r="J9313">
        <v>337.56756591797</v>
      </c>
      <c r="K9313" s="6">
        <f>IFERROR(EXP(TREND(LN($F$1:$J$1),LN(F9313:J9313),LN(Calculations!$B$3))),0)</f>
        <v>5.2991119465140291E-2</v>
      </c>
    </row>
    <row r="9314" spans="1:11" x14ac:dyDescent="0.35">
      <c r="A9314">
        <v>9311</v>
      </c>
      <c r="B9314" t="str">
        <f t="shared" si="145"/>
        <v>26-77</v>
      </c>
      <c r="C9314">
        <v>-76.897892737632006</v>
      </c>
      <c r="D9314">
        <v>25.582436465587001</v>
      </c>
      <c r="E9314">
        <f>ASIN(SQRT((SIN(RADIANS(PARAMETERS!$D$8-D9314)/2)*SIN(RADIANS(PARAMETERS!$D$8-D9314)/2))+(COS(RADIANS(D9314))*COS(RADIANS(PARAMETERS!$D$8))*SIN(RADIANS(PARAMETERS!$D$9-C9314)/2)*SIN(RADIANS(PARAMETERS!$D$9-C9314)/2))))*2*3958.756</f>
        <v>1262.789778231125</v>
      </c>
      <c r="F9314">
        <v>182.80191040039</v>
      </c>
      <c r="G9314">
        <v>210.54927062988</v>
      </c>
      <c r="H9314">
        <v>253.79739379883</v>
      </c>
      <c r="I9314">
        <v>292.32385253906</v>
      </c>
      <c r="J9314">
        <v>336.70004272461</v>
      </c>
      <c r="K9314" s="6">
        <f>IFERROR(EXP(TREND(LN($F$1:$J$1),LN(F9314:J9314),LN(Calculations!$B$3))),0)</f>
        <v>5.2757222893374783E-2</v>
      </c>
    </row>
    <row r="9315" spans="1:11" x14ac:dyDescent="0.35">
      <c r="A9315">
        <v>9312</v>
      </c>
      <c r="B9315" t="str">
        <f t="shared" si="145"/>
        <v>26-77</v>
      </c>
      <c r="C9315">
        <v>-77.169214072532995</v>
      </c>
      <c r="D9315">
        <v>25.582436465587001</v>
      </c>
      <c r="E9315">
        <f>ASIN(SQRT((SIN(RADIANS(PARAMETERS!$D$8-D9315)/2)*SIN(RADIANS(PARAMETERS!$D$8-D9315)/2))+(COS(RADIANS(D9315))*COS(RADIANS(PARAMETERS!$D$8))*SIN(RADIANS(PARAMETERS!$D$9-C9315)/2)*SIN(RADIANS(PARAMETERS!$D$9-C9315)/2))))*2*3958.756</f>
        <v>1277.3776694596381</v>
      </c>
      <c r="F9315">
        <v>182.53883361816</v>
      </c>
      <c r="G9315">
        <v>210.19035339355</v>
      </c>
      <c r="H9315">
        <v>253.27546691895</v>
      </c>
      <c r="I9315">
        <v>291.64474487305</v>
      </c>
      <c r="J9315">
        <v>335.82781982422</v>
      </c>
      <c r="K9315" s="6">
        <f>IFERROR(EXP(TREND(LN($F$1:$J$1),LN(F9315:J9315),LN(Calculations!$B$3))),0)</f>
        <v>5.2481587467863702E-2</v>
      </c>
    </row>
    <row r="9316" spans="1:11" x14ac:dyDescent="0.35">
      <c r="A9316">
        <v>9313</v>
      </c>
      <c r="B9316" t="str">
        <f t="shared" si="145"/>
        <v>26-77.5</v>
      </c>
      <c r="C9316">
        <v>-77.440535407433998</v>
      </c>
      <c r="D9316">
        <v>25.582436465587001</v>
      </c>
      <c r="E9316">
        <f>ASIN(SQRT((SIN(RADIANS(PARAMETERS!$D$8-D9316)/2)*SIN(RADIANS(PARAMETERS!$D$8-D9316)/2))+(COS(RADIANS(D9316))*COS(RADIANS(PARAMETERS!$D$8))*SIN(RADIANS(PARAMETERS!$D$9-C9316)/2)*SIN(RADIANS(PARAMETERS!$D$9-C9316)/2))))*2*3958.756</f>
        <v>1292.0373472243282</v>
      </c>
      <c r="F9316">
        <v>182.28559875488</v>
      </c>
      <c r="G9316">
        <v>209.86212158203</v>
      </c>
      <c r="H9316">
        <v>252.82144165039</v>
      </c>
      <c r="I9316">
        <v>291.07086181641</v>
      </c>
      <c r="J9316">
        <v>335.10806274414</v>
      </c>
      <c r="K9316" s="6">
        <f>IFERROR(EXP(TREND(LN($F$1:$J$1),LN(F9316:J9316),LN(Calculations!$B$3))),0)</f>
        <v>5.2187029604406125E-2</v>
      </c>
    </row>
    <row r="9317" spans="1:11" x14ac:dyDescent="0.35">
      <c r="A9317">
        <v>9314</v>
      </c>
      <c r="B9317" t="str">
        <f t="shared" si="145"/>
        <v>26-77.5</v>
      </c>
      <c r="C9317">
        <v>-77.711856742335002</v>
      </c>
      <c r="D9317">
        <v>25.582436465587001</v>
      </c>
      <c r="E9317">
        <f>ASIN(SQRT((SIN(RADIANS(PARAMETERS!$D$8-D9317)/2)*SIN(RADIANS(PARAMETERS!$D$8-D9317)/2))+(COS(RADIANS(D9317))*COS(RADIANS(PARAMETERS!$D$8))*SIN(RADIANS(PARAMETERS!$D$9-C9317)/2)*SIN(RADIANS(PARAMETERS!$D$9-C9317)/2))))*2*3958.756</f>
        <v>1306.7663539387786</v>
      </c>
      <c r="F9317">
        <v>182.0029296875</v>
      </c>
      <c r="G9317">
        <v>209.5051574707</v>
      </c>
      <c r="H9317">
        <v>252.34107971191</v>
      </c>
      <c r="I9317">
        <v>290.47387695313</v>
      </c>
      <c r="J9317">
        <v>334.3701171875</v>
      </c>
      <c r="K9317" s="6">
        <f>IFERROR(EXP(TREND(LN($F$1:$J$1),LN(F9317:J9317),LN(Calculations!$B$3))),0)</f>
        <v>5.1843063673098773E-2</v>
      </c>
    </row>
    <row r="9318" spans="1:11" x14ac:dyDescent="0.35">
      <c r="A9318">
        <v>9315</v>
      </c>
      <c r="B9318" t="str">
        <f t="shared" si="145"/>
        <v>26-78</v>
      </c>
      <c r="C9318">
        <v>-77.983178077236005</v>
      </c>
      <c r="D9318">
        <v>25.582436465587001</v>
      </c>
      <c r="E9318">
        <f>ASIN(SQRT((SIN(RADIANS(PARAMETERS!$D$8-D9318)/2)*SIN(RADIANS(PARAMETERS!$D$8-D9318)/2))+(COS(RADIANS(D9318))*COS(RADIANS(PARAMETERS!$D$8))*SIN(RADIANS(PARAMETERS!$D$9-C9318)/2)*SIN(RADIANS(PARAMETERS!$D$9-C9318)/2))))*2*3958.756</f>
        <v>1321.5623296853034</v>
      </c>
      <c r="F9318">
        <v>181.68016052246</v>
      </c>
      <c r="G9318">
        <v>209.10322570801</v>
      </c>
      <c r="H9318">
        <v>251.80848693848</v>
      </c>
      <c r="I9318">
        <v>289.81845092773</v>
      </c>
      <c r="J9318">
        <v>333.56677246094</v>
      </c>
      <c r="K9318" s="6">
        <f>IFERROR(EXP(TREND(LN($F$1:$J$1),LN(F9318:J9318),LN(Calculations!$B$3))),0)</f>
        <v>5.1442240846520423E-2</v>
      </c>
    </row>
    <row r="9319" spans="1:11" x14ac:dyDescent="0.35">
      <c r="A9319">
        <v>9316</v>
      </c>
      <c r="B9319" t="str">
        <f t="shared" si="145"/>
        <v>26-78.5</v>
      </c>
      <c r="C9319">
        <v>-78.254499412136994</v>
      </c>
      <c r="D9319">
        <v>25.582436465587001</v>
      </c>
      <c r="E9319">
        <f>ASIN(SQRT((SIN(RADIANS(PARAMETERS!$D$8-D9319)/2)*SIN(RADIANS(PARAMETERS!$D$8-D9319)/2))+(COS(RADIANS(D9319))*COS(RADIANS(PARAMETERS!$D$8))*SIN(RADIANS(PARAMETERS!$D$9-C9319)/2)*SIN(RADIANS(PARAMETERS!$D$9-C9319)/2))))*2*3958.756</f>
        <v>1336.423008034692</v>
      </c>
      <c r="F9319">
        <v>181.37341308594</v>
      </c>
      <c r="G9319">
        <v>208.74165344238</v>
      </c>
      <c r="H9319">
        <v>251.35942077637</v>
      </c>
      <c r="I9319">
        <v>289.28967285156</v>
      </c>
      <c r="J9319">
        <v>332.9443359375</v>
      </c>
      <c r="K9319" s="6">
        <f>IFERROR(EXP(TREND(LN($F$1:$J$1),LN(F9319:J9319),LN(Calculations!$B$3))),0)</f>
        <v>5.1029471267611134E-2</v>
      </c>
    </row>
    <row r="9320" spans="1:11" x14ac:dyDescent="0.35">
      <c r="A9320">
        <v>9317</v>
      </c>
      <c r="B9320" t="str">
        <f t="shared" si="145"/>
        <v>26-78.5</v>
      </c>
      <c r="C9320">
        <v>-78.525820747037997</v>
      </c>
      <c r="D9320">
        <v>25.582436465587001</v>
      </c>
      <c r="E9320">
        <f>ASIN(SQRT((SIN(RADIANS(PARAMETERS!$D$8-D9320)/2)*SIN(RADIANS(PARAMETERS!$D$8-D9320)/2))+(COS(RADIANS(D9320))*COS(RADIANS(PARAMETERS!$D$8))*SIN(RADIANS(PARAMETERS!$D$9-C9320)/2)*SIN(RADIANS(PARAMETERS!$D$9-C9320)/2))))*2*3958.756</f>
        <v>1351.3462120307131</v>
      </c>
      <c r="F9320">
        <v>180.89004516602</v>
      </c>
      <c r="G9320">
        <v>208.16355895996</v>
      </c>
      <c r="H9320">
        <v>250.62861633301</v>
      </c>
      <c r="I9320">
        <v>288.41842651367</v>
      </c>
      <c r="J9320">
        <v>331.90692138672</v>
      </c>
      <c r="K9320" s="6">
        <f>IFERROR(EXP(TREND(LN($F$1:$J$1),LN(F9320:J9320),LN(Calculations!$B$3))),0)</f>
        <v>5.0396905554750258E-2</v>
      </c>
    </row>
    <row r="9321" spans="1:11" x14ac:dyDescent="0.35">
      <c r="A9321">
        <v>9318</v>
      </c>
      <c r="B9321" t="str">
        <f t="shared" si="145"/>
        <v>26-79</v>
      </c>
      <c r="C9321">
        <v>-78.797142081939</v>
      </c>
      <c r="D9321">
        <v>25.582436465587001</v>
      </c>
      <c r="E9321">
        <f>ASIN(SQRT((SIN(RADIANS(PARAMETERS!$D$8-D9321)/2)*SIN(RADIANS(PARAMETERS!$D$8-D9321)/2))+(COS(RADIANS(D9321))*COS(RADIANS(PARAMETERS!$D$8))*SIN(RADIANS(PARAMETERS!$D$9-C9321)/2)*SIN(RADIANS(PARAMETERS!$D$9-C9321)/2))))*2*3958.756</f>
        <v>1366.3298503362662</v>
      </c>
      <c r="F9321">
        <v>180.12301635742</v>
      </c>
      <c r="G9321">
        <v>207.24604797363</v>
      </c>
      <c r="H9321">
        <v>249.44348144531</v>
      </c>
      <c r="I9321">
        <v>286.98519897461</v>
      </c>
      <c r="J9321">
        <v>330.17840576172</v>
      </c>
      <c r="K9321" s="6">
        <f>IFERROR(EXP(TREND(LN($F$1:$J$1),LN(F9321:J9321),LN(Calculations!$B$3))),0)</f>
        <v>4.9430886192759524E-2</v>
      </c>
    </row>
    <row r="9322" spans="1:11" x14ac:dyDescent="0.35">
      <c r="A9322">
        <v>9319</v>
      </c>
      <c r="B9322" t="str">
        <f t="shared" si="145"/>
        <v>26-79</v>
      </c>
      <c r="C9322">
        <v>-79.068463416840004</v>
      </c>
      <c r="D9322">
        <v>25.582436465587001</v>
      </c>
      <c r="E9322">
        <f>ASIN(SQRT((SIN(RADIANS(PARAMETERS!$D$8-D9322)/2)*SIN(RADIANS(PARAMETERS!$D$8-D9322)/2))+(COS(RADIANS(D9322))*COS(RADIANS(PARAMETERS!$D$8))*SIN(RADIANS(PARAMETERS!$D$9-C9322)/2)*SIN(RADIANS(PARAMETERS!$D$9-C9322)/2))))*2*3958.756</f>
        <v>1381.3719135375879</v>
      </c>
      <c r="F9322">
        <v>179.02226257324</v>
      </c>
      <c r="G9322">
        <v>206.12226867676</v>
      </c>
      <c r="H9322">
        <v>248.00021362305</v>
      </c>
      <c r="I9322">
        <v>285.24740600586</v>
      </c>
      <c r="J9322">
        <v>328.09167480469</v>
      </c>
      <c r="K9322" s="6">
        <f>IFERROR(EXP(TREND(LN($F$1:$J$1),LN(F9322:J9322),LN(Calculations!$B$3))),0)</f>
        <v>4.8075865525627329E-2</v>
      </c>
    </row>
    <row r="9323" spans="1:11" x14ac:dyDescent="0.35">
      <c r="A9323">
        <v>9320</v>
      </c>
      <c r="B9323" t="str">
        <f t="shared" si="145"/>
        <v>26-79.5</v>
      </c>
      <c r="C9323">
        <v>-79.339784751741007</v>
      </c>
      <c r="D9323">
        <v>25.582436465587001</v>
      </c>
      <c r="E9323">
        <f>ASIN(SQRT((SIN(RADIANS(PARAMETERS!$D$8-D9323)/2)*SIN(RADIANS(PARAMETERS!$D$8-D9323)/2))+(COS(RADIANS(D9323))*COS(RADIANS(PARAMETERS!$D$8))*SIN(RADIANS(PARAMETERS!$D$9-C9323)/2)*SIN(RADIANS(PARAMETERS!$D$9-C9323)/2))))*2*3958.756</f>
        <v>1396.4704706024984</v>
      </c>
      <c r="F9323">
        <v>177.88877868652</v>
      </c>
      <c r="G9323">
        <v>205.02088928223</v>
      </c>
      <c r="H9323">
        <v>246.58274841309</v>
      </c>
      <c r="I9323">
        <v>283.53845214844</v>
      </c>
      <c r="J9323">
        <v>326.03735351563</v>
      </c>
      <c r="K9323" s="6">
        <f>IFERROR(EXP(TREND(LN($F$1:$J$1),LN(F9323:J9323),LN(Calculations!$B$3))),0)</f>
        <v>4.6718724727147609E-2</v>
      </c>
    </row>
    <row r="9324" spans="1:11" x14ac:dyDescent="0.35">
      <c r="A9324">
        <v>9321</v>
      </c>
      <c r="B9324" t="str">
        <f t="shared" si="145"/>
        <v>26-79.5</v>
      </c>
      <c r="C9324">
        <v>-79.611106086641996</v>
      </c>
      <c r="D9324">
        <v>25.582436465587001</v>
      </c>
      <c r="E9324">
        <f>ASIN(SQRT((SIN(RADIANS(PARAMETERS!$D$8-D9324)/2)*SIN(RADIANS(PARAMETERS!$D$8-D9324)/2))+(COS(RADIANS(D9324))*COS(RADIANS(PARAMETERS!$D$8))*SIN(RADIANS(PARAMETERS!$D$9-C9324)/2)*SIN(RADIANS(PARAMETERS!$D$9-C9324)/2))))*2*3958.756</f>
        <v>1411.6236654883687</v>
      </c>
      <c r="F9324">
        <v>176.91346740723</v>
      </c>
      <c r="G9324">
        <v>204.05914306641</v>
      </c>
      <c r="H9324">
        <v>245.33958435059</v>
      </c>
      <c r="I9324">
        <v>282.03512573242</v>
      </c>
      <c r="J9324">
        <v>324.22506713867</v>
      </c>
      <c r="K9324" s="6">
        <f>IFERROR(EXP(TREND(LN($F$1:$J$1),LN(F9324:J9324),LN(Calculations!$B$3))),0)</f>
        <v>4.5577976904349782E-2</v>
      </c>
    </row>
    <row r="9325" spans="1:11" x14ac:dyDescent="0.35">
      <c r="A9325">
        <v>9322</v>
      </c>
      <c r="B9325" t="str">
        <f t="shared" si="145"/>
        <v>26-80</v>
      </c>
      <c r="C9325">
        <v>-79.882427421542999</v>
      </c>
      <c r="D9325">
        <v>25.582436465587001</v>
      </c>
      <c r="E9325">
        <f>ASIN(SQRT((SIN(RADIANS(PARAMETERS!$D$8-D9325)/2)*SIN(RADIANS(PARAMETERS!$D$8-D9325)/2))+(COS(RADIANS(D9325))*COS(RADIANS(PARAMETERS!$D$8))*SIN(RADIANS(PARAMETERS!$D$9-C9325)/2)*SIN(RADIANS(PARAMETERS!$D$9-C9325)/2))))*2*3958.756</f>
        <v>1426.8297138952896</v>
      </c>
      <c r="F9325">
        <v>176.05783081055</v>
      </c>
      <c r="G9325">
        <v>203.20674133301</v>
      </c>
      <c r="H9325">
        <v>244.24398803711</v>
      </c>
      <c r="I9325">
        <v>280.71517944336</v>
      </c>
      <c r="J9325">
        <v>322.63912963867</v>
      </c>
      <c r="K9325" s="6">
        <f>IFERROR(EXP(TREND(LN($F$1:$J$1),LN(F9325:J9325),LN(Calculations!$B$3))),0)</f>
        <v>4.4587730227271118E-2</v>
      </c>
    </row>
    <row r="9326" spans="1:11" x14ac:dyDescent="0.35">
      <c r="A9326">
        <v>9323</v>
      </c>
      <c r="B9326" t="str">
        <f t="shared" si="145"/>
        <v>26-80</v>
      </c>
      <c r="C9326">
        <v>-80.153748756444003</v>
      </c>
      <c r="D9326">
        <v>25.582436465587001</v>
      </c>
      <c r="E9326">
        <f>ASIN(SQRT((SIN(RADIANS(PARAMETERS!$D$8-D9326)/2)*SIN(RADIANS(PARAMETERS!$D$8-D9326)/2))+(COS(RADIANS(D9326))*COS(RADIANS(PARAMETERS!$D$8))*SIN(RADIANS(PARAMETERS!$D$9-C9326)/2)*SIN(RADIANS(PARAMETERS!$D$9-C9326)/2))))*2*3958.756</f>
        <v>1442.0869001597123</v>
      </c>
      <c r="F9326">
        <v>175.23577880859</v>
      </c>
      <c r="G9326">
        <v>202.34745788574</v>
      </c>
      <c r="H9326">
        <v>243.12080383301</v>
      </c>
      <c r="I9326">
        <v>279.34649658203</v>
      </c>
      <c r="J9326">
        <v>320.97744750977</v>
      </c>
      <c r="K9326" s="6">
        <f>IFERROR(EXP(TREND(LN($F$1:$J$1),LN(F9326:J9326),LN(Calculations!$B$3))),0)</f>
        <v>4.36632386723231E-2</v>
      </c>
    </row>
    <row r="9327" spans="1:11" x14ac:dyDescent="0.35">
      <c r="A9327">
        <v>9324</v>
      </c>
      <c r="B9327" t="str">
        <f t="shared" si="145"/>
        <v>26-80.5</v>
      </c>
      <c r="C9327">
        <v>-80.425070091345006</v>
      </c>
      <c r="D9327">
        <v>25.582436465587001</v>
      </c>
      <c r="E9327">
        <f>ASIN(SQRT((SIN(RADIANS(PARAMETERS!$D$8-D9327)/2)*SIN(RADIANS(PARAMETERS!$D$8-D9327)/2))+(COS(RADIANS(D9327))*COS(RADIANS(PARAMETERS!$D$8))*SIN(RADIANS(PARAMETERS!$D$9-C9327)/2)*SIN(RADIANS(PARAMETERS!$D$9-C9327)/2))))*2*3958.756</f>
        <v>1457.393574283783</v>
      </c>
      <c r="F9327">
        <v>174.4600982666</v>
      </c>
      <c r="G9327">
        <v>201.51803588867</v>
      </c>
      <c r="H9327">
        <v>242.02307128906</v>
      </c>
      <c r="I9327">
        <v>277.9977722168</v>
      </c>
      <c r="J9327">
        <v>319.32778930664</v>
      </c>
      <c r="K9327" s="6">
        <f>IFERROR(EXP(TREND(LN($F$1:$J$1),LN(F9327:J9327),LN(Calculations!$B$3))),0)</f>
        <v>4.281285402163832E-2</v>
      </c>
    </row>
    <row r="9328" spans="1:11" x14ac:dyDescent="0.35">
      <c r="A9328">
        <v>9325</v>
      </c>
      <c r="B9328" t="str">
        <f t="shared" si="145"/>
        <v>26-80.5</v>
      </c>
      <c r="C9328">
        <v>-80.696391426245995</v>
      </c>
      <c r="D9328">
        <v>25.582436465587001</v>
      </c>
      <c r="E9328">
        <f>ASIN(SQRT((SIN(RADIANS(PARAMETERS!$D$8-D9328)/2)*SIN(RADIANS(PARAMETERS!$D$8-D9328)/2))+(COS(RADIANS(D9328))*COS(RADIANS(PARAMETERS!$D$8))*SIN(RADIANS(PARAMETERS!$D$9-C9328)/2)*SIN(RADIANS(PARAMETERS!$D$9-C9328)/2))))*2*3958.756</f>
        <v>1472.7481490954888</v>
      </c>
      <c r="F9328">
        <v>173.79676818848</v>
      </c>
      <c r="G9328">
        <v>200.82757568359</v>
      </c>
      <c r="H9328">
        <v>241.11293029785</v>
      </c>
      <c r="I9328">
        <v>276.88238525391</v>
      </c>
      <c r="J9328">
        <v>317.96655273438</v>
      </c>
      <c r="K9328" s="6">
        <f>IFERROR(EXP(TREND(LN($F$1:$J$1),LN(F9328:J9328),LN(Calculations!$B$3))),0)</f>
        <v>4.2093167579857524E-2</v>
      </c>
    </row>
    <row r="9329" spans="1:11" x14ac:dyDescent="0.35">
      <c r="A9329">
        <v>9326</v>
      </c>
      <c r="B9329" t="str">
        <f t="shared" si="145"/>
        <v>26-81</v>
      </c>
      <c r="C9329">
        <v>-80.967712761146998</v>
      </c>
      <c r="D9329">
        <v>25.582436465587001</v>
      </c>
      <c r="E9329">
        <f>ASIN(SQRT((SIN(RADIANS(PARAMETERS!$D$8-D9329)/2)*SIN(RADIANS(PARAMETERS!$D$8-D9329)/2))+(COS(RADIANS(D9329))*COS(RADIANS(PARAMETERS!$D$8))*SIN(RADIANS(PARAMETERS!$D$9-C9329)/2)*SIN(RADIANS(PARAMETERS!$D$9-C9329)/2))))*2*3958.756</f>
        <v>1488.1490975347597</v>
      </c>
      <c r="F9329">
        <v>173.25347900391</v>
      </c>
      <c r="G9329">
        <v>200.23057556152</v>
      </c>
      <c r="H9329">
        <v>240.31422424316</v>
      </c>
      <c r="I9329">
        <v>275.89401245117</v>
      </c>
      <c r="J9329">
        <v>316.74981689453</v>
      </c>
      <c r="K9329" s="6">
        <f>IFERROR(EXP(TREND(LN($F$1:$J$1),LN(F9329:J9329),LN(Calculations!$B$3))),0)</f>
        <v>4.1516176155288027E-2</v>
      </c>
    </row>
    <row r="9330" spans="1:11" x14ac:dyDescent="0.35">
      <c r="A9330">
        <v>9327</v>
      </c>
      <c r="B9330" t="str">
        <f t="shared" si="145"/>
        <v>26-81</v>
      </c>
      <c r="C9330">
        <v>-81.239034096048002</v>
      </c>
      <c r="D9330">
        <v>25.582436465587001</v>
      </c>
      <c r="E9330">
        <f>ASIN(SQRT((SIN(RADIANS(PARAMETERS!$D$8-D9330)/2)*SIN(RADIANS(PARAMETERS!$D$8-D9330)/2))+(COS(RADIANS(D9330))*COS(RADIANS(PARAMETERS!$D$8))*SIN(RADIANS(PARAMETERS!$D$9-C9330)/2)*SIN(RADIANS(PARAMETERS!$D$9-C9330)/2))))*2*3958.756</f>
        <v>1503.594950060655</v>
      </c>
      <c r="F9330">
        <v>172.8773651123</v>
      </c>
      <c r="G9330">
        <v>199.77589416504</v>
      </c>
      <c r="H9330">
        <v>239.70558166504</v>
      </c>
      <c r="I9330">
        <v>275.14044189453</v>
      </c>
      <c r="J9330">
        <v>315.82150268555</v>
      </c>
      <c r="K9330" s="6">
        <f>IFERROR(EXP(TREND(LN($F$1:$J$1),LN(F9330:J9330),LN(Calculations!$B$3))),0)</f>
        <v>4.1116019272002188E-2</v>
      </c>
    </row>
    <row r="9331" spans="1:11" x14ac:dyDescent="0.35">
      <c r="A9331">
        <v>9328</v>
      </c>
      <c r="B9331" t="str">
        <f t="shared" si="145"/>
        <v>26-81.5</v>
      </c>
      <c r="C9331">
        <v>-81.510355430949005</v>
      </c>
      <c r="D9331">
        <v>25.582436465587001</v>
      </c>
      <c r="E9331">
        <f>ASIN(SQRT((SIN(RADIANS(PARAMETERS!$D$8-D9331)/2)*SIN(RADIANS(PARAMETERS!$D$8-D9331)/2))+(COS(RADIANS(D9331))*COS(RADIANS(PARAMETERS!$D$8))*SIN(RADIANS(PARAMETERS!$D$9-C9331)/2)*SIN(RADIANS(PARAMETERS!$D$9-C9331)/2))))*2*3958.756</f>
        <v>1519.0842921748451</v>
      </c>
      <c r="F9331">
        <v>172.67012023926</v>
      </c>
      <c r="G9331">
        <v>199.52612304688</v>
      </c>
      <c r="H9331">
        <v>239.38687133789</v>
      </c>
      <c r="I9331">
        <v>274.75799560547</v>
      </c>
      <c r="J9331">
        <v>315.36337280273</v>
      </c>
      <c r="K9331" s="6">
        <f>IFERROR(EXP(TREND(LN($F$1:$J$1),LN(F9331:J9331),LN(Calculations!$B$3))),0)</f>
        <v>4.0884051742596808E-2</v>
      </c>
    </row>
    <row r="9332" spans="1:11" x14ac:dyDescent="0.35">
      <c r="A9332">
        <v>9329</v>
      </c>
      <c r="B9332" t="str">
        <f t="shared" si="145"/>
        <v>26-82</v>
      </c>
      <c r="C9332">
        <v>-81.781676765849994</v>
      </c>
      <c r="D9332">
        <v>25.582436465587001</v>
      </c>
      <c r="E9332">
        <f>ASIN(SQRT((SIN(RADIANS(PARAMETERS!$D$8-D9332)/2)*SIN(RADIANS(PARAMETERS!$D$8-D9332)/2))+(COS(RADIANS(D9332))*COS(RADIANS(PARAMETERS!$D$8))*SIN(RADIANS(PARAMETERS!$D$9-C9332)/2)*SIN(RADIANS(PARAMETERS!$D$9-C9332)/2))))*2*3958.756</f>
        <v>1534.6157620566462</v>
      </c>
      <c r="F9332">
        <v>172.49113464355</v>
      </c>
      <c r="G9332">
        <v>199.30744934082</v>
      </c>
      <c r="H9332">
        <v>239.10334777832</v>
      </c>
      <c r="I9332">
        <v>274.4140625</v>
      </c>
      <c r="J9332">
        <v>314.94723510742</v>
      </c>
      <c r="K9332" s="6">
        <f>IFERROR(EXP(TREND(LN($F$1:$J$1),LN(F9332:J9332),LN(Calculations!$B$3))),0)</f>
        <v>4.0687556180982867E-2</v>
      </c>
    </row>
    <row r="9333" spans="1:11" x14ac:dyDescent="0.35">
      <c r="A9333">
        <v>9330</v>
      </c>
      <c r="B9333" t="str">
        <f t="shared" si="145"/>
        <v>26-82</v>
      </c>
      <c r="C9333">
        <v>-82.052998100750997</v>
      </c>
      <c r="D9333">
        <v>25.582436465587001</v>
      </c>
      <c r="E9333">
        <f>ASIN(SQRT((SIN(RADIANS(PARAMETERS!$D$8-D9333)/2)*SIN(RADIANS(PARAMETERS!$D$8-D9333)/2))+(COS(RADIANS(D9333))*COS(RADIANS(PARAMETERS!$D$8))*SIN(RADIANS(PARAMETERS!$D$9-C9333)/2)*SIN(RADIANS(PARAMETERS!$D$9-C9333)/2))))*2*3958.756</f>
        <v>1550.1880483049733</v>
      </c>
      <c r="F9333">
        <v>172.49833679199</v>
      </c>
      <c r="G9333">
        <v>199.33076477051</v>
      </c>
      <c r="H9333">
        <v>239.15521240234</v>
      </c>
      <c r="I9333">
        <v>274.49432373047</v>
      </c>
      <c r="J9333">
        <v>315.06311035156</v>
      </c>
      <c r="K9333" s="6">
        <f>IFERROR(EXP(TREND(LN($F$1:$J$1),LN(F9333:J9333),LN(Calculations!$B$3))),0)</f>
        <v>4.0680323184027457E-2</v>
      </c>
    </row>
    <row r="9334" spans="1:11" x14ac:dyDescent="0.35">
      <c r="A9334">
        <v>9331</v>
      </c>
      <c r="B9334" t="str">
        <f t="shared" si="145"/>
        <v>26-82.5</v>
      </c>
      <c r="C9334">
        <v>-82.324319435652001</v>
      </c>
      <c r="D9334">
        <v>25.582436465587001</v>
      </c>
      <c r="E9334">
        <f>ASIN(SQRT((SIN(RADIANS(PARAMETERS!$D$8-D9334)/2)*SIN(RADIANS(PARAMETERS!$D$8-D9334)/2))+(COS(RADIANS(D9334))*COS(RADIANS(PARAMETERS!$D$8))*SIN(RADIANS(PARAMETERS!$D$9-C9334)/2)*SIN(RADIANS(PARAMETERS!$D$9-C9334)/2))))*2*3958.756</f>
        <v>1565.7998877826678</v>
      </c>
      <c r="F9334">
        <v>172.85765075684</v>
      </c>
      <c r="G9334">
        <v>199.79881286621</v>
      </c>
      <c r="H9334">
        <v>239.83056640625</v>
      </c>
      <c r="I9334">
        <v>275.3681640625</v>
      </c>
      <c r="J9334">
        <v>316.17929077148</v>
      </c>
      <c r="K9334" s="6">
        <f>IFERROR(EXP(TREND(LN($F$1:$J$1),LN(F9334:J9334),LN(Calculations!$B$3))),0)</f>
        <v>4.1024537721797275E-2</v>
      </c>
    </row>
    <row r="9335" spans="1:11" x14ac:dyDescent="0.35">
      <c r="A9335">
        <v>9332</v>
      </c>
      <c r="B9335" t="str">
        <f t="shared" si="145"/>
        <v>26-82.5</v>
      </c>
      <c r="C9335">
        <v>-82.595640770553004</v>
      </c>
      <c r="D9335">
        <v>25.582436465587001</v>
      </c>
      <c r="E9335">
        <f>ASIN(SQRT((SIN(RADIANS(PARAMETERS!$D$8-D9335)/2)*SIN(RADIANS(PARAMETERS!$D$8-D9335)/2))+(COS(RADIANS(D9335))*COS(RADIANS(PARAMETERS!$D$8))*SIN(RADIANS(PARAMETERS!$D$9-C9335)/2)*SIN(RADIANS(PARAMETERS!$D$9-C9335)/2))))*2*3958.756</f>
        <v>1581.450063558796</v>
      </c>
      <c r="F9335">
        <v>173.63801574707</v>
      </c>
      <c r="G9335">
        <v>200.59605407715</v>
      </c>
      <c r="H9335">
        <v>240.94789123535</v>
      </c>
      <c r="I9335">
        <v>276.78948974609</v>
      </c>
      <c r="J9335">
        <v>317.9694519043</v>
      </c>
      <c r="K9335" s="6">
        <f>IFERROR(EXP(TREND(LN($F$1:$J$1),LN(F9335:J9335),LN(Calculations!$B$3))),0)</f>
        <v>4.1800764969467552E-2</v>
      </c>
    </row>
    <row r="9336" spans="1:11" x14ac:dyDescent="0.35">
      <c r="A9336">
        <v>9333</v>
      </c>
      <c r="B9336" t="str">
        <f t="shared" si="145"/>
        <v>26-83</v>
      </c>
      <c r="C9336">
        <v>-82.866962105453993</v>
      </c>
      <c r="D9336">
        <v>25.582436465587001</v>
      </c>
      <c r="E9336">
        <f>ASIN(SQRT((SIN(RADIANS(PARAMETERS!$D$8-D9336)/2)*SIN(RADIANS(PARAMETERS!$D$8-D9336)/2))+(COS(RADIANS(D9336))*COS(RADIANS(PARAMETERS!$D$8))*SIN(RADIANS(PARAMETERS!$D$9-C9336)/2)*SIN(RADIANS(PARAMETERS!$D$9-C9336)/2))))*2*3958.756</f>
        <v>1597.1374029446151</v>
      </c>
      <c r="F9336">
        <v>174.5246887207</v>
      </c>
      <c r="G9336">
        <v>201.47491455078</v>
      </c>
      <c r="H9336">
        <v>242.19555664063</v>
      </c>
      <c r="I9336">
        <v>278.38870239258</v>
      </c>
      <c r="J9336">
        <v>319.99627685547</v>
      </c>
      <c r="K9336" s="6">
        <f>IFERROR(EXP(TREND(LN($F$1:$J$1),LN(F9336:J9336),LN(Calculations!$B$3))),0)</f>
        <v>4.2677785206703026E-2</v>
      </c>
    </row>
    <row r="9337" spans="1:11" x14ac:dyDescent="0.35">
      <c r="A9337">
        <v>9334</v>
      </c>
      <c r="B9337" t="str">
        <f t="shared" si="145"/>
        <v>26-83</v>
      </c>
      <c r="C9337">
        <v>-83.138283440354996</v>
      </c>
      <c r="D9337">
        <v>25.582436465587001</v>
      </c>
      <c r="E9337">
        <f>ASIN(SQRT((SIN(RADIANS(PARAMETERS!$D$8-D9337)/2)*SIN(RADIANS(PARAMETERS!$D$8-D9337)/2))+(COS(RADIANS(D9337))*COS(RADIANS(PARAMETERS!$D$8))*SIN(RADIANS(PARAMETERS!$D$9-C9337)/2)*SIN(RADIANS(PARAMETERS!$D$9-C9337)/2))))*2*3958.756</f>
        <v>1612.86077561907</v>
      </c>
      <c r="F9337">
        <v>175.31053161621</v>
      </c>
      <c r="G9337">
        <v>202.30465698242</v>
      </c>
      <c r="H9337">
        <v>243.41732788086</v>
      </c>
      <c r="I9337">
        <v>279.98764038086</v>
      </c>
      <c r="J9337">
        <v>322.05737304688</v>
      </c>
      <c r="K9337" s="6">
        <f>IFERROR(EXP(TREND(LN($F$1:$J$1),LN(F9337:J9337),LN(Calculations!$B$3))),0)</f>
        <v>4.342523938470022E-2</v>
      </c>
    </row>
    <row r="9338" spans="1:11" x14ac:dyDescent="0.35">
      <c r="A9338">
        <v>9335</v>
      </c>
      <c r="B9338" t="str">
        <f t="shared" si="145"/>
        <v>26-83.5</v>
      </c>
      <c r="C9338">
        <v>-83.409604775255005</v>
      </c>
      <c r="D9338">
        <v>25.582436465587001</v>
      </c>
      <c r="E9338">
        <f>ASIN(SQRT((SIN(RADIANS(PARAMETERS!$D$8-D9338)/2)*SIN(RADIANS(PARAMETERS!$D$8-D9338)/2))+(COS(RADIANS(D9338))*COS(RADIANS(PARAMETERS!$D$8))*SIN(RADIANS(PARAMETERS!$D$9-C9338)/2)*SIN(RADIANS(PARAMETERS!$D$9-C9338)/2))))*2*3958.756</f>
        <v>1628.6190918397235</v>
      </c>
      <c r="F9338">
        <v>175.9259185791</v>
      </c>
      <c r="G9338">
        <v>202.95983886719</v>
      </c>
      <c r="H9338">
        <v>244.40214538574</v>
      </c>
      <c r="I9338">
        <v>281.29086303711</v>
      </c>
      <c r="J9338">
        <v>323.75198364258</v>
      </c>
      <c r="K9338" s="6">
        <f>IFERROR(EXP(TREND(LN($F$1:$J$1),LN(F9338:J9338),LN(Calculations!$B$3))),0)</f>
        <v>4.3996042779956036E-2</v>
      </c>
    </row>
    <row r="9339" spans="1:11" x14ac:dyDescent="0.35">
      <c r="A9339">
        <v>9336</v>
      </c>
      <c r="B9339" t="str">
        <f t="shared" si="145"/>
        <v>26-83.5</v>
      </c>
      <c r="C9339">
        <v>-83.680926110155994</v>
      </c>
      <c r="D9339">
        <v>25.582436465587001</v>
      </c>
      <c r="E9339">
        <f>ASIN(SQRT((SIN(RADIANS(PARAMETERS!$D$8-D9339)/2)*SIN(RADIANS(PARAMETERS!$D$8-D9339)/2))+(COS(RADIANS(D9339))*COS(RADIANS(PARAMETERS!$D$8))*SIN(RADIANS(PARAMETERS!$D$9-C9339)/2)*SIN(RADIANS(PARAMETERS!$D$9-C9339)/2))))*2*3958.756</f>
        <v>1644.4113007356168</v>
      </c>
      <c r="F9339">
        <v>176.45042419434</v>
      </c>
      <c r="G9339">
        <v>203.54479980469</v>
      </c>
      <c r="H9339">
        <v>245.30397033691</v>
      </c>
      <c r="I9339">
        <v>282.50015258789</v>
      </c>
      <c r="J9339">
        <v>325.3405456543</v>
      </c>
      <c r="K9339" s="6">
        <f>IFERROR(EXP(TREND(LN($F$1:$J$1),LN(F9339:J9339),LN(Calculations!$B$3))),0)</f>
        <v>4.4462313135646872E-2</v>
      </c>
    </row>
    <row r="9340" spans="1:11" x14ac:dyDescent="0.35">
      <c r="A9340">
        <v>9337</v>
      </c>
      <c r="B9340" t="str">
        <f t="shared" si="145"/>
        <v>26-84</v>
      </c>
      <c r="C9340">
        <v>-83.952247445056997</v>
      </c>
      <c r="D9340">
        <v>25.582436465587001</v>
      </c>
      <c r="E9340">
        <f>ASIN(SQRT((SIN(RADIANS(PARAMETERS!$D$8-D9340)/2)*SIN(RADIANS(PARAMETERS!$D$8-D9340)/2))+(COS(RADIANS(D9340))*COS(RADIANS(PARAMETERS!$D$8))*SIN(RADIANS(PARAMETERS!$D$9-C9340)/2)*SIN(RADIANS(PARAMETERS!$D$9-C9340)/2))))*2*3958.756</f>
        <v>1660.236388677449</v>
      </c>
      <c r="F9340">
        <v>176.94131469727</v>
      </c>
      <c r="G9340">
        <v>204.11917114258</v>
      </c>
      <c r="H9340">
        <v>246.21112060547</v>
      </c>
      <c r="I9340">
        <v>283.73162841797</v>
      </c>
      <c r="J9340">
        <v>326.97338867188</v>
      </c>
      <c r="K9340" s="6">
        <f>IFERROR(EXP(TREND(LN($F$1:$J$1),LN(F9340:J9340),LN(Calculations!$B$3))),0)</f>
        <v>4.4876926331177625E-2</v>
      </c>
    </row>
    <row r="9341" spans="1:11" x14ac:dyDescent="0.35">
      <c r="A9341">
        <v>9338</v>
      </c>
      <c r="B9341" t="str">
        <f t="shared" si="145"/>
        <v>26-84</v>
      </c>
      <c r="C9341">
        <v>-84.223568779958001</v>
      </c>
      <c r="D9341">
        <v>25.582436465587001</v>
      </c>
      <c r="E9341">
        <f>ASIN(SQRT((SIN(RADIANS(PARAMETERS!$D$8-D9341)/2)*SIN(RADIANS(PARAMETERS!$D$8-D9341)/2))+(COS(RADIANS(D9341))*COS(RADIANS(PARAMETERS!$D$8))*SIN(RADIANS(PARAMETERS!$D$9-C9341)/2)*SIN(RADIANS(PARAMETERS!$D$9-C9341)/2))))*2*3958.756</f>
        <v>1676.0933777226408</v>
      </c>
      <c r="F9341">
        <v>177.36022949219</v>
      </c>
      <c r="G9341">
        <v>204.60528564453</v>
      </c>
      <c r="H9341">
        <v>246.99836730957</v>
      </c>
      <c r="I9341">
        <v>284.8134765625</v>
      </c>
      <c r="J9341">
        <v>328.42077636719</v>
      </c>
      <c r="K9341" s="6">
        <f>IFERROR(EXP(TREND(LN($F$1:$J$1),LN(F9341:J9341),LN(Calculations!$B$3))),0)</f>
        <v>4.5213604785999645E-2</v>
      </c>
    </row>
    <row r="9342" spans="1:11" x14ac:dyDescent="0.35">
      <c r="A9342">
        <v>9339</v>
      </c>
      <c r="B9342" t="str">
        <f t="shared" si="145"/>
        <v>26-84.5</v>
      </c>
      <c r="C9342">
        <v>-84.494890114859004</v>
      </c>
      <c r="D9342">
        <v>25.582436465587001</v>
      </c>
      <c r="E9342">
        <f>ASIN(SQRT((SIN(RADIANS(PARAMETERS!$D$8-D9342)/2)*SIN(RADIANS(PARAMETERS!$D$8-D9342)/2))+(COS(RADIANS(D9342))*COS(RADIANS(PARAMETERS!$D$8))*SIN(RADIANS(PARAMETERS!$D$9-C9342)/2)*SIN(RADIANS(PARAMETERS!$D$9-C9342)/2))))*2*3958.756</f>
        <v>1691.9813241309814</v>
      </c>
      <c r="F9342">
        <v>177.69828796387</v>
      </c>
      <c r="G9342">
        <v>205.04643249512</v>
      </c>
      <c r="H9342">
        <v>247.73817443848</v>
      </c>
      <c r="I9342">
        <v>285.84689331055</v>
      </c>
      <c r="J9342">
        <v>329.8200378418</v>
      </c>
      <c r="K9342" s="6">
        <f>IFERROR(EXP(TREND(LN($F$1:$J$1),LN(F9342:J9342),LN(Calculations!$B$3))),0)</f>
        <v>4.5452966508106693E-2</v>
      </c>
    </row>
    <row r="9343" spans="1:11" x14ac:dyDescent="0.35">
      <c r="A9343">
        <v>9340</v>
      </c>
      <c r="B9343" t="str">
        <f t="shared" si="145"/>
        <v>26-85</v>
      </c>
      <c r="C9343">
        <v>-84.766211449759993</v>
      </c>
      <c r="D9343">
        <v>25.582436465587001</v>
      </c>
      <c r="E9343">
        <f>ASIN(SQRT((SIN(RADIANS(PARAMETERS!$D$8-D9343)/2)*SIN(RADIANS(PARAMETERS!$D$8-D9343)/2))+(COS(RADIANS(D9343))*COS(RADIANS(PARAMETERS!$D$8))*SIN(RADIANS(PARAMETERS!$D$9-C9343)/2)*SIN(RADIANS(PARAMETERS!$D$9-C9343)/2))))*2*3958.756</f>
        <v>1707.8993169478979</v>
      </c>
      <c r="F9343">
        <v>177.94801330566</v>
      </c>
      <c r="G9343">
        <v>205.45497131348</v>
      </c>
      <c r="H9343">
        <v>248.45062255859</v>
      </c>
      <c r="I9343">
        <v>286.85983276367</v>
      </c>
      <c r="J9343">
        <v>331.20889282227</v>
      </c>
      <c r="K9343" s="6">
        <f>IFERROR(EXP(TREND(LN($F$1:$J$1),LN(F9343:J9343),LN(Calculations!$B$3))),0)</f>
        <v>4.5584903338147104E-2</v>
      </c>
    </row>
    <row r="9344" spans="1:11" x14ac:dyDescent="0.35">
      <c r="A9344">
        <v>9341</v>
      </c>
      <c r="B9344" t="str">
        <f t="shared" si="145"/>
        <v>26-85</v>
      </c>
      <c r="C9344">
        <v>-85.037532784660996</v>
      </c>
      <c r="D9344">
        <v>25.582436465587001</v>
      </c>
      <c r="E9344">
        <f>ASIN(SQRT((SIN(RADIANS(PARAMETERS!$D$8-D9344)/2)*SIN(RADIANS(PARAMETERS!$D$8-D9344)/2))+(COS(RADIANS(D9344))*COS(RADIANS(PARAMETERS!$D$8))*SIN(RADIANS(PARAMETERS!$D$9-C9344)/2)*SIN(RADIANS(PARAMETERS!$D$9-C9344)/2))))*2*3958.756</f>
        <v>1723.846476652117</v>
      </c>
      <c r="F9344">
        <v>178.04542541504</v>
      </c>
      <c r="G9344">
        <v>205.67808532715</v>
      </c>
      <c r="H9344">
        <v>248.8971862793</v>
      </c>
      <c r="I9344">
        <v>287.52966308594</v>
      </c>
      <c r="J9344">
        <v>332.16027832031</v>
      </c>
      <c r="K9344" s="6">
        <f>IFERROR(EXP(TREND(LN($F$1:$J$1),LN(F9344:J9344),LN(Calculations!$B$3))),0)</f>
        <v>4.5565121402310296E-2</v>
      </c>
    </row>
    <row r="9345" spans="1:11" x14ac:dyDescent="0.35">
      <c r="A9345">
        <v>9342</v>
      </c>
      <c r="B9345" t="str">
        <f t="shared" si="145"/>
        <v>26-85.5</v>
      </c>
      <c r="C9345">
        <v>-85.308854119562</v>
      </c>
      <c r="D9345">
        <v>25.582436465587001</v>
      </c>
      <c r="E9345">
        <f>ASIN(SQRT((SIN(RADIANS(PARAMETERS!$D$8-D9345)/2)*SIN(RADIANS(PARAMETERS!$D$8-D9345)/2))+(COS(RADIANS(D9345))*COS(RADIANS(PARAMETERS!$D$8))*SIN(RADIANS(PARAMETERS!$D$9-C9345)/2)*SIN(RADIANS(PARAMETERS!$D$9-C9345)/2))))*2*3958.756</f>
        <v>1739.8219538647002</v>
      </c>
      <c r="F9345">
        <v>178.12669372559</v>
      </c>
      <c r="G9345">
        <v>205.8796081543</v>
      </c>
      <c r="H9345">
        <v>249.31297302246</v>
      </c>
      <c r="I9345">
        <v>288.16003417969</v>
      </c>
      <c r="J9345">
        <v>333.06161499023</v>
      </c>
      <c r="K9345" s="6">
        <f>IFERROR(EXP(TREND(LN($F$1:$J$1),LN(F9345:J9345),LN(Calculations!$B$3))),0)</f>
        <v>4.5529785472740517E-2</v>
      </c>
    </row>
    <row r="9346" spans="1:11" x14ac:dyDescent="0.35">
      <c r="A9346">
        <v>9343</v>
      </c>
      <c r="B9346" t="str">
        <f t="shared" si="145"/>
        <v>26-85.5</v>
      </c>
      <c r="C9346">
        <v>-85.580175454463003</v>
      </c>
      <c r="D9346">
        <v>25.582436465587001</v>
      </c>
      <c r="E9346">
        <f>ASIN(SQRT((SIN(RADIANS(PARAMETERS!$D$8-D9346)/2)*SIN(RADIANS(PARAMETERS!$D$8-D9346)/2))+(COS(RADIANS(D9346))*COS(RADIANS(PARAMETERS!$D$8))*SIN(RADIANS(PARAMETERS!$D$9-C9346)/2)*SIN(RADIANS(PARAMETERS!$D$9-C9346)/2))))*2*3958.756</f>
        <v>1755.8249281165463</v>
      </c>
      <c r="F9346">
        <v>178.22151184082</v>
      </c>
      <c r="G9346">
        <v>206.09735107422</v>
      </c>
      <c r="H9346">
        <v>249.74955749512</v>
      </c>
      <c r="I9346">
        <v>288.81564331055</v>
      </c>
      <c r="J9346">
        <v>333.99374389648</v>
      </c>
      <c r="K9346" s="6">
        <f>IFERROR(EXP(TREND(LN($F$1:$J$1),LN(F9346:J9346),LN(Calculations!$B$3))),0)</f>
        <v>4.5510624765316011E-2</v>
      </c>
    </row>
    <row r="9347" spans="1:11" x14ac:dyDescent="0.35">
      <c r="A9347">
        <v>9344</v>
      </c>
      <c r="B9347" t="str">
        <f t="shared" si="145"/>
        <v>26-86</v>
      </c>
      <c r="C9347">
        <v>-85.851496789364006</v>
      </c>
      <c r="D9347">
        <v>25.582436465587001</v>
      </c>
      <c r="E9347">
        <f>ASIN(SQRT((SIN(RADIANS(PARAMETERS!$D$8-D9347)/2)*SIN(RADIANS(PARAMETERS!$D$8-D9347)/2))+(COS(RADIANS(D9347))*COS(RADIANS(PARAMETERS!$D$8))*SIN(RADIANS(PARAMETERS!$D$9-C9347)/2)*SIN(RADIANS(PARAMETERS!$D$9-C9347)/2))))*2*3958.756</f>
        <v>1771.8546066716019</v>
      </c>
      <c r="F9347">
        <v>178.23948669434</v>
      </c>
      <c r="G9347">
        <v>206.19645690918</v>
      </c>
      <c r="H9347">
        <v>249.9949798584</v>
      </c>
      <c r="I9347">
        <v>289.20892333984</v>
      </c>
      <c r="J9347">
        <v>334.57498168945</v>
      </c>
      <c r="K9347" s="6">
        <f>IFERROR(EXP(TREND(LN($F$1:$J$1),LN(F9347:J9347),LN(Calculations!$B$3))),0)</f>
        <v>4.5435327058449201E-2</v>
      </c>
    </row>
    <row r="9348" spans="1:11" x14ac:dyDescent="0.35">
      <c r="A9348">
        <v>9345</v>
      </c>
      <c r="B9348" t="str">
        <f t="shared" si="145"/>
        <v>26-86</v>
      </c>
      <c r="C9348">
        <v>-86.122818124264995</v>
      </c>
      <c r="D9348">
        <v>25.582436465587001</v>
      </c>
      <c r="E9348">
        <f>ASIN(SQRT((SIN(RADIANS(PARAMETERS!$D$8-D9348)/2)*SIN(RADIANS(PARAMETERS!$D$8-D9348)/2))+(COS(RADIANS(D9348))*COS(RADIANS(PARAMETERS!$D$8))*SIN(RADIANS(PARAMETERS!$D$9-C9348)/2)*SIN(RADIANS(PARAMETERS!$D$9-C9348)/2))))*2*3958.756</f>
        <v>1787.91022340313</v>
      </c>
      <c r="F9348">
        <v>178.25743103027</v>
      </c>
      <c r="G9348">
        <v>206.28401184082</v>
      </c>
      <c r="H9348">
        <v>250.20809936523</v>
      </c>
      <c r="I9348">
        <v>289.54901123047</v>
      </c>
      <c r="J9348">
        <v>335.07653808594</v>
      </c>
      <c r="K9348" s="6">
        <f>IFERROR(EXP(TREND(LN($F$1:$J$1),LN(F9348:J9348),LN(Calculations!$B$3))),0)</f>
        <v>4.5374614391513378E-2</v>
      </c>
    </row>
    <row r="9349" spans="1:11" x14ac:dyDescent="0.35">
      <c r="A9349">
        <v>9346</v>
      </c>
      <c r="B9349" t="str">
        <f t="shared" ref="B9349:B9412" si="146">MROUND(D9349,1)&amp;MROUND(C9349,-0.5)</f>
        <v>26-86.5</v>
      </c>
      <c r="C9349">
        <v>-86.394139459165999</v>
      </c>
      <c r="D9349">
        <v>25.582436465587001</v>
      </c>
      <c r="E9349">
        <f>ASIN(SQRT((SIN(RADIANS(PARAMETERS!$D$8-D9349)/2)*SIN(RADIANS(PARAMETERS!$D$8-D9349)/2))+(COS(RADIANS(D9349))*COS(RADIANS(PARAMETERS!$D$8))*SIN(RADIANS(PARAMETERS!$D$9-C9349)/2)*SIN(RADIANS(PARAMETERS!$D$9-C9349)/2))))*2*3958.756</f>
        <v>1803.9910377205204</v>
      </c>
      <c r="F9349">
        <v>178.28102111816</v>
      </c>
      <c r="G9349">
        <v>206.36566162109</v>
      </c>
      <c r="H9349">
        <v>250.39442443848</v>
      </c>
      <c r="I9349">
        <v>289.84118652344</v>
      </c>
      <c r="J9349">
        <v>335.50332641602</v>
      </c>
      <c r="K9349" s="6">
        <f>IFERROR(EXP(TREND(LN($F$1:$J$1),LN(F9349:J9349),LN(Calculations!$B$3))),0)</f>
        <v>4.5335954421507452E-2</v>
      </c>
    </row>
    <row r="9350" spans="1:11" x14ac:dyDescent="0.35">
      <c r="A9350">
        <v>9347</v>
      </c>
      <c r="B9350" t="str">
        <f t="shared" si="146"/>
        <v>26-86.5</v>
      </c>
      <c r="C9350">
        <v>-86.665460794067002</v>
      </c>
      <c r="D9350">
        <v>25.582436465587001</v>
      </c>
      <c r="E9350">
        <f>ASIN(SQRT((SIN(RADIANS(PARAMETERS!$D$8-D9350)/2)*SIN(RADIANS(PARAMETERS!$D$8-D9350)/2))+(COS(RADIANS(D9350))*COS(RADIANS(PARAMETERS!$D$8))*SIN(RADIANS(PARAMETERS!$D$9-C9350)/2)*SIN(RADIANS(PARAMETERS!$D$9-C9350)/2))))*2*3958.756</f>
        <v>1820.0963335442295</v>
      </c>
      <c r="F9350">
        <v>178.21752929688</v>
      </c>
      <c r="G9350">
        <v>206.32344055176</v>
      </c>
      <c r="H9350">
        <v>250.39363098145</v>
      </c>
      <c r="I9350">
        <v>289.88464355469</v>
      </c>
      <c r="J9350">
        <v>335.60528564453</v>
      </c>
      <c r="K9350" s="6">
        <f>IFERROR(EXP(TREND(LN($F$1:$J$1),LN(F9350:J9350),LN(Calculations!$B$3))),0)</f>
        <v>4.5220820897764059E-2</v>
      </c>
    </row>
    <row r="9351" spans="1:11" x14ac:dyDescent="0.35">
      <c r="A9351">
        <v>9348</v>
      </c>
      <c r="B9351" t="str">
        <f t="shared" si="146"/>
        <v>26-87</v>
      </c>
      <c r="C9351">
        <v>-86.936782128968005</v>
      </c>
      <c r="D9351">
        <v>25.582436465587001</v>
      </c>
      <c r="E9351">
        <f>ASIN(SQRT((SIN(RADIANS(PARAMETERS!$D$8-D9351)/2)*SIN(RADIANS(PARAMETERS!$D$8-D9351)/2))+(COS(RADIANS(D9351))*COS(RADIANS(PARAMETERS!$D$8))*SIN(RADIANS(PARAMETERS!$D$9-C9351)/2)*SIN(RADIANS(PARAMETERS!$D$9-C9351)/2))))*2*3958.756</f>
        <v>1836.2254183265647</v>
      </c>
      <c r="F9351">
        <v>178.14582824707</v>
      </c>
      <c r="G9351">
        <v>206.28500366211</v>
      </c>
      <c r="H9351">
        <v>250.41874694824</v>
      </c>
      <c r="I9351">
        <v>289.9768371582</v>
      </c>
      <c r="J9351">
        <v>335.78533935547</v>
      </c>
      <c r="K9351" s="6">
        <f>IFERROR(EXP(TREND(LN($F$1:$J$1),LN(F9351:J9351),LN(Calculations!$B$3))),0)</f>
        <v>4.5080244873509492E-2</v>
      </c>
    </row>
    <row r="9352" spans="1:11" x14ac:dyDescent="0.35">
      <c r="A9352">
        <v>9349</v>
      </c>
      <c r="B9352" t="str">
        <f t="shared" si="146"/>
        <v>26-87</v>
      </c>
      <c r="C9352">
        <v>-87.208103463868994</v>
      </c>
      <c r="D9352">
        <v>25.582436465587001</v>
      </c>
      <c r="E9352">
        <f>ASIN(SQRT((SIN(RADIANS(PARAMETERS!$D$8-D9352)/2)*SIN(RADIANS(PARAMETERS!$D$8-D9352)/2))+(COS(RADIANS(D9352))*COS(RADIANS(PARAMETERS!$D$8))*SIN(RADIANS(PARAMETERS!$D$9-C9352)/2)*SIN(RADIANS(PARAMETERS!$D$9-C9352)/2))))*2*3958.756</f>
        <v>1852.3776221161231</v>
      </c>
      <c r="F9352">
        <v>178.06129455566</v>
      </c>
      <c r="G9352">
        <v>206.2440032959</v>
      </c>
      <c r="H9352">
        <v>250.46061706543</v>
      </c>
      <c r="I9352">
        <v>290.10586547852</v>
      </c>
      <c r="J9352">
        <v>336.02828979492</v>
      </c>
      <c r="K9352" s="6">
        <f>IFERROR(EXP(TREND(LN($F$1:$J$1),LN(F9352:J9352),LN(Calculations!$B$3))),0)</f>
        <v>4.4910347797642691E-2</v>
      </c>
    </row>
    <row r="9353" spans="1:11" x14ac:dyDescent="0.35">
      <c r="A9353">
        <v>9350</v>
      </c>
      <c r="B9353" t="str">
        <f t="shared" si="146"/>
        <v>26-87.5</v>
      </c>
      <c r="C9353">
        <v>-87.479424798769998</v>
      </c>
      <c r="D9353">
        <v>25.582436465587001</v>
      </c>
      <c r="E9353">
        <f>ASIN(SQRT((SIN(RADIANS(PARAMETERS!$D$8-D9353)/2)*SIN(RADIANS(PARAMETERS!$D$8-D9353)/2))+(COS(RADIANS(D9353))*COS(RADIANS(PARAMETERS!$D$8))*SIN(RADIANS(PARAMETERS!$D$9-C9353)/2)*SIN(RADIANS(PARAMETERS!$D$9-C9353)/2))))*2*3958.756</f>
        <v>1868.5522966638114</v>
      </c>
      <c r="F9353">
        <v>177.87390136719</v>
      </c>
      <c r="G9353">
        <v>206.06936645508</v>
      </c>
      <c r="H9353">
        <v>250.31686401367</v>
      </c>
      <c r="I9353">
        <v>289.99942016602</v>
      </c>
      <c r="J9353">
        <v>335.97479248047</v>
      </c>
      <c r="K9353" s="6">
        <f>IFERROR(EXP(TREND(LN($F$1:$J$1),LN(F9353:J9353),LN(Calculations!$B$3))),0)</f>
        <v>4.463724091791086E-2</v>
      </c>
    </row>
    <row r="9354" spans="1:11" x14ac:dyDescent="0.35">
      <c r="A9354">
        <v>9351</v>
      </c>
      <c r="B9354" t="str">
        <f t="shared" si="146"/>
        <v>26-88</v>
      </c>
      <c r="C9354">
        <v>-87.750746133671001</v>
      </c>
      <c r="D9354">
        <v>25.582436465587001</v>
      </c>
      <c r="E9354">
        <f>ASIN(SQRT((SIN(RADIANS(PARAMETERS!$D$8-D9354)/2)*SIN(RADIANS(PARAMETERS!$D$8-D9354)/2))+(COS(RADIANS(D9354))*COS(RADIANS(PARAMETERS!$D$8))*SIN(RADIANS(PARAMETERS!$D$9-C9354)/2)*SIN(RADIANS(PARAMETERS!$D$9-C9354)/2))))*2*3958.756</f>
        <v>1884.7488145684474</v>
      </c>
      <c r="F9354">
        <v>177.63185119629</v>
      </c>
      <c r="G9354">
        <v>205.83695983887</v>
      </c>
      <c r="H9354">
        <v>250.11184692383</v>
      </c>
      <c r="I9354">
        <v>289.82983398438</v>
      </c>
      <c r="J9354">
        <v>335.85711669922</v>
      </c>
      <c r="K9354" s="6">
        <f>IFERROR(EXP(TREND(LN($F$1:$J$1),LN(F9354:J9354),LN(Calculations!$B$3))),0)</f>
        <v>4.4295679217222009E-2</v>
      </c>
    </row>
    <row r="9355" spans="1:11" x14ac:dyDescent="0.35">
      <c r="A9355">
        <v>9352</v>
      </c>
      <c r="B9355" t="str">
        <f t="shared" si="146"/>
        <v>26-88</v>
      </c>
      <c r="C9355">
        <v>-88.022067468572004</v>
      </c>
      <c r="D9355">
        <v>25.582436465587001</v>
      </c>
      <c r="E9355">
        <f>ASIN(SQRT((SIN(RADIANS(PARAMETERS!$D$8-D9355)/2)*SIN(RADIANS(PARAMETERS!$D$8-D9355)/2))+(COS(RADIANS(D9355))*COS(RADIANS(PARAMETERS!$D$8))*SIN(RADIANS(PARAMETERS!$D$9-C9355)/2)*SIN(RADIANS(PARAMETERS!$D$9-C9355)/2))))*2*3958.756</f>
        <v>1900.9665684600845</v>
      </c>
      <c r="F9355">
        <v>177.32388305664</v>
      </c>
      <c r="G9355">
        <v>205.5308380127</v>
      </c>
      <c r="H9355">
        <v>249.82162475586</v>
      </c>
      <c r="I9355">
        <v>289.56539916992</v>
      </c>
      <c r="J9355">
        <v>335.63424682617</v>
      </c>
      <c r="K9355" s="6">
        <f>IFERROR(EXP(TREND(LN($F$1:$J$1),LN(F9355:J9355),LN(Calculations!$B$3))),0)</f>
        <v>4.3877497645007618E-2</v>
      </c>
    </row>
    <row r="9356" spans="1:11" x14ac:dyDescent="0.35">
      <c r="A9356">
        <v>9353</v>
      </c>
      <c r="B9356" t="str">
        <f t="shared" si="146"/>
        <v>26-88.5</v>
      </c>
      <c r="C9356">
        <v>-88.293388803472993</v>
      </c>
      <c r="D9356">
        <v>25.582436465587001</v>
      </c>
      <c r="E9356">
        <f>ASIN(SQRT((SIN(RADIANS(PARAMETERS!$D$8-D9356)/2)*SIN(RADIANS(PARAMETERS!$D$8-D9356)/2))+(COS(RADIANS(D9356))*COS(RADIANS(PARAMETERS!$D$8))*SIN(RADIANS(PARAMETERS!$D$9-C9356)/2)*SIN(RADIANS(PARAMETERS!$D$9-C9356)/2))))*2*3958.756</f>
        <v>1917.2049702192421</v>
      </c>
      <c r="F9356">
        <v>176.89147949219</v>
      </c>
      <c r="G9356">
        <v>205.06607055664</v>
      </c>
      <c r="H9356">
        <v>249.31553649902</v>
      </c>
      <c r="I9356">
        <v>289.03063964844</v>
      </c>
      <c r="J9356">
        <v>335.07476806641</v>
      </c>
      <c r="K9356" s="6">
        <f>IFERROR(EXP(TREND(LN($F$1:$J$1),LN(F9356:J9356),LN(Calculations!$B$3))),0)</f>
        <v>4.3336600471021683E-2</v>
      </c>
    </row>
    <row r="9357" spans="1:11" x14ac:dyDescent="0.35">
      <c r="A9357">
        <v>9354</v>
      </c>
      <c r="B9357" t="str">
        <f t="shared" si="146"/>
        <v>26-88.5</v>
      </c>
      <c r="C9357">
        <v>-88.564710138373997</v>
      </c>
      <c r="D9357">
        <v>25.582436465587001</v>
      </c>
      <c r="E9357">
        <f>ASIN(SQRT((SIN(RADIANS(PARAMETERS!$D$8-D9357)/2)*SIN(RADIANS(PARAMETERS!$D$8-D9357)/2))+(COS(RADIANS(D9357))*COS(RADIANS(PARAMETERS!$D$8))*SIN(RADIANS(PARAMETERS!$D$9-C9357)/2)*SIN(RADIANS(PARAMETERS!$D$9-C9357)/2))))*2*3958.756</f>
        <v>1933.4634502303472</v>
      </c>
      <c r="F9357">
        <v>176.43417358398</v>
      </c>
      <c r="G9357">
        <v>204.59027099609</v>
      </c>
      <c r="H9357">
        <v>248.8247833252</v>
      </c>
      <c r="I9357">
        <v>288.53894042969</v>
      </c>
      <c r="J9357">
        <v>334.59460449219</v>
      </c>
      <c r="K9357" s="6">
        <f>IFERROR(EXP(TREND(LN($F$1:$J$1),LN(F9357:J9357),LN(Calculations!$B$3))),0)</f>
        <v>4.2754772116519103E-2</v>
      </c>
    </row>
    <row r="9358" spans="1:11" x14ac:dyDescent="0.35">
      <c r="A9358">
        <v>9355</v>
      </c>
      <c r="B9358" t="str">
        <f t="shared" si="146"/>
        <v>26-89</v>
      </c>
      <c r="C9358">
        <v>-88.836031473275</v>
      </c>
      <c r="D9358">
        <v>25.582436465587001</v>
      </c>
      <c r="E9358">
        <f>ASIN(SQRT((SIN(RADIANS(PARAMETERS!$D$8-D9358)/2)*SIN(RADIANS(PARAMETERS!$D$8-D9358)/2))+(COS(RADIANS(D9358))*COS(RADIANS(PARAMETERS!$D$8))*SIN(RADIANS(PARAMETERS!$D$9-C9358)/2)*SIN(RADIANS(PARAMETERS!$D$9-C9358)/2))))*2*3958.756</f>
        <v>1949.7414566677523</v>
      </c>
      <c r="F9358">
        <v>175.94190979004</v>
      </c>
      <c r="G9358">
        <v>204.08685302734</v>
      </c>
      <c r="H9358">
        <v>248.32133483887</v>
      </c>
      <c r="I9358">
        <v>288.05102539063</v>
      </c>
      <c r="J9358">
        <v>334.14038085938</v>
      </c>
      <c r="K9358" s="6">
        <f>IFERROR(EXP(TREND(LN($F$1:$J$1),LN(F9358:J9358),LN(Calculations!$B$3))),0)</f>
        <v>4.2128541431421827E-2</v>
      </c>
    </row>
    <row r="9359" spans="1:11" x14ac:dyDescent="0.35">
      <c r="A9359">
        <v>9356</v>
      </c>
      <c r="B9359" t="str">
        <f t="shared" si="146"/>
        <v>26-89</v>
      </c>
      <c r="C9359">
        <v>-89.107352808176003</v>
      </c>
      <c r="D9359">
        <v>25.582436465587001</v>
      </c>
      <c r="E9359">
        <f>ASIN(SQRT((SIN(RADIANS(PARAMETERS!$D$8-D9359)/2)*SIN(RADIANS(PARAMETERS!$D$8-D9359)/2))+(COS(RADIANS(D9359))*COS(RADIANS(PARAMETERS!$D$8))*SIN(RADIANS(PARAMETERS!$D$9-C9359)/2)*SIN(RADIANS(PARAMETERS!$D$9-C9359)/2))))*2*3958.756</f>
        <v>1966.0384548127988</v>
      </c>
      <c r="F9359">
        <v>175.36650085449</v>
      </c>
      <c r="G9359">
        <v>203.47698974609</v>
      </c>
      <c r="H9359">
        <v>247.6722869873</v>
      </c>
      <c r="I9359">
        <v>287.38009643555</v>
      </c>
      <c r="J9359">
        <v>333.45748901367</v>
      </c>
      <c r="K9359" s="6">
        <f>IFERROR(EXP(TREND(LN($F$1:$J$1),LN(F9359:J9359),LN(Calculations!$B$3))),0)</f>
        <v>4.143079124100079E-2</v>
      </c>
    </row>
    <row r="9360" spans="1:11" x14ac:dyDescent="0.35">
      <c r="A9360">
        <v>9357</v>
      </c>
      <c r="B9360" t="str">
        <f t="shared" si="146"/>
        <v>26-89.5</v>
      </c>
      <c r="C9360">
        <v>-89.378674143077006</v>
      </c>
      <c r="D9360">
        <v>25.582436465587001</v>
      </c>
      <c r="E9360">
        <f>ASIN(SQRT((SIN(RADIANS(PARAMETERS!$D$8-D9360)/2)*SIN(RADIANS(PARAMETERS!$D$8-D9360)/2))+(COS(RADIANS(D9360))*COS(RADIANS(PARAMETERS!$D$8))*SIN(RADIANS(PARAMETERS!$D$9-C9360)/2)*SIN(RADIANS(PARAMETERS!$D$9-C9360)/2))))*2*3958.756</f>
        <v>1982.3539264004494</v>
      </c>
      <c r="F9360">
        <v>174.79183959961</v>
      </c>
      <c r="G9360">
        <v>202.8818359375</v>
      </c>
      <c r="H9360">
        <v>247.06338500977</v>
      </c>
      <c r="I9360">
        <v>286.77517700195</v>
      </c>
      <c r="J9360">
        <v>332.8737487793</v>
      </c>
      <c r="K9360" s="6">
        <f>IFERROR(EXP(TREND(LN($F$1:$J$1),LN(F9360:J9360),LN(Calculations!$B$3))),0)</f>
        <v>4.0732527203181795E-2</v>
      </c>
    </row>
    <row r="9361" spans="1:11" x14ac:dyDescent="0.35">
      <c r="A9361">
        <v>9358</v>
      </c>
      <c r="B9361" t="str">
        <f t="shared" si="146"/>
        <v>26-89.5</v>
      </c>
      <c r="C9361">
        <v>-89.649995477977996</v>
      </c>
      <c r="D9361">
        <v>25.582436465587001</v>
      </c>
      <c r="E9361">
        <f>ASIN(SQRT((SIN(RADIANS(PARAMETERS!$D$8-D9361)/2)*SIN(RADIANS(PARAMETERS!$D$8-D9361)/2))+(COS(RADIANS(D9361))*COS(RADIANS(PARAMETERS!$D$8))*SIN(RADIANS(PARAMETERS!$D$9-C9361)/2)*SIN(RADIANS(PARAMETERS!$D$9-C9361)/2))))*2*3958.756</f>
        <v>1998.6873689940862</v>
      </c>
      <c r="F9361">
        <v>174.19787597656</v>
      </c>
      <c r="G9361">
        <v>202.27125549316</v>
      </c>
      <c r="H9361">
        <v>246.4436340332</v>
      </c>
      <c r="I9361">
        <v>286.16455078125</v>
      </c>
      <c r="J9361">
        <v>332.29116821289</v>
      </c>
      <c r="K9361" s="6">
        <f>IFERROR(EXP(TREND(LN($F$1:$J$1),LN(F9361:J9361),LN(Calculations!$B$3))),0)</f>
        <v>4.0022356466707348E-2</v>
      </c>
    </row>
    <row r="9362" spans="1:11" x14ac:dyDescent="0.35">
      <c r="A9362">
        <v>9359</v>
      </c>
      <c r="B9362" t="str">
        <f t="shared" si="146"/>
        <v>26-90</v>
      </c>
      <c r="C9362">
        <v>-89.921316812878999</v>
      </c>
      <c r="D9362">
        <v>25.582436465587001</v>
      </c>
      <c r="E9362">
        <f>ASIN(SQRT((SIN(RADIANS(PARAMETERS!$D$8-D9362)/2)*SIN(RADIANS(PARAMETERS!$D$8-D9362)/2))+(COS(RADIANS(D9362))*COS(RADIANS(PARAMETERS!$D$8))*SIN(RADIANS(PARAMETERS!$D$9-C9362)/2)*SIN(RADIANS(PARAMETERS!$D$9-C9362)/2))))*2*3958.756</f>
        <v>2015.0382953871667</v>
      </c>
      <c r="F9362">
        <v>173.54248046875</v>
      </c>
      <c r="G9362">
        <v>201.58006286621</v>
      </c>
      <c r="H9362">
        <v>245.7004699707</v>
      </c>
      <c r="I9362">
        <v>285.38827514648</v>
      </c>
      <c r="J9362">
        <v>331.49011230469</v>
      </c>
      <c r="K9362" s="6">
        <f>IFERROR(EXP(TREND(LN($F$1:$J$1),LN(F9362:J9362),LN(Calculations!$B$3))),0)</f>
        <v>3.9276455590386512E-2</v>
      </c>
    </row>
    <row r="9363" spans="1:11" x14ac:dyDescent="0.35">
      <c r="A9363">
        <v>9360</v>
      </c>
      <c r="B9363" t="str">
        <f t="shared" si="146"/>
        <v>26-90</v>
      </c>
      <c r="C9363">
        <v>-90.192638147780002</v>
      </c>
      <c r="D9363">
        <v>25.582436465587001</v>
      </c>
      <c r="E9363">
        <f>ASIN(SQRT((SIN(RADIANS(PARAMETERS!$D$8-D9363)/2)*SIN(RADIANS(PARAMETERS!$D$8-D9363)/2))+(COS(RADIANS(D9363))*COS(RADIANS(PARAMETERS!$D$8))*SIN(RADIANS(PARAMETERS!$D$9-C9363)/2)*SIN(RADIANS(PARAMETERS!$D$9-C9363)/2))))*2*3958.756</f>
        <v>2031.40623303045</v>
      </c>
      <c r="F9363">
        <v>172.91227722168</v>
      </c>
      <c r="G9363">
        <v>200.91705322266</v>
      </c>
      <c r="H9363">
        <v>244.97679138184</v>
      </c>
      <c r="I9363">
        <v>284.62152099609</v>
      </c>
      <c r="J9363">
        <v>330.68490600586</v>
      </c>
      <c r="K9363" s="6">
        <f>IFERROR(EXP(TREND(LN($F$1:$J$1),LN(F9363:J9363),LN(Calculations!$B$3))),0)</f>
        <v>3.8580039019944092E-2</v>
      </c>
    </row>
    <row r="9364" spans="1:11" x14ac:dyDescent="0.35">
      <c r="A9364">
        <v>9361</v>
      </c>
      <c r="B9364" t="str">
        <f t="shared" si="146"/>
        <v>26-90.5</v>
      </c>
      <c r="C9364">
        <v>-90.463959482681005</v>
      </c>
      <c r="D9364">
        <v>25.582436465587001</v>
      </c>
      <c r="E9364">
        <f>ASIN(SQRT((SIN(RADIANS(PARAMETERS!$D$8-D9364)/2)*SIN(RADIANS(PARAMETERS!$D$8-D9364)/2))+(COS(RADIANS(D9364))*COS(RADIANS(PARAMETERS!$D$8))*SIN(RADIANS(PARAMETERS!$D$9-C9364)/2)*SIN(RADIANS(PARAMETERS!$D$9-C9364)/2))))*2*3958.756</f>
        <v>2047.7907234836157</v>
      </c>
      <c r="F9364">
        <v>172.27810668945</v>
      </c>
      <c r="G9364">
        <v>200.24378967285</v>
      </c>
      <c r="H9364">
        <v>244.21537780762</v>
      </c>
      <c r="I9364">
        <v>283.78881835938</v>
      </c>
      <c r="J9364">
        <v>329.77743530273</v>
      </c>
      <c r="K9364" s="6">
        <f>IFERROR(EXP(TREND(LN($F$1:$J$1),LN(F9364:J9364),LN(Calculations!$B$3))),0)</f>
        <v>3.7906487049048233E-2</v>
      </c>
    </row>
    <row r="9365" spans="1:11" x14ac:dyDescent="0.35">
      <c r="A9365">
        <v>9362</v>
      </c>
      <c r="B9365" t="str">
        <f t="shared" si="146"/>
        <v>26-90.5</v>
      </c>
      <c r="C9365">
        <v>-90.735280817581994</v>
      </c>
      <c r="D9365">
        <v>25.582436465587001</v>
      </c>
      <c r="E9365">
        <f>ASIN(SQRT((SIN(RADIANS(PARAMETERS!$D$8-D9365)/2)*SIN(RADIANS(PARAMETERS!$D$8-D9365)/2))+(COS(RADIANS(D9365))*COS(RADIANS(PARAMETERS!$D$8))*SIN(RADIANS(PARAMETERS!$D$9-C9365)/2)*SIN(RADIANS(PARAMETERS!$D$9-C9365)/2))))*2*3958.756</f>
        <v>2064.1913218901191</v>
      </c>
      <c r="F9365">
        <v>171.59201049805</v>
      </c>
      <c r="G9365">
        <v>199.50347900391</v>
      </c>
      <c r="H9365">
        <v>243.33616638184</v>
      </c>
      <c r="I9365">
        <v>282.78762817383</v>
      </c>
      <c r="J9365">
        <v>328.63748168945</v>
      </c>
      <c r="K9365" s="6">
        <f>IFERROR(EXP(TREND(LN($F$1:$J$1),LN(F9365:J9365),LN(Calculations!$B$3))),0)</f>
        <v>3.7212502697708379E-2</v>
      </c>
    </row>
    <row r="9366" spans="1:11" x14ac:dyDescent="0.35">
      <c r="A9366">
        <v>9363</v>
      </c>
      <c r="B9366" t="str">
        <f t="shared" si="146"/>
        <v>26-50</v>
      </c>
      <c r="C9366">
        <v>-50.037080582435998</v>
      </c>
      <c r="D9366">
        <v>25.853757800488001</v>
      </c>
      <c r="E9366">
        <f>ASIN(SQRT((SIN(RADIANS(PARAMETERS!$D$8-D9366)/2)*SIN(RADIANS(PARAMETERS!$D$8-D9366)/2))+(COS(RADIANS(D9366))*COS(RADIANS(PARAMETERS!$D$8))*SIN(RADIANS(PARAMETERS!$D$9-C9366)/2)*SIN(RADIANS(PARAMETERS!$D$9-C9366)/2))))*2*3958.756</f>
        <v>993.62985942319528</v>
      </c>
      <c r="F9366">
        <v>111.5277557373</v>
      </c>
      <c r="G9366">
        <v>146.30479431152</v>
      </c>
      <c r="H9366">
        <v>185.25680541992</v>
      </c>
      <c r="I9366">
        <v>210.16206359863</v>
      </c>
      <c r="J9366">
        <v>238.41761779785</v>
      </c>
      <c r="K9366" s="6">
        <f>IFERROR(EXP(TREND(LN($F$1:$J$1),LN(F9366:J9366),LN(Calculations!$B$3))),0)</f>
        <v>7.521262955033017E-3</v>
      </c>
    </row>
    <row r="9367" spans="1:11" x14ac:dyDescent="0.35">
      <c r="A9367">
        <v>9364</v>
      </c>
      <c r="B9367" t="str">
        <f t="shared" si="146"/>
        <v>26-50.5</v>
      </c>
      <c r="C9367">
        <v>-50.308401917337001</v>
      </c>
      <c r="D9367">
        <v>25.853757800488001</v>
      </c>
      <c r="E9367">
        <f>ASIN(SQRT((SIN(RADIANS(PARAMETERS!$D$8-D9367)/2)*SIN(RADIANS(PARAMETERS!$D$8-D9367)/2))+(COS(RADIANS(D9367))*COS(RADIANS(PARAMETERS!$D$8))*SIN(RADIANS(PARAMETERS!$D$9-C9367)/2)*SIN(RADIANS(PARAMETERS!$D$9-C9367)/2))))*2*3958.756</f>
        <v>981.6638362771813</v>
      </c>
      <c r="F9367">
        <v>113.2501373291</v>
      </c>
      <c r="G9367">
        <v>148.73481750488</v>
      </c>
      <c r="H9367">
        <v>186.78427124023</v>
      </c>
      <c r="I9367">
        <v>211.96710205078</v>
      </c>
      <c r="J9367">
        <v>240.54733276367</v>
      </c>
      <c r="K9367" s="6">
        <f>IFERROR(EXP(TREND(LN($F$1:$J$1),LN(F9367:J9367),LN(Calculations!$B$3))),0)</f>
        <v>7.920971592676733E-3</v>
      </c>
    </row>
    <row r="9368" spans="1:11" x14ac:dyDescent="0.35">
      <c r="A9368">
        <v>9365</v>
      </c>
      <c r="B9368" t="str">
        <f t="shared" si="146"/>
        <v>26-50.5</v>
      </c>
      <c r="C9368">
        <v>-50.579723252237997</v>
      </c>
      <c r="D9368">
        <v>25.853757800488001</v>
      </c>
      <c r="E9368">
        <f>ASIN(SQRT((SIN(RADIANS(PARAMETERS!$D$8-D9368)/2)*SIN(RADIANS(PARAMETERS!$D$8-D9368)/2))+(COS(RADIANS(D9368))*COS(RADIANS(PARAMETERS!$D$8))*SIN(RADIANS(PARAMETERS!$D$9-C9368)/2)*SIN(RADIANS(PARAMETERS!$D$9-C9368)/2))))*2*3958.756</f>
        <v>969.86562377540747</v>
      </c>
      <c r="F9368">
        <v>114.96109771729</v>
      </c>
      <c r="G9368">
        <v>151.12812805176</v>
      </c>
      <c r="H9368">
        <v>188.27749633789</v>
      </c>
      <c r="I9368">
        <v>213.72232055664</v>
      </c>
      <c r="J9368">
        <v>242.60816955566</v>
      </c>
      <c r="K9368" s="6">
        <f>IFERROR(EXP(TREND(LN($F$1:$J$1),LN(F9368:J9368),LN(Calculations!$B$3))),0)</f>
        <v>8.3391204695122522E-3</v>
      </c>
    </row>
    <row r="9369" spans="1:11" x14ac:dyDescent="0.35">
      <c r="A9369">
        <v>9366</v>
      </c>
      <c r="B9369" t="str">
        <f t="shared" si="146"/>
        <v>26-51</v>
      </c>
      <c r="C9369">
        <v>-50.851044587139</v>
      </c>
      <c r="D9369">
        <v>25.853757800488001</v>
      </c>
      <c r="E9369">
        <f>ASIN(SQRT((SIN(RADIANS(PARAMETERS!$D$8-D9369)/2)*SIN(RADIANS(PARAMETERS!$D$8-D9369)/2))+(COS(RADIANS(D9369))*COS(RADIANS(PARAMETERS!$D$8))*SIN(RADIANS(PARAMETERS!$D$9-C9369)/2)*SIN(RADIANS(PARAMETERS!$D$9-C9369)/2))))*2*3958.756</f>
        <v>958.24145472407315</v>
      </c>
      <c r="F9369">
        <v>116.66567230225</v>
      </c>
      <c r="G9369">
        <v>153.47468566895</v>
      </c>
      <c r="H9369">
        <v>189.75032043457</v>
      </c>
      <c r="I9369">
        <v>215.46357727051</v>
      </c>
      <c r="J9369">
        <v>244.6636505127</v>
      </c>
      <c r="K9369" s="6">
        <f>IFERROR(EXP(TREND(LN($F$1:$J$1),LN(F9369:J9369),LN(Calculations!$B$3))),0)</f>
        <v>8.778235245315567E-3</v>
      </c>
    </row>
    <row r="9370" spans="1:11" x14ac:dyDescent="0.35">
      <c r="A9370">
        <v>9367</v>
      </c>
      <c r="B9370" t="str">
        <f t="shared" si="146"/>
        <v>26-51</v>
      </c>
      <c r="C9370">
        <v>-51.122365922039997</v>
      </c>
      <c r="D9370">
        <v>25.853757800488001</v>
      </c>
      <c r="E9370">
        <f>ASIN(SQRT((SIN(RADIANS(PARAMETERS!$D$8-D9370)/2)*SIN(RADIANS(PARAMETERS!$D$8-D9370)/2))+(COS(RADIANS(D9370))*COS(RADIANS(PARAMETERS!$D$8))*SIN(RADIANS(PARAMETERS!$D$9-C9370)/2)*SIN(RADIANS(PARAMETERS!$D$9-C9370)/2))))*2*3958.756</f>
        <v>946.79777334102118</v>
      </c>
      <c r="F9370">
        <v>118.39094543457</v>
      </c>
      <c r="G9370">
        <v>155.7576751709</v>
      </c>
      <c r="H9370">
        <v>191.24424743652</v>
      </c>
      <c r="I9370">
        <v>217.25802612305</v>
      </c>
      <c r="J9370">
        <v>246.81283569336</v>
      </c>
      <c r="K9370" s="6">
        <f>IFERROR(EXP(TREND(LN($F$1:$J$1),LN(F9370:J9370),LN(Calculations!$B$3))),0)</f>
        <v>9.2452127354714937E-3</v>
      </c>
    </row>
    <row r="9371" spans="1:11" x14ac:dyDescent="0.35">
      <c r="A9371">
        <v>9368</v>
      </c>
      <c r="B9371" t="str">
        <f t="shared" si="146"/>
        <v>26-51.5</v>
      </c>
      <c r="C9371">
        <v>-51.393687256941</v>
      </c>
      <c r="D9371">
        <v>25.853757800488001</v>
      </c>
      <c r="E9371">
        <f>ASIN(SQRT((SIN(RADIANS(PARAMETERS!$D$8-D9371)/2)*SIN(RADIANS(PARAMETERS!$D$8-D9371)/2))+(COS(RADIANS(D9371))*COS(RADIANS(PARAMETERS!$D$8))*SIN(RADIANS(PARAMETERS!$D$9-C9371)/2)*SIN(RADIANS(PARAMETERS!$D$9-C9371)/2))))*2*3958.756</f>
        <v>935.54123617395749</v>
      </c>
      <c r="F9371">
        <v>120.04222869873</v>
      </c>
      <c r="G9371">
        <v>157.87760925293</v>
      </c>
      <c r="H9371">
        <v>192.65161132813</v>
      </c>
      <c r="I9371">
        <v>218.95401000977</v>
      </c>
      <c r="J9371">
        <v>248.85021972656</v>
      </c>
      <c r="K9371" s="6">
        <f>IFERROR(EXP(TREND(LN($F$1:$J$1),LN(F9371:J9371),LN(Calculations!$B$3))),0)</f>
        <v>9.7129515559036313E-3</v>
      </c>
    </row>
    <row r="9372" spans="1:11" x14ac:dyDescent="0.35">
      <c r="A9372">
        <v>9369</v>
      </c>
      <c r="B9372" t="str">
        <f t="shared" si="146"/>
        <v>26-51.5</v>
      </c>
      <c r="C9372">
        <v>-51.665008591842003</v>
      </c>
      <c r="D9372">
        <v>25.853757800488001</v>
      </c>
      <c r="E9372">
        <f>ASIN(SQRT((SIN(RADIANS(PARAMETERS!$D$8-D9372)/2)*SIN(RADIANS(PARAMETERS!$D$8-D9372)/2))+(COS(RADIANS(D9372))*COS(RADIANS(PARAMETERS!$D$8))*SIN(RADIANS(PARAMETERS!$D$9-C9372)/2)*SIN(RADIANS(PARAMETERS!$D$9-C9372)/2))))*2*3958.756</f>
        <v>924.47871200101224</v>
      </c>
      <c r="F9372">
        <v>121.63491821289</v>
      </c>
      <c r="G9372">
        <v>159.85153198242</v>
      </c>
      <c r="H9372">
        <v>194.00328063965</v>
      </c>
      <c r="I9372">
        <v>220.6012878418</v>
      </c>
      <c r="J9372">
        <v>250.84909057617</v>
      </c>
      <c r="K9372" s="6">
        <f>IFERROR(EXP(TREND(LN($F$1:$J$1),LN(F9372:J9372),LN(Calculations!$B$3))),0)</f>
        <v>1.0184731678934713E-2</v>
      </c>
    </row>
    <row r="9373" spans="1:11" x14ac:dyDescent="0.35">
      <c r="A9373">
        <v>9370</v>
      </c>
      <c r="B9373" t="str">
        <f t="shared" si="146"/>
        <v>26-52</v>
      </c>
      <c r="C9373">
        <v>-51.936329926742999</v>
      </c>
      <c r="D9373">
        <v>25.853757800488001</v>
      </c>
      <c r="E9373">
        <f>ASIN(SQRT((SIN(RADIANS(PARAMETERS!$D$8-D9373)/2)*SIN(RADIANS(PARAMETERS!$D$8-D9373)/2))+(COS(RADIANS(D9373))*COS(RADIANS(PARAMETERS!$D$8))*SIN(RADIANS(PARAMETERS!$D$9-C9373)/2)*SIN(RADIANS(PARAMETERS!$D$9-C9373)/2))))*2*3958.756</f>
        <v>913.61728057078892</v>
      </c>
      <c r="F9373">
        <v>123.19242095947</v>
      </c>
      <c r="G9373">
        <v>161.69284057617</v>
      </c>
      <c r="H9373">
        <v>195.33882141113</v>
      </c>
      <c r="I9373">
        <v>222.25692749023</v>
      </c>
      <c r="J9373">
        <v>252.88830566406</v>
      </c>
      <c r="K9373" s="6">
        <f>IFERROR(EXP(TREND(LN($F$1:$J$1),LN(F9373:J9373),LN(Calculations!$B$3))),0)</f>
        <v>1.0665986661281927E-2</v>
      </c>
    </row>
    <row r="9374" spans="1:11" x14ac:dyDescent="0.35">
      <c r="A9374">
        <v>9371</v>
      </c>
      <c r="B9374" t="str">
        <f t="shared" si="146"/>
        <v>26-52</v>
      </c>
      <c r="C9374">
        <v>-52.207651261644003</v>
      </c>
      <c r="D9374">
        <v>25.853757800488001</v>
      </c>
      <c r="E9374">
        <f>ASIN(SQRT((SIN(RADIANS(PARAMETERS!$D$8-D9374)/2)*SIN(RADIANS(PARAMETERS!$D$8-D9374)/2))+(COS(RADIANS(D9374))*COS(RADIANS(PARAMETERS!$D$8))*SIN(RADIANS(PARAMETERS!$D$9-C9374)/2)*SIN(RADIANS(PARAMETERS!$D$9-C9374)/2))))*2*3958.756</f>
        <v>902.96423003002212</v>
      </c>
      <c r="F9374">
        <v>124.64682006836</v>
      </c>
      <c r="G9374">
        <v>163.33219909668</v>
      </c>
      <c r="H9374">
        <v>196.55194091797</v>
      </c>
      <c r="I9374">
        <v>223.75148010254</v>
      </c>
      <c r="J9374">
        <v>254.71951293945</v>
      </c>
      <c r="K9374" s="6">
        <f>IFERROR(EXP(TREND(LN($F$1:$J$1),LN(F9374:J9374),LN(Calculations!$B$3))),0)</f>
        <v>1.1129688012994587E-2</v>
      </c>
    </row>
    <row r="9375" spans="1:11" x14ac:dyDescent="0.35">
      <c r="A9375">
        <v>9372</v>
      </c>
      <c r="B9375" t="str">
        <f t="shared" si="146"/>
        <v>26-52.5</v>
      </c>
      <c r="C9375">
        <v>-52.478972596544999</v>
      </c>
      <c r="D9375">
        <v>25.853757800488001</v>
      </c>
      <c r="E9375">
        <f>ASIN(SQRT((SIN(RADIANS(PARAMETERS!$D$8-D9375)/2)*SIN(RADIANS(PARAMETERS!$D$8-D9375)/2))+(COS(RADIANS(D9375))*COS(RADIANS(PARAMETERS!$D$8))*SIN(RADIANS(PARAMETERS!$D$9-C9375)/2)*SIN(RADIANS(PARAMETERS!$D$9-C9375)/2))))*2*3958.756</f>
        <v>892.52705287887977</v>
      </c>
      <c r="F9375">
        <v>126.04233551025</v>
      </c>
      <c r="G9375">
        <v>164.82418823242</v>
      </c>
      <c r="H9375">
        <v>197.70896911621</v>
      </c>
      <c r="I9375">
        <v>225.18458557129</v>
      </c>
      <c r="J9375">
        <v>256.48358154297</v>
      </c>
      <c r="K9375" s="6">
        <f>IFERROR(EXP(TREND(LN($F$1:$J$1),LN(F9375:J9375),LN(Calculations!$B$3))),0)</f>
        <v>1.1589035757423E-2</v>
      </c>
    </row>
    <row r="9376" spans="1:11" x14ac:dyDescent="0.35">
      <c r="A9376">
        <v>9373</v>
      </c>
      <c r="B9376" t="str">
        <f t="shared" si="146"/>
        <v>26-53</v>
      </c>
      <c r="C9376">
        <v>-52.750293931446002</v>
      </c>
      <c r="D9376">
        <v>25.853757800488001</v>
      </c>
      <c r="E9376">
        <f>ASIN(SQRT((SIN(RADIANS(PARAMETERS!$D$8-D9376)/2)*SIN(RADIANS(PARAMETERS!$D$8-D9376)/2))+(COS(RADIANS(D9376))*COS(RADIANS(PARAMETERS!$D$8))*SIN(RADIANS(PARAMETERS!$D$9-C9376)/2)*SIN(RADIANS(PARAMETERS!$D$9-C9376)/2))))*2*3958.756</f>
        <v>882.31344028726994</v>
      </c>
      <c r="F9376">
        <v>127.40956878662</v>
      </c>
      <c r="G9376">
        <v>166.19207763672</v>
      </c>
      <c r="H9376">
        <v>198.85775756836</v>
      </c>
      <c r="I9376">
        <v>226.62677001953</v>
      </c>
      <c r="J9376">
        <v>258.27905273438</v>
      </c>
      <c r="K9376" s="6">
        <f>IFERROR(EXP(TREND(LN($F$1:$J$1),LN(F9376:J9376),LN(Calculations!$B$3))),0)</f>
        <v>1.2052700400569723E-2</v>
      </c>
    </row>
    <row r="9377" spans="1:11" x14ac:dyDescent="0.35">
      <c r="A9377">
        <v>9374</v>
      </c>
      <c r="B9377" t="str">
        <f t="shared" si="146"/>
        <v>26-53</v>
      </c>
      <c r="C9377">
        <v>-53.021615266346998</v>
      </c>
      <c r="D9377">
        <v>25.853757800488001</v>
      </c>
      <c r="E9377">
        <f>ASIN(SQRT((SIN(RADIANS(PARAMETERS!$D$8-D9377)/2)*SIN(RADIANS(PARAMETERS!$D$8-D9377)/2))+(COS(RADIANS(D9377))*COS(RADIANS(PARAMETERS!$D$8))*SIN(RADIANS(PARAMETERS!$D$9-C9377)/2)*SIN(RADIANS(PARAMETERS!$D$9-C9377)/2))))*2*3958.756</f>
        <v>872.33127460073763</v>
      </c>
      <c r="F9377">
        <v>128.67070007324</v>
      </c>
      <c r="G9377">
        <v>167.35961914063</v>
      </c>
      <c r="H9377">
        <v>199.89950561523</v>
      </c>
      <c r="I9377">
        <v>227.93202209473</v>
      </c>
      <c r="J9377">
        <v>259.90155029297</v>
      </c>
      <c r="K9377" s="6">
        <f>IFERROR(EXP(TREND(LN($F$1:$J$1),LN(F9377:J9377),LN(Calculations!$B$3))),0)</f>
        <v>1.2489100930987608E-2</v>
      </c>
    </row>
    <row r="9378" spans="1:11" x14ac:dyDescent="0.35">
      <c r="A9378">
        <v>9375</v>
      </c>
      <c r="B9378" t="str">
        <f t="shared" si="146"/>
        <v>26-53.5</v>
      </c>
      <c r="C9378">
        <v>-53.292936601248002</v>
      </c>
      <c r="D9378">
        <v>25.853757800488001</v>
      </c>
      <c r="E9378">
        <f>ASIN(SQRT((SIN(RADIANS(PARAMETERS!$D$8-D9378)/2)*SIN(RADIANS(PARAMETERS!$D$8-D9378)/2))+(COS(RADIANS(D9378))*COS(RADIANS(PARAMETERS!$D$8))*SIN(RADIANS(PARAMETERS!$D$9-C9378)/2)*SIN(RADIANS(PARAMETERS!$D$9-C9378)/2))))*2*3958.756</f>
        <v>862.58861986212526</v>
      </c>
      <c r="F9378">
        <v>129.89582824707</v>
      </c>
      <c r="G9378">
        <v>168.41317749023</v>
      </c>
      <c r="H9378">
        <v>200.92276000977</v>
      </c>
      <c r="I9378">
        <v>229.22370910645</v>
      </c>
      <c r="J9378">
        <v>261.51705932617</v>
      </c>
      <c r="K9378" s="6">
        <f>IFERROR(EXP(TREND(LN($F$1:$J$1),LN(F9378:J9378),LN(Calculations!$B$3))),0)</f>
        <v>1.2922666224408966E-2</v>
      </c>
    </row>
    <row r="9379" spans="1:11" x14ac:dyDescent="0.35">
      <c r="A9379">
        <v>9376</v>
      </c>
      <c r="B9379" t="str">
        <f t="shared" si="146"/>
        <v>26-53.5</v>
      </c>
      <c r="C9379">
        <v>-53.564257936148998</v>
      </c>
      <c r="D9379">
        <v>25.853757800488001</v>
      </c>
      <c r="E9379">
        <f>ASIN(SQRT((SIN(RADIANS(PARAMETERS!$D$8-D9379)/2)*SIN(RADIANS(PARAMETERS!$D$8-D9379)/2))+(COS(RADIANS(D9379))*COS(RADIANS(PARAMETERS!$D$8))*SIN(RADIANS(PARAMETERS!$D$9-C9379)/2)*SIN(RADIANS(PARAMETERS!$D$9-C9379)/2))))*2*3958.756</f>
        <v>853.09371017582214</v>
      </c>
      <c r="F9379">
        <v>131.12124633789</v>
      </c>
      <c r="G9379">
        <v>169.37892150879</v>
      </c>
      <c r="H9379">
        <v>201.97113037109</v>
      </c>
      <c r="I9379">
        <v>230.55967712402</v>
      </c>
      <c r="J9379">
        <v>263.20101928711</v>
      </c>
      <c r="K9379" s="6">
        <f>IFERROR(EXP(TREND(LN($F$1:$J$1),LN(F9379:J9379),LN(Calculations!$B$3))),0)</f>
        <v>1.3364945751646111E-2</v>
      </c>
    </row>
    <row r="9380" spans="1:11" x14ac:dyDescent="0.35">
      <c r="A9380">
        <v>9377</v>
      </c>
      <c r="B9380" t="str">
        <f t="shared" si="146"/>
        <v>26-54</v>
      </c>
      <c r="C9380">
        <v>-53.835579271050001</v>
      </c>
      <c r="D9380">
        <v>25.853757800488001</v>
      </c>
      <c r="E9380">
        <f>ASIN(SQRT((SIN(RADIANS(PARAMETERS!$D$8-D9380)/2)*SIN(RADIANS(PARAMETERS!$D$8-D9380)/2))+(COS(RADIANS(D9380))*COS(RADIANS(PARAMETERS!$D$8))*SIN(RADIANS(PARAMETERS!$D$9-C9380)/2)*SIN(RADIANS(PARAMETERS!$D$9-C9380)/2))))*2*3958.756</f>
        <v>843.85493574566806</v>
      </c>
      <c r="F9380">
        <v>132.26754760742</v>
      </c>
      <c r="G9380">
        <v>170.18322753906</v>
      </c>
      <c r="H9380">
        <v>202.94950866699</v>
      </c>
      <c r="I9380">
        <v>231.80409240723</v>
      </c>
      <c r="J9380">
        <v>264.7673034668</v>
      </c>
      <c r="K9380" s="6">
        <f>IFERROR(EXP(TREND(LN($F$1:$J$1),LN(F9380:J9380),LN(Calculations!$B$3))),0)</f>
        <v>1.3782652537652634E-2</v>
      </c>
    </row>
    <row r="9381" spans="1:11" x14ac:dyDescent="0.35">
      <c r="A9381">
        <v>9378</v>
      </c>
      <c r="B9381" t="str">
        <f t="shared" si="146"/>
        <v>26-54</v>
      </c>
      <c r="C9381">
        <v>-54.106900605950997</v>
      </c>
      <c r="D9381">
        <v>25.853757800488001</v>
      </c>
      <c r="E9381">
        <f>ASIN(SQRT((SIN(RADIANS(PARAMETERS!$D$8-D9381)/2)*SIN(RADIANS(PARAMETERS!$D$8-D9381)/2))+(COS(RADIANS(D9381))*COS(RADIANS(PARAMETERS!$D$8))*SIN(RADIANS(PARAMETERS!$D$9-C9381)/2)*SIN(RADIANS(PARAMETERS!$D$9-C9381)/2))))*2*3958.756</f>
        <v>834.88082642615007</v>
      </c>
      <c r="F9381">
        <v>133.44569396973</v>
      </c>
      <c r="G9381">
        <v>170.97035217285</v>
      </c>
      <c r="H9381">
        <v>203.98683166504</v>
      </c>
      <c r="I9381">
        <v>233.13017272949</v>
      </c>
      <c r="J9381">
        <v>266.44338989258</v>
      </c>
      <c r="K9381" s="6">
        <f>IFERROR(EXP(TREND(LN($F$1:$J$1),LN(F9381:J9381),LN(Calculations!$B$3))),0)</f>
        <v>1.4222263949901823E-2</v>
      </c>
    </row>
    <row r="9382" spans="1:11" x14ac:dyDescent="0.35">
      <c r="A9382">
        <v>9379</v>
      </c>
      <c r="B9382" t="str">
        <f t="shared" si="146"/>
        <v>26-54.5</v>
      </c>
      <c r="C9382">
        <v>-54.378221940852001</v>
      </c>
      <c r="D9382">
        <v>25.853757800488001</v>
      </c>
      <c r="E9382">
        <f>ASIN(SQRT((SIN(RADIANS(PARAMETERS!$D$8-D9382)/2)*SIN(RADIANS(PARAMETERS!$D$8-D9382)/2))+(COS(RADIANS(D9382))*COS(RADIANS(PARAMETERS!$D$8))*SIN(RADIANS(PARAMETERS!$D$9-C9382)/2)*SIN(RADIANS(PARAMETERS!$D$9-C9382)/2))))*2*3958.756</f>
        <v>826.1800326400446</v>
      </c>
      <c r="F9382">
        <v>134.69410705566</v>
      </c>
      <c r="G9382">
        <v>171.78089904785</v>
      </c>
      <c r="H9382">
        <v>205.12408447266</v>
      </c>
      <c r="I9382">
        <v>234.58947753906</v>
      </c>
      <c r="J9382">
        <v>268.29385375977</v>
      </c>
      <c r="K9382" s="6">
        <f>IFERROR(EXP(TREND(LN($F$1:$J$1),LN(F9382:J9382),LN(Calculations!$B$3))),0)</f>
        <v>1.4700911225621595E-2</v>
      </c>
    </row>
    <row r="9383" spans="1:11" x14ac:dyDescent="0.35">
      <c r="A9383">
        <v>9380</v>
      </c>
      <c r="B9383" t="str">
        <f t="shared" si="146"/>
        <v>26-54.5</v>
      </c>
      <c r="C9383">
        <v>-54.649543275752997</v>
      </c>
      <c r="D9383">
        <v>25.853757800488001</v>
      </c>
      <c r="E9383">
        <f>ASIN(SQRT((SIN(RADIANS(PARAMETERS!$D$8-D9383)/2)*SIN(RADIANS(PARAMETERS!$D$8-D9383)/2))+(COS(RADIANS(D9383))*COS(RADIANS(PARAMETERS!$D$8))*SIN(RADIANS(PARAMETERS!$D$9-C9383)/2)*SIN(RADIANS(PARAMETERS!$D$9-C9383)/2))))*2*3958.756</f>
        <v>817.76130353481915</v>
      </c>
      <c r="F9383">
        <v>135.90968322754</v>
      </c>
      <c r="G9383">
        <v>172.56677246094</v>
      </c>
      <c r="H9383">
        <v>206.21977233887</v>
      </c>
      <c r="I9383">
        <v>235.97897338867</v>
      </c>
      <c r="J9383">
        <v>270.03939819336</v>
      </c>
      <c r="K9383" s="6">
        <f>IFERROR(EXP(TREND(LN($F$1:$J$1),LN(F9383:J9383),LN(Calculations!$B$3))),0)</f>
        <v>1.518039952670759E-2</v>
      </c>
    </row>
    <row r="9384" spans="1:11" x14ac:dyDescent="0.35">
      <c r="A9384">
        <v>9381</v>
      </c>
      <c r="B9384" t="str">
        <f t="shared" si="146"/>
        <v>26-55</v>
      </c>
      <c r="C9384">
        <v>-54.920864610654</v>
      </c>
      <c r="D9384">
        <v>25.853757800488001</v>
      </c>
      <c r="E9384">
        <f>ASIN(SQRT((SIN(RADIANS(PARAMETERS!$D$8-D9384)/2)*SIN(RADIANS(PARAMETERS!$D$8-D9384)/2))+(COS(RADIANS(D9384))*COS(RADIANS(PARAMETERS!$D$8))*SIN(RADIANS(PARAMETERS!$D$9-C9384)/2)*SIN(RADIANS(PARAMETERS!$D$9-C9384)/2))))*2*3958.756</f>
        <v>809.63346227543593</v>
      </c>
      <c r="F9384">
        <v>137.20513916016</v>
      </c>
      <c r="G9384">
        <v>173.42045593262</v>
      </c>
      <c r="H9384">
        <v>207.40299987793</v>
      </c>
      <c r="I9384">
        <v>237.4744720459</v>
      </c>
      <c r="J9384">
        <v>271.91305541992</v>
      </c>
      <c r="K9384" s="6">
        <f>IFERROR(EXP(TREND(LN($F$1:$J$1),LN(F9384:J9384),LN(Calculations!$B$3))),0)</f>
        <v>1.5709377154265264E-2</v>
      </c>
    </row>
    <row r="9385" spans="1:11" x14ac:dyDescent="0.35">
      <c r="A9385">
        <v>9382</v>
      </c>
      <c r="B9385" t="str">
        <f t="shared" si="146"/>
        <v>26-55</v>
      </c>
      <c r="C9385">
        <v>-55.192185945555003</v>
      </c>
      <c r="D9385">
        <v>25.853757800488001</v>
      </c>
      <c r="E9385">
        <f>ASIN(SQRT((SIN(RADIANS(PARAMETERS!$D$8-D9385)/2)*SIN(RADIANS(PARAMETERS!$D$8-D9385)/2))+(COS(RADIANS(D9385))*COS(RADIANS(PARAMETERS!$D$8))*SIN(RADIANS(PARAMETERS!$D$9-C9385)/2)*SIN(RADIANS(PARAMETERS!$D$9-C9385)/2))))*2*3958.756</f>
        <v>801.80537840326531</v>
      </c>
      <c r="F9385">
        <v>138.60287475586</v>
      </c>
      <c r="G9385">
        <v>174.3572845459</v>
      </c>
      <c r="H9385">
        <v>208.6943359375</v>
      </c>
      <c r="I9385">
        <v>239.1015625</v>
      </c>
      <c r="J9385">
        <v>273.94662475586</v>
      </c>
      <c r="K9385" s="6">
        <f>IFERROR(EXP(TREND(LN($F$1:$J$1),LN(F9385:J9385),LN(Calculations!$B$3))),0)</f>
        <v>1.6301067643583592E-2</v>
      </c>
    </row>
    <row r="9386" spans="1:11" x14ac:dyDescent="0.35">
      <c r="A9386">
        <v>9383</v>
      </c>
      <c r="B9386" t="str">
        <f t="shared" si="146"/>
        <v>26-55.5</v>
      </c>
      <c r="C9386">
        <v>-55.463507280456</v>
      </c>
      <c r="D9386">
        <v>25.853757800488001</v>
      </c>
      <c r="E9386">
        <f>ASIN(SQRT((SIN(RADIANS(PARAMETERS!$D$8-D9386)/2)*SIN(RADIANS(PARAMETERS!$D$8-D9386)/2))+(COS(RADIANS(D9386))*COS(RADIANS(PARAMETERS!$D$8))*SIN(RADIANS(PARAMETERS!$D$9-C9386)/2)*SIN(RADIANS(PARAMETERS!$D$9-C9386)/2))))*2*3958.756</f>
        <v>794.2859372298924</v>
      </c>
      <c r="F9386">
        <v>139.99468994141</v>
      </c>
      <c r="G9386">
        <v>175.28855895996</v>
      </c>
      <c r="H9386">
        <v>209.93119812012</v>
      </c>
      <c r="I9386">
        <v>240.62484741211</v>
      </c>
      <c r="J9386">
        <v>275.81390380859</v>
      </c>
      <c r="K9386" s="6">
        <f>IFERROR(EXP(TREND(LN($F$1:$J$1),LN(F9386:J9386),LN(Calculations!$B$3))),0)</f>
        <v>1.6910939519403277E-2</v>
      </c>
    </row>
    <row r="9387" spans="1:11" x14ac:dyDescent="0.35">
      <c r="A9387">
        <v>9384</v>
      </c>
      <c r="B9387" t="str">
        <f t="shared" si="146"/>
        <v>26-55.5</v>
      </c>
      <c r="C9387">
        <v>-55.734828615357003</v>
      </c>
      <c r="D9387">
        <v>25.853757800488001</v>
      </c>
      <c r="E9387">
        <f>ASIN(SQRT((SIN(RADIANS(PARAMETERS!$D$8-D9387)/2)*SIN(RADIANS(PARAMETERS!$D$8-D9387)/2))+(COS(RADIANS(D9387))*COS(RADIANS(PARAMETERS!$D$8))*SIN(RADIANS(PARAMETERS!$D$9-C9387)/2)*SIN(RADIANS(PARAMETERS!$D$9-C9387)/2))))*2*3958.756</f>
        <v>787.08400628089123</v>
      </c>
      <c r="F9387">
        <v>141.46368408203</v>
      </c>
      <c r="G9387">
        <v>176.27203369141</v>
      </c>
      <c r="H9387">
        <v>211.23881530762</v>
      </c>
      <c r="I9387">
        <v>242.23631286621</v>
      </c>
      <c r="J9387">
        <v>277.79028320313</v>
      </c>
      <c r="K9387" s="6">
        <f>IFERROR(EXP(TREND(LN($F$1:$J$1),LN(F9387:J9387),LN(Calculations!$B$3))),0)</f>
        <v>1.7577712386438855E-2</v>
      </c>
    </row>
    <row r="9388" spans="1:11" x14ac:dyDescent="0.35">
      <c r="A9388">
        <v>9385</v>
      </c>
      <c r="B9388" t="str">
        <f t="shared" si="146"/>
        <v>26-56</v>
      </c>
      <c r="C9388">
        <v>-56.006149950257999</v>
      </c>
      <c r="D9388">
        <v>25.853757800488001</v>
      </c>
      <c r="E9388">
        <f>ASIN(SQRT((SIN(RADIANS(PARAMETERS!$D$8-D9388)/2)*SIN(RADIANS(PARAMETERS!$D$8-D9388)/2))+(COS(RADIANS(D9388))*COS(RADIANS(PARAMETERS!$D$8))*SIN(RADIANS(PARAMETERS!$D$9-C9388)/2)*SIN(RADIANS(PARAMETERS!$D$9-C9388)/2))))*2*3958.756</f>
        <v>780.20839885799762</v>
      </c>
      <c r="F9388">
        <v>143.01475524902</v>
      </c>
      <c r="G9388">
        <v>177.31039428711</v>
      </c>
      <c r="H9388">
        <v>212.6223449707</v>
      </c>
      <c r="I9388">
        <v>243.9436340332</v>
      </c>
      <c r="J9388">
        <v>279.88671875</v>
      </c>
      <c r="K9388" s="6">
        <f>IFERROR(EXP(TREND(LN($F$1:$J$1),LN(F9388:J9388),LN(Calculations!$B$3))),0)</f>
        <v>1.8307886286197159E-2</v>
      </c>
    </row>
    <row r="9389" spans="1:11" x14ac:dyDescent="0.35">
      <c r="A9389">
        <v>9386</v>
      </c>
      <c r="B9389" t="str">
        <f t="shared" si="146"/>
        <v>26-56.5</v>
      </c>
      <c r="C9389">
        <v>-56.277471285159002</v>
      </c>
      <c r="D9389">
        <v>25.853757800488001</v>
      </c>
      <c r="E9389">
        <f>ASIN(SQRT((SIN(RADIANS(PARAMETERS!$D$8-D9389)/2)*SIN(RADIANS(PARAMETERS!$D$8-D9389)/2))+(COS(RADIANS(D9389))*COS(RADIANS(PARAMETERS!$D$8))*SIN(RADIANS(PARAMETERS!$D$9-C9389)/2)*SIN(RADIANS(PARAMETERS!$D$9-C9389)/2))))*2*3958.756</f>
        <v>773.66783484813402</v>
      </c>
      <c r="F9389">
        <v>144.54974365234</v>
      </c>
      <c r="G9389">
        <v>178.32716369629</v>
      </c>
      <c r="H9389">
        <v>213.94888305664</v>
      </c>
      <c r="I9389">
        <v>245.55863952637</v>
      </c>
      <c r="J9389">
        <v>281.84637451172</v>
      </c>
      <c r="K9389" s="6">
        <f>IFERROR(EXP(TREND(LN($F$1:$J$1),LN(F9389:J9389),LN(Calculations!$B$3))),0)</f>
        <v>1.9058296146970667E-2</v>
      </c>
    </row>
    <row r="9390" spans="1:11" x14ac:dyDescent="0.35">
      <c r="A9390">
        <v>9387</v>
      </c>
      <c r="B9390" t="str">
        <f t="shared" si="146"/>
        <v>26-56.5</v>
      </c>
      <c r="C9390">
        <v>-56.548792620059999</v>
      </c>
      <c r="D9390">
        <v>25.853757800488001</v>
      </c>
      <c r="E9390">
        <f>ASIN(SQRT((SIN(RADIANS(PARAMETERS!$D$8-D9390)/2)*SIN(RADIANS(PARAMETERS!$D$8-D9390)/2))+(COS(RADIANS(D9390))*COS(RADIANS(PARAMETERS!$D$8))*SIN(RADIANS(PARAMETERS!$D$9-C9390)/2)*SIN(RADIANS(PARAMETERS!$D$9-C9390)/2))))*2*3958.756</f>
        <v>767.47089897366459</v>
      </c>
      <c r="F9390">
        <v>146.15905761719</v>
      </c>
      <c r="G9390">
        <v>179.38433837891</v>
      </c>
      <c r="H9390">
        <v>215.32946777344</v>
      </c>
      <c r="I9390">
        <v>247.24035644531</v>
      </c>
      <c r="J9390">
        <v>283.88784790039</v>
      </c>
      <c r="K9390" s="6">
        <f>IFERROR(EXP(TREND(LN($F$1:$J$1),LN(F9390:J9390),LN(Calculations!$B$3))),0)</f>
        <v>1.9874587744489546E-2</v>
      </c>
    </row>
    <row r="9391" spans="1:11" x14ac:dyDescent="0.35">
      <c r="A9391">
        <v>9388</v>
      </c>
      <c r="B9391" t="str">
        <f t="shared" si="146"/>
        <v>26-57</v>
      </c>
      <c r="C9391">
        <v>-56.820113954961002</v>
      </c>
      <c r="D9391">
        <v>25.853757800488001</v>
      </c>
      <c r="E9391">
        <f>ASIN(SQRT((SIN(RADIANS(PARAMETERS!$D$8-D9391)/2)*SIN(RADIANS(PARAMETERS!$D$8-D9391)/2))+(COS(RADIANS(D9391))*COS(RADIANS(PARAMETERS!$D$8))*SIN(RADIANS(PARAMETERS!$D$9-C9391)/2)*SIN(RADIANS(PARAMETERS!$D$9-C9391)/2))))*2*3958.756</f>
        <v>761.62599674887258</v>
      </c>
      <c r="F9391">
        <v>147.83512878418</v>
      </c>
      <c r="G9391">
        <v>180.47520446777</v>
      </c>
      <c r="H9391">
        <v>216.75205993652</v>
      </c>
      <c r="I9391">
        <v>248.97161865234</v>
      </c>
      <c r="J9391">
        <v>285.98767089844</v>
      </c>
      <c r="K9391" s="6">
        <f>IFERROR(EXP(TREND(LN($F$1:$J$1),LN(F9391:J9391),LN(Calculations!$B$3))),0)</f>
        <v>2.0758141684974217E-2</v>
      </c>
    </row>
    <row r="9392" spans="1:11" x14ac:dyDescent="0.35">
      <c r="A9392">
        <v>9389</v>
      </c>
      <c r="B9392" t="str">
        <f t="shared" si="146"/>
        <v>26-57</v>
      </c>
      <c r="C9392">
        <v>-57.091435289861998</v>
      </c>
      <c r="D9392">
        <v>25.853757800488001</v>
      </c>
      <c r="E9392">
        <f>ASIN(SQRT((SIN(RADIANS(PARAMETERS!$D$8-D9392)/2)*SIN(RADIANS(PARAMETERS!$D$8-D9392)/2))+(COS(RADIANS(D9392))*COS(RADIANS(PARAMETERS!$D$8))*SIN(RADIANS(PARAMETERS!$D$9-C9392)/2)*SIN(RADIANS(PARAMETERS!$D$9-C9392)/2))))*2*3958.756</f>
        <v>756.14130848142702</v>
      </c>
      <c r="F9392">
        <v>149.50158691406</v>
      </c>
      <c r="G9392">
        <v>181.54211425781</v>
      </c>
      <c r="H9392">
        <v>218.12013244629</v>
      </c>
      <c r="I9392">
        <v>250.61791992188</v>
      </c>
      <c r="J9392">
        <v>287.96429443359</v>
      </c>
      <c r="K9392" s="6">
        <f>IFERROR(EXP(TREND(LN($F$1:$J$1),LN(F9392:J9392),LN(Calculations!$B$3))),0)</f>
        <v>2.1673578083269633E-2</v>
      </c>
    </row>
    <row r="9393" spans="1:11" x14ac:dyDescent="0.35">
      <c r="A9393">
        <v>9390</v>
      </c>
      <c r="B9393" t="str">
        <f t="shared" si="146"/>
        <v>26-57.5</v>
      </c>
      <c r="C9393">
        <v>-57.362756624763001</v>
      </c>
      <c r="D9393">
        <v>25.853757800488001</v>
      </c>
      <c r="E9393">
        <f>ASIN(SQRT((SIN(RADIANS(PARAMETERS!$D$8-D9393)/2)*SIN(RADIANS(PARAMETERS!$D$8-D9393)/2))+(COS(RADIANS(D9393))*COS(RADIANS(PARAMETERS!$D$8))*SIN(RADIANS(PARAMETERS!$D$9-C9393)/2)*SIN(RADIANS(PARAMETERS!$D$9-C9393)/2))))*2*3958.756</f>
        <v>751.02474173245969</v>
      </c>
      <c r="F9393">
        <v>151.25518798828</v>
      </c>
      <c r="G9393">
        <v>182.65110778809</v>
      </c>
      <c r="H9393">
        <v>219.54032897949</v>
      </c>
      <c r="I9393">
        <v>252.32540893555</v>
      </c>
      <c r="J9393">
        <v>290.01260375977</v>
      </c>
      <c r="K9393" s="6">
        <f>IFERROR(EXP(TREND(LN($F$1:$J$1),LN(F9393:J9393),LN(Calculations!$B$3))),0)</f>
        <v>2.2676628569077366E-2</v>
      </c>
    </row>
    <row r="9394" spans="1:11" x14ac:dyDescent="0.35">
      <c r="A9394">
        <v>9391</v>
      </c>
      <c r="B9394" t="str">
        <f t="shared" si="146"/>
        <v>26-57.5</v>
      </c>
      <c r="C9394">
        <v>-57.634077959663998</v>
      </c>
      <c r="D9394">
        <v>25.853757800488001</v>
      </c>
      <c r="E9394">
        <f>ASIN(SQRT((SIN(RADIANS(PARAMETERS!$D$8-D9394)/2)*SIN(RADIANS(PARAMETERS!$D$8-D9394)/2))+(COS(RADIANS(D9394))*COS(RADIANS(PARAMETERS!$D$8))*SIN(RADIANS(PARAMETERS!$D$9-C9394)/2)*SIN(RADIANS(PARAMETERS!$D$9-C9394)/2))))*2*3958.756</f>
        <v>746.2838827224665</v>
      </c>
      <c r="F9394">
        <v>153.0684967041</v>
      </c>
      <c r="G9394">
        <v>183.78125</v>
      </c>
      <c r="H9394">
        <v>220.97731018066</v>
      </c>
      <c r="I9394">
        <v>254.04472351074</v>
      </c>
      <c r="J9394">
        <v>292.06597900391</v>
      </c>
      <c r="K9394" s="6">
        <f>IFERROR(EXP(TREND(LN($F$1:$J$1),LN(F9394:J9394),LN(Calculations!$B$3))),0)</f>
        <v>2.3759766183525651E-2</v>
      </c>
    </row>
    <row r="9395" spans="1:11" x14ac:dyDescent="0.35">
      <c r="A9395">
        <v>9392</v>
      </c>
      <c r="B9395" t="str">
        <f t="shared" si="146"/>
        <v>26-58</v>
      </c>
      <c r="C9395">
        <v>-57.905399294565001</v>
      </c>
      <c r="D9395">
        <v>25.853757800488001</v>
      </c>
      <c r="E9395">
        <f>ASIN(SQRT((SIN(RADIANS(PARAMETERS!$D$8-D9395)/2)*SIN(RADIANS(PARAMETERS!$D$8-D9395)/2))+(COS(RADIANS(D9395))*COS(RADIANS(PARAMETERS!$D$8))*SIN(RADIANS(PARAMETERS!$D$9-C9395)/2)*SIN(RADIANS(PARAMETERS!$D$9-C9395)/2))))*2*3958.756</f>
        <v>741.92594723979118</v>
      </c>
      <c r="F9395">
        <v>154.82666015625</v>
      </c>
      <c r="G9395">
        <v>184.857421875</v>
      </c>
      <c r="H9395">
        <v>222.31576538086</v>
      </c>
      <c r="I9395">
        <v>255.62161254883</v>
      </c>
      <c r="J9395">
        <v>293.92221069336</v>
      </c>
      <c r="K9395" s="6">
        <f>IFERROR(EXP(TREND(LN($F$1:$J$1),LN(F9395:J9395),LN(Calculations!$B$3))),0)</f>
        <v>2.4861260709391941E-2</v>
      </c>
    </row>
    <row r="9396" spans="1:11" x14ac:dyDescent="0.35">
      <c r="A9396">
        <v>9393</v>
      </c>
      <c r="B9396" t="str">
        <f t="shared" si="146"/>
        <v>26-58</v>
      </c>
      <c r="C9396">
        <v>-58.176720629465002</v>
      </c>
      <c r="D9396">
        <v>25.853757800488001</v>
      </c>
      <c r="E9396">
        <f>ASIN(SQRT((SIN(RADIANS(PARAMETERS!$D$8-D9396)/2)*SIN(RADIANS(PARAMETERS!$D$8-D9396)/2))+(COS(RADIANS(D9396))*COS(RADIANS(PARAMETERS!$D$8))*SIN(RADIANS(PARAMETERS!$D$9-C9396)/2)*SIN(RADIANS(PARAMETERS!$D$9-C9396)/2))))*2*3958.756</f>
        <v>737.95773167100629</v>
      </c>
      <c r="F9396">
        <v>156.60121154785</v>
      </c>
      <c r="G9396">
        <v>185.96812438965</v>
      </c>
      <c r="H9396">
        <v>223.7033996582</v>
      </c>
      <c r="I9396">
        <v>257.26165771484</v>
      </c>
      <c r="J9396">
        <v>295.85855102539</v>
      </c>
      <c r="K9396" s="6">
        <f>IFERROR(EXP(TREND(LN($F$1:$J$1),LN(F9396:J9396),LN(Calculations!$B$3))),0)</f>
        <v>2.6027002571720532E-2</v>
      </c>
    </row>
    <row r="9397" spans="1:11" x14ac:dyDescent="0.35">
      <c r="A9397">
        <v>9394</v>
      </c>
      <c r="B9397" t="str">
        <f t="shared" si="146"/>
        <v>26-58.5</v>
      </c>
      <c r="C9397">
        <v>-58.448041964365999</v>
      </c>
      <c r="D9397">
        <v>25.853757800488001</v>
      </c>
      <c r="E9397">
        <f>ASIN(SQRT((SIN(RADIANS(PARAMETERS!$D$8-D9397)/2)*SIN(RADIANS(PARAMETERS!$D$8-D9397)/2))+(COS(RADIANS(D9397))*COS(RADIANS(PARAMETERS!$D$8))*SIN(RADIANS(PARAMETERS!$D$9-C9397)/2)*SIN(RADIANS(PARAMETERS!$D$9-C9397)/2))))*2*3958.756</f>
        <v>734.38556482482261</v>
      </c>
      <c r="F9397">
        <v>158.32418823242</v>
      </c>
      <c r="G9397">
        <v>187.07388305664</v>
      </c>
      <c r="H9397">
        <v>225.07302856445</v>
      </c>
      <c r="I9397">
        <v>258.87051391602</v>
      </c>
      <c r="J9397">
        <v>297.74710083008</v>
      </c>
      <c r="K9397" s="6">
        <f>IFERROR(EXP(TREND(LN($F$1:$J$1),LN(F9397:J9397),LN(Calculations!$B$3))),0)</f>
        <v>2.7218439142269273E-2</v>
      </c>
    </row>
    <row r="9398" spans="1:11" x14ac:dyDescent="0.35">
      <c r="A9398">
        <v>9395</v>
      </c>
      <c r="B9398" t="str">
        <f t="shared" si="146"/>
        <v>26-58.5</v>
      </c>
      <c r="C9398">
        <v>-58.719363299267002</v>
      </c>
      <c r="D9398">
        <v>25.853757800488001</v>
      </c>
      <c r="E9398">
        <f>ASIN(SQRT((SIN(RADIANS(PARAMETERS!$D$8-D9398)/2)*SIN(RADIANS(PARAMETERS!$D$8-D9398)/2))+(COS(RADIANS(D9398))*COS(RADIANS(PARAMETERS!$D$8))*SIN(RADIANS(PARAMETERS!$D$9-C9398)/2)*SIN(RADIANS(PARAMETERS!$D$9-C9398)/2))))*2*3958.756</f>
        <v>731.21526126071626</v>
      </c>
      <c r="F9398">
        <v>159.90551757813</v>
      </c>
      <c r="G9398">
        <v>188.08020019531</v>
      </c>
      <c r="H9398">
        <v>226.27409362793</v>
      </c>
      <c r="I9398">
        <v>260.24301147461</v>
      </c>
      <c r="J9398">
        <v>299.31494140625</v>
      </c>
      <c r="K9398" s="6">
        <f>IFERROR(EXP(TREND(LN($F$1:$J$1),LN(F9398:J9398),LN(Calculations!$B$3))),0)</f>
        <v>2.8373031829315956E-2</v>
      </c>
    </row>
    <row r="9399" spans="1:11" x14ac:dyDescent="0.35">
      <c r="A9399">
        <v>9396</v>
      </c>
      <c r="B9399" t="str">
        <f t="shared" si="146"/>
        <v>26-59</v>
      </c>
      <c r="C9399">
        <v>-58.990684634167998</v>
      </c>
      <c r="D9399">
        <v>25.853757800488001</v>
      </c>
      <c r="E9399">
        <f>ASIN(SQRT((SIN(RADIANS(PARAMETERS!$D$8-D9399)/2)*SIN(RADIANS(PARAMETERS!$D$8-D9399)/2))+(COS(RADIANS(D9399))*COS(RADIANS(PARAMETERS!$D$8))*SIN(RADIANS(PARAMETERS!$D$9-C9399)/2)*SIN(RADIANS(PARAMETERS!$D$9-C9399)/2))))*2*3958.756</f>
        <v>728.45207685617424</v>
      </c>
      <c r="F9399">
        <v>161.44398498535</v>
      </c>
      <c r="G9399">
        <v>189.08512878418</v>
      </c>
      <c r="H9399">
        <v>227.48078918457</v>
      </c>
      <c r="I9399">
        <v>261.62832641602</v>
      </c>
      <c r="J9399">
        <v>300.90478515625</v>
      </c>
      <c r="K9399" s="6">
        <f>IFERROR(EXP(TREND(LN($F$1:$J$1),LN(F9399:J9399),LN(Calculations!$B$3))),0)</f>
        <v>2.9546662330070105E-2</v>
      </c>
    </row>
    <row r="9400" spans="1:11" x14ac:dyDescent="0.35">
      <c r="A9400">
        <v>9397</v>
      </c>
      <c r="B9400" t="str">
        <f t="shared" si="146"/>
        <v>26-59.5</v>
      </c>
      <c r="C9400">
        <v>-59.262005969069001</v>
      </c>
      <c r="D9400">
        <v>25.853757800488001</v>
      </c>
      <c r="E9400">
        <f>ASIN(SQRT((SIN(RADIANS(PARAMETERS!$D$8-D9400)/2)*SIN(RADIANS(PARAMETERS!$D$8-D9400)/2))+(COS(RADIANS(D9400))*COS(RADIANS(PARAMETERS!$D$8))*SIN(RADIANS(PARAMETERS!$D$9-C9400)/2)*SIN(RADIANS(PARAMETERS!$D$9-C9400)/2))))*2*3958.756</f>
        <v>726.10066735175235</v>
      </c>
      <c r="F9400">
        <v>162.89514160156</v>
      </c>
      <c r="G9400">
        <v>190.05714416504</v>
      </c>
      <c r="H9400">
        <v>228.64164733887</v>
      </c>
      <c r="I9400">
        <v>262.95553588867</v>
      </c>
      <c r="J9400">
        <v>302.42172241211</v>
      </c>
      <c r="K9400" s="6">
        <f>IFERROR(EXP(TREND(LN($F$1:$J$1),LN(F9400:J9400),LN(Calculations!$B$3))),0)</f>
        <v>3.0705959336510175E-2</v>
      </c>
    </row>
    <row r="9401" spans="1:11" x14ac:dyDescent="0.35">
      <c r="A9401">
        <v>9398</v>
      </c>
      <c r="B9401" t="str">
        <f t="shared" si="146"/>
        <v>26-59.5</v>
      </c>
      <c r="C9401">
        <v>-59.533327303969998</v>
      </c>
      <c r="D9401">
        <v>25.853757800488001</v>
      </c>
      <c r="E9401">
        <f>ASIN(SQRT((SIN(RADIANS(PARAMETERS!$D$8-D9401)/2)*SIN(RADIANS(PARAMETERS!$D$8-D9401)/2))+(COS(RADIANS(D9401))*COS(RADIANS(PARAMETERS!$D$8))*SIN(RADIANS(PARAMETERS!$D$9-C9401)/2)*SIN(RADIANS(PARAMETERS!$D$9-C9401)/2))))*2*3958.756</f>
        <v>724.16505059732322</v>
      </c>
      <c r="F9401">
        <v>164.20703125</v>
      </c>
      <c r="G9401">
        <v>190.94264221191</v>
      </c>
      <c r="H9401">
        <v>229.67362976074</v>
      </c>
      <c r="I9401">
        <v>264.11306762695</v>
      </c>
      <c r="J9401">
        <v>303.71878051758</v>
      </c>
      <c r="K9401" s="6">
        <f>IFERROR(EXP(TREND(LN($F$1:$J$1),LN(F9401:J9401),LN(Calculations!$B$3))),0)</f>
        <v>3.1806641044311697E-2</v>
      </c>
    </row>
    <row r="9402" spans="1:11" x14ac:dyDescent="0.35">
      <c r="A9402">
        <v>9399</v>
      </c>
      <c r="B9402" t="str">
        <f t="shared" si="146"/>
        <v>26-60</v>
      </c>
      <c r="C9402">
        <v>-59.804648638871001</v>
      </c>
      <c r="D9402">
        <v>25.853757800488001</v>
      </c>
      <c r="E9402">
        <f>ASIN(SQRT((SIN(RADIANS(PARAMETERS!$D$8-D9402)/2)*SIN(RADIANS(PARAMETERS!$D$8-D9402)/2))+(COS(RADIANS(D9402))*COS(RADIANS(PARAMETERS!$D$8))*SIN(RADIANS(PARAMETERS!$D$9-C9402)/2)*SIN(RADIANS(PARAMETERS!$D$9-C9402)/2))))*2*3958.756</f>
        <v>722.64857318615157</v>
      </c>
      <c r="F9402">
        <v>165.46768188477</v>
      </c>
      <c r="G9402">
        <v>191.8307800293</v>
      </c>
      <c r="H9402">
        <v>230.72662353516</v>
      </c>
      <c r="I9402">
        <v>265.3102722168</v>
      </c>
      <c r="J9402">
        <v>305.07943725586</v>
      </c>
      <c r="K9402" s="6">
        <f>IFERROR(EXP(TREND(LN($F$1:$J$1),LN(F9402:J9402),LN(Calculations!$B$3))),0)</f>
        <v>3.290190228109257E-2</v>
      </c>
    </row>
    <row r="9403" spans="1:11" x14ac:dyDescent="0.35">
      <c r="A9403">
        <v>9400</v>
      </c>
      <c r="B9403" t="str">
        <f t="shared" si="146"/>
        <v>26-60</v>
      </c>
      <c r="C9403">
        <v>-60.075969973771997</v>
      </c>
      <c r="D9403">
        <v>25.853757800488001</v>
      </c>
      <c r="E9403">
        <f>ASIN(SQRT((SIN(RADIANS(PARAMETERS!$D$8-D9403)/2)*SIN(RADIANS(PARAMETERS!$D$8-D9403)/2))+(COS(RADIANS(D9403))*COS(RADIANS(PARAMETERS!$D$8))*SIN(RADIANS(PARAMETERS!$D$9-C9403)/2)*SIN(RADIANS(PARAMETERS!$D$9-C9403)/2))))*2*3958.756</f>
        <v>721.55388210508238</v>
      </c>
      <c r="F9403">
        <v>166.63890075684</v>
      </c>
      <c r="G9403">
        <v>192.69773864746</v>
      </c>
      <c r="H9403">
        <v>231.76284790039</v>
      </c>
      <c r="I9403">
        <v>266.4958190918</v>
      </c>
      <c r="J9403">
        <v>306.43545532227</v>
      </c>
      <c r="K9403" s="6">
        <f>IFERROR(EXP(TREND(LN($F$1:$J$1),LN(F9403:J9403),LN(Calculations!$B$3))),0)</f>
        <v>3.3957885231099348E-2</v>
      </c>
    </row>
    <row r="9404" spans="1:11" x14ac:dyDescent="0.35">
      <c r="A9404">
        <v>9401</v>
      </c>
      <c r="B9404" t="str">
        <f t="shared" si="146"/>
        <v>26-60.5</v>
      </c>
      <c r="C9404">
        <v>-60.347291308673</v>
      </c>
      <c r="D9404">
        <v>25.853757800488001</v>
      </c>
      <c r="E9404">
        <f>ASIN(SQRT((SIN(RADIANS(PARAMETERS!$D$8-D9404)/2)*SIN(RADIANS(PARAMETERS!$D$8-D9404)/2))+(COS(RADIANS(D9404))*COS(RADIANS(PARAMETERS!$D$8))*SIN(RADIANS(PARAMETERS!$D$9-C9404)/2)*SIN(RADIANS(PARAMETERS!$D$9-C9404)/2))))*2*3958.756</f>
        <v>720.88290195019033</v>
      </c>
      <c r="F9404">
        <v>167.68717956543</v>
      </c>
      <c r="G9404">
        <v>193.51155090332</v>
      </c>
      <c r="H9404">
        <v>232.73072814941</v>
      </c>
      <c r="I9404">
        <v>267.59899902344</v>
      </c>
      <c r="J9404">
        <v>307.69250488281</v>
      </c>
      <c r="K9404" s="6">
        <f>IFERROR(EXP(TREND(LN($F$1:$J$1),LN(F9404:J9404),LN(Calculations!$B$3))),0)</f>
        <v>3.4942190374750291E-2</v>
      </c>
    </row>
    <row r="9405" spans="1:11" x14ac:dyDescent="0.35">
      <c r="A9405">
        <v>9402</v>
      </c>
      <c r="B9405" t="str">
        <f t="shared" si="146"/>
        <v>26-60.5</v>
      </c>
      <c r="C9405">
        <v>-60.618612643573996</v>
      </c>
      <c r="D9405">
        <v>25.853757800488001</v>
      </c>
      <c r="E9405">
        <f>ASIN(SQRT((SIN(RADIANS(PARAMETERS!$D$8-D9405)/2)*SIN(RADIANS(PARAMETERS!$D$8-D9405)/2))+(COS(RADIANS(D9405))*COS(RADIANS(PARAMETERS!$D$8))*SIN(RADIANS(PARAMETERS!$D$9-C9405)/2)*SIN(RADIANS(PARAMETERS!$D$9-C9405)/2))))*2*3958.756</f>
        <v>720.63681815952384</v>
      </c>
      <c r="F9405">
        <v>168.6746673584</v>
      </c>
      <c r="G9405">
        <v>194.33909606934</v>
      </c>
      <c r="H9405">
        <v>233.73876953125</v>
      </c>
      <c r="I9405">
        <v>268.76898193359</v>
      </c>
      <c r="J9405">
        <v>309.05023193359</v>
      </c>
      <c r="K9405" s="6">
        <f>IFERROR(EXP(TREND(LN($F$1:$J$1),LN(F9405:J9405),LN(Calculations!$B$3))),0)</f>
        <v>3.5893649967766533E-2</v>
      </c>
    </row>
    <row r="9406" spans="1:11" x14ac:dyDescent="0.35">
      <c r="A9406">
        <v>9403</v>
      </c>
      <c r="B9406" t="str">
        <f t="shared" si="146"/>
        <v>26-61</v>
      </c>
      <c r="C9406">
        <v>-60.889933978475</v>
      </c>
      <c r="D9406">
        <v>25.853757800488001</v>
      </c>
      <c r="E9406">
        <f>ASIN(SQRT((SIN(RADIANS(PARAMETERS!$D$8-D9406)/2)*SIN(RADIANS(PARAMETERS!$D$8-D9406)/2))+(COS(RADIANS(D9406))*COS(RADIANS(PARAMETERS!$D$8))*SIN(RADIANS(PARAMETERS!$D$9-C9406)/2)*SIN(RADIANS(PARAMETERS!$D$9-C9406)/2))))*2*3958.756</f>
        <v>720.81606660101636</v>
      </c>
      <c r="F9406">
        <v>169.55085754395</v>
      </c>
      <c r="G9406">
        <v>195.14547729492</v>
      </c>
      <c r="H9406">
        <v>234.7345123291</v>
      </c>
      <c r="I9406">
        <v>269.93637084961</v>
      </c>
      <c r="J9406">
        <v>310.4182434082</v>
      </c>
      <c r="K9406" s="6">
        <f>IFERROR(EXP(TREND(LN($F$1:$J$1),LN(F9406:J9406),LN(Calculations!$B$3))),0)</f>
        <v>3.6764008909493141E-2</v>
      </c>
    </row>
    <row r="9407" spans="1:11" x14ac:dyDescent="0.35">
      <c r="A9407">
        <v>9404</v>
      </c>
      <c r="B9407" t="str">
        <f t="shared" si="146"/>
        <v>26-61</v>
      </c>
      <c r="C9407">
        <v>-61.161255313376003</v>
      </c>
      <c r="D9407">
        <v>25.853757800488001</v>
      </c>
      <c r="E9407">
        <f>ASIN(SQRT((SIN(RADIANS(PARAMETERS!$D$8-D9407)/2)*SIN(RADIANS(PARAMETERS!$D$8-D9407)/2))+(COS(RADIANS(D9407))*COS(RADIANS(PARAMETERS!$D$8))*SIN(RADIANS(PARAMETERS!$D$9-C9407)/2)*SIN(RADIANS(PARAMETERS!$D$9-C9407)/2))))*2*3958.756</f>
        <v>721.42032972790241</v>
      </c>
      <c r="F9407">
        <v>170.29182434082</v>
      </c>
      <c r="G9407">
        <v>195.9087677002</v>
      </c>
      <c r="H9407">
        <v>235.6851348877</v>
      </c>
      <c r="I9407">
        <v>271.05780029297</v>
      </c>
      <c r="J9407">
        <v>311.74029541016</v>
      </c>
      <c r="K9407" s="6">
        <f>IFERROR(EXP(TREND(LN($F$1:$J$1),LN(F9407:J9407),LN(Calculations!$B$3))),0)</f>
        <v>3.7524890423818354E-2</v>
      </c>
    </row>
    <row r="9408" spans="1:11" x14ac:dyDescent="0.35">
      <c r="A9408">
        <v>9405</v>
      </c>
      <c r="B9408" t="str">
        <f t="shared" si="146"/>
        <v>26-61.5</v>
      </c>
      <c r="C9408">
        <v>-61.432576648276999</v>
      </c>
      <c r="D9408">
        <v>25.853757800488001</v>
      </c>
      <c r="E9408">
        <f>ASIN(SQRT((SIN(RADIANS(PARAMETERS!$D$8-D9408)/2)*SIN(RADIANS(PARAMETERS!$D$8-D9408)/2))+(COS(RADIANS(D9408))*COS(RADIANS(PARAMETERS!$D$8))*SIN(RADIANS(PARAMETERS!$D$9-C9408)/2)*SIN(RADIANS(PARAMETERS!$D$9-C9408)/2))))*2*3958.756</f>
        <v>722.44853938050983</v>
      </c>
      <c r="F9408">
        <v>170.99812316895</v>
      </c>
      <c r="G9408">
        <v>196.71412658691</v>
      </c>
      <c r="H9408">
        <v>236.71926879883</v>
      </c>
      <c r="I9408">
        <v>272.30404663086</v>
      </c>
      <c r="J9408">
        <v>313.23922729492</v>
      </c>
      <c r="K9408" s="6">
        <f>IFERROR(EXP(TREND(LN($F$1:$J$1),LN(F9408:J9408),LN(Calculations!$B$3))),0)</f>
        <v>3.8254585594653341E-2</v>
      </c>
    </row>
    <row r="9409" spans="1:11" x14ac:dyDescent="0.35">
      <c r="A9409">
        <v>9406</v>
      </c>
      <c r="B9409" t="str">
        <f t="shared" si="146"/>
        <v>26-61.5</v>
      </c>
      <c r="C9409">
        <v>-61.703897983178003</v>
      </c>
      <c r="D9409">
        <v>25.853757800488001</v>
      </c>
      <c r="E9409">
        <f>ASIN(SQRT((SIN(RADIANS(PARAMETERS!$D$8-D9409)/2)*SIN(RADIANS(PARAMETERS!$D$8-D9409)/2))+(COS(RADIANS(D9409))*COS(RADIANS(PARAMETERS!$D$8))*SIN(RADIANS(PARAMETERS!$D$9-C9409)/2)*SIN(RADIANS(PARAMETERS!$D$9-C9409)/2))))*2*3958.756</f>
        <v>723.89888617692316</v>
      </c>
      <c r="F9409">
        <v>171.65805053711</v>
      </c>
      <c r="G9409">
        <v>197.5094909668</v>
      </c>
      <c r="H9409">
        <v>237.75395202637</v>
      </c>
      <c r="I9409">
        <v>273.56207275391</v>
      </c>
      <c r="J9409">
        <v>314.76461791992</v>
      </c>
      <c r="K9409" s="6">
        <f>IFERROR(EXP(TREND(LN($F$1:$J$1),LN(F9409:J9409),LN(Calculations!$B$3))),0)</f>
        <v>3.8942093233656355E-2</v>
      </c>
    </row>
    <row r="9410" spans="1:11" x14ac:dyDescent="0.35">
      <c r="A9410">
        <v>9407</v>
      </c>
      <c r="B9410" t="str">
        <f t="shared" si="146"/>
        <v>26-62</v>
      </c>
      <c r="C9410">
        <v>-61.975219318078999</v>
      </c>
      <c r="D9410">
        <v>25.853757800488001</v>
      </c>
      <c r="E9410">
        <f>ASIN(SQRT((SIN(RADIANS(PARAMETERS!$D$8-D9410)/2)*SIN(RADIANS(PARAMETERS!$D$8-D9410)/2))+(COS(RADIANS(D9410))*COS(RADIANS(PARAMETERS!$D$8))*SIN(RADIANS(PARAMETERS!$D$9-C9410)/2)*SIN(RADIANS(PARAMETERS!$D$9-C9410)/2))))*2*3958.756</f>
        <v>725.7688353007652</v>
      </c>
      <c r="F9410">
        <v>172.28271484375</v>
      </c>
      <c r="G9410">
        <v>198.28002929688</v>
      </c>
      <c r="H9410">
        <v>238.76431274414</v>
      </c>
      <c r="I9410">
        <v>274.79705810547</v>
      </c>
      <c r="J9410">
        <v>316.26928710938</v>
      </c>
      <c r="K9410" s="6">
        <f>IFERROR(EXP(TREND(LN($F$1:$J$1),LN(F9410:J9410),LN(Calculations!$B$3))),0)</f>
        <v>3.95963590554105E-2</v>
      </c>
    </row>
    <row r="9411" spans="1:11" x14ac:dyDescent="0.35">
      <c r="A9411">
        <v>9408</v>
      </c>
      <c r="B9411" t="str">
        <f t="shared" si="146"/>
        <v>26-62</v>
      </c>
      <c r="C9411">
        <v>-62.246540652980002</v>
      </c>
      <c r="D9411">
        <v>25.853757800488001</v>
      </c>
      <c r="E9411">
        <f>ASIN(SQRT((SIN(RADIANS(PARAMETERS!$D$8-D9411)/2)*SIN(RADIANS(PARAMETERS!$D$8-D9411)/2))+(COS(RADIANS(D9411))*COS(RADIANS(PARAMETERS!$D$8))*SIN(RADIANS(PARAMETERS!$D$9-C9411)/2)*SIN(RADIANS(PARAMETERS!$D$9-C9411)/2))))*2*3958.756</f>
        <v>728.0551483670871</v>
      </c>
      <c r="F9411">
        <v>172.95576477051</v>
      </c>
      <c r="G9411">
        <v>199.13510131836</v>
      </c>
      <c r="H9411">
        <v>239.92259216309</v>
      </c>
      <c r="I9411">
        <v>276.24261474609</v>
      </c>
      <c r="J9411">
        <v>318.06298828125</v>
      </c>
      <c r="K9411" s="6">
        <f>IFERROR(EXP(TREND(LN($F$1:$J$1),LN(F9411:J9411),LN(Calculations!$B$3))),0)</f>
        <v>4.0283177326205885E-2</v>
      </c>
    </row>
    <row r="9412" spans="1:11" x14ac:dyDescent="0.35">
      <c r="A9412">
        <v>9409</v>
      </c>
      <c r="B9412" t="str">
        <f t="shared" si="146"/>
        <v>26-62.5</v>
      </c>
      <c r="C9412">
        <v>-62.517861987880998</v>
      </c>
      <c r="D9412">
        <v>25.853757800488001</v>
      </c>
      <c r="E9412">
        <f>ASIN(SQRT((SIN(RADIANS(PARAMETERS!$D$8-D9412)/2)*SIN(RADIANS(PARAMETERS!$D$8-D9412)/2))+(COS(RADIANS(D9412))*COS(RADIANS(PARAMETERS!$D$8))*SIN(RADIANS(PARAMETERS!$D$9-C9412)/2)*SIN(RADIANS(PARAMETERS!$D$9-C9412)/2))))*2*3958.756</f>
        <v>730.75391093160749</v>
      </c>
      <c r="F9412">
        <v>173.63336181641</v>
      </c>
      <c r="G9412">
        <v>200.0037689209</v>
      </c>
      <c r="H9412">
        <v>241.11071777344</v>
      </c>
      <c r="I9412">
        <v>277.73431396484</v>
      </c>
      <c r="J9412">
        <v>319.92343139648</v>
      </c>
      <c r="K9412" s="6">
        <f>IFERROR(EXP(TREND(LN($F$1:$J$1),LN(F9412:J9412),LN(Calculations!$B$3))),0)</f>
        <v>4.0972122837622284E-2</v>
      </c>
    </row>
    <row r="9413" spans="1:11" x14ac:dyDescent="0.35">
      <c r="A9413">
        <v>9410</v>
      </c>
      <c r="B9413" t="str">
        <f t="shared" ref="B9413:B9476" si="147">MROUND(D9413,1)&amp;MROUND(C9413,-0.5)</f>
        <v>26-63</v>
      </c>
      <c r="C9413">
        <v>-62.789183322782002</v>
      </c>
      <c r="D9413">
        <v>25.853757800488001</v>
      </c>
      <c r="E9413">
        <f>ASIN(SQRT((SIN(RADIANS(PARAMETERS!$D$8-D9413)/2)*SIN(RADIANS(PARAMETERS!$D$8-D9413)/2))+(COS(RADIANS(D9413))*COS(RADIANS(PARAMETERS!$D$8))*SIN(RADIANS(PARAMETERS!$D$9-C9413)/2)*SIN(RADIANS(PARAMETERS!$D$9-C9413)/2))))*2*3958.756</f>
        <v>733.86056510814103</v>
      </c>
      <c r="F9413">
        <v>174.30172729492</v>
      </c>
      <c r="G9413">
        <v>200.86051940918</v>
      </c>
      <c r="H9413">
        <v>242.28227233887</v>
      </c>
      <c r="I9413">
        <v>279.20495605469</v>
      </c>
      <c r="J9413">
        <v>321.75723266602</v>
      </c>
      <c r="K9413" s="6">
        <f>IFERROR(EXP(TREND(LN($F$1:$J$1),LN(F9413:J9413),LN(Calculations!$B$3))),0)</f>
        <v>4.1657106761019053E-2</v>
      </c>
    </row>
    <row r="9414" spans="1:11" x14ac:dyDescent="0.35">
      <c r="A9414">
        <v>9411</v>
      </c>
      <c r="B9414" t="str">
        <f t="shared" si="147"/>
        <v>26-63</v>
      </c>
      <c r="C9414">
        <v>-63.060504657682998</v>
      </c>
      <c r="D9414">
        <v>25.853757800488001</v>
      </c>
      <c r="E9414">
        <f>ASIN(SQRT((SIN(RADIANS(PARAMETERS!$D$8-D9414)/2)*SIN(RADIANS(PARAMETERS!$D$8-D9414)/2))+(COS(RADIANS(D9414))*COS(RADIANS(PARAMETERS!$D$8))*SIN(RADIANS(PARAMETERS!$D$9-C9414)/2)*SIN(RADIANS(PARAMETERS!$D$9-C9414)/2))))*2*3958.756</f>
        <v>737.36994667699605</v>
      </c>
      <c r="F9414">
        <v>175.01165771484</v>
      </c>
      <c r="G9414">
        <v>201.77851867676</v>
      </c>
      <c r="H9414">
        <v>243.54898071289</v>
      </c>
      <c r="I9414">
        <v>280.80374145508</v>
      </c>
      <c r="J9414">
        <v>323.75997924805</v>
      </c>
      <c r="K9414" s="6">
        <f>IFERROR(EXP(TREND(LN($F$1:$J$1),LN(F9414:J9414),LN(Calculations!$B$3))),0)</f>
        <v>4.2381576621204446E-2</v>
      </c>
    </row>
    <row r="9415" spans="1:11" x14ac:dyDescent="0.35">
      <c r="A9415">
        <v>9412</v>
      </c>
      <c r="B9415" t="str">
        <f t="shared" si="147"/>
        <v>26-63.5</v>
      </c>
      <c r="C9415">
        <v>-63.331825992584001</v>
      </c>
      <c r="D9415">
        <v>25.853757800488001</v>
      </c>
      <c r="E9415">
        <f>ASIN(SQRT((SIN(RADIANS(PARAMETERS!$D$8-D9415)/2)*SIN(RADIANS(PARAMETERS!$D$8-D9415)/2))+(COS(RADIANS(D9415))*COS(RADIANS(PARAMETERS!$D$8))*SIN(RADIANS(PARAMETERS!$D$9-C9415)/2)*SIN(RADIANS(PARAMETERS!$D$9-C9415)/2))))*2*3958.756</f>
        <v>741.27632600548225</v>
      </c>
      <c r="F9415">
        <v>175.70948791504</v>
      </c>
      <c r="G9415">
        <v>202.67756652832</v>
      </c>
      <c r="H9415">
        <v>244.78477478027</v>
      </c>
      <c r="I9415">
        <v>282.35989379883</v>
      </c>
      <c r="J9415">
        <v>325.70547485352</v>
      </c>
      <c r="K9415" s="6">
        <f>IFERROR(EXP(TREND(LN($F$1:$J$1),LN(F9415:J9415),LN(Calculations!$B$3))),0)</f>
        <v>4.3102661904712986E-2</v>
      </c>
    </row>
    <row r="9416" spans="1:11" x14ac:dyDescent="0.35">
      <c r="A9416">
        <v>9413</v>
      </c>
      <c r="B9416" t="str">
        <f t="shared" si="147"/>
        <v>26-63.5</v>
      </c>
      <c r="C9416">
        <v>-63.603147327484997</v>
      </c>
      <c r="D9416">
        <v>25.853757800488001</v>
      </c>
      <c r="E9416">
        <f>ASIN(SQRT((SIN(RADIANS(PARAMETERS!$D$8-D9416)/2)*SIN(RADIANS(PARAMETERS!$D$8-D9416)/2))+(COS(RADIANS(D9416))*COS(RADIANS(PARAMETERS!$D$8))*SIN(RADIANS(PARAMETERS!$D$9-C9416)/2)*SIN(RADIANS(PARAMETERS!$D$9-C9416)/2))))*2*3958.756</f>
        <v>745.57345206141531</v>
      </c>
      <c r="F9416">
        <v>176.38069152832</v>
      </c>
      <c r="G9416">
        <v>203.53660583496</v>
      </c>
      <c r="H9416">
        <v>245.95742797852</v>
      </c>
      <c r="I9416">
        <v>283.83020019531</v>
      </c>
      <c r="J9416">
        <v>327.53701782227</v>
      </c>
      <c r="K9416" s="6">
        <f>IFERROR(EXP(TREND(LN($F$1:$J$1),LN(F9416:J9416),LN(Calculations!$B$3))),0)</f>
        <v>4.3807990375384985E-2</v>
      </c>
    </row>
    <row r="9417" spans="1:11" x14ac:dyDescent="0.35">
      <c r="A9417">
        <v>9414</v>
      </c>
      <c r="B9417" t="str">
        <f t="shared" si="147"/>
        <v>26-64</v>
      </c>
      <c r="C9417">
        <v>-63.874468662386001</v>
      </c>
      <c r="D9417">
        <v>25.853757800488001</v>
      </c>
      <c r="E9417">
        <f>ASIN(SQRT((SIN(RADIANS(PARAMETERS!$D$8-D9417)/2)*SIN(RADIANS(PARAMETERS!$D$8-D9417)/2))+(COS(RADIANS(D9417))*COS(RADIANS(PARAMETERS!$D$8))*SIN(RADIANS(PARAMETERS!$D$9-C9417)/2)*SIN(RADIANS(PARAMETERS!$D$9-C9417)/2))))*2*3958.756</f>
        <v>750.25459878171398</v>
      </c>
      <c r="F9417">
        <v>177.06416320801</v>
      </c>
      <c r="G9417">
        <v>204.41357421875</v>
      </c>
      <c r="H9417">
        <v>247.15780639648</v>
      </c>
      <c r="I9417">
        <v>285.33782958984</v>
      </c>
      <c r="J9417">
        <v>329.41766357422</v>
      </c>
      <c r="K9417" s="6">
        <f>IFERROR(EXP(TREND(LN($F$1:$J$1),LN(F9417:J9417),LN(Calculations!$B$3))),0)</f>
        <v>4.4528910836890777E-2</v>
      </c>
    </row>
    <row r="9418" spans="1:11" x14ac:dyDescent="0.35">
      <c r="A9418">
        <v>9415</v>
      </c>
      <c r="B9418" t="str">
        <f t="shared" si="147"/>
        <v>26-64</v>
      </c>
      <c r="C9418">
        <v>-64.145789997286997</v>
      </c>
      <c r="D9418">
        <v>25.853757800488001</v>
      </c>
      <c r="E9418">
        <f>ASIN(SQRT((SIN(RADIANS(PARAMETERS!$D$8-D9418)/2)*SIN(RADIANS(PARAMETERS!$D$8-D9418)/2))+(COS(RADIANS(D9418))*COS(RADIANS(PARAMETERS!$D$8))*SIN(RADIANS(PARAMETERS!$D$9-C9418)/2)*SIN(RADIANS(PARAMETERS!$D$9-C9418)/2))))*2*3958.756</f>
        <v>755.31261305985549</v>
      </c>
      <c r="F9418">
        <v>177.70629882813</v>
      </c>
      <c r="G9418">
        <v>205.23243713379</v>
      </c>
      <c r="H9418">
        <v>248.27136230469</v>
      </c>
      <c r="I9418">
        <v>286.73080444336</v>
      </c>
      <c r="J9418">
        <v>331.14944458008</v>
      </c>
      <c r="K9418" s="6">
        <f>IFERROR(EXP(TREND(LN($F$1:$J$1),LN(F9418:J9418),LN(Calculations!$B$3))),0)</f>
        <v>4.5217363202193467E-2</v>
      </c>
    </row>
    <row r="9419" spans="1:11" x14ac:dyDescent="0.35">
      <c r="A9419">
        <v>9416</v>
      </c>
      <c r="B9419" t="str">
        <f t="shared" si="147"/>
        <v>26-64.5</v>
      </c>
      <c r="C9419">
        <v>-64.417111332188</v>
      </c>
      <c r="D9419">
        <v>25.853757800488001</v>
      </c>
      <c r="E9419">
        <f>ASIN(SQRT((SIN(RADIANS(PARAMETERS!$D$8-D9419)/2)*SIN(RADIANS(PARAMETERS!$D$8-D9419)/2))+(COS(RADIANS(D9419))*COS(RADIANS(PARAMETERS!$D$8))*SIN(RADIANS(PARAMETERS!$D$9-C9419)/2)*SIN(RADIANS(PARAMETERS!$D$9-C9419)/2))))*2*3958.756</f>
        <v>760.73996363644983</v>
      </c>
      <c r="F9419">
        <v>178.30867004395</v>
      </c>
      <c r="G9419">
        <v>205.99549865723</v>
      </c>
      <c r="H9419">
        <v>249.3017578125</v>
      </c>
      <c r="I9419">
        <v>288.01419067383</v>
      </c>
      <c r="J9419">
        <v>332.73910522461</v>
      </c>
      <c r="K9419" s="6">
        <f>IFERROR(EXP(TREND(LN($F$1:$J$1),LN(F9419:J9419),LN(Calculations!$B$3))),0)</f>
        <v>4.5874092011443476E-2</v>
      </c>
    </row>
    <row r="9420" spans="1:11" x14ac:dyDescent="0.35">
      <c r="A9420">
        <v>9417</v>
      </c>
      <c r="B9420" t="str">
        <f t="shared" si="147"/>
        <v>26-64.5</v>
      </c>
      <c r="C9420">
        <v>-64.688432667089003</v>
      </c>
      <c r="D9420">
        <v>25.853757800488001</v>
      </c>
      <c r="E9420">
        <f>ASIN(SQRT((SIN(RADIANS(PARAMETERS!$D$8-D9420)/2)*SIN(RADIANS(PARAMETERS!$D$8-D9420)/2))+(COS(RADIANS(D9420))*COS(RADIANS(PARAMETERS!$D$8))*SIN(RADIANS(PARAMETERS!$D$9-C9420)/2)*SIN(RADIANS(PARAMETERS!$D$9-C9420)/2))))*2*3958.756</f>
        <v>766.52879021409069</v>
      </c>
      <c r="F9420">
        <v>178.9132232666</v>
      </c>
      <c r="G9420">
        <v>206.76026916504</v>
      </c>
      <c r="H9420">
        <v>250.3331451416</v>
      </c>
      <c r="I9420">
        <v>289.29797363281</v>
      </c>
      <c r="J9420">
        <v>334.32855224609</v>
      </c>
      <c r="K9420" s="6">
        <f>IFERROR(EXP(TREND(LN($F$1:$J$1),LN(F9420:J9420),LN(Calculations!$B$3))),0)</f>
        <v>4.6538951252666175E-2</v>
      </c>
    </row>
    <row r="9421" spans="1:11" x14ac:dyDescent="0.35">
      <c r="A9421">
        <v>9418</v>
      </c>
      <c r="B9421" t="str">
        <f t="shared" si="147"/>
        <v>26-65</v>
      </c>
      <c r="C9421">
        <v>-64.959754001990007</v>
      </c>
      <c r="D9421">
        <v>25.853757800488001</v>
      </c>
      <c r="E9421">
        <f>ASIN(SQRT((SIN(RADIANS(PARAMETERS!$D$8-D9421)/2)*SIN(RADIANS(PARAMETERS!$D$8-D9421)/2))+(COS(RADIANS(D9421))*COS(RADIANS(PARAMETERS!$D$8))*SIN(RADIANS(PARAMETERS!$D$9-C9421)/2)*SIN(RADIANS(PARAMETERS!$D$9-C9421)/2))))*2*3958.756</f>
        <v>772.67095216819791</v>
      </c>
      <c r="F9421">
        <v>179.47076416016</v>
      </c>
      <c r="G9421">
        <v>207.45094299316</v>
      </c>
      <c r="H9421">
        <v>251.24342346191</v>
      </c>
      <c r="I9421">
        <v>290.41458129883</v>
      </c>
      <c r="J9421">
        <v>335.69357299805</v>
      </c>
      <c r="K9421" s="6">
        <f>IFERROR(EXP(TREND(LN($F$1:$J$1),LN(F9421:J9421),LN(Calculations!$B$3))),0)</f>
        <v>4.7175647728436923E-2</v>
      </c>
    </row>
    <row r="9422" spans="1:11" x14ac:dyDescent="0.35">
      <c r="A9422">
        <v>9419</v>
      </c>
      <c r="B9422" t="str">
        <f t="shared" si="147"/>
        <v>26-65</v>
      </c>
      <c r="C9422">
        <v>-65.231075336890996</v>
      </c>
      <c r="D9422">
        <v>25.853757800488001</v>
      </c>
      <c r="E9422">
        <f>ASIN(SQRT((SIN(RADIANS(PARAMETERS!$D$8-D9422)/2)*SIN(RADIANS(PARAMETERS!$D$8-D9422)/2))+(COS(RADIANS(D9422))*COS(RADIANS(PARAMETERS!$D$8))*SIN(RADIANS(PARAMETERS!$D$9-C9422)/2)*SIN(RADIANS(PARAMETERS!$D$9-C9422)/2))))*2*3958.756</f>
        <v>779.1580762867203</v>
      </c>
      <c r="F9422">
        <v>179.99851989746</v>
      </c>
      <c r="G9422">
        <v>208.09315490723</v>
      </c>
      <c r="H9422">
        <v>252.07270812988</v>
      </c>
      <c r="I9422">
        <v>291.41818237305</v>
      </c>
      <c r="J9422">
        <v>336.90570068359</v>
      </c>
      <c r="K9422" s="6">
        <f>IFERROR(EXP(TREND(LN($F$1:$J$1),LN(F9422:J9422),LN(Calculations!$B$3))),0)</f>
        <v>4.7798592076045074E-2</v>
      </c>
    </row>
    <row r="9423" spans="1:11" x14ac:dyDescent="0.35">
      <c r="A9423">
        <v>9420</v>
      </c>
      <c r="B9423" t="str">
        <f t="shared" si="147"/>
        <v>26-65.5</v>
      </c>
      <c r="C9423">
        <v>-65.502396671791999</v>
      </c>
      <c r="D9423">
        <v>25.853757800488001</v>
      </c>
      <c r="E9423">
        <f>ASIN(SQRT((SIN(RADIANS(PARAMETERS!$D$8-D9423)/2)*SIN(RADIANS(PARAMETERS!$D$8-D9423)/2))+(COS(RADIANS(D9423))*COS(RADIANS(PARAMETERS!$D$8))*SIN(RADIANS(PARAMETERS!$D$9-C9423)/2)*SIN(RADIANS(PARAMETERS!$D$9-C9423)/2))))*2*3958.756</f>
        <v>785.98160304021826</v>
      </c>
      <c r="F9423">
        <v>180.53909301758</v>
      </c>
      <c r="G9423">
        <v>208.75019836426</v>
      </c>
      <c r="H9423">
        <v>252.92012023926</v>
      </c>
      <c r="I9423">
        <v>292.44299316406</v>
      </c>
      <c r="J9423">
        <v>338.14266967773</v>
      </c>
      <c r="K9423" s="6">
        <f>IFERROR(EXP(TREND(LN($F$1:$J$1),LN(F9423:J9423),LN(Calculations!$B$3))),0)</f>
        <v>4.8442899607577548E-2</v>
      </c>
    </row>
    <row r="9424" spans="1:11" x14ac:dyDescent="0.35">
      <c r="A9424">
        <v>9421</v>
      </c>
      <c r="B9424" t="str">
        <f t="shared" si="147"/>
        <v>26-66</v>
      </c>
      <c r="C9424">
        <v>-65.773718006693002</v>
      </c>
      <c r="D9424">
        <v>25.853757800488001</v>
      </c>
      <c r="E9424">
        <f>ASIN(SQRT((SIN(RADIANS(PARAMETERS!$D$8-D9424)/2)*SIN(RADIANS(PARAMETERS!$D$8-D9424)/2))+(COS(RADIANS(D9424))*COS(RADIANS(PARAMETERS!$D$8))*SIN(RADIANS(PARAMETERS!$D$9-C9424)/2)*SIN(RADIANS(PARAMETERS!$D$9-C9424)/2))))*2*3958.756</f>
        <v>793.13283095697864</v>
      </c>
      <c r="F9424">
        <v>181.01638793945</v>
      </c>
      <c r="G9424">
        <v>209.3081817627</v>
      </c>
      <c r="H9424">
        <v>253.60601806641</v>
      </c>
      <c r="I9424">
        <v>293.24475097656</v>
      </c>
      <c r="J9424">
        <v>339.07983398438</v>
      </c>
      <c r="K9424" s="6">
        <f>IFERROR(EXP(TREND(LN($F$1:$J$1),LN(F9424:J9424),LN(Calculations!$B$3))),0)</f>
        <v>4.9048367066686423E-2</v>
      </c>
    </row>
    <row r="9425" spans="1:11" x14ac:dyDescent="0.35">
      <c r="A9425">
        <v>9422</v>
      </c>
      <c r="B9425" t="str">
        <f t="shared" si="147"/>
        <v>26-66</v>
      </c>
      <c r="C9425">
        <v>-66.045039341594006</v>
      </c>
      <c r="D9425">
        <v>25.853757800488001</v>
      </c>
      <c r="E9425">
        <f>ASIN(SQRT((SIN(RADIANS(PARAMETERS!$D$8-D9425)/2)*SIN(RADIANS(PARAMETERS!$D$8-D9425)/2))+(COS(RADIANS(D9425))*COS(RADIANS(PARAMETERS!$D$8))*SIN(RADIANS(PARAMETERS!$D$9-C9425)/2)*SIN(RADIANS(PARAMETERS!$D$9-C9425)/2))))*2*3958.756</f>
        <v>800.60295875265763</v>
      </c>
      <c r="F9425">
        <v>181.45172119141</v>
      </c>
      <c r="G9425">
        <v>209.80255126953</v>
      </c>
      <c r="H9425">
        <v>254.19062805176</v>
      </c>
      <c r="I9425">
        <v>293.908203125</v>
      </c>
      <c r="J9425">
        <v>339.83251953125</v>
      </c>
      <c r="K9425" s="6">
        <f>IFERROR(EXP(TREND(LN($F$1:$J$1),LN(F9425:J9425),LN(Calculations!$B$3))),0)</f>
        <v>4.9627180437112617E-2</v>
      </c>
    </row>
    <row r="9426" spans="1:11" x14ac:dyDescent="0.35">
      <c r="A9426">
        <v>9423</v>
      </c>
      <c r="B9426" t="str">
        <f t="shared" si="147"/>
        <v>26-66.5</v>
      </c>
      <c r="C9426">
        <v>-66.316360676494995</v>
      </c>
      <c r="D9426">
        <v>25.853757800488001</v>
      </c>
      <c r="E9426">
        <f>ASIN(SQRT((SIN(RADIANS(PARAMETERS!$D$8-D9426)/2)*SIN(RADIANS(PARAMETERS!$D$8-D9426)/2))+(COS(RADIANS(D9426))*COS(RADIANS(PARAMETERS!$D$8))*SIN(RADIANS(PARAMETERS!$D$9-C9426)/2)*SIN(RADIANS(PARAMETERS!$D$9-C9426)/2))))*2*3958.756</f>
        <v>808.38312493801993</v>
      </c>
      <c r="F9426">
        <v>181.88627624512</v>
      </c>
      <c r="G9426">
        <v>210.29754638672</v>
      </c>
      <c r="H9426">
        <v>254.77841186523</v>
      </c>
      <c r="I9426">
        <v>294.5774230957</v>
      </c>
      <c r="J9426">
        <v>340.59429931641</v>
      </c>
      <c r="K9426" s="6">
        <f>IFERROR(EXP(TREND(LN($F$1:$J$1),LN(F9426:J9426),LN(Calculations!$B$3))),0)</f>
        <v>5.0208434274492161E-2</v>
      </c>
    </row>
    <row r="9427" spans="1:11" x14ac:dyDescent="0.35">
      <c r="A9427">
        <v>9424</v>
      </c>
      <c r="B9427" t="str">
        <f t="shared" si="147"/>
        <v>26-66.5</v>
      </c>
      <c r="C9427">
        <v>-66.587682011395998</v>
      </c>
      <c r="D9427">
        <v>25.853757800488001</v>
      </c>
      <c r="E9427">
        <f>ASIN(SQRT((SIN(RADIANS(PARAMETERS!$D$8-D9427)/2)*SIN(RADIANS(PARAMETERS!$D$8-D9427)/2))+(COS(RADIANS(D9427))*COS(RADIANS(PARAMETERS!$D$8))*SIN(RADIANS(PARAMETERS!$D$9-C9427)/2)*SIN(RADIANS(PARAMETERS!$D$9-C9427)/2))))*2*3958.756</f>
        <v>816.46444469957635</v>
      </c>
      <c r="F9427">
        <v>182.24545288086</v>
      </c>
      <c r="G9427">
        <v>210.69448852539</v>
      </c>
      <c r="H9427">
        <v>255.22999572754</v>
      </c>
      <c r="I9427">
        <v>295.07391357422</v>
      </c>
      <c r="J9427">
        <v>341.13876342773</v>
      </c>
      <c r="K9427" s="6">
        <f>IFERROR(EXP(TREND(LN($F$1:$J$1),LN(F9427:J9427),LN(Calculations!$B$3))),0)</f>
        <v>5.0711899372712886E-2</v>
      </c>
    </row>
    <row r="9428" spans="1:11" x14ac:dyDescent="0.35">
      <c r="A9428">
        <v>9425</v>
      </c>
      <c r="B9428" t="str">
        <f t="shared" si="147"/>
        <v>26-67</v>
      </c>
      <c r="C9428">
        <v>-66.859003346296006</v>
      </c>
      <c r="D9428">
        <v>25.853757800488001</v>
      </c>
      <c r="E9428">
        <f>ASIN(SQRT((SIN(RADIANS(PARAMETERS!$D$8-D9428)/2)*SIN(RADIANS(PARAMETERS!$D$8-D9428)/2))+(COS(RADIANS(D9428))*COS(RADIANS(PARAMETERS!$D$8))*SIN(RADIANS(PARAMETERS!$D$9-C9428)/2)*SIN(RADIANS(PARAMETERS!$D$9-C9428)/2))))*2*3958.756</f>
        <v>824.83804391464014</v>
      </c>
      <c r="F9428">
        <v>182.56581115723</v>
      </c>
      <c r="G9428">
        <v>211.04731750488</v>
      </c>
      <c r="H9428">
        <v>255.62933349609</v>
      </c>
      <c r="I9428">
        <v>295.51107788086</v>
      </c>
      <c r="J9428">
        <v>341.61584472656</v>
      </c>
      <c r="K9428" s="6">
        <f>IFERROR(EXP(TREND(LN($F$1:$J$1),LN(F9428:J9428),LN(Calculations!$B$3))),0)</f>
        <v>5.1166761057684147E-2</v>
      </c>
    </row>
    <row r="9429" spans="1:11" x14ac:dyDescent="0.35">
      <c r="A9429">
        <v>9426</v>
      </c>
      <c r="B9429" t="str">
        <f t="shared" si="147"/>
        <v>26-67</v>
      </c>
      <c r="C9429">
        <v>-67.130324681196996</v>
      </c>
      <c r="D9429">
        <v>25.853757800488001</v>
      </c>
      <c r="E9429">
        <f>ASIN(SQRT((SIN(RADIANS(PARAMETERS!$D$8-D9429)/2)*SIN(RADIANS(PARAMETERS!$D$8-D9429)/2))+(COS(RADIANS(D9429))*COS(RADIANS(PARAMETERS!$D$8))*SIN(RADIANS(PARAMETERS!$D$9-C9429)/2)*SIN(RADIANS(PARAMETERS!$D$9-C9429)/2))))*2*3958.756</f>
        <v>833.49509022354596</v>
      </c>
      <c r="F9429">
        <v>182.88516235352</v>
      </c>
      <c r="G9429">
        <v>211.40921020508</v>
      </c>
      <c r="H9429">
        <v>256.05603027344</v>
      </c>
      <c r="I9429">
        <v>295.994140625</v>
      </c>
      <c r="J9429">
        <v>342.16247558594</v>
      </c>
      <c r="K9429" s="6">
        <f>IFERROR(EXP(TREND(LN($F$1:$J$1),LN(F9429:J9429),LN(Calculations!$B$3))),0)</f>
        <v>5.160772600606453E-2</v>
      </c>
    </row>
    <row r="9430" spans="1:11" x14ac:dyDescent="0.35">
      <c r="A9430">
        <v>9427</v>
      </c>
      <c r="B9430" t="str">
        <f t="shared" si="147"/>
        <v>26-67.5</v>
      </c>
      <c r="C9430">
        <v>-67.401646016097999</v>
      </c>
      <c r="D9430">
        <v>25.853757800488001</v>
      </c>
      <c r="E9430">
        <f>ASIN(SQRT((SIN(RADIANS(PARAMETERS!$D$8-D9430)/2)*SIN(RADIANS(PARAMETERS!$D$8-D9430)/2))+(COS(RADIANS(D9430))*COS(RADIANS(PARAMETERS!$D$8))*SIN(RADIANS(PARAMETERS!$D$9-C9430)/2)*SIN(RADIANS(PARAMETERS!$D$9-C9430)/2))))*2*3958.756</f>
        <v>842.42682113558271</v>
      </c>
      <c r="F9430">
        <v>183.14106750488</v>
      </c>
      <c r="G9430">
        <v>211.69345092773</v>
      </c>
      <c r="H9430">
        <v>256.38174438477</v>
      </c>
      <c r="I9430">
        <v>296.35446166992</v>
      </c>
      <c r="J9430">
        <v>342.56024169922</v>
      </c>
      <c r="K9430" s="6">
        <f>IFERROR(EXP(TREND(LN($F$1:$J$1),LN(F9430:J9430),LN(Calculations!$B$3))),0)</f>
        <v>5.1972714534863913E-2</v>
      </c>
    </row>
    <row r="9431" spans="1:11" x14ac:dyDescent="0.35">
      <c r="A9431">
        <v>9428</v>
      </c>
      <c r="B9431" t="str">
        <f t="shared" si="147"/>
        <v>26-67.5</v>
      </c>
      <c r="C9431">
        <v>-67.672967350999002</v>
      </c>
      <c r="D9431">
        <v>25.853757800488001</v>
      </c>
      <c r="E9431">
        <f>ASIN(SQRT((SIN(RADIANS(PARAMETERS!$D$8-D9431)/2)*SIN(RADIANS(PARAMETERS!$D$8-D9431)/2))+(COS(RADIANS(D9431))*COS(RADIANS(PARAMETERS!$D$8))*SIN(RADIANS(PARAMETERS!$D$9-C9431)/2)*SIN(RADIANS(PARAMETERS!$D$9-C9431)/2))))*2*3958.756</f>
        <v>851.62456919365343</v>
      </c>
      <c r="F9431">
        <v>183.38056945801</v>
      </c>
      <c r="G9431">
        <v>211.96553039551</v>
      </c>
      <c r="H9431">
        <v>256.70364379883</v>
      </c>
      <c r="I9431">
        <v>296.71984863281</v>
      </c>
      <c r="J9431">
        <v>342.9748840332</v>
      </c>
      <c r="K9431" s="6">
        <f>IFERROR(EXP(TREND(LN($F$1:$J$1),LN(F9431:J9431),LN(Calculations!$B$3))),0)</f>
        <v>5.2306491101170673E-2</v>
      </c>
    </row>
    <row r="9432" spans="1:11" x14ac:dyDescent="0.35">
      <c r="A9432">
        <v>9429</v>
      </c>
      <c r="B9432" t="str">
        <f t="shared" si="147"/>
        <v>26-68</v>
      </c>
      <c r="C9432">
        <v>-67.944288685900005</v>
      </c>
      <c r="D9432">
        <v>25.853757800488001</v>
      </c>
      <c r="E9432">
        <f>ASIN(SQRT((SIN(RADIANS(PARAMETERS!$D$8-D9432)/2)*SIN(RADIANS(PARAMETERS!$D$8-D9432)/2))+(COS(RADIANS(D9432))*COS(RADIANS(PARAMETERS!$D$8))*SIN(RADIANS(PARAMETERS!$D$9-C9432)/2)*SIN(RADIANS(PARAMETERS!$D$9-C9432)/2))))*2*3958.756</f>
        <v>861.07978426184673</v>
      </c>
      <c r="F9432">
        <v>183.63456726074</v>
      </c>
      <c r="G9432">
        <v>212.26800537109</v>
      </c>
      <c r="H9432">
        <v>257.08419799805</v>
      </c>
      <c r="I9432">
        <v>297.1721496582</v>
      </c>
      <c r="J9432">
        <v>343.51202392578</v>
      </c>
      <c r="K9432" s="6">
        <f>IFERROR(EXP(TREND(LN($F$1:$J$1),LN(F9432:J9432),LN(Calculations!$B$3))),0)</f>
        <v>5.2639350591758734E-2</v>
      </c>
    </row>
    <row r="9433" spans="1:11" x14ac:dyDescent="0.35">
      <c r="A9433">
        <v>9430</v>
      </c>
      <c r="B9433" t="str">
        <f t="shared" si="147"/>
        <v>26-68</v>
      </c>
      <c r="C9433">
        <v>-68.215610020800995</v>
      </c>
      <c r="D9433">
        <v>25.853757800488001</v>
      </c>
      <c r="E9433">
        <f>ASIN(SQRT((SIN(RADIANS(PARAMETERS!$D$8-D9433)/2)*SIN(RADIANS(PARAMETERS!$D$8-D9433)/2))+(COS(RADIANS(D9433))*COS(RADIANS(PARAMETERS!$D$8))*SIN(RADIANS(PARAMETERS!$D$9-C9433)/2)*SIN(RADIANS(PARAMETERS!$D$9-C9433)/2))))*2*3958.756</f>
        <v>870.7840530338633</v>
      </c>
      <c r="F9433">
        <v>183.82612609863</v>
      </c>
      <c r="G9433">
        <v>212.48756408691</v>
      </c>
      <c r="H9433">
        <v>257.34698486328</v>
      </c>
      <c r="I9433">
        <v>297.47314453125</v>
      </c>
      <c r="J9433">
        <v>343.85668945313</v>
      </c>
      <c r="K9433" s="6">
        <f>IFERROR(EXP(TREND(LN($F$1:$J$1),LN(F9433:J9433),LN(Calculations!$B$3))),0)</f>
        <v>5.2905860791316525E-2</v>
      </c>
    </row>
    <row r="9434" spans="1:11" x14ac:dyDescent="0.35">
      <c r="A9434">
        <v>9431</v>
      </c>
      <c r="B9434" t="str">
        <f t="shared" si="147"/>
        <v>26-68.5</v>
      </c>
      <c r="C9434">
        <v>-68.486931355701998</v>
      </c>
      <c r="D9434">
        <v>25.853757800488001</v>
      </c>
      <c r="E9434">
        <f>ASIN(SQRT((SIN(RADIANS(PARAMETERS!$D$8-D9434)/2)*SIN(RADIANS(PARAMETERS!$D$8-D9434)/2))+(COS(RADIANS(D9434))*COS(RADIANS(PARAMETERS!$D$8))*SIN(RADIANS(PARAMETERS!$D$9-C9434)/2)*SIN(RADIANS(PARAMETERS!$D$9-C9434)/2))))*2*3958.756</f>
        <v>880.72911588640363</v>
      </c>
      <c r="F9434">
        <v>183.99911499023</v>
      </c>
      <c r="G9434">
        <v>212.68898010254</v>
      </c>
      <c r="H9434">
        <v>257.59313964844</v>
      </c>
      <c r="I9434">
        <v>297.7594909668</v>
      </c>
      <c r="J9434">
        <v>344.18969726563</v>
      </c>
      <c r="K9434" s="6">
        <f>IFERROR(EXP(TREND(LN($F$1:$J$1),LN(F9434:J9434),LN(Calculations!$B$3))),0)</f>
        <v>5.3142266709449902E-2</v>
      </c>
    </row>
    <row r="9435" spans="1:11" x14ac:dyDescent="0.35">
      <c r="A9435">
        <v>9432</v>
      </c>
      <c r="B9435" t="str">
        <f t="shared" si="147"/>
        <v>26-69</v>
      </c>
      <c r="C9435">
        <v>-68.758252690603001</v>
      </c>
      <c r="D9435">
        <v>25.853757800488001</v>
      </c>
      <c r="E9435">
        <f>ASIN(SQRT((SIN(RADIANS(PARAMETERS!$D$8-D9435)/2)*SIN(RADIANS(PARAMETERS!$D$8-D9435)/2))+(COS(RADIANS(D9435))*COS(RADIANS(PARAMETERS!$D$8))*SIN(RADIANS(PARAMETERS!$D$9-C9435)/2)*SIN(RADIANS(PARAMETERS!$D$9-C9435)/2))))*2*3958.756</f>
        <v>890.90688122173322</v>
      </c>
      <c r="F9435">
        <v>184.17692565918</v>
      </c>
      <c r="G9435">
        <v>212.90635681152</v>
      </c>
      <c r="H9435">
        <v>257.87530517578</v>
      </c>
      <c r="I9435">
        <v>298.10208129883</v>
      </c>
      <c r="J9435">
        <v>344.60464477539</v>
      </c>
      <c r="K9435" s="6">
        <f>IFERROR(EXP(TREND(LN($F$1:$J$1),LN(F9435:J9435),LN(Calculations!$B$3))),0)</f>
        <v>5.3368440083757143E-2</v>
      </c>
    </row>
    <row r="9436" spans="1:11" x14ac:dyDescent="0.35">
      <c r="A9436">
        <v>9433</v>
      </c>
      <c r="B9436" t="str">
        <f t="shared" si="147"/>
        <v>26-69</v>
      </c>
      <c r="C9436">
        <v>-69.029574025504004</v>
      </c>
      <c r="D9436">
        <v>25.853757800488001</v>
      </c>
      <c r="E9436">
        <f>ASIN(SQRT((SIN(RADIANS(PARAMETERS!$D$8-D9436)/2)*SIN(RADIANS(PARAMETERS!$D$8-D9436)/2))+(COS(RADIANS(D9436))*COS(RADIANS(PARAMETERS!$D$8))*SIN(RADIANS(PARAMETERS!$D$9-C9436)/2)*SIN(RADIANS(PARAMETERS!$D$9-C9436)/2))))*2*3958.756</f>
        <v>901.30943745801949</v>
      </c>
      <c r="F9436">
        <v>184.27003479004</v>
      </c>
      <c r="G9436">
        <v>213.01390075684</v>
      </c>
      <c r="H9436">
        <v>258.00527954102</v>
      </c>
      <c r="I9436">
        <v>298.251953125</v>
      </c>
      <c r="J9436">
        <v>344.77731323242</v>
      </c>
      <c r="K9436" s="6">
        <f>IFERROR(EXP(TREND(LN($F$1:$J$1),LN(F9436:J9436),LN(Calculations!$B$3))),0)</f>
        <v>5.3498050947661101E-2</v>
      </c>
    </row>
    <row r="9437" spans="1:11" x14ac:dyDescent="0.35">
      <c r="A9437">
        <v>9434</v>
      </c>
      <c r="B9437" t="str">
        <f t="shared" si="147"/>
        <v>26-69.5</v>
      </c>
      <c r="C9437">
        <v>-69.300895360404994</v>
      </c>
      <c r="D9437">
        <v>25.853757800488001</v>
      </c>
      <c r="E9437">
        <f>ASIN(SQRT((SIN(RADIANS(PARAMETERS!$D$8-D9437)/2)*SIN(RADIANS(PARAMETERS!$D$8-D9437)/2))+(COS(RADIANS(D9437))*COS(RADIANS(PARAMETERS!$D$8))*SIN(RADIANS(PARAMETERS!$D$9-C9437)/2)*SIN(RADIANS(PARAMETERS!$D$9-C9437)/2))))*2*3958.756</f>
        <v>911.92906283531943</v>
      </c>
      <c r="F9437">
        <v>184.35227966309</v>
      </c>
      <c r="G9437">
        <v>213.12115478516</v>
      </c>
      <c r="H9437">
        <v>258.15463256836</v>
      </c>
      <c r="I9437">
        <v>298.44158935547</v>
      </c>
      <c r="J9437">
        <v>345.01608276367</v>
      </c>
      <c r="K9437" s="6">
        <f>IFERROR(EXP(TREND(LN($F$1:$J$1),LN(F9437:J9437),LN(Calculations!$B$3))),0)</f>
        <v>5.3591606334819214E-2</v>
      </c>
    </row>
    <row r="9438" spans="1:11" x14ac:dyDescent="0.35">
      <c r="A9438">
        <v>9435</v>
      </c>
      <c r="B9438" t="str">
        <f t="shared" si="147"/>
        <v>26-69.5</v>
      </c>
      <c r="C9438">
        <v>-69.572216695305997</v>
      </c>
      <c r="D9438">
        <v>25.853757800488001</v>
      </c>
      <c r="E9438">
        <f>ASIN(SQRT((SIN(RADIANS(PARAMETERS!$D$8-D9438)/2)*SIN(RADIANS(PARAMETERS!$D$8-D9438)/2))+(COS(RADIANS(D9438))*COS(RADIANS(PARAMETERS!$D$8))*SIN(RADIANS(PARAMETERS!$D$9-C9438)/2)*SIN(RADIANS(PARAMETERS!$D$9-C9438)/2))))*2*3958.756</f>
        <v>922.75823320999325</v>
      </c>
      <c r="F9438">
        <v>184.45198059082</v>
      </c>
      <c r="G9438">
        <v>213.26954650879</v>
      </c>
      <c r="H9438">
        <v>258.38751220703</v>
      </c>
      <c r="I9438">
        <v>298.75729370117</v>
      </c>
      <c r="J9438">
        <v>345.43487548828</v>
      </c>
      <c r="K9438" s="6">
        <f>IFERROR(EXP(TREND(LN($F$1:$J$1),LN(F9438:J9438),LN(Calculations!$B$3))),0)</f>
        <v>5.3673372270032209E-2</v>
      </c>
    </row>
    <row r="9439" spans="1:11" x14ac:dyDescent="0.35">
      <c r="A9439">
        <v>9436</v>
      </c>
      <c r="B9439" t="str">
        <f t="shared" si="147"/>
        <v>26-70</v>
      </c>
      <c r="C9439">
        <v>-69.843538030207</v>
      </c>
      <c r="D9439">
        <v>25.853757800488001</v>
      </c>
      <c r="E9439">
        <f>ASIN(SQRT((SIN(RADIANS(PARAMETERS!$D$8-D9439)/2)*SIN(RADIANS(PARAMETERS!$D$8-D9439)/2))+(COS(RADIANS(D9439))*COS(RADIANS(PARAMETERS!$D$8))*SIN(RADIANS(PARAMETERS!$D$9-C9439)/2)*SIN(RADIANS(PARAMETERS!$D$9-C9439)/2))))*2*3958.756</f>
        <v>933.78962801147134</v>
      </c>
      <c r="F9439">
        <v>184.46658325195</v>
      </c>
      <c r="G9439">
        <v>213.31237792969</v>
      </c>
      <c r="H9439">
        <v>258.48095703125</v>
      </c>
      <c r="I9439">
        <v>298.90173339844</v>
      </c>
      <c r="J9439">
        <v>345.64398193359</v>
      </c>
      <c r="K9439" s="6">
        <f>IFERROR(EXP(TREND(LN($F$1:$J$1),LN(F9439:J9439),LN(Calculations!$B$3))),0)</f>
        <v>5.3649253907807948E-2</v>
      </c>
    </row>
    <row r="9440" spans="1:11" x14ac:dyDescent="0.35">
      <c r="A9440">
        <v>9437</v>
      </c>
      <c r="B9440" t="str">
        <f t="shared" si="147"/>
        <v>26-70</v>
      </c>
      <c r="C9440">
        <v>-70.114859365108003</v>
      </c>
      <c r="D9440">
        <v>25.853757800488001</v>
      </c>
      <c r="E9440">
        <f>ASIN(SQRT((SIN(RADIANS(PARAMETERS!$D$8-D9440)/2)*SIN(RADIANS(PARAMETERS!$D$8-D9440)/2))+(COS(RADIANS(D9440))*COS(RADIANS(PARAMETERS!$D$8))*SIN(RADIANS(PARAMETERS!$D$9-C9440)/2)*SIN(RADIANS(PARAMETERS!$D$9-C9440)/2))))*2*3958.756</f>
        <v>945.01613453335358</v>
      </c>
      <c r="F9440">
        <v>184.47360229492</v>
      </c>
      <c r="G9440">
        <v>213.34994506836</v>
      </c>
      <c r="H9440">
        <v>258.57363891602</v>
      </c>
      <c r="I9440">
        <v>299.05020141602</v>
      </c>
      <c r="J9440">
        <v>345.86340332031</v>
      </c>
      <c r="K9440" s="6">
        <f>IFERROR(EXP(TREND(LN($F$1:$J$1),LN(F9440:J9440),LN(Calculations!$B$3))),0)</f>
        <v>5.3608753473645208E-2</v>
      </c>
    </row>
    <row r="9441" spans="1:11" x14ac:dyDescent="0.35">
      <c r="A9441">
        <v>9438</v>
      </c>
      <c r="B9441" t="str">
        <f t="shared" si="147"/>
        <v>26-70.5</v>
      </c>
      <c r="C9441">
        <v>-70.386180700009007</v>
      </c>
      <c r="D9441">
        <v>25.853757800488001</v>
      </c>
      <c r="E9441">
        <f>ASIN(SQRT((SIN(RADIANS(PARAMETERS!$D$8-D9441)/2)*SIN(RADIANS(PARAMETERS!$D$8-D9441)/2))+(COS(RADIANS(D9441))*COS(RADIANS(PARAMETERS!$D$8))*SIN(RADIANS(PARAMETERS!$D$9-C9441)/2)*SIN(RADIANS(PARAMETERS!$D$9-C9441)/2))))*2*3958.756</f>
        <v>956.43085072636438</v>
      </c>
      <c r="F9441">
        <v>184.49198913574</v>
      </c>
      <c r="G9441">
        <v>213.4058380127</v>
      </c>
      <c r="H9441">
        <v>258.69689941406</v>
      </c>
      <c r="I9441">
        <v>299.24130249023</v>
      </c>
      <c r="J9441">
        <v>346.14059448242</v>
      </c>
      <c r="K9441" s="6">
        <f>IFERROR(EXP(TREND(LN($F$1:$J$1),LN(F9441:J9441),LN(Calculations!$B$3))),0)</f>
        <v>5.3575276443982647E-2</v>
      </c>
    </row>
    <row r="9442" spans="1:11" x14ac:dyDescent="0.35">
      <c r="A9442">
        <v>9439</v>
      </c>
      <c r="B9442" t="str">
        <f t="shared" si="147"/>
        <v>26-70.5</v>
      </c>
      <c r="C9442">
        <v>-70.657502034909996</v>
      </c>
      <c r="D9442">
        <v>25.853757800488001</v>
      </c>
      <c r="E9442">
        <f>ASIN(SQRT((SIN(RADIANS(PARAMETERS!$D$8-D9442)/2)*SIN(RADIANS(PARAMETERS!$D$8-D9442)/2))+(COS(RADIANS(D9442))*COS(RADIANS(PARAMETERS!$D$8))*SIN(RADIANS(PARAMETERS!$D$9-C9442)/2)*SIN(RADIANS(PARAMETERS!$D$9-C9442)/2))))*2*3958.756</f>
        <v>968.02708665427451</v>
      </c>
      <c r="F9442">
        <v>184.44871520996</v>
      </c>
      <c r="G9442">
        <v>213.37145996094</v>
      </c>
      <c r="H9442">
        <v>258.6803894043</v>
      </c>
      <c r="I9442">
        <v>299.24429321289</v>
      </c>
      <c r="J9442">
        <v>346.16961669922</v>
      </c>
      <c r="K9442" s="6">
        <f>IFERROR(EXP(TREND(LN($F$1:$J$1),LN(F9442:J9442),LN(Calculations!$B$3))),0)</f>
        <v>5.3488806036012679E-2</v>
      </c>
    </row>
    <row r="9443" spans="1:11" x14ac:dyDescent="0.35">
      <c r="A9443">
        <v>9440</v>
      </c>
      <c r="B9443" t="str">
        <f t="shared" si="147"/>
        <v>26-71</v>
      </c>
      <c r="C9443">
        <v>-70.928823369810999</v>
      </c>
      <c r="D9443">
        <v>25.853757800488001</v>
      </c>
      <c r="E9443">
        <f>ASIN(SQRT((SIN(RADIANS(PARAMETERS!$D$8-D9443)/2)*SIN(RADIANS(PARAMETERS!$D$8-D9443)/2))+(COS(RADIANS(D9443))*COS(RADIANS(PARAMETERS!$D$8))*SIN(RADIANS(PARAMETERS!$D$9-C9443)/2)*SIN(RADIANS(PARAMETERS!$D$9-C9443)/2))))*2*3958.756</f>
        <v>979.79836476603259</v>
      </c>
      <c r="F9443">
        <v>184.41027832031</v>
      </c>
      <c r="G9443">
        <v>213.33766174316</v>
      </c>
      <c r="H9443">
        <v>258.65664672852</v>
      </c>
      <c r="I9443">
        <v>299.23193359375</v>
      </c>
      <c r="J9443">
        <v>346.17294311523</v>
      </c>
      <c r="K9443" s="6">
        <f>IFERROR(EXP(TREND(LN($F$1:$J$1),LN(F9443:J9443),LN(Calculations!$B$3))),0)</f>
        <v>5.3417542461671803E-2</v>
      </c>
    </row>
    <row r="9444" spans="1:11" x14ac:dyDescent="0.35">
      <c r="A9444">
        <v>9441</v>
      </c>
      <c r="B9444" t="str">
        <f t="shared" si="147"/>
        <v>26-71</v>
      </c>
      <c r="C9444">
        <v>-71.200144704712002</v>
      </c>
      <c r="D9444">
        <v>25.853757800488001</v>
      </c>
      <c r="E9444">
        <f>ASIN(SQRT((SIN(RADIANS(PARAMETERS!$D$8-D9444)/2)*SIN(RADIANS(PARAMETERS!$D$8-D9444)/2))+(COS(RADIANS(D9444))*COS(RADIANS(PARAMETERS!$D$8))*SIN(RADIANS(PARAMETERS!$D$9-C9444)/2)*SIN(RADIANS(PARAMETERS!$D$9-C9444)/2))))*2*3958.756</f>
        <v>991.73841912839862</v>
      </c>
      <c r="F9444">
        <v>184.3843536377</v>
      </c>
      <c r="G9444">
        <v>213.31379699707</v>
      </c>
      <c r="H9444">
        <v>258.63766479492</v>
      </c>
      <c r="I9444">
        <v>299.21884155273</v>
      </c>
      <c r="J9444">
        <v>346.16818237305</v>
      </c>
      <c r="K9444" s="6">
        <f>IFERROR(EXP(TREND(LN($F$1:$J$1),LN(F9444:J9444),LN(Calculations!$B$3))),0)</f>
        <v>5.337117432792126E-2</v>
      </c>
    </row>
    <row r="9445" spans="1:11" x14ac:dyDescent="0.35">
      <c r="A9445">
        <v>9442</v>
      </c>
      <c r="B9445" t="str">
        <f t="shared" si="147"/>
        <v>26-71.5</v>
      </c>
      <c r="C9445">
        <v>-71.471466039613006</v>
      </c>
      <c r="D9445">
        <v>25.853757800488001</v>
      </c>
      <c r="E9445">
        <f>ASIN(SQRT((SIN(RADIANS(PARAMETERS!$D$8-D9445)/2)*SIN(RADIANS(PARAMETERS!$D$8-D9445)/2))+(COS(RADIANS(D9445))*COS(RADIANS(PARAMETERS!$D$8))*SIN(RADIANS(PARAMETERS!$D$9-C9445)/2)*SIN(RADIANS(PARAMETERS!$D$9-C9445)/2))))*2*3958.756</f>
        <v>1003.8411937538094</v>
      </c>
      <c r="F9445">
        <v>184.31452941895</v>
      </c>
      <c r="G9445">
        <v>213.21836853027</v>
      </c>
      <c r="H9445">
        <v>258.49865722656</v>
      </c>
      <c r="I9445">
        <v>299.03787231445</v>
      </c>
      <c r="J9445">
        <v>345.93560791016</v>
      </c>
      <c r="K9445" s="6">
        <f>IFERROR(EXP(TREND(LN($F$1:$J$1),LN(F9445:J9445),LN(Calculations!$B$3))),0)</f>
        <v>5.3299301464036893E-2</v>
      </c>
    </row>
    <row r="9446" spans="1:11" x14ac:dyDescent="0.35">
      <c r="A9446">
        <v>9443</v>
      </c>
      <c r="B9446" t="str">
        <f t="shared" si="147"/>
        <v>26-71.5</v>
      </c>
      <c r="C9446">
        <v>-71.742787374513995</v>
      </c>
      <c r="D9446">
        <v>25.853757800488001</v>
      </c>
      <c r="E9446">
        <f>ASIN(SQRT((SIN(RADIANS(PARAMETERS!$D$8-D9446)/2)*SIN(RADIANS(PARAMETERS!$D$8-D9446)/2))+(COS(RADIANS(D9446))*COS(RADIANS(PARAMETERS!$D$8))*SIN(RADIANS(PARAMETERS!$D$9-C9446)/2)*SIN(RADIANS(PARAMETERS!$D$9-C9446)/2))))*2*3958.756</f>
        <v>1016.1008401481959</v>
      </c>
      <c r="F9446">
        <v>184.27586364746</v>
      </c>
      <c r="G9446">
        <v>213.16177368164</v>
      </c>
      <c r="H9446">
        <v>258.41122436523</v>
      </c>
      <c r="I9446">
        <v>298.92037963867</v>
      </c>
      <c r="J9446">
        <v>345.7809753418</v>
      </c>
      <c r="K9446" s="6">
        <f>IFERROR(EXP(TREND(LN($F$1:$J$1),LN(F9446:J9446),LN(Calculations!$B$3))),0)</f>
        <v>5.3265662150355858E-2</v>
      </c>
    </row>
    <row r="9447" spans="1:11" x14ac:dyDescent="0.35">
      <c r="A9447">
        <v>9444</v>
      </c>
      <c r="B9447" t="str">
        <f t="shared" si="147"/>
        <v>26-72</v>
      </c>
      <c r="C9447">
        <v>-72.014108709414998</v>
      </c>
      <c r="D9447">
        <v>25.853757800488001</v>
      </c>
      <c r="E9447">
        <f>ASIN(SQRT((SIN(RADIANS(PARAMETERS!$D$8-D9447)/2)*SIN(RADIANS(PARAMETERS!$D$8-D9447)/2))+(COS(RADIANS(D9447))*COS(RADIANS(PARAMETERS!$D$8))*SIN(RADIANS(PARAMETERS!$D$9-C9447)/2)*SIN(RADIANS(PARAMETERS!$D$9-C9447)/2))))*2*3958.756</f>
        <v>1028.5117141934143</v>
      </c>
      <c r="F9447">
        <v>184.2693939209</v>
      </c>
      <c r="G9447">
        <v>213.14532470703</v>
      </c>
      <c r="H9447">
        <v>258.37704467773</v>
      </c>
      <c r="I9447">
        <v>298.86846923828</v>
      </c>
      <c r="J9447">
        <v>345.7067565918</v>
      </c>
      <c r="K9447" s="6">
        <f>IFERROR(EXP(TREND(LN($F$1:$J$1),LN(F9447:J9447),LN(Calculations!$B$3))),0)</f>
        <v>5.3271566053784213E-2</v>
      </c>
    </row>
    <row r="9448" spans="1:11" x14ac:dyDescent="0.35">
      <c r="A9448">
        <v>9445</v>
      </c>
      <c r="B9448" t="str">
        <f t="shared" si="147"/>
        <v>26-72.5</v>
      </c>
      <c r="C9448">
        <v>-72.285430044316001</v>
      </c>
      <c r="D9448">
        <v>25.853757800488001</v>
      </c>
      <c r="E9448">
        <f>ASIN(SQRT((SIN(RADIANS(PARAMETERS!$D$8-D9448)/2)*SIN(RADIANS(PARAMETERS!$D$8-D9448)/2))+(COS(RADIANS(D9448))*COS(RADIANS(PARAMETERS!$D$8))*SIN(RADIANS(PARAMETERS!$D$9-C9448)/2)*SIN(RADIANS(PARAMETERS!$D$9-C9448)/2))))*2*3958.756</f>
        <v>1041.0683724689327</v>
      </c>
      <c r="F9448">
        <v>184.25105285645</v>
      </c>
      <c r="G9448">
        <v>213.10473632813</v>
      </c>
      <c r="H9448">
        <v>258.29696655273</v>
      </c>
      <c r="I9448">
        <v>298.74896240234</v>
      </c>
      <c r="J9448">
        <v>345.53753662109</v>
      </c>
      <c r="K9448" s="6">
        <f>IFERROR(EXP(TREND(LN($F$1:$J$1),LN(F9448:J9448),LN(Calculations!$B$3))),0)</f>
        <v>5.3278571311321708E-2</v>
      </c>
    </row>
    <row r="9449" spans="1:11" x14ac:dyDescent="0.35">
      <c r="A9449">
        <v>9446</v>
      </c>
      <c r="B9449" t="str">
        <f t="shared" si="147"/>
        <v>26-72.5</v>
      </c>
      <c r="C9449">
        <v>-72.556751379217005</v>
      </c>
      <c r="D9449">
        <v>25.853757800488001</v>
      </c>
      <c r="E9449">
        <f>ASIN(SQRT((SIN(RADIANS(PARAMETERS!$D$8-D9449)/2)*SIN(RADIANS(PARAMETERS!$D$8-D9449)/2))+(COS(RADIANS(D9449))*COS(RADIANS(PARAMETERS!$D$8))*SIN(RADIANS(PARAMETERS!$D$9-C9449)/2)*SIN(RADIANS(PARAMETERS!$D$9-C9449)/2))))*2*3958.756</f>
        <v>1053.7655681076915</v>
      </c>
      <c r="F9449">
        <v>184.30874633789</v>
      </c>
      <c r="G9449">
        <v>213.16398620605</v>
      </c>
      <c r="H9449">
        <v>258.35699462891</v>
      </c>
      <c r="I9449">
        <v>298.80828857422</v>
      </c>
      <c r="J9449">
        <v>345.59463500977</v>
      </c>
      <c r="K9449" s="6">
        <f>IFERROR(EXP(TREND(LN($F$1:$J$1),LN(F9449:J9449),LN(Calculations!$B$3))),0)</f>
        <v>5.3370267988495472E-2</v>
      </c>
    </row>
    <row r="9450" spans="1:11" x14ac:dyDescent="0.35">
      <c r="A9450">
        <v>9447</v>
      </c>
      <c r="B9450" t="str">
        <f t="shared" si="147"/>
        <v>26-73</v>
      </c>
      <c r="C9450">
        <v>-72.828072714117994</v>
      </c>
      <c r="D9450">
        <v>25.853757800488001</v>
      </c>
      <c r="E9450">
        <f>ASIN(SQRT((SIN(RADIANS(PARAMETERS!$D$8-D9450)/2)*SIN(RADIANS(PARAMETERS!$D$8-D9450)/2))+(COS(RADIANS(D9450))*COS(RADIANS(PARAMETERS!$D$8))*SIN(RADIANS(PARAMETERS!$D$9-C9450)/2)*SIN(RADIANS(PARAMETERS!$D$9-C9450)/2))))*2*3958.756</f>
        <v>1066.5982462716522</v>
      </c>
      <c r="F9450">
        <v>184.41432189941</v>
      </c>
      <c r="G9450">
        <v>213.2825012207</v>
      </c>
      <c r="H9450">
        <v>258.4951171875</v>
      </c>
      <c r="I9450">
        <v>298.96337890625</v>
      </c>
      <c r="J9450">
        <v>345.76885986328</v>
      </c>
      <c r="K9450" s="6">
        <f>IFERROR(EXP(TREND(LN($F$1:$J$1),LN(F9450:J9450),LN(Calculations!$B$3))),0)</f>
        <v>5.3521708316894213E-2</v>
      </c>
    </row>
    <row r="9451" spans="1:11" x14ac:dyDescent="0.35">
      <c r="A9451">
        <v>9448</v>
      </c>
      <c r="B9451" t="str">
        <f t="shared" si="147"/>
        <v>26-73</v>
      </c>
      <c r="C9451">
        <v>-73.099394049018997</v>
      </c>
      <c r="D9451">
        <v>25.853757800488001</v>
      </c>
      <c r="E9451">
        <f>ASIN(SQRT((SIN(RADIANS(PARAMETERS!$D$8-D9451)/2)*SIN(RADIANS(PARAMETERS!$D$8-D9451)/2))+(COS(RADIANS(D9451))*COS(RADIANS(PARAMETERS!$D$8))*SIN(RADIANS(PARAMETERS!$D$9-C9451)/2)*SIN(RADIANS(PARAMETERS!$D$9-C9451)/2))))*2*3958.756</f>
        <v>1079.5615393236569</v>
      </c>
      <c r="F9451">
        <v>184.4464263916</v>
      </c>
      <c r="G9451">
        <v>213.2861328125</v>
      </c>
      <c r="H9451">
        <v>258.44592285156</v>
      </c>
      <c r="I9451">
        <v>298.85974121094</v>
      </c>
      <c r="J9451">
        <v>345.59494018555</v>
      </c>
      <c r="K9451" s="6">
        <f>IFERROR(EXP(TREND(LN($F$1:$J$1),LN(F9451:J9451),LN(Calculations!$B$3))),0)</f>
        <v>5.362300851262581E-2</v>
      </c>
    </row>
    <row r="9452" spans="1:11" x14ac:dyDescent="0.35">
      <c r="A9452">
        <v>9449</v>
      </c>
      <c r="B9452" t="str">
        <f t="shared" si="147"/>
        <v>26-73.5</v>
      </c>
      <c r="C9452">
        <v>-73.37071538392</v>
      </c>
      <c r="D9452">
        <v>25.853757800488001</v>
      </c>
      <c r="E9452">
        <f>ASIN(SQRT((SIN(RADIANS(PARAMETERS!$D$8-D9452)/2)*SIN(RADIANS(PARAMETERS!$D$8-D9452)/2))+(COS(RADIANS(D9452))*COS(RADIANS(PARAMETERS!$D$8))*SIN(RADIANS(PARAMETERS!$D$9-C9452)/2)*SIN(RADIANS(PARAMETERS!$D$9-C9452)/2))))*2*3958.756</f>
        <v>1092.6507617637974</v>
      </c>
      <c r="F9452">
        <v>184.50712585449</v>
      </c>
      <c r="G9452">
        <v>213.322265625</v>
      </c>
      <c r="H9452">
        <v>258.43524169922</v>
      </c>
      <c r="I9452">
        <v>298.79977416992</v>
      </c>
      <c r="J9452">
        <v>345.47061157227</v>
      </c>
      <c r="K9452" s="6">
        <f>IFERROR(EXP(TREND(LN($F$1:$J$1),LN(F9452:J9452),LN(Calculations!$B$3))),0)</f>
        <v>5.3765511266103169E-2</v>
      </c>
    </row>
    <row r="9453" spans="1:11" x14ac:dyDescent="0.35">
      <c r="A9453">
        <v>9450</v>
      </c>
      <c r="B9453" t="str">
        <f t="shared" si="147"/>
        <v>26-73.5</v>
      </c>
      <c r="C9453">
        <v>-73.642036718821004</v>
      </c>
      <c r="D9453">
        <v>25.853757800488001</v>
      </c>
      <c r="E9453">
        <f>ASIN(SQRT((SIN(RADIANS(PARAMETERS!$D$8-D9453)/2)*SIN(RADIANS(PARAMETERS!$D$8-D9453)/2))+(COS(RADIANS(D9453))*COS(RADIANS(PARAMETERS!$D$8))*SIN(RADIANS(PARAMETERS!$D$9-C9453)/2)*SIN(RADIANS(PARAMETERS!$D$9-C9453)/2))))*2*3958.756</f>
        <v>1105.8614049906948</v>
      </c>
      <c r="F9453">
        <v>184.57652282715</v>
      </c>
      <c r="G9453">
        <v>213.36506652832</v>
      </c>
      <c r="H9453">
        <v>258.42715454102</v>
      </c>
      <c r="I9453">
        <v>298.7380065918</v>
      </c>
      <c r="J9453">
        <v>345.33865356445</v>
      </c>
      <c r="K9453" s="6">
        <f>IFERROR(EXP(TREND(LN($F$1:$J$1),LN(F9453:J9453),LN(Calculations!$B$3))),0)</f>
        <v>5.3926775150879548E-2</v>
      </c>
    </row>
    <row r="9454" spans="1:11" x14ac:dyDescent="0.35">
      <c r="A9454">
        <v>9451</v>
      </c>
      <c r="B9454" t="str">
        <f t="shared" si="147"/>
        <v>26-74</v>
      </c>
      <c r="C9454">
        <v>-73.913358053722007</v>
      </c>
      <c r="D9454">
        <v>25.853757800488001</v>
      </c>
      <c r="E9454">
        <f>ASIN(SQRT((SIN(RADIANS(PARAMETERS!$D$8-D9454)/2)*SIN(RADIANS(PARAMETERS!$D$8-D9454)/2))+(COS(RADIANS(D9454))*COS(RADIANS(PARAMETERS!$D$8))*SIN(RADIANS(PARAMETERS!$D$9-C9454)/2)*SIN(RADIANS(PARAMETERS!$D$9-C9454)/2))))*2*3958.756</f>
        <v>1119.1891319407998</v>
      </c>
      <c r="F9454">
        <v>184.60841369629</v>
      </c>
      <c r="G9454">
        <v>213.34837341309</v>
      </c>
      <c r="H9454">
        <v>258.32125854492</v>
      </c>
      <c r="I9454">
        <v>298.54067993164</v>
      </c>
      <c r="J9454">
        <v>345.02398681641</v>
      </c>
      <c r="K9454" s="6">
        <f>IFERROR(EXP(TREND(LN($F$1:$J$1),LN(F9454:J9454),LN(Calculations!$B$3))),0)</f>
        <v>5.4064311303481015E-2</v>
      </c>
    </row>
    <row r="9455" spans="1:11" x14ac:dyDescent="0.35">
      <c r="A9455">
        <v>9452</v>
      </c>
      <c r="B9455" t="str">
        <f t="shared" si="147"/>
        <v>26-74</v>
      </c>
      <c r="C9455">
        <v>-74.184679388622996</v>
      </c>
      <c r="D9455">
        <v>25.853757800488001</v>
      </c>
      <c r="E9455">
        <f>ASIN(SQRT((SIN(RADIANS(PARAMETERS!$D$8-D9455)/2)*SIN(RADIANS(PARAMETERS!$D$8-D9455)/2))+(COS(RADIANS(D9455))*COS(RADIANS(PARAMETERS!$D$8))*SIN(RADIANS(PARAMETERS!$D$9-C9455)/2)*SIN(RADIANS(PARAMETERS!$D$9-C9455)/2))))*2*3958.756</f>
        <v>1132.6297716521613</v>
      </c>
      <c r="F9455">
        <v>184.6767578125</v>
      </c>
      <c r="G9455">
        <v>213.38238525391</v>
      </c>
      <c r="H9455">
        <v>258.29049682617</v>
      </c>
      <c r="I9455">
        <v>298.44232177734</v>
      </c>
      <c r="J9455">
        <v>344.83779907227</v>
      </c>
      <c r="K9455" s="6">
        <f>IFERROR(EXP(TREND(LN($F$1:$J$1),LN(F9455:J9455),LN(Calculations!$B$3))),0)</f>
        <v>5.4238898681288665E-2</v>
      </c>
    </row>
    <row r="9456" spans="1:11" x14ac:dyDescent="0.35">
      <c r="A9456">
        <v>9453</v>
      </c>
      <c r="B9456" t="str">
        <f t="shared" si="147"/>
        <v>26-74.5</v>
      </c>
      <c r="C9456">
        <v>-74.456000723523999</v>
      </c>
      <c r="D9456">
        <v>25.853757800488001</v>
      </c>
      <c r="E9456">
        <f>ASIN(SQRT((SIN(RADIANS(PARAMETERS!$D$8-D9456)/2)*SIN(RADIANS(PARAMETERS!$D$8-D9456)/2))+(COS(RADIANS(D9456))*COS(RADIANS(PARAMETERS!$D$8))*SIN(RADIANS(PARAMETERS!$D$9-C9456)/2)*SIN(RADIANS(PARAMETERS!$D$9-C9456)/2))))*2*3958.756</f>
        <v>1146.1793137930224</v>
      </c>
      <c r="F9456">
        <v>184.75112915039</v>
      </c>
      <c r="G9456">
        <v>213.42318725586</v>
      </c>
      <c r="H9456">
        <v>258.26773071289</v>
      </c>
      <c r="I9456">
        <v>298.35302734375</v>
      </c>
      <c r="J9456">
        <v>344.66186523438</v>
      </c>
      <c r="K9456" s="6">
        <f>IFERROR(EXP(TREND(LN($F$1:$J$1),LN(F9456:J9456),LN(Calculations!$B$3))),0)</f>
        <v>5.4423319948740272E-2</v>
      </c>
    </row>
    <row r="9457" spans="1:11" x14ac:dyDescent="0.35">
      <c r="A9457">
        <v>9454</v>
      </c>
      <c r="B9457" t="str">
        <f t="shared" si="147"/>
        <v>26-74.5</v>
      </c>
      <c r="C9457">
        <v>-74.727322058425003</v>
      </c>
      <c r="D9457">
        <v>25.853757800488001</v>
      </c>
      <c r="E9457">
        <f>ASIN(SQRT((SIN(RADIANS(PARAMETERS!$D$8-D9457)/2)*SIN(RADIANS(PARAMETERS!$D$8-D9457)/2))+(COS(RADIANS(D9457))*COS(RADIANS(PARAMETERS!$D$8))*SIN(RADIANS(PARAMETERS!$D$9-C9457)/2)*SIN(RADIANS(PARAMETERS!$D$9-C9457)/2))))*2*3958.756</f>
        <v>1159.8339031900289</v>
      </c>
      <c r="F9457">
        <v>184.77656555176</v>
      </c>
      <c r="G9457">
        <v>213.39114379883</v>
      </c>
      <c r="H9457">
        <v>258.130859375</v>
      </c>
      <c r="I9457">
        <v>298.10928344727</v>
      </c>
      <c r="J9457">
        <v>344.28155517578</v>
      </c>
      <c r="K9457" s="6">
        <f>IFERROR(EXP(TREND(LN($F$1:$J$1),LN(F9457:J9457),LN(Calculations!$B$3))),0)</f>
        <v>5.4568203607244972E-2</v>
      </c>
    </row>
    <row r="9458" spans="1:11" x14ac:dyDescent="0.35">
      <c r="A9458">
        <v>9455</v>
      </c>
      <c r="B9458" t="str">
        <f t="shared" si="147"/>
        <v>26-75</v>
      </c>
      <c r="C9458">
        <v>-74.998643393324997</v>
      </c>
      <c r="D9458">
        <v>25.853757800488001</v>
      </c>
      <c r="E9458">
        <f>ASIN(SQRT((SIN(RADIANS(PARAMETERS!$D$8-D9458)/2)*SIN(RADIANS(PARAMETERS!$D$8-D9458)/2))+(COS(RADIANS(D9458))*COS(RADIANS(PARAMETERS!$D$8))*SIN(RADIANS(PARAMETERS!$D$9-C9458)/2)*SIN(RADIANS(PARAMETERS!$D$9-C9458)/2))))*2*3958.756</f>
        <v>1173.5898343858146</v>
      </c>
      <c r="F9458">
        <v>184.80871582031</v>
      </c>
      <c r="G9458">
        <v>213.36683654785</v>
      </c>
      <c r="H9458">
        <v>258.00344848633</v>
      </c>
      <c r="I9458">
        <v>297.87677001953</v>
      </c>
      <c r="J9458">
        <v>343.91461181641</v>
      </c>
      <c r="K9458" s="6">
        <f>IFERROR(EXP(TREND(LN($F$1:$J$1),LN(F9458:J9458),LN(Calculations!$B$3))),0)</f>
        <v>5.4723447021771073E-2</v>
      </c>
    </row>
    <row r="9459" spans="1:11" x14ac:dyDescent="0.35">
      <c r="A9459">
        <v>9456</v>
      </c>
      <c r="B9459" t="str">
        <f t="shared" si="147"/>
        <v>26-75.5</v>
      </c>
      <c r="C9459">
        <v>-75.269964728226</v>
      </c>
      <c r="D9459">
        <v>25.853757800488001</v>
      </c>
      <c r="E9459">
        <f>ASIN(SQRT((SIN(RADIANS(PARAMETERS!$D$8-D9459)/2)*SIN(RADIANS(PARAMETERS!$D$8-D9459)/2))+(COS(RADIANS(D9459))*COS(RADIANS(PARAMETERS!$D$8))*SIN(RADIANS(PARAMETERS!$D$9-C9459)/2)*SIN(RADIANS(PARAMETERS!$D$9-C9459)/2))))*2*3958.756</f>
        <v>1187.443546251543</v>
      </c>
      <c r="F9459">
        <v>184.80070495605</v>
      </c>
      <c r="G9459">
        <v>213.28955078125</v>
      </c>
      <c r="H9459">
        <v>257.8014831543</v>
      </c>
      <c r="I9459">
        <v>297.54904174805</v>
      </c>
      <c r="J9459">
        <v>343.42724609375</v>
      </c>
      <c r="K9459" s="6">
        <f>IFERROR(EXP(TREND(LN($F$1:$J$1),LN(F9459:J9459),LN(Calculations!$B$3))),0)</f>
        <v>5.483414353246284E-2</v>
      </c>
    </row>
    <row r="9460" spans="1:11" x14ac:dyDescent="0.35">
      <c r="A9460">
        <v>9457</v>
      </c>
      <c r="B9460" t="str">
        <f t="shared" si="147"/>
        <v>26-75.5</v>
      </c>
      <c r="C9460">
        <v>-75.541286063127004</v>
      </c>
      <c r="D9460">
        <v>25.853757800488001</v>
      </c>
      <c r="E9460">
        <f>ASIN(SQRT((SIN(RADIANS(PARAMETERS!$D$8-D9460)/2)*SIN(RADIANS(PARAMETERS!$D$8-D9460)/2))+(COS(RADIANS(D9460))*COS(RADIANS(PARAMETERS!$D$8))*SIN(RADIANS(PARAMETERS!$D$9-C9460)/2)*SIN(RADIANS(PARAMETERS!$D$9-C9460)/2))))*2*3958.756</f>
        <v>1201.3916166749029</v>
      </c>
      <c r="F9460">
        <v>184.67549133301</v>
      </c>
      <c r="G9460">
        <v>213.06036376953</v>
      </c>
      <c r="H9460">
        <v>257.38940429688</v>
      </c>
      <c r="I9460">
        <v>296.95565795898</v>
      </c>
      <c r="J9460">
        <v>342.60665893555</v>
      </c>
      <c r="K9460" s="6">
        <f>IFERROR(EXP(TREND(LN($F$1:$J$1),LN(F9460:J9460),LN(Calculations!$B$3))),0)</f>
        <v>5.4807311393268131E-2</v>
      </c>
    </row>
    <row r="9461" spans="1:11" x14ac:dyDescent="0.35">
      <c r="A9461">
        <v>9458</v>
      </c>
      <c r="B9461" t="str">
        <f t="shared" si="147"/>
        <v>26-76</v>
      </c>
      <c r="C9461">
        <v>-75.812607398028007</v>
      </c>
      <c r="D9461">
        <v>25.853757800488001</v>
      </c>
      <c r="E9461">
        <f>ASIN(SQRT((SIN(RADIANS(PARAMETERS!$D$8-D9461)/2)*SIN(RADIANS(PARAMETERS!$D$8-D9461)/2))+(COS(RADIANS(D9461))*COS(RADIANS(PARAMETERS!$D$8))*SIN(RADIANS(PARAMETERS!$D$9-C9461)/2)*SIN(RADIANS(PARAMETERS!$D$9-C9461)/2))))*2*3958.756</f>
        <v>1215.4307573422454</v>
      </c>
      <c r="F9461">
        <v>184.47415161133</v>
      </c>
      <c r="G9461">
        <v>212.74136352539</v>
      </c>
      <c r="H9461">
        <v>256.86566162109</v>
      </c>
      <c r="I9461">
        <v>296.23068237305</v>
      </c>
      <c r="J9461">
        <v>341.63098144531</v>
      </c>
      <c r="K9461" s="6">
        <f>IFERROR(EXP(TREND(LN($F$1:$J$1),LN(F9461:J9461),LN(Calculations!$B$3))),0)</f>
        <v>5.4674714744535266E-2</v>
      </c>
    </row>
    <row r="9462" spans="1:11" x14ac:dyDescent="0.35">
      <c r="A9462">
        <v>9459</v>
      </c>
      <c r="B9462" t="str">
        <f t="shared" si="147"/>
        <v>26-76</v>
      </c>
      <c r="C9462">
        <v>-76.083928732928996</v>
      </c>
      <c r="D9462">
        <v>25.853757800488001</v>
      </c>
      <c r="E9462">
        <f>ASIN(SQRT((SIN(RADIANS(PARAMETERS!$D$8-D9462)/2)*SIN(RADIANS(PARAMETERS!$D$8-D9462)/2))+(COS(RADIANS(D9462))*COS(RADIANS(PARAMETERS!$D$8))*SIN(RADIANS(PARAMETERS!$D$9-C9462)/2)*SIN(RADIANS(PARAMETERS!$D$9-C9462)/2))))*2*3958.756</f>
        <v>1229.5578086285834</v>
      </c>
      <c r="F9462">
        <v>184.19486999512</v>
      </c>
      <c r="G9462">
        <v>212.32620239258</v>
      </c>
      <c r="H9462">
        <v>256.21560668945</v>
      </c>
      <c r="I9462">
        <v>295.35104370117</v>
      </c>
      <c r="J9462">
        <v>340.4665222168</v>
      </c>
      <c r="K9462" s="6">
        <f>IFERROR(EXP(TREND(LN($F$1:$J$1),LN(F9462:J9462),LN(Calculations!$B$3))),0)</f>
        <v>5.4441452526854964E-2</v>
      </c>
    </row>
    <row r="9463" spans="1:11" x14ac:dyDescent="0.35">
      <c r="A9463">
        <v>9460</v>
      </c>
      <c r="B9463" t="str">
        <f t="shared" si="147"/>
        <v>26-76.5</v>
      </c>
      <c r="C9463">
        <v>-76.355250067829999</v>
      </c>
      <c r="D9463">
        <v>25.853757800488001</v>
      </c>
      <c r="E9463">
        <f>ASIN(SQRT((SIN(RADIANS(PARAMETERS!$D$8-D9463)/2)*SIN(RADIANS(PARAMETERS!$D$8-D9463)/2))+(COS(RADIANS(D9463))*COS(RADIANS(PARAMETERS!$D$8))*SIN(RADIANS(PARAMETERS!$D$9-C9463)/2)*SIN(RADIANS(PARAMETERS!$D$9-C9463)/2))))*2*3958.756</f>
        <v>1243.7697346074328</v>
      </c>
      <c r="F9463">
        <v>183.86694335938</v>
      </c>
      <c r="G9463">
        <v>211.84912109375</v>
      </c>
      <c r="H9463">
        <v>255.48135375977</v>
      </c>
      <c r="I9463">
        <v>294.3659362793</v>
      </c>
      <c r="J9463">
        <v>339.1706237793</v>
      </c>
      <c r="K9463" s="6">
        <f>IFERROR(EXP(TREND(LN($F$1:$J$1),LN(F9463:J9463),LN(Calculations!$B$3))),0)</f>
        <v>5.4148927891407607E-2</v>
      </c>
    </row>
    <row r="9464" spans="1:11" x14ac:dyDescent="0.35">
      <c r="A9464">
        <v>9461</v>
      </c>
      <c r="B9464" t="str">
        <f t="shared" si="147"/>
        <v>26-76.5</v>
      </c>
      <c r="C9464">
        <v>-76.626571402731003</v>
      </c>
      <c r="D9464">
        <v>25.853757800488001</v>
      </c>
      <c r="E9464">
        <f>ASIN(SQRT((SIN(RADIANS(PARAMETERS!$D$8-D9464)/2)*SIN(RADIANS(PARAMETERS!$D$8-D9464)/2))+(COS(RADIANS(D9464))*COS(RADIANS(PARAMETERS!$D$8))*SIN(RADIANS(PARAMETERS!$D$9-C9464)/2)*SIN(RADIANS(PARAMETERS!$D$9-C9464)/2))))*2*3958.756</f>
        <v>1258.06361818965</v>
      </c>
      <c r="F9464">
        <v>183.60722351074</v>
      </c>
      <c r="G9464">
        <v>211.47947692871</v>
      </c>
      <c r="H9464">
        <v>254.92295837402</v>
      </c>
      <c r="I9464">
        <v>293.6240234375</v>
      </c>
      <c r="J9464">
        <v>338.20190429688</v>
      </c>
      <c r="K9464" s="6">
        <f>IFERROR(EXP(TREND(LN($F$1:$J$1),LN(F9464:J9464),LN(Calculations!$B$3))),0)</f>
        <v>5.3902169679540854E-2</v>
      </c>
    </row>
    <row r="9465" spans="1:11" x14ac:dyDescent="0.35">
      <c r="A9465">
        <v>9462</v>
      </c>
      <c r="B9465" t="str">
        <f t="shared" si="147"/>
        <v>26-77</v>
      </c>
      <c r="C9465">
        <v>-76.897892737632006</v>
      </c>
      <c r="D9465">
        <v>25.853757800488001</v>
      </c>
      <c r="E9465">
        <f>ASIN(SQRT((SIN(RADIANS(PARAMETERS!$D$8-D9465)/2)*SIN(RADIANS(PARAMETERS!$D$8-D9465)/2))+(COS(RADIANS(D9465))*COS(RADIANS(PARAMETERS!$D$8))*SIN(RADIANS(PARAMETERS!$D$9-C9465)/2)*SIN(RADIANS(PARAMETERS!$D$9-C9465)/2))))*2*3958.756</f>
        <v>1272.4366563983197</v>
      </c>
      <c r="F9465">
        <v>183.35845947266</v>
      </c>
      <c r="G9465">
        <v>211.13690185547</v>
      </c>
      <c r="H9465">
        <v>254.42037963867</v>
      </c>
      <c r="I9465">
        <v>292.966796875</v>
      </c>
      <c r="J9465">
        <v>337.35440063477</v>
      </c>
      <c r="K9465" s="6">
        <f>IFERROR(EXP(TREND(LN($F$1:$J$1),LN(F9465:J9465),LN(Calculations!$B$3))),0)</f>
        <v>5.3645032437626812E-2</v>
      </c>
    </row>
    <row r="9466" spans="1:11" x14ac:dyDescent="0.35">
      <c r="A9466">
        <v>9463</v>
      </c>
      <c r="B9466" t="str">
        <f t="shared" si="147"/>
        <v>26-77</v>
      </c>
      <c r="C9466">
        <v>-77.169214072532995</v>
      </c>
      <c r="D9466">
        <v>25.853757800488001</v>
      </c>
      <c r="E9466">
        <f>ASIN(SQRT((SIN(RADIANS(PARAMETERS!$D$8-D9466)/2)*SIN(RADIANS(PARAMETERS!$D$8-D9466)/2))+(COS(RADIANS(D9466))*COS(RADIANS(PARAMETERS!$D$8))*SIN(RADIANS(PARAMETERS!$D$9-C9466)/2)*SIN(RADIANS(PARAMETERS!$D$9-C9466)/2))))*2*3958.756</f>
        <v>1286.8861557848616</v>
      </c>
      <c r="F9466">
        <v>183.07192993164</v>
      </c>
      <c r="G9466">
        <v>210.75382995605</v>
      </c>
      <c r="H9466">
        <v>253.8738861084</v>
      </c>
      <c r="I9466">
        <v>292.2633972168</v>
      </c>
      <c r="J9466">
        <v>336.45886230469</v>
      </c>
      <c r="K9466" s="6">
        <f>IFERROR(EXP(TREND(LN($F$1:$J$1),LN(F9466:J9466),LN(Calculations!$B$3))),0)</f>
        <v>5.3328355686893217E-2</v>
      </c>
    </row>
    <row r="9467" spans="1:11" x14ac:dyDescent="0.35">
      <c r="A9467">
        <v>9464</v>
      </c>
      <c r="B9467" t="str">
        <f t="shared" si="147"/>
        <v>26-77.5</v>
      </c>
      <c r="C9467">
        <v>-77.440535407433998</v>
      </c>
      <c r="D9467">
        <v>25.853757800488001</v>
      </c>
      <c r="E9467">
        <f>ASIN(SQRT((SIN(RADIANS(PARAMETERS!$D$8-D9467)/2)*SIN(RADIANS(PARAMETERS!$D$8-D9467)/2))+(COS(RADIANS(D9467))*COS(RADIANS(PARAMETERS!$D$8))*SIN(RADIANS(PARAMETERS!$D$9-C9467)/2)*SIN(RADIANS(PARAMETERS!$D$9-C9467)/2))))*2*3958.756</f>
        <v>1301.4095279899066</v>
      </c>
      <c r="F9467">
        <v>182.79270935059</v>
      </c>
      <c r="G9467">
        <v>210.39854431152</v>
      </c>
      <c r="H9467">
        <v>253.39192199707</v>
      </c>
      <c r="I9467">
        <v>291.6614074707</v>
      </c>
      <c r="J9467">
        <v>335.71142578125</v>
      </c>
      <c r="K9467" s="6">
        <f>IFERROR(EXP(TREND(LN($F$1:$J$1),LN(F9467:J9467),LN(Calculations!$B$3))),0)</f>
        <v>5.2988425557761072E-2</v>
      </c>
    </row>
    <row r="9468" spans="1:11" x14ac:dyDescent="0.35">
      <c r="A9468">
        <v>9465</v>
      </c>
      <c r="B9468" t="str">
        <f t="shared" si="147"/>
        <v>26-77.5</v>
      </c>
      <c r="C9468">
        <v>-77.711856742335002</v>
      </c>
      <c r="D9468">
        <v>25.853757800488001</v>
      </c>
      <c r="E9468">
        <f>ASIN(SQRT((SIN(RADIANS(PARAMETERS!$D$8-D9468)/2)*SIN(RADIANS(PARAMETERS!$D$8-D9468)/2))+(COS(RADIANS(D9468))*COS(RADIANS(PARAMETERS!$D$8))*SIN(RADIANS(PARAMETERS!$D$9-C9468)/2)*SIN(RADIANS(PARAMETERS!$D$9-C9468)/2))))*2*3958.756</f>
        <v>1316.0042854510732</v>
      </c>
      <c r="F9468">
        <v>182.47987365723</v>
      </c>
      <c r="G9468">
        <v>210.0094909668</v>
      </c>
      <c r="H9468">
        <v>252.87710571289</v>
      </c>
      <c r="I9468">
        <v>291.02844238281</v>
      </c>
      <c r="J9468">
        <v>334.93630981445</v>
      </c>
      <c r="K9468" s="6">
        <f>IFERROR(EXP(TREND(LN($F$1:$J$1),LN(F9468:J9468),LN(Calculations!$B$3))),0)</f>
        <v>5.2593174999608201E-2</v>
      </c>
    </row>
    <row r="9469" spans="1:11" x14ac:dyDescent="0.35">
      <c r="A9469">
        <v>9466</v>
      </c>
      <c r="B9469" t="str">
        <f t="shared" si="147"/>
        <v>26-78</v>
      </c>
      <c r="C9469">
        <v>-77.983178077236005</v>
      </c>
      <c r="D9469">
        <v>25.853757800488001</v>
      </c>
      <c r="E9469">
        <f>ASIN(SQRT((SIN(RADIANS(PARAMETERS!$D$8-D9469)/2)*SIN(RADIANS(PARAMETERS!$D$8-D9469)/2))+(COS(RADIANS(D9469))*COS(RADIANS(PARAMETERS!$D$8))*SIN(RADIANS(PARAMETERS!$D$9-C9469)/2)*SIN(RADIANS(PARAMETERS!$D$9-C9469)/2))))*2*3958.756</f>
        <v>1330.6680372586113</v>
      </c>
      <c r="F9469">
        <v>182.12190246582</v>
      </c>
      <c r="G9469">
        <v>209.56939697266</v>
      </c>
      <c r="H9469">
        <v>252.30230712891</v>
      </c>
      <c r="I9469">
        <v>290.32778930664</v>
      </c>
      <c r="J9469">
        <v>334.08474731445</v>
      </c>
      <c r="K9469" s="6">
        <f>IFERROR(EXP(TREND(LN($F$1:$J$1),LN(F9469:J9469),LN(Calculations!$B$3))),0)</f>
        <v>5.2134134242737704E-2</v>
      </c>
    </row>
    <row r="9470" spans="1:11" x14ac:dyDescent="0.35">
      <c r="A9470">
        <v>9467</v>
      </c>
      <c r="B9470" t="str">
        <f t="shared" si="147"/>
        <v>26-78.5</v>
      </c>
      <c r="C9470">
        <v>-78.254499412136994</v>
      </c>
      <c r="D9470">
        <v>25.853757800488001</v>
      </c>
      <c r="E9470">
        <f>ASIN(SQRT((SIN(RADIANS(PARAMETERS!$D$8-D9470)/2)*SIN(RADIANS(PARAMETERS!$D$8-D9470)/2))+(COS(RADIANS(D9470))*COS(RADIANS(PARAMETERS!$D$8))*SIN(RADIANS(PARAMETERS!$D$9-C9470)/2)*SIN(RADIANS(PARAMETERS!$D$9-C9470)/2))))*2*3958.756</f>
        <v>1345.398485158822</v>
      </c>
      <c r="F9470">
        <v>181.77592468262</v>
      </c>
      <c r="G9470">
        <v>209.16548156738</v>
      </c>
      <c r="H9470">
        <v>251.80676269531</v>
      </c>
      <c r="I9470">
        <v>289.74942016602</v>
      </c>
      <c r="J9470">
        <v>333.40985107422</v>
      </c>
      <c r="K9470" s="6">
        <f>IFERROR(EXP(TREND(LN($F$1:$J$1),LN(F9470:J9470),LN(Calculations!$B$3))),0)</f>
        <v>5.1656728446208132E-2</v>
      </c>
    </row>
    <row r="9471" spans="1:11" x14ac:dyDescent="0.35">
      <c r="A9471">
        <v>9468</v>
      </c>
      <c r="B9471" t="str">
        <f t="shared" si="147"/>
        <v>26-78.5</v>
      </c>
      <c r="C9471">
        <v>-78.525820747037997</v>
      </c>
      <c r="D9471">
        <v>25.853757800488001</v>
      </c>
      <c r="E9471">
        <f>ASIN(SQRT((SIN(RADIANS(PARAMETERS!$D$8-D9471)/2)*SIN(RADIANS(PARAMETERS!$D$8-D9471)/2))+(COS(RADIANS(D9471))*COS(RADIANS(PARAMETERS!$D$8))*SIN(RADIANS(PARAMETERS!$D$9-C9471)/2)*SIN(RADIANS(PARAMETERS!$D$9-C9471)/2))))*2*3958.756</f>
        <v>1360.1934197043297</v>
      </c>
      <c r="F9471">
        <v>181.22428894043</v>
      </c>
      <c r="G9471">
        <v>208.50877380371</v>
      </c>
      <c r="H9471">
        <v>250.9813079834</v>
      </c>
      <c r="I9471">
        <v>288.76931762695</v>
      </c>
      <c r="J9471">
        <v>332.24731445313</v>
      </c>
      <c r="K9471" s="6">
        <f>IFERROR(EXP(TREND(LN($F$1:$J$1),LN(F9471:J9471),LN(Calculations!$B$3))),0)</f>
        <v>5.0922675490037442E-2</v>
      </c>
    </row>
    <row r="9472" spans="1:11" x14ac:dyDescent="0.35">
      <c r="A9472">
        <v>9469</v>
      </c>
      <c r="B9472" t="str">
        <f t="shared" si="147"/>
        <v>26-79</v>
      </c>
      <c r="C9472">
        <v>-78.797142081939</v>
      </c>
      <c r="D9472">
        <v>25.853757800488001</v>
      </c>
      <c r="E9472">
        <f>ASIN(SQRT((SIN(RADIANS(PARAMETERS!$D$8-D9472)/2)*SIN(RADIANS(PARAMETERS!$D$8-D9472)/2))+(COS(RADIANS(D9472))*COS(RADIANS(PARAMETERS!$D$8))*SIN(RADIANS(PARAMETERS!$D$9-C9472)/2)*SIN(RADIANS(PARAMETERS!$D$9-C9472)/2))))*2*3958.756</f>
        <v>1375.0507165495435</v>
      </c>
      <c r="F9472">
        <v>180.31977844238</v>
      </c>
      <c r="G9472">
        <v>207.44059753418</v>
      </c>
      <c r="H9472">
        <v>249.60340881348</v>
      </c>
      <c r="I9472">
        <v>287.10461425781</v>
      </c>
      <c r="J9472">
        <v>330.24142456055</v>
      </c>
      <c r="K9472" s="6">
        <f>IFERROR(EXP(TREND(LN($F$1:$J$1),LN(F9472:J9472),LN(Calculations!$B$3))),0)</f>
        <v>4.9774016398369925E-2</v>
      </c>
    </row>
    <row r="9473" spans="1:11" x14ac:dyDescent="0.35">
      <c r="A9473">
        <v>9470</v>
      </c>
      <c r="B9473" t="str">
        <f t="shared" si="147"/>
        <v>26-79</v>
      </c>
      <c r="C9473">
        <v>-79.068463416840004</v>
      </c>
      <c r="D9473">
        <v>25.853757800488001</v>
      </c>
      <c r="E9473">
        <f>ASIN(SQRT((SIN(RADIANS(PARAMETERS!$D$8-D9473)/2)*SIN(RADIANS(PARAMETERS!$D$8-D9473)/2))+(COS(RADIANS(D9473))*COS(RADIANS(PARAMETERS!$D$8))*SIN(RADIANS(PARAMETERS!$D$9-C9473)/2)*SIN(RADIANS(PARAMETERS!$D$9-C9473)/2))))*2*3958.756</f>
        <v>1389.9683328890635</v>
      </c>
      <c r="F9473">
        <v>178.96490478516</v>
      </c>
      <c r="G9473">
        <v>206.0743560791</v>
      </c>
      <c r="H9473">
        <v>247.84092712402</v>
      </c>
      <c r="I9473">
        <v>284.97604370117</v>
      </c>
      <c r="J9473">
        <v>327.67837524414</v>
      </c>
      <c r="K9473" s="6">
        <f>IFERROR(EXP(TREND(LN($F$1:$J$1),LN(F9473:J9473),LN(Calculations!$B$3))),0)</f>
        <v>4.8108793573424437E-2</v>
      </c>
    </row>
    <row r="9474" spans="1:11" x14ac:dyDescent="0.35">
      <c r="A9474">
        <v>9471</v>
      </c>
      <c r="B9474" t="str">
        <f t="shared" si="147"/>
        <v>26-79.5</v>
      </c>
      <c r="C9474">
        <v>-79.339784751741007</v>
      </c>
      <c r="D9474">
        <v>25.853757800488001</v>
      </c>
      <c r="E9474">
        <f>ASIN(SQRT((SIN(RADIANS(PARAMETERS!$D$8-D9474)/2)*SIN(RADIANS(PARAMETERS!$D$8-D9474)/2))+(COS(RADIANS(D9474))*COS(RADIANS(PARAMETERS!$D$8))*SIN(RADIANS(PARAMETERS!$D$9-C9474)/2)*SIN(RADIANS(PARAMETERS!$D$9-C9474)/2))))*2*3958.756</f>
        <v>1404.944304036283</v>
      </c>
      <c r="F9474">
        <v>177.52592468262</v>
      </c>
      <c r="G9474">
        <v>204.68180847168</v>
      </c>
      <c r="H9474">
        <v>246.03753662109</v>
      </c>
      <c r="I9474">
        <v>282.79257202148</v>
      </c>
      <c r="J9474">
        <v>325.04345703125</v>
      </c>
      <c r="K9474" s="6">
        <f>IFERROR(EXP(TREND(LN($F$1:$J$1),LN(F9474:J9474),LN(Calculations!$B$3))),0)</f>
        <v>4.639865164941033E-2</v>
      </c>
    </row>
    <row r="9475" spans="1:11" x14ac:dyDescent="0.35">
      <c r="A9475">
        <v>9472</v>
      </c>
      <c r="B9475" t="str">
        <f t="shared" si="147"/>
        <v>26-79.5</v>
      </c>
      <c r="C9475">
        <v>-79.611106086641996</v>
      </c>
      <c r="D9475">
        <v>25.853757800488001</v>
      </c>
      <c r="E9475">
        <f>ASIN(SQRT((SIN(RADIANS(PARAMETERS!$D$8-D9475)/2)*SIN(RADIANS(PARAMETERS!$D$8-D9475)/2))+(COS(RADIANS(D9475))*COS(RADIANS(PARAMETERS!$D$8))*SIN(RADIANS(PARAMETERS!$D$9-C9475)/2)*SIN(RADIANS(PARAMETERS!$D$9-C9475)/2))))*2*3958.756</f>
        <v>1419.9767401390516</v>
      </c>
      <c r="F9475">
        <v>176.25170898438</v>
      </c>
      <c r="G9475">
        <v>203.43238830566</v>
      </c>
      <c r="H9475">
        <v>244.41261291504</v>
      </c>
      <c r="I9475">
        <v>280.81954956055</v>
      </c>
      <c r="J9475">
        <v>322.65615844727</v>
      </c>
      <c r="K9475" s="6">
        <f>IFERROR(EXP(TREND(LN($F$1:$J$1),LN(F9475:J9475),LN(Calculations!$B$3))),0)</f>
        <v>4.4927273851213013E-2</v>
      </c>
    </row>
    <row r="9476" spans="1:11" x14ac:dyDescent="0.35">
      <c r="A9476">
        <v>9473</v>
      </c>
      <c r="B9476" t="str">
        <f t="shared" si="147"/>
        <v>26-80</v>
      </c>
      <c r="C9476">
        <v>-79.882427421542999</v>
      </c>
      <c r="D9476">
        <v>25.853757800488001</v>
      </c>
      <c r="E9476">
        <f>ASIN(SQRT((SIN(RADIANS(PARAMETERS!$D$8-D9476)/2)*SIN(RADIANS(PARAMETERS!$D$8-D9476)/2))+(COS(RADIANS(D9476))*COS(RADIANS(PARAMETERS!$D$8))*SIN(RADIANS(PARAMETERS!$D$9-C9476)/2)*SIN(RADIANS(PARAMETERS!$D$9-C9476)/2))))*2*3958.756</f>
        <v>1435.0638230289537</v>
      </c>
      <c r="F9476">
        <v>175.13465881348</v>
      </c>
      <c r="G9476">
        <v>202.33282470703</v>
      </c>
      <c r="H9476">
        <v>242.99003601074</v>
      </c>
      <c r="I9476">
        <v>279.09808349609</v>
      </c>
      <c r="J9476">
        <v>320.57946777344</v>
      </c>
      <c r="K9476" s="6">
        <f>IFERROR(EXP(TREND(LN($F$1:$J$1),LN(F9476:J9476),LN(Calculations!$B$3))),0)</f>
        <v>4.3658813846897321E-2</v>
      </c>
    </row>
    <row r="9477" spans="1:11" x14ac:dyDescent="0.35">
      <c r="A9477">
        <v>9474</v>
      </c>
      <c r="B9477" t="str">
        <f t="shared" ref="B9477:B9540" si="148">MROUND(D9477,1)&amp;MROUND(C9477,-0.5)</f>
        <v>26-80</v>
      </c>
      <c r="C9477">
        <v>-80.153748756444003</v>
      </c>
      <c r="D9477">
        <v>25.853757800488001</v>
      </c>
      <c r="E9477">
        <f>ASIN(SQRT((SIN(RADIANS(PARAMETERS!$D$8-D9477)/2)*SIN(RADIANS(PARAMETERS!$D$8-D9477)/2))+(COS(RADIANS(D9477))*COS(RADIANS(PARAMETERS!$D$8))*SIN(RADIANS(PARAMETERS!$D$9-C9477)/2)*SIN(RADIANS(PARAMETERS!$D$9-C9477)/2))))*2*3958.756</f>
        <v>1450.2038032005019</v>
      </c>
      <c r="F9477">
        <v>174.06462097168</v>
      </c>
      <c r="G9477">
        <v>201.25196838379</v>
      </c>
      <c r="H9477">
        <v>241.57550048828</v>
      </c>
      <c r="I9477">
        <v>277.37310791016</v>
      </c>
      <c r="J9477">
        <v>318.48394775391</v>
      </c>
      <c r="K9477" s="6">
        <f>IFERROR(EXP(TREND(LN($F$1:$J$1),LN(F9477:J9477),LN(Calculations!$B$3))),0)</f>
        <v>4.2479245280520703E-2</v>
      </c>
    </row>
    <row r="9478" spans="1:11" x14ac:dyDescent="0.35">
      <c r="A9478">
        <v>9475</v>
      </c>
      <c r="B9478" t="str">
        <f t="shared" si="148"/>
        <v>26-80.5</v>
      </c>
      <c r="C9478">
        <v>-80.425070091345006</v>
      </c>
      <c r="D9478">
        <v>25.853757800488001</v>
      </c>
      <c r="E9478">
        <f>ASIN(SQRT((SIN(RADIANS(PARAMETERS!$D$8-D9478)/2)*SIN(RADIANS(PARAMETERS!$D$8-D9478)/2))+(COS(RADIANS(D9478))*COS(RADIANS(PARAMETERS!$D$8))*SIN(RADIANS(PARAMETERS!$D$9-C9478)/2)*SIN(RADIANS(PARAMETERS!$D$9-C9478)/2))))*2*3958.756</f>
        <v>1465.3949969163832</v>
      </c>
      <c r="F9478">
        <v>173.03330993652</v>
      </c>
      <c r="G9478">
        <v>200.20582580566</v>
      </c>
      <c r="H9478">
        <v>240.19477844238</v>
      </c>
      <c r="I9478">
        <v>275.67999267578</v>
      </c>
      <c r="J9478">
        <v>316.41677856445</v>
      </c>
      <c r="K9478" s="6">
        <f>IFERROR(EXP(TREND(LN($F$1:$J$1),LN(F9478:J9478),LN(Calculations!$B$3))),0)</f>
        <v>4.1372844300336387E-2</v>
      </c>
    </row>
    <row r="9479" spans="1:11" x14ac:dyDescent="0.35">
      <c r="A9479">
        <v>9476</v>
      </c>
      <c r="B9479" t="str">
        <f t="shared" si="148"/>
        <v>26-80.5</v>
      </c>
      <c r="C9479">
        <v>-80.696391426245995</v>
      </c>
      <c r="D9479">
        <v>25.853757800488001</v>
      </c>
      <c r="E9479">
        <f>ASIN(SQRT((SIN(RADIANS(PARAMETERS!$D$8-D9479)/2)*SIN(RADIANS(PARAMETERS!$D$8-D9479)/2))+(COS(RADIANS(D9479))*COS(RADIANS(PARAMETERS!$D$8))*SIN(RADIANS(PARAMETERS!$D$9-C9479)/2)*SIN(RADIANS(PARAMETERS!$D$9-C9479)/2))))*2*3958.756</f>
        <v>1480.6357834347568</v>
      </c>
      <c r="F9479">
        <v>172.09657287598</v>
      </c>
      <c r="G9479">
        <v>199.28779602051</v>
      </c>
      <c r="H9479">
        <v>238.98959350586</v>
      </c>
      <c r="I9479">
        <v>274.20715332031</v>
      </c>
      <c r="J9479">
        <v>314.62399291992</v>
      </c>
      <c r="K9479" s="6">
        <f>IFERROR(EXP(TREND(LN($F$1:$J$1),LN(F9479:J9479),LN(Calculations!$B$3))),0)</f>
        <v>4.0383826414241174E-2</v>
      </c>
    </row>
    <row r="9480" spans="1:11" x14ac:dyDescent="0.35">
      <c r="A9480">
        <v>9477</v>
      </c>
      <c r="B9480" t="str">
        <f t="shared" si="148"/>
        <v>26-81</v>
      </c>
      <c r="C9480">
        <v>-80.967712761146998</v>
      </c>
      <c r="D9480">
        <v>25.853757800488001</v>
      </c>
      <c r="E9480">
        <f>ASIN(SQRT((SIN(RADIANS(PARAMETERS!$D$8-D9480)/2)*SIN(RADIANS(PARAMETERS!$D$8-D9480)/2))+(COS(RADIANS(D9480))*COS(RADIANS(PARAMETERS!$D$8))*SIN(RADIANS(PARAMETERS!$D$9-C9480)/2)*SIN(RADIANS(PARAMETERS!$D$9-C9480)/2))))*2*3958.756</f>
        <v>1495.9246023545275</v>
      </c>
      <c r="F9480">
        <v>171.33116149902</v>
      </c>
      <c r="G9480">
        <v>198.50059509277</v>
      </c>
      <c r="H9480">
        <v>237.94604492188</v>
      </c>
      <c r="I9480">
        <v>272.92352294922</v>
      </c>
      <c r="J9480">
        <v>313.05221557617</v>
      </c>
      <c r="K9480" s="6">
        <f>IFERROR(EXP(TREND(LN($F$1:$J$1),LN(F9480:J9480),LN(Calculations!$B$3))),0)</f>
        <v>3.9591687209587417E-2</v>
      </c>
    </row>
    <row r="9481" spans="1:11" x14ac:dyDescent="0.35">
      <c r="A9481">
        <v>9478</v>
      </c>
      <c r="B9481" t="str">
        <f t="shared" si="148"/>
        <v>26-81</v>
      </c>
      <c r="C9481">
        <v>-81.239034096048002</v>
      </c>
      <c r="D9481">
        <v>25.853757800488001</v>
      </c>
      <c r="E9481">
        <f>ASIN(SQRT((SIN(RADIANS(PARAMETERS!$D$8-D9481)/2)*SIN(RADIANS(PARAMETERS!$D$8-D9481)/2))+(COS(RADIANS(D9481))*COS(RADIANS(PARAMETERS!$D$8))*SIN(RADIANS(PARAMETERS!$D$9-C9481)/2)*SIN(RADIANS(PARAMETERS!$D$9-C9481)/2))))*2*3958.756</f>
        <v>1511.2599510744603</v>
      </c>
      <c r="F9481">
        <v>170.81874084473</v>
      </c>
      <c r="G9481">
        <v>197.91461181641</v>
      </c>
      <c r="H9481">
        <v>237.17233276367</v>
      </c>
      <c r="I9481">
        <v>271.97396850586</v>
      </c>
      <c r="J9481">
        <v>311.8916015625</v>
      </c>
      <c r="K9481" s="6">
        <f>IFERROR(EXP(TREND(LN($F$1:$J$1),LN(F9481:J9481),LN(Calculations!$B$3))),0)</f>
        <v>3.9058475829831456E-2</v>
      </c>
    </row>
    <row r="9482" spans="1:11" x14ac:dyDescent="0.35">
      <c r="A9482">
        <v>9479</v>
      </c>
      <c r="B9482" t="str">
        <f t="shared" si="148"/>
        <v>26-81.5</v>
      </c>
      <c r="C9482">
        <v>-81.510355430949005</v>
      </c>
      <c r="D9482">
        <v>25.853757800488001</v>
      </c>
      <c r="E9482">
        <f>ASIN(SQRT((SIN(RADIANS(PARAMETERS!$D$8-D9482)/2)*SIN(RADIANS(PARAMETERS!$D$8-D9482)/2))+(COS(RADIANS(D9482))*COS(RADIANS(PARAMETERS!$D$8))*SIN(RADIANS(PARAMETERS!$D$9-C9482)/2)*SIN(RADIANS(PARAMETERS!$D$9-C9482)/2))))*2*3958.756</f>
        <v>1526.6403823620201</v>
      </c>
      <c r="F9482">
        <v>170.54898071289</v>
      </c>
      <c r="G9482">
        <v>197.59519958496</v>
      </c>
      <c r="H9482">
        <v>236.7734375</v>
      </c>
      <c r="I9482">
        <v>271.50247192383</v>
      </c>
      <c r="J9482">
        <v>311.33471679688</v>
      </c>
      <c r="K9482" s="6">
        <f>IFERROR(EXP(TREND(LN($F$1:$J$1),LN(F9482:J9482),LN(Calculations!$B$3))),0)</f>
        <v>3.8761702715826185E-2</v>
      </c>
    </row>
    <row r="9483" spans="1:11" x14ac:dyDescent="0.35">
      <c r="A9483">
        <v>9480</v>
      </c>
      <c r="B9483" t="str">
        <f t="shared" si="148"/>
        <v>26-82</v>
      </c>
      <c r="C9483">
        <v>-81.781676765849994</v>
      </c>
      <c r="D9483">
        <v>25.853757800488001</v>
      </c>
      <c r="E9483">
        <f>ASIN(SQRT((SIN(RADIANS(PARAMETERS!$D$8-D9483)/2)*SIN(RADIANS(PARAMETERS!$D$8-D9483)/2))+(COS(RADIANS(D9483))*COS(RADIANS(PARAMETERS!$D$8))*SIN(RADIANS(PARAMETERS!$D$9-C9483)/2)*SIN(RADIANS(PARAMETERS!$D$9-C9483)/2))))*2*3958.756</f>
        <v>1542.0645020278125</v>
      </c>
      <c r="F9483">
        <v>170.32148742676</v>
      </c>
      <c r="G9483">
        <v>197.32539367676</v>
      </c>
      <c r="H9483">
        <v>236.43585205078</v>
      </c>
      <c r="I9483">
        <v>271.10290527344</v>
      </c>
      <c r="J9483">
        <v>310.86209106445</v>
      </c>
      <c r="K9483" s="6">
        <f>IFERROR(EXP(TREND(LN($F$1:$J$1),LN(F9483:J9483),LN(Calculations!$B$3))),0)</f>
        <v>3.8513080861197133E-2</v>
      </c>
    </row>
    <row r="9484" spans="1:11" x14ac:dyDescent="0.35">
      <c r="A9484">
        <v>9481</v>
      </c>
      <c r="B9484" t="str">
        <f t="shared" si="148"/>
        <v>26-82</v>
      </c>
      <c r="C9484">
        <v>-82.052998100750997</v>
      </c>
      <c r="D9484">
        <v>25.853757800488001</v>
      </c>
      <c r="E9484">
        <f>ASIN(SQRT((SIN(RADIANS(PARAMETERS!$D$8-D9484)/2)*SIN(RADIANS(PARAMETERS!$D$8-D9484)/2))+(COS(RADIANS(D9484))*COS(RADIANS(PARAMETERS!$D$8))*SIN(RADIANS(PARAMETERS!$D$9-C9484)/2)*SIN(RADIANS(PARAMETERS!$D$9-C9484)/2))))*2*3958.756</f>
        <v>1557.5309667015467</v>
      </c>
      <c r="F9484">
        <v>170.3088684082</v>
      </c>
      <c r="G9484">
        <v>197.33541870117</v>
      </c>
      <c r="H9484">
        <v>236.48681640625</v>
      </c>
      <c r="I9484">
        <v>271.19528198242</v>
      </c>
      <c r="J9484">
        <v>311.00708007813</v>
      </c>
      <c r="K9484" s="6">
        <f>IFERROR(EXP(TREND(LN($F$1:$J$1),LN(F9484:J9484),LN(Calculations!$B$3))),0)</f>
        <v>3.847611684779511E-2</v>
      </c>
    </row>
    <row r="9485" spans="1:11" x14ac:dyDescent="0.35">
      <c r="A9485">
        <v>9482</v>
      </c>
      <c r="B9485" t="str">
        <f t="shared" si="148"/>
        <v>26-82.5</v>
      </c>
      <c r="C9485">
        <v>-82.324319435652001</v>
      </c>
      <c r="D9485">
        <v>25.853757800488001</v>
      </c>
      <c r="E9485">
        <f>ASIN(SQRT((SIN(RADIANS(PARAMETERS!$D$8-D9485)/2)*SIN(RADIANS(PARAMETERS!$D$8-D9485)/2))+(COS(RADIANS(D9485))*COS(RADIANS(PARAMETERS!$D$8))*SIN(RADIANS(PARAMETERS!$D$9-C9485)/2)*SIN(RADIANS(PARAMETERS!$D$9-C9485)/2))))*2*3958.756</f>
        <v>1573.0384817055087</v>
      </c>
      <c r="F9485">
        <v>170.70829772949</v>
      </c>
      <c r="G9485">
        <v>197.85165405273</v>
      </c>
      <c r="H9485">
        <v>237.24685668945</v>
      </c>
      <c r="I9485">
        <v>272.18963623047</v>
      </c>
      <c r="J9485">
        <v>312.28833007813</v>
      </c>
      <c r="K9485" s="6">
        <f>IFERROR(EXP(TREND(LN($F$1:$J$1),LN(F9485:J9485),LN(Calculations!$B$3))),0)</f>
        <v>3.8837489230733588E-2</v>
      </c>
    </row>
    <row r="9486" spans="1:11" x14ac:dyDescent="0.35">
      <c r="A9486">
        <v>9483</v>
      </c>
      <c r="B9486" t="str">
        <f t="shared" si="148"/>
        <v>26-82.5</v>
      </c>
      <c r="C9486">
        <v>-82.595640770553004</v>
      </c>
      <c r="D9486">
        <v>25.853757800488001</v>
      </c>
      <c r="E9486">
        <f>ASIN(SQRT((SIN(RADIANS(PARAMETERS!$D$8-D9486)/2)*SIN(RADIANS(PARAMETERS!$D$8-D9486)/2))+(COS(RADIANS(D9486))*COS(RADIANS(PARAMETERS!$D$8))*SIN(RADIANS(PARAMETERS!$D$9-C9486)/2)*SIN(RADIANS(PARAMETERS!$D$9-C9486)/2))))*2*3958.756</f>
        <v>1588.5857990216034</v>
      </c>
      <c r="F9486">
        <v>171.62213134766</v>
      </c>
      <c r="G9486">
        <v>198.75816345215</v>
      </c>
      <c r="H9486">
        <v>238.53204345703</v>
      </c>
      <c r="I9486">
        <v>273.83544921875</v>
      </c>
      <c r="J9486">
        <v>314.37249755859</v>
      </c>
      <c r="K9486" s="6">
        <f>IFERROR(EXP(TREND(LN($F$1:$J$1),LN(F9486:J9486),LN(Calculations!$B$3))),0)</f>
        <v>3.9703661981555498E-2</v>
      </c>
    </row>
    <row r="9487" spans="1:11" x14ac:dyDescent="0.35">
      <c r="A9487">
        <v>9484</v>
      </c>
      <c r="B9487" t="str">
        <f t="shared" si="148"/>
        <v>26-83</v>
      </c>
      <c r="C9487">
        <v>-82.866962105453993</v>
      </c>
      <c r="D9487">
        <v>25.853757800488001</v>
      </c>
      <c r="E9487">
        <f>ASIN(SQRT((SIN(RADIANS(PARAMETERS!$D$8-D9487)/2)*SIN(RADIANS(PARAMETERS!$D$8-D9487)/2))+(COS(RADIANS(D9487))*COS(RADIANS(PARAMETERS!$D$8))*SIN(RADIANS(PARAMETERS!$D$9-C9487)/2)*SIN(RADIANS(PARAMETERS!$D$9-C9487)/2))))*2*3958.756</f>
        <v>1604.1717153481018</v>
      </c>
      <c r="F9487">
        <v>172.6706237793</v>
      </c>
      <c r="G9487">
        <v>199.7650604248</v>
      </c>
      <c r="H9487">
        <v>239.97285461426</v>
      </c>
      <c r="I9487">
        <v>275.6904296875</v>
      </c>
      <c r="J9487">
        <v>316.73190307617</v>
      </c>
      <c r="K9487" s="6">
        <f>IFERROR(EXP(TREND(LN($F$1:$J$1),LN(F9487:J9487),LN(Calculations!$B$3))),0)</f>
        <v>4.069851868024655E-2</v>
      </c>
    </row>
    <row r="9488" spans="1:11" x14ac:dyDescent="0.35">
      <c r="A9488">
        <v>9485</v>
      </c>
      <c r="B9488" t="str">
        <f t="shared" si="148"/>
        <v>26-83</v>
      </c>
      <c r="C9488">
        <v>-83.138283440354996</v>
      </c>
      <c r="D9488">
        <v>25.853757800488001</v>
      </c>
      <c r="E9488">
        <f>ASIN(SQRT((SIN(RADIANS(PARAMETERS!$D$8-D9488)/2)*SIN(RADIANS(PARAMETERS!$D$8-D9488)/2))+(COS(RADIANS(D9488))*COS(RADIANS(PARAMETERS!$D$8))*SIN(RADIANS(PARAMETERS!$D$9-C9488)/2)*SIN(RADIANS(PARAMETERS!$D$9-C9488)/2))))*2*3958.756</f>
        <v>1619.7950702423498</v>
      </c>
      <c r="F9488">
        <v>173.60942077637</v>
      </c>
      <c r="G9488">
        <v>200.71626281738</v>
      </c>
      <c r="H9488">
        <v>241.37908935547</v>
      </c>
      <c r="I9488">
        <v>277.53457641602</v>
      </c>
      <c r="J9488">
        <v>319.11273193359</v>
      </c>
      <c r="K9488" s="6">
        <f>IFERROR(EXP(TREND(LN($F$1:$J$1),LN(F9488:J9488),LN(Calculations!$B$3))),0)</f>
        <v>4.1564618749987618E-2</v>
      </c>
    </row>
    <row r="9489" spans="1:11" x14ac:dyDescent="0.35">
      <c r="A9489">
        <v>9486</v>
      </c>
      <c r="B9489" t="str">
        <f t="shared" si="148"/>
        <v>26-83.5</v>
      </c>
      <c r="C9489">
        <v>-83.409604775255005</v>
      </c>
      <c r="D9489">
        <v>25.853757800488001</v>
      </c>
      <c r="E9489">
        <f>ASIN(SQRT((SIN(RADIANS(PARAMETERS!$D$8-D9489)/2)*SIN(RADIANS(PARAMETERS!$D$8-D9489)/2))+(COS(RADIANS(D9489))*COS(RADIANS(PARAMETERS!$D$8))*SIN(RADIANS(PARAMETERS!$D$9-C9489)/2)*SIN(RADIANS(PARAMETERS!$D$9-C9489)/2))))*2*3958.756</f>
        <v>1635.4547443457004</v>
      </c>
      <c r="F9489">
        <v>174.36915588379</v>
      </c>
      <c r="G9489">
        <v>201.48699951172</v>
      </c>
      <c r="H9489">
        <v>242.53747558594</v>
      </c>
      <c r="I9489">
        <v>279.06726074219</v>
      </c>
      <c r="J9489">
        <v>321.10528564453</v>
      </c>
      <c r="K9489" s="6">
        <f>IFERROR(EXP(TREND(LN($F$1:$J$1),LN(F9489:J9489),LN(Calculations!$B$3))),0)</f>
        <v>4.2255302130624763E-2</v>
      </c>
    </row>
    <row r="9490" spans="1:11" x14ac:dyDescent="0.35">
      <c r="A9490">
        <v>9487</v>
      </c>
      <c r="B9490" t="str">
        <f t="shared" si="148"/>
        <v>26-83.5</v>
      </c>
      <c r="C9490">
        <v>-83.680926110155994</v>
      </c>
      <c r="D9490">
        <v>25.853757800488001</v>
      </c>
      <c r="E9490">
        <f>ASIN(SQRT((SIN(RADIANS(PARAMETERS!$D$8-D9490)/2)*SIN(RADIANS(PARAMETERS!$D$8-D9490)/2))+(COS(RADIANS(D9490))*COS(RADIANS(PARAMETERS!$D$8))*SIN(RADIANS(PARAMETERS!$D$9-C9490)/2)*SIN(RADIANS(PARAMETERS!$D$9-C9490)/2))))*2*3958.756</f>
        <v>1651.1496576874965</v>
      </c>
      <c r="F9490">
        <v>175.05342102051</v>
      </c>
      <c r="G9490">
        <v>202.19664001465</v>
      </c>
      <c r="H9490">
        <v>243.62145996094</v>
      </c>
      <c r="I9490">
        <v>280.51373291016</v>
      </c>
      <c r="J9490">
        <v>322.99816894531</v>
      </c>
      <c r="K9490" s="6">
        <f>IFERROR(EXP(TREND(LN($F$1:$J$1),LN(F9490:J9490),LN(Calculations!$B$3))),0)</f>
        <v>4.2865481614311453E-2</v>
      </c>
    </row>
    <row r="9491" spans="1:11" x14ac:dyDescent="0.35">
      <c r="A9491">
        <v>9488</v>
      </c>
      <c r="B9491" t="str">
        <f t="shared" si="148"/>
        <v>26-84</v>
      </c>
      <c r="C9491">
        <v>-83.952247445056997</v>
      </c>
      <c r="D9491">
        <v>25.853757800488001</v>
      </c>
      <c r="E9491">
        <f>ASIN(SQRT((SIN(RADIANS(PARAMETERS!$D$8-D9491)/2)*SIN(RADIANS(PARAMETERS!$D$8-D9491)/2))+(COS(RADIANS(D9491))*COS(RADIANS(PARAMETERS!$D$8))*SIN(RADIANS(PARAMETERS!$D$9-C9491)/2)*SIN(RADIANS(PARAMETERS!$D$9-C9491)/2))))*2*3958.756</f>
        <v>1666.8787680637968</v>
      </c>
      <c r="F9491">
        <v>175.73016357422</v>
      </c>
      <c r="G9491">
        <v>202.91268920898</v>
      </c>
      <c r="H9491">
        <v>244.72955322266</v>
      </c>
      <c r="I9491">
        <v>282.00250244141</v>
      </c>
      <c r="J9491">
        <v>324.9567565918</v>
      </c>
      <c r="K9491" s="6">
        <f>IFERROR(EXP(TREND(LN($F$1:$J$1),LN(F9491:J9491),LN(Calculations!$B$3))),0)</f>
        <v>4.3458016016746745E-2</v>
      </c>
    </row>
    <row r="9492" spans="1:11" x14ac:dyDescent="0.35">
      <c r="A9492">
        <v>9489</v>
      </c>
      <c r="B9492" t="str">
        <f t="shared" si="148"/>
        <v>26-84</v>
      </c>
      <c r="C9492">
        <v>-84.223568779958001</v>
      </c>
      <c r="D9492">
        <v>25.853757800488001</v>
      </c>
      <c r="E9492">
        <f>ASIN(SQRT((SIN(RADIANS(PARAMETERS!$D$8-D9492)/2)*SIN(RADIANS(PARAMETERS!$D$8-D9492)/2))+(COS(RADIANS(D9492))*COS(RADIANS(PARAMETERS!$D$8))*SIN(RADIANS(PARAMETERS!$D$9-C9492)/2)*SIN(RADIANS(PARAMETERS!$D$9-C9492)/2))))*2*3958.756</f>
        <v>1682.6410694886733</v>
      </c>
      <c r="F9492">
        <v>176.3603515625</v>
      </c>
      <c r="G9492">
        <v>203.55796813965</v>
      </c>
      <c r="H9492">
        <v>245.73454284668</v>
      </c>
      <c r="I9492">
        <v>283.35717773438</v>
      </c>
      <c r="J9492">
        <v>326.74340820313</v>
      </c>
      <c r="K9492" s="6">
        <f>IFERROR(EXP(TREND(LN($F$1:$J$1),LN(F9492:J9492),LN(Calculations!$B$3))),0)</f>
        <v>4.4007981777019825E-2</v>
      </c>
    </row>
    <row r="9493" spans="1:11" x14ac:dyDescent="0.35">
      <c r="A9493">
        <v>9490</v>
      </c>
      <c r="B9493" t="str">
        <f t="shared" si="148"/>
        <v>26-84.5</v>
      </c>
      <c r="C9493">
        <v>-84.494890114859004</v>
      </c>
      <c r="D9493">
        <v>25.853757800488001</v>
      </c>
      <c r="E9493">
        <f>ASIN(SQRT((SIN(RADIANS(PARAMETERS!$D$8-D9493)/2)*SIN(RADIANS(PARAMETERS!$D$8-D9493)/2))+(COS(RADIANS(D9493))*COS(RADIANS(PARAMETERS!$D$8))*SIN(RADIANS(PARAMETERS!$D$9-C9493)/2)*SIN(RADIANS(PARAMETERS!$D$9-C9493)/2))))*2*3958.756</f>
        <v>1698.4355907140368</v>
      </c>
      <c r="F9493">
        <v>176.86645507813</v>
      </c>
      <c r="G9493">
        <v>204.12866210938</v>
      </c>
      <c r="H9493">
        <v>246.64862060547</v>
      </c>
      <c r="I9493">
        <v>284.60687255859</v>
      </c>
      <c r="J9493">
        <v>328.40927124023</v>
      </c>
      <c r="K9493" s="6">
        <f>IFERROR(EXP(TREND(LN($F$1:$J$1),LN(F9493:J9493),LN(Calculations!$B$3))),0)</f>
        <v>4.4422660739235259E-2</v>
      </c>
    </row>
    <row r="9494" spans="1:11" x14ac:dyDescent="0.35">
      <c r="A9494">
        <v>9491</v>
      </c>
      <c r="B9494" t="str">
        <f t="shared" si="148"/>
        <v>26-85</v>
      </c>
      <c r="C9494">
        <v>-84.766211449759993</v>
      </c>
      <c r="D9494">
        <v>25.853757800488001</v>
      </c>
      <c r="E9494">
        <f>ASIN(SQRT((SIN(RADIANS(PARAMETERS!$D$8-D9494)/2)*SIN(RADIANS(PARAMETERS!$D$8-D9494)/2))+(COS(RADIANS(D9494))*COS(RADIANS(PARAMETERS!$D$8))*SIN(RADIANS(PARAMETERS!$D$9-C9494)/2)*SIN(RADIANS(PARAMETERS!$D$9-C9494)/2))))*2*3958.756</f>
        <v>1714.2613938152447</v>
      </c>
      <c r="F9494">
        <v>177.20846557617</v>
      </c>
      <c r="G9494">
        <v>204.6188659668</v>
      </c>
      <c r="H9494">
        <v>247.46801757813</v>
      </c>
      <c r="I9494">
        <v>285.75024414063</v>
      </c>
      <c r="J9494">
        <v>329.95663452148</v>
      </c>
      <c r="K9494" s="6">
        <f>IFERROR(EXP(TREND(LN($F$1:$J$1),LN(F9494:J9494),LN(Calculations!$B$3))),0)</f>
        <v>4.4656799161172718E-2</v>
      </c>
    </row>
    <row r="9495" spans="1:11" x14ac:dyDescent="0.35">
      <c r="A9495">
        <v>9492</v>
      </c>
      <c r="B9495" t="str">
        <f t="shared" si="148"/>
        <v>26-85</v>
      </c>
      <c r="C9495">
        <v>-85.037532784660996</v>
      </c>
      <c r="D9495">
        <v>25.853757800488001</v>
      </c>
      <c r="E9495">
        <f>ASIN(SQRT((SIN(RADIANS(PARAMETERS!$D$8-D9495)/2)*SIN(RADIANS(PARAMETERS!$D$8-D9495)/2))+(COS(RADIANS(D9495))*COS(RADIANS(PARAMETERS!$D$8))*SIN(RADIANS(PARAMETERS!$D$9-C9495)/2)*SIN(RADIANS(PARAMETERS!$D$9-C9495)/2))))*2*3958.756</f>
        <v>1730.1175728394815</v>
      </c>
      <c r="F9495">
        <v>177.33547973633</v>
      </c>
      <c r="G9495">
        <v>204.87515258789</v>
      </c>
      <c r="H9495">
        <v>247.95300292969</v>
      </c>
      <c r="I9495">
        <v>286.46295166016</v>
      </c>
      <c r="J9495">
        <v>330.95574951172</v>
      </c>
      <c r="K9495" s="6">
        <f>IFERROR(EXP(TREND(LN($F$1:$J$1),LN(F9495:J9495),LN(Calculations!$B$3))),0)</f>
        <v>4.4677998344608602E-2</v>
      </c>
    </row>
    <row r="9496" spans="1:11" x14ac:dyDescent="0.35">
      <c r="A9496">
        <v>9493</v>
      </c>
      <c r="B9496" t="str">
        <f t="shared" si="148"/>
        <v>26-85.5</v>
      </c>
      <c r="C9496">
        <v>-85.308854119562</v>
      </c>
      <c r="D9496">
        <v>25.853757800488001</v>
      </c>
      <c r="E9496">
        <f>ASIN(SQRT((SIN(RADIANS(PARAMETERS!$D$8-D9496)/2)*SIN(RADIANS(PARAMETERS!$D$8-D9496)/2))+(COS(RADIANS(D9496))*COS(RADIANS(PARAMETERS!$D$8))*SIN(RADIANS(PARAMETERS!$D$9-C9496)/2)*SIN(RADIANS(PARAMETERS!$D$9-C9496)/2))))*2*3958.756</f>
        <v>1746.0032525140555</v>
      </c>
      <c r="F9496">
        <v>177.44355773926</v>
      </c>
      <c r="G9496">
        <v>205.10469055176</v>
      </c>
      <c r="H9496">
        <v>248.39796447754</v>
      </c>
      <c r="I9496">
        <v>287.12286376953</v>
      </c>
      <c r="J9496">
        <v>331.88632202148</v>
      </c>
      <c r="K9496" s="6">
        <f>IFERROR(EXP(TREND(LN($F$1:$J$1),LN(F9496:J9496),LN(Calculations!$B$3))),0)</f>
        <v>4.468239060788752E-2</v>
      </c>
    </row>
    <row r="9497" spans="1:11" x14ac:dyDescent="0.35">
      <c r="A9497">
        <v>9494</v>
      </c>
      <c r="B9497" t="str">
        <f t="shared" si="148"/>
        <v>26-85.5</v>
      </c>
      <c r="C9497">
        <v>-85.580175454463003</v>
      </c>
      <c r="D9497">
        <v>25.853757800488001</v>
      </c>
      <c r="E9497">
        <f>ASIN(SQRT((SIN(RADIANS(PARAMETERS!$D$8-D9497)/2)*SIN(RADIANS(PARAMETERS!$D$8-D9497)/2))+(COS(RADIANS(D9497))*COS(RADIANS(PARAMETERS!$D$8))*SIN(RADIANS(PARAMETERS!$D$9-C9497)/2)*SIN(RADIANS(PARAMETERS!$D$9-C9497)/2))))*2*3958.756</f>
        <v>1761.9175870118993</v>
      </c>
      <c r="F9497">
        <v>177.57281494141</v>
      </c>
      <c r="G9497">
        <v>205.35833740234</v>
      </c>
      <c r="H9497">
        <v>248.87176513672</v>
      </c>
      <c r="I9497">
        <v>287.81594848633</v>
      </c>
      <c r="J9497">
        <v>332.85537719727</v>
      </c>
      <c r="K9497" s="6">
        <f>IFERROR(EXP(TREND(LN($F$1:$J$1),LN(F9497:J9497),LN(Calculations!$B$3))),0)</f>
        <v>4.4712711999115355E-2</v>
      </c>
    </row>
    <row r="9498" spans="1:11" x14ac:dyDescent="0.35">
      <c r="A9498">
        <v>9495</v>
      </c>
      <c r="B9498" t="str">
        <f t="shared" si="148"/>
        <v>26-86</v>
      </c>
      <c r="C9498">
        <v>-85.851496789364006</v>
      </c>
      <c r="D9498">
        <v>25.853757800488001</v>
      </c>
      <c r="E9498">
        <f>ASIN(SQRT((SIN(RADIANS(PARAMETERS!$D$8-D9498)/2)*SIN(RADIANS(PARAMETERS!$D$8-D9498)/2))+(COS(RADIANS(D9498))*COS(RADIANS(PARAMETERS!$D$8))*SIN(RADIANS(PARAMETERS!$D$9-C9498)/2)*SIN(RADIANS(PARAMETERS!$D$9-C9498)/2))))*2*3958.756</f>
        <v>1777.8597587716461</v>
      </c>
      <c r="F9498">
        <v>177.6324005127</v>
      </c>
      <c r="G9498">
        <v>205.4981842041</v>
      </c>
      <c r="H9498">
        <v>249.15469360352</v>
      </c>
      <c r="I9498">
        <v>288.24221801758</v>
      </c>
      <c r="J9498">
        <v>333.46273803711</v>
      </c>
      <c r="K9498" s="6">
        <f>IFERROR(EXP(TREND(LN($F$1:$J$1),LN(F9498:J9498),LN(Calculations!$B$3))),0)</f>
        <v>4.4699253213822565E-2</v>
      </c>
    </row>
    <row r="9499" spans="1:11" x14ac:dyDescent="0.35">
      <c r="A9499">
        <v>9496</v>
      </c>
      <c r="B9499" t="str">
        <f t="shared" si="148"/>
        <v>26-86</v>
      </c>
      <c r="C9499">
        <v>-86.122818124264995</v>
      </c>
      <c r="D9499">
        <v>25.853757800488001</v>
      </c>
      <c r="E9499">
        <f>ASIN(SQRT((SIN(RADIANS(PARAMETERS!$D$8-D9499)/2)*SIN(RADIANS(PARAMETERS!$D$8-D9499)/2))+(COS(RADIANS(D9499))*COS(RADIANS(PARAMETERS!$D$8))*SIN(RADIANS(PARAMETERS!$D$9-C9499)/2)*SIN(RADIANS(PARAMETERS!$D$9-C9499)/2))))*2*3958.756</f>
        <v>1793.8289773697848</v>
      </c>
      <c r="F9499">
        <v>177.69891357422</v>
      </c>
      <c r="G9499">
        <v>205.63102722168</v>
      </c>
      <c r="H9499">
        <v>249.4052734375</v>
      </c>
      <c r="I9499">
        <v>288.61038208008</v>
      </c>
      <c r="J9499">
        <v>333.97909545898</v>
      </c>
      <c r="K9499" s="6">
        <f>IFERROR(EXP(TREND(LN($F$1:$J$1),LN(F9499:J9499),LN(Calculations!$B$3))),0)</f>
        <v>4.4711946746690871E-2</v>
      </c>
    </row>
    <row r="9500" spans="1:11" x14ac:dyDescent="0.35">
      <c r="A9500">
        <v>9497</v>
      </c>
      <c r="B9500" t="str">
        <f t="shared" si="148"/>
        <v>26-86.5</v>
      </c>
      <c r="C9500">
        <v>-86.394139459165999</v>
      </c>
      <c r="D9500">
        <v>25.853757800488001</v>
      </c>
      <c r="E9500">
        <f>ASIN(SQRT((SIN(RADIANS(PARAMETERS!$D$8-D9500)/2)*SIN(RADIANS(PARAMETERS!$D$8-D9500)/2))+(COS(RADIANS(D9500))*COS(RADIANS(PARAMETERS!$D$8))*SIN(RADIANS(PARAMETERS!$D$9-C9500)/2)*SIN(RADIANS(PARAMETERS!$D$9-C9500)/2))))*2*3958.756</f>
        <v>1809.8244784424905</v>
      </c>
      <c r="F9500">
        <v>177.77851867676</v>
      </c>
      <c r="G9500">
        <v>205.76286315918</v>
      </c>
      <c r="H9500">
        <v>249.62902832031</v>
      </c>
      <c r="I9500">
        <v>288.92535400391</v>
      </c>
      <c r="J9500">
        <v>334.40863037109</v>
      </c>
      <c r="K9500" s="6">
        <f>IFERROR(EXP(TREND(LN($F$1:$J$1),LN(F9500:J9500),LN(Calculations!$B$3))),0)</f>
        <v>4.475914792089894E-2</v>
      </c>
    </row>
    <row r="9501" spans="1:11" x14ac:dyDescent="0.35">
      <c r="A9501">
        <v>9498</v>
      </c>
      <c r="B9501" t="str">
        <f t="shared" si="148"/>
        <v>26-86.5</v>
      </c>
      <c r="C9501">
        <v>-86.665460794067002</v>
      </c>
      <c r="D9501">
        <v>25.853757800488001</v>
      </c>
      <c r="E9501">
        <f>ASIN(SQRT((SIN(RADIANS(PARAMETERS!$D$8-D9501)/2)*SIN(RADIANS(PARAMETERS!$D$8-D9501)/2))+(COS(RADIANS(D9501))*COS(RADIANS(PARAMETERS!$D$8))*SIN(RADIANS(PARAMETERS!$D$9-C9501)/2)*SIN(RADIANS(PARAMETERS!$D$9-C9501)/2))))*2*3958.756</f>
        <v>1825.8455226548415</v>
      </c>
      <c r="F9501">
        <v>177.77778625488</v>
      </c>
      <c r="G9501">
        <v>205.77632141113</v>
      </c>
      <c r="H9501">
        <v>249.66864013672</v>
      </c>
      <c r="I9501">
        <v>288.9919128418</v>
      </c>
      <c r="J9501">
        <v>334.50994873047</v>
      </c>
      <c r="K9501" s="6">
        <f>IFERROR(EXP(TREND(LN($F$1:$J$1),LN(F9501:J9501),LN(Calculations!$B$3))),0)</f>
        <v>4.4740554070939985E-2</v>
      </c>
    </row>
    <row r="9502" spans="1:11" x14ac:dyDescent="0.35">
      <c r="A9502">
        <v>9499</v>
      </c>
      <c r="B9502" t="str">
        <f t="shared" si="148"/>
        <v>26-87</v>
      </c>
      <c r="C9502">
        <v>-86.936782128968005</v>
      </c>
      <c r="D9502">
        <v>25.853757800488001</v>
      </c>
      <c r="E9502">
        <f>ASIN(SQRT((SIN(RADIANS(PARAMETERS!$D$8-D9502)/2)*SIN(RADIANS(PARAMETERS!$D$8-D9502)/2))+(COS(RADIANS(D9502))*COS(RADIANS(PARAMETERS!$D$8))*SIN(RADIANS(PARAMETERS!$D$9-C9502)/2)*SIN(RADIANS(PARAMETERS!$D$9-C9502)/2))))*2*3958.756</f>
        <v>1841.891394715228</v>
      </c>
      <c r="F9502">
        <v>177.77423095703</v>
      </c>
      <c r="G9502">
        <v>205.79899597168</v>
      </c>
      <c r="H9502">
        <v>249.73956298828</v>
      </c>
      <c r="I9502">
        <v>289.11236572266</v>
      </c>
      <c r="J9502">
        <v>334.69412231445</v>
      </c>
      <c r="K9502" s="6">
        <f>IFERROR(EXP(TREND(LN($F$1:$J$1),LN(F9502:J9502),LN(Calculations!$B$3))),0)</f>
        <v>4.4703610031140775E-2</v>
      </c>
    </row>
    <row r="9503" spans="1:11" x14ac:dyDescent="0.35">
      <c r="A9503">
        <v>9500</v>
      </c>
      <c r="B9503" t="str">
        <f t="shared" si="148"/>
        <v>26-87</v>
      </c>
      <c r="C9503">
        <v>-87.208103463868994</v>
      </c>
      <c r="D9503">
        <v>25.853757800488001</v>
      </c>
      <c r="E9503">
        <f>ASIN(SQRT((SIN(RADIANS(PARAMETERS!$D$8-D9503)/2)*SIN(RADIANS(PARAMETERS!$D$8-D9503)/2))+(COS(RADIANS(D9503))*COS(RADIANS(PARAMETERS!$D$8))*SIN(RADIANS(PARAMETERS!$D$9-C9503)/2)*SIN(RADIANS(PARAMETERS!$D$9-C9503)/2))))*2*3958.756</f>
        <v>1857.9614024328682</v>
      </c>
      <c r="F9503">
        <v>177.76301574707</v>
      </c>
      <c r="G9503">
        <v>205.82479858398</v>
      </c>
      <c r="H9503">
        <v>249.83354187012</v>
      </c>
      <c r="I9503">
        <v>289.27645874023</v>
      </c>
      <c r="J9503">
        <v>334.94848632813</v>
      </c>
      <c r="K9503" s="6">
        <f>IFERROR(EXP(TREND(LN($F$1:$J$1),LN(F9503:J9503),LN(Calculations!$B$3))),0)</f>
        <v>4.4643352834948045E-2</v>
      </c>
    </row>
    <row r="9504" spans="1:11" x14ac:dyDescent="0.35">
      <c r="A9504">
        <v>9501</v>
      </c>
      <c r="B9504" t="str">
        <f t="shared" si="148"/>
        <v>26-87.5</v>
      </c>
      <c r="C9504">
        <v>-87.479424798769998</v>
      </c>
      <c r="D9504">
        <v>25.853757800488001</v>
      </c>
      <c r="E9504">
        <f>ASIN(SQRT((SIN(RADIANS(PARAMETERS!$D$8-D9504)/2)*SIN(RADIANS(PARAMETERS!$D$8-D9504)/2))+(COS(RADIANS(D9504))*COS(RADIANS(PARAMETERS!$D$8))*SIN(RADIANS(PARAMETERS!$D$9-C9504)/2)*SIN(RADIANS(PARAMETERS!$D$9-C9504)/2))))*2*3958.756</f>
        <v>1874.0548758164255</v>
      </c>
      <c r="F9504">
        <v>177.6512298584</v>
      </c>
      <c r="G9504">
        <v>205.7214050293</v>
      </c>
      <c r="H9504">
        <v>249.75019836426</v>
      </c>
      <c r="I9504">
        <v>289.21716308594</v>
      </c>
      <c r="J9504">
        <v>334.92327880859</v>
      </c>
      <c r="K9504" s="6">
        <f>IFERROR(EXP(TREND(LN($F$1:$J$1),LN(F9504:J9504),LN(Calculations!$B$3))),0)</f>
        <v>4.4479459354263708E-2</v>
      </c>
    </row>
    <row r="9505" spans="1:11" x14ac:dyDescent="0.35">
      <c r="A9505">
        <v>9502</v>
      </c>
      <c r="B9505" t="str">
        <f t="shared" si="148"/>
        <v>26-88</v>
      </c>
      <c r="C9505">
        <v>-87.750746133671001</v>
      </c>
      <c r="D9505">
        <v>25.853757800488001</v>
      </c>
      <c r="E9505">
        <f>ASIN(SQRT((SIN(RADIANS(PARAMETERS!$D$8-D9505)/2)*SIN(RADIANS(PARAMETERS!$D$8-D9505)/2))+(COS(RADIANS(D9505))*COS(RADIANS(PARAMETERS!$D$8))*SIN(RADIANS(PARAMETERS!$D$9-C9505)/2)*SIN(RADIANS(PARAMETERS!$D$9-C9505)/2))))*2*3958.756</f>
        <v>1890.1711662118173</v>
      </c>
      <c r="F9505">
        <v>177.48577880859</v>
      </c>
      <c r="G9505">
        <v>205.56451416016</v>
      </c>
      <c r="H9505">
        <v>249.61572265625</v>
      </c>
      <c r="I9505">
        <v>289.11077880859</v>
      </c>
      <c r="J9505">
        <v>334.857421875</v>
      </c>
      <c r="K9505" s="6">
        <f>IFERROR(EXP(TREND(LN($F$1:$J$1),LN(F9505:J9505),LN(Calculations!$B$3))),0)</f>
        <v>4.4243169149176864E-2</v>
      </c>
    </row>
    <row r="9506" spans="1:11" x14ac:dyDescent="0.35">
      <c r="A9506">
        <v>9503</v>
      </c>
      <c r="B9506" t="str">
        <f t="shared" si="148"/>
        <v>26-88</v>
      </c>
      <c r="C9506">
        <v>-88.022067468572004</v>
      </c>
      <c r="D9506">
        <v>25.853757800488001</v>
      </c>
      <c r="E9506">
        <f>ASIN(SQRT((SIN(RADIANS(PARAMETERS!$D$8-D9506)/2)*SIN(RADIANS(PARAMETERS!$D$8-D9506)/2))+(COS(RADIANS(D9506))*COS(RADIANS(PARAMETERS!$D$8))*SIN(RADIANS(PARAMETERS!$D$9-C9506)/2)*SIN(RADIANS(PARAMETERS!$D$9-C9506)/2))))*2*3958.756</f>
        <v>1906.3096454774084</v>
      </c>
      <c r="F9506">
        <v>177.25340270996</v>
      </c>
      <c r="G9506">
        <v>205.33528137207</v>
      </c>
      <c r="H9506">
        <v>249.40173339844</v>
      </c>
      <c r="I9506">
        <v>288.91961669922</v>
      </c>
      <c r="J9506">
        <v>334.70196533203</v>
      </c>
      <c r="K9506" s="6">
        <f>IFERROR(EXP(TREND(LN($F$1:$J$1),LN(F9506:J9506),LN(Calculations!$B$3))),0)</f>
        <v>4.3924233196056664E-2</v>
      </c>
    </row>
    <row r="9507" spans="1:11" x14ac:dyDescent="0.35">
      <c r="A9507">
        <v>9504</v>
      </c>
      <c r="B9507" t="str">
        <f t="shared" si="148"/>
        <v>26-88.5</v>
      </c>
      <c r="C9507">
        <v>-88.293388803472993</v>
      </c>
      <c r="D9507">
        <v>25.853757800488001</v>
      </c>
      <c r="E9507">
        <f>ASIN(SQRT((SIN(RADIANS(PARAMETERS!$D$8-D9507)/2)*SIN(RADIANS(PARAMETERS!$D$8-D9507)/2))+(COS(RADIANS(D9507))*COS(RADIANS(PARAMETERS!$D$8))*SIN(RADIANS(PARAMETERS!$D$9-C9507)/2)*SIN(RADIANS(PARAMETERS!$D$9-C9507)/2))))*2*3958.756</f>
        <v>1922.4697051948442</v>
      </c>
      <c r="F9507">
        <v>176.88996887207</v>
      </c>
      <c r="G9507">
        <v>204.94102478027</v>
      </c>
      <c r="H9507">
        <v>248.96617126465</v>
      </c>
      <c r="I9507">
        <v>288.45330810547</v>
      </c>
      <c r="J9507">
        <v>334.20639038086</v>
      </c>
      <c r="K9507" s="6">
        <f>IFERROR(EXP(TREND(LN($F$1:$J$1),LN(F9507:J9507),LN(Calculations!$B$3))),0)</f>
        <v>4.3470897269952485E-2</v>
      </c>
    </row>
    <row r="9508" spans="1:11" x14ac:dyDescent="0.35">
      <c r="A9508">
        <v>9505</v>
      </c>
      <c r="B9508" t="str">
        <f t="shared" si="148"/>
        <v>26-88.5</v>
      </c>
      <c r="C9508">
        <v>-88.564710138373997</v>
      </c>
      <c r="D9508">
        <v>25.853757800488001</v>
      </c>
      <c r="E9508">
        <f>ASIN(SQRT((SIN(RADIANS(PARAMETERS!$D$8-D9508)/2)*SIN(RADIANS(PARAMETERS!$D$8-D9508)/2))+(COS(RADIANS(D9508))*COS(RADIANS(PARAMETERS!$D$8))*SIN(RADIANS(PARAMETERS!$D$9-C9508)/2)*SIN(RADIANS(PARAMETERS!$D$9-C9508)/2))))*2*3958.756</f>
        <v>1938.6507559138752</v>
      </c>
      <c r="F9508">
        <v>176.49566650391</v>
      </c>
      <c r="G9508">
        <v>204.52978515625</v>
      </c>
      <c r="H9508">
        <v>248.54028320313</v>
      </c>
      <c r="I9508">
        <v>288.02484130859</v>
      </c>
      <c r="J9508">
        <v>333.78564453125</v>
      </c>
      <c r="K9508" s="6">
        <f>IFERROR(EXP(TREND(LN($F$1:$J$1),LN(F9508:J9508),LN(Calculations!$B$3))),0)</f>
        <v>4.2966050859917906E-2</v>
      </c>
    </row>
    <row r="9509" spans="1:11" x14ac:dyDescent="0.35">
      <c r="A9509">
        <v>9506</v>
      </c>
      <c r="B9509" t="str">
        <f t="shared" si="148"/>
        <v>26-89</v>
      </c>
      <c r="C9509">
        <v>-88.836031473275</v>
      </c>
      <c r="D9509">
        <v>25.853757800488001</v>
      </c>
      <c r="E9509">
        <f>ASIN(SQRT((SIN(RADIANS(PARAMETERS!$D$8-D9509)/2)*SIN(RADIANS(PARAMETERS!$D$8-D9509)/2))+(COS(RADIANS(D9509))*COS(RADIANS(PARAMETERS!$D$8))*SIN(RADIANS(PARAMETERS!$D$9-C9509)/2)*SIN(RADIANS(PARAMETERS!$D$9-C9509)/2))))*2*3958.756</f>
        <v>1954.8522264295912</v>
      </c>
      <c r="F9509">
        <v>176.06011962891</v>
      </c>
      <c r="G9509">
        <v>204.08505249023</v>
      </c>
      <c r="H9509">
        <v>248.09678649902</v>
      </c>
      <c r="I9509">
        <v>287.5964050293</v>
      </c>
      <c r="J9509">
        <v>333.38873291016</v>
      </c>
      <c r="K9509" s="6">
        <f>IFERROR(EXP(TREND(LN($F$1:$J$1),LN(F9509:J9509),LN(Calculations!$B$3))),0)</f>
        <v>4.2405412144734894E-2</v>
      </c>
    </row>
    <row r="9510" spans="1:11" x14ac:dyDescent="0.35">
      <c r="A9510">
        <v>9507</v>
      </c>
      <c r="B9510" t="str">
        <f t="shared" si="148"/>
        <v>26-89</v>
      </c>
      <c r="C9510">
        <v>-89.107352808176003</v>
      </c>
      <c r="D9510">
        <v>25.853757800488001</v>
      </c>
      <c r="E9510">
        <f>ASIN(SQRT((SIN(RADIANS(PARAMETERS!$D$8-D9510)/2)*SIN(RADIANS(PARAMETERS!$D$8-D9510)/2))+(COS(RADIANS(D9510))*COS(RADIANS(PARAMETERS!$D$8))*SIN(RADIANS(PARAMETERS!$D$9-C9510)/2)*SIN(RADIANS(PARAMETERS!$D$9-C9510)/2))))*2*3958.756</f>
        <v>1971.0735630905708</v>
      </c>
      <c r="F9510">
        <v>175.53382873535</v>
      </c>
      <c r="G9510">
        <v>203.52767944336</v>
      </c>
      <c r="H9510">
        <v>247.50440979004</v>
      </c>
      <c r="I9510">
        <v>286.98489379883</v>
      </c>
      <c r="J9510">
        <v>332.76745605469</v>
      </c>
      <c r="K9510" s="6">
        <f>IFERROR(EXP(TREND(LN($F$1:$J$1),LN(F9510:J9510),LN(Calculations!$B$3))),0)</f>
        <v>4.1759278254528312E-2</v>
      </c>
    </row>
    <row r="9511" spans="1:11" x14ac:dyDescent="0.35">
      <c r="A9511">
        <v>9508</v>
      </c>
      <c r="B9511" t="str">
        <f t="shared" si="148"/>
        <v>26-89.5</v>
      </c>
      <c r="C9511">
        <v>-89.378674143077006</v>
      </c>
      <c r="D9511">
        <v>25.853757800488001</v>
      </c>
      <c r="E9511">
        <f>ASIN(SQRT((SIN(RADIANS(PARAMETERS!$D$8-D9511)/2)*SIN(RADIANS(PARAMETERS!$D$8-D9511)/2))+(COS(RADIANS(D9511))*COS(RADIANS(PARAMETERS!$D$8))*SIN(RADIANS(PARAMETERS!$D$9-C9511)/2)*SIN(RADIANS(PARAMETERS!$D$9-C9511)/2))))*2*3958.756</f>
        <v>1987.3142291365145</v>
      </c>
      <c r="F9511">
        <v>175.00175476074</v>
      </c>
      <c r="G9511">
        <v>202.98226928711</v>
      </c>
      <c r="H9511">
        <v>246.95658874512</v>
      </c>
      <c r="I9511">
        <v>286.45126342773</v>
      </c>
      <c r="J9511">
        <v>332.26690673828</v>
      </c>
      <c r="K9511" s="6">
        <f>IFERROR(EXP(TREND(LN($F$1:$J$1),LN(F9511:J9511),LN(Calculations!$B$3))),0)</f>
        <v>4.1098620877570213E-2</v>
      </c>
    </row>
    <row r="9512" spans="1:11" x14ac:dyDescent="0.35">
      <c r="A9512">
        <v>9509</v>
      </c>
      <c r="B9512" t="str">
        <f t="shared" si="148"/>
        <v>26-89.5</v>
      </c>
      <c r="C9512">
        <v>-89.649995477977996</v>
      </c>
      <c r="D9512">
        <v>25.853757800488001</v>
      </c>
      <c r="E9512">
        <f>ASIN(SQRT((SIN(RADIANS(PARAMETERS!$D$8-D9512)/2)*SIN(RADIANS(PARAMETERS!$D$8-D9512)/2))+(COS(RADIANS(D9512))*COS(RADIANS(PARAMETERS!$D$8))*SIN(RADIANS(PARAMETERS!$D$9-C9512)/2)*SIN(RADIANS(PARAMETERS!$D$9-C9512)/2))))*2*3958.756</f>
        <v>2003.5737040639895</v>
      </c>
      <c r="F9512">
        <v>174.4458770752</v>
      </c>
      <c r="G9512">
        <v>202.41937255859</v>
      </c>
      <c r="H9512">
        <v>246.40353393555</v>
      </c>
      <c r="I9512">
        <v>285.92559814453</v>
      </c>
      <c r="J9512">
        <v>331.79162597656</v>
      </c>
      <c r="K9512" s="6">
        <f>IFERROR(EXP(TREND(LN($F$1:$J$1),LN(F9512:J9512),LN(Calculations!$B$3))),0)</f>
        <v>4.0414460192307607E-2</v>
      </c>
    </row>
    <row r="9513" spans="1:11" x14ac:dyDescent="0.35">
      <c r="A9513">
        <v>9510</v>
      </c>
      <c r="B9513" t="str">
        <f t="shared" si="148"/>
        <v>26-90</v>
      </c>
      <c r="C9513">
        <v>-89.921316812878999</v>
      </c>
      <c r="D9513">
        <v>25.853757800488001</v>
      </c>
      <c r="E9513">
        <f>ASIN(SQRT((SIN(RADIANS(PARAMETERS!$D$8-D9513)/2)*SIN(RADIANS(PARAMETERS!$D$8-D9513)/2))+(COS(RADIANS(D9513))*COS(RADIANS(PARAMETERS!$D$8))*SIN(RADIANS(PARAMETERS!$D$9-C9513)/2)*SIN(RADIANS(PARAMETERS!$D$9-C9513)/2))))*2*3958.756</f>
        <v>2019.8514830190088</v>
      </c>
      <c r="F9513">
        <v>173.82804870605</v>
      </c>
      <c r="G9513">
        <v>201.77510070801</v>
      </c>
      <c r="H9513">
        <v>245.7350769043</v>
      </c>
      <c r="I9513">
        <v>285.25128173828</v>
      </c>
      <c r="J9513">
        <v>331.12652587891</v>
      </c>
      <c r="K9513" s="6">
        <f>IFERROR(EXP(TREND(LN($F$1:$J$1),LN(F9513:J9513),LN(Calculations!$B$3))),0)</f>
        <v>3.9686921656042956E-2</v>
      </c>
    </row>
    <row r="9514" spans="1:11" x14ac:dyDescent="0.35">
      <c r="A9514">
        <v>9511</v>
      </c>
      <c r="B9514" t="str">
        <f t="shared" si="148"/>
        <v>26-90</v>
      </c>
      <c r="C9514">
        <v>-90.192638147780002</v>
      </c>
      <c r="D9514">
        <v>25.853757800488001</v>
      </c>
      <c r="E9514">
        <f>ASIN(SQRT((SIN(RADIANS(PARAMETERS!$D$8-D9514)/2)*SIN(RADIANS(PARAMETERS!$D$8-D9514)/2))+(COS(RADIANS(D9514))*COS(RADIANS(PARAMETERS!$D$8))*SIN(RADIANS(PARAMETERS!$D$9-C9514)/2)*SIN(RADIANS(PARAMETERS!$D$9-C9514)/2))))*2*3958.756</f>
        <v>2036.1470762151816</v>
      </c>
      <c r="F9514">
        <v>173.23468017578</v>
      </c>
      <c r="G9514">
        <v>201.1576385498</v>
      </c>
      <c r="H9514">
        <v>245.08993530273</v>
      </c>
      <c r="I9514">
        <v>284.59579467773</v>
      </c>
      <c r="J9514">
        <v>330.47357177734</v>
      </c>
      <c r="K9514" s="6">
        <f>IFERROR(EXP(TREND(LN($F$1:$J$1),LN(F9514:J9514),LN(Calculations!$B$3))),0)</f>
        <v>3.9004740273839336E-2</v>
      </c>
    </row>
    <row r="9515" spans="1:11" x14ac:dyDescent="0.35">
      <c r="A9515">
        <v>9512</v>
      </c>
      <c r="B9515" t="str">
        <f t="shared" si="148"/>
        <v>26-90.5</v>
      </c>
      <c r="C9515">
        <v>-90.463959482681005</v>
      </c>
      <c r="D9515">
        <v>25.853757800488001</v>
      </c>
      <c r="E9515">
        <f>ASIN(SQRT((SIN(RADIANS(PARAMETERS!$D$8-D9515)/2)*SIN(RADIANS(PARAMETERS!$D$8-D9515)/2))+(COS(RADIANS(D9515))*COS(RADIANS(PARAMETERS!$D$8))*SIN(RADIANS(PARAMETERS!$D$9-C9515)/2)*SIN(RADIANS(PARAMETERS!$D$9-C9515)/2))))*2*3958.756</f>
        <v>2052.4600083762843</v>
      </c>
      <c r="F9515">
        <v>172.63539123535</v>
      </c>
      <c r="G9515">
        <v>200.52618408203</v>
      </c>
      <c r="H9515">
        <v>244.40615844727</v>
      </c>
      <c r="I9515">
        <v>283.87646484375</v>
      </c>
      <c r="J9515">
        <v>329.72448730469</v>
      </c>
      <c r="K9515" s="6">
        <f>IFERROR(EXP(TREND(LN($F$1:$J$1),LN(F9515:J9515),LN(Calculations!$B$3))),0)</f>
        <v>3.8341227910930628E-2</v>
      </c>
    </row>
    <row r="9516" spans="1:11" x14ac:dyDescent="0.35">
      <c r="A9516">
        <v>9513</v>
      </c>
      <c r="B9516" t="str">
        <f t="shared" si="148"/>
        <v>26-90.5</v>
      </c>
      <c r="C9516">
        <v>-90.735280817581994</v>
      </c>
      <c r="D9516">
        <v>25.853757800488001</v>
      </c>
      <c r="E9516">
        <f>ASIN(SQRT((SIN(RADIANS(PARAMETERS!$D$8-D9516)/2)*SIN(RADIANS(PARAMETERS!$D$8-D9516)/2))+(COS(RADIANS(D9516))*COS(RADIANS(PARAMETERS!$D$8))*SIN(RADIANS(PARAMETERS!$D$9-C9516)/2)*SIN(RADIANS(PARAMETERS!$D$9-C9516)/2))))*2*3958.756</f>
        <v>2068.789818202119</v>
      </c>
      <c r="F9516">
        <v>171.98161315918</v>
      </c>
      <c r="G9516">
        <v>199.81982421875</v>
      </c>
      <c r="H9516">
        <v>243.59501647949</v>
      </c>
      <c r="I9516">
        <v>282.9775390625</v>
      </c>
      <c r="J9516">
        <v>328.73010253906</v>
      </c>
      <c r="K9516" s="6">
        <f>IFERROR(EXP(TREND(LN($F$1:$J$1),LN(F9516:J9516),LN(Calculations!$B$3))),0)</f>
        <v>3.7653867830301904E-2</v>
      </c>
    </row>
    <row r="9517" spans="1:11" x14ac:dyDescent="0.35">
      <c r="A9517">
        <v>9514</v>
      </c>
      <c r="B9517" t="str">
        <f t="shared" si="148"/>
        <v>26-50</v>
      </c>
      <c r="C9517">
        <v>-50.037080582435998</v>
      </c>
      <c r="D9517">
        <v>26.125079135389001</v>
      </c>
      <c r="E9517">
        <f>ASIN(SQRT((SIN(RADIANS(PARAMETERS!$D$8-D9517)/2)*SIN(RADIANS(PARAMETERS!$D$8-D9517)/2))+(COS(RADIANS(D9517))*COS(RADIANS(PARAMETERS!$D$8))*SIN(RADIANS(PARAMETERS!$D$9-C9517)/2)*SIN(RADIANS(PARAMETERS!$D$9-C9517)/2))))*2*3958.756</f>
        <v>1006.8393122391325</v>
      </c>
      <c r="F9517">
        <v>111.20490264893</v>
      </c>
      <c r="G9517">
        <v>145.70385742188</v>
      </c>
      <c r="H9517">
        <v>184.74952697754</v>
      </c>
      <c r="I9517">
        <v>209.43797302246</v>
      </c>
      <c r="J9517">
        <v>237.4273223877</v>
      </c>
      <c r="K9517" s="6">
        <f>IFERROR(EXP(TREND(LN($F$1:$J$1),LN(F9517:J9517),LN(Calculations!$B$3))),0)</f>
        <v>7.4225354641446663E-3</v>
      </c>
    </row>
    <row r="9518" spans="1:11" x14ac:dyDescent="0.35">
      <c r="A9518">
        <v>9515</v>
      </c>
      <c r="B9518" t="str">
        <f t="shared" si="148"/>
        <v>26-50.5</v>
      </c>
      <c r="C9518">
        <v>-50.308401917337001</v>
      </c>
      <c r="D9518">
        <v>26.125079135389001</v>
      </c>
      <c r="E9518">
        <f>ASIN(SQRT((SIN(RADIANS(PARAMETERS!$D$8-D9518)/2)*SIN(RADIANS(PARAMETERS!$D$8-D9518)/2))+(COS(RADIANS(D9518))*COS(RADIANS(PARAMETERS!$D$8))*SIN(RADIANS(PARAMETERS!$D$9-C9518)/2)*SIN(RADIANS(PARAMETERS!$D$9-C9518)/2))))*2*3958.756</f>
        <v>995.05619513640079</v>
      </c>
      <c r="F9518">
        <v>112.90235137939</v>
      </c>
      <c r="G9518">
        <v>148.1039276123</v>
      </c>
      <c r="H9518">
        <v>186.25302124023</v>
      </c>
      <c r="I9518">
        <v>211.21392822266</v>
      </c>
      <c r="J9518">
        <v>239.52172851563</v>
      </c>
      <c r="K9518" s="6">
        <f>IFERROR(EXP(TREND(LN($F$1:$J$1),LN(F9518:J9518),LN(Calculations!$B$3))),0)</f>
        <v>7.8118875146199378E-3</v>
      </c>
    </row>
    <row r="9519" spans="1:11" x14ac:dyDescent="0.35">
      <c r="A9519">
        <v>9516</v>
      </c>
      <c r="B9519" t="str">
        <f t="shared" si="148"/>
        <v>26-50.5</v>
      </c>
      <c r="C9519">
        <v>-50.579723252237997</v>
      </c>
      <c r="D9519">
        <v>26.125079135389001</v>
      </c>
      <c r="E9519">
        <f>ASIN(SQRT((SIN(RADIANS(PARAMETERS!$D$8-D9519)/2)*SIN(RADIANS(PARAMETERS!$D$8-D9519)/2))+(COS(RADIANS(D9519))*COS(RADIANS(PARAMETERS!$D$8))*SIN(RADIANS(PARAMETERS!$D$9-C9519)/2)*SIN(RADIANS(PARAMETERS!$D$9-C9519)/2))))*2*3958.756</f>
        <v>983.44235405756604</v>
      </c>
      <c r="F9519">
        <v>114.596534729</v>
      </c>
      <c r="G9519">
        <v>150.48316955566</v>
      </c>
      <c r="H9519">
        <v>187.73043823242</v>
      </c>
      <c r="I9519">
        <v>212.94873046875</v>
      </c>
      <c r="J9519">
        <v>241.55648803711</v>
      </c>
      <c r="K9519" s="6">
        <f>IFERROR(EXP(TREND(LN($F$1:$J$1),LN(F9519:J9519),LN(Calculations!$B$3))),0)</f>
        <v>8.2211350815781514E-3</v>
      </c>
    </row>
    <row r="9520" spans="1:11" x14ac:dyDescent="0.35">
      <c r="A9520">
        <v>9517</v>
      </c>
      <c r="B9520" t="str">
        <f t="shared" si="148"/>
        <v>26-51</v>
      </c>
      <c r="C9520">
        <v>-50.851044587139</v>
      </c>
      <c r="D9520">
        <v>26.125079135389001</v>
      </c>
      <c r="E9520">
        <f>ASIN(SQRT((SIN(RADIANS(PARAMETERS!$D$8-D9520)/2)*SIN(RADIANS(PARAMETERS!$D$8-D9520)/2))+(COS(RADIANS(D9520))*COS(RADIANS(PARAMETERS!$D$8))*SIN(RADIANS(PARAMETERS!$D$9-C9520)/2)*SIN(RADIANS(PARAMETERS!$D$9-C9520)/2))))*2*3958.756</f>
        <v>972.00389096997242</v>
      </c>
      <c r="F9520">
        <v>116.29279327393</v>
      </c>
      <c r="G9520">
        <v>152.83233642578</v>
      </c>
      <c r="H9520">
        <v>189.19633483887</v>
      </c>
      <c r="I9520">
        <v>214.67993164063</v>
      </c>
      <c r="J9520">
        <v>243.59791564941</v>
      </c>
      <c r="K9520" s="6">
        <f>IFERROR(EXP(TREND(LN($F$1:$J$1),LN(F9520:J9520),LN(Calculations!$B$3))),0)</f>
        <v>8.6533300692621454E-3</v>
      </c>
    </row>
    <row r="9521" spans="1:11" x14ac:dyDescent="0.35">
      <c r="A9521">
        <v>9518</v>
      </c>
      <c r="B9521" t="str">
        <f t="shared" si="148"/>
        <v>26-51</v>
      </c>
      <c r="C9521">
        <v>-51.122365922039997</v>
      </c>
      <c r="D9521">
        <v>26.125079135389001</v>
      </c>
      <c r="E9521">
        <f>ASIN(SQRT((SIN(RADIANS(PARAMETERS!$D$8-D9521)/2)*SIN(RADIANS(PARAMETERS!$D$8-D9521)/2))+(COS(RADIANS(D9521))*COS(RADIANS(PARAMETERS!$D$8))*SIN(RADIANS(PARAMETERS!$D$9-C9521)/2)*SIN(RADIANS(PARAMETERS!$D$9-C9521)/2))))*2*3958.756</f>
        <v>960.74710363785243</v>
      </c>
      <c r="F9521">
        <v>118.01903533936</v>
      </c>
      <c r="G9521">
        <v>155.13613891602</v>
      </c>
      <c r="H9521">
        <v>190.69380187988</v>
      </c>
      <c r="I9521">
        <v>216.47744750977</v>
      </c>
      <c r="J9521">
        <v>245.74931335449</v>
      </c>
      <c r="K9521" s="6">
        <f>IFERROR(EXP(TREND(LN($F$1:$J$1),LN(F9521:J9521),LN(Calculations!$B$3))),0)</f>
        <v>9.1160811536684528E-3</v>
      </c>
    </row>
    <row r="9522" spans="1:11" x14ac:dyDescent="0.35">
      <c r="A9522">
        <v>9519</v>
      </c>
      <c r="B9522" t="str">
        <f t="shared" si="148"/>
        <v>26-51.5</v>
      </c>
      <c r="C9522">
        <v>-51.393687256941</v>
      </c>
      <c r="D9522">
        <v>26.125079135389001</v>
      </c>
      <c r="E9522">
        <f>ASIN(SQRT((SIN(RADIANS(PARAMETERS!$D$8-D9522)/2)*SIN(RADIANS(PARAMETERS!$D$8-D9522)/2))+(COS(RADIANS(D9522))*COS(RADIANS(PARAMETERS!$D$8))*SIN(RADIANS(PARAMETERS!$D$9-C9522)/2)*SIN(RADIANS(PARAMETERS!$D$9-C9522)/2))))*2*3958.756</f>
        <v>949.67848557023422</v>
      </c>
      <c r="F9522">
        <v>119.67639160156</v>
      </c>
      <c r="G9522">
        <v>157.28482055664</v>
      </c>
      <c r="H9522">
        <v>192.10815429688</v>
      </c>
      <c r="I9522">
        <v>218.17933654785</v>
      </c>
      <c r="J9522">
        <v>247.79092407227</v>
      </c>
      <c r="K9522" s="6">
        <f>IFERROR(EXP(TREND(LN($F$1:$J$1),LN(F9522:J9522),LN(Calculations!$B$3))),0)</f>
        <v>9.5812556110027852E-3</v>
      </c>
    </row>
    <row r="9523" spans="1:11" x14ac:dyDescent="0.35">
      <c r="A9523">
        <v>9520</v>
      </c>
      <c r="B9523" t="str">
        <f t="shared" si="148"/>
        <v>26-51.5</v>
      </c>
      <c r="C9523">
        <v>-51.665008591842003</v>
      </c>
      <c r="D9523">
        <v>26.125079135389001</v>
      </c>
      <c r="E9523">
        <f>ASIN(SQRT((SIN(RADIANS(PARAMETERS!$D$8-D9523)/2)*SIN(RADIANS(PARAMETERS!$D$8-D9523)/2))+(COS(RADIANS(D9523))*COS(RADIANS(PARAMETERS!$D$8))*SIN(RADIANS(PARAMETERS!$D$9-C9523)/2)*SIN(RADIANS(PARAMETERS!$D$9-C9523)/2))))*2*3958.756</f>
        <v>938.80472496080881</v>
      </c>
      <c r="F9523">
        <v>121.2783203125</v>
      </c>
      <c r="G9523">
        <v>159.29327392578</v>
      </c>
      <c r="H9523">
        <v>193.46722412109</v>
      </c>
      <c r="I9523">
        <v>219.83099365234</v>
      </c>
      <c r="J9523">
        <v>249.79000854492</v>
      </c>
      <c r="K9523" s="6">
        <f>IFERROR(EXP(TREND(LN($F$1:$J$1),LN(F9523:J9523),LN(Calculations!$B$3))),0)</f>
        <v>1.0051733693811751E-2</v>
      </c>
    </row>
    <row r="9524" spans="1:11" x14ac:dyDescent="0.35">
      <c r="A9524">
        <v>9521</v>
      </c>
      <c r="B9524" t="str">
        <f t="shared" si="148"/>
        <v>26-52</v>
      </c>
      <c r="C9524">
        <v>-51.936329926742999</v>
      </c>
      <c r="D9524">
        <v>26.125079135389001</v>
      </c>
      <c r="E9524">
        <f>ASIN(SQRT((SIN(RADIANS(PARAMETERS!$D$8-D9524)/2)*SIN(RADIANS(PARAMETERS!$D$8-D9524)/2))+(COS(RADIANS(D9524))*COS(RADIANS(PARAMETERS!$D$8))*SIN(RADIANS(PARAMETERS!$D$9-C9524)/2)*SIN(RADIANS(PARAMETERS!$D$9-C9524)/2))))*2*3958.756</f>
        <v>928.1327024909059</v>
      </c>
      <c r="F9524">
        <v>122.84767913818</v>
      </c>
      <c r="G9524">
        <v>161.17443847656</v>
      </c>
      <c r="H9524">
        <v>194.80995178223</v>
      </c>
      <c r="I9524">
        <v>221.4886932373</v>
      </c>
      <c r="J9524">
        <v>251.82440185547</v>
      </c>
      <c r="K9524" s="6">
        <f>IFERROR(EXP(TREND(LN($F$1:$J$1),LN(F9524:J9524),LN(Calculations!$B$3))),0)</f>
        <v>1.0532973787595459E-2</v>
      </c>
    </row>
    <row r="9525" spans="1:11" x14ac:dyDescent="0.35">
      <c r="A9525">
        <v>9522</v>
      </c>
      <c r="B9525" t="str">
        <f t="shared" si="148"/>
        <v>26-52</v>
      </c>
      <c r="C9525">
        <v>-52.207651261644003</v>
      </c>
      <c r="D9525">
        <v>26.125079135389001</v>
      </c>
      <c r="E9525">
        <f>ASIN(SQRT((SIN(RADIANS(PARAMETERS!$D$8-D9525)/2)*SIN(RADIANS(PARAMETERS!$D$8-D9525)/2))+(COS(RADIANS(D9525))*COS(RADIANS(PARAMETERS!$D$8))*SIN(RADIANS(PARAMETERS!$D$9-C9525)/2)*SIN(RADIANS(PARAMETERS!$D$9-C9525)/2))))*2*3958.756</f>
        <v>917.66948785997181</v>
      </c>
      <c r="F9525">
        <v>124.31575012207</v>
      </c>
      <c r="G9525">
        <v>162.85870361328</v>
      </c>
      <c r="H9525">
        <v>196.02949523926</v>
      </c>
      <c r="I9525">
        <v>222.98277282715</v>
      </c>
      <c r="J9525">
        <v>253.64604187012</v>
      </c>
      <c r="K9525" s="6">
        <f>IFERROR(EXP(TREND(LN($F$1:$J$1),LN(F9525:J9525),LN(Calculations!$B$3))),0)</f>
        <v>1.0998089758515281E-2</v>
      </c>
    </row>
    <row r="9526" spans="1:11" x14ac:dyDescent="0.35">
      <c r="A9526">
        <v>9523</v>
      </c>
      <c r="B9526" t="str">
        <f t="shared" si="148"/>
        <v>26-52.5</v>
      </c>
      <c r="C9526">
        <v>-52.478972596544999</v>
      </c>
      <c r="D9526">
        <v>26.125079135389001</v>
      </c>
      <c r="E9526">
        <f>ASIN(SQRT((SIN(RADIANS(PARAMETERS!$D$8-D9526)/2)*SIN(RADIANS(PARAMETERS!$D$8-D9526)/2))+(COS(RADIANS(D9526))*COS(RADIANS(PARAMETERS!$D$8))*SIN(RADIANS(PARAMETERS!$D$9-C9526)/2)*SIN(RADIANS(PARAMETERS!$D$9-C9526)/2))))*2*3958.756</f>
        <v>907.42233490226215</v>
      </c>
      <c r="F9526">
        <v>125.72318267822</v>
      </c>
      <c r="G9526">
        <v>164.39492797852</v>
      </c>
      <c r="H9526">
        <v>197.1884765625</v>
      </c>
      <c r="I9526">
        <v>224.40919494629</v>
      </c>
      <c r="J9526">
        <v>255.39218139648</v>
      </c>
      <c r="K9526" s="6">
        <f>IFERROR(EXP(TREND(LN($F$1:$J$1),LN(F9526:J9526),LN(Calculations!$B$3))),0)</f>
        <v>1.1458995716168778E-2</v>
      </c>
    </row>
    <row r="9527" spans="1:11" x14ac:dyDescent="0.35">
      <c r="A9527">
        <v>9524</v>
      </c>
      <c r="B9527" t="str">
        <f t="shared" si="148"/>
        <v>26-53</v>
      </c>
      <c r="C9527">
        <v>-52.750293931446002</v>
      </c>
      <c r="D9527">
        <v>26.125079135389001</v>
      </c>
      <c r="E9527">
        <f>ASIN(SQRT((SIN(RADIANS(PARAMETERS!$D$8-D9527)/2)*SIN(RADIANS(PARAMETERS!$D$8-D9527)/2))+(COS(RADIANS(D9527))*COS(RADIANS(PARAMETERS!$D$8))*SIN(RADIANS(PARAMETERS!$D$9-C9527)/2)*SIN(RADIANS(PARAMETERS!$D$9-C9527)/2))))*2*3958.756</f>
        <v>897.39867514424964</v>
      </c>
      <c r="F9527">
        <v>127.09796142578</v>
      </c>
      <c r="G9527">
        <v>165.80235290527</v>
      </c>
      <c r="H9527">
        <v>198.33285522461</v>
      </c>
      <c r="I9527">
        <v>225.83708190918</v>
      </c>
      <c r="J9527">
        <v>257.16064453125</v>
      </c>
      <c r="K9527" s="6">
        <f>IFERROR(EXP(TREND(LN($F$1:$J$1),LN(F9527:J9527),LN(Calculations!$B$3))),0)</f>
        <v>1.1923345751643683E-2</v>
      </c>
    </row>
    <row r="9528" spans="1:11" x14ac:dyDescent="0.35">
      <c r="A9528">
        <v>9525</v>
      </c>
      <c r="B9528" t="str">
        <f t="shared" si="148"/>
        <v>26-53</v>
      </c>
      <c r="C9528">
        <v>-53.021615266346998</v>
      </c>
      <c r="D9528">
        <v>26.125079135389001</v>
      </c>
      <c r="E9528">
        <f>ASIN(SQRT((SIN(RADIANS(PARAMETERS!$D$8-D9528)/2)*SIN(RADIANS(PARAMETERS!$D$8-D9528)/2))+(COS(RADIANS(D9528))*COS(RADIANS(PARAMETERS!$D$8))*SIN(RADIANS(PARAMETERS!$D$9-C9528)/2)*SIN(RADIANS(PARAMETERS!$D$9-C9528)/2))))*2*3958.756</f>
        <v>887.60610965493754</v>
      </c>
      <c r="F9528">
        <v>128.36430358887</v>
      </c>
      <c r="G9528">
        <v>167.00588989258</v>
      </c>
      <c r="H9528">
        <v>199.36512756348</v>
      </c>
      <c r="I9528">
        <v>227.12145996094</v>
      </c>
      <c r="J9528">
        <v>258.74765014648</v>
      </c>
      <c r="K9528" s="6">
        <f>IFERROR(EXP(TREND(LN($F$1:$J$1),LN(F9528:J9528),LN(Calculations!$B$3))),0)</f>
        <v>1.2360188141716319E-2</v>
      </c>
    </row>
    <row r="9529" spans="1:11" x14ac:dyDescent="0.35">
      <c r="A9529">
        <v>9526</v>
      </c>
      <c r="B9529" t="str">
        <f t="shared" si="148"/>
        <v>26-53.5</v>
      </c>
      <c r="C9529">
        <v>-53.292936601248002</v>
      </c>
      <c r="D9529">
        <v>26.125079135389001</v>
      </c>
      <c r="E9529">
        <f>ASIN(SQRT((SIN(RADIANS(PARAMETERS!$D$8-D9529)/2)*SIN(RADIANS(PARAMETERS!$D$8-D9529)/2))+(COS(RADIANS(D9529))*COS(RADIANS(PARAMETERS!$D$8))*SIN(RADIANS(PARAMETERS!$D$9-C9529)/2)*SIN(RADIANS(PARAMETERS!$D$9-C9529)/2))))*2*3958.756</f>
        <v>878.05239904126972</v>
      </c>
      <c r="F9529">
        <v>129.5892791748</v>
      </c>
      <c r="G9529">
        <v>168.08755493164</v>
      </c>
      <c r="H9529">
        <v>200.37229919434</v>
      </c>
      <c r="I9529">
        <v>228.38484191895</v>
      </c>
      <c r="J9529">
        <v>260.31930541992</v>
      </c>
      <c r="K9529" s="6">
        <f>IFERROR(EXP(TREND(LN($F$1:$J$1),LN(F9529:J9529),LN(Calculations!$B$3))),0)</f>
        <v>1.2792578004458844E-2</v>
      </c>
    </row>
    <row r="9530" spans="1:11" x14ac:dyDescent="0.35">
      <c r="A9530">
        <v>9527</v>
      </c>
      <c r="B9530" t="str">
        <f t="shared" si="148"/>
        <v>26-53.5</v>
      </c>
      <c r="C9530">
        <v>-53.564257936148998</v>
      </c>
      <c r="D9530">
        <v>26.125079135389001</v>
      </c>
      <c r="E9530">
        <f>ASIN(SQRT((SIN(RADIANS(PARAMETERS!$D$8-D9530)/2)*SIN(RADIANS(PARAMETERS!$D$8-D9530)/2))+(COS(RADIANS(D9530))*COS(RADIANS(PARAMETERS!$D$8))*SIN(RADIANS(PARAMETERS!$D$9-C9530)/2)*SIN(RADIANS(PARAMETERS!$D$9-C9530)/2))))*2*3958.756</f>
        <v>868.74545144368756</v>
      </c>
      <c r="F9530">
        <v>130.80697631836</v>
      </c>
      <c r="G9530">
        <v>169.07061767578</v>
      </c>
      <c r="H9530">
        <v>201.39645385742</v>
      </c>
      <c r="I9530">
        <v>229.68348693848</v>
      </c>
      <c r="J9530">
        <v>261.94931030273</v>
      </c>
      <c r="K9530" s="6">
        <f>IFERROR(EXP(TREND(LN($F$1:$J$1),LN(F9530:J9530),LN(Calculations!$B$3))),0)</f>
        <v>1.3230939414195043E-2</v>
      </c>
    </row>
    <row r="9531" spans="1:11" x14ac:dyDescent="0.35">
      <c r="A9531">
        <v>9528</v>
      </c>
      <c r="B9531" t="str">
        <f t="shared" si="148"/>
        <v>26-54</v>
      </c>
      <c r="C9531">
        <v>-53.835579271050001</v>
      </c>
      <c r="D9531">
        <v>26.125079135389001</v>
      </c>
      <c r="E9531">
        <f>ASIN(SQRT((SIN(RADIANS(PARAMETERS!$D$8-D9531)/2)*SIN(RADIANS(PARAMETERS!$D$8-D9531)/2))+(COS(RADIANS(D9531))*COS(RADIANS(PARAMETERS!$D$8))*SIN(RADIANS(PARAMETERS!$D$9-C9531)/2)*SIN(RADIANS(PARAMETERS!$D$9-C9531)/2))))*2*3958.756</f>
        <v>859.69330839307975</v>
      </c>
      <c r="F9531">
        <v>131.94110107422</v>
      </c>
      <c r="G9531">
        <v>169.87924194336</v>
      </c>
      <c r="H9531">
        <v>202.34634399414</v>
      </c>
      <c r="I9531">
        <v>230.8860168457</v>
      </c>
      <c r="J9531">
        <v>263.45684814453</v>
      </c>
      <c r="K9531" s="6">
        <f>IFERROR(EXP(TREND(LN($F$1:$J$1),LN(F9531:J9531),LN(Calculations!$B$3))),0)</f>
        <v>1.3642592867203542E-2</v>
      </c>
    </row>
    <row r="9532" spans="1:11" x14ac:dyDescent="0.35">
      <c r="A9532">
        <v>9529</v>
      </c>
      <c r="B9532" t="str">
        <f t="shared" si="148"/>
        <v>26-54</v>
      </c>
      <c r="C9532">
        <v>-54.106900605950997</v>
      </c>
      <c r="D9532">
        <v>26.125079135389001</v>
      </c>
      <c r="E9532">
        <f>ASIN(SQRT((SIN(RADIANS(PARAMETERS!$D$8-D9532)/2)*SIN(RADIANS(PARAMETERS!$D$8-D9532)/2))+(COS(RADIANS(D9532))*COS(RADIANS(PARAMETERS!$D$8))*SIN(RADIANS(PARAMETERS!$D$9-C9532)/2)*SIN(RADIANS(PARAMETERS!$D$9-C9532)/2))))*2*3958.756</f>
        <v>850.90412840044996</v>
      </c>
      <c r="F9532">
        <v>133.10308837891</v>
      </c>
      <c r="G9532">
        <v>170.66156005859</v>
      </c>
      <c r="H9532">
        <v>203.35232543945</v>
      </c>
      <c r="I9532">
        <v>232.16767883301</v>
      </c>
      <c r="J9532">
        <v>265.07208251953</v>
      </c>
      <c r="K9532" s="6">
        <f>IFERROR(EXP(TREND(LN($F$1:$J$1),LN(F9532:J9532),LN(Calculations!$B$3))),0)</f>
        <v>1.4074128382512886E-2</v>
      </c>
    </row>
    <row r="9533" spans="1:11" x14ac:dyDescent="0.35">
      <c r="A9533">
        <v>9530</v>
      </c>
      <c r="B9533" t="str">
        <f t="shared" si="148"/>
        <v>26-54.5</v>
      </c>
      <c r="C9533">
        <v>-54.378221940852001</v>
      </c>
      <c r="D9533">
        <v>26.125079135389001</v>
      </c>
      <c r="E9533">
        <f>ASIN(SQRT((SIN(RADIANS(PARAMETERS!$D$8-D9533)/2)*SIN(RADIANS(PARAMETERS!$D$8-D9533)/2))+(COS(RADIANS(D9533))*COS(RADIANS(PARAMETERS!$D$8))*SIN(RADIANS(PARAMETERS!$D$9-C9533)/2)*SIN(RADIANS(PARAMETERS!$D$9-C9533)/2))))*2*3958.756</f>
        <v>842.38616816509023</v>
      </c>
      <c r="F9533">
        <v>134.33140563965</v>
      </c>
      <c r="G9533">
        <v>171.45811462402</v>
      </c>
      <c r="H9533">
        <v>204.45562744141</v>
      </c>
      <c r="I9533">
        <v>233.58018493652</v>
      </c>
      <c r="J9533">
        <v>266.85958862305</v>
      </c>
      <c r="K9533" s="6">
        <f>IFERROR(EXP(TREND(LN($F$1:$J$1),LN(F9533:J9533),LN(Calculations!$B$3))),0)</f>
        <v>1.4542403703664865E-2</v>
      </c>
    </row>
    <row r="9534" spans="1:11" x14ac:dyDescent="0.35">
      <c r="A9534">
        <v>9531</v>
      </c>
      <c r="B9534" t="str">
        <f t="shared" si="148"/>
        <v>26-54.5</v>
      </c>
      <c r="C9534">
        <v>-54.649543275752997</v>
      </c>
      <c r="D9534">
        <v>26.125079135389001</v>
      </c>
      <c r="E9534">
        <f>ASIN(SQRT((SIN(RADIANS(PARAMETERS!$D$8-D9534)/2)*SIN(RADIANS(PARAMETERS!$D$8-D9534)/2))+(COS(RADIANS(D9534))*COS(RADIANS(PARAMETERS!$D$8))*SIN(RADIANS(PARAMETERS!$D$9-C9534)/2)*SIN(RADIANS(PARAMETERS!$D$9-C9534)/2))))*2*3958.756</f>
        <v>834.14776130639996</v>
      </c>
      <c r="F9534">
        <v>135.52290344238</v>
      </c>
      <c r="G9534">
        <v>172.21997070313</v>
      </c>
      <c r="H9534">
        <v>205.51223754883</v>
      </c>
      <c r="I9534">
        <v>234.91575622559</v>
      </c>
      <c r="J9534">
        <v>268.53265380859</v>
      </c>
      <c r="K9534" s="6">
        <f>IFERROR(EXP(TREND(LN($F$1:$J$1),LN(F9534:J9534),LN(Calculations!$B$3))),0)</f>
        <v>1.5008838271344721E-2</v>
      </c>
    </row>
    <row r="9535" spans="1:11" x14ac:dyDescent="0.35">
      <c r="A9535">
        <v>9532</v>
      </c>
      <c r="B9535" t="str">
        <f t="shared" si="148"/>
        <v>26-55</v>
      </c>
      <c r="C9535">
        <v>-54.920864610654</v>
      </c>
      <c r="D9535">
        <v>26.125079135389001</v>
      </c>
      <c r="E9535">
        <f>ASIN(SQRT((SIN(RADIANS(PARAMETERS!$D$8-D9535)/2)*SIN(RADIANS(PARAMETERS!$D$8-D9535)/2))+(COS(RADIANS(D9535))*COS(RADIANS(PARAMETERS!$D$8))*SIN(RADIANS(PARAMETERS!$D$9-C9535)/2)*SIN(RADIANS(PARAMETERS!$D$9-C9535)/2))))*2*3958.756</f>
        <v>826.19729454910839</v>
      </c>
      <c r="F9535">
        <v>136.7950592041</v>
      </c>
      <c r="G9535">
        <v>173.05082702637</v>
      </c>
      <c r="H9535">
        <v>206.65975952148</v>
      </c>
      <c r="I9535">
        <v>236.36280822754</v>
      </c>
      <c r="J9535">
        <v>270.34188842773</v>
      </c>
      <c r="K9535" s="6">
        <f>IFERROR(EXP(TREND(LN($F$1:$J$1),LN(F9535:J9535),LN(Calculations!$B$3))),0)</f>
        <v>1.5524633694675927E-2</v>
      </c>
    </row>
    <row r="9536" spans="1:11" x14ac:dyDescent="0.35">
      <c r="A9536">
        <v>9533</v>
      </c>
      <c r="B9536" t="str">
        <f t="shared" si="148"/>
        <v>26-55</v>
      </c>
      <c r="C9536">
        <v>-55.192185945555003</v>
      </c>
      <c r="D9536">
        <v>26.125079135389001</v>
      </c>
      <c r="E9536">
        <f>ASIN(SQRT((SIN(RADIANS(PARAMETERS!$D$8-D9536)/2)*SIN(RADIANS(PARAMETERS!$D$8-D9536)/2))+(COS(RADIANS(D9536))*COS(RADIANS(PARAMETERS!$D$8))*SIN(RADIANS(PARAMETERS!$D$9-C9536)/2)*SIN(RADIANS(PARAMETERS!$D$9-C9536)/2))))*2*3958.756</f>
        <v>818.54318132190804</v>
      </c>
      <c r="F9536">
        <v>138.17185974121</v>
      </c>
      <c r="G9536">
        <v>173.96752929688</v>
      </c>
      <c r="H9536">
        <v>207.92129516602</v>
      </c>
      <c r="I9536">
        <v>237.95048522949</v>
      </c>
      <c r="J9536">
        <v>272.32397460938</v>
      </c>
      <c r="K9536" s="6">
        <f>IFERROR(EXP(TREND(LN($F$1:$J$1),LN(F9536:J9536),LN(Calculations!$B$3))),0)</f>
        <v>1.6103641605557422E-2</v>
      </c>
    </row>
    <row r="9537" spans="1:11" x14ac:dyDescent="0.35">
      <c r="A9537">
        <v>9534</v>
      </c>
      <c r="B9537" t="str">
        <f t="shared" si="148"/>
        <v>26-55.5</v>
      </c>
      <c r="C9537">
        <v>-55.463507280456</v>
      </c>
      <c r="D9537">
        <v>26.125079135389001</v>
      </c>
      <c r="E9537">
        <f>ASIN(SQRT((SIN(RADIANS(PARAMETERS!$D$8-D9537)/2)*SIN(RADIANS(PARAMETERS!$D$8-D9537)/2))+(COS(RADIANS(D9537))*COS(RADIANS(PARAMETERS!$D$8))*SIN(RADIANS(PARAMETERS!$D$9-C9537)/2)*SIN(RADIANS(PARAMETERS!$D$9-C9537)/2))))*2*3958.756</f>
        <v>811.19383276551321</v>
      </c>
      <c r="F9537">
        <v>139.54386901855</v>
      </c>
      <c r="G9537">
        <v>174.88107299805</v>
      </c>
      <c r="H9537">
        <v>209.13352966309</v>
      </c>
      <c r="I9537">
        <v>239.44233703613</v>
      </c>
      <c r="J9537">
        <v>274.15130615234</v>
      </c>
      <c r="K9537" s="6">
        <f>IFERROR(EXP(TREND(LN($F$1:$J$1),LN(F9537:J9537),LN(Calculations!$B$3))),0)</f>
        <v>1.6700887801688286E-2</v>
      </c>
    </row>
    <row r="9538" spans="1:11" x14ac:dyDescent="0.35">
      <c r="A9538">
        <v>9535</v>
      </c>
      <c r="B9538" t="str">
        <f t="shared" si="148"/>
        <v>26-55.5</v>
      </c>
      <c r="C9538">
        <v>-55.734828615357003</v>
      </c>
      <c r="D9538">
        <v>26.125079135389001</v>
      </c>
      <c r="E9538">
        <f>ASIN(SQRT((SIN(RADIANS(PARAMETERS!$D$8-D9538)/2)*SIN(RADIANS(PARAMETERS!$D$8-D9538)/2))+(COS(RADIANS(D9538))*COS(RADIANS(PARAMETERS!$D$8))*SIN(RADIANS(PARAMETERS!$D$9-C9538)/2)*SIN(RADIANS(PARAMETERS!$D$9-C9538)/2))))*2*3958.756</f>
        <v>804.15762618796441</v>
      </c>
      <c r="F9538">
        <v>140.99624633789</v>
      </c>
      <c r="G9538">
        <v>175.85111999512</v>
      </c>
      <c r="H9538">
        <v>210.42395019531</v>
      </c>
      <c r="I9538">
        <v>241.03288269043</v>
      </c>
      <c r="J9538">
        <v>276.10208129883</v>
      </c>
      <c r="K9538" s="6">
        <f>IFERROR(EXP(TREND(LN($F$1:$J$1),LN(F9538:J9538),LN(Calculations!$B$3))),0)</f>
        <v>1.7356077942916628E-2</v>
      </c>
    </row>
    <row r="9539" spans="1:11" x14ac:dyDescent="0.35">
      <c r="A9539">
        <v>9536</v>
      </c>
      <c r="B9539" t="str">
        <f t="shared" si="148"/>
        <v>26-56</v>
      </c>
      <c r="C9539">
        <v>-56.006149950257999</v>
      </c>
      <c r="D9539">
        <v>26.125079135389001</v>
      </c>
      <c r="E9539">
        <f>ASIN(SQRT((SIN(RADIANS(PARAMETERS!$D$8-D9539)/2)*SIN(RADIANS(PARAMETERS!$D$8-D9539)/2))+(COS(RADIANS(D9539))*COS(RADIANS(PARAMETERS!$D$8))*SIN(RADIANS(PARAMETERS!$D$9-C9539)/2)*SIN(RADIANS(PARAMETERS!$D$9-C9539)/2))))*2*3958.756</f>
        <v>797.44287105236879</v>
      </c>
      <c r="F9539">
        <v>142.53524780273</v>
      </c>
      <c r="G9539">
        <v>176.88116455078</v>
      </c>
      <c r="H9539">
        <v>211.79852294922</v>
      </c>
      <c r="I9539">
        <v>242.73056030273</v>
      </c>
      <c r="J9539">
        <v>278.18789672852</v>
      </c>
      <c r="K9539" s="6">
        <f>IFERROR(EXP(TREND(LN($F$1:$J$1),LN(F9539:J9539),LN(Calculations!$B$3))),0)</f>
        <v>1.8076395548599772E-2</v>
      </c>
    </row>
    <row r="9540" spans="1:11" x14ac:dyDescent="0.35">
      <c r="A9540">
        <v>9537</v>
      </c>
      <c r="B9540" t="str">
        <f t="shared" si="148"/>
        <v>26-56.5</v>
      </c>
      <c r="C9540">
        <v>-56.277471285159002</v>
      </c>
      <c r="D9540">
        <v>26.125079135389001</v>
      </c>
      <c r="E9540">
        <f>ASIN(SQRT((SIN(RADIANS(PARAMETERS!$D$8-D9540)/2)*SIN(RADIANS(PARAMETERS!$D$8-D9540)/2))+(COS(RADIANS(D9540))*COS(RADIANS(PARAMETERS!$D$8))*SIN(RADIANS(PARAMETERS!$D$9-C9540)/2)*SIN(RADIANS(PARAMETERS!$D$9-C9540)/2))))*2*3958.756</f>
        <v>791.05777263469929</v>
      </c>
      <c r="F9540">
        <v>144.06190490723</v>
      </c>
      <c r="G9540">
        <v>177.89356994629</v>
      </c>
      <c r="H9540">
        <v>213.12120056152</v>
      </c>
      <c r="I9540">
        <v>244.34210205078</v>
      </c>
      <c r="J9540">
        <v>280.14450073242</v>
      </c>
      <c r="K9540" s="6">
        <f>IFERROR(EXP(TREND(LN($F$1:$J$1),LN(F9540:J9540),LN(Calculations!$B$3))),0)</f>
        <v>1.8818521950196572E-2</v>
      </c>
    </row>
    <row r="9541" spans="1:11" x14ac:dyDescent="0.35">
      <c r="A9541">
        <v>9538</v>
      </c>
      <c r="B9541" t="str">
        <f t="shared" ref="B9541:B9604" si="149">MROUND(D9541,1)&amp;MROUND(C9541,-0.5)</f>
        <v>26-56.5</v>
      </c>
      <c r="C9541">
        <v>-56.548792620059999</v>
      </c>
      <c r="D9541">
        <v>26.125079135389001</v>
      </c>
      <c r="E9541">
        <f>ASIN(SQRT((SIN(RADIANS(PARAMETERS!$D$8-D9541)/2)*SIN(RADIANS(PARAMETERS!$D$8-D9541)/2))+(COS(RADIANS(D9541))*COS(RADIANS(PARAMETERS!$D$8))*SIN(RADIANS(PARAMETERS!$D$9-C9541)/2)*SIN(RADIANS(PARAMETERS!$D$9-C9541)/2))))*2*3958.756</f>
        <v>785.01039354604882</v>
      </c>
      <c r="F9541">
        <v>145.66525268555</v>
      </c>
      <c r="G9541">
        <v>178.94920349121</v>
      </c>
      <c r="H9541">
        <v>214.50317382813</v>
      </c>
      <c r="I9541">
        <v>246.02806091309</v>
      </c>
      <c r="J9541">
        <v>282.19372558594</v>
      </c>
      <c r="K9541" s="6">
        <f>IFERROR(EXP(TREND(LN($F$1:$J$1),LN(F9541:J9541),LN(Calculations!$B$3))),0)</f>
        <v>1.9627298104124166E-2</v>
      </c>
    </row>
    <row r="9542" spans="1:11" x14ac:dyDescent="0.35">
      <c r="A9542">
        <v>9539</v>
      </c>
      <c r="B9542" t="str">
        <f t="shared" si="149"/>
        <v>26-57</v>
      </c>
      <c r="C9542">
        <v>-56.820113954961002</v>
      </c>
      <c r="D9542">
        <v>26.125079135389001</v>
      </c>
      <c r="E9542">
        <f>ASIN(SQRT((SIN(RADIANS(PARAMETERS!$D$8-D9542)/2)*SIN(RADIANS(PARAMETERS!$D$8-D9542)/2))+(COS(RADIANS(D9542))*COS(RADIANS(PARAMETERS!$D$8))*SIN(RADIANS(PARAMETERS!$D$9-C9542)/2)*SIN(RADIANS(PARAMETERS!$D$9-C9542)/2))))*2*3958.756</f>
        <v>779.30861337371152</v>
      </c>
      <c r="F9542">
        <v>147.33906555176</v>
      </c>
      <c r="G9542">
        <v>180.04222106934</v>
      </c>
      <c r="H9542">
        <v>215.93397521973</v>
      </c>
      <c r="I9542">
        <v>247.77348327637</v>
      </c>
      <c r="J9542">
        <v>284.31509399414</v>
      </c>
      <c r="K9542" s="6">
        <f>IFERROR(EXP(TREND(LN($F$1:$J$1),LN(F9542:J9542),LN(Calculations!$B$3))),0)</f>
        <v>2.0504804890089066E-2</v>
      </c>
    </row>
    <row r="9543" spans="1:11" x14ac:dyDescent="0.35">
      <c r="A9543">
        <v>9540</v>
      </c>
      <c r="B9543" t="str">
        <f t="shared" si="149"/>
        <v>26-57</v>
      </c>
      <c r="C9543">
        <v>-57.091435289861998</v>
      </c>
      <c r="D9543">
        <v>26.125079135389001</v>
      </c>
      <c r="E9543">
        <f>ASIN(SQRT((SIN(RADIANS(PARAMETERS!$D$8-D9543)/2)*SIN(RADIANS(PARAMETERS!$D$8-D9543)/2))+(COS(RADIANS(D9543))*COS(RADIANS(PARAMETERS!$D$8))*SIN(RADIANS(PARAMETERS!$D$9-C9543)/2)*SIN(RADIANS(PARAMETERS!$D$9-C9543)/2))))*2*3958.756</f>
        <v>773.96008675728194</v>
      </c>
      <c r="F9543">
        <v>149.00720214844</v>
      </c>
      <c r="G9543">
        <v>181.11553955078</v>
      </c>
      <c r="H9543">
        <v>217.31802368164</v>
      </c>
      <c r="I9543">
        <v>249.44526672363</v>
      </c>
      <c r="J9543">
        <v>286.3291015625</v>
      </c>
      <c r="K9543" s="6">
        <f>IFERROR(EXP(TREND(LN($F$1:$J$1),LN(F9543:J9543),LN(Calculations!$B$3))),0)</f>
        <v>2.1415990445864997E-2</v>
      </c>
    </row>
    <row r="9544" spans="1:11" x14ac:dyDescent="0.35">
      <c r="A9544">
        <v>9541</v>
      </c>
      <c r="B9544" t="str">
        <f t="shared" si="149"/>
        <v>26-57.5</v>
      </c>
      <c r="C9544">
        <v>-57.362756624763001</v>
      </c>
      <c r="D9544">
        <v>26.125079135389001</v>
      </c>
      <c r="E9544">
        <f>ASIN(SQRT((SIN(RADIANS(PARAMETERS!$D$8-D9544)/2)*SIN(RADIANS(PARAMETERS!$D$8-D9544)/2))+(COS(RADIANS(D9544))*COS(RADIANS(PARAMETERS!$D$8))*SIN(RADIANS(PARAMETERS!$D$9-C9544)/2)*SIN(RADIANS(PARAMETERS!$D$9-C9544)/2))))*2*3958.756</f>
        <v>768.97220027785158</v>
      </c>
      <c r="F9544">
        <v>150.7635345459</v>
      </c>
      <c r="G9544">
        <v>182.23225402832</v>
      </c>
      <c r="H9544">
        <v>218.75816345215</v>
      </c>
      <c r="I9544">
        <v>251.18486022949</v>
      </c>
      <c r="J9544">
        <v>288.42477416992</v>
      </c>
      <c r="K9544" s="6">
        <f>IFERROR(EXP(TREND(LN($F$1:$J$1),LN(F9544:J9544),LN(Calculations!$B$3))),0)</f>
        <v>2.241465361785375E-2</v>
      </c>
    </row>
    <row r="9545" spans="1:11" x14ac:dyDescent="0.35">
      <c r="A9545">
        <v>9542</v>
      </c>
      <c r="B9545" t="str">
        <f t="shared" si="149"/>
        <v>26-57.5</v>
      </c>
      <c r="C9545">
        <v>-57.634077959663998</v>
      </c>
      <c r="D9545">
        <v>26.125079135389001</v>
      </c>
      <c r="E9545">
        <f>ASIN(SQRT((SIN(RADIANS(PARAMETERS!$D$8-D9545)/2)*SIN(RADIANS(PARAMETERS!$D$8-D9545)/2))+(COS(RADIANS(D9545))*COS(RADIANS(PARAMETERS!$D$8))*SIN(RADIANS(PARAMETERS!$D$9-C9545)/2)*SIN(RADIANS(PARAMETERS!$D$9-C9545)/2))))*2*3958.756</f>
        <v>764.35202859838262</v>
      </c>
      <c r="F9545">
        <v>152.58090209961</v>
      </c>
      <c r="G9545">
        <v>183.37158203125</v>
      </c>
      <c r="H9545">
        <v>220.21893310547</v>
      </c>
      <c r="I9545">
        <v>252.94253540039</v>
      </c>
      <c r="J9545">
        <v>290.53485107422</v>
      </c>
      <c r="K9545" s="6">
        <f>IFERROR(EXP(TREND(LN($F$1:$J$1),LN(F9545:J9545),LN(Calculations!$B$3))),0)</f>
        <v>2.3493358624093793E-2</v>
      </c>
    </row>
    <row r="9546" spans="1:11" x14ac:dyDescent="0.35">
      <c r="A9546">
        <v>9543</v>
      </c>
      <c r="B9546" t="str">
        <f t="shared" si="149"/>
        <v>26-58</v>
      </c>
      <c r="C9546">
        <v>-57.905399294565001</v>
      </c>
      <c r="D9546">
        <v>26.125079135389001</v>
      </c>
      <c r="E9546">
        <f>ASIN(SQRT((SIN(RADIANS(PARAMETERS!$D$8-D9546)/2)*SIN(RADIANS(PARAMETERS!$D$8-D9546)/2))+(COS(RADIANS(D9546))*COS(RADIANS(PARAMETERS!$D$8))*SIN(RADIANS(PARAMETERS!$D$9-C9546)/2)*SIN(RADIANS(PARAMETERS!$D$9-C9546)/2))))*2*3958.756</f>
        <v>760.10629034916474</v>
      </c>
      <c r="F9546">
        <v>154.34568786621</v>
      </c>
      <c r="G9546">
        <v>184.45779418945</v>
      </c>
      <c r="H9546">
        <v>221.58374023438</v>
      </c>
      <c r="I9546">
        <v>254.56207275391</v>
      </c>
      <c r="J9546">
        <v>292.45425415039</v>
      </c>
      <c r="K9546" s="6">
        <f>IFERROR(EXP(TREND(LN($F$1:$J$1),LN(F9546:J9546),LN(Calculations!$B$3))),0)</f>
        <v>2.4591143734451523E-2</v>
      </c>
    </row>
    <row r="9547" spans="1:11" x14ac:dyDescent="0.35">
      <c r="A9547">
        <v>9544</v>
      </c>
      <c r="B9547" t="str">
        <f t="shared" si="149"/>
        <v>26-58</v>
      </c>
      <c r="C9547">
        <v>-58.176720629465002</v>
      </c>
      <c r="D9547">
        <v>26.125079135389001</v>
      </c>
      <c r="E9547">
        <f>ASIN(SQRT((SIN(RADIANS(PARAMETERS!$D$8-D9547)/2)*SIN(RADIANS(PARAMETERS!$D$8-D9547)/2))+(COS(RADIANS(D9547))*COS(RADIANS(PARAMETERS!$D$8))*SIN(RADIANS(PARAMETERS!$D$9-C9547)/2)*SIN(RADIANS(PARAMETERS!$D$9-C9547)/2))))*2*3958.756</f>
        <v>756.24130430156447</v>
      </c>
      <c r="F9547">
        <v>156.1343536377</v>
      </c>
      <c r="G9547">
        <v>185.58000183105</v>
      </c>
      <c r="H9547">
        <v>223.0023651123</v>
      </c>
      <c r="I9547">
        <v>256.25259399414</v>
      </c>
      <c r="J9547">
        <v>294.46563720703</v>
      </c>
      <c r="K9547" s="6">
        <f>IFERROR(EXP(TREND(LN($F$1:$J$1),LN(F9547:J9547),LN(Calculations!$B$3))),0)</f>
        <v>2.5756360599147231E-2</v>
      </c>
    </row>
    <row r="9548" spans="1:11" x14ac:dyDescent="0.35">
      <c r="A9548">
        <v>9545</v>
      </c>
      <c r="B9548" t="str">
        <f t="shared" si="149"/>
        <v>26-58.5</v>
      </c>
      <c r="C9548">
        <v>-58.448041964365999</v>
      </c>
      <c r="D9548">
        <v>26.125079135389001</v>
      </c>
      <c r="E9548">
        <f>ASIN(SQRT((SIN(RADIANS(PARAMETERS!$D$8-D9548)/2)*SIN(RADIANS(PARAMETERS!$D$8-D9548)/2))+(COS(RADIANS(D9548))*COS(RADIANS(PARAMETERS!$D$8))*SIN(RADIANS(PARAMETERS!$D$9-C9548)/2)*SIN(RADIANS(PARAMETERS!$D$9-C9548)/2))))*2*3958.756</f>
        <v>752.76294641346408</v>
      </c>
      <c r="F9548">
        <v>157.87953186035</v>
      </c>
      <c r="G9548">
        <v>186.69879150391</v>
      </c>
      <c r="H9548">
        <v>224.40686035156</v>
      </c>
      <c r="I9548">
        <v>257.91818237305</v>
      </c>
      <c r="J9548">
        <v>296.43850708008</v>
      </c>
      <c r="K9548" s="6">
        <f>IFERROR(EXP(TREND(LN($F$1:$J$1),LN(F9548:J9548),LN(Calculations!$B$3))),0)</f>
        <v>2.6951429451416285E-2</v>
      </c>
    </row>
    <row r="9549" spans="1:11" x14ac:dyDescent="0.35">
      <c r="A9549">
        <v>9546</v>
      </c>
      <c r="B9549" t="str">
        <f t="shared" si="149"/>
        <v>26-58.5</v>
      </c>
      <c r="C9549">
        <v>-58.719363299267002</v>
      </c>
      <c r="D9549">
        <v>26.125079135389001</v>
      </c>
      <c r="E9549">
        <f>ASIN(SQRT((SIN(RADIANS(PARAMETERS!$D$8-D9549)/2)*SIN(RADIANS(PARAMETERS!$D$8-D9549)/2))+(COS(RADIANS(D9549))*COS(RADIANS(PARAMETERS!$D$8))*SIN(RADIANS(PARAMETERS!$D$9-C9549)/2)*SIN(RADIANS(PARAMETERS!$D$9-C9549)/2))))*2*3958.756</f>
        <v>749.67660835901972</v>
      </c>
      <c r="F9549">
        <v>159.48388671875</v>
      </c>
      <c r="G9549">
        <v>187.71965026855</v>
      </c>
      <c r="H9549">
        <v>225.64599609375</v>
      </c>
      <c r="I9549">
        <v>259.35238647461</v>
      </c>
      <c r="J9549">
        <v>298.09786987305</v>
      </c>
      <c r="K9549" s="6">
        <f>IFERROR(EXP(TREND(LN($F$1:$J$1),LN(F9549:J9549),LN(Calculations!$B$3))),0)</f>
        <v>2.8110091868779139E-2</v>
      </c>
    </row>
    <row r="9550" spans="1:11" x14ac:dyDescent="0.35">
      <c r="A9550">
        <v>9547</v>
      </c>
      <c r="B9550" t="str">
        <f t="shared" si="149"/>
        <v>26-59</v>
      </c>
      <c r="C9550">
        <v>-58.990684634167998</v>
      </c>
      <c r="D9550">
        <v>26.125079135389001</v>
      </c>
      <c r="E9550">
        <f>ASIN(SQRT((SIN(RADIANS(PARAMETERS!$D$8-D9550)/2)*SIN(RADIANS(PARAMETERS!$D$8-D9550)/2))+(COS(RADIANS(D9550))*COS(RADIANS(PARAMETERS!$D$8))*SIN(RADIANS(PARAMETERS!$D$9-C9550)/2)*SIN(RADIANS(PARAMETERS!$D$9-C9550)/2))))*2*3958.756</f>
        <v>746.98715817027119</v>
      </c>
      <c r="F9550">
        <v>161.04756164551</v>
      </c>
      <c r="G9550">
        <v>188.74195861816</v>
      </c>
      <c r="H9550">
        <v>226.89555358887</v>
      </c>
      <c r="I9550">
        <v>260.80599975586</v>
      </c>
      <c r="J9550">
        <v>299.78814697266</v>
      </c>
      <c r="K9550" s="6">
        <f>IFERROR(EXP(TREND(LN($F$1:$J$1),LN(F9550:J9550),LN(Calculations!$B$3))),0)</f>
        <v>2.9289274450267862E-2</v>
      </c>
    </row>
    <row r="9551" spans="1:11" x14ac:dyDescent="0.35">
      <c r="A9551">
        <v>9548</v>
      </c>
      <c r="B9551" t="str">
        <f t="shared" si="149"/>
        <v>26-59.5</v>
      </c>
      <c r="C9551">
        <v>-59.262005969069001</v>
      </c>
      <c r="D9551">
        <v>26.125079135389001</v>
      </c>
      <c r="E9551">
        <f>ASIN(SQRT((SIN(RADIANS(PARAMETERS!$D$8-D9551)/2)*SIN(RADIANS(PARAMETERS!$D$8-D9551)/2))+(COS(RADIANS(D9551))*COS(RADIANS(PARAMETERS!$D$8))*SIN(RADIANS(PARAMETERS!$D$9-C9551)/2)*SIN(RADIANS(PARAMETERS!$D$9-C9551)/2))))*2*3958.756</f>
        <v>744.6989036187241</v>
      </c>
      <c r="F9551">
        <v>162.52394104004</v>
      </c>
      <c r="G9551">
        <v>189.73100280762</v>
      </c>
      <c r="H9551">
        <v>228.09803771973</v>
      </c>
      <c r="I9551">
        <v>262.19943237305</v>
      </c>
      <c r="J9551">
        <v>301.40219116211</v>
      </c>
      <c r="K9551" s="6">
        <f>IFERROR(EXP(TREND(LN($F$1:$J$1),LN(F9551:J9551),LN(Calculations!$B$3))),0)</f>
        <v>3.0454478423310113E-2</v>
      </c>
    </row>
    <row r="9552" spans="1:11" x14ac:dyDescent="0.35">
      <c r="A9552">
        <v>9549</v>
      </c>
      <c r="B9552" t="str">
        <f t="shared" si="149"/>
        <v>26-59.5</v>
      </c>
      <c r="C9552">
        <v>-59.533327303969998</v>
      </c>
      <c r="D9552">
        <v>26.125079135389001</v>
      </c>
      <c r="E9552">
        <f>ASIN(SQRT((SIN(RADIANS(PARAMETERS!$D$8-D9552)/2)*SIN(RADIANS(PARAMETERS!$D$8-D9552)/2))+(COS(RADIANS(D9552))*COS(RADIANS(PARAMETERS!$D$8))*SIN(RADIANS(PARAMETERS!$D$9-C9552)/2)*SIN(RADIANS(PARAMETERS!$D$9-C9552)/2))))*2*3958.756</f>
        <v>742.81555894816336</v>
      </c>
      <c r="F9552">
        <v>163.85717773438</v>
      </c>
      <c r="G9552">
        <v>190.6270904541</v>
      </c>
      <c r="H9552">
        <v>229.15971374512</v>
      </c>
      <c r="I9552">
        <v>263.40579223633</v>
      </c>
      <c r="J9552">
        <v>302.77236938477</v>
      </c>
      <c r="K9552" s="6">
        <f>IFERROR(EXP(TREND(LN($F$1:$J$1),LN(F9552:J9552),LN(Calculations!$B$3))),0)</f>
        <v>3.1559105191421639E-2</v>
      </c>
    </row>
    <row r="9553" spans="1:11" x14ac:dyDescent="0.35">
      <c r="A9553">
        <v>9550</v>
      </c>
      <c r="B9553" t="str">
        <f t="shared" si="149"/>
        <v>26-60</v>
      </c>
      <c r="C9553">
        <v>-59.804648638871001</v>
      </c>
      <c r="D9553">
        <v>26.125079135389001</v>
      </c>
      <c r="E9553">
        <f>ASIN(SQRT((SIN(RADIANS(PARAMETERS!$D$8-D9553)/2)*SIN(RADIANS(PARAMETERS!$D$8-D9553)/2))+(COS(RADIANS(D9553))*COS(RADIANS(PARAMETERS!$D$8))*SIN(RADIANS(PARAMETERS!$D$9-C9553)/2)*SIN(RADIANS(PARAMETERS!$D$9-C9553)/2))))*2*3958.756</f>
        <v>741.34021553619482</v>
      </c>
      <c r="F9553">
        <v>165.13690185547</v>
      </c>
      <c r="G9553">
        <v>191.52137756348</v>
      </c>
      <c r="H9553">
        <v>230.23506164551</v>
      </c>
      <c r="I9553">
        <v>264.64166259766</v>
      </c>
      <c r="J9553">
        <v>304.19229125977</v>
      </c>
      <c r="K9553" s="6">
        <f>IFERROR(EXP(TREND(LN($F$1:$J$1),LN(F9553:J9553),LN(Calculations!$B$3))),0)</f>
        <v>3.2656889359061858E-2</v>
      </c>
    </row>
    <row r="9554" spans="1:11" x14ac:dyDescent="0.35">
      <c r="A9554">
        <v>9551</v>
      </c>
      <c r="B9554" t="str">
        <f t="shared" si="149"/>
        <v>26-60</v>
      </c>
      <c r="C9554">
        <v>-60.075969973771997</v>
      </c>
      <c r="D9554">
        <v>26.125079135389001</v>
      </c>
      <c r="E9554">
        <f>ASIN(SQRT((SIN(RADIANS(PARAMETERS!$D$8-D9554)/2)*SIN(RADIANS(PARAMETERS!$D$8-D9554)/2))+(COS(RADIANS(D9554))*COS(RADIANS(PARAMETERS!$D$8))*SIN(RADIANS(PARAMETERS!$D$9-C9554)/2)*SIN(RADIANS(PARAMETERS!$D$9-C9554)/2))))*2*3958.756</f>
        <v>740.27531701082182</v>
      </c>
      <c r="F9554">
        <v>166.3236541748</v>
      </c>
      <c r="G9554">
        <v>192.38900756836</v>
      </c>
      <c r="H9554">
        <v>231.28442382813</v>
      </c>
      <c r="I9554">
        <v>265.85293579102</v>
      </c>
      <c r="J9554">
        <v>305.59002685547</v>
      </c>
      <c r="K9554" s="6">
        <f>IFERROR(EXP(TREND(LN($F$1:$J$1),LN(F9554:J9554),LN(Calculations!$B$3))),0)</f>
        <v>3.3713235523485936E-2</v>
      </c>
    </row>
    <row r="9555" spans="1:11" x14ac:dyDescent="0.35">
      <c r="A9555">
        <v>9552</v>
      </c>
      <c r="B9555" t="str">
        <f t="shared" si="149"/>
        <v>26-60.5</v>
      </c>
      <c r="C9555">
        <v>-60.347291308673</v>
      </c>
      <c r="D9555">
        <v>26.125079135389001</v>
      </c>
      <c r="E9555">
        <f>ASIN(SQRT((SIN(RADIANS(PARAMETERS!$D$8-D9555)/2)*SIN(RADIANS(PARAMETERS!$D$8-D9555)/2))+(COS(RADIANS(D9555))*COS(RADIANS(PARAMETERS!$D$8))*SIN(RADIANS(PARAMETERS!$D$9-C9555)/2)*SIN(RADIANS(PARAMETERS!$D$9-C9555)/2))))*2*3958.756</f>
        <v>739.62263928071195</v>
      </c>
      <c r="F9555">
        <v>167.38273620605</v>
      </c>
      <c r="G9555">
        <v>193.19659423828</v>
      </c>
      <c r="H9555">
        <v>232.25340270996</v>
      </c>
      <c r="I9555">
        <v>266.96478271484</v>
      </c>
      <c r="J9555">
        <v>306.86547851563</v>
      </c>
      <c r="K9555" s="6">
        <f>IFERROR(EXP(TREND(LN($F$1:$J$1),LN(F9555:J9555),LN(Calculations!$B$3))),0)</f>
        <v>3.4695183060403777E-2</v>
      </c>
    </row>
    <row r="9556" spans="1:11" x14ac:dyDescent="0.35">
      <c r="A9556">
        <v>9553</v>
      </c>
      <c r="B9556" t="str">
        <f t="shared" si="149"/>
        <v>26-60.5</v>
      </c>
      <c r="C9556">
        <v>-60.618612643573996</v>
      </c>
      <c r="D9556">
        <v>26.125079135389001</v>
      </c>
      <c r="E9556">
        <f>ASIN(SQRT((SIN(RADIANS(PARAMETERS!$D$8-D9556)/2)*SIN(RADIANS(PARAMETERS!$D$8-D9556)/2))+(COS(RADIANS(D9556))*COS(RADIANS(PARAMETERS!$D$8))*SIN(RADIANS(PARAMETERS!$D$9-C9556)/2)*SIN(RADIANS(PARAMETERS!$D$9-C9556)/2))))*2*3958.756</f>
        <v>739.38327585524883</v>
      </c>
      <c r="F9556">
        <v>168.37687683105</v>
      </c>
      <c r="G9556">
        <v>194.01136779785</v>
      </c>
      <c r="H9556">
        <v>233.25117492676</v>
      </c>
      <c r="I9556">
        <v>268.12731933594</v>
      </c>
      <c r="J9556">
        <v>308.21948242188</v>
      </c>
      <c r="K9556" s="6">
        <f>IFERROR(EXP(TREND(LN($F$1:$J$1),LN(F9556:J9556),LN(Calculations!$B$3))),0)</f>
        <v>3.5641973801560436E-2</v>
      </c>
    </row>
    <row r="9557" spans="1:11" x14ac:dyDescent="0.35">
      <c r="A9557">
        <v>9554</v>
      </c>
      <c r="B9557" t="str">
        <f t="shared" si="149"/>
        <v>26-61</v>
      </c>
      <c r="C9557">
        <v>-60.889933978475</v>
      </c>
      <c r="D9557">
        <v>26.125079135389001</v>
      </c>
      <c r="E9557">
        <f>ASIN(SQRT((SIN(RADIANS(PARAMETERS!$D$8-D9557)/2)*SIN(RADIANS(PARAMETERS!$D$8-D9557)/2))+(COS(RADIANS(D9557))*COS(RADIANS(PARAMETERS!$D$8))*SIN(RADIANS(PARAMETERS!$D$9-C9557)/2)*SIN(RADIANS(PARAMETERS!$D$9-C9557)/2))))*2*3958.756</f>
        <v>739.55762873533456</v>
      </c>
      <c r="F9557">
        <v>169.25651550293</v>
      </c>
      <c r="G9557">
        <v>194.80017089844</v>
      </c>
      <c r="H9557">
        <v>234.22747802734</v>
      </c>
      <c r="I9557">
        <v>269.27374267578</v>
      </c>
      <c r="J9557">
        <v>309.56488037109</v>
      </c>
      <c r="K9557" s="6">
        <f>IFERROR(EXP(TREND(LN($F$1:$J$1),LN(F9557:J9557),LN(Calculations!$B$3))),0)</f>
        <v>3.650666007225295E-2</v>
      </c>
    </row>
    <row r="9558" spans="1:11" x14ac:dyDescent="0.35">
      <c r="A9558">
        <v>9555</v>
      </c>
      <c r="B9558" t="str">
        <f t="shared" si="149"/>
        <v>26-61</v>
      </c>
      <c r="C9558">
        <v>-61.161255313376003</v>
      </c>
      <c r="D9558">
        <v>26.125079135389001</v>
      </c>
      <c r="E9558">
        <f>ASIN(SQRT((SIN(RADIANS(PARAMETERS!$D$8-D9558)/2)*SIN(RADIANS(PARAMETERS!$D$8-D9558)/2))+(COS(RADIANS(D9558))*COS(RADIANS(PARAMETERS!$D$8))*SIN(RADIANS(PARAMETERS!$D$9-C9558)/2)*SIN(RADIANS(PARAMETERS!$D$9-C9558)/2))))*2*3958.756</f>
        <v>740.14540505117509</v>
      </c>
      <c r="F9558">
        <v>169.99983215332</v>
      </c>
      <c r="G9558">
        <v>195.54364013672</v>
      </c>
      <c r="H9558">
        <v>235.15257263184</v>
      </c>
      <c r="I9558">
        <v>270.36422729492</v>
      </c>
      <c r="J9558">
        <v>310.84945678711</v>
      </c>
      <c r="K9558" s="6">
        <f>IFERROR(EXP(TREND(LN($F$1:$J$1),LN(F9558:J9558),LN(Calculations!$B$3))),0)</f>
        <v>3.7263410028979892E-2</v>
      </c>
    </row>
    <row r="9559" spans="1:11" x14ac:dyDescent="0.35">
      <c r="A9559">
        <v>9556</v>
      </c>
      <c r="B9559" t="str">
        <f t="shared" si="149"/>
        <v>26-61.5</v>
      </c>
      <c r="C9559">
        <v>-61.432576648276999</v>
      </c>
      <c r="D9559">
        <v>26.125079135389001</v>
      </c>
      <c r="E9559">
        <f>ASIN(SQRT((SIN(RADIANS(PARAMETERS!$D$8-D9559)/2)*SIN(RADIANS(PARAMETERS!$D$8-D9559)/2))+(COS(RADIANS(D9559))*COS(RADIANS(PARAMETERS!$D$8))*SIN(RADIANS(PARAMETERS!$D$9-C9559)/2)*SIN(RADIANS(PARAMETERS!$D$9-C9559)/2))))*2*3958.756</f>
        <v>741.14561951246958</v>
      </c>
      <c r="F9559">
        <v>170.7063293457</v>
      </c>
      <c r="G9559">
        <v>196.32788085938</v>
      </c>
      <c r="H9559">
        <v>236.15678405762</v>
      </c>
      <c r="I9559">
        <v>271.57205200195</v>
      </c>
      <c r="J9559">
        <v>312.29943847656</v>
      </c>
      <c r="K9559" s="6">
        <f>IFERROR(EXP(TREND(LN($F$1:$J$1),LN(F9559:J9559),LN(Calculations!$B$3))),0)</f>
        <v>3.7989421763830848E-2</v>
      </c>
    </row>
    <row r="9560" spans="1:11" x14ac:dyDescent="0.35">
      <c r="A9560">
        <v>9557</v>
      </c>
      <c r="B9560" t="str">
        <f t="shared" si="149"/>
        <v>26-61.5</v>
      </c>
      <c r="C9560">
        <v>-61.703897983178003</v>
      </c>
      <c r="D9560">
        <v>26.125079135389001</v>
      </c>
      <c r="E9560">
        <f>ASIN(SQRT((SIN(RADIANS(PARAMETERS!$D$8-D9560)/2)*SIN(RADIANS(PARAMETERS!$D$8-D9560)/2))+(COS(RADIANS(D9560))*COS(RADIANS(PARAMETERS!$D$8))*SIN(RADIANS(PARAMETERS!$D$9-C9560)/2)*SIN(RADIANS(PARAMETERS!$D$9-C9560)/2))))*2*3958.756</f>
        <v>742.55660262331196</v>
      </c>
      <c r="F9560">
        <v>171.36041259766</v>
      </c>
      <c r="G9560">
        <v>197.10305786133</v>
      </c>
      <c r="H9560">
        <v>237.16148376465</v>
      </c>
      <c r="I9560">
        <v>272.79049682617</v>
      </c>
      <c r="J9560">
        <v>313.77340698242</v>
      </c>
      <c r="K9560" s="6">
        <f>IFERROR(EXP(TREND(LN($F$1:$J$1),LN(F9560:J9560),LN(Calculations!$B$3))),0)</f>
        <v>3.8669643532079884E-2</v>
      </c>
    </row>
    <row r="9561" spans="1:11" x14ac:dyDescent="0.35">
      <c r="A9561">
        <v>9558</v>
      </c>
      <c r="B9561" t="str">
        <f t="shared" si="149"/>
        <v>26-62</v>
      </c>
      <c r="C9561">
        <v>-61.975219318078999</v>
      </c>
      <c r="D9561">
        <v>26.125079135389001</v>
      </c>
      <c r="E9561">
        <f>ASIN(SQRT((SIN(RADIANS(PARAMETERS!$D$8-D9561)/2)*SIN(RADIANS(PARAMETERS!$D$8-D9561)/2))+(COS(RADIANS(D9561))*COS(RADIANS(PARAMETERS!$D$8))*SIN(RADIANS(PARAMETERS!$D$9-C9561)/2)*SIN(RADIANS(PARAMETERS!$D$9-C9561)/2))))*2*3958.756</f>
        <v>744.37601450266925</v>
      </c>
      <c r="F9561">
        <v>171.97410583496</v>
      </c>
      <c r="G9561">
        <v>197.85682678223</v>
      </c>
      <c r="H9561">
        <v>238.14636230469</v>
      </c>
      <c r="I9561">
        <v>273.99142456055</v>
      </c>
      <c r="J9561">
        <v>315.2333984375</v>
      </c>
      <c r="K9561" s="6">
        <f>IFERROR(EXP(TREND(LN($F$1:$J$1),LN(F9561:J9561),LN(Calculations!$B$3))),0)</f>
        <v>3.9312881327131614E-2</v>
      </c>
    </row>
    <row r="9562" spans="1:11" x14ac:dyDescent="0.35">
      <c r="A9562">
        <v>9559</v>
      </c>
      <c r="B9562" t="str">
        <f t="shared" si="149"/>
        <v>26-62</v>
      </c>
      <c r="C9562">
        <v>-62.246540652980002</v>
      </c>
      <c r="D9562">
        <v>26.125079135389001</v>
      </c>
      <c r="E9562">
        <f>ASIN(SQRT((SIN(RADIANS(PARAMETERS!$D$8-D9562)/2)*SIN(RADIANS(PARAMETERS!$D$8-D9562)/2))+(COS(RADIANS(D9562))*COS(RADIANS(PARAMETERS!$D$8))*SIN(RADIANS(PARAMETERS!$D$9-C9562)/2)*SIN(RADIANS(PARAMETERS!$D$9-C9562)/2))))*2*3958.756</f>
        <v>746.60086404539027</v>
      </c>
      <c r="F9562">
        <v>172.63847351074</v>
      </c>
      <c r="G9562">
        <v>198.69883728027</v>
      </c>
      <c r="H9562">
        <v>239.28393554688</v>
      </c>
      <c r="I9562">
        <v>275.40875244141</v>
      </c>
      <c r="J9562">
        <v>316.98944091797</v>
      </c>
      <c r="K9562" s="6">
        <f>IFERROR(EXP(TREND(LN($F$1:$J$1),LN(F9562:J9562),LN(Calculations!$B$3))),0)</f>
        <v>3.9991346976649939E-2</v>
      </c>
    </row>
    <row r="9563" spans="1:11" x14ac:dyDescent="0.35">
      <c r="A9563">
        <v>9560</v>
      </c>
      <c r="B9563" t="str">
        <f t="shared" si="149"/>
        <v>26-62.5</v>
      </c>
      <c r="C9563">
        <v>-62.517861987880998</v>
      </c>
      <c r="D9563">
        <v>26.125079135389001</v>
      </c>
      <c r="E9563">
        <f>ASIN(SQRT((SIN(RADIANS(PARAMETERS!$D$8-D9563)/2)*SIN(RADIANS(PARAMETERS!$D$8-D9563)/2))+(COS(RADIANS(D9563))*COS(RADIANS(PARAMETERS!$D$8))*SIN(RADIANS(PARAMETERS!$D$9-C9563)/2)*SIN(RADIANS(PARAMETERS!$D$9-C9563)/2))))*2*3958.756</f>
        <v>749.22753306182733</v>
      </c>
      <c r="F9563">
        <v>173.31051635742</v>
      </c>
      <c r="G9563">
        <v>199.55836486816</v>
      </c>
      <c r="H9563">
        <v>240.45655822754</v>
      </c>
      <c r="I9563">
        <v>276.87866210938</v>
      </c>
      <c r="J9563">
        <v>318.82015991211</v>
      </c>
      <c r="K9563" s="6">
        <f>IFERROR(EXP(TREND(LN($F$1:$J$1),LN(F9563:J9563),LN(Calculations!$B$3))),0)</f>
        <v>4.0675294039127861E-2</v>
      </c>
    </row>
    <row r="9564" spans="1:11" x14ac:dyDescent="0.35">
      <c r="A9564">
        <v>9561</v>
      </c>
      <c r="B9564" t="str">
        <f t="shared" si="149"/>
        <v>26-63</v>
      </c>
      <c r="C9564">
        <v>-62.789183322782002</v>
      </c>
      <c r="D9564">
        <v>26.125079135389001</v>
      </c>
      <c r="E9564">
        <f>ASIN(SQRT((SIN(RADIANS(PARAMETERS!$D$8-D9564)/2)*SIN(RADIANS(PARAMETERS!$D$8-D9564)/2))+(COS(RADIANS(D9564))*COS(RADIANS(PARAMETERS!$D$8))*SIN(RADIANS(PARAMETERS!$D$9-C9564)/2)*SIN(RADIANS(PARAMETERS!$D$9-C9564)/2))))*2*3958.756</f>
        <v>752.25180494946233</v>
      </c>
      <c r="F9564">
        <v>173.97840881348</v>
      </c>
      <c r="G9564">
        <v>200.41339111328</v>
      </c>
      <c r="H9564">
        <v>241.6241607666</v>
      </c>
      <c r="I9564">
        <v>278.34307861328</v>
      </c>
      <c r="J9564">
        <v>320.64483642578</v>
      </c>
      <c r="K9564" s="6">
        <f>IFERROR(EXP(TREND(LN($F$1:$J$1),LN(F9564:J9564),LN(Calculations!$B$3))),0)</f>
        <v>4.1359508207688293E-2</v>
      </c>
    </row>
    <row r="9565" spans="1:11" x14ac:dyDescent="0.35">
      <c r="A9565">
        <v>9562</v>
      </c>
      <c r="B9565" t="str">
        <f t="shared" si="149"/>
        <v>26-63</v>
      </c>
      <c r="C9565">
        <v>-63.060504657682998</v>
      </c>
      <c r="D9565">
        <v>26.125079135389001</v>
      </c>
      <c r="E9565">
        <f>ASIN(SQRT((SIN(RADIANS(PARAMETERS!$D$8-D9565)/2)*SIN(RADIANS(PARAMETERS!$D$8-D9565)/2))+(COS(RADIANS(D9565))*COS(RADIANS(PARAMETERS!$D$8))*SIN(RADIANS(PARAMETERS!$D$9-C9565)/2)*SIN(RADIANS(PARAMETERS!$D$9-C9565)/2))))*2*3958.756</f>
        <v>755.66889737979659</v>
      </c>
      <c r="F9565">
        <v>174.69673156738</v>
      </c>
      <c r="G9565">
        <v>201.34350585938</v>
      </c>
      <c r="H9565">
        <v>242.90933227539</v>
      </c>
      <c r="I9565">
        <v>279.9665222168</v>
      </c>
      <c r="J9565">
        <v>322.67984008789</v>
      </c>
      <c r="K9565" s="6">
        <f>IFERROR(EXP(TREND(LN($F$1:$J$1),LN(F9565:J9565),LN(Calculations!$B$3))),0)</f>
        <v>4.2089746060086371E-2</v>
      </c>
    </row>
    <row r="9566" spans="1:11" x14ac:dyDescent="0.35">
      <c r="A9566">
        <v>9563</v>
      </c>
      <c r="B9566" t="str">
        <f t="shared" si="149"/>
        <v>26-63.5</v>
      </c>
      <c r="C9566">
        <v>-63.331825992584001</v>
      </c>
      <c r="D9566">
        <v>26.125079135389001</v>
      </c>
      <c r="E9566">
        <f>ASIN(SQRT((SIN(RADIANS(PARAMETERS!$D$8-D9566)/2)*SIN(RADIANS(PARAMETERS!$D$8-D9566)/2))+(COS(RADIANS(D9566))*COS(RADIANS(PARAMETERS!$D$8))*SIN(RADIANS(PARAMETERS!$D$9-C9566)/2)*SIN(RADIANS(PARAMETERS!$D$9-C9566)/2))))*2*3958.756</f>
        <v>759.4734984299331</v>
      </c>
      <c r="F9566">
        <v>175.40916442871</v>
      </c>
      <c r="G9566">
        <v>202.26319885254</v>
      </c>
      <c r="H9566">
        <v>244.17616271973</v>
      </c>
      <c r="I9566">
        <v>281.56369018555</v>
      </c>
      <c r="J9566">
        <v>324.6787109375</v>
      </c>
      <c r="K9566" s="6">
        <f>IFERROR(EXP(TREND(LN($F$1:$J$1),LN(F9566:J9566),LN(Calculations!$B$3))),0)</f>
        <v>4.2822439939267105E-2</v>
      </c>
    </row>
    <row r="9567" spans="1:11" x14ac:dyDescent="0.35">
      <c r="A9567">
        <v>9564</v>
      </c>
      <c r="B9567" t="str">
        <f t="shared" si="149"/>
        <v>26-63.5</v>
      </c>
      <c r="C9567">
        <v>-63.603147327484997</v>
      </c>
      <c r="D9567">
        <v>26.125079135389001</v>
      </c>
      <c r="E9567">
        <f>ASIN(SQRT((SIN(RADIANS(PARAMETERS!$D$8-D9567)/2)*SIN(RADIANS(PARAMETERS!$D$8-D9567)/2))+(COS(RADIANS(D9567))*COS(RADIANS(PARAMETERS!$D$8))*SIN(RADIANS(PARAMETERS!$D$9-C9567)/2)*SIN(RADIANS(PARAMETERS!$D$9-C9567)/2))))*2*3958.756</f>
        <v>763.65980555167209</v>
      </c>
      <c r="F9567">
        <v>176.09973144531</v>
      </c>
      <c r="G9567">
        <v>203.14836120605</v>
      </c>
      <c r="H9567">
        <v>245.38635253906</v>
      </c>
      <c r="I9567">
        <v>283.08251953125</v>
      </c>
      <c r="J9567">
        <v>326.57214355469</v>
      </c>
      <c r="K9567" s="6">
        <f>IFERROR(EXP(TREND(LN($F$1:$J$1),LN(F9567:J9567),LN(Calculations!$B$3))),0)</f>
        <v>4.3545252218782103E-2</v>
      </c>
    </row>
    <row r="9568" spans="1:11" x14ac:dyDescent="0.35">
      <c r="A9568">
        <v>9565</v>
      </c>
      <c r="B9568" t="str">
        <f t="shared" si="149"/>
        <v>26-64</v>
      </c>
      <c r="C9568">
        <v>-63.874468662386001</v>
      </c>
      <c r="D9568">
        <v>26.125079135389001</v>
      </c>
      <c r="E9568">
        <f>ASIN(SQRT((SIN(RADIANS(PARAMETERS!$D$8-D9568)/2)*SIN(RADIANS(PARAMETERS!$D$8-D9568)/2))+(COS(RADIANS(D9568))*COS(RADIANS(PARAMETERS!$D$8))*SIN(RADIANS(PARAMETERS!$D$9-C9568)/2)*SIN(RADIANS(PARAMETERS!$D$9-C9568)/2))))*2*3958.756</f>
        <v>768.22156675169003</v>
      </c>
      <c r="F9568">
        <v>176.80810546875</v>
      </c>
      <c r="G9568">
        <v>204.05801391602</v>
      </c>
      <c r="H9568">
        <v>246.63236999512</v>
      </c>
      <c r="I9568">
        <v>284.64810180664</v>
      </c>
      <c r="J9568">
        <v>328.52572631836</v>
      </c>
      <c r="K9568" s="6">
        <f>IFERROR(EXP(TREND(LN($F$1:$J$1),LN(F9568:J9568),LN(Calculations!$B$3))),0)</f>
        <v>4.4290500277558452E-2</v>
      </c>
    </row>
    <row r="9569" spans="1:11" x14ac:dyDescent="0.35">
      <c r="A9569">
        <v>9566</v>
      </c>
      <c r="B9569" t="str">
        <f t="shared" si="149"/>
        <v>26-64</v>
      </c>
      <c r="C9569">
        <v>-64.145789997286997</v>
      </c>
      <c r="D9569">
        <v>26.125079135389001</v>
      </c>
      <c r="E9569">
        <f>ASIN(SQRT((SIN(RADIANS(PARAMETERS!$D$8-D9569)/2)*SIN(RADIANS(PARAMETERS!$D$8-D9569)/2))+(COS(RADIANS(D9569))*COS(RADIANS(PARAMETERS!$D$8))*SIN(RADIANS(PARAMETERS!$D$9-C9569)/2)*SIN(RADIANS(PARAMETERS!$D$9-C9569)/2))))*2*3958.756</f>
        <v>773.15212335391334</v>
      </c>
      <c r="F9569">
        <v>177.47875976563</v>
      </c>
      <c r="G9569">
        <v>204.91268920898</v>
      </c>
      <c r="H9569">
        <v>247.79373168945</v>
      </c>
      <c r="I9569">
        <v>286.10012817383</v>
      </c>
      <c r="J9569">
        <v>330.32998657227</v>
      </c>
      <c r="K9569" s="6">
        <f>IFERROR(EXP(TREND(LN($F$1:$J$1),LN(F9569:J9569),LN(Calculations!$B$3))),0)</f>
        <v>4.5009347382884861E-2</v>
      </c>
    </row>
    <row r="9570" spans="1:11" x14ac:dyDescent="0.35">
      <c r="A9570">
        <v>9567</v>
      </c>
      <c r="B9570" t="str">
        <f t="shared" si="149"/>
        <v>26-64.5</v>
      </c>
      <c r="C9570">
        <v>-64.417111332188</v>
      </c>
      <c r="D9570">
        <v>26.125079135389001</v>
      </c>
      <c r="E9570">
        <f>ASIN(SQRT((SIN(RADIANS(PARAMETERS!$D$8-D9570)/2)*SIN(RADIANS(PARAMETERS!$D$8-D9570)/2))+(COS(RADIANS(D9570))*COS(RADIANS(PARAMETERS!$D$8))*SIN(RADIANS(PARAMETERS!$D$9-C9570)/2)*SIN(RADIANS(PARAMETERS!$D$9-C9570)/2))))*2*3958.756</f>
        <v>778.4444537283091</v>
      </c>
      <c r="F9570">
        <v>178.11042785645</v>
      </c>
      <c r="G9570">
        <v>205.71098327637</v>
      </c>
      <c r="H9570">
        <v>248.86889648438</v>
      </c>
      <c r="I9570">
        <v>287.43695068359</v>
      </c>
      <c r="J9570">
        <v>331.98330688477</v>
      </c>
      <c r="K9570" s="6">
        <f>IFERROR(EXP(TREND(LN($F$1:$J$1),LN(F9570:J9570),LN(Calculations!$B$3))),0)</f>
        <v>4.5699823503344394E-2</v>
      </c>
    </row>
    <row r="9571" spans="1:11" x14ac:dyDescent="0.35">
      <c r="A9571">
        <v>9568</v>
      </c>
      <c r="B9571" t="str">
        <f t="shared" si="149"/>
        <v>26-64.5</v>
      </c>
      <c r="C9571">
        <v>-64.688432667089003</v>
      </c>
      <c r="D9571">
        <v>26.125079135389001</v>
      </c>
      <c r="E9571">
        <f>ASIN(SQRT((SIN(RADIANS(PARAMETERS!$D$8-D9571)/2)*SIN(RADIANS(PARAMETERS!$D$8-D9571)/2))+(COS(RADIANS(D9571))*COS(RADIANS(PARAMETERS!$D$8))*SIN(RADIANS(PARAMETERS!$D$9-C9571)/2)*SIN(RADIANS(PARAMETERS!$D$9-C9571)/2))))*2*3958.756</f>
        <v>784.09121739724378</v>
      </c>
      <c r="F9571">
        <v>178.74295043945</v>
      </c>
      <c r="G9571">
        <v>206.50816345215</v>
      </c>
      <c r="H9571">
        <v>249.93954467773</v>
      </c>
      <c r="I9571">
        <v>288.76602172852</v>
      </c>
      <c r="J9571">
        <v>333.62487792969</v>
      </c>
      <c r="K9571" s="6">
        <f>IFERROR(EXP(TREND(LN($F$1:$J$1),LN(F9571:J9571),LN(Calculations!$B$3))),0)</f>
        <v>4.6399076773618431E-2</v>
      </c>
    </row>
    <row r="9572" spans="1:11" x14ac:dyDescent="0.35">
      <c r="A9572">
        <v>9569</v>
      </c>
      <c r="B9572" t="str">
        <f t="shared" si="149"/>
        <v>26-65</v>
      </c>
      <c r="C9572">
        <v>-64.959754001990007</v>
      </c>
      <c r="D9572">
        <v>26.125079135389001</v>
      </c>
      <c r="E9572">
        <f>ASIN(SQRT((SIN(RADIANS(PARAMETERS!$D$8-D9572)/2)*SIN(RADIANS(PARAMETERS!$D$8-D9572)/2))+(COS(RADIANS(D9572))*COS(RADIANS(PARAMETERS!$D$8))*SIN(RADIANS(PARAMETERS!$D$9-C9572)/2)*SIN(RADIANS(PARAMETERS!$D$9-C9572)/2))))*2*3958.756</f>
        <v>790.08479896923336</v>
      </c>
      <c r="F9572">
        <v>179.3291015625</v>
      </c>
      <c r="G9572">
        <v>207.23220825195</v>
      </c>
      <c r="H9572">
        <v>250.89067077637</v>
      </c>
      <c r="I9572">
        <v>289.93014526367</v>
      </c>
      <c r="J9572">
        <v>335.04507446289</v>
      </c>
      <c r="K9572" s="6">
        <f>IFERROR(EXP(TREND(LN($F$1:$J$1),LN(F9572:J9572),LN(Calculations!$B$3))),0)</f>
        <v>4.7071231946099246E-2</v>
      </c>
    </row>
    <row r="9573" spans="1:11" x14ac:dyDescent="0.35">
      <c r="A9573">
        <v>9570</v>
      </c>
      <c r="B9573" t="str">
        <f t="shared" si="149"/>
        <v>26-65</v>
      </c>
      <c r="C9573">
        <v>-65.231075336890996</v>
      </c>
      <c r="D9573">
        <v>26.125079135389001</v>
      </c>
      <c r="E9573">
        <f>ASIN(SQRT((SIN(RADIANS(PARAMETERS!$D$8-D9573)/2)*SIN(RADIANS(PARAMETERS!$D$8-D9573)/2))+(COS(RADIANS(D9573))*COS(RADIANS(PARAMETERS!$D$8))*SIN(RADIANS(PARAMETERS!$D$9-C9573)/2)*SIN(RADIANS(PARAMETERS!$D$9-C9573)/2))))*2*3958.756</f>
        <v>796.41735139793013</v>
      </c>
      <c r="F9573">
        <v>179.88591003418</v>
      </c>
      <c r="G9573">
        <v>207.90863037109</v>
      </c>
      <c r="H9573">
        <v>251.76232910156</v>
      </c>
      <c r="I9573">
        <v>290.98355102539</v>
      </c>
      <c r="J9573">
        <v>336.31564331055</v>
      </c>
      <c r="K9573" s="6">
        <f>IFERROR(EXP(TREND(LN($F$1:$J$1),LN(F9573:J9573),LN(Calculations!$B$3))),0)</f>
        <v>4.7730364614696472E-2</v>
      </c>
    </row>
    <row r="9574" spans="1:11" x14ac:dyDescent="0.35">
      <c r="A9574">
        <v>9571</v>
      </c>
      <c r="B9574" t="str">
        <f t="shared" si="149"/>
        <v>26-65.5</v>
      </c>
      <c r="C9574">
        <v>-65.502396671791999</v>
      </c>
      <c r="D9574">
        <v>26.125079135389001</v>
      </c>
      <c r="E9574">
        <f>ASIN(SQRT((SIN(RADIANS(PARAMETERS!$D$8-D9574)/2)*SIN(RADIANS(PARAMETERS!$D$8-D9574)/2))+(COS(RADIANS(D9574))*COS(RADIANS(PARAMETERS!$D$8))*SIN(RADIANS(PARAMETERS!$D$9-C9574)/2)*SIN(RADIANS(PARAMETERS!$D$9-C9574)/2))))*2*3958.756</f>
        <v>803.08083811916788</v>
      </c>
      <c r="F9574">
        <v>180.45469665527</v>
      </c>
      <c r="G9574">
        <v>208.59870910645</v>
      </c>
      <c r="H9574">
        <v>252.65037536621</v>
      </c>
      <c r="I9574">
        <v>292.05578613281</v>
      </c>
      <c r="J9574">
        <v>337.60803222656</v>
      </c>
      <c r="K9574" s="6">
        <f>IFERROR(EXP(TREND(LN($F$1:$J$1),LN(F9574:J9574),LN(Calculations!$B$3))),0)</f>
        <v>4.8410786394245696E-2</v>
      </c>
    </row>
    <row r="9575" spans="1:11" x14ac:dyDescent="0.35">
      <c r="A9575">
        <v>9572</v>
      </c>
      <c r="B9575" t="str">
        <f t="shared" si="149"/>
        <v>26-66</v>
      </c>
      <c r="C9575">
        <v>-65.773718006693002</v>
      </c>
      <c r="D9575">
        <v>26.125079135389001</v>
      </c>
      <c r="E9575">
        <f>ASIN(SQRT((SIN(RADIANS(PARAMETERS!$D$8-D9575)/2)*SIN(RADIANS(PARAMETERS!$D$8-D9575)/2))+(COS(RADIANS(D9575))*COS(RADIANS(PARAMETERS!$D$8))*SIN(RADIANS(PARAMETERS!$D$9-C9575)/2)*SIN(RADIANS(PARAMETERS!$D$9-C9575)/2))))*2*3958.756</f>
        <v>810.06707367835691</v>
      </c>
      <c r="F9575">
        <v>180.96041870117</v>
      </c>
      <c r="G9575">
        <v>209.19020080566</v>
      </c>
      <c r="H9575">
        <v>253.37788391113</v>
      </c>
      <c r="I9575">
        <v>292.90655517578</v>
      </c>
      <c r="J9575">
        <v>338.60284423828</v>
      </c>
      <c r="K9575" s="6">
        <f>IFERROR(EXP(TREND(LN($F$1:$J$1),LN(F9575:J9575),LN(Calculations!$B$3))),0)</f>
        <v>4.9052921352673286E-2</v>
      </c>
    </row>
    <row r="9576" spans="1:11" x14ac:dyDescent="0.35">
      <c r="A9576">
        <v>9573</v>
      </c>
      <c r="B9576" t="str">
        <f t="shared" si="149"/>
        <v>26-66</v>
      </c>
      <c r="C9576">
        <v>-66.045039341594006</v>
      </c>
      <c r="D9576">
        <v>26.125079135389001</v>
      </c>
      <c r="E9576">
        <f>ASIN(SQRT((SIN(RADIANS(PARAMETERS!$D$8-D9576)/2)*SIN(RADIANS(PARAMETERS!$D$8-D9576)/2))+(COS(RADIANS(D9576))*COS(RADIANS(PARAMETERS!$D$8))*SIN(RADIANS(PARAMETERS!$D$9-C9576)/2)*SIN(RADIANS(PARAMETERS!$D$9-C9576)/2))))*2*3958.756</f>
        <v>817.36776252229231</v>
      </c>
      <c r="F9576">
        <v>181.42465209961</v>
      </c>
      <c r="G9576">
        <v>209.71870422363</v>
      </c>
      <c r="H9576">
        <v>254.00500488281</v>
      </c>
      <c r="I9576">
        <v>293.62017822266</v>
      </c>
      <c r="J9576">
        <v>339.4147644043</v>
      </c>
      <c r="K9576" s="6">
        <f>IFERROR(EXP(TREND(LN($F$1:$J$1),LN(F9576:J9576),LN(Calculations!$B$3))),0)</f>
        <v>4.9669546062821056E-2</v>
      </c>
    </row>
    <row r="9577" spans="1:11" x14ac:dyDescent="0.35">
      <c r="A9577">
        <v>9574</v>
      </c>
      <c r="B9577" t="str">
        <f t="shared" si="149"/>
        <v>26-66.5</v>
      </c>
      <c r="C9577">
        <v>-66.316360676494995</v>
      </c>
      <c r="D9577">
        <v>26.125079135389001</v>
      </c>
      <c r="E9577">
        <f>ASIN(SQRT((SIN(RADIANS(PARAMETERS!$D$8-D9577)/2)*SIN(RADIANS(PARAMETERS!$D$8-D9577)/2))+(COS(RADIANS(D9577))*COS(RADIANS(PARAMETERS!$D$8))*SIN(RADIANS(PARAMETERS!$D$9-C9577)/2)*SIN(RADIANS(PARAMETERS!$D$9-C9577)/2))))*2*3958.756</f>
        <v>824.974535691347</v>
      </c>
      <c r="F9577">
        <v>181.88836669922</v>
      </c>
      <c r="G9577">
        <v>210.24778747559</v>
      </c>
      <c r="H9577">
        <v>254.63475036621</v>
      </c>
      <c r="I9577">
        <v>294.33847045898</v>
      </c>
      <c r="J9577">
        <v>340.23394775391</v>
      </c>
      <c r="K9577" s="6">
        <f>IFERROR(EXP(TREND(LN($F$1:$J$1),LN(F9577:J9577),LN(Calculations!$B$3))),0)</f>
        <v>5.02901477035946E-2</v>
      </c>
    </row>
    <row r="9578" spans="1:11" x14ac:dyDescent="0.35">
      <c r="A9578">
        <v>9575</v>
      </c>
      <c r="B9578" t="str">
        <f t="shared" si="149"/>
        <v>26-66.5</v>
      </c>
      <c r="C9578">
        <v>-66.587682011395998</v>
      </c>
      <c r="D9578">
        <v>26.125079135389001</v>
      </c>
      <c r="E9578">
        <f>ASIN(SQRT((SIN(RADIANS(PARAMETERS!$D$8-D9578)/2)*SIN(RADIANS(PARAMETERS!$D$8-D9578)/2))+(COS(RADIANS(D9578))*COS(RADIANS(PARAMETERS!$D$8))*SIN(RADIANS(PARAMETERS!$D$9-C9578)/2)*SIN(RADIANS(PARAMETERS!$D$9-C9578)/2))))*2*3958.756</f>
        <v>832.87898520842703</v>
      </c>
      <c r="F9578">
        <v>182.27293395996</v>
      </c>
      <c r="G9578">
        <v>210.67306518555</v>
      </c>
      <c r="H9578">
        <v>255.11897277832</v>
      </c>
      <c r="I9578">
        <v>294.87124633789</v>
      </c>
      <c r="J9578">
        <v>340.81866455078</v>
      </c>
      <c r="K9578" s="6">
        <f>IFERROR(EXP(TREND(LN($F$1:$J$1),LN(F9578:J9578),LN(Calculations!$B$3))),0)</f>
        <v>5.0830725678659462E-2</v>
      </c>
    </row>
    <row r="9579" spans="1:11" x14ac:dyDescent="0.35">
      <c r="A9579">
        <v>9576</v>
      </c>
      <c r="B9579" t="str">
        <f t="shared" si="149"/>
        <v>26-67</v>
      </c>
      <c r="C9579">
        <v>-66.859003346296006</v>
      </c>
      <c r="D9579">
        <v>26.125079135389001</v>
      </c>
      <c r="E9579">
        <f>ASIN(SQRT((SIN(RADIANS(PARAMETERS!$D$8-D9579)/2)*SIN(RADIANS(PARAMETERS!$D$8-D9579)/2))+(COS(RADIANS(D9579))*COS(RADIANS(PARAMETERS!$D$8))*SIN(RADIANS(PARAMETERS!$D$9-C9579)/2)*SIN(RADIANS(PARAMETERS!$D$9-C9579)/2))))*2*3958.756</f>
        <v>841.07269601835912</v>
      </c>
      <c r="F9579">
        <v>182.61695861816</v>
      </c>
      <c r="G9579">
        <v>211.05230712891</v>
      </c>
      <c r="H9579">
        <v>255.54879760742</v>
      </c>
      <c r="I9579">
        <v>295.34234619141</v>
      </c>
      <c r="J9579">
        <v>341.33346557617</v>
      </c>
      <c r="K9579" s="6">
        <f>IFERROR(EXP(TREND(LN($F$1:$J$1),LN(F9579:J9579),LN(Calculations!$B$3))),0)</f>
        <v>5.1320660777205637E-2</v>
      </c>
    </row>
    <row r="9580" spans="1:11" x14ac:dyDescent="0.35">
      <c r="A9580">
        <v>9577</v>
      </c>
      <c r="B9580" t="str">
        <f t="shared" si="149"/>
        <v>26-67</v>
      </c>
      <c r="C9580">
        <v>-67.130324681196996</v>
      </c>
      <c r="D9580">
        <v>26.125079135389001</v>
      </c>
      <c r="E9580">
        <f>ASIN(SQRT((SIN(RADIANS(PARAMETERS!$D$8-D9580)/2)*SIN(RADIANS(PARAMETERS!$D$8-D9580)/2))+(COS(RADIANS(D9580))*COS(RADIANS(PARAMETERS!$D$8))*SIN(RADIANS(PARAMETERS!$D$9-C9580)/2)*SIN(RADIANS(PARAMETERS!$D$9-C9580)/2))))*2*3958.756</f>
        <v>849.54727538479415</v>
      </c>
      <c r="F9580">
        <v>182.96032714844</v>
      </c>
      <c r="G9580">
        <v>211.44256591797</v>
      </c>
      <c r="H9580">
        <v>256.01083374023</v>
      </c>
      <c r="I9580">
        <v>295.86712646484</v>
      </c>
      <c r="J9580">
        <v>341.92932128906</v>
      </c>
      <c r="K9580" s="6">
        <f>IFERROR(EXP(TREND(LN($F$1:$J$1),LN(F9580:J9580),LN(Calculations!$B$3))),0)</f>
        <v>5.1795072963763525E-2</v>
      </c>
    </row>
    <row r="9581" spans="1:11" x14ac:dyDescent="0.35">
      <c r="A9581">
        <v>9578</v>
      </c>
      <c r="B9581" t="str">
        <f t="shared" si="149"/>
        <v>26-67.5</v>
      </c>
      <c r="C9581">
        <v>-67.401646016097999</v>
      </c>
      <c r="D9581">
        <v>26.125079135389001</v>
      </c>
      <c r="E9581">
        <f>ASIN(SQRT((SIN(RADIANS(PARAMETERS!$D$8-D9581)/2)*SIN(RADIANS(PARAMETERS!$D$8-D9581)/2))+(COS(RADIANS(D9581))*COS(RADIANS(PARAMETERS!$D$8))*SIN(RADIANS(PARAMETERS!$D$9-C9581)/2)*SIN(RADIANS(PARAMETERS!$D$9-C9581)/2))))*2*3958.756</f>
        <v>858.29437969926755</v>
      </c>
      <c r="F9581">
        <v>183.24095153809</v>
      </c>
      <c r="G9581">
        <v>211.75703430176</v>
      </c>
      <c r="H9581">
        <v>256.37582397461</v>
      </c>
      <c r="I9581">
        <v>296.27514648438</v>
      </c>
      <c r="J9581">
        <v>342.38491821289</v>
      </c>
      <c r="K9581" s="6">
        <f>IFERROR(EXP(TREND(LN($F$1:$J$1),LN(F9581:J9581),LN(Calculations!$B$3))),0)</f>
        <v>5.2192866419453469E-2</v>
      </c>
    </row>
    <row r="9582" spans="1:11" x14ac:dyDescent="0.35">
      <c r="A9582">
        <v>9579</v>
      </c>
      <c r="B9582" t="str">
        <f t="shared" si="149"/>
        <v>26-67.5</v>
      </c>
      <c r="C9582">
        <v>-67.672967350999002</v>
      </c>
      <c r="D9582">
        <v>26.125079135389001</v>
      </c>
      <c r="E9582">
        <f>ASIN(SQRT((SIN(RADIANS(PARAMETERS!$D$8-D9582)/2)*SIN(RADIANS(PARAMETERS!$D$8-D9582)/2))+(COS(RADIANS(D9582))*COS(RADIANS(PARAMETERS!$D$8))*SIN(RADIANS(PARAMETERS!$D$9-C9582)/2)*SIN(RADIANS(PARAMETERS!$D$9-C9582)/2))))*2*3958.756</f>
        <v>867.30573870079911</v>
      </c>
      <c r="F9582">
        <v>183.50814819336</v>
      </c>
      <c r="G9582">
        <v>212.06427001953</v>
      </c>
      <c r="H9582">
        <v>256.74533081055</v>
      </c>
      <c r="I9582">
        <v>296.69998168945</v>
      </c>
      <c r="J9582">
        <v>342.87338256836</v>
      </c>
      <c r="K9582" s="6">
        <f>IFERROR(EXP(TREND(LN($F$1:$J$1),LN(F9582:J9582),LN(Calculations!$B$3))),0)</f>
        <v>5.2561148349327326E-2</v>
      </c>
    </row>
    <row r="9583" spans="1:11" x14ac:dyDescent="0.35">
      <c r="A9583">
        <v>9580</v>
      </c>
      <c r="B9583" t="str">
        <f t="shared" si="149"/>
        <v>26-68</v>
      </c>
      <c r="C9583">
        <v>-67.944288685900005</v>
      </c>
      <c r="D9583">
        <v>26.125079135389001</v>
      </c>
      <c r="E9583">
        <f>ASIN(SQRT((SIN(RADIANS(PARAMETERS!$D$8-D9583)/2)*SIN(RADIANS(PARAMETERS!$D$8-D9583)/2))+(COS(RADIANS(D9583))*COS(RADIANS(PARAMETERS!$D$8))*SIN(RADIANS(PARAMETERS!$D$9-C9583)/2)*SIN(RADIANS(PARAMETERS!$D$9-C9583)/2))))*2*3958.756</f>
        <v>876.57317714032501</v>
      </c>
      <c r="F9583">
        <v>183.79415893555</v>
      </c>
      <c r="G9583">
        <v>212.40840148926</v>
      </c>
      <c r="H9583">
        <v>257.18377685547</v>
      </c>
      <c r="I9583">
        <v>297.22573852539</v>
      </c>
      <c r="J9583">
        <v>343.5029296875</v>
      </c>
      <c r="K9583" s="6">
        <f>IFERROR(EXP(TREND(LN($F$1:$J$1),LN(F9583:J9583),LN(Calculations!$B$3))),0)</f>
        <v>5.2932062716621528E-2</v>
      </c>
    </row>
    <row r="9584" spans="1:11" x14ac:dyDescent="0.35">
      <c r="A9584">
        <v>9581</v>
      </c>
      <c r="B9584" t="str">
        <f t="shared" si="149"/>
        <v>26-68</v>
      </c>
      <c r="C9584">
        <v>-68.215610020800995</v>
      </c>
      <c r="D9584">
        <v>26.125079135389001</v>
      </c>
      <c r="E9584">
        <f>ASIN(SQRT((SIN(RADIANS(PARAMETERS!$D$8-D9584)/2)*SIN(RADIANS(PARAMETERS!$D$8-D9584)/2))+(COS(RADIANS(D9584))*COS(RADIANS(PARAMETERS!$D$8))*SIN(RADIANS(PARAMETERS!$D$9-C9584)/2)*SIN(RADIANS(PARAMETERS!$D$9-C9584)/2))))*2*3958.756</f>
        <v>886.08863395598519</v>
      </c>
      <c r="F9584">
        <v>184.02081298828</v>
      </c>
      <c r="G9584">
        <v>212.67481994629</v>
      </c>
      <c r="H9584">
        <v>257.5133972168</v>
      </c>
      <c r="I9584">
        <v>297.61276245117</v>
      </c>
      <c r="J9584">
        <v>343.95718383789</v>
      </c>
      <c r="K9584" s="6">
        <f>IFERROR(EXP(TREND(LN($F$1:$J$1),LN(F9584:J9584),LN(Calculations!$B$3))),0)</f>
        <v>5.3238125622926749E-2</v>
      </c>
    </row>
    <row r="9585" spans="1:11" x14ac:dyDescent="0.35">
      <c r="A9585">
        <v>9582</v>
      </c>
      <c r="B9585" t="str">
        <f t="shared" si="149"/>
        <v>26-68.5</v>
      </c>
      <c r="C9585">
        <v>-68.486931355701998</v>
      </c>
      <c r="D9585">
        <v>26.125079135389001</v>
      </c>
      <c r="E9585">
        <f>ASIN(SQRT((SIN(RADIANS(PARAMETERS!$D$8-D9585)/2)*SIN(RADIANS(PARAMETERS!$D$8-D9585)/2))+(COS(RADIANS(D9585))*COS(RADIANS(PARAMETERS!$D$8))*SIN(RADIANS(PARAMETERS!$D$9-C9585)/2)*SIN(RADIANS(PARAMETERS!$D$9-C9585)/2))))*2*3958.756</f>
        <v>895.844179050604</v>
      </c>
      <c r="F9585">
        <v>184.23001098633</v>
      </c>
      <c r="G9585">
        <v>212.92442321777</v>
      </c>
      <c r="H9585">
        <v>257.82803344727</v>
      </c>
      <c r="I9585">
        <v>297.98715209961</v>
      </c>
      <c r="J9585">
        <v>344.40222167969</v>
      </c>
      <c r="K9585" s="6">
        <f>IFERROR(EXP(TREND(LN($F$1:$J$1),LN(F9585:J9585),LN(Calculations!$B$3))),0)</f>
        <v>5.3515493577581598E-2</v>
      </c>
    </row>
    <row r="9586" spans="1:11" x14ac:dyDescent="0.35">
      <c r="A9586">
        <v>9583</v>
      </c>
      <c r="B9586" t="str">
        <f t="shared" si="149"/>
        <v>26-69</v>
      </c>
      <c r="C9586">
        <v>-68.758252690603001</v>
      </c>
      <c r="D9586">
        <v>26.125079135389001</v>
      </c>
      <c r="E9586">
        <f>ASIN(SQRT((SIN(RADIANS(PARAMETERS!$D$8-D9586)/2)*SIN(RADIANS(PARAMETERS!$D$8-D9586)/2))+(COS(RADIANS(D9586))*COS(RADIANS(PARAMETERS!$D$8))*SIN(RADIANS(PARAMETERS!$D$9-C9586)/2)*SIN(RADIANS(PARAMETERS!$D$9-C9586)/2))))*2*3958.756</f>
        <v>905.83202778285533</v>
      </c>
      <c r="F9586">
        <v>184.44421386719</v>
      </c>
      <c r="G9586">
        <v>213.18934631348</v>
      </c>
      <c r="H9586">
        <v>258.17654418945</v>
      </c>
      <c r="I9586">
        <v>298.4140625</v>
      </c>
      <c r="J9586">
        <v>344.92343139648</v>
      </c>
      <c r="K9586" s="6">
        <f>IFERROR(EXP(TREND(LN($F$1:$J$1),LN(F9586:J9586),LN(Calculations!$B$3))),0)</f>
        <v>5.3784368839376574E-2</v>
      </c>
    </row>
    <row r="9587" spans="1:11" x14ac:dyDescent="0.35">
      <c r="A9587">
        <v>9584</v>
      </c>
      <c r="B9587" t="str">
        <f t="shared" si="149"/>
        <v>26-69</v>
      </c>
      <c r="C9587">
        <v>-69.029574025504004</v>
      </c>
      <c r="D9587">
        <v>26.125079135389001</v>
      </c>
      <c r="E9587">
        <f>ASIN(SQRT((SIN(RADIANS(PARAMETERS!$D$8-D9587)/2)*SIN(RADIANS(PARAMETERS!$D$8-D9587)/2))+(COS(RADIANS(D9587))*COS(RADIANS(PARAMETERS!$D$8))*SIN(RADIANS(PARAMETERS!$D$9-C9587)/2)*SIN(RADIANS(PARAMETERS!$D$9-C9587)/2))))*2*3958.756</f>
        <v>916.04455329882876</v>
      </c>
      <c r="F9587">
        <v>184.57012939453</v>
      </c>
      <c r="G9587">
        <v>213.33879089355</v>
      </c>
      <c r="H9587">
        <v>258.36361694336</v>
      </c>
      <c r="I9587">
        <v>298.63555908203</v>
      </c>
      <c r="J9587">
        <v>345.18536376953</v>
      </c>
      <c r="K9587" s="6">
        <f>IFERROR(EXP(TREND(LN($F$1:$J$1),LN(F9587:J9587),LN(Calculations!$B$3))),0)</f>
        <v>5.3953845729200194E-2</v>
      </c>
    </row>
    <row r="9588" spans="1:11" x14ac:dyDescent="0.35">
      <c r="A9588">
        <v>9585</v>
      </c>
      <c r="B9588" t="str">
        <f t="shared" si="149"/>
        <v>26-69.5</v>
      </c>
      <c r="C9588">
        <v>-69.300895360404994</v>
      </c>
      <c r="D9588">
        <v>26.125079135389001</v>
      </c>
      <c r="E9588">
        <f>ASIN(SQRT((SIN(RADIANS(PARAMETERS!$D$8-D9588)/2)*SIN(RADIANS(PARAMETERS!$D$8-D9588)/2))+(COS(RADIANS(D9588))*COS(RADIANS(PARAMETERS!$D$8))*SIN(RADIANS(PARAMETERS!$D$9-C9588)/2)*SIN(RADIANS(PARAMETERS!$D$9-C9588)/2))))*2*3958.756</f>
        <v>926.47429684143049</v>
      </c>
      <c r="F9588">
        <v>184.68046569824</v>
      </c>
      <c r="G9588">
        <v>213.48049926758</v>
      </c>
      <c r="H9588">
        <v>258.5578918457</v>
      </c>
      <c r="I9588">
        <v>298.87982177734</v>
      </c>
      <c r="J9588">
        <v>345.49047851563</v>
      </c>
      <c r="K9588" s="6">
        <f>IFERROR(EXP(TREND(LN($F$1:$J$1),LN(F9588:J9588),LN(Calculations!$B$3))),0)</f>
        <v>5.4083828136641914E-2</v>
      </c>
    </row>
    <row r="9589" spans="1:11" x14ac:dyDescent="0.35">
      <c r="A9589">
        <v>9586</v>
      </c>
      <c r="B9589" t="str">
        <f t="shared" si="149"/>
        <v>26-69.5</v>
      </c>
      <c r="C9589">
        <v>-69.572216695305997</v>
      </c>
      <c r="D9589">
        <v>26.125079135389001</v>
      </c>
      <c r="E9589">
        <f>ASIN(SQRT((SIN(RADIANS(PARAMETERS!$D$8-D9589)/2)*SIN(RADIANS(PARAMETERS!$D$8-D9589)/2))+(COS(RADIANS(D9589))*COS(RADIANS(PARAMETERS!$D$8))*SIN(RADIANS(PARAMETERS!$D$9-C9589)/2)*SIN(RADIANS(PARAMETERS!$D$9-C9589)/2))))*2*3958.756</f>
        <v>937.11397618183651</v>
      </c>
      <c r="F9589">
        <v>184.80326843262</v>
      </c>
      <c r="G9589">
        <v>213.65544128418</v>
      </c>
      <c r="H9589">
        <v>258.82260131836</v>
      </c>
      <c r="I9589">
        <v>299.23205566406</v>
      </c>
      <c r="J9589">
        <v>345.95111083984</v>
      </c>
      <c r="K9589" s="6">
        <f>IFERROR(EXP(TREND(LN($F$1:$J$1),LN(F9589:J9589),LN(Calculations!$B$3))),0)</f>
        <v>5.4198413053900565E-2</v>
      </c>
    </row>
    <row r="9590" spans="1:11" x14ac:dyDescent="0.35">
      <c r="A9590">
        <v>9587</v>
      </c>
      <c r="B9590" t="str">
        <f t="shared" si="149"/>
        <v>26-70</v>
      </c>
      <c r="C9590">
        <v>-69.843538030207</v>
      </c>
      <c r="D9590">
        <v>26.125079135389001</v>
      </c>
      <c r="E9590">
        <f>ASIN(SQRT((SIN(RADIANS(PARAMETERS!$D$8-D9590)/2)*SIN(RADIANS(PARAMETERS!$D$8-D9590)/2))+(COS(RADIANS(D9590))*COS(RADIANS(PARAMETERS!$D$8))*SIN(RADIANS(PARAMETERS!$D$9-C9590)/2)*SIN(RADIANS(PARAMETERS!$D$9-C9590)/2))))*2*3958.756</f>
        <v>947.95649232054643</v>
      </c>
      <c r="F9590">
        <v>184.83309936523</v>
      </c>
      <c r="G9590">
        <v>213.71299743652</v>
      </c>
      <c r="H9590">
        <v>258.92929077148</v>
      </c>
      <c r="I9590">
        <v>299.38778686523</v>
      </c>
      <c r="J9590">
        <v>346.16857910156</v>
      </c>
      <c r="K9590" s="6">
        <f>IFERROR(EXP(TREND(LN($F$1:$J$1),LN(F9590:J9590),LN(Calculations!$B$3))),0)</f>
        <v>5.4199943534275999E-2</v>
      </c>
    </row>
    <row r="9591" spans="1:11" x14ac:dyDescent="0.35">
      <c r="A9591">
        <v>9588</v>
      </c>
      <c r="B9591" t="str">
        <f t="shared" si="149"/>
        <v>26-70</v>
      </c>
      <c r="C9591">
        <v>-70.114859365108003</v>
      </c>
      <c r="D9591">
        <v>26.125079135389001</v>
      </c>
      <c r="E9591">
        <f>ASIN(SQRT((SIN(RADIANS(PARAMETERS!$D$8-D9591)/2)*SIN(RADIANS(PARAMETERS!$D$8-D9591)/2))+(COS(RADIANS(D9591))*COS(RADIANS(PARAMETERS!$D$8))*SIN(RADIANS(PARAMETERS!$D$9-C9591)/2)*SIN(RADIANS(PARAMETERS!$D$9-C9591)/2))))*2*3958.756</f>
        <v>958.99493460603048</v>
      </c>
      <c r="F9591">
        <v>184.85136413574</v>
      </c>
      <c r="G9591">
        <v>213.75910949707</v>
      </c>
      <c r="H9591">
        <v>259.02520751953</v>
      </c>
      <c r="I9591">
        <v>299.53372192383</v>
      </c>
      <c r="J9591">
        <v>346.37786865234</v>
      </c>
      <c r="K9591" s="6">
        <f>IFERROR(EXP(TREND(LN($F$1:$J$1),LN(F9591:J9591),LN(Calculations!$B$3))),0)</f>
        <v>5.4181984274956171E-2</v>
      </c>
    </row>
    <row r="9592" spans="1:11" x14ac:dyDescent="0.35">
      <c r="A9592">
        <v>9589</v>
      </c>
      <c r="B9592" t="str">
        <f t="shared" si="149"/>
        <v>26-70.5</v>
      </c>
      <c r="C9592">
        <v>-70.386180700009007</v>
      </c>
      <c r="D9592">
        <v>26.125079135389001</v>
      </c>
      <c r="E9592">
        <f>ASIN(SQRT((SIN(RADIANS(PARAMETERS!$D$8-D9592)/2)*SIN(RADIANS(PARAMETERS!$D$8-D9592)/2))+(COS(RADIANS(D9592))*COS(RADIANS(PARAMETERS!$D$8))*SIN(RADIANS(PARAMETERS!$D$9-C9592)/2)*SIN(RADIANS(PARAMETERS!$D$9-C9592)/2))))*2*3958.756</f>
        <v>970.22258441695726</v>
      </c>
      <c r="F9592">
        <v>184.87791442871</v>
      </c>
      <c r="G9592">
        <v>213.81869506836</v>
      </c>
      <c r="H9592">
        <v>259.14370727539</v>
      </c>
      <c r="I9592">
        <v>299.71124267578</v>
      </c>
      <c r="J9592">
        <v>346.63000488281</v>
      </c>
      <c r="K9592" s="6">
        <f>IFERROR(EXP(TREND(LN($F$1:$J$1),LN(F9592:J9592),LN(Calculations!$B$3))),0)</f>
        <v>5.4168894597862484E-2</v>
      </c>
    </row>
    <row r="9593" spans="1:11" x14ac:dyDescent="0.35">
      <c r="A9593">
        <v>9590</v>
      </c>
      <c r="B9593" t="str">
        <f t="shared" si="149"/>
        <v>26-70.5</v>
      </c>
      <c r="C9593">
        <v>-70.657502034909996</v>
      </c>
      <c r="D9593">
        <v>26.125079135389001</v>
      </c>
      <c r="E9593">
        <f>ASIN(SQRT((SIN(RADIANS(PARAMETERS!$D$8-D9593)/2)*SIN(RADIANS(PARAMETERS!$D$8-D9593)/2))+(COS(RADIANS(D9593))*COS(RADIANS(PARAMETERS!$D$8))*SIN(RADIANS(PARAMETERS!$D$9-C9593)/2)*SIN(RADIANS(PARAMETERS!$D$9-C9593)/2))))*2*3958.756</f>
        <v>981.63291755005901</v>
      </c>
      <c r="F9593">
        <v>184.83790588379</v>
      </c>
      <c r="G9593">
        <v>213.78028869629</v>
      </c>
      <c r="H9593">
        <v>259.10983276367</v>
      </c>
      <c r="I9593">
        <v>299.68325805664</v>
      </c>
      <c r="J9593">
        <v>346.61059570313</v>
      </c>
      <c r="K9593" s="6">
        <f>IFERROR(EXP(TREND(LN($F$1:$J$1),LN(F9593:J9593),LN(Calculations!$B$3))),0)</f>
        <v>5.4099247583692375E-2</v>
      </c>
    </row>
    <row r="9594" spans="1:11" x14ac:dyDescent="0.35">
      <c r="A9594">
        <v>9591</v>
      </c>
      <c r="B9594" t="str">
        <f t="shared" si="149"/>
        <v>26-71</v>
      </c>
      <c r="C9594">
        <v>-70.928823369810999</v>
      </c>
      <c r="D9594">
        <v>26.125079135389001</v>
      </c>
      <c r="E9594">
        <f>ASIN(SQRT((SIN(RADIANS(PARAMETERS!$D$8-D9594)/2)*SIN(RADIANS(PARAMETERS!$D$8-D9594)/2))+(COS(RADIANS(D9594))*COS(RADIANS(PARAMETERS!$D$8))*SIN(RADIANS(PARAMETERS!$D$9-C9594)/2)*SIN(RADIANS(PARAMETERS!$D$9-C9594)/2))))*2*3958.756</f>
        <v>993.21960545022455</v>
      </c>
      <c r="F9594">
        <v>184.7975769043</v>
      </c>
      <c r="G9594">
        <v>213.73512268066</v>
      </c>
      <c r="H9594">
        <v>259.05755615234</v>
      </c>
      <c r="I9594">
        <v>299.62506103516</v>
      </c>
      <c r="J9594">
        <v>346.54605102539</v>
      </c>
      <c r="K9594" s="6">
        <f>IFERROR(EXP(TREND(LN($F$1:$J$1),LN(F9594:J9594),LN(Calculations!$B$3))),0)</f>
        <v>5.4040216955172068E-2</v>
      </c>
    </row>
    <row r="9595" spans="1:11" x14ac:dyDescent="0.35">
      <c r="A9595">
        <v>9592</v>
      </c>
      <c r="B9595" t="str">
        <f t="shared" si="149"/>
        <v>26-71</v>
      </c>
      <c r="C9595">
        <v>-71.200144704712002</v>
      </c>
      <c r="D9595">
        <v>26.125079135389001</v>
      </c>
      <c r="E9595">
        <f>ASIN(SQRT((SIN(RADIANS(PARAMETERS!$D$8-D9595)/2)*SIN(RADIANS(PARAMETERS!$D$8-D9595)/2))+(COS(RADIANS(D9595))*COS(RADIANS(PARAMETERS!$D$8))*SIN(RADIANS(PARAMETERS!$D$9-C9595)/2)*SIN(RADIANS(PARAMETERS!$D$9-C9595)/2))))*2*3958.756</f>
        <v>1004.9765154127782</v>
      </c>
      <c r="F9595">
        <v>184.76489257813</v>
      </c>
      <c r="G9595">
        <v>213.69323730469</v>
      </c>
      <c r="H9595">
        <v>259.00045776367</v>
      </c>
      <c r="I9595">
        <v>299.55364990234</v>
      </c>
      <c r="J9595">
        <v>346.45739746094</v>
      </c>
      <c r="K9595" s="6">
        <f>IFERROR(EXP(TREND(LN($F$1:$J$1),LN(F9595:J9595),LN(Calculations!$B$3))),0)</f>
        <v>5.4001291319701987E-2</v>
      </c>
    </row>
    <row r="9596" spans="1:11" x14ac:dyDescent="0.35">
      <c r="A9596">
        <v>9593</v>
      </c>
      <c r="B9596" t="str">
        <f t="shared" si="149"/>
        <v>26-71.5</v>
      </c>
      <c r="C9596">
        <v>-71.471466039613006</v>
      </c>
      <c r="D9596">
        <v>26.125079135389001</v>
      </c>
      <c r="E9596">
        <f>ASIN(SQRT((SIN(RADIANS(PARAMETERS!$D$8-D9596)/2)*SIN(RADIANS(PARAMETERS!$D$8-D9596)/2))+(COS(RADIANS(D9596))*COS(RADIANS(PARAMETERS!$D$8))*SIN(RADIANS(PARAMETERS!$D$9-C9596)/2)*SIN(RADIANS(PARAMETERS!$D$9-C9596)/2))))*2*3958.756</f>
        <v>1016.8977098804797</v>
      </c>
      <c r="F9596">
        <v>184.68502807617</v>
      </c>
      <c r="G9596">
        <v>213.57655334473</v>
      </c>
      <c r="H9596">
        <v>258.8203125</v>
      </c>
      <c r="I9596">
        <v>299.31164550781</v>
      </c>
      <c r="J9596">
        <v>346.13879394531</v>
      </c>
      <c r="K9596" s="6">
        <f>IFERROR(EXP(TREND(LN($F$1:$J$1),LN(F9596:J9596),LN(Calculations!$B$3))),0)</f>
        <v>5.3931472019015443E-2</v>
      </c>
    </row>
    <row r="9597" spans="1:11" x14ac:dyDescent="0.35">
      <c r="A9597">
        <v>9594</v>
      </c>
      <c r="B9597" t="str">
        <f t="shared" si="149"/>
        <v>26-71.5</v>
      </c>
      <c r="C9597">
        <v>-71.742787374513995</v>
      </c>
      <c r="D9597">
        <v>26.125079135389001</v>
      </c>
      <c r="E9597">
        <f>ASIN(SQRT((SIN(RADIANS(PARAMETERS!$D$8-D9597)/2)*SIN(RADIANS(PARAMETERS!$D$8-D9597)/2))+(COS(RADIANS(D9597))*COS(RADIANS(PARAMETERS!$D$8))*SIN(RADIANS(PARAMETERS!$D$9-C9597)/2)*SIN(RADIANS(PARAMETERS!$D$9-C9597)/2))))*2*3958.756</f>
        <v>1028.9774449497913</v>
      </c>
      <c r="F9597">
        <v>184.63458251953</v>
      </c>
      <c r="G9597">
        <v>213.49705505371</v>
      </c>
      <c r="H9597">
        <v>258.69027709961</v>
      </c>
      <c r="I9597">
        <v>299.13195800781</v>
      </c>
      <c r="J9597">
        <v>345.89727783203</v>
      </c>
      <c r="K9597" s="6">
        <f>IFERROR(EXP(TREND(LN($F$1:$J$1),LN(F9597:J9597),LN(Calculations!$B$3))),0)</f>
        <v>5.3897242462249542E-2</v>
      </c>
    </row>
    <row r="9598" spans="1:11" x14ac:dyDescent="0.35">
      <c r="A9598">
        <v>9595</v>
      </c>
      <c r="B9598" t="str">
        <f t="shared" si="149"/>
        <v>26-72</v>
      </c>
      <c r="C9598">
        <v>-72.014108709414998</v>
      </c>
      <c r="D9598">
        <v>26.125079135389001</v>
      </c>
      <c r="E9598">
        <f>ASIN(SQRT((SIN(RADIANS(PARAMETERS!$D$8-D9598)/2)*SIN(RADIANS(PARAMETERS!$D$8-D9598)/2))+(COS(RADIANS(D9598))*COS(RADIANS(PARAMETERS!$D$8))*SIN(RADIANS(PARAMETERS!$D$9-C9598)/2)*SIN(RADIANS(PARAMETERS!$D$9-C9598)/2))))*2*3958.756</f>
        <v>1041.2101681927011</v>
      </c>
      <c r="F9598">
        <v>184.61317443848</v>
      </c>
      <c r="G9598">
        <v>213.45407104492</v>
      </c>
      <c r="H9598">
        <v>258.60916137695</v>
      </c>
      <c r="I9598">
        <v>299.01287841797</v>
      </c>
      <c r="J9598">
        <v>345.73049926758</v>
      </c>
      <c r="K9598" s="6">
        <f>IFERROR(EXP(TREND(LN($F$1:$J$1),LN(F9598:J9598),LN(Calculations!$B$3))),0)</f>
        <v>5.3898494171058062E-2</v>
      </c>
    </row>
    <row r="9599" spans="1:11" x14ac:dyDescent="0.35">
      <c r="A9599">
        <v>9596</v>
      </c>
      <c r="B9599" t="str">
        <f t="shared" si="149"/>
        <v>26-72.5</v>
      </c>
      <c r="C9599">
        <v>-72.285430044316001</v>
      </c>
      <c r="D9599">
        <v>26.125079135389001</v>
      </c>
      <c r="E9599">
        <f>ASIN(SQRT((SIN(RADIANS(PARAMETERS!$D$8-D9599)/2)*SIN(RADIANS(PARAMETERS!$D$8-D9599)/2))+(COS(RADIANS(D9599))*COS(RADIANS(PARAMETERS!$D$8))*SIN(RADIANS(PARAMETERS!$D$9-C9599)/2)*SIN(RADIANS(PARAMETERS!$D$9-C9599)/2))))*2*3958.756</f>
        <v>1053.5905158920136</v>
      </c>
      <c r="F9599">
        <v>184.56573486328</v>
      </c>
      <c r="G9599">
        <v>213.36940002441</v>
      </c>
      <c r="H9599">
        <v>258.458984375</v>
      </c>
      <c r="I9599">
        <v>298.79776000977</v>
      </c>
      <c r="J9599">
        <v>345.43392944336</v>
      </c>
      <c r="K9599" s="6">
        <f>IFERROR(EXP(TREND(LN($F$1:$J$1),LN(F9599:J9599),LN(Calculations!$B$3))),0)</f>
        <v>5.3883431773857855E-2</v>
      </c>
    </row>
    <row r="9600" spans="1:11" x14ac:dyDescent="0.35">
      <c r="A9600">
        <v>9597</v>
      </c>
      <c r="B9600" t="str">
        <f t="shared" si="149"/>
        <v>26-72.5</v>
      </c>
      <c r="C9600">
        <v>-72.556751379217005</v>
      </c>
      <c r="D9600">
        <v>26.125079135389001</v>
      </c>
      <c r="E9600">
        <f>ASIN(SQRT((SIN(RADIANS(PARAMETERS!$D$8-D9600)/2)*SIN(RADIANS(PARAMETERS!$D$8-D9600)/2))+(COS(RADIANS(D9600))*COS(RADIANS(PARAMETERS!$D$8))*SIN(RADIANS(PARAMETERS!$D$9-C9600)/2)*SIN(RADIANS(PARAMETERS!$D$9-C9600)/2))))*2*3958.756</f>
        <v>1066.1133097797465</v>
      </c>
      <c r="F9600">
        <v>184.58383178711</v>
      </c>
      <c r="G9600">
        <v>213.37145996094</v>
      </c>
      <c r="H9600">
        <v>258.43148803711</v>
      </c>
      <c r="I9600">
        <v>298.73992919922</v>
      </c>
      <c r="J9600">
        <v>345.33715820313</v>
      </c>
      <c r="K9600" s="6">
        <f>IFERROR(EXP(TREND(LN($F$1:$J$1),LN(F9600:J9600),LN(Calculations!$B$3))),0)</f>
        <v>5.3940826942802757E-2</v>
      </c>
    </row>
    <row r="9601" spans="1:11" x14ac:dyDescent="0.35">
      <c r="A9601">
        <v>9598</v>
      </c>
      <c r="B9601" t="str">
        <f t="shared" si="149"/>
        <v>26-73</v>
      </c>
      <c r="C9601">
        <v>-72.828072714117994</v>
      </c>
      <c r="D9601">
        <v>26.125079135389001</v>
      </c>
      <c r="E9601">
        <f>ASIN(SQRT((SIN(RADIANS(PARAMETERS!$D$8-D9601)/2)*SIN(RADIANS(PARAMETERS!$D$8-D9601)/2))+(COS(RADIANS(D9601))*COS(RADIANS(PARAMETERS!$D$8))*SIN(RADIANS(PARAMETERS!$D$9-C9601)/2)*SIN(RADIANS(PARAMETERS!$D$9-C9601)/2))))*2*3958.756</f>
        <v>1078.773553360141</v>
      </c>
      <c r="F9601">
        <v>184.64463806152</v>
      </c>
      <c r="G9601">
        <v>213.42671203613</v>
      </c>
      <c r="H9601">
        <v>258.47454833984</v>
      </c>
      <c r="I9601">
        <v>298.76901245117</v>
      </c>
      <c r="J9601">
        <v>345.34707641602</v>
      </c>
      <c r="K9601" s="6">
        <f>IFERROR(EXP(TREND(LN($F$1:$J$1),LN(F9601:J9601),LN(Calculations!$B$3))),0)</f>
        <v>5.4051497839307287E-2</v>
      </c>
    </row>
    <row r="9602" spans="1:11" x14ac:dyDescent="0.35">
      <c r="A9602">
        <v>9599</v>
      </c>
      <c r="B9602" t="str">
        <f t="shared" si="149"/>
        <v>26-73</v>
      </c>
      <c r="C9602">
        <v>-73.099394049018997</v>
      </c>
      <c r="D9602">
        <v>26.125079135389001</v>
      </c>
      <c r="E9602">
        <f>ASIN(SQRT((SIN(RADIANS(PARAMETERS!$D$8-D9602)/2)*SIN(RADIANS(PARAMETERS!$D$8-D9602)/2))+(COS(RADIANS(D9602))*COS(RADIANS(PARAMETERS!$D$8))*SIN(RADIANS(PARAMETERS!$D$9-C9602)/2)*SIN(RADIANS(PARAMETERS!$D$9-C9602)/2))))*2*3958.756</f>
        <v>1091.5664278910144</v>
      </c>
      <c r="F9602">
        <v>184.64710998535</v>
      </c>
      <c r="G9602">
        <v>213.38789367676</v>
      </c>
      <c r="H9602">
        <v>258.36090087891</v>
      </c>
      <c r="I9602">
        <v>298.57943725586</v>
      </c>
      <c r="J9602">
        <v>345.06072998047</v>
      </c>
      <c r="K9602" s="6">
        <f>IFERROR(EXP(TREND(LN($F$1:$J$1),LN(F9602:J9602),LN(Calculations!$B$3))),0)</f>
        <v>5.4127416149863605E-2</v>
      </c>
    </row>
    <row r="9603" spans="1:11" x14ac:dyDescent="0.35">
      <c r="A9603">
        <v>9600</v>
      </c>
      <c r="B9603" t="str">
        <f t="shared" si="149"/>
        <v>26-73.5</v>
      </c>
      <c r="C9603">
        <v>-73.37071538392</v>
      </c>
      <c r="D9603">
        <v>26.125079135389001</v>
      </c>
      <c r="E9603">
        <f>ASIN(SQRT((SIN(RADIANS(PARAMETERS!$D$8-D9603)/2)*SIN(RADIANS(PARAMETERS!$D$8-D9603)/2))+(COS(RADIANS(D9603))*COS(RADIANS(PARAMETERS!$D$8))*SIN(RADIANS(PARAMETERS!$D$9-C9603)/2)*SIN(RADIANS(PARAMETERS!$D$9-C9603)/2))))*2*3958.756</f>
        <v>1104.4872880897058</v>
      </c>
      <c r="F9603">
        <v>184.69604492188</v>
      </c>
      <c r="G9603">
        <v>213.40632629395</v>
      </c>
      <c r="H9603">
        <v>258.322265625</v>
      </c>
      <c r="I9603">
        <v>298.48153686523</v>
      </c>
      <c r="J9603">
        <v>344.88610839844</v>
      </c>
      <c r="K9603" s="6">
        <f>IFERROR(EXP(TREND(LN($F$1:$J$1),LN(F9603:J9603),LN(Calculations!$B$3))),0)</f>
        <v>5.4262906193286373E-2</v>
      </c>
    </row>
    <row r="9604" spans="1:11" x14ac:dyDescent="0.35">
      <c r="A9604">
        <v>9601</v>
      </c>
      <c r="B9604" t="str">
        <f t="shared" si="149"/>
        <v>26-73.5</v>
      </c>
      <c r="C9604">
        <v>-73.642036718821004</v>
      </c>
      <c r="D9604">
        <v>26.125079135389001</v>
      </c>
      <c r="E9604">
        <f>ASIN(SQRT((SIN(RADIANS(PARAMETERS!$D$8-D9604)/2)*SIN(RADIANS(PARAMETERS!$D$8-D9604)/2))+(COS(RADIANS(D9604))*COS(RADIANS(PARAMETERS!$D$8))*SIN(RADIANS(PARAMETERS!$D$9-C9604)/2)*SIN(RADIANS(PARAMETERS!$D$9-C9604)/2))))*2*3958.756</f>
        <v>1117.5316576228722</v>
      </c>
      <c r="F9604">
        <v>184.7668762207</v>
      </c>
      <c r="G9604">
        <v>213.45013427734</v>
      </c>
      <c r="H9604">
        <v>258.31442260742</v>
      </c>
      <c r="I9604">
        <v>298.41928100586</v>
      </c>
      <c r="J9604">
        <v>344.7526550293</v>
      </c>
      <c r="K9604" s="6">
        <f>IFERROR(EXP(TREND(LN($F$1:$J$1),LN(F9604:J9604),LN(Calculations!$B$3))),0)</f>
        <v>5.4430006154915868E-2</v>
      </c>
    </row>
    <row r="9605" spans="1:11" x14ac:dyDescent="0.35">
      <c r="A9605">
        <v>9602</v>
      </c>
      <c r="B9605" t="str">
        <f t="shared" ref="B9605:B9668" si="150">MROUND(D9605,1)&amp;MROUND(C9605,-0.5)</f>
        <v>26-74</v>
      </c>
      <c r="C9605">
        <v>-73.913358053722007</v>
      </c>
      <c r="D9605">
        <v>26.125079135389001</v>
      </c>
      <c r="E9605">
        <f>ASIN(SQRT((SIN(RADIANS(PARAMETERS!$D$8-D9605)/2)*SIN(RADIANS(PARAMETERS!$D$8-D9605)/2))+(COS(RADIANS(D9605))*COS(RADIANS(PARAMETERS!$D$8))*SIN(RADIANS(PARAMETERS!$D$9-C9605)/2)*SIN(RADIANS(PARAMETERS!$D$9-C9605)/2))))*2*3958.756</f>
        <v>1130.6952244327865</v>
      </c>
      <c r="F9605">
        <v>184.80073547363</v>
      </c>
      <c r="G9605">
        <v>213.43632507324</v>
      </c>
      <c r="H9605">
        <v>258.21301269531</v>
      </c>
      <c r="I9605">
        <v>298.22814941406</v>
      </c>
      <c r="J9605">
        <v>344.44635009766</v>
      </c>
      <c r="K9605" s="6">
        <f>IFERROR(EXP(TREND(LN($F$1:$J$1),LN(F9605:J9605),LN(Calculations!$B$3))),0)</f>
        <v>5.4572023516701318E-2</v>
      </c>
    </row>
    <row r="9606" spans="1:11" x14ac:dyDescent="0.35">
      <c r="A9606">
        <v>9603</v>
      </c>
      <c r="B9606" t="str">
        <f t="shared" si="150"/>
        <v>26-74</v>
      </c>
      <c r="C9606">
        <v>-74.184679388622996</v>
      </c>
      <c r="D9606">
        <v>26.125079135389001</v>
      </c>
      <c r="E9606">
        <f>ASIN(SQRT((SIN(RADIANS(PARAMETERS!$D$8-D9606)/2)*SIN(RADIANS(PARAMETERS!$D$8-D9606)/2))+(COS(RADIANS(D9606))*COS(RADIANS(PARAMETERS!$D$8))*SIN(RADIANS(PARAMETERS!$D$9-C9606)/2)*SIN(RADIANS(PARAMETERS!$D$9-C9606)/2))))*2*3958.756</f>
        <v>1143.9738359466771</v>
      </c>
      <c r="F9606">
        <v>184.87313842773</v>
      </c>
      <c r="G9606">
        <v>213.47755432129</v>
      </c>
      <c r="H9606">
        <v>258.19509887695</v>
      </c>
      <c r="I9606">
        <v>298.14822387695</v>
      </c>
      <c r="J9606">
        <v>344.28567504883</v>
      </c>
      <c r="K9606" s="6">
        <f>IFERROR(EXP(TREND(LN($F$1:$J$1),LN(F9606:J9606),LN(Calculations!$B$3))),0)</f>
        <v>5.4750924580740511E-2</v>
      </c>
    </row>
    <row r="9607" spans="1:11" x14ac:dyDescent="0.35">
      <c r="A9607">
        <v>9604</v>
      </c>
      <c r="B9607" t="str">
        <f t="shared" si="150"/>
        <v>26-74.5</v>
      </c>
      <c r="C9607">
        <v>-74.456000723523999</v>
      </c>
      <c r="D9607">
        <v>26.125079135389001</v>
      </c>
      <c r="E9607">
        <f>ASIN(SQRT((SIN(RADIANS(PARAMETERS!$D$8-D9607)/2)*SIN(RADIANS(PARAMETERS!$D$8-D9607)/2))+(COS(RADIANS(D9607))*COS(RADIANS(PARAMETERS!$D$8))*SIN(RADIANS(PARAMETERS!$D$9-C9607)/2)*SIN(RADIANS(PARAMETERS!$D$9-C9607)/2))))*2*3958.756</f>
        <v>1157.3634942100159</v>
      </c>
      <c r="F9607">
        <v>184.95289611816</v>
      </c>
      <c r="G9607">
        <v>213.52862548828</v>
      </c>
      <c r="H9607">
        <v>258.19131469727</v>
      </c>
      <c r="I9607">
        <v>298.08657836914</v>
      </c>
      <c r="J9607">
        <v>344.14840698242</v>
      </c>
      <c r="K9607" s="6">
        <f>IFERROR(EXP(TREND(LN($F$1:$J$1),LN(F9607:J9607),LN(Calculations!$B$3))),0)</f>
        <v>5.493887577977017E-2</v>
      </c>
    </row>
    <row r="9608" spans="1:11" x14ac:dyDescent="0.35">
      <c r="A9608">
        <v>9605</v>
      </c>
      <c r="B9608" t="str">
        <f t="shared" si="150"/>
        <v>26-74.5</v>
      </c>
      <c r="C9608">
        <v>-74.727322058425003</v>
      </c>
      <c r="D9608">
        <v>26.125079135389001</v>
      </c>
      <c r="E9608">
        <f>ASIN(SQRT((SIN(RADIANS(PARAMETERS!$D$8-D9608)/2)*SIN(RADIANS(PARAMETERS!$D$8-D9608)/2))+(COS(RADIANS(D9608))*COS(RADIANS(PARAMETERS!$D$8))*SIN(RADIANS(PARAMETERS!$D$9-C9608)/2)*SIN(RADIANS(PARAMETERS!$D$9-C9608)/2))))*2*3958.756</f>
        <v>1170.860350979465</v>
      </c>
      <c r="F9608">
        <v>184.98347473145</v>
      </c>
      <c r="G9608">
        <v>213.50704956055</v>
      </c>
      <c r="H9608">
        <v>258.07440185547</v>
      </c>
      <c r="I9608">
        <v>297.87240600586</v>
      </c>
      <c r="J9608">
        <v>343.80972290039</v>
      </c>
      <c r="K9608" s="6">
        <f>IFERROR(EXP(TREND(LN($F$1:$J$1),LN(F9608:J9608),LN(Calculations!$B$3))),0)</f>
        <v>5.5085907982516516E-2</v>
      </c>
    </row>
    <row r="9609" spans="1:11" x14ac:dyDescent="0.35">
      <c r="A9609">
        <v>9606</v>
      </c>
      <c r="B9609" t="str">
        <f t="shared" si="150"/>
        <v>26-75</v>
      </c>
      <c r="C9609">
        <v>-74.998643393324997</v>
      </c>
      <c r="D9609">
        <v>26.125079135389001</v>
      </c>
      <c r="E9609">
        <f>ASIN(SQRT((SIN(RADIANS(PARAMETERS!$D$8-D9609)/2)*SIN(RADIANS(PARAMETERS!$D$8-D9609)/2))+(COS(RADIANS(D9609))*COS(RADIANS(PARAMETERS!$D$8))*SIN(RADIANS(PARAMETERS!$D$9-C9609)/2)*SIN(RADIANS(PARAMETERS!$D$9-C9609)/2))))*2*3958.756</f>
        <v>1184.4607028064256</v>
      </c>
      <c r="F9609">
        <v>185.01913452148</v>
      </c>
      <c r="G9609">
        <v>213.49014282227</v>
      </c>
      <c r="H9609">
        <v>257.96136474609</v>
      </c>
      <c r="I9609">
        <v>297.66119384766</v>
      </c>
      <c r="J9609">
        <v>343.4729309082</v>
      </c>
      <c r="K9609" s="6">
        <f>IFERROR(EXP(TREND(LN($F$1:$J$1),LN(F9609:J9609),LN(Calculations!$B$3))),0)</f>
        <v>5.5243258446732307E-2</v>
      </c>
    </row>
    <row r="9610" spans="1:11" x14ac:dyDescent="0.35">
      <c r="A9610">
        <v>9607</v>
      </c>
      <c r="B9610" t="str">
        <f t="shared" si="150"/>
        <v>26-75.5</v>
      </c>
      <c r="C9610">
        <v>-75.269964728226</v>
      </c>
      <c r="D9610">
        <v>26.125079135389001</v>
      </c>
      <c r="E9610">
        <f>ASIN(SQRT((SIN(RADIANS(PARAMETERS!$D$8-D9610)/2)*SIN(RADIANS(PARAMETERS!$D$8-D9610)/2))+(COS(RADIANS(D9610))*COS(RADIANS(PARAMETERS!$D$8))*SIN(RADIANS(PARAMETERS!$D$9-C9610)/2)*SIN(RADIANS(PARAMETERS!$D$9-C9610)/2))))*2*3958.756</f>
        <v>1198.1609861381999</v>
      </c>
      <c r="F9610">
        <v>185.02156066895</v>
      </c>
      <c r="G9610">
        <v>213.42875671387</v>
      </c>
      <c r="H9610">
        <v>257.78485107422</v>
      </c>
      <c r="I9610">
        <v>297.36834716797</v>
      </c>
      <c r="J9610">
        <v>343.03228759766</v>
      </c>
      <c r="K9610" s="6">
        <f>IFERROR(EXP(TREND(LN($F$1:$J$1),LN(F9610:J9610),LN(Calculations!$B$3))),0)</f>
        <v>5.5364703484434903E-2</v>
      </c>
    </row>
    <row r="9611" spans="1:11" x14ac:dyDescent="0.35">
      <c r="A9611">
        <v>9608</v>
      </c>
      <c r="B9611" t="str">
        <f t="shared" si="150"/>
        <v>26-75.5</v>
      </c>
      <c r="C9611">
        <v>-75.541286063127004</v>
      </c>
      <c r="D9611">
        <v>26.125079135389001</v>
      </c>
      <c r="E9611">
        <f>ASIN(SQRT((SIN(RADIANS(PARAMETERS!$D$8-D9611)/2)*SIN(RADIANS(PARAMETERS!$D$8-D9611)/2))+(COS(RADIANS(D9611))*COS(RADIANS(PARAMETERS!$D$8))*SIN(RADIANS(PARAMETERS!$D$9-C9611)/2)*SIN(RADIANS(PARAMETERS!$D$9-C9611)/2))))*2*3958.756</f>
        <v>1211.957772458833</v>
      </c>
      <c r="F9611">
        <v>184.93028259277</v>
      </c>
      <c r="G9611">
        <v>213.24682617188</v>
      </c>
      <c r="H9611">
        <v>257.44287109375</v>
      </c>
      <c r="I9611">
        <v>296.86730957031</v>
      </c>
      <c r="J9611">
        <v>342.33151245117</v>
      </c>
      <c r="K9611" s="6">
        <f>IFERROR(EXP(TREND(LN($F$1:$J$1),LN(F9611:J9611),LN(Calculations!$B$3))),0)</f>
        <v>5.5373770317798096E-2</v>
      </c>
    </row>
    <row r="9612" spans="1:11" x14ac:dyDescent="0.35">
      <c r="A9612">
        <v>9609</v>
      </c>
      <c r="B9612" t="str">
        <f t="shared" si="150"/>
        <v>26-76</v>
      </c>
      <c r="C9612">
        <v>-75.812607398028007</v>
      </c>
      <c r="D9612">
        <v>26.125079135389001</v>
      </c>
      <c r="E9612">
        <f>ASIN(SQRT((SIN(RADIANS(PARAMETERS!$D$8-D9612)/2)*SIN(RADIANS(PARAMETERS!$D$8-D9612)/2))+(COS(RADIANS(D9612))*COS(RADIANS(PARAMETERS!$D$8))*SIN(RADIANS(PARAMETERS!$D$9-C9612)/2)*SIN(RADIANS(PARAMETERS!$D$9-C9612)/2))))*2*3958.756</f>
        <v>1225.8477634899964</v>
      </c>
      <c r="F9612">
        <v>184.79708862305</v>
      </c>
      <c r="G9612">
        <v>213.0196685791</v>
      </c>
      <c r="H9612">
        <v>257.05120849609</v>
      </c>
      <c r="I9612">
        <v>296.31317138672</v>
      </c>
      <c r="J9612">
        <v>341.57434082031</v>
      </c>
      <c r="K9612" s="6">
        <f>IFERROR(EXP(TREND(LN($F$1:$J$1),LN(F9612:J9612),LN(Calculations!$B$3))),0)</f>
        <v>5.5316421103109581E-2</v>
      </c>
    </row>
    <row r="9613" spans="1:11" x14ac:dyDescent="0.35">
      <c r="A9613">
        <v>9610</v>
      </c>
      <c r="B9613" t="str">
        <f t="shared" si="150"/>
        <v>26-76</v>
      </c>
      <c r="C9613">
        <v>-76.083928732928996</v>
      </c>
      <c r="D9613">
        <v>26.125079135389001</v>
      </c>
      <c r="E9613">
        <f>ASIN(SQRT((SIN(RADIANS(PARAMETERS!$D$8-D9613)/2)*SIN(RADIANS(PARAMETERS!$D$8-D9613)/2))+(COS(RADIANS(D9613))*COS(RADIANS(PARAMETERS!$D$8))*SIN(RADIANS(PARAMETERS!$D$9-C9613)/2)*SIN(RADIANS(PARAMETERS!$D$9-C9613)/2))))*2*3958.756</f>
        <v>1239.8277864673864</v>
      </c>
      <c r="F9613">
        <v>184.59939575195</v>
      </c>
      <c r="G9613">
        <v>212.71467590332</v>
      </c>
      <c r="H9613">
        <v>256.55987548828</v>
      </c>
      <c r="I9613">
        <v>295.63906860352</v>
      </c>
      <c r="J9613">
        <v>340.67282104492</v>
      </c>
      <c r="K9613" s="6">
        <f>IFERROR(EXP(TREND(LN($F$1:$J$1),LN(F9613:J9613),LN(Calculations!$B$3))),0)</f>
        <v>5.5171792832394824E-2</v>
      </c>
    </row>
    <row r="9614" spans="1:11" x14ac:dyDescent="0.35">
      <c r="A9614">
        <v>9611</v>
      </c>
      <c r="B9614" t="str">
        <f t="shared" si="150"/>
        <v>26-76.5</v>
      </c>
      <c r="C9614">
        <v>-76.355250067829999</v>
      </c>
      <c r="D9614">
        <v>26.125079135389001</v>
      </c>
      <c r="E9614">
        <f>ASIN(SQRT((SIN(RADIANS(PARAMETERS!$D$8-D9614)/2)*SIN(RADIANS(PARAMETERS!$D$8-D9614)/2))+(COS(RADIANS(D9614))*COS(RADIANS(PARAMETERS!$D$8))*SIN(RADIANS(PARAMETERS!$D$9-C9614)/2)*SIN(RADIANS(PARAMETERS!$D$9-C9614)/2))))*2*3958.756</f>
        <v>1253.8947895064041</v>
      </c>
      <c r="F9614">
        <v>184.33177185059</v>
      </c>
      <c r="G9614">
        <v>212.32203674316</v>
      </c>
      <c r="H9614">
        <v>255.95147705078</v>
      </c>
      <c r="I9614">
        <v>294.82006835938</v>
      </c>
      <c r="J9614">
        <v>339.59271240234</v>
      </c>
      <c r="K9614" s="6">
        <f>IFERROR(EXP(TREND(LN($F$1:$J$1),LN(F9614:J9614),LN(Calculations!$B$3))),0)</f>
        <v>5.4938273150757687E-2</v>
      </c>
    </row>
    <row r="9615" spans="1:11" x14ac:dyDescent="0.35">
      <c r="A9615">
        <v>9612</v>
      </c>
      <c r="B9615" t="str">
        <f t="shared" si="150"/>
        <v>26-76.5</v>
      </c>
      <c r="C9615">
        <v>-76.626571402731003</v>
      </c>
      <c r="D9615">
        <v>26.125079135389001</v>
      </c>
      <c r="E9615">
        <f>ASIN(SQRT((SIN(RADIANS(PARAMETERS!$D$8-D9615)/2)*SIN(RADIANS(PARAMETERS!$D$8-D9615)/2))+(COS(RADIANS(D9615))*COS(RADIANS(PARAMETERS!$D$8))*SIN(RADIANS(PARAMETERS!$D$9-C9615)/2)*SIN(RADIANS(PARAMETERS!$D$9-C9615)/2))))*2*3958.756</f>
        <v>1268.0458370680458</v>
      </c>
      <c r="F9615">
        <v>184.09057617188</v>
      </c>
      <c r="G9615">
        <v>211.98377990723</v>
      </c>
      <c r="H9615">
        <v>255.44703674316</v>
      </c>
      <c r="I9615">
        <v>294.15447998047</v>
      </c>
      <c r="J9615">
        <v>338.72836303711</v>
      </c>
      <c r="K9615" s="6">
        <f>IFERROR(EXP(TREND(LN($F$1:$J$1),LN(F9615:J9615),LN(Calculations!$B$3))),0)</f>
        <v>5.4698500238269998E-2</v>
      </c>
    </row>
    <row r="9616" spans="1:11" x14ac:dyDescent="0.35">
      <c r="A9616">
        <v>9613</v>
      </c>
      <c r="B9616" t="str">
        <f t="shared" si="150"/>
        <v>26-77</v>
      </c>
      <c r="C9616">
        <v>-76.897892737632006</v>
      </c>
      <c r="D9616">
        <v>26.125079135389001</v>
      </c>
      <c r="E9616">
        <f>ASIN(SQRT((SIN(RADIANS(PARAMETERS!$D$8-D9616)/2)*SIN(RADIANS(PARAMETERS!$D$8-D9616)/2))+(COS(RADIANS(D9616))*COS(RADIANS(PARAMETERS!$D$8))*SIN(RADIANS(PARAMETERS!$D$9-C9616)/2)*SIN(RADIANS(PARAMETERS!$D$9-C9616)/2))))*2*3958.756</f>
        <v>1282.2781055338398</v>
      </c>
      <c r="F9616">
        <v>183.82928466797</v>
      </c>
      <c r="G9616">
        <v>211.63273620605</v>
      </c>
      <c r="H9616">
        <v>254.94384765625</v>
      </c>
      <c r="I9616">
        <v>293.50494384766</v>
      </c>
      <c r="J9616">
        <v>337.8994140625</v>
      </c>
      <c r="K9616" s="6">
        <f>IFERROR(EXP(TREND(LN($F$1:$J$1),LN(F9616:J9616),LN(Calculations!$B$3))),0)</f>
        <v>5.4410252499501349E-2</v>
      </c>
    </row>
    <row r="9617" spans="1:11" x14ac:dyDescent="0.35">
      <c r="A9617">
        <v>9614</v>
      </c>
      <c r="B9617" t="str">
        <f t="shared" si="150"/>
        <v>26-77</v>
      </c>
      <c r="C9617">
        <v>-77.169214072532995</v>
      </c>
      <c r="D9617">
        <v>26.125079135389001</v>
      </c>
      <c r="E9617">
        <f>ASIN(SQRT((SIN(RADIANS(PARAMETERS!$D$8-D9617)/2)*SIN(RADIANS(PARAMETERS!$D$8-D9617)/2))+(COS(RADIANS(D9617))*COS(RADIANS(PARAMETERS!$D$8))*SIN(RADIANS(PARAMETERS!$D$9-C9617)/2)*SIN(RADIANS(PARAMETERS!$D$9-C9617)/2))))*2*3958.756</f>
        <v>1296.5888788967268</v>
      </c>
      <c r="F9617">
        <v>183.51582336426</v>
      </c>
      <c r="G9617">
        <v>211.22242736816</v>
      </c>
      <c r="H9617">
        <v>254.37060546875</v>
      </c>
      <c r="I9617">
        <v>292.77603149414</v>
      </c>
      <c r="J9617">
        <v>336.98065185547</v>
      </c>
      <c r="K9617" s="6">
        <f>IFERROR(EXP(TREND(LN($F$1:$J$1),LN(F9617:J9617),LN(Calculations!$B$3))),0)</f>
        <v>5.4044980753865345E-2</v>
      </c>
    </row>
    <row r="9618" spans="1:11" x14ac:dyDescent="0.35">
      <c r="A9618">
        <v>9615</v>
      </c>
      <c r="B9618" t="str">
        <f t="shared" si="150"/>
        <v>26-77.5</v>
      </c>
      <c r="C9618">
        <v>-77.440535407433998</v>
      </c>
      <c r="D9618">
        <v>26.125079135389001</v>
      </c>
      <c r="E9618">
        <f>ASIN(SQRT((SIN(RADIANS(PARAMETERS!$D$8-D9618)/2)*SIN(RADIANS(PARAMETERS!$D$8-D9618)/2))+(COS(RADIANS(D9618))*COS(RADIANS(PARAMETERS!$D$8))*SIN(RADIANS(PARAMETERS!$D$9-C9618)/2)*SIN(RADIANS(PARAMETERS!$D$9-C9618)/2))))*2*3958.756</f>
        <v>1310.9755445731159</v>
      </c>
      <c r="F9618">
        <v>183.20779418945</v>
      </c>
      <c r="G9618">
        <v>210.83763122559</v>
      </c>
      <c r="H9618">
        <v>253.85891723633</v>
      </c>
      <c r="I9618">
        <v>292.14489746094</v>
      </c>
      <c r="J9618">
        <v>336.20559692383</v>
      </c>
      <c r="K9618" s="6">
        <f>IFERROR(EXP(TREND(LN($F$1:$J$1),LN(F9618:J9618),LN(Calculations!$B$3))),0)</f>
        <v>5.3653614177280297E-2</v>
      </c>
    </row>
    <row r="9619" spans="1:11" x14ac:dyDescent="0.35">
      <c r="A9619">
        <v>9616</v>
      </c>
      <c r="B9619" t="str">
        <f t="shared" si="150"/>
        <v>26-77.5</v>
      </c>
      <c r="C9619">
        <v>-77.711856742335002</v>
      </c>
      <c r="D9619">
        <v>26.125079135389001</v>
      </c>
      <c r="E9619">
        <f>ASIN(SQRT((SIN(RADIANS(PARAMETERS!$D$8-D9619)/2)*SIN(RADIANS(PARAMETERS!$D$8-D9619)/2))+(COS(RADIANS(D9619))*COS(RADIANS(PARAMETERS!$D$8))*SIN(RADIANS(PARAMETERS!$D$9-C9619)/2)*SIN(RADIANS(PARAMETERS!$D$9-C9619)/2))))*2*3958.756</f>
        <v>1325.435589339884</v>
      </c>
      <c r="F9619">
        <v>182.8624420166</v>
      </c>
      <c r="G9619">
        <v>210.41409301758</v>
      </c>
      <c r="H9619">
        <v>253.30729675293</v>
      </c>
      <c r="I9619">
        <v>291.47372436523</v>
      </c>
      <c r="J9619">
        <v>335.39123535156</v>
      </c>
      <c r="K9619" s="6">
        <f>IFERROR(EXP(TREND(LN($F$1:$J$1),LN(F9619:J9619),LN(Calculations!$B$3))),0)</f>
        <v>5.3202617195253245E-2</v>
      </c>
    </row>
    <row r="9620" spans="1:11" x14ac:dyDescent="0.35">
      <c r="A9620">
        <v>9617</v>
      </c>
      <c r="B9620" t="str">
        <f t="shared" si="150"/>
        <v>26-78</v>
      </c>
      <c r="C9620">
        <v>-77.983178077236005</v>
      </c>
      <c r="D9620">
        <v>26.125079135389001</v>
      </c>
      <c r="E9620">
        <f>ASIN(SQRT((SIN(RADIANS(PARAMETERS!$D$8-D9620)/2)*SIN(RADIANS(PARAMETERS!$D$8-D9620)/2))+(COS(RADIANS(D9620))*COS(RADIANS(PARAMETERS!$D$8))*SIN(RADIANS(PARAMETERS!$D$9-C9620)/2)*SIN(RADIANS(PARAMETERS!$D$9-C9620)/2))))*2*3958.756</f>
        <v>1339.9665953988342</v>
      </c>
      <c r="F9620">
        <v>182.46726989746</v>
      </c>
      <c r="G9620">
        <v>209.93322753906</v>
      </c>
      <c r="H9620">
        <v>252.6866607666</v>
      </c>
      <c r="I9620">
        <v>290.72317504883</v>
      </c>
      <c r="J9620">
        <v>334.4856262207</v>
      </c>
      <c r="K9620" s="6">
        <f>IFERROR(EXP(TREND(LN($F$1:$J$1),LN(F9620:J9620),LN(Calculations!$B$3))),0)</f>
        <v>5.2682715982390875E-2</v>
      </c>
    </row>
    <row r="9621" spans="1:11" x14ac:dyDescent="0.35">
      <c r="A9621">
        <v>9618</v>
      </c>
      <c r="B9621" t="str">
        <f t="shared" si="150"/>
        <v>26-78.5</v>
      </c>
      <c r="C9621">
        <v>-78.254499412136994</v>
      </c>
      <c r="D9621">
        <v>26.125079135389001</v>
      </c>
      <c r="E9621">
        <f>ASIN(SQRT((SIN(RADIANS(PARAMETERS!$D$8-D9621)/2)*SIN(RADIANS(PARAMETERS!$D$8-D9621)/2))+(COS(RADIANS(D9621))*COS(RADIANS(PARAMETERS!$D$8))*SIN(RADIANS(PARAMETERS!$D$9-C9621)/2)*SIN(RADIANS(PARAMETERS!$D$9-C9621)/2))))*2*3958.756</f>
        <v>1354.5662365700146</v>
      </c>
      <c r="F9621">
        <v>182.08073425293</v>
      </c>
      <c r="G9621">
        <v>209.48469543457</v>
      </c>
      <c r="H9621">
        <v>252.14068603516</v>
      </c>
      <c r="I9621">
        <v>290.08966064453</v>
      </c>
      <c r="J9621">
        <v>333.75054931641</v>
      </c>
      <c r="K9621" s="6">
        <f>IFERROR(EXP(TREND(LN($F$1:$J$1),LN(F9621:J9621),LN(Calculations!$B$3))),0)</f>
        <v>5.2139913063516639E-2</v>
      </c>
    </row>
    <row r="9622" spans="1:11" x14ac:dyDescent="0.35">
      <c r="A9622">
        <v>9619</v>
      </c>
      <c r="B9622" t="str">
        <f t="shared" si="150"/>
        <v>26-78.5</v>
      </c>
      <c r="C9622">
        <v>-78.525820747037997</v>
      </c>
      <c r="D9622">
        <v>26.125079135389001</v>
      </c>
      <c r="E9622">
        <f>ASIN(SQRT((SIN(RADIANS(PARAMETERS!$D$8-D9622)/2)*SIN(RADIANS(PARAMETERS!$D$8-D9622)/2))+(COS(RADIANS(D9622))*COS(RADIANS(PARAMETERS!$D$8))*SIN(RADIANS(PARAMETERS!$D$9-C9622)/2)*SIN(RADIANS(PARAMETERS!$D$9-C9622)/2))))*2*3958.756</f>
        <v>1369.2322746143875</v>
      </c>
      <c r="F9622">
        <v>181.4637298584</v>
      </c>
      <c r="G9622">
        <v>208.75212097168</v>
      </c>
      <c r="H9622">
        <v>251.2229309082</v>
      </c>
      <c r="I9622">
        <v>289.00253295898</v>
      </c>
      <c r="J9622">
        <v>332.46398925781</v>
      </c>
      <c r="K9622" s="6">
        <f>IFERROR(EXP(TREND(LN($F$1:$J$1),LN(F9622:J9622),LN(Calculations!$B$3))),0)</f>
        <v>5.1309459778426166E-2</v>
      </c>
    </row>
    <row r="9623" spans="1:11" x14ac:dyDescent="0.35">
      <c r="A9623">
        <v>9620</v>
      </c>
      <c r="B9623" t="str">
        <f t="shared" si="150"/>
        <v>26-79</v>
      </c>
      <c r="C9623">
        <v>-78.797142081939</v>
      </c>
      <c r="D9623">
        <v>26.125079135389001</v>
      </c>
      <c r="E9623">
        <f>ASIN(SQRT((SIN(RADIANS(PARAMETERS!$D$8-D9623)/2)*SIN(RADIANS(PARAMETERS!$D$8-D9623)/2))+(COS(RADIANS(D9623))*COS(RADIANS(PARAMETERS!$D$8))*SIN(RADIANS(PARAMETERS!$D$9-C9623)/2)*SIN(RADIANS(PARAMETERS!$D$9-C9623)/2))))*2*3958.756</f>
        <v>1383.9625556855131</v>
      </c>
      <c r="F9623">
        <v>180.4358215332</v>
      </c>
      <c r="G9623">
        <v>207.54446411133</v>
      </c>
      <c r="H9623">
        <v>249.66572570801</v>
      </c>
      <c r="I9623">
        <v>287.12173461914</v>
      </c>
      <c r="J9623">
        <v>330.19836425781</v>
      </c>
      <c r="K9623" s="6">
        <f>IFERROR(EXP(TREND(LN($F$1:$J$1),LN(F9623:J9623),LN(Calculations!$B$3))),0)</f>
        <v>4.9996796562082918E-2</v>
      </c>
    </row>
    <row r="9624" spans="1:11" x14ac:dyDescent="0.35">
      <c r="A9624">
        <v>9621</v>
      </c>
      <c r="B9624" t="str">
        <f t="shared" si="150"/>
        <v>26-79</v>
      </c>
      <c r="C9624">
        <v>-79.068463416840004</v>
      </c>
      <c r="D9624">
        <v>26.125079135389001</v>
      </c>
      <c r="E9624">
        <f>ASIN(SQRT((SIN(RADIANS(PARAMETERS!$D$8-D9624)/2)*SIN(RADIANS(PARAMETERS!$D$8-D9624)/2))+(COS(RADIANS(D9624))*COS(RADIANS(PARAMETERS!$D$8))*SIN(RADIANS(PARAMETERS!$D$9-C9624)/2)*SIN(RADIANS(PARAMETERS!$D$9-C9624)/2))))*2*3958.756</f>
        <v>1398.7550069092674</v>
      </c>
      <c r="F9624">
        <v>178.85266113281</v>
      </c>
      <c r="G9624">
        <v>205.95506286621</v>
      </c>
      <c r="H9624">
        <v>247.60815429688</v>
      </c>
      <c r="I9624">
        <v>284.630859375</v>
      </c>
      <c r="J9624">
        <v>327.19250488281</v>
      </c>
      <c r="K9624" s="6">
        <f>IFERROR(EXP(TREND(LN($F$1:$J$1),LN(F9624:J9624),LN(Calculations!$B$3))),0)</f>
        <v>4.8054243744700825E-2</v>
      </c>
    </row>
    <row r="9625" spans="1:11" x14ac:dyDescent="0.35">
      <c r="A9625">
        <v>9622</v>
      </c>
      <c r="B9625" t="str">
        <f t="shared" si="150"/>
        <v>26-79.5</v>
      </c>
      <c r="C9625">
        <v>-79.339784751741007</v>
      </c>
      <c r="D9625">
        <v>26.125079135389001</v>
      </c>
      <c r="E9625">
        <f>ASIN(SQRT((SIN(RADIANS(PARAMETERS!$D$8-D9625)/2)*SIN(RADIANS(PARAMETERS!$D$8-D9625)/2))+(COS(RADIANS(D9625))*COS(RADIANS(PARAMETERS!$D$8))*SIN(RADIANS(PARAMETERS!$D$9-C9625)/2)*SIN(RADIANS(PARAMETERS!$D$9-C9625)/2))))*2*3958.756</f>
        <v>1413.6076330900248</v>
      </c>
      <c r="F9625">
        <v>177.12561035156</v>
      </c>
      <c r="G9625">
        <v>204.28594970703</v>
      </c>
      <c r="H9625">
        <v>245.43676757813</v>
      </c>
      <c r="I9625">
        <v>281.9938659668</v>
      </c>
      <c r="J9625">
        <v>324.00146484375</v>
      </c>
      <c r="K9625" s="6">
        <f>IFERROR(EXP(TREND(LN($F$1:$J$1),LN(F9625:J9625),LN(Calculations!$B$3))),0)</f>
        <v>4.6015681179521449E-2</v>
      </c>
    </row>
    <row r="9626" spans="1:11" x14ac:dyDescent="0.35">
      <c r="A9626">
        <v>9623</v>
      </c>
      <c r="B9626" t="str">
        <f t="shared" si="150"/>
        <v>26-79.5</v>
      </c>
      <c r="C9626">
        <v>-79.611106086641996</v>
      </c>
      <c r="D9626">
        <v>26.125079135389001</v>
      </c>
      <c r="E9626">
        <f>ASIN(SQRT((SIN(RADIANS(PARAMETERS!$D$8-D9626)/2)*SIN(RADIANS(PARAMETERS!$D$8-D9626)/2))+(COS(RADIANS(D9626))*COS(RADIANS(PARAMETERS!$D$8))*SIN(RADIANS(PARAMETERS!$D$9-C9626)/2)*SIN(RADIANS(PARAMETERS!$D$9-C9626)/2))))*2*3958.756</f>
        <v>1428.5185135412696</v>
      </c>
      <c r="F9626">
        <v>175.54983520508</v>
      </c>
      <c r="G9626">
        <v>202.75051879883</v>
      </c>
      <c r="H9626">
        <v>243.43101501465</v>
      </c>
      <c r="I9626">
        <v>279.55130004883</v>
      </c>
      <c r="J9626">
        <v>321.03826904297</v>
      </c>
      <c r="K9626" s="6">
        <f>IFERROR(EXP(TREND(LN($F$1:$J$1),LN(F9626:J9626),LN(Calculations!$B$3))),0)</f>
        <v>4.42182950979568E-2</v>
      </c>
    </row>
    <row r="9627" spans="1:11" x14ac:dyDescent="0.35">
      <c r="A9627">
        <v>9624</v>
      </c>
      <c r="B9627" t="str">
        <f t="shared" si="150"/>
        <v>26-80</v>
      </c>
      <c r="C9627">
        <v>-79.882427421542999</v>
      </c>
      <c r="D9627">
        <v>26.125079135389001</v>
      </c>
      <c r="E9627">
        <f>ASIN(SQRT((SIN(RADIANS(PARAMETERS!$D$8-D9627)/2)*SIN(RADIANS(PARAMETERS!$D$8-D9627)/2))+(COS(RADIANS(D9627))*COS(RADIANS(PARAMETERS!$D$8))*SIN(RADIANS(PARAMETERS!$D$9-C9627)/2)*SIN(RADIANS(PARAMETERS!$D$9-C9627)/2))))*2*3958.756</f>
        <v>1443.4857990382347</v>
      </c>
      <c r="F9627">
        <v>174.14855957031</v>
      </c>
      <c r="G9627">
        <v>201.39207458496</v>
      </c>
      <c r="H9627">
        <v>241.66423034668</v>
      </c>
      <c r="I9627">
        <v>277.40588378906</v>
      </c>
      <c r="J9627">
        <v>318.44207763672</v>
      </c>
      <c r="K9627" s="6">
        <f>IFERROR(EXP(TREND(LN($F$1:$J$1),LN(F9627:J9627),LN(Calculations!$B$3))),0)</f>
        <v>4.2657548357775008E-2</v>
      </c>
    </row>
    <row r="9628" spans="1:11" x14ac:dyDescent="0.35">
      <c r="A9628">
        <v>9625</v>
      </c>
      <c r="B9628" t="str">
        <f t="shared" si="150"/>
        <v>26-80</v>
      </c>
      <c r="C9628">
        <v>-80.153748756444003</v>
      </c>
      <c r="D9628">
        <v>26.125079135389001</v>
      </c>
      <c r="E9628">
        <f>ASIN(SQRT((SIN(RADIANS(PARAMETERS!$D$8-D9628)/2)*SIN(RADIANS(PARAMETERS!$D$8-D9628)/2))+(COS(RADIANS(D9628))*COS(RADIANS(PARAMETERS!$D$8))*SIN(RADIANS(PARAMETERS!$D$9-C9628)/2)*SIN(RADIANS(PARAMETERS!$D$9-C9628)/2))))*2*3958.756</f>
        <v>1458.5077088898147</v>
      </c>
      <c r="F9628">
        <v>172.80827331543</v>
      </c>
      <c r="G9628">
        <v>200.07852172852</v>
      </c>
      <c r="H9628">
        <v>239.94200134277</v>
      </c>
      <c r="I9628">
        <v>275.30334472656</v>
      </c>
      <c r="J9628">
        <v>315.88549804688</v>
      </c>
      <c r="K9628" s="6">
        <f>IFERROR(EXP(TREND(LN($F$1:$J$1),LN(F9628:J9628),LN(Calculations!$B$3))),0)</f>
        <v>4.1212631934741485E-2</v>
      </c>
    </row>
    <row r="9629" spans="1:11" x14ac:dyDescent="0.35">
      <c r="A9629">
        <v>9626</v>
      </c>
      <c r="B9629" t="str">
        <f t="shared" si="150"/>
        <v>26-80.5</v>
      </c>
      <c r="C9629">
        <v>-80.425070091345006</v>
      </c>
      <c r="D9629">
        <v>26.125079135389001</v>
      </c>
      <c r="E9629">
        <f>ASIN(SQRT((SIN(RADIANS(PARAMETERS!$D$8-D9629)/2)*SIN(RADIANS(PARAMETERS!$D$8-D9629)/2))+(COS(RADIANS(D9629))*COS(RADIANS(PARAMETERS!$D$8))*SIN(RADIANS(PARAMETERS!$D$9-C9629)/2)*SIN(RADIANS(PARAMETERS!$D$9-C9629)/2))))*2*3958.756</f>
        <v>1473.5825281267978</v>
      </c>
      <c r="F9629">
        <v>171.50900268555</v>
      </c>
      <c r="G9629">
        <v>198.81129455566</v>
      </c>
      <c r="H9629">
        <v>238.27111816406</v>
      </c>
      <c r="I9629">
        <v>273.25588989258</v>
      </c>
      <c r="J9629">
        <v>313.38763427734</v>
      </c>
      <c r="K9629" s="6">
        <f>IFERROR(EXP(TREND(LN($F$1:$J$1),LN(F9629:J9629),LN(Calculations!$B$3))),0)</f>
        <v>3.9853726689298118E-2</v>
      </c>
    </row>
    <row r="9630" spans="1:11" x14ac:dyDescent="0.35">
      <c r="A9630">
        <v>9627</v>
      </c>
      <c r="B9630" t="str">
        <f t="shared" si="150"/>
        <v>26-80.5</v>
      </c>
      <c r="C9630">
        <v>-80.696391426245995</v>
      </c>
      <c r="D9630">
        <v>26.125079135389001</v>
      </c>
      <c r="E9630">
        <f>ASIN(SQRT((SIN(RADIANS(PARAMETERS!$D$8-D9630)/2)*SIN(RADIANS(PARAMETERS!$D$8-D9630)/2))+(COS(RADIANS(D9630))*COS(RADIANS(PARAMETERS!$D$8))*SIN(RADIANS(PARAMETERS!$D$9-C9630)/2)*SIN(RADIANS(PARAMETERS!$D$9-C9630)/2))))*2*3958.756</f>
        <v>1488.708604803239</v>
      </c>
      <c r="F9630">
        <v>170.29542541504</v>
      </c>
      <c r="G9630">
        <v>197.66732788086</v>
      </c>
      <c r="H9630">
        <v>236.77143859863</v>
      </c>
      <c r="I9630">
        <v>271.4250793457</v>
      </c>
      <c r="J9630">
        <v>311.16137695313</v>
      </c>
      <c r="K9630" s="6">
        <f>IFERROR(EXP(TREND(LN($F$1:$J$1),LN(F9630:J9630),LN(Calculations!$B$3))),0)</f>
        <v>3.8611965316509185E-2</v>
      </c>
    </row>
    <row r="9631" spans="1:11" x14ac:dyDescent="0.35">
      <c r="A9631">
        <v>9628</v>
      </c>
      <c r="B9631" t="str">
        <f t="shared" si="150"/>
        <v>26-81</v>
      </c>
      <c r="C9631">
        <v>-80.967712761146998</v>
      </c>
      <c r="D9631">
        <v>26.125079135389001</v>
      </c>
      <c r="E9631">
        <f>ASIN(SQRT((SIN(RADIANS(PARAMETERS!$D$8-D9631)/2)*SIN(RADIANS(PARAMETERS!$D$8-D9631)/2))+(COS(RADIANS(D9631))*COS(RADIANS(PARAMETERS!$D$8))*SIN(RADIANS(PARAMETERS!$D$9-C9631)/2)*SIN(RADIANS(PARAMETERS!$D$9-C9631)/2))))*2*3958.756</f>
        <v>1503.8843474076623</v>
      </c>
      <c r="F9631">
        <v>169.30558776855</v>
      </c>
      <c r="G9631">
        <v>196.69259643555</v>
      </c>
      <c r="H9631">
        <v>235.48515319824</v>
      </c>
      <c r="I9631">
        <v>269.84765625</v>
      </c>
      <c r="J9631">
        <v>309.23516845703</v>
      </c>
      <c r="K9631" s="6">
        <f>IFERROR(EXP(TREND(LN($F$1:$J$1),LN(F9631:J9631),LN(Calculations!$B$3))),0)</f>
        <v>3.7621159836127176E-2</v>
      </c>
    </row>
    <row r="9632" spans="1:11" x14ac:dyDescent="0.35">
      <c r="A9632">
        <v>9629</v>
      </c>
      <c r="B9632" t="str">
        <f t="shared" si="150"/>
        <v>26-81</v>
      </c>
      <c r="C9632">
        <v>-81.239034096048002</v>
      </c>
      <c r="D9632">
        <v>26.125079135389001</v>
      </c>
      <c r="E9632">
        <f>ASIN(SQRT((SIN(RADIANS(PARAMETERS!$D$8-D9632)/2)*SIN(RADIANS(PARAMETERS!$D$8-D9632)/2))+(COS(RADIANS(D9632))*COS(RADIANS(PARAMETERS!$D$8))*SIN(RADIANS(PARAMETERS!$D$9-C9632)/2)*SIN(RADIANS(PARAMETERS!$D$9-C9632)/2))))*2*3958.756</f>
        <v>1519.108222380682</v>
      </c>
      <c r="F9632">
        <v>168.65286254883</v>
      </c>
      <c r="G9632">
        <v>195.9776763916</v>
      </c>
      <c r="H9632">
        <v>234.54847717285</v>
      </c>
      <c r="I9632">
        <v>268.70394897461</v>
      </c>
      <c r="J9632">
        <v>307.84356689453</v>
      </c>
      <c r="K9632" s="6">
        <f>IFERROR(EXP(TREND(LN($F$1:$J$1),LN(F9632:J9632),LN(Calculations!$B$3))),0)</f>
        <v>3.6964404730234886E-2</v>
      </c>
    </row>
    <row r="9633" spans="1:11" x14ac:dyDescent="0.35">
      <c r="A9633">
        <v>9630</v>
      </c>
      <c r="B9633" t="str">
        <f t="shared" si="150"/>
        <v>26-81.5</v>
      </c>
      <c r="C9633">
        <v>-81.510355430949005</v>
      </c>
      <c r="D9633">
        <v>26.125079135389001</v>
      </c>
      <c r="E9633">
        <f>ASIN(SQRT((SIN(RADIANS(PARAMETERS!$D$8-D9633)/2)*SIN(RADIANS(PARAMETERS!$D$8-D9633)/2))+(COS(RADIANS(D9633))*COS(RADIANS(PARAMETERS!$D$8))*SIN(RADIANS(PARAMETERS!$D$9-C9633)/2)*SIN(RADIANS(PARAMETERS!$D$9-C9633)/2))))*2*3958.756</f>
        <v>1534.3787517355677</v>
      </c>
      <c r="F9633">
        <v>168.32273864746</v>
      </c>
      <c r="G9633">
        <v>195.59098815918</v>
      </c>
      <c r="H9633">
        <v>234.07214355469</v>
      </c>
      <c r="I9633">
        <v>268.14642333984</v>
      </c>
      <c r="J9633">
        <v>307.19122314453</v>
      </c>
      <c r="K9633" s="6">
        <f>IFERROR(EXP(TREND(LN($F$1:$J$1),LN(F9633:J9633),LN(Calculations!$B$3))),0)</f>
        <v>3.6612075551931501E-2</v>
      </c>
    </row>
    <row r="9634" spans="1:11" x14ac:dyDescent="0.35">
      <c r="A9634">
        <v>9631</v>
      </c>
      <c r="B9634" t="str">
        <f t="shared" si="150"/>
        <v>26-82</v>
      </c>
      <c r="C9634">
        <v>-81.781676765849994</v>
      </c>
      <c r="D9634">
        <v>26.125079135389001</v>
      </c>
      <c r="E9634">
        <f>ASIN(SQRT((SIN(RADIANS(PARAMETERS!$D$8-D9634)/2)*SIN(RADIANS(PARAMETERS!$D$8-D9634)/2))+(COS(RADIANS(D9634))*COS(RADIANS(PARAMETERS!$D$8))*SIN(RADIANS(PARAMETERS!$D$9-C9634)/2)*SIN(RADIANS(PARAMETERS!$D$9-C9634)/2))))*2*3958.756</f>
        <v>1549.694510778246</v>
      </c>
      <c r="F9634">
        <v>168.04861450195</v>
      </c>
      <c r="G9634">
        <v>195.27206420898</v>
      </c>
      <c r="H9634">
        <v>233.68263244629</v>
      </c>
      <c r="I9634">
        <v>267.69342041016</v>
      </c>
      <c r="J9634">
        <v>306.66445922852</v>
      </c>
      <c r="K9634" s="6">
        <f>IFERROR(EXP(TREND(LN($F$1:$J$1),LN(F9634:J9634),LN(Calculations!$B$3))),0)</f>
        <v>3.6319633209518566E-2</v>
      </c>
    </row>
    <row r="9635" spans="1:11" x14ac:dyDescent="0.35">
      <c r="A9635">
        <v>9632</v>
      </c>
      <c r="B9635" t="str">
        <f t="shared" si="150"/>
        <v>26-82</v>
      </c>
      <c r="C9635">
        <v>-82.052998100750997</v>
      </c>
      <c r="D9635">
        <v>26.125079135389001</v>
      </c>
      <c r="E9635">
        <f>ASIN(SQRT((SIN(RADIANS(PARAMETERS!$D$8-D9635)/2)*SIN(RADIANS(PARAMETERS!$D$8-D9635)/2))+(COS(RADIANS(D9635))*COS(RADIANS(PARAMETERS!$D$8))*SIN(RADIANS(PARAMETERS!$D$9-C9635)/2)*SIN(RADIANS(PARAMETERS!$D$9-C9635)/2))))*2*3958.756</f>
        <v>1565.0541259232141</v>
      </c>
      <c r="F9635">
        <v>168.01417541504</v>
      </c>
      <c r="G9635">
        <v>195.26564025879</v>
      </c>
      <c r="H9635">
        <v>233.72756958008</v>
      </c>
      <c r="I9635">
        <v>267.79083251953</v>
      </c>
      <c r="J9635">
        <v>306.82901000977</v>
      </c>
      <c r="K9635" s="6">
        <f>IFERROR(EXP(TREND(LN($F$1:$J$1),LN(F9635:J9635),LN(Calculations!$B$3))),0)</f>
        <v>3.6255745465217627E-2</v>
      </c>
    </row>
    <row r="9636" spans="1:11" x14ac:dyDescent="0.35">
      <c r="A9636">
        <v>9633</v>
      </c>
      <c r="B9636" t="str">
        <f t="shared" si="150"/>
        <v>26-82.5</v>
      </c>
      <c r="C9636">
        <v>-82.324319435652001</v>
      </c>
      <c r="D9636">
        <v>26.125079135389001</v>
      </c>
      <c r="E9636">
        <f>ASIN(SQRT((SIN(RADIANS(PARAMETERS!$D$8-D9636)/2)*SIN(RADIANS(PARAMETERS!$D$8-D9636)/2))+(COS(RADIANS(D9636))*COS(RADIANS(PARAMETERS!$D$8))*SIN(RADIANS(PARAMETERS!$D$9-C9636)/2)*SIN(RADIANS(PARAMETERS!$D$9-C9636)/2))))*2*3958.756</f>
        <v>1580.4562726018598</v>
      </c>
      <c r="F9636">
        <v>168.44078063965</v>
      </c>
      <c r="G9636">
        <v>195.81837463379</v>
      </c>
      <c r="H9636">
        <v>234.55531311035</v>
      </c>
      <c r="I9636">
        <v>268.88369750977</v>
      </c>
      <c r="J9636">
        <v>308.24716186523</v>
      </c>
      <c r="K9636" s="6">
        <f>IFERROR(EXP(TREND(LN($F$1:$J$1),LN(F9636:J9636),LN(Calculations!$B$3))),0)</f>
        <v>3.662232320214974E-2</v>
      </c>
    </row>
    <row r="9637" spans="1:11" x14ac:dyDescent="0.35">
      <c r="A9637">
        <v>9634</v>
      </c>
      <c r="B9637" t="str">
        <f t="shared" si="150"/>
        <v>26-82.5</v>
      </c>
      <c r="C9637">
        <v>-82.595640770553004</v>
      </c>
      <c r="D9637">
        <v>26.125079135389001</v>
      </c>
      <c r="E9637">
        <f>ASIN(SQRT((SIN(RADIANS(PARAMETERS!$D$8-D9637)/2)*SIN(RADIANS(PARAMETERS!$D$8-D9637)/2))+(COS(RADIANS(D9637))*COS(RADIANS(PARAMETERS!$D$8))*SIN(RADIANS(PARAMETERS!$D$9-C9637)/2)*SIN(RADIANS(PARAMETERS!$D$9-C9637)/2))))*2*3958.756</f>
        <v>1595.8996732597282</v>
      </c>
      <c r="F9637">
        <v>169.46388244629</v>
      </c>
      <c r="G9637">
        <v>196.81513977051</v>
      </c>
      <c r="H9637">
        <v>235.98205566406</v>
      </c>
      <c r="I9637">
        <v>270.72076416016</v>
      </c>
      <c r="J9637">
        <v>310.58380126953</v>
      </c>
      <c r="K9637" s="6">
        <f>IFERROR(EXP(TREND(LN($F$1:$J$1),LN(F9637:J9637),LN(Calculations!$B$3))),0)</f>
        <v>3.7546981668979837E-2</v>
      </c>
    </row>
    <row r="9638" spans="1:11" x14ac:dyDescent="0.35">
      <c r="A9638">
        <v>9635</v>
      </c>
      <c r="B9638" t="str">
        <f t="shared" si="150"/>
        <v>26-83</v>
      </c>
      <c r="C9638">
        <v>-82.866962105453993</v>
      </c>
      <c r="D9638">
        <v>26.125079135389001</v>
      </c>
      <c r="E9638">
        <f>ASIN(SQRT((SIN(RADIANS(PARAMETERS!$D$8-D9638)/2)*SIN(RADIANS(PARAMETERS!$D$8-D9638)/2))+(COS(RADIANS(D9638))*COS(RADIANS(PARAMETERS!$D$8))*SIN(RADIANS(PARAMETERS!$D$9-C9638)/2)*SIN(RADIANS(PARAMETERS!$D$9-C9638)/2))))*2*3958.756</f>
        <v>1611.3830954392993</v>
      </c>
      <c r="F9638">
        <v>170.65901184082</v>
      </c>
      <c r="G9638">
        <v>197.93684387207</v>
      </c>
      <c r="H9638">
        <v>237.59764099121</v>
      </c>
      <c r="I9638">
        <v>272.8083190918</v>
      </c>
      <c r="J9638">
        <v>313.24664306641</v>
      </c>
      <c r="K9638" s="6">
        <f>IFERROR(EXP(TREND(LN($F$1:$J$1),LN(F9638:J9638),LN(Calculations!$B$3))),0)</f>
        <v>3.8633687060749079E-2</v>
      </c>
    </row>
    <row r="9639" spans="1:11" x14ac:dyDescent="0.35">
      <c r="A9639">
        <v>9636</v>
      </c>
      <c r="B9639" t="str">
        <f t="shared" si="150"/>
        <v>26-83</v>
      </c>
      <c r="C9639">
        <v>-83.138283440354996</v>
      </c>
      <c r="D9639">
        <v>26.125079135389001</v>
      </c>
      <c r="E9639">
        <f>ASIN(SQRT((SIN(RADIANS(PARAMETERS!$D$8-D9639)/2)*SIN(RADIANS(PARAMETERS!$D$8-D9639)/2))+(COS(RADIANS(D9639))*COS(RADIANS(PARAMETERS!$D$8))*SIN(RADIANS(PARAMETERS!$D$9-C9639)/2)*SIN(RADIANS(PARAMETERS!$D$9-C9639)/2))))*2*3958.756</f>
        <v>1626.9053499449253</v>
      </c>
      <c r="F9639">
        <v>171.75617980957</v>
      </c>
      <c r="G9639">
        <v>199.00985717773</v>
      </c>
      <c r="H9639">
        <v>239.1880645752</v>
      </c>
      <c r="I9639">
        <v>274.89669799805</v>
      </c>
      <c r="J9639">
        <v>315.94537353516</v>
      </c>
      <c r="K9639" s="6">
        <f>IFERROR(EXP(TREND(LN($F$1:$J$1),LN(F9639:J9639),LN(Calculations!$B$3))),0)</f>
        <v>3.9613561264999007E-2</v>
      </c>
    </row>
    <row r="9640" spans="1:11" x14ac:dyDescent="0.35">
      <c r="A9640">
        <v>9637</v>
      </c>
      <c r="B9640" t="str">
        <f t="shared" si="150"/>
        <v>26-83.5</v>
      </c>
      <c r="C9640">
        <v>-83.409604775255005</v>
      </c>
      <c r="D9640">
        <v>26.125079135389001</v>
      </c>
      <c r="E9640">
        <f>ASIN(SQRT((SIN(RADIANS(PARAMETERS!$D$8-D9640)/2)*SIN(RADIANS(PARAMETERS!$D$8-D9640)/2))+(COS(RADIANS(D9640))*COS(RADIANS(PARAMETERS!$D$8))*SIN(RADIANS(PARAMETERS!$D$9-C9640)/2)*SIN(RADIANS(PARAMETERS!$D$9-C9640)/2))))*2*3958.756</f>
        <v>1642.4652890865659</v>
      </c>
      <c r="F9640">
        <v>172.68649291992</v>
      </c>
      <c r="G9640">
        <v>199.91079711914</v>
      </c>
      <c r="H9640">
        <v>240.53916931152</v>
      </c>
      <c r="I9640">
        <v>276.68203735352</v>
      </c>
      <c r="J9640">
        <v>318.26385498047</v>
      </c>
      <c r="K9640" s="6">
        <f>IFERROR(EXP(TREND(LN($F$1:$J$1),LN(F9640:J9640),LN(Calculations!$B$3))),0)</f>
        <v>4.0440837713407347E-2</v>
      </c>
    </row>
    <row r="9641" spans="1:11" x14ac:dyDescent="0.35">
      <c r="A9641">
        <v>9638</v>
      </c>
      <c r="B9641" t="str">
        <f t="shared" si="150"/>
        <v>26-83.5</v>
      </c>
      <c r="C9641">
        <v>-83.680926110155994</v>
      </c>
      <c r="D9641">
        <v>26.125079135389001</v>
      </c>
      <c r="E9641">
        <f>ASIN(SQRT((SIN(RADIANS(PARAMETERS!$D$8-D9641)/2)*SIN(RADIANS(PARAMETERS!$D$8-D9641)/2))+(COS(RADIANS(D9641))*COS(RADIANS(PARAMETERS!$D$8))*SIN(RADIANS(PARAMETERS!$D$9-C9641)/2)*SIN(RADIANS(PARAMETERS!$D$9-C9641)/2))))*2*3958.756</f>
        <v>1658.0618049994625</v>
      </c>
      <c r="F9641">
        <v>173.55673217773</v>
      </c>
      <c r="G9641">
        <v>200.75991821289</v>
      </c>
      <c r="H9641">
        <v>241.82458496094</v>
      </c>
      <c r="I9641">
        <v>278.38903808594</v>
      </c>
      <c r="J9641">
        <v>320.48916625977</v>
      </c>
      <c r="K9641" s="6">
        <f>IFERROR(EXP(TREND(LN($F$1:$J$1),LN(F9641:J9641),LN(Calculations!$B$3))),0)</f>
        <v>4.1211427502029489E-2</v>
      </c>
    </row>
    <row r="9642" spans="1:11" x14ac:dyDescent="0.35">
      <c r="A9642">
        <v>9639</v>
      </c>
      <c r="B9642" t="str">
        <f t="shared" si="150"/>
        <v>26-84</v>
      </c>
      <c r="C9642">
        <v>-83.952247445056997</v>
      </c>
      <c r="D9642">
        <v>26.125079135389001</v>
      </c>
      <c r="E9642">
        <f>ASIN(SQRT((SIN(RADIANS(PARAMETERS!$D$8-D9642)/2)*SIN(RADIANS(PARAMETERS!$D$8-D9642)/2))+(COS(RADIANS(D9642))*COS(RADIANS(PARAMETERS!$D$8))*SIN(RADIANS(PARAMETERS!$D$9-C9642)/2)*SIN(RADIANS(PARAMETERS!$D$9-C9642)/2))))*2*3958.756</f>
        <v>1673.6938280357685</v>
      </c>
      <c r="F9642">
        <v>174.43569946289</v>
      </c>
      <c r="G9642">
        <v>201.62564086914</v>
      </c>
      <c r="H9642">
        <v>243.14375305176</v>
      </c>
      <c r="I9642">
        <v>280.14709472656</v>
      </c>
      <c r="J9642">
        <v>322.78750610352</v>
      </c>
      <c r="K9642" s="6">
        <f>IFERROR(EXP(TREND(LN($F$1:$J$1),LN(F9642:J9642),LN(Calculations!$B$3))),0)</f>
        <v>4.1987860707547633E-2</v>
      </c>
    </row>
    <row r="9643" spans="1:11" x14ac:dyDescent="0.35">
      <c r="A9643">
        <v>9640</v>
      </c>
      <c r="B9643" t="str">
        <f t="shared" si="150"/>
        <v>26-84</v>
      </c>
      <c r="C9643">
        <v>-84.223568779958001</v>
      </c>
      <c r="D9643">
        <v>26.125079135389001</v>
      </c>
      <c r="E9643">
        <f>ASIN(SQRT((SIN(RADIANS(PARAMETERS!$D$8-D9643)/2)*SIN(RADIANS(PARAMETERS!$D$8-D9643)/2))+(COS(RADIANS(D9643))*COS(RADIANS(PARAMETERS!$D$8))*SIN(RADIANS(PARAMETERS!$D$9-C9643)/2)*SIN(RADIANS(PARAMETERS!$D$9-C9643)/2))))*2*3958.756</f>
        <v>1689.3603252262303</v>
      </c>
      <c r="F9643">
        <v>175.28318786621</v>
      </c>
      <c r="G9643">
        <v>202.43069458008</v>
      </c>
      <c r="H9643">
        <v>244.36723327637</v>
      </c>
      <c r="I9643">
        <v>281.77554321289</v>
      </c>
      <c r="J9643">
        <v>324.91442871094</v>
      </c>
      <c r="K9643" s="6">
        <f>IFERROR(EXP(TREND(LN($F$1:$J$1),LN(F9643:J9643),LN(Calculations!$B$3))),0)</f>
        <v>4.2745641661101924E-2</v>
      </c>
    </row>
    <row r="9644" spans="1:11" x14ac:dyDescent="0.35">
      <c r="A9644">
        <v>9641</v>
      </c>
      <c r="B9644" t="str">
        <f t="shared" si="150"/>
        <v>26-84.5</v>
      </c>
      <c r="C9644">
        <v>-84.494890114859004</v>
      </c>
      <c r="D9644">
        <v>26.125079135389001</v>
      </c>
      <c r="E9644">
        <f>ASIN(SQRT((SIN(RADIANS(PARAMETERS!$D$8-D9644)/2)*SIN(RADIANS(PARAMETERS!$D$8-D9644)/2))+(COS(RADIANS(D9644))*COS(RADIANS(PARAMETERS!$D$8))*SIN(RADIANS(PARAMETERS!$D$9-C9644)/2)*SIN(RADIANS(PARAMETERS!$D$9-C9644)/2))))*2*3958.756</f>
        <v>1705.0602988081293</v>
      </c>
      <c r="F9644">
        <v>175.96075439453</v>
      </c>
      <c r="G9644">
        <v>203.1287689209</v>
      </c>
      <c r="H9644">
        <v>245.45289611816</v>
      </c>
      <c r="I9644">
        <v>283.23822021484</v>
      </c>
      <c r="J9644">
        <v>326.84298706055</v>
      </c>
      <c r="K9644" s="6">
        <f>IFERROR(EXP(TREND(LN($F$1:$J$1),LN(F9644:J9644),LN(Calculations!$B$3))),0)</f>
        <v>4.3330697023912505E-2</v>
      </c>
    </row>
    <row r="9645" spans="1:11" x14ac:dyDescent="0.35">
      <c r="A9645">
        <v>9642</v>
      </c>
      <c r="B9645" t="str">
        <f t="shared" si="150"/>
        <v>26-85</v>
      </c>
      <c r="C9645">
        <v>-84.766211449759993</v>
      </c>
      <c r="D9645">
        <v>26.125079135389001</v>
      </c>
      <c r="E9645">
        <f>ASIN(SQRT((SIN(RADIANS(PARAMETERS!$D$8-D9645)/2)*SIN(RADIANS(PARAMETERS!$D$8-D9645)/2))+(COS(RADIANS(D9645))*COS(RADIANS(PARAMETERS!$D$8))*SIN(RADIANS(PARAMETERS!$D$9-C9645)/2)*SIN(RADIANS(PARAMETERS!$D$9-C9645)/2))))*2*3958.756</f>
        <v>1720.7927848169802</v>
      </c>
      <c r="F9645">
        <v>176.39895629883</v>
      </c>
      <c r="G9645">
        <v>203.69757080078</v>
      </c>
      <c r="H9645">
        <v>246.37530517578</v>
      </c>
      <c r="I9645">
        <v>284.50732421875</v>
      </c>
      <c r="J9645">
        <v>328.54318237305</v>
      </c>
      <c r="K9645" s="6">
        <f>IFERROR(EXP(TREND(LN($F$1:$J$1),LN(F9645:J9645),LN(Calculations!$B$3))),0)</f>
        <v>4.3666555175388672E-2</v>
      </c>
    </row>
    <row r="9646" spans="1:11" x14ac:dyDescent="0.35">
      <c r="A9646">
        <v>9643</v>
      </c>
      <c r="B9646" t="str">
        <f t="shared" si="150"/>
        <v>26-85</v>
      </c>
      <c r="C9646">
        <v>-85.037532784660996</v>
      </c>
      <c r="D9646">
        <v>26.125079135389001</v>
      </c>
      <c r="E9646">
        <f>ASIN(SQRT((SIN(RADIANS(PARAMETERS!$D$8-D9646)/2)*SIN(RADIANS(PARAMETERS!$D$8-D9646)/2))+(COS(RADIANS(D9646))*COS(RADIANS(PARAMETERS!$D$8))*SIN(RADIANS(PARAMETERS!$D$9-C9646)/2)*SIN(RADIANS(PARAMETERS!$D$9-C9646)/2))))*2*3958.756</f>
        <v>1736.556851739176</v>
      </c>
      <c r="F9646">
        <v>176.55271911621</v>
      </c>
      <c r="G9646">
        <v>203.98315429688</v>
      </c>
      <c r="H9646">
        <v>246.89317321777</v>
      </c>
      <c r="I9646">
        <v>285.25573730469</v>
      </c>
      <c r="J9646">
        <v>329.58087158203</v>
      </c>
      <c r="K9646" s="6">
        <f>IFERROR(EXP(TREND(LN($F$1:$J$1),LN(F9646:J9646),LN(Calculations!$B$3))),0)</f>
        <v>4.3724754054098112E-2</v>
      </c>
    </row>
    <row r="9647" spans="1:11" x14ac:dyDescent="0.35">
      <c r="A9647">
        <v>9644</v>
      </c>
      <c r="B9647" t="str">
        <f t="shared" si="150"/>
        <v>26-85.5</v>
      </c>
      <c r="C9647">
        <v>-85.308854119562</v>
      </c>
      <c r="D9647">
        <v>26.125079135389001</v>
      </c>
      <c r="E9647">
        <f>ASIN(SQRT((SIN(RADIANS(PARAMETERS!$D$8-D9647)/2)*SIN(RADIANS(PARAMETERS!$D$8-D9647)/2))+(COS(RADIANS(D9647))*COS(RADIANS(PARAMETERS!$D$8))*SIN(RADIANS(PARAMETERS!$D$9-C9647)/2)*SIN(RADIANS(PARAMETERS!$D$9-C9647)/2))))*2*3958.756</f>
        <v>1752.3515992229272</v>
      </c>
      <c r="F9647">
        <v>176.68461608887</v>
      </c>
      <c r="G9647">
        <v>204.23675537109</v>
      </c>
      <c r="H9647">
        <v>247.36170959473</v>
      </c>
      <c r="I9647">
        <v>285.93801879883</v>
      </c>
      <c r="J9647">
        <v>330.53167724609</v>
      </c>
      <c r="K9647" s="6">
        <f>IFERROR(EXP(TREND(LN($F$1:$J$1),LN(F9647:J9647),LN(Calculations!$B$3))),0)</f>
        <v>4.3764688128307902E-2</v>
      </c>
    </row>
    <row r="9648" spans="1:11" x14ac:dyDescent="0.35">
      <c r="A9648">
        <v>9645</v>
      </c>
      <c r="B9648" t="str">
        <f t="shared" si="150"/>
        <v>26-85.5</v>
      </c>
      <c r="C9648">
        <v>-85.580175454463003</v>
      </c>
      <c r="D9648">
        <v>26.125079135389001</v>
      </c>
      <c r="E9648">
        <f>ASIN(SQRT((SIN(RADIANS(PARAMETERS!$D$8-D9648)/2)*SIN(RADIANS(PARAMETERS!$D$8-D9648)/2))+(COS(RADIANS(D9648))*COS(RADIANS(PARAMETERS!$D$8))*SIN(RADIANS(PARAMETERS!$D$9-C9648)/2)*SIN(RADIANS(PARAMETERS!$D$9-C9648)/2))))*2*3958.756</f>
        <v>1768.1761568449499</v>
      </c>
      <c r="F9648">
        <v>176.84533691406</v>
      </c>
      <c r="G9648">
        <v>204.52268981934</v>
      </c>
      <c r="H9648">
        <v>247.86805725098</v>
      </c>
      <c r="I9648">
        <v>286.66299438477</v>
      </c>
      <c r="J9648">
        <v>331.53088378906</v>
      </c>
      <c r="K9648" s="6">
        <f>IFERROR(EXP(TREND(LN($F$1:$J$1),LN(F9648:J9648),LN(Calculations!$B$3))),0)</f>
        <v>4.3839652027560488E-2</v>
      </c>
    </row>
    <row r="9649" spans="1:11" x14ac:dyDescent="0.35">
      <c r="A9649">
        <v>9646</v>
      </c>
      <c r="B9649" t="str">
        <f t="shared" si="150"/>
        <v>26-86</v>
      </c>
      <c r="C9649">
        <v>-85.851496789364006</v>
      </c>
      <c r="D9649">
        <v>26.125079135389001</v>
      </c>
      <c r="E9649">
        <f>ASIN(SQRT((SIN(RADIANS(PARAMETERS!$D$8-D9649)/2)*SIN(RADIANS(PARAMETERS!$D$8-D9649)/2))+(COS(RADIANS(D9649))*COS(RADIANS(PARAMETERS!$D$8))*SIN(RADIANS(PARAMETERS!$D$9-C9649)/2)*SIN(RADIANS(PARAMETERS!$D$9-C9649)/2))))*2*3958.756</f>
        <v>1784.0296829304384</v>
      </c>
      <c r="F9649">
        <v>176.94438171387</v>
      </c>
      <c r="G9649">
        <v>204.70141601563</v>
      </c>
      <c r="H9649">
        <v>248.1872253418</v>
      </c>
      <c r="I9649">
        <v>287.12161254883</v>
      </c>
      <c r="J9649">
        <v>332.16461181641</v>
      </c>
      <c r="K9649" s="6">
        <f>IFERROR(EXP(TREND(LN($F$1:$J$1),LN(F9649:J9649),LN(Calculations!$B$3))),0)</f>
        <v>4.3882865222510219E-2</v>
      </c>
    </row>
    <row r="9650" spans="1:11" x14ac:dyDescent="0.35">
      <c r="A9650">
        <v>9647</v>
      </c>
      <c r="B9650" t="str">
        <f t="shared" si="150"/>
        <v>26-86</v>
      </c>
      <c r="C9650">
        <v>-86.122818124264995</v>
      </c>
      <c r="D9650">
        <v>26.125079135389001</v>
      </c>
      <c r="E9650">
        <f>ASIN(SQRT((SIN(RADIANS(PARAMETERS!$D$8-D9650)/2)*SIN(RADIANS(PARAMETERS!$D$8-D9650)/2))+(COS(RADIANS(D9650))*COS(RADIANS(PARAMETERS!$D$8))*SIN(RADIANS(PARAMETERS!$D$9-C9650)/2)*SIN(RADIANS(PARAMETERS!$D$9-C9650)/2))))*2*3958.756</f>
        <v>1799.9113634239684</v>
      </c>
      <c r="F9650">
        <v>177.05769348145</v>
      </c>
      <c r="G9650">
        <v>204.87861633301</v>
      </c>
      <c r="H9650">
        <v>248.47587585449</v>
      </c>
      <c r="I9650">
        <v>287.52008056641</v>
      </c>
      <c r="J9650">
        <v>332.70016479492</v>
      </c>
      <c r="K9650" s="6">
        <f>IFERROR(EXP(TREND(LN($F$1:$J$1),LN(F9650:J9650),LN(Calculations!$B$3))),0)</f>
        <v>4.3963349753057067E-2</v>
      </c>
    </row>
    <row r="9651" spans="1:11" x14ac:dyDescent="0.35">
      <c r="A9651">
        <v>9648</v>
      </c>
      <c r="B9651" t="str">
        <f t="shared" si="150"/>
        <v>26-86.5</v>
      </c>
      <c r="C9651">
        <v>-86.394139459165999</v>
      </c>
      <c r="D9651">
        <v>26.125079135389001</v>
      </c>
      <c r="E9651">
        <f>ASIN(SQRT((SIN(RADIANS(PARAMETERS!$D$8-D9651)/2)*SIN(RADIANS(PARAMETERS!$D$8-D9651)/2))+(COS(RADIANS(D9651))*COS(RADIANS(PARAMETERS!$D$8))*SIN(RADIANS(PARAMETERS!$D$9-C9651)/2)*SIN(RADIANS(PARAMETERS!$D$9-C9651)/2))))*2*3958.756</f>
        <v>1815.820410809064</v>
      </c>
      <c r="F9651">
        <v>177.19186401367</v>
      </c>
      <c r="G9651">
        <v>205.06045532227</v>
      </c>
      <c r="H9651">
        <v>248.73927307129</v>
      </c>
      <c r="I9651">
        <v>287.8625793457</v>
      </c>
      <c r="J9651">
        <v>333.14031982422</v>
      </c>
      <c r="K9651" s="6">
        <f>IFERROR(EXP(TREND(LN($F$1:$J$1),LN(F9651:J9651),LN(Calculations!$B$3))),0)</f>
        <v>4.4090455178141121E-2</v>
      </c>
    </row>
    <row r="9652" spans="1:11" x14ac:dyDescent="0.35">
      <c r="A9652">
        <v>9649</v>
      </c>
      <c r="B9652" t="str">
        <f t="shared" si="150"/>
        <v>26-86.5</v>
      </c>
      <c r="C9652">
        <v>-86.665460794067002</v>
      </c>
      <c r="D9652">
        <v>26.125079135389001</v>
      </c>
      <c r="E9652">
        <f>ASIN(SQRT((SIN(RADIANS(PARAMETERS!$D$8-D9652)/2)*SIN(RADIANS(PARAMETERS!$D$8-D9652)/2))+(COS(RADIANS(D9652))*COS(RADIANS(PARAMETERS!$D$8))*SIN(RADIANS(PARAMETERS!$D$9-C9652)/2)*SIN(RADIANS(PARAMETERS!$D$9-C9652)/2))))*2*3958.756</f>
        <v>1831.7560630742498</v>
      </c>
      <c r="F9652">
        <v>177.25257873535</v>
      </c>
      <c r="G9652">
        <v>205.12959289551</v>
      </c>
      <c r="H9652">
        <v>248.82171630859</v>
      </c>
      <c r="I9652">
        <v>287.95709228516</v>
      </c>
      <c r="J9652">
        <v>333.24899291992</v>
      </c>
      <c r="K9652" s="6">
        <f>IFERROR(EXP(TREND(LN($F$1:$J$1),LN(F9652:J9652),LN(Calculations!$B$3))),0)</f>
        <v>4.4162869519135201E-2</v>
      </c>
    </row>
    <row r="9653" spans="1:11" x14ac:dyDescent="0.35">
      <c r="A9653">
        <v>9650</v>
      </c>
      <c r="B9653" t="str">
        <f t="shared" si="150"/>
        <v>26-87</v>
      </c>
      <c r="C9653">
        <v>-86.936782128968005</v>
      </c>
      <c r="D9653">
        <v>26.125079135389001</v>
      </c>
      <c r="E9653">
        <f>ASIN(SQRT((SIN(RADIANS(PARAMETERS!$D$8-D9653)/2)*SIN(RADIANS(PARAMETERS!$D$8-D9653)/2))+(COS(RADIANS(D9653))*COS(RADIANS(PARAMETERS!$D$8))*SIN(RADIANS(PARAMETERS!$D$9-C9653)/2)*SIN(RADIANS(PARAMETERS!$D$9-C9653)/2))))*2*3958.756</f>
        <v>1847.7175827235189</v>
      </c>
      <c r="F9653">
        <v>177.31565856934</v>
      </c>
      <c r="G9653">
        <v>205.2127532959</v>
      </c>
      <c r="H9653">
        <v>248.93939208984</v>
      </c>
      <c r="I9653">
        <v>288.1083984375</v>
      </c>
      <c r="J9653">
        <v>333.44204711914</v>
      </c>
      <c r="K9653" s="6">
        <f>IFERROR(EXP(TREND(LN($F$1:$J$1),LN(F9653:J9653),LN(Calculations!$B$3))),0)</f>
        <v>4.4224788492418919E-2</v>
      </c>
    </row>
    <row r="9654" spans="1:11" x14ac:dyDescent="0.35">
      <c r="A9654">
        <v>9651</v>
      </c>
      <c r="B9654" t="str">
        <f t="shared" si="150"/>
        <v>26-87</v>
      </c>
      <c r="C9654">
        <v>-87.208103463868994</v>
      </c>
      <c r="D9654">
        <v>26.125079135389001</v>
      </c>
      <c r="E9654">
        <f>ASIN(SQRT((SIN(RADIANS(PARAMETERS!$D$8-D9654)/2)*SIN(RADIANS(PARAMETERS!$D$8-D9654)/2))+(COS(RADIANS(D9654))*COS(RADIANS(PARAMETERS!$D$8))*SIN(RADIANS(PARAMETERS!$D$9-C9654)/2)*SIN(RADIANS(PARAMETERS!$D$9-C9654)/2))))*2*3958.756</f>
        <v>1863.7042558292089</v>
      </c>
      <c r="F9654">
        <v>177.37596130371</v>
      </c>
      <c r="G9654">
        <v>205.30383300781</v>
      </c>
      <c r="H9654">
        <v>249.08456420898</v>
      </c>
      <c r="I9654">
        <v>288.30725097656</v>
      </c>
      <c r="J9654">
        <v>333.70840454102</v>
      </c>
      <c r="K9654" s="6">
        <f>IFERROR(EXP(TREND(LN($F$1:$J$1),LN(F9654:J9654),LN(Calculations!$B$3))),0)</f>
        <v>4.4270312452723816E-2</v>
      </c>
    </row>
    <row r="9655" spans="1:11" x14ac:dyDescent="0.35">
      <c r="A9655">
        <v>9652</v>
      </c>
      <c r="B9655" t="str">
        <f t="shared" si="150"/>
        <v>26-87.5</v>
      </c>
      <c r="C9655">
        <v>-87.479424798769998</v>
      </c>
      <c r="D9655">
        <v>26.125079135389001</v>
      </c>
      <c r="E9655">
        <f>ASIN(SQRT((SIN(RADIANS(PARAMETERS!$D$8-D9655)/2)*SIN(RADIANS(PARAMETERS!$D$8-D9655)/2))+(COS(RADIANS(D9655))*COS(RADIANS(PARAMETERS!$D$8))*SIN(RADIANS(PARAMETERS!$D$9-C9655)/2)*SIN(RADIANS(PARAMETERS!$D$9-C9655)/2))))*2*3958.756</f>
        <v>1879.7153911253856</v>
      </c>
      <c r="F9655">
        <v>177.33758544922</v>
      </c>
      <c r="G9655">
        <v>205.26940917969</v>
      </c>
      <c r="H9655">
        <v>249.0592956543</v>
      </c>
      <c r="I9655">
        <v>288.29284667969</v>
      </c>
      <c r="J9655">
        <v>333.70922851563</v>
      </c>
      <c r="K9655" s="6">
        <f>IFERROR(EXP(TREND(LN($F$1:$J$1),LN(F9655:J9655),LN(Calculations!$B$3))),0)</f>
        <v>4.4212518061843897E-2</v>
      </c>
    </row>
    <row r="9656" spans="1:11" x14ac:dyDescent="0.35">
      <c r="A9656">
        <v>9653</v>
      </c>
      <c r="B9656" t="str">
        <f t="shared" si="150"/>
        <v>26-88</v>
      </c>
      <c r="C9656">
        <v>-87.750746133671001</v>
      </c>
      <c r="D9656">
        <v>26.125079135389001</v>
      </c>
      <c r="E9656">
        <f>ASIN(SQRT((SIN(RADIANS(PARAMETERS!$D$8-D9656)/2)*SIN(RADIANS(PARAMETERS!$D$8-D9656)/2))+(COS(RADIANS(D9656))*COS(RADIANS(PARAMETERS!$D$8))*SIN(RADIANS(PARAMETERS!$D$9-C9656)/2)*SIN(RADIANS(PARAMETERS!$D$9-C9656)/2))))*2*3958.756</f>
        <v>1895.7503191399028</v>
      </c>
      <c r="F9656">
        <v>177.24708557129</v>
      </c>
      <c r="G9656">
        <v>205.1856842041</v>
      </c>
      <c r="H9656">
        <v>248.9917755127</v>
      </c>
      <c r="I9656">
        <v>288.2448425293</v>
      </c>
      <c r="J9656">
        <v>333.68890380859</v>
      </c>
      <c r="K9656" s="6">
        <f>IFERROR(EXP(TREND(LN($F$1:$J$1),LN(F9656:J9656),LN(Calculations!$B$3))),0)</f>
        <v>4.4080722134407987E-2</v>
      </c>
    </row>
    <row r="9657" spans="1:11" x14ac:dyDescent="0.35">
      <c r="A9657">
        <v>9654</v>
      </c>
      <c r="B9657" t="str">
        <f t="shared" si="150"/>
        <v>26-88</v>
      </c>
      <c r="C9657">
        <v>-88.022067468572004</v>
      </c>
      <c r="D9657">
        <v>26.125079135389001</v>
      </c>
      <c r="E9657">
        <f>ASIN(SQRT((SIN(RADIANS(PARAMETERS!$D$8-D9657)/2)*SIN(RADIANS(PARAMETERS!$D$8-D9657)/2))+(COS(RADIANS(D9657))*COS(RADIANS(PARAMETERS!$D$8))*SIN(RADIANS(PARAMETERS!$D$9-C9657)/2)*SIN(RADIANS(PARAMETERS!$D$9-C9657)/2))))*2*3958.756</f>
        <v>1911.8083913633927</v>
      </c>
      <c r="F9657">
        <v>177.08924865723</v>
      </c>
      <c r="G9657">
        <v>205.03092956543</v>
      </c>
      <c r="H9657">
        <v>248.84921264648</v>
      </c>
      <c r="I9657">
        <v>288.11972045898</v>
      </c>
      <c r="J9657">
        <v>333.59060668945</v>
      </c>
      <c r="K9657" s="6">
        <f>IFERROR(EXP(TREND(LN($F$1:$J$1),LN(F9657:J9657),LN(Calculations!$B$3))),0)</f>
        <v>4.3862473652657011E-2</v>
      </c>
    </row>
    <row r="9658" spans="1:11" x14ac:dyDescent="0.35">
      <c r="A9658">
        <v>9655</v>
      </c>
      <c r="B9658" t="str">
        <f t="shared" si="150"/>
        <v>26-88.5</v>
      </c>
      <c r="C9658">
        <v>-88.293388803472993</v>
      </c>
      <c r="D9658">
        <v>26.125079135389001</v>
      </c>
      <c r="E9658">
        <f>ASIN(SQRT((SIN(RADIANS(PARAMETERS!$D$8-D9658)/2)*SIN(RADIANS(PARAMETERS!$D$8-D9658)/2))+(COS(RADIANS(D9658))*COS(RADIANS(PARAMETERS!$D$8))*SIN(RADIANS(PARAMETERS!$D$9-C9658)/2)*SIN(RADIANS(PARAMETERS!$D$9-C9658)/2))))*2*3958.756</f>
        <v>1927.888979453528</v>
      </c>
      <c r="F9658">
        <v>176.79420471191</v>
      </c>
      <c r="G9658">
        <v>204.70486450195</v>
      </c>
      <c r="H9658">
        <v>248.47875976563</v>
      </c>
      <c r="I9658">
        <v>287.71331787109</v>
      </c>
      <c r="J9658">
        <v>333.14645385742</v>
      </c>
      <c r="K9658" s="6">
        <f>IFERROR(EXP(TREND(LN($F$1:$J$1),LN(F9658:J9658),LN(Calculations!$B$3))),0)</f>
        <v>4.3499723314290029E-2</v>
      </c>
    </row>
    <row r="9659" spans="1:11" x14ac:dyDescent="0.35">
      <c r="A9659">
        <v>9656</v>
      </c>
      <c r="B9659" t="str">
        <f t="shared" si="150"/>
        <v>26-88.5</v>
      </c>
      <c r="C9659">
        <v>-88.564710138373997</v>
      </c>
      <c r="D9659">
        <v>26.125079135389001</v>
      </c>
      <c r="E9659">
        <f>ASIN(SQRT((SIN(RADIANS(PARAMETERS!$D$8-D9659)/2)*SIN(RADIANS(PARAMETERS!$D$8-D9659)/2))+(COS(RADIANS(D9659))*COS(RADIANS(PARAMETERS!$D$8))*SIN(RADIANS(PARAMETERS!$D$9-C9659)/2)*SIN(RADIANS(PARAMETERS!$D$9-C9659)/2))))*2*3958.756</f>
        <v>1943.9914744729479</v>
      </c>
      <c r="F9659">
        <v>176.46224975586</v>
      </c>
      <c r="G9659">
        <v>204.35566711426</v>
      </c>
      <c r="H9659">
        <v>248.11184692383</v>
      </c>
      <c r="I9659">
        <v>287.33880615234</v>
      </c>
      <c r="J9659">
        <v>332.77151489258</v>
      </c>
      <c r="K9659" s="6">
        <f>IFERROR(EXP(TREND(LN($F$1:$J$1),LN(F9659:J9659),LN(Calculations!$B$3))),0)</f>
        <v>4.3075290349065203E-2</v>
      </c>
    </row>
    <row r="9660" spans="1:11" x14ac:dyDescent="0.35">
      <c r="A9660">
        <v>9657</v>
      </c>
      <c r="B9660" t="str">
        <f t="shared" si="150"/>
        <v>26-89</v>
      </c>
      <c r="C9660">
        <v>-88.836031473275</v>
      </c>
      <c r="D9660">
        <v>26.125079135389001</v>
      </c>
      <c r="E9660">
        <f>ASIN(SQRT((SIN(RADIANS(PARAMETERS!$D$8-D9660)/2)*SIN(RADIANS(PARAMETERS!$D$8-D9660)/2))+(COS(RADIANS(D9660))*COS(RADIANS(PARAMETERS!$D$8))*SIN(RADIANS(PARAMETERS!$D$9-C9660)/2)*SIN(RADIANS(PARAMETERS!$D$9-C9660)/2))))*2*3958.756</f>
        <v>1960.1152861593282</v>
      </c>
      <c r="F9660">
        <v>176.08255004883</v>
      </c>
      <c r="G9660">
        <v>203.96661376953</v>
      </c>
      <c r="H9660">
        <v>247.72146606445</v>
      </c>
      <c r="I9660">
        <v>286.95910644531</v>
      </c>
      <c r="J9660">
        <v>332.4162902832</v>
      </c>
      <c r="K9660" s="6">
        <f>IFERROR(EXP(TREND(LN($F$1:$J$1),LN(F9660:J9660),LN(Calculations!$B$3))),0)</f>
        <v>4.2583821727231817E-2</v>
      </c>
    </row>
    <row r="9661" spans="1:11" x14ac:dyDescent="0.35">
      <c r="A9661">
        <v>9658</v>
      </c>
      <c r="B9661" t="str">
        <f t="shared" si="150"/>
        <v>26-89</v>
      </c>
      <c r="C9661">
        <v>-89.107352808176003</v>
      </c>
      <c r="D9661">
        <v>26.125079135389001</v>
      </c>
      <c r="E9661">
        <f>ASIN(SQRT((SIN(RADIANS(PARAMETERS!$D$8-D9661)/2)*SIN(RADIANS(PARAMETERS!$D$8-D9661)/2))+(COS(RADIANS(D9661))*COS(RADIANS(PARAMETERS!$D$8))*SIN(RADIANS(PARAMETERS!$D$9-C9661)/2)*SIN(RADIANS(PARAMETERS!$D$9-C9661)/2))))*2*3958.756</f>
        <v>1976.2598422261497</v>
      </c>
      <c r="F9661">
        <v>175.60450744629</v>
      </c>
      <c r="G9661">
        <v>203.45874023438</v>
      </c>
      <c r="H9661">
        <v>247.17890930176</v>
      </c>
      <c r="I9661">
        <v>286.39627075195</v>
      </c>
      <c r="J9661">
        <v>331.8408203125</v>
      </c>
      <c r="K9661" s="6">
        <f>IFERROR(EXP(TREND(LN($F$1:$J$1),LN(F9661:J9661),LN(Calculations!$B$3))),0)</f>
        <v>4.1992826993676541E-2</v>
      </c>
    </row>
    <row r="9662" spans="1:11" x14ac:dyDescent="0.35">
      <c r="A9662">
        <v>9659</v>
      </c>
      <c r="B9662" t="str">
        <f t="shared" si="150"/>
        <v>26-89.5</v>
      </c>
      <c r="C9662">
        <v>-89.378674143077006</v>
      </c>
      <c r="D9662">
        <v>26.125079135389001</v>
      </c>
      <c r="E9662">
        <f>ASIN(SQRT((SIN(RADIANS(PARAMETERS!$D$8-D9662)/2)*SIN(RADIANS(PARAMETERS!$D$8-D9662)/2))+(COS(RADIANS(D9662))*COS(RADIANS(PARAMETERS!$D$8))*SIN(RADIANS(PARAMETERS!$D$9-C9662)/2)*SIN(RADIANS(PARAMETERS!$D$9-C9662)/2))))*2*3958.756</f>
        <v>1992.4245876927755</v>
      </c>
      <c r="F9662">
        <v>175.11352539063</v>
      </c>
      <c r="G9662">
        <v>202.95907592773</v>
      </c>
      <c r="H9662">
        <v>246.68357849121</v>
      </c>
      <c r="I9662">
        <v>285.92077636719</v>
      </c>
      <c r="J9662">
        <v>331.40444946289</v>
      </c>
      <c r="K9662" s="6">
        <f>IFERROR(EXP(TREND(LN($F$1:$J$1),LN(F9662:J9662),LN(Calculations!$B$3))),0)</f>
        <v>4.1372532367916402E-2</v>
      </c>
    </row>
    <row r="9663" spans="1:11" x14ac:dyDescent="0.35">
      <c r="A9663">
        <v>9660</v>
      </c>
      <c r="B9663" t="str">
        <f t="shared" si="150"/>
        <v>26-89.5</v>
      </c>
      <c r="C9663">
        <v>-89.649995477977996</v>
      </c>
      <c r="D9663">
        <v>26.125079135389001</v>
      </c>
      <c r="E9663">
        <f>ASIN(SQRT((SIN(RADIANS(PARAMETERS!$D$8-D9663)/2)*SIN(RADIANS(PARAMETERS!$D$8-D9663)/2))+(COS(RADIANS(D9663))*COS(RADIANS(PARAMETERS!$D$8))*SIN(RADIANS(PARAMETERS!$D$9-C9663)/2)*SIN(RADIANS(PARAMETERS!$D$9-C9663)/2))))*2*3958.756</f>
        <v>2008.608984242504</v>
      </c>
      <c r="F9663">
        <v>174.59169006348</v>
      </c>
      <c r="G9663">
        <v>202.43881225586</v>
      </c>
      <c r="H9663">
        <v>246.18745422363</v>
      </c>
      <c r="I9663">
        <v>285.46545410156</v>
      </c>
      <c r="J9663">
        <v>331.01574707031</v>
      </c>
      <c r="K9663" s="6">
        <f>IFERROR(EXP(TREND(LN($F$1:$J$1),LN(F9663:J9663),LN(Calculations!$B$3))),0)</f>
        <v>4.0714325377770588E-2</v>
      </c>
    </row>
    <row r="9664" spans="1:11" x14ac:dyDescent="0.35">
      <c r="A9664">
        <v>9661</v>
      </c>
      <c r="B9664" t="str">
        <f t="shared" si="150"/>
        <v>26-90</v>
      </c>
      <c r="C9664">
        <v>-89.921316812878999</v>
      </c>
      <c r="D9664">
        <v>26.125079135389001</v>
      </c>
      <c r="E9664">
        <f>ASIN(SQRT((SIN(RADIANS(PARAMETERS!$D$8-D9664)/2)*SIN(RADIANS(PARAMETERS!$D$8-D9664)/2))+(COS(RADIANS(D9664))*COS(RADIANS(PARAMETERS!$D$8))*SIN(RADIANS(PARAMETERS!$D$9-C9664)/2)*SIN(RADIANS(PARAMETERS!$D$9-C9664)/2))))*2*3958.756</f>
        <v>2024.8125096073518</v>
      </c>
      <c r="F9664">
        <v>174.00170898438</v>
      </c>
      <c r="G9664">
        <v>201.83555603027</v>
      </c>
      <c r="H9664">
        <v>245.58354187012</v>
      </c>
      <c r="I9664">
        <v>284.87878417969</v>
      </c>
      <c r="J9664">
        <v>330.46704101563</v>
      </c>
      <c r="K9664" s="6">
        <f>IFERROR(EXP(TREND(LN($F$1:$J$1),LN(F9664:J9664),LN(Calculations!$B$3))),0)</f>
        <v>3.9999313320557804E-2</v>
      </c>
    </row>
    <row r="9665" spans="1:11" x14ac:dyDescent="0.35">
      <c r="A9665">
        <v>9662</v>
      </c>
      <c r="B9665" t="str">
        <f t="shared" si="150"/>
        <v>26-90</v>
      </c>
      <c r="C9665">
        <v>-90.192638147780002</v>
      </c>
      <c r="D9665">
        <v>26.125079135389001</v>
      </c>
      <c r="E9665">
        <f>ASIN(SQRT((SIN(RADIANS(PARAMETERS!$D$8-D9665)/2)*SIN(RADIANS(PARAMETERS!$D$8-D9665)/2))+(COS(RADIANS(D9665))*COS(RADIANS(PARAMETERS!$D$8))*SIN(RADIANS(PARAMETERS!$D$9-C9665)/2)*SIN(RADIANS(PARAMETERS!$D$9-C9665)/2))))*2*3958.756</f>
        <v>2041.0346569783401</v>
      </c>
      <c r="F9665">
        <v>173.43464660645</v>
      </c>
      <c r="G9665">
        <v>201.25747680664</v>
      </c>
      <c r="H9665">
        <v>245.00788879395</v>
      </c>
      <c r="I9665">
        <v>284.32269287109</v>
      </c>
      <c r="J9665">
        <v>329.95108032227</v>
      </c>
      <c r="K9665" s="6">
        <f>IFERROR(EXP(TREND(LN($F$1:$J$1),LN(F9665:J9665),LN(Calculations!$B$3))),0)</f>
        <v>3.9323818902776135E-2</v>
      </c>
    </row>
    <row r="9666" spans="1:11" x14ac:dyDescent="0.35">
      <c r="A9666">
        <v>9663</v>
      </c>
      <c r="B9666" t="str">
        <f t="shared" si="150"/>
        <v>26-90.5</v>
      </c>
      <c r="C9666">
        <v>-90.463959482681005</v>
      </c>
      <c r="D9666">
        <v>26.125079135389001</v>
      </c>
      <c r="E9666">
        <f>ASIN(SQRT((SIN(RADIANS(PARAMETERS!$D$8-D9666)/2)*SIN(RADIANS(PARAMETERS!$D$8-D9666)/2))+(COS(RADIANS(D9666))*COS(RADIANS(PARAMETERS!$D$8))*SIN(RADIANS(PARAMETERS!$D$9-C9666)/2)*SIN(RADIANS(PARAMETERS!$D$9-C9666)/2))))*2*3958.756</f>
        <v>2057.2749344401609</v>
      </c>
      <c r="F9666">
        <v>172.85917663574</v>
      </c>
      <c r="G9666">
        <v>200.66165161133</v>
      </c>
      <c r="H9666">
        <v>244.39395141602</v>
      </c>
      <c r="I9666">
        <v>283.70748901367</v>
      </c>
      <c r="J9666">
        <v>329.34942626953</v>
      </c>
      <c r="K9666" s="6">
        <f>IFERROR(EXP(TREND(LN($F$1:$J$1),LN(F9666:J9666),LN(Calculations!$B$3))),0)</f>
        <v>3.8661606063797101E-2</v>
      </c>
    </row>
    <row r="9667" spans="1:11" x14ac:dyDescent="0.35">
      <c r="A9667">
        <v>9664</v>
      </c>
      <c r="B9667" t="str">
        <f t="shared" si="150"/>
        <v>26-90.5</v>
      </c>
      <c r="C9667">
        <v>-90.735280817581994</v>
      </c>
      <c r="D9667">
        <v>26.125079135389001</v>
      </c>
      <c r="E9667">
        <f>ASIN(SQRT((SIN(RADIANS(PARAMETERS!$D$8-D9667)/2)*SIN(RADIANS(PARAMETERS!$D$8-D9667)/2))+(COS(RADIANS(D9667))*COS(RADIANS(PARAMETERS!$D$8))*SIN(RADIANS(PARAMETERS!$D$9-C9667)/2)*SIN(RADIANS(PARAMETERS!$D$9-C9667)/2))))*2*3958.756</f>
        <v>2073.5328644291067</v>
      </c>
      <c r="F9667">
        <v>172.22691345215</v>
      </c>
      <c r="G9667">
        <v>199.98364257813</v>
      </c>
      <c r="H9667">
        <v>243.64485168457</v>
      </c>
      <c r="I9667">
        <v>282.9045715332</v>
      </c>
      <c r="J9667">
        <v>328.49411010742</v>
      </c>
      <c r="K9667" s="6">
        <f>IFERROR(EXP(TREND(LN($F$1:$J$1),LN(F9667:J9667),LN(Calculations!$B$3))),0)</f>
        <v>3.7972101429920024E-2</v>
      </c>
    </row>
    <row r="9668" spans="1:11" x14ac:dyDescent="0.35">
      <c r="A9668">
        <v>9665</v>
      </c>
      <c r="B9668" t="str">
        <f t="shared" si="150"/>
        <v>26-50</v>
      </c>
      <c r="C9668">
        <v>-50.037080582435998</v>
      </c>
      <c r="D9668">
        <v>26.396400470290001</v>
      </c>
      <c r="E9668">
        <f>ASIN(SQRT((SIN(RADIANS(PARAMETERS!$D$8-D9668)/2)*SIN(RADIANS(PARAMETERS!$D$8-D9668)/2))+(COS(RADIANS(D9668))*COS(RADIANS(PARAMETERS!$D$8))*SIN(RADIANS(PARAMETERS!$D$9-C9668)/2)*SIN(RADIANS(PARAMETERS!$D$9-C9668)/2))))*2*3958.756</f>
        <v>1020.2185065708277</v>
      </c>
      <c r="F9668">
        <v>111.0203704834</v>
      </c>
      <c r="G9668">
        <v>145.28842163086</v>
      </c>
      <c r="H9668">
        <v>184.38478088379</v>
      </c>
      <c r="I9668">
        <v>208.91355895996</v>
      </c>
      <c r="J9668">
        <v>236.70695495605</v>
      </c>
      <c r="K9668" s="6">
        <f>IFERROR(EXP(TREND(LN($F$1:$J$1),LN(F9668:J9668),LN(Calculations!$B$3))),0)</f>
        <v>7.3572979678819027E-3</v>
      </c>
    </row>
    <row r="9669" spans="1:11" x14ac:dyDescent="0.35">
      <c r="A9669">
        <v>9666</v>
      </c>
      <c r="B9669" t="str">
        <f t="shared" ref="B9669:B9732" si="151">MROUND(D9669,1)&amp;MROUND(C9669,-0.5)</f>
        <v>26-50.5</v>
      </c>
      <c r="C9669">
        <v>-50.308401917337001</v>
      </c>
      <c r="D9669">
        <v>26.396400470290001</v>
      </c>
      <c r="E9669">
        <f>ASIN(SQRT((SIN(RADIANS(PARAMETERS!$D$8-D9669)/2)*SIN(RADIANS(PARAMETERS!$D$8-D9669)/2))+(COS(RADIANS(D9669))*COS(RADIANS(PARAMETERS!$D$8))*SIN(RADIANS(PARAMETERS!$D$9-C9669)/2)*SIN(RADIANS(PARAMETERS!$D$9-C9669)/2))))*2*3958.756</f>
        <v>1008.6156132265043</v>
      </c>
      <c r="F9669">
        <v>112.68661499023</v>
      </c>
      <c r="G9669">
        <v>147.64888000488</v>
      </c>
      <c r="H9669">
        <v>185.86317443848</v>
      </c>
      <c r="I9669">
        <v>210.66052246094</v>
      </c>
      <c r="J9669">
        <v>238.76777648926</v>
      </c>
      <c r="K9669" s="6">
        <f>IFERROR(EXP(TREND(LN($F$1:$J$1),LN(F9669:J9669),LN(Calculations!$B$3))),0)</f>
        <v>7.7370198407737088E-3</v>
      </c>
    </row>
    <row r="9670" spans="1:11" x14ac:dyDescent="0.35">
      <c r="A9670">
        <v>9667</v>
      </c>
      <c r="B9670" t="str">
        <f t="shared" si="151"/>
        <v>26-50.5</v>
      </c>
      <c r="C9670">
        <v>-50.579723252237997</v>
      </c>
      <c r="D9670">
        <v>26.396400470290001</v>
      </c>
      <c r="E9670">
        <f>ASIN(SQRT((SIN(RADIANS(PARAMETERS!$D$8-D9670)/2)*SIN(RADIANS(PARAMETERS!$D$8-D9670)/2))+(COS(RADIANS(D9670))*COS(RADIANS(PARAMETERS!$D$8))*SIN(RADIANS(PARAMETERS!$D$9-C9670)/2)*SIN(RADIANS(PARAMETERS!$D$9-C9670)/2))))*2*3958.756</f>
        <v>997.18325874886284</v>
      </c>
      <c r="F9670">
        <v>114.3561630249</v>
      </c>
      <c r="G9670">
        <v>150.001953125</v>
      </c>
      <c r="H9670">
        <v>187.32136535645</v>
      </c>
      <c r="I9670">
        <v>212.37187194824</v>
      </c>
      <c r="J9670">
        <v>240.77395629883</v>
      </c>
      <c r="K9670" s="6">
        <f>IFERROR(EXP(TREND(LN($F$1:$J$1),LN(F9670:J9670),LN(Calculations!$B$3))),0)</f>
        <v>8.1374891171150862E-3</v>
      </c>
    </row>
    <row r="9671" spans="1:11" x14ac:dyDescent="0.35">
      <c r="A9671">
        <v>9668</v>
      </c>
      <c r="B9671" t="str">
        <f t="shared" si="151"/>
        <v>26-51</v>
      </c>
      <c r="C9671">
        <v>-50.851044587139</v>
      </c>
      <c r="D9671">
        <v>26.396400470290001</v>
      </c>
      <c r="E9671">
        <f>ASIN(SQRT((SIN(RADIANS(PARAMETERS!$D$8-D9671)/2)*SIN(RADIANS(PARAMETERS!$D$8-D9671)/2))+(COS(RADIANS(D9671))*COS(RADIANS(PARAMETERS!$D$8))*SIN(RADIANS(PARAMETERS!$D$9-C9671)/2)*SIN(RADIANS(PARAMETERS!$D$9-C9671)/2))))*2*3958.756</f>
        <v>985.92740975332629</v>
      </c>
      <c r="F9671">
        <v>116.03528594971</v>
      </c>
      <c r="G9671">
        <v>152.34001159668</v>
      </c>
      <c r="H9671">
        <v>188.775390625</v>
      </c>
      <c r="I9671">
        <v>214.08781433105</v>
      </c>
      <c r="J9671">
        <v>242.79592895508</v>
      </c>
      <c r="K9671" s="6">
        <f>IFERROR(EXP(TREND(LN($F$1:$J$1),LN(F9671:J9671),LN(Calculations!$B$3))),0)</f>
        <v>8.5623629791098804E-3</v>
      </c>
    </row>
    <row r="9672" spans="1:11" x14ac:dyDescent="0.35">
      <c r="A9672">
        <v>9669</v>
      </c>
      <c r="B9672" t="str">
        <f t="shared" si="151"/>
        <v>26-51</v>
      </c>
      <c r="C9672">
        <v>-51.122365922039997</v>
      </c>
      <c r="D9672">
        <v>26.396400470290001</v>
      </c>
      <c r="E9672">
        <f>ASIN(SQRT((SIN(RADIANS(PARAMETERS!$D$8-D9672)/2)*SIN(RADIANS(PARAMETERS!$D$8-D9672)/2))+(COS(RADIANS(D9672))*COS(RADIANS(PARAMETERS!$D$8))*SIN(RADIANS(PARAMETERS!$D$9-C9672)/2)*SIN(RADIANS(PARAMETERS!$D$9-C9672)/2))))*2*3958.756</f>
        <v>974.85421373108341</v>
      </c>
      <c r="F9672">
        <v>117.75322723389</v>
      </c>
      <c r="G9672">
        <v>154.65045166016</v>
      </c>
      <c r="H9672">
        <v>190.27053833008</v>
      </c>
      <c r="I9672">
        <v>215.88175964355</v>
      </c>
      <c r="J9672">
        <v>244.94206237793</v>
      </c>
      <c r="K9672" s="6">
        <f>IFERROR(EXP(TREND(LN($F$1:$J$1),LN(F9672:J9672),LN(Calculations!$B$3))),0)</f>
        <v>9.0200708328094757E-3</v>
      </c>
    </row>
    <row r="9673" spans="1:11" x14ac:dyDescent="0.35">
      <c r="A9673">
        <v>9670</v>
      </c>
      <c r="B9673" t="str">
        <f t="shared" si="151"/>
        <v>26-51.5</v>
      </c>
      <c r="C9673">
        <v>-51.393687256941</v>
      </c>
      <c r="D9673">
        <v>26.396400470290001</v>
      </c>
      <c r="E9673">
        <f>ASIN(SQRT((SIN(RADIANS(PARAMETERS!$D$8-D9673)/2)*SIN(RADIANS(PARAMETERS!$D$8-D9673)/2))+(COS(RADIANS(D9673))*COS(RADIANS(PARAMETERS!$D$8))*SIN(RADIANS(PARAMETERS!$D$9-C9673)/2)*SIN(RADIANS(PARAMETERS!$D$9-C9673)/2))))*2*3958.756</f>
        <v>963.96999815301183</v>
      </c>
      <c r="F9673">
        <v>119.40850830078</v>
      </c>
      <c r="G9673">
        <v>156.81423950195</v>
      </c>
      <c r="H9673">
        <v>191.68524169922</v>
      </c>
      <c r="I9673">
        <v>217.58050537109</v>
      </c>
      <c r="J9673">
        <v>246.97592163086</v>
      </c>
      <c r="K9673" s="6">
        <f>IFERROR(EXP(TREND(LN($F$1:$J$1),LN(F9673:J9673),LN(Calculations!$B$3))),0)</f>
        <v>9.4816225532872913E-3</v>
      </c>
    </row>
    <row r="9674" spans="1:11" x14ac:dyDescent="0.35">
      <c r="A9674">
        <v>9671</v>
      </c>
      <c r="B9674" t="str">
        <f t="shared" si="151"/>
        <v>26-51.5</v>
      </c>
      <c r="C9674">
        <v>-51.665008591842003</v>
      </c>
      <c r="D9674">
        <v>26.396400470290001</v>
      </c>
      <c r="E9674">
        <f>ASIN(SQRT((SIN(RADIANS(PARAMETERS!$D$8-D9674)/2)*SIN(RADIANS(PARAMETERS!$D$8-D9674)/2))+(COS(RADIANS(D9674))*COS(RADIANS(PARAMETERS!$D$8))*SIN(RADIANS(PARAMETERS!$D$9-C9674)/2)*SIN(RADIANS(PARAMETERS!$D$9-C9674)/2))))*2*3958.756</f>
        <v>953.28126858496933</v>
      </c>
      <c r="F9674">
        <v>121.01376342773</v>
      </c>
      <c r="G9674">
        <v>158.84576416016</v>
      </c>
      <c r="H9674">
        <v>193.04570007324</v>
      </c>
      <c r="I9674">
        <v>219.22705078125</v>
      </c>
      <c r="J9674">
        <v>248.96141052246</v>
      </c>
      <c r="K9674" s="6">
        <f>IFERROR(EXP(TREND(LN($F$1:$J$1),LN(F9674:J9674),LN(Calculations!$B$3))),0)</f>
        <v>9.9499476769144835E-3</v>
      </c>
    </row>
    <row r="9675" spans="1:11" x14ac:dyDescent="0.35">
      <c r="A9675">
        <v>9672</v>
      </c>
      <c r="B9675" t="str">
        <f t="shared" si="151"/>
        <v>26-52</v>
      </c>
      <c r="C9675">
        <v>-51.936329926742999</v>
      </c>
      <c r="D9675">
        <v>26.396400470290001</v>
      </c>
      <c r="E9675">
        <f>ASIN(SQRT((SIN(RADIANS(PARAMETERS!$D$8-D9675)/2)*SIN(RADIANS(PARAMETERS!$D$8-D9675)/2))+(COS(RADIANS(D9675))*COS(RADIANS(PARAMETERS!$D$8))*SIN(RADIANS(PARAMETERS!$D$9-C9675)/2)*SIN(RADIANS(PARAMETERS!$D$9-C9675)/2))))*2*3958.756</f>
        <v>942.79470569901821</v>
      </c>
      <c r="F9675">
        <v>122.59184265137</v>
      </c>
      <c r="G9675">
        <v>160.75813293457</v>
      </c>
      <c r="H9675">
        <v>194.39108276367</v>
      </c>
      <c r="I9675">
        <v>220.87828063965</v>
      </c>
      <c r="J9675">
        <v>250.97741699219</v>
      </c>
      <c r="K9675" s="6">
        <f>IFERROR(EXP(TREND(LN($F$1:$J$1),LN(F9675:J9675),LN(Calculations!$B$3))),0)</f>
        <v>1.0430849321724346E-2</v>
      </c>
    </row>
    <row r="9676" spans="1:11" x14ac:dyDescent="0.35">
      <c r="A9676">
        <v>9673</v>
      </c>
      <c r="B9676" t="str">
        <f t="shared" si="151"/>
        <v>26-52</v>
      </c>
      <c r="C9676">
        <v>-52.207651261644003</v>
      </c>
      <c r="D9676">
        <v>26.396400470290001</v>
      </c>
      <c r="E9676">
        <f>ASIN(SQRT((SIN(RADIANS(PARAMETERS!$D$8-D9676)/2)*SIN(RADIANS(PARAMETERS!$D$8-D9676)/2))+(COS(RADIANS(D9676))*COS(RADIANS(PARAMETERS!$D$8))*SIN(RADIANS(PARAMETERS!$D$9-C9676)/2)*SIN(RADIANS(PARAMETERS!$D$9-C9676)/2))))*2*3958.756</f>
        <v>932.51716106031847</v>
      </c>
      <c r="F9676">
        <v>124.07271575928</v>
      </c>
      <c r="G9676">
        <v>162.48097229004</v>
      </c>
      <c r="H9676">
        <v>195.61407470703</v>
      </c>
      <c r="I9676">
        <v>222.36505126953</v>
      </c>
      <c r="J9676">
        <v>252.7777557373</v>
      </c>
      <c r="K9676" s="6">
        <f>IFERROR(EXP(TREND(LN($F$1:$J$1),LN(F9676:J9676),LN(Calculations!$B$3))),0)</f>
        <v>1.0897576171012105E-2</v>
      </c>
    </row>
    <row r="9677" spans="1:11" x14ac:dyDescent="0.35">
      <c r="A9677">
        <v>9674</v>
      </c>
      <c r="B9677" t="str">
        <f t="shared" si="151"/>
        <v>26-52.5</v>
      </c>
      <c r="C9677">
        <v>-52.478972596544999</v>
      </c>
      <c r="D9677">
        <v>26.396400470290001</v>
      </c>
      <c r="E9677">
        <f>ASIN(SQRT((SIN(RADIANS(PARAMETERS!$D$8-D9677)/2)*SIN(RADIANS(PARAMETERS!$D$8-D9677)/2))+(COS(RADIANS(D9677))*COS(RADIANS(PARAMETERS!$D$8))*SIN(RADIANS(PARAMETERS!$D$9-C9677)/2)*SIN(RADIANS(PARAMETERS!$D$9-C9677)/2))))*2*3958.756</f>
        <v>922.45565156575401</v>
      </c>
      <c r="F9677">
        <v>125.49290466309</v>
      </c>
      <c r="G9677">
        <v>164.05627441406</v>
      </c>
      <c r="H9677">
        <v>196.77323913574</v>
      </c>
      <c r="I9677">
        <v>223.7794342041</v>
      </c>
      <c r="J9677">
        <v>254.49601745605</v>
      </c>
      <c r="K9677" s="6">
        <f>IFERROR(EXP(TREND(LN($F$1:$J$1),LN(F9677:J9677),LN(Calculations!$B$3))),0)</f>
        <v>1.1360686785124191E-2</v>
      </c>
    </row>
    <row r="9678" spans="1:11" x14ac:dyDescent="0.35">
      <c r="A9678">
        <v>9675</v>
      </c>
      <c r="B9678" t="str">
        <f t="shared" si="151"/>
        <v>26-53</v>
      </c>
      <c r="C9678">
        <v>-52.750293931446002</v>
      </c>
      <c r="D9678">
        <v>26.396400470290001</v>
      </c>
      <c r="E9678">
        <f>ASIN(SQRT((SIN(RADIANS(PARAMETERS!$D$8-D9678)/2)*SIN(RADIANS(PARAMETERS!$D$8-D9678)/2))+(COS(RADIANS(D9678))*COS(RADIANS(PARAMETERS!$D$8))*SIN(RADIANS(PARAMETERS!$D$9-C9678)/2)*SIN(RADIANS(PARAMETERS!$D$9-C9678)/2))))*2*3958.756</f>
        <v>912.61735240813971</v>
      </c>
      <c r="F9678">
        <v>126.87752532959</v>
      </c>
      <c r="G9678">
        <v>165.49877929688</v>
      </c>
      <c r="H9678">
        <v>197.91249084473</v>
      </c>
      <c r="I9678">
        <v>225.18899536133</v>
      </c>
      <c r="J9678">
        <v>256.2292175293</v>
      </c>
      <c r="K9678" s="6">
        <f>IFERROR(EXP(TREND(LN($F$1:$J$1),LN(F9678:J9678),LN(Calculations!$B$3))),0)</f>
        <v>1.1826811423900095E-2</v>
      </c>
    </row>
    <row r="9679" spans="1:11" x14ac:dyDescent="0.35">
      <c r="A9679">
        <v>9676</v>
      </c>
      <c r="B9679" t="str">
        <f t="shared" si="151"/>
        <v>26-53</v>
      </c>
      <c r="C9679">
        <v>-53.021615266346998</v>
      </c>
      <c r="D9679">
        <v>26.396400470290001</v>
      </c>
      <c r="E9679">
        <f>ASIN(SQRT((SIN(RADIANS(PARAMETERS!$D$8-D9679)/2)*SIN(RADIANS(PARAMETERS!$D$8-D9679)/2))+(COS(RADIANS(D9679))*COS(RADIANS(PARAMETERS!$D$8))*SIN(RADIANS(PARAMETERS!$D$9-C9679)/2)*SIN(RADIANS(PARAMETERS!$D$9-C9679)/2))))*2*3958.756</f>
        <v>903.00958843951526</v>
      </c>
      <c r="F9679">
        <v>128.15242004395</v>
      </c>
      <c r="G9679">
        <v>166.73426818848</v>
      </c>
      <c r="H9679">
        <v>198.93545532227</v>
      </c>
      <c r="I9679">
        <v>226.44966125488</v>
      </c>
      <c r="J9679">
        <v>257.77410888672</v>
      </c>
      <c r="K9679" s="6">
        <f>IFERROR(EXP(TREND(LN($F$1:$J$1),LN(F9679:J9679),LN(Calculations!$B$3))),0)</f>
        <v>1.2265484030925321E-2</v>
      </c>
    </row>
    <row r="9680" spans="1:11" x14ac:dyDescent="0.35">
      <c r="A9680">
        <v>9677</v>
      </c>
      <c r="B9680" t="str">
        <f t="shared" si="151"/>
        <v>26-53.5</v>
      </c>
      <c r="C9680">
        <v>-53.292936601248002</v>
      </c>
      <c r="D9680">
        <v>26.396400470290001</v>
      </c>
      <c r="E9680">
        <f>ASIN(SQRT((SIN(RADIANS(PARAMETERS!$D$8-D9680)/2)*SIN(RADIANS(PARAMETERS!$D$8-D9680)/2))+(COS(RADIANS(D9680))*COS(RADIANS(PARAMETERS!$D$8))*SIN(RADIANS(PARAMETERS!$D$9-C9680)/2)*SIN(RADIANS(PARAMETERS!$D$9-C9680)/2))))*2*3958.756</f>
        <v>893.63982380886694</v>
      </c>
      <c r="F9680">
        <v>129.38275146484</v>
      </c>
      <c r="G9680">
        <v>167.84225463867</v>
      </c>
      <c r="H9680">
        <v>199.92977905273</v>
      </c>
      <c r="I9680">
        <v>227.68658447266</v>
      </c>
      <c r="J9680">
        <v>259.30197143555</v>
      </c>
      <c r="K9680" s="6">
        <f>IFERROR(EXP(TREND(LN($F$1:$J$1),LN(F9680:J9680),LN(Calculations!$B$3))),0)</f>
        <v>1.2699015949832538E-2</v>
      </c>
    </row>
    <row r="9681" spans="1:11" x14ac:dyDescent="0.35">
      <c r="A9681">
        <v>9678</v>
      </c>
      <c r="B9681" t="str">
        <f t="shared" si="151"/>
        <v>26-53.5</v>
      </c>
      <c r="C9681">
        <v>-53.564257936148998</v>
      </c>
      <c r="D9681">
        <v>26.396400470290001</v>
      </c>
      <c r="E9681">
        <f>ASIN(SQRT((SIN(RADIANS(PARAMETERS!$D$8-D9681)/2)*SIN(RADIANS(PARAMETERS!$D$8-D9681)/2))+(COS(RADIANS(D9681))*COS(RADIANS(PARAMETERS!$D$8))*SIN(RADIANS(PARAMETERS!$D$9-C9681)/2)*SIN(RADIANS(PARAMETERS!$D$9-C9681)/2))))*2*3958.756</f>
        <v>884.51564975412293</v>
      </c>
      <c r="F9681">
        <v>130.60079956055</v>
      </c>
      <c r="G9681">
        <v>168.84378051758</v>
      </c>
      <c r="H9681">
        <v>200.93685913086</v>
      </c>
      <c r="I9681">
        <v>228.9556427002</v>
      </c>
      <c r="J9681">
        <v>260.88650512695</v>
      </c>
      <c r="K9681" s="6">
        <f>IFERROR(EXP(TREND(LN($F$1:$J$1),LN(F9681:J9681),LN(Calculations!$B$3))),0)</f>
        <v>1.3136990072426699E-2</v>
      </c>
    </row>
    <row r="9682" spans="1:11" x14ac:dyDescent="0.35">
      <c r="A9682">
        <v>9679</v>
      </c>
      <c r="B9682" t="str">
        <f t="shared" si="151"/>
        <v>26-54</v>
      </c>
      <c r="C9682">
        <v>-53.835579271050001</v>
      </c>
      <c r="D9682">
        <v>26.396400470290001</v>
      </c>
      <c r="E9682">
        <f>ASIN(SQRT((SIN(RADIANS(PARAMETERS!$D$8-D9682)/2)*SIN(RADIANS(PARAMETERS!$D$8-D9682)/2))+(COS(RADIANS(D9682))*COS(RADIANS(PARAMETERS!$D$8))*SIN(RADIANS(PARAMETERS!$D$9-C9682)/2)*SIN(RADIANS(PARAMETERS!$D$9-C9682)/2))))*2*3958.756</f>
        <v>875.64477043576926</v>
      </c>
      <c r="F9682">
        <v>131.73329162598</v>
      </c>
      <c r="G9682">
        <v>169.66358947754</v>
      </c>
      <c r="H9682">
        <v>201.8663482666</v>
      </c>
      <c r="I9682">
        <v>230.12463378906</v>
      </c>
      <c r="J9682">
        <v>262.34384155273</v>
      </c>
      <c r="K9682" s="6">
        <f>IFERROR(EXP(TREND(LN($F$1:$J$1),LN(F9682:J9682),LN(Calculations!$B$3))),0)</f>
        <v>1.3547442730814386E-2</v>
      </c>
    </row>
    <row r="9683" spans="1:11" x14ac:dyDescent="0.35">
      <c r="A9683">
        <v>9680</v>
      </c>
      <c r="B9683" t="str">
        <f t="shared" si="151"/>
        <v>26-54</v>
      </c>
      <c r="C9683">
        <v>-54.106900605950997</v>
      </c>
      <c r="D9683">
        <v>26.396400470290001</v>
      </c>
      <c r="E9683">
        <f>ASIN(SQRT((SIN(RADIANS(PARAMETERS!$D$8-D9683)/2)*SIN(RADIANS(PARAMETERS!$D$8-D9683)/2))+(COS(RADIANS(D9683))*COS(RADIANS(PARAMETERS!$D$8))*SIN(RADIANS(PARAMETERS!$D$9-C9683)/2)*SIN(RADIANS(PARAMETERS!$D$9-C9683)/2))))*2*3958.756</f>
        <v>867.03498671044008</v>
      </c>
      <c r="F9683">
        <v>132.89161682129</v>
      </c>
      <c r="G9683">
        <v>170.44937133789</v>
      </c>
      <c r="H9683">
        <v>202.84999084473</v>
      </c>
      <c r="I9683">
        <v>231.37109375</v>
      </c>
      <c r="J9683">
        <v>263.90756225586</v>
      </c>
      <c r="K9683" s="6">
        <f>IFERROR(EXP(TREND(LN($F$1:$J$1),LN(F9683:J9683),LN(Calculations!$B$3))),0)</f>
        <v>1.3976766652480039E-2</v>
      </c>
    </row>
    <row r="9684" spans="1:11" x14ac:dyDescent="0.35">
      <c r="A9684">
        <v>9681</v>
      </c>
      <c r="B9684" t="str">
        <f t="shared" si="151"/>
        <v>26-54.5</v>
      </c>
      <c r="C9684">
        <v>-54.378221940852001</v>
      </c>
      <c r="D9684">
        <v>26.396400470290001</v>
      </c>
      <c r="E9684">
        <f>ASIN(SQRT((SIN(RADIANS(PARAMETERS!$D$8-D9684)/2)*SIN(RADIANS(PARAMETERS!$D$8-D9684)/2))+(COS(RADIANS(D9684))*COS(RADIANS(PARAMETERS!$D$8))*SIN(RADIANS(PARAMETERS!$D$9-C9684)/2)*SIN(RADIANS(PARAMETERS!$D$9-C9684)/2))))*2*3958.756</f>
        <v>858.6941777576335</v>
      </c>
      <c r="F9684">
        <v>134.11387634277</v>
      </c>
      <c r="G9684">
        <v>171.24124145508</v>
      </c>
      <c r="H9684">
        <v>203.92924499512</v>
      </c>
      <c r="I9684">
        <v>232.74713134766</v>
      </c>
      <c r="J9684">
        <v>265.64291381836</v>
      </c>
      <c r="K9684" s="6">
        <f>IFERROR(EXP(TREND(LN($F$1:$J$1),LN(F9684:J9684),LN(Calculations!$B$3))),0)</f>
        <v>1.4441534267736891E-2</v>
      </c>
    </row>
    <row r="9685" spans="1:11" x14ac:dyDescent="0.35">
      <c r="A9685">
        <v>9682</v>
      </c>
      <c r="B9685" t="str">
        <f t="shared" si="151"/>
        <v>26-54.5</v>
      </c>
      <c r="C9685">
        <v>-54.649543275752997</v>
      </c>
      <c r="D9685">
        <v>26.396400470290001</v>
      </c>
      <c r="E9685">
        <f>ASIN(SQRT((SIN(RADIANS(PARAMETERS!$D$8-D9685)/2)*SIN(RADIANS(PARAMETERS!$D$8-D9685)/2))+(COS(RADIANS(D9685))*COS(RADIANS(PARAMETERS!$D$8))*SIN(RADIANS(PARAMETERS!$D$9-C9685)/2)*SIN(RADIANS(PARAMETERS!$D$9-C9685)/2))))*2*3958.756</f>
        <v>850.63028049174443</v>
      </c>
      <c r="F9685">
        <v>135.2956237793</v>
      </c>
      <c r="G9685">
        <v>171.98829650879</v>
      </c>
      <c r="H9685">
        <v>204.95692443848</v>
      </c>
      <c r="I9685">
        <v>234.03967285156</v>
      </c>
      <c r="J9685">
        <v>267.2551574707</v>
      </c>
      <c r="K9685" s="6">
        <f>IFERROR(EXP(TREND(LN($F$1:$J$1),LN(F9685:J9685),LN(Calculations!$B$3))),0)</f>
        <v>1.4902243658495061E-2</v>
      </c>
    </row>
    <row r="9686" spans="1:11" x14ac:dyDescent="0.35">
      <c r="A9686">
        <v>9683</v>
      </c>
      <c r="B9686" t="str">
        <f t="shared" si="151"/>
        <v>26-55</v>
      </c>
      <c r="C9686">
        <v>-54.920864610654</v>
      </c>
      <c r="D9686">
        <v>26.396400470290001</v>
      </c>
      <c r="E9686">
        <f>ASIN(SQRT((SIN(RADIANS(PARAMETERS!$D$8-D9686)/2)*SIN(RADIANS(PARAMETERS!$D$8-D9686)/2))+(COS(RADIANS(D9686))*COS(RADIANS(PARAMETERS!$D$8))*SIN(RADIANS(PARAMETERS!$D$9-C9686)/2)*SIN(RADIANS(PARAMETERS!$D$9-C9686)/2))))*2*3958.756</f>
        <v>842.85126671507078</v>
      </c>
      <c r="F9686">
        <v>136.55738830566</v>
      </c>
      <c r="G9686">
        <v>172.80438232422</v>
      </c>
      <c r="H9686">
        <v>206.0786895752</v>
      </c>
      <c r="I9686">
        <v>235.44998168945</v>
      </c>
      <c r="J9686">
        <v>269.01379394531</v>
      </c>
      <c r="K9686" s="6">
        <f>IFERROR(EXP(TREND(LN($F$1:$J$1),LN(F9686:J9686),LN(Calculations!$B$3))),0)</f>
        <v>1.5412139415498769E-2</v>
      </c>
    </row>
    <row r="9687" spans="1:11" x14ac:dyDescent="0.35">
      <c r="A9687">
        <v>9684</v>
      </c>
      <c r="B9687" t="str">
        <f t="shared" si="151"/>
        <v>26-55</v>
      </c>
      <c r="C9687">
        <v>-55.192185945555003</v>
      </c>
      <c r="D9687">
        <v>26.396400470290001</v>
      </c>
      <c r="E9687">
        <f>ASIN(SQRT((SIN(RADIANS(PARAMETERS!$D$8-D9687)/2)*SIN(RADIANS(PARAMETERS!$D$8-D9687)/2))+(COS(RADIANS(D9687))*COS(RADIANS(PARAMETERS!$D$8))*SIN(RADIANS(PARAMETERS!$D$9-C9687)/2)*SIN(RADIANS(PARAMETERS!$D$9-C9687)/2))))*2*3958.756</f>
        <v>835.36511799561322</v>
      </c>
      <c r="F9687">
        <v>137.92416381836</v>
      </c>
      <c r="G9687">
        <v>173.70742797852</v>
      </c>
      <c r="H9687">
        <v>207.31976318359</v>
      </c>
      <c r="I9687">
        <v>237.01037597656</v>
      </c>
      <c r="J9687">
        <v>270.95993041992</v>
      </c>
      <c r="K9687" s="6">
        <f>IFERROR(EXP(TREND(LN($F$1:$J$1),LN(F9687:J9687),LN(Calculations!$B$3))),0)</f>
        <v>1.5985453202002672E-2</v>
      </c>
    </row>
    <row r="9688" spans="1:11" x14ac:dyDescent="0.35">
      <c r="A9688">
        <v>9685</v>
      </c>
      <c r="B9688" t="str">
        <f t="shared" si="151"/>
        <v>26-55.5</v>
      </c>
      <c r="C9688">
        <v>-55.463507280456</v>
      </c>
      <c r="D9688">
        <v>26.396400470290001</v>
      </c>
      <c r="E9688">
        <f>ASIN(SQRT((SIN(RADIANS(PARAMETERS!$D$8-D9688)/2)*SIN(RADIANS(PARAMETERS!$D$8-D9688)/2))+(COS(RADIANS(D9688))*COS(RADIANS(PARAMETERS!$D$8))*SIN(RADIANS(PARAMETERS!$D$9-C9688)/2)*SIN(RADIANS(PARAMETERS!$D$9-C9688)/2))))*2*3958.756</f>
        <v>828.17979828632792</v>
      </c>
      <c r="F9688">
        <v>139.28340148926</v>
      </c>
      <c r="G9688">
        <v>174.6068572998</v>
      </c>
      <c r="H9688">
        <v>208.51374816895</v>
      </c>
      <c r="I9688">
        <v>238.47994995117</v>
      </c>
      <c r="J9688">
        <v>272.75994873047</v>
      </c>
      <c r="K9688" s="6">
        <f>IFERROR(EXP(TREND(LN($F$1:$J$1),LN(F9688:J9688),LN(Calculations!$B$3))),0)</f>
        <v>1.6575723618582981E-2</v>
      </c>
    </row>
    <row r="9689" spans="1:11" x14ac:dyDescent="0.35">
      <c r="A9689">
        <v>9686</v>
      </c>
      <c r="B9689" t="str">
        <f t="shared" si="151"/>
        <v>26-55.5</v>
      </c>
      <c r="C9689">
        <v>-55.734828615357003</v>
      </c>
      <c r="D9689">
        <v>26.396400470290001</v>
      </c>
      <c r="E9689">
        <f>ASIN(SQRT((SIN(RADIANS(PARAMETERS!$D$8-D9689)/2)*SIN(RADIANS(PARAMETERS!$D$8-D9689)/2))+(COS(RADIANS(D9689))*COS(RADIANS(PARAMETERS!$D$8))*SIN(RADIANS(PARAMETERS!$D$9-C9689)/2)*SIN(RADIANS(PARAMETERS!$D$9-C9689)/2))))*2*3958.756</f>
        <v>821.30322433997014</v>
      </c>
      <c r="F9689">
        <v>140.72259521484</v>
      </c>
      <c r="G9689">
        <v>175.56448364258</v>
      </c>
      <c r="H9689">
        <v>209.79000854492</v>
      </c>
      <c r="I9689">
        <v>240.05458068848</v>
      </c>
      <c r="J9689">
        <v>274.69262695313</v>
      </c>
      <c r="K9689" s="6">
        <f>IFERROR(EXP(TREND(LN($F$1:$J$1),LN(F9689:J9689),LN(Calculations!$B$3))),0)</f>
        <v>1.7223715670401079E-2</v>
      </c>
    </row>
    <row r="9690" spans="1:11" x14ac:dyDescent="0.35">
      <c r="A9690">
        <v>9687</v>
      </c>
      <c r="B9690" t="str">
        <f t="shared" si="151"/>
        <v>26-56</v>
      </c>
      <c r="C9690">
        <v>-56.006149950257999</v>
      </c>
      <c r="D9690">
        <v>26.396400470290001</v>
      </c>
      <c r="E9690">
        <f>ASIN(SQRT((SIN(RADIANS(PARAMETERS!$D$8-D9690)/2)*SIN(RADIANS(PARAMETERS!$D$8-D9690)/2))+(COS(RADIANS(D9690))*COS(RADIANS(PARAMETERS!$D$8))*SIN(RADIANS(PARAMETERS!$D$9-C9690)/2)*SIN(RADIANS(PARAMETERS!$D$9-C9690)/2))))*2*3958.756</f>
        <v>814.74323401546428</v>
      </c>
      <c r="F9690">
        <v>142.24937438965</v>
      </c>
      <c r="G9690">
        <v>176.58476257324</v>
      </c>
      <c r="H9690">
        <v>211.15496826172</v>
      </c>
      <c r="I9690">
        <v>241.74279785156</v>
      </c>
      <c r="J9690">
        <v>276.76907348633</v>
      </c>
      <c r="K9690" s="6">
        <f>IFERROR(EXP(TREND(LN($F$1:$J$1),LN(F9690:J9690),LN(Calculations!$B$3))),0)</f>
        <v>1.7937188060527985E-2</v>
      </c>
    </row>
    <row r="9691" spans="1:11" x14ac:dyDescent="0.35">
      <c r="A9691">
        <v>9688</v>
      </c>
      <c r="B9691" t="str">
        <f t="shared" si="151"/>
        <v>26-56.5</v>
      </c>
      <c r="C9691">
        <v>-56.277471285159002</v>
      </c>
      <c r="D9691">
        <v>26.396400470290001</v>
      </c>
      <c r="E9691">
        <f>ASIN(SQRT((SIN(RADIANS(PARAMETERS!$D$8-D9691)/2)*SIN(RADIANS(PARAMETERS!$D$8-D9691)/2))+(COS(RADIANS(D9691))*COS(RADIANS(PARAMETERS!$D$8))*SIN(RADIANS(PARAMETERS!$D$9-C9691)/2)*SIN(RADIANS(PARAMETERS!$D$9-C9691)/2))))*2*3958.756</f>
        <v>808.50755261735867</v>
      </c>
      <c r="F9691">
        <v>143.76466369629</v>
      </c>
      <c r="G9691">
        <v>177.58944702148</v>
      </c>
      <c r="H9691">
        <v>212.46992492676</v>
      </c>
      <c r="I9691">
        <v>243.34661865234</v>
      </c>
      <c r="J9691">
        <v>278.71792602539</v>
      </c>
      <c r="K9691" s="6">
        <f>IFERROR(EXP(TREND(LN($F$1:$J$1),LN(F9691:J9691),LN(Calculations!$B$3))),0)</f>
        <v>1.8672728359167126E-2</v>
      </c>
    </row>
    <row r="9692" spans="1:11" x14ac:dyDescent="0.35">
      <c r="A9692">
        <v>9689</v>
      </c>
      <c r="B9692" t="str">
        <f t="shared" si="151"/>
        <v>26-56.5</v>
      </c>
      <c r="C9692">
        <v>-56.548792620059999</v>
      </c>
      <c r="D9692">
        <v>26.396400470290001</v>
      </c>
      <c r="E9692">
        <f>ASIN(SQRT((SIN(RADIANS(PARAMETERS!$D$8-D9692)/2)*SIN(RADIANS(PARAMETERS!$D$8-D9692)/2))+(COS(RADIANS(D9692))*COS(RADIANS(PARAMETERS!$D$8))*SIN(RADIANS(PARAMETERS!$D$9-C9692)/2)*SIN(RADIANS(PARAMETERS!$D$9-C9692)/2))))*2*3958.756</f>
        <v>802.60375745864633</v>
      </c>
      <c r="F9692">
        <v>145.35673522949</v>
      </c>
      <c r="G9692">
        <v>178.63870239258</v>
      </c>
      <c r="H9692">
        <v>213.84680175781</v>
      </c>
      <c r="I9692">
        <v>245.0287322998</v>
      </c>
      <c r="J9692">
        <v>280.76483154297</v>
      </c>
      <c r="K9692" s="6">
        <f>IFERROR(EXP(TREND(LN($F$1:$J$1),LN(F9692:J9692),LN(Calculations!$B$3))),0)</f>
        <v>1.9474724960350007E-2</v>
      </c>
    </row>
    <row r="9693" spans="1:11" x14ac:dyDescent="0.35">
      <c r="A9693">
        <v>9690</v>
      </c>
      <c r="B9693" t="str">
        <f t="shared" si="151"/>
        <v>26-57</v>
      </c>
      <c r="C9693">
        <v>-56.820113954961002</v>
      </c>
      <c r="D9693">
        <v>26.396400470290001</v>
      </c>
      <c r="E9693">
        <f>ASIN(SQRT((SIN(RADIANS(PARAMETERS!$D$8-D9693)/2)*SIN(RADIANS(PARAMETERS!$D$8-D9693)/2))+(COS(RADIANS(D9693))*COS(RADIANS(PARAMETERS!$D$8))*SIN(RADIANS(PARAMETERS!$D$9-C9693)/2)*SIN(RADIANS(PARAMETERS!$D$9-C9693)/2))))*2*3958.756</f>
        <v>797.03924088805877</v>
      </c>
      <c r="F9693">
        <v>147.02076721191</v>
      </c>
      <c r="G9693">
        <v>179.72764587402</v>
      </c>
      <c r="H9693">
        <v>215.27667236328</v>
      </c>
      <c r="I9693">
        <v>246.77635192871</v>
      </c>
      <c r="J9693">
        <v>282.89233398438</v>
      </c>
      <c r="K9693" s="6">
        <f>IFERROR(EXP(TREND(LN($F$1:$J$1),LN(F9693:J9693),LN(Calculations!$B$3))),0)</f>
        <v>2.0345892987170745E-2</v>
      </c>
    </row>
    <row r="9694" spans="1:11" x14ac:dyDescent="0.35">
      <c r="A9694">
        <v>9691</v>
      </c>
      <c r="B9694" t="str">
        <f t="shared" si="151"/>
        <v>26-57</v>
      </c>
      <c r="C9694">
        <v>-57.091435289861998</v>
      </c>
      <c r="D9694">
        <v>26.396400470290001</v>
      </c>
      <c r="E9694">
        <f>ASIN(SQRT((SIN(RADIANS(PARAMETERS!$D$8-D9694)/2)*SIN(RADIANS(PARAMETERS!$D$8-D9694)/2))+(COS(RADIANS(D9694))*COS(RADIANS(PARAMETERS!$D$8))*SIN(RADIANS(PARAMETERS!$D$9-C9694)/2)*SIN(RADIANS(PARAMETERS!$D$9-C9694)/2))))*2*3958.756</f>
        <v>791.82117207465353</v>
      </c>
      <c r="F9694">
        <v>148.68057250977</v>
      </c>
      <c r="G9694">
        <v>180.79914855957</v>
      </c>
      <c r="H9694">
        <v>216.6634979248</v>
      </c>
      <c r="I9694">
        <v>248.45558166504</v>
      </c>
      <c r="J9694">
        <v>284.91967773438</v>
      </c>
      <c r="K9694" s="6">
        <f>IFERROR(EXP(TREND(LN($F$1:$J$1),LN(F9694:J9694),LN(Calculations!$B$3))),0)</f>
        <v>2.125116547094625E-2</v>
      </c>
    </row>
    <row r="9695" spans="1:11" x14ac:dyDescent="0.35">
      <c r="A9695">
        <v>9692</v>
      </c>
      <c r="B9695" t="str">
        <f t="shared" si="151"/>
        <v>26-57.5</v>
      </c>
      <c r="C9695">
        <v>-57.362756624763001</v>
      </c>
      <c r="D9695">
        <v>26.396400470290001</v>
      </c>
      <c r="E9695">
        <f>ASIN(SQRT((SIN(RADIANS(PARAMETERS!$D$8-D9695)/2)*SIN(RADIANS(PARAMETERS!$D$8-D9695)/2))+(COS(RADIANS(D9695))*COS(RADIANS(PARAMETERS!$D$8))*SIN(RADIANS(PARAMETERS!$D$9-C9695)/2)*SIN(RADIANS(PARAMETERS!$D$9-C9695)/2))))*2*3958.756</f>
        <v>786.95645789363277</v>
      </c>
      <c r="F9695">
        <v>150.42710876465</v>
      </c>
      <c r="G9695">
        <v>181.91404724121</v>
      </c>
      <c r="H9695">
        <v>218.109375</v>
      </c>
      <c r="I9695">
        <v>250.20854187012</v>
      </c>
      <c r="J9695">
        <v>287.03845214844</v>
      </c>
      <c r="K9695" s="6">
        <f>IFERROR(EXP(TREND(LN($F$1:$J$1),LN(F9695:J9695),LN(Calculations!$B$3))),0)</f>
        <v>2.2242245605803023E-2</v>
      </c>
    </row>
    <row r="9696" spans="1:11" x14ac:dyDescent="0.35">
      <c r="A9696">
        <v>9693</v>
      </c>
      <c r="B9696" t="str">
        <f t="shared" si="151"/>
        <v>26-57.5</v>
      </c>
      <c r="C9696">
        <v>-57.634077959663998</v>
      </c>
      <c r="D9696">
        <v>26.396400470290001</v>
      </c>
      <c r="E9696">
        <f>ASIN(SQRT((SIN(RADIANS(PARAMETERS!$D$8-D9696)/2)*SIN(RADIANS(PARAMETERS!$D$8-D9696)/2))+(COS(RADIANS(D9696))*COS(RADIANS(PARAMETERS!$D$8))*SIN(RADIANS(PARAMETERS!$D$9-C9696)/2)*SIN(RADIANS(PARAMETERS!$D$9-C9696)/2))))*2*3958.756</f>
        <v>782.45170330620147</v>
      </c>
      <c r="F9696">
        <v>152.23405456543</v>
      </c>
      <c r="G9696">
        <v>183.0520324707</v>
      </c>
      <c r="H9696">
        <v>219.57901000977</v>
      </c>
      <c r="I9696">
        <v>251.98542785645</v>
      </c>
      <c r="J9696">
        <v>289.18087768555</v>
      </c>
      <c r="K9696" s="6">
        <f>IFERROR(EXP(TREND(LN($F$1:$J$1),LN(F9696:J9696),LN(Calculations!$B$3))),0)</f>
        <v>2.3311840340610016E-2</v>
      </c>
    </row>
    <row r="9697" spans="1:11" x14ac:dyDescent="0.35">
      <c r="A9697">
        <v>9694</v>
      </c>
      <c r="B9697" t="str">
        <f t="shared" si="151"/>
        <v>26-58</v>
      </c>
      <c r="C9697">
        <v>-57.905399294565001</v>
      </c>
      <c r="D9697">
        <v>26.396400470290001</v>
      </c>
      <c r="E9697">
        <f>ASIN(SQRT((SIN(RADIANS(PARAMETERS!$D$8-D9697)/2)*SIN(RADIANS(PARAMETERS!$D$8-D9697)/2))+(COS(RADIANS(D9697))*COS(RADIANS(PARAMETERS!$D$8))*SIN(RADIANS(PARAMETERS!$D$9-C9697)/2)*SIN(RADIANS(PARAMETERS!$D$9-C9697)/2))))*2*3958.756</f>
        <v>778.31317167104294</v>
      </c>
      <c r="F9697">
        <v>153.98857116699</v>
      </c>
      <c r="G9697">
        <v>184.13729858398</v>
      </c>
      <c r="H9697">
        <v>220.95445251465</v>
      </c>
      <c r="I9697">
        <v>253.62738037109</v>
      </c>
      <c r="J9697">
        <v>291.1376953125</v>
      </c>
      <c r="K9697" s="6">
        <f>IFERROR(EXP(TREND(LN($F$1:$J$1),LN(F9697:J9697),LN(Calculations!$B$3))),0)</f>
        <v>2.4399337312312006E-2</v>
      </c>
    </row>
    <row r="9698" spans="1:11" x14ac:dyDescent="0.35">
      <c r="A9698">
        <v>9695</v>
      </c>
      <c r="B9698" t="str">
        <f t="shared" si="151"/>
        <v>26-58</v>
      </c>
      <c r="C9698">
        <v>-58.176720629465002</v>
      </c>
      <c r="D9698">
        <v>26.396400470290001</v>
      </c>
      <c r="E9698">
        <f>ASIN(SQRT((SIN(RADIANS(PARAMETERS!$D$8-D9698)/2)*SIN(RADIANS(PARAMETERS!$D$8-D9698)/2))+(COS(RADIANS(D9698))*COS(RADIANS(PARAMETERS!$D$8))*SIN(RADIANS(PARAMETERS!$D$9-C9698)/2)*SIN(RADIANS(PARAMETERS!$D$9-C9698)/2))))*2*3958.756</f>
        <v>774.54674546378715</v>
      </c>
      <c r="F9698">
        <v>155.77478027344</v>
      </c>
      <c r="G9698">
        <v>185.2603302002</v>
      </c>
      <c r="H9698">
        <v>222.38842773438</v>
      </c>
      <c r="I9698">
        <v>255.3479309082</v>
      </c>
      <c r="J9698">
        <v>293.19784545898</v>
      </c>
      <c r="K9698" s="6">
        <f>IFERROR(EXP(TREND(LN($F$1:$J$1),LN(F9698:J9698),LN(Calculations!$B$3))),0)</f>
        <v>2.5557091358304234E-2</v>
      </c>
    </row>
    <row r="9699" spans="1:11" x14ac:dyDescent="0.35">
      <c r="A9699">
        <v>9696</v>
      </c>
      <c r="B9699" t="str">
        <f t="shared" si="151"/>
        <v>26-58.5</v>
      </c>
      <c r="C9699">
        <v>-58.448041964365999</v>
      </c>
      <c r="D9699">
        <v>26.396400470290001</v>
      </c>
      <c r="E9699">
        <f>ASIN(SQRT((SIN(RADIANS(PARAMETERS!$D$8-D9699)/2)*SIN(RADIANS(PARAMETERS!$D$8-D9699)/2))+(COS(RADIANS(D9699))*COS(RADIANS(PARAMETERS!$D$8))*SIN(RADIANS(PARAMETERS!$D$9-C9699)/2)*SIN(RADIANS(PARAMETERS!$D$9-C9699)/2))))*2*3958.756</f>
        <v>771.15788791159309</v>
      </c>
      <c r="F9699">
        <v>157.52658081055</v>
      </c>
      <c r="G9699">
        <v>186.38246154785</v>
      </c>
      <c r="H9699">
        <v>223.81344604492</v>
      </c>
      <c r="I9699">
        <v>257.05145263672</v>
      </c>
      <c r="J9699">
        <v>295.23065185547</v>
      </c>
      <c r="K9699" s="6">
        <f>IFERROR(EXP(TREND(LN($F$1:$J$1),LN(F9699:J9699),LN(Calculations!$B$3))),0)</f>
        <v>2.6748838826398082E-2</v>
      </c>
    </row>
    <row r="9700" spans="1:11" x14ac:dyDescent="0.35">
      <c r="A9700">
        <v>9697</v>
      </c>
      <c r="B9700" t="str">
        <f t="shared" si="151"/>
        <v>26-58.5</v>
      </c>
      <c r="C9700">
        <v>-58.719363299267002</v>
      </c>
      <c r="D9700">
        <v>26.396400470290001</v>
      </c>
      <c r="E9700">
        <f>ASIN(SQRT((SIN(RADIANS(PARAMETERS!$D$8-D9700)/2)*SIN(RADIANS(PARAMETERS!$D$8-D9700)/2))+(COS(RADIANS(D9700))*COS(RADIANS(PARAMETERS!$D$8))*SIN(RADIANS(PARAMETERS!$D$9-C9700)/2)*SIN(RADIANS(PARAMETERS!$D$9-C9700)/2))))*2*3958.756</f>
        <v>768.15160607133123</v>
      </c>
      <c r="F9700">
        <v>159.14042663574</v>
      </c>
      <c r="G9700">
        <v>187.41049194336</v>
      </c>
      <c r="H9700">
        <v>225.07998657227</v>
      </c>
      <c r="I9700">
        <v>258.53341674805</v>
      </c>
      <c r="J9700">
        <v>296.96362304688</v>
      </c>
      <c r="K9700" s="6">
        <f>IFERROR(EXP(TREND(LN($F$1:$J$1),LN(F9700:J9700),LN(Calculations!$B$3))),0)</f>
        <v>2.7905277201474739E-2</v>
      </c>
    </row>
    <row r="9701" spans="1:11" x14ac:dyDescent="0.35">
      <c r="A9701">
        <v>9698</v>
      </c>
      <c r="B9701" t="str">
        <f t="shared" si="151"/>
        <v>26-59</v>
      </c>
      <c r="C9701">
        <v>-58.990684634167998</v>
      </c>
      <c r="D9701">
        <v>26.396400470290001</v>
      </c>
      <c r="E9701">
        <f>ASIN(SQRT((SIN(RADIANS(PARAMETERS!$D$8-D9701)/2)*SIN(RADIANS(PARAMETERS!$D$8-D9701)/2))+(COS(RADIANS(D9701))*COS(RADIANS(PARAMETERS!$D$8))*SIN(RADIANS(PARAMETERS!$D$9-C9701)/2)*SIN(RADIANS(PARAMETERS!$D$9-C9701)/2))))*2*3958.756</f>
        <v>765.53241588904723</v>
      </c>
      <c r="F9701">
        <v>160.71928405762</v>
      </c>
      <c r="G9701">
        <v>188.44665527344</v>
      </c>
      <c r="H9701">
        <v>226.36772155762</v>
      </c>
      <c r="I9701">
        <v>260.04959106445</v>
      </c>
      <c r="J9701">
        <v>298.74719238281</v>
      </c>
      <c r="K9701" s="6">
        <f>IFERROR(EXP(TREND(LN($F$1:$J$1),LN(F9701:J9701),LN(Calculations!$B$3))),0)</f>
        <v>2.9085547559462896E-2</v>
      </c>
    </row>
    <row r="9702" spans="1:11" x14ac:dyDescent="0.35">
      <c r="A9702">
        <v>9699</v>
      </c>
      <c r="B9702" t="str">
        <f t="shared" si="151"/>
        <v>26-59.5</v>
      </c>
      <c r="C9702">
        <v>-59.262005969069001</v>
      </c>
      <c r="D9702">
        <v>26.396400470290001</v>
      </c>
      <c r="E9702">
        <f>ASIN(SQRT((SIN(RADIANS(PARAMETERS!$D$8-D9702)/2)*SIN(RADIANS(PARAMETERS!$D$8-D9702)/2))+(COS(RADIANS(D9702))*COS(RADIANS(PARAMETERS!$D$8))*SIN(RADIANS(PARAMETERS!$D$9-C9702)/2)*SIN(RADIANS(PARAMETERS!$D$9-C9702)/2))))*2*3958.756</f>
        <v>763.30430977580943</v>
      </c>
      <c r="F9702">
        <v>162.21406555176</v>
      </c>
      <c r="G9702">
        <v>189.45243835449</v>
      </c>
      <c r="H9702">
        <v>227.61222839355</v>
      </c>
      <c r="I9702">
        <v>261.51031494141</v>
      </c>
      <c r="J9702">
        <v>300.46041870117</v>
      </c>
      <c r="K9702" s="6">
        <f>IFERROR(EXP(TREND(LN($F$1:$J$1),LN(F9702:J9702),LN(Calculations!$B$3))),0)</f>
        <v>3.0253892004236609E-2</v>
      </c>
    </row>
    <row r="9703" spans="1:11" x14ac:dyDescent="0.35">
      <c r="A9703">
        <v>9700</v>
      </c>
      <c r="B9703" t="str">
        <f t="shared" si="151"/>
        <v>26-59.5</v>
      </c>
      <c r="C9703">
        <v>-59.533327303969998</v>
      </c>
      <c r="D9703">
        <v>26.396400470290001</v>
      </c>
      <c r="E9703">
        <f>ASIN(SQRT((SIN(RADIANS(PARAMETERS!$D$8-D9703)/2)*SIN(RADIANS(PARAMETERS!$D$8-D9703)/2))+(COS(RADIANS(D9703))*COS(RADIANS(PARAMETERS!$D$8))*SIN(RADIANS(PARAMETERS!$D$9-C9703)/2)*SIN(RADIANS(PARAMETERS!$D$9-C9703)/2))))*2*3958.756</f>
        <v>761.47072721800168</v>
      </c>
      <c r="F9703">
        <v>163.56399536133</v>
      </c>
      <c r="G9703">
        <v>190.36054992676</v>
      </c>
      <c r="H9703">
        <v>228.70687866211</v>
      </c>
      <c r="I9703">
        <v>262.77069091797</v>
      </c>
      <c r="J9703">
        <v>301.9111328125</v>
      </c>
      <c r="K9703" s="6">
        <f>IFERROR(EXP(TREND(LN($F$1:$J$1),LN(F9703:J9703),LN(Calculations!$B$3))),0)</f>
        <v>3.1360666913937213E-2</v>
      </c>
    </row>
    <row r="9704" spans="1:11" x14ac:dyDescent="0.35">
      <c r="A9704">
        <v>9701</v>
      </c>
      <c r="B9704" t="str">
        <f t="shared" si="151"/>
        <v>26-60</v>
      </c>
      <c r="C9704">
        <v>-59.804648638871001</v>
      </c>
      <c r="D9704">
        <v>26.396400470290001</v>
      </c>
      <c r="E9704">
        <f>ASIN(SQRT((SIN(RADIANS(PARAMETERS!$D$8-D9704)/2)*SIN(RADIANS(PARAMETERS!$D$8-D9704)/2))+(COS(RADIANS(D9704))*COS(RADIANS(PARAMETERS!$D$8))*SIN(RADIANS(PARAMETERS!$D$9-C9704)/2)*SIN(RADIANS(PARAMETERS!$D$9-C9704)/2))))*2*3958.756</f>
        <v>760.03452890938672</v>
      </c>
      <c r="F9704">
        <v>164.85958862305</v>
      </c>
      <c r="G9704">
        <v>191.26368713379</v>
      </c>
      <c r="H9704">
        <v>229.81015014648</v>
      </c>
      <c r="I9704">
        <v>264.05361938477</v>
      </c>
      <c r="J9704">
        <v>303.40225219727</v>
      </c>
      <c r="K9704" s="6">
        <f>IFERROR(EXP(TREND(LN($F$1:$J$1),LN(F9704:J9704),LN(Calculations!$B$3))),0)</f>
        <v>3.2459707668983255E-2</v>
      </c>
    </row>
    <row r="9705" spans="1:11" x14ac:dyDescent="0.35">
      <c r="A9705">
        <v>9702</v>
      </c>
      <c r="B9705" t="str">
        <f t="shared" si="151"/>
        <v>26-60</v>
      </c>
      <c r="C9705">
        <v>-60.075969973771997</v>
      </c>
      <c r="D9705">
        <v>26.396400470290001</v>
      </c>
      <c r="E9705">
        <f>ASIN(SQRT((SIN(RADIANS(PARAMETERS!$D$8-D9705)/2)*SIN(RADIANS(PARAMETERS!$D$8-D9705)/2))+(COS(RADIANS(D9705))*COS(RADIANS(PARAMETERS!$D$8))*SIN(RADIANS(PARAMETERS!$D$9-C9705)/2)*SIN(RADIANS(PARAMETERS!$D$9-C9705)/2))))*2*3958.756</f>
        <v>758.99797484743226</v>
      </c>
      <c r="F9705">
        <v>166.0598449707</v>
      </c>
      <c r="G9705">
        <v>192.1353302002</v>
      </c>
      <c r="H9705">
        <v>230.87896728516</v>
      </c>
      <c r="I9705">
        <v>265.29989624023</v>
      </c>
      <c r="J9705">
        <v>304.85473632813</v>
      </c>
      <c r="K9705" s="6">
        <f>IFERROR(EXP(TREND(LN($F$1:$J$1),LN(F9705:J9705),LN(Calculations!$B$3))),0)</f>
        <v>3.351573609305343E-2</v>
      </c>
    </row>
    <row r="9706" spans="1:11" x14ac:dyDescent="0.35">
      <c r="A9706">
        <v>9703</v>
      </c>
      <c r="B9706" t="str">
        <f t="shared" si="151"/>
        <v>26-60.5</v>
      </c>
      <c r="C9706">
        <v>-60.347291308673</v>
      </c>
      <c r="D9706">
        <v>26.396400470290001</v>
      </c>
      <c r="E9706">
        <f>ASIN(SQRT((SIN(RADIANS(PARAMETERS!$D$8-D9706)/2)*SIN(RADIANS(PARAMETERS!$D$8-D9706)/2))+(COS(RADIANS(D9706))*COS(RADIANS(PARAMETERS!$D$8))*SIN(RADIANS(PARAMETERS!$D$9-C9706)/2)*SIN(RADIANS(PARAMETERS!$D$9-C9706)/2))))*2*3958.756</f>
        <v>758.36270677832738</v>
      </c>
      <c r="F9706">
        <v>167.12860107422</v>
      </c>
      <c r="G9706">
        <v>192.94003295898</v>
      </c>
      <c r="H9706">
        <v>231.85472106934</v>
      </c>
      <c r="I9706">
        <v>266.42837524414</v>
      </c>
      <c r="J9706">
        <v>306.15942382813</v>
      </c>
      <c r="K9706" s="6">
        <f>IFERROR(EXP(TREND(LN($F$1:$J$1),LN(F9706:J9706),LN(Calculations!$B$3))),0)</f>
        <v>3.4495356717132448E-2</v>
      </c>
    </row>
    <row r="9707" spans="1:11" x14ac:dyDescent="0.35">
      <c r="A9707">
        <v>9704</v>
      </c>
      <c r="B9707" t="str">
        <f t="shared" si="151"/>
        <v>26-60.5</v>
      </c>
      <c r="C9707">
        <v>-60.618612643573996</v>
      </c>
      <c r="D9707">
        <v>26.396400470290001</v>
      </c>
      <c r="E9707">
        <f>ASIN(SQRT((SIN(RADIANS(PARAMETERS!$D$8-D9707)/2)*SIN(RADIANS(PARAMETERS!$D$8-D9707)/2))+(COS(RADIANS(D9707))*COS(RADIANS(PARAMETERS!$D$8))*SIN(RADIANS(PARAMETERS!$D$9-C9707)/2)*SIN(RADIANS(PARAMETERS!$D$9-C9707)/2))))*2*3958.756</f>
        <v>758.12973530516217</v>
      </c>
      <c r="F9707">
        <v>168.12950134277</v>
      </c>
      <c r="G9707">
        <v>193.74615478516</v>
      </c>
      <c r="H9707">
        <v>232.84913635254</v>
      </c>
      <c r="I9707">
        <v>267.59310913086</v>
      </c>
      <c r="J9707">
        <v>307.52279663086</v>
      </c>
      <c r="K9707" s="6">
        <f>IFERROR(EXP(TREND(LN($F$1:$J$1),LN(F9707:J9707),LN(Calculations!$B$3))),0)</f>
        <v>3.5438219625786437E-2</v>
      </c>
    </row>
    <row r="9708" spans="1:11" x14ac:dyDescent="0.35">
      <c r="A9708">
        <v>9705</v>
      </c>
      <c r="B9708" t="str">
        <f t="shared" si="151"/>
        <v>26-61</v>
      </c>
      <c r="C9708">
        <v>-60.889933978475</v>
      </c>
      <c r="D9708">
        <v>26.396400470290001</v>
      </c>
      <c r="E9708">
        <f>ASIN(SQRT((SIN(RADIANS(PARAMETERS!$D$8-D9708)/2)*SIN(RADIANS(PARAMETERS!$D$8-D9708)/2))+(COS(RADIANS(D9708))*COS(RADIANS(PARAMETERS!$D$8))*SIN(RADIANS(PARAMETERS!$D$9-C9708)/2)*SIN(RADIANS(PARAMETERS!$D$9-C9708)/2))))*2*3958.756</f>
        <v>758.29943189375865</v>
      </c>
      <c r="F9708">
        <v>169.01368713379</v>
      </c>
      <c r="G9708">
        <v>194.52183532715</v>
      </c>
      <c r="H9708">
        <v>233.81330871582</v>
      </c>
      <c r="I9708">
        <v>268.72860717773</v>
      </c>
      <c r="J9708">
        <v>308.85903930664</v>
      </c>
      <c r="K9708" s="6">
        <f>IFERROR(EXP(TREND(LN($F$1:$J$1),LN(F9708:J9708),LN(Calculations!$B$3))),0)</f>
        <v>3.6298636808009092E-2</v>
      </c>
    </row>
    <row r="9709" spans="1:11" x14ac:dyDescent="0.35">
      <c r="A9709">
        <v>9706</v>
      </c>
      <c r="B9709" t="str">
        <f t="shared" si="151"/>
        <v>26-61</v>
      </c>
      <c r="C9709">
        <v>-61.161255313376003</v>
      </c>
      <c r="D9709">
        <v>26.396400470290001</v>
      </c>
      <c r="E9709">
        <f>ASIN(SQRT((SIN(RADIANS(PARAMETERS!$D$8-D9709)/2)*SIN(RADIANS(PARAMETERS!$D$8-D9709)/2))+(COS(RADIANS(D9709))*COS(RADIANS(PARAMETERS!$D$8))*SIN(RADIANS(PARAMETERS!$D$9-C9709)/2)*SIN(RADIANS(PARAMETERS!$D$9-C9709)/2))))*2*3958.756</f>
        <v>758.87152592306279</v>
      </c>
      <c r="F9709">
        <v>169.7607421875</v>
      </c>
      <c r="G9709">
        <v>195.24946594238</v>
      </c>
      <c r="H9709">
        <v>234.71914672852</v>
      </c>
      <c r="I9709">
        <v>269.79669189453</v>
      </c>
      <c r="J9709">
        <v>310.1174621582</v>
      </c>
      <c r="K9709" s="6">
        <f>IFERROR(EXP(TREND(LN($F$1:$J$1),LN(F9709:J9709),LN(Calculations!$B$3))),0)</f>
        <v>3.7052832842396508E-2</v>
      </c>
    </row>
    <row r="9710" spans="1:11" x14ac:dyDescent="0.35">
      <c r="A9710">
        <v>9707</v>
      </c>
      <c r="B9710" t="str">
        <f t="shared" si="151"/>
        <v>26-61.5</v>
      </c>
      <c r="C9710">
        <v>-61.432576648276999</v>
      </c>
      <c r="D9710">
        <v>26.396400470290001</v>
      </c>
      <c r="E9710">
        <f>ASIN(SQRT((SIN(RADIANS(PARAMETERS!$D$8-D9710)/2)*SIN(RADIANS(PARAMETERS!$D$8-D9710)/2))+(COS(RADIANS(D9710))*COS(RADIANS(PARAMETERS!$D$8))*SIN(RADIANS(PARAMETERS!$D$9-C9710)/2)*SIN(RADIANS(PARAMETERS!$D$9-C9710)/2))))*2*3958.756</f>
        <v>759.8451068345945</v>
      </c>
      <c r="F9710">
        <v>170.46968078613</v>
      </c>
      <c r="G9710">
        <v>196.01579284668</v>
      </c>
      <c r="H9710">
        <v>235.69906616211</v>
      </c>
      <c r="I9710">
        <v>270.97406005859</v>
      </c>
      <c r="J9710">
        <v>311.52941894531</v>
      </c>
      <c r="K9710" s="6">
        <f>IFERROR(EXP(TREND(LN($F$1:$J$1),LN(F9710:J9710),LN(Calculations!$B$3))),0)</f>
        <v>3.7776984096282419E-2</v>
      </c>
    </row>
    <row r="9711" spans="1:11" x14ac:dyDescent="0.35">
      <c r="A9711">
        <v>9708</v>
      </c>
      <c r="B9711" t="str">
        <f t="shared" si="151"/>
        <v>26-61.5</v>
      </c>
      <c r="C9711">
        <v>-61.703897983178003</v>
      </c>
      <c r="D9711">
        <v>26.396400470290001</v>
      </c>
      <c r="E9711">
        <f>ASIN(SQRT((SIN(RADIANS(PARAMETERS!$D$8-D9711)/2)*SIN(RADIANS(PARAMETERS!$D$8-D9711)/2))+(COS(RADIANS(D9711))*COS(RADIANS(PARAMETERS!$D$8))*SIN(RADIANS(PARAMETERS!$D$9-C9711)/2)*SIN(RADIANS(PARAMETERS!$D$9-C9711)/2))))*2*3958.756</f>
        <v>761.21863134122884</v>
      </c>
      <c r="F9711">
        <v>171.11961364746</v>
      </c>
      <c r="G9711">
        <v>196.77319335938</v>
      </c>
      <c r="H9711">
        <v>236.67845153809</v>
      </c>
      <c r="I9711">
        <v>272.15991210938</v>
      </c>
      <c r="J9711">
        <v>312.96173095703</v>
      </c>
      <c r="K9711" s="6">
        <f>IFERROR(EXP(TREND(LN($F$1:$J$1),LN(F9711:J9711),LN(Calculations!$B$3))),0)</f>
        <v>3.8451019272835063E-2</v>
      </c>
    </row>
    <row r="9712" spans="1:11" x14ac:dyDescent="0.35">
      <c r="A9712">
        <v>9709</v>
      </c>
      <c r="B9712" t="str">
        <f t="shared" si="151"/>
        <v>26-62</v>
      </c>
      <c r="C9712">
        <v>-61.975219318078999</v>
      </c>
      <c r="D9712">
        <v>26.396400470290001</v>
      </c>
      <c r="E9712">
        <f>ASIN(SQRT((SIN(RADIANS(PARAMETERS!$D$8-D9712)/2)*SIN(RADIANS(PARAMETERS!$D$8-D9712)/2))+(COS(RADIANS(D9712))*COS(RADIANS(PARAMETERS!$D$8))*SIN(RADIANS(PARAMETERS!$D$9-C9712)/2)*SIN(RADIANS(PARAMETERS!$D$9-C9712)/2))))*2*3958.756</f>
        <v>762.98993556267135</v>
      </c>
      <c r="F9712">
        <v>171.72291564941</v>
      </c>
      <c r="G9712">
        <v>197.51145935059</v>
      </c>
      <c r="H9712">
        <v>237.64082336426</v>
      </c>
      <c r="I9712">
        <v>273.33151245117</v>
      </c>
      <c r="J9712">
        <v>314.38394165039</v>
      </c>
      <c r="K9712" s="6">
        <f>IFERROR(EXP(TREND(LN($F$1:$J$1),LN(F9712:J9712),LN(Calculations!$B$3))),0)</f>
        <v>3.9083315012386856E-2</v>
      </c>
    </row>
    <row r="9713" spans="1:11" x14ac:dyDescent="0.35">
      <c r="A9713">
        <v>9710</v>
      </c>
      <c r="B9713" t="str">
        <f t="shared" si="151"/>
        <v>26-62</v>
      </c>
      <c r="C9713">
        <v>-62.246540652980002</v>
      </c>
      <c r="D9713">
        <v>26.396400470290001</v>
      </c>
      <c r="E9713">
        <f>ASIN(SQRT((SIN(RADIANS(PARAMETERS!$D$8-D9713)/2)*SIN(RADIANS(PARAMETERS!$D$8-D9713)/2))+(COS(RADIANS(D9713))*COS(RADIANS(PARAMETERS!$D$8))*SIN(RADIANS(PARAMETERS!$D$9-C9713)/2)*SIN(RADIANS(PARAMETERS!$D$9-C9713)/2))))*2*3958.756</f>
        <v>765.15625186647333</v>
      </c>
      <c r="F9713">
        <v>172.37734985352</v>
      </c>
      <c r="G9713">
        <v>198.33944702148</v>
      </c>
      <c r="H9713">
        <v>238.75732421875</v>
      </c>
      <c r="I9713">
        <v>274.72085571289</v>
      </c>
      <c r="J9713">
        <v>316.10339355469</v>
      </c>
      <c r="K9713" s="6">
        <f>IFERROR(EXP(TREND(LN($F$1:$J$1),LN(F9713:J9713),LN(Calculations!$B$3))),0)</f>
        <v>3.9751844358505616E-2</v>
      </c>
    </row>
    <row r="9714" spans="1:11" x14ac:dyDescent="0.35">
      <c r="A9714">
        <v>9711</v>
      </c>
      <c r="B9714" t="str">
        <f t="shared" si="151"/>
        <v>26-62.5</v>
      </c>
      <c r="C9714">
        <v>-62.517861987880998</v>
      </c>
      <c r="D9714">
        <v>26.396400470290001</v>
      </c>
      <c r="E9714">
        <f>ASIN(SQRT((SIN(RADIANS(PARAMETERS!$D$8-D9714)/2)*SIN(RADIANS(PARAMETERS!$D$8-D9714)/2))+(COS(RADIANS(D9714))*COS(RADIANS(PARAMETERS!$D$8))*SIN(RADIANS(PARAMETERS!$D$9-C9714)/2)*SIN(RADIANS(PARAMETERS!$D$9-C9714)/2))))*2*3958.756</f>
        <v>767.71423011207378</v>
      </c>
      <c r="F9714">
        <v>173.04103088379</v>
      </c>
      <c r="G9714">
        <v>199.18646240234</v>
      </c>
      <c r="H9714">
        <v>239.91020202637</v>
      </c>
      <c r="I9714">
        <v>276.16390991211</v>
      </c>
      <c r="J9714">
        <v>317.89840698242</v>
      </c>
      <c r="K9714" s="6">
        <f>IFERROR(EXP(TREND(LN($F$1:$J$1),LN(F9714:J9714),LN(Calculations!$B$3))),0)</f>
        <v>4.0427939237887719E-2</v>
      </c>
    </row>
    <row r="9715" spans="1:11" x14ac:dyDescent="0.35">
      <c r="A9715">
        <v>9712</v>
      </c>
      <c r="B9715" t="str">
        <f t="shared" si="151"/>
        <v>26-63</v>
      </c>
      <c r="C9715">
        <v>-62.789183322782002</v>
      </c>
      <c r="D9715">
        <v>26.396400470290001</v>
      </c>
      <c r="E9715">
        <f>ASIN(SQRT((SIN(RADIANS(PARAMETERS!$D$8-D9715)/2)*SIN(RADIANS(PARAMETERS!$D$8-D9715)/2))+(COS(RADIANS(D9715))*COS(RADIANS(PARAMETERS!$D$8))*SIN(RADIANS(PARAMETERS!$D$9-C9715)/2)*SIN(RADIANS(PARAMETERS!$D$9-C9715)/2))))*2*3958.756</f>
        <v>770.65996292368777</v>
      </c>
      <c r="F9715">
        <v>173.70462036133</v>
      </c>
      <c r="G9715">
        <v>200.03471374512</v>
      </c>
      <c r="H9715">
        <v>241.06672668457</v>
      </c>
      <c r="I9715">
        <v>277.6130065918</v>
      </c>
      <c r="J9715">
        <v>319.70248413086</v>
      </c>
      <c r="K9715" s="6">
        <f>IFERROR(EXP(TREND(LN($F$1:$J$1),LN(F9715:J9715),LN(Calculations!$B$3))),0)</f>
        <v>4.1107836036901199E-2</v>
      </c>
    </row>
    <row r="9716" spans="1:11" x14ac:dyDescent="0.35">
      <c r="A9716">
        <v>9713</v>
      </c>
      <c r="B9716" t="str">
        <f t="shared" si="151"/>
        <v>26-63</v>
      </c>
      <c r="C9716">
        <v>-63.060504657682998</v>
      </c>
      <c r="D9716">
        <v>26.396400470290001</v>
      </c>
      <c r="E9716">
        <f>ASIN(SQRT((SIN(RADIANS(PARAMETERS!$D$8-D9716)/2)*SIN(RADIANS(PARAMETERS!$D$8-D9716)/2))+(COS(RADIANS(D9716))*COS(RADIANS(PARAMETERS!$D$8))*SIN(RADIANS(PARAMETERS!$D$9-C9716)/2)*SIN(RADIANS(PARAMETERS!$D$9-C9716)/2))))*2*3958.756</f>
        <v>773.98901455782482</v>
      </c>
      <c r="F9716">
        <v>174.42765808105</v>
      </c>
      <c r="G9716">
        <v>200.97198486328</v>
      </c>
      <c r="H9716">
        <v>242.36328125</v>
      </c>
      <c r="I9716">
        <v>279.25192260742</v>
      </c>
      <c r="J9716">
        <v>321.7580871582</v>
      </c>
      <c r="K9716" s="6">
        <f>IFERROR(EXP(TREND(LN($F$1:$J$1),LN(F9716:J9716),LN(Calculations!$B$3))),0)</f>
        <v>4.184050482039086E-2</v>
      </c>
    </row>
    <row r="9717" spans="1:11" x14ac:dyDescent="0.35">
      <c r="A9717">
        <v>9714</v>
      </c>
      <c r="B9717" t="str">
        <f t="shared" si="151"/>
        <v>26-63.5</v>
      </c>
      <c r="C9717">
        <v>-63.331825992584001</v>
      </c>
      <c r="D9717">
        <v>26.396400470290001</v>
      </c>
      <c r="E9717">
        <f>ASIN(SQRT((SIN(RADIANS(PARAMETERS!$D$8-D9717)/2)*SIN(RADIANS(PARAMETERS!$D$8-D9717)/2))+(COS(RADIANS(D9717))*COS(RADIANS(PARAMETERS!$D$8))*SIN(RADIANS(PARAMETERS!$D$9-C9717)/2)*SIN(RADIANS(PARAMETERS!$D$9-C9717)/2))))*2*3958.756</f>
        <v>777.69645288426125</v>
      </c>
      <c r="F9717">
        <v>175.15104675293</v>
      </c>
      <c r="G9717">
        <v>201.90696716309</v>
      </c>
      <c r="H9717">
        <v>243.65277099609</v>
      </c>
      <c r="I9717">
        <v>280.87893676758</v>
      </c>
      <c r="J9717">
        <v>323.79559326172</v>
      </c>
      <c r="K9717" s="6">
        <f>IFERROR(EXP(TREND(LN($F$1:$J$1),LN(F9717:J9717),LN(Calculations!$B$3))),0)</f>
        <v>4.2581956600467492E-2</v>
      </c>
    </row>
    <row r="9718" spans="1:11" x14ac:dyDescent="0.35">
      <c r="A9718">
        <v>9715</v>
      </c>
      <c r="B9718" t="str">
        <f t="shared" si="151"/>
        <v>26-63.5</v>
      </c>
      <c r="C9718">
        <v>-63.603147327484997</v>
      </c>
      <c r="D9718">
        <v>26.396400470290001</v>
      </c>
      <c r="E9718">
        <f>ASIN(SQRT((SIN(RADIANS(PARAMETERS!$D$8-D9718)/2)*SIN(RADIANS(PARAMETERS!$D$8-D9718)/2))+(COS(RADIANS(D9718))*COS(RADIANS(PARAMETERS!$D$8))*SIN(RADIANS(PARAMETERS!$D$9-C9718)/2)*SIN(RADIANS(PARAMETERS!$D$9-C9718)/2))))*2*3958.756</f>
        <v>781.77688396621579</v>
      </c>
      <c r="F9718">
        <v>175.8572845459</v>
      </c>
      <c r="G9718">
        <v>202.81259155273</v>
      </c>
      <c r="H9718">
        <v>244.8914642334</v>
      </c>
      <c r="I9718">
        <v>282.43389892578</v>
      </c>
      <c r="J9718">
        <v>325.73443603516</v>
      </c>
      <c r="K9718" s="6">
        <f>IFERROR(EXP(TREND(LN($F$1:$J$1),LN(F9718:J9718),LN(Calculations!$B$3))),0)</f>
        <v>4.3319591083156028E-2</v>
      </c>
    </row>
    <row r="9719" spans="1:11" x14ac:dyDescent="0.35">
      <c r="A9719">
        <v>9716</v>
      </c>
      <c r="B9719" t="str">
        <f t="shared" si="151"/>
        <v>26-64</v>
      </c>
      <c r="C9719">
        <v>-63.874468662386001</v>
      </c>
      <c r="D9719">
        <v>26.396400470290001</v>
      </c>
      <c r="E9719">
        <f>ASIN(SQRT((SIN(RADIANS(PARAMETERS!$D$8-D9719)/2)*SIN(RADIANS(PARAMETERS!$D$8-D9719)/2))+(COS(RADIANS(D9719))*COS(RADIANS(PARAMETERS!$D$8))*SIN(RADIANS(PARAMETERS!$D$9-C9719)/2)*SIN(RADIANS(PARAMETERS!$D$9-C9719)/2))))*2*3958.756</f>
        <v>786.22448870656058</v>
      </c>
      <c r="F9719">
        <v>176.58709716797</v>
      </c>
      <c r="G9719">
        <v>203.74992370605</v>
      </c>
      <c r="H9719">
        <v>246.17558288574</v>
      </c>
      <c r="I9719">
        <v>284.04742431641</v>
      </c>
      <c r="J9719">
        <v>327.74786376953</v>
      </c>
      <c r="K9719" s="6">
        <f>IFERROR(EXP(TREND(LN($F$1:$J$1),LN(F9719:J9719),LN(Calculations!$B$3))),0)</f>
        <v>4.4086230445556422E-2</v>
      </c>
    </row>
    <row r="9720" spans="1:11" x14ac:dyDescent="0.35">
      <c r="A9720">
        <v>9717</v>
      </c>
      <c r="B9720" t="str">
        <f t="shared" si="151"/>
        <v>26-64</v>
      </c>
      <c r="C9720">
        <v>-64.145789997286997</v>
      </c>
      <c r="D9720">
        <v>26.396400470290001</v>
      </c>
      <c r="E9720">
        <f>ASIN(SQRT((SIN(RADIANS(PARAMETERS!$D$8-D9720)/2)*SIN(RADIANS(PARAMETERS!$D$8-D9720)/2))+(COS(RADIANS(D9720))*COS(RADIANS(PARAMETERS!$D$8))*SIN(RADIANS(PARAMETERS!$D$9-C9720)/2)*SIN(RADIANS(PARAMETERS!$D$9-C9720)/2))))*2*3958.756</f>
        <v>791.03306102170711</v>
      </c>
      <c r="F9720">
        <v>177.28305053711</v>
      </c>
      <c r="G9720">
        <v>204.63572692871</v>
      </c>
      <c r="H9720">
        <v>247.37753295898</v>
      </c>
      <c r="I9720">
        <v>285.54879760742</v>
      </c>
      <c r="J9720">
        <v>329.61193847656</v>
      </c>
      <c r="K9720" s="6">
        <f>IFERROR(EXP(TREND(LN($F$1:$J$1),LN(F9720:J9720),LN(Calculations!$B$3))),0)</f>
        <v>4.483282694444423E-2</v>
      </c>
    </row>
    <row r="9721" spans="1:11" x14ac:dyDescent="0.35">
      <c r="A9721">
        <v>9718</v>
      </c>
      <c r="B9721" t="str">
        <f t="shared" si="151"/>
        <v>26-64.5</v>
      </c>
      <c r="C9721">
        <v>-64.417111332188</v>
      </c>
      <c r="D9721">
        <v>26.396400470290001</v>
      </c>
      <c r="E9721">
        <f>ASIN(SQRT((SIN(RADIANS(PARAMETERS!$D$8-D9721)/2)*SIN(RADIANS(PARAMETERS!$D$8-D9721)/2))+(COS(RADIANS(D9721))*COS(RADIANS(PARAMETERS!$D$8))*SIN(RADIANS(PARAMETERS!$D$9-C9721)/2)*SIN(RADIANS(PARAMETERS!$D$9-C9721)/2))))*2*3958.756</f>
        <v>796.19604701257606</v>
      </c>
      <c r="F9721">
        <v>177.9412689209</v>
      </c>
      <c r="G9721">
        <v>205.46505737305</v>
      </c>
      <c r="H9721">
        <v>248.49072265625</v>
      </c>
      <c r="I9721">
        <v>286.92993164063</v>
      </c>
      <c r="J9721">
        <v>331.31674194336</v>
      </c>
      <c r="K9721" s="6">
        <f>IFERROR(EXP(TREND(LN($F$1:$J$1),LN(F9721:J9721),LN(Calculations!$B$3))),0)</f>
        <v>4.555503880932063E-2</v>
      </c>
    </row>
    <row r="9722" spans="1:11" x14ac:dyDescent="0.35">
      <c r="A9722">
        <v>9719</v>
      </c>
      <c r="B9722" t="str">
        <f t="shared" si="151"/>
        <v>26-64.5</v>
      </c>
      <c r="C9722">
        <v>-64.688432667089003</v>
      </c>
      <c r="D9722">
        <v>26.396400470290001</v>
      </c>
      <c r="E9722">
        <f>ASIN(SQRT((SIN(RADIANS(PARAMETERS!$D$8-D9722)/2)*SIN(RADIANS(PARAMETERS!$D$8-D9722)/2))+(COS(RADIANS(D9722))*COS(RADIANS(PARAMETERS!$D$8))*SIN(RADIANS(PARAMETERS!$D$9-C9722)/2)*SIN(RADIANS(PARAMETERS!$D$9-C9722)/2))))*2*3958.756</f>
        <v>801.70658462144479</v>
      </c>
      <c r="F9722">
        <v>178.59979248047</v>
      </c>
      <c r="G9722">
        <v>206.29164123535</v>
      </c>
      <c r="H9722">
        <v>249.5958404541</v>
      </c>
      <c r="I9722">
        <v>288.29776000977</v>
      </c>
      <c r="J9722">
        <v>333.00180053711</v>
      </c>
      <c r="K9722" s="6">
        <f>IFERROR(EXP(TREND(LN($F$1:$J$1),LN(F9722:J9722),LN(Calculations!$B$3))),0)</f>
        <v>4.6287291339654597E-2</v>
      </c>
    </row>
    <row r="9723" spans="1:11" x14ac:dyDescent="0.35">
      <c r="A9723">
        <v>9720</v>
      </c>
      <c r="B9723" t="str">
        <f t="shared" si="151"/>
        <v>26-65</v>
      </c>
      <c r="C9723">
        <v>-64.959754001990007</v>
      </c>
      <c r="D9723">
        <v>26.396400470290001</v>
      </c>
      <c r="E9723">
        <f>ASIN(SQRT((SIN(RADIANS(PARAMETERS!$D$8-D9723)/2)*SIN(RADIANS(PARAMETERS!$D$8-D9723)/2))+(COS(RADIANS(D9723))*COS(RADIANS(PARAMETERS!$D$8))*SIN(RADIANS(PARAMETERS!$D$9-C9723)/2)*SIN(RADIANS(PARAMETERS!$D$9-C9723)/2))))*2*3958.756</f>
        <v>807.557543292888</v>
      </c>
      <c r="F9723">
        <v>179.21246337891</v>
      </c>
      <c r="G9723">
        <v>207.0458984375</v>
      </c>
      <c r="H9723">
        <v>250.58277893066</v>
      </c>
      <c r="I9723">
        <v>289.50253295898</v>
      </c>
      <c r="J9723">
        <v>334.4680480957</v>
      </c>
      <c r="K9723" s="6">
        <f>IFERROR(EXP(TREND(LN($F$1:$J$1),LN(F9723:J9723),LN(Calculations!$B$3))),0)</f>
        <v>4.6993469495835799E-2</v>
      </c>
    </row>
    <row r="9724" spans="1:11" x14ac:dyDescent="0.35">
      <c r="A9724">
        <v>9721</v>
      </c>
      <c r="B9724" t="str">
        <f t="shared" si="151"/>
        <v>26-65</v>
      </c>
      <c r="C9724">
        <v>-65.231075336890996</v>
      </c>
      <c r="D9724">
        <v>26.396400470290001</v>
      </c>
      <c r="E9724">
        <f>ASIN(SQRT((SIN(RADIANS(PARAMETERS!$D$8-D9724)/2)*SIN(RADIANS(PARAMETERS!$D$8-D9724)/2))+(COS(RADIANS(D9724))*COS(RADIANS(PARAMETERS!$D$8))*SIN(RADIANS(PARAMETERS!$D$9-C9724)/2)*SIN(RADIANS(PARAMETERS!$D$9-C9724)/2))))*2*3958.756</f>
        <v>813.74156319469171</v>
      </c>
      <c r="F9724">
        <v>179.79557800293</v>
      </c>
      <c r="G9724">
        <v>207.75263977051</v>
      </c>
      <c r="H9724">
        <v>251.49096679688</v>
      </c>
      <c r="I9724">
        <v>290.59786987305</v>
      </c>
      <c r="J9724">
        <v>335.78677368164</v>
      </c>
      <c r="K9724" s="6">
        <f>IFERROR(EXP(TREND(LN($F$1:$J$1),LN(F9724:J9724),LN(Calculations!$B$3))),0)</f>
        <v>4.7686574115327389E-2</v>
      </c>
    </row>
    <row r="9725" spans="1:11" x14ac:dyDescent="0.35">
      <c r="A9725">
        <v>9722</v>
      </c>
      <c r="B9725" t="str">
        <f t="shared" si="151"/>
        <v>26-65.5</v>
      </c>
      <c r="C9725">
        <v>-65.502396671791999</v>
      </c>
      <c r="D9725">
        <v>26.396400470290001</v>
      </c>
      <c r="E9725">
        <f>ASIN(SQRT((SIN(RADIANS(PARAMETERS!$D$8-D9725)/2)*SIN(RADIANS(PARAMETERS!$D$8-D9725)/2))+(COS(RADIANS(D9725))*COS(RADIANS(PARAMETERS!$D$8))*SIN(RADIANS(PARAMETERS!$D$9-C9725)/2)*SIN(RADIANS(PARAMETERS!$D$9-C9725)/2))))*2*3958.756</f>
        <v>820.25109359858197</v>
      </c>
      <c r="F9725">
        <v>180.38916015625</v>
      </c>
      <c r="G9725">
        <v>208.47123718262</v>
      </c>
      <c r="H9725">
        <v>252.41323852539</v>
      </c>
      <c r="I9725">
        <v>291.70941162109</v>
      </c>
      <c r="J9725">
        <v>337.12414550781</v>
      </c>
      <c r="K9725" s="6">
        <f>IFERROR(EXP(TREND(LN($F$1:$J$1),LN(F9725:J9725),LN(Calculations!$B$3))),0)</f>
        <v>4.8399809528103625E-2</v>
      </c>
    </row>
    <row r="9726" spans="1:11" x14ac:dyDescent="0.35">
      <c r="A9726">
        <v>9723</v>
      </c>
      <c r="B9726" t="str">
        <f t="shared" si="151"/>
        <v>26-66</v>
      </c>
      <c r="C9726">
        <v>-65.773718006693002</v>
      </c>
      <c r="D9726">
        <v>26.396400470290001</v>
      </c>
      <c r="E9726">
        <f>ASIN(SQRT((SIN(RADIANS(PARAMETERS!$D$8-D9726)/2)*SIN(RADIANS(PARAMETERS!$D$8-D9726)/2))+(COS(RADIANS(D9726))*COS(RADIANS(PARAMETERS!$D$8))*SIN(RADIANS(PARAMETERS!$D$9-C9726)/2)*SIN(RADIANS(PARAMETERS!$D$9-C9726)/2))))*2*3958.756</f>
        <v>827.07843006894427</v>
      </c>
      <c r="F9726">
        <v>180.91966247559</v>
      </c>
      <c r="G9726">
        <v>209.09149169922</v>
      </c>
      <c r="H9726">
        <v>253.17578125</v>
      </c>
      <c r="I9726">
        <v>292.60083007813</v>
      </c>
      <c r="J9726">
        <v>338.16613769531</v>
      </c>
      <c r="K9726" s="6">
        <f>IFERROR(EXP(TREND(LN($F$1:$J$1),LN(F9726:J9726),LN(Calculations!$B$3))),0)</f>
        <v>4.9074924984305802E-2</v>
      </c>
    </row>
    <row r="9727" spans="1:11" x14ac:dyDescent="0.35">
      <c r="A9727">
        <v>9724</v>
      </c>
      <c r="B9727" t="str">
        <f t="shared" si="151"/>
        <v>26-66</v>
      </c>
      <c r="C9727">
        <v>-66.045039341594006</v>
      </c>
      <c r="D9727">
        <v>26.396400470290001</v>
      </c>
      <c r="E9727">
        <f>ASIN(SQRT((SIN(RADIANS(PARAMETERS!$D$8-D9727)/2)*SIN(RADIANS(PARAMETERS!$D$8-D9727)/2))+(COS(RADIANS(D9727))*COS(RADIANS(PARAMETERS!$D$8))*SIN(RADIANS(PARAMETERS!$D$9-C9727)/2)*SIN(RADIANS(PARAMETERS!$D$9-C9727)/2))))*2*3958.756</f>
        <v>834.21575015861458</v>
      </c>
      <c r="F9727">
        <v>181.40913391113</v>
      </c>
      <c r="G9727">
        <v>209.64965820313</v>
      </c>
      <c r="H9727">
        <v>253.83963012695</v>
      </c>
      <c r="I9727">
        <v>293.35760498047</v>
      </c>
      <c r="J9727">
        <v>339.02871704102</v>
      </c>
      <c r="K9727" s="6">
        <f>IFERROR(EXP(TREND(LN($F$1:$J$1),LN(F9727:J9727),LN(Calculations!$B$3))),0)</f>
        <v>4.9725234723980924E-2</v>
      </c>
    </row>
    <row r="9728" spans="1:11" x14ac:dyDescent="0.35">
      <c r="A9728">
        <v>9725</v>
      </c>
      <c r="B9728" t="str">
        <f t="shared" si="151"/>
        <v>26-66.5</v>
      </c>
      <c r="C9728">
        <v>-66.316360676494995</v>
      </c>
      <c r="D9728">
        <v>26.396400470290001</v>
      </c>
      <c r="E9728">
        <f>ASIN(SQRT((SIN(RADIANS(PARAMETERS!$D$8-D9728)/2)*SIN(RADIANS(PARAMETERS!$D$8-D9728)/2))+(COS(RADIANS(D9728))*COS(RADIANS(PARAMETERS!$D$8))*SIN(RADIANS(PARAMETERS!$D$9-C9728)/2)*SIN(RADIANS(PARAMETERS!$D$9-C9728)/2))))*2*3958.756</f>
        <v>841.65514736251919</v>
      </c>
      <c r="F9728">
        <v>181.8984375</v>
      </c>
      <c r="G9728">
        <v>210.20889282227</v>
      </c>
      <c r="H9728">
        <v>254.50680541992</v>
      </c>
      <c r="I9728">
        <v>294.11996459961</v>
      </c>
      <c r="J9728">
        <v>339.89981079102</v>
      </c>
      <c r="K9728" s="6">
        <f>IFERROR(EXP(TREND(LN($F$1:$J$1),LN(F9728:J9728),LN(Calculations!$B$3))),0)</f>
        <v>5.038051840226624E-2</v>
      </c>
    </row>
    <row r="9729" spans="1:11" x14ac:dyDescent="0.35">
      <c r="A9729">
        <v>9726</v>
      </c>
      <c r="B9729" t="str">
        <f t="shared" si="151"/>
        <v>26-66.5</v>
      </c>
      <c r="C9729">
        <v>-66.587682011395998</v>
      </c>
      <c r="D9729">
        <v>26.396400470290001</v>
      </c>
      <c r="E9729">
        <f>ASIN(SQRT((SIN(RADIANS(PARAMETERS!$D$8-D9729)/2)*SIN(RADIANS(PARAMETERS!$D$8-D9729)/2))+(COS(RADIANS(D9729))*COS(RADIANS(PARAMETERS!$D$8))*SIN(RADIANS(PARAMETERS!$D$9-C9729)/2)*SIN(RADIANS(PARAMETERS!$D$9-C9729)/2))))*2*3958.756</f>
        <v>849.38866313101505</v>
      </c>
      <c r="F9729">
        <v>182.30497741699</v>
      </c>
      <c r="G9729">
        <v>210.65827941895</v>
      </c>
      <c r="H9729">
        <v>255.01818847656</v>
      </c>
      <c r="I9729">
        <v>294.68237304688</v>
      </c>
      <c r="J9729">
        <v>340.51669311523</v>
      </c>
      <c r="K9729" s="6">
        <f>IFERROR(EXP(TREND(LN($F$1:$J$1),LN(F9729:J9729),LN(Calculations!$B$3))),0)</f>
        <v>5.0954291942798879E-2</v>
      </c>
    </row>
    <row r="9730" spans="1:11" x14ac:dyDescent="0.35">
      <c r="A9730">
        <v>9727</v>
      </c>
      <c r="B9730" t="str">
        <f t="shared" si="151"/>
        <v>26-67</v>
      </c>
      <c r="C9730">
        <v>-66.859003346296006</v>
      </c>
      <c r="D9730">
        <v>26.396400470290001</v>
      </c>
      <c r="E9730">
        <f>ASIN(SQRT((SIN(RADIANS(PARAMETERS!$D$8-D9730)/2)*SIN(RADIANS(PARAMETERS!$D$8-D9730)/2))+(COS(RADIANS(D9730))*COS(RADIANS(PARAMETERS!$D$8))*SIN(RADIANS(PARAMETERS!$D$9-C9730)/2)*SIN(RADIANS(PARAMETERS!$D$9-C9730)/2))))*2*3958.756</f>
        <v>857.40831679385565</v>
      </c>
      <c r="F9730">
        <v>182.66969299316</v>
      </c>
      <c r="G9730">
        <v>211.06011962891</v>
      </c>
      <c r="H9730">
        <v>255.47328186035</v>
      </c>
      <c r="I9730">
        <v>295.18081665039</v>
      </c>
      <c r="J9730">
        <v>341.06100463867</v>
      </c>
      <c r="K9730" s="6">
        <f>IFERROR(EXP(TREND(LN($F$1:$J$1),LN(F9730:J9730),LN(Calculations!$B$3))),0)</f>
        <v>5.1476185192173098E-2</v>
      </c>
    </row>
    <row r="9731" spans="1:11" x14ac:dyDescent="0.35">
      <c r="A9731">
        <v>9728</v>
      </c>
      <c r="B9731" t="str">
        <f t="shared" si="151"/>
        <v>26-67</v>
      </c>
      <c r="C9731">
        <v>-67.130324681196996</v>
      </c>
      <c r="D9731">
        <v>26.396400470290001</v>
      </c>
      <c r="E9731">
        <f>ASIN(SQRT((SIN(RADIANS(PARAMETERS!$D$8-D9731)/2)*SIN(RADIANS(PARAMETERS!$D$8-D9731)/2))+(COS(RADIANS(D9731))*COS(RADIANS(PARAMETERS!$D$8))*SIN(RADIANS(PARAMETERS!$D$9-C9731)/2)*SIN(RADIANS(PARAMETERS!$D$9-C9731)/2))))*2*3958.756</f>
        <v>865.70613329210812</v>
      </c>
      <c r="F9731">
        <v>183.03479003906</v>
      </c>
      <c r="G9731">
        <v>211.47581481934</v>
      </c>
      <c r="H9731">
        <v>255.96658325195</v>
      </c>
      <c r="I9731">
        <v>295.74215698242</v>
      </c>
      <c r="J9731">
        <v>341.69961547852</v>
      </c>
      <c r="K9731" s="6">
        <f>IFERROR(EXP(TREND(LN($F$1:$J$1),LN(F9731:J9731),LN(Calculations!$B$3))),0)</f>
        <v>5.1981725975132266E-2</v>
      </c>
    </row>
    <row r="9732" spans="1:11" x14ac:dyDescent="0.35">
      <c r="A9732">
        <v>9729</v>
      </c>
      <c r="B9732" t="str">
        <f t="shared" si="151"/>
        <v>26-67.5</v>
      </c>
      <c r="C9732">
        <v>-67.401646016097999</v>
      </c>
      <c r="D9732">
        <v>26.396400470290001</v>
      </c>
      <c r="E9732">
        <f>ASIN(SQRT((SIN(RADIANS(PARAMETERS!$D$8-D9732)/2)*SIN(RADIANS(PARAMETERS!$D$8-D9732)/2))+(COS(RADIANS(D9732))*COS(RADIANS(PARAMETERS!$D$8))*SIN(RADIANS(PARAMETERS!$D$9-C9732)/2)*SIN(RADIANS(PARAMETERS!$D$9-C9732)/2))))*2*3958.756</f>
        <v>874.27416865713758</v>
      </c>
      <c r="F9732">
        <v>183.33743286133</v>
      </c>
      <c r="G9732">
        <v>211.81671142578</v>
      </c>
      <c r="H9732">
        <v>256.36517333984</v>
      </c>
      <c r="I9732">
        <v>296.19039916992</v>
      </c>
      <c r="J9732">
        <v>342.20327758789</v>
      </c>
      <c r="K9732" s="6">
        <f>IFERROR(EXP(TREND(LN($F$1:$J$1),LN(F9732:J9732),LN(Calculations!$B$3))),0)</f>
        <v>5.2409989281348122E-2</v>
      </c>
    </row>
    <row r="9733" spans="1:11" x14ac:dyDescent="0.35">
      <c r="A9733">
        <v>9730</v>
      </c>
      <c r="B9733" t="str">
        <f t="shared" ref="B9733:B9796" si="152">MROUND(D9733,1)&amp;MROUND(C9733,-0.5)</f>
        <v>26-67.5</v>
      </c>
      <c r="C9733">
        <v>-67.672967350999002</v>
      </c>
      <c r="D9733">
        <v>26.396400470290001</v>
      </c>
      <c r="E9733">
        <f>ASIN(SQRT((SIN(RADIANS(PARAMETERS!$D$8-D9733)/2)*SIN(RADIANS(PARAMETERS!$D$8-D9733)/2))+(COS(RADIANS(D9733))*COS(RADIANS(PARAMETERS!$D$8))*SIN(RADIANS(PARAMETERS!$D$9-C9733)/2)*SIN(RADIANS(PARAMETERS!$D$9-C9733)/2))))*2*3958.756</f>
        <v>883.10453321499608</v>
      </c>
      <c r="F9733">
        <v>183.62913513184</v>
      </c>
      <c r="G9733">
        <v>212.15476989746</v>
      </c>
      <c r="H9733">
        <v>256.77600097656</v>
      </c>
      <c r="I9733">
        <v>296.66653442383</v>
      </c>
      <c r="J9733">
        <v>342.75509643555</v>
      </c>
      <c r="K9733" s="6">
        <f>IFERROR(EXP(TREND(LN($F$1:$J$1),LN(F9733:J9733),LN(Calculations!$B$3))),0)</f>
        <v>5.2809714637210584E-2</v>
      </c>
    </row>
    <row r="9734" spans="1:11" x14ac:dyDescent="0.35">
      <c r="A9734">
        <v>9731</v>
      </c>
      <c r="B9734" t="str">
        <f t="shared" si="152"/>
        <v>26-68</v>
      </c>
      <c r="C9734">
        <v>-67.944288685900005</v>
      </c>
      <c r="D9734">
        <v>26.396400470290001</v>
      </c>
      <c r="E9734">
        <f>ASIN(SQRT((SIN(RADIANS(PARAMETERS!$D$8-D9734)/2)*SIN(RADIANS(PARAMETERS!$D$8-D9734)/2))+(COS(RADIANS(D9734))*COS(RADIANS(PARAMETERS!$D$8))*SIN(RADIANS(PARAMETERS!$D$9-C9734)/2)*SIN(RADIANS(PARAMETERS!$D$9-C9734)/2))))*2*3958.756</f>
        <v>892.18941252711807</v>
      </c>
      <c r="F9734">
        <v>183.94352722168</v>
      </c>
      <c r="G9734">
        <v>212.53617858887</v>
      </c>
      <c r="H9734">
        <v>257.26672363281</v>
      </c>
      <c r="I9734">
        <v>297.25891113281</v>
      </c>
      <c r="J9734">
        <v>343.46887207031</v>
      </c>
      <c r="K9734" s="6">
        <f>IFERROR(EXP(TREND(LN($F$1:$J$1),LN(F9734:J9734),LN(Calculations!$B$3))),0)</f>
        <v>5.3214280193213559E-2</v>
      </c>
    </row>
    <row r="9735" spans="1:11" x14ac:dyDescent="0.35">
      <c r="A9735">
        <v>9732</v>
      </c>
      <c r="B9735" t="str">
        <f t="shared" si="152"/>
        <v>26-68</v>
      </c>
      <c r="C9735">
        <v>-68.215610020800995</v>
      </c>
      <c r="D9735">
        <v>26.396400470290001</v>
      </c>
      <c r="E9735">
        <f>ASIN(SQRT((SIN(RADIANS(PARAMETERS!$D$8-D9735)/2)*SIN(RADIANS(PARAMETERS!$D$8-D9735)/2))+(COS(RADIANS(D9735))*COS(RADIANS(PARAMETERS!$D$8))*SIN(RADIANS(PARAMETERS!$D$9-C9735)/2)*SIN(RADIANS(PARAMETERS!$D$9-C9735)/2))))*2*3958.756</f>
        <v>901.52108610771586</v>
      </c>
      <c r="F9735">
        <v>184.20140075684</v>
      </c>
      <c r="G9735">
        <v>212.84465026855</v>
      </c>
      <c r="H9735">
        <v>257.65686035156</v>
      </c>
      <c r="I9735">
        <v>297.72424316406</v>
      </c>
      <c r="J9735">
        <v>344.02328491211</v>
      </c>
      <c r="K9735" s="6">
        <f>IFERROR(EXP(TREND(LN($F$1:$J$1),LN(F9735:J9735),LN(Calculations!$B$3))),0)</f>
        <v>5.3555275538844205E-2</v>
      </c>
    </row>
    <row r="9736" spans="1:11" x14ac:dyDescent="0.35">
      <c r="A9736">
        <v>9733</v>
      </c>
      <c r="B9736" t="str">
        <f t="shared" si="152"/>
        <v>26-68.5</v>
      </c>
      <c r="C9736">
        <v>-68.486931355701998</v>
      </c>
      <c r="D9736">
        <v>26.396400470290001</v>
      </c>
      <c r="E9736">
        <f>ASIN(SQRT((SIN(RADIANS(PARAMETERS!$D$8-D9736)/2)*SIN(RADIANS(PARAMETERS!$D$8-D9736)/2))+(COS(RADIANS(D9736))*COS(RADIANS(PARAMETERS!$D$8))*SIN(RADIANS(PARAMETERS!$D$9-C9736)/2)*SIN(RADIANS(PARAMETERS!$D$9-C9736)/2))))*2*3958.756</f>
        <v>911.09194398227839</v>
      </c>
      <c r="F9736">
        <v>184.44375610352</v>
      </c>
      <c r="G9736">
        <v>213.13885498047</v>
      </c>
      <c r="H9736">
        <v>258.03555297852</v>
      </c>
      <c r="I9736">
        <v>298.18142700195</v>
      </c>
      <c r="J9736">
        <v>344.57412719727</v>
      </c>
      <c r="K9736" s="6">
        <f>IFERROR(EXP(TREND(LN($F$1:$J$1),LN(F9736:J9736),LN(Calculations!$B$3))),0)</f>
        <v>5.3869756985930953E-2</v>
      </c>
    </row>
    <row r="9737" spans="1:11" x14ac:dyDescent="0.35">
      <c r="A9737">
        <v>9734</v>
      </c>
      <c r="B9737" t="str">
        <f t="shared" si="152"/>
        <v>26-69</v>
      </c>
      <c r="C9737">
        <v>-68.758252690603001</v>
      </c>
      <c r="D9737">
        <v>26.396400470290001</v>
      </c>
      <c r="E9737">
        <f>ASIN(SQRT((SIN(RADIANS(PARAMETERS!$D$8-D9737)/2)*SIN(RADIANS(PARAMETERS!$D$8-D9737)/2))+(COS(RADIANS(D9737))*COS(RADIANS(PARAMETERS!$D$8))*SIN(RADIANS(PARAMETERS!$D$9-C9737)/2)*SIN(RADIANS(PARAMETERS!$D$9-C9737)/2))))*2*3958.756</f>
        <v>920.89450117130048</v>
      </c>
      <c r="F9737">
        <v>184.69258117676</v>
      </c>
      <c r="G9737">
        <v>213.44964599609</v>
      </c>
      <c r="H9737">
        <v>258.4489440918</v>
      </c>
      <c r="I9737">
        <v>298.69155883789</v>
      </c>
      <c r="J9737">
        <v>345.20098876953</v>
      </c>
      <c r="K9737" s="6">
        <f>IFERROR(EXP(TREND(LN($F$1:$J$1),LN(F9737:J9737),LN(Calculations!$B$3))),0)</f>
        <v>5.4178487938311586E-2</v>
      </c>
    </row>
    <row r="9738" spans="1:11" x14ac:dyDescent="0.35">
      <c r="A9738">
        <v>9735</v>
      </c>
      <c r="B9738" t="str">
        <f t="shared" si="152"/>
        <v>26-69</v>
      </c>
      <c r="C9738">
        <v>-69.029574025504004</v>
      </c>
      <c r="D9738">
        <v>26.396400470290001</v>
      </c>
      <c r="E9738">
        <f>ASIN(SQRT((SIN(RADIANS(PARAMETERS!$D$8-D9738)/2)*SIN(RADIANS(PARAMETERS!$D$8-D9738)/2))+(COS(RADIANS(D9738))*COS(RADIANS(PARAMETERS!$D$8))*SIN(RADIANS(PARAMETERS!$D$9-C9738)/2)*SIN(RADIANS(PARAMETERS!$D$9-C9738)/2))))*2*3958.756</f>
        <v>930.9214101988473</v>
      </c>
      <c r="F9738">
        <v>184.8511505127</v>
      </c>
      <c r="G9738">
        <v>213.64137268066</v>
      </c>
      <c r="H9738">
        <v>258.69451904297</v>
      </c>
      <c r="I9738">
        <v>298.98699951172</v>
      </c>
      <c r="J9738">
        <v>345.55581665039</v>
      </c>
      <c r="K9738" s="6">
        <f>IFERROR(EXP(TREND(LN($F$1:$J$1),LN(F9738:J9738),LN(Calculations!$B$3))),0)</f>
        <v>5.4387018431375202E-2</v>
      </c>
    </row>
    <row r="9739" spans="1:11" x14ac:dyDescent="0.35">
      <c r="A9739">
        <v>9736</v>
      </c>
      <c r="B9739" t="str">
        <f t="shared" si="152"/>
        <v>26-69.5</v>
      </c>
      <c r="C9739">
        <v>-69.300895360404994</v>
      </c>
      <c r="D9739">
        <v>26.396400470290001</v>
      </c>
      <c r="E9739">
        <f>ASIN(SQRT((SIN(RADIANS(PARAMETERS!$D$8-D9739)/2)*SIN(RADIANS(PARAMETERS!$D$8-D9739)/2))+(COS(RADIANS(D9739))*COS(RADIANS(PARAMETERS!$D$8))*SIN(RADIANS(PARAMETERS!$D$9-C9739)/2)*SIN(RADIANS(PARAMETERS!$D$9-C9739)/2))))*2*3958.756</f>
        <v>941.16547173709967</v>
      </c>
      <c r="F9739">
        <v>184.99075317383</v>
      </c>
      <c r="G9739">
        <v>213.81971740723</v>
      </c>
      <c r="H9739">
        <v>258.93762207031</v>
      </c>
      <c r="I9739">
        <v>299.29165649414</v>
      </c>
      <c r="J9739">
        <v>345.93521118164</v>
      </c>
      <c r="K9739" s="6">
        <f>IFERROR(EXP(TREND(LN($F$1:$J$1),LN(F9739:J9739),LN(Calculations!$B$3))),0)</f>
        <v>5.4554062093536505E-2</v>
      </c>
    </row>
    <row r="9740" spans="1:11" x14ac:dyDescent="0.35">
      <c r="A9740">
        <v>9737</v>
      </c>
      <c r="B9740" t="str">
        <f t="shared" si="152"/>
        <v>26-69.5</v>
      </c>
      <c r="C9740">
        <v>-69.572216695305997</v>
      </c>
      <c r="D9740">
        <v>26.396400470290001</v>
      </c>
      <c r="E9740">
        <f>ASIN(SQRT((SIN(RADIANS(PARAMETERS!$D$8-D9740)/2)*SIN(RADIANS(PARAMETERS!$D$8-D9740)/2))+(COS(RADIANS(D9740))*COS(RADIANS(PARAMETERS!$D$8))*SIN(RADIANS(PARAMETERS!$D$9-C9740)/2)*SIN(RADIANS(PARAMETERS!$D$9-C9740)/2))))*2*3958.756</f>
        <v>951.61964350607934</v>
      </c>
      <c r="F9740">
        <v>185.13906860352</v>
      </c>
      <c r="G9740">
        <v>214.02510070801</v>
      </c>
      <c r="H9740">
        <v>259.24072265625</v>
      </c>
      <c r="I9740">
        <v>299.68957519531</v>
      </c>
      <c r="J9740">
        <v>346.45022583008</v>
      </c>
      <c r="K9740" s="6">
        <f>IFERROR(EXP(TREND(LN($F$1:$J$1),LN(F9740:J9740),LN(Calculations!$B$3))),0)</f>
        <v>5.470331406974404E-2</v>
      </c>
    </row>
    <row r="9741" spans="1:11" x14ac:dyDescent="0.35">
      <c r="A9741">
        <v>9738</v>
      </c>
      <c r="B9741" t="str">
        <f t="shared" si="152"/>
        <v>26-70</v>
      </c>
      <c r="C9741">
        <v>-69.843538030207</v>
      </c>
      <c r="D9741">
        <v>26.396400470290001</v>
      </c>
      <c r="E9741">
        <f>ASIN(SQRT((SIN(RADIANS(PARAMETERS!$D$8-D9741)/2)*SIN(RADIANS(PARAMETERS!$D$8-D9741)/2))+(COS(RADIANS(D9741))*COS(RADIANS(PARAMETERS!$D$8))*SIN(RADIANS(PARAMETERS!$D$9-C9741)/2)*SIN(RADIANS(PARAMETERS!$D$9-C9741)/2))))*2*3958.756</f>
        <v>962.27704755267621</v>
      </c>
      <c r="F9741">
        <v>185.18719482422</v>
      </c>
      <c r="G9741">
        <v>214.10174560547</v>
      </c>
      <c r="H9741">
        <v>259.36724853516</v>
      </c>
      <c r="I9741">
        <v>299.86529541016</v>
      </c>
      <c r="J9741">
        <v>346.68743896484</v>
      </c>
      <c r="K9741" s="6">
        <f>IFERROR(EXP(TREND(LN($F$1:$J$1),LN(F9741:J9741),LN(Calculations!$B$3))),0)</f>
        <v>5.4733968414318677E-2</v>
      </c>
    </row>
    <row r="9742" spans="1:11" x14ac:dyDescent="0.35">
      <c r="A9742">
        <v>9739</v>
      </c>
      <c r="B9742" t="str">
        <f t="shared" si="152"/>
        <v>26-70</v>
      </c>
      <c r="C9742">
        <v>-70.114859365108003</v>
      </c>
      <c r="D9742">
        <v>26.396400470290001</v>
      </c>
      <c r="E9742">
        <f>ASIN(SQRT((SIN(RADIANS(PARAMETERS!$D$8-D9742)/2)*SIN(RADIANS(PARAMETERS!$D$8-D9742)/2))+(COS(RADIANS(D9742))*COS(RADIANS(PARAMETERS!$D$8))*SIN(RADIANS(PARAMETERS!$D$9-C9742)/2)*SIN(RADIANS(PARAMETERS!$D$9-C9742)/2))))*2*3958.756</f>
        <v>973.13097603535766</v>
      </c>
      <c r="F9742">
        <v>185.22048950195</v>
      </c>
      <c r="G9742">
        <v>214.16195678711</v>
      </c>
      <c r="H9742">
        <v>259.47500610352</v>
      </c>
      <c r="I9742">
        <v>300.02035522461</v>
      </c>
      <c r="J9742">
        <v>346.90197753906</v>
      </c>
      <c r="K9742" s="6">
        <f>IFERROR(EXP(TREND(LN($F$1:$J$1),LN(F9742:J9742),LN(Calculations!$B$3))),0)</f>
        <v>5.4742385038357697E-2</v>
      </c>
    </row>
    <row r="9743" spans="1:11" x14ac:dyDescent="0.35">
      <c r="A9743">
        <v>9740</v>
      </c>
      <c r="B9743" t="str">
        <f t="shared" si="152"/>
        <v>26-70.5</v>
      </c>
      <c r="C9743">
        <v>-70.386180700009007</v>
      </c>
      <c r="D9743">
        <v>26.396400470290001</v>
      </c>
      <c r="E9743">
        <f>ASIN(SQRT((SIN(RADIANS(PARAMETERS!$D$8-D9743)/2)*SIN(RADIANS(PARAMETERS!$D$8-D9743)/2))+(COS(RADIANS(D9743))*COS(RADIANS(PARAMETERS!$D$8))*SIN(RADIANS(PARAMETERS!$D$9-C9743)/2)*SIN(RADIANS(PARAMETERS!$D$9-C9743)/2))))*2*3958.756</f>
        <v>984.17489564088442</v>
      </c>
      <c r="F9743">
        <v>185.25953674316</v>
      </c>
      <c r="G9743">
        <v>214.23194885254</v>
      </c>
      <c r="H9743">
        <v>259.59963989258</v>
      </c>
      <c r="I9743">
        <v>300.19931030273</v>
      </c>
      <c r="J9743">
        <v>347.14923095703</v>
      </c>
      <c r="K9743" s="6">
        <f>IFERROR(EXP(TREND(LN($F$1:$J$1),LN(F9743:J9743),LN(Calculations!$B$3))),0)</f>
        <v>5.4753380072702584E-2</v>
      </c>
    </row>
    <row r="9744" spans="1:11" x14ac:dyDescent="0.35">
      <c r="A9744">
        <v>9741</v>
      </c>
      <c r="B9744" t="str">
        <f t="shared" si="152"/>
        <v>26-70.5</v>
      </c>
      <c r="C9744">
        <v>-70.657502034909996</v>
      </c>
      <c r="D9744">
        <v>26.396400470290001</v>
      </c>
      <c r="E9744">
        <f>ASIN(SQRT((SIN(RADIANS(PARAMETERS!$D$8-D9744)/2)*SIN(RADIANS(PARAMETERS!$D$8-D9744)/2))+(COS(RADIANS(D9744))*COS(RADIANS(PARAMETERS!$D$8))*SIN(RADIANS(PARAMETERS!$D$9-C9744)/2)*SIN(RADIANS(PARAMETERS!$D$9-C9744)/2))))*2*3958.756</f>
        <v>995.40245075742337</v>
      </c>
      <c r="F9744">
        <v>185.22639465332</v>
      </c>
      <c r="G9744">
        <v>214.19535827637</v>
      </c>
      <c r="H9744">
        <v>259.55813598633</v>
      </c>
      <c r="I9744">
        <v>300.15393066406</v>
      </c>
      <c r="J9744">
        <v>347.09982299805</v>
      </c>
      <c r="K9744" s="6">
        <f>IFERROR(EXP(TREND(LN($F$1:$J$1),LN(F9744:J9744),LN(Calculations!$B$3))),0)</f>
        <v>5.470339833319425E-2</v>
      </c>
    </row>
    <row r="9745" spans="1:11" x14ac:dyDescent="0.35">
      <c r="A9745">
        <v>9742</v>
      </c>
      <c r="B9745" t="str">
        <f t="shared" si="152"/>
        <v>26-71</v>
      </c>
      <c r="C9745">
        <v>-70.928823369810999</v>
      </c>
      <c r="D9745">
        <v>26.396400470290001</v>
      </c>
      <c r="E9745">
        <f>ASIN(SQRT((SIN(RADIANS(PARAMETERS!$D$8-D9745)/2)*SIN(RADIANS(PARAMETERS!$D$8-D9745)/2))+(COS(RADIANS(D9745))*COS(RADIANS(PARAMETERS!$D$8))*SIN(RADIANS(PARAMETERS!$D$9-C9745)/2)*SIN(RADIANS(PARAMETERS!$D$9-C9745)/2))))*2*3958.756</f>
        <v>1006.8074655249974</v>
      </c>
      <c r="F9745">
        <v>185.18794250488</v>
      </c>
      <c r="G9745">
        <v>214.14497375488</v>
      </c>
      <c r="H9745">
        <v>259.48776245117</v>
      </c>
      <c r="I9745">
        <v>300.06454467773</v>
      </c>
      <c r="J9745">
        <v>346.98733520508</v>
      </c>
      <c r="K9745" s="6">
        <f>IFERROR(EXP(TREND(LN($F$1:$J$1),LN(F9745:J9745),LN(Calculations!$B$3))),0)</f>
        <v>5.4659330186463989E-2</v>
      </c>
    </row>
    <row r="9746" spans="1:11" x14ac:dyDescent="0.35">
      <c r="A9746">
        <v>9743</v>
      </c>
      <c r="B9746" t="str">
        <f t="shared" si="152"/>
        <v>26-71</v>
      </c>
      <c r="C9746">
        <v>-71.200144704712002</v>
      </c>
      <c r="D9746">
        <v>26.396400470290001</v>
      </c>
      <c r="E9746">
        <f>ASIN(SQRT((SIN(RADIANS(PARAMETERS!$D$8-D9746)/2)*SIN(RADIANS(PARAMETERS!$D$8-D9746)/2))+(COS(RADIANS(D9746))*COS(RADIANS(PARAMETERS!$D$8))*SIN(RADIANS(PARAMETERS!$D$9-C9746)/2)*SIN(RADIANS(PARAMETERS!$D$9-C9746)/2))))*2*3958.756</f>
        <v>1018.383944879505</v>
      </c>
      <c r="F9746">
        <v>185.15238952637</v>
      </c>
      <c r="G9746">
        <v>214.09141540527</v>
      </c>
      <c r="H9746">
        <v>259.40313720703</v>
      </c>
      <c r="I9746">
        <v>299.94961547852</v>
      </c>
      <c r="J9746">
        <v>346.83489990234</v>
      </c>
      <c r="K9746" s="6">
        <f>IFERROR(EXP(TREND(LN($F$1:$J$1),LN(F9746:J9746),LN(Calculations!$B$3))),0)</f>
        <v>5.4630760901102055E-2</v>
      </c>
    </row>
    <row r="9747" spans="1:11" x14ac:dyDescent="0.35">
      <c r="A9747">
        <v>9744</v>
      </c>
      <c r="B9747" t="str">
        <f t="shared" si="152"/>
        <v>26-71.5</v>
      </c>
      <c r="C9747">
        <v>-71.471466039613006</v>
      </c>
      <c r="D9747">
        <v>26.396400470290001</v>
      </c>
      <c r="E9747">
        <f>ASIN(SQRT((SIN(RADIANS(PARAMETERS!$D$8-D9747)/2)*SIN(RADIANS(PARAMETERS!$D$8-D9747)/2))+(COS(RADIANS(D9747))*COS(RADIANS(PARAMETERS!$D$8))*SIN(RADIANS(PARAMETERS!$D$9-C9747)/2)*SIN(RADIANS(PARAMETERS!$D$9-C9747)/2))))*2*3958.756</f>
        <v>1030.1260747010181</v>
      </c>
      <c r="F9747">
        <v>185.06591796875</v>
      </c>
      <c r="G9747">
        <v>213.95861816406</v>
      </c>
      <c r="H9747">
        <v>259.18997192383</v>
      </c>
      <c r="I9747">
        <v>299.65765380859</v>
      </c>
      <c r="J9747">
        <v>346.44497680664</v>
      </c>
      <c r="K9747" s="6">
        <f>IFERROR(EXP(TREND(LN($F$1:$J$1),LN(F9747:J9747),LN(Calculations!$B$3))),0)</f>
        <v>5.4566261901633523E-2</v>
      </c>
    </row>
    <row r="9748" spans="1:11" x14ac:dyDescent="0.35">
      <c r="A9748">
        <v>9745</v>
      </c>
      <c r="B9748" t="str">
        <f t="shared" si="152"/>
        <v>26-71.5</v>
      </c>
      <c r="C9748">
        <v>-71.742787374513995</v>
      </c>
      <c r="D9748">
        <v>26.396400470290001</v>
      </c>
      <c r="E9748">
        <f>ASIN(SQRT((SIN(RADIANS(PARAMETERS!$D$8-D9748)/2)*SIN(RADIANS(PARAMETERS!$D$8-D9748)/2))+(COS(RADIANS(D9748))*COS(RADIANS(PARAMETERS!$D$8))*SIN(RADIANS(PARAMETERS!$D$9-C9748)/2)*SIN(RADIANS(PARAMETERS!$D$9-C9748)/2))))*2*3958.756</f>
        <v>1042.0282211707852</v>
      </c>
      <c r="F9748">
        <v>185.00668334961</v>
      </c>
      <c r="G9748">
        <v>213.86071777344</v>
      </c>
      <c r="H9748">
        <v>259.02453613281</v>
      </c>
      <c r="I9748">
        <v>299.42562866211</v>
      </c>
      <c r="J9748">
        <v>346.12976074219</v>
      </c>
      <c r="K9748" s="6">
        <f>IFERROR(EXP(TREND(LN($F$1:$J$1),LN(F9748:J9748),LN(Calculations!$B$3))),0)</f>
        <v>5.4534161338027944E-2</v>
      </c>
    </row>
    <row r="9749" spans="1:11" x14ac:dyDescent="0.35">
      <c r="A9749">
        <v>9746</v>
      </c>
      <c r="B9749" t="str">
        <f t="shared" si="152"/>
        <v>26-72</v>
      </c>
      <c r="C9749">
        <v>-72.014108709414998</v>
      </c>
      <c r="D9749">
        <v>26.396400470290001</v>
      </c>
      <c r="E9749">
        <f>ASIN(SQRT((SIN(RADIANS(PARAMETERS!$D$8-D9749)/2)*SIN(RADIANS(PARAMETERS!$D$8-D9749)/2))+(COS(RADIANS(D9749))*COS(RADIANS(PARAMETERS!$D$8))*SIN(RADIANS(PARAMETERS!$D$9-C9749)/2)*SIN(RADIANS(PARAMETERS!$D$9-C9749)/2))))*2*3958.756</f>
        <v>1054.0849294347618</v>
      </c>
      <c r="F9749">
        <v>184.97357177734</v>
      </c>
      <c r="G9749">
        <v>213.79598999023</v>
      </c>
      <c r="H9749">
        <v>258.90396118164</v>
      </c>
      <c r="I9749">
        <v>299.24954223633</v>
      </c>
      <c r="J9749">
        <v>345.88394165039</v>
      </c>
      <c r="K9749" s="6">
        <f>IFERROR(EXP(TREND(LN($F$1:$J$1),LN(F9749:J9749),LN(Calculations!$B$3))),0)</f>
        <v>5.4533763083960643E-2</v>
      </c>
    </row>
    <row r="9750" spans="1:11" x14ac:dyDescent="0.35">
      <c r="A9750">
        <v>9747</v>
      </c>
      <c r="B9750" t="str">
        <f t="shared" si="152"/>
        <v>26-72.5</v>
      </c>
      <c r="C9750">
        <v>-72.285430044316001</v>
      </c>
      <c r="D9750">
        <v>26.396400470290001</v>
      </c>
      <c r="E9750">
        <f>ASIN(SQRT((SIN(RADIANS(PARAMETERS!$D$8-D9750)/2)*SIN(RADIANS(PARAMETERS!$D$8-D9750)/2))+(COS(RADIANS(D9750))*COS(RADIANS(PARAMETERS!$D$8))*SIN(RADIANS(PARAMETERS!$D$9-C9750)/2)*SIN(RADIANS(PARAMETERS!$D$9-C9750)/2))))*2*3958.756</f>
        <v>1066.290921664568</v>
      </c>
      <c r="F9750">
        <v>184.90467834473</v>
      </c>
      <c r="G9750">
        <v>213.67726135254</v>
      </c>
      <c r="H9750">
        <v>258.69775390625</v>
      </c>
      <c r="I9750">
        <v>298.95678710938</v>
      </c>
      <c r="J9750">
        <v>345.48284912109</v>
      </c>
      <c r="K9750" s="6">
        <f>IFERROR(EXP(TREND(LN($F$1:$J$1),LN(F9750:J9750),LN(Calculations!$B$3))),0)</f>
        <v>5.4505232816061455E-2</v>
      </c>
    </row>
    <row r="9751" spans="1:11" x14ac:dyDescent="0.35">
      <c r="A9751">
        <v>9748</v>
      </c>
      <c r="B9751" t="str">
        <f t="shared" si="152"/>
        <v>26-72.5</v>
      </c>
      <c r="C9751">
        <v>-72.556751379217005</v>
      </c>
      <c r="D9751">
        <v>26.396400470290001</v>
      </c>
      <c r="E9751">
        <f>ASIN(SQRT((SIN(RADIANS(PARAMETERS!$D$8-D9751)/2)*SIN(RADIANS(PARAMETERS!$D$8-D9751)/2))+(COS(RADIANS(D9751))*COS(RADIANS(PARAMETERS!$D$8))*SIN(RADIANS(PARAMETERS!$D$9-C9751)/2)*SIN(RADIANS(PARAMETERS!$D$9-C9751)/2))))*2*3958.756</f>
        <v>1078.6410945998389</v>
      </c>
      <c r="F9751">
        <v>184.8949432373</v>
      </c>
      <c r="G9751">
        <v>213.63735961914</v>
      </c>
      <c r="H9751">
        <v>258.60388183594</v>
      </c>
      <c r="I9751">
        <v>298.80862426758</v>
      </c>
      <c r="J9751">
        <v>345.26596069336</v>
      </c>
      <c r="K9751" s="6">
        <f>IFERROR(EXP(TREND(LN($F$1:$J$1),LN(F9751:J9751),LN(Calculations!$B$3))),0)</f>
        <v>5.4541656981709513E-2</v>
      </c>
    </row>
    <row r="9752" spans="1:11" x14ac:dyDescent="0.35">
      <c r="A9752">
        <v>9749</v>
      </c>
      <c r="B9752" t="str">
        <f t="shared" si="152"/>
        <v>26-73</v>
      </c>
      <c r="C9752">
        <v>-72.828072714117994</v>
      </c>
      <c r="D9752">
        <v>26.396400470290001</v>
      </c>
      <c r="E9752">
        <f>ASIN(SQRT((SIN(RADIANS(PARAMETERS!$D$8-D9752)/2)*SIN(RADIANS(PARAMETERS!$D$8-D9752)/2))+(COS(RADIANS(D9752))*COS(RADIANS(PARAMETERS!$D$8))*SIN(RADIANS(PARAMETERS!$D$9-C9752)/2)*SIN(RADIANS(PARAMETERS!$D$9-C9752)/2))))*2*3958.756</f>
        <v>1091.1305166489967</v>
      </c>
      <c r="F9752">
        <v>184.9246673584</v>
      </c>
      <c r="G9752">
        <v>213.64695739746</v>
      </c>
      <c r="H9752">
        <v>258.57611083984</v>
      </c>
      <c r="I9752">
        <v>298.74227905273</v>
      </c>
      <c r="J9752">
        <v>345.14993286133</v>
      </c>
      <c r="K9752" s="6">
        <f>IFERROR(EXP(TREND(LN($F$1:$J$1),LN(F9752:J9752),LN(Calculations!$B$3))),0)</f>
        <v>5.4627236718381024E-2</v>
      </c>
    </row>
    <row r="9753" spans="1:11" x14ac:dyDescent="0.35">
      <c r="A9753">
        <v>9750</v>
      </c>
      <c r="B9753" t="str">
        <f t="shared" si="152"/>
        <v>26-73</v>
      </c>
      <c r="C9753">
        <v>-73.099394049018997</v>
      </c>
      <c r="D9753">
        <v>26.396400470290001</v>
      </c>
      <c r="E9753">
        <f>ASIN(SQRT((SIN(RADIANS(PARAMETERS!$D$8-D9753)/2)*SIN(RADIANS(PARAMETERS!$D$8-D9753)/2))+(COS(RADIANS(D9753))*COS(RADIANS(PARAMETERS!$D$8))*SIN(RADIANS(PARAMETERS!$D$9-C9753)/2)*SIN(RADIANS(PARAMETERS!$D$9-C9753)/2))))*2*3958.756</f>
        <v>1103.7544246187274</v>
      </c>
      <c r="F9753">
        <v>184.90481567383</v>
      </c>
      <c r="G9753">
        <v>213.57456970215</v>
      </c>
      <c r="H9753">
        <v>258.40936279297</v>
      </c>
      <c r="I9753">
        <v>298.48059082031</v>
      </c>
      <c r="J9753">
        <v>344.76782226563</v>
      </c>
      <c r="K9753" s="6">
        <f>IFERROR(EXP(TREND(LN($F$1:$J$1),LN(F9753:J9753),LN(Calculations!$B$3))),0)</f>
        <v>5.4687184282191874E-2</v>
      </c>
    </row>
    <row r="9754" spans="1:11" x14ac:dyDescent="0.35">
      <c r="A9754">
        <v>9751</v>
      </c>
      <c r="B9754" t="str">
        <f t="shared" si="152"/>
        <v>26-73.5</v>
      </c>
      <c r="C9754">
        <v>-73.37071538392</v>
      </c>
      <c r="D9754">
        <v>26.396400470290001</v>
      </c>
      <c r="E9754">
        <f>ASIN(SQRT((SIN(RADIANS(PARAMETERS!$D$8-D9754)/2)*SIN(RADIANS(PARAMETERS!$D$8-D9754)/2))+(COS(RADIANS(D9754))*COS(RADIANS(PARAMETERS!$D$8))*SIN(RADIANS(PARAMETERS!$D$9-C9754)/2)*SIN(RADIANS(PARAMETERS!$D$9-C9754)/2))))*2*3958.756</f>
        <v>1116.5082201358896</v>
      </c>
      <c r="F9754">
        <v>184.94351196289</v>
      </c>
      <c r="G9754">
        <v>213.57675170898</v>
      </c>
      <c r="H9754">
        <v>258.34408569336</v>
      </c>
      <c r="I9754">
        <v>298.34582519531</v>
      </c>
      <c r="J9754">
        <v>344.5436706543</v>
      </c>
      <c r="K9754" s="6">
        <f>IFERROR(EXP(TREND(LN($F$1:$J$1),LN(F9754:J9754),LN(Calculations!$B$3))),0)</f>
        <v>5.4818427134195685E-2</v>
      </c>
    </row>
    <row r="9755" spans="1:11" x14ac:dyDescent="0.35">
      <c r="A9755">
        <v>9752</v>
      </c>
      <c r="B9755" t="str">
        <f t="shared" si="152"/>
        <v>26-73.5</v>
      </c>
      <c r="C9755">
        <v>-73.642036718821004</v>
      </c>
      <c r="D9755">
        <v>26.396400470290001</v>
      </c>
      <c r="E9755">
        <f>ASIN(SQRT((SIN(RADIANS(PARAMETERS!$D$8-D9755)/2)*SIN(RADIANS(PARAMETERS!$D$8-D9755)/2))+(COS(RADIANS(D9755))*COS(RADIANS(PARAMETERS!$D$8))*SIN(RADIANS(PARAMETERS!$D$9-C9755)/2)*SIN(RADIANS(PARAMETERS!$D$9-C9755)/2))))*2*3958.756</f>
        <v>1129.3874658193822</v>
      </c>
      <c r="F9755">
        <v>185.01274108887</v>
      </c>
      <c r="G9755">
        <v>213.61715698242</v>
      </c>
      <c r="H9755">
        <v>258.32971191406</v>
      </c>
      <c r="I9755">
        <v>298.27392578125</v>
      </c>
      <c r="J9755">
        <v>344.39672851563</v>
      </c>
      <c r="K9755" s="6">
        <f>IFERROR(EXP(TREND(LN($F$1:$J$1),LN(F9755:J9755),LN(Calculations!$B$3))),0)</f>
        <v>5.4988875705662577E-2</v>
      </c>
    </row>
    <row r="9756" spans="1:11" x14ac:dyDescent="0.35">
      <c r="A9756">
        <v>9753</v>
      </c>
      <c r="B9756" t="str">
        <f t="shared" si="152"/>
        <v>26-74</v>
      </c>
      <c r="C9756">
        <v>-73.913358053722007</v>
      </c>
      <c r="D9756">
        <v>26.396400470290001</v>
      </c>
      <c r="E9756">
        <f>ASIN(SQRT((SIN(RADIANS(PARAMETERS!$D$8-D9756)/2)*SIN(RADIANS(PARAMETERS!$D$8-D9756)/2))+(COS(RADIANS(D9756))*COS(RADIANS(PARAMETERS!$D$8))*SIN(RADIANS(PARAMETERS!$D$9-C9756)/2)*SIN(RADIANS(PARAMETERS!$D$9-C9756)/2))))*2*3958.756</f>
        <v>1142.3878812535484</v>
      </c>
      <c r="F9756">
        <v>185.04423522949</v>
      </c>
      <c r="G9756">
        <v>213.60020446777</v>
      </c>
      <c r="H9756">
        <v>258.2239074707</v>
      </c>
      <c r="I9756">
        <v>298.07723999023</v>
      </c>
      <c r="J9756">
        <v>344.08349609375</v>
      </c>
      <c r="K9756" s="6">
        <f>IFERROR(EXP(TREND(LN($F$1:$J$1),LN(F9756:J9756),LN(Calculations!$B$3))),0)</f>
        <v>5.5131165046128715E-2</v>
      </c>
    </row>
    <row r="9757" spans="1:11" x14ac:dyDescent="0.35">
      <c r="A9757">
        <v>9754</v>
      </c>
      <c r="B9757" t="str">
        <f t="shared" si="152"/>
        <v>26-74</v>
      </c>
      <c r="C9757">
        <v>-74.184679388622996</v>
      </c>
      <c r="D9757">
        <v>26.396400470290001</v>
      </c>
      <c r="E9757">
        <f>ASIN(SQRT((SIN(RADIANS(PARAMETERS!$D$8-D9757)/2)*SIN(RADIANS(PARAMETERS!$D$8-D9757)/2))+(COS(RADIANS(D9757))*COS(RADIANS(PARAMETERS!$D$8))*SIN(RADIANS(PARAMETERS!$D$9-C9757)/2)*SIN(RADIANS(PARAMETERS!$D$9-C9757)/2))))*2*3958.756</f>
        <v>1155.5053388091771</v>
      </c>
      <c r="F9757">
        <v>185.11643981934</v>
      </c>
      <c r="G9757">
        <v>213.64317321777</v>
      </c>
      <c r="H9757">
        <v>258.21127319336</v>
      </c>
      <c r="I9757">
        <v>298.00622558594</v>
      </c>
      <c r="J9757">
        <v>343.93637084961</v>
      </c>
      <c r="K9757" s="6">
        <f>IFERROR(EXP(TREND(LN($F$1:$J$1),LN(F9757:J9757),LN(Calculations!$B$3))),0)</f>
        <v>5.5309306127484588E-2</v>
      </c>
    </row>
    <row r="9758" spans="1:11" x14ac:dyDescent="0.35">
      <c r="A9758">
        <v>9755</v>
      </c>
      <c r="B9758" t="str">
        <f t="shared" si="152"/>
        <v>26-74.5</v>
      </c>
      <c r="C9758">
        <v>-74.456000723523999</v>
      </c>
      <c r="D9758">
        <v>26.396400470290001</v>
      </c>
      <c r="E9758">
        <f>ASIN(SQRT((SIN(RADIANS(PARAMETERS!$D$8-D9758)/2)*SIN(RADIANS(PARAMETERS!$D$8-D9758)/2))+(COS(RADIANS(D9758))*COS(RADIANS(PARAMETERS!$D$8))*SIN(RADIANS(PARAMETERS!$D$9-C9758)/2)*SIN(RADIANS(PARAMETERS!$D$9-C9758)/2))))*2*3958.756</f>
        <v>1168.73585935297</v>
      </c>
      <c r="F9758">
        <v>185.19731140137</v>
      </c>
      <c r="G9758">
        <v>213.69952392578</v>
      </c>
      <c r="H9758">
        <v>258.22027587891</v>
      </c>
      <c r="I9758">
        <v>297.96499633789</v>
      </c>
      <c r="J9758">
        <v>343.82919311523</v>
      </c>
      <c r="K9758" s="6">
        <f>IFERROR(EXP(TREND(LN($F$1:$J$1),LN(F9758:J9758),LN(Calculations!$B$3))),0)</f>
        <v>5.5494660997865597E-2</v>
      </c>
    </row>
    <row r="9759" spans="1:11" x14ac:dyDescent="0.35">
      <c r="A9759">
        <v>9756</v>
      </c>
      <c r="B9759" t="str">
        <f t="shared" si="152"/>
        <v>26-74.5</v>
      </c>
      <c r="C9759">
        <v>-74.727322058425003</v>
      </c>
      <c r="D9759">
        <v>26.396400470290001</v>
      </c>
      <c r="E9759">
        <f>ASIN(SQRT((SIN(RADIANS(PARAMETERS!$D$8-D9759)/2)*SIN(RADIANS(PARAMETERS!$D$8-D9759)/2))+(COS(RADIANS(D9759))*COS(RADIANS(PARAMETERS!$D$8))*SIN(RADIANS(PARAMETERS!$D$9-C9759)/2)*SIN(RADIANS(PARAMETERS!$D$9-C9759)/2))))*2*3958.756</f>
        <v>1182.0756078815575</v>
      </c>
      <c r="F9759">
        <v>185.22846984863</v>
      </c>
      <c r="G9759">
        <v>213.68351745605</v>
      </c>
      <c r="H9759">
        <v>258.11798095703</v>
      </c>
      <c r="I9759">
        <v>297.77456665039</v>
      </c>
      <c r="J9759">
        <v>343.52597045898</v>
      </c>
      <c r="K9759" s="6">
        <f>IFERROR(EXP(TREND(LN($F$1:$J$1),LN(F9759:J9759),LN(Calculations!$B$3))),0)</f>
        <v>5.5636434443999308E-2</v>
      </c>
    </row>
    <row r="9760" spans="1:11" x14ac:dyDescent="0.35">
      <c r="A9760">
        <v>9757</v>
      </c>
      <c r="B9760" t="str">
        <f t="shared" si="152"/>
        <v>26-75</v>
      </c>
      <c r="C9760">
        <v>-74.998643393324997</v>
      </c>
      <c r="D9760">
        <v>26.396400470290001</v>
      </c>
      <c r="E9760">
        <f>ASIN(SQRT((SIN(RADIANS(PARAMETERS!$D$8-D9760)/2)*SIN(RADIANS(PARAMETERS!$D$8-D9760)/2))+(COS(RADIANS(D9760))*COS(RADIANS(PARAMETERS!$D$8))*SIN(RADIANS(PARAMETERS!$D$9-C9760)/2)*SIN(RADIANS(PARAMETERS!$D$9-C9760)/2))))*2*3958.756</f>
        <v>1195.520889111699</v>
      </c>
      <c r="F9760">
        <v>185.26324462891</v>
      </c>
      <c r="G9760">
        <v>213.67018127441</v>
      </c>
      <c r="H9760">
        <v>258.0166015625</v>
      </c>
      <c r="I9760">
        <v>297.58334350586</v>
      </c>
      <c r="J9760">
        <v>343.2197265625</v>
      </c>
      <c r="K9760" s="6">
        <f>IFERROR(EXP(TREND(LN($F$1:$J$1),LN(F9760:J9760),LN(Calculations!$B$3))),0)</f>
        <v>5.5786981470597262E-2</v>
      </c>
    </row>
    <row r="9761" spans="1:11" x14ac:dyDescent="0.35">
      <c r="A9761">
        <v>9758</v>
      </c>
      <c r="B9761" t="str">
        <f t="shared" si="152"/>
        <v>26-75.5</v>
      </c>
      <c r="C9761">
        <v>-75.269964728226</v>
      </c>
      <c r="D9761">
        <v>26.396400470290001</v>
      </c>
      <c r="E9761">
        <f>ASIN(SQRT((SIN(RADIANS(PARAMETERS!$D$8-D9761)/2)*SIN(RADIANS(PARAMETERS!$D$8-D9761)/2))+(COS(RADIANS(D9761))*COS(RADIANS(PARAMETERS!$D$8))*SIN(RADIANS(PARAMETERS!$D$9-C9761)/2)*SIN(RADIANS(PARAMETERS!$D$9-C9761)/2))))*2*3958.756</f>
        <v>1209.068143054591</v>
      </c>
      <c r="F9761">
        <v>185.26763916016</v>
      </c>
      <c r="G9761">
        <v>213.61596679688</v>
      </c>
      <c r="H9761">
        <v>257.85662841797</v>
      </c>
      <c r="I9761">
        <v>297.31643676758</v>
      </c>
      <c r="J9761">
        <v>342.81704711914</v>
      </c>
      <c r="K9761" s="6">
        <f>IFERROR(EXP(TREND(LN($F$1:$J$1),LN(F9761:J9761),LN(Calculations!$B$3))),0)</f>
        <v>5.5904860199926139E-2</v>
      </c>
    </row>
    <row r="9762" spans="1:11" x14ac:dyDescent="0.35">
      <c r="A9762">
        <v>9759</v>
      </c>
      <c r="B9762" t="str">
        <f t="shared" si="152"/>
        <v>26-75.5</v>
      </c>
      <c r="C9762">
        <v>-75.541286063127004</v>
      </c>
      <c r="D9762">
        <v>26.396400470290001</v>
      </c>
      <c r="E9762">
        <f>ASIN(SQRT((SIN(RADIANS(PARAMETERS!$D$8-D9762)/2)*SIN(RADIANS(PARAMETERS!$D$8-D9762)/2))+(COS(RADIANS(D9762))*COS(RADIANS(PARAMETERS!$D$8))*SIN(RADIANS(PARAMETERS!$D$9-C9762)/2)*SIN(RADIANS(PARAMETERS!$D$9-C9762)/2))))*2*3958.756</f>
        <v>1222.713940597486</v>
      </c>
      <c r="F9762">
        <v>185.19004821777</v>
      </c>
      <c r="G9762">
        <v>213.45683288574</v>
      </c>
      <c r="H9762">
        <v>257.5534362793</v>
      </c>
      <c r="I9762">
        <v>296.87002563477</v>
      </c>
      <c r="J9762">
        <v>342.19073486328</v>
      </c>
      <c r="K9762" s="6">
        <f>IFERROR(EXP(TREND(LN($F$1:$J$1),LN(F9762:J9762),LN(Calculations!$B$3))),0)</f>
        <v>5.5922517022629376E-2</v>
      </c>
    </row>
    <row r="9763" spans="1:11" x14ac:dyDescent="0.35">
      <c r="A9763">
        <v>9760</v>
      </c>
      <c r="B9763" t="str">
        <f t="shared" si="152"/>
        <v>26-76</v>
      </c>
      <c r="C9763">
        <v>-75.812607398028007</v>
      </c>
      <c r="D9763">
        <v>26.396400470290001</v>
      </c>
      <c r="E9763">
        <f>ASIN(SQRT((SIN(RADIANS(PARAMETERS!$D$8-D9763)/2)*SIN(RADIANS(PARAMETERS!$D$8-D9763)/2))+(COS(RADIANS(D9763))*COS(RADIANS(PARAMETERS!$D$8))*SIN(RADIANS(PARAMETERS!$D$9-C9763)/2)*SIN(RADIANS(PARAMETERS!$D$9-C9763)/2))))*2*3958.756</f>
        <v>1236.4549791142485</v>
      </c>
      <c r="F9763">
        <v>185.08898925781</v>
      </c>
      <c r="G9763">
        <v>213.27658081055</v>
      </c>
      <c r="H9763">
        <v>257.23419189453</v>
      </c>
      <c r="I9763">
        <v>296.41323852539</v>
      </c>
      <c r="J9763">
        <v>341.56176757813</v>
      </c>
      <c r="K9763" s="6">
        <f>IFERROR(EXP(TREND(LN($F$1:$J$1),LN(F9763:J9763),LN(Calculations!$B$3))),0)</f>
        <v>5.5894781284434619E-2</v>
      </c>
    </row>
    <row r="9764" spans="1:11" x14ac:dyDescent="0.35">
      <c r="A9764">
        <v>9761</v>
      </c>
      <c r="B9764" t="str">
        <f t="shared" si="152"/>
        <v>26-76</v>
      </c>
      <c r="C9764">
        <v>-76.083928732928996</v>
      </c>
      <c r="D9764">
        <v>26.396400470290001</v>
      </c>
      <c r="E9764">
        <f>ASIN(SQRT((SIN(RADIANS(PARAMETERS!$D$8-D9764)/2)*SIN(RADIANS(PARAMETERS!$D$8-D9764)/2))+(COS(RADIANS(D9764))*COS(RADIANS(PARAMETERS!$D$8))*SIN(RADIANS(PARAMETERS!$D$9-C9764)/2)*SIN(RADIANS(PARAMETERS!$D$9-C9764)/2))))*2*3958.756</f>
        <v>1250.2880781216816</v>
      </c>
      <c r="F9764">
        <v>184.92980957031</v>
      </c>
      <c r="G9764">
        <v>213.02743530273</v>
      </c>
      <c r="H9764">
        <v>256.82861328125</v>
      </c>
      <c r="I9764">
        <v>295.85406494141</v>
      </c>
      <c r="J9764">
        <v>340.81134033203</v>
      </c>
      <c r="K9764" s="6">
        <f>IFERROR(EXP(TREND(LN($F$1:$J$1),LN(F9764:J9764),LN(Calculations!$B$3))),0)</f>
        <v>5.5785296012678981E-2</v>
      </c>
    </row>
    <row r="9765" spans="1:11" x14ac:dyDescent="0.35">
      <c r="A9765">
        <v>9762</v>
      </c>
      <c r="B9765" t="str">
        <f t="shared" si="152"/>
        <v>26-76.5</v>
      </c>
      <c r="C9765">
        <v>-76.355250067829999</v>
      </c>
      <c r="D9765">
        <v>26.396400470290001</v>
      </c>
      <c r="E9765">
        <f>ASIN(SQRT((SIN(RADIANS(PARAMETERS!$D$8-D9765)/2)*SIN(RADIANS(PARAMETERS!$D$8-D9765)/2))+(COS(RADIANS(D9765))*COS(RADIANS(PARAMETERS!$D$8))*SIN(RADIANS(PARAMETERS!$D$9-C9765)/2)*SIN(RADIANS(PARAMETERS!$D$9-C9765)/2))))*2*3958.756</f>
        <v>1264.2101749968385</v>
      </c>
      <c r="F9765">
        <v>184.68672180176</v>
      </c>
      <c r="G9765">
        <v>212.67405700684</v>
      </c>
      <c r="H9765">
        <v>256.28518676758</v>
      </c>
      <c r="I9765">
        <v>295.12536621094</v>
      </c>
      <c r="J9765">
        <v>339.8532409668</v>
      </c>
      <c r="K9765" s="6">
        <f>IFERROR(EXP(TREND(LN($F$1:$J$1),LN(F9765:J9765),LN(Calculations!$B$3))),0)</f>
        <v>5.5566396180717618E-2</v>
      </c>
    </row>
    <row r="9766" spans="1:11" x14ac:dyDescent="0.35">
      <c r="A9766">
        <v>9763</v>
      </c>
      <c r="B9766" t="str">
        <f t="shared" si="152"/>
        <v>26-76.5</v>
      </c>
      <c r="C9766">
        <v>-76.626571402731003</v>
      </c>
      <c r="D9766">
        <v>26.396400470290001</v>
      </c>
      <c r="E9766">
        <f>ASIN(SQRT((SIN(RADIANS(PARAMETERS!$D$8-D9766)/2)*SIN(RADIANS(PARAMETERS!$D$8-D9766)/2))+(COS(RADIANS(D9766))*COS(RADIANS(PARAMETERS!$D$8))*SIN(RADIANS(PARAMETERS!$D$9-C9766)/2)*SIN(RADIANS(PARAMETERS!$D$9-C9766)/2))))*2*3958.756</f>
        <v>1278.218320767719</v>
      </c>
      <c r="F9766">
        <v>184.44403076172</v>
      </c>
      <c r="G9766">
        <v>212.34255981445</v>
      </c>
      <c r="H9766">
        <v>255.80249023438</v>
      </c>
      <c r="I9766">
        <v>294.49673461914</v>
      </c>
      <c r="J9766">
        <v>339.04516601563</v>
      </c>
      <c r="K9766" s="6">
        <f>IFERROR(EXP(TREND(LN($F$1:$J$1),LN(F9766:J9766),LN(Calculations!$B$3))),0)</f>
        <v>5.5307119024674133E-2</v>
      </c>
    </row>
    <row r="9767" spans="1:11" x14ac:dyDescent="0.35">
      <c r="A9767">
        <v>9764</v>
      </c>
      <c r="B9767" t="str">
        <f t="shared" si="152"/>
        <v>26-77</v>
      </c>
      <c r="C9767">
        <v>-76.897892737632006</v>
      </c>
      <c r="D9767">
        <v>26.396400470290001</v>
      </c>
      <c r="E9767">
        <f>ASIN(SQRT((SIN(RADIANS(PARAMETERS!$D$8-D9767)/2)*SIN(RADIANS(PARAMETERS!$D$8-D9767)/2))+(COS(RADIANS(D9767))*COS(RADIANS(PARAMETERS!$D$8))*SIN(RADIANS(PARAMETERS!$D$9-C9767)/2)*SIN(RADIANS(PARAMETERS!$D$9-C9767)/2))))*2*3958.756</f>
        <v>1292.3096759876651</v>
      </c>
      <c r="F9767">
        <v>184.16131591797</v>
      </c>
      <c r="G9767">
        <v>211.97300720215</v>
      </c>
      <c r="H9767">
        <v>255.28684997559</v>
      </c>
      <c r="I9767">
        <v>293.84146118164</v>
      </c>
      <c r="J9767">
        <v>338.21963500977</v>
      </c>
      <c r="K9767" s="6">
        <f>IFERROR(EXP(TREND(LN($F$1:$J$1),LN(F9767:J9767),LN(Calculations!$B$3))),0)</f>
        <v>5.4973895262105804E-2</v>
      </c>
    </row>
    <row r="9768" spans="1:11" x14ac:dyDescent="0.35">
      <c r="A9768">
        <v>9765</v>
      </c>
      <c r="B9768" t="str">
        <f t="shared" si="152"/>
        <v>26-77</v>
      </c>
      <c r="C9768">
        <v>-77.169214072532995</v>
      </c>
      <c r="D9768">
        <v>26.396400470290001</v>
      </c>
      <c r="E9768">
        <f>ASIN(SQRT((SIN(RADIANS(PARAMETERS!$D$8-D9768)/2)*SIN(RADIANS(PARAMETERS!$D$8-D9768)/2))+(COS(RADIANS(D9768))*COS(RADIANS(PARAMETERS!$D$8))*SIN(RADIANS(PARAMETERS!$D$9-C9768)/2)*SIN(RADIANS(PARAMETERS!$D$9-C9768)/2))))*2*3958.756</f>
        <v>1306.4815067018519</v>
      </c>
      <c r="F9768">
        <v>183.81663513184</v>
      </c>
      <c r="G9768">
        <v>211.53150939941</v>
      </c>
      <c r="H9768">
        <v>254.68360900879</v>
      </c>
      <c r="I9768">
        <v>293.08465576172</v>
      </c>
      <c r="J9768">
        <v>337.27642822266</v>
      </c>
      <c r="K9768" s="6">
        <f>IFERROR(EXP(TREND(LN($F$1:$J$1),LN(F9768:J9768),LN(Calculations!$B$3))),0)</f>
        <v>5.4551599070396126E-2</v>
      </c>
    </row>
    <row r="9769" spans="1:11" x14ac:dyDescent="0.35">
      <c r="A9769">
        <v>9766</v>
      </c>
      <c r="B9769" t="str">
        <f t="shared" si="152"/>
        <v>26-77.5</v>
      </c>
      <c r="C9769">
        <v>-77.440535407433998</v>
      </c>
      <c r="D9769">
        <v>26.396400470290001</v>
      </c>
      <c r="E9769">
        <f>ASIN(SQRT((SIN(RADIANS(PARAMETERS!$D$8-D9769)/2)*SIN(RADIANS(PARAMETERS!$D$8-D9769)/2))+(COS(RADIANS(D9769))*COS(RADIANS(PARAMETERS!$D$8))*SIN(RADIANS(PARAMETERS!$D$9-C9769)/2)*SIN(RADIANS(PARAMETERS!$D$9-C9769)/2))))*2*3958.756</f>
        <v>1320.7311805125548</v>
      </c>
      <c r="F9769">
        <v>183.47680664063</v>
      </c>
      <c r="G9769">
        <v>211.11517333984</v>
      </c>
      <c r="H9769">
        <v>254.14198303223</v>
      </c>
      <c r="I9769">
        <v>292.42611694336</v>
      </c>
      <c r="J9769">
        <v>336.47787475586</v>
      </c>
      <c r="K9769" s="6">
        <f>IFERROR(EXP(TREND(LN($F$1:$J$1),LN(F9769:J9769),LN(Calculations!$B$3))),0)</f>
        <v>5.4101856641399312E-2</v>
      </c>
    </row>
    <row r="9770" spans="1:11" x14ac:dyDescent="0.35">
      <c r="A9770">
        <v>9767</v>
      </c>
      <c r="B9770" t="str">
        <f t="shared" si="152"/>
        <v>26-77.5</v>
      </c>
      <c r="C9770">
        <v>-77.711856742335002</v>
      </c>
      <c r="D9770">
        <v>26.396400470290001</v>
      </c>
      <c r="E9770">
        <f>ASIN(SQRT((SIN(RADIANS(PARAMETERS!$D$8-D9770)/2)*SIN(RADIANS(PARAMETERS!$D$8-D9770)/2))+(COS(RADIANS(D9770))*COS(RADIANS(PARAMETERS!$D$8))*SIN(RADIANS(PARAMETERS!$D$9-C9770)/2)*SIN(RADIANS(PARAMETERS!$D$9-C9770)/2))))*2*3958.756</f>
        <v>1335.0561627483919</v>
      </c>
      <c r="F9770">
        <v>183.0968170166</v>
      </c>
      <c r="G9770">
        <v>210.65592956543</v>
      </c>
      <c r="H9770">
        <v>253.55401611328</v>
      </c>
      <c r="I9770">
        <v>291.71893310547</v>
      </c>
      <c r="J9770">
        <v>335.62881469727</v>
      </c>
      <c r="K9770" s="6">
        <f>IFERROR(EXP(TREND(LN($F$1:$J$1),LN(F9770:J9770),LN(Calculations!$B$3))),0)</f>
        <v>5.3590154765913597E-2</v>
      </c>
    </row>
    <row r="9771" spans="1:11" x14ac:dyDescent="0.35">
      <c r="A9771">
        <v>9768</v>
      </c>
      <c r="B9771" t="str">
        <f t="shared" si="152"/>
        <v>26-78</v>
      </c>
      <c r="C9771">
        <v>-77.983178077236005</v>
      </c>
      <c r="D9771">
        <v>26.396400470290001</v>
      </c>
      <c r="E9771">
        <f>ASIN(SQRT((SIN(RADIANS(PARAMETERS!$D$8-D9771)/2)*SIN(RADIANS(PARAMETERS!$D$8-D9771)/2))+(COS(RADIANS(D9771))*COS(RADIANS(PARAMETERS!$D$8))*SIN(RADIANS(PARAMETERS!$D$9-C9771)/2)*SIN(RADIANS(PARAMETERS!$D$9-C9771)/2))))*2*3958.756</f>
        <v>1349.4540127414393</v>
      </c>
      <c r="F9771">
        <v>182.66293334961</v>
      </c>
      <c r="G9771">
        <v>210.13299560547</v>
      </c>
      <c r="H9771">
        <v>252.88674926758</v>
      </c>
      <c r="I9771">
        <v>290.91821289063</v>
      </c>
      <c r="J9771">
        <v>334.66952514648</v>
      </c>
      <c r="K9771" s="6">
        <f>IFERROR(EXP(TREND(LN($F$1:$J$1),LN(F9771:J9771),LN(Calculations!$B$3))),0)</f>
        <v>5.3007089501079852E-2</v>
      </c>
    </row>
    <row r="9772" spans="1:11" x14ac:dyDescent="0.35">
      <c r="A9772">
        <v>9769</v>
      </c>
      <c r="B9772" t="str">
        <f t="shared" si="152"/>
        <v>26-78.5</v>
      </c>
      <c r="C9772">
        <v>-78.254499412136994</v>
      </c>
      <c r="D9772">
        <v>26.396400470290001</v>
      </c>
      <c r="E9772">
        <f>ASIN(SQRT((SIN(RADIANS(PARAMETERS!$D$8-D9772)/2)*SIN(RADIANS(PARAMETERS!$D$8-D9772)/2))+(COS(RADIANS(D9772))*COS(RADIANS(PARAMETERS!$D$8))*SIN(RADIANS(PARAMETERS!$D$9-C9772)/2)*SIN(RADIANS(PARAMETERS!$D$9-C9772)/2))))*2*3958.756</f>
        <v>1363.9223802149547</v>
      </c>
      <c r="F9772">
        <v>182.23538208008</v>
      </c>
      <c r="G9772">
        <v>209.63916015625</v>
      </c>
      <c r="H9772">
        <v>252.28929138184</v>
      </c>
      <c r="I9772">
        <v>290.22811889648</v>
      </c>
      <c r="J9772">
        <v>333.87243652344</v>
      </c>
      <c r="K9772" s="6">
        <f>IFERROR(EXP(TREND(LN($F$1:$J$1),LN(F9772:J9772),LN(Calculations!$B$3))),0)</f>
        <v>5.2399513448637032E-2</v>
      </c>
    </row>
    <row r="9773" spans="1:11" x14ac:dyDescent="0.35">
      <c r="A9773">
        <v>9770</v>
      </c>
      <c r="B9773" t="str">
        <f t="shared" si="152"/>
        <v>26-78.5</v>
      </c>
      <c r="C9773">
        <v>-78.525820747037997</v>
      </c>
      <c r="D9773">
        <v>26.396400470290001</v>
      </c>
      <c r="E9773">
        <f>ASIN(SQRT((SIN(RADIANS(PARAMETERS!$D$8-D9773)/2)*SIN(RADIANS(PARAMETERS!$D$8-D9773)/2))+(COS(RADIANS(D9773))*COS(RADIANS(PARAMETERS!$D$8))*SIN(RADIANS(PARAMETERS!$D$9-C9773)/2)*SIN(RADIANS(PARAMETERS!$D$9-C9773)/2))))*2*3958.756</f>
        <v>1378.4590017834742</v>
      </c>
      <c r="F9773">
        <v>181.5565032959</v>
      </c>
      <c r="G9773">
        <v>208.83441162109</v>
      </c>
      <c r="H9773">
        <v>251.28311157227</v>
      </c>
      <c r="I9773">
        <v>289.03796386719</v>
      </c>
      <c r="J9773">
        <v>332.4658203125</v>
      </c>
      <c r="K9773" s="6">
        <f>IFERROR(EXP(TREND(LN($F$1:$J$1),LN(F9773:J9773),LN(Calculations!$B$3))),0)</f>
        <v>5.1480005736744452E-2</v>
      </c>
    </row>
    <row r="9774" spans="1:11" x14ac:dyDescent="0.35">
      <c r="A9774">
        <v>9771</v>
      </c>
      <c r="B9774" t="str">
        <f t="shared" si="152"/>
        <v>26-79</v>
      </c>
      <c r="C9774">
        <v>-78.797142081939</v>
      </c>
      <c r="D9774">
        <v>26.396400470290001</v>
      </c>
      <c r="E9774">
        <f>ASIN(SQRT((SIN(RADIANS(PARAMETERS!$D$8-D9774)/2)*SIN(RADIANS(PARAMETERS!$D$8-D9774)/2))+(COS(RADIANS(D9774))*COS(RADIANS(PARAMETERS!$D$8))*SIN(RADIANS(PARAMETERS!$D$9-C9774)/2)*SIN(RADIANS(PARAMETERS!$D$9-C9774)/2))))*2*3958.756</f>
        <v>1393.0616975661619</v>
      </c>
      <c r="F9774">
        <v>180.42474365234</v>
      </c>
      <c r="G9774">
        <v>207.50381469727</v>
      </c>
      <c r="H9774">
        <v>249.56761169434</v>
      </c>
      <c r="I9774">
        <v>286.96615600586</v>
      </c>
      <c r="J9774">
        <v>329.97036743164</v>
      </c>
      <c r="K9774" s="6">
        <f>IFERROR(EXP(TREND(LN($F$1:$J$1),LN(F9774:J9774),LN(Calculations!$B$3))),0)</f>
        <v>5.0031003707793786E-2</v>
      </c>
    </row>
    <row r="9775" spans="1:11" x14ac:dyDescent="0.35">
      <c r="A9775">
        <v>9772</v>
      </c>
      <c r="B9775" t="str">
        <f t="shared" si="152"/>
        <v>26-79</v>
      </c>
      <c r="C9775">
        <v>-79.068463416840004</v>
      </c>
      <c r="D9775">
        <v>26.396400470290001</v>
      </c>
      <c r="E9775">
        <f>ASIN(SQRT((SIN(RADIANS(PARAMETERS!$D$8-D9775)/2)*SIN(RADIANS(PARAMETERS!$D$8-D9775)/2))+(COS(RADIANS(D9775))*COS(RADIANS(PARAMETERS!$D$8))*SIN(RADIANS(PARAMETERS!$D$9-C9775)/2)*SIN(RADIANS(PARAMETERS!$D$9-C9775)/2))))*2*3958.756</f>
        <v>1407.7283679135901</v>
      </c>
      <c r="F9775">
        <v>178.65556335449</v>
      </c>
      <c r="G9775">
        <v>205.73028564453</v>
      </c>
      <c r="H9775">
        <v>247.26737976074</v>
      </c>
      <c r="I9775">
        <v>284.17791748047</v>
      </c>
      <c r="J9775">
        <v>326.60162353516</v>
      </c>
      <c r="K9775" s="6">
        <f>IFERROR(EXP(TREND(LN($F$1:$J$1),LN(F9775:J9775),LN(Calculations!$B$3))),0)</f>
        <v>4.7865426405290332E-2</v>
      </c>
    </row>
    <row r="9776" spans="1:11" x14ac:dyDescent="0.35">
      <c r="A9776">
        <v>9773</v>
      </c>
      <c r="B9776" t="str">
        <f t="shared" si="152"/>
        <v>26-79.5</v>
      </c>
      <c r="C9776">
        <v>-79.339784751741007</v>
      </c>
      <c r="D9776">
        <v>26.396400470290001</v>
      </c>
      <c r="E9776">
        <f>ASIN(SQRT((SIN(RADIANS(PARAMETERS!$D$8-D9776)/2)*SIN(RADIANS(PARAMETERS!$D$8-D9776)/2))+(COS(RADIANS(D9776))*COS(RADIANS(PARAMETERS!$D$8))*SIN(RADIANS(PARAMETERS!$D$9-C9776)/2)*SIN(RADIANS(PARAMETERS!$D$9-C9776)/2))))*2*3958.756</f>
        <v>1422.4569902474682</v>
      </c>
      <c r="F9776">
        <v>176.68450927734</v>
      </c>
      <c r="G9776">
        <v>203.83213806152</v>
      </c>
      <c r="H9776">
        <v>244.79231262207</v>
      </c>
      <c r="I9776">
        <v>281.16748046875</v>
      </c>
      <c r="J9776">
        <v>322.95349121094</v>
      </c>
      <c r="K9776" s="6">
        <f>IFERROR(EXP(TREND(LN($F$1:$J$1),LN(F9776:J9776),LN(Calculations!$B$3))),0)</f>
        <v>4.5554507488102323E-2</v>
      </c>
    </row>
    <row r="9777" spans="1:11" x14ac:dyDescent="0.35">
      <c r="A9777">
        <v>9774</v>
      </c>
      <c r="B9777" t="str">
        <f t="shared" si="152"/>
        <v>26-79.5</v>
      </c>
      <c r="C9777">
        <v>-79.611106086641996</v>
      </c>
      <c r="D9777">
        <v>26.396400470290001</v>
      </c>
      <c r="E9777">
        <f>ASIN(SQRT((SIN(RADIANS(PARAMETERS!$D$8-D9777)/2)*SIN(RADIANS(PARAMETERS!$D$8-D9777)/2))+(COS(RADIANS(D9777))*COS(RADIANS(PARAMETERS!$D$8))*SIN(RADIANS(PARAMETERS!$D$9-C9777)/2)*SIN(RADIANS(PARAMETERS!$D$9-C9777)/2))))*2*3958.756</f>
        <v>1437.2456160123179</v>
      </c>
      <c r="F9777">
        <v>174.83282470703</v>
      </c>
      <c r="G9777">
        <v>202.04721069336</v>
      </c>
      <c r="H9777">
        <v>242.4552154541</v>
      </c>
      <c r="I9777">
        <v>278.31713867188</v>
      </c>
      <c r="J9777">
        <v>319.49099731445</v>
      </c>
      <c r="K9777" s="6">
        <f>IFERROR(EXP(TREND(LN($F$1:$J$1),LN(F9777:J9777),LN(Calculations!$B$3))),0)</f>
        <v>4.3467627949746436E-2</v>
      </c>
    </row>
    <row r="9778" spans="1:11" x14ac:dyDescent="0.35">
      <c r="A9778">
        <v>9775</v>
      </c>
      <c r="B9778" t="str">
        <f t="shared" si="152"/>
        <v>26-80</v>
      </c>
      <c r="C9778">
        <v>-79.882427421542999</v>
      </c>
      <c r="D9778">
        <v>26.396400470290001</v>
      </c>
      <c r="E9778">
        <f>ASIN(SQRT((SIN(RADIANS(PARAMETERS!$D$8-D9778)/2)*SIN(RADIANS(PARAMETERS!$D$8-D9778)/2))+(COS(RADIANS(D9778))*COS(RADIANS(PARAMETERS!$D$8))*SIN(RADIANS(PARAMETERS!$D$9-C9778)/2)*SIN(RADIANS(PARAMETERS!$D$9-C9778)/2))))*2*3958.756</f>
        <v>1452.0923677376593</v>
      </c>
      <c r="F9778">
        <v>173.14317321777</v>
      </c>
      <c r="G9778">
        <v>200.43962097168</v>
      </c>
      <c r="H9778">
        <v>240.35758972168</v>
      </c>
      <c r="I9778">
        <v>275.76455688477</v>
      </c>
      <c r="J9778">
        <v>316.39639282227</v>
      </c>
      <c r="K9778" s="6">
        <f>IFERROR(EXP(TREND(LN($F$1:$J$1),LN(F9778:J9778),LN(Calculations!$B$3))),0)</f>
        <v>4.1621344727260208E-2</v>
      </c>
    </row>
    <row r="9779" spans="1:11" x14ac:dyDescent="0.35">
      <c r="A9779">
        <v>9776</v>
      </c>
      <c r="B9779" t="str">
        <f t="shared" si="152"/>
        <v>26-80</v>
      </c>
      <c r="C9779">
        <v>-80.153748756444003</v>
      </c>
      <c r="D9779">
        <v>26.396400470290001</v>
      </c>
      <c r="E9779">
        <f>ASIN(SQRT((SIN(RADIANS(PARAMETERS!$D$8-D9779)/2)*SIN(RADIANS(PARAMETERS!$D$8-D9779)/2))+(COS(RADIANS(D9779))*COS(RADIANS(PARAMETERS!$D$8))*SIN(RADIANS(PARAMETERS!$D$9-C9779)/2)*SIN(RADIANS(PARAMETERS!$D$9-C9779)/2))))*2*3958.756</f>
        <v>1466.9954362088583</v>
      </c>
      <c r="F9779">
        <v>171.51843261719</v>
      </c>
      <c r="G9779">
        <v>198.88966369629</v>
      </c>
      <c r="H9779">
        <v>238.32221984863</v>
      </c>
      <c r="I9779">
        <v>273.27740478516</v>
      </c>
      <c r="J9779">
        <v>313.36978149414</v>
      </c>
      <c r="K9779" s="6">
        <f>IFERROR(EXP(TREND(LN($F$1:$J$1),LN(F9779:J9779),LN(Calculations!$B$3))),0)</f>
        <v>3.9910754617694028E-2</v>
      </c>
    </row>
    <row r="9780" spans="1:11" x14ac:dyDescent="0.35">
      <c r="A9780">
        <v>9777</v>
      </c>
      <c r="B9780" t="str">
        <f t="shared" si="152"/>
        <v>26-80.5</v>
      </c>
      <c r="C9780">
        <v>-80.425070091345006</v>
      </c>
      <c r="D9780">
        <v>26.396400470290001</v>
      </c>
      <c r="E9780">
        <f>ASIN(SQRT((SIN(RADIANS(PARAMETERS!$D$8-D9780)/2)*SIN(RADIANS(PARAMETERS!$D$8-D9780)/2))+(COS(RADIANS(D9780))*COS(RADIANS(PARAMETERS!$D$8))*SIN(RADIANS(PARAMETERS!$D$9-C9780)/2)*SIN(RADIANS(PARAMETERS!$D$9-C9780)/2))))*2*3958.756</f>
        <v>1481.9530777445345</v>
      </c>
      <c r="F9780">
        <v>169.94050598145</v>
      </c>
      <c r="G9780">
        <v>197.3966217041</v>
      </c>
      <c r="H9780">
        <v>236.35363769531</v>
      </c>
      <c r="I9780">
        <v>270.86541748047</v>
      </c>
      <c r="J9780">
        <v>310.42764282227</v>
      </c>
      <c r="K9780" s="6">
        <f>IFERROR(EXP(TREND(LN($F$1:$J$1),LN(F9780:J9780),LN(Calculations!$B$3))),0)</f>
        <v>3.8306201485679113E-2</v>
      </c>
    </row>
    <row r="9781" spans="1:11" x14ac:dyDescent="0.35">
      <c r="A9781">
        <v>9778</v>
      </c>
      <c r="B9781" t="str">
        <f t="shared" si="152"/>
        <v>26-80.5</v>
      </c>
      <c r="C9781">
        <v>-80.696391426245995</v>
      </c>
      <c r="D9781">
        <v>26.396400470290001</v>
      </c>
      <c r="E9781">
        <f>ASIN(SQRT((SIN(RADIANS(PARAMETERS!$D$8-D9781)/2)*SIN(RADIANS(PARAMETERS!$D$8-D9781)/2))+(COS(RADIANS(D9781))*COS(RADIANS(PARAMETERS!$D$8))*SIN(RADIANS(PARAMETERS!$D$9-C9781)/2)*SIN(RADIANS(PARAMETERS!$D$9-C9781)/2))))*2*3958.756</f>
        <v>1496.9636115781359</v>
      </c>
      <c r="F9781">
        <v>168.44801330566</v>
      </c>
      <c r="G9781">
        <v>196.02772521973</v>
      </c>
      <c r="H9781">
        <v>234.55928039551</v>
      </c>
      <c r="I9781">
        <v>268.67520141602</v>
      </c>
      <c r="J9781">
        <v>307.76486206055</v>
      </c>
      <c r="K9781" s="6">
        <f>IFERROR(EXP(TREND(LN($F$1:$J$1),LN(F9781:J9781),LN(Calculations!$B$3))),0)</f>
        <v>3.6830602204339632E-2</v>
      </c>
    </row>
    <row r="9782" spans="1:11" x14ac:dyDescent="0.35">
      <c r="A9782">
        <v>9779</v>
      </c>
      <c r="B9782" t="str">
        <f t="shared" si="152"/>
        <v>26-81</v>
      </c>
      <c r="C9782">
        <v>-80.967712761146998</v>
      </c>
      <c r="D9782">
        <v>26.396400470290001</v>
      </c>
      <c r="E9782">
        <f>ASIN(SQRT((SIN(RADIANS(PARAMETERS!$D$8-D9782)/2)*SIN(RADIANS(PARAMETERS!$D$8-D9782)/2))+(COS(RADIANS(D9782))*COS(RADIANS(PARAMETERS!$D$8))*SIN(RADIANS(PARAMETERS!$D$9-C9782)/2)*SIN(RADIANS(PARAMETERS!$D$9-C9782)/2))))*2*3958.756</f>
        <v>1512.0254173411131</v>
      </c>
      <c r="F9782">
        <v>167.23263549805</v>
      </c>
      <c r="G9782">
        <v>194.86720275879</v>
      </c>
      <c r="H9782">
        <v>233.03076171875</v>
      </c>
      <c r="I9782">
        <v>266.80313110352</v>
      </c>
      <c r="J9782">
        <v>305.48159790039</v>
      </c>
      <c r="K9782" s="6">
        <f>IFERROR(EXP(TREND(LN($F$1:$J$1),LN(F9782:J9782),LN(Calculations!$B$3))),0)</f>
        <v>3.5659516267523068E-2</v>
      </c>
    </row>
    <row r="9783" spans="1:11" x14ac:dyDescent="0.35">
      <c r="A9783">
        <v>9780</v>
      </c>
      <c r="B9783" t="str">
        <f t="shared" si="152"/>
        <v>26-81</v>
      </c>
      <c r="C9783">
        <v>-81.239034096048002</v>
      </c>
      <c r="D9783">
        <v>26.396400470290001</v>
      </c>
      <c r="E9783">
        <f>ASIN(SQRT((SIN(RADIANS(PARAMETERS!$D$8-D9783)/2)*SIN(RADIANS(PARAMETERS!$D$8-D9783)/2))+(COS(RADIANS(D9783))*COS(RADIANS(PARAMETERS!$D$8))*SIN(RADIANS(PARAMETERS!$D$9-C9783)/2)*SIN(RADIANS(PARAMETERS!$D$9-C9783)/2))))*2*3958.756</f>
        <v>1527.1369326449558</v>
      </c>
      <c r="F9783">
        <v>166.43685913086</v>
      </c>
      <c r="G9783">
        <v>194.02499389648</v>
      </c>
      <c r="H9783">
        <v>231.93197631836</v>
      </c>
      <c r="I9783">
        <v>265.46524047852</v>
      </c>
      <c r="J9783">
        <v>303.85781860352</v>
      </c>
      <c r="K9783" s="6">
        <f>IFERROR(EXP(TREND(LN($F$1:$J$1),LN(F9783:J9783),LN(Calculations!$B$3))),0)</f>
        <v>3.4890537579154737E-2</v>
      </c>
    </row>
    <row r="9784" spans="1:11" x14ac:dyDescent="0.35">
      <c r="A9784">
        <v>9781</v>
      </c>
      <c r="B9784" t="str">
        <f t="shared" si="152"/>
        <v>26-81.5</v>
      </c>
      <c r="C9784">
        <v>-81.510355430949005</v>
      </c>
      <c r="D9784">
        <v>26.396400470290001</v>
      </c>
      <c r="E9784">
        <f>ASIN(SQRT((SIN(RADIANS(PARAMETERS!$D$8-D9784)/2)*SIN(RADIANS(PARAMETERS!$D$8-D9784)/2))+(COS(RADIANS(D9784))*COS(RADIANS(PARAMETERS!$D$8))*SIN(RADIANS(PARAMETERS!$D$9-C9784)/2)*SIN(RADIANS(PARAMETERS!$D$9-C9784)/2))))*2*3958.756</f>
        <v>1542.2966507592687</v>
      </c>
      <c r="F9784">
        <v>166.0484161377</v>
      </c>
      <c r="G9784">
        <v>193.57357788086</v>
      </c>
      <c r="H9784">
        <v>231.38148498535</v>
      </c>
      <c r="I9784">
        <v>264.82568359375</v>
      </c>
      <c r="J9784">
        <v>303.11486816406</v>
      </c>
      <c r="K9784" s="6">
        <f>IFERROR(EXP(TREND(LN($F$1:$J$1),LN(F9784:J9784),LN(Calculations!$B$3))),0)</f>
        <v>3.4491319618760147E-2</v>
      </c>
    </row>
    <row r="9785" spans="1:11" x14ac:dyDescent="0.35">
      <c r="A9785">
        <v>9782</v>
      </c>
      <c r="B9785" t="str">
        <f t="shared" si="152"/>
        <v>26-82</v>
      </c>
      <c r="C9785">
        <v>-81.781676765849994</v>
      </c>
      <c r="D9785">
        <v>26.396400470290001</v>
      </c>
      <c r="E9785">
        <f>ASIN(SQRT((SIN(RADIANS(PARAMETERS!$D$8-D9785)/2)*SIN(RADIANS(PARAMETERS!$D$8-D9785)/2))+(COS(RADIANS(D9785))*COS(RADIANS(PARAMETERS!$D$8))*SIN(RADIANS(PARAMETERS!$D$9-C9785)/2)*SIN(RADIANS(PARAMETERS!$D$9-C9785)/2))))*2*3958.756</f>
        <v>1557.5031183829503</v>
      </c>
      <c r="F9785">
        <v>165.72904968262</v>
      </c>
      <c r="G9785">
        <v>193.20742797852</v>
      </c>
      <c r="H9785">
        <v>230.94284057617</v>
      </c>
      <c r="I9785">
        <v>264.32287597656</v>
      </c>
      <c r="J9785">
        <v>302.53851318359</v>
      </c>
      <c r="K9785" s="6">
        <f>IFERROR(EXP(TREND(LN($F$1:$J$1),LN(F9785:J9785),LN(Calculations!$B$3))),0)</f>
        <v>3.4162187910372517E-2</v>
      </c>
    </row>
    <row r="9786" spans="1:11" x14ac:dyDescent="0.35">
      <c r="A9786">
        <v>9783</v>
      </c>
      <c r="B9786" t="str">
        <f t="shared" si="152"/>
        <v>26-82</v>
      </c>
      <c r="C9786">
        <v>-82.052998100750997</v>
      </c>
      <c r="D9786">
        <v>26.396400470290001</v>
      </c>
      <c r="E9786">
        <f>ASIN(SQRT((SIN(RADIANS(PARAMETERS!$D$8-D9786)/2)*SIN(RADIANS(PARAMETERS!$D$8-D9786)/2))+(COS(RADIANS(D9786))*COS(RADIANS(PARAMETERS!$D$8))*SIN(RADIANS(PARAMETERS!$D$9-C9786)/2)*SIN(RADIANS(PARAMETERS!$D$9-C9786)/2))))*2*3958.756</f>
        <v>1572.754933505508</v>
      </c>
      <c r="F9786">
        <v>165.67047119141</v>
      </c>
      <c r="G9786">
        <v>193.1817779541</v>
      </c>
      <c r="H9786">
        <v>230.97831726074</v>
      </c>
      <c r="I9786">
        <v>264.42129516602</v>
      </c>
      <c r="J9786">
        <v>302.71795654297</v>
      </c>
      <c r="K9786" s="6">
        <f>IFERROR(EXP(TREND(LN($F$1:$J$1),LN(F9786:J9786),LN(Calculations!$B$3))),0)</f>
        <v>3.4073224022912657E-2</v>
      </c>
    </row>
    <row r="9787" spans="1:11" x14ac:dyDescent="0.35">
      <c r="A9787">
        <v>9784</v>
      </c>
      <c r="B9787" t="str">
        <f t="shared" si="152"/>
        <v>26-82.5</v>
      </c>
      <c r="C9787">
        <v>-82.324319435652001</v>
      </c>
      <c r="D9787">
        <v>26.396400470290001</v>
      </c>
      <c r="E9787">
        <f>ASIN(SQRT((SIN(RADIANS(PARAMETERS!$D$8-D9787)/2)*SIN(RADIANS(PARAMETERS!$D$8-D9787)/2))+(COS(RADIANS(D9787))*COS(RADIANS(PARAMETERS!$D$8))*SIN(RADIANS(PARAMETERS!$D$9-C9787)/2)*SIN(RADIANS(PARAMETERS!$D$9-C9787)/2))))*2*3958.756</f>
        <v>1588.0507433555006</v>
      </c>
      <c r="F9787">
        <v>166.11006164551</v>
      </c>
      <c r="G9787">
        <v>193.76086425781</v>
      </c>
      <c r="H9787">
        <v>231.86071777344</v>
      </c>
      <c r="I9787">
        <v>265.59692382813</v>
      </c>
      <c r="J9787">
        <v>304.25421142578</v>
      </c>
      <c r="K9787" s="6">
        <f>IFERROR(EXP(TREND(LN($F$1:$J$1),LN(F9787:J9787),LN(Calculations!$B$3))),0)</f>
        <v>3.4432412262573826E-2</v>
      </c>
    </row>
    <row r="9788" spans="1:11" x14ac:dyDescent="0.35">
      <c r="A9788">
        <v>9785</v>
      </c>
      <c r="B9788" t="str">
        <f t="shared" si="152"/>
        <v>26-82.5</v>
      </c>
      <c r="C9788">
        <v>-82.595640770553004</v>
      </c>
      <c r="D9788">
        <v>26.396400470290001</v>
      </c>
      <c r="E9788">
        <f>ASIN(SQRT((SIN(RADIANS(PARAMETERS!$D$8-D9788)/2)*SIN(RADIANS(PARAMETERS!$D$8-D9788)/2))+(COS(RADIANS(D9788))*COS(RADIANS(PARAMETERS!$D$8))*SIN(RADIANS(PARAMETERS!$D$9-C9788)/2)*SIN(RADIANS(PARAMETERS!$D$9-C9788)/2))))*2*3958.756</f>
        <v>1603.3892424331225</v>
      </c>
      <c r="F9788">
        <v>167.21688842773</v>
      </c>
      <c r="G9788">
        <v>194.83003234863</v>
      </c>
      <c r="H9788">
        <v>233.40521240234</v>
      </c>
      <c r="I9788">
        <v>267.59594726563</v>
      </c>
      <c r="J9788">
        <v>306.80749511719</v>
      </c>
      <c r="K9788" s="6">
        <f>IFERROR(EXP(TREND(LN($F$1:$J$1),LN(F9788:J9788),LN(Calculations!$B$3))),0)</f>
        <v>3.5385212017339601E-2</v>
      </c>
    </row>
    <row r="9789" spans="1:11" x14ac:dyDescent="0.35">
      <c r="A9789">
        <v>9786</v>
      </c>
      <c r="B9789" t="str">
        <f t="shared" si="152"/>
        <v>26-83</v>
      </c>
      <c r="C9789">
        <v>-82.866962105453993</v>
      </c>
      <c r="D9789">
        <v>26.396400470290001</v>
      </c>
      <c r="E9789">
        <f>ASIN(SQRT((SIN(RADIANS(PARAMETERS!$D$8-D9789)/2)*SIN(RADIANS(PARAMETERS!$D$8-D9789)/2))+(COS(RADIANS(D9789))*COS(RADIANS(PARAMETERS!$D$8))*SIN(RADIANS(PARAMETERS!$D$9-C9789)/2)*SIN(RADIANS(PARAMETERS!$D$9-C9789)/2))))*2*3958.756</f>
        <v>1618.7691706239038</v>
      </c>
      <c r="F9789">
        <v>168.54249572754</v>
      </c>
      <c r="G9789">
        <v>196.05450439453</v>
      </c>
      <c r="H9789">
        <v>235.17948913574</v>
      </c>
      <c r="I9789">
        <v>269.89630126953</v>
      </c>
      <c r="J9789">
        <v>309.74969482422</v>
      </c>
      <c r="K9789" s="6">
        <f>IFERROR(EXP(TREND(LN($F$1:$J$1),LN(F9789:J9789),LN(Calculations!$B$3))),0)</f>
        <v>3.653777650957267E-2</v>
      </c>
    </row>
    <row r="9790" spans="1:11" x14ac:dyDescent="0.35">
      <c r="A9790">
        <v>9787</v>
      </c>
      <c r="B9790" t="str">
        <f t="shared" si="152"/>
        <v>26-83</v>
      </c>
      <c r="C9790">
        <v>-83.138283440354996</v>
      </c>
      <c r="D9790">
        <v>26.396400470290001</v>
      </c>
      <c r="E9790">
        <f>ASIN(SQRT((SIN(RADIANS(PARAMETERS!$D$8-D9790)/2)*SIN(RADIANS(PARAMETERS!$D$8-D9790)/2))+(COS(RADIANS(D9790))*COS(RADIANS(PARAMETERS!$D$8))*SIN(RADIANS(PARAMETERS!$D$9-C9790)/2)*SIN(RADIANS(PARAMETERS!$D$9-C9790)/2))))*2*3958.756</f>
        <v>1634.1893113905953</v>
      </c>
      <c r="F9790">
        <v>169.80262756348</v>
      </c>
      <c r="G9790">
        <v>197.25148010254</v>
      </c>
      <c r="H9790">
        <v>236.95721435547</v>
      </c>
      <c r="I9790">
        <v>272.23300170898</v>
      </c>
      <c r="J9790">
        <v>312.771484375</v>
      </c>
      <c r="K9790" s="6">
        <f>IFERROR(EXP(TREND(LN($F$1:$J$1),LN(F9790:J9790),LN(Calculations!$B$3))),0)</f>
        <v>3.7623726914784203E-2</v>
      </c>
    </row>
    <row r="9791" spans="1:11" x14ac:dyDescent="0.35">
      <c r="A9791">
        <v>9788</v>
      </c>
      <c r="B9791" t="str">
        <f t="shared" si="152"/>
        <v>26-83.5</v>
      </c>
      <c r="C9791">
        <v>-83.409604775255005</v>
      </c>
      <c r="D9791">
        <v>26.396400470290001</v>
      </c>
      <c r="E9791">
        <f>ASIN(SQRT((SIN(RADIANS(PARAMETERS!$D$8-D9791)/2)*SIN(RADIANS(PARAMETERS!$D$8-D9791)/2))+(COS(RADIANS(D9791))*COS(RADIANS(PARAMETERS!$D$8))*SIN(RADIANS(PARAMETERS!$D$9-C9791)/2)*SIN(RADIANS(PARAMETERS!$D$9-C9791)/2))))*2*3958.756</f>
        <v>1649.6484900402131</v>
      </c>
      <c r="F9791">
        <v>170.92791748047</v>
      </c>
      <c r="G9791">
        <v>198.29824829102</v>
      </c>
      <c r="H9791">
        <v>238.52142333984</v>
      </c>
      <c r="I9791">
        <v>274.29580688477</v>
      </c>
      <c r="J9791">
        <v>315.44589233398</v>
      </c>
      <c r="K9791" s="6">
        <f>IFERROR(EXP(TREND(LN($F$1:$J$1),LN(F9791:J9791),LN(Calculations!$B$3))),0)</f>
        <v>3.85988422879327E-2</v>
      </c>
    </row>
    <row r="9792" spans="1:11" x14ac:dyDescent="0.35">
      <c r="A9792">
        <v>9789</v>
      </c>
      <c r="B9792" t="str">
        <f t="shared" si="152"/>
        <v>26-83.5</v>
      </c>
      <c r="C9792">
        <v>-83.680926110155994</v>
      </c>
      <c r="D9792">
        <v>26.396400470290001</v>
      </c>
      <c r="E9792">
        <f>ASIN(SQRT((SIN(RADIANS(PARAMETERS!$D$8-D9792)/2)*SIN(RADIANS(PARAMETERS!$D$8-D9792)/2))+(COS(RADIANS(D9792))*COS(RADIANS(PARAMETERS!$D$8))*SIN(RADIANS(PARAMETERS!$D$9-C9792)/2)*SIN(RADIANS(PARAMETERS!$D$9-C9792)/2))))*2*3958.756</f>
        <v>1665.1455720637414</v>
      </c>
      <c r="F9792">
        <v>172.00857543945</v>
      </c>
      <c r="G9792">
        <v>199.30226135254</v>
      </c>
      <c r="H9792">
        <v>240.02777099609</v>
      </c>
      <c r="I9792">
        <v>276.28649902344</v>
      </c>
      <c r="J9792">
        <v>318.03109741211</v>
      </c>
      <c r="K9792" s="6">
        <f>IFERROR(EXP(TREND(LN($F$1:$J$1),LN(F9792:J9792),LN(Calculations!$B$3))),0)</f>
        <v>3.9541552375955628E-2</v>
      </c>
    </row>
    <row r="9793" spans="1:11" x14ac:dyDescent="0.35">
      <c r="A9793">
        <v>9790</v>
      </c>
      <c r="B9793" t="str">
        <f t="shared" si="152"/>
        <v>26-84</v>
      </c>
      <c r="C9793">
        <v>-83.952247445056997</v>
      </c>
      <c r="D9793">
        <v>26.396400470290001</v>
      </c>
      <c r="E9793">
        <f>ASIN(SQRT((SIN(RADIANS(PARAMETERS!$D$8-D9793)/2)*SIN(RADIANS(PARAMETERS!$D$8-D9793)/2))+(COS(RADIANS(D9793))*COS(RADIANS(PARAMETERS!$D$8))*SIN(RADIANS(PARAMETERS!$D$9-C9793)/2)*SIN(RADIANS(PARAMETERS!$D$9-C9793)/2))))*2*3958.756</f>
        <v>1680.6794615448032</v>
      </c>
      <c r="F9793">
        <v>173.10493469238</v>
      </c>
      <c r="G9793">
        <v>200.32629394531</v>
      </c>
      <c r="H9793">
        <v>241.56813049316</v>
      </c>
      <c r="I9793">
        <v>278.32525634766</v>
      </c>
      <c r="J9793">
        <v>320.68206787109</v>
      </c>
      <c r="K9793" s="6">
        <f>IFERROR(EXP(TREND(LN($F$1:$J$1),LN(F9793:J9793),LN(Calculations!$B$3))),0)</f>
        <v>4.0504927833991199E-2</v>
      </c>
    </row>
    <row r="9794" spans="1:11" x14ac:dyDescent="0.35">
      <c r="A9794">
        <v>9791</v>
      </c>
      <c r="B9794" t="str">
        <f t="shared" si="152"/>
        <v>26-84</v>
      </c>
      <c r="C9794">
        <v>-84.223568779958001</v>
      </c>
      <c r="D9794">
        <v>26.396400470290001</v>
      </c>
      <c r="E9794">
        <f>ASIN(SQRT((SIN(RADIANS(PARAMETERS!$D$8-D9794)/2)*SIN(RADIANS(PARAMETERS!$D$8-D9794)/2))+(COS(RADIANS(D9794))*COS(RADIANS(PARAMETERS!$D$8))*SIN(RADIANS(PARAMETERS!$D$9-C9794)/2)*SIN(RADIANS(PARAMETERS!$D$9-C9794)/2))))*2*3958.756</f>
        <v>1696.2490996356755</v>
      </c>
      <c r="F9794">
        <v>174.17474365234</v>
      </c>
      <c r="G9794">
        <v>201.29223632813</v>
      </c>
      <c r="H9794">
        <v>243.01091003418</v>
      </c>
      <c r="I9794">
        <v>280.22787475586</v>
      </c>
      <c r="J9794">
        <v>323.14916992188</v>
      </c>
      <c r="K9794" s="6">
        <f>IFERROR(EXP(TREND(LN($F$1:$J$1),LN(F9794:J9794),LN(Calculations!$B$3))),0)</f>
        <v>4.146336127818271E-2</v>
      </c>
    </row>
    <row r="9795" spans="1:11" x14ac:dyDescent="0.35">
      <c r="A9795">
        <v>9792</v>
      </c>
      <c r="B9795" t="str">
        <f t="shared" si="152"/>
        <v>26-84.5</v>
      </c>
      <c r="C9795">
        <v>-84.494890114859004</v>
      </c>
      <c r="D9795">
        <v>26.396400470290001</v>
      </c>
      <c r="E9795">
        <f>ASIN(SQRT((SIN(RADIANS(PARAMETERS!$D$8-D9795)/2)*SIN(RADIANS(PARAMETERS!$D$8-D9795)/2))+(COS(RADIANS(D9795))*COS(RADIANS(PARAMETERS!$D$8))*SIN(RADIANS(PARAMETERS!$D$9-C9795)/2)*SIN(RADIANS(PARAMETERS!$D$9-C9795)/2))))*2*3958.756</f>
        <v>1711.8534630971262</v>
      </c>
      <c r="F9795">
        <v>175.02610778809</v>
      </c>
      <c r="G9795">
        <v>202.11599731445</v>
      </c>
      <c r="H9795">
        <v>244.26560974121</v>
      </c>
      <c r="I9795">
        <v>281.90017700195</v>
      </c>
      <c r="J9795">
        <v>325.33615112305</v>
      </c>
      <c r="K9795" s="6">
        <f>IFERROR(EXP(TREND(LN($F$1:$J$1),LN(F9795:J9795),LN(Calculations!$B$3))),0)</f>
        <v>4.2212248841296124E-2</v>
      </c>
    </row>
    <row r="9796" spans="1:11" x14ac:dyDescent="0.35">
      <c r="A9796">
        <v>9793</v>
      </c>
      <c r="B9796" t="str">
        <f t="shared" si="152"/>
        <v>26-85</v>
      </c>
      <c r="C9796">
        <v>-84.766211449759993</v>
      </c>
      <c r="D9796">
        <v>26.396400470290001</v>
      </c>
      <c r="E9796">
        <f>ASIN(SQRT((SIN(RADIANS(PARAMETERS!$D$8-D9796)/2)*SIN(RADIANS(PARAMETERS!$D$8-D9796)/2))+(COS(RADIANS(D9796))*COS(RADIANS(PARAMETERS!$D$8))*SIN(RADIANS(PARAMETERS!$D$9-C9796)/2)*SIN(RADIANS(PARAMETERS!$D$9-C9796)/2))))*2*3958.756</f>
        <v>1727.4915628997946</v>
      </c>
      <c r="F9796">
        <v>175.5630645752</v>
      </c>
      <c r="G9796">
        <v>202.76055908203</v>
      </c>
      <c r="H9796">
        <v>245.28712463379</v>
      </c>
      <c r="I9796">
        <v>283.29016113281</v>
      </c>
      <c r="J9796">
        <v>327.18319702148</v>
      </c>
      <c r="K9796" s="6">
        <f>IFERROR(EXP(TREND(LN($F$1:$J$1),LN(F9796:J9796),LN(Calculations!$B$3))),0)</f>
        <v>4.2647550591793391E-2</v>
      </c>
    </row>
    <row r="9797" spans="1:11" x14ac:dyDescent="0.35">
      <c r="A9797">
        <v>9794</v>
      </c>
      <c r="B9797" t="str">
        <f t="shared" ref="B9797:B9860" si="153">MROUND(D9797,1)&amp;MROUND(C9797,-0.5)</f>
        <v>26-85</v>
      </c>
      <c r="C9797">
        <v>-85.037532784660996</v>
      </c>
      <c r="D9797">
        <v>26.396400470290001</v>
      </c>
      <c r="E9797">
        <f>ASIN(SQRT((SIN(RADIANS(PARAMETERS!$D$8-D9797)/2)*SIN(RADIANS(PARAMETERS!$D$8-D9797)/2))+(COS(RADIANS(D9797))*COS(RADIANS(PARAMETERS!$D$8))*SIN(RADIANS(PARAMETERS!$D$9-C9797)/2)*SIN(RADIANS(PARAMETERS!$D$9-C9797)/2))))*2*3958.756</f>
        <v>1743.1624428845298</v>
      </c>
      <c r="F9797">
        <v>175.74049377441</v>
      </c>
      <c r="G9797">
        <v>203.07063293457</v>
      </c>
      <c r="H9797">
        <v>245.83004760742</v>
      </c>
      <c r="I9797">
        <v>284.06353759766</v>
      </c>
      <c r="J9797">
        <v>328.2451171875</v>
      </c>
      <c r="K9797" s="6">
        <f>IFERROR(EXP(TREND(LN($F$1:$J$1),LN(F9797:J9797),LN(Calculations!$B$3))),0)</f>
        <v>4.2739186364834147E-2</v>
      </c>
    </row>
    <row r="9798" spans="1:11" x14ac:dyDescent="0.35">
      <c r="A9798">
        <v>9795</v>
      </c>
      <c r="B9798" t="str">
        <f t="shared" si="153"/>
        <v>26-85.5</v>
      </c>
      <c r="C9798">
        <v>-85.308854119562</v>
      </c>
      <c r="D9798">
        <v>26.396400470290001</v>
      </c>
      <c r="E9798">
        <f>ASIN(SQRT((SIN(RADIANS(PARAMETERS!$D$8-D9798)/2)*SIN(RADIANS(PARAMETERS!$D$8-D9798)/2))+(COS(RADIANS(D9798))*COS(RADIANS(PARAMETERS!$D$8))*SIN(RADIANS(PARAMETERS!$D$9-C9798)/2)*SIN(RADIANS(PARAMETERS!$D$9-C9798)/2))))*2*3958.756</f>
        <v>1758.8651784792264</v>
      </c>
      <c r="F9798">
        <v>175.89292907715</v>
      </c>
      <c r="G9798">
        <v>203.34309387207</v>
      </c>
      <c r="H9798">
        <v>246.31365966797</v>
      </c>
      <c r="I9798">
        <v>284.75643920898</v>
      </c>
      <c r="J9798">
        <v>329.20034790039</v>
      </c>
      <c r="K9798" s="6">
        <f>IFERROR(EXP(TREND(LN($F$1:$J$1),LN(F9798:J9798),LN(Calculations!$B$3))),0)</f>
        <v>4.2811049678868077E-2</v>
      </c>
    </row>
    <row r="9799" spans="1:11" x14ac:dyDescent="0.35">
      <c r="A9799">
        <v>9796</v>
      </c>
      <c r="B9799" t="str">
        <f t="shared" si="153"/>
        <v>26-85.5</v>
      </c>
      <c r="C9799">
        <v>-85.580175454463003</v>
      </c>
      <c r="D9799">
        <v>26.396400470290001</v>
      </c>
      <c r="E9799">
        <f>ASIN(SQRT((SIN(RADIANS(PARAMETERS!$D$8-D9799)/2)*SIN(RADIANS(PARAMETERS!$D$8-D9799)/2))+(COS(RADIANS(D9799))*COS(RADIANS(PARAMETERS!$D$8))*SIN(RADIANS(PARAMETERS!$D$9-C9799)/2)*SIN(RADIANS(PARAMETERS!$D$9-C9799)/2))))*2*3958.756</f>
        <v>1774.5988754698001</v>
      </c>
      <c r="F9799">
        <v>176.08200073242</v>
      </c>
      <c r="G9799">
        <v>203.65641784668</v>
      </c>
      <c r="H9799">
        <v>246.84457397461</v>
      </c>
      <c r="I9799">
        <v>285.50228881836</v>
      </c>
      <c r="J9799">
        <v>330.21502685547</v>
      </c>
      <c r="K9799" s="6">
        <f>IFERROR(EXP(TREND(LN($F$1:$J$1),LN(F9799:J9799),LN(Calculations!$B$3))),0)</f>
        <v>4.2926779832405886E-2</v>
      </c>
    </row>
    <row r="9800" spans="1:11" x14ac:dyDescent="0.35">
      <c r="A9800">
        <v>9797</v>
      </c>
      <c r="B9800" t="str">
        <f t="shared" si="153"/>
        <v>26-86</v>
      </c>
      <c r="C9800">
        <v>-85.851496789364006</v>
      </c>
      <c r="D9800">
        <v>26.396400470290001</v>
      </c>
      <c r="E9800">
        <f>ASIN(SQRT((SIN(RADIANS(PARAMETERS!$D$8-D9800)/2)*SIN(RADIANS(PARAMETERS!$D$8-D9800)/2))+(COS(RADIANS(D9800))*COS(RADIANS(PARAMETERS!$D$8))*SIN(RADIANS(PARAMETERS!$D$9-C9800)/2)*SIN(RADIANS(PARAMETERS!$D$9-C9800)/2))))*2*3958.756</f>
        <v>1790.3626688229979</v>
      </c>
      <c r="F9800">
        <v>176.21813964844</v>
      </c>
      <c r="G9800">
        <v>203.87020874023</v>
      </c>
      <c r="H9800">
        <v>247.19366455078</v>
      </c>
      <c r="I9800">
        <v>285.98452758789</v>
      </c>
      <c r="J9800">
        <v>330.86337280273</v>
      </c>
      <c r="K9800" s="6">
        <f>IFERROR(EXP(TREND(LN($F$1:$J$1),LN(F9800:J9800),LN(Calculations!$B$3))),0)</f>
        <v>4.3022966579813665E-2</v>
      </c>
    </row>
    <row r="9801" spans="1:11" x14ac:dyDescent="0.35">
      <c r="A9801">
        <v>9798</v>
      </c>
      <c r="B9801" t="str">
        <f t="shared" si="153"/>
        <v>26-86</v>
      </c>
      <c r="C9801">
        <v>-86.122818124264995</v>
      </c>
      <c r="D9801">
        <v>26.396400470290001</v>
      </c>
      <c r="E9801">
        <f>ASIN(SQRT((SIN(RADIANS(PARAMETERS!$D$8-D9801)/2)*SIN(RADIANS(PARAMETERS!$D$8-D9801)/2))+(COS(RADIANS(D9801))*COS(RADIANS(PARAMETERS!$D$8))*SIN(RADIANS(PARAMETERS!$D$9-C9801)/2)*SIN(RADIANS(PARAMETERS!$D$9-C9801)/2))))*2*3958.756</f>
        <v>1806.1557215588448</v>
      </c>
      <c r="F9801">
        <v>176.37661743164</v>
      </c>
      <c r="G9801">
        <v>204.08972167969</v>
      </c>
      <c r="H9801">
        <v>247.5177154541</v>
      </c>
      <c r="I9801">
        <v>286.41003417969</v>
      </c>
      <c r="J9801">
        <v>331.41409301758</v>
      </c>
      <c r="K9801" s="6">
        <f>IFERROR(EXP(TREND(LN($F$1:$J$1),LN(F9801:J9801),LN(Calculations!$B$3))),0)</f>
        <v>4.3167016591575208E-2</v>
      </c>
    </row>
    <row r="9802" spans="1:11" x14ac:dyDescent="0.35">
      <c r="A9802">
        <v>9799</v>
      </c>
      <c r="B9802" t="str">
        <f t="shared" si="153"/>
        <v>26-86.5</v>
      </c>
      <c r="C9802">
        <v>-86.394139459165999</v>
      </c>
      <c r="D9802">
        <v>26.396400470290001</v>
      </c>
      <c r="E9802">
        <f>ASIN(SQRT((SIN(RADIANS(PARAMETERS!$D$8-D9802)/2)*SIN(RADIANS(PARAMETERS!$D$8-D9802)/2))+(COS(RADIANS(D9802))*COS(RADIANS(PARAMETERS!$D$8))*SIN(RADIANS(PARAMETERS!$D$9-C9802)/2)*SIN(RADIANS(PARAMETERS!$D$9-C9802)/2))))*2*3958.756</f>
        <v>1821.9772236705971</v>
      </c>
      <c r="F9802">
        <v>176.56439208984</v>
      </c>
      <c r="G9802">
        <v>204.32138061523</v>
      </c>
      <c r="H9802">
        <v>247.82194519043</v>
      </c>
      <c r="I9802">
        <v>286.78268432617</v>
      </c>
      <c r="J9802">
        <v>331.86929321289</v>
      </c>
      <c r="K9802" s="6">
        <f>IFERROR(EXP(TREND(LN($F$1:$J$1),LN(F9802:J9802),LN(Calculations!$B$3))),0)</f>
        <v>4.3369165174466359E-2</v>
      </c>
    </row>
    <row r="9803" spans="1:11" x14ac:dyDescent="0.35">
      <c r="A9803">
        <v>9800</v>
      </c>
      <c r="B9803" t="str">
        <f t="shared" si="153"/>
        <v>26-86.5</v>
      </c>
      <c r="C9803">
        <v>-86.665460794067002</v>
      </c>
      <c r="D9803">
        <v>26.396400470290001</v>
      </c>
      <c r="E9803">
        <f>ASIN(SQRT((SIN(RADIANS(PARAMETERS!$D$8-D9803)/2)*SIN(RADIANS(PARAMETERS!$D$8-D9803)/2))+(COS(RADIANS(D9803))*COS(RADIANS(PARAMETERS!$D$8))*SIN(RADIANS(PARAMETERS!$D$9-C9803)/2)*SIN(RADIANS(PARAMETERS!$D$9-C9803)/2))))*2*3958.756</f>
        <v>1837.8263910901469</v>
      </c>
      <c r="F9803">
        <v>176.6854095459</v>
      </c>
      <c r="G9803">
        <v>204.44564819336</v>
      </c>
      <c r="H9803">
        <v>247.94779968262</v>
      </c>
      <c r="I9803">
        <v>286.90689086914</v>
      </c>
      <c r="J9803">
        <v>331.98867797852</v>
      </c>
      <c r="K9803" s="6">
        <f>IFERROR(EXP(TREND(LN($F$1:$J$1),LN(F9803:J9803),LN(Calculations!$B$3))),0)</f>
        <v>4.3527670195209339E-2</v>
      </c>
    </row>
    <row r="9804" spans="1:11" x14ac:dyDescent="0.35">
      <c r="A9804">
        <v>9801</v>
      </c>
      <c r="B9804" t="str">
        <f t="shared" si="153"/>
        <v>26-87</v>
      </c>
      <c r="C9804">
        <v>-86.936782128968005</v>
      </c>
      <c r="D9804">
        <v>26.396400470290001</v>
      </c>
      <c r="E9804">
        <f>ASIN(SQRT((SIN(RADIANS(PARAMETERS!$D$8-D9804)/2)*SIN(RADIANS(PARAMETERS!$D$8-D9804)/2))+(COS(RADIANS(D9804))*COS(RADIANS(PARAMETERS!$D$8))*SIN(RADIANS(PARAMETERS!$D$9-C9804)/2)*SIN(RADIANS(PARAMETERS!$D$9-C9804)/2))))*2*3958.756</f>
        <v>1853.7024646969235</v>
      </c>
      <c r="F9804">
        <v>176.81378173828</v>
      </c>
      <c r="G9804">
        <v>204.58889770508</v>
      </c>
      <c r="H9804">
        <v>248.11358642578</v>
      </c>
      <c r="I9804">
        <v>287.09222412109</v>
      </c>
      <c r="J9804">
        <v>332.1960144043</v>
      </c>
      <c r="K9804" s="6">
        <f>IFERROR(EXP(TREND(LN($F$1:$J$1),LN(F9804:J9804),LN(Calculations!$B$3))),0)</f>
        <v>4.3683294432050511E-2</v>
      </c>
    </row>
    <row r="9805" spans="1:11" x14ac:dyDescent="0.35">
      <c r="A9805">
        <v>9802</v>
      </c>
      <c r="B9805" t="str">
        <f t="shared" si="153"/>
        <v>26-87</v>
      </c>
      <c r="C9805">
        <v>-87.208103463868994</v>
      </c>
      <c r="D9805">
        <v>26.396400470290001</v>
      </c>
      <c r="E9805">
        <f>ASIN(SQRT((SIN(RADIANS(PARAMETERS!$D$8-D9805)/2)*SIN(RADIANS(PARAMETERS!$D$8-D9805)/2))+(COS(RADIANS(D9805))*COS(RADIANS(PARAMETERS!$D$8))*SIN(RADIANS(PARAMETERS!$D$9-C9805)/2)*SIN(RADIANS(PARAMETERS!$D$9-C9805)/2))))*2*3958.756</f>
        <v>1869.6047093683942</v>
      </c>
      <c r="F9805">
        <v>176.94410705566</v>
      </c>
      <c r="G9805">
        <v>204.74482727051</v>
      </c>
      <c r="H9805">
        <v>248.31153869629</v>
      </c>
      <c r="I9805">
        <v>287.32955932617</v>
      </c>
      <c r="J9805">
        <v>332.48077392578</v>
      </c>
      <c r="K9805" s="6">
        <f>IFERROR(EXP(TREND(LN($F$1:$J$1),LN(F9805:J9805),LN(Calculations!$B$3))),0)</f>
        <v>4.3829548508524559E-2</v>
      </c>
    </row>
    <row r="9806" spans="1:11" x14ac:dyDescent="0.35">
      <c r="A9806">
        <v>9803</v>
      </c>
      <c r="B9806" t="str">
        <f t="shared" si="153"/>
        <v>26-87.5</v>
      </c>
      <c r="C9806">
        <v>-87.479424798769998</v>
      </c>
      <c r="D9806">
        <v>26.396400470290001</v>
      </c>
      <c r="E9806">
        <f>ASIN(SQRT((SIN(RADIANS(PARAMETERS!$D$8-D9806)/2)*SIN(RADIANS(PARAMETERS!$D$8-D9806)/2))+(COS(RADIANS(D9806))*COS(RADIANS(PARAMETERS!$D$8))*SIN(RADIANS(PARAMETERS!$D$9-C9806)/2)*SIN(RADIANS(PARAMETERS!$D$9-C9806)/2))))*2*3958.756</f>
        <v>1885.5324130703516</v>
      </c>
      <c r="F9806">
        <v>176.97695922852</v>
      </c>
      <c r="G9806">
        <v>204.77799987793</v>
      </c>
      <c r="H9806">
        <v>248.34451293945</v>
      </c>
      <c r="I9806">
        <v>287.36178588867</v>
      </c>
      <c r="J9806">
        <v>332.51162719727</v>
      </c>
      <c r="K9806" s="6">
        <f>IFERROR(EXP(TREND(LN($F$1:$J$1),LN(F9806:J9806),LN(Calculations!$B$3))),0)</f>
        <v>4.3872994277586654E-2</v>
      </c>
    </row>
    <row r="9807" spans="1:11" x14ac:dyDescent="0.35">
      <c r="A9807">
        <v>9804</v>
      </c>
      <c r="B9807" t="str">
        <f t="shared" si="153"/>
        <v>26-88</v>
      </c>
      <c r="C9807">
        <v>-87.750746133671001</v>
      </c>
      <c r="D9807">
        <v>26.396400470290001</v>
      </c>
      <c r="E9807">
        <f>ASIN(SQRT((SIN(RADIANS(PARAMETERS!$D$8-D9807)/2)*SIN(RADIANS(PARAMETERS!$D$8-D9807)/2))+(COS(RADIANS(D9807))*COS(RADIANS(PARAMETERS!$D$8))*SIN(RADIANS(PARAMETERS!$D$9-C9807)/2)*SIN(RADIANS(PARAMETERS!$D$9-C9807)/2))))*2*3958.756</f>
        <v>1901.4848859852414</v>
      </c>
      <c r="F9807">
        <v>176.95962524414</v>
      </c>
      <c r="G9807">
        <v>204.76573181152</v>
      </c>
      <c r="H9807">
        <v>248.34248352051</v>
      </c>
      <c r="I9807">
        <v>287.37106323242</v>
      </c>
      <c r="J9807">
        <v>332.5361328125</v>
      </c>
      <c r="K9807" s="6">
        <f>IFERROR(EXP(TREND(LN($F$1:$J$1),LN(F9807:J9807),LN(Calculations!$B$3))),0)</f>
        <v>4.3842990045625162E-2</v>
      </c>
    </row>
    <row r="9808" spans="1:11" x14ac:dyDescent="0.35">
      <c r="A9808">
        <v>9805</v>
      </c>
      <c r="B9808" t="str">
        <f t="shared" si="153"/>
        <v>26-88</v>
      </c>
      <c r="C9808">
        <v>-88.022067468572004</v>
      </c>
      <c r="D9808">
        <v>26.396400470290001</v>
      </c>
      <c r="E9808">
        <f>ASIN(SQRT((SIN(RADIANS(PARAMETERS!$D$8-D9808)/2)*SIN(RADIANS(PARAMETERS!$D$8-D9808)/2))+(COS(RADIANS(D9808))*COS(RADIANS(PARAMETERS!$D$8))*SIN(RADIANS(PARAMETERS!$D$9-C9808)/2)*SIN(RADIANS(PARAMETERS!$D$9-C9808)/2))))*2*3958.756</f>
        <v>1917.4614596768745</v>
      </c>
      <c r="F9808">
        <v>176.87507629395</v>
      </c>
      <c r="G9808">
        <v>204.68365478516</v>
      </c>
      <c r="H9808">
        <v>248.26858520508</v>
      </c>
      <c r="I9808">
        <v>287.30828857422</v>
      </c>
      <c r="J9808">
        <v>332.49017333984</v>
      </c>
      <c r="K9808" s="6">
        <f>IFERROR(EXP(TREND(LN($F$1:$J$1),LN(F9808:J9808),LN(Calculations!$B$3))),0)</f>
        <v>4.3724967022067164E-2</v>
      </c>
    </row>
    <row r="9809" spans="1:11" x14ac:dyDescent="0.35">
      <c r="A9809">
        <v>9806</v>
      </c>
      <c r="B9809" t="str">
        <f t="shared" si="153"/>
        <v>26-88.5</v>
      </c>
      <c r="C9809">
        <v>-88.293388803472993</v>
      </c>
      <c r="D9809">
        <v>26.396400470290001</v>
      </c>
      <c r="E9809">
        <f>ASIN(SQRT((SIN(RADIANS(PARAMETERS!$D$8-D9809)/2)*SIN(RADIANS(PARAMETERS!$D$8-D9809)/2))+(COS(RADIANS(D9809))*COS(RADIANS(PARAMETERS!$D$8))*SIN(RADIANS(PARAMETERS!$D$9-C9809)/2)*SIN(RADIANS(PARAMETERS!$D$9-C9809)/2))))*2*3958.756</f>
        <v>1933.4614862899236</v>
      </c>
      <c r="F9809">
        <v>176.64779663086</v>
      </c>
      <c r="G9809">
        <v>204.42416381836</v>
      </c>
      <c r="H9809">
        <v>247.95985412598</v>
      </c>
      <c r="I9809">
        <v>286.95663452148</v>
      </c>
      <c r="J9809">
        <v>332.09002685547</v>
      </c>
      <c r="K9809" s="6">
        <f>IFERROR(EXP(TREND(LN($F$1:$J$1),LN(F9809:J9809),LN(Calculations!$B$3))),0)</f>
        <v>4.3454351265502317E-2</v>
      </c>
    </row>
    <row r="9810" spans="1:11" x14ac:dyDescent="0.35">
      <c r="A9810">
        <v>9807</v>
      </c>
      <c r="B9810" t="str">
        <f t="shared" si="153"/>
        <v>26-88.5</v>
      </c>
      <c r="C9810">
        <v>-88.564710138373997</v>
      </c>
      <c r="D9810">
        <v>26.396400470290001</v>
      </c>
      <c r="E9810">
        <f>ASIN(SQRT((SIN(RADIANS(PARAMETERS!$D$8-D9810)/2)*SIN(RADIANS(PARAMETERS!$D$8-D9810)/2))+(COS(RADIANS(D9810))*COS(RADIANS(PARAMETERS!$D$8))*SIN(RADIANS(PARAMETERS!$D$9-C9810)/2)*SIN(RADIANS(PARAMETERS!$D$9-C9810)/2))))*2*3958.756</f>
        <v>1949.4843377826621</v>
      </c>
      <c r="F9810">
        <v>176.3779296875</v>
      </c>
      <c r="G9810">
        <v>204.13612365723</v>
      </c>
      <c r="H9810">
        <v>247.64990234375</v>
      </c>
      <c r="I9810">
        <v>286.63290405273</v>
      </c>
      <c r="J9810">
        <v>331.75634765625</v>
      </c>
      <c r="K9810" s="6">
        <f>IFERROR(EXP(TREND(LN($F$1:$J$1),LN(F9810:J9810),LN(Calculations!$B$3))),0)</f>
        <v>4.3112424527705868E-2</v>
      </c>
    </row>
    <row r="9811" spans="1:11" x14ac:dyDescent="0.35">
      <c r="A9811">
        <v>9808</v>
      </c>
      <c r="B9811" t="str">
        <f t="shared" si="153"/>
        <v>26-89</v>
      </c>
      <c r="C9811">
        <v>-88.836031473275</v>
      </c>
      <c r="D9811">
        <v>26.396400470290001</v>
      </c>
      <c r="E9811">
        <f>ASIN(SQRT((SIN(RADIANS(PARAMETERS!$D$8-D9811)/2)*SIN(RADIANS(PARAMETERS!$D$8-D9811)/2))+(COS(RADIANS(D9811))*COS(RADIANS(PARAMETERS!$D$8))*SIN(RADIANS(PARAMETERS!$D$9-C9811)/2)*SIN(RADIANS(PARAMETERS!$D$9-C9811)/2))))*2*3958.756</f>
        <v>1965.5294051914948</v>
      </c>
      <c r="F9811">
        <v>176.05383300781</v>
      </c>
      <c r="G9811">
        <v>203.80183410645</v>
      </c>
      <c r="H9811">
        <v>247.31056213379</v>
      </c>
      <c r="I9811">
        <v>286.29876708984</v>
      </c>
      <c r="J9811">
        <v>331.43804931641</v>
      </c>
      <c r="K9811" s="6">
        <f>IFERROR(EXP(TREND(LN($F$1:$J$1),LN(F9811:J9811),LN(Calculations!$B$3))),0)</f>
        <v>4.2692570918589738E-2</v>
      </c>
    </row>
    <row r="9812" spans="1:11" x14ac:dyDescent="0.35">
      <c r="A9812">
        <v>9809</v>
      </c>
      <c r="B9812" t="str">
        <f t="shared" si="153"/>
        <v>26-89</v>
      </c>
      <c r="C9812">
        <v>-89.107352808176003</v>
      </c>
      <c r="D9812">
        <v>26.396400470290001</v>
      </c>
      <c r="E9812">
        <f>ASIN(SQRT((SIN(RADIANS(PARAMETERS!$D$8-D9812)/2)*SIN(RADIANS(PARAMETERS!$D$8-D9812)/2))+(COS(RADIANS(D9812))*COS(RADIANS(PARAMETERS!$D$8))*SIN(RADIANS(PARAMETERS!$D$9-C9812)/2)*SIN(RADIANS(PARAMETERS!$D$9-C9812)/2))))*2*3958.756</f>
        <v>1981.5960979258771</v>
      </c>
      <c r="F9812">
        <v>175.62335205078</v>
      </c>
      <c r="G9812">
        <v>203.34158325195</v>
      </c>
      <c r="H9812">
        <v>246.81381225586</v>
      </c>
      <c r="I9812">
        <v>285.77841186523</v>
      </c>
      <c r="J9812">
        <v>330.89956665039</v>
      </c>
      <c r="K9812" s="6">
        <f>IFERROR(EXP(TREND(LN($F$1:$J$1),LN(F9812:J9812),LN(Calculations!$B$3))),0)</f>
        <v>4.2159252888092684E-2</v>
      </c>
    </row>
    <row r="9813" spans="1:11" x14ac:dyDescent="0.35">
      <c r="A9813">
        <v>9810</v>
      </c>
      <c r="B9813" t="str">
        <f t="shared" si="153"/>
        <v>26-89.5</v>
      </c>
      <c r="C9813">
        <v>-89.378674143077006</v>
      </c>
      <c r="D9813">
        <v>26.396400470290001</v>
      </c>
      <c r="E9813">
        <f>ASIN(SQRT((SIN(RADIANS(PARAMETERS!$D$8-D9813)/2)*SIN(RADIANS(PARAMETERS!$D$8-D9813)/2))+(COS(RADIANS(D9813))*COS(RADIANS(PARAMETERS!$D$8))*SIN(RADIANS(PARAMETERS!$D$9-C9813)/2)*SIN(RADIANS(PARAMETERS!$D$9-C9813)/2))))*2*3958.756</f>
        <v>1997.6838430922774</v>
      </c>
      <c r="F9813">
        <v>175.1717376709</v>
      </c>
      <c r="G9813">
        <v>202.88415527344</v>
      </c>
      <c r="H9813">
        <v>246.36436462402</v>
      </c>
      <c r="I9813">
        <v>285.35125732422</v>
      </c>
      <c r="J9813">
        <v>330.51358032227</v>
      </c>
      <c r="K9813" s="6">
        <f>IFERROR(EXP(TREND(LN($F$1:$J$1),LN(F9813:J9813),LN(Calculations!$B$3))),0)</f>
        <v>4.1580955497757699E-2</v>
      </c>
    </row>
    <row r="9814" spans="1:11" x14ac:dyDescent="0.35">
      <c r="A9814">
        <v>9811</v>
      </c>
      <c r="B9814" t="str">
        <f t="shared" si="153"/>
        <v>26-89.5</v>
      </c>
      <c r="C9814">
        <v>-89.649995477977996</v>
      </c>
      <c r="D9814">
        <v>26.396400470290001</v>
      </c>
      <c r="E9814">
        <f>ASIN(SQRT((SIN(RADIANS(PARAMETERS!$D$8-D9814)/2)*SIN(RADIANS(PARAMETERS!$D$8-D9814)/2))+(COS(RADIANS(D9814))*COS(RADIANS(PARAMETERS!$D$8))*SIN(RADIANS(PARAMETERS!$D$9-C9814)/2)*SIN(RADIANS(PARAMETERS!$D$9-C9814)/2))))*2*3958.756</f>
        <v>2013.7920848459119</v>
      </c>
      <c r="F9814">
        <v>174.68078613281</v>
      </c>
      <c r="G9814">
        <v>202.40083312988</v>
      </c>
      <c r="H9814">
        <v>245.91485595703</v>
      </c>
      <c r="I9814">
        <v>284.9514465332</v>
      </c>
      <c r="J9814">
        <v>330.19088745117</v>
      </c>
      <c r="K9814" s="6">
        <f>IFERROR(EXP(TREND(LN($F$1:$J$1),LN(F9814:J9814),LN(Calculations!$B$3))),0)</f>
        <v>4.0949023078845702E-2</v>
      </c>
    </row>
    <row r="9815" spans="1:11" x14ac:dyDescent="0.35">
      <c r="A9815">
        <v>9812</v>
      </c>
      <c r="B9815" t="str">
        <f t="shared" si="153"/>
        <v>26-90</v>
      </c>
      <c r="C9815">
        <v>-89.921316812878999</v>
      </c>
      <c r="D9815">
        <v>26.396400470290001</v>
      </c>
      <c r="E9815">
        <f>ASIN(SQRT((SIN(RADIANS(PARAMETERS!$D$8-D9815)/2)*SIN(RADIANS(PARAMETERS!$D$8-D9815)/2))+(COS(RADIANS(D9815))*COS(RADIANS(PARAMETERS!$D$8))*SIN(RADIANS(PARAMETERS!$D$9-C9815)/2)*SIN(RADIANS(PARAMETERS!$D$9-C9815)/2))))*2*3958.756</f>
        <v>2029.9202837690191</v>
      </c>
      <c r="F9815">
        <v>174.11331176758</v>
      </c>
      <c r="G9815">
        <v>201.82965087891</v>
      </c>
      <c r="H9815">
        <v>245.35955810547</v>
      </c>
      <c r="I9815">
        <v>284.42950439453</v>
      </c>
      <c r="J9815">
        <v>329.72686767578</v>
      </c>
      <c r="K9815" s="6">
        <f>IFERROR(EXP(TREND(LN($F$1:$J$1),LN(F9815:J9815),LN(Calculations!$B$3))),0)</f>
        <v>4.0245182594131103E-2</v>
      </c>
    </row>
    <row r="9816" spans="1:11" x14ac:dyDescent="0.35">
      <c r="A9816">
        <v>9813</v>
      </c>
      <c r="B9816" t="str">
        <f t="shared" si="153"/>
        <v>26-90</v>
      </c>
      <c r="C9816">
        <v>-90.192638147780002</v>
      </c>
      <c r="D9816">
        <v>26.396400470290001</v>
      </c>
      <c r="E9816">
        <f>ASIN(SQRT((SIN(RADIANS(PARAMETERS!$D$8-D9816)/2)*SIN(RADIANS(PARAMETERS!$D$8-D9816)/2))+(COS(RADIANS(D9816))*COS(RADIANS(PARAMETERS!$D$8))*SIN(RADIANS(PARAMETERS!$D$9-C9816)/2)*SIN(RADIANS(PARAMETERS!$D$9-C9816)/2))))*2*3958.756</f>
        <v>2046.0679162745091</v>
      </c>
      <c r="F9816">
        <v>173.56257629395</v>
      </c>
      <c r="G9816">
        <v>201.28103637695</v>
      </c>
      <c r="H9816">
        <v>244.83654785156</v>
      </c>
      <c r="I9816">
        <v>283.94912719727</v>
      </c>
      <c r="J9816">
        <v>329.31561279297</v>
      </c>
      <c r="K9816" s="6">
        <f>IFERROR(EXP(TREND(LN($F$1:$J$1),LN(F9816:J9816),LN(Calculations!$B$3))),0)</f>
        <v>3.9570408371576035E-2</v>
      </c>
    </row>
    <row r="9817" spans="1:11" x14ac:dyDescent="0.35">
      <c r="A9817">
        <v>9814</v>
      </c>
      <c r="B9817" t="str">
        <f t="shared" si="153"/>
        <v>26-90.5</v>
      </c>
      <c r="C9817">
        <v>-90.463959482681005</v>
      </c>
      <c r="D9817">
        <v>26.396400470290001</v>
      </c>
      <c r="E9817">
        <f>ASIN(SQRT((SIN(RADIANS(PARAMETERS!$D$8-D9817)/2)*SIN(RADIANS(PARAMETERS!$D$8-D9817)/2))+(COS(RADIANS(D9817))*COS(RADIANS(PARAMETERS!$D$8))*SIN(RADIANS(PARAMETERS!$D$9-C9817)/2)*SIN(RADIANS(PARAMETERS!$D$9-C9817)/2))))*2*3958.756</f>
        <v>2062.2344740338672</v>
      </c>
      <c r="F9817">
        <v>172.99884033203</v>
      </c>
      <c r="G9817">
        <v>200.71054077148</v>
      </c>
      <c r="H9817">
        <v>244.27589416504</v>
      </c>
      <c r="I9817">
        <v>283.41534423828</v>
      </c>
      <c r="J9817">
        <v>328.8310546875</v>
      </c>
      <c r="K9817" s="6">
        <f>IFERROR(EXP(TREND(LN($F$1:$J$1),LN(F9817:J9817),LN(Calculations!$B$3))),0)</f>
        <v>3.8901147314626142E-2</v>
      </c>
    </row>
    <row r="9818" spans="1:11" x14ac:dyDescent="0.35">
      <c r="A9818">
        <v>9815</v>
      </c>
      <c r="B9818" t="str">
        <f t="shared" si="153"/>
        <v>26-90.5</v>
      </c>
      <c r="C9818">
        <v>-90.735280817581994</v>
      </c>
      <c r="D9818">
        <v>26.396400470290001</v>
      </c>
      <c r="E9818">
        <f>ASIN(SQRT((SIN(RADIANS(PARAMETERS!$D$8-D9818)/2)*SIN(RADIANS(PARAMETERS!$D$8-D9818)/2))+(COS(RADIANS(D9818))*COS(RADIANS(PARAMETERS!$D$8))*SIN(RADIANS(PARAMETERS!$D$9-C9818)/2)*SIN(RADIANS(PARAMETERS!$D$9-C9818)/2))))*2*3958.756</f>
        <v>2078.4194634282503</v>
      </c>
      <c r="F9818">
        <v>172.37605285645</v>
      </c>
      <c r="G9818">
        <v>200.05116271973</v>
      </c>
      <c r="H9818">
        <v>243.57426452637</v>
      </c>
      <c r="I9818">
        <v>282.68911743164</v>
      </c>
      <c r="J9818">
        <v>328.08969116211</v>
      </c>
      <c r="K9818" s="6">
        <f>IFERROR(EXP(TREND(LN($F$1:$J$1),LN(F9818:J9818),LN(Calculations!$B$3))),0)</f>
        <v>3.820068042564622E-2</v>
      </c>
    </row>
    <row r="9819" spans="1:11" x14ac:dyDescent="0.35">
      <c r="A9819">
        <v>9816</v>
      </c>
      <c r="B9819" t="str">
        <f t="shared" si="153"/>
        <v>27-50</v>
      </c>
      <c r="C9819">
        <v>-50.037080582435998</v>
      </c>
      <c r="D9819">
        <v>26.667721805191</v>
      </c>
      <c r="E9819">
        <f>ASIN(SQRT((SIN(RADIANS(PARAMETERS!$D$8-D9819)/2)*SIN(RADIANS(PARAMETERS!$D$8-D9819)/2))+(COS(RADIANS(D9819))*COS(RADIANS(PARAMETERS!$D$8))*SIN(RADIANS(PARAMETERS!$D$9-C9819)/2)*SIN(RADIANS(PARAMETERS!$D$9-C9819)/2))))*2*3958.756</f>
        <v>1033.7608493801342</v>
      </c>
      <c r="F9819">
        <v>110.90670013428</v>
      </c>
      <c r="G9819">
        <v>144.96110534668</v>
      </c>
      <c r="H9819">
        <v>184.07052612305</v>
      </c>
      <c r="I9819">
        <v>208.44270324707</v>
      </c>
      <c r="J9819">
        <v>236.04327392578</v>
      </c>
      <c r="K9819" s="6">
        <f>IFERROR(EXP(TREND(LN($F$1:$J$1),LN(F9819:J9819),LN(Calculations!$B$3))),0)</f>
        <v>7.3062539077557945E-3</v>
      </c>
    </row>
    <row r="9820" spans="1:11" x14ac:dyDescent="0.35">
      <c r="A9820">
        <v>9817</v>
      </c>
      <c r="B9820" t="str">
        <f t="shared" si="153"/>
        <v>27-50.5</v>
      </c>
      <c r="C9820">
        <v>-50.308401917337001</v>
      </c>
      <c r="D9820">
        <v>26.667721805191</v>
      </c>
      <c r="E9820">
        <f>ASIN(SQRT((SIN(RADIANS(PARAMETERS!$D$8-D9820)/2)*SIN(RADIANS(PARAMETERS!$D$8-D9820)/2))+(COS(RADIANS(D9820))*COS(RADIANS(PARAMETERS!$D$8))*SIN(RADIANS(PARAMETERS!$D$9-C9820)/2)*SIN(RADIANS(PARAMETERS!$D$9-C9820)/2))))*2*3958.756</f>
        <v>1022.3354409109265</v>
      </c>
      <c r="F9820">
        <v>112.53427886963</v>
      </c>
      <c r="G9820">
        <v>147.27207946777</v>
      </c>
      <c r="H9820">
        <v>185.51942443848</v>
      </c>
      <c r="I9820">
        <v>210.15670776367</v>
      </c>
      <c r="J9820">
        <v>238.06719970703</v>
      </c>
      <c r="K9820" s="6">
        <f>IFERROR(EXP(TREND(LN($F$1:$J$1),LN(F9820:J9820),LN(Calculations!$B$3))),0)</f>
        <v>7.6758329425787881E-3</v>
      </c>
    </row>
    <row r="9821" spans="1:11" x14ac:dyDescent="0.35">
      <c r="A9821">
        <v>9818</v>
      </c>
      <c r="B9821" t="str">
        <f t="shared" si="153"/>
        <v>27-50.5</v>
      </c>
      <c r="C9821">
        <v>-50.579723252237997</v>
      </c>
      <c r="D9821">
        <v>26.667721805191</v>
      </c>
      <c r="E9821">
        <f>ASIN(SQRT((SIN(RADIANS(PARAMETERS!$D$8-D9821)/2)*SIN(RADIANS(PARAMETERS!$D$8-D9821)/2))+(COS(RADIANS(D9821))*COS(RADIANS(PARAMETERS!$D$8))*SIN(RADIANS(PARAMETERS!$D$9-C9821)/2)*SIN(RADIANS(PARAMETERS!$D$9-C9821)/2))))*2*3958.756</f>
        <v>1011.0816419808227</v>
      </c>
      <c r="F9821">
        <v>114.17124176025</v>
      </c>
      <c r="G9821">
        <v>149.58810424805</v>
      </c>
      <c r="H9821">
        <v>186.95365905762</v>
      </c>
      <c r="I9821">
        <v>211.84069824219</v>
      </c>
      <c r="J9821">
        <v>240.04200744629</v>
      </c>
      <c r="K9821" s="6">
        <f>IFERROR(EXP(TREND(LN($F$1:$J$1),LN(F9821:J9821),LN(Calculations!$B$3))),0)</f>
        <v>8.0667445925004851E-3</v>
      </c>
    </row>
    <row r="9822" spans="1:11" x14ac:dyDescent="0.35">
      <c r="A9822">
        <v>9819</v>
      </c>
      <c r="B9822" t="str">
        <f t="shared" si="153"/>
        <v>27-51</v>
      </c>
      <c r="C9822">
        <v>-50.851044587139</v>
      </c>
      <c r="D9822">
        <v>26.667721805191</v>
      </c>
      <c r="E9822">
        <f>ASIN(SQRT((SIN(RADIANS(PARAMETERS!$D$8-D9822)/2)*SIN(RADIANS(PARAMETERS!$D$8-D9822)/2))+(COS(RADIANS(D9822))*COS(RADIANS(PARAMETERS!$D$8))*SIN(RADIANS(PARAMETERS!$D$9-C9822)/2)*SIN(RADIANS(PARAMETERS!$D$9-C9822)/2))))*2*3958.756</f>
        <v>1000.0052803707633</v>
      </c>
      <c r="F9822">
        <v>115.82464599609</v>
      </c>
      <c r="G9822">
        <v>151.90309143066</v>
      </c>
      <c r="H9822">
        <v>188.39004516602</v>
      </c>
      <c r="I9822">
        <v>213.53601074219</v>
      </c>
      <c r="J9822">
        <v>242.03977966309</v>
      </c>
      <c r="K9822" s="6">
        <f>IFERROR(EXP(TREND(LN($F$1:$J$1),LN(F9822:J9822),LN(Calculations!$B$3))),0)</f>
        <v>8.4831013675034476E-3</v>
      </c>
    </row>
    <row r="9823" spans="1:11" x14ac:dyDescent="0.35">
      <c r="A9823">
        <v>9820</v>
      </c>
      <c r="B9823" t="str">
        <f t="shared" si="153"/>
        <v>27-51</v>
      </c>
      <c r="C9823">
        <v>-51.122365922039997</v>
      </c>
      <c r="D9823">
        <v>26.667721805191</v>
      </c>
      <c r="E9823">
        <f>ASIN(SQRT((SIN(RADIANS(PARAMETERS!$D$8-D9823)/2)*SIN(RADIANS(PARAMETERS!$D$8-D9823)/2))+(COS(RADIANS(D9823))*COS(RADIANS(PARAMETERS!$D$8))*SIN(RADIANS(PARAMETERS!$D$9-C9823)/2)*SIN(RADIANS(PARAMETERS!$D$9-C9823)/2))))*2*3958.756</f>
        <v>989.11235053307735</v>
      </c>
      <c r="F9823">
        <v>117.52478027344</v>
      </c>
      <c r="G9823">
        <v>154.20794677734</v>
      </c>
      <c r="H9823">
        <v>189.87512207031</v>
      </c>
      <c r="I9823">
        <v>215.3177947998</v>
      </c>
      <c r="J9823">
        <v>244.17112731934</v>
      </c>
      <c r="K9823" s="6">
        <f>IFERROR(EXP(TREND(LN($F$1:$J$1),LN(F9823:J9823),LN(Calculations!$B$3))),0)</f>
        <v>8.9340187958250449E-3</v>
      </c>
    </row>
    <row r="9824" spans="1:11" x14ac:dyDescent="0.35">
      <c r="A9824">
        <v>9821</v>
      </c>
      <c r="B9824" t="str">
        <f t="shared" si="153"/>
        <v>27-51.5</v>
      </c>
      <c r="C9824">
        <v>-51.393687256941</v>
      </c>
      <c r="D9824">
        <v>26.667721805191</v>
      </c>
      <c r="E9824">
        <f>ASIN(SQRT((SIN(RADIANS(PARAMETERS!$D$8-D9824)/2)*SIN(RADIANS(PARAMETERS!$D$8-D9824)/2))+(COS(RADIANS(D9824))*COS(RADIANS(PARAMETERS!$D$8))*SIN(RADIANS(PARAMETERS!$D$9-C9824)/2)*SIN(RADIANS(PARAMETERS!$D$9-C9824)/2))))*2*3958.756</f>
        <v>978.40901196777099</v>
      </c>
      <c r="F9824">
        <v>119.16962432861</v>
      </c>
      <c r="G9824">
        <v>156.37602233887</v>
      </c>
      <c r="H9824">
        <v>191.28251647949</v>
      </c>
      <c r="I9824">
        <v>217.00411987305</v>
      </c>
      <c r="J9824">
        <v>246.18603515625</v>
      </c>
      <c r="K9824" s="6">
        <f>IFERROR(EXP(TREND(LN($F$1:$J$1),LN(F9824:J9824),LN(Calculations!$B$3))),0)</f>
        <v>9.390115546986157E-3</v>
      </c>
    </row>
    <row r="9825" spans="1:11" x14ac:dyDescent="0.35">
      <c r="A9825">
        <v>9822</v>
      </c>
      <c r="B9825" t="str">
        <f t="shared" si="153"/>
        <v>27-51.5</v>
      </c>
      <c r="C9825">
        <v>-51.665008591842003</v>
      </c>
      <c r="D9825">
        <v>26.667721805191</v>
      </c>
      <c r="E9825">
        <f>ASIN(SQRT((SIN(RADIANS(PARAMETERS!$D$8-D9825)/2)*SIN(RADIANS(PARAMETERS!$D$8-D9825)/2))+(COS(RADIANS(D9825))*COS(RADIANS(PARAMETERS!$D$8))*SIN(RADIANS(PARAMETERS!$D$9-C9825)/2)*SIN(RADIANS(PARAMETERS!$D$9-C9825)/2))))*2*3958.756</f>
        <v>967.90158663735406</v>
      </c>
      <c r="F9825">
        <v>120.77228546143</v>
      </c>
      <c r="G9825">
        <v>158.42192077637</v>
      </c>
      <c r="H9825">
        <v>192.63803100586</v>
      </c>
      <c r="I9825">
        <v>218.6368560791</v>
      </c>
      <c r="J9825">
        <v>248.14630126953</v>
      </c>
      <c r="K9825" s="6">
        <f>IFERROR(EXP(TREND(LN($F$1:$J$1),LN(F9825:J9825),LN(Calculations!$B$3))),0)</f>
        <v>9.8547500982449215E-3</v>
      </c>
    </row>
    <row r="9826" spans="1:11" x14ac:dyDescent="0.35">
      <c r="A9826">
        <v>9823</v>
      </c>
      <c r="B9826" t="str">
        <f t="shared" si="153"/>
        <v>27-52</v>
      </c>
      <c r="C9826">
        <v>-51.936329926742999</v>
      </c>
      <c r="D9826">
        <v>26.667721805191</v>
      </c>
      <c r="E9826">
        <f>ASIN(SQRT((SIN(RADIANS(PARAMETERS!$D$8-D9826)/2)*SIN(RADIANS(PARAMETERS!$D$8-D9826)/2))+(COS(RADIANS(D9826))*COS(RADIANS(PARAMETERS!$D$8))*SIN(RADIANS(PARAMETERS!$D$9-C9826)/2)*SIN(RADIANS(PARAMETERS!$D$9-C9826)/2))))*2*3958.756</f>
        <v>957.59655531742715</v>
      </c>
      <c r="F9826">
        <v>122.35618591309</v>
      </c>
      <c r="G9826">
        <v>160.3599395752</v>
      </c>
      <c r="H9826">
        <v>193.9814453125</v>
      </c>
      <c r="I9826">
        <v>220.27395629883</v>
      </c>
      <c r="J9826">
        <v>250.13236999512</v>
      </c>
      <c r="K9826" s="6">
        <f>IFERROR(EXP(TREND(LN($F$1:$J$1),LN(F9826:J9826),LN(Calculations!$B$3))),0)</f>
        <v>1.0334380307353105E-2</v>
      </c>
    </row>
    <row r="9827" spans="1:11" x14ac:dyDescent="0.35">
      <c r="A9827">
        <v>9824</v>
      </c>
      <c r="B9827" t="str">
        <f t="shared" si="153"/>
        <v>27-52</v>
      </c>
      <c r="C9827">
        <v>-52.207651261644003</v>
      </c>
      <c r="D9827">
        <v>26.667721805191</v>
      </c>
      <c r="E9827">
        <f>ASIN(SQRT((SIN(RADIANS(PARAMETERS!$D$8-D9827)/2)*SIN(RADIANS(PARAMETERS!$D$8-D9827)/2))+(COS(RADIANS(D9827))*COS(RADIANS(PARAMETERS!$D$8))*SIN(RADIANS(PARAMETERS!$D$9-C9827)/2)*SIN(RADIANS(PARAMETERS!$D$9-C9827)/2))))*2*3958.756</f>
        <v>947.50055277708736</v>
      </c>
      <c r="F9827">
        <v>123.84949493408</v>
      </c>
      <c r="G9827">
        <v>162.11862182617</v>
      </c>
      <c r="H9827">
        <v>195.20576477051</v>
      </c>
      <c r="I9827">
        <v>221.7487487793</v>
      </c>
      <c r="J9827">
        <v>251.90350341797</v>
      </c>
      <c r="K9827" s="6">
        <f>IFERROR(EXP(TREND(LN($F$1:$J$1),LN(F9827:J9827),LN(Calculations!$B$3))),0)</f>
        <v>1.0802493841126061E-2</v>
      </c>
    </row>
    <row r="9828" spans="1:11" x14ac:dyDescent="0.35">
      <c r="A9828">
        <v>9825</v>
      </c>
      <c r="B9828" t="str">
        <f t="shared" si="153"/>
        <v>27-52.5</v>
      </c>
      <c r="C9828">
        <v>-52.478972596544999</v>
      </c>
      <c r="D9828">
        <v>26.667721805191</v>
      </c>
      <c r="E9828">
        <f>ASIN(SQRT((SIN(RADIANS(PARAMETERS!$D$8-D9828)/2)*SIN(RADIANS(PARAMETERS!$D$8-D9828)/2))+(COS(RADIANS(D9828))*COS(RADIANS(PARAMETERS!$D$8))*SIN(RADIANS(PARAMETERS!$D$9-C9828)/2)*SIN(RADIANS(PARAMETERS!$D$9-C9828)/2))))*2*3958.756</f>
        <v>937.62036168114366</v>
      </c>
      <c r="F9828">
        <v>125.28400421143</v>
      </c>
      <c r="G9828">
        <v>163.73196411133</v>
      </c>
      <c r="H9828">
        <v>196.36428833008</v>
      </c>
      <c r="I9828">
        <v>223.14761352539</v>
      </c>
      <c r="J9828">
        <v>253.58706665039</v>
      </c>
      <c r="K9828" s="6">
        <f>IFERROR(EXP(TREND(LN($F$1:$J$1),LN(F9828:J9828),LN(Calculations!$B$3))),0)</f>
        <v>1.1268157852861675E-2</v>
      </c>
    </row>
    <row r="9829" spans="1:11" x14ac:dyDescent="0.35">
      <c r="A9829">
        <v>9826</v>
      </c>
      <c r="B9829" t="str">
        <f t="shared" si="153"/>
        <v>27-53</v>
      </c>
      <c r="C9829">
        <v>-52.750293931446002</v>
      </c>
      <c r="D9829">
        <v>26.667721805191</v>
      </c>
      <c r="E9829">
        <f>ASIN(SQRT((SIN(RADIANS(PARAMETERS!$D$8-D9829)/2)*SIN(RADIANS(PARAMETERS!$D$8-D9829)/2))+(COS(RADIANS(D9829))*COS(RADIANS(PARAMETERS!$D$8))*SIN(RADIANS(PARAMETERS!$D$9-C9829)/2)*SIN(RADIANS(PARAMETERS!$D$9-C9829)/2))))*2*3958.756</f>
        <v>927.96290510555593</v>
      </c>
      <c r="F9829">
        <v>126.6817779541</v>
      </c>
      <c r="G9829">
        <v>165.2098236084</v>
      </c>
      <c r="H9829">
        <v>197.49809265137</v>
      </c>
      <c r="I9829">
        <v>224.53538513184</v>
      </c>
      <c r="J9829">
        <v>255.2774810791</v>
      </c>
      <c r="K9829" s="6">
        <f>IFERROR(EXP(TREND(LN($F$1:$J$1),LN(F9829:J9829),LN(Calculations!$B$3))),0)</f>
        <v>1.1736972716215025E-2</v>
      </c>
    </row>
    <row r="9830" spans="1:11" x14ac:dyDescent="0.35">
      <c r="A9830">
        <v>9827</v>
      </c>
      <c r="B9830" t="str">
        <f t="shared" si="153"/>
        <v>27-53</v>
      </c>
      <c r="C9830">
        <v>-53.021615266346998</v>
      </c>
      <c r="D9830">
        <v>26.667721805191</v>
      </c>
      <c r="E9830">
        <f>ASIN(SQRT((SIN(RADIANS(PARAMETERS!$D$8-D9830)/2)*SIN(RADIANS(PARAMETERS!$D$8-D9830)/2))+(COS(RADIANS(D9830))*COS(RADIANS(PARAMETERS!$D$8))*SIN(RADIANS(PARAMETERS!$D$9-C9830)/2)*SIN(RADIANS(PARAMETERS!$D$9-C9830)/2))))*2*3958.756</f>
        <v>918.53523755866797</v>
      </c>
      <c r="F9830">
        <v>127.97002410889</v>
      </c>
      <c r="G9830">
        <v>166.47886657715</v>
      </c>
      <c r="H9830">
        <v>198.51295471191</v>
      </c>
      <c r="I9830">
        <v>225.77099609375</v>
      </c>
      <c r="J9830">
        <v>256.77563476563</v>
      </c>
      <c r="K9830" s="6">
        <f>IFERROR(EXP(TREND(LN($F$1:$J$1),LN(F9830:J9830),LN(Calculations!$B$3))),0)</f>
        <v>1.2179018104953171E-2</v>
      </c>
    </row>
    <row r="9831" spans="1:11" x14ac:dyDescent="0.35">
      <c r="A9831">
        <v>9828</v>
      </c>
      <c r="B9831" t="str">
        <f t="shared" si="153"/>
        <v>27-53.5</v>
      </c>
      <c r="C9831">
        <v>-53.292936601248002</v>
      </c>
      <c r="D9831">
        <v>26.667721805191</v>
      </c>
      <c r="E9831">
        <f>ASIN(SQRT((SIN(RADIANS(PARAMETERS!$D$8-D9831)/2)*SIN(RADIANS(PARAMETERS!$D$8-D9831)/2))+(COS(RADIANS(D9831))*COS(RADIANS(PARAMETERS!$D$8))*SIN(RADIANS(PARAMETERS!$D$9-C9831)/2)*SIN(RADIANS(PARAMETERS!$D$9-C9831)/2))))*2*3958.756</f>
        <v>909.34453440403138</v>
      </c>
      <c r="F9831">
        <v>129.21197509766</v>
      </c>
      <c r="G9831">
        <v>167.61625671387</v>
      </c>
      <c r="H9831">
        <v>199.49737548828</v>
      </c>
      <c r="I9831">
        <v>226.98274230957</v>
      </c>
      <c r="J9831">
        <v>258.25881958008</v>
      </c>
      <c r="K9831" s="6">
        <f>IFERROR(EXP(TREND(LN($F$1:$J$1),LN(F9831:J9831),LN(Calculations!$B$3))),0)</f>
        <v>1.2615962045133997E-2</v>
      </c>
    </row>
    <row r="9832" spans="1:11" x14ac:dyDescent="0.35">
      <c r="A9832">
        <v>9829</v>
      </c>
      <c r="B9832" t="str">
        <f t="shared" si="153"/>
        <v>27-53.5</v>
      </c>
      <c r="C9832">
        <v>-53.564257936148998</v>
      </c>
      <c r="D9832">
        <v>26.667721805191</v>
      </c>
      <c r="E9832">
        <f>ASIN(SQRT((SIN(RADIANS(PARAMETERS!$D$8-D9832)/2)*SIN(RADIANS(PARAMETERS!$D$8-D9832)/2))+(COS(RADIANS(D9832))*COS(RADIANS(PARAMETERS!$D$8))*SIN(RADIANS(PARAMETERS!$D$9-C9832)/2)*SIN(RADIANS(PARAMETERS!$D$9-C9832)/2))))*2*3958.756</f>
        <v>900.39807958626341</v>
      </c>
      <c r="F9832">
        <v>130.43811035156</v>
      </c>
      <c r="G9832">
        <v>168.64105224609</v>
      </c>
      <c r="H9832">
        <v>200.49203491211</v>
      </c>
      <c r="I9832">
        <v>228.22602844238</v>
      </c>
      <c r="J9832">
        <v>259.80047607422</v>
      </c>
      <c r="K9832" s="6">
        <f>IFERROR(EXP(TREND(LN($F$1:$J$1),LN(F9832:J9832),LN(Calculations!$B$3))),0)</f>
        <v>1.3056630426079975E-2</v>
      </c>
    </row>
    <row r="9833" spans="1:11" x14ac:dyDescent="0.35">
      <c r="A9833">
        <v>9830</v>
      </c>
      <c r="B9833" t="str">
        <f t="shared" si="153"/>
        <v>27-54</v>
      </c>
      <c r="C9833">
        <v>-53.835579271050001</v>
      </c>
      <c r="D9833">
        <v>26.667721805191</v>
      </c>
      <c r="E9833">
        <f>ASIN(SQRT((SIN(RADIANS(PARAMETERS!$D$8-D9833)/2)*SIN(RADIANS(PARAMETERS!$D$8-D9833)/2))+(COS(RADIANS(D9833))*COS(RADIANS(PARAMETERS!$D$8))*SIN(RADIANS(PARAMETERS!$D$9-C9833)/2)*SIN(RADIANS(PARAMETERS!$D$9-C9833)/2))))*2*3958.756</f>
        <v>891.70325156972171</v>
      </c>
      <c r="F9833">
        <v>131.57920837402</v>
      </c>
      <c r="G9833">
        <v>169.48020935059</v>
      </c>
      <c r="H9833">
        <v>201.40786743164</v>
      </c>
      <c r="I9833">
        <v>229.36795043945</v>
      </c>
      <c r="J9833">
        <v>261.21365356445</v>
      </c>
      <c r="K9833" s="6">
        <f>IFERROR(EXP(TREND(LN($F$1:$J$1),LN(F9833:J9833),LN(Calculations!$B$3))),0)</f>
        <v>1.3470206338268972E-2</v>
      </c>
    </row>
    <row r="9834" spans="1:11" x14ac:dyDescent="0.35">
      <c r="A9834">
        <v>9831</v>
      </c>
      <c r="B9834" t="str">
        <f t="shared" si="153"/>
        <v>27-54</v>
      </c>
      <c r="C9834">
        <v>-54.106900605950997</v>
      </c>
      <c r="D9834">
        <v>26.667721805191</v>
      </c>
      <c r="E9834">
        <f>ASIN(SQRT((SIN(RADIANS(PARAMETERS!$D$8-D9834)/2)*SIN(RADIANS(PARAMETERS!$D$8-D9834)/2))+(COS(RADIANS(D9834))*COS(RADIANS(PARAMETERS!$D$8))*SIN(RADIANS(PARAMETERS!$D$9-C9834)/2)*SIN(RADIANS(PARAMETERS!$D$9-C9834)/2))))*2*3958.756</f>
        <v>883.26750741121623</v>
      </c>
      <c r="F9834">
        <v>132.74583435059</v>
      </c>
      <c r="G9834">
        <v>170.27906799316</v>
      </c>
      <c r="H9834">
        <v>202.37669372559</v>
      </c>
      <c r="I9834">
        <v>230.58636474609</v>
      </c>
      <c r="J9834">
        <v>262.73248291016</v>
      </c>
      <c r="K9834" s="6">
        <f>IFERROR(EXP(TREND(LN($F$1:$J$1),LN(F9834:J9834),LN(Calculations!$B$3))),0)</f>
        <v>1.3902610816480188E-2</v>
      </c>
    </row>
    <row r="9835" spans="1:11" x14ac:dyDescent="0.35">
      <c r="A9835">
        <v>9832</v>
      </c>
      <c r="B9835" t="str">
        <f t="shared" si="153"/>
        <v>27-54.5</v>
      </c>
      <c r="C9835">
        <v>-54.378221940852001</v>
      </c>
      <c r="D9835">
        <v>26.667721805191</v>
      </c>
      <c r="E9835">
        <f>ASIN(SQRT((SIN(RADIANS(PARAMETERS!$D$8-D9835)/2)*SIN(RADIANS(PARAMETERS!$D$8-D9835)/2))+(COS(RADIANS(D9835))*COS(RADIANS(PARAMETERS!$D$8))*SIN(RADIANS(PARAMETERS!$D$9-C9835)/2)*SIN(RADIANS(PARAMETERS!$D$9-C9835)/2))))*2*3958.756</f>
        <v>875.0983649026939</v>
      </c>
      <c r="F9835">
        <v>133.97521972656</v>
      </c>
      <c r="G9835">
        <v>171.07652282715</v>
      </c>
      <c r="H9835">
        <v>203.43955993652</v>
      </c>
      <c r="I9835">
        <v>231.93298339844</v>
      </c>
      <c r="J9835">
        <v>264.42175292969</v>
      </c>
      <c r="K9835" s="6">
        <f>IFERROR(EXP(TREND(LN($F$1:$J$1),LN(F9835:J9835),LN(Calculations!$B$3))),0)</f>
        <v>1.4370015384363938E-2</v>
      </c>
    </row>
    <row r="9836" spans="1:11" x14ac:dyDescent="0.35">
      <c r="A9836">
        <v>9833</v>
      </c>
      <c r="B9836" t="str">
        <f t="shared" si="153"/>
        <v>27-54.5</v>
      </c>
      <c r="C9836">
        <v>-54.649543275752997</v>
      </c>
      <c r="D9836">
        <v>26.667721805191</v>
      </c>
      <c r="E9836">
        <f>ASIN(SQRT((SIN(RADIANS(PARAMETERS!$D$8-D9836)/2)*SIN(RADIANS(PARAMETERS!$D$8-D9836)/2))+(COS(RADIANS(D9836))*COS(RADIANS(PARAMETERS!$D$8))*SIN(RADIANS(PARAMETERS!$D$9-C9836)/2)*SIN(RADIANS(PARAMETERS!$D$9-C9836)/2))))*2*3958.756</f>
        <v>867.20338273818288</v>
      </c>
      <c r="F9836">
        <v>135.15997314453</v>
      </c>
      <c r="G9836">
        <v>171.81768798828</v>
      </c>
      <c r="H9836">
        <v>204.44664001465</v>
      </c>
      <c r="I9836">
        <v>233.19122314453</v>
      </c>
      <c r="J9836">
        <v>265.98226928711</v>
      </c>
      <c r="K9836" s="6">
        <f>IFERROR(EXP(TREND(LN($F$1:$J$1),LN(F9836:J9836),LN(Calculations!$B$3))),0)</f>
        <v>1.4831266903833077E-2</v>
      </c>
    </row>
    <row r="9837" spans="1:11" x14ac:dyDescent="0.35">
      <c r="A9837">
        <v>9834</v>
      </c>
      <c r="B9837" t="str">
        <f t="shared" si="153"/>
        <v>27-55</v>
      </c>
      <c r="C9837">
        <v>-54.920864610654</v>
      </c>
      <c r="D9837">
        <v>26.667721805191</v>
      </c>
      <c r="E9837">
        <f>ASIN(SQRT((SIN(RADIANS(PARAMETERS!$D$8-D9837)/2)*SIN(RADIANS(PARAMETERS!$D$8-D9837)/2))+(COS(RADIANS(D9837))*COS(RADIANS(PARAMETERS!$D$8))*SIN(RADIANS(PARAMETERS!$D$9-C9837)/2)*SIN(RADIANS(PARAMETERS!$D$9-C9837)/2))))*2*3958.756</f>
        <v>859.59013868133036</v>
      </c>
      <c r="F9837">
        <v>136.42152404785</v>
      </c>
      <c r="G9837">
        <v>172.62469482422</v>
      </c>
      <c r="H9837">
        <v>205.54911804199</v>
      </c>
      <c r="I9837">
        <v>234.57194519043</v>
      </c>
      <c r="J9837">
        <v>267.69821166992</v>
      </c>
      <c r="K9837" s="6">
        <f>IFERROR(EXP(TREND(LN($F$1:$J$1),LN(F9837:J9837),LN(Calculations!$B$3))),0)</f>
        <v>1.5340799370153736E-2</v>
      </c>
    </row>
    <row r="9838" spans="1:11" x14ac:dyDescent="0.35">
      <c r="A9838">
        <v>9835</v>
      </c>
      <c r="B9838" t="str">
        <f t="shared" si="153"/>
        <v>27-55</v>
      </c>
      <c r="C9838">
        <v>-55.192185945555003</v>
      </c>
      <c r="D9838">
        <v>26.667721805191</v>
      </c>
      <c r="E9838">
        <f>ASIN(SQRT((SIN(RADIANS(PARAMETERS!$D$8-D9838)/2)*SIN(RADIANS(PARAMETERS!$D$8-D9838)/2))+(COS(RADIANS(D9838))*COS(RADIANS(PARAMETERS!$D$8))*SIN(RADIANS(PARAMETERS!$D$9-C9838)/2)*SIN(RADIANS(PARAMETERS!$D$9-C9838)/2))))*2*3958.756</f>
        <v>852.26620573580851</v>
      </c>
      <c r="F9838">
        <v>137.78523254395</v>
      </c>
      <c r="G9838">
        <v>173.51728820801</v>
      </c>
      <c r="H9838">
        <v>206.77375793457</v>
      </c>
      <c r="I9838">
        <v>236.10980224609</v>
      </c>
      <c r="J9838">
        <v>269.61401367188</v>
      </c>
      <c r="K9838" s="6">
        <f>IFERROR(EXP(TREND(LN($F$1:$J$1),LN(F9838:J9838),LN(Calculations!$B$3))),0)</f>
        <v>1.5913036118402026E-2</v>
      </c>
    </row>
    <row r="9839" spans="1:11" x14ac:dyDescent="0.35">
      <c r="A9839">
        <v>9836</v>
      </c>
      <c r="B9839" t="str">
        <f t="shared" si="153"/>
        <v>27-55.5</v>
      </c>
      <c r="C9839">
        <v>-55.463507280456</v>
      </c>
      <c r="D9839">
        <v>26.667721805191</v>
      </c>
      <c r="E9839">
        <f>ASIN(SQRT((SIN(RADIANS(PARAMETERS!$D$8-D9839)/2)*SIN(RADIANS(PARAMETERS!$D$8-D9839)/2))+(COS(RADIANS(D9839))*COS(RADIANS(PARAMETERS!$D$8))*SIN(RADIANS(PARAMETERS!$D$9-C9839)/2)*SIN(RADIANS(PARAMETERS!$D$9-C9839)/2))))*2*3958.756</f>
        <v>845.23912635056763</v>
      </c>
      <c r="F9839">
        <v>139.13549804688</v>
      </c>
      <c r="G9839">
        <v>174.4034576416</v>
      </c>
      <c r="H9839">
        <v>207.95155334473</v>
      </c>
      <c r="I9839">
        <v>237.56033325195</v>
      </c>
      <c r="J9839">
        <v>271.39138793945</v>
      </c>
      <c r="K9839" s="6">
        <f>IFERROR(EXP(TREND(LN($F$1:$J$1),LN(F9839:J9839),LN(Calculations!$B$3))),0)</f>
        <v>1.6499802155018038E-2</v>
      </c>
    </row>
    <row r="9840" spans="1:11" x14ac:dyDescent="0.35">
      <c r="A9840">
        <v>9837</v>
      </c>
      <c r="B9840" t="str">
        <f t="shared" si="153"/>
        <v>27-55.5</v>
      </c>
      <c r="C9840">
        <v>-55.734828615357003</v>
      </c>
      <c r="D9840">
        <v>26.667721805191</v>
      </c>
      <c r="E9840">
        <f>ASIN(SQRT((SIN(RADIANS(PARAMETERS!$D$8-D9840)/2)*SIN(RADIANS(PARAMETERS!$D$8-D9840)/2))+(COS(RADIANS(D9840))*COS(RADIANS(PARAMETERS!$D$8))*SIN(RADIANS(PARAMETERS!$D$9-C9840)/2)*SIN(RADIANS(PARAMETERS!$D$9-C9840)/2))))*2*3958.756</f>
        <v>838.5163847253134</v>
      </c>
      <c r="F9840">
        <v>140.56248474121</v>
      </c>
      <c r="G9840">
        <v>175.34727478027</v>
      </c>
      <c r="H9840">
        <v>209.21244812012</v>
      </c>
      <c r="I9840">
        <v>239.11810302734</v>
      </c>
      <c r="J9840">
        <v>273.30529785156</v>
      </c>
      <c r="K9840" s="6">
        <f>IFERROR(EXP(TREND(LN($F$1:$J$1),LN(F9840:J9840),LN(Calculations!$B$3))),0)</f>
        <v>1.7143025039316601E-2</v>
      </c>
    </row>
    <row r="9841" spans="1:11" x14ac:dyDescent="0.35">
      <c r="A9841">
        <v>9838</v>
      </c>
      <c r="B9841" t="str">
        <f t="shared" si="153"/>
        <v>27-56</v>
      </c>
      <c r="C9841">
        <v>-56.006149950257999</v>
      </c>
      <c r="D9841">
        <v>26.667721805191</v>
      </c>
      <c r="E9841">
        <f>ASIN(SQRT((SIN(RADIANS(PARAMETERS!$D$8-D9841)/2)*SIN(RADIANS(PARAMETERS!$D$8-D9841)/2))+(COS(RADIANS(D9841))*COS(RADIANS(PARAMETERS!$D$8))*SIN(RADIANS(PARAMETERS!$D$9-C9841)/2)*SIN(RADIANS(PARAMETERS!$D$9-C9841)/2))))*2*3958.756</f>
        <v>832.10537731828742</v>
      </c>
      <c r="F9841">
        <v>142.07510375977</v>
      </c>
      <c r="G9841">
        <v>176.35412597656</v>
      </c>
      <c r="H9841">
        <v>210.56335449219</v>
      </c>
      <c r="I9841">
        <v>240.79161071777</v>
      </c>
      <c r="J9841">
        <v>275.3662109375</v>
      </c>
      <c r="K9841" s="6">
        <f>IFERROR(EXP(TREND(LN($F$1:$J$1),LN(F9841:J9841),LN(Calculations!$B$3))),0)</f>
        <v>1.7850906112106796E-2</v>
      </c>
    </row>
    <row r="9842" spans="1:11" x14ac:dyDescent="0.35">
      <c r="A9842">
        <v>9839</v>
      </c>
      <c r="B9842" t="str">
        <f t="shared" si="153"/>
        <v>27-56.5</v>
      </c>
      <c r="C9842">
        <v>-56.277471285159002</v>
      </c>
      <c r="D9842">
        <v>26.667721805191</v>
      </c>
      <c r="E9842">
        <f>ASIN(SQRT((SIN(RADIANS(PARAMETERS!$D$8-D9842)/2)*SIN(RADIANS(PARAMETERS!$D$8-D9842)/2))+(COS(RADIANS(D9842))*COS(RADIANS(PARAMETERS!$D$8))*SIN(RADIANS(PARAMETERS!$D$9-C9842)/2)*SIN(RADIANS(PARAMETERS!$D$9-C9842)/2))))*2*3958.756</f>
        <v>826.01338169798044</v>
      </c>
      <c r="F9842">
        <v>143.57450866699</v>
      </c>
      <c r="G9842">
        <v>177.34609985352</v>
      </c>
      <c r="H9842">
        <v>211.86518859863</v>
      </c>
      <c r="I9842">
        <v>242.38195800781</v>
      </c>
      <c r="J9842">
        <v>277.30120849609</v>
      </c>
      <c r="K9842" s="6">
        <f>IFERROR(EXP(TREND(LN($F$1:$J$1),LN(F9842:J9842),LN(Calculations!$B$3))),0)</f>
        <v>1.8579873134621644E-2</v>
      </c>
    </row>
    <row r="9843" spans="1:11" x14ac:dyDescent="0.35">
      <c r="A9843">
        <v>9840</v>
      </c>
      <c r="B9843" t="str">
        <f t="shared" si="153"/>
        <v>27-56.5</v>
      </c>
      <c r="C9843">
        <v>-56.548792620059999</v>
      </c>
      <c r="D9843">
        <v>26.667721805191</v>
      </c>
      <c r="E9843">
        <f>ASIN(SQRT((SIN(RADIANS(PARAMETERS!$D$8-D9843)/2)*SIN(RADIANS(PARAMETERS!$D$8-D9843)/2))+(COS(RADIANS(D9843))*COS(RADIANS(PARAMETERS!$D$8))*SIN(RADIANS(PARAMETERS!$D$9-C9843)/2)*SIN(RADIANS(PARAMETERS!$D$9-C9843)/2))))*2*3958.756</f>
        <v>820.24752392212702</v>
      </c>
      <c r="F9843">
        <v>145.14855957031</v>
      </c>
      <c r="G9843">
        <v>178.38272094727</v>
      </c>
      <c r="H9843">
        <v>213.22944641113</v>
      </c>
      <c r="I9843">
        <v>244.05157470703</v>
      </c>
      <c r="J9843">
        <v>279.33581542969</v>
      </c>
      <c r="K9843" s="6">
        <f>IFERROR(EXP(TREND(LN($F$1:$J$1),LN(F9843:J9843),LN(Calculations!$B$3))),0)</f>
        <v>1.9374047854427624E-2</v>
      </c>
    </row>
    <row r="9844" spans="1:11" x14ac:dyDescent="0.35">
      <c r="A9844">
        <v>9841</v>
      </c>
      <c r="B9844" t="str">
        <f t="shared" si="153"/>
        <v>27-57</v>
      </c>
      <c r="C9844">
        <v>-56.820113954961002</v>
      </c>
      <c r="D9844">
        <v>26.667721805191</v>
      </c>
      <c r="E9844">
        <f>ASIN(SQRT((SIN(RADIANS(PARAMETERS!$D$8-D9844)/2)*SIN(RADIANS(PARAMETERS!$D$8-D9844)/2))+(COS(RADIANS(D9844))*COS(RADIANS(PARAMETERS!$D$8))*SIN(RADIANS(PARAMETERS!$D$9-C9844)/2)*SIN(RADIANS(PARAMETERS!$D$9-C9844)/2))))*2*3958.756</f>
        <v>814.81474467029977</v>
      </c>
      <c r="F9844">
        <v>146.7940826416</v>
      </c>
      <c r="G9844">
        <v>179.46026611328</v>
      </c>
      <c r="H9844">
        <v>214.64894104004</v>
      </c>
      <c r="I9844">
        <v>245.79000854492</v>
      </c>
      <c r="J9844">
        <v>281.45562744141</v>
      </c>
      <c r="K9844" s="6">
        <f>IFERROR(EXP(TREND(LN($F$1:$J$1),LN(F9844:J9844),LN(Calculations!$B$3))),0)</f>
        <v>2.0236805387449382E-2</v>
      </c>
    </row>
    <row r="9845" spans="1:11" x14ac:dyDescent="0.35">
      <c r="A9845">
        <v>9842</v>
      </c>
      <c r="B9845" t="str">
        <f t="shared" si="153"/>
        <v>27-57</v>
      </c>
      <c r="C9845">
        <v>-57.091435289861998</v>
      </c>
      <c r="D9845">
        <v>26.667721805191</v>
      </c>
      <c r="E9845">
        <f>ASIN(SQRT((SIN(RADIANS(PARAMETERS!$D$8-D9845)/2)*SIN(RADIANS(PARAMETERS!$D$8-D9845)/2))+(COS(RADIANS(D9845))*COS(RADIANS(PARAMETERS!$D$8))*SIN(RADIANS(PARAMETERS!$D$9-C9845)/2)*SIN(RADIANS(PARAMETERS!$D$9-C9845)/2))))*2*3958.756</f>
        <v>809.72176439964517</v>
      </c>
      <c r="F9845">
        <v>148.43605041504</v>
      </c>
      <c r="G9845">
        <v>180.52226257324</v>
      </c>
      <c r="H9845">
        <v>216.02830505371</v>
      </c>
      <c r="I9845">
        <v>247.46395874023</v>
      </c>
      <c r="J9845">
        <v>283.48062133789</v>
      </c>
      <c r="K9845" s="6">
        <f>IFERROR(EXP(TREND(LN($F$1:$J$1),LN(F9845:J9845),LN(Calculations!$B$3))),0)</f>
        <v>2.1133490106545919E-2</v>
      </c>
    </row>
    <row r="9846" spans="1:11" x14ac:dyDescent="0.35">
      <c r="A9846">
        <v>9843</v>
      </c>
      <c r="B9846" t="str">
        <f t="shared" si="153"/>
        <v>27-57.5</v>
      </c>
      <c r="C9846">
        <v>-57.362756624763001</v>
      </c>
      <c r="D9846">
        <v>26.667721805191</v>
      </c>
      <c r="E9846">
        <f>ASIN(SQRT((SIN(RADIANS(PARAMETERS!$D$8-D9846)/2)*SIN(RADIANS(PARAMETERS!$D$8-D9846)/2))+(COS(RADIANS(D9846))*COS(RADIANS(PARAMETERS!$D$8))*SIN(RADIANS(PARAMETERS!$D$9-C9846)/2)*SIN(RADIANS(PARAMETERS!$D$9-C9846)/2))))*2*3958.756</f>
        <v>804.97504783546106</v>
      </c>
      <c r="F9846">
        <v>150.16151428223</v>
      </c>
      <c r="G9846">
        <v>181.62669372559</v>
      </c>
      <c r="H9846">
        <v>217.46839904785</v>
      </c>
      <c r="I9846">
        <v>249.21603393555</v>
      </c>
      <c r="J9846">
        <v>285.60485839844</v>
      </c>
      <c r="K9846" s="6">
        <f>IFERROR(EXP(TREND(LN($F$1:$J$1),LN(F9846:J9846),LN(Calculations!$B$3))),0)</f>
        <v>2.2113167221640945E-2</v>
      </c>
    </row>
    <row r="9847" spans="1:11" x14ac:dyDescent="0.35">
      <c r="A9847">
        <v>9844</v>
      </c>
      <c r="B9847" t="str">
        <f t="shared" si="153"/>
        <v>27-57.5</v>
      </c>
      <c r="C9847">
        <v>-57.634077959663998</v>
      </c>
      <c r="D9847">
        <v>26.667721805191</v>
      </c>
      <c r="E9847">
        <f>ASIN(SQRT((SIN(RADIANS(PARAMETERS!$D$8-D9847)/2)*SIN(RADIANS(PARAMETERS!$D$8-D9847)/2))+(COS(RADIANS(D9847))*COS(RADIANS(PARAMETERS!$D$8))*SIN(RADIANS(PARAMETERS!$D$9-C9847)/2)*SIN(RADIANS(PARAMETERS!$D$9-C9847)/2))))*2*3958.756</f>
        <v>800.58076814810465</v>
      </c>
      <c r="F9847">
        <v>151.94529724121</v>
      </c>
      <c r="G9847">
        <v>182.75396728516</v>
      </c>
      <c r="H9847">
        <v>218.93464660645</v>
      </c>
      <c r="I9847">
        <v>250.99716186523</v>
      </c>
      <c r="J9847">
        <v>287.76141357422</v>
      </c>
      <c r="K9847" s="6">
        <f>IFERROR(EXP(TREND(LN($F$1:$J$1),LN(F9847:J9847),LN(Calculations!$B$3))),0)</f>
        <v>2.3168633714893448E-2</v>
      </c>
    </row>
    <row r="9848" spans="1:11" x14ac:dyDescent="0.35">
      <c r="A9848">
        <v>9845</v>
      </c>
      <c r="B9848" t="str">
        <f t="shared" si="153"/>
        <v>27-58</v>
      </c>
      <c r="C9848">
        <v>-57.905399294565001</v>
      </c>
      <c r="D9848">
        <v>26.667721805191</v>
      </c>
      <c r="E9848">
        <f>ASIN(SQRT((SIN(RADIANS(PARAMETERS!$D$8-D9848)/2)*SIN(RADIANS(PARAMETERS!$D$8-D9848)/2))+(COS(RADIANS(D9848))*COS(RADIANS(PARAMETERS!$D$8))*SIN(RADIANS(PARAMETERS!$D$9-C9848)/2)*SIN(RADIANS(PARAMETERS!$D$9-C9848)/2))))*2*3958.756</f>
        <v>796.54477120357865</v>
      </c>
      <c r="F9848">
        <v>153.67645263672</v>
      </c>
      <c r="G9848">
        <v>183.82891845703</v>
      </c>
      <c r="H9848">
        <v>220.3090057373</v>
      </c>
      <c r="I9848">
        <v>252.64767456055</v>
      </c>
      <c r="J9848">
        <v>289.7392578125</v>
      </c>
      <c r="K9848" s="6">
        <f>IFERROR(EXP(TREND(LN($F$1:$J$1),LN(F9848:J9848),LN(Calculations!$B$3))),0)</f>
        <v>2.4239954017710737E-2</v>
      </c>
    </row>
    <row r="9849" spans="1:11" x14ac:dyDescent="0.35">
      <c r="A9849">
        <v>9846</v>
      </c>
      <c r="B9849" t="str">
        <f t="shared" si="153"/>
        <v>27-58</v>
      </c>
      <c r="C9849">
        <v>-58.176720629465002</v>
      </c>
      <c r="D9849">
        <v>26.667721805191</v>
      </c>
      <c r="E9849">
        <f>ASIN(SQRT((SIN(RADIANS(PARAMETERS!$D$8-D9849)/2)*SIN(RADIANS(PARAMETERS!$D$8-D9849)/2))+(COS(RADIANS(D9849))*COS(RADIANS(PARAMETERS!$D$8))*SIN(RADIANS(PARAMETERS!$D$9-C9849)/2)*SIN(RADIANS(PARAMETERS!$D$9-C9849)/2))))*2*3958.756</f>
        <v>792.87254030560428</v>
      </c>
      <c r="F9849">
        <v>155.44769287109</v>
      </c>
      <c r="G9849">
        <v>184.94390869141</v>
      </c>
      <c r="H9849">
        <v>221.74667358398</v>
      </c>
      <c r="I9849">
        <v>254.38397216797</v>
      </c>
      <c r="J9849">
        <v>291.83062744141</v>
      </c>
      <c r="K9849" s="6">
        <f>IFERROR(EXP(TREND(LN($F$1:$J$1),LN(F9849:J9849),LN(Calculations!$B$3))),0)</f>
        <v>2.5384360913447996E-2</v>
      </c>
    </row>
    <row r="9850" spans="1:11" x14ac:dyDescent="0.35">
      <c r="A9850">
        <v>9847</v>
      </c>
      <c r="B9850" t="str">
        <f t="shared" si="153"/>
        <v>27-58.5</v>
      </c>
      <c r="C9850">
        <v>-58.448041964365999</v>
      </c>
      <c r="D9850">
        <v>26.667721805191</v>
      </c>
      <c r="E9850">
        <f>ASIN(SQRT((SIN(RADIANS(PARAMETERS!$D$8-D9850)/2)*SIN(RADIANS(PARAMETERS!$D$8-D9850)/2))+(COS(RADIANS(D9850))*COS(RADIANS(PARAMETERS!$D$8))*SIN(RADIANS(PARAMETERS!$D$9-C9850)/2)*SIN(RADIANS(PARAMETERS!$D$9-C9850)/2))))*2*3958.756</f>
        <v>789.56916187039383</v>
      </c>
      <c r="F9850">
        <v>157.19441223145</v>
      </c>
      <c r="G9850">
        <v>186.06132507324</v>
      </c>
      <c r="H9850">
        <v>223.18138122559</v>
      </c>
      <c r="I9850">
        <v>256.11187744141</v>
      </c>
      <c r="J9850">
        <v>293.90658569336</v>
      </c>
      <c r="K9850" s="6">
        <f>IFERROR(EXP(TREND(LN($F$1:$J$1),LN(F9850:J9850),LN(Calculations!$B$3))),0)</f>
        <v>2.6566984812550768E-2</v>
      </c>
    </row>
    <row r="9851" spans="1:11" x14ac:dyDescent="0.35">
      <c r="A9851">
        <v>9848</v>
      </c>
      <c r="B9851" t="str">
        <f t="shared" si="153"/>
        <v>27-58.5</v>
      </c>
      <c r="C9851">
        <v>-58.719363299267002</v>
      </c>
      <c r="D9851">
        <v>26.667721805191</v>
      </c>
      <c r="E9851">
        <f>ASIN(SQRT((SIN(RADIANS(PARAMETERS!$D$8-D9851)/2)*SIN(RADIANS(PARAMETERS!$D$8-D9851)/2))+(COS(RADIANS(D9851))*COS(RADIANS(PARAMETERS!$D$8))*SIN(RADIANS(PARAMETERS!$D$9-C9851)/2)*SIN(RADIANS(PARAMETERS!$D$9-C9851)/2))))*2*3958.756</f>
        <v>786.63929249072476</v>
      </c>
      <c r="F9851">
        <v>158.80880737305</v>
      </c>
      <c r="G9851">
        <v>187.08999633789</v>
      </c>
      <c r="H9851">
        <v>224.46672058105</v>
      </c>
      <c r="I9851">
        <v>257.63107299805</v>
      </c>
      <c r="J9851">
        <v>295.70025634766</v>
      </c>
      <c r="K9851" s="6">
        <f>IFERROR(EXP(TREND(LN($F$1:$J$1),LN(F9851:J9851),LN(Calculations!$B$3))),0)</f>
        <v>2.7716617992924943E-2</v>
      </c>
    </row>
    <row r="9852" spans="1:11" x14ac:dyDescent="0.35">
      <c r="A9852">
        <v>9849</v>
      </c>
      <c r="B9852" t="str">
        <f t="shared" si="153"/>
        <v>27-59</v>
      </c>
      <c r="C9852">
        <v>-58.990684634167998</v>
      </c>
      <c r="D9852">
        <v>26.667721805191</v>
      </c>
      <c r="E9852">
        <f>ASIN(SQRT((SIN(RADIANS(PARAMETERS!$D$8-D9852)/2)*SIN(RADIANS(PARAMETERS!$D$8-D9852)/2))+(COS(RADIANS(D9852))*COS(RADIANS(PARAMETERS!$D$8))*SIN(RADIANS(PARAMETERS!$D$9-C9852)/2)*SIN(RADIANS(PARAMETERS!$D$9-C9852)/2))))*2*3958.756</f>
        <v>784.08712785095611</v>
      </c>
      <c r="F9852">
        <v>160.39529418945</v>
      </c>
      <c r="G9852">
        <v>188.13452148438</v>
      </c>
      <c r="H9852">
        <v>225.7854309082</v>
      </c>
      <c r="I9852">
        <v>259.20098876953</v>
      </c>
      <c r="J9852">
        <v>297.56634521484</v>
      </c>
      <c r="K9852" s="6">
        <f>IFERROR(EXP(TREND(LN($F$1:$J$1),LN(F9852:J9852),LN(Calculations!$B$3))),0)</f>
        <v>2.8894008650012497E-2</v>
      </c>
    </row>
    <row r="9853" spans="1:11" x14ac:dyDescent="0.35">
      <c r="A9853">
        <v>9850</v>
      </c>
      <c r="B9853" t="str">
        <f t="shared" si="153"/>
        <v>27-59.5</v>
      </c>
      <c r="C9853">
        <v>-59.262005969069001</v>
      </c>
      <c r="D9853">
        <v>26.667721805191</v>
      </c>
      <c r="E9853">
        <f>ASIN(SQRT((SIN(RADIANS(PARAMETERS!$D$8-D9853)/2)*SIN(RADIANS(PARAMETERS!$D$8-D9853)/2))+(COS(RADIANS(D9853))*COS(RADIANS(PARAMETERS!$D$8))*SIN(RADIANS(PARAMETERS!$D$9-C9853)/2)*SIN(RADIANS(PARAMETERS!$D$9-C9853)/2))))*2*3958.756</f>
        <v>781.91637394999907</v>
      </c>
      <c r="F9853">
        <v>161.90255737305</v>
      </c>
      <c r="G9853">
        <v>189.15306091309</v>
      </c>
      <c r="H9853">
        <v>227.06719970703</v>
      </c>
      <c r="I9853">
        <v>260.72354125977</v>
      </c>
      <c r="J9853">
        <v>299.37240600586</v>
      </c>
      <c r="K9853" s="6">
        <f>IFERROR(EXP(TREND(LN($F$1:$J$1),LN(F9853:J9853),LN(Calculations!$B$3))),0)</f>
        <v>3.006226652774428E-2</v>
      </c>
    </row>
    <row r="9854" spans="1:11" x14ac:dyDescent="0.35">
      <c r="A9854">
        <v>9851</v>
      </c>
      <c r="B9854" t="str">
        <f t="shared" si="153"/>
        <v>27-59.5</v>
      </c>
      <c r="C9854">
        <v>-59.533327303969998</v>
      </c>
      <c r="D9854">
        <v>26.667721805191</v>
      </c>
      <c r="E9854">
        <f>ASIN(SQRT((SIN(RADIANS(PARAMETERS!$D$8-D9854)/2)*SIN(RADIANS(PARAMETERS!$D$8-D9854)/2))+(COS(RADIANS(D9854))*COS(RADIANS(PARAMETERS!$D$8))*SIN(RADIANS(PARAMETERS!$D$9-C9854)/2)*SIN(RADIANS(PARAMETERS!$D$9-C9854)/2))))*2*3958.756</f>
        <v>780.1302210725911</v>
      </c>
      <c r="F9854">
        <v>163.26553344727</v>
      </c>
      <c r="G9854">
        <v>190.07171630859</v>
      </c>
      <c r="H9854">
        <v>228.19439697266</v>
      </c>
      <c r="I9854">
        <v>262.03857421875</v>
      </c>
      <c r="J9854">
        <v>300.90579223633</v>
      </c>
      <c r="K9854" s="6">
        <f>IFERROR(EXP(TREND(LN($F$1:$J$1),LN(F9854:J9854),LN(Calculations!$B$3))),0)</f>
        <v>3.1169046224058975E-2</v>
      </c>
    </row>
    <row r="9855" spans="1:11" x14ac:dyDescent="0.35">
      <c r="A9855">
        <v>9852</v>
      </c>
      <c r="B9855" t="str">
        <f t="shared" si="153"/>
        <v>27-60</v>
      </c>
      <c r="C9855">
        <v>-59.804648638871001</v>
      </c>
      <c r="D9855">
        <v>26.667721805191</v>
      </c>
      <c r="E9855">
        <f>ASIN(SQRT((SIN(RADIANS(PARAMETERS!$D$8-D9855)/2)*SIN(RADIANS(PARAMETERS!$D$8-D9855)/2))+(COS(RADIANS(D9855))*COS(RADIANS(PARAMETERS!$D$8))*SIN(RADIANS(PARAMETERS!$D$9-C9855)/2)*SIN(RADIANS(PARAMETERS!$D$9-C9855)/2))))*2*3958.756</f>
        <v>778.73132092143715</v>
      </c>
      <c r="F9855">
        <v>164.57527160645</v>
      </c>
      <c r="G9855">
        <v>190.98370361328</v>
      </c>
      <c r="H9855">
        <v>229.32684326172</v>
      </c>
      <c r="I9855">
        <v>263.37106323242</v>
      </c>
      <c r="J9855">
        <v>302.47229003906</v>
      </c>
      <c r="K9855" s="6">
        <f>IFERROR(EXP(TREND(LN($F$1:$J$1),LN(F9855:J9855),LN(Calculations!$B$3))),0)</f>
        <v>3.2268640113975629E-2</v>
      </c>
    </row>
    <row r="9856" spans="1:11" x14ac:dyDescent="0.35">
      <c r="A9856">
        <v>9853</v>
      </c>
      <c r="B9856" t="str">
        <f t="shared" si="153"/>
        <v>27-60</v>
      </c>
      <c r="C9856">
        <v>-60.075969973771997</v>
      </c>
      <c r="D9856">
        <v>26.667721805191</v>
      </c>
      <c r="E9856">
        <f>ASIN(SQRT((SIN(RADIANS(PARAMETERS!$D$8-D9856)/2)*SIN(RADIANS(PARAMETERS!$D$8-D9856)/2))+(COS(RADIANS(D9856))*COS(RADIANS(PARAMETERS!$D$8))*SIN(RADIANS(PARAMETERS!$D$9-C9856)/2)*SIN(RADIANS(PARAMETERS!$D$9-C9856)/2))))*2*3958.756</f>
        <v>777.72176728354054</v>
      </c>
      <c r="F9856">
        <v>165.78927612305</v>
      </c>
      <c r="G9856">
        <v>191.86079406738</v>
      </c>
      <c r="H9856">
        <v>230.41801452637</v>
      </c>
      <c r="I9856">
        <v>264.65673828125</v>
      </c>
      <c r="J9856">
        <v>303.98568725586</v>
      </c>
      <c r="K9856" s="6">
        <f>IFERROR(EXP(TREND(LN($F$1:$J$1),LN(F9856:J9856),LN(Calculations!$B$3))),0)</f>
        <v>3.3325246738334195E-2</v>
      </c>
    </row>
    <row r="9857" spans="1:11" x14ac:dyDescent="0.35">
      <c r="A9857">
        <v>9854</v>
      </c>
      <c r="B9857" t="str">
        <f t="shared" si="153"/>
        <v>27-60.5</v>
      </c>
      <c r="C9857">
        <v>-60.347291308673</v>
      </c>
      <c r="D9857">
        <v>26.667721805191</v>
      </c>
      <c r="E9857">
        <f>ASIN(SQRT((SIN(RADIANS(PARAMETERS!$D$8-D9857)/2)*SIN(RADIANS(PARAMETERS!$D$8-D9857)/2))+(COS(RADIANS(D9857))*COS(RADIANS(PARAMETERS!$D$8))*SIN(RADIANS(PARAMETERS!$D$9-C9857)/2)*SIN(RADIANS(PARAMETERS!$D$9-C9857)/2))))*2*3958.756</f>
        <v>777.10308055414635</v>
      </c>
      <c r="F9857">
        <v>166.86981201172</v>
      </c>
      <c r="G9857">
        <v>192.66543579102</v>
      </c>
      <c r="H9857">
        <v>231.40518188477</v>
      </c>
      <c r="I9857">
        <v>265.80825805664</v>
      </c>
      <c r="J9857">
        <v>305.32818603516</v>
      </c>
      <c r="K9857" s="6">
        <f>IFERROR(EXP(TREND(LN($F$1:$J$1),LN(F9857:J9857),LN(Calculations!$B$3))),0)</f>
        <v>3.4304994741160305E-2</v>
      </c>
    </row>
    <row r="9858" spans="1:11" x14ac:dyDescent="0.35">
      <c r="A9858">
        <v>9855</v>
      </c>
      <c r="B9858" t="str">
        <f t="shared" si="153"/>
        <v>27-60.5</v>
      </c>
      <c r="C9858">
        <v>-60.618612643573996</v>
      </c>
      <c r="D9858">
        <v>26.667721805191</v>
      </c>
      <c r="E9858">
        <f>ASIN(SQRT((SIN(RADIANS(PARAMETERS!$D$8-D9858)/2)*SIN(RADIANS(PARAMETERS!$D$8-D9858)/2))+(COS(RADIANS(D9858))*COS(RADIANS(PARAMETERS!$D$8))*SIN(RADIANS(PARAMETERS!$D$9-C9858)/2)*SIN(RADIANS(PARAMETERS!$D$9-C9858)/2))))*2*3958.756</f>
        <v>776.87619638226124</v>
      </c>
      <c r="F9858">
        <v>167.88031005859</v>
      </c>
      <c r="G9858">
        <v>193.4663848877</v>
      </c>
      <c r="H9858">
        <v>232.40171813965</v>
      </c>
      <c r="I9858">
        <v>266.98251342773</v>
      </c>
      <c r="J9858">
        <v>306.71060180664</v>
      </c>
      <c r="K9858" s="6">
        <f>IFERROR(EXP(TREND(LN($F$1:$J$1),LN(F9858:J9858),LN(Calculations!$B$3))),0)</f>
        <v>3.5247070725511816E-2</v>
      </c>
    </row>
    <row r="9859" spans="1:11" x14ac:dyDescent="0.35">
      <c r="A9859">
        <v>9856</v>
      </c>
      <c r="B9859" t="str">
        <f t="shared" si="153"/>
        <v>27-61</v>
      </c>
      <c r="C9859">
        <v>-60.889933978475</v>
      </c>
      <c r="D9859">
        <v>26.667721805191</v>
      </c>
      <c r="E9859">
        <f>ASIN(SQRT((SIN(RADIANS(PARAMETERS!$D$8-D9859)/2)*SIN(RADIANS(PARAMETERS!$D$8-D9859)/2))+(COS(RADIANS(D9859))*COS(RADIANS(PARAMETERS!$D$8))*SIN(RADIANS(PARAMETERS!$D$9-C9859)/2)*SIN(RADIANS(PARAMETERS!$D$9-C9859)/2))))*2*3958.756</f>
        <v>777.04145863424696</v>
      </c>
      <c r="F9859">
        <v>168.77220153809</v>
      </c>
      <c r="G9859">
        <v>194.23252868652</v>
      </c>
      <c r="H9859">
        <v>233.35934448242</v>
      </c>
      <c r="I9859">
        <v>268.11471557617</v>
      </c>
      <c r="J9859">
        <v>308.04776000977</v>
      </c>
      <c r="K9859" s="6">
        <f>IFERROR(EXP(TREND(LN($F$1:$J$1),LN(F9859:J9859),LN(Calculations!$B$3))),0)</f>
        <v>3.6106525649141213E-2</v>
      </c>
    </row>
    <row r="9860" spans="1:11" x14ac:dyDescent="0.35">
      <c r="A9860">
        <v>9857</v>
      </c>
      <c r="B9860" t="str">
        <f t="shared" si="153"/>
        <v>27-61</v>
      </c>
      <c r="C9860">
        <v>-61.161255313376003</v>
      </c>
      <c r="D9860">
        <v>26.667721805191</v>
      </c>
      <c r="E9860">
        <f>ASIN(SQRT((SIN(RADIANS(PARAMETERS!$D$8-D9860)/2)*SIN(RADIANS(PARAMETERS!$D$8-D9860)/2))+(COS(RADIANS(D9860))*COS(RADIANS(PARAMETERS!$D$8))*SIN(RADIANS(PARAMETERS!$D$9-C9860)/2)*SIN(RADIANS(PARAMETERS!$D$9-C9860)/2))))*2*3958.756</f>
        <v>777.59861679845346</v>
      </c>
      <c r="F9860">
        <v>169.52548217773</v>
      </c>
      <c r="G9860">
        <v>194.94694519043</v>
      </c>
      <c r="H9860">
        <v>234.25045776367</v>
      </c>
      <c r="I9860">
        <v>269.16674804688</v>
      </c>
      <c r="J9860">
        <v>309.28866577148</v>
      </c>
      <c r="K9860" s="6">
        <f>IFERROR(EXP(TREND(LN($F$1:$J$1),LN(F9860:J9860),LN(Calculations!$B$3))),0)</f>
        <v>3.6860594599277041E-2</v>
      </c>
    </row>
    <row r="9861" spans="1:11" x14ac:dyDescent="0.35">
      <c r="A9861">
        <v>9858</v>
      </c>
      <c r="B9861" t="str">
        <f t="shared" ref="B9861:B9924" si="154">MROUND(D9861,1)&amp;MROUND(C9861,-0.5)</f>
        <v>27-61.5</v>
      </c>
      <c r="C9861">
        <v>-61.432576648276999</v>
      </c>
      <c r="D9861">
        <v>26.667721805191</v>
      </c>
      <c r="E9861">
        <f>ASIN(SQRT((SIN(RADIANS(PARAMETERS!$D$8-D9861)/2)*SIN(RADIANS(PARAMETERS!$D$8-D9861)/2))+(COS(RADIANS(D9861))*COS(RADIANS(PARAMETERS!$D$8))*SIN(RADIANS(PARAMETERS!$D$9-C9861)/2)*SIN(RADIANS(PARAMETERS!$D$9-C9861)/2))))*2*3958.756</f>
        <v>778.54682787648005</v>
      </c>
      <c r="F9861">
        <v>170.23770141602</v>
      </c>
      <c r="G9861">
        <v>195.69631958008</v>
      </c>
      <c r="H9861">
        <v>235.20831298828</v>
      </c>
      <c r="I9861">
        <v>270.31719970703</v>
      </c>
      <c r="J9861">
        <v>310.6676940918</v>
      </c>
      <c r="K9861" s="6">
        <f>IFERROR(EXP(TREND(LN($F$1:$J$1),LN(F9861:J9861),LN(Calculations!$B$3))),0)</f>
        <v>3.7583669223532457E-2</v>
      </c>
    </row>
    <row r="9862" spans="1:11" x14ac:dyDescent="0.35">
      <c r="A9862">
        <v>9859</v>
      </c>
      <c r="B9862" t="str">
        <f t="shared" si="154"/>
        <v>27-61.5</v>
      </c>
      <c r="C9862">
        <v>-61.703897983178003</v>
      </c>
      <c r="D9862">
        <v>26.667721805191</v>
      </c>
      <c r="E9862">
        <f>ASIN(SQRT((SIN(RADIANS(PARAMETERS!$D$8-D9862)/2)*SIN(RADIANS(PARAMETERS!$D$8-D9862)/2))+(COS(RADIANS(D9862))*COS(RADIANS(PARAMETERS!$D$8))*SIN(RADIANS(PARAMETERS!$D$9-C9862)/2)*SIN(RADIANS(PARAMETERS!$D$9-C9862)/2))))*2*3958.756</f>
        <v>779.88466272783126</v>
      </c>
      <c r="F9862">
        <v>170.88401794434</v>
      </c>
      <c r="G9862">
        <v>196.43618774414</v>
      </c>
      <c r="H9862">
        <v>236.16371154785</v>
      </c>
      <c r="I9862">
        <v>271.47280883789</v>
      </c>
      <c r="J9862">
        <v>312.06213378906</v>
      </c>
      <c r="K9862" s="6">
        <f>IFERROR(EXP(TREND(LN($F$1:$J$1),LN(F9862:J9862),LN(Calculations!$B$3))),0)</f>
        <v>3.8251864365561411E-2</v>
      </c>
    </row>
    <row r="9863" spans="1:11" x14ac:dyDescent="0.35">
      <c r="A9863">
        <v>9860</v>
      </c>
      <c r="B9863" t="str">
        <f t="shared" si="154"/>
        <v>27-62</v>
      </c>
      <c r="C9863">
        <v>-61.975219318078999</v>
      </c>
      <c r="D9863">
        <v>26.667721805191</v>
      </c>
      <c r="E9863">
        <f>ASIN(SQRT((SIN(RADIANS(PARAMETERS!$D$8-D9863)/2)*SIN(RADIANS(PARAMETERS!$D$8-D9863)/2))+(COS(RADIANS(D9863))*COS(RADIANS(PARAMETERS!$D$8))*SIN(RADIANS(PARAMETERS!$D$9-C9863)/2)*SIN(RADIANS(PARAMETERS!$D$9-C9863)/2))))*2*3958.756</f>
        <v>781.6101167569667</v>
      </c>
      <c r="F9863">
        <v>171.47784423828</v>
      </c>
      <c r="G9863">
        <v>197.15916442871</v>
      </c>
      <c r="H9863">
        <v>237.10482788086</v>
      </c>
      <c r="I9863">
        <v>272.61740112305</v>
      </c>
      <c r="J9863">
        <v>313.45016479492</v>
      </c>
      <c r="K9863" s="6">
        <f>IFERROR(EXP(TREND(LN($F$1:$J$1),LN(F9863:J9863),LN(Calculations!$B$3))),0)</f>
        <v>3.8873880713607242E-2</v>
      </c>
    </row>
    <row r="9864" spans="1:11" x14ac:dyDescent="0.35">
      <c r="A9864">
        <v>9861</v>
      </c>
      <c r="B9864" t="str">
        <f t="shared" si="154"/>
        <v>27-62</v>
      </c>
      <c r="C9864">
        <v>-62.246540652980002</v>
      </c>
      <c r="D9864">
        <v>26.667721805191</v>
      </c>
      <c r="E9864">
        <f>ASIN(SQRT((SIN(RADIANS(PARAMETERS!$D$8-D9864)/2)*SIN(RADIANS(PARAMETERS!$D$8-D9864)/2))+(COS(RADIANS(D9864))*COS(RADIANS(PARAMETERS!$D$8))*SIN(RADIANS(PARAMETERS!$D$9-C9864)/2)*SIN(RADIANS(PARAMETERS!$D$9-C9864)/2))))*2*3958.756</f>
        <v>783.72062475745815</v>
      </c>
      <c r="F9864">
        <v>172.12158203125</v>
      </c>
      <c r="G9864">
        <v>197.97259521484</v>
      </c>
      <c r="H9864">
        <v>238.20011901855</v>
      </c>
      <c r="I9864">
        <v>273.97900390625</v>
      </c>
      <c r="J9864">
        <v>315.13375854492</v>
      </c>
      <c r="K9864" s="6">
        <f>IFERROR(EXP(TREND(LN($F$1:$J$1),LN(F9864:J9864),LN(Calculations!$B$3))),0)</f>
        <v>3.9531850003200746E-2</v>
      </c>
    </row>
    <row r="9865" spans="1:11" x14ac:dyDescent="0.35">
      <c r="A9865">
        <v>9862</v>
      </c>
      <c r="B9865" t="str">
        <f t="shared" si="154"/>
        <v>27-62.5</v>
      </c>
      <c r="C9865">
        <v>-62.517861987880998</v>
      </c>
      <c r="D9865">
        <v>26.667721805191</v>
      </c>
      <c r="E9865">
        <f>ASIN(SQRT((SIN(RADIANS(PARAMETERS!$D$8-D9865)/2)*SIN(RADIANS(PARAMETERS!$D$8-D9865)/2))+(COS(RADIANS(D9865))*COS(RADIANS(PARAMETERS!$D$8))*SIN(RADIANS(PARAMETERS!$D$9-C9865)/2)*SIN(RADIANS(PARAMETERS!$D$9-C9865)/2))))*2*3958.756</f>
        <v>786.21307965940377</v>
      </c>
      <c r="F9865">
        <v>172.77558898926</v>
      </c>
      <c r="G9865">
        <v>198.80570983887</v>
      </c>
      <c r="H9865">
        <v>239.33178710938</v>
      </c>
      <c r="I9865">
        <v>275.39364624023</v>
      </c>
      <c r="J9865">
        <v>316.89144897461</v>
      </c>
      <c r="K9865" s="6">
        <f>IFERROR(EXP(TREND(LN($F$1:$J$1),LN(F9865:J9865),LN(Calculations!$B$3))),0)</f>
        <v>4.0198963097760748E-2</v>
      </c>
    </row>
    <row r="9866" spans="1:11" x14ac:dyDescent="0.35">
      <c r="A9866">
        <v>9863</v>
      </c>
      <c r="B9866" t="str">
        <f t="shared" si="154"/>
        <v>27-63</v>
      </c>
      <c r="C9866">
        <v>-62.789183322782002</v>
      </c>
      <c r="D9866">
        <v>26.667721805191</v>
      </c>
      <c r="E9866">
        <f>ASIN(SQRT((SIN(RADIANS(PARAMETERS!$D$8-D9866)/2)*SIN(RADIANS(PARAMETERS!$D$8-D9866)/2))+(COS(RADIANS(D9866))*COS(RADIANS(PARAMETERS!$D$8))*SIN(RADIANS(PARAMETERS!$D$9-C9866)/2)*SIN(RADIANS(PARAMETERS!$D$9-C9866)/2))))*2*3958.756</f>
        <v>789.08385486542863</v>
      </c>
      <c r="F9866">
        <v>173.43267822266</v>
      </c>
      <c r="G9866">
        <v>199.6443939209</v>
      </c>
      <c r="H9866">
        <v>240.47334289551</v>
      </c>
      <c r="I9866">
        <v>276.82247924805</v>
      </c>
      <c r="J9866">
        <v>318.6686706543</v>
      </c>
      <c r="K9866" s="6">
        <f>IFERROR(EXP(TREND(LN($F$1:$J$1),LN(F9866:J9866),LN(Calculations!$B$3))),0)</f>
        <v>4.0872825528354327E-2</v>
      </c>
    </row>
    <row r="9867" spans="1:11" x14ac:dyDescent="0.35">
      <c r="A9867">
        <v>9864</v>
      </c>
      <c r="B9867" t="str">
        <f t="shared" si="154"/>
        <v>27-63</v>
      </c>
      <c r="C9867">
        <v>-63.060504657682998</v>
      </c>
      <c r="D9867">
        <v>26.667721805191</v>
      </c>
      <c r="E9867">
        <f>ASIN(SQRT((SIN(RADIANS(PARAMETERS!$D$8-D9867)/2)*SIN(RADIANS(PARAMETERS!$D$8-D9867)/2))+(COS(RADIANS(D9867))*COS(RADIANS(PARAMETERS!$D$8))*SIN(RADIANS(PARAMETERS!$D$9-C9867)/2)*SIN(RADIANS(PARAMETERS!$D$9-C9867)/2))))*2*3958.756</f>
        <v>792.32882980910176</v>
      </c>
      <c r="F9867">
        <v>174.15689086914</v>
      </c>
      <c r="G9867">
        <v>200.58351135254</v>
      </c>
      <c r="H9867">
        <v>241.77288818359</v>
      </c>
      <c r="I9867">
        <v>278.46545410156</v>
      </c>
      <c r="J9867">
        <v>320.72961425781</v>
      </c>
      <c r="K9867" s="6">
        <f>IFERROR(EXP(TREND(LN($F$1:$J$1),LN(F9867:J9867),LN(Calculations!$B$3))),0)</f>
        <v>4.1605632911637637E-2</v>
      </c>
    </row>
    <row r="9868" spans="1:11" x14ac:dyDescent="0.35">
      <c r="A9868">
        <v>9865</v>
      </c>
      <c r="B9868" t="str">
        <f t="shared" si="154"/>
        <v>27-63.5</v>
      </c>
      <c r="C9868">
        <v>-63.331825992584001</v>
      </c>
      <c r="D9868">
        <v>26.667721805191</v>
      </c>
      <c r="E9868">
        <f>ASIN(SQRT((SIN(RADIANS(PARAMETERS!$D$8-D9868)/2)*SIN(RADIANS(PARAMETERS!$D$8-D9868)/2))+(COS(RADIANS(D9868))*COS(RADIANS(PARAMETERS!$D$8))*SIN(RADIANS(PARAMETERS!$D$9-C9868)/2)*SIN(RADIANS(PARAMETERS!$D$9-C9868)/2))))*2*3958.756</f>
        <v>795.94341832865007</v>
      </c>
      <c r="F9868">
        <v>174.88703918457</v>
      </c>
      <c r="G9868">
        <v>201.52757263184</v>
      </c>
      <c r="H9868">
        <v>243.07534790039</v>
      </c>
      <c r="I9868">
        <v>280.1091003418</v>
      </c>
      <c r="J9868">
        <v>322.78820800781</v>
      </c>
      <c r="K9868" s="6">
        <f>IFERROR(EXP(TREND(LN($F$1:$J$1),LN(F9868:J9868),LN(Calculations!$B$3))),0)</f>
        <v>4.2352950208806993E-2</v>
      </c>
    </row>
    <row r="9869" spans="1:11" x14ac:dyDescent="0.35">
      <c r="A9869">
        <v>9866</v>
      </c>
      <c r="B9869" t="str">
        <f t="shared" si="154"/>
        <v>27-63.5</v>
      </c>
      <c r="C9869">
        <v>-63.603147327484997</v>
      </c>
      <c r="D9869">
        <v>26.667721805191</v>
      </c>
      <c r="E9869">
        <f>ASIN(SQRT((SIN(RADIANS(PARAMETERS!$D$8-D9869)/2)*SIN(RADIANS(PARAMETERS!$D$8-D9869)/2))+(COS(RADIANS(D9869))*COS(RADIANS(PARAMETERS!$D$8))*SIN(RADIANS(PARAMETERS!$D$9-C9869)/2)*SIN(RADIANS(PARAMETERS!$D$9-C9869)/2))))*2*3958.756</f>
        <v>799.92259941915074</v>
      </c>
      <c r="F9869">
        <v>175.60458374023</v>
      </c>
      <c r="G9869">
        <v>202.4476776123</v>
      </c>
      <c r="H9869">
        <v>244.33374023438</v>
      </c>
      <c r="I9869">
        <v>281.68872070313</v>
      </c>
      <c r="J9869">
        <v>324.75759887695</v>
      </c>
      <c r="K9869" s="6">
        <f>IFERROR(EXP(TREND(LN($F$1:$J$1),LN(F9869:J9869),LN(Calculations!$B$3))),0)</f>
        <v>4.310176909950348E-2</v>
      </c>
    </row>
    <row r="9870" spans="1:11" x14ac:dyDescent="0.35">
      <c r="A9870">
        <v>9867</v>
      </c>
      <c r="B9870" t="str">
        <f t="shared" si="154"/>
        <v>27-64</v>
      </c>
      <c r="C9870">
        <v>-63.874468662386001</v>
      </c>
      <c r="D9870">
        <v>26.667721805191</v>
      </c>
      <c r="E9870">
        <f>ASIN(SQRT((SIN(RADIANS(PARAMETERS!$D$8-D9870)/2)*SIN(RADIANS(PARAMETERS!$D$8-D9870)/2))+(COS(RADIANS(D9870))*COS(RADIANS(PARAMETERS!$D$8))*SIN(RADIANS(PARAMETERS!$D$9-C9870)/2)*SIN(RADIANS(PARAMETERS!$D$9-C9870)/2))))*2*3958.756</f>
        <v>804.26094990821468</v>
      </c>
      <c r="F9870">
        <v>176.35113525391</v>
      </c>
      <c r="G9870">
        <v>203.40672302246</v>
      </c>
      <c r="H9870">
        <v>245.64785766602</v>
      </c>
      <c r="I9870">
        <v>283.34005737305</v>
      </c>
      <c r="J9870">
        <v>326.81829833984</v>
      </c>
      <c r="K9870" s="6">
        <f>IFERROR(EXP(TREND(LN($F$1:$J$1),LN(F9870:J9870),LN(Calculations!$B$3))),0)</f>
        <v>4.3885213906815233E-2</v>
      </c>
    </row>
    <row r="9871" spans="1:11" x14ac:dyDescent="0.35">
      <c r="A9871">
        <v>9868</v>
      </c>
      <c r="B9871" t="str">
        <f t="shared" si="154"/>
        <v>27-64</v>
      </c>
      <c r="C9871">
        <v>-64.145789997286997</v>
      </c>
      <c r="D9871">
        <v>26.667721805191</v>
      </c>
      <c r="E9871">
        <f>ASIN(SQRT((SIN(RADIANS(PARAMETERS!$D$8-D9871)/2)*SIN(RADIANS(PARAMETERS!$D$8-D9871)/2))+(COS(RADIANS(D9871))*COS(RADIANS(PARAMETERS!$D$8))*SIN(RADIANS(PARAMETERS!$D$9-C9871)/2)*SIN(RADIANS(PARAMETERS!$D$9-C9871)/2))))*2*3958.756</f>
        <v>808.95267859332819</v>
      </c>
      <c r="F9871">
        <v>177.06744384766</v>
      </c>
      <c r="G9871">
        <v>204.31762695313</v>
      </c>
      <c r="H9871">
        <v>246.88262939453</v>
      </c>
      <c r="I9871">
        <v>284.88140869141</v>
      </c>
      <c r="J9871">
        <v>328.73080444336</v>
      </c>
      <c r="K9871" s="6">
        <f>IFERROR(EXP(TREND(LN($F$1:$J$1),LN(F9871:J9871),LN(Calculations!$B$3))),0)</f>
        <v>4.4654274888133963E-2</v>
      </c>
    </row>
    <row r="9872" spans="1:11" x14ac:dyDescent="0.35">
      <c r="A9872">
        <v>9869</v>
      </c>
      <c r="B9872" t="str">
        <f t="shared" si="154"/>
        <v>27-64.5</v>
      </c>
      <c r="C9872">
        <v>-64.417111332188</v>
      </c>
      <c r="D9872">
        <v>26.667721805191</v>
      </c>
      <c r="E9872">
        <f>ASIN(SQRT((SIN(RADIANS(PARAMETERS!$D$8-D9872)/2)*SIN(RADIANS(PARAMETERS!$D$8-D9872)/2))+(COS(RADIANS(D9872))*COS(RADIANS(PARAMETERS!$D$8))*SIN(RADIANS(PARAMETERS!$D$9-C9872)/2)*SIN(RADIANS(PARAMETERS!$D$9-C9872)/2))))*2*3958.756</f>
        <v>813.99166138291878</v>
      </c>
      <c r="F9872">
        <v>177.74757385254</v>
      </c>
      <c r="G9872">
        <v>205.17236328125</v>
      </c>
      <c r="H9872">
        <v>248.02661132813</v>
      </c>
      <c r="I9872">
        <v>286.29803466797</v>
      </c>
      <c r="J9872">
        <v>330.47647094727</v>
      </c>
      <c r="K9872" s="6">
        <f>IFERROR(EXP(TREND(LN($F$1:$J$1),LN(F9872:J9872),LN(Calculations!$B$3))),0)</f>
        <v>4.5403195919779114E-2</v>
      </c>
    </row>
    <row r="9873" spans="1:11" x14ac:dyDescent="0.35">
      <c r="A9873">
        <v>9870</v>
      </c>
      <c r="B9873" t="str">
        <f t="shared" si="154"/>
        <v>27-64.5</v>
      </c>
      <c r="C9873">
        <v>-64.688432667089003</v>
      </c>
      <c r="D9873">
        <v>26.667721805191</v>
      </c>
      <c r="E9873">
        <f>ASIN(SQRT((SIN(RADIANS(PARAMETERS!$D$8-D9873)/2)*SIN(RADIANS(PARAMETERS!$D$8-D9873)/2))+(COS(RADIANS(D9873))*COS(RADIANS(PARAMETERS!$D$8))*SIN(RADIANS(PARAMETERS!$D$9-C9873)/2)*SIN(RADIANS(PARAMETERS!$D$9-C9873)/2))))*2*3958.756</f>
        <v>819.37147699688728</v>
      </c>
      <c r="F9873">
        <v>178.4284362793</v>
      </c>
      <c r="G9873">
        <v>206.02375793457</v>
      </c>
      <c r="H9873">
        <v>249.16007995605</v>
      </c>
      <c r="I9873">
        <v>287.69705200195</v>
      </c>
      <c r="J9873">
        <v>332.19561767578</v>
      </c>
      <c r="K9873" s="6">
        <f>IFERROR(EXP(TREND(LN($F$1:$J$1),LN(F9873:J9873),LN(Calculations!$B$3))),0)</f>
        <v>4.6164678002690369E-2</v>
      </c>
    </row>
    <row r="9874" spans="1:11" x14ac:dyDescent="0.35">
      <c r="A9874">
        <v>9871</v>
      </c>
      <c r="B9874" t="str">
        <f t="shared" si="154"/>
        <v>27-65</v>
      </c>
      <c r="C9874">
        <v>-64.959754001990007</v>
      </c>
      <c r="D9874">
        <v>26.667721805191</v>
      </c>
      <c r="E9874">
        <f>ASIN(SQRT((SIN(RADIANS(PARAMETERS!$D$8-D9874)/2)*SIN(RADIANS(PARAMETERS!$D$8-D9874)/2))+(COS(RADIANS(D9874))*COS(RADIANS(PARAMETERS!$D$8))*SIN(RADIANS(PARAMETERS!$D$9-C9874)/2)*SIN(RADIANS(PARAMETERS!$D$9-C9874)/2))))*2*3958.756</f>
        <v>825.08544280462672</v>
      </c>
      <c r="F9874">
        <v>179.06451416016</v>
      </c>
      <c r="G9874">
        <v>206.80419921875</v>
      </c>
      <c r="H9874">
        <v>250.17721557617</v>
      </c>
      <c r="I9874">
        <v>288.9352722168</v>
      </c>
      <c r="J9874">
        <v>333.69885253906</v>
      </c>
      <c r="K9874" s="6">
        <f>IFERROR(EXP(TREND(LN($F$1:$J$1),LN(F9874:J9874),LN(Calculations!$B$3))),0)</f>
        <v>4.6901928951772136E-2</v>
      </c>
    </row>
    <row r="9875" spans="1:11" x14ac:dyDescent="0.35">
      <c r="A9875">
        <v>9872</v>
      </c>
      <c r="B9875" t="str">
        <f t="shared" si="154"/>
        <v>27-65</v>
      </c>
      <c r="C9875">
        <v>-65.231075336890996</v>
      </c>
      <c r="D9875">
        <v>26.667721805191</v>
      </c>
      <c r="E9875">
        <f>ASIN(SQRT((SIN(RADIANS(PARAMETERS!$D$8-D9875)/2)*SIN(RADIANS(PARAMETERS!$D$8-D9875)/2))+(COS(RADIANS(D9875))*COS(RADIANS(PARAMETERS!$D$8))*SIN(RADIANS(PARAMETERS!$D$9-C9875)/2)*SIN(RADIANS(PARAMETERS!$D$9-C9875)/2))))*2*3958.756</f>
        <v>831.12665040798822</v>
      </c>
      <c r="F9875">
        <v>179.67045593262</v>
      </c>
      <c r="G9875">
        <v>207.53648376465</v>
      </c>
      <c r="H9875">
        <v>251.11486816406</v>
      </c>
      <c r="I9875">
        <v>290.06338500977</v>
      </c>
      <c r="J9875">
        <v>335.05380249023</v>
      </c>
      <c r="K9875" s="6">
        <f>IFERROR(EXP(TREND(LN($F$1:$J$1),LN(F9875:J9875),LN(Calculations!$B$3))),0)</f>
        <v>4.7625990511055601E-2</v>
      </c>
    </row>
    <row r="9876" spans="1:11" x14ac:dyDescent="0.35">
      <c r="A9876">
        <v>9873</v>
      </c>
      <c r="B9876" t="str">
        <f t="shared" si="154"/>
        <v>27-65.5</v>
      </c>
      <c r="C9876">
        <v>-65.502396671791999</v>
      </c>
      <c r="D9876">
        <v>26.667721805191</v>
      </c>
      <c r="E9876">
        <f>ASIN(SQRT((SIN(RADIANS(PARAMETERS!$D$8-D9876)/2)*SIN(RADIANS(PARAMETERS!$D$8-D9876)/2))+(COS(RADIANS(D9876))*COS(RADIANS(PARAMETERS!$D$8))*SIN(RADIANS(PARAMETERS!$D$9-C9876)/2)*SIN(RADIANS(PARAMETERS!$D$9-C9876)/2))))*2*3958.756</f>
        <v>837.48800061177906</v>
      </c>
      <c r="F9876">
        <v>180.28422546387</v>
      </c>
      <c r="G9876">
        <v>208.27697753906</v>
      </c>
      <c r="H9876">
        <v>252.06130981445</v>
      </c>
      <c r="I9876">
        <v>291.20068359375</v>
      </c>
      <c r="J9876">
        <v>336.41842651367</v>
      </c>
      <c r="K9876" s="6">
        <f>IFERROR(EXP(TREND(LN($F$1:$J$1),LN(F9876:J9876),LN(Calculations!$B$3))),0)</f>
        <v>4.836834297923339E-2</v>
      </c>
    </row>
    <row r="9877" spans="1:11" x14ac:dyDescent="0.35">
      <c r="A9877">
        <v>9874</v>
      </c>
      <c r="B9877" t="str">
        <f t="shared" si="154"/>
        <v>27-66</v>
      </c>
      <c r="C9877">
        <v>-65.773718006693002</v>
      </c>
      <c r="D9877">
        <v>26.667721805191</v>
      </c>
      <c r="E9877">
        <f>ASIN(SQRT((SIN(RADIANS(PARAMETERS!$D$8-D9877)/2)*SIN(RADIANS(PARAMETERS!$D$8-D9877)/2))+(COS(RADIANS(D9877))*COS(RADIANS(PARAMETERS!$D$8))*SIN(RADIANS(PARAMETERS!$D$9-C9877)/2)*SIN(RADIANS(PARAMETERS!$D$9-C9877)/2))))*2*3958.756</f>
        <v>844.16223746363573</v>
      </c>
      <c r="F9877">
        <v>180.83457946777</v>
      </c>
      <c r="G9877">
        <v>208.91923522949</v>
      </c>
      <c r="H9877">
        <v>252.84892272949</v>
      </c>
      <c r="I9877">
        <v>292.11968994141</v>
      </c>
      <c r="J9877">
        <v>337.49069213867</v>
      </c>
      <c r="K9877" s="6">
        <f>IFERROR(EXP(TREND(LN($F$1:$J$1),LN(F9877:J9877),LN(Calculations!$B$3))),0)</f>
        <v>4.9072037255215917E-2</v>
      </c>
    </row>
    <row r="9878" spans="1:11" x14ac:dyDescent="0.35">
      <c r="A9878">
        <v>9875</v>
      </c>
      <c r="B9878" t="str">
        <f t="shared" si="154"/>
        <v>27-66</v>
      </c>
      <c r="C9878">
        <v>-66.045039341594006</v>
      </c>
      <c r="D9878">
        <v>26.667721805191</v>
      </c>
      <c r="E9878">
        <f>ASIN(SQRT((SIN(RADIANS(PARAMETERS!$D$8-D9878)/2)*SIN(RADIANS(PARAMETERS!$D$8-D9878)/2))+(COS(RADIANS(D9878))*COS(RADIANS(PARAMETERS!$D$8))*SIN(RADIANS(PARAMETERS!$D$9-C9878)/2)*SIN(RADIANS(PARAMETERS!$D$9-C9878)/2))))*2*3958.756</f>
        <v>851.14198108701191</v>
      </c>
      <c r="F9878">
        <v>181.34460449219</v>
      </c>
      <c r="G9878">
        <v>209.50102233887</v>
      </c>
      <c r="H9878">
        <v>253.54118347168</v>
      </c>
      <c r="I9878">
        <v>292.90914916992</v>
      </c>
      <c r="J9878">
        <v>338.39086914063</v>
      </c>
      <c r="K9878" s="6">
        <f>IFERROR(EXP(TREND(LN($F$1:$J$1),LN(F9878:J9878),LN(Calculations!$B$3))),0)</f>
        <v>4.9751168419823605E-2</v>
      </c>
    </row>
    <row r="9879" spans="1:11" x14ac:dyDescent="0.35">
      <c r="A9879">
        <v>9876</v>
      </c>
      <c r="B9879" t="str">
        <f t="shared" si="154"/>
        <v>27-66.5</v>
      </c>
      <c r="C9879">
        <v>-66.316360676494995</v>
      </c>
      <c r="D9879">
        <v>26.667721805191</v>
      </c>
      <c r="E9879">
        <f>ASIN(SQRT((SIN(RADIANS(PARAMETERS!$D$8-D9879)/2)*SIN(RADIANS(PARAMETERS!$D$8-D9879)/2))+(COS(RADIANS(D9879))*COS(RADIANS(PARAMETERS!$D$8))*SIN(RADIANS(PARAMETERS!$D$9-C9879)/2)*SIN(RADIANS(PARAMETERS!$D$9-C9879)/2))))*2*3958.756</f>
        <v>858.4197590741461</v>
      </c>
      <c r="F9879">
        <v>181.85511779785</v>
      </c>
      <c r="G9879">
        <v>210.08534240723</v>
      </c>
      <c r="H9879">
        <v>254.23963928223</v>
      </c>
      <c r="I9879">
        <v>293.70846557617</v>
      </c>
      <c r="J9879">
        <v>339.30557250977</v>
      </c>
      <c r="K9879" s="6">
        <f>IFERROR(EXP(TREND(LN($F$1:$J$1),LN(F9879:J9879),LN(Calculations!$B$3))),0)</f>
        <v>5.0435724030837389E-2</v>
      </c>
    </row>
    <row r="9880" spans="1:11" x14ac:dyDescent="0.35">
      <c r="A9880">
        <v>9877</v>
      </c>
      <c r="B9880" t="str">
        <f t="shared" si="154"/>
        <v>27-66.5</v>
      </c>
      <c r="C9880">
        <v>-66.587682011395998</v>
      </c>
      <c r="D9880">
        <v>26.667721805191</v>
      </c>
      <c r="E9880">
        <f>ASIN(SQRT((SIN(RADIANS(PARAMETERS!$D$8-D9880)/2)*SIN(RADIANS(PARAMETERS!$D$8-D9880)/2))+(COS(RADIANS(D9880))*COS(RADIANS(PARAMETERS!$D$8))*SIN(RADIANS(PARAMETERS!$D$9-C9880)/2)*SIN(RADIANS(PARAMETERS!$D$9-C9880)/2))))*2*3958.756</f>
        <v>865.98803624897448</v>
      </c>
      <c r="F9880">
        <v>182.28077697754</v>
      </c>
      <c r="G9880">
        <v>210.55621337891</v>
      </c>
      <c r="H9880">
        <v>254.77607727051</v>
      </c>
      <c r="I9880">
        <v>294.29901123047</v>
      </c>
      <c r="J9880">
        <v>339.95404052734</v>
      </c>
      <c r="K9880" s="6">
        <f>IFERROR(EXP(TREND(LN($F$1:$J$1),LN(F9880:J9880),LN(Calculations!$B$3))),0)</f>
        <v>5.1038141291236142E-2</v>
      </c>
    </row>
    <row r="9881" spans="1:11" x14ac:dyDescent="0.35">
      <c r="A9881">
        <v>9878</v>
      </c>
      <c r="B9881" t="str">
        <f t="shared" si="154"/>
        <v>27-67</v>
      </c>
      <c r="C9881">
        <v>-66.859003346296006</v>
      </c>
      <c r="D9881">
        <v>26.667721805191</v>
      </c>
      <c r="E9881">
        <f>ASIN(SQRT((SIN(RADIANS(PARAMETERS!$D$8-D9881)/2)*SIN(RADIANS(PARAMETERS!$D$8-D9881)/2))+(COS(RADIANS(D9881))*COS(RADIANS(PARAMETERS!$D$8))*SIN(RADIANS(PARAMETERS!$D$9-C9881)/2)*SIN(RADIANS(PARAMETERS!$D$9-C9881)/2))))*2*3958.756</f>
        <v>873.83924265188784</v>
      </c>
      <c r="F9881">
        <v>182.66430664063</v>
      </c>
      <c r="G9881">
        <v>210.9792175293</v>
      </c>
      <c r="H9881">
        <v>255.25587463379</v>
      </c>
      <c r="I9881">
        <v>294.8251953125</v>
      </c>
      <c r="J9881">
        <v>340.52944946289</v>
      </c>
      <c r="K9881" s="6">
        <f>IFERROR(EXP(TREND(LN($F$1:$J$1),LN(F9881:J9881),LN(Calculations!$B$3))),0)</f>
        <v>5.1588597176723663E-2</v>
      </c>
    </row>
    <row r="9882" spans="1:11" x14ac:dyDescent="0.35">
      <c r="A9882">
        <v>9879</v>
      </c>
      <c r="B9882" t="str">
        <f t="shared" si="154"/>
        <v>27-67</v>
      </c>
      <c r="C9882">
        <v>-67.130324681196996</v>
      </c>
      <c r="D9882">
        <v>26.667721805191</v>
      </c>
      <c r="E9882">
        <f>ASIN(SQRT((SIN(RADIANS(PARAMETERS!$D$8-D9882)/2)*SIN(RADIANS(PARAMETERS!$D$8-D9882)/2))+(COS(RADIANS(D9882))*COS(RADIANS(PARAMETERS!$D$8))*SIN(RADIANS(PARAMETERS!$D$9-C9882)/2)*SIN(RADIANS(PARAMETERS!$D$9-C9882)/2))))*2*3958.756</f>
        <v>881.96579963839247</v>
      </c>
      <c r="F9882">
        <v>183.04971313477</v>
      </c>
      <c r="G9882">
        <v>211.41888427734</v>
      </c>
      <c r="H9882">
        <v>255.7790222168</v>
      </c>
      <c r="I9882">
        <v>295.42178344727</v>
      </c>
      <c r="J9882">
        <v>341.20962524414</v>
      </c>
      <c r="K9882" s="6">
        <f>IFERROR(EXP(TREND(LN($F$1:$J$1),LN(F9882:J9882),LN(Calculations!$B$3))),0)</f>
        <v>5.2123235427076031E-2</v>
      </c>
    </row>
    <row r="9883" spans="1:11" x14ac:dyDescent="0.35">
      <c r="A9883">
        <v>9880</v>
      </c>
      <c r="B9883" t="str">
        <f t="shared" si="154"/>
        <v>27-67.5</v>
      </c>
      <c r="C9883">
        <v>-67.401646016097999</v>
      </c>
      <c r="D9883">
        <v>26.667721805191</v>
      </c>
      <c r="E9883">
        <f>ASIN(SQRT((SIN(RADIANS(PARAMETERS!$D$8-D9883)/2)*SIN(RADIANS(PARAMETERS!$D$8-D9883)/2))+(COS(RADIANS(D9883))*COS(RADIANS(PARAMETERS!$D$8))*SIN(RADIANS(PARAMETERS!$D$9-C9883)/2)*SIN(RADIANS(PARAMETERS!$D$9-C9883)/2))))*2*3958.756</f>
        <v>890.36014402030685</v>
      </c>
      <c r="F9883">
        <v>183.37210083008</v>
      </c>
      <c r="G9883">
        <v>211.78317260742</v>
      </c>
      <c r="H9883">
        <v>256.20684814453</v>
      </c>
      <c r="I9883">
        <v>295.90460205078</v>
      </c>
      <c r="J9883">
        <v>341.75424194336</v>
      </c>
      <c r="K9883" s="6">
        <f>IFERROR(EXP(TREND(LN($F$1:$J$1),LN(F9883:J9883),LN(Calculations!$B$3))),0)</f>
        <v>5.257978837200953E-2</v>
      </c>
    </row>
    <row r="9884" spans="1:11" x14ac:dyDescent="0.35">
      <c r="A9884">
        <v>9881</v>
      </c>
      <c r="B9884" t="str">
        <f t="shared" si="154"/>
        <v>27-67.5</v>
      </c>
      <c r="C9884">
        <v>-67.672967350999002</v>
      </c>
      <c r="D9884">
        <v>26.667721805191</v>
      </c>
      <c r="E9884">
        <f>ASIN(SQRT((SIN(RADIANS(PARAMETERS!$D$8-D9884)/2)*SIN(RADIANS(PARAMETERS!$D$8-D9884)/2))+(COS(RADIANS(D9884))*COS(RADIANS(PARAMETERS!$D$8))*SIN(RADIANS(PARAMETERS!$D$9-C9884)/2)*SIN(RADIANS(PARAMETERS!$D$9-C9884)/2))))*2*3958.756</f>
        <v>899.01475021306612</v>
      </c>
      <c r="F9884">
        <v>183.68473815918</v>
      </c>
      <c r="G9884">
        <v>212.14710998535</v>
      </c>
      <c r="H9884">
        <v>256.65170288086</v>
      </c>
      <c r="I9884">
        <v>296.42239379883</v>
      </c>
      <c r="J9884">
        <v>342.35690307617</v>
      </c>
      <c r="K9884" s="6">
        <f>IFERROR(EXP(TREND(LN($F$1:$J$1),LN(F9884:J9884),LN(Calculations!$B$3))),0)</f>
        <v>5.3007699484588625E-2</v>
      </c>
    </row>
    <row r="9885" spans="1:11" x14ac:dyDescent="0.35">
      <c r="A9885">
        <v>9882</v>
      </c>
      <c r="B9885" t="str">
        <f t="shared" si="154"/>
        <v>27-68</v>
      </c>
      <c r="C9885">
        <v>-67.944288685900005</v>
      </c>
      <c r="D9885">
        <v>26.667721805191</v>
      </c>
      <c r="E9885">
        <f>ASIN(SQRT((SIN(RADIANS(PARAMETERS!$D$8-D9885)/2)*SIN(RADIANS(PARAMETERS!$D$8-D9885)/2))+(COS(RADIANS(D9885))*COS(RADIANS(PARAMETERS!$D$8))*SIN(RADIANS(PARAMETERS!$D$9-C9885)/2)*SIN(RADIANS(PARAMETERS!$D$9-C9885)/2))))*2*3958.756</f>
        <v>907.92215038202926</v>
      </c>
      <c r="F9885">
        <v>184.02265930176</v>
      </c>
      <c r="G9885">
        <v>212.55909729004</v>
      </c>
      <c r="H9885">
        <v>257.1848449707</v>
      </c>
      <c r="I9885">
        <v>297.06854248047</v>
      </c>
      <c r="J9885">
        <v>343.13827514648</v>
      </c>
      <c r="K9885" s="6">
        <f>IFERROR(EXP(TREND(LN($F$1:$J$1),LN(F9885:J9885),LN(Calculations!$B$3))),0)</f>
        <v>5.3441245254978349E-2</v>
      </c>
    </row>
    <row r="9886" spans="1:11" x14ac:dyDescent="0.35">
      <c r="A9886">
        <v>9883</v>
      </c>
      <c r="B9886" t="str">
        <f t="shared" si="154"/>
        <v>27-68</v>
      </c>
      <c r="C9886">
        <v>-68.215610020800995</v>
      </c>
      <c r="D9886">
        <v>26.667721805191</v>
      </c>
      <c r="E9886">
        <f>ASIN(SQRT((SIN(RADIANS(PARAMETERS!$D$8-D9886)/2)*SIN(RADIANS(PARAMETERS!$D$8-D9886)/2))+(COS(RADIANS(D9886))*COS(RADIANS(PARAMETERS!$D$8))*SIN(RADIANS(PARAMETERS!$D$9-C9886)/2)*SIN(RADIANS(PARAMETERS!$D$9-C9886)/2))))*2*3958.756</f>
        <v>917.07495260778774</v>
      </c>
      <c r="F9886">
        <v>184.30722045898</v>
      </c>
      <c r="G9886">
        <v>212.90371704102</v>
      </c>
      <c r="H9886">
        <v>257.62725830078</v>
      </c>
      <c r="I9886">
        <v>297.60171508789</v>
      </c>
      <c r="J9886">
        <v>343.77969360352</v>
      </c>
      <c r="K9886" s="6">
        <f>IFERROR(EXP(TREND(LN($F$1:$J$1),LN(F9886:J9886),LN(Calculations!$B$3))),0)</f>
        <v>5.381221779306683E-2</v>
      </c>
    </row>
    <row r="9887" spans="1:11" x14ac:dyDescent="0.35">
      <c r="A9887">
        <v>9884</v>
      </c>
      <c r="B9887" t="str">
        <f t="shared" si="154"/>
        <v>27-68.5</v>
      </c>
      <c r="C9887">
        <v>-68.486931355701998</v>
      </c>
      <c r="D9887">
        <v>26.667721805191</v>
      </c>
      <c r="E9887">
        <f>ASIN(SQRT((SIN(RADIANS(PARAMETERS!$D$8-D9887)/2)*SIN(RADIANS(PARAMETERS!$D$8-D9887)/2))+(COS(RADIANS(D9887))*COS(RADIANS(PARAMETERS!$D$8))*SIN(RADIANS(PARAMETERS!$D$9-C9887)/2)*SIN(RADIANS(PARAMETERS!$D$9-C9887)/2))))*2*3958.756</f>
        <v>926.46585711296348</v>
      </c>
      <c r="F9887">
        <v>184.5789642334</v>
      </c>
      <c r="G9887">
        <v>213.23796081543</v>
      </c>
      <c r="H9887">
        <v>258.06414794922</v>
      </c>
      <c r="I9887">
        <v>298.13467407227</v>
      </c>
      <c r="J9887">
        <v>344.42794799805</v>
      </c>
      <c r="K9887" s="6">
        <f>IFERROR(EXP(TREND(LN($F$1:$J$1),LN(F9887:J9887),LN(Calculations!$B$3))),0)</f>
        <v>5.4159080153101669E-2</v>
      </c>
    </row>
    <row r="9888" spans="1:11" x14ac:dyDescent="0.35">
      <c r="A9888">
        <v>9885</v>
      </c>
      <c r="B9888" t="str">
        <f t="shared" si="154"/>
        <v>27-69</v>
      </c>
      <c r="C9888">
        <v>-68.758252690603001</v>
      </c>
      <c r="D9888">
        <v>26.667721805191</v>
      </c>
      <c r="E9888">
        <f>ASIN(SQRT((SIN(RADIANS(PARAMETERS!$D$8-D9888)/2)*SIN(RADIANS(PARAMETERS!$D$8-D9888)/2))+(COS(RADIANS(D9888))*COS(RADIANS(PARAMETERS!$D$8))*SIN(RADIANS(PARAMETERS!$D$9-C9888)/2)*SIN(RADIANS(PARAMETERS!$D$9-C9888)/2))))*2*3958.756</f>
        <v>936.08767061189985</v>
      </c>
      <c r="F9888">
        <v>184.85963439941</v>
      </c>
      <c r="G9888">
        <v>213.59169006348</v>
      </c>
      <c r="H9888">
        <v>258.53936767578</v>
      </c>
      <c r="I9888">
        <v>298.72482299805</v>
      </c>
      <c r="J9888">
        <v>345.1572265625</v>
      </c>
      <c r="K9888" s="6">
        <f>IFERROR(EXP(TREND(LN($F$1:$J$1),LN(F9888:J9888),LN(Calculations!$B$3))),0)</f>
        <v>5.4503549469602459E-2</v>
      </c>
    </row>
    <row r="9889" spans="1:11" x14ac:dyDescent="0.35">
      <c r="A9889">
        <v>9886</v>
      </c>
      <c r="B9889" t="str">
        <f t="shared" si="154"/>
        <v>27-69</v>
      </c>
      <c r="C9889">
        <v>-69.029574025504004</v>
      </c>
      <c r="D9889">
        <v>26.667721805191</v>
      </c>
      <c r="E9889">
        <f>ASIN(SQRT((SIN(RADIANS(PARAMETERS!$D$8-D9889)/2)*SIN(RADIANS(PARAMETERS!$D$8-D9889)/2))+(COS(RADIANS(D9889))*COS(RADIANS(PARAMETERS!$D$8))*SIN(RADIANS(PARAMETERS!$D$9-C9889)/2)*SIN(RADIANS(PARAMETERS!$D$9-C9889)/2))))*2*3958.756</f>
        <v>945.93331885995974</v>
      </c>
      <c r="F9889">
        <v>185.05038452148</v>
      </c>
      <c r="G9889">
        <v>213.82641601563</v>
      </c>
      <c r="H9889">
        <v>258.84634399414</v>
      </c>
      <c r="I9889">
        <v>299.09942626953</v>
      </c>
      <c r="J9889">
        <v>345.6130065918</v>
      </c>
      <c r="K9889" s="6">
        <f>IFERROR(EXP(TREND(LN($F$1:$J$1),LN(F9889:J9889),LN(Calculations!$B$3))),0)</f>
        <v>5.4748496204990615E-2</v>
      </c>
    </row>
    <row r="9890" spans="1:11" x14ac:dyDescent="0.35">
      <c r="A9890">
        <v>9887</v>
      </c>
      <c r="B9890" t="str">
        <f t="shared" si="154"/>
        <v>27-69.5</v>
      </c>
      <c r="C9890">
        <v>-69.300895360404994</v>
      </c>
      <c r="D9890">
        <v>26.667721805191</v>
      </c>
      <c r="E9890">
        <f>ASIN(SQRT((SIN(RADIANS(PARAMETERS!$D$8-D9890)/2)*SIN(RADIANS(PARAMETERS!$D$8-D9890)/2))+(COS(RADIANS(D9890))*COS(RADIANS(PARAMETERS!$D$8))*SIN(RADIANS(PARAMETERS!$D$9-C9890)/2)*SIN(RADIANS(PARAMETERS!$D$9-C9890)/2))))*2*3958.756</f>
        <v>955.99585749104654</v>
      </c>
      <c r="F9890">
        <v>185.2202911377</v>
      </c>
      <c r="G9890">
        <v>214.04425048828</v>
      </c>
      <c r="H9890">
        <v>259.14443969727</v>
      </c>
      <c r="I9890">
        <v>299.4739074707</v>
      </c>
      <c r="J9890">
        <v>346.08041381836</v>
      </c>
      <c r="K9890" s="6">
        <f>IFERROR(EXP(TREND(LN($F$1:$J$1),LN(F9890:J9890),LN(Calculations!$B$3))),0)</f>
        <v>5.4951424687391941E-2</v>
      </c>
    </row>
    <row r="9891" spans="1:11" x14ac:dyDescent="0.35">
      <c r="A9891">
        <v>9888</v>
      </c>
      <c r="B9891" t="str">
        <f t="shared" si="154"/>
        <v>27-69.5</v>
      </c>
      <c r="C9891">
        <v>-69.572216695305997</v>
      </c>
      <c r="D9891">
        <v>26.667721805191</v>
      </c>
      <c r="E9891">
        <f>ASIN(SQRT((SIN(RADIANS(PARAMETERS!$D$8-D9891)/2)*SIN(RADIANS(PARAMETERS!$D$8-D9891)/2))+(COS(RADIANS(D9891))*COS(RADIANS(PARAMETERS!$D$8))*SIN(RADIANS(PARAMETERS!$D$9-C9891)/2)*SIN(RADIANS(PARAMETERS!$D$9-C9891)/2))))*2*3958.756</f>
        <v>966.26848124078992</v>
      </c>
      <c r="F9891">
        <v>185.39642333984</v>
      </c>
      <c r="G9891">
        <v>214.28453063965</v>
      </c>
      <c r="H9891">
        <v>259.49420166016</v>
      </c>
      <c r="I9891">
        <v>299.92962646484</v>
      </c>
      <c r="J9891">
        <v>346.66662597656</v>
      </c>
      <c r="K9891" s="6">
        <f>IFERROR(EXP(TREND(LN($F$1:$J$1),LN(F9891:J9891),LN(Calculations!$B$3))),0)</f>
        <v>5.5135856626966767E-2</v>
      </c>
    </row>
    <row r="9892" spans="1:11" x14ac:dyDescent="0.35">
      <c r="A9892">
        <v>9889</v>
      </c>
      <c r="B9892" t="str">
        <f t="shared" si="154"/>
        <v>27-70</v>
      </c>
      <c r="C9892">
        <v>-69.843538030207</v>
      </c>
      <c r="D9892">
        <v>26.667721805191</v>
      </c>
      <c r="E9892">
        <f>ASIN(SQRT((SIN(RADIANS(PARAMETERS!$D$8-D9892)/2)*SIN(RADIANS(PARAMETERS!$D$8-D9892)/2))+(COS(RADIANS(D9892))*COS(RADIANS(PARAMETERS!$D$8))*SIN(RADIANS(PARAMETERS!$D$9-C9892)/2)*SIN(RADIANS(PARAMETERS!$D$9-C9892)/2))))*2*3958.756</f>
        <v>976.74453165887576</v>
      </c>
      <c r="F9892">
        <v>185.46611022949</v>
      </c>
      <c r="G9892">
        <v>214.38594055176</v>
      </c>
      <c r="H9892">
        <v>259.65048217773</v>
      </c>
      <c r="I9892">
        <v>300.13952636719</v>
      </c>
      <c r="J9892">
        <v>346.94311523438</v>
      </c>
      <c r="K9892" s="6">
        <f>IFERROR(EXP(TREND(LN($F$1:$J$1),LN(F9892:J9892),LN(Calculations!$B$3))),0)</f>
        <v>5.519735209593659E-2</v>
      </c>
    </row>
    <row r="9893" spans="1:11" x14ac:dyDescent="0.35">
      <c r="A9893">
        <v>9890</v>
      </c>
      <c r="B9893" t="str">
        <f t="shared" si="154"/>
        <v>27-70</v>
      </c>
      <c r="C9893">
        <v>-70.114859365108003</v>
      </c>
      <c r="D9893">
        <v>26.667721805191</v>
      </c>
      <c r="E9893">
        <f>ASIN(SQRT((SIN(RADIANS(PARAMETERS!$D$8-D9893)/2)*SIN(RADIANS(PARAMETERS!$D$8-D9893)/2))+(COS(RADIANS(D9893))*COS(RADIANS(PARAMETERS!$D$8))*SIN(RADIANS(PARAMETERS!$D$9-C9893)/2)*SIN(RADIANS(PARAMETERS!$D$9-C9893)/2))))*2*3958.756</f>
        <v>987.41750341759155</v>
      </c>
      <c r="F9893">
        <v>185.51733398438</v>
      </c>
      <c r="G9893">
        <v>214.4655456543</v>
      </c>
      <c r="H9893">
        <v>259.77954101563</v>
      </c>
      <c r="I9893">
        <v>300.31729125977</v>
      </c>
      <c r="J9893">
        <v>347.18170166016</v>
      </c>
      <c r="K9893" s="6">
        <f>IFERROR(EXP(TREND(LN($F$1:$J$1),LN(F9893:J9893),LN(Calculations!$B$3))),0)</f>
        <v>5.5233440566135182E-2</v>
      </c>
    </row>
    <row r="9894" spans="1:11" x14ac:dyDescent="0.35">
      <c r="A9894">
        <v>9891</v>
      </c>
      <c r="B9894" t="str">
        <f t="shared" si="154"/>
        <v>27-70.5</v>
      </c>
      <c r="C9894">
        <v>-70.386180700009007</v>
      </c>
      <c r="D9894">
        <v>26.667721805191</v>
      </c>
      <c r="E9894">
        <f>ASIN(SQRT((SIN(RADIANS(PARAMETERS!$D$8-D9894)/2)*SIN(RADIANS(PARAMETERS!$D$8-D9894)/2))+(COS(RADIANS(D9894))*COS(RADIANS(PARAMETERS!$D$8))*SIN(RADIANS(PARAMETERS!$D$9-C9894)/2)*SIN(RADIANS(PARAMETERS!$D$9-C9894)/2))))*2*3958.756</f>
        <v>998.28104932511496</v>
      </c>
      <c r="F9894">
        <v>185.5711517334</v>
      </c>
      <c r="G9894">
        <v>214.5503692627</v>
      </c>
      <c r="H9894">
        <v>259.91851806641</v>
      </c>
      <c r="I9894">
        <v>300.50970458984</v>
      </c>
      <c r="J9894">
        <v>347.44085693359</v>
      </c>
      <c r="K9894" s="6">
        <f>IFERROR(EXP(TREND(LN($F$1:$J$1),LN(F9894:J9894),LN(Calculations!$B$3))),0)</f>
        <v>5.526914205994253E-2</v>
      </c>
    </row>
    <row r="9895" spans="1:11" x14ac:dyDescent="0.35">
      <c r="A9895">
        <v>9892</v>
      </c>
      <c r="B9895" t="str">
        <f t="shared" si="154"/>
        <v>27-70.5</v>
      </c>
      <c r="C9895">
        <v>-70.657502034909996</v>
      </c>
      <c r="D9895">
        <v>26.667721805191</v>
      </c>
      <c r="E9895">
        <f>ASIN(SQRT((SIN(RADIANS(PARAMETERS!$D$8-D9895)/2)*SIN(RADIANS(PARAMETERS!$D$8-D9895)/2))+(COS(RADIANS(D9895))*COS(RADIANS(PARAMETERS!$D$8))*SIN(RADIANS(PARAMETERS!$D$9-C9895)/2)*SIN(RADIANS(PARAMETERS!$D$9-C9895)/2))))*2*3958.756</f>
        <v>1009.3289841517438</v>
      </c>
      <c r="F9895">
        <v>185.54682922363</v>
      </c>
      <c r="G9895">
        <v>214.51989746094</v>
      </c>
      <c r="H9895">
        <v>259.87796020508</v>
      </c>
      <c r="I9895">
        <v>300.45971679688</v>
      </c>
      <c r="J9895">
        <v>347.37954711914</v>
      </c>
      <c r="K9895" s="6">
        <f>IFERROR(EXP(TREND(LN($F$1:$J$1),LN(F9895:J9895),LN(Calculations!$B$3))),0)</f>
        <v>5.5238532490901611E-2</v>
      </c>
    </row>
    <row r="9896" spans="1:11" x14ac:dyDescent="0.35">
      <c r="A9896">
        <v>9893</v>
      </c>
      <c r="B9896" t="str">
        <f t="shared" si="154"/>
        <v>27-71</v>
      </c>
      <c r="C9896">
        <v>-70.928823369810999</v>
      </c>
      <c r="D9896">
        <v>26.667721805191</v>
      </c>
      <c r="E9896">
        <f>ASIN(SQRT((SIN(RADIANS(PARAMETERS!$D$8-D9896)/2)*SIN(RADIANS(PARAMETERS!$D$8-D9896)/2))+(COS(RADIANS(D9896))*COS(RADIANS(PARAMETERS!$D$8))*SIN(RADIANS(PARAMETERS!$D$9-C9896)/2)*SIN(RADIANS(PARAMETERS!$D$9-C9896)/2))))*2*3958.756</f>
        <v>1020.5552873754322</v>
      </c>
      <c r="F9896">
        <v>185.51309204102</v>
      </c>
      <c r="G9896">
        <v>214.46995544434</v>
      </c>
      <c r="H9896">
        <v>259.80010986328</v>
      </c>
      <c r="I9896">
        <v>300.35467529297</v>
      </c>
      <c r="J9896">
        <v>347.24090576172</v>
      </c>
      <c r="K9896" s="6">
        <f>IFERROR(EXP(TREND(LN($F$1:$J$1),LN(F9896:J9896),LN(Calculations!$B$3))),0)</f>
        <v>5.5209877355997021E-2</v>
      </c>
    </row>
    <row r="9897" spans="1:11" x14ac:dyDescent="0.35">
      <c r="A9897">
        <v>9894</v>
      </c>
      <c r="B9897" t="str">
        <f t="shared" si="154"/>
        <v>27-71</v>
      </c>
      <c r="C9897">
        <v>-71.200144704712002</v>
      </c>
      <c r="D9897">
        <v>26.667721805191</v>
      </c>
      <c r="E9897">
        <f>ASIN(SQRT((SIN(RADIANS(PARAMETERS!$D$8-D9897)/2)*SIN(RADIANS(PARAMETERS!$D$8-D9897)/2))+(COS(RADIANS(D9897))*COS(RADIANS(PARAMETERS!$D$8))*SIN(RADIANS(PARAMETERS!$D$9-C9897)/2)*SIN(RADIANS(PARAMETERS!$D$9-C9897)/2))))*2*3958.756</f>
        <v>1031.9541049499489</v>
      </c>
      <c r="F9897">
        <v>185.47848510742</v>
      </c>
      <c r="G9897">
        <v>214.41171264648</v>
      </c>
      <c r="H9897">
        <v>259.70056152344</v>
      </c>
      <c r="I9897">
        <v>300.21444702148</v>
      </c>
      <c r="J9897">
        <v>347.04989624023</v>
      </c>
      <c r="K9897" s="6">
        <f>IFERROR(EXP(TREND(LN($F$1:$J$1),LN(F9897:J9897),LN(Calculations!$B$3))),0)</f>
        <v>5.5193015471467724E-2</v>
      </c>
    </row>
    <row r="9898" spans="1:11" x14ac:dyDescent="0.35">
      <c r="A9898">
        <v>9895</v>
      </c>
      <c r="B9898" t="str">
        <f t="shared" si="154"/>
        <v>27-71.5</v>
      </c>
      <c r="C9898">
        <v>-71.471466039613006</v>
      </c>
      <c r="D9898">
        <v>26.667721805191</v>
      </c>
      <c r="E9898">
        <f>ASIN(SQRT((SIN(RADIANS(PARAMETERS!$D$8-D9898)/2)*SIN(RADIANS(PARAMETERS!$D$8-D9898)/2))+(COS(RADIANS(D9898))*COS(RADIANS(PARAMETERS!$D$8))*SIN(RADIANS(PARAMETERS!$D$9-C9898)/2)*SIN(RADIANS(PARAMETERS!$D$9-C9898)/2))))*2*3958.756</f>
        <v>1043.5197501950026</v>
      </c>
      <c r="F9898">
        <v>185.39004516602</v>
      </c>
      <c r="G9898">
        <v>214.27101135254</v>
      </c>
      <c r="H9898">
        <v>259.46887207031</v>
      </c>
      <c r="I9898">
        <v>299.8932800293</v>
      </c>
      <c r="J9898">
        <v>346.61721801758</v>
      </c>
      <c r="K9898" s="6">
        <f>IFERROR(EXP(TREND(LN($F$1:$J$1),LN(F9898:J9898),LN(Calculations!$B$3))),0)</f>
        <v>5.5135813277238155E-2</v>
      </c>
    </row>
    <row r="9899" spans="1:11" x14ac:dyDescent="0.35">
      <c r="A9899">
        <v>9896</v>
      </c>
      <c r="B9899" t="str">
        <f t="shared" si="154"/>
        <v>27-71.5</v>
      </c>
      <c r="C9899">
        <v>-71.742787374513995</v>
      </c>
      <c r="D9899">
        <v>26.667721805191</v>
      </c>
      <c r="E9899">
        <f>ASIN(SQRT((SIN(RADIANS(PARAMETERS!$D$8-D9899)/2)*SIN(RADIANS(PARAMETERS!$D$8-D9899)/2))+(COS(RADIANS(D9899))*COS(RADIANS(PARAMETERS!$D$8))*SIN(RADIANS(PARAMETERS!$D$9-C9899)/2)*SIN(RADIANS(PARAMETERS!$D$9-C9899)/2))))*2*3958.756</f>
        <v>1055.2467039029327</v>
      </c>
      <c r="F9899">
        <v>185.32588195801</v>
      </c>
      <c r="G9899">
        <v>214.16168212891</v>
      </c>
      <c r="H9899">
        <v>259.28045654297</v>
      </c>
      <c r="I9899">
        <v>299.62673950195</v>
      </c>
      <c r="J9899">
        <v>346.25299072266</v>
      </c>
      <c r="K9899" s="6">
        <f>IFERROR(EXP(TREND(LN($F$1:$J$1),LN(F9899:J9899),LN(Calculations!$B$3))),0)</f>
        <v>5.5107250857991105E-2</v>
      </c>
    </row>
    <row r="9900" spans="1:11" x14ac:dyDescent="0.35">
      <c r="A9900">
        <v>9897</v>
      </c>
      <c r="B9900" t="str">
        <f t="shared" si="154"/>
        <v>27-72</v>
      </c>
      <c r="C9900">
        <v>-72.014108709414998</v>
      </c>
      <c r="D9900">
        <v>26.667721805191</v>
      </c>
      <c r="E9900">
        <f>ASIN(SQRT((SIN(RADIANS(PARAMETERS!$D$8-D9900)/2)*SIN(RADIANS(PARAMETERS!$D$8-D9900)/2))+(COS(RADIANS(D9900))*COS(RADIANS(PARAMETERS!$D$8))*SIN(RADIANS(PARAMETERS!$D$9-C9900)/2)*SIN(RADIANS(PARAMETERS!$D$9-C9900)/2))))*2*3958.756</f>
        <v>1067.1296137513789</v>
      </c>
      <c r="F9900">
        <v>185.28482055664</v>
      </c>
      <c r="G9900">
        <v>214.0817565918</v>
      </c>
      <c r="H9900">
        <v>259.13189697266</v>
      </c>
      <c r="I9900">
        <v>299.40997314453</v>
      </c>
      <c r="J9900">
        <v>345.95056152344</v>
      </c>
      <c r="K9900" s="6">
        <f>IFERROR(EXP(TREND(LN($F$1:$J$1),LN(F9900:J9900),LN(Calculations!$B$3))),0)</f>
        <v>5.5106875236778895E-2</v>
      </c>
    </row>
    <row r="9901" spans="1:11" x14ac:dyDescent="0.35">
      <c r="A9901">
        <v>9898</v>
      </c>
      <c r="B9901" t="str">
        <f t="shared" si="154"/>
        <v>27-72.5</v>
      </c>
      <c r="C9901">
        <v>-72.285430044316001</v>
      </c>
      <c r="D9901">
        <v>26.667721805191</v>
      </c>
      <c r="E9901">
        <f>ASIN(SQRT((SIN(RADIANS(PARAMETERS!$D$8-D9901)/2)*SIN(RADIANS(PARAMETERS!$D$8-D9901)/2))+(COS(RADIANS(D9901))*COS(RADIANS(PARAMETERS!$D$8))*SIN(RADIANS(PARAMETERS!$D$9-C9901)/2)*SIN(RADIANS(PARAMETERS!$D$9-C9901)/2))))*2*3958.756</f>
        <v>1079.1632931057186</v>
      </c>
      <c r="F9901">
        <v>185.20251464844</v>
      </c>
      <c r="G9901">
        <v>213.94061279297</v>
      </c>
      <c r="H9901">
        <v>258.88760375977</v>
      </c>
      <c r="I9901">
        <v>299.06372070313</v>
      </c>
      <c r="J9901">
        <v>345.47668457031</v>
      </c>
      <c r="K9901" s="6">
        <f>IFERROR(EXP(TREND(LN($F$1:$J$1),LN(F9901:J9901),LN(Calculations!$B$3))),0)</f>
        <v>5.5072082976823547E-2</v>
      </c>
    </row>
    <row r="9902" spans="1:11" x14ac:dyDescent="0.35">
      <c r="A9902">
        <v>9899</v>
      </c>
      <c r="B9902" t="str">
        <f t="shared" si="154"/>
        <v>27-72.5</v>
      </c>
      <c r="C9902">
        <v>-72.556751379217005</v>
      </c>
      <c r="D9902">
        <v>26.667721805191</v>
      </c>
      <c r="E9902">
        <f>ASIN(SQRT((SIN(RADIANS(PARAMETERS!$D$8-D9902)/2)*SIN(RADIANS(PARAMETERS!$D$8-D9902)/2))+(COS(RADIANS(D9902))*COS(RADIANS(PARAMETERS!$D$8))*SIN(RADIANS(PARAMETERS!$D$9-C9902)/2)*SIN(RADIANS(PARAMETERS!$D$9-C9902)/2))))*2*3958.756</f>
        <v>1091.342719289368</v>
      </c>
      <c r="F9902">
        <v>185.17587280273</v>
      </c>
      <c r="G9902">
        <v>213.87353515625</v>
      </c>
      <c r="H9902">
        <v>258.74856567383</v>
      </c>
      <c r="I9902">
        <v>298.85269165039</v>
      </c>
      <c r="J9902">
        <v>345.17492675781</v>
      </c>
      <c r="K9902" s="6">
        <f>IFERROR(EXP(TREND(LN($F$1:$J$1),LN(F9902:J9902),LN(Calculations!$B$3))),0)</f>
        <v>5.5099228500936508E-2</v>
      </c>
    </row>
    <row r="9903" spans="1:11" x14ac:dyDescent="0.35">
      <c r="A9903">
        <v>9900</v>
      </c>
      <c r="B9903" t="str">
        <f t="shared" si="154"/>
        <v>27-73</v>
      </c>
      <c r="C9903">
        <v>-72.828072714117994</v>
      </c>
      <c r="D9903">
        <v>26.667721805191</v>
      </c>
      <c r="E9903">
        <f>ASIN(SQRT((SIN(RADIANS(PARAMETERS!$D$8-D9903)/2)*SIN(RADIANS(PARAMETERS!$D$8-D9903)/2))+(COS(RADIANS(D9903))*COS(RADIANS(PARAMETERS!$D$8))*SIN(RADIANS(PARAMETERS!$D$9-C9903)/2)*SIN(RADIANS(PARAMETERS!$D$9-C9903)/2))))*2*3958.756</f>
        <v>1103.6630313941525</v>
      </c>
      <c r="F9903">
        <v>185.18647766113</v>
      </c>
      <c r="G9903">
        <v>213.85292053223</v>
      </c>
      <c r="H9903">
        <v>258.67126464844</v>
      </c>
      <c r="I9903">
        <v>298.71789550781</v>
      </c>
      <c r="J9903">
        <v>344.966796875</v>
      </c>
      <c r="K9903" s="6">
        <f>IFERROR(EXP(TREND(LN($F$1:$J$1),LN(F9903:J9903),LN(Calculations!$B$3))),0)</f>
        <v>5.5173602013730526E-2</v>
      </c>
    </row>
    <row r="9904" spans="1:11" x14ac:dyDescent="0.35">
      <c r="A9904">
        <v>9901</v>
      </c>
      <c r="B9904" t="str">
        <f t="shared" si="154"/>
        <v>27-73</v>
      </c>
      <c r="C9904">
        <v>-73.099394049018997</v>
      </c>
      <c r="D9904">
        <v>26.667721805191</v>
      </c>
      <c r="E9904">
        <f>ASIN(SQRT((SIN(RADIANS(PARAMETERS!$D$8-D9904)/2)*SIN(RADIANS(PARAMETERS!$D$8-D9904)/2))+(COS(RADIANS(D9904))*COS(RADIANS(PARAMETERS!$D$8))*SIN(RADIANS(PARAMETERS!$D$9-C9904)/2)*SIN(RADIANS(PARAMETERS!$D$9-C9904)/2))))*2*3958.756</f>
        <v>1116.1195276972212</v>
      </c>
      <c r="F9904">
        <v>185.15010070801</v>
      </c>
      <c r="G9904">
        <v>213.75445556641</v>
      </c>
      <c r="H9904">
        <v>258.46194458008</v>
      </c>
      <c r="I9904">
        <v>298.39736938477</v>
      </c>
      <c r="J9904">
        <v>344.50573730469</v>
      </c>
      <c r="K9904" s="6">
        <f>IFERROR(EXP(TREND(LN($F$1:$J$1),LN(F9904:J9904),LN(Calculations!$B$3))),0)</f>
        <v>5.5224196455002199E-2</v>
      </c>
    </row>
    <row r="9905" spans="1:11" x14ac:dyDescent="0.35">
      <c r="A9905">
        <v>9902</v>
      </c>
      <c r="B9905" t="str">
        <f t="shared" si="154"/>
        <v>27-73.5</v>
      </c>
      <c r="C9905">
        <v>-73.37071538392</v>
      </c>
      <c r="D9905">
        <v>26.667721805191</v>
      </c>
      <c r="E9905">
        <f>ASIN(SQRT((SIN(RADIANS(PARAMETERS!$D$8-D9905)/2)*SIN(RADIANS(PARAMETERS!$D$8-D9905)/2))+(COS(RADIANS(D9905))*COS(RADIANS(PARAMETERS!$D$8))*SIN(RADIANS(PARAMETERS!$D$9-C9905)/2)*SIN(RADIANS(PARAMETERS!$D$9-C9905)/2))))*2*3958.756</f>
        <v>1128.7076627452686</v>
      </c>
      <c r="F9905">
        <v>185.1784362793</v>
      </c>
      <c r="G9905">
        <v>213.74017333984</v>
      </c>
      <c r="H9905">
        <v>258.36956787109</v>
      </c>
      <c r="I9905">
        <v>298.22512817383</v>
      </c>
      <c r="J9905">
        <v>344.23114013672</v>
      </c>
      <c r="K9905" s="6">
        <f>IFERROR(EXP(TREND(LN($F$1:$J$1),LN(F9905:J9905),LN(Calculations!$B$3))),0)</f>
        <v>5.5351168604751234E-2</v>
      </c>
    </row>
    <row r="9906" spans="1:11" x14ac:dyDescent="0.35">
      <c r="A9906">
        <v>9903</v>
      </c>
      <c r="B9906" t="str">
        <f t="shared" si="154"/>
        <v>27-73.5</v>
      </c>
      <c r="C9906">
        <v>-73.642036718821004</v>
      </c>
      <c r="D9906">
        <v>26.667721805191</v>
      </c>
      <c r="E9906">
        <f>ASIN(SQRT((SIN(RADIANS(PARAMETERS!$D$8-D9906)/2)*SIN(RADIANS(PARAMETERS!$D$8-D9906)/2))+(COS(RADIANS(D9906))*COS(RADIANS(PARAMETERS!$D$8))*SIN(RADIANS(PARAMETERS!$D$9-C9906)/2)*SIN(RADIANS(PARAMETERS!$D$9-C9906)/2))))*2*3958.756</f>
        <v>1141.4230441613793</v>
      </c>
      <c r="F9906">
        <v>185.24150085449</v>
      </c>
      <c r="G9906">
        <v>213.77098083496</v>
      </c>
      <c r="H9906">
        <v>258.33969116211</v>
      </c>
      <c r="I9906">
        <v>298.13198852539</v>
      </c>
      <c r="J9906">
        <v>344.05587768555</v>
      </c>
      <c r="K9906" s="6">
        <f>IFERROR(EXP(TREND(LN($F$1:$J$1),LN(F9906:J9906),LN(Calculations!$B$3))),0)</f>
        <v>5.5519994577585996E-2</v>
      </c>
    </row>
    <row r="9907" spans="1:11" x14ac:dyDescent="0.35">
      <c r="A9907">
        <v>9904</v>
      </c>
      <c r="B9907" t="str">
        <f t="shared" si="154"/>
        <v>27-74</v>
      </c>
      <c r="C9907">
        <v>-73.913358053722007</v>
      </c>
      <c r="D9907">
        <v>26.667721805191</v>
      </c>
      <c r="E9907">
        <f>ASIN(SQRT((SIN(RADIANS(PARAMETERS!$D$8-D9907)/2)*SIN(RADIANS(PARAMETERS!$D$8-D9907)/2))+(COS(RADIANS(D9907))*COS(RADIANS(PARAMETERS!$D$8))*SIN(RADIANS(PARAMETERS!$D$9-C9907)/2)*SIN(RADIANS(PARAMETERS!$D$9-C9907)/2))))*2*3958.756</f>
        <v>1154.2614292245364</v>
      </c>
      <c r="F9907">
        <v>185.26544189453</v>
      </c>
      <c r="G9907">
        <v>213.74377441406</v>
      </c>
      <c r="H9907">
        <v>258.21911621094</v>
      </c>
      <c r="I9907">
        <v>297.91616821289</v>
      </c>
      <c r="J9907">
        <v>343.71832275391</v>
      </c>
      <c r="K9907" s="6">
        <f>IFERROR(EXP(TREND(LN($F$1:$J$1),LN(F9907:J9907),LN(Calculations!$B$3))),0)</f>
        <v>5.5656920144962437E-2</v>
      </c>
    </row>
    <row r="9908" spans="1:11" x14ac:dyDescent="0.35">
      <c r="A9908">
        <v>9905</v>
      </c>
      <c r="B9908" t="str">
        <f t="shared" si="154"/>
        <v>27-74</v>
      </c>
      <c r="C9908">
        <v>-74.184679388622996</v>
      </c>
      <c r="D9908">
        <v>26.667721805191</v>
      </c>
      <c r="E9908">
        <f>ASIN(SQRT((SIN(RADIANS(PARAMETERS!$D$8-D9908)/2)*SIN(RADIANS(PARAMETERS!$D$8-D9908)/2))+(COS(RADIANS(D9908))*COS(RADIANS(PARAMETERS!$D$8))*SIN(RADIANS(PARAMETERS!$D$9-C9908)/2)*SIN(RADIANS(PARAMETERS!$D$9-C9908)/2))))*2*3958.756</f>
        <v>1167.2187212668571</v>
      </c>
      <c r="F9908">
        <v>185.33131408691</v>
      </c>
      <c r="G9908">
        <v>213.77964782715</v>
      </c>
      <c r="H9908">
        <v>258.19830322266</v>
      </c>
      <c r="I9908">
        <v>297.83612060547</v>
      </c>
      <c r="J9908">
        <v>343.5612487793</v>
      </c>
      <c r="K9908" s="6">
        <f>IFERROR(EXP(TREND(LN($F$1:$J$1),LN(F9908:J9908),LN(Calculations!$B$3))),0)</f>
        <v>5.5828266267685098E-2</v>
      </c>
    </row>
    <row r="9909" spans="1:11" x14ac:dyDescent="0.35">
      <c r="A9909">
        <v>9906</v>
      </c>
      <c r="B9909" t="str">
        <f t="shared" si="154"/>
        <v>27-74.5</v>
      </c>
      <c r="C9909">
        <v>-74.456000723523999</v>
      </c>
      <c r="D9909">
        <v>26.667721805191</v>
      </c>
      <c r="E9909">
        <f>ASIN(SQRT((SIN(RADIANS(PARAMETERS!$D$8-D9909)/2)*SIN(RADIANS(PARAMETERS!$D$8-D9909)/2))+(COS(RADIANS(D9909))*COS(RADIANS(PARAMETERS!$D$8))*SIN(RADIANS(PARAMETERS!$D$9-C9909)/2)*SIN(RADIANS(PARAMETERS!$D$9-C9909)/2))))*2*3958.756</f>
        <v>1180.2909659289319</v>
      </c>
      <c r="F9909">
        <v>185.40661621094</v>
      </c>
      <c r="G9909">
        <v>213.83160400391</v>
      </c>
      <c r="H9909">
        <v>258.20526123047</v>
      </c>
      <c r="I9909">
        <v>297.79544067383</v>
      </c>
      <c r="J9909">
        <v>343.45806884766</v>
      </c>
      <c r="K9909" s="6">
        <f>IFERROR(EXP(TREND(LN($F$1:$J$1),LN(F9909:J9909),LN(Calculations!$B$3))),0)</f>
        <v>5.6004473941606632E-2</v>
      </c>
    </row>
    <row r="9910" spans="1:11" x14ac:dyDescent="0.35">
      <c r="A9910">
        <v>9907</v>
      </c>
      <c r="B9910" t="str">
        <f t="shared" si="154"/>
        <v>27-74.5</v>
      </c>
      <c r="C9910">
        <v>-74.727322058425003</v>
      </c>
      <c r="D9910">
        <v>26.667721805191</v>
      </c>
      <c r="E9910">
        <f>ASIN(SQRT((SIN(RADIANS(PARAMETERS!$D$8-D9910)/2)*SIN(RADIANS(PARAMETERS!$D$8-D9910)/2))+(COS(RADIANS(D9910))*COS(RADIANS(PARAMETERS!$D$8))*SIN(RADIANS(PARAMETERS!$D$9-C9910)/2)*SIN(RADIANS(PARAMETERS!$D$9-C9910)/2))))*2*3958.756</f>
        <v>1193.4743473092444</v>
      </c>
      <c r="F9910">
        <v>185.43185424805</v>
      </c>
      <c r="G9910">
        <v>213.81240844727</v>
      </c>
      <c r="H9910">
        <v>258.10501098633</v>
      </c>
      <c r="I9910">
        <v>297.61260986328</v>
      </c>
      <c r="J9910">
        <v>343.16967773438</v>
      </c>
      <c r="K9910" s="6">
        <f>IFERROR(EXP(TREND(LN($F$1:$J$1),LN(F9910:J9910),LN(Calculations!$B$3))),0)</f>
        <v>5.613316560434576E-2</v>
      </c>
    </row>
    <row r="9911" spans="1:11" x14ac:dyDescent="0.35">
      <c r="A9911">
        <v>9908</v>
      </c>
      <c r="B9911" t="str">
        <f t="shared" si="154"/>
        <v>27-75</v>
      </c>
      <c r="C9911">
        <v>-74.998643393324997</v>
      </c>
      <c r="D9911">
        <v>26.667721805191</v>
      </c>
      <c r="E9911">
        <f>ASIN(SQRT((SIN(RADIANS(PARAMETERS!$D$8-D9911)/2)*SIN(RADIANS(PARAMETERS!$D$8-D9911)/2))+(COS(RADIANS(D9911))*COS(RADIANS(PARAMETERS!$D$8))*SIN(RADIANS(PARAMETERS!$D$9-C9911)/2)*SIN(RADIANS(PARAMETERS!$D$9-C9911)/2))))*2*3958.756</f>
        <v>1206.7651840395295</v>
      </c>
      <c r="F9911">
        <v>185.4595489502</v>
      </c>
      <c r="G9911">
        <v>213.79493713379</v>
      </c>
      <c r="H9911">
        <v>258.0051574707</v>
      </c>
      <c r="I9911">
        <v>297.42883300781</v>
      </c>
      <c r="J9911">
        <v>342.87869262695</v>
      </c>
      <c r="K9911" s="6">
        <f>IFERROR(EXP(TREND(LN($F$1:$J$1),LN(F9911:J9911),LN(Calculations!$B$3))),0)</f>
        <v>5.6268194436042342E-2</v>
      </c>
    </row>
    <row r="9912" spans="1:11" x14ac:dyDescent="0.35">
      <c r="A9912">
        <v>9909</v>
      </c>
      <c r="B9912" t="str">
        <f t="shared" si="154"/>
        <v>27-75.5</v>
      </c>
      <c r="C9912">
        <v>-75.269964728226</v>
      </c>
      <c r="D9912">
        <v>26.667721805191</v>
      </c>
      <c r="E9912">
        <f>ASIN(SQRT((SIN(RADIANS(PARAMETERS!$D$8-D9912)/2)*SIN(RADIANS(PARAMETERS!$D$8-D9912)/2))+(COS(RADIANS(D9912))*COS(RADIANS(PARAMETERS!$D$8))*SIN(RADIANS(PARAMETERS!$D$9-C9912)/2)*SIN(RADIANS(PARAMETERS!$D$9-C9912)/2))))*2*3958.756</f>
        <v>1220.1599253145005</v>
      </c>
      <c r="F9912">
        <v>185.4563293457</v>
      </c>
      <c r="G9912">
        <v>213.73629760742</v>
      </c>
      <c r="H9912">
        <v>257.84683227539</v>
      </c>
      <c r="I9912">
        <v>297.17004394531</v>
      </c>
      <c r="J9912">
        <v>342.4924621582</v>
      </c>
      <c r="K9912" s="6">
        <f>IFERROR(EXP(TREND(LN($F$1:$J$1),LN(F9912:J9912),LN(Calculations!$B$3))),0)</f>
        <v>5.6368768797335864E-2</v>
      </c>
    </row>
    <row r="9913" spans="1:11" x14ac:dyDescent="0.35">
      <c r="A9913">
        <v>9910</v>
      </c>
      <c r="B9913" t="str">
        <f t="shared" si="154"/>
        <v>27-75.5</v>
      </c>
      <c r="C9913">
        <v>-75.541286063127004</v>
      </c>
      <c r="D9913">
        <v>26.667721805191</v>
      </c>
      <c r="E9913">
        <f>ASIN(SQRT((SIN(RADIANS(PARAMETERS!$D$8-D9913)/2)*SIN(RADIANS(PARAMETERS!$D$8-D9913)/2))+(COS(RADIANS(D9913))*COS(RADIANS(PARAMETERS!$D$8))*SIN(RADIANS(PARAMETERS!$D$9-C9913)/2)*SIN(RADIANS(PARAMETERS!$D$9-C9913)/2))))*2*3958.756</f>
        <v>1233.6551468998812</v>
      </c>
      <c r="F9913">
        <v>185.37236022949</v>
      </c>
      <c r="G9913">
        <v>213.57499694824</v>
      </c>
      <c r="H9913">
        <v>257.54937744141</v>
      </c>
      <c r="I9913">
        <v>296.73751831055</v>
      </c>
      <c r="J9913">
        <v>341.89068603516</v>
      </c>
      <c r="K9913" s="6">
        <f>IFERROR(EXP(TREND(LN($F$1:$J$1),LN(F9913:J9913),LN(Calculations!$B$3))),0)</f>
        <v>5.6368437725999955E-2</v>
      </c>
    </row>
    <row r="9914" spans="1:11" x14ac:dyDescent="0.35">
      <c r="A9914">
        <v>9911</v>
      </c>
      <c r="B9914" t="str">
        <f t="shared" si="154"/>
        <v>27-76</v>
      </c>
      <c r="C9914">
        <v>-75.812607398028007</v>
      </c>
      <c r="D9914">
        <v>26.667721805191</v>
      </c>
      <c r="E9914">
        <f>ASIN(SQRT((SIN(RADIANS(PARAMETERS!$D$8-D9914)/2)*SIN(RADIANS(PARAMETERS!$D$8-D9914)/2))+(COS(RADIANS(D9914))*COS(RADIANS(PARAMETERS!$D$8))*SIN(RADIANS(PARAMETERS!$D$9-C9914)/2)*SIN(RADIANS(PARAMETERS!$D$9-C9914)/2))))*2*3958.756</f>
        <v>1247.247547141224</v>
      </c>
      <c r="F9914">
        <v>185.26870727539</v>
      </c>
      <c r="G9914">
        <v>213.39810180664</v>
      </c>
      <c r="H9914">
        <v>257.24429321289</v>
      </c>
      <c r="I9914">
        <v>296.30596923828</v>
      </c>
      <c r="J9914">
        <v>341.30114746094</v>
      </c>
      <c r="K9914" s="6">
        <f>IFERROR(EXP(TREND(LN($F$1:$J$1),LN(F9914:J9914),LN(Calculations!$B$3))),0)</f>
        <v>5.6325490356413911E-2</v>
      </c>
    </row>
    <row r="9915" spans="1:11" x14ac:dyDescent="0.35">
      <c r="A9915">
        <v>9912</v>
      </c>
      <c r="B9915" t="str">
        <f t="shared" si="154"/>
        <v>27-76</v>
      </c>
      <c r="C9915">
        <v>-76.083928732928996</v>
      </c>
      <c r="D9915">
        <v>26.667721805191</v>
      </c>
      <c r="E9915">
        <f>ASIN(SQRT((SIN(RADIANS(PARAMETERS!$D$8-D9915)/2)*SIN(RADIANS(PARAMETERS!$D$8-D9915)/2))+(COS(RADIANS(D9915))*COS(RADIANS(PARAMETERS!$D$8))*SIN(RADIANS(PARAMETERS!$D$9-C9915)/2)*SIN(RADIANS(PARAMETERS!$D$9-C9915)/2))))*2*3958.756</f>
        <v>1260.933942991411</v>
      </c>
      <c r="F9915">
        <v>185.10725402832</v>
      </c>
      <c r="G9915">
        <v>213.15380859375</v>
      </c>
      <c r="H9915">
        <v>256.85659790039</v>
      </c>
      <c r="I9915">
        <v>295.77789306641</v>
      </c>
      <c r="J9915">
        <v>340.59872436523</v>
      </c>
      <c r="K9915" s="6">
        <f>IFERROR(EXP(TREND(LN($F$1:$J$1),LN(F9915:J9915),LN(Calculations!$B$3))),0)</f>
        <v>5.6198282723825259E-2</v>
      </c>
    </row>
    <row r="9916" spans="1:11" x14ac:dyDescent="0.35">
      <c r="A9916">
        <v>9913</v>
      </c>
      <c r="B9916" t="str">
        <f t="shared" si="154"/>
        <v>27-76.5</v>
      </c>
      <c r="C9916">
        <v>-76.355250067829999</v>
      </c>
      <c r="D9916">
        <v>26.667721805191</v>
      </c>
      <c r="E9916">
        <f>ASIN(SQRT((SIN(RADIANS(PARAMETERS!$D$8-D9916)/2)*SIN(RADIANS(PARAMETERS!$D$8-D9916)/2))+(COS(RADIANS(D9916))*COS(RADIANS(PARAMETERS!$D$8))*SIN(RADIANS(PARAMETERS!$D$9-C9916)/2)*SIN(RADIANS(PARAMETERS!$D$9-C9916)/2))))*2*3958.756</f>
        <v>1274.7112660731348</v>
      </c>
      <c r="F9916">
        <v>184.85583496094</v>
      </c>
      <c r="G9916">
        <v>212.79916381836</v>
      </c>
      <c r="H9916">
        <v>256.32504272461</v>
      </c>
      <c r="I9916">
        <v>295.07464599609</v>
      </c>
      <c r="J9916">
        <v>339.68356323242</v>
      </c>
      <c r="K9916" s="6">
        <f>IFERROR(EXP(TREND(LN($F$1:$J$1),LN(F9916:J9916),LN(Calculations!$B$3))),0)</f>
        <v>5.595016270844682E-2</v>
      </c>
    </row>
    <row r="9917" spans="1:11" x14ac:dyDescent="0.35">
      <c r="A9917">
        <v>9914</v>
      </c>
      <c r="B9917" t="str">
        <f t="shared" si="154"/>
        <v>27-76.5</v>
      </c>
      <c r="C9917">
        <v>-76.626571402731003</v>
      </c>
      <c r="D9917">
        <v>26.667721805191</v>
      </c>
      <c r="E9917">
        <f>ASIN(SQRT((SIN(RADIANS(PARAMETERS!$D$8-D9917)/2)*SIN(RADIANS(PARAMETERS!$D$8-D9917)/2))+(COS(RADIANS(D9917))*COS(RADIANS(PARAMETERS!$D$8))*SIN(RADIANS(PARAMETERS!$D$9-C9917)/2)*SIN(RADIANS(PARAMETERS!$D$9-C9917)/2))))*2*3958.756</f>
        <v>1288.5765587899562</v>
      </c>
      <c r="F9917">
        <v>184.59373474121</v>
      </c>
      <c r="G9917">
        <v>212.45281982422</v>
      </c>
      <c r="H9917">
        <v>255.83644104004</v>
      </c>
      <c r="I9917">
        <v>294.44967651367</v>
      </c>
      <c r="J9917">
        <v>338.8918762207</v>
      </c>
      <c r="K9917" s="6">
        <f>IFERROR(EXP(TREND(LN($F$1:$J$1),LN(F9917:J9917),LN(Calculations!$B$3))),0)</f>
        <v>5.5646456952818911E-2</v>
      </c>
    </row>
    <row r="9918" spans="1:11" x14ac:dyDescent="0.35">
      <c r="A9918">
        <v>9915</v>
      </c>
      <c r="B9918" t="str">
        <f t="shared" si="154"/>
        <v>27-77</v>
      </c>
      <c r="C9918">
        <v>-76.897892737632006</v>
      </c>
      <c r="D9918">
        <v>26.667721805191</v>
      </c>
      <c r="E9918">
        <f>ASIN(SQRT((SIN(RADIANS(PARAMETERS!$D$8-D9918)/2)*SIN(RADIANS(PARAMETERS!$D$8-D9918)/2))+(COS(RADIANS(D9918))*COS(RADIANS(PARAMETERS!$D$8))*SIN(RADIANS(PARAMETERS!$D$9-C9918)/2)*SIN(RADIANS(PARAMETERS!$D$9-C9918)/2))))*2*3958.756</f>
        <v>1302.526970497476</v>
      </c>
      <c r="F9918">
        <v>184.28271484375</v>
      </c>
      <c r="G9918">
        <v>212.05718994141</v>
      </c>
      <c r="H9918">
        <v>255.29977416992</v>
      </c>
      <c r="I9918">
        <v>293.779296875</v>
      </c>
      <c r="J9918">
        <v>338.05938720703</v>
      </c>
      <c r="K9918" s="6">
        <f>IFERROR(EXP(TREND(LN($F$1:$J$1),LN(F9918:J9918),LN(Calculations!$B$3))),0)</f>
        <v>5.5257309346503899E-2</v>
      </c>
    </row>
    <row r="9919" spans="1:11" x14ac:dyDescent="0.35">
      <c r="A9919">
        <v>9916</v>
      </c>
      <c r="B9919" t="str">
        <f t="shared" si="154"/>
        <v>27-77</v>
      </c>
      <c r="C9919">
        <v>-77.169214072532995</v>
      </c>
      <c r="D9919">
        <v>26.667721805191</v>
      </c>
      <c r="E9919">
        <f>ASIN(SQRT((SIN(RADIANS(PARAMETERS!$D$8-D9919)/2)*SIN(RADIANS(PARAMETERS!$D$8-D9919)/2))+(COS(RADIANS(D9919))*COS(RADIANS(PARAMETERS!$D$8))*SIN(RADIANS(PARAMETERS!$D$9-C9919)/2)*SIN(RADIANS(PARAMETERS!$D$9-C9919)/2))))*2*3958.756</f>
        <v>1316.5597537442445</v>
      </c>
      <c r="F9919">
        <v>183.9051361084</v>
      </c>
      <c r="G9919">
        <v>211.58377075195</v>
      </c>
      <c r="H9919">
        <v>254.66760253906</v>
      </c>
      <c r="I9919">
        <v>292.99746704102</v>
      </c>
      <c r="J9919">
        <v>337.09692382813</v>
      </c>
      <c r="K9919" s="6">
        <f>IFERROR(EXP(TREND(LN($F$1:$J$1),LN(F9919:J9919),LN(Calculations!$B$3))),0)</f>
        <v>5.477348085674949E-2</v>
      </c>
    </row>
    <row r="9920" spans="1:11" x14ac:dyDescent="0.35">
      <c r="A9920">
        <v>9917</v>
      </c>
      <c r="B9920" t="str">
        <f t="shared" si="154"/>
        <v>27-77.5</v>
      </c>
      <c r="C9920">
        <v>-77.440535407433998</v>
      </c>
      <c r="D9920">
        <v>26.667721805191</v>
      </c>
      <c r="E9920">
        <f>ASIN(SQRT((SIN(RADIANS(PARAMETERS!$D$8-D9920)/2)*SIN(RADIANS(PARAMETERS!$D$8-D9920)/2))+(COS(RADIANS(D9920))*COS(RADIANS(PARAMETERS!$D$8))*SIN(RADIANS(PARAMETERS!$D$9-C9920)/2)*SIN(RADIANS(PARAMETERS!$D$9-C9920)/2))))*2*3958.756</f>
        <v>1330.6722605903501</v>
      </c>
      <c r="F9920">
        <v>183.53335571289</v>
      </c>
      <c r="G9920">
        <v>211.13722229004</v>
      </c>
      <c r="H9920">
        <v>254.10008239746</v>
      </c>
      <c r="I9920">
        <v>292.31829833984</v>
      </c>
      <c r="J9920">
        <v>336.28518676758</v>
      </c>
      <c r="K9920" s="6">
        <f>IFERROR(EXP(TREND(LN($F$1:$J$1),LN(F9920:J9920),LN(Calculations!$B$3))),0)</f>
        <v>5.4262919176577114E-2</v>
      </c>
    </row>
    <row r="9921" spans="1:11" x14ac:dyDescent="0.35">
      <c r="A9921">
        <v>9918</v>
      </c>
      <c r="B9921" t="str">
        <f t="shared" si="154"/>
        <v>27-77.5</v>
      </c>
      <c r="C9921">
        <v>-77.711856742335002</v>
      </c>
      <c r="D9921">
        <v>26.667721805191</v>
      </c>
      <c r="E9921">
        <f>ASIN(SQRT((SIN(RADIANS(PARAMETERS!$D$8-D9921)/2)*SIN(RADIANS(PARAMETERS!$D$8-D9921)/2))+(COS(RADIANS(D9921))*COS(RADIANS(PARAMETERS!$D$8))*SIN(RADIANS(PARAMETERS!$D$9-C9921)/2)*SIN(RADIANS(PARAMETERS!$D$9-C9921)/2))))*2*3958.756</f>
        <v>1344.8619390101087</v>
      </c>
      <c r="F9921">
        <v>183.12002563477</v>
      </c>
      <c r="G9921">
        <v>210.6456451416</v>
      </c>
      <c r="H9921">
        <v>253.48281860352</v>
      </c>
      <c r="I9921">
        <v>291.58578491211</v>
      </c>
      <c r="J9921">
        <v>335.41668701172</v>
      </c>
      <c r="K9921" s="6">
        <f>IFERROR(EXP(TREND(LN($F$1:$J$1),LN(F9921:J9921),LN(Calculations!$B$3))),0)</f>
        <v>5.3690116846430234E-2</v>
      </c>
    </row>
    <row r="9922" spans="1:11" x14ac:dyDescent="0.35">
      <c r="A9922">
        <v>9919</v>
      </c>
      <c r="B9922" t="str">
        <f t="shared" si="154"/>
        <v>27-78</v>
      </c>
      <c r="C9922">
        <v>-77.983178077236005</v>
      </c>
      <c r="D9922">
        <v>26.667721805191</v>
      </c>
      <c r="E9922">
        <f>ASIN(SQRT((SIN(RADIANS(PARAMETERS!$D$8-D9922)/2)*SIN(RADIANS(PARAMETERS!$D$8-D9922)/2))+(COS(RADIANS(D9922))*COS(RADIANS(PARAMETERS!$D$8))*SIN(RADIANS(PARAMETERS!$D$9-C9922)/2)*SIN(RADIANS(PARAMETERS!$D$9-C9922)/2))))*2*3958.756</f>
        <v>1359.1263293839629</v>
      </c>
      <c r="F9922">
        <v>182.64988708496</v>
      </c>
      <c r="G9922">
        <v>210.08522033691</v>
      </c>
      <c r="H9922">
        <v>252.77713012695</v>
      </c>
      <c r="I9922">
        <v>290.74676513672</v>
      </c>
      <c r="J9922">
        <v>334.42010498047</v>
      </c>
      <c r="K9922" s="6">
        <f>IFERROR(EXP(TREND(LN($F$1:$J$1),LN(F9922:J9922),LN(Calculations!$B$3))),0)</f>
        <v>5.3045938450080966E-2</v>
      </c>
    </row>
    <row r="9923" spans="1:11" x14ac:dyDescent="0.35">
      <c r="A9923">
        <v>9920</v>
      </c>
      <c r="B9923" t="str">
        <f t="shared" si="154"/>
        <v>27-78.5</v>
      </c>
      <c r="C9923">
        <v>-78.254499412136994</v>
      </c>
      <c r="D9923">
        <v>26.667721805191</v>
      </c>
      <c r="E9923">
        <f>ASIN(SQRT((SIN(RADIANS(PARAMETERS!$D$8-D9923)/2)*SIN(RADIANS(PARAMETERS!$D$8-D9923)/2))+(COS(RADIANS(D9923))*COS(RADIANS(PARAMETERS!$D$8))*SIN(RADIANS(PARAMETERS!$D$9-C9923)/2)*SIN(RADIANS(PARAMETERS!$D$9-C9923)/2))))*2*3958.756</f>
        <v>1373.4630610835075</v>
      </c>
      <c r="F9923">
        <v>182.18423461914</v>
      </c>
      <c r="G9923">
        <v>209.55006408691</v>
      </c>
      <c r="H9923">
        <v>252.1339263916</v>
      </c>
      <c r="I9923">
        <v>290.0075378418</v>
      </c>
      <c r="J9923">
        <v>333.57049560547</v>
      </c>
      <c r="K9923" s="6">
        <f>IFERROR(EXP(TREND(LN($F$1:$J$1),LN(F9923:J9923),LN(Calculations!$B$3))),0)</f>
        <v>5.2378737275603889E-2</v>
      </c>
    </row>
    <row r="9924" spans="1:11" x14ac:dyDescent="0.35">
      <c r="A9924">
        <v>9921</v>
      </c>
      <c r="B9924" t="str">
        <f t="shared" si="154"/>
        <v>27-78.5</v>
      </c>
      <c r="C9924">
        <v>-78.525820747037997</v>
      </c>
      <c r="D9924">
        <v>26.667721805191</v>
      </c>
      <c r="E9924">
        <f>ASIN(SQRT((SIN(RADIANS(PARAMETERS!$D$8-D9924)/2)*SIN(RADIANS(PARAMETERS!$D$8-D9924)/2))+(COS(RADIANS(D9924))*COS(RADIANS(PARAMETERS!$D$8))*SIN(RADIANS(PARAMETERS!$D$9-C9924)/2)*SIN(RADIANS(PARAMETERS!$D$9-C9924)/2))))*2*3958.756</f>
        <v>1387.8698491525397</v>
      </c>
      <c r="F9924">
        <v>181.45167541504</v>
      </c>
      <c r="G9924">
        <v>208.68292236328</v>
      </c>
      <c r="H9924">
        <v>251.05163574219</v>
      </c>
      <c r="I9924">
        <v>288.72891235352</v>
      </c>
      <c r="J9924">
        <v>332.06115722656</v>
      </c>
      <c r="K9924" s="6">
        <f>IFERROR(EXP(TREND(LN($F$1:$J$1),LN(F9924:J9924),LN(Calculations!$B$3))),0)</f>
        <v>5.1384289498937703E-2</v>
      </c>
    </row>
    <row r="9925" spans="1:11" x14ac:dyDescent="0.35">
      <c r="A9925">
        <v>9922</v>
      </c>
      <c r="B9925" t="str">
        <f t="shared" ref="B9925:B9988" si="155">MROUND(D9925,1)&amp;MROUND(C9925,-0.5)</f>
        <v>27-79</v>
      </c>
      <c r="C9925">
        <v>-78.797142081939</v>
      </c>
      <c r="D9925">
        <v>26.667721805191</v>
      </c>
      <c r="E9925">
        <f>ASIN(SQRT((SIN(RADIANS(PARAMETERS!$D$8-D9925)/2)*SIN(RADIANS(PARAMETERS!$D$8-D9925)/2))+(COS(RADIANS(D9925))*COS(RADIANS(PARAMETERS!$D$8))*SIN(RADIANS(PARAMETERS!$D$9-C9925)/2)*SIN(RADIANS(PARAMETERS!$D$9-C9925)/2))))*2*3958.756</f>
        <v>1402.3444910861172</v>
      </c>
      <c r="F9925">
        <v>180.23937988281</v>
      </c>
      <c r="G9925">
        <v>207.25459289551</v>
      </c>
      <c r="H9925">
        <v>249.21051025391</v>
      </c>
      <c r="I9925">
        <v>286.50564575195</v>
      </c>
      <c r="J9925">
        <v>329.38348388672</v>
      </c>
      <c r="K9925" s="6">
        <f>IFERROR(EXP(TREND(LN($F$1:$J$1),LN(F9925:J9925),LN(Calculations!$B$3))),0)</f>
        <v>4.9833129054703502E-2</v>
      </c>
    </row>
    <row r="9926" spans="1:11" x14ac:dyDescent="0.35">
      <c r="A9926">
        <v>9923</v>
      </c>
      <c r="B9926" t="str">
        <f t="shared" si="155"/>
        <v>27-79</v>
      </c>
      <c r="C9926">
        <v>-79.068463416840004</v>
      </c>
      <c r="D9926">
        <v>26.667721805191</v>
      </c>
      <c r="E9926">
        <f>ASIN(SQRT((SIN(RADIANS(PARAMETERS!$D$8-D9926)/2)*SIN(RADIANS(PARAMETERS!$D$8-D9926)/2))+(COS(RADIANS(D9926))*COS(RADIANS(PARAMETERS!$D$8))*SIN(RADIANS(PARAMETERS!$D$9-C9926)/2)*SIN(RADIANS(PARAMETERS!$D$9-C9926)/2))))*2*3958.756</f>
        <v>1416.8848637088477</v>
      </c>
      <c r="F9926">
        <v>178.34078979492</v>
      </c>
      <c r="G9926">
        <v>205.34602355957</v>
      </c>
      <c r="H9926">
        <v>246.73251342773</v>
      </c>
      <c r="I9926">
        <v>283.49975585938</v>
      </c>
      <c r="J9926">
        <v>325.74926757813</v>
      </c>
      <c r="K9926" s="6">
        <f>IFERROR(EXP(TREND(LN($F$1:$J$1),LN(F9926:J9926),LN(Calculations!$B$3))),0)</f>
        <v>4.7518496857462331E-2</v>
      </c>
    </row>
    <row r="9927" spans="1:11" x14ac:dyDescent="0.35">
      <c r="A9927">
        <v>9924</v>
      </c>
      <c r="B9927" t="str">
        <f t="shared" si="155"/>
        <v>27-79.5</v>
      </c>
      <c r="C9927">
        <v>-79.339784751741007</v>
      </c>
      <c r="D9927">
        <v>26.667721805191</v>
      </c>
      <c r="E9927">
        <f>ASIN(SQRT((SIN(RADIANS(PARAMETERS!$D$8-D9927)/2)*SIN(RADIANS(PARAMETERS!$D$8-D9927)/2))+(COS(RADIANS(D9927))*COS(RADIANS(PARAMETERS!$D$8))*SIN(RADIANS(PARAMETERS!$D$9-C9927)/2)*SIN(RADIANS(PARAMETERS!$D$9-C9927)/2))))*2*3958.756</f>
        <v>1431.4889201529252</v>
      </c>
      <c r="F9927">
        <v>176.19105529785</v>
      </c>
      <c r="G9927">
        <v>203.28102111816</v>
      </c>
      <c r="H9927">
        <v>244.03671264648</v>
      </c>
      <c r="I9927">
        <v>280.21820068359</v>
      </c>
      <c r="J9927">
        <v>321.76968383789</v>
      </c>
      <c r="K9927" s="6">
        <f>IFERROR(EXP(TREND(LN($F$1:$J$1),LN(F9927:J9927),LN(Calculations!$B$3))),0)</f>
        <v>4.5016517440060543E-2</v>
      </c>
    </row>
    <row r="9928" spans="1:11" x14ac:dyDescent="0.35">
      <c r="A9928">
        <v>9925</v>
      </c>
      <c r="B9928" t="str">
        <f t="shared" si="155"/>
        <v>27-79.5</v>
      </c>
      <c r="C9928">
        <v>-79.611106086641996</v>
      </c>
      <c r="D9928">
        <v>26.667721805191</v>
      </c>
      <c r="E9928">
        <f>ASIN(SQRT((SIN(RADIANS(PARAMETERS!$D$8-D9928)/2)*SIN(RADIANS(PARAMETERS!$D$8-D9928)/2))+(COS(RADIANS(D9928))*COS(RADIANS(PARAMETERS!$D$8))*SIN(RADIANS(PARAMETERS!$D$9-C9928)/2)*SIN(RADIANS(PARAMETERS!$D$9-C9928)/2))))*2*3958.756</f>
        <v>1446.1546869358697</v>
      </c>
      <c r="F9928">
        <v>174.11950683594</v>
      </c>
      <c r="G9928">
        <v>201.30432128906</v>
      </c>
      <c r="H9928">
        <v>241.44551086426</v>
      </c>
      <c r="I9928">
        <v>277.05551147461</v>
      </c>
      <c r="J9928">
        <v>317.9250793457</v>
      </c>
      <c r="K9928" s="6">
        <f>IFERROR(EXP(TREND(LN($F$1:$J$1),LN(F9928:J9928),LN(Calculations!$B$3))),0)</f>
        <v>4.2708944185547167E-2</v>
      </c>
    </row>
    <row r="9929" spans="1:11" x14ac:dyDescent="0.35">
      <c r="A9929">
        <v>9926</v>
      </c>
      <c r="B9929" t="str">
        <f t="shared" si="155"/>
        <v>27-80</v>
      </c>
      <c r="C9929">
        <v>-79.882427421542999</v>
      </c>
      <c r="D9929">
        <v>26.667721805191</v>
      </c>
      <c r="E9929">
        <f>ASIN(SQRT((SIN(RADIANS(PARAMETERS!$D$8-D9929)/2)*SIN(RADIANS(PARAMETERS!$D$8-D9929)/2))+(COS(RADIANS(D9929))*COS(RADIANS(PARAMETERS!$D$8))*SIN(RADIANS(PARAMETERS!$D$9-C9929)/2)*SIN(RADIANS(PARAMETERS!$D$9-C9929)/2))))*2*3958.756</f>
        <v>1460.8802611374176</v>
      </c>
      <c r="F9929">
        <v>172.17698669434</v>
      </c>
      <c r="G9929">
        <v>199.48542785645</v>
      </c>
      <c r="H9929">
        <v>239.06709289551</v>
      </c>
      <c r="I9929">
        <v>274.15728759766</v>
      </c>
      <c r="J9929">
        <v>314.40719604492</v>
      </c>
      <c r="K9929" s="6">
        <f>IFERROR(EXP(TREND(LN($F$1:$J$1),LN(F9929:J9929),LN(Calculations!$B$3))),0)</f>
        <v>4.0623983051417623E-2</v>
      </c>
    </row>
    <row r="9930" spans="1:11" x14ac:dyDescent="0.35">
      <c r="A9930">
        <v>9927</v>
      </c>
      <c r="B9930" t="str">
        <f t="shared" si="155"/>
        <v>27-80</v>
      </c>
      <c r="C9930">
        <v>-80.153748756444003</v>
      </c>
      <c r="D9930">
        <v>26.667721805191</v>
      </c>
      <c r="E9930">
        <f>ASIN(SQRT((SIN(RADIANS(PARAMETERS!$D$8-D9930)/2)*SIN(RADIANS(PARAMETERS!$D$8-D9930)/2))+(COS(RADIANS(D9930))*COS(RADIANS(PARAMETERS!$D$8))*SIN(RADIANS(PARAMETERS!$D$9-C9930)/2)*SIN(RADIANS(PARAMETERS!$D$9-C9930)/2))))*2*3958.756</f>
        <v>1475.6638076745787</v>
      </c>
      <c r="F9930">
        <v>170.28665161133</v>
      </c>
      <c r="G9930">
        <v>197.71980285645</v>
      </c>
      <c r="H9930">
        <v>236.74543762207</v>
      </c>
      <c r="I9930">
        <v>271.31793212891</v>
      </c>
      <c r="J9930">
        <v>310.94958496094</v>
      </c>
      <c r="K9930" s="6">
        <f>IFERROR(EXP(TREND(LN($F$1:$J$1),LN(F9930:J9930),LN(Calculations!$B$3))),0)</f>
        <v>3.8678523539592759E-2</v>
      </c>
    </row>
    <row r="9931" spans="1:11" x14ac:dyDescent="0.35">
      <c r="A9931">
        <v>9928</v>
      </c>
      <c r="B9931" t="str">
        <f t="shared" si="155"/>
        <v>27-80.5</v>
      </c>
      <c r="C9931">
        <v>-80.425070091345006</v>
      </c>
      <c r="D9931">
        <v>26.667721805191</v>
      </c>
      <c r="E9931">
        <f>ASIN(SQRT((SIN(RADIANS(PARAMETERS!$D$8-D9931)/2)*SIN(RADIANS(PARAMETERS!$D$8-D9931)/2))+(COS(RADIANS(D9931))*COS(RADIANS(PARAMETERS!$D$8))*SIN(RADIANS(PARAMETERS!$D$9-C9931)/2)*SIN(RADIANS(PARAMETERS!$D$9-C9931)/2))))*2*3958.756</f>
        <v>1490.503556673541</v>
      </c>
      <c r="F9931">
        <v>168.43809509277</v>
      </c>
      <c r="G9931">
        <v>196.01092529297</v>
      </c>
      <c r="H9931">
        <v>234.49136352539</v>
      </c>
      <c r="I9931">
        <v>268.55560302734</v>
      </c>
      <c r="J9931">
        <v>307.57965087891</v>
      </c>
      <c r="K9931" s="6">
        <f>IFERROR(EXP(TREND(LN($F$1:$J$1),LN(F9931:J9931),LN(Calculations!$B$3))),0)</f>
        <v>3.6850118115203209E-2</v>
      </c>
    </row>
    <row r="9932" spans="1:11" x14ac:dyDescent="0.35">
      <c r="A9932">
        <v>9929</v>
      </c>
      <c r="B9932" t="str">
        <f t="shared" si="155"/>
        <v>27-80.5</v>
      </c>
      <c r="C9932">
        <v>-80.696391426245995</v>
      </c>
      <c r="D9932">
        <v>26.667721805191</v>
      </c>
      <c r="E9932">
        <f>ASIN(SQRT((SIN(RADIANS(PARAMETERS!$D$8-D9932)/2)*SIN(RADIANS(PARAMETERS!$D$8-D9932)/2))+(COS(RADIANS(D9932))*COS(RADIANS(PARAMETERS!$D$8))*SIN(RADIANS(PARAMETERS!$D$9-C9932)/2)*SIN(RADIANS(PARAMETERS!$D$9-C9932)/2))))*2*3958.756</f>
        <v>1505.3978009367852</v>
      </c>
      <c r="F9932">
        <v>166.66847229004</v>
      </c>
      <c r="G9932">
        <v>194.41879272461</v>
      </c>
      <c r="H9932">
        <v>232.40744018555</v>
      </c>
      <c r="I9932">
        <v>266.01119995117</v>
      </c>
      <c r="J9932">
        <v>304.4856262207</v>
      </c>
      <c r="K9932" s="6">
        <f>IFERROR(EXP(TREND(LN($F$1:$J$1),LN(F9932:J9932),LN(Calculations!$B$3))),0)</f>
        <v>3.5157815508250617E-2</v>
      </c>
    </row>
    <row r="9933" spans="1:11" x14ac:dyDescent="0.35">
      <c r="A9933">
        <v>9930</v>
      </c>
      <c r="B9933" t="str">
        <f t="shared" si="155"/>
        <v>27-81</v>
      </c>
      <c r="C9933">
        <v>-80.967712761146998</v>
      </c>
      <c r="D9933">
        <v>26.667721805191</v>
      </c>
      <c r="E9933">
        <f>ASIN(SQRT((SIN(RADIANS(PARAMETERS!$D$8-D9933)/2)*SIN(RADIANS(PARAMETERS!$D$8-D9933)/2))+(COS(RADIANS(D9933))*COS(RADIANS(PARAMETERS!$D$8))*SIN(RADIANS(PARAMETERS!$D$9-C9933)/2)*SIN(RADIANS(PARAMETERS!$D$9-C9933)/2))))*2*3958.756</f>
        <v>1520.3448935035376</v>
      </c>
      <c r="F9933">
        <v>165.22540283203</v>
      </c>
      <c r="G9933">
        <v>193.07482910156</v>
      </c>
      <c r="H9933">
        <v>230.63850402832</v>
      </c>
      <c r="I9933">
        <v>263.845703125</v>
      </c>
      <c r="J9933">
        <v>301.84561157227</v>
      </c>
      <c r="K9933" s="6">
        <f>IFERROR(EXP(TREND(LN($F$1:$J$1),LN(F9933:J9933),LN(Calculations!$B$3))),0)</f>
        <v>3.3820329658100903E-2</v>
      </c>
    </row>
    <row r="9934" spans="1:11" x14ac:dyDescent="0.35">
      <c r="A9934">
        <v>9931</v>
      </c>
      <c r="B9934" t="str">
        <f t="shared" si="155"/>
        <v>27-81</v>
      </c>
      <c r="C9934">
        <v>-81.239034096048002</v>
      </c>
      <c r="D9934">
        <v>26.667721805191</v>
      </c>
      <c r="E9934">
        <f>ASIN(SQRT((SIN(RADIANS(PARAMETERS!$D$8-D9934)/2)*SIN(RADIANS(PARAMETERS!$D$8-D9934)/2))+(COS(RADIANS(D9934))*COS(RADIANS(PARAMETERS!$D$8))*SIN(RADIANS(PARAMETERS!$D$9-C9934)/2)*SIN(RADIANS(PARAMETERS!$D$9-C9934)/2))))*2*3958.756</f>
        <v>1535.3432453014882</v>
      </c>
      <c r="F9934">
        <v>164.28121948242</v>
      </c>
      <c r="G9934">
        <v>192.10629272461</v>
      </c>
      <c r="H9934">
        <v>229.37770080566</v>
      </c>
      <c r="I9934">
        <v>262.31280517578</v>
      </c>
      <c r="J9934">
        <v>299.98767089844</v>
      </c>
      <c r="K9934" s="6">
        <f>IFERROR(EXP(TREND(LN($F$1:$J$1),LN(F9934:J9934),LN(Calculations!$B$3))),0)</f>
        <v>3.2946148397166863E-2</v>
      </c>
    </row>
    <row r="9935" spans="1:11" x14ac:dyDescent="0.35">
      <c r="A9935">
        <v>9932</v>
      </c>
      <c r="B9935" t="str">
        <f t="shared" si="155"/>
        <v>27-81.5</v>
      </c>
      <c r="C9935">
        <v>-81.510355430949005</v>
      </c>
      <c r="D9935">
        <v>26.667721805191</v>
      </c>
      <c r="E9935">
        <f>ASIN(SQRT((SIN(RADIANS(PARAMETERS!$D$8-D9935)/2)*SIN(RADIANS(PARAMETERS!$D$8-D9935)/2))+(COS(RADIANS(D9935))*COS(RADIANS(PARAMETERS!$D$8))*SIN(RADIANS(PARAMETERS!$D$9-C9935)/2)*SIN(RADIANS(PARAMETERS!$D$9-C9935)/2))))*2*3958.756</f>
        <v>1550.3913228875422</v>
      </c>
      <c r="F9935">
        <v>163.83285522461</v>
      </c>
      <c r="G9935">
        <v>191.58975219727</v>
      </c>
      <c r="H9935">
        <v>228.75160217285</v>
      </c>
      <c r="I9935">
        <v>261.58868408203</v>
      </c>
      <c r="J9935">
        <v>299.15017700195</v>
      </c>
      <c r="K9935" s="6">
        <f>IFERROR(EXP(TREND(LN($F$1:$J$1),LN(F9935:J9935),LN(Calculations!$B$3))),0)</f>
        <v>3.2504442670997037E-2</v>
      </c>
    </row>
    <row r="9936" spans="1:11" x14ac:dyDescent="0.35">
      <c r="A9936">
        <v>9933</v>
      </c>
      <c r="B9936" t="str">
        <f t="shared" si="155"/>
        <v>27-82</v>
      </c>
      <c r="C9936">
        <v>-81.781676765849994</v>
      </c>
      <c r="D9936">
        <v>26.667721805191</v>
      </c>
      <c r="E9936">
        <f>ASIN(SQRT((SIN(RADIANS(PARAMETERS!$D$8-D9936)/2)*SIN(RADIANS(PARAMETERS!$D$8-D9936)/2))+(COS(RADIANS(D9936))*COS(RADIANS(PARAMETERS!$D$8))*SIN(RADIANS(PARAMETERS!$D$9-C9936)/2)*SIN(RADIANS(PARAMETERS!$D$9-C9936)/2))))*2*3958.756</f>
        <v>1565.4876462752577</v>
      </c>
      <c r="F9936">
        <v>163.46760559082</v>
      </c>
      <c r="G9936">
        <v>191.17546081543</v>
      </c>
      <c r="H9936">
        <v>228.26240539551</v>
      </c>
      <c r="I9936">
        <v>261.03414916992</v>
      </c>
      <c r="J9936">
        <v>298.5217590332</v>
      </c>
      <c r="K9936" s="6">
        <f>IFERROR(EXP(TREND(LN($F$1:$J$1),LN(F9936:J9936),LN(Calculations!$B$3))),0)</f>
        <v>3.2142797863673002E-2</v>
      </c>
    </row>
    <row r="9937" spans="1:11" x14ac:dyDescent="0.35">
      <c r="A9937">
        <v>9934</v>
      </c>
      <c r="B9937" t="str">
        <f t="shared" si="155"/>
        <v>27-82</v>
      </c>
      <c r="C9937">
        <v>-82.052998100750997</v>
      </c>
      <c r="D9937">
        <v>26.667721805191</v>
      </c>
      <c r="E9937">
        <f>ASIN(SQRT((SIN(RADIANS(PARAMETERS!$D$8-D9937)/2)*SIN(RADIANS(PARAMETERS!$D$8-D9937)/2))+(COS(RADIANS(D9937))*COS(RADIANS(PARAMETERS!$D$8))*SIN(RADIANS(PARAMETERS!$D$9-C9937)/2)*SIN(RADIANS(PARAMETERS!$D$9-C9937)/2))))*2*3958.756</f>
        <v>1580.6307868465192</v>
      </c>
      <c r="F9937">
        <v>163.37870788574</v>
      </c>
      <c r="G9937">
        <v>191.1229095459</v>
      </c>
      <c r="H9937">
        <v>228.2781829834</v>
      </c>
      <c r="I9937">
        <v>261.12097167969</v>
      </c>
      <c r="J9937">
        <v>298.70059204102</v>
      </c>
      <c r="K9937" s="6">
        <f>IFERROR(EXP(TREND(LN($F$1:$J$1),LN(F9937:J9937),LN(Calculations!$B$3))),0)</f>
        <v>3.2026921343129622E-2</v>
      </c>
    </row>
    <row r="9938" spans="1:11" x14ac:dyDescent="0.35">
      <c r="A9938">
        <v>9935</v>
      </c>
      <c r="B9938" t="str">
        <f t="shared" si="155"/>
        <v>27-82.5</v>
      </c>
      <c r="C9938">
        <v>-82.324319435652001</v>
      </c>
      <c r="D9938">
        <v>26.667721805191</v>
      </c>
      <c r="E9938">
        <f>ASIN(SQRT((SIN(RADIANS(PARAMETERS!$D$8-D9938)/2)*SIN(RADIANS(PARAMETERS!$D$8-D9938)/2))+(COS(RADIANS(D9938))*COS(RADIANS(PARAMETERS!$D$8))*SIN(RADIANS(PARAMETERS!$D$9-C9938)/2)*SIN(RADIANS(PARAMETERS!$D$9-C9938)/2))))*2*3958.756</f>
        <v>1595.8193653449296</v>
      </c>
      <c r="F9938">
        <v>163.81336975098</v>
      </c>
      <c r="G9938">
        <v>191.70906066895</v>
      </c>
      <c r="H9938">
        <v>229.18933105469</v>
      </c>
      <c r="I9938">
        <v>262.34729003906</v>
      </c>
      <c r="J9938">
        <v>300.31536865234</v>
      </c>
      <c r="K9938" s="6">
        <f>IFERROR(EXP(TREND(LN($F$1:$J$1),LN(F9938:J9938),LN(Calculations!$B$3))),0)</f>
        <v>3.236483535531199E-2</v>
      </c>
    </row>
    <row r="9939" spans="1:11" x14ac:dyDescent="0.35">
      <c r="A9939">
        <v>9936</v>
      </c>
      <c r="B9939" t="str">
        <f t="shared" si="155"/>
        <v>27-82.5</v>
      </c>
      <c r="C9939">
        <v>-82.595640770553004</v>
      </c>
      <c r="D9939">
        <v>26.667721805191</v>
      </c>
      <c r="E9939">
        <f>ASIN(SQRT((SIN(RADIANS(PARAMETERS!$D$8-D9939)/2)*SIN(RADIANS(PARAMETERS!$D$8-D9939)/2))+(COS(RADIANS(D9939))*COS(RADIANS(PARAMETERS!$D$8))*SIN(RADIANS(PARAMETERS!$D$9-C9939)/2)*SIN(RADIANS(PARAMETERS!$D$9-C9939)/2))))*2*3958.756</f>
        <v>1611.0520499483885</v>
      </c>
      <c r="F9939">
        <v>164.96287536621</v>
      </c>
      <c r="G9939">
        <v>192.8204498291</v>
      </c>
      <c r="H9939">
        <v>230.81094360352</v>
      </c>
      <c r="I9939">
        <v>264.45785522461</v>
      </c>
      <c r="J9939">
        <v>303.02322387695</v>
      </c>
      <c r="K9939" s="6">
        <f>IFERROR(EXP(TREND(LN($F$1:$J$1),LN(F9939:J9939),LN(Calculations!$B$3))),0)</f>
        <v>3.3307643427692046E-2</v>
      </c>
    </row>
    <row r="9940" spans="1:11" x14ac:dyDescent="0.35">
      <c r="A9940">
        <v>9937</v>
      </c>
      <c r="B9940" t="str">
        <f t="shared" si="155"/>
        <v>27-83</v>
      </c>
      <c r="C9940">
        <v>-82.866962105453993</v>
      </c>
      <c r="D9940">
        <v>26.667721805191</v>
      </c>
      <c r="E9940">
        <f>ASIN(SQRT((SIN(RADIANS(PARAMETERS!$D$8-D9940)/2)*SIN(RADIANS(PARAMETERS!$D$8-D9940)/2))+(COS(RADIANS(D9940))*COS(RADIANS(PARAMETERS!$D$8))*SIN(RADIANS(PARAMETERS!$D$9-C9940)/2)*SIN(RADIANS(PARAMETERS!$D$9-C9940)/2))))*2*3958.756</f>
        <v>1626.3275544182618</v>
      </c>
      <c r="F9940">
        <v>166.37936401367</v>
      </c>
      <c r="G9940">
        <v>194.11720275879</v>
      </c>
      <c r="H9940">
        <v>232.70236206055</v>
      </c>
      <c r="I9940">
        <v>266.91906738281</v>
      </c>
      <c r="J9940">
        <v>306.18029785156</v>
      </c>
      <c r="K9940" s="6">
        <f>IFERROR(EXP(TREND(LN($F$1:$J$1),LN(F9940:J9940),LN(Calculations!$B$3))),0)</f>
        <v>3.4484046203544554E-2</v>
      </c>
    </row>
    <row r="9941" spans="1:11" x14ac:dyDescent="0.35">
      <c r="A9941">
        <v>9938</v>
      </c>
      <c r="B9941" t="str">
        <f t="shared" si="155"/>
        <v>27-83</v>
      </c>
      <c r="C9941">
        <v>-83.138283440354996</v>
      </c>
      <c r="D9941">
        <v>26.667721805191</v>
      </c>
      <c r="E9941">
        <f>ASIN(SQRT((SIN(RADIANS(PARAMETERS!$D$8-D9941)/2)*SIN(RADIANS(PARAMETERS!$D$8-D9941)/2))+(COS(RADIANS(D9941))*COS(RADIANS(PARAMETERS!$D$8))*SIN(RADIANS(PARAMETERS!$D$9-C9941)/2)*SIN(RADIANS(PARAMETERS!$D$9-C9941)/2))))*2*3958.756</f>
        <v>1641.6446363225846</v>
      </c>
      <c r="F9941">
        <v>167.77375793457</v>
      </c>
      <c r="G9941">
        <v>195.41358947754</v>
      </c>
      <c r="H9941">
        <v>234.63290405273</v>
      </c>
      <c r="I9941">
        <v>269.46017456055</v>
      </c>
      <c r="J9941">
        <v>309.46990966797</v>
      </c>
      <c r="K9941" s="6">
        <f>IFERROR(EXP(TREND(LN($F$1:$J$1),LN(F9941:J9941),LN(Calculations!$B$3))),0)</f>
        <v>3.56400666027532E-2</v>
      </c>
    </row>
    <row r="9942" spans="1:11" x14ac:dyDescent="0.35">
      <c r="A9942">
        <v>9939</v>
      </c>
      <c r="B9942" t="str">
        <f t="shared" si="155"/>
        <v>27-83.5</v>
      </c>
      <c r="C9942">
        <v>-83.409604775255005</v>
      </c>
      <c r="D9942">
        <v>26.667721805191</v>
      </c>
      <c r="E9942">
        <f>ASIN(SQRT((SIN(RADIANS(PARAMETERS!$D$8-D9942)/2)*SIN(RADIANS(PARAMETERS!$D$8-D9942)/2))+(COS(RADIANS(D9942))*COS(RADIANS(PARAMETERS!$D$8))*SIN(RADIANS(PARAMETERS!$D$9-C9942)/2)*SIN(RADIANS(PARAMETERS!$D$9-C9942)/2))))*2*3958.756</f>
        <v>1657.0020953306482</v>
      </c>
      <c r="F9942">
        <v>169.07611083984</v>
      </c>
      <c r="G9942">
        <v>196.58874511719</v>
      </c>
      <c r="H9942">
        <v>236.38491821289</v>
      </c>
      <c r="I9942">
        <v>271.76760864258</v>
      </c>
      <c r="J9942">
        <v>312.45831298828</v>
      </c>
      <c r="K9942" s="6">
        <f>IFERROR(EXP(TREND(LN($F$1:$J$1),LN(F9942:J9942),LN(Calculations!$B$3))),0)</f>
        <v>3.6733766700884914E-2</v>
      </c>
    </row>
    <row r="9943" spans="1:11" x14ac:dyDescent="0.35">
      <c r="A9943">
        <v>9940</v>
      </c>
      <c r="B9943" t="str">
        <f t="shared" si="155"/>
        <v>27-83.5</v>
      </c>
      <c r="C9943">
        <v>-83.680926110155994</v>
      </c>
      <c r="D9943">
        <v>26.667721805191</v>
      </c>
      <c r="E9943">
        <f>ASIN(SQRT((SIN(RADIANS(PARAMETERS!$D$8-D9943)/2)*SIN(RADIANS(PARAMETERS!$D$8-D9943)/2))+(COS(RADIANS(D9943))*COS(RADIANS(PARAMETERS!$D$8))*SIN(RADIANS(PARAMETERS!$D$9-C9943)/2)*SIN(RADIANS(PARAMETERS!$D$9-C9943)/2))))*2*3958.756</f>
        <v>1672.3987715767885</v>
      </c>
      <c r="F9943">
        <v>170.35618591309</v>
      </c>
      <c r="G9943">
        <v>197.73461914063</v>
      </c>
      <c r="H9943">
        <v>238.09240722656</v>
      </c>
      <c r="I9943">
        <v>274.01577758789</v>
      </c>
      <c r="J9943">
        <v>315.36920166016</v>
      </c>
      <c r="K9943" s="6">
        <f>IFERROR(EXP(TREND(LN($F$1:$J$1),LN(F9943:J9943),LN(Calculations!$B$3))),0)</f>
        <v>3.7824766799800333E-2</v>
      </c>
    </row>
    <row r="9944" spans="1:11" x14ac:dyDescent="0.35">
      <c r="A9944">
        <v>9941</v>
      </c>
      <c r="B9944" t="str">
        <f t="shared" si="155"/>
        <v>27-84</v>
      </c>
      <c r="C9944">
        <v>-83.952247445056997</v>
      </c>
      <c r="D9944">
        <v>26.667721805191</v>
      </c>
      <c r="E9944">
        <f>ASIN(SQRT((SIN(RADIANS(PARAMETERS!$D$8-D9944)/2)*SIN(RADIANS(PARAMETERS!$D$8-D9944)/2))+(COS(RADIANS(D9944))*COS(RADIANS(PARAMETERS!$D$8))*SIN(RADIANS(PARAMETERS!$D$9-C9944)/2)*SIN(RADIANS(PARAMETERS!$D$9-C9944)/2))))*2*3958.756</f>
        <v>1687.8335440900023</v>
      </c>
      <c r="F9944">
        <v>171.66397094727</v>
      </c>
      <c r="G9944">
        <v>198.90686035156</v>
      </c>
      <c r="H9944">
        <v>239.8376159668</v>
      </c>
      <c r="I9944">
        <v>276.31274414063</v>
      </c>
      <c r="J9944">
        <v>318.34274291992</v>
      </c>
      <c r="K9944" s="6">
        <f>IFERROR(EXP(TREND(LN($F$1:$J$1),LN(F9944:J9944),LN(Calculations!$B$3))),0)</f>
        <v>3.8956381683470376E-2</v>
      </c>
    </row>
    <row r="9945" spans="1:11" x14ac:dyDescent="0.35">
      <c r="A9945">
        <v>9942</v>
      </c>
      <c r="B9945" t="str">
        <f t="shared" si="155"/>
        <v>27-84</v>
      </c>
      <c r="C9945">
        <v>-84.223568779958001</v>
      </c>
      <c r="D9945">
        <v>26.667721805191</v>
      </c>
      <c r="E9945">
        <f>ASIN(SQRT((SIN(RADIANS(PARAMETERS!$D$8-D9945)/2)*SIN(RADIANS(PARAMETERS!$D$8-D9945)/2))+(COS(RADIANS(D9945))*COS(RADIANS(PARAMETERS!$D$8))*SIN(RADIANS(PARAMETERS!$D$9-C9945)/2)*SIN(RADIANS(PARAMETERS!$D$9-C9945)/2))))*2*3958.756</f>
        <v>1703.3053292880411</v>
      </c>
      <c r="F9945">
        <v>172.95506286621</v>
      </c>
      <c r="G9945">
        <v>200.03042602539</v>
      </c>
      <c r="H9945">
        <v>241.48886108398</v>
      </c>
      <c r="I9945">
        <v>278.4743347168</v>
      </c>
      <c r="J9945">
        <v>321.12939453125</v>
      </c>
      <c r="K9945" s="6">
        <f>IFERROR(EXP(TREND(LN($F$1:$J$1),LN(F9945:J9945),LN(Calculations!$B$3))),0)</f>
        <v>4.0103299449793538E-2</v>
      </c>
    </row>
    <row r="9946" spans="1:11" x14ac:dyDescent="0.35">
      <c r="A9946">
        <v>9943</v>
      </c>
      <c r="B9946" t="str">
        <f t="shared" si="155"/>
        <v>27-84.5</v>
      </c>
      <c r="C9946">
        <v>-84.494890114859004</v>
      </c>
      <c r="D9946">
        <v>26.667721805191</v>
      </c>
      <c r="E9946">
        <f>ASIN(SQRT((SIN(RADIANS(PARAMETERS!$D$8-D9946)/2)*SIN(RADIANS(PARAMETERS!$D$8-D9946)/2))+(COS(RADIANS(D9946))*COS(RADIANS(PARAMETERS!$D$8))*SIN(RADIANS(PARAMETERS!$D$9-C9946)/2)*SIN(RADIANS(PARAMETERS!$D$9-C9946)/2))))*2*3958.756</f>
        <v>1718.8130795327284</v>
      </c>
      <c r="F9946">
        <v>173.98161315918</v>
      </c>
      <c r="G9946">
        <v>200.97431945801</v>
      </c>
      <c r="H9946">
        <v>242.90309143066</v>
      </c>
      <c r="I9946">
        <v>280.34295654297</v>
      </c>
      <c r="J9946">
        <v>323.55661010742</v>
      </c>
      <c r="K9946" s="6">
        <f>IFERROR(EXP(TREND(LN($F$1:$J$1),LN(F9946:J9946),LN(Calculations!$B$3))),0)</f>
        <v>4.1008567226947679E-2</v>
      </c>
    </row>
    <row r="9947" spans="1:11" x14ac:dyDescent="0.35">
      <c r="A9947">
        <v>9944</v>
      </c>
      <c r="B9947" t="str">
        <f t="shared" si="155"/>
        <v>27-85</v>
      </c>
      <c r="C9947">
        <v>-84.766211449759993</v>
      </c>
      <c r="D9947">
        <v>26.667721805191</v>
      </c>
      <c r="E9947">
        <f>ASIN(SQRT((SIN(RADIANS(PARAMETERS!$D$8-D9947)/2)*SIN(RADIANS(PARAMETERS!$D$8-D9947)/2))+(COS(RADIANS(D9947))*COS(RADIANS(PARAMETERS!$D$8))*SIN(RADIANS(PARAMETERS!$D$9-C9947)/2)*SIN(RADIANS(PARAMETERS!$D$9-C9947)/2))))*2*3958.756</f>
        <v>1734.3557817444507</v>
      </c>
      <c r="F9947">
        <v>174.62036132813</v>
      </c>
      <c r="G9947">
        <v>201.68862915039</v>
      </c>
      <c r="H9947">
        <v>244.01382446289</v>
      </c>
      <c r="I9947">
        <v>281.83999633789</v>
      </c>
      <c r="J9947">
        <v>325.53186035156</v>
      </c>
      <c r="K9947" s="6">
        <f>IFERROR(EXP(TREND(LN($F$1:$J$1),LN(F9947:J9947),LN(Calculations!$B$3))),0)</f>
        <v>4.1541941547143538E-2</v>
      </c>
    </row>
    <row r="9948" spans="1:11" x14ac:dyDescent="0.35">
      <c r="A9948">
        <v>9945</v>
      </c>
      <c r="B9948" t="str">
        <f t="shared" si="155"/>
        <v>27-85</v>
      </c>
      <c r="C9948">
        <v>-85.037532784660996</v>
      </c>
      <c r="D9948">
        <v>26.667721805191</v>
      </c>
      <c r="E9948">
        <f>ASIN(SQRT((SIN(RADIANS(PARAMETERS!$D$8-D9948)/2)*SIN(RADIANS(PARAMETERS!$D$8-D9948)/2))+(COS(RADIANS(D9948))*COS(RADIANS(PARAMETERS!$D$8))*SIN(RADIANS(PARAMETERS!$D$9-C9948)/2)*SIN(RADIANS(PARAMETERS!$D$9-C9948)/2))))*2*3958.756</f>
        <v>1749.9324560734692</v>
      </c>
      <c r="F9948">
        <v>174.81970214844</v>
      </c>
      <c r="G9948">
        <v>202.01765441895</v>
      </c>
      <c r="H9948">
        <v>244.57287597656</v>
      </c>
      <c r="I9948">
        <v>282.62606811523</v>
      </c>
      <c r="J9948">
        <v>326.60159301758</v>
      </c>
      <c r="K9948" s="6">
        <f>IFERROR(EXP(TREND(LN($F$1:$J$1),LN(F9948:J9948),LN(Calculations!$B$3))),0)</f>
        <v>4.1664656404435611E-2</v>
      </c>
    </row>
    <row r="9949" spans="1:11" x14ac:dyDescent="0.35">
      <c r="A9949">
        <v>9946</v>
      </c>
      <c r="B9949" t="str">
        <f t="shared" si="155"/>
        <v>27-85.5</v>
      </c>
      <c r="C9949">
        <v>-85.308854119562</v>
      </c>
      <c r="D9949">
        <v>26.667721805191</v>
      </c>
      <c r="E9949">
        <f>ASIN(SQRT((SIN(RADIANS(PARAMETERS!$D$8-D9949)/2)*SIN(RADIANS(PARAMETERS!$D$8-D9949)/2))+(COS(RADIANS(D9949))*COS(RADIANS(PARAMETERS!$D$8))*SIN(RADIANS(PARAMETERS!$D$9-C9949)/2)*SIN(RADIANS(PARAMETERS!$D$9-C9949)/2))))*2*3958.756</f>
        <v>1765.5421546257826</v>
      </c>
      <c r="F9949">
        <v>174.98905944824</v>
      </c>
      <c r="G9949">
        <v>202.30340576172</v>
      </c>
      <c r="H9949">
        <v>245.06253051758</v>
      </c>
      <c r="I9949">
        <v>283.31719970703</v>
      </c>
      <c r="J9949">
        <v>327.54467773438</v>
      </c>
      <c r="K9949" s="6">
        <f>IFERROR(EXP(TREND(LN($F$1:$J$1),LN(F9949:J9949),LN(Calculations!$B$3))),0)</f>
        <v>4.1764415104758111E-2</v>
      </c>
    </row>
    <row r="9950" spans="1:11" x14ac:dyDescent="0.35">
      <c r="A9950">
        <v>9947</v>
      </c>
      <c r="B9950" t="str">
        <f t="shared" si="155"/>
        <v>27-85.5</v>
      </c>
      <c r="C9950">
        <v>-85.580175454463003</v>
      </c>
      <c r="D9950">
        <v>26.667721805191</v>
      </c>
      <c r="E9950">
        <f>ASIN(SQRT((SIN(RADIANS(PARAMETERS!$D$8-D9950)/2)*SIN(RADIANS(PARAMETERS!$D$8-D9950)/2))+(COS(RADIANS(D9950))*COS(RADIANS(PARAMETERS!$D$8))*SIN(RADIANS(PARAMETERS!$D$9-C9950)/2)*SIN(RADIANS(PARAMETERS!$D$9-C9950)/2))))*2*3958.756</f>
        <v>1781.1839602413706</v>
      </c>
      <c r="F9950">
        <v>175.20286560059</v>
      </c>
      <c r="G9950">
        <v>202.63850402832</v>
      </c>
      <c r="H9950">
        <v>245.60891723633</v>
      </c>
      <c r="I9950">
        <v>284.07141113281</v>
      </c>
      <c r="J9950">
        <v>328.55798339844</v>
      </c>
      <c r="K9950" s="6">
        <f>IFERROR(EXP(TREND(LN($F$1:$J$1),LN(F9950:J9950),LN(Calculations!$B$3))),0)</f>
        <v>4.1916550865695984E-2</v>
      </c>
    </row>
    <row r="9951" spans="1:11" x14ac:dyDescent="0.35">
      <c r="A9951">
        <v>9948</v>
      </c>
      <c r="B9951" t="str">
        <f t="shared" si="155"/>
        <v>27-86</v>
      </c>
      <c r="C9951">
        <v>-85.851496789364006</v>
      </c>
      <c r="D9951">
        <v>26.667721805191</v>
      </c>
      <c r="E9951">
        <f>ASIN(SQRT((SIN(RADIANS(PARAMETERS!$D$8-D9951)/2)*SIN(RADIANS(PARAMETERS!$D$8-D9951)/2))+(COS(RADIANS(D9951))*COS(RADIANS(PARAMETERS!$D$8))*SIN(RADIANS(PARAMETERS!$D$9-C9951)/2)*SIN(RADIANS(PARAMETERS!$D$9-C9951)/2))))*2*3958.756</f>
        <v>1796.8569853226877</v>
      </c>
      <c r="F9951">
        <v>175.3729095459</v>
      </c>
      <c r="G9951">
        <v>202.88258361816</v>
      </c>
      <c r="H9951">
        <v>245.98051452637</v>
      </c>
      <c r="I9951">
        <v>284.56726074219</v>
      </c>
      <c r="J9951">
        <v>329.20770263672</v>
      </c>
      <c r="K9951" s="6">
        <f>IFERROR(EXP(TREND(LN($F$1:$J$1),LN(F9951:J9951),LN(Calculations!$B$3))),0)</f>
        <v>4.2060844812756668E-2</v>
      </c>
    </row>
    <row r="9952" spans="1:11" x14ac:dyDescent="0.35">
      <c r="A9952">
        <v>9949</v>
      </c>
      <c r="B9952" t="str">
        <f t="shared" si="155"/>
        <v>27-86</v>
      </c>
      <c r="C9952">
        <v>-86.122818124264995</v>
      </c>
      <c r="D9952">
        <v>26.667721805191</v>
      </c>
      <c r="E9952">
        <f>ASIN(SQRT((SIN(RADIANS(PARAMETERS!$D$8-D9952)/2)*SIN(RADIANS(PARAMETERS!$D$8-D9952)/2))+(COS(RADIANS(D9952))*COS(RADIANS(PARAMETERS!$D$8))*SIN(RADIANS(PARAMETERS!$D$9-C9952)/2)*SIN(RADIANS(PARAMETERS!$D$9-C9952)/2))))*2*3958.756</f>
        <v>1812.5603707113617</v>
      </c>
      <c r="F9952">
        <v>175.57333374023</v>
      </c>
      <c r="G9952">
        <v>203.14013671875</v>
      </c>
      <c r="H9952">
        <v>246.33389282227</v>
      </c>
      <c r="I9952">
        <v>285.0119934082</v>
      </c>
      <c r="J9952">
        <v>329.76373291016</v>
      </c>
      <c r="K9952" s="6">
        <f>IFERROR(EXP(TREND(LN($F$1:$J$1),LN(F9952:J9952),LN(Calculations!$B$3))),0)</f>
        <v>4.2262639142144828E-2</v>
      </c>
    </row>
    <row r="9953" spans="1:11" x14ac:dyDescent="0.35">
      <c r="A9953">
        <v>9950</v>
      </c>
      <c r="B9953" t="str">
        <f t="shared" si="155"/>
        <v>27-86.5</v>
      </c>
      <c r="C9953">
        <v>-86.394139459165999</v>
      </c>
      <c r="D9953">
        <v>26.667721805191</v>
      </c>
      <c r="E9953">
        <f>ASIN(SQRT((SIN(RADIANS(PARAMETERS!$D$8-D9953)/2)*SIN(RADIANS(PARAMETERS!$D$8-D9953)/2))+(COS(RADIANS(D9953))*COS(RADIANS(PARAMETERS!$D$8))*SIN(RADIANS(PARAMETERS!$D$9-C9953)/2)*SIN(RADIANS(PARAMETERS!$D$9-C9953)/2))))*2*3958.756</f>
        <v>1828.2932846111059</v>
      </c>
      <c r="F9953">
        <v>175.81149291992</v>
      </c>
      <c r="G9953">
        <v>203.41790771484</v>
      </c>
      <c r="H9953">
        <v>246.67451477051</v>
      </c>
      <c r="I9953">
        <v>285.40966796875</v>
      </c>
      <c r="J9953">
        <v>330.22817993164</v>
      </c>
      <c r="K9953" s="6">
        <f>IFERROR(EXP(TREND(LN($F$1:$J$1),LN(F9953:J9953),LN(Calculations!$B$3))),0)</f>
        <v>4.2533008261339787E-2</v>
      </c>
    </row>
    <row r="9954" spans="1:11" x14ac:dyDescent="0.35">
      <c r="A9954">
        <v>9951</v>
      </c>
      <c r="B9954" t="str">
        <f t="shared" si="155"/>
        <v>27-86.5</v>
      </c>
      <c r="C9954">
        <v>-86.665460794067002</v>
      </c>
      <c r="D9954">
        <v>26.667721805191</v>
      </c>
      <c r="E9954">
        <f>ASIN(SQRT((SIN(RADIANS(PARAMETERS!$D$8-D9954)/2)*SIN(RADIANS(PARAMETERS!$D$8-D9954)/2))+(COS(RADIANS(D9954))*COS(RADIANS(PARAMETERS!$D$8))*SIN(RADIANS(PARAMETERS!$D$9-C9954)/2)*SIN(RADIANS(PARAMETERS!$D$9-C9954)/2))))*2*3958.756</f>
        <v>1844.0549215549281</v>
      </c>
      <c r="F9954">
        <v>175.99034118652</v>
      </c>
      <c r="G9954">
        <v>203.59519958496</v>
      </c>
      <c r="H9954">
        <v>246.84242248535</v>
      </c>
      <c r="I9954">
        <v>285.56311035156</v>
      </c>
      <c r="J9954">
        <v>330.35885620117</v>
      </c>
      <c r="K9954" s="6">
        <f>IFERROR(EXP(TREND(LN($F$1:$J$1),LN(F9954:J9954),LN(Calculations!$B$3))),0)</f>
        <v>4.2770800652978065E-2</v>
      </c>
    </row>
    <row r="9955" spans="1:11" x14ac:dyDescent="0.35">
      <c r="A9955">
        <v>9952</v>
      </c>
      <c r="B9955" t="str">
        <f t="shared" si="155"/>
        <v>27-87</v>
      </c>
      <c r="C9955">
        <v>-86.936782128968005</v>
      </c>
      <c r="D9955">
        <v>26.667721805191</v>
      </c>
      <c r="E9955">
        <f>ASIN(SQRT((SIN(RADIANS(PARAMETERS!$D$8-D9955)/2)*SIN(RADIANS(PARAMETERS!$D$8-D9955)/2))+(COS(RADIANS(D9955))*COS(RADIANS(PARAMETERS!$D$8))*SIN(RADIANS(PARAMETERS!$D$9-C9955)/2)*SIN(RADIANS(PARAMETERS!$D$9-C9955)/2))))*2*3958.756</f>
        <v>1859.844501414796</v>
      </c>
      <c r="F9955">
        <v>176.18157958984</v>
      </c>
      <c r="G9955">
        <v>203.79667663574</v>
      </c>
      <c r="H9955">
        <v>247.05557250977</v>
      </c>
      <c r="I9955">
        <v>285.7829284668</v>
      </c>
      <c r="J9955">
        <v>330.58264160156</v>
      </c>
      <c r="K9955" s="6">
        <f>IFERROR(EXP(TREND(LN($F$1:$J$1),LN(F9955:J9955),LN(Calculations!$B$3))),0)</f>
        <v>4.3013412940953004E-2</v>
      </c>
    </row>
    <row r="9956" spans="1:11" x14ac:dyDescent="0.35">
      <c r="A9956">
        <v>9953</v>
      </c>
      <c r="B9956" t="str">
        <f t="shared" si="155"/>
        <v>27-87</v>
      </c>
      <c r="C9956">
        <v>-87.208103463868994</v>
      </c>
      <c r="D9956">
        <v>26.667721805191</v>
      </c>
      <c r="E9956">
        <f>ASIN(SQRT((SIN(RADIANS(PARAMETERS!$D$8-D9956)/2)*SIN(RADIANS(PARAMETERS!$D$8-D9956)/2))+(COS(RADIANS(D9956))*COS(RADIANS(PARAMETERS!$D$8))*SIN(RADIANS(PARAMETERS!$D$9-C9956)/2)*SIN(RADIANS(PARAMETERS!$D$9-C9956)/2))))*2*3958.756</f>
        <v>1875.6612684519678</v>
      </c>
      <c r="F9956">
        <v>176.37940979004</v>
      </c>
      <c r="G9956">
        <v>204.01577758789</v>
      </c>
      <c r="H9956">
        <v>247.30618286133</v>
      </c>
      <c r="I9956">
        <v>286.06024169922</v>
      </c>
      <c r="J9956">
        <v>330.88943481445</v>
      </c>
      <c r="K9956" s="6">
        <f>IFERROR(EXP(TREND(LN($F$1:$J$1),LN(F9956:J9956),LN(Calculations!$B$3))),0)</f>
        <v>4.325376427009954E-2</v>
      </c>
    </row>
    <row r="9957" spans="1:11" x14ac:dyDescent="0.35">
      <c r="A9957">
        <v>9954</v>
      </c>
      <c r="B9957" t="str">
        <f t="shared" si="155"/>
        <v>27-87.5</v>
      </c>
      <c r="C9957">
        <v>-87.479424798769998</v>
      </c>
      <c r="D9957">
        <v>26.667721805191</v>
      </c>
      <c r="E9957">
        <f>ASIN(SQRT((SIN(RADIANS(PARAMETERS!$D$8-D9957)/2)*SIN(RADIANS(PARAMETERS!$D$8-D9957)/2))+(COS(RADIANS(D9957))*COS(RADIANS(PARAMETERS!$D$8))*SIN(RADIANS(PARAMETERS!$D$9-C9957)/2)*SIN(RADIANS(PARAMETERS!$D$9-C9957)/2))))*2*3958.756</f>
        <v>1891.504490406285</v>
      </c>
      <c r="F9957">
        <v>176.4810333252</v>
      </c>
      <c r="G9957">
        <v>204.115234375</v>
      </c>
      <c r="H9957">
        <v>247.3983001709</v>
      </c>
      <c r="I9957">
        <v>286.14233398438</v>
      </c>
      <c r="J9957">
        <v>330.95654296875</v>
      </c>
      <c r="K9957" s="6">
        <f>IFERROR(EXP(TREND(LN($F$1:$J$1),LN(F9957:J9957),LN(Calculations!$B$3))),0)</f>
        <v>4.339218801840445E-2</v>
      </c>
    </row>
    <row r="9958" spans="1:11" x14ac:dyDescent="0.35">
      <c r="A9958">
        <v>9955</v>
      </c>
      <c r="B9958" t="str">
        <f t="shared" si="155"/>
        <v>27-88</v>
      </c>
      <c r="C9958">
        <v>-87.750746133671001</v>
      </c>
      <c r="D9958">
        <v>26.667721805191</v>
      </c>
      <c r="E9958">
        <f>ASIN(SQRT((SIN(RADIANS(PARAMETERS!$D$8-D9958)/2)*SIN(RADIANS(PARAMETERS!$D$8-D9958)/2))+(COS(RADIANS(D9958))*COS(RADIANS(PARAMETERS!$D$8))*SIN(RADIANS(PARAMETERS!$D$9-C9958)/2)*SIN(RADIANS(PARAMETERS!$D$9-C9958)/2))))*2*3958.756</f>
        <v>1907.3734576227637</v>
      </c>
      <c r="F9958">
        <v>176.53439331055</v>
      </c>
      <c r="G9958">
        <v>204.17245483398</v>
      </c>
      <c r="H9958">
        <v>247.46084594727</v>
      </c>
      <c r="I9958">
        <v>286.20907592773</v>
      </c>
      <c r="J9958">
        <v>331.0276184082</v>
      </c>
      <c r="K9958" s="6">
        <f>IFERROR(EXP(TREND(LN($F$1:$J$1),LN(F9958:J9958),LN(Calculations!$B$3))),0)</f>
        <v>4.3459193960196894E-2</v>
      </c>
    </row>
    <row r="9959" spans="1:11" x14ac:dyDescent="0.35">
      <c r="A9959">
        <v>9956</v>
      </c>
      <c r="B9959" t="str">
        <f t="shared" si="155"/>
        <v>27-88</v>
      </c>
      <c r="C9959">
        <v>-88.022067468572004</v>
      </c>
      <c r="D9959">
        <v>26.667721805191</v>
      </c>
      <c r="E9959">
        <f>ASIN(SQRT((SIN(RADIANS(PARAMETERS!$D$8-D9959)/2)*SIN(RADIANS(PARAMETERS!$D$8-D9959)/2))+(COS(RADIANS(D9959))*COS(RADIANS(PARAMETERS!$D$8))*SIN(RADIANS(PARAMETERS!$D$9-C9959)/2)*SIN(RADIANS(PARAMETERS!$D$9-C9959)/2))))*2*3958.756</f>
        <v>1923.2674822139138</v>
      </c>
      <c r="F9959">
        <v>176.52087402344</v>
      </c>
      <c r="G9959">
        <v>204.16078186035</v>
      </c>
      <c r="H9959">
        <v>247.45335388184</v>
      </c>
      <c r="I9959">
        <v>286.20654296875</v>
      </c>
      <c r="J9959">
        <v>331.03210449219</v>
      </c>
      <c r="K9959" s="6">
        <f>IFERROR(EXP(TREND(LN($F$1:$J$1),LN(F9959:J9959),LN(Calculations!$B$3))),0)</f>
        <v>4.3438311796063202E-2</v>
      </c>
    </row>
    <row r="9960" spans="1:11" x14ac:dyDescent="0.35">
      <c r="A9960">
        <v>9957</v>
      </c>
      <c r="B9960" t="str">
        <f t="shared" si="155"/>
        <v>27-88.5</v>
      </c>
      <c r="C9960">
        <v>-88.293388803472993</v>
      </c>
      <c r="D9960">
        <v>26.667721805191</v>
      </c>
      <c r="E9960">
        <f>ASIN(SQRT((SIN(RADIANS(PARAMETERS!$D$8-D9960)/2)*SIN(RADIANS(PARAMETERS!$D$8-D9960)/2))+(COS(RADIANS(D9960))*COS(RADIANS(PARAMETERS!$D$8))*SIN(RADIANS(PARAMETERS!$D$9-C9960)/2)*SIN(RADIANS(PARAMETERS!$D$9-C9960)/2))))*2*3958.756</f>
        <v>1939.1858972562572</v>
      </c>
      <c r="F9960">
        <v>176.36032104492</v>
      </c>
      <c r="G9960">
        <v>203.96739196777</v>
      </c>
      <c r="H9960">
        <v>247.20695495605</v>
      </c>
      <c r="I9960">
        <v>285.91134643555</v>
      </c>
      <c r="J9960">
        <v>330.67913818359</v>
      </c>
      <c r="K9960" s="6">
        <f>IFERROR(EXP(TREND(LN($F$1:$J$1),LN(F9960:J9960),LN(Calculations!$B$3))),0)</f>
        <v>4.3258530622617357E-2</v>
      </c>
    </row>
    <row r="9961" spans="1:11" x14ac:dyDescent="0.35">
      <c r="A9961">
        <v>9958</v>
      </c>
      <c r="B9961" t="str">
        <f t="shared" si="155"/>
        <v>27-88.5</v>
      </c>
      <c r="C9961">
        <v>-88.564710138373997</v>
      </c>
      <c r="D9961">
        <v>26.667721805191</v>
      </c>
      <c r="E9961">
        <f>ASIN(SQRT((SIN(RADIANS(PARAMETERS!$D$8-D9961)/2)*SIN(RADIANS(PARAMETERS!$D$8-D9961)/2))+(COS(RADIANS(D9961))*COS(RADIANS(PARAMETERS!$D$8))*SIN(RADIANS(PARAMETERS!$D$9-C9961)/2)*SIN(RADIANS(PARAMETERS!$D$9-C9961)/2))))*2*3958.756</f>
        <v>1955.1280560195876</v>
      </c>
      <c r="F9961">
        <v>176.15216064453</v>
      </c>
      <c r="G9961">
        <v>203.74085998535</v>
      </c>
      <c r="H9961">
        <v>246.95571899414</v>
      </c>
      <c r="I9961">
        <v>285.6416015625</v>
      </c>
      <c r="J9961">
        <v>330.39169311523</v>
      </c>
      <c r="K9961" s="6">
        <f>IFERROR(EXP(TREND(LN($F$1:$J$1),LN(F9961:J9961),LN(Calculations!$B$3))),0)</f>
        <v>4.2999139596081787E-2</v>
      </c>
    </row>
    <row r="9962" spans="1:11" x14ac:dyDescent="0.35">
      <c r="A9962">
        <v>9959</v>
      </c>
      <c r="B9962" t="str">
        <f t="shared" si="155"/>
        <v>27-89</v>
      </c>
      <c r="C9962">
        <v>-88.836031473275</v>
      </c>
      <c r="D9962">
        <v>26.667721805191</v>
      </c>
      <c r="E9962">
        <f>ASIN(SQRT((SIN(RADIANS(PARAMETERS!$D$8-D9962)/2)*SIN(RADIANS(PARAMETERS!$D$8-D9962)/2))+(COS(RADIANS(D9962))*COS(RADIANS(PARAMETERS!$D$8))*SIN(RADIANS(PARAMETERS!$D$9-C9962)/2)*SIN(RADIANS(PARAMETERS!$D$9-C9962)/2))))*2*3958.756</f>
        <v>1971.0933312275642</v>
      </c>
      <c r="F9962">
        <v>175.88354492188</v>
      </c>
      <c r="G9962">
        <v>203.46188354492</v>
      </c>
      <c r="H9962">
        <v>246.6690826416</v>
      </c>
      <c r="I9962">
        <v>285.35580444336</v>
      </c>
      <c r="J9962">
        <v>330.11465454102</v>
      </c>
      <c r="K9962" s="6">
        <f>IFERROR(EXP(TREND(LN($F$1:$J$1),LN(F9962:J9962),LN(Calculations!$B$3))),0)</f>
        <v>4.2651985472724328E-2</v>
      </c>
    </row>
    <row r="9963" spans="1:11" x14ac:dyDescent="0.35">
      <c r="A9963">
        <v>9960</v>
      </c>
      <c r="B9963" t="str">
        <f t="shared" si="155"/>
        <v>27-89</v>
      </c>
      <c r="C9963">
        <v>-89.107352808176003</v>
      </c>
      <c r="D9963">
        <v>26.667721805191</v>
      </c>
      <c r="E9963">
        <f>ASIN(SQRT((SIN(RADIANS(PARAMETERS!$D$8-D9963)/2)*SIN(RADIANS(PARAMETERS!$D$8-D9963)/2))+(COS(RADIANS(D9963))*COS(RADIANS(PARAMETERS!$D$8))*SIN(RADIANS(PARAMETERS!$D$9-C9963)/2)*SIN(RADIANS(PARAMETERS!$D$9-C9963)/2))))*2*3958.756</f>
        <v>1987.0811143483036</v>
      </c>
      <c r="F9963">
        <v>175.50019836426</v>
      </c>
      <c r="G9963">
        <v>203.04876708984</v>
      </c>
      <c r="H9963">
        <v>246.21757507324</v>
      </c>
      <c r="I9963">
        <v>284.87728881836</v>
      </c>
      <c r="J9963">
        <v>329.61239624023</v>
      </c>
      <c r="K9963" s="6">
        <f>IFERROR(EXP(TREND(LN($F$1:$J$1),LN(F9963:J9963),LN(Calculations!$B$3))),0)</f>
        <v>4.2178102610331607E-2</v>
      </c>
    </row>
    <row r="9964" spans="1:11" x14ac:dyDescent="0.35">
      <c r="A9964">
        <v>9961</v>
      </c>
      <c r="B9964" t="str">
        <f t="shared" si="155"/>
        <v>27-89.5</v>
      </c>
      <c r="C9964">
        <v>-89.378674143077006</v>
      </c>
      <c r="D9964">
        <v>26.667721805191</v>
      </c>
      <c r="E9964">
        <f>ASIN(SQRT((SIN(RADIANS(PARAMETERS!$D$8-D9964)/2)*SIN(RADIANS(PARAMETERS!$D$8-D9964)/2))+(COS(RADIANS(D9964))*COS(RADIANS(PARAMETERS!$D$8))*SIN(RADIANS(PARAMETERS!$D$9-C9964)/2)*SIN(RADIANS(PARAMETERS!$D$9-C9964)/2))))*2*3958.756</f>
        <v>2003.0908149136781</v>
      </c>
      <c r="F9964">
        <v>175.08685302734</v>
      </c>
      <c r="G9964">
        <v>202.63133239746</v>
      </c>
      <c r="H9964">
        <v>245.80967712402</v>
      </c>
      <c r="I9964">
        <v>284.49206542969</v>
      </c>
      <c r="J9964">
        <v>329.26773071289</v>
      </c>
      <c r="K9964" s="6">
        <f>IFERROR(EXP(TREND(LN($F$1:$J$1),LN(F9964:J9964),LN(Calculations!$B$3))),0)</f>
        <v>4.1643958689837952E-2</v>
      </c>
    </row>
    <row r="9965" spans="1:11" x14ac:dyDescent="0.35">
      <c r="A9965">
        <v>9962</v>
      </c>
      <c r="B9965" t="str">
        <f t="shared" si="155"/>
        <v>27-89.5</v>
      </c>
      <c r="C9965">
        <v>-89.649995477977996</v>
      </c>
      <c r="D9965">
        <v>26.667721805191</v>
      </c>
      <c r="E9965">
        <f>ASIN(SQRT((SIN(RADIANS(PARAMETERS!$D$8-D9965)/2)*SIN(RADIANS(PARAMETERS!$D$8-D9965)/2))+(COS(RADIANS(D9965))*COS(RADIANS(PARAMETERS!$D$8))*SIN(RADIANS(PARAMETERS!$D$9-C9965)/2)*SIN(RADIANS(PARAMETERS!$D$9-C9965)/2))))*2*3958.756</f>
        <v>2019.1218598660937</v>
      </c>
      <c r="F9965">
        <v>174.62506103516</v>
      </c>
      <c r="G9965">
        <v>202.1810760498</v>
      </c>
      <c r="H9965">
        <v>245.39909362793</v>
      </c>
      <c r="I9965">
        <v>284.13619995117</v>
      </c>
      <c r="J9965">
        <v>328.99447631836</v>
      </c>
      <c r="K9965" s="6">
        <f>IFERROR(EXP(TREND(LN($F$1:$J$1),LN(F9965:J9965),LN(Calculations!$B$3))),0)</f>
        <v>4.1040566325096235E-2</v>
      </c>
    </row>
    <row r="9966" spans="1:11" x14ac:dyDescent="0.35">
      <c r="A9966">
        <v>9963</v>
      </c>
      <c r="B9966" t="str">
        <f t="shared" si="155"/>
        <v>27-90</v>
      </c>
      <c r="C9966">
        <v>-89.921316812878999</v>
      </c>
      <c r="D9966">
        <v>26.667721805191</v>
      </c>
      <c r="E9966">
        <f>ASIN(SQRT((SIN(RADIANS(PARAMETERS!$D$8-D9966)/2)*SIN(RADIANS(PARAMETERS!$D$8-D9966)/2))+(COS(RADIANS(D9966))*COS(RADIANS(PARAMETERS!$D$8))*SIN(RADIANS(PARAMETERS!$D$9-C9966)/2)*SIN(RADIANS(PARAMETERS!$D$9-C9966)/2))))*2*3958.756</f>
        <v>2035.1736929315491</v>
      </c>
      <c r="F9966">
        <v>174.07794189453</v>
      </c>
      <c r="G9966">
        <v>201.63706970215</v>
      </c>
      <c r="H9966">
        <v>244.88247680664</v>
      </c>
      <c r="I9966">
        <v>283.66400146484</v>
      </c>
      <c r="J9966">
        <v>328.59371948242</v>
      </c>
      <c r="K9966" s="6">
        <f>IFERROR(EXP(TREND(LN($F$1:$J$1),LN(F9966:J9966),LN(Calculations!$B$3))),0)</f>
        <v>4.0350012906125242E-2</v>
      </c>
    </row>
    <row r="9967" spans="1:11" x14ac:dyDescent="0.35">
      <c r="A9967">
        <v>9964</v>
      </c>
      <c r="B9967" t="str">
        <f t="shared" si="155"/>
        <v>27-90</v>
      </c>
      <c r="C9967">
        <v>-90.192638147780002</v>
      </c>
      <c r="D9967">
        <v>26.667721805191</v>
      </c>
      <c r="E9967">
        <f>ASIN(SQRT((SIN(RADIANS(PARAMETERS!$D$8-D9967)/2)*SIN(RADIANS(PARAMETERS!$D$8-D9967)/2))+(COS(RADIANS(D9967))*COS(RADIANS(PARAMETERS!$D$8))*SIN(RADIANS(PARAMETERS!$D$9-C9967)/2)*SIN(RADIANS(PARAMETERS!$D$9-C9967)/2))))*2*3958.756</f>
        <v>2051.2457740178711</v>
      </c>
      <c r="F9967">
        <v>173.54035949707</v>
      </c>
      <c r="G9967">
        <v>201.11128234863</v>
      </c>
      <c r="H9967">
        <v>244.39933776855</v>
      </c>
      <c r="I9967">
        <v>283.24035644531</v>
      </c>
      <c r="J9967">
        <v>328.26034545898</v>
      </c>
      <c r="K9967" s="6">
        <f>IFERROR(EXP(TREND(LN($F$1:$J$1),LN(F9967:J9967),LN(Calculations!$B$3))),0)</f>
        <v>3.9676955740543522E-2</v>
      </c>
    </row>
    <row r="9968" spans="1:11" x14ac:dyDescent="0.35">
      <c r="A9968">
        <v>9965</v>
      </c>
      <c r="B9968" t="str">
        <f t="shared" si="155"/>
        <v>27-90.5</v>
      </c>
      <c r="C9968">
        <v>-90.463959482681005</v>
      </c>
      <c r="D9968">
        <v>26.667721805191</v>
      </c>
      <c r="E9968">
        <f>ASIN(SQRT((SIN(RADIANS(PARAMETERS!$D$8-D9968)/2)*SIN(RADIANS(PARAMETERS!$D$8-D9968)/2))+(COS(RADIANS(D9968))*COS(RADIANS(PARAMETERS!$D$8))*SIN(RADIANS(PARAMETERS!$D$9-C9968)/2)*SIN(RADIANS(PARAMETERS!$D$9-C9968)/2))))*2*3958.756</f>
        <v>2067.3375786370179</v>
      </c>
      <c r="F9968">
        <v>172.98219299316</v>
      </c>
      <c r="G9968">
        <v>200.55876159668</v>
      </c>
      <c r="H9968">
        <v>243.87852478027</v>
      </c>
      <c r="I9968">
        <v>282.76840209961</v>
      </c>
      <c r="J9968">
        <v>327.86553955078</v>
      </c>
      <c r="K9968" s="6">
        <f>IFERROR(EXP(TREND(LN($F$1:$J$1),LN(F9968:J9968),LN(Calculations!$B$3))),0)</f>
        <v>3.899858926369644E-2</v>
      </c>
    </row>
    <row r="9969" spans="1:11" x14ac:dyDescent="0.35">
      <c r="A9969">
        <v>9966</v>
      </c>
      <c r="B9969" t="str">
        <f t="shared" si="155"/>
        <v>27-90.5</v>
      </c>
      <c r="C9969">
        <v>-90.735280817581994</v>
      </c>
      <c r="D9969">
        <v>26.667721805191</v>
      </c>
      <c r="E9969">
        <f>ASIN(SQRT((SIN(RADIANS(PARAMETERS!$D$8-D9969)/2)*SIN(RADIANS(PARAMETERS!$D$8-D9969)/2))+(COS(RADIANS(D9969))*COS(RADIANS(PARAMETERS!$D$8))*SIN(RADIANS(PARAMETERS!$D$9-C9969)/2)*SIN(RADIANS(PARAMETERS!$D$9-C9969)/2))))*2*3958.756</f>
        <v>2083.4485973504411</v>
      </c>
      <c r="F9969">
        <v>172.3536529541</v>
      </c>
      <c r="G9969">
        <v>199.91151428223</v>
      </c>
      <c r="H9969">
        <v>243.21324157715</v>
      </c>
      <c r="I9969">
        <v>282.10317993164</v>
      </c>
      <c r="J9969">
        <v>327.21661376953</v>
      </c>
      <c r="K9969" s="6">
        <f>IFERROR(EXP(TREND(LN($F$1:$J$1),LN(F9969:J9969),LN(Calculations!$B$3))),0)</f>
        <v>3.8277142630207463E-2</v>
      </c>
    </row>
    <row r="9970" spans="1:11" x14ac:dyDescent="0.35">
      <c r="A9970">
        <v>9967</v>
      </c>
      <c r="B9970" t="str">
        <f t="shared" si="155"/>
        <v>27-50</v>
      </c>
      <c r="C9970">
        <v>-50.037080582435998</v>
      </c>
      <c r="D9970">
        <v>26.939043140092</v>
      </c>
      <c r="E9970">
        <f>ASIN(SQRT((SIN(RADIANS(PARAMETERS!$D$8-D9970)/2)*SIN(RADIANS(PARAMETERS!$D$8-D9970)/2))+(COS(RADIANS(D9970))*COS(RADIANS(PARAMETERS!$D$8))*SIN(RADIANS(PARAMETERS!$D$9-C9970)/2)*SIN(RADIANS(PARAMETERS!$D$9-C9970)/2))))*2*3958.756</f>
        <v>1047.4600101916567</v>
      </c>
      <c r="F9970">
        <v>110.88510894775</v>
      </c>
      <c r="G9970">
        <v>144.75860595703</v>
      </c>
      <c r="H9970">
        <v>183.83674621582</v>
      </c>
      <c r="I9970">
        <v>208.07092285156</v>
      </c>
      <c r="J9970">
        <v>235.50100708008</v>
      </c>
      <c r="K9970" s="6">
        <f>IFERROR(EXP(TREND(LN($F$1:$J$1),LN(F9970:J9970),LN(Calculations!$B$3))),0)</f>
        <v>7.2753255249628657E-3</v>
      </c>
    </row>
    <row r="9971" spans="1:11" x14ac:dyDescent="0.35">
      <c r="A9971">
        <v>9968</v>
      </c>
      <c r="B9971" t="str">
        <f t="shared" si="155"/>
        <v>27-50.5</v>
      </c>
      <c r="C9971">
        <v>-50.308401917337001</v>
      </c>
      <c r="D9971">
        <v>26.939043140092</v>
      </c>
      <c r="E9971">
        <f>ASIN(SQRT((SIN(RADIANS(PARAMETERS!$D$8-D9971)/2)*SIN(RADIANS(PARAMETERS!$D$8-D9971)/2))+(COS(RADIANS(D9971))*COS(RADIANS(PARAMETERS!$D$8))*SIN(RADIANS(PARAMETERS!$D$9-C9971)/2)*SIN(RADIANS(PARAMETERS!$D$9-C9971)/2))))*2*3958.756</f>
        <v>1036.2093040669247</v>
      </c>
      <c r="F9971">
        <v>112.46681213379</v>
      </c>
      <c r="G9971">
        <v>147.01068115234</v>
      </c>
      <c r="H9971">
        <v>185.25169372559</v>
      </c>
      <c r="I9971">
        <v>209.74751281738</v>
      </c>
      <c r="J9971">
        <v>237.48365783691</v>
      </c>
      <c r="K9971" s="6">
        <f>IFERROR(EXP(TREND(LN($F$1:$J$1),LN(F9971:J9971),LN(Calculations!$B$3))),0)</f>
        <v>7.6345076931472128E-3</v>
      </c>
    </row>
    <row r="9972" spans="1:11" x14ac:dyDescent="0.35">
      <c r="A9972">
        <v>9969</v>
      </c>
      <c r="B9972" t="str">
        <f t="shared" si="155"/>
        <v>27-50.5</v>
      </c>
      <c r="C9972">
        <v>-50.579723252237997</v>
      </c>
      <c r="D9972">
        <v>26.939043140092</v>
      </c>
      <c r="E9972">
        <f>ASIN(SQRT((SIN(RADIANS(PARAMETERS!$D$8-D9972)/2)*SIN(RADIANS(PARAMETERS!$D$8-D9972)/2))+(COS(RADIANS(D9972))*COS(RADIANS(PARAMETERS!$D$8))*SIN(RADIANS(PARAMETERS!$D$9-C9972)/2)*SIN(RADIANS(PARAMETERS!$D$9-C9972)/2))))*2*3958.756</f>
        <v>1025.1310962695015</v>
      </c>
      <c r="F9972">
        <v>114.06363677979</v>
      </c>
      <c r="G9972">
        <v>149.27793884277</v>
      </c>
      <c r="H9972">
        <v>186.65747070313</v>
      </c>
      <c r="I9972">
        <v>211.40023803711</v>
      </c>
      <c r="J9972">
        <v>239.42404174805</v>
      </c>
      <c r="K9972" s="6">
        <f>IFERROR(EXP(TREND(LN($F$1:$J$1),LN(F9972:J9972),LN(Calculations!$B$3))),0)</f>
        <v>8.0153584306889934E-3</v>
      </c>
    </row>
    <row r="9973" spans="1:11" x14ac:dyDescent="0.35">
      <c r="A9973">
        <v>9970</v>
      </c>
      <c r="B9973" t="str">
        <f t="shared" si="155"/>
        <v>27-51</v>
      </c>
      <c r="C9973">
        <v>-50.851044587139</v>
      </c>
      <c r="D9973">
        <v>26.939043140092</v>
      </c>
      <c r="E9973">
        <f>ASIN(SQRT((SIN(RADIANS(PARAMETERS!$D$8-D9973)/2)*SIN(RADIANS(PARAMETERS!$D$8-D9973)/2))+(COS(RADIANS(D9973))*COS(RADIANS(PARAMETERS!$D$8))*SIN(RADIANS(PARAMETERS!$D$9-C9973)/2)*SIN(RADIANS(PARAMETERS!$D$9-C9973)/2))))*2*3958.756</f>
        <v>1014.2310731941197</v>
      </c>
      <c r="F9973">
        <v>115.68323516846</v>
      </c>
      <c r="G9973">
        <v>151.55735778809</v>
      </c>
      <c r="H9973">
        <v>188.07092285156</v>
      </c>
      <c r="I9973">
        <v>213.06996154785</v>
      </c>
      <c r="J9973">
        <v>241.39315795898</v>
      </c>
      <c r="K9973" s="6">
        <f>IFERROR(EXP(TREND(LN($F$1:$J$1),LN(F9973:J9973),LN(Calculations!$B$3))),0)</f>
        <v>8.4223702527660635E-3</v>
      </c>
    </row>
    <row r="9974" spans="1:11" x14ac:dyDescent="0.35">
      <c r="A9974">
        <v>9971</v>
      </c>
      <c r="B9974" t="str">
        <f t="shared" si="155"/>
        <v>27-51</v>
      </c>
      <c r="C9974">
        <v>-51.122365922039997</v>
      </c>
      <c r="D9974">
        <v>26.939043140092</v>
      </c>
      <c r="E9974">
        <f>ASIN(SQRT((SIN(RADIANS(PARAMETERS!$D$8-D9974)/2)*SIN(RADIANS(PARAMETERS!$D$8-D9974)/2))+(COS(RADIANS(D9974))*COS(RADIANS(PARAMETERS!$D$8))*SIN(RADIANS(PARAMETERS!$D$9-C9974)/2)*SIN(RADIANS(PARAMETERS!$D$9-C9974)/2))))*2*3958.756</f>
        <v>1003.5150744312394</v>
      </c>
      <c r="F9974">
        <v>117.35656738281</v>
      </c>
      <c r="G9974">
        <v>153.84272766113</v>
      </c>
      <c r="H9974">
        <v>189.5390625</v>
      </c>
      <c r="I9974">
        <v>214.83221435547</v>
      </c>
      <c r="J9974">
        <v>243.5018157959</v>
      </c>
      <c r="K9974" s="6">
        <f>IFERROR(EXP(TREND(LN($F$1:$J$1),LN(F9974:J9974),LN(Calculations!$B$3))),0)</f>
        <v>8.8651415026243293E-3</v>
      </c>
    </row>
    <row r="9975" spans="1:11" x14ac:dyDescent="0.35">
      <c r="A9975">
        <v>9972</v>
      </c>
      <c r="B9975" t="str">
        <f t="shared" si="155"/>
        <v>27-51.5</v>
      </c>
      <c r="C9975">
        <v>-51.393687256941</v>
      </c>
      <c r="D9975">
        <v>26.939043140092</v>
      </c>
      <c r="E9975">
        <f>ASIN(SQRT((SIN(RADIANS(PARAMETERS!$D$8-D9975)/2)*SIN(RADIANS(PARAMETERS!$D$8-D9975)/2))+(COS(RADIANS(D9975))*COS(RADIANS(PARAMETERS!$D$8))*SIN(RADIANS(PARAMETERS!$D$9-C9975)/2)*SIN(RADIANS(PARAMETERS!$D$9-C9975)/2))))*2*3958.756</f>
        <v>992.98909052212241</v>
      </c>
      <c r="F9975">
        <v>118.98272705078</v>
      </c>
      <c r="G9975">
        <v>156.00343322754</v>
      </c>
      <c r="H9975">
        <v>190.93280029297</v>
      </c>
      <c r="I9975">
        <v>216.49934387207</v>
      </c>
      <c r="J9975">
        <v>245.49058532715</v>
      </c>
      <c r="K9975" s="6">
        <f>IFERROR(EXP(TREND(LN($F$1:$J$1),LN(F9975:J9975),LN(Calculations!$B$3))),0)</f>
        <v>9.3143992685533559E-3</v>
      </c>
    </row>
    <row r="9976" spans="1:11" x14ac:dyDescent="0.35">
      <c r="A9976">
        <v>9973</v>
      </c>
      <c r="B9976" t="str">
        <f t="shared" si="155"/>
        <v>27-51.5</v>
      </c>
      <c r="C9976">
        <v>-51.665008591842003</v>
      </c>
      <c r="D9976">
        <v>26.939043140092</v>
      </c>
      <c r="E9976">
        <f>ASIN(SQRT((SIN(RADIANS(PARAMETERS!$D$8-D9976)/2)*SIN(RADIANS(PARAMETERS!$D$8-D9976)/2))+(COS(RADIANS(D9976))*COS(RADIANS(PARAMETERS!$D$8))*SIN(RADIANS(PARAMETERS!$D$9-C9976)/2)*SIN(RADIANS(PARAMETERS!$D$9-C9976)/2))))*2*3958.756</f>
        <v>982.65925978555299</v>
      </c>
      <c r="F9976">
        <v>120.57610321045</v>
      </c>
      <c r="G9976">
        <v>158.05305480957</v>
      </c>
      <c r="H9976">
        <v>192.27867126465</v>
      </c>
      <c r="I9976">
        <v>218.11357116699</v>
      </c>
      <c r="J9976">
        <v>247.42105102539</v>
      </c>
      <c r="K9976" s="6">
        <f>IFERROR(EXP(TREND(LN($F$1:$J$1),LN(F9976:J9976),LN(Calculations!$B$3))),0)</f>
        <v>9.7740809138137236E-3</v>
      </c>
    </row>
    <row r="9977" spans="1:11" x14ac:dyDescent="0.35">
      <c r="A9977">
        <v>9974</v>
      </c>
      <c r="B9977" t="str">
        <f t="shared" si="155"/>
        <v>27-52</v>
      </c>
      <c r="C9977">
        <v>-51.936329926742999</v>
      </c>
      <c r="D9977">
        <v>26.939043140092</v>
      </c>
      <c r="E9977">
        <f>ASIN(SQRT((SIN(RADIANS(PARAMETERS!$D$8-D9977)/2)*SIN(RADIANS(PARAMETERS!$D$8-D9977)/2))+(COS(RADIANS(D9977))*COS(RADIANS(PARAMETERS!$D$8))*SIN(RADIANS(PARAMETERS!$D$9-C9977)/2)*SIN(RADIANS(PARAMETERS!$D$9-C9977)/2))))*2*3958.756</f>
        <v>972.53186412530476</v>
      </c>
      <c r="F9977">
        <v>122.1609954834</v>
      </c>
      <c r="G9977">
        <v>160.00749206543</v>
      </c>
      <c r="H9977">
        <v>193.61744689941</v>
      </c>
      <c r="I9977">
        <v>219.73445129395</v>
      </c>
      <c r="J9977">
        <v>249.37602233887</v>
      </c>
      <c r="K9977" s="6">
        <f>IFERROR(EXP(TREND(LN($F$1:$J$1),LN(F9977:J9977),LN(Calculations!$B$3))),0)</f>
        <v>1.0251453012405176E-2</v>
      </c>
    </row>
    <row r="9978" spans="1:11" x14ac:dyDescent="0.35">
      <c r="A9978">
        <v>9975</v>
      </c>
      <c r="B9978" t="str">
        <f t="shared" si="155"/>
        <v>27-52</v>
      </c>
      <c r="C9978">
        <v>-52.207651261644003</v>
      </c>
      <c r="D9978">
        <v>26.939043140092</v>
      </c>
      <c r="E9978">
        <f>ASIN(SQRT((SIN(RADIANS(PARAMETERS!$D$8-D9978)/2)*SIN(RADIANS(PARAMETERS!$D$8-D9978)/2))+(COS(RADIANS(D9978))*COS(RADIANS(PARAMETERS!$D$8))*SIN(RADIANS(PARAMETERS!$D$9-C9978)/2)*SIN(RADIANS(PARAMETERS!$D$9-C9978)/2))))*2*3958.756</f>
        <v>962.61332372559457</v>
      </c>
      <c r="F9978">
        <v>123.66360473633</v>
      </c>
      <c r="G9978">
        <v>161.79409790039</v>
      </c>
      <c r="H9978">
        <v>194.8422088623</v>
      </c>
      <c r="I9978">
        <v>221.19755554199</v>
      </c>
      <c r="J9978">
        <v>251.11976623535</v>
      </c>
      <c r="K9978" s="6">
        <f>IFERROR(EXP(TREND(LN($F$1:$J$1),LN(F9978:J9978),LN(Calculations!$B$3))),0)</f>
        <v>1.0720250372338097E-2</v>
      </c>
    </row>
    <row r="9979" spans="1:11" x14ac:dyDescent="0.35">
      <c r="A9979">
        <v>9976</v>
      </c>
      <c r="B9979" t="str">
        <f t="shared" si="155"/>
        <v>27-52.5</v>
      </c>
      <c r="C9979">
        <v>-52.478972596544999</v>
      </c>
      <c r="D9979">
        <v>26.939043140092</v>
      </c>
      <c r="E9979">
        <f>ASIN(SQRT((SIN(RADIANS(PARAMETERS!$D$8-D9979)/2)*SIN(RADIANS(PARAMETERS!$D$8-D9979)/2))+(COS(RADIANS(D9979))*COS(RADIANS(PARAMETERS!$D$8))*SIN(RADIANS(PARAMETERS!$D$9-C9979)/2)*SIN(RADIANS(PARAMETERS!$D$9-C9979)/2))))*2*3958.756</f>
        <v>952.91019054104572</v>
      </c>
      <c r="F9979">
        <v>125.1116104126</v>
      </c>
      <c r="G9979">
        <v>163.43991088867</v>
      </c>
      <c r="H9979">
        <v>196.0011138916</v>
      </c>
      <c r="I9979">
        <v>222.58317565918</v>
      </c>
      <c r="J9979">
        <v>252.77252197266</v>
      </c>
      <c r="K9979" s="6">
        <f>IFERROR(EXP(TREND(LN($F$1:$J$1),LN(F9979:J9979),LN(Calculations!$B$3))),0)</f>
        <v>1.1188341099906992E-2</v>
      </c>
    </row>
    <row r="9980" spans="1:11" x14ac:dyDescent="0.35">
      <c r="A9980">
        <v>9977</v>
      </c>
      <c r="B9980" t="str">
        <f t="shared" si="155"/>
        <v>27-53</v>
      </c>
      <c r="C9980">
        <v>-52.750293931446002</v>
      </c>
      <c r="D9980">
        <v>26.939043140092</v>
      </c>
      <c r="E9980">
        <f>ASIN(SQRT((SIN(RADIANS(PARAMETERS!$D$8-D9980)/2)*SIN(RADIANS(PARAMETERS!$D$8-D9980)/2))+(COS(RADIANS(D9980))*COS(RADIANS(PARAMETERS!$D$8))*SIN(RADIANS(PARAMETERS!$D$9-C9980)/2)*SIN(RADIANS(PARAMETERS!$D$9-C9980)/2))))*2*3958.756</f>
        <v>943.42914048835348</v>
      </c>
      <c r="F9980">
        <v>126.52433013916</v>
      </c>
      <c r="G9980">
        <v>164.95036315918</v>
      </c>
      <c r="H9980">
        <v>197.13238525391</v>
      </c>
      <c r="I9980">
        <v>223.95309448242</v>
      </c>
      <c r="J9980">
        <v>254.42539978027</v>
      </c>
      <c r="K9980" s="6">
        <f>IFERROR(EXP(TREND(LN($F$1:$J$1),LN(F9980:J9980),LN(Calculations!$B$3))),0)</f>
        <v>1.1660509656265052E-2</v>
      </c>
    </row>
    <row r="9981" spans="1:11" x14ac:dyDescent="0.35">
      <c r="A9981">
        <v>9978</v>
      </c>
      <c r="B9981" t="str">
        <f t="shared" si="155"/>
        <v>27-53</v>
      </c>
      <c r="C9981">
        <v>-53.021615266346998</v>
      </c>
      <c r="D9981">
        <v>26.939043140092</v>
      </c>
      <c r="E9981">
        <f>ASIN(SQRT((SIN(RADIANS(PARAMETERS!$D$8-D9981)/2)*SIN(RADIANS(PARAMETERS!$D$8-D9981)/2))+(COS(RADIANS(D9981))*COS(RADIANS(PARAMETERS!$D$8))*SIN(RADIANS(PARAMETERS!$D$9-C9981)/2)*SIN(RADIANS(PARAMETERS!$D$9-C9981)/2))))*2*3958.756</f>
        <v>934.17696424917199</v>
      </c>
      <c r="F9981">
        <v>127.82997894287</v>
      </c>
      <c r="G9981">
        <v>166.25276184082</v>
      </c>
      <c r="H9981">
        <v>198.14370727539</v>
      </c>
      <c r="I9981">
        <v>225.16926574707</v>
      </c>
      <c r="J9981">
        <v>255.88374328613</v>
      </c>
      <c r="K9981" s="6">
        <f>IFERROR(EXP(TREND(LN($F$1:$J$1),LN(F9981:J9981),LN(Calculations!$B$3))),0)</f>
        <v>1.2107377295504066E-2</v>
      </c>
    </row>
    <row r="9982" spans="1:11" x14ac:dyDescent="0.35">
      <c r="A9982">
        <v>9979</v>
      </c>
      <c r="B9982" t="str">
        <f t="shared" si="155"/>
        <v>27-53.5</v>
      </c>
      <c r="C9982">
        <v>-53.292936601248002</v>
      </c>
      <c r="D9982">
        <v>26.939043140092</v>
      </c>
      <c r="E9982">
        <f>ASIN(SQRT((SIN(RADIANS(PARAMETERS!$D$8-D9982)/2)*SIN(RADIANS(PARAMETERS!$D$8-D9982)/2))+(COS(RADIANS(D9982))*COS(RADIANS(PARAMETERS!$D$8))*SIN(RADIANS(PARAMETERS!$D$9-C9982)/2)*SIN(RADIANS(PARAMETERS!$D$9-C9982)/2))))*2*3958.756</f>
        <v>925.1605565979487</v>
      </c>
      <c r="F9982">
        <v>129.08979797363</v>
      </c>
      <c r="G9982">
        <v>167.42182922363</v>
      </c>
      <c r="H9982">
        <v>199.12405395508</v>
      </c>
      <c r="I9982">
        <v>226.36233520508</v>
      </c>
      <c r="J9982">
        <v>257.32952880859</v>
      </c>
      <c r="K9982" s="6">
        <f>IFERROR(EXP(TREND(LN($F$1:$J$1),LN(F9982:J9982),LN(Calculations!$B$3))),0)</f>
        <v>1.255005256472346E-2</v>
      </c>
    </row>
    <row r="9983" spans="1:11" x14ac:dyDescent="0.35">
      <c r="A9983">
        <v>9980</v>
      </c>
      <c r="B9983" t="str">
        <f t="shared" si="155"/>
        <v>27-53.5</v>
      </c>
      <c r="C9983">
        <v>-53.564257936148998</v>
      </c>
      <c r="D9983">
        <v>26.939043140092</v>
      </c>
      <c r="E9983">
        <f>ASIN(SQRT((SIN(RADIANS(PARAMETERS!$D$8-D9983)/2)*SIN(RADIANS(PARAMETERS!$D$8-D9983)/2))+(COS(RADIANS(D9983))*COS(RADIANS(PARAMETERS!$D$8))*SIN(RADIANS(PARAMETERS!$D$9-C9983)/2)*SIN(RADIANS(PARAMETERS!$D$9-C9983)/2))))*2*3958.756</f>
        <v>916.38690417483861</v>
      </c>
      <c r="F9983">
        <v>130.33245849609</v>
      </c>
      <c r="G9983">
        <v>168.47456359863</v>
      </c>
      <c r="H9983">
        <v>200.11323547363</v>
      </c>
      <c r="I9983">
        <v>227.58712768555</v>
      </c>
      <c r="J9983">
        <v>258.83599853516</v>
      </c>
      <c r="K9983" s="6">
        <f>IFERROR(EXP(TREND(LN($F$1:$J$1),LN(F9983:J9983),LN(Calculations!$B$3))),0)</f>
        <v>1.2996699611161604E-2</v>
      </c>
    </row>
    <row r="9984" spans="1:11" x14ac:dyDescent="0.35">
      <c r="A9984">
        <v>9981</v>
      </c>
      <c r="B9984" t="str">
        <f t="shared" si="155"/>
        <v>27-54</v>
      </c>
      <c r="C9984">
        <v>-53.835579271050001</v>
      </c>
      <c r="D9984">
        <v>26.939043140092</v>
      </c>
      <c r="E9984">
        <f>ASIN(SQRT((SIN(RADIANS(PARAMETERS!$D$8-D9984)/2)*SIN(RADIANS(PARAMETERS!$D$8-D9984)/2))+(COS(RADIANS(D9984))*COS(RADIANS(PARAMETERS!$D$8))*SIN(RADIANS(PARAMETERS!$D$9-C9984)/2)*SIN(RADIANS(PARAMETERS!$D$9-C9984)/2))))*2*3958.756</f>
        <v>907.86307163263075</v>
      </c>
      <c r="F9984">
        <v>131.49278259277</v>
      </c>
      <c r="G9984">
        <v>169.34010314941</v>
      </c>
      <c r="H9984">
        <v>201.0233001709</v>
      </c>
      <c r="I9984">
        <v>228.70986938477</v>
      </c>
      <c r="J9984">
        <v>260.21282958984</v>
      </c>
      <c r="K9984" s="6">
        <f>IFERROR(EXP(TREND(LN($F$1:$J$1),LN(F9984:J9984),LN(Calculations!$B$3))),0)</f>
        <v>1.3417692971157396E-2</v>
      </c>
    </row>
    <row r="9985" spans="1:11" x14ac:dyDescent="0.35">
      <c r="A9985">
        <v>9982</v>
      </c>
      <c r="B9985" t="str">
        <f t="shared" si="155"/>
        <v>27-54</v>
      </c>
      <c r="C9985">
        <v>-54.106900605950997</v>
      </c>
      <c r="D9985">
        <v>26.939043140092</v>
      </c>
      <c r="E9985">
        <f>ASIN(SQRT((SIN(RADIANS(PARAMETERS!$D$8-D9985)/2)*SIN(RADIANS(PARAMETERS!$D$8-D9985)/2))+(COS(RADIANS(D9985))*COS(RADIANS(PARAMETERS!$D$8))*SIN(RADIANS(PARAMETERS!$D$9-C9985)/2)*SIN(RADIANS(PARAMETERS!$D$9-C9985)/2))))*2*3958.756</f>
        <v>899.59618609811446</v>
      </c>
      <c r="F9985">
        <v>132.67970275879</v>
      </c>
      <c r="G9985">
        <v>170.16200256348</v>
      </c>
      <c r="H9985">
        <v>201.98568725586</v>
      </c>
      <c r="I9985">
        <v>229.90844726563</v>
      </c>
      <c r="J9985">
        <v>261.6946105957</v>
      </c>
      <c r="K9985" s="6">
        <f>IFERROR(EXP(TREND(LN($F$1:$J$1),LN(F9985:J9985),LN(Calculations!$B$3))),0)</f>
        <v>1.3858459806964455E-2</v>
      </c>
    </row>
    <row r="9986" spans="1:11" x14ac:dyDescent="0.35">
      <c r="A9986">
        <v>9983</v>
      </c>
      <c r="B9986" t="str">
        <f t="shared" si="155"/>
        <v>27-54.5</v>
      </c>
      <c r="C9986">
        <v>-54.378221940852001</v>
      </c>
      <c r="D9986">
        <v>26.939043140092</v>
      </c>
      <c r="E9986">
        <f>ASIN(SQRT((SIN(RADIANS(PARAMETERS!$D$8-D9986)/2)*SIN(RADIANS(PARAMETERS!$D$8-D9986)/2))+(COS(RADIANS(D9986))*COS(RADIANS(PARAMETERS!$D$8))*SIN(RADIANS(PARAMETERS!$D$9-C9986)/2)*SIN(RADIANS(PARAMETERS!$D$9-C9986)/2))))*2*3958.756</f>
        <v>891.59341990265148</v>
      </c>
      <c r="F9986">
        <v>133.92924499512</v>
      </c>
      <c r="G9986">
        <v>170.97566223145</v>
      </c>
      <c r="H9986">
        <v>203.04086303711</v>
      </c>
      <c r="I9986">
        <v>231.2341003418</v>
      </c>
      <c r="J9986">
        <v>263.34573364258</v>
      </c>
      <c r="K9986" s="6">
        <f>IFERROR(EXP(TREND(LN($F$1:$J$1),LN(F9986:J9986),LN(Calculations!$B$3))),0)</f>
        <v>1.4334570232650475E-2</v>
      </c>
    </row>
    <row r="9987" spans="1:11" x14ac:dyDescent="0.35">
      <c r="A9987">
        <v>9984</v>
      </c>
      <c r="B9987" t="str">
        <f t="shared" si="155"/>
        <v>27-54.5</v>
      </c>
      <c r="C9987">
        <v>-54.649543275752997</v>
      </c>
      <c r="D9987">
        <v>26.939043140092</v>
      </c>
      <c r="E9987">
        <f>ASIN(SQRT((SIN(RADIANS(PARAMETERS!$D$8-D9987)/2)*SIN(RADIANS(PARAMETERS!$D$8-D9987)/2))+(COS(RADIANS(D9987))*COS(RADIANS(PARAMETERS!$D$8))*SIN(RADIANS(PARAMETERS!$D$9-C9987)/2)*SIN(RADIANS(PARAMETERS!$D$9-C9987)/2))))*2*3958.756</f>
        <v>883.86197155411389</v>
      </c>
      <c r="F9987">
        <v>135.13023376465</v>
      </c>
      <c r="G9987">
        <v>171.72172546387</v>
      </c>
      <c r="H9987">
        <v>204.03623962402</v>
      </c>
      <c r="I9987">
        <v>232.4669342041</v>
      </c>
      <c r="J9987">
        <v>264.86331176758</v>
      </c>
      <c r="K9987" s="6">
        <f>IFERROR(EXP(TREND(LN($F$1:$J$1),LN(F9987:J9987),LN(Calculations!$B$3))),0)</f>
        <v>1.4802901094467016E-2</v>
      </c>
    </row>
    <row r="9988" spans="1:11" x14ac:dyDescent="0.35">
      <c r="A9988">
        <v>9985</v>
      </c>
      <c r="B9988" t="str">
        <f t="shared" si="155"/>
        <v>27-55</v>
      </c>
      <c r="C9988">
        <v>-54.920864610654</v>
      </c>
      <c r="D9988">
        <v>26.939043140092</v>
      </c>
      <c r="E9988">
        <f>ASIN(SQRT((SIN(RADIANS(PARAMETERS!$D$8-D9988)/2)*SIN(RADIANS(PARAMETERS!$D$8-D9988)/2))+(COS(RADIANS(D9988))*COS(RADIANS(PARAMETERS!$D$8))*SIN(RADIANS(PARAMETERS!$D$9-C9988)/2)*SIN(RADIANS(PARAMETERS!$D$9-C9988)/2))))*2*3958.756</f>
        <v>876.40904494285257</v>
      </c>
      <c r="F9988">
        <v>136.4030456543</v>
      </c>
      <c r="G9988">
        <v>172.5267791748</v>
      </c>
      <c r="H9988">
        <v>205.12609863281</v>
      </c>
      <c r="I9988">
        <v>233.82409667969</v>
      </c>
      <c r="J9988">
        <v>266.54162597656</v>
      </c>
      <c r="K9988" s="6">
        <f>IFERROR(EXP(TREND(LN($F$1:$J$1),LN(F9988:J9988),LN(Calculations!$B$3))),0)</f>
        <v>1.5318104757104385E-2</v>
      </c>
    </row>
    <row r="9989" spans="1:11" x14ac:dyDescent="0.35">
      <c r="A9989">
        <v>9986</v>
      </c>
      <c r="B9989" t="str">
        <f t="shared" ref="B9989:B10052" si="156">MROUND(D9989,1)&amp;MROUND(C9989,-0.5)</f>
        <v>27-55</v>
      </c>
      <c r="C9989">
        <v>-55.192185945555003</v>
      </c>
      <c r="D9989">
        <v>26.939043140092</v>
      </c>
      <c r="E9989">
        <f>ASIN(SQRT((SIN(RADIANS(PARAMETERS!$D$8-D9989)/2)*SIN(RADIANS(PARAMETERS!$D$8-D9989)/2))+(COS(RADIANS(D9989))*COS(RADIANS(PARAMETERS!$D$8))*SIN(RADIANS(PARAMETERS!$D$9-C9989)/2)*SIN(RADIANS(PARAMETERS!$D$9-C9989)/2))))*2*3958.756</f>
        <v>869.24182679802004</v>
      </c>
      <c r="F9989">
        <v>137.77304077148</v>
      </c>
      <c r="G9989">
        <v>173.41412353516</v>
      </c>
      <c r="H9989">
        <v>206.33810424805</v>
      </c>
      <c r="I9989">
        <v>235.34172058105</v>
      </c>
      <c r="J9989">
        <v>268.42736816406</v>
      </c>
      <c r="K9989" s="6">
        <f>IFERROR(EXP(TREND(LN($F$1:$J$1),LN(F9989:J9989),LN(Calculations!$B$3))),0)</f>
        <v>1.5894857595870289E-2</v>
      </c>
    </row>
    <row r="9990" spans="1:11" x14ac:dyDescent="0.35">
      <c r="A9990">
        <v>9987</v>
      </c>
      <c r="B9990" t="str">
        <f t="shared" si="156"/>
        <v>27-55.5</v>
      </c>
      <c r="C9990">
        <v>-55.463507280456</v>
      </c>
      <c r="D9990">
        <v>26.939043140092</v>
      </c>
      <c r="E9990">
        <f>ASIN(SQRT((SIN(RADIANS(PARAMETERS!$D$8-D9990)/2)*SIN(RADIANS(PARAMETERS!$D$8-D9990)/2))+(COS(RADIANS(D9990))*COS(RADIANS(PARAMETERS!$D$8))*SIN(RADIANS(PARAMETERS!$D$9-C9990)/2)*SIN(RADIANS(PARAMETERS!$D$9-C9990)/2))))*2*3958.756</f>
        <v>862.36746243728919</v>
      </c>
      <c r="F9990">
        <v>139.12171936035</v>
      </c>
      <c r="G9990">
        <v>174.2907409668</v>
      </c>
      <c r="H9990">
        <v>207.50190734863</v>
      </c>
      <c r="I9990">
        <v>236.77374267578</v>
      </c>
      <c r="J9990">
        <v>270.18048095703</v>
      </c>
      <c r="K9990" s="6">
        <f>IFERROR(EXP(TREND(LN($F$1:$J$1),LN(F9990:J9990),LN(Calculations!$B$3))),0)</f>
        <v>1.6483219390156744E-2</v>
      </c>
    </row>
    <row r="9991" spans="1:11" x14ac:dyDescent="0.35">
      <c r="A9991">
        <v>9988</v>
      </c>
      <c r="B9991" t="str">
        <f t="shared" si="156"/>
        <v>27-55.5</v>
      </c>
      <c r="C9991">
        <v>-55.734828615357003</v>
      </c>
      <c r="D9991">
        <v>26.939043140092</v>
      </c>
      <c r="E9991">
        <f>ASIN(SQRT((SIN(RADIANS(PARAMETERS!$D$8-D9991)/2)*SIN(RADIANS(PARAMETERS!$D$8-D9991)/2))+(COS(RADIANS(D9991))*COS(RADIANS(PARAMETERS!$D$8))*SIN(RADIANS(PARAMETERS!$D$9-C9991)/2)*SIN(RADIANS(PARAMETERS!$D$9-C9991)/2))))*2*3958.756</f>
        <v>855.79302988259542</v>
      </c>
      <c r="F9991">
        <v>140.54206848145</v>
      </c>
      <c r="G9991">
        <v>175.22297668457</v>
      </c>
      <c r="H9991">
        <v>208.74815368652</v>
      </c>
      <c r="I9991">
        <v>238.3137512207</v>
      </c>
      <c r="J9991">
        <v>272.07263183594</v>
      </c>
      <c r="K9991" s="6">
        <f>IFERROR(EXP(TREND(LN($F$1:$J$1),LN(F9991:J9991),LN(Calculations!$B$3))),0)</f>
        <v>1.7126348744755143E-2</v>
      </c>
    </row>
    <row r="9992" spans="1:11" x14ac:dyDescent="0.35">
      <c r="A9992">
        <v>9989</v>
      </c>
      <c r="B9992" t="str">
        <f t="shared" si="156"/>
        <v>27-56</v>
      </c>
      <c r="C9992">
        <v>-56.006149950257999</v>
      </c>
      <c r="D9992">
        <v>26.939043140092</v>
      </c>
      <c r="E9992">
        <f>ASIN(SQRT((SIN(RADIANS(PARAMETERS!$D$8-D9992)/2)*SIN(RADIANS(PARAMETERS!$D$8-D9992)/2))+(COS(RADIANS(D9992))*COS(RADIANS(PARAMETERS!$D$8))*SIN(RADIANS(PARAMETERS!$D$9-C9992)/2)*SIN(RADIANS(PARAMETERS!$D$9-C9992)/2))))*2*3958.756</f>
        <v>849.52551244664414</v>
      </c>
      <c r="F9992">
        <v>142.04409790039</v>
      </c>
      <c r="G9992">
        <v>176.21708679199</v>
      </c>
      <c r="H9992">
        <v>210.08416748047</v>
      </c>
      <c r="I9992">
        <v>239.97015380859</v>
      </c>
      <c r="J9992">
        <v>274.11361694336</v>
      </c>
      <c r="K9992" s="6">
        <f>IFERROR(EXP(TREND(LN($F$1:$J$1),LN(F9992:J9992),LN(Calculations!$B$3))),0)</f>
        <v>1.7832760139253202E-2</v>
      </c>
    </row>
    <row r="9993" spans="1:11" x14ac:dyDescent="0.35">
      <c r="A9993">
        <v>9990</v>
      </c>
      <c r="B9993" t="str">
        <f t="shared" si="156"/>
        <v>27-56.5</v>
      </c>
      <c r="C9993">
        <v>-56.277471285159002</v>
      </c>
      <c r="D9993">
        <v>26.939043140092</v>
      </c>
      <c r="E9993">
        <f>ASIN(SQRT((SIN(RADIANS(PARAMETERS!$D$8-D9993)/2)*SIN(RADIANS(PARAMETERS!$D$8-D9993)/2))+(COS(RADIANS(D9993))*COS(RADIANS(PARAMETERS!$D$8))*SIN(RADIANS(PARAMETERS!$D$9-C9993)/2)*SIN(RADIANS(PARAMETERS!$D$9-C9993)/2))))*2*3958.756</f>
        <v>843.57176992911843</v>
      </c>
      <c r="F9993">
        <v>143.52828979492</v>
      </c>
      <c r="G9993">
        <v>177.19500732422</v>
      </c>
      <c r="H9993">
        <v>211.37002563477</v>
      </c>
      <c r="I9993">
        <v>241.54267883301</v>
      </c>
      <c r="J9993">
        <v>276.02841186523</v>
      </c>
      <c r="K9993" s="6">
        <f>IFERROR(EXP(TREND(LN($F$1:$J$1),LN(F9993:J9993),LN(Calculations!$B$3))),0)</f>
        <v>1.8558061692253242E-2</v>
      </c>
    </row>
    <row r="9994" spans="1:11" x14ac:dyDescent="0.35">
      <c r="A9994">
        <v>9991</v>
      </c>
      <c r="B9994" t="str">
        <f t="shared" si="156"/>
        <v>27-56.5</v>
      </c>
      <c r="C9994">
        <v>-56.548792620059999</v>
      </c>
      <c r="D9994">
        <v>26.939043140092</v>
      </c>
      <c r="E9994">
        <f>ASIN(SQRT((SIN(RADIANS(PARAMETERS!$D$8-D9994)/2)*SIN(RADIANS(PARAMETERS!$D$8-D9994)/2))+(COS(RADIANS(D9994))*COS(RADIANS(PARAMETERS!$D$8))*SIN(RADIANS(PARAMETERS!$D$9-C9994)/2)*SIN(RADIANS(PARAMETERS!$D$9-C9994)/2))))*2*3958.756</f>
        <v>837.93850859713734</v>
      </c>
      <c r="F9994">
        <v>145.0823059082</v>
      </c>
      <c r="G9994">
        <v>178.21594238281</v>
      </c>
      <c r="H9994">
        <v>212.71676635742</v>
      </c>
      <c r="I9994">
        <v>243.19305419922</v>
      </c>
      <c r="J9994">
        <v>278.04168701172</v>
      </c>
      <c r="K9994" s="6">
        <f>IFERROR(EXP(TREND(LN($F$1:$J$1),LN(F9994:J9994),LN(Calculations!$B$3))),0)</f>
        <v>1.9346218081973395E-2</v>
      </c>
    </row>
    <row r="9995" spans="1:11" x14ac:dyDescent="0.35">
      <c r="A9995">
        <v>9992</v>
      </c>
      <c r="B9995" t="str">
        <f t="shared" si="156"/>
        <v>27-57</v>
      </c>
      <c r="C9995">
        <v>-56.820113954961002</v>
      </c>
      <c r="D9995">
        <v>26.939043140092</v>
      </c>
      <c r="E9995">
        <f>ASIN(SQRT((SIN(RADIANS(PARAMETERS!$D$8-D9995)/2)*SIN(RADIANS(PARAMETERS!$D$8-D9995)/2))+(COS(RADIANS(D9995))*COS(RADIANS(PARAMETERS!$D$8))*SIN(RADIANS(PARAMETERS!$D$9-C9995)/2)*SIN(RADIANS(PARAMETERS!$D$9-C9995)/2))))*2*3958.756</f>
        <v>832.63225016082401</v>
      </c>
      <c r="F9995">
        <v>146.70468139648</v>
      </c>
      <c r="G9995">
        <v>179.27728271484</v>
      </c>
      <c r="H9995">
        <v>214.11874389648</v>
      </c>
      <c r="I9995">
        <v>244.91273498535</v>
      </c>
      <c r="J9995">
        <v>280.14135742188</v>
      </c>
      <c r="K9995" s="6">
        <f>IFERROR(EXP(TREND(LN($F$1:$J$1),LN(F9995:J9995),LN(Calculations!$B$3))),0)</f>
        <v>2.0201155585398756E-2</v>
      </c>
    </row>
    <row r="9996" spans="1:11" x14ac:dyDescent="0.35">
      <c r="A9996">
        <v>9993</v>
      </c>
      <c r="B9996" t="str">
        <f t="shared" si="156"/>
        <v>27-57</v>
      </c>
      <c r="C9996">
        <v>-57.091435289861998</v>
      </c>
      <c r="D9996">
        <v>26.939043140092</v>
      </c>
      <c r="E9996">
        <f>ASIN(SQRT((SIN(RADIANS(PARAMETERS!$D$8-D9996)/2)*SIN(RADIANS(PARAMETERS!$D$8-D9996)/2))+(COS(RADIANS(D9996))*COS(RADIANS(PARAMETERS!$D$8))*SIN(RADIANS(PARAMETERS!$D$9-C9996)/2)*SIN(RADIANS(PARAMETERS!$D$9-C9996)/2))))*2*3958.756</f>
        <v>827.65929999089576</v>
      </c>
      <c r="F9996">
        <v>148.32197570801</v>
      </c>
      <c r="G9996">
        <v>180.32350158691</v>
      </c>
      <c r="H9996">
        <v>215.4811706543</v>
      </c>
      <c r="I9996">
        <v>246.56883239746</v>
      </c>
      <c r="J9996">
        <v>282.1474609375</v>
      </c>
      <c r="K9996" s="6">
        <f>IFERROR(EXP(TREND(LN($F$1:$J$1),LN(F9996:J9996),LN(Calculations!$B$3))),0)</f>
        <v>2.1088646793444101E-2</v>
      </c>
    </row>
    <row r="9997" spans="1:11" x14ac:dyDescent="0.35">
      <c r="A9997">
        <v>9994</v>
      </c>
      <c r="B9997" t="str">
        <f t="shared" si="156"/>
        <v>27-57.5</v>
      </c>
      <c r="C9997">
        <v>-57.362756624763001</v>
      </c>
      <c r="D9997">
        <v>26.939043140092</v>
      </c>
      <c r="E9997">
        <f>ASIN(SQRT((SIN(RADIANS(PARAMETERS!$D$8-D9997)/2)*SIN(RADIANS(PARAMETERS!$D$8-D9997)/2))+(COS(RADIANS(D9997))*COS(RADIANS(PARAMETERS!$D$8))*SIN(RADIANS(PARAMETERS!$D$9-C9997)/2)*SIN(RADIANS(PARAMETERS!$D$9-C9997)/2))))*2*3958.756</f>
        <v>823.02571485995406</v>
      </c>
      <c r="F9997">
        <v>150.01736450195</v>
      </c>
      <c r="G9997">
        <v>181.40979003906</v>
      </c>
      <c r="H9997">
        <v>216.90397644043</v>
      </c>
      <c r="I9997">
        <v>248.3048248291</v>
      </c>
      <c r="J9997">
        <v>284.25738525391</v>
      </c>
      <c r="K9997" s="6">
        <f>IFERROR(EXP(TREND(LN($F$1:$J$1),LN(F9997:J9997),LN(Calculations!$B$3))),0)</f>
        <v>2.2055102831782268E-2</v>
      </c>
    </row>
    <row r="9998" spans="1:11" x14ac:dyDescent="0.35">
      <c r="A9998">
        <v>9995</v>
      </c>
      <c r="B9998" t="str">
        <f t="shared" si="156"/>
        <v>27-57.5</v>
      </c>
      <c r="C9998">
        <v>-57.634077959663998</v>
      </c>
      <c r="D9998">
        <v>26.939043140092</v>
      </c>
      <c r="E9998">
        <f>ASIN(SQRT((SIN(RADIANS(PARAMETERS!$D$8-D9998)/2)*SIN(RADIANS(PARAMETERS!$D$8-D9998)/2))+(COS(RADIANS(D9998))*COS(RADIANS(PARAMETERS!$D$8))*SIN(RADIANS(PARAMETERS!$D$9-C9998)/2)*SIN(RADIANS(PARAMETERS!$D$9-C9998)/2))))*2*3958.756</f>
        <v>818.73727052150093</v>
      </c>
      <c r="F9998">
        <v>151.76707458496</v>
      </c>
      <c r="G9998">
        <v>182.51762390137</v>
      </c>
      <c r="H9998">
        <v>218.35411071777</v>
      </c>
      <c r="I9998">
        <v>250.07354736328</v>
      </c>
      <c r="J9998">
        <v>286.40655517578</v>
      </c>
      <c r="K9998" s="6">
        <f>IFERROR(EXP(TREND(LN($F$1:$J$1),LN(F9998:J9998),LN(Calculations!$B$3))),0)</f>
        <v>2.3093379427706975E-2</v>
      </c>
    </row>
    <row r="9999" spans="1:11" x14ac:dyDescent="0.35">
      <c r="A9999">
        <v>9996</v>
      </c>
      <c r="B9999" t="str">
        <f t="shared" si="156"/>
        <v>27-58</v>
      </c>
      <c r="C9999">
        <v>-57.905399294565001</v>
      </c>
      <c r="D9999">
        <v>26.939043140092</v>
      </c>
      <c r="E9999">
        <f>ASIN(SQRT((SIN(RADIANS(PARAMETERS!$D$8-D9999)/2)*SIN(RADIANS(PARAMETERS!$D$8-D9999)/2))+(COS(RADIANS(D9999))*COS(RADIANS(PARAMETERS!$D$8))*SIN(RADIANS(PARAMETERS!$D$9-C9999)/2)*SIN(RADIANS(PARAMETERS!$D$9-C9999)/2))))*2*3958.756</f>
        <v>814.79942946940264</v>
      </c>
      <c r="F9999">
        <v>153.4630279541</v>
      </c>
      <c r="G9999">
        <v>183.57344055176</v>
      </c>
      <c r="H9999">
        <v>219.71507263184</v>
      </c>
      <c r="I9999">
        <v>251.71691894531</v>
      </c>
      <c r="J9999">
        <v>288.38558959961</v>
      </c>
      <c r="K9999" s="6">
        <f>IFERROR(EXP(TREND(LN($F$1:$J$1),LN(F9999:J9999),LN(Calculations!$B$3))),0)</f>
        <v>2.4144450823321232E-2</v>
      </c>
    </row>
    <row r="10000" spans="1:11" x14ac:dyDescent="0.35">
      <c r="A10000">
        <v>9997</v>
      </c>
      <c r="B10000" t="str">
        <f t="shared" si="156"/>
        <v>27-58</v>
      </c>
      <c r="C10000">
        <v>-58.176720629465002</v>
      </c>
      <c r="D10000">
        <v>26.939043140092</v>
      </c>
      <c r="E10000">
        <f>ASIN(SQRT((SIN(RADIANS(PARAMETERS!$D$8-D10000)/2)*SIN(RADIANS(PARAMETERS!$D$8-D10000)/2))+(COS(RADIANS(D10000))*COS(RADIANS(PARAMETERS!$D$8))*SIN(RADIANS(PARAMETERS!$D$9-C10000)/2)*SIN(RADIANS(PARAMETERS!$D$9-C10000)/2))))*2*3958.756</f>
        <v>811.21730924437793</v>
      </c>
      <c r="F10000">
        <v>155.20735168457</v>
      </c>
      <c r="G10000">
        <v>184.67193603516</v>
      </c>
      <c r="H10000">
        <v>221.14486694336</v>
      </c>
      <c r="I10000">
        <v>253.45445251465</v>
      </c>
      <c r="J10000">
        <v>290.49005126953</v>
      </c>
      <c r="K10000" s="6">
        <f>IFERROR(EXP(TREND(LN($F$1:$J$1),LN(F10000:J10000),LN(Calculations!$B$3))),0)</f>
        <v>2.5271001639470644E-2</v>
      </c>
    </row>
    <row r="10001" spans="1:11" x14ac:dyDescent="0.35">
      <c r="A10001">
        <v>9998</v>
      </c>
      <c r="B10001" t="str">
        <f t="shared" si="156"/>
        <v>27-58.5</v>
      </c>
      <c r="C10001">
        <v>-58.448041964365999</v>
      </c>
      <c r="D10001">
        <v>26.939043140092</v>
      </c>
      <c r="E10001">
        <f>ASIN(SQRT((SIN(RADIANS(PARAMETERS!$D$8-D10001)/2)*SIN(RADIANS(PARAMETERS!$D$8-D10001)/2))+(COS(RADIANS(D10001))*COS(RADIANS(PARAMETERS!$D$8))*SIN(RADIANS(PARAMETERS!$D$9-C10001)/2)*SIN(RADIANS(PARAMETERS!$D$9-C10001)/2))))*2*3958.756</f>
        <v>807.99565167176274</v>
      </c>
      <c r="F10001">
        <v>156.93687438965</v>
      </c>
      <c r="G10001">
        <v>185.77661132813</v>
      </c>
      <c r="H10001">
        <v>222.57862854004</v>
      </c>
      <c r="I10001">
        <v>255.19358825684</v>
      </c>
      <c r="J10001">
        <v>292.59301757813</v>
      </c>
      <c r="K10001" s="6">
        <f>IFERROR(EXP(TREND(LN($F$1:$J$1),LN(F10001:J10001),LN(Calculations!$B$3))),0)</f>
        <v>2.643936687185524E-2</v>
      </c>
    </row>
    <row r="10002" spans="1:11" x14ac:dyDescent="0.35">
      <c r="A10002">
        <v>9999</v>
      </c>
      <c r="B10002" t="str">
        <f t="shared" si="156"/>
        <v>27-58.5</v>
      </c>
      <c r="C10002">
        <v>-58.719363299267002</v>
      </c>
      <c r="D10002">
        <v>26.939043140092</v>
      </c>
      <c r="E10002">
        <f>ASIN(SQRT((SIN(RADIANS(PARAMETERS!$D$8-D10002)/2)*SIN(RADIANS(PARAMETERS!$D$8-D10002)/2))+(COS(RADIANS(D10002))*COS(RADIANS(PARAMETERS!$D$8))*SIN(RADIANS(PARAMETERS!$D$9-C10002)/2)*SIN(RADIANS(PARAMETERS!$D$9-C10002)/2))))*2*3958.756</f>
        <v>805.1387934256876</v>
      </c>
      <c r="F10002">
        <v>158.54057312012</v>
      </c>
      <c r="G10002">
        <v>186.79832458496</v>
      </c>
      <c r="H10002">
        <v>223.87281799316</v>
      </c>
      <c r="I10002">
        <v>256.73785400391</v>
      </c>
      <c r="J10002">
        <v>294.43249511719</v>
      </c>
      <c r="K10002" s="6">
        <f>IFERROR(EXP(TREND(LN($F$1:$J$1),LN(F10002:J10002),LN(Calculations!$B$3))),0)</f>
        <v>2.7576946863314813E-2</v>
      </c>
    </row>
    <row r="10003" spans="1:11" x14ac:dyDescent="0.35">
      <c r="A10003">
        <v>10000</v>
      </c>
      <c r="B10003" t="str">
        <f t="shared" si="156"/>
        <v>27-59</v>
      </c>
      <c r="C10003">
        <v>-58.990684634167998</v>
      </c>
      <c r="D10003">
        <v>26.939043140092</v>
      </c>
      <c r="E10003">
        <f>ASIN(SQRT((SIN(RADIANS(PARAMETERS!$D$8-D10003)/2)*SIN(RADIANS(PARAMETERS!$D$8-D10003)/2))+(COS(RADIANS(D10003))*COS(RADIANS(PARAMETERS!$D$8))*SIN(RADIANS(PARAMETERS!$D$9-C10003)/2)*SIN(RADIANS(PARAMETERS!$D$9-C10003)/2))))*2*3958.756</f>
        <v>802.65063831683938</v>
      </c>
      <c r="F10003">
        <v>160.12353515625</v>
      </c>
      <c r="G10003">
        <v>187.8434753418</v>
      </c>
      <c r="H10003">
        <v>225.21189880371</v>
      </c>
      <c r="I10003">
        <v>258.34814453125</v>
      </c>
      <c r="J10003">
        <v>296.36434936523</v>
      </c>
      <c r="K10003" s="6">
        <f>IFERROR(EXP(TREND(LN($F$1:$J$1),LN(F10003:J10003),LN(Calculations!$B$3))),0)</f>
        <v>2.874586753764935E-2</v>
      </c>
    </row>
    <row r="10004" spans="1:11" x14ac:dyDescent="0.35">
      <c r="A10004">
        <v>10001</v>
      </c>
      <c r="B10004" t="str">
        <f t="shared" si="156"/>
        <v>27-59.5</v>
      </c>
      <c r="C10004">
        <v>-59.262005969069001</v>
      </c>
      <c r="D10004">
        <v>26.939043140092</v>
      </c>
      <c r="E10004">
        <f>ASIN(SQRT((SIN(RADIANS(PARAMETERS!$D$8-D10004)/2)*SIN(RADIANS(PARAMETERS!$D$8-D10004)/2))+(COS(RADIANS(D10004))*COS(RADIANS(PARAMETERS!$D$8))*SIN(RADIANS(PARAMETERS!$D$9-C10004)/2)*SIN(RADIANS(PARAMETERS!$D$9-C10004)/2))))*2*3958.756</f>
        <v>800.5346316950878</v>
      </c>
      <c r="F10004">
        <v>161.63275146484</v>
      </c>
      <c r="G10004">
        <v>188.86756896973</v>
      </c>
      <c r="H10004">
        <v>226.52081298828</v>
      </c>
      <c r="I10004">
        <v>259.91958618164</v>
      </c>
      <c r="J10004">
        <v>298.24688720703</v>
      </c>
      <c r="K10004" s="6">
        <f>IFERROR(EXP(TREND(LN($F$1:$J$1),LN(F10004:J10004),LN(Calculations!$B$3))),0)</f>
        <v>2.990845414447401E-2</v>
      </c>
    </row>
    <row r="10005" spans="1:11" x14ac:dyDescent="0.35">
      <c r="A10005">
        <v>10002</v>
      </c>
      <c r="B10005" t="str">
        <f t="shared" si="156"/>
        <v>27-59.5</v>
      </c>
      <c r="C10005">
        <v>-59.533327303969998</v>
      </c>
      <c r="D10005">
        <v>26.939043140092</v>
      </c>
      <c r="E10005">
        <f>ASIN(SQRT((SIN(RADIANS(PARAMETERS!$D$8-D10005)/2)*SIN(RADIANS(PARAMETERS!$D$8-D10005)/2))+(COS(RADIANS(D10005))*COS(RADIANS(PARAMETERS!$D$8))*SIN(RADIANS(PARAMETERS!$D$9-C10005)/2)*SIN(RADIANS(PARAMETERS!$D$9-C10005)/2))))*2*3958.756</f>
        <v>798.79373734233639</v>
      </c>
      <c r="F10005">
        <v>162.99992370605</v>
      </c>
      <c r="G10005">
        <v>189.7915802002</v>
      </c>
      <c r="H10005">
        <v>227.67335510254</v>
      </c>
      <c r="I10005">
        <v>261.28015136719</v>
      </c>
      <c r="J10005">
        <v>299.85140991211</v>
      </c>
      <c r="K10005" s="6">
        <f>IFERROR(EXP(TREND(LN($F$1:$J$1),LN(F10005:J10005),LN(Calculations!$B$3))),0)</f>
        <v>3.1010440202094976E-2</v>
      </c>
    </row>
    <row r="10006" spans="1:11" x14ac:dyDescent="0.35">
      <c r="A10006">
        <v>10003</v>
      </c>
      <c r="B10006" t="str">
        <f t="shared" si="156"/>
        <v>27-60</v>
      </c>
      <c r="C10006">
        <v>-59.804648638871001</v>
      </c>
      <c r="D10006">
        <v>26.939043140092</v>
      </c>
      <c r="E10006">
        <f>ASIN(SQRT((SIN(RADIANS(PARAMETERS!$D$8-D10006)/2)*SIN(RADIANS(PARAMETERS!$D$8-D10006)/2))+(COS(RADIANS(D10006))*COS(RADIANS(PARAMETERS!$D$8))*SIN(RADIANS(PARAMETERS!$D$9-C10006)/2)*SIN(RADIANS(PARAMETERS!$D$9-C10006)/2))))*2*3958.756</f>
        <v>797.43041720595136</v>
      </c>
      <c r="F10006">
        <v>164.31758117676</v>
      </c>
      <c r="G10006">
        <v>190.70970153809</v>
      </c>
      <c r="H10006">
        <v>228.83111572266</v>
      </c>
      <c r="I10006">
        <v>262.65728759766</v>
      </c>
      <c r="J10006">
        <v>301.48699951172</v>
      </c>
      <c r="K10006" s="6">
        <f>IFERROR(EXP(TREND(LN($F$1:$J$1),LN(F10006:J10006),LN(Calculations!$B$3))),0)</f>
        <v>3.2107554097920689E-2</v>
      </c>
    </row>
    <row r="10007" spans="1:11" x14ac:dyDescent="0.35">
      <c r="A10007">
        <v>10004</v>
      </c>
      <c r="B10007" t="str">
        <f t="shared" si="156"/>
        <v>27-60</v>
      </c>
      <c r="C10007">
        <v>-60.075969973771997</v>
      </c>
      <c r="D10007">
        <v>26.939043140092</v>
      </c>
      <c r="E10007">
        <f>ASIN(SQRT((SIN(RADIANS(PARAMETERS!$D$8-D10007)/2)*SIN(RADIANS(PARAMETERS!$D$8-D10007)/2))+(COS(RADIANS(D10007))*COS(RADIANS(PARAMETERS!$D$8))*SIN(RADIANS(PARAMETERS!$D$9-C10007)/2)*SIN(RADIANS(PARAMETERS!$D$9-C10007)/2))))*2*3958.756</f>
        <v>796.44661428879999</v>
      </c>
      <c r="F10007">
        <v>165.54159545898</v>
      </c>
      <c r="G10007">
        <v>191.591796875</v>
      </c>
      <c r="H10007">
        <v>229.94401550293</v>
      </c>
      <c r="I10007">
        <v>263.98147583008</v>
      </c>
      <c r="J10007">
        <v>303.06018066406</v>
      </c>
      <c r="K10007" s="6">
        <f>IFERROR(EXP(TREND(LN($F$1:$J$1),LN(F10007:J10007),LN(Calculations!$B$3))),0)</f>
        <v>3.3163442174668406E-2</v>
      </c>
    </row>
    <row r="10008" spans="1:11" x14ac:dyDescent="0.35">
      <c r="A10008">
        <v>10005</v>
      </c>
      <c r="B10008" t="str">
        <f t="shared" si="156"/>
        <v>27-60.5</v>
      </c>
      <c r="C10008">
        <v>-60.347291308673</v>
      </c>
      <c r="D10008">
        <v>26.939043140092</v>
      </c>
      <c r="E10008">
        <f>ASIN(SQRT((SIN(RADIANS(PARAMETERS!$D$8-D10008)/2)*SIN(RADIANS(PARAMETERS!$D$8-D10008)/2))+(COS(RADIANS(D10008))*COS(RADIANS(PARAMETERS!$D$8))*SIN(RADIANS(PARAMETERS!$D$9-C10008)/2)*SIN(RADIANS(PARAMETERS!$D$9-C10008)/2))))*2*3958.756</f>
        <v>795.84373896896216</v>
      </c>
      <c r="F10008">
        <v>166.63236999512</v>
      </c>
      <c r="G10008">
        <v>192.39794921875</v>
      </c>
      <c r="H10008">
        <v>230.94497680664</v>
      </c>
      <c r="I10008">
        <v>265.15921020508</v>
      </c>
      <c r="J10008">
        <v>304.44464111328</v>
      </c>
      <c r="K10008" s="6">
        <f>IFERROR(EXP(TREND(LN($F$1:$J$1),LN(F10008:J10008),LN(Calculations!$B$3))),0)</f>
        <v>3.4143498788386961E-2</v>
      </c>
    </row>
    <row r="10009" spans="1:11" x14ac:dyDescent="0.35">
      <c r="A10009">
        <v>10006</v>
      </c>
      <c r="B10009" t="str">
        <f t="shared" si="156"/>
        <v>27-60.5</v>
      </c>
      <c r="C10009">
        <v>-60.618612643573996</v>
      </c>
      <c r="D10009">
        <v>26.939043140092</v>
      </c>
      <c r="E10009">
        <f>ASIN(SQRT((SIN(RADIANS(PARAMETERS!$D$8-D10009)/2)*SIN(RADIANS(PARAMETERS!$D$8-D10009)/2))+(COS(RADIANS(D10009))*COS(RADIANS(PARAMETERS!$D$8))*SIN(RADIANS(PARAMETERS!$D$9-C10009)/2)*SIN(RADIANS(PARAMETERS!$D$9-C10009)/2))))*2*3958.756</f>
        <v>795.62265897151258</v>
      </c>
      <c r="F10009">
        <v>167.65269470215</v>
      </c>
      <c r="G10009">
        <v>193.1971282959</v>
      </c>
      <c r="H10009">
        <v>231.94895935059</v>
      </c>
      <c r="I10009">
        <v>266.3503112793</v>
      </c>
      <c r="J10009">
        <v>305.85577392578</v>
      </c>
      <c r="K10009" s="6">
        <f>IFERROR(EXP(TREND(LN($F$1:$J$1),LN(F10009:J10009),LN(Calculations!$B$3))),0)</f>
        <v>3.5086106031735335E-2</v>
      </c>
    </row>
    <row r="10010" spans="1:11" x14ac:dyDescent="0.35">
      <c r="A10010">
        <v>10007</v>
      </c>
      <c r="B10010" t="str">
        <f t="shared" si="156"/>
        <v>27-61</v>
      </c>
      <c r="C10010">
        <v>-60.889933978475</v>
      </c>
      <c r="D10010">
        <v>26.939043140092</v>
      </c>
      <c r="E10010">
        <f>ASIN(SQRT((SIN(RADIANS(PARAMETERS!$D$8-D10010)/2)*SIN(RADIANS(PARAMETERS!$D$8-D10010)/2))+(COS(RADIANS(D10010))*COS(RADIANS(PARAMETERS!$D$8))*SIN(RADIANS(PARAMETERS!$D$9-C10010)/2)*SIN(RADIANS(PARAMETERS!$D$9-C10010)/2))))*2*3958.756</f>
        <v>795.78369315766622</v>
      </c>
      <c r="F10010">
        <v>168.55381774902</v>
      </c>
      <c r="G10010">
        <v>193.95826721191</v>
      </c>
      <c r="H10010">
        <v>232.90737915039</v>
      </c>
      <c r="I10010">
        <v>267.48919677734</v>
      </c>
      <c r="J10010">
        <v>307.20721435547</v>
      </c>
      <c r="K10010" s="6">
        <f>IFERROR(EXP(TREND(LN($F$1:$J$1),LN(F10010:J10010),LN(Calculations!$B$3))),0)</f>
        <v>3.5946666636079677E-2</v>
      </c>
    </row>
    <row r="10011" spans="1:11" x14ac:dyDescent="0.35">
      <c r="A10011">
        <v>10008</v>
      </c>
      <c r="B10011" t="str">
        <f t="shared" si="156"/>
        <v>27-61</v>
      </c>
      <c r="C10011">
        <v>-61.161255313376003</v>
      </c>
      <c r="D10011">
        <v>26.939043140092</v>
      </c>
      <c r="E10011">
        <f>ASIN(SQRT((SIN(RADIANS(PARAMETERS!$D$8-D10011)/2)*SIN(RADIANS(PARAMETERS!$D$8-D10011)/2))+(COS(RADIANS(D10011))*COS(RADIANS(PARAMETERS!$D$8))*SIN(RADIANS(PARAMETERS!$D$9-C10011)/2)*SIN(RADIANS(PARAMETERS!$D$9-C10011)/2))))*2*3958.756</f>
        <v>796.32660923461719</v>
      </c>
      <c r="F10011">
        <v>169.3152923584</v>
      </c>
      <c r="G10011">
        <v>194.66395568848</v>
      </c>
      <c r="H10011">
        <v>233.79122924805</v>
      </c>
      <c r="I10011">
        <v>268.53561401367</v>
      </c>
      <c r="J10011">
        <v>308.44464111328</v>
      </c>
      <c r="K10011" s="6">
        <f>IFERROR(EXP(TREND(LN($F$1:$J$1),LN(F10011:J10011),LN(Calculations!$B$3))),0)</f>
        <v>3.670266770090861E-2</v>
      </c>
    </row>
    <row r="10012" spans="1:11" x14ac:dyDescent="0.35">
      <c r="A10012">
        <v>10009</v>
      </c>
      <c r="B10012" t="str">
        <f t="shared" si="156"/>
        <v>27-61.5</v>
      </c>
      <c r="C10012">
        <v>-61.432576648276999</v>
      </c>
      <c r="D10012">
        <v>26.939043140092</v>
      </c>
      <c r="E10012">
        <f>ASIN(SQRT((SIN(RADIANS(PARAMETERS!$D$8-D10012)/2)*SIN(RADIANS(PARAMETERS!$D$8-D10012)/2))+(COS(RADIANS(D10012))*COS(RADIANS(PARAMETERS!$D$8))*SIN(RADIANS(PARAMETERS!$D$9-C10012)/2)*SIN(RADIANS(PARAMETERS!$D$9-C10012)/2))))*2*3958.756</f>
        <v>797.25062542435796</v>
      </c>
      <c r="F10012">
        <v>170.03244018555</v>
      </c>
      <c r="G10012">
        <v>195.40000915527</v>
      </c>
      <c r="H10012">
        <v>234.73321533203</v>
      </c>
      <c r="I10012">
        <v>269.66781616211</v>
      </c>
      <c r="J10012">
        <v>309.80267333984</v>
      </c>
      <c r="K10012" s="6">
        <f>IFERROR(EXP(TREND(LN($F$1:$J$1),LN(F10012:J10012),LN(Calculations!$B$3))),0)</f>
        <v>3.7426299525399935E-2</v>
      </c>
    </row>
    <row r="10013" spans="1:11" x14ac:dyDescent="0.35">
      <c r="A10013">
        <v>10010</v>
      </c>
      <c r="B10013" t="str">
        <f t="shared" si="156"/>
        <v>27-61.5</v>
      </c>
      <c r="C10013">
        <v>-61.703897983178003</v>
      </c>
      <c r="D10013">
        <v>26.939043140092</v>
      </c>
      <c r="E10013">
        <f>ASIN(SQRT((SIN(RADIANS(PARAMETERS!$D$8-D10013)/2)*SIN(RADIANS(PARAMETERS!$D$8-D10013)/2))+(COS(RADIANS(D10013))*COS(RADIANS(PARAMETERS!$D$8))*SIN(RADIANS(PARAMETERS!$D$9-C10013)/2)*SIN(RADIANS(PARAMETERS!$D$9-C10013)/2))))*2*3958.756</f>
        <v>798.55441606356601</v>
      </c>
      <c r="F10013">
        <v>170.67672729492</v>
      </c>
      <c r="G10013">
        <v>196.12528991699</v>
      </c>
      <c r="H10013">
        <v>235.66970825195</v>
      </c>
      <c r="I10013">
        <v>270.80038452148</v>
      </c>
      <c r="J10013">
        <v>311.16897583008</v>
      </c>
      <c r="K10013" s="6">
        <f>IFERROR(EXP(TREND(LN($F$1:$J$1),LN(F10013:J10013),LN(Calculations!$B$3))),0)</f>
        <v>3.8090210967262367E-2</v>
      </c>
    </row>
    <row r="10014" spans="1:11" x14ac:dyDescent="0.35">
      <c r="A10014">
        <v>10011</v>
      </c>
      <c r="B10014" t="str">
        <f t="shared" si="156"/>
        <v>27-62</v>
      </c>
      <c r="C10014">
        <v>-61.975219318078999</v>
      </c>
      <c r="D10014">
        <v>26.939043140092</v>
      </c>
      <c r="E10014">
        <f>ASIN(SQRT((SIN(RADIANS(PARAMETERS!$D$8-D10014)/2)*SIN(RADIANS(PARAMETERS!$D$8-D10014)/2))+(COS(RADIANS(D10014))*COS(RADIANS(PARAMETERS!$D$8))*SIN(RADIANS(PARAMETERS!$D$9-C10014)/2)*SIN(RADIANS(PARAMETERS!$D$9-C10014)/2))))*2*3958.756</f>
        <v>800.23612104130257</v>
      </c>
      <c r="F10014">
        <v>171.26300048828</v>
      </c>
      <c r="G10014">
        <v>196.83558654785</v>
      </c>
      <c r="H10014">
        <v>236.59396362305</v>
      </c>
      <c r="I10014">
        <v>271.92404174805</v>
      </c>
      <c r="J10014">
        <v>312.53112792969</v>
      </c>
      <c r="K10014" s="6">
        <f>IFERROR(EXP(TREND(LN($F$1:$J$1),LN(F10014:J10014),LN(Calculations!$B$3))),0)</f>
        <v>3.8703863618966453E-2</v>
      </c>
    </row>
    <row r="10015" spans="1:11" x14ac:dyDescent="0.35">
      <c r="A10015">
        <v>10012</v>
      </c>
      <c r="B10015" t="str">
        <f t="shared" si="156"/>
        <v>27-62</v>
      </c>
      <c r="C10015">
        <v>-62.246540652980002</v>
      </c>
      <c r="D10015">
        <v>26.939043140092</v>
      </c>
      <c r="E10015">
        <f>ASIN(SQRT((SIN(RADIANS(PARAMETERS!$D$8-D10015)/2)*SIN(RADIANS(PARAMETERS!$D$8-D10015)/2))+(COS(RADIANS(D10015))*COS(RADIANS(PARAMETERS!$D$8))*SIN(RADIANS(PARAMETERS!$D$9-C10015)/2)*SIN(RADIANS(PARAMETERS!$D$9-C10015)/2))))*2*3958.756</f>
        <v>802.29335891868163</v>
      </c>
      <c r="F10015">
        <v>171.89741516113</v>
      </c>
      <c r="G10015">
        <v>197.63682556152</v>
      </c>
      <c r="H10015">
        <v>237.67207336426</v>
      </c>
      <c r="I10015">
        <v>273.26364135742</v>
      </c>
      <c r="J10015">
        <v>314.18667602539</v>
      </c>
      <c r="K10015" s="6">
        <f>IFERROR(EXP(TREND(LN($F$1:$J$1),LN(F10015:J10015),LN(Calculations!$B$3))),0)</f>
        <v>3.9352650375732642E-2</v>
      </c>
    </row>
    <row r="10016" spans="1:11" x14ac:dyDescent="0.35">
      <c r="A10016">
        <v>10013</v>
      </c>
      <c r="B10016" t="str">
        <f t="shared" si="156"/>
        <v>27-62.5</v>
      </c>
      <c r="C10016">
        <v>-62.517861987880998</v>
      </c>
      <c r="D10016">
        <v>26.939043140092</v>
      </c>
      <c r="E10016">
        <f>ASIN(SQRT((SIN(RADIANS(PARAMETERS!$D$8-D10016)/2)*SIN(RADIANS(PARAMETERS!$D$8-D10016)/2))+(COS(RADIANS(D10016))*COS(RADIANS(PARAMETERS!$D$8))*SIN(RADIANS(PARAMETERS!$D$9-C10016)/2)*SIN(RADIANS(PARAMETERS!$D$9-C10016)/2))))*2*3958.756</f>
        <v>804.7232435167009</v>
      </c>
      <c r="F10016">
        <v>172.54264831543</v>
      </c>
      <c r="G10016">
        <v>198.45771789551</v>
      </c>
      <c r="H10016">
        <v>238.78555297852</v>
      </c>
      <c r="I10016">
        <v>274.65423583984</v>
      </c>
      <c r="J10016">
        <v>315.91293334961</v>
      </c>
      <c r="K10016" s="6">
        <f>IFERROR(EXP(TREND(LN($F$1:$J$1),LN(F10016:J10016),LN(Calculations!$B$3))),0)</f>
        <v>4.001174927345777E-2</v>
      </c>
    </row>
    <row r="10017" spans="1:11" x14ac:dyDescent="0.35">
      <c r="A10017">
        <v>10014</v>
      </c>
      <c r="B10017" t="str">
        <f t="shared" si="156"/>
        <v>27-63</v>
      </c>
      <c r="C10017">
        <v>-62.789183322782002</v>
      </c>
      <c r="D10017">
        <v>26.939043140092</v>
      </c>
      <c r="E10017">
        <f>ASIN(SQRT((SIN(RADIANS(PARAMETERS!$D$8-D10017)/2)*SIN(RADIANS(PARAMETERS!$D$8-D10017)/2))+(COS(RADIANS(D10017))*COS(RADIANS(PARAMETERS!$D$8))*SIN(RADIANS(PARAMETERS!$D$9-C10017)/2)*SIN(RADIANS(PARAMETERS!$D$9-C10017)/2))))*2*3958.756</f>
        <v>807.52240370665379</v>
      </c>
      <c r="F10017">
        <v>173.19309997559</v>
      </c>
      <c r="G10017">
        <v>199.28672790527</v>
      </c>
      <c r="H10017">
        <v>239.91215515137</v>
      </c>
      <c r="I10017">
        <v>276.06292724609</v>
      </c>
      <c r="J10017">
        <v>317.66351318359</v>
      </c>
      <c r="K10017" s="6">
        <f>IFERROR(EXP(TREND(LN($F$1:$J$1),LN(F10017:J10017),LN(Calculations!$B$3))),0)</f>
        <v>4.0679865016863229E-2</v>
      </c>
    </row>
    <row r="10018" spans="1:11" x14ac:dyDescent="0.35">
      <c r="A10018">
        <v>10015</v>
      </c>
      <c r="B10018" t="str">
        <f t="shared" si="156"/>
        <v>27-63</v>
      </c>
      <c r="C10018">
        <v>-63.060504657682998</v>
      </c>
      <c r="D10018">
        <v>26.939043140092</v>
      </c>
      <c r="E10018">
        <f>ASIN(SQRT((SIN(RADIANS(PARAMETERS!$D$8-D10018)/2)*SIN(RADIANS(PARAMETERS!$D$8-D10018)/2))+(COS(RADIANS(D10018))*COS(RADIANS(PARAMETERS!$D$8))*SIN(RADIANS(PARAMETERS!$D$9-C10018)/2)*SIN(RADIANS(PARAMETERS!$D$9-C10018)/2))))*2*3958.756</f>
        <v>810.68700609328869</v>
      </c>
      <c r="F10018">
        <v>173.91638183594</v>
      </c>
      <c r="G10018">
        <v>200.22444152832</v>
      </c>
      <c r="H10018">
        <v>241.2093963623</v>
      </c>
      <c r="I10018">
        <v>277.70263671875</v>
      </c>
      <c r="J10018">
        <v>319.71994018555</v>
      </c>
      <c r="K10018" s="6">
        <f>IFERROR(EXP(TREND(LN($F$1:$J$1),LN(F10018:J10018),LN(Calculations!$B$3))),0)</f>
        <v>4.141184210296435E-2</v>
      </c>
    </row>
    <row r="10019" spans="1:11" x14ac:dyDescent="0.35">
      <c r="A10019">
        <v>10016</v>
      </c>
      <c r="B10019" t="str">
        <f t="shared" si="156"/>
        <v>27-63.5</v>
      </c>
      <c r="C10019">
        <v>-63.331825992584001</v>
      </c>
      <c r="D10019">
        <v>26.939043140092</v>
      </c>
      <c r="E10019">
        <f>ASIN(SQRT((SIN(RADIANS(PARAMETERS!$D$8-D10019)/2)*SIN(RADIANS(PARAMETERS!$D$8-D10019)/2))+(COS(RADIANS(D10019))*COS(RADIANS(PARAMETERS!$D$8))*SIN(RADIANS(PARAMETERS!$D$9-C10019)/2)*SIN(RADIANS(PARAMETERS!$D$9-C10019)/2))))*2*3958.756</f>
        <v>814.21278024516471</v>
      </c>
      <c r="F10019">
        <v>174.64993286133</v>
      </c>
      <c r="G10019">
        <v>201.17265319824</v>
      </c>
      <c r="H10019">
        <v>242.51712036133</v>
      </c>
      <c r="I10019">
        <v>279.35250854492</v>
      </c>
      <c r="J10019">
        <v>321.7858581543</v>
      </c>
      <c r="K10019" s="6">
        <f>IFERROR(EXP(TREND(LN($F$1:$J$1),LN(F10019:J10019),LN(Calculations!$B$3))),0)</f>
        <v>4.2162837452976561E-2</v>
      </c>
    </row>
    <row r="10020" spans="1:11" x14ac:dyDescent="0.35">
      <c r="A10020">
        <v>10017</v>
      </c>
      <c r="B10020" t="str">
        <f t="shared" si="156"/>
        <v>27-63.5</v>
      </c>
      <c r="C10020">
        <v>-63.603147327484997</v>
      </c>
      <c r="D10020">
        <v>26.939043140092</v>
      </c>
      <c r="E10020">
        <f>ASIN(SQRT((SIN(RADIANS(PARAMETERS!$D$8-D10020)/2)*SIN(RADIANS(PARAMETERS!$D$8-D10020)/2))+(COS(RADIANS(D10020))*COS(RADIANS(PARAMETERS!$D$8))*SIN(RADIANS(PARAMETERS!$D$9-C10020)/2)*SIN(RADIANS(PARAMETERS!$D$9-C10020)/2))))*2*3958.756</f>
        <v>818.0950461000906</v>
      </c>
      <c r="F10020">
        <v>175.37477111816</v>
      </c>
      <c r="G10020">
        <v>202.10180664063</v>
      </c>
      <c r="H10020">
        <v>243.7873840332</v>
      </c>
      <c r="I10020">
        <v>280.9465637207</v>
      </c>
      <c r="J10020">
        <v>323.7727355957</v>
      </c>
      <c r="K10020" s="6">
        <f>IFERROR(EXP(TREND(LN($F$1:$J$1),LN(F10020:J10020),LN(Calculations!$B$3))),0)</f>
        <v>4.2919539267452331E-2</v>
      </c>
    </row>
    <row r="10021" spans="1:11" x14ac:dyDescent="0.35">
      <c r="A10021">
        <v>10018</v>
      </c>
      <c r="B10021" t="str">
        <f t="shared" si="156"/>
        <v>27-64</v>
      </c>
      <c r="C10021">
        <v>-63.874468662386001</v>
      </c>
      <c r="D10021">
        <v>26.939043140092</v>
      </c>
      <c r="E10021">
        <f>ASIN(SQRT((SIN(RADIANS(PARAMETERS!$D$8-D10021)/2)*SIN(RADIANS(PARAMETERS!$D$8-D10021)/2))+(COS(RADIANS(D10021))*COS(RADIANS(PARAMETERS!$D$8))*SIN(RADIANS(PARAMETERS!$D$9-C10021)/2)*SIN(RADIANS(PARAMETERS!$D$9-C10021)/2))))*2*3958.756</f>
        <v>822.32874315639413</v>
      </c>
      <c r="F10021">
        <v>176.13360595703</v>
      </c>
      <c r="G10021">
        <v>203.07688903809</v>
      </c>
      <c r="H10021">
        <v>245.12377929688</v>
      </c>
      <c r="I10021">
        <v>282.62603759766</v>
      </c>
      <c r="J10021">
        <v>325.86862182617</v>
      </c>
      <c r="K10021" s="6">
        <f>IFERROR(EXP(TREND(LN($F$1:$J$1),LN(F10021:J10021),LN(Calculations!$B$3))),0)</f>
        <v>4.3715618912600313E-2</v>
      </c>
    </row>
    <row r="10022" spans="1:11" x14ac:dyDescent="0.35">
      <c r="A10022">
        <v>10019</v>
      </c>
      <c r="B10022" t="str">
        <f t="shared" si="156"/>
        <v>27-64</v>
      </c>
      <c r="C10022">
        <v>-64.145789997286997</v>
      </c>
      <c r="D10022">
        <v>26.939043140092</v>
      </c>
      <c r="E10022">
        <f>ASIN(SQRT((SIN(RADIANS(PARAMETERS!$D$8-D10022)/2)*SIN(RADIANS(PARAMETERS!$D$8-D10022)/2))+(COS(RADIANS(D10022))*COS(RADIANS(PARAMETERS!$D$8))*SIN(RADIANS(PARAMETERS!$D$9-C10022)/2)*SIN(RADIANS(PARAMETERS!$D$9-C10022)/2))))*2*3958.756</f>
        <v>826.9084610529876</v>
      </c>
      <c r="F10022">
        <v>176.86560058594</v>
      </c>
      <c r="G10022">
        <v>204.00717163086</v>
      </c>
      <c r="H10022">
        <v>246.38389587402</v>
      </c>
      <c r="I10022">
        <v>284.1982421875</v>
      </c>
      <c r="J10022">
        <v>327.81854248047</v>
      </c>
      <c r="K10022" s="6">
        <f>IFERROR(EXP(TREND(LN($F$1:$J$1),LN(F10022:J10022),LN(Calculations!$B$3))),0)</f>
        <v>4.4502370059758337E-2</v>
      </c>
    </row>
    <row r="10023" spans="1:11" x14ac:dyDescent="0.35">
      <c r="A10023">
        <v>10020</v>
      </c>
      <c r="B10023" t="str">
        <f t="shared" si="156"/>
        <v>27-64.5</v>
      </c>
      <c r="C10023">
        <v>-64.417111332188</v>
      </c>
      <c r="D10023">
        <v>26.939043140092</v>
      </c>
      <c r="E10023">
        <f>ASIN(SQRT((SIN(RADIANS(PARAMETERS!$D$8-D10023)/2)*SIN(RADIANS(PARAMETERS!$D$8-D10023)/2))+(COS(RADIANS(D10023))*COS(RADIANS(PARAMETERS!$D$8))*SIN(RADIANS(PARAMETERS!$D$9-C10023)/2)*SIN(RADIANS(PARAMETERS!$D$9-C10023)/2))))*2*3958.756</f>
        <v>831.82847114233994</v>
      </c>
      <c r="F10023">
        <v>177.56341552734</v>
      </c>
      <c r="G10023">
        <v>204.88232421875</v>
      </c>
      <c r="H10023">
        <v>247.55247497559</v>
      </c>
      <c r="I10023">
        <v>285.64315795898</v>
      </c>
      <c r="J10023">
        <v>329.59661865234</v>
      </c>
      <c r="K10023" s="6">
        <f>IFERROR(EXP(TREND(LN($F$1:$J$1),LN(F10023:J10023),LN(Calculations!$B$3))),0)</f>
        <v>4.5273338100787479E-2</v>
      </c>
    </row>
    <row r="10024" spans="1:11" x14ac:dyDescent="0.35">
      <c r="A10024">
        <v>10021</v>
      </c>
      <c r="B10024" t="str">
        <f t="shared" si="156"/>
        <v>27-64.5</v>
      </c>
      <c r="C10024">
        <v>-64.688432667089003</v>
      </c>
      <c r="D10024">
        <v>26.939043140092</v>
      </c>
      <c r="E10024">
        <f>ASIN(SQRT((SIN(RADIANS(PARAMETERS!$D$8-D10024)/2)*SIN(RADIANS(PARAMETERS!$D$8-D10024)/2))+(COS(RADIANS(D10024))*COS(RADIANS(PARAMETERS!$D$8))*SIN(RADIANS(PARAMETERS!$D$9-C10024)/2)*SIN(RADIANS(PARAMETERS!$D$9-C10024)/2))))*2*3958.756</f>
        <v>837.08275866985218</v>
      </c>
      <c r="F10024">
        <v>178.26345825195</v>
      </c>
      <c r="G10024">
        <v>205.7551574707</v>
      </c>
      <c r="H10024">
        <v>248.71061706543</v>
      </c>
      <c r="I10024">
        <v>287.06942749023</v>
      </c>
      <c r="J10024">
        <v>331.34573364258</v>
      </c>
      <c r="K10024" s="6">
        <f>IFERROR(EXP(TREND(LN($F$1:$J$1),LN(F10024:J10024),LN(Calculations!$B$3))),0)</f>
        <v>4.6060250380743649E-2</v>
      </c>
    </row>
    <row r="10025" spans="1:11" x14ac:dyDescent="0.35">
      <c r="A10025">
        <v>10022</v>
      </c>
      <c r="B10025" t="str">
        <f t="shared" si="156"/>
        <v>27-65</v>
      </c>
      <c r="C10025">
        <v>-64.959754001990007</v>
      </c>
      <c r="D10025">
        <v>26.939043140092</v>
      </c>
      <c r="E10025">
        <f>ASIN(SQRT((SIN(RADIANS(PARAMETERS!$D$8-D10025)/2)*SIN(RADIANS(PARAMETERS!$D$8-D10025)/2))+(COS(RADIANS(D10025))*COS(RADIANS(PARAMETERS!$D$8))*SIN(RADIANS(PARAMETERS!$D$9-C10025)/2)*SIN(RADIANS(PARAMETERS!$D$9-C10025)/2))))*2*3958.756</f>
        <v>842.66505518985389</v>
      </c>
      <c r="F10025">
        <v>178.92024230957</v>
      </c>
      <c r="G10025">
        <v>206.55870056152</v>
      </c>
      <c r="H10025">
        <v>249.75428771973</v>
      </c>
      <c r="I10025">
        <v>288.33700561523</v>
      </c>
      <c r="J10025">
        <v>332.88122558594</v>
      </c>
      <c r="K10025" s="6">
        <f>IFERROR(EXP(TREND(LN($F$1:$J$1),LN(F10025:J10025),LN(Calculations!$B$3))),0)</f>
        <v>4.6825538117622911E-2</v>
      </c>
    </row>
    <row r="10026" spans="1:11" x14ac:dyDescent="0.35">
      <c r="A10026">
        <v>10023</v>
      </c>
      <c r="B10026" t="str">
        <f t="shared" si="156"/>
        <v>27-65</v>
      </c>
      <c r="C10026">
        <v>-65.231075336890996</v>
      </c>
      <c r="D10026">
        <v>26.939043140092</v>
      </c>
      <c r="E10026">
        <f>ASIN(SQRT((SIN(RADIANS(PARAMETERS!$D$8-D10026)/2)*SIN(RADIANS(PARAMETERS!$D$8-D10026)/2))+(COS(RADIANS(D10026))*COS(RADIANS(PARAMETERS!$D$8))*SIN(RADIANS(PARAMETERS!$D$9-C10026)/2)*SIN(RADIANS(PARAMETERS!$D$9-C10026)/2))))*2*3958.756</f>
        <v>848.56887087139569</v>
      </c>
      <c r="F10026">
        <v>179.54612731934</v>
      </c>
      <c r="G10026">
        <v>207.31282043457</v>
      </c>
      <c r="H10026">
        <v>250.71635437012</v>
      </c>
      <c r="I10026">
        <v>289.49145507813</v>
      </c>
      <c r="J10026">
        <v>334.26440429688</v>
      </c>
      <c r="K10026" s="6">
        <f>IFERROR(EXP(TREND(LN($F$1:$J$1),LN(F10026:J10026),LN(Calculations!$B$3))),0)</f>
        <v>4.7577847163507922E-2</v>
      </c>
    </row>
    <row r="10027" spans="1:11" x14ac:dyDescent="0.35">
      <c r="A10027">
        <v>10024</v>
      </c>
      <c r="B10027" t="str">
        <f t="shared" si="156"/>
        <v>27-65.5</v>
      </c>
      <c r="C10027">
        <v>-65.502396671791999</v>
      </c>
      <c r="D10027">
        <v>26.939043140092</v>
      </c>
      <c r="E10027">
        <f>ASIN(SQRT((SIN(RADIANS(PARAMETERS!$D$8-D10027)/2)*SIN(RADIANS(PARAMETERS!$D$8-D10027)/2))+(COS(RADIANS(D10027))*COS(RADIANS(PARAMETERS!$D$8))*SIN(RADIANS(PARAMETERS!$D$9-C10027)/2)*SIN(RADIANS(PARAMETERS!$D$9-C10027)/2))))*2*3958.756</f>
        <v>854.78752637503123</v>
      </c>
      <c r="F10027">
        <v>180.17666625977</v>
      </c>
      <c r="G10027">
        <v>208.07046508789</v>
      </c>
      <c r="H10027">
        <v>251.67991638184</v>
      </c>
      <c r="I10027">
        <v>290.64529418945</v>
      </c>
      <c r="J10027">
        <v>335.64431762695</v>
      </c>
      <c r="K10027" s="6">
        <f>IFERROR(EXP(TREND(LN($F$1:$J$1),LN(F10027:J10027),LN(Calculations!$B$3))),0)</f>
        <v>4.8346499959063587E-2</v>
      </c>
    </row>
    <row r="10028" spans="1:11" x14ac:dyDescent="0.35">
      <c r="A10028">
        <v>10025</v>
      </c>
      <c r="B10028" t="str">
        <f t="shared" si="156"/>
        <v>27-66</v>
      </c>
      <c r="C10028">
        <v>-65.773718006693002</v>
      </c>
      <c r="D10028">
        <v>26.939043140092</v>
      </c>
      <c r="E10028">
        <f>ASIN(SQRT((SIN(RADIANS(PARAMETERS!$D$8-D10028)/2)*SIN(RADIANS(PARAMETERS!$D$8-D10028)/2))+(COS(RADIANS(D10028))*COS(RADIANS(PARAMETERS!$D$8))*SIN(RADIANS(PARAMETERS!$D$9-C10028)/2)*SIN(RADIANS(PARAMETERS!$D$9-C10028)/2))))*2*3958.756</f>
        <v>861.31418401363453</v>
      </c>
      <c r="F10028">
        <v>180.74305725098</v>
      </c>
      <c r="G10028">
        <v>208.72940063477</v>
      </c>
      <c r="H10028">
        <v>252.48475646973</v>
      </c>
      <c r="I10028">
        <v>291.58160400391</v>
      </c>
      <c r="J10028">
        <v>336.73352050781</v>
      </c>
      <c r="K10028" s="6">
        <f>IFERROR(EXP(TREND(LN($F$1:$J$1),LN(F10028:J10028),LN(Calculations!$B$3))),0)</f>
        <v>4.9075546698421887E-2</v>
      </c>
    </row>
    <row r="10029" spans="1:11" x14ac:dyDescent="0.35">
      <c r="A10029">
        <v>10026</v>
      </c>
      <c r="B10029" t="str">
        <f t="shared" si="156"/>
        <v>27-66</v>
      </c>
      <c r="C10029">
        <v>-66.045039341594006</v>
      </c>
      <c r="D10029">
        <v>26.939043140092</v>
      </c>
      <c r="E10029">
        <f>ASIN(SQRT((SIN(RADIANS(PARAMETERS!$D$8-D10029)/2)*SIN(RADIANS(PARAMETERS!$D$8-D10029)/2))+(COS(RADIANS(D10029))*COS(RADIANS(PARAMETERS!$D$8))*SIN(RADIANS(PARAMETERS!$D$9-C10029)/2)*SIN(RADIANS(PARAMETERS!$D$9-C10029)/2))))*2*3958.756</f>
        <v>868.14187794476231</v>
      </c>
      <c r="F10029">
        <v>181.26956176758</v>
      </c>
      <c r="G10029">
        <v>209.32957458496</v>
      </c>
      <c r="H10029">
        <v>253.19819641113</v>
      </c>
      <c r="I10029">
        <v>292.39459228516</v>
      </c>
      <c r="J10029">
        <v>337.65979003906</v>
      </c>
      <c r="K10029" s="6">
        <f>IFERROR(EXP(TREND(LN($F$1:$J$1),LN(F10029:J10029),LN(Calculations!$B$3))),0)</f>
        <v>4.9779452815850445E-2</v>
      </c>
    </row>
    <row r="10030" spans="1:11" x14ac:dyDescent="0.35">
      <c r="A10030">
        <v>10027</v>
      </c>
      <c r="B10030" t="str">
        <f t="shared" si="156"/>
        <v>27-66.5</v>
      </c>
      <c r="C10030">
        <v>-66.316360676494995</v>
      </c>
      <c r="D10030">
        <v>26.939043140092</v>
      </c>
      <c r="E10030">
        <f>ASIN(SQRT((SIN(RADIANS(PARAMETERS!$D$8-D10030)/2)*SIN(RADIANS(PARAMETERS!$D$8-D10030)/2))+(COS(RADIANS(D10030))*COS(RADIANS(PARAMETERS!$D$8))*SIN(RADIANS(PARAMETERS!$D$9-C10030)/2)*SIN(RADIANS(PARAMETERS!$D$9-C10030)/2))))*2*3958.756</f>
        <v>875.2635431779994</v>
      </c>
      <c r="F10030">
        <v>181.79724121094</v>
      </c>
      <c r="G10030">
        <v>209.93435668945</v>
      </c>
      <c r="H10030">
        <v>253.92240905762</v>
      </c>
      <c r="I10030">
        <v>293.22454833984</v>
      </c>
      <c r="J10030">
        <v>338.61087036133</v>
      </c>
      <c r="K10030" s="6">
        <f>IFERROR(EXP(TREND(LN($F$1:$J$1),LN(F10030:J10030),LN(Calculations!$B$3))),0)</f>
        <v>5.0488263630315972E-2</v>
      </c>
    </row>
    <row r="10031" spans="1:11" x14ac:dyDescent="0.35">
      <c r="A10031">
        <v>10028</v>
      </c>
      <c r="B10031" t="str">
        <f t="shared" si="156"/>
        <v>27-66.5</v>
      </c>
      <c r="C10031">
        <v>-66.587682011395998</v>
      </c>
      <c r="D10031">
        <v>26.939043140092</v>
      </c>
      <c r="E10031">
        <f>ASIN(SQRT((SIN(RADIANS(PARAMETERS!$D$8-D10031)/2)*SIN(RADIANS(PARAMETERS!$D$8-D10031)/2))+(COS(RADIANS(D10031))*COS(RADIANS(PARAMETERS!$D$8))*SIN(RADIANS(PARAMETERS!$D$9-C10031)/2)*SIN(RADIANS(PARAMETERS!$D$9-C10031)/2))))*2*3958.756</f>
        <v>882.67204321704719</v>
      </c>
      <c r="F10031">
        <v>182.23936462402</v>
      </c>
      <c r="G10031">
        <v>210.42445373535</v>
      </c>
      <c r="H10031">
        <v>254.48249816895</v>
      </c>
      <c r="I10031">
        <v>293.84268188477</v>
      </c>
      <c r="J10031">
        <v>339.29162597656</v>
      </c>
      <c r="K10031" s="6">
        <f>IFERROR(EXP(TREND(LN($F$1:$J$1),LN(F10031:J10031),LN(Calculations!$B$3))),0)</f>
        <v>5.1114869979663385E-2</v>
      </c>
    </row>
    <row r="10032" spans="1:11" x14ac:dyDescent="0.35">
      <c r="A10032">
        <v>10029</v>
      </c>
      <c r="B10032" t="str">
        <f t="shared" si="156"/>
        <v>27-67</v>
      </c>
      <c r="C10032">
        <v>-66.859003346296006</v>
      </c>
      <c r="D10032">
        <v>26.939043140092</v>
      </c>
      <c r="E10032">
        <f>ASIN(SQRT((SIN(RADIANS(PARAMETERS!$D$8-D10032)/2)*SIN(RADIANS(PARAMETERS!$D$8-D10032)/2))+(COS(RADIANS(D10032))*COS(RADIANS(PARAMETERS!$D$8))*SIN(RADIANS(PARAMETERS!$D$9-C10032)/2)*SIN(RADIANS(PARAMETERS!$D$9-C10032)/2))))*2*3958.756</f>
        <v>890.36019619207525</v>
      </c>
      <c r="F10032">
        <v>182.64010620117</v>
      </c>
      <c r="G10032">
        <v>210.86772155762</v>
      </c>
      <c r="H10032">
        <v>254.98741149902</v>
      </c>
      <c r="I10032">
        <v>294.39846801758</v>
      </c>
      <c r="J10032">
        <v>339.90185546875</v>
      </c>
      <c r="K10032" s="6">
        <f>IFERROR(EXP(TREND(LN($F$1:$J$1),LN(F10032:J10032),LN(Calculations!$B$3))),0)</f>
        <v>5.1690488969645787E-2</v>
      </c>
    </row>
    <row r="10033" spans="1:11" x14ac:dyDescent="0.35">
      <c r="A10033">
        <v>10030</v>
      </c>
      <c r="B10033" t="str">
        <f t="shared" si="156"/>
        <v>27-67</v>
      </c>
      <c r="C10033">
        <v>-67.130324681196996</v>
      </c>
      <c r="D10033">
        <v>26.939043140092</v>
      </c>
      <c r="E10033">
        <f>ASIN(SQRT((SIN(RADIANS(PARAMETERS!$D$8-D10033)/2)*SIN(RADIANS(PARAMETERS!$D$8-D10033)/2))+(COS(RADIANS(D10033))*COS(RADIANS(PARAMETERS!$D$8))*SIN(RADIANS(PARAMETERS!$D$9-C10033)/2)*SIN(RADIANS(PARAMETERS!$D$9-C10033)/2))))*2*3958.756</f>
        <v>898.32079937251376</v>
      </c>
      <c r="F10033">
        <v>183.04469299316</v>
      </c>
      <c r="G10033">
        <v>211.33074951172</v>
      </c>
      <c r="H10033">
        <v>255.5407409668</v>
      </c>
      <c r="I10033">
        <v>295.03155517578</v>
      </c>
      <c r="J10033">
        <v>340.62612915039</v>
      </c>
      <c r="K10033" s="6">
        <f>IFERROR(EXP(TREND(LN($F$1:$J$1),LN(F10033:J10033),LN(Calculations!$B$3))),0)</f>
        <v>5.2251911350762383E-2</v>
      </c>
    </row>
    <row r="10034" spans="1:11" x14ac:dyDescent="0.35">
      <c r="A10034">
        <v>10031</v>
      </c>
      <c r="B10034" t="str">
        <f t="shared" si="156"/>
        <v>27-67.5</v>
      </c>
      <c r="C10034">
        <v>-67.401646016097999</v>
      </c>
      <c r="D10034">
        <v>26.939043140092</v>
      </c>
      <c r="E10034">
        <f>ASIN(SQRT((SIN(RADIANS(PARAMETERS!$D$8-D10034)/2)*SIN(RADIANS(PARAMETERS!$D$8-D10034)/2))+(COS(RADIANS(D10034))*COS(RADIANS(PARAMETERS!$D$8))*SIN(RADIANS(PARAMETERS!$D$9-C10034)/2)*SIN(RADIANS(PARAMETERS!$D$9-C10034)/2))))*2*3958.756</f>
        <v>906.54665198234636</v>
      </c>
      <c r="F10034">
        <v>183.38461303711</v>
      </c>
      <c r="G10034">
        <v>211.71583557129</v>
      </c>
      <c r="H10034">
        <v>255.99462890625</v>
      </c>
      <c r="I10034">
        <v>295.54528808594</v>
      </c>
      <c r="J10034">
        <v>341.20733642578</v>
      </c>
      <c r="K10034" s="6">
        <f>IFERROR(EXP(TREND(LN($F$1:$J$1),LN(F10034:J10034),LN(Calculations!$B$3))),0)</f>
        <v>5.2734022730111837E-2</v>
      </c>
    </row>
    <row r="10035" spans="1:11" x14ac:dyDescent="0.35">
      <c r="A10035">
        <v>10032</v>
      </c>
      <c r="B10035" t="str">
        <f t="shared" si="156"/>
        <v>27-67.5</v>
      </c>
      <c r="C10035">
        <v>-67.672967350999002</v>
      </c>
      <c r="D10035">
        <v>26.939043140092</v>
      </c>
      <c r="E10035">
        <f>ASIN(SQRT((SIN(RADIANS(PARAMETERS!$D$8-D10035)/2)*SIN(RADIANS(PARAMETERS!$D$8-D10035)/2))+(COS(RADIANS(D10035))*COS(RADIANS(PARAMETERS!$D$8))*SIN(RADIANS(PARAMETERS!$D$9-C10035)/2)*SIN(RADIANS(PARAMETERS!$D$9-C10035)/2))))*2*3958.756</f>
        <v>915.03057627095245</v>
      </c>
      <c r="F10035">
        <v>183.71438598633</v>
      </c>
      <c r="G10035">
        <v>212.10052490234</v>
      </c>
      <c r="H10035">
        <v>256.46612548828</v>
      </c>
      <c r="I10035">
        <v>296.09521484375</v>
      </c>
      <c r="J10035">
        <v>341.84869384766</v>
      </c>
      <c r="K10035" s="6">
        <f>IFERROR(EXP(TREND(LN($F$1:$J$1),LN(F10035:J10035),LN(Calculations!$B$3))),0)</f>
        <v>5.3186306292217086E-2</v>
      </c>
    </row>
    <row r="10036" spans="1:11" x14ac:dyDescent="0.35">
      <c r="A10036">
        <v>10033</v>
      </c>
      <c r="B10036" t="str">
        <f t="shared" si="156"/>
        <v>27-68</v>
      </c>
      <c r="C10036">
        <v>-67.944288685900005</v>
      </c>
      <c r="D10036">
        <v>26.939043140092</v>
      </c>
      <c r="E10036">
        <f>ASIN(SQRT((SIN(RADIANS(PARAMETERS!$D$8-D10036)/2)*SIN(RADIANS(PARAMETERS!$D$8-D10036)/2))+(COS(RADIANS(D10036))*COS(RADIANS(PARAMETERS!$D$8))*SIN(RADIANS(PARAMETERS!$D$9-C10036)/2)*SIN(RADIANS(PARAMETERS!$D$9-C10036)/2))))*2*3958.756</f>
        <v>923.76543681876433</v>
      </c>
      <c r="F10036">
        <v>184.07028198242</v>
      </c>
      <c r="G10036">
        <v>212.53535461426</v>
      </c>
      <c r="H10036">
        <v>257.03021240234</v>
      </c>
      <c r="I10036">
        <v>296.77993774414</v>
      </c>
      <c r="J10036">
        <v>342.67791748047</v>
      </c>
      <c r="K10036" s="6">
        <f>IFERROR(EXP(TREND(LN($F$1:$J$1),LN(F10036:J10036),LN(Calculations!$B$3))),0)</f>
        <v>5.3643625351735301E-2</v>
      </c>
    </row>
    <row r="10037" spans="1:11" x14ac:dyDescent="0.35">
      <c r="A10037">
        <v>10034</v>
      </c>
      <c r="B10037" t="str">
        <f t="shared" si="156"/>
        <v>27-68</v>
      </c>
      <c r="C10037">
        <v>-68.215610020800995</v>
      </c>
      <c r="D10037">
        <v>26.939043140092</v>
      </c>
      <c r="E10037">
        <f>ASIN(SQRT((SIN(RADIANS(PARAMETERS!$D$8-D10037)/2)*SIN(RADIANS(PARAMETERS!$D$8-D10037)/2))+(COS(RADIANS(D10037))*COS(RADIANS(PARAMETERS!$D$8))*SIN(RADIANS(PARAMETERS!$D$9-C10037)/2)*SIN(RADIANS(PARAMETERS!$D$9-C10037)/2))))*2*3958.756</f>
        <v>932.74415808172205</v>
      </c>
      <c r="F10037">
        <v>184.37542724609</v>
      </c>
      <c r="G10037">
        <v>212.9075012207</v>
      </c>
      <c r="H10037">
        <v>257.51193237305</v>
      </c>
      <c r="I10037">
        <v>297.36376953125</v>
      </c>
      <c r="J10037">
        <v>343.38394165039</v>
      </c>
      <c r="K10037" s="6">
        <f>IFERROR(EXP(TREND(LN($F$1:$J$1),LN(F10037:J10037),LN(Calculations!$B$3))),0)</f>
        <v>5.4038933544672929E-2</v>
      </c>
    </row>
    <row r="10038" spans="1:11" x14ac:dyDescent="0.35">
      <c r="A10038">
        <v>10035</v>
      </c>
      <c r="B10038" t="str">
        <f t="shared" si="156"/>
        <v>27-68.5</v>
      </c>
      <c r="C10038">
        <v>-68.486931355701998</v>
      </c>
      <c r="D10038">
        <v>26.939043140092</v>
      </c>
      <c r="E10038">
        <f>ASIN(SQRT((SIN(RADIANS(PARAMETERS!$D$8-D10038)/2)*SIN(RADIANS(PARAMETERS!$D$8-D10038)/2))+(COS(RADIANS(D10038))*COS(RADIANS(PARAMETERS!$D$8))*SIN(RADIANS(PARAMETERS!$D$9-C10038)/2)*SIN(RADIANS(PARAMETERS!$D$9-C10038)/2))))*2*3958.756</f>
        <v>941.95974019933283</v>
      </c>
      <c r="F10038">
        <v>184.67074584961</v>
      </c>
      <c r="G10038">
        <v>213.27374267578</v>
      </c>
      <c r="H10038">
        <v>257.99514770508</v>
      </c>
      <c r="I10038">
        <v>297.95687866211</v>
      </c>
      <c r="J10038">
        <v>344.10934448242</v>
      </c>
      <c r="K10038" s="6">
        <f>IFERROR(EXP(TREND(LN($F$1:$J$1),LN(F10038:J10038),LN(Calculations!$B$3))),0)</f>
        <v>5.4412554340159146E-2</v>
      </c>
    </row>
    <row r="10039" spans="1:11" x14ac:dyDescent="0.35">
      <c r="A10039">
        <v>10036</v>
      </c>
      <c r="B10039" t="str">
        <f t="shared" si="156"/>
        <v>27-69</v>
      </c>
      <c r="C10039">
        <v>-68.758252690603001</v>
      </c>
      <c r="D10039">
        <v>26.939043140092</v>
      </c>
      <c r="E10039">
        <f>ASIN(SQRT((SIN(RADIANS(PARAMETERS!$D$8-D10039)/2)*SIN(RADIANS(PARAMETERS!$D$8-D10039)/2))+(COS(RADIANS(D10039))*COS(RADIANS(PARAMETERS!$D$8))*SIN(RADIANS(PARAMETERS!$D$9-C10039)/2)*SIN(RADIANS(PARAMETERS!$D$9-C10039)/2))))*2*3958.756</f>
        <v>951.40527310902883</v>
      </c>
      <c r="F10039">
        <v>184.97805786133</v>
      </c>
      <c r="G10039">
        <v>213.66348266602</v>
      </c>
      <c r="H10039">
        <v>258.52233886719</v>
      </c>
      <c r="I10039">
        <v>298.61441040039</v>
      </c>
      <c r="J10039">
        <v>344.92495727539</v>
      </c>
      <c r="K10039" s="6">
        <f>IFERROR(EXP(TREND(LN($F$1:$J$1),LN(F10039:J10039),LN(Calculations!$B$3))),0)</f>
        <v>5.4787226862188967E-2</v>
      </c>
    </row>
    <row r="10040" spans="1:11" x14ac:dyDescent="0.35">
      <c r="A10040">
        <v>10037</v>
      </c>
      <c r="B10040" t="str">
        <f t="shared" si="156"/>
        <v>27-69</v>
      </c>
      <c r="C10040">
        <v>-69.029574025504004</v>
      </c>
      <c r="D10040">
        <v>26.939043140092</v>
      </c>
      <c r="E10040">
        <f>ASIN(SQRT((SIN(RADIANS(PARAMETERS!$D$8-D10040)/2)*SIN(RADIANS(PARAMETERS!$D$8-D10040)/2))+(COS(RADIANS(D10040))*COS(RADIANS(PARAMETERS!$D$8))*SIN(RADIANS(PARAMETERS!$D$9-C10040)/2)*SIN(RADIANS(PARAMETERS!$D$9-C10040)/2))))*2*3958.756</f>
        <v>961.07394902434896</v>
      </c>
      <c r="F10040">
        <v>185.19703674316</v>
      </c>
      <c r="G10040">
        <v>213.93637084961</v>
      </c>
      <c r="H10040">
        <v>258.88439941406</v>
      </c>
      <c r="I10040">
        <v>299.06048583984</v>
      </c>
      <c r="J10040">
        <v>345.47235107422</v>
      </c>
      <c r="K10040" s="6">
        <f>IFERROR(EXP(TREND(LN($F$1:$J$1),LN(F10040:J10040),LN(Calculations!$B$3))),0)</f>
        <v>5.5063725898151998E-2</v>
      </c>
    </row>
    <row r="10041" spans="1:11" x14ac:dyDescent="0.35">
      <c r="A10041">
        <v>10038</v>
      </c>
      <c r="B10041" t="str">
        <f t="shared" si="156"/>
        <v>27-69.5</v>
      </c>
      <c r="C10041">
        <v>-69.300895360404994</v>
      </c>
      <c r="D10041">
        <v>26.939043140092</v>
      </c>
      <c r="E10041">
        <f>ASIN(SQRT((SIN(RADIANS(PARAMETERS!$D$8-D10041)/2)*SIN(RADIANS(PARAMETERS!$D$8-D10041)/2))+(COS(RADIANS(D10041))*COS(RADIANS(PARAMETERS!$D$8))*SIN(RADIANS(PARAMETERS!$D$9-C10041)/2)*SIN(RADIANS(PARAMETERS!$D$9-C10041)/2))))*2*3958.756</f>
        <v>970.95907334637855</v>
      </c>
      <c r="F10041">
        <v>185.39457702637</v>
      </c>
      <c r="G10041">
        <v>214.19059753418</v>
      </c>
      <c r="H10041">
        <v>259.23370361328</v>
      </c>
      <c r="I10041">
        <v>299.50039672852</v>
      </c>
      <c r="J10041">
        <v>346.02258300781</v>
      </c>
      <c r="K10041" s="6">
        <f>IFERROR(EXP(TREND(LN($F$1:$J$1),LN(F10041:J10041),LN(Calculations!$B$3))),0)</f>
        <v>5.5299091752157192E-2</v>
      </c>
    </row>
    <row r="10042" spans="1:11" x14ac:dyDescent="0.35">
      <c r="A10042">
        <v>10039</v>
      </c>
      <c r="B10042" t="str">
        <f t="shared" si="156"/>
        <v>27-69.5</v>
      </c>
      <c r="C10042">
        <v>-69.572216695305997</v>
      </c>
      <c r="D10042">
        <v>26.939043140092</v>
      </c>
      <c r="E10042">
        <f>ASIN(SQRT((SIN(RADIANS(PARAMETERS!$D$8-D10042)/2)*SIN(RADIANS(PARAMETERS!$D$8-D10042)/2))+(COS(RADIANS(D10042))*COS(RADIANS(PARAMETERS!$D$8))*SIN(RADIANS(PARAMETERS!$D$9-C10042)/2)*SIN(RADIANS(PARAMETERS!$D$9-C10042)/2))))*2*3958.756</f>
        <v>981.05407408710778</v>
      </c>
      <c r="F10042">
        <v>185.59704589844</v>
      </c>
      <c r="G10042">
        <v>214.46417236328</v>
      </c>
      <c r="H10042">
        <v>259.62835693359</v>
      </c>
      <c r="I10042">
        <v>300.01196289063</v>
      </c>
      <c r="J10042">
        <v>346.67797851563</v>
      </c>
      <c r="K10042" s="6">
        <f>IFERROR(EXP(TREND(LN($F$1:$J$1),LN(F10042:J10042),LN(Calculations!$B$3))),0)</f>
        <v>5.5516775958454882E-2</v>
      </c>
    </row>
    <row r="10043" spans="1:11" x14ac:dyDescent="0.35">
      <c r="A10043">
        <v>10040</v>
      </c>
      <c r="B10043" t="str">
        <f t="shared" si="156"/>
        <v>27-70</v>
      </c>
      <c r="C10043">
        <v>-69.843538030207</v>
      </c>
      <c r="D10043">
        <v>26.939043140092</v>
      </c>
      <c r="E10043">
        <f>ASIN(SQRT((SIN(RADIANS(PARAMETERS!$D$8-D10043)/2)*SIN(RADIANS(PARAMETERS!$D$8-D10043)/2))+(COS(RADIANS(D10043))*COS(RADIANS(PARAMETERS!$D$8))*SIN(RADIANS(PARAMETERS!$D$9-C10043)/2)*SIN(RADIANS(PARAMETERS!$D$9-C10043)/2))))*2*3958.756</f>
        <v>991.3525098901099</v>
      </c>
      <c r="F10043">
        <v>185.68844604492</v>
      </c>
      <c r="G10043">
        <v>214.59089660645</v>
      </c>
      <c r="H10043">
        <v>259.81561279297</v>
      </c>
      <c r="I10043">
        <v>300.25799560547</v>
      </c>
      <c r="J10043">
        <v>346.99655151367</v>
      </c>
      <c r="K10043" s="6">
        <f>IFERROR(EXP(TREND(LN($F$1:$J$1),LN(F10043:J10043),LN(Calculations!$B$3))),0)</f>
        <v>5.5609139602233078E-2</v>
      </c>
    </row>
    <row r="10044" spans="1:11" x14ac:dyDescent="0.35">
      <c r="A10044">
        <v>10041</v>
      </c>
      <c r="B10044" t="str">
        <f t="shared" si="156"/>
        <v>27-70</v>
      </c>
      <c r="C10044">
        <v>-70.114859365108003</v>
      </c>
      <c r="D10044">
        <v>26.939043140092</v>
      </c>
      <c r="E10044">
        <f>ASIN(SQRT((SIN(RADIANS(PARAMETERS!$D$8-D10044)/2)*SIN(RADIANS(PARAMETERS!$D$8-D10044)/2))+(COS(RADIANS(D10044))*COS(RADIANS(PARAMETERS!$D$8))*SIN(RADIANS(PARAMETERS!$D$9-C10044)/2)*SIN(RADIANS(PARAMETERS!$D$9-C10044)/2))))*2*3958.756</f>
        <v>1001.8480767385166</v>
      </c>
      <c r="F10044">
        <v>185.75791931152</v>
      </c>
      <c r="G10044">
        <v>214.6907043457</v>
      </c>
      <c r="H10044">
        <v>259.96774291992</v>
      </c>
      <c r="I10044">
        <v>300.4612121582</v>
      </c>
      <c r="J10044">
        <v>347.26309204102</v>
      </c>
      <c r="K10044" s="6">
        <f>IFERROR(EXP(TREND(LN($F$1:$J$1),LN(F10044:J10044),LN(Calculations!$B$3))),0)</f>
        <v>5.5672956495099769E-2</v>
      </c>
    </row>
    <row r="10045" spans="1:11" x14ac:dyDescent="0.35">
      <c r="A10045">
        <v>10042</v>
      </c>
      <c r="B10045" t="str">
        <f t="shared" si="156"/>
        <v>27-70.5</v>
      </c>
      <c r="C10045">
        <v>-70.386180700009007</v>
      </c>
      <c r="D10045">
        <v>26.939043140092</v>
      </c>
      <c r="E10045">
        <f>ASIN(SQRT((SIN(RADIANS(PARAMETERS!$D$8-D10045)/2)*SIN(RADIANS(PARAMETERS!$D$8-D10045)/2))+(COS(RADIANS(D10045))*COS(RADIANS(PARAMETERS!$D$8))*SIN(RADIANS(PARAMETERS!$D$9-C10045)/2)*SIN(RADIANS(PARAMETERS!$D$9-C10045)/2))))*2*3958.756</f>
        <v>1012.5346134428233</v>
      </c>
      <c r="F10045">
        <v>185.82653808594</v>
      </c>
      <c r="G10045">
        <v>214.79095458984</v>
      </c>
      <c r="H10045">
        <v>260.12268066406</v>
      </c>
      <c r="I10045">
        <v>300.6696472168</v>
      </c>
      <c r="J10045">
        <v>347.53799438477</v>
      </c>
      <c r="K10045" s="6">
        <f>IFERROR(EXP(TREND(LN($F$1:$J$1),LN(F10045:J10045),LN(Calculations!$B$3))),0)</f>
        <v>5.5732940135245157E-2</v>
      </c>
    </row>
    <row r="10046" spans="1:11" x14ac:dyDescent="0.35">
      <c r="A10046">
        <v>10043</v>
      </c>
      <c r="B10046" t="str">
        <f t="shared" si="156"/>
        <v>27-70.5</v>
      </c>
      <c r="C10046">
        <v>-70.657502034909996</v>
      </c>
      <c r="D10046">
        <v>26.939043140092</v>
      </c>
      <c r="E10046">
        <f>ASIN(SQRT((SIN(RADIANS(PARAMETERS!$D$8-D10046)/2)*SIN(RADIANS(PARAMETERS!$D$8-D10046)/2))+(COS(RADIANS(D10046))*COS(RADIANS(PARAMETERS!$D$8))*SIN(RADIANS(PARAMETERS!$D$9-C10046)/2)*SIN(RADIANS(PARAMETERS!$D$9-C10046)/2))))*2*3958.756</f>
        <v>1023.4061060020097</v>
      </c>
      <c r="F10046">
        <v>185.81126403809</v>
      </c>
      <c r="G10046">
        <v>214.76780700684</v>
      </c>
      <c r="H10046">
        <v>260.0859375</v>
      </c>
      <c r="I10046">
        <v>300.61965942383</v>
      </c>
      <c r="J10046">
        <v>347.47158813477</v>
      </c>
      <c r="K10046" s="6">
        <f>IFERROR(EXP(TREND(LN($F$1:$J$1),LN(F10046:J10046),LN(Calculations!$B$3))),0)</f>
        <v>5.5720886283855631E-2</v>
      </c>
    </row>
    <row r="10047" spans="1:11" x14ac:dyDescent="0.35">
      <c r="A10047">
        <v>10044</v>
      </c>
      <c r="B10047" t="str">
        <f t="shared" si="156"/>
        <v>27-71</v>
      </c>
      <c r="C10047">
        <v>-70.928823369810999</v>
      </c>
      <c r="D10047">
        <v>26.939043140092</v>
      </c>
      <c r="E10047">
        <f>ASIN(SQRT((SIN(RADIANS(PARAMETERS!$D$8-D10047)/2)*SIN(RADIANS(PARAMETERS!$D$8-D10047)/2))+(COS(RADIANS(D10047))*COS(RADIANS(PARAMETERS!$D$8))*SIN(RADIANS(PARAMETERS!$D$9-C10047)/2)*SIN(RADIANS(PARAMETERS!$D$9-C10047)/2))))*2*3958.756</f>
        <v>1034.4566909309265</v>
      </c>
      <c r="F10047">
        <v>185.78436279297</v>
      </c>
      <c r="G10047">
        <v>214.72233581543</v>
      </c>
      <c r="H10047">
        <v>260.00802612305</v>
      </c>
      <c r="I10047">
        <v>300.50979614258</v>
      </c>
      <c r="J10047">
        <v>347.32180786133</v>
      </c>
      <c r="K10047" s="6">
        <f>IFERROR(EXP(TREND(LN($F$1:$J$1),LN(F10047:J10047),LN(Calculations!$B$3))),0)</f>
        <v>5.5708267431204585E-2</v>
      </c>
    </row>
    <row r="10048" spans="1:11" x14ac:dyDescent="0.35">
      <c r="A10048">
        <v>10045</v>
      </c>
      <c r="B10048" t="str">
        <f t="shared" si="156"/>
        <v>27-71</v>
      </c>
      <c r="C10048">
        <v>-71.200144704712002</v>
      </c>
      <c r="D10048">
        <v>26.939043140092</v>
      </c>
      <c r="E10048">
        <f>ASIN(SQRT((SIN(RADIANS(PARAMETERS!$D$8-D10048)/2)*SIN(RADIANS(PARAMETERS!$D$8-D10048)/2))+(COS(RADIANS(D10048))*COS(RADIANS(PARAMETERS!$D$8))*SIN(RADIANS(PARAMETERS!$D$9-C10048)/2)*SIN(RADIANS(PARAMETERS!$D$9-C10048)/2))))*2*3958.756</f>
        <v>1045.6806576452009</v>
      </c>
      <c r="F10048">
        <v>185.75480651855</v>
      </c>
      <c r="G10048">
        <v>214.66641235352</v>
      </c>
      <c r="H10048">
        <v>259.90570068359</v>
      </c>
      <c r="I10048">
        <v>300.36138916016</v>
      </c>
      <c r="J10048">
        <v>347.11569213867</v>
      </c>
      <c r="K10048" s="6">
        <f>IFERROR(EXP(TREND(LN($F$1:$J$1),LN(F10048:J10048),LN(Calculations!$B$3))),0)</f>
        <v>5.5705321619538513E-2</v>
      </c>
    </row>
    <row r="10049" spans="1:11" x14ac:dyDescent="0.35">
      <c r="A10049">
        <v>10046</v>
      </c>
      <c r="B10049" t="str">
        <f t="shared" si="156"/>
        <v>27-71.5</v>
      </c>
      <c r="C10049">
        <v>-71.471466039613006</v>
      </c>
      <c r="D10049">
        <v>26.939043140092</v>
      </c>
      <c r="E10049">
        <f>ASIN(SQRT((SIN(RADIANS(PARAMETERS!$D$8-D10049)/2)*SIN(RADIANS(PARAMETERS!$D$8-D10049)/2))+(COS(RADIANS(D10049))*COS(RADIANS(PARAMETERS!$D$8))*SIN(RADIANS(PARAMETERS!$D$9-C10049)/2)*SIN(RADIANS(PARAMETERS!$D$9-C10049)/2))))*2*3958.756</f>
        <v>1057.0724499922705</v>
      </c>
      <c r="F10049">
        <v>185.66929626465</v>
      </c>
      <c r="G10049">
        <v>214.52607727051</v>
      </c>
      <c r="H10049">
        <v>259.66961669922</v>
      </c>
      <c r="I10049">
        <v>300.03094482422</v>
      </c>
      <c r="J10049">
        <v>346.66748046875</v>
      </c>
      <c r="K10049" s="6">
        <f>IFERROR(EXP(TREND(LN($F$1:$J$1),LN(F10049:J10049),LN(Calculations!$B$3))),0)</f>
        <v>5.5658095929264559E-2</v>
      </c>
    </row>
    <row r="10050" spans="1:11" x14ac:dyDescent="0.35">
      <c r="A10050">
        <v>10047</v>
      </c>
      <c r="B10050" t="str">
        <f t="shared" si="156"/>
        <v>27-71.5</v>
      </c>
      <c r="C10050">
        <v>-71.742787374513995</v>
      </c>
      <c r="D10050">
        <v>26.939043140092</v>
      </c>
      <c r="E10050">
        <f>ASIN(SQRT((SIN(RADIANS(PARAMETERS!$D$8-D10050)/2)*SIN(RADIANS(PARAMETERS!$D$8-D10050)/2))+(COS(RADIANS(D10050))*COS(RADIANS(PARAMETERS!$D$8))*SIN(RADIANS(PARAMETERS!$D$9-C10050)/2)*SIN(RADIANS(PARAMETERS!$D$9-C10050)/2))))*2*3958.756</f>
        <v>1068.6266670137061</v>
      </c>
      <c r="F10050">
        <v>185.6047668457</v>
      </c>
      <c r="G10050">
        <v>214.4130859375</v>
      </c>
      <c r="H10050">
        <v>259.47161865234</v>
      </c>
      <c r="I10050">
        <v>299.74890136719</v>
      </c>
      <c r="J10050">
        <v>346.28021240234</v>
      </c>
      <c r="K10050" s="6">
        <f>IFERROR(EXP(TREND(LN($F$1:$J$1),LN(F10050:J10050),LN(Calculations!$B$3))),0)</f>
        <v>5.5635327696509862E-2</v>
      </c>
    </row>
    <row r="10051" spans="1:11" x14ac:dyDescent="0.35">
      <c r="A10051">
        <v>10048</v>
      </c>
      <c r="B10051" t="str">
        <f t="shared" si="156"/>
        <v>27-72</v>
      </c>
      <c r="C10051">
        <v>-72.014108709414998</v>
      </c>
      <c r="D10051">
        <v>26.939043140092</v>
      </c>
      <c r="E10051">
        <f>ASIN(SQRT((SIN(RADIANS(PARAMETERS!$D$8-D10051)/2)*SIN(RADIANS(PARAMETERS!$D$8-D10051)/2))+(COS(RADIANS(D10051))*COS(RADIANS(PARAMETERS!$D$8))*SIN(RADIANS(PARAMETERS!$D$9-C10051)/2)*SIN(RADIANS(PARAMETERS!$D$9-C10051)/2))))*2*3958.756</f>
        <v>1080.3380630200272</v>
      </c>
      <c r="F10051">
        <v>185.5601348877</v>
      </c>
      <c r="G10051">
        <v>214.32539367676</v>
      </c>
      <c r="H10051">
        <v>259.30786132813</v>
      </c>
      <c r="I10051">
        <v>299.50952148438</v>
      </c>
      <c r="J10051">
        <v>345.94589233398</v>
      </c>
      <c r="K10051" s="6">
        <f>IFERROR(EXP(TREND(LN($F$1:$J$1),LN(F10051:J10051),LN(Calculations!$B$3))),0)</f>
        <v>5.5637143368326404E-2</v>
      </c>
    </row>
    <row r="10052" spans="1:11" x14ac:dyDescent="0.35">
      <c r="A10052">
        <v>10049</v>
      </c>
      <c r="B10052" t="str">
        <f t="shared" si="156"/>
        <v>27-72.5</v>
      </c>
      <c r="C10052">
        <v>-72.285430044316001</v>
      </c>
      <c r="D10052">
        <v>26.939043140092</v>
      </c>
      <c r="E10052">
        <f>ASIN(SQRT((SIN(RADIANS(PARAMETERS!$D$8-D10052)/2)*SIN(RADIANS(PARAMETERS!$D$8-D10052)/2))+(COS(RADIANS(D10052))*COS(RADIANS(PARAMETERS!$D$8))*SIN(RADIANS(PARAMETERS!$D$9-C10052)/2)*SIN(RADIANS(PARAMETERS!$D$9-C10052)/2))))*2*3958.756</f>
        <v>1092.2015470547642</v>
      </c>
      <c r="F10052">
        <v>185.47006225586</v>
      </c>
      <c r="G10052">
        <v>214.17051696777</v>
      </c>
      <c r="H10052">
        <v>259.03936767578</v>
      </c>
      <c r="I10052">
        <v>299.12872314453</v>
      </c>
      <c r="J10052">
        <v>345.42459106445</v>
      </c>
      <c r="K10052" s="6">
        <f>IFERROR(EXP(TREND(LN($F$1:$J$1),LN(F10052:J10052),LN(Calculations!$B$3))),0)</f>
        <v>5.5600485081083416E-2</v>
      </c>
    </row>
    <row r="10053" spans="1:11" x14ac:dyDescent="0.35">
      <c r="A10053">
        <v>10050</v>
      </c>
      <c r="B10053" t="str">
        <f t="shared" ref="B10053:B10116" si="157">MROUND(D10053,1)&amp;MROUND(C10053,-0.5)</f>
        <v>27-72.5</v>
      </c>
      <c r="C10053">
        <v>-72.556751379217005</v>
      </c>
      <c r="D10053">
        <v>26.939043140092</v>
      </c>
      <c r="E10053">
        <f>ASIN(SQRT((SIN(RADIANS(PARAMETERS!$D$8-D10053)/2)*SIN(RADIANS(PARAMETERS!$D$8-D10053)/2))+(COS(RADIANS(D10053))*COS(RADIANS(PARAMETERS!$D$8))*SIN(RADIANS(PARAMETERS!$D$9-C10053)/2)*SIN(RADIANS(PARAMETERS!$D$9-C10053)/2))))*2*3958.756</f>
        <v>1104.2121818198893</v>
      </c>
      <c r="F10053">
        <v>185.43284606934</v>
      </c>
      <c r="G10053">
        <v>214.08517456055</v>
      </c>
      <c r="H10053">
        <v>258.86865234375</v>
      </c>
      <c r="I10053">
        <v>298.87283325195</v>
      </c>
      <c r="J10053">
        <v>345.06143188477</v>
      </c>
      <c r="K10053" s="6">
        <f>IFERROR(EXP(TREND(LN($F$1:$J$1),LN(F10053:J10053),LN(Calculations!$B$3))),0)</f>
        <v>5.5624426782171006E-2</v>
      </c>
    </row>
    <row r="10054" spans="1:11" x14ac:dyDescent="0.35">
      <c r="A10054">
        <v>10051</v>
      </c>
      <c r="B10054" t="str">
        <f t="shared" si="157"/>
        <v>27-73</v>
      </c>
      <c r="C10054">
        <v>-72.828072714117994</v>
      </c>
      <c r="D10054">
        <v>26.939043140092</v>
      </c>
      <c r="E10054">
        <f>ASIN(SQRT((SIN(RADIANS(PARAMETERS!$D$8-D10054)/2)*SIN(RADIANS(PARAMETERS!$D$8-D10054)/2))+(COS(RADIANS(D10054))*COS(RADIANS(PARAMETERS!$D$8))*SIN(RADIANS(PARAMETERS!$D$9-C10054)/2)*SIN(RADIANS(PARAMETERS!$D$9-C10054)/2))))*2*3958.756</f>
        <v>1116.365182129857</v>
      </c>
      <c r="F10054">
        <v>185.43041992188</v>
      </c>
      <c r="G10054">
        <v>214.04261779785</v>
      </c>
      <c r="H10054">
        <v>258.75387573242</v>
      </c>
      <c r="I10054">
        <v>298.68518066406</v>
      </c>
      <c r="J10054">
        <v>344.78134155273</v>
      </c>
      <c r="K10054" s="6">
        <f>IFERROR(EXP(TREND(LN($F$1:$J$1),LN(F10054:J10054),LN(Calculations!$B$3))),0)</f>
        <v>5.5694102800210928E-2</v>
      </c>
    </row>
    <row r="10055" spans="1:11" x14ac:dyDescent="0.35">
      <c r="A10055">
        <v>10052</v>
      </c>
      <c r="B10055" t="str">
        <f t="shared" si="157"/>
        <v>27-73</v>
      </c>
      <c r="C10055">
        <v>-73.099394049018997</v>
      </c>
      <c r="D10055">
        <v>26.939043140092</v>
      </c>
      <c r="E10055">
        <f>ASIN(SQRT((SIN(RADIANS(PARAMETERS!$D$8-D10055)/2)*SIN(RADIANS(PARAMETERS!$D$8-D10055)/2))+(COS(RADIANS(D10055))*COS(RADIANS(PARAMETERS!$D$8))*SIN(RADIANS(PARAMETERS!$D$9-C10055)/2)*SIN(RADIANS(PARAMETERS!$D$9-C10055)/2))))*2*3958.756</f>
        <v>1128.6559129566408</v>
      </c>
      <c r="F10055">
        <v>185.38055419922</v>
      </c>
      <c r="G10055">
        <v>213.92260742188</v>
      </c>
      <c r="H10055">
        <v>258.50903320313</v>
      </c>
      <c r="I10055">
        <v>298.31546020508</v>
      </c>
      <c r="J10055">
        <v>344.25405883789</v>
      </c>
      <c r="K10055" s="6">
        <f>IFERROR(EXP(TREND(LN($F$1:$J$1),LN(F10055:J10055),LN(Calculations!$B$3))),0)</f>
        <v>5.5737876543397388E-2</v>
      </c>
    </row>
    <row r="10056" spans="1:11" x14ac:dyDescent="0.35">
      <c r="A10056">
        <v>10053</v>
      </c>
      <c r="B10056" t="str">
        <f t="shared" si="157"/>
        <v>27-73.5</v>
      </c>
      <c r="C10056">
        <v>-73.37071538392</v>
      </c>
      <c r="D10056">
        <v>26.939043140092</v>
      </c>
      <c r="E10056">
        <f>ASIN(SQRT((SIN(RADIANS(PARAMETERS!$D$8-D10056)/2)*SIN(RADIANS(PARAMETERS!$D$8-D10056)/2))+(COS(RADIANS(D10056))*COS(RADIANS(PARAMETERS!$D$8))*SIN(RADIANS(PARAMETERS!$D$9-C10056)/2)*SIN(RADIANS(PARAMETERS!$D$9-C10056)/2))))*2*3958.756</f>
        <v>1141.0798871232635</v>
      </c>
      <c r="F10056">
        <v>185.39814758301</v>
      </c>
      <c r="G10056">
        <v>213.89184570313</v>
      </c>
      <c r="H10056">
        <v>258.39025878906</v>
      </c>
      <c r="I10056">
        <v>298.10717773438</v>
      </c>
      <c r="J10056">
        <v>343.93151855469</v>
      </c>
      <c r="K10056" s="6">
        <f>IFERROR(EXP(TREND(LN($F$1:$J$1),LN(F10056:J10056),LN(Calculations!$B$3))),0)</f>
        <v>5.5859105039246806E-2</v>
      </c>
    </row>
    <row r="10057" spans="1:11" x14ac:dyDescent="0.35">
      <c r="A10057">
        <v>10054</v>
      </c>
      <c r="B10057" t="str">
        <f t="shared" si="157"/>
        <v>27-73.5</v>
      </c>
      <c r="C10057">
        <v>-73.642036718821004</v>
      </c>
      <c r="D10057">
        <v>26.939043140092</v>
      </c>
      <c r="E10057">
        <f>ASIN(SQRT((SIN(RADIANS(PARAMETERS!$D$8-D10057)/2)*SIN(RADIANS(PARAMETERS!$D$8-D10057)/2))+(COS(RADIANS(D10057))*COS(RADIANS(PARAMETERS!$D$8))*SIN(RADIANS(PARAMETERS!$D$9-C10057)/2)*SIN(RADIANS(PARAMETERS!$D$9-C10057)/2))))*2*3958.756</f>
        <v>1153.6327626985722</v>
      </c>
      <c r="F10057">
        <v>185.4518737793</v>
      </c>
      <c r="G10057">
        <v>213.90936279297</v>
      </c>
      <c r="H10057">
        <v>258.34036254883</v>
      </c>
      <c r="I10057">
        <v>297.98751831055</v>
      </c>
      <c r="J10057">
        <v>343.72177124023</v>
      </c>
      <c r="K10057" s="6">
        <f>IFERROR(EXP(TREND(LN($F$1:$J$1),LN(F10057:J10057),LN(Calculations!$B$3))),0)</f>
        <v>5.6021643233111082E-2</v>
      </c>
    </row>
    <row r="10058" spans="1:11" x14ac:dyDescent="0.35">
      <c r="A10058">
        <v>10055</v>
      </c>
      <c r="B10058" t="str">
        <f t="shared" si="157"/>
        <v>27-74</v>
      </c>
      <c r="C10058">
        <v>-73.913358053722007</v>
      </c>
      <c r="D10058">
        <v>26.939043140092</v>
      </c>
      <c r="E10058">
        <f>ASIN(SQRT((SIN(RADIANS(PARAMETERS!$D$8-D10058)/2)*SIN(RADIANS(PARAMETERS!$D$8-D10058)/2))+(COS(RADIANS(D10058))*COS(RADIANS(PARAMETERS!$D$8))*SIN(RADIANS(PARAMETERS!$D$9-C10058)/2)*SIN(RADIANS(PARAMETERS!$D$9-C10058)/2))))*2*3958.756</f>
        <v>1166.3103401413766</v>
      </c>
      <c r="F10058">
        <v>185.46435546875</v>
      </c>
      <c r="G10058">
        <v>213.86697387695</v>
      </c>
      <c r="H10058">
        <v>258.19839477539</v>
      </c>
      <c r="I10058">
        <v>297.74444580078</v>
      </c>
      <c r="J10058">
        <v>343.34979248047</v>
      </c>
      <c r="K10058" s="6">
        <f>IFERROR(EXP(TREND(LN($F$1:$J$1),LN(F10058:J10058),LN(Calculations!$B$3))),0)</f>
        <v>5.6147987428066891E-2</v>
      </c>
    </row>
    <row r="10059" spans="1:11" x14ac:dyDescent="0.35">
      <c r="A10059">
        <v>10056</v>
      </c>
      <c r="B10059" t="str">
        <f t="shared" si="157"/>
        <v>27-74</v>
      </c>
      <c r="C10059">
        <v>-74.184679388622996</v>
      </c>
      <c r="D10059">
        <v>26.939043140092</v>
      </c>
      <c r="E10059">
        <f>ASIN(SQRT((SIN(RADIANS(PARAMETERS!$D$8-D10059)/2)*SIN(RADIANS(PARAMETERS!$D$8-D10059)/2))+(COS(RADIANS(D10059))*COS(RADIANS(PARAMETERS!$D$8))*SIN(RADIANS(PARAMETERS!$D$9-C10059)/2)*SIN(RADIANS(PARAMETERS!$D$9-C10059)/2))))*2*3958.756</f>
        <v>1179.1085592376305</v>
      </c>
      <c r="F10059">
        <v>185.51876831055</v>
      </c>
      <c r="G10059">
        <v>213.88870239258</v>
      </c>
      <c r="H10059">
        <v>258.15908813477</v>
      </c>
      <c r="I10059">
        <v>297.64193725586</v>
      </c>
      <c r="J10059">
        <v>343.16555786133</v>
      </c>
      <c r="K10059" s="6">
        <f>IFERROR(EXP(TREND(LN($F$1:$J$1),LN(F10059:J10059),LN(Calculations!$B$3))),0)</f>
        <v>5.6306705777473487E-2</v>
      </c>
    </row>
    <row r="10060" spans="1:11" x14ac:dyDescent="0.35">
      <c r="A10060">
        <v>10057</v>
      </c>
      <c r="B10060" t="str">
        <f t="shared" si="157"/>
        <v>27-74.5</v>
      </c>
      <c r="C10060">
        <v>-74.456000723523999</v>
      </c>
      <c r="D10060">
        <v>26.939043140092</v>
      </c>
      <c r="E10060">
        <f>ASIN(SQRT((SIN(RADIANS(PARAMETERS!$D$8-D10060)/2)*SIN(RADIANS(PARAMETERS!$D$8-D10060)/2))+(COS(RADIANS(D10060))*COS(RADIANS(PARAMETERS!$D$8))*SIN(RADIANS(PARAMETERS!$D$9-C10060)/2)*SIN(RADIANS(PARAMETERS!$D$9-C10060)/2))))*2*3958.756</f>
        <v>1192.0234958701337</v>
      </c>
      <c r="F10060">
        <v>185.58222961426</v>
      </c>
      <c r="G10060">
        <v>213.92744445801</v>
      </c>
      <c r="H10060">
        <v>258.15084838867</v>
      </c>
      <c r="I10060">
        <v>297.58441162109</v>
      </c>
      <c r="J10060">
        <v>343.04382324219</v>
      </c>
      <c r="K10060" s="6">
        <f>IFERROR(EXP(TREND(LN($F$1:$J$1),LN(F10060:J10060),LN(Calculations!$B$3))),0)</f>
        <v>5.6467001277627708E-2</v>
      </c>
    </row>
    <row r="10061" spans="1:11" x14ac:dyDescent="0.35">
      <c r="A10061">
        <v>10058</v>
      </c>
      <c r="B10061" t="str">
        <f t="shared" si="157"/>
        <v>27-74.5</v>
      </c>
      <c r="C10061">
        <v>-74.727322058425003</v>
      </c>
      <c r="D10061">
        <v>26.939043140092</v>
      </c>
      <c r="E10061">
        <f>ASIN(SQRT((SIN(RADIANS(PARAMETERS!$D$8-D10061)/2)*SIN(RADIANS(PARAMETERS!$D$8-D10061)/2))+(COS(RADIANS(D10061))*COS(RADIANS(PARAMETERS!$D$8))*SIN(RADIANS(PARAMETERS!$D$9-C10061)/2)*SIN(RADIANS(PARAMETERS!$D$9-C10061)/2))))*2*3958.756</f>
        <v>1205.0513586562197</v>
      </c>
      <c r="F10061">
        <v>185.59451293945</v>
      </c>
      <c r="G10061">
        <v>213.89561462402</v>
      </c>
      <c r="H10061">
        <v>258.03909301758</v>
      </c>
      <c r="I10061">
        <v>297.39163208008</v>
      </c>
      <c r="J10061">
        <v>342.74792480469</v>
      </c>
      <c r="K10061" s="6">
        <f>IFERROR(EXP(TREND(LN($F$1:$J$1),LN(F10061:J10061),LN(Calculations!$B$3))),0)</f>
        <v>5.6574125690727062E-2</v>
      </c>
    </row>
    <row r="10062" spans="1:11" x14ac:dyDescent="0.35">
      <c r="A10062">
        <v>10059</v>
      </c>
      <c r="B10062" t="str">
        <f t="shared" si="157"/>
        <v>27-75</v>
      </c>
      <c r="C10062">
        <v>-74.998643393324997</v>
      </c>
      <c r="D10062">
        <v>26.939043140092</v>
      </c>
      <c r="E10062">
        <f>ASIN(SQRT((SIN(RADIANS(PARAMETERS!$D$8-D10062)/2)*SIN(RADIANS(PARAMETERS!$D$8-D10062)/2))+(COS(RADIANS(D10062))*COS(RADIANS(PARAMETERS!$D$8))*SIN(RADIANS(PARAMETERS!$D$9-C10062)/2)*SIN(RADIANS(PARAMETERS!$D$9-C10062)/2))))*2*3958.756</f>
        <v>1218.1884854851435</v>
      </c>
      <c r="F10062">
        <v>185.60838317871</v>
      </c>
      <c r="G10062">
        <v>213.86563110352</v>
      </c>
      <c r="H10062">
        <v>257.9296875</v>
      </c>
      <c r="I10062">
        <v>297.20169067383</v>
      </c>
      <c r="J10062">
        <v>342.45547485352</v>
      </c>
      <c r="K10062" s="6">
        <f>IFERROR(EXP(TREND(LN($F$1:$J$1),LN(F10062:J10062),LN(Calculations!$B$3))),0)</f>
        <v>5.6684054017311601E-2</v>
      </c>
    </row>
    <row r="10063" spans="1:11" x14ac:dyDescent="0.35">
      <c r="A10063">
        <v>10060</v>
      </c>
      <c r="B10063" t="str">
        <f t="shared" si="157"/>
        <v>27-75.5</v>
      </c>
      <c r="C10063">
        <v>-75.269964728226</v>
      </c>
      <c r="D10063">
        <v>26.939043140092</v>
      </c>
      <c r="E10063">
        <f>ASIN(SQRT((SIN(RADIANS(PARAMETERS!$D$8-D10063)/2)*SIN(RADIANS(PARAMETERS!$D$8-D10063)/2))+(COS(RADIANS(D10063))*COS(RADIANS(PARAMETERS!$D$8))*SIN(RADIANS(PARAMETERS!$D$9-C10063)/2)*SIN(RADIANS(PARAMETERS!$D$9-C10063)/2))))*2*3958.756</f>
        <v>1231.4313399837151</v>
      </c>
      <c r="F10063">
        <v>185.58966064453</v>
      </c>
      <c r="G10063">
        <v>213.79322814941</v>
      </c>
      <c r="H10063">
        <v>257.76135253906</v>
      </c>
      <c r="I10063">
        <v>296.93716430664</v>
      </c>
      <c r="J10063">
        <v>342.06936645508</v>
      </c>
      <c r="K10063" s="6">
        <f>IFERROR(EXP(TREND(LN($F$1:$J$1),LN(F10063:J10063),LN(Calculations!$B$3))),0)</f>
        <v>5.6755275345886882E-2</v>
      </c>
    </row>
    <row r="10064" spans="1:11" x14ac:dyDescent="0.35">
      <c r="A10064">
        <v>10061</v>
      </c>
      <c r="B10064" t="str">
        <f t="shared" si="157"/>
        <v>27-75.5</v>
      </c>
      <c r="C10064">
        <v>-75.541286063127004</v>
      </c>
      <c r="D10064">
        <v>26.939043140092</v>
      </c>
      <c r="E10064">
        <f>ASIN(SQRT((SIN(RADIANS(PARAMETERS!$D$8-D10064)/2)*SIN(RADIANS(PARAMETERS!$D$8-D10064)/2))+(COS(RADIANS(D10064))*COS(RADIANS(PARAMETERS!$D$8))*SIN(RADIANS(PARAMETERS!$D$9-C10064)/2)*SIN(RADIANS(PARAMETERS!$D$9-C10064)/2))))*2*3958.756</f>
        <v>1244.7765079344827</v>
      </c>
      <c r="F10064">
        <v>185.48741149902</v>
      </c>
      <c r="G10064">
        <v>213.61535644531</v>
      </c>
      <c r="H10064">
        <v>257.45114135742</v>
      </c>
      <c r="I10064">
        <v>296.49639892578</v>
      </c>
      <c r="J10064">
        <v>341.46548461914</v>
      </c>
      <c r="K10064" s="6">
        <f>IFERROR(EXP(TREND(LN($F$1:$J$1),LN(F10064:J10064),LN(Calculations!$B$3))),0)</f>
        <v>5.6719698916065146E-2</v>
      </c>
    </row>
    <row r="10065" spans="1:11" x14ac:dyDescent="0.35">
      <c r="A10065">
        <v>10062</v>
      </c>
      <c r="B10065" t="str">
        <f t="shared" si="157"/>
        <v>27-76</v>
      </c>
      <c r="C10065">
        <v>-75.812607398028007</v>
      </c>
      <c r="D10065">
        <v>26.939043140092</v>
      </c>
      <c r="E10065">
        <f>ASIN(SQRT((SIN(RADIANS(PARAMETERS!$D$8-D10065)/2)*SIN(RADIANS(PARAMETERS!$D$8-D10065)/2))+(COS(RADIANS(D10065))*COS(RADIANS(PARAMETERS!$D$8))*SIN(RADIANS(PARAMETERS!$D$9-C10065)/2)*SIN(RADIANS(PARAMETERS!$D$9-C10065)/2))))*2*3958.756</f>
        <v>1258.2206936695015</v>
      </c>
      <c r="F10065">
        <v>185.36370849609</v>
      </c>
      <c r="G10065">
        <v>213.42086791992</v>
      </c>
      <c r="H10065">
        <v>257.13369750977</v>
      </c>
      <c r="I10065">
        <v>296.0583190918</v>
      </c>
      <c r="J10065">
        <v>340.87738037109</v>
      </c>
      <c r="K10065" s="6">
        <f>IFERROR(EXP(TREND(LN($F$1:$J$1),LN(F10065:J10065),LN(Calculations!$B$3))),0)</f>
        <v>5.6636370332195589E-2</v>
      </c>
    </row>
    <row r="10066" spans="1:11" x14ac:dyDescent="0.35">
      <c r="A10066">
        <v>10063</v>
      </c>
      <c r="B10066" t="str">
        <f t="shared" si="157"/>
        <v>27-76</v>
      </c>
      <c r="C10066">
        <v>-76.083928732928996</v>
      </c>
      <c r="D10066">
        <v>26.939043140092</v>
      </c>
      <c r="E10066">
        <f>ASIN(SQRT((SIN(RADIANS(PARAMETERS!$D$8-D10066)/2)*SIN(RADIANS(PARAMETERS!$D$8-D10066)/2))+(COS(RADIANS(D10066))*COS(RADIANS(PARAMETERS!$D$8))*SIN(RADIANS(PARAMETERS!$D$9-C10066)/2)*SIN(RADIANS(PARAMETERS!$D$9-C10066)/2))))*2*3958.756</f>
        <v>1271.7607164582851</v>
      </c>
      <c r="F10066">
        <v>185.1806640625</v>
      </c>
      <c r="G10066">
        <v>213.15864562988</v>
      </c>
      <c r="H10066">
        <v>256.73547363281</v>
      </c>
      <c r="I10066">
        <v>295.52786254883</v>
      </c>
      <c r="J10066">
        <v>340.18350219727</v>
      </c>
      <c r="K10066" s="6">
        <f>IFERROR(EXP(TREND(LN($F$1:$J$1),LN(F10066:J10066),LN(Calculations!$B$3))),0)</f>
        <v>5.6463012649343107E-2</v>
      </c>
    </row>
    <row r="10067" spans="1:11" x14ac:dyDescent="0.35">
      <c r="A10067">
        <v>10064</v>
      </c>
      <c r="B10067" t="str">
        <f t="shared" si="157"/>
        <v>27-76.5</v>
      </c>
      <c r="C10067">
        <v>-76.355250067829999</v>
      </c>
      <c r="D10067">
        <v>26.939043140092</v>
      </c>
      <c r="E10067">
        <f>ASIN(SQRT((SIN(RADIANS(PARAMETERS!$D$8-D10067)/2)*SIN(RADIANS(PARAMETERS!$D$8-D10067)/2))+(COS(RADIANS(D10067))*COS(RADIANS(PARAMETERS!$D$8))*SIN(RADIANS(PARAMETERS!$D$9-C10067)/2)*SIN(RADIANS(PARAMETERS!$D$9-C10067)/2))))*2*3958.756</f>
        <v>1285.3935069070621</v>
      </c>
      <c r="F10067">
        <v>184.90563964844</v>
      </c>
      <c r="G10067">
        <v>212.78533935547</v>
      </c>
      <c r="H10067">
        <v>256.19506835938</v>
      </c>
      <c r="I10067">
        <v>294.82632446289</v>
      </c>
      <c r="J10067">
        <v>339.28411865234</v>
      </c>
      <c r="K10067" s="6">
        <f>IFERROR(EXP(TREND(LN($F$1:$J$1),LN(F10067:J10067),LN(Calculations!$B$3))),0)</f>
        <v>5.6162108635502986E-2</v>
      </c>
    </row>
    <row r="10068" spans="1:11" x14ac:dyDescent="0.35">
      <c r="A10068">
        <v>10065</v>
      </c>
      <c r="B10068" t="str">
        <f t="shared" si="157"/>
        <v>27-76.5</v>
      </c>
      <c r="C10068">
        <v>-76.626571402731003</v>
      </c>
      <c r="D10068">
        <v>26.939043140092</v>
      </c>
      <c r="E10068">
        <f>ASIN(SQRT((SIN(RADIANS(PARAMETERS!$D$8-D10068)/2)*SIN(RADIANS(PARAMETERS!$D$8-D10068)/2))+(COS(RADIANS(D10068))*COS(RADIANS(PARAMETERS!$D$8))*SIN(RADIANS(PARAMETERS!$D$9-C10068)/2)*SIN(RADIANS(PARAMETERS!$D$9-C10068)/2))))*2*3958.756</f>
        <v>1299.1161033838407</v>
      </c>
      <c r="F10068">
        <v>184.61575317383</v>
      </c>
      <c r="G10068">
        <v>212.41500854492</v>
      </c>
      <c r="H10068">
        <v>255.69036865234</v>
      </c>
      <c r="I10068">
        <v>294.19403076172</v>
      </c>
      <c r="J10068">
        <v>338.49688720703</v>
      </c>
      <c r="K10068" s="6">
        <f>IFERROR(EXP(TREND(LN($F$1:$J$1),LN(F10068:J10068),LN(Calculations!$B$3))),0)</f>
        <v>5.5800237151578155E-2</v>
      </c>
    </row>
    <row r="10069" spans="1:11" x14ac:dyDescent="0.35">
      <c r="A10069">
        <v>10066</v>
      </c>
      <c r="B10069" t="str">
        <f t="shared" si="157"/>
        <v>27-77</v>
      </c>
      <c r="C10069">
        <v>-76.897892737632006</v>
      </c>
      <c r="D10069">
        <v>26.939043140092</v>
      </c>
      <c r="E10069">
        <f>ASIN(SQRT((SIN(RADIANS(PARAMETERS!$D$8-D10069)/2)*SIN(RADIANS(PARAMETERS!$D$8-D10069)/2))+(COS(RADIANS(D10069))*COS(RADIANS(PARAMETERS!$D$8))*SIN(RADIANS(PARAMETERS!$D$9-C10069)/2)*SIN(RADIANS(PARAMETERS!$D$9-C10069)/2))))*2*3958.756</f>
        <v>1312.9256484817972</v>
      </c>
      <c r="F10069">
        <v>184.27323913574</v>
      </c>
      <c r="G10069">
        <v>211.99043273926</v>
      </c>
      <c r="H10069">
        <v>255.13047790527</v>
      </c>
      <c r="I10069">
        <v>293.50708007813</v>
      </c>
      <c r="J10069">
        <v>337.65704345703</v>
      </c>
      <c r="K10069" s="6">
        <f>IFERROR(EXP(TREND(LN($F$1:$J$1),LN(F10069:J10069),LN(Calculations!$B$3))),0)</f>
        <v>5.534902159951563E-2</v>
      </c>
    </row>
    <row r="10070" spans="1:11" x14ac:dyDescent="0.35">
      <c r="A10070">
        <v>10067</v>
      </c>
      <c r="B10070" t="str">
        <f t="shared" si="157"/>
        <v>27-77</v>
      </c>
      <c r="C10070">
        <v>-77.169214072532995</v>
      </c>
      <c r="D10070">
        <v>26.939043140092</v>
      </c>
      <c r="E10070">
        <f>ASIN(SQRT((SIN(RADIANS(PARAMETERS!$D$8-D10070)/2)*SIN(RADIANS(PARAMETERS!$D$8-D10070)/2))+(COS(RADIANS(D10070))*COS(RADIANS(PARAMETERS!$D$8))*SIN(RADIANS(PARAMETERS!$D$9-C10070)/2)*SIN(RADIANS(PARAMETERS!$D$9-C10070)/2))))*2*3958.756</f>
        <v>1326.8193855316169</v>
      </c>
      <c r="F10070">
        <v>183.86235046387</v>
      </c>
      <c r="G10070">
        <v>211.48558044434</v>
      </c>
      <c r="H10070">
        <v>254.47148132324</v>
      </c>
      <c r="I10070">
        <v>292.70401000977</v>
      </c>
      <c r="J10070">
        <v>336.68121337891</v>
      </c>
      <c r="K10070" s="6">
        <f>IFERROR(EXP(TREND(LN($F$1:$J$1),LN(F10070:J10070),LN(Calculations!$B$3))),0)</f>
        <v>5.4801740489019458E-2</v>
      </c>
    </row>
    <row r="10071" spans="1:11" x14ac:dyDescent="0.35">
      <c r="A10071">
        <v>10068</v>
      </c>
      <c r="B10071" t="str">
        <f t="shared" si="157"/>
        <v>27-77.5</v>
      </c>
      <c r="C10071">
        <v>-77.440535407433998</v>
      </c>
      <c r="D10071">
        <v>26.939043140092</v>
      </c>
      <c r="E10071">
        <f>ASIN(SQRT((SIN(RADIANS(PARAMETERS!$D$8-D10071)/2)*SIN(RADIANS(PARAMETERS!$D$8-D10071)/2))+(COS(RADIANS(D10071))*COS(RADIANS(PARAMETERS!$D$8))*SIN(RADIANS(PARAMETERS!$D$9-C10071)/2)*SIN(RADIANS(PARAMETERS!$D$9-C10071)/2))))*2*3958.756</f>
        <v>1340.7946551717766</v>
      </c>
      <c r="F10071">
        <v>183.45915222168</v>
      </c>
      <c r="G10071">
        <v>211.01057434082</v>
      </c>
      <c r="H10071">
        <v>253.88192749023</v>
      </c>
      <c r="I10071">
        <v>292.01013183594</v>
      </c>
      <c r="J10071">
        <v>335.86483764648</v>
      </c>
      <c r="K10071" s="6">
        <f>IFERROR(EXP(TREND(LN($F$1:$J$1),LN(F10071:J10071),LN(Calculations!$B$3))),0)</f>
        <v>5.4230060105291127E-2</v>
      </c>
    </row>
    <row r="10072" spans="1:11" x14ac:dyDescent="0.35">
      <c r="A10072">
        <v>10069</v>
      </c>
      <c r="B10072" t="str">
        <f t="shared" si="157"/>
        <v>27-77.5</v>
      </c>
      <c r="C10072">
        <v>-77.711856742335002</v>
      </c>
      <c r="D10072">
        <v>26.939043140092</v>
      </c>
      <c r="E10072">
        <f>ASIN(SQRT((SIN(RADIANS(PARAMETERS!$D$8-D10072)/2)*SIN(RADIANS(PARAMETERS!$D$8-D10072)/2))+(COS(RADIANS(D10072))*COS(RADIANS(PARAMETERS!$D$8))*SIN(RADIANS(PARAMETERS!$D$9-C10072)/2)*SIN(RADIANS(PARAMETERS!$D$9-C10072)/2))))*2*3958.756</f>
        <v>1354.8488919842239</v>
      </c>
      <c r="F10072">
        <v>183.01405334473</v>
      </c>
      <c r="G10072">
        <v>210.48980712891</v>
      </c>
      <c r="H10072">
        <v>253.24130249023</v>
      </c>
      <c r="I10072">
        <v>291.26098632813</v>
      </c>
      <c r="J10072">
        <v>334.98901367188</v>
      </c>
      <c r="K10072" s="6">
        <f>IFERROR(EXP(TREND(LN($F$1:$J$1),LN(F10072:J10072),LN(Calculations!$B$3))),0)</f>
        <v>5.3597320513716094E-2</v>
      </c>
    </row>
    <row r="10073" spans="1:11" x14ac:dyDescent="0.35">
      <c r="A10073">
        <v>10070</v>
      </c>
      <c r="B10073" t="str">
        <f t="shared" si="157"/>
        <v>27-78</v>
      </c>
      <c r="C10073">
        <v>-77.983178077236005</v>
      </c>
      <c r="D10073">
        <v>26.939043140092</v>
      </c>
      <c r="E10073">
        <f>ASIN(SQRT((SIN(RADIANS(PARAMETERS!$D$8-D10073)/2)*SIN(RADIANS(PARAMETERS!$D$8-D10073)/2))+(COS(RADIANS(D10073))*COS(RADIANS(PARAMETERS!$D$8))*SIN(RADIANS(PARAMETERS!$D$9-C10073)/2)*SIN(RADIANS(PARAMETERS!$D$9-C10073)/2))))*2*3958.756</f>
        <v>1368.979621201612</v>
      </c>
      <c r="F10073">
        <v>182.51005554199</v>
      </c>
      <c r="G10073">
        <v>209.89611816406</v>
      </c>
      <c r="H10073">
        <v>252.50465393066</v>
      </c>
      <c r="I10073">
        <v>290.39422607422</v>
      </c>
      <c r="J10073">
        <v>333.96963500977</v>
      </c>
      <c r="K10073" s="6">
        <f>IFERROR(EXP(TREND(LN($F$1:$J$1),LN(F10073:J10073),LN(Calculations!$B$3))),0)</f>
        <v>5.289458672791434E-2</v>
      </c>
    </row>
    <row r="10074" spans="1:11" x14ac:dyDescent="0.35">
      <c r="A10074">
        <v>10071</v>
      </c>
      <c r="B10074" t="str">
        <f t="shared" si="157"/>
        <v>27-78.5</v>
      </c>
      <c r="C10074">
        <v>-78.254499412136994</v>
      </c>
      <c r="D10074">
        <v>26.939043140092</v>
      </c>
      <c r="E10074">
        <f>ASIN(SQRT((SIN(RADIANS(PARAMETERS!$D$8-D10074)/2)*SIN(RADIANS(PARAMETERS!$D$8-D10074)/2))+(COS(RADIANS(D10074))*COS(RADIANS(PARAMETERS!$D$8))*SIN(RADIANS(PARAMETERS!$D$9-C10074)/2)*SIN(RADIANS(PARAMETERS!$D$9-C10074)/2))))*2*3958.756</f>
        <v>1383.1844554910299</v>
      </c>
      <c r="F10074">
        <v>182.00926208496</v>
      </c>
      <c r="G10074">
        <v>209.32409667969</v>
      </c>
      <c r="H10074">
        <v>251.82273864746</v>
      </c>
      <c r="I10074">
        <v>289.61538696289</v>
      </c>
      <c r="J10074">
        <v>333.08013916016</v>
      </c>
      <c r="K10074" s="6">
        <f>IFERROR(EXP(TREND(LN($F$1:$J$1),LN(F10074:J10074),LN(Calculations!$B$3))),0)</f>
        <v>5.2172234981744253E-2</v>
      </c>
    </row>
    <row r="10075" spans="1:11" x14ac:dyDescent="0.35">
      <c r="A10075">
        <v>10072</v>
      </c>
      <c r="B10075" t="str">
        <f t="shared" si="157"/>
        <v>27-78.5</v>
      </c>
      <c r="C10075">
        <v>-78.525820747037997</v>
      </c>
      <c r="D10075">
        <v>26.939043140092</v>
      </c>
      <c r="E10075">
        <f>ASIN(SQRT((SIN(RADIANS(PARAMETERS!$D$8-D10075)/2)*SIN(RADIANS(PARAMETERS!$D$8-D10075)/2))+(COS(RADIANS(D10075))*COS(RADIANS(PARAMETERS!$D$8))*SIN(RADIANS(PARAMETERS!$D$9-C10075)/2)*SIN(RADIANS(PARAMETERS!$D$9-C10075)/2))))*2*3958.756</f>
        <v>1397.4610918181313</v>
      </c>
      <c r="F10075">
        <v>181.23526000977</v>
      </c>
      <c r="G10075">
        <v>208.41018676758</v>
      </c>
      <c r="H10075">
        <v>250.68560791016</v>
      </c>
      <c r="I10075">
        <v>288.27493286133</v>
      </c>
      <c r="J10075">
        <v>331.50109863281</v>
      </c>
      <c r="K10075" s="6">
        <f>IFERROR(EXP(TREND(LN($F$1:$J$1),LN(F10075:J10075),LN(Calculations!$B$3))),0)</f>
        <v>5.1120468947424114E-2</v>
      </c>
    </row>
    <row r="10076" spans="1:11" x14ac:dyDescent="0.35">
      <c r="A10076">
        <v>10073</v>
      </c>
      <c r="B10076" t="str">
        <f t="shared" si="157"/>
        <v>27-79</v>
      </c>
      <c r="C10076">
        <v>-78.797142081939</v>
      </c>
      <c r="D10076">
        <v>26.939043140092</v>
      </c>
      <c r="E10076">
        <f>ASIN(SQRT((SIN(RADIANS(PARAMETERS!$D$8-D10076)/2)*SIN(RADIANS(PARAMETERS!$D$8-D10076)/2))+(COS(RADIANS(D10076))*COS(RADIANS(PARAMETERS!$D$8))*SIN(RADIANS(PARAMETERS!$D$9-C10076)/2)*SIN(RADIANS(PARAMETERS!$D$9-C10076)/2))))*2*3958.756</f>
        <v>1411.8073083946208</v>
      </c>
      <c r="F10076">
        <v>179.97201538086</v>
      </c>
      <c r="G10076">
        <v>206.92141723633</v>
      </c>
      <c r="H10076">
        <v>248.76887512207</v>
      </c>
      <c r="I10076">
        <v>285.96221923828</v>
      </c>
      <c r="J10076">
        <v>328.71768188477</v>
      </c>
      <c r="K10076" s="6">
        <f>IFERROR(EXP(TREND(LN($F$1:$J$1),LN(F10076:J10076),LN(Calculations!$B$3))),0)</f>
        <v>4.9507040307581414E-2</v>
      </c>
    </row>
    <row r="10077" spans="1:11" x14ac:dyDescent="0.35">
      <c r="A10077">
        <v>10074</v>
      </c>
      <c r="B10077" t="str">
        <f t="shared" si="157"/>
        <v>27-79</v>
      </c>
      <c r="C10077">
        <v>-79.068463416840004</v>
      </c>
      <c r="D10077">
        <v>26.939043140092</v>
      </c>
      <c r="E10077">
        <f>ASIN(SQRT((SIN(RADIANS(PARAMETERS!$D$8-D10077)/2)*SIN(RADIANS(PARAMETERS!$D$8-D10077)/2))+(COS(RADIANS(D10077))*COS(RADIANS(PARAMETERS!$D$8))*SIN(RADIANS(PARAMETERS!$D$9-C10077)/2)*SIN(RADIANS(PARAMETERS!$D$9-C10077)/2))))*2*3958.756</f>
        <v>1426.2209617112655</v>
      </c>
      <c r="F10077">
        <v>178.01397705078</v>
      </c>
      <c r="G10077">
        <v>204.94058227539</v>
      </c>
      <c r="H10077">
        <v>246.19773864746</v>
      </c>
      <c r="I10077">
        <v>282.84387207031</v>
      </c>
      <c r="J10077">
        <v>324.94799804688</v>
      </c>
      <c r="K10077" s="6">
        <f>IFERROR(EXP(TREND(LN($F$1:$J$1),LN(F10077:J10077),LN(Calculations!$B$3))),0)</f>
        <v>4.712935402639739E-2</v>
      </c>
    </row>
    <row r="10078" spans="1:11" x14ac:dyDescent="0.35">
      <c r="A10078">
        <v>10075</v>
      </c>
      <c r="B10078" t="str">
        <f t="shared" si="157"/>
        <v>27-79.5</v>
      </c>
      <c r="C10078">
        <v>-79.339784751741007</v>
      </c>
      <c r="D10078">
        <v>26.939043140092</v>
      </c>
      <c r="E10078">
        <f>ASIN(SQRT((SIN(RADIANS(PARAMETERS!$D$8-D10078)/2)*SIN(RADIANS(PARAMETERS!$D$8-D10078)/2))+(COS(RADIANS(D10078))*COS(RADIANS(PARAMETERS!$D$8))*SIN(RADIANS(PARAMETERS!$D$9-C10078)/2)*SIN(RADIANS(PARAMETERS!$D$9-C10078)/2))))*2*3958.756</f>
        <v>1440.6999836578534</v>
      </c>
      <c r="F10078">
        <v>175.75955200195</v>
      </c>
      <c r="G10078">
        <v>202.77659606934</v>
      </c>
      <c r="H10078">
        <v>243.37274169922</v>
      </c>
      <c r="I10078">
        <v>279.4049987793</v>
      </c>
      <c r="J10078">
        <v>320.77749633789</v>
      </c>
      <c r="K10078" s="6">
        <f>IFERROR(EXP(TREND(LN($F$1:$J$1),LN(F10078:J10078),LN(Calculations!$B$3))),0)</f>
        <v>4.4522474552297124E-2</v>
      </c>
    </row>
    <row r="10079" spans="1:11" x14ac:dyDescent="0.35">
      <c r="A10079">
        <v>10076</v>
      </c>
      <c r="B10079" t="str">
        <f t="shared" si="157"/>
        <v>27-79.5</v>
      </c>
      <c r="C10079">
        <v>-79.611106086641996</v>
      </c>
      <c r="D10079">
        <v>26.939043140092</v>
      </c>
      <c r="E10079">
        <f>ASIN(SQRT((SIN(RADIANS(PARAMETERS!$D$8-D10079)/2)*SIN(RADIANS(PARAMETERS!$D$8-D10079)/2))+(COS(RADIANS(D10079))*COS(RADIANS(PARAMETERS!$D$8))*SIN(RADIANS(PARAMETERS!$D$9-C10079)/2)*SIN(RADIANS(PARAMETERS!$D$9-C10079)/2))))*2*3958.756</f>
        <v>1455.2423787309194</v>
      </c>
      <c r="F10079">
        <v>173.52772521973</v>
      </c>
      <c r="G10079">
        <v>200.66430664063</v>
      </c>
      <c r="H10079">
        <v>240.60319519043</v>
      </c>
      <c r="I10079">
        <v>276.0241394043</v>
      </c>
      <c r="J10079">
        <v>316.66717529297</v>
      </c>
      <c r="K10079" s="6">
        <f>IFERROR(EXP(TREND(LN($F$1:$J$1),LN(F10079:J10079),LN(Calculations!$B$3))),0)</f>
        <v>4.2060988800448042E-2</v>
      </c>
    </row>
    <row r="10080" spans="1:11" x14ac:dyDescent="0.35">
      <c r="A10080">
        <v>10077</v>
      </c>
      <c r="B10080" t="str">
        <f t="shared" si="157"/>
        <v>27-80</v>
      </c>
      <c r="C10080">
        <v>-79.882427421542999</v>
      </c>
      <c r="D10080">
        <v>26.939043140092</v>
      </c>
      <c r="E10080">
        <f>ASIN(SQRT((SIN(RADIANS(PARAMETERS!$D$8-D10080)/2)*SIN(RADIANS(PARAMETERS!$D$8-D10080)/2))+(COS(RADIANS(D10080))*COS(RADIANS(PARAMETERS!$D$8))*SIN(RADIANS(PARAMETERS!$D$9-C10080)/2)*SIN(RADIANS(PARAMETERS!$D$9-C10080)/2))))*2*3958.756</f>
        <v>1469.8462213295172</v>
      </c>
      <c r="F10080">
        <v>171.37330627441</v>
      </c>
      <c r="G10080">
        <v>198.67239379883</v>
      </c>
      <c r="H10080">
        <v>237.99606323242</v>
      </c>
      <c r="I10080">
        <v>272.84524536133</v>
      </c>
      <c r="J10080">
        <v>312.80642700195</v>
      </c>
      <c r="K10080" s="6">
        <f>IFERROR(EXP(TREND(LN($F$1:$J$1),LN(F10080:J10080),LN(Calculations!$B$3))),0)</f>
        <v>3.9783067410151488E-2</v>
      </c>
    </row>
    <row r="10081" spans="1:11" x14ac:dyDescent="0.35">
      <c r="A10081">
        <v>10078</v>
      </c>
      <c r="B10081" t="str">
        <f t="shared" si="157"/>
        <v>27-80</v>
      </c>
      <c r="C10081">
        <v>-80.153748756444003</v>
      </c>
      <c r="D10081">
        <v>26.939043140092</v>
      </c>
      <c r="E10081">
        <f>ASIN(SQRT((SIN(RADIANS(PARAMETERS!$D$8-D10081)/2)*SIN(RADIANS(PARAMETERS!$D$8-D10081)/2))+(COS(RADIANS(D10081))*COS(RADIANS(PARAMETERS!$D$8))*SIN(RADIANS(PARAMETERS!$D$9-C10081)/2)*SIN(RADIANS(PARAMETERS!$D$9-C10081)/2))))*2*3958.756</f>
        <v>1484.5096531388313</v>
      </c>
      <c r="F10081">
        <v>169.24278259277</v>
      </c>
      <c r="G10081">
        <v>196.71519470215</v>
      </c>
      <c r="H10081">
        <v>235.42127990723</v>
      </c>
      <c r="I10081">
        <v>269.69534301758</v>
      </c>
      <c r="J10081">
        <v>308.96966552734</v>
      </c>
      <c r="K10081" s="6">
        <f>IFERROR(EXP(TREND(LN($F$1:$J$1),LN(F10081:J10081),LN(Calculations!$B$3))),0)</f>
        <v>3.7633017380766812E-2</v>
      </c>
    </row>
    <row r="10082" spans="1:11" x14ac:dyDescent="0.35">
      <c r="A10082">
        <v>10079</v>
      </c>
      <c r="B10082" t="str">
        <f t="shared" si="157"/>
        <v>27-80.5</v>
      </c>
      <c r="C10082">
        <v>-80.425070091345006</v>
      </c>
      <c r="D10082">
        <v>26.939043140092</v>
      </c>
      <c r="E10082">
        <f>ASIN(SQRT((SIN(RADIANS(PARAMETERS!$D$8-D10082)/2)*SIN(RADIANS(PARAMETERS!$D$8-D10082)/2))+(COS(RADIANS(D10082))*COS(RADIANS(PARAMETERS!$D$8))*SIN(RADIANS(PARAMETERS!$D$9-C10082)/2)*SIN(RADIANS(PARAMETERS!$D$9-C10082)/2))))*2*3958.756</f>
        <v>1499.2308806010585</v>
      </c>
      <c r="F10082">
        <v>167.13652038574</v>
      </c>
      <c r="G10082">
        <v>194.80430603027</v>
      </c>
      <c r="H10082">
        <v>232.90110778809</v>
      </c>
      <c r="I10082">
        <v>266.60726928711</v>
      </c>
      <c r="J10082">
        <v>305.20278930664</v>
      </c>
      <c r="K10082" s="6">
        <f>IFERROR(EXP(TREND(LN($F$1:$J$1),LN(F10082:J10082),LN(Calculations!$B$3))),0)</f>
        <v>3.5600547901617992E-2</v>
      </c>
    </row>
    <row r="10083" spans="1:11" x14ac:dyDescent="0.35">
      <c r="A10083">
        <v>10080</v>
      </c>
      <c r="B10083" t="str">
        <f t="shared" si="157"/>
        <v>27-80.5</v>
      </c>
      <c r="C10083">
        <v>-80.696391426245995</v>
      </c>
      <c r="D10083">
        <v>26.939043140092</v>
      </c>
      <c r="E10083">
        <f>ASIN(SQRT((SIN(RADIANS(PARAMETERS!$D$8-D10083)/2)*SIN(RADIANS(PARAMETERS!$D$8-D10083)/2))+(COS(RADIANS(D10083))*COS(RADIANS(PARAMETERS!$D$8))*SIN(RADIANS(PARAMETERS!$D$9-C10083)/2)*SIN(RADIANS(PARAMETERS!$D$9-C10083)/2))))*2*3958.756</f>
        <v>1514.0081724726178</v>
      </c>
      <c r="F10083">
        <v>165.09240722656</v>
      </c>
      <c r="G10083">
        <v>192.99003601074</v>
      </c>
      <c r="H10083">
        <v>230.53625488281</v>
      </c>
      <c r="I10083">
        <v>263.72006225586</v>
      </c>
      <c r="J10083">
        <v>301.69216918945</v>
      </c>
      <c r="K10083" s="6">
        <f>IFERROR(EXP(TREND(LN($F$1:$J$1),LN(F10083:J10083),LN(Calculations!$B$3))),0)</f>
        <v>3.3702669149062517E-2</v>
      </c>
    </row>
    <row r="10084" spans="1:11" x14ac:dyDescent="0.35">
      <c r="A10084">
        <v>10081</v>
      </c>
      <c r="B10084" t="str">
        <f t="shared" si="157"/>
        <v>27-81</v>
      </c>
      <c r="C10084">
        <v>-80.967712761146998</v>
      </c>
      <c r="D10084">
        <v>26.939043140092</v>
      </c>
      <c r="E10084">
        <f>ASIN(SQRT((SIN(RADIANS(PARAMETERS!$D$8-D10084)/2)*SIN(RADIANS(PARAMETERS!$D$8-D10084)/2))+(COS(RADIANS(D10084))*COS(RADIANS(PARAMETERS!$D$8))*SIN(RADIANS(PARAMETERS!$D$9-C10084)/2)*SIN(RADIANS(PARAMETERS!$D$9-C10084)/2))))*2*3958.756</f>
        <v>1528.83985746648</v>
      </c>
      <c r="F10084">
        <v>163.41926574707</v>
      </c>
      <c r="G10084">
        <v>191.4651184082</v>
      </c>
      <c r="H10084">
        <v>228.53096008301</v>
      </c>
      <c r="I10084">
        <v>261.26672363281</v>
      </c>
      <c r="J10084">
        <v>298.70288085938</v>
      </c>
      <c r="K10084" s="6">
        <f>IFERROR(EXP(TREND(LN($F$1:$J$1),LN(F10084:J10084),LN(Calculations!$B$3))),0)</f>
        <v>3.2207643880321032E-2</v>
      </c>
    </row>
    <row r="10085" spans="1:11" x14ac:dyDescent="0.35">
      <c r="A10085">
        <v>10082</v>
      </c>
      <c r="B10085" t="str">
        <f t="shared" si="157"/>
        <v>27-81</v>
      </c>
      <c r="C10085">
        <v>-81.239034096048002</v>
      </c>
      <c r="D10085">
        <v>26.939043140092</v>
      </c>
      <c r="E10085">
        <f>ASIN(SQRT((SIN(RADIANS(PARAMETERS!$D$8-D10085)/2)*SIN(RADIANS(PARAMETERS!$D$8-D10085)/2))+(COS(RADIANS(D10085))*COS(RADIANS(PARAMETERS!$D$8))*SIN(RADIANS(PARAMETERS!$D$9-C10085)/2)*SIN(RADIANS(PARAMETERS!$D$9-C10085)/2))))*2*3958.756</f>
        <v>1543.7243219781576</v>
      </c>
      <c r="F10085">
        <v>162.32107543945</v>
      </c>
      <c r="G10085">
        <v>190.37115478516</v>
      </c>
      <c r="H10085">
        <v>227.10954284668</v>
      </c>
      <c r="I10085">
        <v>259.54071044922</v>
      </c>
      <c r="J10085">
        <v>296.61325073242</v>
      </c>
      <c r="K10085" s="6">
        <f>IFERROR(EXP(TREND(LN($F$1:$J$1),LN(F10085:J10085),LN(Calculations!$B$3))),0)</f>
        <v>3.1232364862311551E-2</v>
      </c>
    </row>
    <row r="10086" spans="1:11" x14ac:dyDescent="0.35">
      <c r="A10086">
        <v>10083</v>
      </c>
      <c r="B10086" t="str">
        <f t="shared" si="157"/>
        <v>27-81.5</v>
      </c>
      <c r="C10086">
        <v>-81.510355430949005</v>
      </c>
      <c r="D10086">
        <v>26.939043140092</v>
      </c>
      <c r="E10086">
        <f>ASIN(SQRT((SIN(RADIANS(PARAMETERS!$D$8-D10086)/2)*SIN(RADIANS(PARAMETERS!$D$8-D10086)/2))+(COS(RADIANS(D10086))*COS(RADIANS(PARAMETERS!$D$8))*SIN(RADIANS(PARAMETERS!$D$9-C10086)/2)*SIN(RADIANS(PARAMETERS!$D$9-C10086)/2))))*2*3958.756</f>
        <v>1558.6600078937183</v>
      </c>
      <c r="F10086">
        <v>161.80386352539</v>
      </c>
      <c r="G10086">
        <v>189.78868103027</v>
      </c>
      <c r="H10086">
        <v>226.40626525879</v>
      </c>
      <c r="I10086">
        <v>258.72967529297</v>
      </c>
      <c r="J10086">
        <v>295.67794799805</v>
      </c>
      <c r="K10086" s="6">
        <f>IFERROR(EXP(TREND(LN($F$1:$J$1),LN(F10086:J10086),LN(Calculations!$B$3))),0)</f>
        <v>3.0745758235319314E-2</v>
      </c>
    </row>
    <row r="10087" spans="1:11" x14ac:dyDescent="0.35">
      <c r="A10087">
        <v>10084</v>
      </c>
      <c r="B10087" t="str">
        <f t="shared" si="157"/>
        <v>27-82</v>
      </c>
      <c r="C10087">
        <v>-81.781676765849994</v>
      </c>
      <c r="D10087">
        <v>26.939043140092</v>
      </c>
      <c r="E10087">
        <f>ASIN(SQRT((SIN(RADIANS(PARAMETERS!$D$8-D10087)/2)*SIN(RADIANS(PARAMETERS!$D$8-D10087)/2))+(COS(RADIANS(D10087))*COS(RADIANS(PARAMETERS!$D$8))*SIN(RADIANS(PARAMETERS!$D$9-C10087)/2)*SIN(RADIANS(PARAMETERS!$D$9-C10087)/2))))*2*3958.756</f>
        <v>1573.6454104779978</v>
      </c>
      <c r="F10087">
        <v>161.3881072998</v>
      </c>
      <c r="G10087">
        <v>189.32417297363</v>
      </c>
      <c r="H10087">
        <v>225.86299133301</v>
      </c>
      <c r="I10087">
        <v>258.11846923828</v>
      </c>
      <c r="J10087">
        <v>294.99069213867</v>
      </c>
      <c r="K10087" s="6">
        <f>IFERROR(EXP(TREND(LN($F$1:$J$1),LN(F10087:J10087),LN(Calculations!$B$3))),0)</f>
        <v>3.0351964147115468E-2</v>
      </c>
    </row>
    <row r="10088" spans="1:11" x14ac:dyDescent="0.35">
      <c r="A10088">
        <v>10085</v>
      </c>
      <c r="B10088" t="str">
        <f t="shared" si="157"/>
        <v>27-82</v>
      </c>
      <c r="C10088">
        <v>-82.052998100750997</v>
      </c>
      <c r="D10088">
        <v>26.939043140092</v>
      </c>
      <c r="E10088">
        <f>ASIN(SQRT((SIN(RADIANS(PARAMETERS!$D$8-D10088)/2)*SIN(RADIANS(PARAMETERS!$D$8-D10088)/2))+(COS(RADIANS(D10088))*COS(RADIANS(PARAMETERS!$D$8))*SIN(RADIANS(PARAMETERS!$D$9-C10088)/2)*SIN(RADIANS(PARAMETERS!$D$9-C10088)/2))))*2*3958.756</f>
        <v>1588.6790763410888</v>
      </c>
      <c r="F10088">
        <v>161.25267028809</v>
      </c>
      <c r="G10088">
        <v>189.23049926758</v>
      </c>
      <c r="H10088">
        <v>225.83894348145</v>
      </c>
      <c r="I10088">
        <v>258.16787719727</v>
      </c>
      <c r="J10088">
        <v>295.13619995117</v>
      </c>
      <c r="K10088" s="6">
        <f>IFERROR(EXP(TREND(LN($F$1:$J$1),LN(F10088:J10088),LN(Calculations!$B$3))),0)</f>
        <v>3.0199799136387956E-2</v>
      </c>
    </row>
    <row r="10089" spans="1:11" x14ac:dyDescent="0.35">
      <c r="A10089">
        <v>10086</v>
      </c>
      <c r="B10089" t="str">
        <f t="shared" si="157"/>
        <v>27-82.5</v>
      </c>
      <c r="C10089">
        <v>-82.324319435652001</v>
      </c>
      <c r="D10089">
        <v>26.939043140092</v>
      </c>
      <c r="E10089">
        <f>ASIN(SQRT((SIN(RADIANS(PARAMETERS!$D$8-D10089)/2)*SIN(RADIANS(PARAMETERS!$D$8-D10089)/2))+(COS(RADIANS(D10089))*COS(RADIANS(PARAMETERS!$D$8))*SIN(RADIANS(PARAMETERS!$D$9-C10089)/2)*SIN(RADIANS(PARAMETERS!$D$9-C10089)/2))))*2*3958.756</f>
        <v>1603.7596014810547</v>
      </c>
      <c r="F10089">
        <v>161.65007019043</v>
      </c>
      <c r="G10089">
        <v>189.78884887695</v>
      </c>
      <c r="H10089">
        <v>226.7306060791</v>
      </c>
      <c r="I10089">
        <v>259.38397216797</v>
      </c>
      <c r="J10089">
        <v>296.75323486328</v>
      </c>
      <c r="K10089" s="6">
        <f>IFERROR(EXP(TREND(LN($F$1:$J$1),LN(F10089:J10089),LN(Calculations!$B$3))),0)</f>
        <v>3.0492747637297337E-2</v>
      </c>
    </row>
    <row r="10090" spans="1:11" x14ac:dyDescent="0.35">
      <c r="A10090">
        <v>10087</v>
      </c>
      <c r="B10090" t="str">
        <f t="shared" si="157"/>
        <v>27-82.5</v>
      </c>
      <c r="C10090">
        <v>-82.595640770553004</v>
      </c>
      <c r="D10090">
        <v>26.939043140092</v>
      </c>
      <c r="E10090">
        <f>ASIN(SQRT((SIN(RADIANS(PARAMETERS!$D$8-D10090)/2)*SIN(RADIANS(PARAMETERS!$D$8-D10090)/2))+(COS(RADIANS(D10090))*COS(RADIANS(PARAMETERS!$D$8))*SIN(RADIANS(PARAMETERS!$D$9-C10090)/2)*SIN(RADIANS(PARAMETERS!$D$9-C10090)/2))))*2*3958.756</f>
        <v>1618.8856294007701</v>
      </c>
      <c r="F10090">
        <v>162.77169799805</v>
      </c>
      <c r="G10090">
        <v>190.88702392578</v>
      </c>
      <c r="H10090">
        <v>228.35301208496</v>
      </c>
      <c r="I10090">
        <v>261.50994873047</v>
      </c>
      <c r="J10090">
        <v>299.49545288086</v>
      </c>
      <c r="K10090" s="6">
        <f>IFERROR(EXP(TREND(LN($F$1:$J$1),LN(F10090:J10090),LN(Calculations!$B$3))),0)</f>
        <v>3.1369667794095113E-2</v>
      </c>
    </row>
    <row r="10091" spans="1:11" x14ac:dyDescent="0.35">
      <c r="A10091">
        <v>10088</v>
      </c>
      <c r="B10091" t="str">
        <f t="shared" si="157"/>
        <v>27-83</v>
      </c>
      <c r="C10091">
        <v>-82.866962105453993</v>
      </c>
      <c r="D10091">
        <v>26.939043140092</v>
      </c>
      <c r="E10091">
        <f>ASIN(SQRT((SIN(RADIANS(PARAMETERS!$D$8-D10091)/2)*SIN(RADIANS(PARAMETERS!$D$8-D10091)/2))+(COS(RADIANS(D10091))*COS(RADIANS(PARAMETERS!$D$8))*SIN(RADIANS(PARAMETERS!$D$9-C10091)/2)*SIN(RADIANS(PARAMETERS!$D$9-C10091)/2))))*2*3958.756</f>
        <v>1634.055849296718</v>
      </c>
      <c r="F10091">
        <v>164.20788574219</v>
      </c>
      <c r="G10091">
        <v>192.2001953125</v>
      </c>
      <c r="H10091">
        <v>230.28422546387</v>
      </c>
      <c r="I10091">
        <v>264.03430175781</v>
      </c>
      <c r="J10091">
        <v>302.74508666992</v>
      </c>
      <c r="K10091" s="6">
        <f>IFERROR(EXP(TREND(LN($F$1:$J$1),LN(F10091:J10091),LN(Calculations!$B$3))),0)</f>
        <v>3.2507570010251237E-2</v>
      </c>
    </row>
    <row r="10092" spans="1:11" x14ac:dyDescent="0.35">
      <c r="A10092">
        <v>10089</v>
      </c>
      <c r="B10092" t="str">
        <f t="shared" si="157"/>
        <v>27-83</v>
      </c>
      <c r="C10092">
        <v>-83.138283440354996</v>
      </c>
      <c r="D10092">
        <v>26.939043140092</v>
      </c>
      <c r="E10092">
        <f>ASIN(SQRT((SIN(RADIANS(PARAMETERS!$D$8-D10092)/2)*SIN(RADIANS(PARAMETERS!$D$8-D10092)/2))+(COS(RADIANS(D10092))*COS(RADIANS(PARAMETERS!$D$8))*SIN(RADIANS(PARAMETERS!$D$9-C10092)/2)*SIN(RADIANS(PARAMETERS!$D$9-C10092)/2))))*2*3958.756</f>
        <v>1649.268994317554</v>
      </c>
      <c r="F10092">
        <v>165.68141174316</v>
      </c>
      <c r="G10092">
        <v>193.5517578125</v>
      </c>
      <c r="H10092">
        <v>232.30517578125</v>
      </c>
      <c r="I10092">
        <v>266.70016479492</v>
      </c>
      <c r="J10092">
        <v>306.20196533203</v>
      </c>
      <c r="K10092" s="6">
        <f>IFERROR(EXP(TREND(LN($F$1:$J$1),LN(F10092:J10092),LN(Calculations!$B$3))),0)</f>
        <v>3.3678957015326264E-2</v>
      </c>
    </row>
    <row r="10093" spans="1:11" x14ac:dyDescent="0.35">
      <c r="A10093">
        <v>10090</v>
      </c>
      <c r="B10093" t="str">
        <f t="shared" si="157"/>
        <v>27-83.5</v>
      </c>
      <c r="C10093">
        <v>-83.409604775255005</v>
      </c>
      <c r="D10093">
        <v>26.939043140092</v>
      </c>
      <c r="E10093">
        <f>ASIN(SQRT((SIN(RADIANS(PARAMETERS!$D$8-D10093)/2)*SIN(RADIANS(PARAMETERS!$D$8-D10093)/2))+(COS(RADIANS(D10093))*COS(RADIANS(PARAMETERS!$D$8))*SIN(RADIANS(PARAMETERS!$D$9-C10093)/2)*SIN(RADIANS(PARAMETERS!$D$9-C10093)/2))))*2*3958.756</f>
        <v>1664.5238398901474</v>
      </c>
      <c r="F10093">
        <v>167.12014770508</v>
      </c>
      <c r="G10093">
        <v>194.82344055176</v>
      </c>
      <c r="H10093">
        <v>234.19906616211</v>
      </c>
      <c r="I10093">
        <v>269.19293212891</v>
      </c>
      <c r="J10093">
        <v>309.42877197266</v>
      </c>
      <c r="K10093" s="6">
        <f>IFERROR(EXP(TREND(LN($F$1:$J$1),LN(F10093:J10093),LN(Calculations!$B$3))),0)</f>
        <v>3.4844064507581228E-2</v>
      </c>
    </row>
    <row r="10094" spans="1:11" x14ac:dyDescent="0.35">
      <c r="A10094">
        <v>10091</v>
      </c>
      <c r="B10094" t="str">
        <f t="shared" si="157"/>
        <v>27-83.5</v>
      </c>
      <c r="C10094">
        <v>-83.680926110155994</v>
      </c>
      <c r="D10094">
        <v>26.939043140092</v>
      </c>
      <c r="E10094">
        <f>ASIN(SQRT((SIN(RADIANS(PARAMETERS!$D$8-D10094)/2)*SIN(RADIANS(PARAMETERS!$D$8-D10094)/2))+(COS(RADIANS(D10094))*COS(RADIANS(PARAMETERS!$D$8))*SIN(RADIANS(PARAMETERS!$D$9-C10094)/2)*SIN(RADIANS(PARAMETERS!$D$9-C10094)/2))))*2*3958.756</f>
        <v>1679.8192021112427</v>
      </c>
      <c r="F10094">
        <v>168.57183837891</v>
      </c>
      <c r="G10094">
        <v>196.08825683594</v>
      </c>
      <c r="H10094">
        <v>236.07391357422</v>
      </c>
      <c r="I10094">
        <v>271.65432739258</v>
      </c>
      <c r="J10094">
        <v>312.60845947266</v>
      </c>
      <c r="K10094" s="6">
        <f>IFERROR(EXP(TREND(LN($F$1:$J$1),LN(F10094:J10094),LN(Calculations!$B$3))),0)</f>
        <v>3.6044646617004121E-2</v>
      </c>
    </row>
    <row r="10095" spans="1:11" x14ac:dyDescent="0.35">
      <c r="A10095">
        <v>10092</v>
      </c>
      <c r="B10095" t="str">
        <f t="shared" si="157"/>
        <v>27-84</v>
      </c>
      <c r="C10095">
        <v>-83.952247445056997</v>
      </c>
      <c r="D10095">
        <v>26.939043140092</v>
      </c>
      <c r="E10095">
        <f>ASIN(SQRT((SIN(RADIANS(PARAMETERS!$D$8-D10095)/2)*SIN(RADIANS(PARAMETERS!$D$8-D10095)/2))+(COS(RADIANS(D10095))*COS(RADIANS(PARAMETERS!$D$8))*SIN(RADIANS(PARAMETERS!$D$9-C10095)/2)*SIN(RADIANS(PARAMETERS!$D$9-C10095)/2))))*2*3958.756</f>
        <v>1695.1539362016738</v>
      </c>
      <c r="F10095">
        <v>170.0765838623</v>
      </c>
      <c r="G10095">
        <v>197.39291381836</v>
      </c>
      <c r="H10095">
        <v>237.99987792969</v>
      </c>
      <c r="I10095">
        <v>274.17749023438</v>
      </c>
      <c r="J10095">
        <v>315.86279296875</v>
      </c>
      <c r="K10095" s="6">
        <f>IFERROR(EXP(TREND(LN($F$1:$J$1),LN(F10095:J10095),LN(Calculations!$B$3))),0)</f>
        <v>3.7316228303279277E-2</v>
      </c>
    </row>
    <row r="10096" spans="1:11" x14ac:dyDescent="0.35">
      <c r="A10096">
        <v>10093</v>
      </c>
      <c r="B10096" t="str">
        <f t="shared" si="157"/>
        <v>27-84</v>
      </c>
      <c r="C10096">
        <v>-84.223568779958001</v>
      </c>
      <c r="D10096">
        <v>26.939043140092</v>
      </c>
      <c r="E10096">
        <f>ASIN(SQRT((SIN(RADIANS(PARAMETERS!$D$8-D10096)/2)*SIN(RADIANS(PARAMETERS!$D$8-D10096)/2))+(COS(RADIANS(D10096))*COS(RADIANS(PARAMETERS!$D$8))*SIN(RADIANS(PARAMETERS!$D$9-C10096)/2)*SIN(RADIANS(PARAMETERS!$D$9-C10096)/2))))*2*3958.756</f>
        <v>1710.5269350220569</v>
      </c>
      <c r="F10096">
        <v>171.58515930176</v>
      </c>
      <c r="G10096">
        <v>198.67015075684</v>
      </c>
      <c r="H10096">
        <v>239.84504699707</v>
      </c>
      <c r="I10096">
        <v>276.57775878906</v>
      </c>
      <c r="J10096">
        <v>318.94155883789</v>
      </c>
      <c r="K10096" s="6">
        <f>IFERROR(EXP(TREND(LN($F$1:$J$1),LN(F10096:J10096),LN(Calculations!$B$3))),0)</f>
        <v>3.863520553667682E-2</v>
      </c>
    </row>
    <row r="10097" spans="1:11" x14ac:dyDescent="0.35">
      <c r="A10097">
        <v>10094</v>
      </c>
      <c r="B10097" t="str">
        <f t="shared" si="157"/>
        <v>27-84.5</v>
      </c>
      <c r="C10097">
        <v>-84.494890114859004</v>
      </c>
      <c r="D10097">
        <v>26.939043140092</v>
      </c>
      <c r="E10097">
        <f>ASIN(SQRT((SIN(RADIANS(PARAMETERS!$D$8-D10097)/2)*SIN(RADIANS(PARAMETERS!$D$8-D10097)/2))+(COS(RADIANS(D10097))*COS(RADIANS(PARAMETERS!$D$8))*SIN(RADIANS(PARAMETERS!$D$9-C10097)/2)*SIN(RADIANS(PARAMETERS!$D$9-C10097)/2))))*2*3958.756</f>
        <v>1725.9371276469699</v>
      </c>
      <c r="F10097">
        <v>172.78726196289</v>
      </c>
      <c r="G10097">
        <v>199.72761535645</v>
      </c>
      <c r="H10097">
        <v>241.40705871582</v>
      </c>
      <c r="I10097">
        <v>278.62573242188</v>
      </c>
      <c r="J10097">
        <v>321.58563232422</v>
      </c>
      <c r="K10097" s="6">
        <f>IFERROR(EXP(TREND(LN($F$1:$J$1),LN(F10097:J10097),LN(Calculations!$B$3))),0)</f>
        <v>3.9686767827958859E-2</v>
      </c>
    </row>
    <row r="10098" spans="1:11" x14ac:dyDescent="0.35">
      <c r="A10098">
        <v>10095</v>
      </c>
      <c r="B10098" t="str">
        <f t="shared" si="157"/>
        <v>27-85</v>
      </c>
      <c r="C10098">
        <v>-84.766211449759993</v>
      </c>
      <c r="D10098">
        <v>26.939043140092</v>
      </c>
      <c r="E10098">
        <f>ASIN(SQRT((SIN(RADIANS(PARAMETERS!$D$8-D10098)/2)*SIN(RADIANS(PARAMETERS!$D$8-D10098)/2))+(COS(RADIANS(D10098))*COS(RADIANS(PARAMETERS!$D$8))*SIN(RADIANS(PARAMETERS!$D$9-C10098)/2)*SIN(RADIANS(PARAMETERS!$D$9-C10098)/2))))*2*3958.756</f>
        <v>1741.3834779958088</v>
      </c>
      <c r="F10098">
        <v>173.53042602539</v>
      </c>
      <c r="G10098">
        <v>200.50526428223</v>
      </c>
      <c r="H10098">
        <v>242.59558105469</v>
      </c>
      <c r="I10098">
        <v>280.21356201172</v>
      </c>
      <c r="J10098">
        <v>323.66659545898</v>
      </c>
      <c r="K10098" s="6">
        <f>IFERROR(EXP(TREND(LN($F$1:$J$1),LN(F10098:J10098),LN(Calculations!$B$3))),0)</f>
        <v>4.03154766630043E-2</v>
      </c>
    </row>
    <row r="10099" spans="1:11" x14ac:dyDescent="0.35">
      <c r="A10099">
        <v>10096</v>
      </c>
      <c r="B10099" t="str">
        <f t="shared" si="157"/>
        <v>27-85</v>
      </c>
      <c r="C10099">
        <v>-85.037532784660996</v>
      </c>
      <c r="D10099">
        <v>26.939043140092</v>
      </c>
      <c r="E10099">
        <f>ASIN(SQRT((SIN(RADIANS(PARAMETERS!$D$8-D10099)/2)*SIN(RADIANS(PARAMETERS!$D$8-D10099)/2))+(COS(RADIANS(D10099))*COS(RADIANS(PARAMETERS!$D$8))*SIN(RADIANS(PARAMETERS!$D$9-C10099)/2)*SIN(RADIANS(PARAMETERS!$D$9-C10099)/2))))*2*3958.756</f>
        <v>1756.8649835181852</v>
      </c>
      <c r="F10099">
        <v>173.75675964355</v>
      </c>
      <c r="G10099">
        <v>200.84756469727</v>
      </c>
      <c r="H10099">
        <v>243.16119384766</v>
      </c>
      <c r="I10099">
        <v>280.99890136719</v>
      </c>
      <c r="J10099">
        <v>324.72592163086</v>
      </c>
      <c r="K10099" s="6">
        <f>IFERROR(EXP(TREND(LN($F$1:$J$1),LN(F10099:J10099),LN(Calculations!$B$3))),0)</f>
        <v>4.0472893106554671E-2</v>
      </c>
    </row>
    <row r="10100" spans="1:11" x14ac:dyDescent="0.35">
      <c r="A10100">
        <v>10097</v>
      </c>
      <c r="B10100" t="str">
        <f t="shared" si="157"/>
        <v>27-85.5</v>
      </c>
      <c r="C10100">
        <v>-85.308854119562</v>
      </c>
      <c r="D10100">
        <v>26.939043140092</v>
      </c>
      <c r="E10100">
        <f>ASIN(SQRT((SIN(RADIANS(PARAMETERS!$D$8-D10100)/2)*SIN(RADIANS(PARAMETERS!$D$8-D10100)/2))+(COS(RADIANS(D10100))*COS(RADIANS(PARAMETERS!$D$8))*SIN(RADIANS(PARAMETERS!$D$9-C10100)/2)*SIN(RADIANS(PARAMETERS!$D$9-C10100)/2))))*2*3958.756</f>
        <v>1772.3806739318009</v>
      </c>
      <c r="F10100">
        <v>173.94303894043</v>
      </c>
      <c r="G10100">
        <v>201.14122009277</v>
      </c>
      <c r="H10100">
        <v>243.64810180664</v>
      </c>
      <c r="I10100">
        <v>281.67611694336</v>
      </c>
      <c r="J10100">
        <v>325.64056396484</v>
      </c>
      <c r="K10100" s="6">
        <f>IFERROR(EXP(TREND(LN($F$1:$J$1),LN(F10100:J10100),LN(Calculations!$B$3))),0)</f>
        <v>4.0599568121810023E-2</v>
      </c>
    </row>
    <row r="10101" spans="1:11" x14ac:dyDescent="0.35">
      <c r="A10101">
        <v>10098</v>
      </c>
      <c r="B10101" t="str">
        <f t="shared" si="157"/>
        <v>27-85.5</v>
      </c>
      <c r="C10101">
        <v>-85.580175454463003</v>
      </c>
      <c r="D10101">
        <v>26.939043140092</v>
      </c>
      <c r="E10101">
        <f>ASIN(SQRT((SIN(RADIANS(PARAMETERS!$D$8-D10101)/2)*SIN(RADIANS(PARAMETERS!$D$8-D10101)/2))+(COS(RADIANS(D10101))*COS(RADIANS(PARAMETERS!$D$8))*SIN(RADIANS(PARAMETERS!$D$9-C10101)/2)*SIN(RADIANS(PARAMETERS!$D$9-C10101)/2))))*2*3958.756</f>
        <v>1787.9296100108213</v>
      </c>
      <c r="F10101">
        <v>174.18374633789</v>
      </c>
      <c r="G10101">
        <v>201.49299621582</v>
      </c>
      <c r="H10101">
        <v>244.20179748535</v>
      </c>
      <c r="I10101">
        <v>282.42752075195</v>
      </c>
      <c r="J10101">
        <v>326.63766479492</v>
      </c>
      <c r="K10101" s="6">
        <f>IFERROR(EXP(TREND(LN($F$1:$J$1),LN(F10101:J10101),LN(Calculations!$B$3))),0)</f>
        <v>4.0788391202328113E-2</v>
      </c>
    </row>
    <row r="10102" spans="1:11" x14ac:dyDescent="0.35">
      <c r="A10102">
        <v>10099</v>
      </c>
      <c r="B10102" t="str">
        <f t="shared" si="157"/>
        <v>27-86</v>
      </c>
      <c r="C10102">
        <v>-85.851496789364006</v>
      </c>
      <c r="D10102">
        <v>26.939043140092</v>
      </c>
      <c r="E10102">
        <f>ASIN(SQRT((SIN(RADIANS(PARAMETERS!$D$8-D10102)/2)*SIN(RADIANS(PARAMETERS!$D$8-D10102)/2))+(COS(RADIANS(D10102))*COS(RADIANS(PARAMETERS!$D$8))*SIN(RADIANS(PARAMETERS!$D$9-C10102)/2)*SIN(RADIANS(PARAMETERS!$D$9-C10102)/2))))*2*3958.756</f>
        <v>1803.5108824227816</v>
      </c>
      <c r="F10102">
        <v>174.3899230957</v>
      </c>
      <c r="G10102">
        <v>201.76274108887</v>
      </c>
      <c r="H10102">
        <v>244.58882141113</v>
      </c>
      <c r="I10102">
        <v>282.92755126953</v>
      </c>
      <c r="J10102">
        <v>327.27645874023</v>
      </c>
      <c r="K10102" s="6">
        <f>IFERROR(EXP(TREND(LN($F$1:$J$1),LN(F10102:J10102),LN(Calculations!$B$3))),0)</f>
        <v>4.0980214650117863E-2</v>
      </c>
    </row>
    <row r="10103" spans="1:11" x14ac:dyDescent="0.35">
      <c r="A10103">
        <v>10100</v>
      </c>
      <c r="B10103" t="str">
        <f t="shared" si="157"/>
        <v>27-86</v>
      </c>
      <c r="C10103">
        <v>-86.122818124264995</v>
      </c>
      <c r="D10103">
        <v>26.939043140092</v>
      </c>
      <c r="E10103">
        <f>ASIN(SQRT((SIN(RADIANS(PARAMETERS!$D$8-D10103)/2)*SIN(RADIANS(PARAMETERS!$D$8-D10103)/2))+(COS(RADIANS(D10103))*COS(RADIANS(PARAMETERS!$D$8))*SIN(RADIANS(PARAMETERS!$D$9-C10103)/2)*SIN(RADIANS(PARAMETERS!$D$9-C10103)/2))))*2*3958.756</f>
        <v>1819.1236106121444</v>
      </c>
      <c r="F10103">
        <v>174.63633728027</v>
      </c>
      <c r="G10103">
        <v>202.05413818359</v>
      </c>
      <c r="H10103">
        <v>244.96572875977</v>
      </c>
      <c r="I10103">
        <v>283.38424682617</v>
      </c>
      <c r="J10103">
        <v>327.82864379883</v>
      </c>
      <c r="K10103" s="6">
        <f>IFERROR(EXP(TREND(LN($F$1:$J$1),LN(F10103:J10103),LN(Calculations!$B$3))),0)</f>
        <v>4.1239828903147598E-2</v>
      </c>
    </row>
    <row r="10104" spans="1:11" x14ac:dyDescent="0.35">
      <c r="A10104">
        <v>10101</v>
      </c>
      <c r="B10104" t="str">
        <f t="shared" si="157"/>
        <v>27-86.5</v>
      </c>
      <c r="C10104">
        <v>-86.394139459165999</v>
      </c>
      <c r="D10104">
        <v>26.939043140092</v>
      </c>
      <c r="E10104">
        <f>ASIN(SQRT((SIN(RADIANS(PARAMETERS!$D$8-D10104)/2)*SIN(RADIANS(PARAMETERS!$D$8-D10104)/2))+(COS(RADIANS(D10104))*COS(RADIANS(PARAMETERS!$D$8))*SIN(RADIANS(PARAMETERS!$D$9-C10104)/2)*SIN(RADIANS(PARAMETERS!$D$9-C10104)/2))))*2*3958.756</f>
        <v>1834.7669417286625</v>
      </c>
      <c r="F10104">
        <v>174.92956542969</v>
      </c>
      <c r="G10104">
        <v>202.37448120117</v>
      </c>
      <c r="H10104">
        <v>245.3385925293</v>
      </c>
      <c r="I10104">
        <v>283.80227661133</v>
      </c>
      <c r="J10104">
        <v>328.29705810547</v>
      </c>
      <c r="K10104" s="6">
        <f>IFERROR(EXP(TREND(LN($F$1:$J$1),LN(F10104:J10104),LN(Calculations!$B$3))),0)</f>
        <v>4.1578162761419957E-2</v>
      </c>
    </row>
    <row r="10105" spans="1:11" x14ac:dyDescent="0.35">
      <c r="A10105">
        <v>10102</v>
      </c>
      <c r="B10105" t="str">
        <f t="shared" si="157"/>
        <v>27-86.5</v>
      </c>
      <c r="C10105">
        <v>-86.665460794067002</v>
      </c>
      <c r="D10105">
        <v>26.939043140092</v>
      </c>
      <c r="E10105">
        <f>ASIN(SQRT((SIN(RADIANS(PARAMETERS!$D$8-D10105)/2)*SIN(RADIANS(PARAMETERS!$D$8-D10105)/2))+(COS(RADIANS(D10105))*COS(RADIANS(PARAMETERS!$D$8))*SIN(RADIANS(PARAMETERS!$D$9-C10105)/2)*SIN(RADIANS(PARAMETERS!$D$9-C10105)/2))))*2*3958.756</f>
        <v>1850.4400495987636</v>
      </c>
      <c r="F10105">
        <v>175.17024230957</v>
      </c>
      <c r="G10105">
        <v>202.60266113281</v>
      </c>
      <c r="H10105">
        <v>245.5470123291</v>
      </c>
      <c r="I10105">
        <v>283.98403930664</v>
      </c>
      <c r="J10105">
        <v>328.43911743164</v>
      </c>
      <c r="K10105" s="6">
        <f>IFERROR(EXP(TREND(LN($F$1:$J$1),LN(F10105:J10105),LN(Calculations!$B$3))),0)</f>
        <v>4.1893892487006951E-2</v>
      </c>
    </row>
    <row r="10106" spans="1:11" x14ac:dyDescent="0.35">
      <c r="A10106">
        <v>10103</v>
      </c>
      <c r="B10106" t="str">
        <f t="shared" si="157"/>
        <v>27-87</v>
      </c>
      <c r="C10106">
        <v>-86.936782128968005</v>
      </c>
      <c r="D10106">
        <v>26.939043140092</v>
      </c>
      <c r="E10106">
        <f>ASIN(SQRT((SIN(RADIANS(PARAMETERS!$D$8-D10106)/2)*SIN(RADIANS(PARAMETERS!$D$8-D10106)/2))+(COS(RADIANS(D10106))*COS(RADIANS(PARAMETERS!$D$8))*SIN(RADIANS(PARAMETERS!$D$9-C10106)/2)*SIN(RADIANS(PARAMETERS!$D$9-C10106)/2))))*2*3958.756</f>
        <v>1866.1421337382419</v>
      </c>
      <c r="F10106">
        <v>175.42831420898</v>
      </c>
      <c r="G10106">
        <v>202.86058044434</v>
      </c>
      <c r="H10106">
        <v>245.80659484863</v>
      </c>
      <c r="I10106">
        <v>284.23834228516</v>
      </c>
      <c r="J10106">
        <v>328.68060302734</v>
      </c>
      <c r="K10106" s="6">
        <f>IFERROR(EXP(TREND(LN($F$1:$J$1),LN(F10106:J10106),LN(Calculations!$B$3))),0)</f>
        <v>4.2222329950407145E-2</v>
      </c>
    </row>
    <row r="10107" spans="1:11" x14ac:dyDescent="0.35">
      <c r="A10107">
        <v>10104</v>
      </c>
      <c r="B10107" t="str">
        <f t="shared" si="157"/>
        <v>27-87</v>
      </c>
      <c r="C10107">
        <v>-87.208103463868994</v>
      </c>
      <c r="D10107">
        <v>26.939043140092</v>
      </c>
      <c r="E10107">
        <f>ASIN(SQRT((SIN(RADIANS(PARAMETERS!$D$8-D10107)/2)*SIN(RADIANS(PARAMETERS!$D$8-D10107)/2))+(COS(RADIANS(D10107))*COS(RADIANS(PARAMETERS!$D$8))*SIN(RADIANS(PARAMETERS!$D$9-C10107)/2)*SIN(RADIANS(PARAMETERS!$D$9-C10107)/2))))*2*3958.756</f>
        <v>1881.872418404575</v>
      </c>
      <c r="F10107">
        <v>175.69613647461</v>
      </c>
      <c r="G10107">
        <v>203.14126586914</v>
      </c>
      <c r="H10107">
        <v>246.10939025879</v>
      </c>
      <c r="I10107">
        <v>284.55639648438</v>
      </c>
      <c r="J10107">
        <v>329.01177978516</v>
      </c>
      <c r="K10107" s="6">
        <f>IFERROR(EXP(TREND(LN($F$1:$J$1),LN(F10107:J10107),LN(Calculations!$B$3))),0)</f>
        <v>4.2554524844233638E-2</v>
      </c>
    </row>
    <row r="10108" spans="1:11" x14ac:dyDescent="0.35">
      <c r="A10108">
        <v>10105</v>
      </c>
      <c r="B10108" t="str">
        <f t="shared" si="157"/>
        <v>27-87.5</v>
      </c>
      <c r="C10108">
        <v>-87.479424798769998</v>
      </c>
      <c r="D10108">
        <v>26.939043140092</v>
      </c>
      <c r="E10108">
        <f>ASIN(SQRT((SIN(RADIANS(PARAMETERS!$D$8-D10108)/2)*SIN(RADIANS(PARAMETERS!$D$8-D10108)/2))+(COS(RADIANS(D10108))*COS(RADIANS(PARAMETERS!$D$8))*SIN(RADIANS(PARAMETERS!$D$9-C10108)/2)*SIN(RADIANS(PARAMETERS!$D$9-C10108)/2))))*2*3958.756</f>
        <v>1897.6301516872707</v>
      </c>
      <c r="F10108">
        <v>175.8656463623</v>
      </c>
      <c r="G10108">
        <v>203.30575561523</v>
      </c>
      <c r="H10108">
        <v>246.26071166992</v>
      </c>
      <c r="I10108">
        <v>284.68984985352</v>
      </c>
      <c r="J10108">
        <v>329.11853027344</v>
      </c>
      <c r="K10108" s="6">
        <f>IFERROR(EXP(TREND(LN($F$1:$J$1),LN(F10108:J10108),LN(Calculations!$B$3))),0)</f>
        <v>4.2783257337071265E-2</v>
      </c>
    </row>
    <row r="10109" spans="1:11" x14ac:dyDescent="0.35">
      <c r="A10109">
        <v>10106</v>
      </c>
      <c r="B10109" t="str">
        <f t="shared" si="157"/>
        <v>27-88</v>
      </c>
      <c r="C10109">
        <v>-87.750746133671001</v>
      </c>
      <c r="D10109">
        <v>26.939043140092</v>
      </c>
      <c r="E10109">
        <f>ASIN(SQRT((SIN(RADIANS(PARAMETERS!$D$8-D10109)/2)*SIN(RADIANS(PARAMETERS!$D$8-D10109)/2))+(COS(RADIANS(D10109))*COS(RADIANS(PARAMETERS!$D$8))*SIN(RADIANS(PARAMETERS!$D$9-C10109)/2)*SIN(RADIANS(PARAMETERS!$D$9-C10109)/2))))*2*3958.756</f>
        <v>1913.4146046346686</v>
      </c>
      <c r="F10109">
        <v>175.98760986328</v>
      </c>
      <c r="G10109">
        <v>203.43118286133</v>
      </c>
      <c r="H10109">
        <v>246.38809204102</v>
      </c>
      <c r="I10109">
        <v>284.81597900391</v>
      </c>
      <c r="J10109">
        <v>329.240234375</v>
      </c>
      <c r="K10109" s="6">
        <f>IFERROR(EXP(TREND(LN($F$1:$J$1),LN(F10109:J10109),LN(Calculations!$B$3))),0)</f>
        <v>4.294198974099115E-2</v>
      </c>
    </row>
    <row r="10110" spans="1:11" x14ac:dyDescent="0.35">
      <c r="A10110">
        <v>10107</v>
      </c>
      <c r="B10110" t="str">
        <f t="shared" si="157"/>
        <v>27-88</v>
      </c>
      <c r="C10110">
        <v>-88.022067468572004</v>
      </c>
      <c r="D10110">
        <v>26.939043140092</v>
      </c>
      <c r="E10110">
        <f>ASIN(SQRT((SIN(RADIANS(PARAMETERS!$D$8-D10110)/2)*SIN(RADIANS(PARAMETERS!$D$8-D10110)/2))+(COS(RADIANS(D10110))*COS(RADIANS(PARAMETERS!$D$8))*SIN(RADIANS(PARAMETERS!$D$9-C10110)/2)*SIN(RADIANS(PARAMETERS!$D$9-C10110)/2))))*2*3958.756</f>
        <v>1929.2250704157238</v>
      </c>
      <c r="F10110">
        <v>176.04312133789</v>
      </c>
      <c r="G10110">
        <v>203.48881530762</v>
      </c>
      <c r="H10110">
        <v>246.44772338867</v>
      </c>
      <c r="I10110">
        <v>284.87628173828</v>
      </c>
      <c r="J10110">
        <v>329.30023193359</v>
      </c>
      <c r="K10110" s="6">
        <f>IFERROR(EXP(TREND(LN($F$1:$J$1),LN(F10110:J10110),LN(Calculations!$B$3))),0)</f>
        <v>4.3013638046655034E-2</v>
      </c>
    </row>
    <row r="10111" spans="1:11" x14ac:dyDescent="0.35">
      <c r="A10111">
        <v>10108</v>
      </c>
      <c r="B10111" t="str">
        <f t="shared" si="157"/>
        <v>27-88.5</v>
      </c>
      <c r="C10111">
        <v>-88.293388803472993</v>
      </c>
      <c r="D10111">
        <v>26.939043140092</v>
      </c>
      <c r="E10111">
        <f>ASIN(SQRT((SIN(RADIANS(PARAMETERS!$D$8-D10111)/2)*SIN(RADIANS(PARAMETERS!$D$8-D10111)/2))+(COS(RADIANS(D10111))*COS(RADIANS(PARAMETERS!$D$8))*SIN(RADIANS(PARAMETERS!$D$9-C10111)/2)*SIN(RADIANS(PARAMETERS!$D$9-C10111)/2))))*2*3958.756</f>
        <v>1945.0608635153105</v>
      </c>
      <c r="F10111">
        <v>175.94798278809</v>
      </c>
      <c r="G10111">
        <v>203.36145019531</v>
      </c>
      <c r="H10111">
        <v>246.26588439941</v>
      </c>
      <c r="I10111">
        <v>284.64215087891</v>
      </c>
      <c r="J10111">
        <v>329.00219726563</v>
      </c>
      <c r="K10111" s="6">
        <f>IFERROR(EXP(TREND(LN($F$1:$J$1),LN(F10111:J10111),LN(Calculations!$B$3))),0)</f>
        <v>4.2921501328364378E-2</v>
      </c>
    </row>
    <row r="10112" spans="1:11" x14ac:dyDescent="0.35">
      <c r="A10112">
        <v>10109</v>
      </c>
      <c r="B10112" t="str">
        <f t="shared" si="157"/>
        <v>27-88.5</v>
      </c>
      <c r="C10112">
        <v>-88.564710138373997</v>
      </c>
      <c r="D10112">
        <v>26.939043140092</v>
      </c>
      <c r="E10112">
        <f>ASIN(SQRT((SIN(RADIANS(PARAMETERS!$D$8-D10112)/2)*SIN(RADIANS(PARAMETERS!$D$8-D10112)/2))+(COS(RADIANS(D10112))*COS(RADIANS(PARAMETERS!$D$8))*SIN(RADIANS(PARAMETERS!$D$9-C10112)/2)*SIN(RADIANS(PARAMETERS!$D$9-C10112)/2))))*2*3958.756</f>
        <v>1960.9213189616723</v>
      </c>
      <c r="F10112">
        <v>175.80072021484</v>
      </c>
      <c r="G10112">
        <v>203.19668579102</v>
      </c>
      <c r="H10112">
        <v>246.07551574707</v>
      </c>
      <c r="I10112">
        <v>284.43054199219</v>
      </c>
      <c r="J10112">
        <v>328.76766967773</v>
      </c>
      <c r="K10112" s="6">
        <f>IFERROR(EXP(TREND(LN($F$1:$J$1),LN(F10112:J10112),LN(Calculations!$B$3))),0)</f>
        <v>4.2743119975789771E-2</v>
      </c>
    </row>
    <row r="10113" spans="1:11" x14ac:dyDescent="0.35">
      <c r="A10113">
        <v>10110</v>
      </c>
      <c r="B10113" t="str">
        <f t="shared" si="157"/>
        <v>27-89</v>
      </c>
      <c r="C10113">
        <v>-88.836031473275</v>
      </c>
      <c r="D10113">
        <v>26.939043140092</v>
      </c>
      <c r="E10113">
        <f>ASIN(SQRT((SIN(RADIANS(PARAMETERS!$D$8-D10113)/2)*SIN(RADIANS(PARAMETERS!$D$8-D10113)/2))+(COS(RADIANS(D10113))*COS(RADIANS(PARAMETERS!$D$8))*SIN(RADIANS(PARAMETERS!$D$9-C10113)/2)*SIN(RADIANS(PARAMETERS!$D$9-C10113)/2))))*2*3958.756</f>
        <v>1976.8057915846698</v>
      </c>
      <c r="F10113">
        <v>175.58708190918</v>
      </c>
      <c r="G10113">
        <v>202.97314453125</v>
      </c>
      <c r="H10113">
        <v>245.8429107666</v>
      </c>
      <c r="I10113">
        <v>284.1955871582</v>
      </c>
      <c r="J10113">
        <v>328.53591918945</v>
      </c>
      <c r="K10113" s="6">
        <f>IFERROR(EXP(TREND(LN($F$1:$J$1),LN(F10113:J10113),LN(Calculations!$B$3))),0)</f>
        <v>4.2468626086777497E-2</v>
      </c>
    </row>
    <row r="10114" spans="1:11" x14ac:dyDescent="0.35">
      <c r="A10114">
        <v>10111</v>
      </c>
      <c r="B10114" t="str">
        <f t="shared" si="157"/>
        <v>27-89</v>
      </c>
      <c r="C10114">
        <v>-89.107352808176003</v>
      </c>
      <c r="D10114">
        <v>26.939043140092</v>
      </c>
      <c r="E10114">
        <f>ASIN(SQRT((SIN(RADIANS(PARAMETERS!$D$8-D10114)/2)*SIN(RADIANS(PARAMETERS!$D$8-D10114)/2))+(COS(RADIANS(D10114))*COS(RADIANS(PARAMETERS!$D$8))*SIN(RADIANS(PARAMETERS!$D$9-C10114)/2)*SIN(RADIANS(PARAMETERS!$D$9-C10114)/2))))*2*3958.756</f>
        <v>1992.7136553035564</v>
      </c>
      <c r="F10114">
        <v>175.25048828125</v>
      </c>
      <c r="G10114">
        <v>202.6065826416</v>
      </c>
      <c r="H10114">
        <v>245.43569946289</v>
      </c>
      <c r="I10114">
        <v>283.75759887695</v>
      </c>
      <c r="J10114">
        <v>328.0680847168</v>
      </c>
      <c r="K10114" s="6">
        <f>IFERROR(EXP(TREND(LN($F$1:$J$1),LN(F10114:J10114),LN(Calculations!$B$3))),0)</f>
        <v>4.2055719451217645E-2</v>
      </c>
    </row>
    <row r="10115" spans="1:11" x14ac:dyDescent="0.35">
      <c r="A10115">
        <v>10112</v>
      </c>
      <c r="B10115" t="str">
        <f t="shared" si="157"/>
        <v>27-89.5</v>
      </c>
      <c r="C10115">
        <v>-89.378674143077006</v>
      </c>
      <c r="D10115">
        <v>26.939043140092</v>
      </c>
      <c r="E10115">
        <f>ASIN(SQRT((SIN(RADIANS(PARAMETERS!$D$8-D10115)/2)*SIN(RADIANS(PARAMETERS!$D$8-D10115)/2))+(COS(RADIANS(D10115))*COS(RADIANS(PARAMETERS!$D$8))*SIN(RADIANS(PARAMETERS!$D$9-C10115)/2)*SIN(RADIANS(PARAMETERS!$D$9-C10115)/2))))*2*3958.756</f>
        <v>2008.6443024430423</v>
      </c>
      <c r="F10115">
        <v>174.87503051758</v>
      </c>
      <c r="G10115">
        <v>202.22758483887</v>
      </c>
      <c r="H10115">
        <v>245.06561279297</v>
      </c>
      <c r="I10115">
        <v>283.40832519531</v>
      </c>
      <c r="J10115">
        <v>327.755859375</v>
      </c>
      <c r="K10115" s="6">
        <f>IFERROR(EXP(TREND(LN($F$1:$J$1),LN(F10115:J10115),LN(Calculations!$B$3))),0)</f>
        <v>4.1568625552976017E-2</v>
      </c>
    </row>
    <row r="10116" spans="1:11" x14ac:dyDescent="0.35">
      <c r="A10116">
        <v>10113</v>
      </c>
      <c r="B10116" t="str">
        <f t="shared" si="157"/>
        <v>27-89.5</v>
      </c>
      <c r="C10116">
        <v>-89.649995477977996</v>
      </c>
      <c r="D10116">
        <v>26.939043140092</v>
      </c>
      <c r="E10116">
        <f>ASIN(SQRT((SIN(RADIANS(PARAMETERS!$D$8-D10116)/2)*SIN(RADIANS(PARAMETERS!$D$8-D10116)/2))+(COS(RADIANS(D10116))*COS(RADIANS(PARAMETERS!$D$8))*SIN(RADIANS(PARAMETERS!$D$9-C10116)/2)*SIN(RADIANS(PARAMETERS!$D$9-C10116)/2))))*2*3958.756</f>
        <v>2024.597143076468</v>
      </c>
      <c r="F10116">
        <v>174.44189453125</v>
      </c>
      <c r="G10116">
        <v>201.80783081055</v>
      </c>
      <c r="H10116">
        <v>244.6876373291</v>
      </c>
      <c r="I10116">
        <v>283.08624267578</v>
      </c>
      <c r="J10116">
        <v>327.51702880859</v>
      </c>
      <c r="K10116" s="6">
        <f>IFERROR(EXP(TREND(LN($F$1:$J$1),LN(F10116:J10116),LN(Calculations!$B$3))),0)</f>
        <v>4.0997433158199224E-2</v>
      </c>
    </row>
    <row r="10117" spans="1:11" x14ac:dyDescent="0.35">
      <c r="A10117">
        <v>10114</v>
      </c>
      <c r="B10117" t="str">
        <f t="shared" ref="B10117:B10180" si="158">MROUND(D10117,1)&amp;MROUND(C10117,-0.5)</f>
        <v>27-90</v>
      </c>
      <c r="C10117">
        <v>-89.921316812878999</v>
      </c>
      <c r="D10117">
        <v>26.939043140092</v>
      </c>
      <c r="E10117">
        <f>ASIN(SQRT((SIN(RADIANS(PARAMETERS!$D$8-D10117)/2)*SIN(RADIANS(PARAMETERS!$D$8-D10117)/2))+(COS(RADIANS(D10117))*COS(RADIANS(PARAMETERS!$D$8))*SIN(RADIANS(PARAMETERS!$D$9-C10117)/2)*SIN(RADIANS(PARAMETERS!$D$9-C10117)/2))))*2*3958.756</f>
        <v>2040.5716043949526</v>
      </c>
      <c r="F10117">
        <v>173.91394042969</v>
      </c>
      <c r="G10117">
        <v>201.2876739502</v>
      </c>
      <c r="H10117">
        <v>244.20182800293</v>
      </c>
      <c r="I10117">
        <v>282.65121459961</v>
      </c>
      <c r="J10117">
        <v>327.16098022461</v>
      </c>
      <c r="K10117" s="6">
        <f>IFERROR(EXP(TREND(LN($F$1:$J$1),LN(F10117:J10117),LN(Calculations!$B$3))),0)</f>
        <v>4.0323449939358262E-2</v>
      </c>
    </row>
    <row r="10118" spans="1:11" x14ac:dyDescent="0.35">
      <c r="A10118">
        <v>10115</v>
      </c>
      <c r="B10118" t="str">
        <f t="shared" si="158"/>
        <v>27-90</v>
      </c>
      <c r="C10118">
        <v>-90.192638147780002</v>
      </c>
      <c r="D10118">
        <v>26.939043140092</v>
      </c>
      <c r="E10118">
        <f>ASIN(SQRT((SIN(RADIANS(PARAMETERS!$D$8-D10118)/2)*SIN(RADIANS(PARAMETERS!$D$8-D10118)/2))+(COS(RADIANS(D10118))*COS(RADIANS(PARAMETERS!$D$8))*SIN(RADIANS(PARAMETERS!$D$9-C10118)/2)*SIN(RADIANS(PARAMETERS!$D$9-C10118)/2))))*2*3958.756</f>
        <v>2056.5671301014199</v>
      </c>
      <c r="F10118">
        <v>173.38397216797</v>
      </c>
      <c r="G10118">
        <v>200.78018188477</v>
      </c>
      <c r="H10118">
        <v>243.74893188477</v>
      </c>
      <c r="I10118">
        <v>282.26956176758</v>
      </c>
      <c r="J10118">
        <v>326.88418579102</v>
      </c>
      <c r="K10118" s="6">
        <f>IFERROR(EXP(TREND(LN($F$1:$J$1),LN(F10118:J10118),LN(Calculations!$B$3))),0)</f>
        <v>3.9651281433930187E-2</v>
      </c>
    </row>
    <row r="10119" spans="1:11" x14ac:dyDescent="0.35">
      <c r="A10119">
        <v>10116</v>
      </c>
      <c r="B10119" t="str">
        <f t="shared" si="158"/>
        <v>27-90.5</v>
      </c>
      <c r="C10119">
        <v>-90.463959482681005</v>
      </c>
      <c r="D10119">
        <v>26.939043140092</v>
      </c>
      <c r="E10119">
        <f>ASIN(SQRT((SIN(RADIANS(PARAMETERS!$D$8-D10119)/2)*SIN(RADIANS(PARAMETERS!$D$8-D10119)/2))+(COS(RADIANS(D10119))*COS(RADIANS(PARAMETERS!$D$8))*SIN(RADIANS(PARAMETERS!$D$9-C10119)/2)*SIN(RADIANS(PARAMETERS!$D$9-C10119)/2))))*2*3958.756</f>
        <v>2072.5831798284735</v>
      </c>
      <c r="F10119">
        <v>172.82237243652</v>
      </c>
      <c r="G10119">
        <v>200.24041748047</v>
      </c>
      <c r="H10119">
        <v>243.25769042969</v>
      </c>
      <c r="I10119">
        <v>281.84408569336</v>
      </c>
      <c r="J10119">
        <v>326.55728149414</v>
      </c>
      <c r="K10119" s="6">
        <f>IFERROR(EXP(TREND(LN($F$1:$J$1),LN(F10119:J10119),LN(Calculations!$B$3))),0)</f>
        <v>3.8959722819524499E-2</v>
      </c>
    </row>
    <row r="10120" spans="1:11" x14ac:dyDescent="0.35">
      <c r="A10120">
        <v>10117</v>
      </c>
      <c r="B10120" t="str">
        <f t="shared" si="158"/>
        <v>27-90.5</v>
      </c>
      <c r="C10120">
        <v>-90.735280817581994</v>
      </c>
      <c r="D10120">
        <v>26.939043140092</v>
      </c>
      <c r="E10120">
        <f>ASIN(SQRT((SIN(RADIANS(PARAMETERS!$D$8-D10120)/2)*SIN(RADIANS(PARAMETERS!$D$8-D10120)/2))+(COS(RADIANS(D10120))*COS(RADIANS(PARAMETERS!$D$8))*SIN(RADIANS(PARAMETERS!$D$9-C10120)/2)*SIN(RADIANS(PARAMETERS!$D$9-C10120)/2))))*2*3958.756</f>
        <v>2088.6192285791049</v>
      </c>
      <c r="F10120">
        <v>172.17851257324</v>
      </c>
      <c r="G10120">
        <v>199.59999084473</v>
      </c>
      <c r="H10120">
        <v>242.61920166016</v>
      </c>
      <c r="I10120">
        <v>281.22601318359</v>
      </c>
      <c r="J10120">
        <v>325.98150634766</v>
      </c>
      <c r="K10120" s="6">
        <f>IFERROR(EXP(TREND(LN($F$1:$J$1),LN(F10120:J10120),LN(Calculations!$B$3))),0)</f>
        <v>3.8212292822376127E-2</v>
      </c>
    </row>
    <row r="10121" spans="1:11" x14ac:dyDescent="0.35">
      <c r="A10121">
        <v>10118</v>
      </c>
      <c r="B10121" t="str">
        <f t="shared" si="158"/>
        <v>27-50</v>
      </c>
      <c r="C10121">
        <v>-50.037080582435998</v>
      </c>
      <c r="D10121">
        <v>27.210364474993</v>
      </c>
      <c r="E10121">
        <f>ASIN(SQRT((SIN(RADIANS(PARAMETERS!$D$8-D10121)/2)*SIN(RADIANS(PARAMETERS!$D$8-D10121)/2))+(COS(RADIANS(D10121))*COS(RADIANS(PARAMETERS!$D$8))*SIN(RADIANS(PARAMETERS!$D$9-C10121)/2)*SIN(RADIANS(PARAMETERS!$D$9-C10121)/2))))*2*3958.756</f>
        <v>1061.3099138915175</v>
      </c>
      <c r="F10121">
        <v>110.98780059814</v>
      </c>
      <c r="G10121">
        <v>144.73463439941</v>
      </c>
      <c r="H10121">
        <v>183.73086547852</v>
      </c>
      <c r="I10121">
        <v>207.87225341797</v>
      </c>
      <c r="J10121">
        <v>235.18690490723</v>
      </c>
      <c r="K10121" s="6">
        <f>IFERROR(EXP(TREND(LN($F$1:$J$1),LN(F10121:J10121),LN(Calculations!$B$3))),0)</f>
        <v>7.2739325228553245E-3</v>
      </c>
    </row>
    <row r="10122" spans="1:11" x14ac:dyDescent="0.35">
      <c r="A10122">
        <v>10119</v>
      </c>
      <c r="B10122" t="str">
        <f t="shared" si="158"/>
        <v>27-50.5</v>
      </c>
      <c r="C10122">
        <v>-50.308401917337001</v>
      </c>
      <c r="D10122">
        <v>27.210364474993</v>
      </c>
      <c r="E10122">
        <f>ASIN(SQRT((SIN(RADIANS(PARAMETERS!$D$8-D10122)/2)*SIN(RADIANS(PARAMETERS!$D$8-D10122)/2))+(COS(RADIANS(D10122))*COS(RADIANS(PARAMETERS!$D$8))*SIN(RADIANS(PARAMETERS!$D$9-C10122)/2)*SIN(RADIANS(PARAMETERS!$D$9-C10122)/2))))*2*3958.756</f>
        <v>1050.231095639972</v>
      </c>
      <c r="F10122">
        <v>112.5171661377</v>
      </c>
      <c r="G10122">
        <v>146.91870117188</v>
      </c>
      <c r="H10122">
        <v>185.10797119141</v>
      </c>
      <c r="I10122">
        <v>209.50720214844</v>
      </c>
      <c r="J10122">
        <v>237.12367248535</v>
      </c>
      <c r="K10122" s="6">
        <f>IFERROR(EXP(TREND(LN($F$1:$J$1),LN(F10122:J10122),LN(Calculations!$B$3))),0)</f>
        <v>7.622882418378941E-3</v>
      </c>
    </row>
    <row r="10123" spans="1:11" x14ac:dyDescent="0.35">
      <c r="A10123">
        <v>10120</v>
      </c>
      <c r="B10123" t="str">
        <f t="shared" si="158"/>
        <v>27-50.5</v>
      </c>
      <c r="C10123">
        <v>-50.579723252237997</v>
      </c>
      <c r="D10123">
        <v>27.210364474993</v>
      </c>
      <c r="E10123">
        <f>ASIN(SQRT((SIN(RADIANS(PARAMETERS!$D$8-D10123)/2)*SIN(RADIANS(PARAMETERS!$D$8-D10123)/2))+(COS(RADIANS(D10123))*COS(RADIANS(PARAMETERS!$D$8))*SIN(RADIANS(PARAMETERS!$D$9-C10123)/2)*SIN(RADIANS(PARAMETERS!$D$9-C10123)/2))))*2*3958.756</f>
        <v>1039.3254927532166</v>
      </c>
      <c r="F10123">
        <v>114.06683349609</v>
      </c>
      <c r="G10123">
        <v>149.12675476074</v>
      </c>
      <c r="H10123">
        <v>186.48107910156</v>
      </c>
      <c r="I10123">
        <v>211.12451171875</v>
      </c>
      <c r="J10123">
        <v>239.02572631836</v>
      </c>
      <c r="K10123" s="6">
        <f>IFERROR(EXP(TREND(LN($F$1:$J$1),LN(F10123:J10123),LN(Calculations!$B$3))),0)</f>
        <v>7.993650736884619E-3</v>
      </c>
    </row>
    <row r="10124" spans="1:11" x14ac:dyDescent="0.35">
      <c r="A10124">
        <v>10121</v>
      </c>
      <c r="B10124" t="str">
        <f t="shared" si="158"/>
        <v>27-51</v>
      </c>
      <c r="C10124">
        <v>-50.851044587139</v>
      </c>
      <c r="D10124">
        <v>27.210364474993</v>
      </c>
      <c r="E10124">
        <f>ASIN(SQRT((SIN(RADIANS(PARAMETERS!$D$8-D10124)/2)*SIN(RADIANS(PARAMETERS!$D$8-D10124)/2))+(COS(RADIANS(D10124))*COS(RADIANS(PARAMETERS!$D$8))*SIN(RADIANS(PARAMETERS!$D$9-C10124)/2)*SIN(RADIANS(PARAMETERS!$D$9-C10124)/2))))*2*3958.756</f>
        <v>1028.5986485238036</v>
      </c>
      <c r="F10124">
        <v>115.64498138428</v>
      </c>
      <c r="G10124">
        <v>151.3579864502</v>
      </c>
      <c r="H10124">
        <v>187.86663818359</v>
      </c>
      <c r="I10124">
        <v>212.76361083984</v>
      </c>
      <c r="J10124">
        <v>240.96113586426</v>
      </c>
      <c r="K10124" s="6">
        <f>IFERROR(EXP(TREND(LN($F$1:$J$1),LN(F10124:J10124),LN(Calculations!$B$3))),0)</f>
        <v>8.3909541401146932E-3</v>
      </c>
    </row>
    <row r="10125" spans="1:11" x14ac:dyDescent="0.35">
      <c r="A10125">
        <v>10122</v>
      </c>
      <c r="B10125" t="str">
        <f t="shared" si="158"/>
        <v>27-51</v>
      </c>
      <c r="C10125">
        <v>-51.122365922039997</v>
      </c>
      <c r="D10125">
        <v>27.210364474993</v>
      </c>
      <c r="E10125">
        <f>ASIN(SQRT((SIN(RADIANS(PARAMETERS!$D$8-D10125)/2)*SIN(RADIANS(PARAMETERS!$D$8-D10125)/2))+(COS(RADIANS(D10125))*COS(RADIANS(PARAMETERS!$D$8))*SIN(RADIANS(PARAMETERS!$D$9-C10125)/2)*SIN(RADIANS(PARAMETERS!$D$9-C10125)/2))))*2*3958.756</f>
        <v>1018.0562466956812</v>
      </c>
      <c r="F10125">
        <v>117.28298950195</v>
      </c>
      <c r="G10125">
        <v>153.61013793945</v>
      </c>
      <c r="H10125">
        <v>189.31187438965</v>
      </c>
      <c r="I10125">
        <v>214.5</v>
      </c>
      <c r="J10125">
        <v>243.04049682617</v>
      </c>
      <c r="K10125" s="6">
        <f>IFERROR(EXP(TREND(LN($F$1:$J$1),LN(F10125:J10125),LN(Calculations!$B$3))),0)</f>
        <v>8.8248286565939579E-3</v>
      </c>
    </row>
    <row r="10126" spans="1:11" x14ac:dyDescent="0.35">
      <c r="A10126">
        <v>10123</v>
      </c>
      <c r="B10126" t="str">
        <f t="shared" si="158"/>
        <v>27-51.5</v>
      </c>
      <c r="C10126">
        <v>-51.393687256941</v>
      </c>
      <c r="D10126">
        <v>27.210364474993</v>
      </c>
      <c r="E10126">
        <f>ASIN(SQRT((SIN(RADIANS(PARAMETERS!$D$8-D10126)/2)*SIN(RADIANS(PARAMETERS!$D$8-D10126)/2))+(COS(RADIANS(D10126))*COS(RADIANS(PARAMETERS!$D$8))*SIN(RADIANS(PARAMETERS!$D$9-C10126)/2)*SIN(RADIANS(PARAMETERS!$D$9-C10126)/2))))*2*3958.756</f>
        <v>1007.7041086947092</v>
      </c>
      <c r="F10126">
        <v>118.88230895996</v>
      </c>
      <c r="G10126">
        <v>155.7502746582</v>
      </c>
      <c r="H10126">
        <v>190.68647766113</v>
      </c>
      <c r="I10126">
        <v>216.14241027832</v>
      </c>
      <c r="J10126">
        <v>244.99768066406</v>
      </c>
      <c r="K10126" s="6">
        <f>IFERROR(EXP(TREND(LN($F$1:$J$1),LN(F10126:J10126),LN(Calculations!$B$3))),0)</f>
        <v>9.2663501517751528E-3</v>
      </c>
    </row>
    <row r="10127" spans="1:11" x14ac:dyDescent="0.35">
      <c r="A10127">
        <v>10124</v>
      </c>
      <c r="B10127" t="str">
        <f t="shared" si="158"/>
        <v>27-51.5</v>
      </c>
      <c r="C10127">
        <v>-51.665008591842003</v>
      </c>
      <c r="D10127">
        <v>27.210364474993</v>
      </c>
      <c r="E10127">
        <f>ASIN(SQRT((SIN(RADIANS(PARAMETERS!$D$8-D10127)/2)*SIN(RADIANS(PARAMETERS!$D$8-D10127)/2))+(COS(RADIANS(D10127))*COS(RADIANS(PARAMETERS!$D$8))*SIN(RADIANS(PARAMETERS!$D$9-C10127)/2)*SIN(RADIANS(PARAMETERS!$D$9-C10127)/2))))*2*3958.756</f>
        <v>997.548189968369</v>
      </c>
      <c r="F10127">
        <v>120.45888519287</v>
      </c>
      <c r="G10127">
        <v>157.79032897949</v>
      </c>
      <c r="H10127">
        <v>192.01849365234</v>
      </c>
      <c r="I10127">
        <v>217.73497009277</v>
      </c>
      <c r="J10127">
        <v>246.89668273926</v>
      </c>
      <c r="K10127" s="6">
        <f>IFERROR(EXP(TREND(LN($F$1:$J$1),LN(F10127:J10127),LN(Calculations!$B$3))),0)</f>
        <v>9.7201007298889884E-3</v>
      </c>
    </row>
    <row r="10128" spans="1:11" x14ac:dyDescent="0.35">
      <c r="A10128">
        <v>10125</v>
      </c>
      <c r="B10128" t="str">
        <f t="shared" si="158"/>
        <v>27-52</v>
      </c>
      <c r="C10128">
        <v>-51.936329926742999</v>
      </c>
      <c r="D10128">
        <v>27.210364474993</v>
      </c>
      <c r="E10128">
        <f>ASIN(SQRT((SIN(RADIANS(PARAMETERS!$D$8-D10128)/2)*SIN(RADIANS(PARAMETERS!$D$8-D10128)/2))+(COS(RADIANS(D10128))*COS(RADIANS(PARAMETERS!$D$8))*SIN(RADIANS(PARAMETERS!$D$9-C10128)/2)*SIN(RADIANS(PARAMETERS!$D$9-C10128)/2))))*2*3958.756</f>
        <v>987.59457535474814</v>
      </c>
      <c r="F10128">
        <v>122.03803253174</v>
      </c>
      <c r="G10128">
        <v>159.74769592285</v>
      </c>
      <c r="H10128">
        <v>193.35018920898</v>
      </c>
      <c r="I10128">
        <v>219.33973693848</v>
      </c>
      <c r="J10128">
        <v>248.82402038574</v>
      </c>
      <c r="K10128" s="6">
        <f>IFERROR(EXP(TREND(LN($F$1:$J$1),LN(F10128:J10128),LN(Calculations!$B$3))),0)</f>
        <v>1.0194203050758681E-2</v>
      </c>
    </row>
    <row r="10129" spans="1:11" x14ac:dyDescent="0.35">
      <c r="A10129">
        <v>10126</v>
      </c>
      <c r="B10129" t="str">
        <f t="shared" si="158"/>
        <v>27-52</v>
      </c>
      <c r="C10129">
        <v>-52.207651261644003</v>
      </c>
      <c r="D10129">
        <v>27.210364474993</v>
      </c>
      <c r="E10129">
        <f>ASIN(SQRT((SIN(RADIANS(PARAMETERS!$D$8-D10129)/2)*SIN(RADIANS(PARAMETERS!$D$8-D10129)/2))+(COS(RADIANS(D10129))*COS(RADIANS(PARAMETERS!$D$8))*SIN(RADIANS(PARAMETERS!$D$9-C10129)/2)*SIN(RADIANS(PARAMETERS!$D$9-C10129)/2))))*2*3958.756</f>
        <v>977.84947340010024</v>
      </c>
      <c r="F10129">
        <v>123.54412078857</v>
      </c>
      <c r="G10129">
        <v>161.54859924316</v>
      </c>
      <c r="H10129">
        <v>194.57374572754</v>
      </c>
      <c r="I10129">
        <v>220.79229736328</v>
      </c>
      <c r="J10129">
        <v>250.54524230957</v>
      </c>
      <c r="K10129" s="6">
        <f>IFERROR(EXP(TREND(LN($F$1:$J$1),LN(F10129:J10129),LN(Calculations!$B$3))),0)</f>
        <v>1.066255386916002E-2</v>
      </c>
    </row>
    <row r="10130" spans="1:11" x14ac:dyDescent="0.35">
      <c r="A10130">
        <v>10127</v>
      </c>
      <c r="B10130" t="str">
        <f t="shared" si="158"/>
        <v>27-52.5</v>
      </c>
      <c r="C10130">
        <v>-52.478972596544999</v>
      </c>
      <c r="D10130">
        <v>27.210364474993</v>
      </c>
      <c r="E10130">
        <f>ASIN(SQRT((SIN(RADIANS(PARAMETERS!$D$8-D10130)/2)*SIN(RADIANS(PARAMETERS!$D$8-D10130)/2))+(COS(RADIANS(D10130))*COS(RADIANS(PARAMETERS!$D$8))*SIN(RADIANS(PARAMETERS!$D$9-C10130)/2)*SIN(RADIANS(PARAMETERS!$D$9-C10130)/2))))*2*3958.756</f>
        <v>968.31920954463828</v>
      </c>
      <c r="F10130">
        <v>125.00220489502</v>
      </c>
      <c r="G10130">
        <v>163.21577453613</v>
      </c>
      <c r="H10130">
        <v>195.73397827148</v>
      </c>
      <c r="I10130">
        <v>222.16903686523</v>
      </c>
      <c r="J10130">
        <v>252.17596435547</v>
      </c>
      <c r="K10130" s="6">
        <f>IFERROR(EXP(TREND(LN($F$1:$J$1),LN(F10130:J10130),LN(Calculations!$B$3))),0)</f>
        <v>1.1132462925449981E-2</v>
      </c>
    </row>
    <row r="10131" spans="1:11" x14ac:dyDescent="0.35">
      <c r="A10131">
        <v>10128</v>
      </c>
      <c r="B10131" t="str">
        <f t="shared" si="158"/>
        <v>27-53</v>
      </c>
      <c r="C10131">
        <v>-52.750293931446002</v>
      </c>
      <c r="D10131">
        <v>27.210364474993</v>
      </c>
      <c r="E10131">
        <f>ASIN(SQRT((SIN(RADIANS(PARAMETERS!$D$8-D10131)/2)*SIN(RADIANS(PARAMETERS!$D$8-D10131)/2))+(COS(RADIANS(D10131))*COS(RADIANS(PARAMETERS!$D$8))*SIN(RADIANS(PARAMETERS!$D$9-C10131)/2)*SIN(RADIANS(PARAMETERS!$D$9-C10131)/2))))*2*3958.756</f>
        <v>959.01021809783242</v>
      </c>
      <c r="F10131">
        <v>126.42967224121</v>
      </c>
      <c r="G10131">
        <v>164.75164794922</v>
      </c>
      <c r="H10131">
        <v>196.86714172363</v>
      </c>
      <c r="I10131">
        <v>223.52961730957</v>
      </c>
      <c r="J10131">
        <v>253.80502319336</v>
      </c>
      <c r="K10131" s="6">
        <f>IFERROR(EXP(TREND(LN($F$1:$J$1),LN(F10131:J10131),LN(Calculations!$B$3))),0)</f>
        <v>1.1608335555100409E-2</v>
      </c>
    </row>
    <row r="10132" spans="1:11" x14ac:dyDescent="0.35">
      <c r="A10132">
        <v>10129</v>
      </c>
      <c r="B10132" t="str">
        <f t="shared" si="158"/>
        <v>27-53</v>
      </c>
      <c r="C10132">
        <v>-53.021615266346998</v>
      </c>
      <c r="D10132">
        <v>27.210364474993</v>
      </c>
      <c r="E10132">
        <f>ASIN(SQRT((SIN(RADIANS(PARAMETERS!$D$8-D10132)/2)*SIN(RADIANS(PARAMETERS!$D$8-D10132)/2))+(COS(RADIANS(D10132))*COS(RADIANS(PARAMETERS!$D$8))*SIN(RADIANS(PARAMETERS!$D$9-C10132)/2)*SIN(RADIANS(PARAMETERS!$D$9-C10132)/2))))*2*3958.756</f>
        <v>949.92903292768801</v>
      </c>
      <c r="F10132">
        <v>127.75537109375</v>
      </c>
      <c r="G10132">
        <v>166.08364868164</v>
      </c>
      <c r="H10132">
        <v>197.88114929199</v>
      </c>
      <c r="I10132">
        <v>224.73609924316</v>
      </c>
      <c r="J10132">
        <v>255.23777770996</v>
      </c>
      <c r="K10132" s="6">
        <f>IFERROR(EXP(TREND(LN($F$1:$J$1),LN(F10132:J10132),LN(Calculations!$B$3))),0)</f>
        <v>1.206123135039823E-2</v>
      </c>
    </row>
    <row r="10133" spans="1:11" x14ac:dyDescent="0.35">
      <c r="A10133">
        <v>10130</v>
      </c>
      <c r="B10133" t="str">
        <f t="shared" si="158"/>
        <v>27-53.5</v>
      </c>
      <c r="C10133">
        <v>-53.292936601248002</v>
      </c>
      <c r="D10133">
        <v>27.210364474993</v>
      </c>
      <c r="E10133">
        <f>ASIN(SQRT((SIN(RADIANS(PARAMETERS!$D$8-D10133)/2)*SIN(RADIANS(PARAMETERS!$D$8-D10133)/2))+(COS(RADIANS(D10133))*COS(RADIANS(PARAMETERS!$D$8))*SIN(RADIANS(PARAMETERS!$D$9-C10133)/2)*SIN(RADIANS(PARAMETERS!$D$9-C10133)/2))))*2*3958.756</f>
        <v>941.08227679334254</v>
      </c>
      <c r="F10133">
        <v>129.03874206543</v>
      </c>
      <c r="G10133">
        <v>167.28414916992</v>
      </c>
      <c r="H10133">
        <v>198.86500549316</v>
      </c>
      <c r="I10133">
        <v>225.92065429688</v>
      </c>
      <c r="J10133">
        <v>256.65954589844</v>
      </c>
      <c r="K10133" s="6">
        <f>IFERROR(EXP(TREND(LN($F$1:$J$1),LN(F10133:J10133),LN(Calculations!$B$3))),0)</f>
        <v>1.2511897278767265E-2</v>
      </c>
    </row>
    <row r="10134" spans="1:11" x14ac:dyDescent="0.35">
      <c r="A10134">
        <v>10131</v>
      </c>
      <c r="B10134" t="str">
        <f t="shared" si="158"/>
        <v>27-53.5</v>
      </c>
      <c r="C10134">
        <v>-53.564257936148998</v>
      </c>
      <c r="D10134">
        <v>27.210364474993</v>
      </c>
      <c r="E10134">
        <f>ASIN(SQRT((SIN(RADIANS(PARAMETERS!$D$8-D10134)/2)*SIN(RADIANS(PARAMETERS!$D$8-D10134)/2))+(COS(RADIANS(D10134))*COS(RADIANS(PARAMETERS!$D$8))*SIN(RADIANS(PARAMETERS!$D$9-C10134)/2)*SIN(RADIANS(PARAMETERS!$D$9-C10134)/2))))*2*3958.756</f>
        <v>932.476649257183</v>
      </c>
      <c r="F10134">
        <v>130.30676269531</v>
      </c>
      <c r="G10134">
        <v>168.36811828613</v>
      </c>
      <c r="H10134">
        <v>199.85789489746</v>
      </c>
      <c r="I10134">
        <v>227.13786315918</v>
      </c>
      <c r="J10134">
        <v>258.14392089844</v>
      </c>
      <c r="K10134" s="6">
        <f>IFERROR(EXP(TREND(LN($F$1:$J$1),LN(F10134:J10134),LN(Calculations!$B$3))),0)</f>
        <v>1.296804103396371E-2</v>
      </c>
    </row>
    <row r="10135" spans="1:11" x14ac:dyDescent="0.35">
      <c r="A10135">
        <v>10132</v>
      </c>
      <c r="B10135" t="str">
        <f t="shared" si="158"/>
        <v>27-54</v>
      </c>
      <c r="C10135">
        <v>-53.835579271050001</v>
      </c>
      <c r="D10135">
        <v>27.210364474993</v>
      </c>
      <c r="E10135">
        <f>ASIN(SQRT((SIN(RADIANS(PARAMETERS!$D$8-D10135)/2)*SIN(RADIANS(PARAMETERS!$D$8-D10135)/2))+(COS(RADIANS(D10135))*COS(RADIANS(PARAMETERS!$D$8))*SIN(RADIANS(PARAMETERS!$D$9-C10135)/2)*SIN(RADIANS(PARAMETERS!$D$9-C10135)/2))))*2*3958.756</f>
        <v>924.11891312164187</v>
      </c>
      <c r="F10135">
        <v>131.49702453613</v>
      </c>
      <c r="G10135">
        <v>169.2657623291</v>
      </c>
      <c r="H10135">
        <v>200.77114868164</v>
      </c>
      <c r="I10135">
        <v>228.25080871582</v>
      </c>
      <c r="J10135">
        <v>259.49420166016</v>
      </c>
      <c r="K10135" s="6">
        <f>IFERROR(EXP(TREND(LN($F$1:$J$1),LN(F10135:J10135),LN(Calculations!$B$3))),0)</f>
        <v>1.3400833563424523E-2</v>
      </c>
    </row>
    <row r="10136" spans="1:11" x14ac:dyDescent="0.35">
      <c r="A10136">
        <v>10133</v>
      </c>
      <c r="B10136" t="str">
        <f t="shared" si="158"/>
        <v>27-54</v>
      </c>
      <c r="C10136">
        <v>-54.106900605950997</v>
      </c>
      <c r="D10136">
        <v>27.210364474993</v>
      </c>
      <c r="E10136">
        <f>ASIN(SQRT((SIN(RADIANS(PARAMETERS!$D$8-D10136)/2)*SIN(RADIANS(PARAMETERS!$D$8-D10136)/2))+(COS(RADIANS(D10136))*COS(RADIANS(PARAMETERS!$D$8))*SIN(RADIANS(PARAMETERS!$D$9-C10136)/2)*SIN(RADIANS(PARAMETERS!$D$9-C10136)/2))))*2*3958.756</f>
        <v>916.01587934712995</v>
      </c>
      <c r="F10136">
        <v>132.71615600586</v>
      </c>
      <c r="G10136">
        <v>170.11824035645</v>
      </c>
      <c r="H10136">
        <v>201.73664855957</v>
      </c>
      <c r="I10136">
        <v>229.43943786621</v>
      </c>
      <c r="J10136">
        <v>260.94912719727</v>
      </c>
      <c r="K10136" s="6">
        <f>IFERROR(EXP(TREND(LN($F$1:$J$1),LN(F10136:J10136),LN(Calculations!$B$3))),0)</f>
        <v>1.3855172153160124E-2</v>
      </c>
    </row>
    <row r="10137" spans="1:11" x14ac:dyDescent="0.35">
      <c r="A10137">
        <v>10134</v>
      </c>
      <c r="B10137" t="str">
        <f t="shared" si="158"/>
        <v>27-54.5</v>
      </c>
      <c r="C10137">
        <v>-54.378221940852001</v>
      </c>
      <c r="D10137">
        <v>27.210364474993</v>
      </c>
      <c r="E10137">
        <f>ASIN(SQRT((SIN(RADIANS(PARAMETERS!$D$8-D10137)/2)*SIN(RADIANS(PARAMETERS!$D$8-D10137)/2))+(COS(RADIANS(D10137))*COS(RADIANS(PARAMETERS!$D$8))*SIN(RADIANS(PARAMETERS!$D$9-C10137)/2)*SIN(RADIANS(PARAMETERS!$D$9-C10137)/2))))*2*3958.756</f>
        <v>908.17439042129331</v>
      </c>
      <c r="F10137">
        <v>133.99879455566</v>
      </c>
      <c r="G10137">
        <v>170.95793151855</v>
      </c>
      <c r="H10137">
        <v>202.7945098877</v>
      </c>
      <c r="I10137">
        <v>230.75511169434</v>
      </c>
      <c r="J10137">
        <v>262.57385253906</v>
      </c>
      <c r="K10137" s="6">
        <f>IFERROR(EXP(TREND(LN($F$1:$J$1),LN(F10137:J10137),LN(Calculations!$B$3))),0)</f>
        <v>1.434613779381067E-2</v>
      </c>
    </row>
    <row r="10138" spans="1:11" x14ac:dyDescent="0.35">
      <c r="A10138">
        <v>10135</v>
      </c>
      <c r="B10138" t="str">
        <f t="shared" si="158"/>
        <v>27-54.5</v>
      </c>
      <c r="C10138">
        <v>-54.649543275752997</v>
      </c>
      <c r="D10138">
        <v>27.210364474993</v>
      </c>
      <c r="E10138">
        <f>ASIN(SQRT((SIN(RADIANS(PARAMETERS!$D$8-D10138)/2)*SIN(RADIANS(PARAMETERS!$D$8-D10138)/2))+(COS(RADIANS(D10138))*COS(RADIANS(PARAMETERS!$D$8))*SIN(RADIANS(PARAMETERS!$D$9-C10138)/2)*SIN(RADIANS(PARAMETERS!$D$9-C10138)/2))))*2*3958.756</f>
        <v>900.6013021660857</v>
      </c>
      <c r="F10138">
        <v>135.22972106934</v>
      </c>
      <c r="G10138">
        <v>171.71925354004</v>
      </c>
      <c r="H10138">
        <v>203.78833007813</v>
      </c>
      <c r="I10138">
        <v>231.97291564941</v>
      </c>
      <c r="J10138">
        <v>264.05892944336</v>
      </c>
      <c r="K10138" s="6">
        <f>IFERROR(EXP(TREND(LN($F$1:$J$1),LN(F10138:J10138),LN(Calculations!$B$3))),0)</f>
        <v>1.482835891770728E-2</v>
      </c>
    </row>
    <row r="10139" spans="1:11" x14ac:dyDescent="0.35">
      <c r="A10139">
        <v>10136</v>
      </c>
      <c r="B10139" t="str">
        <f t="shared" si="158"/>
        <v>27-55</v>
      </c>
      <c r="C10139">
        <v>-54.920864610654</v>
      </c>
      <c r="D10139">
        <v>27.210364474993</v>
      </c>
      <c r="E10139">
        <f>ASIN(SQRT((SIN(RADIANS(PARAMETERS!$D$8-D10139)/2)*SIN(RADIANS(PARAMETERS!$D$8-D10139)/2))+(COS(RADIANS(D10139))*COS(RADIANS(PARAMETERS!$D$8))*SIN(RADIANS(PARAMETERS!$D$9-C10139)/2)*SIN(RADIANS(PARAMETERS!$D$9-C10139)/2))))*2*3958.756</f>
        <v>893.30346398801782</v>
      </c>
      <c r="F10139">
        <v>136.52699279785</v>
      </c>
      <c r="G10139">
        <v>172.5313873291</v>
      </c>
      <c r="H10139">
        <v>204.87403869629</v>
      </c>
      <c r="I10139">
        <v>233.31423950195</v>
      </c>
      <c r="J10139">
        <v>265.7063293457</v>
      </c>
      <c r="K10139" s="6">
        <f>IFERROR(EXP(TREND(LN($F$1:$J$1),LN(F10139:J10139),LN(Calculations!$B$3))),0)</f>
        <v>1.5356208720556512E-2</v>
      </c>
    </row>
    <row r="10140" spans="1:11" x14ac:dyDescent="0.35">
      <c r="A10140">
        <v>10137</v>
      </c>
      <c r="B10140" t="str">
        <f t="shared" si="158"/>
        <v>27-55</v>
      </c>
      <c r="C10140">
        <v>-55.192185945555003</v>
      </c>
      <c r="D10140">
        <v>27.210364474993</v>
      </c>
      <c r="E10140">
        <f>ASIN(SQRT((SIN(RADIANS(PARAMETERS!$D$8-D10140)/2)*SIN(RADIANS(PARAMETERS!$D$8-D10140)/2))+(COS(RADIANS(D10140))*COS(RADIANS(PARAMETERS!$D$8))*SIN(RADIANS(PARAMETERS!$D$9-C10140)/2)*SIN(RADIANS(PARAMETERS!$D$9-C10140)/2))))*2*3958.756</f>
        <v>886.28769759840668</v>
      </c>
      <c r="F10140">
        <v>137.91554260254</v>
      </c>
      <c r="G10140">
        <v>173.42144775391</v>
      </c>
      <c r="H10140">
        <v>206.07968139648</v>
      </c>
      <c r="I10140">
        <v>234.81597900391</v>
      </c>
      <c r="J10140">
        <v>267.56378173828</v>
      </c>
      <c r="K10140" s="6">
        <f>IFERROR(EXP(TREND(LN($F$1:$J$1),LN(F10140:J10140),LN(Calculations!$B$3))),0)</f>
        <v>1.594457263631972E-2</v>
      </c>
    </row>
    <row r="10141" spans="1:11" x14ac:dyDescent="0.35">
      <c r="A10141">
        <v>10138</v>
      </c>
      <c r="B10141" t="str">
        <f t="shared" si="158"/>
        <v>27-55.5</v>
      </c>
      <c r="C10141">
        <v>-55.463507280456</v>
      </c>
      <c r="D10141">
        <v>27.210364474993</v>
      </c>
      <c r="E10141">
        <f>ASIN(SQRT((SIN(RADIANS(PARAMETERS!$D$8-D10141)/2)*SIN(RADIANS(PARAMETERS!$D$8-D10141)/2))+(COS(RADIANS(D10141))*COS(RADIANS(PARAMETERS!$D$8))*SIN(RADIANS(PARAMETERS!$D$9-C10141)/2)*SIN(RADIANS(PARAMETERS!$D$9-C10141)/2))))*2*3958.756</f>
        <v>879.56077425430635</v>
      </c>
      <c r="F10141">
        <v>139.27395629883</v>
      </c>
      <c r="G10141">
        <v>174.2956237793</v>
      </c>
      <c r="H10141">
        <v>207.23431396484</v>
      </c>
      <c r="I10141">
        <v>236.23184204102</v>
      </c>
      <c r="J10141">
        <v>269.2917175293</v>
      </c>
      <c r="K10141" s="6">
        <f>IFERROR(EXP(TREND(LN($F$1:$J$1),LN(F10141:J10141),LN(Calculations!$B$3))),0)</f>
        <v>1.6541664587892416E-2</v>
      </c>
    </row>
    <row r="10142" spans="1:11" x14ac:dyDescent="0.35">
      <c r="A10142">
        <v>10139</v>
      </c>
      <c r="B10142" t="str">
        <f t="shared" si="158"/>
        <v>27-55.5</v>
      </c>
      <c r="C10142">
        <v>-55.734828615357003</v>
      </c>
      <c r="D10142">
        <v>27.210364474993</v>
      </c>
      <c r="E10142">
        <f>ASIN(SQRT((SIN(RADIANS(PARAMETERS!$D$8-D10142)/2)*SIN(RADIANS(PARAMETERS!$D$8-D10142)/2))+(COS(RADIANS(D10142))*COS(RADIANS(PARAMETERS!$D$8))*SIN(RADIANS(PARAMETERS!$D$9-C10142)/2)*SIN(RADIANS(PARAMETERS!$D$9-C10142)/2))))*2*3958.756</f>
        <v>873.12939059693144</v>
      </c>
      <c r="F10142">
        <v>140.69789123535</v>
      </c>
      <c r="G10142">
        <v>175.22256469727</v>
      </c>
      <c r="H10142">
        <v>208.47053527832</v>
      </c>
      <c r="I10142">
        <v>237.75692749023</v>
      </c>
      <c r="J10142">
        <v>271.16253662109</v>
      </c>
      <c r="K10142" s="6">
        <f>IFERROR(EXP(TREND(LN($F$1:$J$1),LN(F10142:J10142),LN(Calculations!$B$3))),0)</f>
        <v>1.7191883530655764E-2</v>
      </c>
    </row>
    <row r="10143" spans="1:11" x14ac:dyDescent="0.35">
      <c r="A10143">
        <v>10140</v>
      </c>
      <c r="B10143" t="str">
        <f t="shared" si="158"/>
        <v>27-56</v>
      </c>
      <c r="C10143">
        <v>-56.006149950257999</v>
      </c>
      <c r="D10143">
        <v>27.210364474993</v>
      </c>
      <c r="E10143">
        <f>ASIN(SQRT((SIN(RADIANS(PARAMETERS!$D$8-D10143)/2)*SIN(RADIANS(PARAMETERS!$D$8-D10143)/2))+(COS(RADIANS(D10143))*COS(RADIANS(PARAMETERS!$D$8))*SIN(RADIANS(PARAMETERS!$D$9-C10143)/2)*SIN(RADIANS(PARAMETERS!$D$9-C10143)/2))))*2*3958.756</f>
        <v>867.00014319238505</v>
      </c>
      <c r="F10143">
        <v>142.19816589355</v>
      </c>
      <c r="G10143">
        <v>176.20918273926</v>
      </c>
      <c r="H10143">
        <v>209.79591369629</v>
      </c>
      <c r="I10143">
        <v>239.3994140625</v>
      </c>
      <c r="J10143">
        <v>273.18524169922</v>
      </c>
      <c r="K10143" s="6">
        <f>IFERROR(EXP(TREND(LN($F$1:$J$1),LN(F10143:J10143),LN(Calculations!$B$3))),0)</f>
        <v>1.7903897942970887E-2</v>
      </c>
    </row>
    <row r="10144" spans="1:11" x14ac:dyDescent="0.35">
      <c r="A10144">
        <v>10141</v>
      </c>
      <c r="B10144" t="str">
        <f t="shared" si="158"/>
        <v>27-56.5</v>
      </c>
      <c r="C10144">
        <v>-56.277471285159002</v>
      </c>
      <c r="D10144">
        <v>27.210364474993</v>
      </c>
      <c r="E10144">
        <f>ASIN(SQRT((SIN(RADIANS(PARAMETERS!$D$8-D10144)/2)*SIN(RADIANS(PARAMETERS!$D$8-D10144)/2))+(COS(RADIANS(D10144))*COS(RADIANS(PARAMETERS!$D$8))*SIN(RADIANS(PARAMETERS!$D$9-C10144)/2)*SIN(RADIANS(PARAMETERS!$D$9-C10144)/2))))*2*3958.756</f>
        <v>861.17950190897056</v>
      </c>
      <c r="F10144">
        <v>143.6728515625</v>
      </c>
      <c r="G10144">
        <v>177.17568969727</v>
      </c>
      <c r="H10144">
        <v>211.06648254395</v>
      </c>
      <c r="I10144">
        <v>240.95274353027</v>
      </c>
      <c r="J10144">
        <v>275.0758972168</v>
      </c>
      <c r="K10144" s="6">
        <f>IFERROR(EXP(TREND(LN($F$1:$J$1),LN(F10144:J10144),LN(Calculations!$B$3))),0)</f>
        <v>1.8631420909376674E-2</v>
      </c>
    </row>
    <row r="10145" spans="1:11" x14ac:dyDescent="0.35">
      <c r="A10145">
        <v>10142</v>
      </c>
      <c r="B10145" t="str">
        <f t="shared" si="158"/>
        <v>27-56.5</v>
      </c>
      <c r="C10145">
        <v>-56.548792620059999</v>
      </c>
      <c r="D10145">
        <v>27.210364474993</v>
      </c>
      <c r="E10145">
        <f>ASIN(SQRT((SIN(RADIANS(PARAMETERS!$D$8-D10145)/2)*SIN(RADIANS(PARAMETERS!$D$8-D10145)/2))+(COS(RADIANS(D10145))*COS(RADIANS(PARAMETERS!$D$8))*SIN(RADIANS(PARAMETERS!$D$9-C10145)/2)*SIN(RADIANS(PARAMETERS!$D$9-C10145)/2))))*2*3958.756</f>
        <v>855.67378229575809</v>
      </c>
      <c r="F10145">
        <v>145.20962524414</v>
      </c>
      <c r="G10145">
        <v>178.18142700195</v>
      </c>
      <c r="H10145">
        <v>212.39422607422</v>
      </c>
      <c r="I10145">
        <v>242.58036804199</v>
      </c>
      <c r="J10145">
        <v>277.06170654297</v>
      </c>
      <c r="K10145" s="6">
        <f>IFERROR(EXP(TREND(LN($F$1:$J$1),LN(F10145:J10145),LN(Calculations!$B$3))),0)</f>
        <v>1.9418337663297085E-2</v>
      </c>
    </row>
    <row r="10146" spans="1:11" x14ac:dyDescent="0.35">
      <c r="A10146">
        <v>10143</v>
      </c>
      <c r="B10146" t="str">
        <f t="shared" si="158"/>
        <v>27-57</v>
      </c>
      <c r="C10146">
        <v>-56.820113954961002</v>
      </c>
      <c r="D10146">
        <v>27.210364474993</v>
      </c>
      <c r="E10146">
        <f>ASIN(SQRT((SIN(RADIANS(PARAMETERS!$D$8-D10146)/2)*SIN(RADIANS(PARAMETERS!$D$8-D10146)/2))+(COS(RADIANS(D10146))*COS(RADIANS(PARAMETERS!$D$8))*SIN(RADIANS(PARAMETERS!$D$9-C10146)/2)*SIN(RADIANS(PARAMETERS!$D$9-C10146)/2))))*2*3958.756</f>
        <v>850.48911715767395</v>
      </c>
      <c r="F10146">
        <v>146.80851745605</v>
      </c>
      <c r="G10146">
        <v>179.22485351563</v>
      </c>
      <c r="H10146">
        <v>213.77447509766</v>
      </c>
      <c r="I10146">
        <v>244.27467346191</v>
      </c>
      <c r="J10146">
        <v>279.13143920898</v>
      </c>
      <c r="K10146" s="6">
        <f>IFERROR(EXP(TREND(LN($F$1:$J$1),LN(F10146:J10146),LN(Calculations!$B$3))),0)</f>
        <v>2.0268907435581289E-2</v>
      </c>
    </row>
    <row r="10147" spans="1:11" x14ac:dyDescent="0.35">
      <c r="A10147">
        <v>10144</v>
      </c>
      <c r="B10147" t="str">
        <f t="shared" si="158"/>
        <v>27-57</v>
      </c>
      <c r="C10147">
        <v>-57.091435289861998</v>
      </c>
      <c r="D10147">
        <v>27.210364474993</v>
      </c>
      <c r="E10147">
        <f>ASIN(SQRT((SIN(RADIANS(PARAMETERS!$D$8-D10147)/2)*SIN(RADIANS(PARAMETERS!$D$8-D10147)/2))+(COS(RADIANS(D10147))*COS(RADIANS(PARAMETERS!$D$8))*SIN(RADIANS(PARAMETERS!$D$9-C10147)/2)*SIN(RADIANS(PARAMETERS!$D$9-C10147)/2))))*2*3958.756</f>
        <v>845.63142755245451</v>
      </c>
      <c r="F10147">
        <v>148.39683532715</v>
      </c>
      <c r="G10147">
        <v>180.25045776367</v>
      </c>
      <c r="H10147">
        <v>215.11112976074</v>
      </c>
      <c r="I10147">
        <v>245.90003967285</v>
      </c>
      <c r="J10147">
        <v>281.10079956055</v>
      </c>
      <c r="K10147" s="6">
        <f>IFERROR(EXP(TREND(LN($F$1:$J$1),LN(F10147:J10147),LN(Calculations!$B$3))),0)</f>
        <v>2.1148617185849775E-2</v>
      </c>
    </row>
    <row r="10148" spans="1:11" x14ac:dyDescent="0.35">
      <c r="A10148">
        <v>10145</v>
      </c>
      <c r="B10148" t="str">
        <f t="shared" si="158"/>
        <v>27-57.5</v>
      </c>
      <c r="C10148">
        <v>-57.362756624763001</v>
      </c>
      <c r="D10148">
        <v>27.210364474993</v>
      </c>
      <c r="E10148">
        <f>ASIN(SQRT((SIN(RADIANS(PARAMETERS!$D$8-D10148)/2)*SIN(RADIANS(PARAMETERS!$D$8-D10148)/2))+(COS(RADIANS(D10148))*COS(RADIANS(PARAMETERS!$D$8))*SIN(RADIANS(PARAMETERS!$D$9-C10148)/2)*SIN(RADIANS(PARAMETERS!$D$9-C10148)/2))))*2*3958.756</f>
        <v>841.10639346343623</v>
      </c>
      <c r="F10148">
        <v>150.05513000488</v>
      </c>
      <c r="G10148">
        <v>181.31196594238</v>
      </c>
      <c r="H10148">
        <v>216.50523376465</v>
      </c>
      <c r="I10148">
        <v>247.60375976563</v>
      </c>
      <c r="J10148">
        <v>283.17425537109</v>
      </c>
      <c r="K10148" s="6">
        <f>IFERROR(EXP(TREND(LN($F$1:$J$1),LN(F10148:J10148),LN(Calculations!$B$3))),0)</f>
        <v>2.2101865816457171E-2</v>
      </c>
    </row>
    <row r="10149" spans="1:11" x14ac:dyDescent="0.35">
      <c r="A10149">
        <v>10146</v>
      </c>
      <c r="B10149" t="str">
        <f t="shared" si="158"/>
        <v>27-57.5</v>
      </c>
      <c r="C10149">
        <v>-57.634077959663998</v>
      </c>
      <c r="D10149">
        <v>27.210364474993</v>
      </c>
      <c r="E10149">
        <f>ASIN(SQRT((SIN(RADIANS(PARAMETERS!$D$8-D10149)/2)*SIN(RADIANS(PARAMETERS!$D$8-D10149)/2))+(COS(RADIANS(D10149))*COS(RADIANS(PARAMETERS!$D$8))*SIN(RADIANS(PARAMETERS!$D$9-C10149)/2)*SIN(RADIANS(PARAMETERS!$D$9-C10149)/2))))*2*3958.756</f>
        <v>836.91942442844004</v>
      </c>
      <c r="F10149">
        <v>151.76153564453</v>
      </c>
      <c r="G10149">
        <v>182.39237976074</v>
      </c>
      <c r="H10149">
        <v>217.92596435547</v>
      </c>
      <c r="I10149">
        <v>249.34161376953</v>
      </c>
      <c r="J10149">
        <v>285.29107666016</v>
      </c>
      <c r="K10149" s="6">
        <f>IFERROR(EXP(TREND(LN($F$1:$J$1),LN(F10149:J10149),LN(Calculations!$B$3))),0)</f>
        <v>2.3121674232923675E-2</v>
      </c>
    </row>
    <row r="10150" spans="1:11" x14ac:dyDescent="0.35">
      <c r="A10150">
        <v>10147</v>
      </c>
      <c r="B10150" t="str">
        <f t="shared" si="158"/>
        <v>27-58</v>
      </c>
      <c r="C10150">
        <v>-57.905399294565001</v>
      </c>
      <c r="D10150">
        <v>27.210364474993</v>
      </c>
      <c r="E10150">
        <f>ASIN(SQRT((SIN(RADIANS(PARAMETERS!$D$8-D10150)/2)*SIN(RADIANS(PARAMETERS!$D$8-D10150)/2))+(COS(RADIANS(D10150))*COS(RADIANS(PARAMETERS!$D$8))*SIN(RADIANS(PARAMETERS!$D$9-C10150)/2)*SIN(RADIANS(PARAMETERS!$D$9-C10150)/2))))*2*3958.756</f>
        <v>833.0756304279239</v>
      </c>
      <c r="F10150">
        <v>153.41168212891</v>
      </c>
      <c r="G10150">
        <v>183.42071533203</v>
      </c>
      <c r="H10150">
        <v>219.26010131836</v>
      </c>
      <c r="I10150">
        <v>250.9593963623</v>
      </c>
      <c r="J10150">
        <v>287.24664306641</v>
      </c>
      <c r="K10150" s="6">
        <f>IFERROR(EXP(TREND(LN($F$1:$J$1),LN(F10150:J10150),LN(Calculations!$B$3))),0)</f>
        <v>2.4150127619057774E-2</v>
      </c>
    </row>
    <row r="10151" spans="1:11" x14ac:dyDescent="0.35">
      <c r="A10151">
        <v>10148</v>
      </c>
      <c r="B10151" t="str">
        <f t="shared" si="158"/>
        <v>27-58</v>
      </c>
      <c r="C10151">
        <v>-58.176720629465002</v>
      </c>
      <c r="D10151">
        <v>27.210364474993</v>
      </c>
      <c r="E10151">
        <f>ASIN(SQRT((SIN(RADIANS(PARAMETERS!$D$8-D10151)/2)*SIN(RADIANS(PARAMETERS!$D$8-D10151)/2))+(COS(RADIANS(D10151))*COS(RADIANS(PARAMETERS!$D$8))*SIN(RADIANS(PARAMETERS!$D$9-C10151)/2)*SIN(RADIANS(PARAMETERS!$D$9-C10151)/2))))*2*3958.756</f>
        <v>829.57979335420794</v>
      </c>
      <c r="F10151">
        <v>155.11767578125</v>
      </c>
      <c r="G10151">
        <v>184.49446105957</v>
      </c>
      <c r="H10151">
        <v>220.669921875</v>
      </c>
      <c r="I10151">
        <v>252.68229675293</v>
      </c>
      <c r="J10151">
        <v>289.34365844727</v>
      </c>
      <c r="K10151" s="6">
        <f>IFERROR(EXP(TREND(LN($F$1:$J$1),LN(F10151:J10151),LN(Calculations!$B$3))),0)</f>
        <v>2.5255584884528576E-2</v>
      </c>
    </row>
    <row r="10152" spans="1:11" x14ac:dyDescent="0.35">
      <c r="A10152">
        <v>10149</v>
      </c>
      <c r="B10152" t="str">
        <f t="shared" si="158"/>
        <v>27-58.5</v>
      </c>
      <c r="C10152">
        <v>-58.448041964365999</v>
      </c>
      <c r="D10152">
        <v>27.210364474993</v>
      </c>
      <c r="E10152">
        <f>ASIN(SQRT((SIN(RADIANS(PARAMETERS!$D$8-D10152)/2)*SIN(RADIANS(PARAMETERS!$D$8-D10152)/2))+(COS(RADIANS(D10152))*COS(RADIANS(PARAMETERS!$D$8))*SIN(RADIANS(PARAMETERS!$D$9-C10152)/2)*SIN(RADIANS(PARAMETERS!$D$9-C10152)/2))))*2*3958.756</f>
        <v>826.43633939679262</v>
      </c>
      <c r="F10152">
        <v>156.8176574707</v>
      </c>
      <c r="G10152">
        <v>185.57824707031</v>
      </c>
      <c r="H10152">
        <v>222.0915222168</v>
      </c>
      <c r="I10152">
        <v>254.41857910156</v>
      </c>
      <c r="J10152">
        <v>291.45593261719</v>
      </c>
      <c r="K10152" s="6">
        <f>IFERROR(EXP(TREND(LN($F$1:$J$1),LN(F10152:J10152),LN(Calculations!$B$3))),0)</f>
        <v>2.6405320220980116E-2</v>
      </c>
    </row>
    <row r="10153" spans="1:11" x14ac:dyDescent="0.35">
      <c r="A10153">
        <v>10150</v>
      </c>
      <c r="B10153" t="str">
        <f t="shared" si="158"/>
        <v>27-58.5</v>
      </c>
      <c r="C10153">
        <v>-58.719363299267002</v>
      </c>
      <c r="D10153">
        <v>27.210364474993</v>
      </c>
      <c r="E10153">
        <f>ASIN(SQRT((SIN(RADIANS(PARAMETERS!$D$8-D10153)/2)*SIN(RADIANS(PARAMETERS!$D$8-D10153)/2))+(COS(RADIANS(D10153))*COS(RADIANS(PARAMETERS!$D$8))*SIN(RADIANS(PARAMETERS!$D$9-C10153)/2)*SIN(RADIANS(PARAMETERS!$D$9-C10153)/2))))*2*3958.756</f>
        <v>823.64931268628311</v>
      </c>
      <c r="F10153">
        <v>158.39656066895</v>
      </c>
      <c r="G10153">
        <v>186.58442687988</v>
      </c>
      <c r="H10153">
        <v>223.3828125</v>
      </c>
      <c r="I10153">
        <v>255.97308349609</v>
      </c>
      <c r="J10153">
        <v>293.32272338867</v>
      </c>
      <c r="K10153" s="6">
        <f>IFERROR(EXP(TREND(LN($F$1:$J$1),LN(F10153:J10153),LN(Calculations!$B$3))),0)</f>
        <v>2.7524666947524264E-2</v>
      </c>
    </row>
    <row r="10154" spans="1:11" x14ac:dyDescent="0.35">
      <c r="A10154">
        <v>10151</v>
      </c>
      <c r="B10154" t="str">
        <f t="shared" si="158"/>
        <v>27-59</v>
      </c>
      <c r="C10154">
        <v>-58.990684634167998</v>
      </c>
      <c r="D10154">
        <v>27.210364474993</v>
      </c>
      <c r="E10154">
        <f>ASIN(SQRT((SIN(RADIANS(PARAMETERS!$D$8-D10154)/2)*SIN(RADIANS(PARAMETERS!$D$8-D10154)/2))+(COS(RADIANS(D10154))*COS(RADIANS(PARAMETERS!$D$8))*SIN(RADIANS(PARAMETERS!$D$9-C10154)/2)*SIN(RADIANS(PARAMETERS!$D$9-C10154)/2))))*2*3958.756</f>
        <v>821.22235053931604</v>
      </c>
      <c r="F10154">
        <v>159.96153259277</v>
      </c>
      <c r="G10154">
        <v>187.62120056152</v>
      </c>
      <c r="H10154">
        <v>224.72937011719</v>
      </c>
      <c r="I10154">
        <v>257.60708618164</v>
      </c>
      <c r="J10154">
        <v>295.29913330078</v>
      </c>
      <c r="K10154" s="6">
        <f>IFERROR(EXP(TREND(LN($F$1:$J$1),LN(F10154:J10154),LN(Calculations!$B$3))),0)</f>
        <v>2.8678173765323181E-2</v>
      </c>
    </row>
    <row r="10155" spans="1:11" x14ac:dyDescent="0.35">
      <c r="A10155">
        <v>10152</v>
      </c>
      <c r="B10155" t="str">
        <f t="shared" si="158"/>
        <v>27-59.5</v>
      </c>
      <c r="C10155">
        <v>-59.262005969069001</v>
      </c>
      <c r="D10155">
        <v>27.210364474993</v>
      </c>
      <c r="E10155">
        <f>ASIN(SQRT((SIN(RADIANS(PARAMETERS!$D$8-D10155)/2)*SIN(RADIANS(PARAMETERS!$D$8-D10155)/2))+(COS(RADIANS(D10155))*COS(RADIANS(PARAMETERS!$D$8))*SIN(RADIANS(PARAMETERS!$D$9-C10155)/2)*SIN(RADIANS(PARAMETERS!$D$9-C10155)/2))))*2*3958.756</f>
        <v>819.15866064032775</v>
      </c>
      <c r="F10155">
        <v>161.45826721191</v>
      </c>
      <c r="G10155">
        <v>188.64204406738</v>
      </c>
      <c r="H10155">
        <v>226.05230712891</v>
      </c>
      <c r="I10155">
        <v>259.21014404297</v>
      </c>
      <c r="J10155">
        <v>297.23565673828</v>
      </c>
      <c r="K10155" s="6">
        <f>IFERROR(EXP(TREND(LN($F$1:$J$1),LN(F10155:J10155),LN(Calculations!$B$3))),0)</f>
        <v>2.9827688435362289E-2</v>
      </c>
    </row>
    <row r="10156" spans="1:11" x14ac:dyDescent="0.35">
      <c r="A10156">
        <v>10153</v>
      </c>
      <c r="B10156" t="str">
        <f t="shared" si="158"/>
        <v>27-59.5</v>
      </c>
      <c r="C10156">
        <v>-59.533327303969998</v>
      </c>
      <c r="D10156">
        <v>27.210364474993</v>
      </c>
      <c r="E10156">
        <f>ASIN(SQRT((SIN(RADIANS(PARAMETERS!$D$8-D10156)/2)*SIN(RADIANS(PARAMETERS!$D$8-D10156)/2))+(COS(RADIANS(D10156))*COS(RADIANS(PARAMETERS!$D$8))*SIN(RADIANS(PARAMETERS!$D$9-C10156)/2)*SIN(RADIANS(PARAMETERS!$D$9-C10156)/2))))*2*3958.756</f>
        <v>817.46100048098219</v>
      </c>
      <c r="F10156">
        <v>162.81636047363</v>
      </c>
      <c r="G10156">
        <v>189.56410217285</v>
      </c>
      <c r="H10156">
        <v>227.21870422363</v>
      </c>
      <c r="I10156">
        <v>260.60064697266</v>
      </c>
      <c r="J10156">
        <v>298.890625</v>
      </c>
      <c r="K10156" s="6">
        <f>IFERROR(EXP(TREND(LN($F$1:$J$1),LN(F10156:J10156),LN(Calculations!$B$3))),0)</f>
        <v>3.0917952190842375E-2</v>
      </c>
    </row>
    <row r="10157" spans="1:11" x14ac:dyDescent="0.35">
      <c r="A10157">
        <v>10154</v>
      </c>
      <c r="B10157" t="str">
        <f t="shared" si="158"/>
        <v>27-60</v>
      </c>
      <c r="C10157">
        <v>-59.804648638871001</v>
      </c>
      <c r="D10157">
        <v>27.210364474993</v>
      </c>
      <c r="E10157">
        <f>ASIN(SQRT((SIN(RADIANS(PARAMETERS!$D$8-D10157)/2)*SIN(RADIANS(PARAMETERS!$D$8-D10157)/2))+(COS(RADIANS(D10157))*COS(RADIANS(PARAMETERS!$D$8))*SIN(RADIANS(PARAMETERS!$D$9-C10157)/2)*SIN(RADIANS(PARAMETERS!$D$9-C10157)/2))))*2*3958.756</f>
        <v>816.13165935569316</v>
      </c>
      <c r="F10157">
        <v>164.13162231445</v>
      </c>
      <c r="G10157">
        <v>190.48426818848</v>
      </c>
      <c r="H10157">
        <v>228.39518737793</v>
      </c>
      <c r="I10157">
        <v>262.01336669922</v>
      </c>
      <c r="J10157">
        <v>300.58319091797</v>
      </c>
      <c r="K10157" s="6">
        <f>IFERROR(EXP(TREND(LN($F$1:$J$1),LN(F10157:J10157),LN(Calculations!$B$3))),0)</f>
        <v>3.2007387907501787E-2</v>
      </c>
    </row>
    <row r="10158" spans="1:11" x14ac:dyDescent="0.35">
      <c r="A10158">
        <v>10155</v>
      </c>
      <c r="B10158" t="str">
        <f t="shared" si="158"/>
        <v>27-60</v>
      </c>
      <c r="C10158">
        <v>-60.075969973771997</v>
      </c>
      <c r="D10158">
        <v>27.210364474993</v>
      </c>
      <c r="E10158">
        <f>ASIN(SQRT((SIN(RADIANS(PARAMETERS!$D$8-D10158)/2)*SIN(RADIANS(PARAMETERS!$D$8-D10158)/2))+(COS(RADIANS(D10158))*COS(RADIANS(PARAMETERS!$D$8))*SIN(RADIANS(PARAMETERS!$D$9-C10158)/2)*SIN(RADIANS(PARAMETERS!$D$9-C10158)/2))))*2*3958.756</f>
        <v>815.1724431816308</v>
      </c>
      <c r="F10158">
        <v>165.3579864502</v>
      </c>
      <c r="G10158">
        <v>191.37005615234</v>
      </c>
      <c r="H10158">
        <v>229.52740478516</v>
      </c>
      <c r="I10158">
        <v>263.37265014648</v>
      </c>
      <c r="J10158">
        <v>302.21142578125</v>
      </c>
      <c r="K10158" s="6">
        <f>IFERROR(EXP(TREND(LN($F$1:$J$1),LN(F10158:J10158),LN(Calculations!$B$3))),0)</f>
        <v>3.3058936599155778E-2</v>
      </c>
    </row>
    <row r="10159" spans="1:11" x14ac:dyDescent="0.35">
      <c r="A10159">
        <v>10156</v>
      </c>
      <c r="B10159" t="str">
        <f t="shared" si="158"/>
        <v>27-60.5</v>
      </c>
      <c r="C10159">
        <v>-60.347291308673</v>
      </c>
      <c r="D10159">
        <v>27.210364474993</v>
      </c>
      <c r="E10159">
        <f>ASIN(SQRT((SIN(RADIANS(PARAMETERS!$D$8-D10159)/2)*SIN(RADIANS(PARAMETERS!$D$8-D10159)/2))+(COS(RADIANS(D10159))*COS(RADIANS(PARAMETERS!$D$8))*SIN(RADIANS(PARAMETERS!$D$9-C10159)/2)*SIN(RADIANS(PARAMETERS!$D$9-C10159)/2))))*2*3958.756</f>
        <v>814.58466237454877</v>
      </c>
      <c r="F10159">
        <v>166.45346069336</v>
      </c>
      <c r="G10159">
        <v>192.17842102051</v>
      </c>
      <c r="H10159">
        <v>230.54307556152</v>
      </c>
      <c r="I10159">
        <v>264.57769775391</v>
      </c>
      <c r="J10159">
        <v>303.63925170898</v>
      </c>
      <c r="K10159" s="6">
        <f>IFERROR(EXP(TREND(LN($F$1:$J$1),LN(F10159:J10159),LN(Calculations!$B$3))),0)</f>
        <v>3.4036802329555534E-2</v>
      </c>
    </row>
    <row r="10160" spans="1:11" x14ac:dyDescent="0.35">
      <c r="A10160">
        <v>10157</v>
      </c>
      <c r="B10160" t="str">
        <f t="shared" si="158"/>
        <v>27-60.5</v>
      </c>
      <c r="C10160">
        <v>-60.618612643573996</v>
      </c>
      <c r="D10160">
        <v>27.210364474993</v>
      </c>
      <c r="E10160">
        <f>ASIN(SQRT((SIN(RADIANS(PARAMETERS!$D$8-D10160)/2)*SIN(RADIANS(PARAMETERS!$D$8-D10160)/2))+(COS(RADIANS(D10160))*COS(RADIANS(PARAMETERS!$D$8))*SIN(RADIANS(PARAMETERS!$D$9-C10160)/2)*SIN(RADIANS(PARAMETERS!$D$9-C10160)/2))))*2*3958.756</f>
        <v>814.3691229684747</v>
      </c>
      <c r="F10160">
        <v>167.48092651367</v>
      </c>
      <c r="G10160">
        <v>192.97940063477</v>
      </c>
      <c r="H10160">
        <v>231.56034851074</v>
      </c>
      <c r="I10160">
        <v>265.79364013672</v>
      </c>
      <c r="J10160">
        <v>305.08984375</v>
      </c>
      <c r="K10160" s="6">
        <f>IFERROR(EXP(TREND(LN($F$1:$J$1),LN(F10160:J10160),LN(Calculations!$B$3))),0)</f>
        <v>3.497910263485389E-2</v>
      </c>
    </row>
    <row r="10161" spans="1:11" x14ac:dyDescent="0.35">
      <c r="A10161">
        <v>10158</v>
      </c>
      <c r="B10161" t="str">
        <f t="shared" si="158"/>
        <v>27-61</v>
      </c>
      <c r="C10161">
        <v>-60.889933978475</v>
      </c>
      <c r="D10161">
        <v>27.210364474993</v>
      </c>
      <c r="E10161">
        <f>ASIN(SQRT((SIN(RADIANS(PARAMETERS!$D$8-D10161)/2)*SIN(RADIANS(PARAMETERS!$D$8-D10161)/2))+(COS(RADIANS(D10161))*COS(RADIANS(PARAMETERS!$D$8))*SIN(RADIANS(PARAMETERS!$D$9-C10161)/2)*SIN(RADIANS(PARAMETERS!$D$9-C10161)/2))))*2*3958.756</f>
        <v>814.52612111881876</v>
      </c>
      <c r="F10161">
        <v>168.39100646973</v>
      </c>
      <c r="G10161">
        <v>193.74114990234</v>
      </c>
      <c r="H10161">
        <v>232.52871704102</v>
      </c>
      <c r="I10161">
        <v>266.95190429688</v>
      </c>
      <c r="J10161">
        <v>306.47256469727</v>
      </c>
      <c r="K10161" s="6">
        <f>IFERROR(EXP(TREND(LN($F$1:$J$1),LN(F10161:J10161),LN(Calculations!$B$3))),0)</f>
        <v>3.584139441337459E-2</v>
      </c>
    </row>
    <row r="10162" spans="1:11" x14ac:dyDescent="0.35">
      <c r="A10162">
        <v>10159</v>
      </c>
      <c r="B10162" t="str">
        <f t="shared" si="158"/>
        <v>27-61</v>
      </c>
      <c r="C10162">
        <v>-61.161255313376003</v>
      </c>
      <c r="D10162">
        <v>27.210364474993</v>
      </c>
      <c r="E10162">
        <f>ASIN(SQRT((SIN(RADIANS(PARAMETERS!$D$8-D10162)/2)*SIN(RADIANS(PARAMETERS!$D$8-D10162)/2))+(COS(RADIANS(D10162))*COS(RADIANS(PARAMETERS!$D$8))*SIN(RADIANS(PARAMETERS!$D$9-C10162)/2)*SIN(RADIANS(PARAMETERS!$D$9-C10162)/2))))*2*3958.756</f>
        <v>815.05544107605579</v>
      </c>
      <c r="F10162">
        <v>169.16195678711</v>
      </c>
      <c r="G10162">
        <v>194.4446105957</v>
      </c>
      <c r="H10162">
        <v>233.41583251953</v>
      </c>
      <c r="I10162">
        <v>268.00717163086</v>
      </c>
      <c r="J10162">
        <v>307.72601318359</v>
      </c>
      <c r="K10162" s="6">
        <f>IFERROR(EXP(TREND(LN($F$1:$J$1),LN(F10162:J10162),LN(Calculations!$B$3))),0)</f>
        <v>3.6600910116442474E-2</v>
      </c>
    </row>
    <row r="10163" spans="1:11" x14ac:dyDescent="0.35">
      <c r="A10163">
        <v>10160</v>
      </c>
      <c r="B10163" t="str">
        <f t="shared" si="158"/>
        <v>27-61.5</v>
      </c>
      <c r="C10163">
        <v>-61.432576648276999</v>
      </c>
      <c r="D10163">
        <v>27.210364474993</v>
      </c>
      <c r="E10163">
        <f>ASIN(SQRT((SIN(RADIANS(PARAMETERS!$D$8-D10163)/2)*SIN(RADIANS(PARAMETERS!$D$8-D10163)/2))+(COS(RADIANS(D10163))*COS(RADIANS(PARAMETERS!$D$8))*SIN(RADIANS(PARAMETERS!$D$9-C10163)/2)*SIN(RADIANS(PARAMETERS!$D$9-C10163)/2))))*2*3958.756</f>
        <v>815.95635666225144</v>
      </c>
      <c r="F10163">
        <v>169.88592529297</v>
      </c>
      <c r="G10163">
        <v>195.17376708984</v>
      </c>
      <c r="H10163">
        <v>234.35235595703</v>
      </c>
      <c r="I10163">
        <v>269.1354675293</v>
      </c>
      <c r="J10163">
        <v>309.08218383789</v>
      </c>
      <c r="K10163" s="6">
        <f>IFERROR(EXP(TREND(LN($F$1:$J$1),LN(F10163:J10163),LN(Calculations!$B$3))),0)</f>
        <v>3.7327029713418468E-2</v>
      </c>
    </row>
    <row r="10164" spans="1:11" x14ac:dyDescent="0.35">
      <c r="A10164">
        <v>10161</v>
      </c>
      <c r="B10164" t="str">
        <f t="shared" si="158"/>
        <v>27-61.5</v>
      </c>
      <c r="C10164">
        <v>-61.703897983178003</v>
      </c>
      <c r="D10164">
        <v>27.210364474993</v>
      </c>
      <c r="E10164">
        <f>ASIN(SQRT((SIN(RADIANS(PARAMETERS!$D$8-D10164)/2)*SIN(RADIANS(PARAMETERS!$D$8-D10164)/2))+(COS(RADIANS(D10164))*COS(RADIANS(PARAMETERS!$D$8))*SIN(RADIANS(PARAMETERS!$D$9-C10164)/2)*SIN(RADIANS(PARAMETERS!$D$9-C10164)/2))))*2*3958.756</f>
        <v>817.227636226914</v>
      </c>
      <c r="F10164">
        <v>170.53021240234</v>
      </c>
      <c r="G10164">
        <v>195.89027404785</v>
      </c>
      <c r="H10164">
        <v>235.27897644043</v>
      </c>
      <c r="I10164">
        <v>270.25720214844</v>
      </c>
      <c r="J10164">
        <v>310.43655395508</v>
      </c>
      <c r="K10164" s="6">
        <f>IFERROR(EXP(TREND(LN($F$1:$J$1),LN(F10164:J10164),LN(Calculations!$B$3))),0)</f>
        <v>3.7988819746523801E-2</v>
      </c>
    </row>
    <row r="10165" spans="1:11" x14ac:dyDescent="0.35">
      <c r="A10165">
        <v>10162</v>
      </c>
      <c r="B10165" t="str">
        <f t="shared" si="158"/>
        <v>27-62</v>
      </c>
      <c r="C10165">
        <v>-61.975219318078999</v>
      </c>
      <c r="D10165">
        <v>27.210364474993</v>
      </c>
      <c r="E10165">
        <f>ASIN(SQRT((SIN(RADIANS(PARAMETERS!$D$8-D10165)/2)*SIN(RADIANS(PARAMETERS!$D$8-D10165)/2))+(COS(RADIANS(D10165))*COS(RADIANS(PARAMETERS!$D$8))*SIN(RADIANS(PARAMETERS!$D$9-C10165)/2)*SIN(RADIANS(PARAMETERS!$D$9-C10165)/2))))*2*3958.756</f>
        <v>818.86755100350911</v>
      </c>
      <c r="F10165">
        <v>171.11099243164</v>
      </c>
      <c r="G10165">
        <v>196.59274291992</v>
      </c>
      <c r="H10165">
        <v>236.19371032715</v>
      </c>
      <c r="I10165">
        <v>271.36978149414</v>
      </c>
      <c r="J10165">
        <v>311.78573608398</v>
      </c>
      <c r="K10165" s="6">
        <f>IFERROR(EXP(TREND(LN($F$1:$J$1),LN(F10165:J10165),LN(Calculations!$B$3))),0)</f>
        <v>3.8596358863114771E-2</v>
      </c>
    </row>
    <row r="10166" spans="1:11" x14ac:dyDescent="0.35">
      <c r="A10166">
        <v>10163</v>
      </c>
      <c r="B10166" t="str">
        <f t="shared" si="158"/>
        <v>27-62</v>
      </c>
      <c r="C10166">
        <v>-62.246540652980002</v>
      </c>
      <c r="D10166">
        <v>27.210364474993</v>
      </c>
      <c r="E10166">
        <f>ASIN(SQRT((SIN(RADIANS(PARAMETERS!$D$8-D10166)/2)*SIN(RADIANS(PARAMETERS!$D$8-D10166)/2))+(COS(RADIANS(D10166))*COS(RADIANS(PARAMETERS!$D$8))*SIN(RADIANS(PARAMETERS!$D$9-C10166)/2)*SIN(RADIANS(PARAMETERS!$D$9-C10166)/2))))*2*3958.756</f>
        <v>820.87388673510168</v>
      </c>
      <c r="F10166">
        <v>171.73901367188</v>
      </c>
      <c r="G10166">
        <v>197.38638305664</v>
      </c>
      <c r="H10166">
        <v>237.26222229004</v>
      </c>
      <c r="I10166">
        <v>272.69781494141</v>
      </c>
      <c r="J10166">
        <v>313.42727661133</v>
      </c>
      <c r="K10166" s="6">
        <f>IFERROR(EXP(TREND(LN($F$1:$J$1),LN(F10166:J10166),LN(Calculations!$B$3))),0)</f>
        <v>3.9238549158581042E-2</v>
      </c>
    </row>
    <row r="10167" spans="1:11" x14ac:dyDescent="0.35">
      <c r="A10167">
        <v>10164</v>
      </c>
      <c r="B10167" t="str">
        <f t="shared" si="158"/>
        <v>27-62.5</v>
      </c>
      <c r="C10167">
        <v>-62.517861987880998</v>
      </c>
      <c r="D10167">
        <v>27.210364474993</v>
      </c>
      <c r="E10167">
        <f>ASIN(SQRT((SIN(RADIANS(PARAMETERS!$D$8-D10167)/2)*SIN(RADIANS(PARAMETERS!$D$8-D10167)/2))+(COS(RADIANS(D10167))*COS(RADIANS(PARAMETERS!$D$8))*SIN(RADIANS(PARAMETERS!$D$9-C10167)/2)*SIN(RADIANS(PARAMETERS!$D$9-C10167)/2))))*2*3958.756</f>
        <v>823.24395838838007</v>
      </c>
      <c r="F10167">
        <v>172.37786865234</v>
      </c>
      <c r="G10167">
        <v>198.19886779785</v>
      </c>
      <c r="H10167">
        <v>238.36373901367</v>
      </c>
      <c r="I10167">
        <v>274.0729675293</v>
      </c>
      <c r="J10167">
        <v>315.13381958008</v>
      </c>
      <c r="K10167" s="6">
        <f>IFERROR(EXP(TREND(LN($F$1:$J$1),LN(F10167:J10167),LN(Calculations!$B$3))),0)</f>
        <v>3.9891791167321118E-2</v>
      </c>
    </row>
    <row r="10168" spans="1:11" x14ac:dyDescent="0.35">
      <c r="A10168">
        <v>10165</v>
      </c>
      <c r="B10168" t="str">
        <f t="shared" si="158"/>
        <v>27-63</v>
      </c>
      <c r="C10168">
        <v>-62.789183322782002</v>
      </c>
      <c r="D10168">
        <v>27.210364474993</v>
      </c>
      <c r="E10168">
        <f>ASIN(SQRT((SIN(RADIANS(PARAMETERS!$D$8-D10168)/2)*SIN(RADIANS(PARAMETERS!$D$8-D10168)/2))+(COS(RADIANS(D10168))*COS(RADIANS(PARAMETERS!$D$8))*SIN(RADIANS(PARAMETERS!$D$9-C10168)/2)*SIN(RADIANS(PARAMETERS!$D$9-C10168)/2))))*2*3958.756</f>
        <v>825.97462773114955</v>
      </c>
      <c r="F10168">
        <v>173.0228729248</v>
      </c>
      <c r="G10168">
        <v>199.01997375488</v>
      </c>
      <c r="H10168">
        <v>239.47816467285</v>
      </c>
      <c r="I10168">
        <v>275.46520996094</v>
      </c>
      <c r="J10168">
        <v>316.86260986328</v>
      </c>
      <c r="K10168" s="6">
        <f>IFERROR(EXP(TREND(LN($F$1:$J$1),LN(F10168:J10168),LN(Calculations!$B$3))),0)</f>
        <v>4.0555621542558512E-2</v>
      </c>
    </row>
    <row r="10169" spans="1:11" x14ac:dyDescent="0.35">
      <c r="A10169">
        <v>10166</v>
      </c>
      <c r="B10169" t="str">
        <f t="shared" si="158"/>
        <v>27-63</v>
      </c>
      <c r="C10169">
        <v>-63.060504657682998</v>
      </c>
      <c r="D10169">
        <v>27.210364474993</v>
      </c>
      <c r="E10169">
        <f>ASIN(SQRT((SIN(RADIANS(PARAMETERS!$D$8-D10169)/2)*SIN(RADIANS(PARAMETERS!$D$8-D10169)/2))+(COS(RADIANS(D10169))*COS(RADIANS(PARAMETERS!$D$8))*SIN(RADIANS(PARAMETERS!$D$9-C10169)/2)*SIN(RADIANS(PARAMETERS!$D$9-C10169)/2))))*2*3958.756</f>
        <v>829.06232351027211</v>
      </c>
      <c r="F10169">
        <v>173.74444580078</v>
      </c>
      <c r="G10169">
        <v>199.955078125</v>
      </c>
      <c r="H10169">
        <v>240.77117919922</v>
      </c>
      <c r="I10169">
        <v>277.09906005859</v>
      </c>
      <c r="J10169">
        <v>318.91104125977</v>
      </c>
      <c r="K10169" s="6">
        <f>IFERROR(EXP(TREND(LN($F$1:$J$1),LN(F10169:J10169),LN(Calculations!$B$3))),0)</f>
        <v>4.1286645114228422E-2</v>
      </c>
    </row>
    <row r="10170" spans="1:11" x14ac:dyDescent="0.35">
      <c r="A10170">
        <v>10167</v>
      </c>
      <c r="B10170" t="str">
        <f t="shared" si="158"/>
        <v>27-63.5</v>
      </c>
      <c r="C10170">
        <v>-63.331825992584001</v>
      </c>
      <c r="D10170">
        <v>27.210364474993</v>
      </c>
      <c r="E10170">
        <f>ASIN(SQRT((SIN(RADIANS(PARAMETERS!$D$8-D10170)/2)*SIN(RADIANS(PARAMETERS!$D$8-D10170)/2))+(COS(RADIANS(D10170))*COS(RADIANS(PARAMETERS!$D$8))*SIN(RADIANS(PARAMETERS!$D$9-C10170)/2)*SIN(RADIANS(PARAMETERS!$D$9-C10170)/2))))*2*3958.756</f>
        <v>832.50306393586993</v>
      </c>
      <c r="F10170">
        <v>174.4789276123</v>
      </c>
      <c r="G10170">
        <v>200.90391540527</v>
      </c>
      <c r="H10170">
        <v>242.07885742188</v>
      </c>
      <c r="I10170">
        <v>278.74816894531</v>
      </c>
      <c r="J10170">
        <v>320.97512817383</v>
      </c>
      <c r="K10170" s="6">
        <f>IFERROR(EXP(TREND(LN($F$1:$J$1),LN(F10170:J10170),LN(Calculations!$B$3))),0)</f>
        <v>4.2039613790037907E-2</v>
      </c>
    </row>
    <row r="10171" spans="1:11" x14ac:dyDescent="0.35">
      <c r="A10171">
        <v>10168</v>
      </c>
      <c r="B10171" t="str">
        <f t="shared" si="158"/>
        <v>27-63.5</v>
      </c>
      <c r="C10171">
        <v>-63.603147327484997</v>
      </c>
      <c r="D10171">
        <v>27.210364474993</v>
      </c>
      <c r="E10171">
        <f>ASIN(SQRT((SIN(RADIANS(PARAMETERS!$D$8-D10171)/2)*SIN(RADIANS(PARAMETERS!$D$8-D10171)/2))+(COS(RADIANS(D10171))*COS(RADIANS(PARAMETERS!$D$8))*SIN(RADIANS(PARAMETERS!$D$9-C10171)/2)*SIN(RADIANS(PARAMETERS!$D$9-C10171)/2))))*2*3958.756</f>
        <v>836.29248115390385</v>
      </c>
      <c r="F10171">
        <v>175.20753479004</v>
      </c>
      <c r="G10171">
        <v>201.83731079102</v>
      </c>
      <c r="H10171">
        <v>243.35406494141</v>
      </c>
      <c r="I10171">
        <v>280.34768676758</v>
      </c>
      <c r="J10171">
        <v>322.96801757813</v>
      </c>
      <c r="K10171" s="6">
        <f>IFERROR(EXP(TREND(LN($F$1:$J$1),LN(F10171:J10171),LN(Calculations!$B$3))),0)</f>
        <v>4.2801293374803318E-2</v>
      </c>
    </row>
    <row r="10172" spans="1:11" x14ac:dyDescent="0.35">
      <c r="A10172">
        <v>10169</v>
      </c>
      <c r="B10172" t="str">
        <f t="shared" si="158"/>
        <v>27-64</v>
      </c>
      <c r="C10172">
        <v>-63.874468662386001</v>
      </c>
      <c r="D10172">
        <v>27.210364474993</v>
      </c>
      <c r="E10172">
        <f>ASIN(SQRT((SIN(RADIANS(PARAMETERS!$D$8-D10172)/2)*SIN(RADIANS(PARAMETERS!$D$8-D10172)/2))+(COS(RADIANS(D10172))*COS(RADIANS(PARAMETERS!$D$8))*SIN(RADIANS(PARAMETERS!$D$9-C10172)/2)*SIN(RADIANS(PARAMETERS!$D$9-C10172)/2))))*2*3958.756</f>
        <v>840.42584737330196</v>
      </c>
      <c r="F10172">
        <v>175.97476196289</v>
      </c>
      <c r="G10172">
        <v>202.8233795166</v>
      </c>
      <c r="H10172">
        <v>244.70565795898</v>
      </c>
      <c r="I10172">
        <v>282.04635620117</v>
      </c>
      <c r="J10172">
        <v>325.087890625</v>
      </c>
      <c r="K10172" s="6">
        <f>IFERROR(EXP(TREND(LN($F$1:$J$1),LN(F10172:J10172),LN(Calculations!$B$3))),0)</f>
        <v>4.3606498645105747E-2</v>
      </c>
    </row>
    <row r="10173" spans="1:11" x14ac:dyDescent="0.35">
      <c r="A10173">
        <v>10170</v>
      </c>
      <c r="B10173" t="str">
        <f t="shared" si="158"/>
        <v>27-64</v>
      </c>
      <c r="C10173">
        <v>-64.145789997286997</v>
      </c>
      <c r="D10173">
        <v>27.210364474993</v>
      </c>
      <c r="E10173">
        <f>ASIN(SQRT((SIN(RADIANS(PARAMETERS!$D$8-D10173)/2)*SIN(RADIANS(PARAMETERS!$D$8-D10173)/2))+(COS(RADIANS(D10173))*COS(RADIANS(PARAMETERS!$D$8))*SIN(RADIANS(PARAMETERS!$D$9-C10173)/2)*SIN(RADIANS(PARAMETERS!$D$9-C10173)/2))))*2*3958.756</f>
        <v>844.89810230556884</v>
      </c>
      <c r="F10173">
        <v>176.71844482422</v>
      </c>
      <c r="G10173">
        <v>203.76786804199</v>
      </c>
      <c r="H10173">
        <v>245.98408508301</v>
      </c>
      <c r="I10173">
        <v>283.64059448242</v>
      </c>
      <c r="J10173">
        <v>327.06423950195</v>
      </c>
      <c r="K10173" s="6">
        <f>IFERROR(EXP(TREND(LN($F$1:$J$1),LN(F10173:J10173),LN(Calculations!$B$3))),0)</f>
        <v>4.440714978153204E-2</v>
      </c>
    </row>
    <row r="10174" spans="1:11" x14ac:dyDescent="0.35">
      <c r="A10174">
        <v>10171</v>
      </c>
      <c r="B10174" t="str">
        <f t="shared" si="158"/>
        <v>27-64.5</v>
      </c>
      <c r="C10174">
        <v>-64.417111332188</v>
      </c>
      <c r="D10174">
        <v>27.210364474993</v>
      </c>
      <c r="E10174">
        <f>ASIN(SQRT((SIN(RADIANS(PARAMETERS!$D$8-D10174)/2)*SIN(RADIANS(PARAMETERS!$D$8-D10174)/2))+(COS(RADIANS(D10174))*COS(RADIANS(PARAMETERS!$D$8))*SIN(RADIANS(PARAMETERS!$D$9-C10174)/2)*SIN(RADIANS(PARAMETERS!$D$9-C10174)/2))))*2*3958.756</f>
        <v>849.70388157404841</v>
      </c>
      <c r="F10174">
        <v>177.43046569824</v>
      </c>
      <c r="G10174">
        <v>204.65927124023</v>
      </c>
      <c r="H10174">
        <v>247.17204284668</v>
      </c>
      <c r="I10174">
        <v>285.10757446289</v>
      </c>
      <c r="J10174">
        <v>328.86740112305</v>
      </c>
      <c r="K10174" s="6">
        <f>IFERROR(EXP(TREND(LN($F$1:$J$1),LN(F10174:J10174),LN(Calculations!$B$3))),0)</f>
        <v>4.5196489511762035E-2</v>
      </c>
    </row>
    <row r="10175" spans="1:11" x14ac:dyDescent="0.35">
      <c r="A10175">
        <v>10172</v>
      </c>
      <c r="B10175" t="str">
        <f t="shared" si="158"/>
        <v>27-64.5</v>
      </c>
      <c r="C10175">
        <v>-64.688432667089003</v>
      </c>
      <c r="D10175">
        <v>27.210364474993</v>
      </c>
      <c r="E10175">
        <f>ASIN(SQRT((SIN(RADIANS(PARAMETERS!$D$8-D10175)/2)*SIN(RADIANS(PARAMETERS!$D$8-D10175)/2))+(COS(RADIANS(D10175))*COS(RADIANS(PARAMETERS!$D$8))*SIN(RADIANS(PARAMETERS!$D$9-C10175)/2)*SIN(RADIANS(PARAMETERS!$D$9-C10175)/2))))*2*3958.756</f>
        <v>854.83754575616797</v>
      </c>
      <c r="F10175">
        <v>178.1474609375</v>
      </c>
      <c r="G10175">
        <v>205.55151367188</v>
      </c>
      <c r="H10175">
        <v>248.3532409668</v>
      </c>
      <c r="I10175">
        <v>286.56005859375</v>
      </c>
      <c r="J10175">
        <v>330.64617919922</v>
      </c>
      <c r="K10175" s="6">
        <f>IFERROR(EXP(TREND(LN($F$1:$J$1),LN(F10175:J10175),LN(Calculations!$B$3))),0)</f>
        <v>4.600579041574808E-2</v>
      </c>
    </row>
    <row r="10176" spans="1:11" x14ac:dyDescent="0.35">
      <c r="A10176">
        <v>10173</v>
      </c>
      <c r="B10176" t="str">
        <f t="shared" si="158"/>
        <v>27-65</v>
      </c>
      <c r="C10176">
        <v>-64.959754001990007</v>
      </c>
      <c r="D10176">
        <v>27.210364474993</v>
      </c>
      <c r="E10176">
        <f>ASIN(SQRT((SIN(RADIANS(PARAMETERS!$D$8-D10176)/2)*SIN(RADIANS(PARAMETERS!$D$8-D10176)/2))+(COS(RADIANS(D10176))*COS(RADIANS(PARAMETERS!$D$8))*SIN(RADIANS(PARAMETERS!$D$9-C10176)/2)*SIN(RADIANS(PARAMETERS!$D$9-C10176)/2))))*2*3958.756</f>
        <v>860.29320973442088</v>
      </c>
      <c r="F10176">
        <v>178.82284545898</v>
      </c>
      <c r="G10176">
        <v>206.37605285645</v>
      </c>
      <c r="H10176">
        <v>249.42141723633</v>
      </c>
      <c r="I10176">
        <v>287.85507202148</v>
      </c>
      <c r="J10176">
        <v>332.21228027344</v>
      </c>
      <c r="K10176" s="6">
        <f>IFERROR(EXP(TREND(LN($F$1:$J$1),LN(F10176:J10176),LN(Calculations!$B$3))),0)</f>
        <v>4.6796479274992579E-2</v>
      </c>
    </row>
    <row r="10177" spans="1:11" x14ac:dyDescent="0.35">
      <c r="A10177">
        <v>10174</v>
      </c>
      <c r="B10177" t="str">
        <f t="shared" si="158"/>
        <v>27-65</v>
      </c>
      <c r="C10177">
        <v>-65.231075336890996</v>
      </c>
      <c r="D10177">
        <v>27.210364474993</v>
      </c>
      <c r="E10177">
        <f>ASIN(SQRT((SIN(RADIANS(PARAMETERS!$D$8-D10177)/2)*SIN(RADIANS(PARAMETERS!$D$8-D10177)/2))+(COS(RADIANS(D10177))*COS(RADIANS(PARAMETERS!$D$8))*SIN(RADIANS(PARAMETERS!$D$9-C10177)/2)*SIN(RADIANS(PARAMETERS!$D$9-C10177)/2))))*2*3958.756</f>
        <v>866.06477204966541</v>
      </c>
      <c r="F10177">
        <v>179.4665222168</v>
      </c>
      <c r="G10177">
        <v>207.14939880371</v>
      </c>
      <c r="H10177">
        <v>250.40461730957</v>
      </c>
      <c r="I10177">
        <v>289.03198242188</v>
      </c>
      <c r="J10177">
        <v>333.619140625</v>
      </c>
      <c r="K10177" s="6">
        <f>IFERROR(EXP(TREND(LN($F$1:$J$1),LN(F10177:J10177),LN(Calculations!$B$3))),0)</f>
        <v>4.7574816113122871E-2</v>
      </c>
    </row>
    <row r="10178" spans="1:11" x14ac:dyDescent="0.35">
      <c r="A10178">
        <v>10175</v>
      </c>
      <c r="B10178" t="str">
        <f t="shared" si="158"/>
        <v>27-65.5</v>
      </c>
      <c r="C10178">
        <v>-65.502396671791999</v>
      </c>
      <c r="D10178">
        <v>27.210364474993</v>
      </c>
      <c r="E10178">
        <f>ASIN(SQRT((SIN(RADIANS(PARAMETERS!$D$8-D10178)/2)*SIN(RADIANS(PARAMETERS!$D$8-D10178)/2))+(COS(RADIANS(D10178))*COS(RADIANS(PARAMETERS!$D$8))*SIN(RADIANS(PARAMETERS!$D$9-C10178)/2)*SIN(RADIANS(PARAMETERS!$D$9-C10178)/2))))*2*3958.756</f>
        <v>872.14594397264386</v>
      </c>
      <c r="F10178">
        <v>180.11183166504</v>
      </c>
      <c r="G10178">
        <v>207.92163085938</v>
      </c>
      <c r="H10178">
        <v>251.38177490234</v>
      </c>
      <c r="I10178">
        <v>290.1979675293</v>
      </c>
      <c r="J10178">
        <v>335.00885009766</v>
      </c>
      <c r="K10178" s="6">
        <f>IFERROR(EXP(TREND(LN($F$1:$J$1),LN(F10178:J10178),LN(Calculations!$B$3))),0)</f>
        <v>4.8368002919388406E-2</v>
      </c>
    </row>
    <row r="10179" spans="1:11" x14ac:dyDescent="0.35">
      <c r="A10179">
        <v>10176</v>
      </c>
      <c r="B10179" t="str">
        <f t="shared" si="158"/>
        <v>27-66</v>
      </c>
      <c r="C10179">
        <v>-65.773718006693002</v>
      </c>
      <c r="D10179">
        <v>27.210364474993</v>
      </c>
      <c r="E10179">
        <f>ASIN(SQRT((SIN(RADIANS(PARAMETERS!$D$8-D10179)/2)*SIN(RADIANS(PARAMETERS!$D$8-D10179)/2))+(COS(RADIANS(D10179))*COS(RADIANS(PARAMETERS!$D$8))*SIN(RADIANS(PARAMETERS!$D$9-C10179)/2)*SIN(RADIANS(PARAMETERS!$D$9-C10179)/2))))*2*3958.756</f>
        <v>878.5302780354275</v>
      </c>
      <c r="F10179">
        <v>180.69172668457</v>
      </c>
      <c r="G10179">
        <v>208.59376525879</v>
      </c>
      <c r="H10179">
        <v>252.19874572754</v>
      </c>
      <c r="I10179">
        <v>291.14489746094</v>
      </c>
      <c r="J10179">
        <v>336.1064453125</v>
      </c>
      <c r="K10179" s="6">
        <f>IFERROR(EXP(TREND(LN($F$1:$J$1),LN(F10179:J10179),LN(Calculations!$B$3))),0)</f>
        <v>4.9120359751968518E-2</v>
      </c>
    </row>
    <row r="10180" spans="1:11" x14ac:dyDescent="0.35">
      <c r="A10180">
        <v>10177</v>
      </c>
      <c r="B10180" t="str">
        <f t="shared" si="158"/>
        <v>27-66</v>
      </c>
      <c r="C10180">
        <v>-66.045039341594006</v>
      </c>
      <c r="D10180">
        <v>27.210364474993</v>
      </c>
      <c r="E10180">
        <f>ASIN(SQRT((SIN(RADIANS(PARAMETERS!$D$8-D10180)/2)*SIN(RADIANS(PARAMETERS!$D$8-D10180)/2))+(COS(RADIANS(D10180))*COS(RADIANS(PARAMETERS!$D$8))*SIN(RADIANS(PARAMETERS!$D$9-C10180)/2)*SIN(RADIANS(PARAMETERS!$D$9-C10180)/2))))*2*3958.756</f>
        <v>885.21119579283709</v>
      </c>
      <c r="F10180">
        <v>181.23164367676</v>
      </c>
      <c r="G10180">
        <v>209.20829772949</v>
      </c>
      <c r="H10180">
        <v>252.92774963379</v>
      </c>
      <c r="I10180">
        <v>291.97427368164</v>
      </c>
      <c r="J10180">
        <v>337.0498046875</v>
      </c>
      <c r="K10180" s="6">
        <f>IFERROR(EXP(TREND(LN($F$1:$J$1),LN(F10180:J10180),LN(Calculations!$B$3))),0)</f>
        <v>4.9846138743365485E-2</v>
      </c>
    </row>
    <row r="10181" spans="1:11" x14ac:dyDescent="0.35">
      <c r="A10181">
        <v>10178</v>
      </c>
      <c r="B10181" t="str">
        <f t="shared" ref="B10181:B10244" si="159">MROUND(D10181,1)&amp;MROUND(C10181,-0.5)</f>
        <v>27-66.5</v>
      </c>
      <c r="C10181">
        <v>-66.316360676494995</v>
      </c>
      <c r="D10181">
        <v>27.210364474993</v>
      </c>
      <c r="E10181">
        <f>ASIN(SQRT((SIN(RADIANS(PARAMETERS!$D$8-D10181)/2)*SIN(RADIANS(PARAMETERS!$D$8-D10181)/2))+(COS(RADIANS(D10181))*COS(RADIANS(PARAMETERS!$D$8))*SIN(RADIANS(PARAMETERS!$D$9-C10181)/2)*SIN(RADIANS(PARAMETERS!$D$9-C10181)/2))))*2*3958.756</f>
        <v>892.18201461378089</v>
      </c>
      <c r="F10181">
        <v>181.77301025391</v>
      </c>
      <c r="G10181">
        <v>209.82960510254</v>
      </c>
      <c r="H10181">
        <v>253.67309570313</v>
      </c>
      <c r="I10181">
        <v>292.82958984375</v>
      </c>
      <c r="J10181">
        <v>338.03131103516</v>
      </c>
      <c r="K10181" s="6">
        <f>IFERROR(EXP(TREND(LN($F$1:$J$1),LN(F10181:J10181),LN(Calculations!$B$3))),0)</f>
        <v>5.0574852168944244E-2</v>
      </c>
    </row>
    <row r="10182" spans="1:11" x14ac:dyDescent="0.35">
      <c r="A10182">
        <v>10179</v>
      </c>
      <c r="B10182" t="str">
        <f t="shared" si="159"/>
        <v>27-66.5</v>
      </c>
      <c r="C10182">
        <v>-66.587682011395998</v>
      </c>
      <c r="D10182">
        <v>27.210364474993</v>
      </c>
      <c r="E10182">
        <f>ASIN(SQRT((SIN(RADIANS(PARAMETERS!$D$8-D10182)/2)*SIN(RADIANS(PARAMETERS!$D$8-D10182)/2))+(COS(RADIANS(D10182))*COS(RADIANS(PARAMETERS!$D$8))*SIN(RADIANS(PARAMETERS!$D$9-C10182)/2)*SIN(RADIANS(PARAMETERS!$D$9-C10182)/2))))*2*3958.756</f>
        <v>899.43597333303273</v>
      </c>
      <c r="F10182">
        <v>182.22898864746</v>
      </c>
      <c r="G10182">
        <v>210.33642578125</v>
      </c>
      <c r="H10182">
        <v>254.25451660156</v>
      </c>
      <c r="I10182">
        <v>293.47338867188</v>
      </c>
      <c r="J10182">
        <v>338.74282836914</v>
      </c>
      <c r="K10182" s="6">
        <f>IFERROR(EXP(TREND(LN($F$1:$J$1),LN(F10182:J10182),LN(Calculations!$B$3))),0)</f>
        <v>5.1221729421832396E-2</v>
      </c>
    </row>
    <row r="10183" spans="1:11" x14ac:dyDescent="0.35">
      <c r="A10183">
        <v>10180</v>
      </c>
      <c r="B10183" t="str">
        <f t="shared" si="159"/>
        <v>27-67</v>
      </c>
      <c r="C10183">
        <v>-66.859003346296006</v>
      </c>
      <c r="D10183">
        <v>27.210364474993</v>
      </c>
      <c r="E10183">
        <f>ASIN(SQRT((SIN(RADIANS(PARAMETERS!$D$8-D10183)/2)*SIN(RADIANS(PARAMETERS!$D$8-D10183)/2))+(COS(RADIANS(D10183))*COS(RADIANS(PARAMETERS!$D$8))*SIN(RADIANS(PARAMETERS!$D$9-C10183)/2)*SIN(RADIANS(PARAMETERS!$D$9-C10183)/2))))*2*3958.756</f>
        <v>906.96625662440442</v>
      </c>
      <c r="F10183">
        <v>182.64517211914</v>
      </c>
      <c r="G10183">
        <v>210.79859924316</v>
      </c>
      <c r="H10183">
        <v>254.78402709961</v>
      </c>
      <c r="I10183">
        <v>294.05908203125</v>
      </c>
      <c r="J10183">
        <v>339.38934326172</v>
      </c>
      <c r="K10183" s="6">
        <f>IFERROR(EXP(TREND(LN($F$1:$J$1),LN(F10183:J10183),LN(Calculations!$B$3))),0)</f>
        <v>5.1819306038981897E-2</v>
      </c>
    </row>
    <row r="10184" spans="1:11" x14ac:dyDescent="0.35">
      <c r="A10184">
        <v>10181</v>
      </c>
      <c r="B10184" t="str">
        <f t="shared" si="159"/>
        <v>27-67</v>
      </c>
      <c r="C10184">
        <v>-67.130324681196996</v>
      </c>
      <c r="D10184">
        <v>27.210364474993</v>
      </c>
      <c r="E10184">
        <f>ASIN(SQRT((SIN(RADIANS(PARAMETERS!$D$8-D10184)/2)*SIN(RADIANS(PARAMETERS!$D$8-D10184)/2))+(COS(RADIANS(D10184))*COS(RADIANS(PARAMETERS!$D$8))*SIN(RADIANS(PARAMETERS!$D$9-C10184)/2)*SIN(RADIANS(PARAMETERS!$D$9-C10184)/2))))*2*3958.756</f>
        <v>914.76601798612376</v>
      </c>
      <c r="F10184">
        <v>183.06788635254</v>
      </c>
      <c r="G10184">
        <v>211.28448486328</v>
      </c>
      <c r="H10184">
        <v>255.36813354492</v>
      </c>
      <c r="I10184">
        <v>294.73040771484</v>
      </c>
      <c r="J10184">
        <v>340.16088867188</v>
      </c>
      <c r="K10184" s="6">
        <f>IFERROR(EXP(TREND(LN($F$1:$J$1),LN(F10184:J10184),LN(Calculations!$B$3))),0)</f>
        <v>5.2405094278834198E-2</v>
      </c>
    </row>
    <row r="10185" spans="1:11" x14ac:dyDescent="0.35">
      <c r="A10185">
        <v>10182</v>
      </c>
      <c r="B10185" t="str">
        <f t="shared" si="159"/>
        <v>27-67.5</v>
      </c>
      <c r="C10185">
        <v>-67.401646016097999</v>
      </c>
      <c r="D10185">
        <v>27.210364474993</v>
      </c>
      <c r="E10185">
        <f>ASIN(SQRT((SIN(RADIANS(PARAMETERS!$D$8-D10185)/2)*SIN(RADIANS(PARAMETERS!$D$8-D10185)/2))+(COS(RADIANS(D10185))*COS(RADIANS(PARAMETERS!$D$8))*SIN(RADIANS(PARAMETERS!$D$9-C10185)/2)*SIN(RADIANS(PARAMETERS!$D$9-C10185)/2))))*2*3958.756</f>
        <v>922.82840125691246</v>
      </c>
      <c r="F10185">
        <v>183.42311096191</v>
      </c>
      <c r="G10185">
        <v>211.68794250488</v>
      </c>
      <c r="H10185">
        <v>255.84530639648</v>
      </c>
      <c r="I10185">
        <v>295.27197265625</v>
      </c>
      <c r="J10185">
        <v>340.77529907227</v>
      </c>
      <c r="K10185" s="6">
        <f>IFERROR(EXP(TREND(LN($F$1:$J$1),LN(F10185:J10185),LN(Calculations!$B$3))),0)</f>
        <v>5.2909762161815303E-2</v>
      </c>
    </row>
    <row r="10186" spans="1:11" x14ac:dyDescent="0.35">
      <c r="A10186">
        <v>10183</v>
      </c>
      <c r="B10186" t="str">
        <f t="shared" si="159"/>
        <v>27-67.5</v>
      </c>
      <c r="C10186">
        <v>-67.672967350999002</v>
      </c>
      <c r="D10186">
        <v>27.210364474993</v>
      </c>
      <c r="E10186">
        <f>ASIN(SQRT((SIN(RADIANS(PARAMETERS!$D$8-D10186)/2)*SIN(RADIANS(PARAMETERS!$D$8-D10186)/2))+(COS(RADIANS(D10186))*COS(RADIANS(PARAMETERS!$D$8))*SIN(RADIANS(PARAMETERS!$D$9-C10186)/2)*SIN(RADIANS(PARAMETERS!$D$9-C10186)/2))))*2*3958.756</f>
        <v>931.14656060865275</v>
      </c>
      <c r="F10186">
        <v>183.76614379883</v>
      </c>
      <c r="G10186">
        <v>212.08837890625</v>
      </c>
      <c r="H10186">
        <v>256.33651733398</v>
      </c>
      <c r="I10186">
        <v>295.84521484375</v>
      </c>
      <c r="J10186">
        <v>341.44424438477</v>
      </c>
      <c r="K10186" s="6">
        <f>IFERROR(EXP(TREND(LN($F$1:$J$1),LN(F10186:J10186),LN(Calculations!$B$3))),0)</f>
        <v>5.3382192572634816E-2</v>
      </c>
    </row>
    <row r="10187" spans="1:11" x14ac:dyDescent="0.35">
      <c r="A10187">
        <v>10184</v>
      </c>
      <c r="B10187" t="str">
        <f t="shared" si="159"/>
        <v>27-68</v>
      </c>
      <c r="C10187">
        <v>-67.944288685900005</v>
      </c>
      <c r="D10187">
        <v>27.210364474993</v>
      </c>
      <c r="E10187">
        <f>ASIN(SQRT((SIN(RADIANS(PARAMETERS!$D$8-D10187)/2)*SIN(RADIANS(PARAMETERS!$D$8-D10187)/2))+(COS(RADIANS(D10187))*COS(RADIANS(PARAMETERS!$D$8))*SIN(RADIANS(PARAMETERS!$D$9-C10187)/2)*SIN(RADIANS(PARAMETERS!$D$9-C10187)/2))))*2*3958.756</f>
        <v>939.71367898483584</v>
      </c>
      <c r="F10187">
        <v>184.13436889648</v>
      </c>
      <c r="G10187">
        <v>212.53829956055</v>
      </c>
      <c r="H10187">
        <v>256.9201965332</v>
      </c>
      <c r="I10187">
        <v>296.55374145508</v>
      </c>
      <c r="J10187">
        <v>342.30227661133</v>
      </c>
      <c r="K10187" s="6">
        <f>IFERROR(EXP(TREND(LN($F$1:$J$1),LN(F10187:J10187),LN(Calculations!$B$3))),0)</f>
        <v>5.3857624074953106E-2</v>
      </c>
    </row>
    <row r="10188" spans="1:11" x14ac:dyDescent="0.35">
      <c r="A10188">
        <v>10185</v>
      </c>
      <c r="B10188" t="str">
        <f t="shared" si="159"/>
        <v>27-68</v>
      </c>
      <c r="C10188">
        <v>-68.215610020800995</v>
      </c>
      <c r="D10188">
        <v>27.210364474993</v>
      </c>
      <c r="E10188">
        <f>ASIN(SQRT((SIN(RADIANS(PARAMETERS!$D$8-D10188)/2)*SIN(RADIANS(PARAMETERS!$D$8-D10188)/2))+(COS(RADIANS(D10188))*COS(RADIANS(PARAMETERS!$D$8))*SIN(RADIANS(PARAMETERS!$D$9-C10188)/2)*SIN(RADIANS(PARAMETERS!$D$9-C10188)/2))))*2*3958.756</f>
        <v>948.52298497636991</v>
      </c>
      <c r="F10188">
        <v>184.45292663574</v>
      </c>
      <c r="G10188">
        <v>212.92761230469</v>
      </c>
      <c r="H10188">
        <v>257.42535400391</v>
      </c>
      <c r="I10188">
        <v>297.1669921875</v>
      </c>
      <c r="J10188">
        <v>343.044921875</v>
      </c>
      <c r="K10188" s="6">
        <f>IFERROR(EXP(TREND(LN($F$1:$J$1),LN(F10188:J10188),LN(Calculations!$B$3))),0)</f>
        <v>5.4270963575536652E-2</v>
      </c>
    </row>
    <row r="10189" spans="1:11" x14ac:dyDescent="0.35">
      <c r="A10189">
        <v>10186</v>
      </c>
      <c r="B10189" t="str">
        <f t="shared" si="159"/>
        <v>27-68.5</v>
      </c>
      <c r="C10189">
        <v>-68.486931355701998</v>
      </c>
      <c r="D10189">
        <v>27.210364474993</v>
      </c>
      <c r="E10189">
        <f>ASIN(SQRT((SIN(RADIANS(PARAMETERS!$D$8-D10189)/2)*SIN(RADIANS(PARAMETERS!$D$8-D10189)/2))+(COS(RADIANS(D10189))*COS(RADIANS(PARAMETERS!$D$8))*SIN(RADIANS(PARAMETERS!$D$9-C10189)/2)*SIN(RADIANS(PARAMETERS!$D$9-C10189)/2))))*2*3958.756</f>
        <v>957.56776814545219</v>
      </c>
      <c r="F10189">
        <v>184.76446533203</v>
      </c>
      <c r="G10189">
        <v>213.31520080566</v>
      </c>
      <c r="H10189">
        <v>257.93859863281</v>
      </c>
      <c r="I10189">
        <v>297.79846191406</v>
      </c>
      <c r="J10189">
        <v>343.81887817383</v>
      </c>
      <c r="K10189" s="6">
        <f>IFERROR(EXP(TREND(LN($F$1:$J$1),LN(F10189:J10189),LN(Calculations!$B$3))),0)</f>
        <v>5.4664813512311117E-2</v>
      </c>
    </row>
    <row r="10190" spans="1:11" x14ac:dyDescent="0.35">
      <c r="A10190">
        <v>10187</v>
      </c>
      <c r="B10190" t="str">
        <f t="shared" si="159"/>
        <v>27-69</v>
      </c>
      <c r="C10190">
        <v>-68.758252690603001</v>
      </c>
      <c r="D10190">
        <v>27.210364474993</v>
      </c>
      <c r="E10190">
        <f>ASIN(SQRT((SIN(RADIANS(PARAMETERS!$D$8-D10190)/2)*SIN(RADIANS(PARAMETERS!$D$8-D10190)/2))+(COS(RADIANS(D10190))*COS(RADIANS(PARAMETERS!$D$8))*SIN(RADIANS(PARAMETERS!$D$9-C10190)/2)*SIN(RADIANS(PARAMETERS!$D$9-C10190)/2))))*2*3958.756</f>
        <v>966.84139282491003</v>
      </c>
      <c r="F10190">
        <v>185.0915222168</v>
      </c>
      <c r="G10190">
        <v>213.73126220703</v>
      </c>
      <c r="H10190">
        <v>258.5032043457</v>
      </c>
      <c r="I10190">
        <v>298.50405883789</v>
      </c>
      <c r="J10190">
        <v>344.6955871582</v>
      </c>
      <c r="K10190" s="6">
        <f>IFERROR(EXP(TREND(LN($F$1:$J$1),LN(F10190:J10190),LN(Calculations!$B$3))),0)</f>
        <v>5.5063241992459502E-2</v>
      </c>
    </row>
    <row r="10191" spans="1:11" x14ac:dyDescent="0.35">
      <c r="A10191">
        <v>10188</v>
      </c>
      <c r="B10191" t="str">
        <f t="shared" si="159"/>
        <v>27-69</v>
      </c>
      <c r="C10191">
        <v>-69.029574025504004</v>
      </c>
      <c r="D10191">
        <v>27.210364474993</v>
      </c>
      <c r="E10191">
        <f>ASIN(SQRT((SIN(RADIANS(PARAMETERS!$D$8-D10191)/2)*SIN(RADIANS(PARAMETERS!$D$8-D10191)/2))+(COS(RADIANS(D10191))*COS(RADIANS(PARAMETERS!$D$8))*SIN(RADIANS(PARAMETERS!$D$9-C10191)/2)*SIN(RADIANS(PARAMETERS!$D$9-C10191)/2))))*2*3958.756</f>
        <v>976.33731043457544</v>
      </c>
      <c r="F10191">
        <v>185.33209228516</v>
      </c>
      <c r="G10191">
        <v>214.0329284668</v>
      </c>
      <c r="H10191">
        <v>258.90625</v>
      </c>
      <c r="I10191">
        <v>299.00280761719</v>
      </c>
      <c r="J10191">
        <v>345.31002807617</v>
      </c>
      <c r="K10191" s="6">
        <f>IFERROR(EXP(TREND(LN($F$1:$J$1),LN(F10191:J10191),LN(Calculations!$B$3))),0)</f>
        <v>5.5365172332505923E-2</v>
      </c>
    </row>
    <row r="10192" spans="1:11" x14ac:dyDescent="0.35">
      <c r="A10192">
        <v>10189</v>
      </c>
      <c r="B10192" t="str">
        <f t="shared" si="159"/>
        <v>27-69.5</v>
      </c>
      <c r="C10192">
        <v>-69.300895360404994</v>
      </c>
      <c r="D10192">
        <v>27.210364474993</v>
      </c>
      <c r="E10192">
        <f>ASIN(SQRT((SIN(RADIANS(PARAMETERS!$D$8-D10192)/2)*SIN(RADIANS(PARAMETERS!$D$8-D10192)/2))+(COS(RADIANS(D10192))*COS(RADIANS(PARAMETERS!$D$8))*SIN(RADIANS(PARAMETERS!$D$9-C10192)/2)*SIN(RADIANS(PARAMETERS!$D$9-C10192)/2))))*2*3958.756</f>
        <v>986.04907036790451</v>
      </c>
      <c r="F10192">
        <v>185.55146789551</v>
      </c>
      <c r="G10192">
        <v>214.31524658203</v>
      </c>
      <c r="H10192">
        <v>259.29412841797</v>
      </c>
      <c r="I10192">
        <v>299.49133300781</v>
      </c>
      <c r="J10192">
        <v>345.92108154297</v>
      </c>
      <c r="K10192" s="6">
        <f>IFERROR(EXP(TREND(LN($F$1:$J$1),LN(F10192:J10192),LN(Calculations!$B$3))),0)</f>
        <v>5.5627816941427349E-2</v>
      </c>
    </row>
    <row r="10193" spans="1:11" x14ac:dyDescent="0.35">
      <c r="A10193">
        <v>10190</v>
      </c>
      <c r="B10193" t="str">
        <f t="shared" si="159"/>
        <v>27-69.5</v>
      </c>
      <c r="C10193">
        <v>-69.572216695305997</v>
      </c>
      <c r="D10193">
        <v>27.210364474993</v>
      </c>
      <c r="E10193">
        <f>ASIN(SQRT((SIN(RADIANS(PARAMETERS!$D$8-D10193)/2)*SIN(RADIANS(PARAMETERS!$D$8-D10193)/2))+(COS(RADIANS(D10193))*COS(RADIANS(PARAMETERS!$D$8))*SIN(RADIANS(PARAMETERS!$D$9-C10193)/2)*SIN(RADIANS(PARAMETERS!$D$9-C10193)/2))))*2*3958.756</f>
        <v>995.97032951139181</v>
      </c>
      <c r="F10193">
        <v>185.77563476563</v>
      </c>
      <c r="G10193">
        <v>214.61528015137</v>
      </c>
      <c r="H10193">
        <v>259.72305297852</v>
      </c>
      <c r="I10193">
        <v>300.04437255859</v>
      </c>
      <c r="J10193">
        <v>346.62658691406</v>
      </c>
      <c r="K10193" s="6">
        <f>IFERROR(EXP(TREND(LN($F$1:$J$1),LN(F10193:J10193),LN(Calculations!$B$3))),0)</f>
        <v>5.5875161245317231E-2</v>
      </c>
    </row>
    <row r="10194" spans="1:11" x14ac:dyDescent="0.35">
      <c r="A10194">
        <v>10191</v>
      </c>
      <c r="B10194" t="str">
        <f t="shared" si="159"/>
        <v>27-70</v>
      </c>
      <c r="C10194">
        <v>-69.843538030207</v>
      </c>
      <c r="D10194">
        <v>27.210364474993</v>
      </c>
      <c r="E10194">
        <f>ASIN(SQRT((SIN(RADIANS(PARAMETERS!$D$8-D10194)/2)*SIN(RADIANS(PARAMETERS!$D$8-D10194)/2))+(COS(RADIANS(D10194))*COS(RADIANS(PARAMETERS!$D$8))*SIN(RADIANS(PARAMETERS!$D$9-C10194)/2)*SIN(RADIANS(PARAMETERS!$D$9-C10194)/2))))*2*3958.756</f>
        <v>1006.0948604664753</v>
      </c>
      <c r="F10194">
        <v>185.88616943359</v>
      </c>
      <c r="G10194">
        <v>214.76303100586</v>
      </c>
      <c r="H10194">
        <v>259.93399047852</v>
      </c>
      <c r="I10194">
        <v>300.31628417969</v>
      </c>
      <c r="J10194">
        <v>346.97329711914</v>
      </c>
      <c r="K10194" s="6">
        <f>IFERROR(EXP(TREND(LN($F$1:$J$1),LN(F10194:J10194),LN(Calculations!$B$3))),0)</f>
        <v>5.5997519969218784E-2</v>
      </c>
    </row>
    <row r="10195" spans="1:11" x14ac:dyDescent="0.35">
      <c r="A10195">
        <v>10192</v>
      </c>
      <c r="B10195" t="str">
        <f t="shared" si="159"/>
        <v>27-70</v>
      </c>
      <c r="C10195">
        <v>-70.114859365108003</v>
      </c>
      <c r="D10195">
        <v>27.210364474993</v>
      </c>
      <c r="E10195">
        <f>ASIN(SQRT((SIN(RADIANS(PARAMETERS!$D$8-D10195)/2)*SIN(RADIANS(PARAMETERS!$D$8-D10195)/2))+(COS(RADIANS(D10195))*COS(RADIANS(PARAMETERS!$D$8))*SIN(RADIANS(PARAMETERS!$D$9-C10195)/2)*SIN(RADIANS(PARAMETERS!$D$9-C10195)/2))))*2*3958.756</f>
        <v>1016.4165585488395</v>
      </c>
      <c r="F10195">
        <v>185.97212219238</v>
      </c>
      <c r="G10195">
        <v>214.88003540039</v>
      </c>
      <c r="H10195">
        <v>260.10397338867</v>
      </c>
      <c r="I10195">
        <v>300.53747558594</v>
      </c>
      <c r="J10195">
        <v>347.25759887695</v>
      </c>
      <c r="K10195" s="6">
        <f>IFERROR(EXP(TREND(LN($F$1:$J$1),LN(F10195:J10195),LN(Calculations!$B$3))),0)</f>
        <v>5.608881684512515E-2</v>
      </c>
    </row>
    <row r="10196" spans="1:11" x14ac:dyDescent="0.35">
      <c r="A10196">
        <v>10193</v>
      </c>
      <c r="B10196" t="str">
        <f t="shared" si="159"/>
        <v>27-70.5</v>
      </c>
      <c r="C10196">
        <v>-70.386180700009007</v>
      </c>
      <c r="D10196">
        <v>27.210364474993</v>
      </c>
      <c r="E10196">
        <f>ASIN(SQRT((SIN(RADIANS(PARAMETERS!$D$8-D10196)/2)*SIN(RADIANS(PARAMETERS!$D$8-D10196)/2))+(COS(RADIANS(D10196))*COS(RADIANS(PARAMETERS!$D$8))*SIN(RADIANS(PARAMETERS!$D$9-C10196)/2)*SIN(RADIANS(PARAMETERS!$D$9-C10196)/2))))*2*3958.756</f>
        <v>1026.9294476434241</v>
      </c>
      <c r="F10196">
        <v>186.05419921875</v>
      </c>
      <c r="G10196">
        <v>214.99351501465</v>
      </c>
      <c r="H10196">
        <v>260.2712097168</v>
      </c>
      <c r="I10196">
        <v>300.75686645508</v>
      </c>
      <c r="J10196">
        <v>347.54132080078</v>
      </c>
      <c r="K10196" s="6">
        <f>IFERROR(EXP(TREND(LN($F$1:$J$1),LN(F10196:J10196),LN(Calculations!$B$3))),0)</f>
        <v>5.6172752261314352E-2</v>
      </c>
    </row>
    <row r="10197" spans="1:11" x14ac:dyDescent="0.35">
      <c r="A10197">
        <v>10194</v>
      </c>
      <c r="B10197" t="str">
        <f t="shared" si="159"/>
        <v>27-70.5</v>
      </c>
      <c r="C10197">
        <v>-70.657502034909996</v>
      </c>
      <c r="D10197">
        <v>27.210364474993</v>
      </c>
      <c r="E10197">
        <f>ASIN(SQRT((SIN(RADIANS(PARAMETERS!$D$8-D10197)/2)*SIN(RADIANS(PARAMETERS!$D$8-D10197)/2))+(COS(RADIANS(D10197))*COS(RADIANS(PARAMETERS!$D$8))*SIN(RADIANS(PARAMETERS!$D$9-C10197)/2)*SIN(RADIANS(PARAMETERS!$D$9-C10197)/2))))*2*3958.756</f>
        <v>1037.6276849953308</v>
      </c>
      <c r="F10197">
        <v>186.0471496582</v>
      </c>
      <c r="G10197">
        <v>214.97651672363</v>
      </c>
      <c r="H10197">
        <v>260.23651123047</v>
      </c>
      <c r="I10197">
        <v>300.70452880859</v>
      </c>
      <c r="J10197">
        <v>347.46676635742</v>
      </c>
      <c r="K10197" s="6">
        <f>IFERROR(EXP(TREND(LN($F$1:$J$1),LN(F10197:J10197),LN(Calculations!$B$3))),0)</f>
        <v>5.6178895251160411E-2</v>
      </c>
    </row>
    <row r="10198" spans="1:11" x14ac:dyDescent="0.35">
      <c r="A10198">
        <v>10195</v>
      </c>
      <c r="B10198" t="str">
        <f t="shared" si="159"/>
        <v>27-71</v>
      </c>
      <c r="C10198">
        <v>-70.928823369810999</v>
      </c>
      <c r="D10198">
        <v>27.210364474993</v>
      </c>
      <c r="E10198">
        <f>ASIN(SQRT((SIN(RADIANS(PARAMETERS!$D$8-D10198)/2)*SIN(RADIANS(PARAMETERS!$D$8-D10198)/2))+(COS(RADIANS(D10198))*COS(RADIANS(PARAMETERS!$D$8))*SIN(RADIANS(PARAMETERS!$D$9-C10198)/2)*SIN(RADIANS(PARAMETERS!$D$9-C10198)/2))))*2*3958.756</f>
        <v>1048.5055650173483</v>
      </c>
      <c r="F10198">
        <v>186.02871704102</v>
      </c>
      <c r="G10198">
        <v>214.93823242188</v>
      </c>
      <c r="H10198">
        <v>260.16317749023</v>
      </c>
      <c r="I10198">
        <v>300.59628295898</v>
      </c>
      <c r="J10198">
        <v>347.31466674805</v>
      </c>
      <c r="K10198" s="6">
        <f>IFERROR(EXP(TREND(LN($F$1:$J$1),LN(F10198:J10198),LN(Calculations!$B$3))),0)</f>
        <v>5.6183561376932048E-2</v>
      </c>
    </row>
    <row r="10199" spans="1:11" x14ac:dyDescent="0.35">
      <c r="A10199">
        <v>10196</v>
      </c>
      <c r="B10199" t="str">
        <f t="shared" si="159"/>
        <v>27-71</v>
      </c>
      <c r="C10199">
        <v>-71.200144704712002</v>
      </c>
      <c r="D10199">
        <v>27.210364474993</v>
      </c>
      <c r="E10199">
        <f>ASIN(SQRT((SIN(RADIANS(PARAMETERS!$D$8-D10199)/2)*SIN(RADIANS(PARAMETERS!$D$8-D10199)/2))+(COS(RADIANS(D10199))*COS(RADIANS(PARAMETERS!$D$8))*SIN(RADIANS(PARAMETERS!$D$9-C10199)/2)*SIN(RADIANS(PARAMETERS!$D$9-C10199)/2))))*2*3958.756</f>
        <v>1059.557522194202</v>
      </c>
      <c r="F10199">
        <v>186.00840759277</v>
      </c>
      <c r="G10199">
        <v>214.89131164551</v>
      </c>
      <c r="H10199">
        <v>260.06900024414</v>
      </c>
      <c r="I10199">
        <v>300.45492553711</v>
      </c>
      <c r="J10199">
        <v>347.11392211914</v>
      </c>
      <c r="K10199" s="6">
        <f>IFERROR(EXP(TREND(LN($F$1:$J$1),LN(F10199:J10199),LN(Calculations!$B$3))),0)</f>
        <v>5.6197623913520636E-2</v>
      </c>
    </row>
    <row r="10200" spans="1:11" x14ac:dyDescent="0.35">
      <c r="A10200">
        <v>10197</v>
      </c>
      <c r="B10200" t="str">
        <f t="shared" si="159"/>
        <v>27-71.5</v>
      </c>
      <c r="C10200">
        <v>-71.471466039613006</v>
      </c>
      <c r="D10200">
        <v>27.210364474993</v>
      </c>
      <c r="E10200">
        <f>ASIN(SQRT((SIN(RADIANS(PARAMETERS!$D$8-D10200)/2)*SIN(RADIANS(PARAMETERS!$D$8-D10200)/2))+(COS(RADIANS(D10200))*COS(RADIANS(PARAMETERS!$D$8))*SIN(RADIANS(PARAMETERS!$D$9-C10200)/2)*SIN(RADIANS(PARAMETERS!$D$9-C10200)/2))))*2*3958.756</f>
        <v>1070.7781331620765</v>
      </c>
      <c r="F10200">
        <v>185.93048095703</v>
      </c>
      <c r="G10200">
        <v>214.75848388672</v>
      </c>
      <c r="H10200">
        <v>259.84002685547</v>
      </c>
      <c r="I10200">
        <v>300.13098144531</v>
      </c>
      <c r="J10200">
        <v>346.67120361328</v>
      </c>
      <c r="K10200" s="6">
        <f>IFERROR(EXP(TREND(LN($F$1:$J$1),LN(F10200:J10200),LN(Calculations!$B$3))),0)</f>
        <v>5.6164123243921671E-2</v>
      </c>
    </row>
    <row r="10201" spans="1:11" x14ac:dyDescent="0.35">
      <c r="A10201">
        <v>10198</v>
      </c>
      <c r="B10201" t="str">
        <f t="shared" si="159"/>
        <v>27-71.5</v>
      </c>
      <c r="C10201">
        <v>-71.742787374513995</v>
      </c>
      <c r="D10201">
        <v>27.210364474993</v>
      </c>
      <c r="E10201">
        <f>ASIN(SQRT((SIN(RADIANS(PARAMETERS!$D$8-D10201)/2)*SIN(RADIANS(PARAMETERS!$D$8-D10201)/2))+(COS(RADIANS(D10201))*COS(RADIANS(PARAMETERS!$D$8))*SIN(RADIANS(PARAMETERS!$D$9-C10201)/2)*SIN(RADIANS(PARAMETERS!$D$9-C10201)/2))))*2*3958.756</f>
        <v>1082.1621180396519</v>
      </c>
      <c r="F10201">
        <v>185.87026977539</v>
      </c>
      <c r="G10201">
        <v>214.64921569824</v>
      </c>
      <c r="H10201">
        <v>259.64447021484</v>
      </c>
      <c r="I10201">
        <v>299.84994506836</v>
      </c>
      <c r="J10201">
        <v>346.28311157227</v>
      </c>
      <c r="K10201" s="6">
        <f>IFERROR(EXP(TREND(LN($F$1:$J$1),LN(F10201:J10201),LN(Calculations!$B$3))),0)</f>
        <v>5.615061140104935E-2</v>
      </c>
    </row>
    <row r="10202" spans="1:11" x14ac:dyDescent="0.35">
      <c r="A10202">
        <v>10199</v>
      </c>
      <c r="B10202" t="str">
        <f t="shared" si="159"/>
        <v>27-72</v>
      </c>
      <c r="C10202">
        <v>-72.014108709414998</v>
      </c>
      <c r="D10202">
        <v>27.210364474993</v>
      </c>
      <c r="E10202">
        <f>ASIN(SQRT((SIN(RADIANS(PARAMETERS!$D$8-D10202)/2)*SIN(RADIANS(PARAMETERS!$D$8-D10202)/2))+(COS(RADIANS(D10202))*COS(RADIANS(PARAMETERS!$D$8))*SIN(RADIANS(PARAMETERS!$D$9-C10202)/2)*SIN(RADIANS(PARAMETERS!$D$9-C10202)/2))))*2*3958.756</f>
        <v>1093.7043410839319</v>
      </c>
      <c r="F10202">
        <v>185.8265838623</v>
      </c>
      <c r="G10202">
        <v>214.5609588623</v>
      </c>
      <c r="H10202">
        <v>259.47744750977</v>
      </c>
      <c r="I10202">
        <v>299.60458374023</v>
      </c>
      <c r="J10202">
        <v>345.93923950195</v>
      </c>
      <c r="K10202" s="6">
        <f>IFERROR(EXP(TREND(LN($F$1:$J$1),LN(F10202:J10202),LN(Calculations!$B$3))),0)</f>
        <v>5.6157606065554311E-2</v>
      </c>
    </row>
    <row r="10203" spans="1:11" x14ac:dyDescent="0.35">
      <c r="A10203">
        <v>10200</v>
      </c>
      <c r="B10203" t="str">
        <f t="shared" si="159"/>
        <v>27-72.5</v>
      </c>
      <c r="C10203">
        <v>-72.285430044316001</v>
      </c>
      <c r="D10203">
        <v>27.210364474993</v>
      </c>
      <c r="E10203">
        <f>ASIN(SQRT((SIN(RADIANS(PARAMETERS!$D$8-D10203)/2)*SIN(RADIANS(PARAMETERS!$D$8-D10203)/2))+(COS(RADIANS(D10203))*COS(RADIANS(PARAMETERS!$D$8))*SIN(RADIANS(PARAMETERS!$D$9-C10203)/2)*SIN(RADIANS(PARAMETERS!$D$9-C10203)/2))))*2*3958.756</f>
        <v>1105.3998107407749</v>
      </c>
      <c r="F10203">
        <v>185.73204040527</v>
      </c>
      <c r="G10203">
        <v>214.39749145508</v>
      </c>
      <c r="H10203">
        <v>259.19317626953</v>
      </c>
      <c r="I10203">
        <v>299.20086669922</v>
      </c>
      <c r="J10203">
        <v>345.38616943359</v>
      </c>
      <c r="K10203" s="6">
        <f>IFERROR(EXP(TREND(LN($F$1:$J$1),LN(F10203:J10203),LN(Calculations!$B$3))),0)</f>
        <v>5.6121452535784537E-2</v>
      </c>
    </row>
    <row r="10204" spans="1:11" x14ac:dyDescent="0.35">
      <c r="A10204">
        <v>10201</v>
      </c>
      <c r="B10204" t="str">
        <f t="shared" si="159"/>
        <v>27-72.5</v>
      </c>
      <c r="C10204">
        <v>-72.556751379217005</v>
      </c>
      <c r="D10204">
        <v>27.210364474993</v>
      </c>
      <c r="E10204">
        <f>ASIN(SQRT((SIN(RADIANS(PARAMETERS!$D$8-D10204)/2)*SIN(RADIANS(PARAMETERS!$D$8-D10204)/2))+(COS(RADIANS(D10204))*COS(RADIANS(PARAMETERS!$D$8))*SIN(RADIANS(PARAMETERS!$D$9-C10204)/2)*SIN(RADIANS(PARAMETERS!$D$9-C10204)/2))))*2*3958.756</f>
        <v>1117.2436791563046</v>
      </c>
      <c r="F10204">
        <v>185.68653869629</v>
      </c>
      <c r="G10204">
        <v>214.29759216309</v>
      </c>
      <c r="H10204">
        <v>258.99691772461</v>
      </c>
      <c r="I10204">
        <v>298.90863037109</v>
      </c>
      <c r="J10204">
        <v>344.97317504883</v>
      </c>
      <c r="K10204" s="6">
        <f>IFERROR(EXP(TREND(LN($F$1:$J$1),LN(F10204:J10204),LN(Calculations!$B$3))),0)</f>
        <v>5.6143738280900073E-2</v>
      </c>
    </row>
    <row r="10205" spans="1:11" x14ac:dyDescent="0.35">
      <c r="A10205">
        <v>10202</v>
      </c>
      <c r="B10205" t="str">
        <f t="shared" si="159"/>
        <v>27-73</v>
      </c>
      <c r="C10205">
        <v>-72.828072714117994</v>
      </c>
      <c r="D10205">
        <v>27.210364474993</v>
      </c>
      <c r="E10205">
        <f>ASIN(SQRT((SIN(RADIANS(PARAMETERS!$D$8-D10205)/2)*SIN(RADIANS(PARAMETERS!$D$8-D10205)/2))+(COS(RADIANS(D10205))*COS(RADIANS(PARAMETERS!$D$8))*SIN(RADIANS(PARAMETERS!$D$9-C10205)/2)*SIN(RADIANS(PARAMETERS!$D$9-C10205)/2))))*2*3958.756</f>
        <v>1129.2312412114234</v>
      </c>
      <c r="F10205">
        <v>185.67251586914</v>
      </c>
      <c r="G10205">
        <v>214.23553466797</v>
      </c>
      <c r="H10205">
        <v>258.84881591797</v>
      </c>
      <c r="I10205">
        <v>298.67407226563</v>
      </c>
      <c r="J10205">
        <v>344.6291809082</v>
      </c>
      <c r="K10205" s="6">
        <f>IFERROR(EXP(TREND(LN($F$1:$J$1),LN(F10205:J10205),LN(Calculations!$B$3))),0)</f>
        <v>5.620950986046714E-2</v>
      </c>
    </row>
    <row r="10206" spans="1:11" x14ac:dyDescent="0.35">
      <c r="A10206">
        <v>10203</v>
      </c>
      <c r="B10206" t="str">
        <f t="shared" si="159"/>
        <v>27-73</v>
      </c>
      <c r="C10206">
        <v>-73.099394049018997</v>
      </c>
      <c r="D10206">
        <v>27.210364474993</v>
      </c>
      <c r="E10206">
        <f>ASIN(SQRT((SIN(RADIANS(PARAMETERS!$D$8-D10206)/2)*SIN(RADIANS(PARAMETERS!$D$8-D10206)/2))+(COS(RADIANS(D10206))*COS(RADIANS(PARAMETERS!$D$8))*SIN(RADIANS(PARAMETERS!$D$9-C10206)/2)*SIN(RADIANS(PARAMETERS!$D$9-C10206)/2))))*2*3958.756</f>
        <v>1141.3579331375806</v>
      </c>
      <c r="F10206">
        <v>185.61009216309</v>
      </c>
      <c r="G10206">
        <v>214.09588623047</v>
      </c>
      <c r="H10206">
        <v>258.57211303711</v>
      </c>
      <c r="I10206">
        <v>298.26058959961</v>
      </c>
      <c r="J10206">
        <v>344.04339599609</v>
      </c>
      <c r="K10206" s="6">
        <f>IFERROR(EXP(TREND(LN($F$1:$J$1),LN(F10206:J10206),LN(Calculations!$B$3))),0)</f>
        <v>5.6246242374282759E-2</v>
      </c>
    </row>
    <row r="10207" spans="1:11" x14ac:dyDescent="0.35">
      <c r="A10207">
        <v>10204</v>
      </c>
      <c r="B10207" t="str">
        <f t="shared" si="159"/>
        <v>27-73.5</v>
      </c>
      <c r="C10207">
        <v>-73.37071538392</v>
      </c>
      <c r="D10207">
        <v>27.210364474993</v>
      </c>
      <c r="E10207">
        <f>ASIN(SQRT((SIN(RADIANS(PARAMETERS!$D$8-D10207)/2)*SIN(RADIANS(PARAMETERS!$D$8-D10207)/2))+(COS(RADIANS(D10207))*COS(RADIANS(PARAMETERS!$D$8))*SIN(RADIANS(PARAMETERS!$D$9-C10207)/2)*SIN(RADIANS(PARAMETERS!$D$9-C10207)/2))))*2*3958.756</f>
        <v>1153.6193307678275</v>
      </c>
      <c r="F10207">
        <v>185.61647033691</v>
      </c>
      <c r="G10207">
        <v>214.04890441895</v>
      </c>
      <c r="H10207">
        <v>258.42861938477</v>
      </c>
      <c r="I10207">
        <v>298.01931762695</v>
      </c>
      <c r="J10207">
        <v>343.67776489258</v>
      </c>
      <c r="K10207" s="6">
        <f>IFERROR(EXP(TREND(LN($F$1:$J$1),LN(F10207:J10207),LN(Calculations!$B$3))),0)</f>
        <v>5.6359418584333298E-2</v>
      </c>
    </row>
    <row r="10208" spans="1:11" x14ac:dyDescent="0.35">
      <c r="A10208">
        <v>10205</v>
      </c>
      <c r="B10208" t="str">
        <f t="shared" si="159"/>
        <v>27-73.5</v>
      </c>
      <c r="C10208">
        <v>-73.642036718821004</v>
      </c>
      <c r="D10208">
        <v>27.210364474993</v>
      </c>
      <c r="E10208">
        <f>ASIN(SQRT((SIN(RADIANS(PARAMETERS!$D$8-D10208)/2)*SIN(RADIANS(PARAMETERS!$D$8-D10208)/2))+(COS(RADIANS(D10208))*COS(RADIANS(PARAMETERS!$D$8))*SIN(RADIANS(PARAMETERS!$D$9-C10208)/2)*SIN(RADIANS(PARAMETERS!$D$9-C10208)/2))))*2*3958.756</f>
        <v>1166.0111474730918</v>
      </c>
      <c r="F10208">
        <v>185.65910339355</v>
      </c>
      <c r="G10208">
        <v>214.05178833008</v>
      </c>
      <c r="H10208">
        <v>258.35815429688</v>
      </c>
      <c r="I10208">
        <v>297.87347412109</v>
      </c>
      <c r="J10208">
        <v>343.43499755859</v>
      </c>
      <c r="K10208" s="6">
        <f>IFERROR(EXP(TREND(LN($F$1:$J$1),LN(F10208:J10208),LN(Calculations!$B$3))),0)</f>
        <v>5.651162322674691E-2</v>
      </c>
    </row>
    <row r="10209" spans="1:11" x14ac:dyDescent="0.35">
      <c r="A10209">
        <v>10206</v>
      </c>
      <c r="B10209" t="str">
        <f t="shared" si="159"/>
        <v>27-74</v>
      </c>
      <c r="C10209">
        <v>-73.913358053722007</v>
      </c>
      <c r="D10209">
        <v>27.210364474993</v>
      </c>
      <c r="E10209">
        <f>ASIN(SQRT((SIN(RADIANS(PARAMETERS!$D$8-D10209)/2)*SIN(RADIANS(PARAMETERS!$D$8-D10209)/2))+(COS(RADIANS(D10209))*COS(RADIANS(PARAMETERS!$D$8))*SIN(RADIANS(PARAMETERS!$D$9-C10209)/2)*SIN(RADIANS(PARAMETERS!$D$9-C10209)/2))))*2*3958.756</f>
        <v>1178.5292318295719</v>
      </c>
      <c r="F10209">
        <v>185.65737915039</v>
      </c>
      <c r="G10209">
        <v>213.99130249023</v>
      </c>
      <c r="H10209">
        <v>258.19171142578</v>
      </c>
      <c r="I10209">
        <v>297.59997558594</v>
      </c>
      <c r="J10209">
        <v>343.02548217773</v>
      </c>
      <c r="K10209" s="6">
        <f>IFERROR(EXP(TREND(LN($F$1:$J$1),LN(F10209:J10209),LN(Calculations!$B$3))),0)</f>
        <v>5.6622469702735788E-2</v>
      </c>
    </row>
    <row r="10210" spans="1:11" x14ac:dyDescent="0.35">
      <c r="A10210">
        <v>10207</v>
      </c>
      <c r="B10210" t="str">
        <f t="shared" si="159"/>
        <v>27-74</v>
      </c>
      <c r="C10210">
        <v>-74.184679388622996</v>
      </c>
      <c r="D10210">
        <v>27.210364474993</v>
      </c>
      <c r="E10210">
        <f>ASIN(SQRT((SIN(RADIANS(PARAMETERS!$D$8-D10210)/2)*SIN(RADIANS(PARAMETERS!$D$8-D10210)/2))+(COS(RADIANS(D10210))*COS(RADIANS(PARAMETERS!$D$8))*SIN(RADIANS(PARAMETERS!$D$9-C10210)/2)*SIN(RADIANS(PARAMETERS!$D$9-C10210)/2))))*2*3958.756</f>
        <v>1191.1695650592533</v>
      </c>
      <c r="F10210">
        <v>185.69645690918</v>
      </c>
      <c r="G10210">
        <v>213.99421691895</v>
      </c>
      <c r="H10210">
        <v>258.12796020508</v>
      </c>
      <c r="I10210">
        <v>297.46780395508</v>
      </c>
      <c r="J10210">
        <v>342.80545043945</v>
      </c>
      <c r="K10210" s="6">
        <f>IFERROR(EXP(TREND(LN($F$1:$J$1),LN(F10210:J10210),LN(Calculations!$B$3))),0)</f>
        <v>5.6762836274227846E-2</v>
      </c>
    </row>
    <row r="10211" spans="1:11" x14ac:dyDescent="0.35">
      <c r="A10211">
        <v>10208</v>
      </c>
      <c r="B10211" t="str">
        <f t="shared" si="159"/>
        <v>27-74.5</v>
      </c>
      <c r="C10211">
        <v>-74.456000723523999</v>
      </c>
      <c r="D10211">
        <v>27.210364474993</v>
      </c>
      <c r="E10211">
        <f>ASIN(SQRT((SIN(RADIANS(PARAMETERS!$D$8-D10211)/2)*SIN(RADIANS(PARAMETERS!$D$8-D10211)/2))+(COS(RADIANS(D10211))*COS(RADIANS(PARAMETERS!$D$8))*SIN(RADIANS(PARAMETERS!$D$9-C10211)/2)*SIN(RADIANS(PARAMETERS!$D$9-C10211)/2))))*2*3958.756</f>
        <v>1203.9282582817757</v>
      </c>
      <c r="F10211">
        <v>185.74278259277</v>
      </c>
      <c r="G10211">
        <v>214.01290893555</v>
      </c>
      <c r="H10211">
        <v>258.09512329102</v>
      </c>
      <c r="I10211">
        <v>297.38165283203</v>
      </c>
      <c r="J10211">
        <v>342.65045166016</v>
      </c>
      <c r="K10211" s="6">
        <f>IFERROR(EXP(TREND(LN($F$1:$J$1),LN(F10211:J10211),LN(Calculations!$B$3))),0)</f>
        <v>5.6900167007164687E-2</v>
      </c>
    </row>
    <row r="10212" spans="1:11" x14ac:dyDescent="0.35">
      <c r="A10212">
        <v>10209</v>
      </c>
      <c r="B10212" t="str">
        <f t="shared" si="159"/>
        <v>27-74.5</v>
      </c>
      <c r="C10212">
        <v>-74.727322058425003</v>
      </c>
      <c r="D10212">
        <v>27.210364474993</v>
      </c>
      <c r="E10212">
        <f>ASIN(SQRT((SIN(RADIANS(PARAMETERS!$D$8-D10212)/2)*SIN(RADIANS(PARAMETERS!$D$8-D10212)/2))+(COS(RADIANS(D10212))*COS(RADIANS(PARAMETERS!$D$8))*SIN(RADIANS(PARAMETERS!$D$9-C10212)/2)*SIN(RADIANS(PARAMETERS!$D$9-C10212)/2))))*2*3958.756</f>
        <v>1216.8015496123071</v>
      </c>
      <c r="F10212">
        <v>185.73504638672</v>
      </c>
      <c r="G10212">
        <v>213.95924377441</v>
      </c>
      <c r="H10212">
        <v>257.95910644531</v>
      </c>
      <c r="I10212">
        <v>297.1628112793</v>
      </c>
      <c r="J10212">
        <v>342.32672119141</v>
      </c>
      <c r="K10212" s="6">
        <f>IFERROR(EXP(TREND(LN($F$1:$J$1),LN(F10212:J10212),LN(Calculations!$B$3))),0)</f>
        <v>5.6976511239665281E-2</v>
      </c>
    </row>
    <row r="10213" spans="1:11" x14ac:dyDescent="0.35">
      <c r="A10213">
        <v>10210</v>
      </c>
      <c r="B10213" t="str">
        <f t="shared" si="159"/>
        <v>27-75</v>
      </c>
      <c r="C10213">
        <v>-74.998643393324997</v>
      </c>
      <c r="D10213">
        <v>27.210364474993</v>
      </c>
      <c r="E10213">
        <f>ASIN(SQRT((SIN(RADIANS(PARAMETERS!$D$8-D10213)/2)*SIN(RADIANS(PARAMETERS!$D$8-D10213)/2))+(COS(RADIANS(D10213))*COS(RADIANS(PARAMETERS!$D$8))*SIN(RADIANS(PARAMETERS!$D$9-C10213)/2)*SIN(RADIANS(PARAMETERS!$D$9-C10213)/2))))*2*3958.756</f>
        <v>1229.7858011366368</v>
      </c>
      <c r="F10213">
        <v>185.72834777832</v>
      </c>
      <c r="G10213">
        <v>213.90879821777</v>
      </c>
      <c r="H10213">
        <v>257.83020019531</v>
      </c>
      <c r="I10213">
        <v>296.95504760742</v>
      </c>
      <c r="J10213">
        <v>342.01910400391</v>
      </c>
      <c r="K10213" s="6">
        <f>IFERROR(EXP(TREND(LN($F$1:$J$1),LN(F10213:J10213),LN(Calculations!$B$3))),0)</f>
        <v>5.7050764995368868E-2</v>
      </c>
    </row>
    <row r="10214" spans="1:11" x14ac:dyDescent="0.35">
      <c r="A10214">
        <v>10211</v>
      </c>
      <c r="B10214" t="str">
        <f t="shared" si="159"/>
        <v>27-75.5</v>
      </c>
      <c r="C10214">
        <v>-75.269964728226</v>
      </c>
      <c r="D10214">
        <v>27.210364474993</v>
      </c>
      <c r="E10214">
        <f>ASIN(SQRT((SIN(RADIANS(PARAMETERS!$D$8-D10214)/2)*SIN(RADIANS(PARAMETERS!$D$8-D10214)/2))+(COS(RADIANS(D10214))*COS(RADIANS(PARAMETERS!$D$8))*SIN(RADIANS(PARAMETERS!$D$9-C10214)/2)*SIN(RADIANS(PARAMETERS!$D$9-C10214)/2))))*2*3958.756</f>
        <v>1242.8774957918477</v>
      </c>
      <c r="F10214">
        <v>185.68785095215</v>
      </c>
      <c r="G10214">
        <v>213.81588745117</v>
      </c>
      <c r="H10214">
        <v>257.64450073242</v>
      </c>
      <c r="I10214">
        <v>296.67694091797</v>
      </c>
      <c r="J10214">
        <v>341.62484741211</v>
      </c>
      <c r="K10214" s="6">
        <f>IFERROR(EXP(TREND(LN($F$1:$J$1),LN(F10214:J10214),LN(Calculations!$B$3))),0)</f>
        <v>5.7081396934629366E-2</v>
      </c>
    </row>
    <row r="10215" spans="1:11" x14ac:dyDescent="0.35">
      <c r="A10215">
        <v>10212</v>
      </c>
      <c r="B10215" t="str">
        <f t="shared" si="159"/>
        <v>27-75.5</v>
      </c>
      <c r="C10215">
        <v>-75.541286063127004</v>
      </c>
      <c r="D10215">
        <v>27.210364474993</v>
      </c>
      <c r="E10215">
        <f>ASIN(SQRT((SIN(RADIANS(PARAMETERS!$D$8-D10215)/2)*SIN(RADIANS(PARAMETERS!$D$8-D10215)/2))+(COS(RADIANS(D10215))*COS(RADIANS(PARAMETERS!$D$8))*SIN(RADIANS(PARAMETERS!$D$9-C10215)/2)*SIN(RADIANS(PARAMETERS!$D$9-C10215)/2))))*2*3958.756</f>
        <v>1256.0732341769231</v>
      </c>
      <c r="F10215">
        <v>185.56224060059</v>
      </c>
      <c r="G10215">
        <v>213.61628723145</v>
      </c>
      <c r="H10215">
        <v>257.31640625</v>
      </c>
      <c r="I10215">
        <v>296.22277832031</v>
      </c>
      <c r="J10215">
        <v>341.0139465332</v>
      </c>
      <c r="K10215" s="6">
        <f>IFERROR(EXP(TREND(LN($F$1:$J$1),LN(F10215:J10215),LN(Calculations!$B$3))),0)</f>
        <v>5.7000861319326933E-2</v>
      </c>
    </row>
    <row r="10216" spans="1:11" x14ac:dyDescent="0.35">
      <c r="A10216">
        <v>10213</v>
      </c>
      <c r="B10216" t="str">
        <f t="shared" si="159"/>
        <v>27-76</v>
      </c>
      <c r="C10216">
        <v>-75.812607398028007</v>
      </c>
      <c r="D10216">
        <v>27.210364474993</v>
      </c>
      <c r="E10216">
        <f>ASIN(SQRT((SIN(RADIANS(PARAMETERS!$D$8-D10216)/2)*SIN(RADIANS(PARAMETERS!$D$8-D10216)/2))+(COS(RADIANS(D10216))*COS(RADIANS(PARAMETERS!$D$8))*SIN(RADIANS(PARAMETERS!$D$9-C10216)/2)*SIN(RADIANS(PARAMETERS!$D$9-C10216)/2))))*2*3958.756</f>
        <v>1269.3697313165726</v>
      </c>
      <c r="F10216">
        <v>185.41549682617</v>
      </c>
      <c r="G10216">
        <v>213.40243530273</v>
      </c>
      <c r="H10216">
        <v>256.98709106445</v>
      </c>
      <c r="I10216">
        <v>295.78112792969</v>
      </c>
      <c r="J10216">
        <v>340.4333190918</v>
      </c>
      <c r="K10216" s="6">
        <f>IFERROR(EXP(TREND(LN($F$1:$J$1),LN(F10216:J10216),LN(Calculations!$B$3))),0)</f>
        <v>5.6868520138874182E-2</v>
      </c>
    </row>
    <row r="10217" spans="1:11" x14ac:dyDescent="0.35">
      <c r="A10217">
        <v>10214</v>
      </c>
      <c r="B10217" t="str">
        <f t="shared" si="159"/>
        <v>27-76</v>
      </c>
      <c r="C10217">
        <v>-76.083928732928996</v>
      </c>
      <c r="D10217">
        <v>27.210364474993</v>
      </c>
      <c r="E10217">
        <f>ASIN(SQRT((SIN(RADIANS(PARAMETERS!$D$8-D10217)/2)*SIN(RADIANS(PARAMETERS!$D$8-D10217)/2))+(COS(RADIANS(D10217))*COS(RADIANS(PARAMETERS!$D$8))*SIN(RADIANS(PARAMETERS!$D$9-C10217)/2)*SIN(RADIANS(PARAMETERS!$D$9-C10217)/2))))*2*3958.756</f>
        <v>1282.7638133973026</v>
      </c>
      <c r="F10217">
        <v>185.20936584473</v>
      </c>
      <c r="G10217">
        <v>213.12283325195</v>
      </c>
      <c r="H10217">
        <v>256.58267211914</v>
      </c>
      <c r="I10217">
        <v>295.25640869141</v>
      </c>
      <c r="J10217">
        <v>339.76098632813</v>
      </c>
      <c r="K10217" s="6">
        <f>IFERROR(EXP(TREND(LN($F$1:$J$1),LN(F10217:J10217),LN(Calculations!$B$3))),0)</f>
        <v>5.6641571867965652E-2</v>
      </c>
    </row>
    <row r="10218" spans="1:11" x14ac:dyDescent="0.35">
      <c r="A10218">
        <v>10215</v>
      </c>
      <c r="B10218" t="str">
        <f t="shared" si="159"/>
        <v>27-76.5</v>
      </c>
      <c r="C10218">
        <v>-76.355250067829999</v>
      </c>
      <c r="D10218">
        <v>27.210364474993</v>
      </c>
      <c r="E10218">
        <f>ASIN(SQRT((SIN(RADIANS(PARAMETERS!$D$8-D10218)/2)*SIN(RADIANS(PARAMETERS!$D$8-D10218)/2))+(COS(RADIANS(D10218))*COS(RADIANS(PARAMETERS!$D$8))*SIN(RADIANS(PARAMETERS!$D$9-C10218)/2)*SIN(RADIANS(PARAMETERS!$D$9-C10218)/2))))*2*3958.756</f>
        <v>1296.2524144934068</v>
      </c>
      <c r="F10218">
        <v>184.90983581543</v>
      </c>
      <c r="G10218">
        <v>212.73196411133</v>
      </c>
      <c r="H10218">
        <v>256.03811645508</v>
      </c>
      <c r="I10218">
        <v>294.56500244141</v>
      </c>
      <c r="J10218">
        <v>338.89044189453</v>
      </c>
      <c r="K10218" s="6">
        <f>IFERROR(EXP(TREND(LN($F$1:$J$1),LN(F10218:J10218),LN(Calculations!$B$3))),0)</f>
        <v>5.6281893999697311E-2</v>
      </c>
    </row>
    <row r="10219" spans="1:11" x14ac:dyDescent="0.35">
      <c r="A10219">
        <v>10216</v>
      </c>
      <c r="B10219" t="str">
        <f t="shared" si="159"/>
        <v>27-76.5</v>
      </c>
      <c r="C10219">
        <v>-76.626571402731003</v>
      </c>
      <c r="D10219">
        <v>27.210364474993</v>
      </c>
      <c r="E10219">
        <f>ASIN(SQRT((SIN(RADIANS(PARAMETERS!$D$8-D10219)/2)*SIN(RADIANS(PARAMETERS!$D$8-D10219)/2))+(COS(RADIANS(D10219))*COS(RADIANS(PARAMETERS!$D$8))*SIN(RADIANS(PARAMETERS!$D$9-C10219)/2)*SIN(RADIANS(PARAMETERS!$D$9-C10219)/2))))*2*3958.756</f>
        <v>1309.832573298042</v>
      </c>
      <c r="F10219">
        <v>184.59150695801</v>
      </c>
      <c r="G10219">
        <v>212.33850097656</v>
      </c>
      <c r="H10219">
        <v>255.52088928223</v>
      </c>
      <c r="I10219">
        <v>293.931640625</v>
      </c>
      <c r="J10219">
        <v>338.11743164063</v>
      </c>
      <c r="K10219" s="6">
        <f>IFERROR(EXP(TREND(LN($F$1:$J$1),LN(F10219:J10219),LN(Calculations!$B$3))),0)</f>
        <v>5.5857709687624851E-2</v>
      </c>
    </row>
    <row r="10220" spans="1:11" x14ac:dyDescent="0.35">
      <c r="A10220">
        <v>10217</v>
      </c>
      <c r="B10220" t="str">
        <f t="shared" si="159"/>
        <v>27-77</v>
      </c>
      <c r="C10220">
        <v>-76.897892737632006</v>
      </c>
      <c r="D10220">
        <v>27.210364474993</v>
      </c>
      <c r="E10220">
        <f>ASIN(SQRT((SIN(RADIANS(PARAMETERS!$D$8-D10220)/2)*SIN(RADIANS(PARAMETERS!$D$8-D10220)/2))+(COS(RADIANS(D10220))*COS(RADIANS(PARAMETERS!$D$8))*SIN(RADIANS(PARAMETERS!$D$9-C10220)/2)*SIN(RADIANS(PARAMETERS!$D$9-C10220)/2))))*2*3958.756</f>
        <v>1323.5014298726483</v>
      </c>
      <c r="F10220">
        <v>184.21719360352</v>
      </c>
      <c r="G10220">
        <v>211.88568115234</v>
      </c>
      <c r="H10220">
        <v>254.94030761719</v>
      </c>
      <c r="I10220">
        <v>293.23251342773</v>
      </c>
      <c r="J10220">
        <v>337.27694702148</v>
      </c>
      <c r="K10220" s="6">
        <f>IFERROR(EXP(TREND(LN($F$1:$J$1),LN(F10220:J10220),LN(Calculations!$B$3))),0)</f>
        <v>5.5342239126728421E-2</v>
      </c>
    </row>
    <row r="10221" spans="1:11" x14ac:dyDescent="0.35">
      <c r="A10221">
        <v>10218</v>
      </c>
      <c r="B10221" t="str">
        <f t="shared" si="159"/>
        <v>27-77</v>
      </c>
      <c r="C10221">
        <v>-77.169214072532995</v>
      </c>
      <c r="D10221">
        <v>27.210364474993</v>
      </c>
      <c r="E10221">
        <f>ASIN(SQRT((SIN(RADIANS(PARAMETERS!$D$8-D10221)/2)*SIN(RADIANS(PARAMETERS!$D$8-D10221)/2))+(COS(RADIANS(D10221))*COS(RADIANS(PARAMETERS!$D$8))*SIN(RADIANS(PARAMETERS!$D$9-C10221)/2)*SIN(RADIANS(PARAMETERS!$D$9-C10221)/2))))*2*3958.756</f>
        <v>1337.2562224261405</v>
      </c>
      <c r="F10221">
        <v>183.77314758301</v>
      </c>
      <c r="G10221">
        <v>211.35026550293</v>
      </c>
      <c r="H10221">
        <v>254.25660705566</v>
      </c>
      <c r="I10221">
        <v>292.41156005859</v>
      </c>
      <c r="J10221">
        <v>336.29272460938</v>
      </c>
      <c r="K10221" s="6">
        <f>IFERROR(EXP(TREND(LN($F$1:$J$1),LN(F10221:J10221),LN(Calculations!$B$3))),0)</f>
        <v>5.4731141281489433E-2</v>
      </c>
    </row>
    <row r="10222" spans="1:11" x14ac:dyDescent="0.35">
      <c r="A10222">
        <v>10219</v>
      </c>
      <c r="B10222" t="str">
        <f t="shared" si="159"/>
        <v>27-77.5</v>
      </c>
      <c r="C10222">
        <v>-77.440535407433998</v>
      </c>
      <c r="D10222">
        <v>27.210364474993</v>
      </c>
      <c r="E10222">
        <f>ASIN(SQRT((SIN(RADIANS(PARAMETERS!$D$8-D10222)/2)*SIN(RADIANS(PARAMETERS!$D$8-D10222)/2))+(COS(RADIANS(D10222))*COS(RADIANS(PARAMETERS!$D$8))*SIN(RADIANS(PARAMETERS!$D$9-C10222)/2)*SIN(RADIANS(PARAMETERS!$D$9-C10222)/2))))*2*3958.756</f>
        <v>1351.0942841337032</v>
      </c>
      <c r="F10222">
        <v>183.33909606934</v>
      </c>
      <c r="G10222">
        <v>210.84799194336</v>
      </c>
      <c r="H10222">
        <v>253.64738464355</v>
      </c>
      <c r="I10222">
        <v>291.70648193359</v>
      </c>
      <c r="J10222">
        <v>335.47665405273</v>
      </c>
      <c r="K10222" s="6">
        <f>IFERROR(EXP(TREND(LN($F$1:$J$1),LN(F10222:J10222),LN(Calculations!$B$3))),0)</f>
        <v>5.4099127343484731E-2</v>
      </c>
    </row>
    <row r="10223" spans="1:11" x14ac:dyDescent="0.35">
      <c r="A10223">
        <v>10220</v>
      </c>
      <c r="B10223" t="str">
        <f t="shared" si="159"/>
        <v>27-77.5</v>
      </c>
      <c r="C10223">
        <v>-77.711856742335002</v>
      </c>
      <c r="D10223">
        <v>27.210364474993</v>
      </c>
      <c r="E10223">
        <f>ASIN(SQRT((SIN(RADIANS(PARAMETERS!$D$8-D10223)/2)*SIN(RADIANS(PARAMETERS!$D$8-D10223)/2))+(COS(RADIANS(D10223))*COS(RADIANS(PARAMETERS!$D$8))*SIN(RADIANS(PARAMETERS!$D$9-C10223)/2)*SIN(RADIANS(PARAMETERS!$D$9-C10223)/2))))*2*3958.756</f>
        <v>1365.0130400035125</v>
      </c>
      <c r="F10223">
        <v>182.86312866211</v>
      </c>
      <c r="G10223">
        <v>210.29971313477</v>
      </c>
      <c r="H10223">
        <v>252.986328125</v>
      </c>
      <c r="I10223">
        <v>290.94488525391</v>
      </c>
      <c r="J10223">
        <v>334.59921264648</v>
      </c>
      <c r="K10223" s="6">
        <f>IFERROR(EXP(TREND(LN($F$1:$J$1),LN(F10223:J10223),LN(Calculations!$B$3))),0)</f>
        <v>5.3408083588701097E-2</v>
      </c>
    </row>
    <row r="10224" spans="1:11" x14ac:dyDescent="0.35">
      <c r="A10224">
        <v>10221</v>
      </c>
      <c r="B10224" t="str">
        <f t="shared" si="159"/>
        <v>27-78</v>
      </c>
      <c r="C10224">
        <v>-77.983178077236005</v>
      </c>
      <c r="D10224">
        <v>27.210364474993</v>
      </c>
      <c r="E10224">
        <f>ASIN(SQRT((SIN(RADIANS(PARAMETERS!$D$8-D10224)/2)*SIN(RADIANS(PARAMETERS!$D$8-D10224)/2))+(COS(RADIANS(D10224))*COS(RADIANS(PARAMETERS!$D$8))*SIN(RADIANS(PARAMETERS!$D$9-C10224)/2)*SIN(RADIANS(PARAMETERS!$D$9-C10224)/2))))*2*3958.756</f>
        <v>1379.010003798423</v>
      </c>
      <c r="F10224">
        <v>182.32661437988</v>
      </c>
      <c r="G10224">
        <v>209.67514038086</v>
      </c>
      <c r="H10224">
        <v>252.22291564941</v>
      </c>
      <c r="I10224">
        <v>290.05639648438</v>
      </c>
      <c r="J10224">
        <v>333.56524658203</v>
      </c>
      <c r="K10224" s="6">
        <f>IFERROR(EXP(TREND(LN($F$1:$J$1),LN(F10224:J10224),LN(Calculations!$B$3))),0)</f>
        <v>5.2648885674844569E-2</v>
      </c>
    </row>
    <row r="10225" spans="1:11" x14ac:dyDescent="0.35">
      <c r="A10225">
        <v>10222</v>
      </c>
      <c r="B10225" t="str">
        <f t="shared" si="159"/>
        <v>27-78.5</v>
      </c>
      <c r="C10225">
        <v>-78.254499412136994</v>
      </c>
      <c r="D10225">
        <v>27.210364474993</v>
      </c>
      <c r="E10225">
        <f>ASIN(SQRT((SIN(RADIANS(PARAMETERS!$D$8-D10225)/2)*SIN(RADIANS(PARAMETERS!$D$8-D10225)/2))+(COS(RADIANS(D10225))*COS(RADIANS(PARAMETERS!$D$8))*SIN(RADIANS(PARAMETERS!$D$9-C10225)/2)*SIN(RADIANS(PARAMETERS!$D$9-C10225)/2))))*2*3958.756</f>
        <v>1393.0827750184365</v>
      </c>
      <c r="F10225">
        <v>181.79295349121</v>
      </c>
      <c r="G10225">
        <v>209.07005310059</v>
      </c>
      <c r="H10225">
        <v>251.50874328613</v>
      </c>
      <c r="I10225">
        <v>289.24700927734</v>
      </c>
      <c r="J10225">
        <v>332.6481628418</v>
      </c>
      <c r="K10225" s="6">
        <f>IFERROR(EXP(TREND(LN($F$1:$J$1),LN(F10225:J10225),LN(Calculations!$B$3))),0)</f>
        <v>5.1874462493545798E-2</v>
      </c>
    </row>
    <row r="10226" spans="1:11" x14ac:dyDescent="0.35">
      <c r="A10226">
        <v>10223</v>
      </c>
      <c r="B10226" t="str">
        <f t="shared" si="159"/>
        <v>27-78.5</v>
      </c>
      <c r="C10226">
        <v>-78.525820747037997</v>
      </c>
      <c r="D10226">
        <v>27.210364474993</v>
      </c>
      <c r="E10226">
        <f>ASIN(SQRT((SIN(RADIANS(PARAMETERS!$D$8-D10226)/2)*SIN(RADIANS(PARAMETERS!$D$8-D10226)/2))+(COS(RADIANS(D10226))*COS(RADIANS(PARAMETERS!$D$8))*SIN(RADIANS(PARAMETERS!$D$9-C10226)/2)*SIN(RADIANS(PARAMETERS!$D$9-C10226)/2))))*2*3958.756</f>
        <v>1407.2290359487329</v>
      </c>
      <c r="F10226">
        <v>180.9921875</v>
      </c>
      <c r="G10226">
        <v>208.12866210938</v>
      </c>
      <c r="H10226">
        <v>250.34384155273</v>
      </c>
      <c r="I10226">
        <v>287.87921142578</v>
      </c>
      <c r="J10226">
        <v>331.04290771484</v>
      </c>
      <c r="K10226" s="6">
        <f>IFERROR(EXP(TREND(LN($F$1:$J$1),LN(F10226:J10226),LN(Calculations!$B$3))),0)</f>
        <v>5.0784411593236461E-2</v>
      </c>
    </row>
    <row r="10227" spans="1:11" x14ac:dyDescent="0.35">
      <c r="A10227">
        <v>10224</v>
      </c>
      <c r="B10227" t="str">
        <f t="shared" si="159"/>
        <v>27-79</v>
      </c>
      <c r="C10227">
        <v>-78.797142081939</v>
      </c>
      <c r="D10227">
        <v>27.210364474993</v>
      </c>
      <c r="E10227">
        <f>ASIN(SQRT((SIN(RADIANS(PARAMETERS!$D$8-D10227)/2)*SIN(RADIANS(PARAMETERS!$D$8-D10227)/2))+(COS(RADIANS(D10227))*COS(RADIANS(PARAMETERS!$D$8))*SIN(RADIANS(PARAMETERS!$D$9-C10227)/2)*SIN(RADIANS(PARAMETERS!$D$9-C10227)/2))))*2*3958.756</f>
        <v>1421.4465487770763</v>
      </c>
      <c r="F10227">
        <v>179.71368408203</v>
      </c>
      <c r="G10227">
        <v>206.62515258789</v>
      </c>
      <c r="H10227">
        <v>248.41375732422</v>
      </c>
      <c r="I10227">
        <v>285.5549621582</v>
      </c>
      <c r="J10227">
        <v>328.25061035156</v>
      </c>
      <c r="K10227" s="6">
        <f>IFERROR(EXP(TREND(LN($F$1:$J$1),LN(F10227:J10227),LN(Calculations!$B$3))),0)</f>
        <v>4.9153597531643806E-2</v>
      </c>
    </row>
    <row r="10228" spans="1:11" x14ac:dyDescent="0.35">
      <c r="A10228">
        <v>10225</v>
      </c>
      <c r="B10228" t="str">
        <f t="shared" si="159"/>
        <v>27-79</v>
      </c>
      <c r="C10228">
        <v>-79.068463416840004</v>
      </c>
      <c r="D10228">
        <v>27.210364474993</v>
      </c>
      <c r="E10228">
        <f>ASIN(SQRT((SIN(RADIANS(PARAMETERS!$D$8-D10228)/2)*SIN(RADIANS(PARAMETERS!$D$8-D10228)/2))+(COS(RADIANS(D10228))*COS(RADIANS(PARAMETERS!$D$8))*SIN(RADIANS(PARAMETERS!$D$9-C10228)/2)*SIN(RADIANS(PARAMETERS!$D$9-C10228)/2))))*2*3958.756</f>
        <v>1435.7331527836063</v>
      </c>
      <c r="F10228">
        <v>177.75259399414</v>
      </c>
      <c r="G10228">
        <v>204.64414978027</v>
      </c>
      <c r="H10228">
        <v>245.84777832031</v>
      </c>
      <c r="I10228">
        <v>282.44714355469</v>
      </c>
      <c r="J10228">
        <v>324.49838256836</v>
      </c>
      <c r="K10228" s="6">
        <f>IFERROR(EXP(TREND(LN($F$1:$J$1),LN(F10228:J10228),LN(Calculations!$B$3))),0)</f>
        <v>4.6780340739988192E-2</v>
      </c>
    </row>
    <row r="10229" spans="1:11" x14ac:dyDescent="0.35">
      <c r="A10229">
        <v>10226</v>
      </c>
      <c r="B10229" t="str">
        <f t="shared" si="159"/>
        <v>27-79.5</v>
      </c>
      <c r="C10229">
        <v>-79.339784751741007</v>
      </c>
      <c r="D10229">
        <v>27.210364474993</v>
      </c>
      <c r="E10229">
        <f>ASIN(SQRT((SIN(RADIANS(PARAMETERS!$D$8-D10229)/2)*SIN(RADIANS(PARAMETERS!$D$8-D10229)/2))+(COS(RADIANS(D10229))*COS(RADIANS(PARAMETERS!$D$8))*SIN(RADIANS(PARAMETERS!$D$9-C10229)/2)*SIN(RADIANS(PARAMETERS!$D$9-C10229)/2))))*2*3958.756</f>
        <v>1450.0867616052392</v>
      </c>
      <c r="F10229">
        <v>175.47041320801</v>
      </c>
      <c r="G10229">
        <v>202.45039367676</v>
      </c>
      <c r="H10229">
        <v>242.98759460449</v>
      </c>
      <c r="I10229">
        <v>278.96838378906</v>
      </c>
      <c r="J10229">
        <v>320.28268432617</v>
      </c>
      <c r="K10229" s="6">
        <f>IFERROR(EXP(TREND(LN($F$1:$J$1),LN(F10229:J10229),LN(Calculations!$B$3))),0)</f>
        <v>4.4153994030689453E-2</v>
      </c>
    </row>
    <row r="10230" spans="1:11" x14ac:dyDescent="0.35">
      <c r="A10230">
        <v>10227</v>
      </c>
      <c r="B10230" t="str">
        <f t="shared" si="159"/>
        <v>27-79.5</v>
      </c>
      <c r="C10230">
        <v>-79.611106086641996</v>
      </c>
      <c r="D10230">
        <v>27.210364474993</v>
      </c>
      <c r="E10230">
        <f>ASIN(SQRT((SIN(RADIANS(PARAMETERS!$D$8-D10230)/2)*SIN(RADIANS(PARAMETERS!$D$8-D10230)/2))+(COS(RADIANS(D10230))*COS(RADIANS(PARAMETERS!$D$8))*SIN(RADIANS(PARAMETERS!$D$9-C10230)/2)*SIN(RADIANS(PARAMETERS!$D$9-C10230)/2))))*2*3958.756</f>
        <v>1464.5053605762926</v>
      </c>
      <c r="F10230">
        <v>173.13398742676</v>
      </c>
      <c r="G10230">
        <v>200.25189208984</v>
      </c>
      <c r="H10230">
        <v>240.10705566406</v>
      </c>
      <c r="I10230">
        <v>275.45364379883</v>
      </c>
      <c r="J10230">
        <v>316.01126098633</v>
      </c>
      <c r="K10230" s="6">
        <f>IFERROR(EXP(TREND(LN($F$1:$J$1),LN(F10230:J10230),LN(Calculations!$B$3))),0)</f>
        <v>4.1596520672831178E-2</v>
      </c>
    </row>
    <row r="10231" spans="1:11" x14ac:dyDescent="0.35">
      <c r="A10231">
        <v>10228</v>
      </c>
      <c r="B10231" t="str">
        <f t="shared" si="159"/>
        <v>27-80</v>
      </c>
      <c r="C10231">
        <v>-79.882427421542999</v>
      </c>
      <c r="D10231">
        <v>27.210364474993</v>
      </c>
      <c r="E10231">
        <f>ASIN(SQRT((SIN(RADIANS(PARAMETERS!$D$8-D10231)/2)*SIN(RADIANS(PARAMETERS!$D$8-D10231)/2))+(COS(RADIANS(D10231))*COS(RADIANS(PARAMETERS!$D$8))*SIN(RADIANS(PARAMETERS!$D$9-C10231)/2)*SIN(RADIANS(PARAMETERS!$D$9-C10231)/2))))*2*3958.756</f>
        <v>1478.9870041463571</v>
      </c>
      <c r="F10231">
        <v>170.80407714844</v>
      </c>
      <c r="G10231">
        <v>198.11848449707</v>
      </c>
      <c r="H10231">
        <v>237.31549072266</v>
      </c>
      <c r="I10231">
        <v>272.05038452148</v>
      </c>
      <c r="J10231">
        <v>311.87850952148</v>
      </c>
      <c r="K10231" s="6">
        <f>IFERROR(EXP(TREND(LN($F$1:$J$1),LN(F10231:J10231),LN(Calculations!$B$3))),0)</f>
        <v>3.9161175727626563E-2</v>
      </c>
    </row>
    <row r="10232" spans="1:11" x14ac:dyDescent="0.35">
      <c r="A10232">
        <v>10229</v>
      </c>
      <c r="B10232" t="str">
        <f t="shared" si="159"/>
        <v>27-80</v>
      </c>
      <c r="C10232">
        <v>-80.153748756444003</v>
      </c>
      <c r="D10232">
        <v>27.210364474993</v>
      </c>
      <c r="E10232">
        <f>ASIN(SQRT((SIN(RADIANS(PARAMETERS!$D$8-D10232)/2)*SIN(RADIANS(PARAMETERS!$D$8-D10232)/2))+(COS(RADIANS(D10232))*COS(RADIANS(PARAMETERS!$D$8))*SIN(RADIANS(PARAMETERS!$D$9-C10232)/2)*SIN(RADIANS(PARAMETERS!$D$9-C10232)/2))))*2*3958.756</f>
        <v>1493.5298133759341</v>
      </c>
      <c r="F10232">
        <v>168.4564666748</v>
      </c>
      <c r="G10232">
        <v>195.99041748047</v>
      </c>
      <c r="H10232">
        <v>234.51760864258</v>
      </c>
      <c r="I10232">
        <v>268.62887573242</v>
      </c>
      <c r="J10232">
        <v>307.71228027344</v>
      </c>
      <c r="K10232" s="6">
        <f>IFERROR(EXP(TREND(LN($F$1:$J$1),LN(F10232:J10232),LN(Calculations!$B$3))),0)</f>
        <v>3.6829082807713499E-2</v>
      </c>
    </row>
    <row r="10233" spans="1:11" x14ac:dyDescent="0.35">
      <c r="A10233">
        <v>10230</v>
      </c>
      <c r="B10233" t="str">
        <f t="shared" si="159"/>
        <v>27-80.5</v>
      </c>
      <c r="C10233">
        <v>-80.425070091345006</v>
      </c>
      <c r="D10233">
        <v>27.210364474993</v>
      </c>
      <c r="E10233">
        <f>ASIN(SQRT((SIN(RADIANS(PARAMETERS!$D$8-D10233)/2)*SIN(RADIANS(PARAMETERS!$D$8-D10233)/2))+(COS(RADIANS(D10233))*COS(RADIANS(PARAMETERS!$D$8))*SIN(RADIANS(PARAMETERS!$D$9-C10233)/2)*SIN(RADIANS(PARAMETERS!$D$9-C10233)/2))))*2*3958.756</f>
        <v>1508.1319735099471</v>
      </c>
      <c r="F10233">
        <v>166.10523986816</v>
      </c>
      <c r="G10233">
        <v>193.89054870605</v>
      </c>
      <c r="H10233">
        <v>231.75119018555</v>
      </c>
      <c r="I10233">
        <v>265.24139404297</v>
      </c>
      <c r="J10233">
        <v>303.58270263672</v>
      </c>
      <c r="K10233" s="6">
        <f>IFERROR(EXP(TREND(LN($F$1:$J$1),LN(F10233:J10233),LN(Calculations!$B$3))),0)</f>
        <v>3.4606999694728642E-2</v>
      </c>
    </row>
    <row r="10234" spans="1:11" x14ac:dyDescent="0.35">
      <c r="A10234">
        <v>10231</v>
      </c>
      <c r="B10234" t="str">
        <f t="shared" si="159"/>
        <v>27-80.5</v>
      </c>
      <c r="C10234">
        <v>-80.696391426245995</v>
      </c>
      <c r="D10234">
        <v>27.210364474993</v>
      </c>
      <c r="E10234">
        <f>ASIN(SQRT((SIN(RADIANS(PARAMETERS!$D$8-D10234)/2)*SIN(RADIANS(PARAMETERS!$D$8-D10234)/2))+(COS(RADIANS(D10234))*COS(RADIANS(PARAMETERS!$D$8))*SIN(RADIANS(PARAMETERS!$D$9-C10234)/2)*SIN(RADIANS(PARAMETERS!$D$9-C10234)/2))))*2*3958.756</f>
        <v>1522.7917316288454</v>
      </c>
      <c r="F10234">
        <v>163.78932189941</v>
      </c>
      <c r="G10234">
        <v>191.85629272461</v>
      </c>
      <c r="H10234">
        <v>229.11454772949</v>
      </c>
      <c r="I10234">
        <v>262.02462768555</v>
      </c>
      <c r="J10234">
        <v>299.67376708984</v>
      </c>
      <c r="K10234" s="6">
        <f>IFERROR(EXP(TREND(LN($F$1:$J$1),LN(F10234:J10234),LN(Calculations!$B$3))),0)</f>
        <v>3.251090488562626E-2</v>
      </c>
    </row>
    <row r="10235" spans="1:11" x14ac:dyDescent="0.35">
      <c r="A10235">
        <v>10232</v>
      </c>
      <c r="B10235" t="str">
        <f t="shared" si="159"/>
        <v>27-81</v>
      </c>
      <c r="C10235">
        <v>-80.967712761146998</v>
      </c>
      <c r="D10235">
        <v>27.210364474993</v>
      </c>
      <c r="E10235">
        <f>ASIN(SQRT((SIN(RADIANS(PARAMETERS!$D$8-D10235)/2)*SIN(RADIANS(PARAMETERS!$D$8-D10235)/2))+(COS(RADIANS(D10235))*COS(RADIANS(PARAMETERS!$D$8))*SIN(RADIANS(PARAMETERS!$D$9-C10235)/2)*SIN(RADIANS(PARAMETERS!$D$9-C10235)/2))))*2*3958.756</f>
        <v>1537.5073943766997</v>
      </c>
      <c r="F10235">
        <v>161.88417053223</v>
      </c>
      <c r="G10235">
        <v>190.15237426758</v>
      </c>
      <c r="H10235">
        <v>226.87776184082</v>
      </c>
      <c r="I10235">
        <v>259.29113769531</v>
      </c>
      <c r="J10235">
        <v>296.34646606445</v>
      </c>
      <c r="K10235" s="6">
        <f>IFERROR(EXP(TREND(LN($F$1:$J$1),LN(F10235:J10235),LN(Calculations!$B$3))),0)</f>
        <v>3.0863992856338753E-2</v>
      </c>
    </row>
    <row r="10236" spans="1:11" x14ac:dyDescent="0.35">
      <c r="A10236">
        <v>10233</v>
      </c>
      <c r="B10236" t="str">
        <f t="shared" si="159"/>
        <v>27-81</v>
      </c>
      <c r="C10236">
        <v>-81.239034096048002</v>
      </c>
      <c r="D10236">
        <v>27.210364474993</v>
      </c>
      <c r="E10236">
        <f>ASIN(SQRT((SIN(RADIANS(PARAMETERS!$D$8-D10236)/2)*SIN(RADIANS(PARAMETERS!$D$8-D10236)/2))+(COS(RADIANS(D10236))*COS(RADIANS(PARAMETERS!$D$8))*SIN(RADIANS(PARAMETERS!$D$9-C10236)/2)*SIN(RADIANS(PARAMETERS!$D$9-C10236)/2))))*2*3958.756</f>
        <v>1552.2773257654205</v>
      </c>
      <c r="F10236">
        <v>160.62739562988</v>
      </c>
      <c r="G10236">
        <v>188.93382263184</v>
      </c>
      <c r="H10236">
        <v>225.29823303223</v>
      </c>
      <c r="I10236">
        <v>257.37619018555</v>
      </c>
      <c r="J10236">
        <v>294.03134155273</v>
      </c>
      <c r="K10236" s="6">
        <f>IFERROR(EXP(TREND(LN($F$1:$J$1),LN(F10236:J10236),LN(Calculations!$B$3))),0)</f>
        <v>2.979046204107175E-2</v>
      </c>
    </row>
    <row r="10237" spans="1:11" x14ac:dyDescent="0.35">
      <c r="A10237">
        <v>10234</v>
      </c>
      <c r="B10237" t="str">
        <f t="shared" si="159"/>
        <v>27-81.5</v>
      </c>
      <c r="C10237">
        <v>-81.510355430949005</v>
      </c>
      <c r="D10237">
        <v>27.210364474993</v>
      </c>
      <c r="E10237">
        <f>ASIN(SQRT((SIN(RADIANS(PARAMETERS!$D$8-D10237)/2)*SIN(RADIANS(PARAMETERS!$D$8-D10237)/2))+(COS(RADIANS(D10237))*COS(RADIANS(PARAMETERS!$D$8))*SIN(RADIANS(PARAMETERS!$D$9-C10237)/2)*SIN(RADIANS(PARAMETERS!$D$9-C10237)/2))))*2*3958.756</f>
        <v>1567.0999450540041</v>
      </c>
      <c r="F10237">
        <v>160.03407287598</v>
      </c>
      <c r="G10237">
        <v>188.28495788574</v>
      </c>
      <c r="H10237">
        <v>224.51731872559</v>
      </c>
      <c r="I10237">
        <v>256.4778137207</v>
      </c>
      <c r="J10237">
        <v>292.99786376953</v>
      </c>
      <c r="K10237" s="6">
        <f>IFERROR(EXP(TREND(LN($F$1:$J$1),LN(F10237:J10237),LN(Calculations!$B$3))),0)</f>
        <v>2.9257308124578905E-2</v>
      </c>
    </row>
    <row r="10238" spans="1:11" x14ac:dyDescent="0.35">
      <c r="A10238">
        <v>10235</v>
      </c>
      <c r="B10238" t="str">
        <f t="shared" si="159"/>
        <v>27-82</v>
      </c>
      <c r="C10238">
        <v>-81.781676765849994</v>
      </c>
      <c r="D10238">
        <v>27.210364474993</v>
      </c>
      <c r="E10238">
        <f>ASIN(SQRT((SIN(RADIANS(PARAMETERS!$D$8-D10238)/2)*SIN(RADIANS(PARAMETERS!$D$8-D10238)/2))+(COS(RADIANS(D10238))*COS(RADIANS(PARAMETERS!$D$8))*SIN(RADIANS(PARAMETERS!$D$9-C10238)/2)*SIN(RADIANS(PARAMETERS!$D$9-C10238)/2))))*2*3958.756</f>
        <v>1581.9737247015041</v>
      </c>
      <c r="F10238">
        <v>159.55892944336</v>
      </c>
      <c r="G10238">
        <v>187.76780700684</v>
      </c>
      <c r="H10238">
        <v>223.91564941406</v>
      </c>
      <c r="I10238">
        <v>255.8037109375</v>
      </c>
      <c r="J10238">
        <v>292.24322509766</v>
      </c>
      <c r="K10238" s="6">
        <f>IFERROR(EXP(TREND(LN($F$1:$J$1),LN(F10238:J10238),LN(Calculations!$B$3))),0)</f>
        <v>2.8828407751716363E-2</v>
      </c>
    </row>
    <row r="10239" spans="1:11" x14ac:dyDescent="0.35">
      <c r="A10239">
        <v>10236</v>
      </c>
      <c r="B10239" t="str">
        <f t="shared" si="159"/>
        <v>27-82</v>
      </c>
      <c r="C10239">
        <v>-82.052998100750997</v>
      </c>
      <c r="D10239">
        <v>27.210364474993</v>
      </c>
      <c r="E10239">
        <f>ASIN(SQRT((SIN(RADIANS(PARAMETERS!$D$8-D10239)/2)*SIN(RADIANS(PARAMETERS!$D$8-D10239)/2))+(COS(RADIANS(D10239))*COS(RADIANS(PARAMETERS!$D$8))*SIN(RADIANS(PARAMETERS!$D$9-C10239)/2)*SIN(RADIANS(PARAMETERS!$D$9-C10239)/2))))*2*3958.756</f>
        <v>1596.8971883922864</v>
      </c>
      <c r="F10239">
        <v>159.35531616211</v>
      </c>
      <c r="G10239">
        <v>187.61418151855</v>
      </c>
      <c r="H10239">
        <v>223.82452392578</v>
      </c>
      <c r="I10239">
        <v>255.78039550781</v>
      </c>
      <c r="J10239">
        <v>292.31015014648</v>
      </c>
      <c r="K10239" s="6">
        <f>IFERROR(EXP(TREND(LN($F$1:$J$1),LN(F10239:J10239),LN(Calculations!$B$3))),0)</f>
        <v>2.8627395762499487E-2</v>
      </c>
    </row>
    <row r="10240" spans="1:11" x14ac:dyDescent="0.35">
      <c r="A10240">
        <v>10237</v>
      </c>
      <c r="B10240" t="str">
        <f t="shared" si="159"/>
        <v>27-82.5</v>
      </c>
      <c r="C10240">
        <v>-82.324319435652001</v>
      </c>
      <c r="D10240">
        <v>27.210364474993</v>
      </c>
      <c r="E10240">
        <f>ASIN(SQRT((SIN(RADIANS(PARAMETERS!$D$8-D10240)/2)*SIN(RADIANS(PARAMETERS!$D$8-D10240)/2))+(COS(RADIANS(D10240))*COS(RADIANS(PARAMETERS!$D$8))*SIN(RADIANS(PARAMETERS!$D$9-C10240)/2)*SIN(RADIANS(PARAMETERS!$D$9-C10240)/2))))*2*3958.756</f>
        <v>1611.8689091319704</v>
      </c>
      <c r="F10240">
        <v>159.6721496582</v>
      </c>
      <c r="G10240">
        <v>188.09854125977</v>
      </c>
      <c r="H10240">
        <v>224.63223266602</v>
      </c>
      <c r="I10240">
        <v>256.90435791016</v>
      </c>
      <c r="J10240">
        <v>293.82635498047</v>
      </c>
      <c r="K10240" s="6">
        <f>IFERROR(EXP(TREND(LN($F$1:$J$1),LN(F10240:J10240),LN(Calculations!$B$3))),0)</f>
        <v>2.8845782415144426E-2</v>
      </c>
    </row>
    <row r="10241" spans="1:11" x14ac:dyDescent="0.35">
      <c r="A10241">
        <v>10238</v>
      </c>
      <c r="B10241" t="str">
        <f t="shared" si="159"/>
        <v>27-82.5</v>
      </c>
      <c r="C10241">
        <v>-82.595640770553004</v>
      </c>
      <c r="D10241">
        <v>27.210364474993</v>
      </c>
      <c r="E10241">
        <f>ASIN(SQRT((SIN(RADIANS(PARAMETERS!$D$8-D10241)/2)*SIN(RADIANS(PARAMETERS!$D$8-D10241)/2))+(COS(RADIANS(D10241))*COS(RADIANS(PARAMETERS!$D$8))*SIN(RADIANS(PARAMETERS!$D$9-C10241)/2)*SIN(RADIANS(PARAMETERS!$D$9-C10241)/2))))*2*3958.756</f>
        <v>1626.8875074123889</v>
      </c>
      <c r="F10241">
        <v>160.70063781738</v>
      </c>
      <c r="G10241">
        <v>189.10925292969</v>
      </c>
      <c r="H10241">
        <v>226.15242004395</v>
      </c>
      <c r="I10241">
        <v>258.91546630859</v>
      </c>
      <c r="J10241">
        <v>296.43954467773</v>
      </c>
      <c r="K10241" s="6">
        <f>IFERROR(EXP(TREND(LN($F$1:$J$1),LN(F10241:J10241),LN(Calculations!$B$3))),0)</f>
        <v>2.9610015711192744E-2</v>
      </c>
    </row>
    <row r="10242" spans="1:11" x14ac:dyDescent="0.35">
      <c r="A10242">
        <v>10239</v>
      </c>
      <c r="B10242" t="str">
        <f t="shared" si="159"/>
        <v>27-83</v>
      </c>
      <c r="C10242">
        <v>-82.866962105453993</v>
      </c>
      <c r="D10242">
        <v>27.210364474993</v>
      </c>
      <c r="E10242">
        <f>ASIN(SQRT((SIN(RADIANS(PARAMETERS!$D$8-D10242)/2)*SIN(RADIANS(PARAMETERS!$D$8-D10242)/2))+(COS(RADIANS(D10242))*COS(RADIANS(PARAMETERS!$D$8))*SIN(RADIANS(PARAMETERS!$D$9-C10242)/2)*SIN(RADIANS(PARAMETERS!$D$9-C10242)/2))))*2*3958.756</f>
        <v>1641.9516494437808</v>
      </c>
      <c r="F10242">
        <v>162.06925964355</v>
      </c>
      <c r="G10242">
        <v>190.3655090332</v>
      </c>
      <c r="H10242">
        <v>228.02127075195</v>
      </c>
      <c r="I10242">
        <v>261.37341308594</v>
      </c>
      <c r="J10242">
        <v>299.61898803711</v>
      </c>
      <c r="K10242" s="6">
        <f>IFERROR(EXP(TREND(LN($F$1:$J$1),LN(F10242:J10242),LN(Calculations!$B$3))),0)</f>
        <v>3.0642759856018224E-2</v>
      </c>
    </row>
    <row r="10243" spans="1:11" x14ac:dyDescent="0.35">
      <c r="A10243">
        <v>10240</v>
      </c>
      <c r="B10243" t="str">
        <f t="shared" si="159"/>
        <v>27-83</v>
      </c>
      <c r="C10243">
        <v>-83.138283440354996</v>
      </c>
      <c r="D10243">
        <v>27.210364474993</v>
      </c>
      <c r="E10243">
        <f>ASIN(SQRT((SIN(RADIANS(PARAMETERS!$D$8-D10243)/2)*SIN(RADIANS(PARAMETERS!$D$8-D10243)/2))+(COS(RADIANS(D10243))*COS(RADIANS(PARAMETERS!$D$8))*SIN(RADIANS(PARAMETERS!$D$9-C10243)/2)*SIN(RADIANS(PARAMETERS!$D$9-C10243)/2))))*2*3958.756</f>
        <v>1657.0600454524103</v>
      </c>
      <c r="F10243">
        <v>163.55487060547</v>
      </c>
      <c r="G10243">
        <v>191.71737670898</v>
      </c>
      <c r="H10243">
        <v>230.05503845215</v>
      </c>
      <c r="I10243">
        <v>264.06478881836</v>
      </c>
      <c r="J10243">
        <v>303.11758422852</v>
      </c>
      <c r="K10243" s="6">
        <f>IFERROR(EXP(TREND(LN($F$1:$J$1),LN(F10243:J10243),LN(Calculations!$B$3))),0)</f>
        <v>3.1771710732554463E-2</v>
      </c>
    </row>
    <row r="10244" spans="1:11" x14ac:dyDescent="0.35">
      <c r="A10244">
        <v>10241</v>
      </c>
      <c r="B10244" t="str">
        <f t="shared" si="159"/>
        <v>27-83.5</v>
      </c>
      <c r="C10244">
        <v>-83.409604775255005</v>
      </c>
      <c r="D10244">
        <v>27.210364474993</v>
      </c>
      <c r="E10244">
        <f>ASIN(SQRT((SIN(RADIANS(PARAMETERS!$D$8-D10244)/2)*SIN(RADIANS(PARAMETERS!$D$8-D10244)/2))+(COS(RADIANS(D10244))*COS(RADIANS(PARAMETERS!$D$8))*SIN(RADIANS(PARAMETERS!$D$9-C10244)/2)*SIN(RADIANS(PARAMETERS!$D$9-C10244)/2))))*2*3958.756</f>
        <v>1672.2114480416619</v>
      </c>
      <c r="F10244">
        <v>165.08226013184</v>
      </c>
      <c r="G10244">
        <v>193.0493927002</v>
      </c>
      <c r="H10244">
        <v>232.03820800781</v>
      </c>
      <c r="I10244">
        <v>266.67465209961</v>
      </c>
      <c r="J10244">
        <v>306.49545288086</v>
      </c>
      <c r="K10244" s="6">
        <f>IFERROR(EXP(TREND(LN($F$1:$J$1),LN(F10244:J10244),LN(Calculations!$B$3))),0)</f>
        <v>3.2959818536538746E-2</v>
      </c>
    </row>
    <row r="10245" spans="1:11" x14ac:dyDescent="0.35">
      <c r="A10245">
        <v>10242</v>
      </c>
      <c r="B10245" t="str">
        <f t="shared" ref="B10245:B10308" si="160">MROUND(D10245,1)&amp;MROUND(C10245,-0.5)</f>
        <v>27-83.5</v>
      </c>
      <c r="C10245">
        <v>-83.680926110155994</v>
      </c>
      <c r="D10245">
        <v>27.210364474993</v>
      </c>
      <c r="E10245">
        <f>ASIN(SQRT((SIN(RADIANS(PARAMETERS!$D$8-D10245)/2)*SIN(RADIANS(PARAMETERS!$D$8-D10245)/2))+(COS(RADIANS(D10245))*COS(RADIANS(PARAMETERS!$D$8))*SIN(RADIANS(PARAMETERS!$D$9-C10245)/2)*SIN(RADIANS(PARAMETERS!$D$9-C10245)/2))))*2*3958.756</f>
        <v>1687.4046506150692</v>
      </c>
      <c r="F10245">
        <v>166.67123413086</v>
      </c>
      <c r="G10245">
        <v>194.4087677002</v>
      </c>
      <c r="H10245">
        <v>234.04432678223</v>
      </c>
      <c r="I10245">
        <v>269.30206298828</v>
      </c>
      <c r="J10245">
        <v>309.88320922852</v>
      </c>
      <c r="K10245" s="6">
        <f>IFERROR(EXP(TREND(LN($F$1:$J$1),LN(F10245:J10245),LN(Calculations!$B$3))),0)</f>
        <v>3.4228174327432213E-2</v>
      </c>
    </row>
    <row r="10246" spans="1:11" x14ac:dyDescent="0.35">
      <c r="A10246">
        <v>10243</v>
      </c>
      <c r="B10246" t="str">
        <f t="shared" si="160"/>
        <v>27-84</v>
      </c>
      <c r="C10246">
        <v>-83.952247445056997</v>
      </c>
      <c r="D10246">
        <v>27.210364474993</v>
      </c>
      <c r="E10246">
        <f>ASIN(SQRT((SIN(RADIANS(PARAMETERS!$D$8-D10246)/2)*SIN(RADIANS(PARAMETERS!$D$8-D10246)/2))+(COS(RADIANS(D10246))*COS(RADIANS(PARAMETERS!$D$8))*SIN(RADIANS(PARAMETERS!$D$9-C10246)/2)*SIN(RADIANS(PARAMETERS!$D$9-C10246)/2))))*2*3958.756</f>
        <v>1702.6384858585202</v>
      </c>
      <c r="F10246">
        <v>168.34887695313</v>
      </c>
      <c r="G10246">
        <v>195.82987976074</v>
      </c>
      <c r="H10246">
        <v>236.12744140625</v>
      </c>
      <c r="I10246">
        <v>272.02047729492</v>
      </c>
      <c r="J10246">
        <v>313.37857055664</v>
      </c>
      <c r="K10246" s="6">
        <f>IFERROR(EXP(TREND(LN($F$1:$J$1),LN(F10246:J10246),LN(Calculations!$B$3))),0)</f>
        <v>3.5603216592854252E-2</v>
      </c>
    </row>
    <row r="10247" spans="1:11" x14ac:dyDescent="0.35">
      <c r="A10247">
        <v>10244</v>
      </c>
      <c r="B10247" t="str">
        <f t="shared" si="160"/>
        <v>27-84</v>
      </c>
      <c r="C10247">
        <v>-84.223568779958001</v>
      </c>
      <c r="D10247">
        <v>27.210364474993</v>
      </c>
      <c r="E10247">
        <f>ASIN(SQRT((SIN(RADIANS(PARAMETERS!$D$8-D10247)/2)*SIN(RADIANS(PARAMETERS!$D$8-D10247)/2))+(COS(RADIANS(D10247))*COS(RADIANS(PARAMETERS!$D$8))*SIN(RADIANS(PARAMETERS!$D$9-C10247)/2)*SIN(RADIANS(PARAMETERS!$D$9-C10247)/2))))*2*3958.756</f>
        <v>1717.9118242808318</v>
      </c>
      <c r="F10247">
        <v>170.06123352051</v>
      </c>
      <c r="G10247">
        <v>197.25537109375</v>
      </c>
      <c r="H10247">
        <v>238.15264892578</v>
      </c>
      <c r="I10247">
        <v>274.64004516602</v>
      </c>
      <c r="J10247">
        <v>316.72329711914</v>
      </c>
      <c r="K10247" s="6">
        <f>IFERROR(EXP(TREND(LN($F$1:$J$1),LN(F10247:J10247),LN(Calculations!$B$3))),0)</f>
        <v>3.7066453344444417E-2</v>
      </c>
    </row>
    <row r="10248" spans="1:11" x14ac:dyDescent="0.35">
      <c r="A10248">
        <v>10245</v>
      </c>
      <c r="B10248" t="str">
        <f t="shared" si="160"/>
        <v>27-84.5</v>
      </c>
      <c r="C10248">
        <v>-84.494890114859004</v>
      </c>
      <c r="D10248">
        <v>27.210364474993</v>
      </c>
      <c r="E10248">
        <f>ASIN(SQRT((SIN(RADIANS(PARAMETERS!$D$8-D10248)/2)*SIN(RADIANS(PARAMETERS!$D$8-D10248)/2))+(COS(RADIANS(D10248))*COS(RADIANS(PARAMETERS!$D$8))*SIN(RADIANS(PARAMETERS!$D$9-C10248)/2)*SIN(RADIANS(PARAMETERS!$D$9-C10248)/2))))*2*3958.756</f>
        <v>1733.2235728099631</v>
      </c>
      <c r="F10248">
        <v>171.43280029297</v>
      </c>
      <c r="G10248">
        <v>198.42031860352</v>
      </c>
      <c r="H10248">
        <v>239.85101318359</v>
      </c>
      <c r="I10248">
        <v>276.85079956055</v>
      </c>
      <c r="J10248">
        <v>319.56118774414</v>
      </c>
      <c r="K10248" s="6">
        <f>IFERROR(EXP(TREND(LN($F$1:$J$1),LN(F10248:J10248),LN(Calculations!$B$3))),0)</f>
        <v>3.8246530339346489E-2</v>
      </c>
    </row>
    <row r="10249" spans="1:11" x14ac:dyDescent="0.35">
      <c r="A10249">
        <v>10246</v>
      </c>
      <c r="B10249" t="str">
        <f t="shared" si="160"/>
        <v>27-85</v>
      </c>
      <c r="C10249">
        <v>-84.766211449759993</v>
      </c>
      <c r="D10249">
        <v>27.210364474993</v>
      </c>
      <c r="E10249">
        <f>ASIN(SQRT((SIN(RADIANS(PARAMETERS!$D$8-D10249)/2)*SIN(RADIANS(PARAMETERS!$D$8-D10249)/2))+(COS(RADIANS(D10249))*COS(RADIANS(PARAMETERS!$D$8))*SIN(RADIANS(PARAMETERS!$D$9-C10249)/2)*SIN(RADIANS(PARAMETERS!$D$9-C10249)/2))))*2*3958.756</f>
        <v>1748.5726734432933</v>
      </c>
      <c r="F10249">
        <v>172.28170776367</v>
      </c>
      <c r="G10249">
        <v>199.25524902344</v>
      </c>
      <c r="H10249">
        <v>241.10621643066</v>
      </c>
      <c r="I10249">
        <v>278.51321411133</v>
      </c>
      <c r="J10249">
        <v>321.72546386719</v>
      </c>
      <c r="K10249" s="6">
        <f>IFERROR(EXP(TREND(LN($F$1:$J$1),LN(F10249:J10249),LN(Calculations!$B$3))),0)</f>
        <v>3.8964898717964387E-2</v>
      </c>
    </row>
    <row r="10250" spans="1:11" x14ac:dyDescent="0.35">
      <c r="A10250">
        <v>10247</v>
      </c>
      <c r="B10250" t="str">
        <f t="shared" si="160"/>
        <v>27-85</v>
      </c>
      <c r="C10250">
        <v>-85.037532784660996</v>
      </c>
      <c r="D10250">
        <v>27.210364474993</v>
      </c>
      <c r="E10250">
        <f>ASIN(SQRT((SIN(RADIANS(PARAMETERS!$D$8-D10250)/2)*SIN(RADIANS(PARAMETERS!$D$8-D10250)/2))+(COS(RADIANS(D10250))*COS(RADIANS(PARAMETERS!$D$8))*SIN(RADIANS(PARAMETERS!$D$9-C10250)/2)*SIN(RADIANS(PARAMETERS!$D$9-C10250)/2))))*2*3958.756</f>
        <v>1763.9581019500497</v>
      </c>
      <c r="F10250">
        <v>172.53840637207</v>
      </c>
      <c r="G10250">
        <v>199.6049041748</v>
      </c>
      <c r="H10250">
        <v>241.6681060791</v>
      </c>
      <c r="I10250">
        <v>279.28326416016</v>
      </c>
      <c r="J10250">
        <v>322.75445556641</v>
      </c>
      <c r="K10250" s="6">
        <f>IFERROR(EXP(TREND(LN($F$1:$J$1),LN(F10250:J10250),LN(Calculations!$B$3))),0)</f>
        <v>3.9158168555437037E-2</v>
      </c>
    </row>
    <row r="10251" spans="1:11" x14ac:dyDescent="0.35">
      <c r="A10251">
        <v>10248</v>
      </c>
      <c r="B10251" t="str">
        <f t="shared" si="160"/>
        <v>27-85.5</v>
      </c>
      <c r="C10251">
        <v>-85.308854119562</v>
      </c>
      <c r="D10251">
        <v>27.210364474993</v>
      </c>
      <c r="E10251">
        <f>ASIN(SQRT((SIN(RADIANS(PARAMETERS!$D$8-D10251)/2)*SIN(RADIANS(PARAMETERS!$D$8-D10251)/2))+(COS(RADIANS(D10251))*COS(RADIANS(PARAMETERS!$D$8))*SIN(RADIANS(PARAMETERS!$D$9-C10251)/2)*SIN(RADIANS(PARAMETERS!$D$9-C10251)/2))))*2*3958.756</f>
        <v>1779.3788666240268</v>
      </c>
      <c r="F10251">
        <v>172.74591064453</v>
      </c>
      <c r="G10251">
        <v>199.90127563477</v>
      </c>
      <c r="H10251">
        <v>242.14367675781</v>
      </c>
      <c r="I10251">
        <v>279.93463134766</v>
      </c>
      <c r="J10251">
        <v>323.62460327148</v>
      </c>
      <c r="K10251" s="6">
        <f>IFERROR(EXP(TREND(LN($F$1:$J$1),LN(F10251:J10251),LN(Calculations!$B$3))),0)</f>
        <v>3.9313820452571188E-2</v>
      </c>
    </row>
    <row r="10252" spans="1:11" x14ac:dyDescent="0.35">
      <c r="A10252">
        <v>10249</v>
      </c>
      <c r="B10252" t="str">
        <f t="shared" si="160"/>
        <v>27-85.5</v>
      </c>
      <c r="C10252">
        <v>-85.580175454463003</v>
      </c>
      <c r="D10252">
        <v>27.210364474993</v>
      </c>
      <c r="E10252">
        <f>ASIN(SQRT((SIN(RADIANS(PARAMETERS!$D$8-D10252)/2)*SIN(RADIANS(PARAMETERS!$D$8-D10252)/2))+(COS(RADIANS(D10252))*COS(RADIANS(PARAMETERS!$D$8))*SIN(RADIANS(PARAMETERS!$D$9-C10252)/2)*SIN(RADIANS(PARAMETERS!$D$9-C10252)/2))))*2*3958.756</f>
        <v>1794.8340070848064</v>
      </c>
      <c r="F10252">
        <v>173.0182800293</v>
      </c>
      <c r="G10252">
        <v>200.26530456543</v>
      </c>
      <c r="H10252">
        <v>242.69789123535</v>
      </c>
      <c r="I10252">
        <v>280.67419433594</v>
      </c>
      <c r="J10252">
        <v>324.59359741211</v>
      </c>
      <c r="K10252" s="6">
        <f>IFERROR(EXP(TREND(LN($F$1:$J$1),LN(F10252:J10252),LN(Calculations!$B$3))),0)</f>
        <v>3.9540649352220729E-2</v>
      </c>
    </row>
    <row r="10253" spans="1:11" x14ac:dyDescent="0.35">
      <c r="A10253">
        <v>10250</v>
      </c>
      <c r="B10253" t="str">
        <f t="shared" si="160"/>
        <v>27-86</v>
      </c>
      <c r="C10253">
        <v>-85.851496789364006</v>
      </c>
      <c r="D10253">
        <v>27.210364474993</v>
      </c>
      <c r="E10253">
        <f>ASIN(SQRT((SIN(RADIANS(PARAMETERS!$D$8-D10253)/2)*SIN(RADIANS(PARAMETERS!$D$8-D10253)/2))+(COS(RADIANS(D10253))*COS(RADIANS(PARAMETERS!$D$8))*SIN(RADIANS(PARAMETERS!$D$9-C10253)/2)*SIN(RADIANS(PARAMETERS!$D$9-C10253)/2))))*2*3958.756</f>
        <v>1810.3225931256829</v>
      </c>
      <c r="F10253">
        <v>173.2654876709</v>
      </c>
      <c r="G10253">
        <v>200.55648803711</v>
      </c>
      <c r="H10253">
        <v>243.09420776367</v>
      </c>
      <c r="I10253">
        <v>281.17041015625</v>
      </c>
      <c r="J10253">
        <v>325.2112121582</v>
      </c>
      <c r="K10253" s="6">
        <f>IFERROR(EXP(TREND(LN($F$1:$J$1),LN(F10253:J10253),LN(Calculations!$B$3))),0)</f>
        <v>3.9780536474353707E-2</v>
      </c>
    </row>
    <row r="10254" spans="1:11" x14ac:dyDescent="0.35">
      <c r="A10254">
        <v>10251</v>
      </c>
      <c r="B10254" t="str">
        <f t="shared" si="160"/>
        <v>27-86</v>
      </c>
      <c r="C10254">
        <v>-86.122818124264995</v>
      </c>
      <c r="D10254">
        <v>27.210364474993</v>
      </c>
      <c r="E10254">
        <f>ASIN(SQRT((SIN(RADIANS(PARAMETERS!$D$8-D10254)/2)*SIN(RADIANS(PARAMETERS!$D$8-D10254)/2))+(COS(RADIANS(D10254))*COS(RADIANS(PARAMETERS!$D$8))*SIN(RADIANS(PARAMETERS!$D$9-C10254)/2)*SIN(RADIANS(PARAMETERS!$D$9-C10254)/2))))*2*3958.756</f>
        <v>1825.8437236065788</v>
      </c>
      <c r="F10254">
        <v>173.56318664551</v>
      </c>
      <c r="G10254">
        <v>200.87831115723</v>
      </c>
      <c r="H10254">
        <v>243.49044799805</v>
      </c>
      <c r="I10254">
        <v>281.63412475586</v>
      </c>
      <c r="J10254">
        <v>325.75387573242</v>
      </c>
      <c r="K10254" s="6">
        <f>IFERROR(EXP(TREND(LN($F$1:$J$1),LN(F10254:J10254),LN(Calculations!$B$3))),0)</f>
        <v>4.0097678054633157E-2</v>
      </c>
    </row>
    <row r="10255" spans="1:11" x14ac:dyDescent="0.35">
      <c r="A10255">
        <v>10252</v>
      </c>
      <c r="B10255" t="str">
        <f t="shared" si="160"/>
        <v>27-86.5</v>
      </c>
      <c r="C10255">
        <v>-86.394139459165999</v>
      </c>
      <c r="D10255">
        <v>27.210364474993</v>
      </c>
      <c r="E10255">
        <f>ASIN(SQRT((SIN(RADIANS(PARAMETERS!$D$8-D10255)/2)*SIN(RADIANS(PARAMETERS!$D$8-D10255)/2))+(COS(RADIANS(D10255))*COS(RADIANS(PARAMETERS!$D$8))*SIN(RADIANS(PARAMETERS!$D$9-C10255)/2)*SIN(RADIANS(PARAMETERS!$D$9-C10255)/2))))*2*3958.756</f>
        <v>1841.3965253902484</v>
      </c>
      <c r="F10255">
        <v>173.9174041748</v>
      </c>
      <c r="G10255">
        <v>201.23895263672</v>
      </c>
      <c r="H10255">
        <v>243.89389038086</v>
      </c>
      <c r="I10255">
        <v>282.0715637207</v>
      </c>
      <c r="J10255">
        <v>326.22625732422</v>
      </c>
      <c r="K10255" s="6">
        <f>IFERROR(EXP(TREND(LN($F$1:$J$1),LN(F10255:J10255),LN(Calculations!$B$3))),0)</f>
        <v>4.0503117127285E-2</v>
      </c>
    </row>
    <row r="10256" spans="1:11" x14ac:dyDescent="0.35">
      <c r="A10256">
        <v>10253</v>
      </c>
      <c r="B10256" t="str">
        <f t="shared" si="160"/>
        <v>27-86.5</v>
      </c>
      <c r="C10256">
        <v>-86.665460794067002</v>
      </c>
      <c r="D10256">
        <v>27.210364474993</v>
      </c>
      <c r="E10256">
        <f>ASIN(SQRT((SIN(RADIANS(PARAMETERS!$D$8-D10256)/2)*SIN(RADIANS(PARAMETERS!$D$8-D10256)/2))+(COS(RADIANS(D10256))*COS(RADIANS(PARAMETERS!$D$8))*SIN(RADIANS(PARAMETERS!$D$9-C10256)/2)*SIN(RADIANS(PARAMETERS!$D$9-C10256)/2))))*2*3958.756</f>
        <v>1856.9801523201297</v>
      </c>
      <c r="F10256">
        <v>174.22657775879</v>
      </c>
      <c r="G10256">
        <v>201.51679992676</v>
      </c>
      <c r="H10256">
        <v>244.14300537109</v>
      </c>
      <c r="I10256">
        <v>282.28335571289</v>
      </c>
      <c r="J10256">
        <v>326.38336181641</v>
      </c>
      <c r="K10256" s="6">
        <f>IFERROR(EXP(TREND(LN($F$1:$J$1),LN(F10256:J10256),LN(Calculations!$B$3))),0)</f>
        <v>4.0896335959751506E-2</v>
      </c>
    </row>
    <row r="10257" spans="1:11" x14ac:dyDescent="0.35">
      <c r="A10257">
        <v>10254</v>
      </c>
      <c r="B10257" t="str">
        <f t="shared" si="160"/>
        <v>27-87</v>
      </c>
      <c r="C10257">
        <v>-86.936782128968005</v>
      </c>
      <c r="D10257">
        <v>27.210364474993</v>
      </c>
      <c r="E10257">
        <f>ASIN(SQRT((SIN(RADIANS(PARAMETERS!$D$8-D10257)/2)*SIN(RADIANS(PARAMETERS!$D$8-D10257)/2))+(COS(RADIANS(D10257))*COS(RADIANS(PARAMETERS!$D$8))*SIN(RADIANS(PARAMETERS!$D$9-C10257)/2)*SIN(RADIANS(PARAMETERS!$D$9-C10257)/2))))*2*3958.756</f>
        <v>1872.59378423824</v>
      </c>
      <c r="F10257">
        <v>174.55857849121</v>
      </c>
      <c r="G10257">
        <v>201.8303527832</v>
      </c>
      <c r="H10257">
        <v>244.44989013672</v>
      </c>
      <c r="I10257">
        <v>282.57479858398</v>
      </c>
      <c r="J10257">
        <v>326.6474609375</v>
      </c>
      <c r="K10257" s="6">
        <f>IFERROR(EXP(TREND(LN($F$1:$J$1),LN(F10257:J10257),LN(Calculations!$B$3))),0)</f>
        <v>4.1310770202487412E-2</v>
      </c>
    </row>
    <row r="10258" spans="1:11" x14ac:dyDescent="0.35">
      <c r="A10258">
        <v>10255</v>
      </c>
      <c r="B10258" t="str">
        <f t="shared" si="160"/>
        <v>27-87</v>
      </c>
      <c r="C10258">
        <v>-87.208103463868994</v>
      </c>
      <c r="D10258">
        <v>27.210364474993</v>
      </c>
      <c r="E10258">
        <f>ASIN(SQRT((SIN(RADIANS(PARAMETERS!$D$8-D10258)/2)*SIN(RADIANS(PARAMETERS!$D$8-D10258)/2))+(COS(RADIANS(D10258))*COS(RADIANS(PARAMETERS!$D$8))*SIN(RADIANS(PARAMETERS!$D$9-C10258)/2)*SIN(RADIANS(PARAMETERS!$D$9-C10258)/2))))*2*3958.756</f>
        <v>1888.2366260415711</v>
      </c>
      <c r="F10258">
        <v>174.90379333496</v>
      </c>
      <c r="G10258">
        <v>202.17210388184</v>
      </c>
      <c r="H10258">
        <v>244.80601501465</v>
      </c>
      <c r="I10258">
        <v>282.93643188477</v>
      </c>
      <c r="J10258">
        <v>327.00817871094</v>
      </c>
      <c r="K10258" s="6">
        <f>IFERROR(EXP(TREND(LN($F$1:$J$1),LN(F10258:J10258),LN(Calculations!$B$3))),0)</f>
        <v>4.1735870925004415E-2</v>
      </c>
    </row>
    <row r="10259" spans="1:11" x14ac:dyDescent="0.35">
      <c r="A10259">
        <v>10256</v>
      </c>
      <c r="B10259" t="str">
        <f t="shared" si="160"/>
        <v>27-87.5</v>
      </c>
      <c r="C10259">
        <v>-87.479424798769998</v>
      </c>
      <c r="D10259">
        <v>27.210364474993</v>
      </c>
      <c r="E10259">
        <f>ASIN(SQRT((SIN(RADIANS(PARAMETERS!$D$8-D10259)/2)*SIN(RADIANS(PARAMETERS!$D$8-D10259)/2))+(COS(RADIANS(D10259))*COS(RADIANS(PARAMETERS!$D$8))*SIN(RADIANS(PARAMETERS!$D$9-C10259)/2)*SIN(RADIANS(PARAMETERS!$D$9-C10259)/2))))*2*3958.756</f>
        <v>1903.9079067754801</v>
      </c>
      <c r="F10259">
        <v>175.14880371094</v>
      </c>
      <c r="G10259">
        <v>202.40072631836</v>
      </c>
      <c r="H10259">
        <v>245.01655578613</v>
      </c>
      <c r="I10259">
        <v>283.12222290039</v>
      </c>
      <c r="J10259">
        <v>327.15679931641</v>
      </c>
      <c r="K10259" s="6">
        <f>IFERROR(EXP(TREND(LN($F$1:$J$1),LN(F10259:J10259),LN(Calculations!$B$3))),0)</f>
        <v>4.2057665389367567E-2</v>
      </c>
    </row>
    <row r="10260" spans="1:11" x14ac:dyDescent="0.35">
      <c r="A10260">
        <v>10257</v>
      </c>
      <c r="B10260" t="str">
        <f t="shared" si="160"/>
        <v>27-88</v>
      </c>
      <c r="C10260">
        <v>-87.750746133671001</v>
      </c>
      <c r="D10260">
        <v>27.210364474993</v>
      </c>
      <c r="E10260">
        <f>ASIN(SQRT((SIN(RADIANS(PARAMETERS!$D$8-D10260)/2)*SIN(RADIANS(PARAMETERS!$D$8-D10260)/2))+(COS(RADIANS(D10260))*COS(RADIANS(PARAMETERS!$D$8))*SIN(RADIANS(PARAMETERS!$D$9-C10260)/2)*SIN(RADIANS(PARAMETERS!$D$9-C10260)/2))))*2*3958.756</f>
        <v>1919.6068787626009</v>
      </c>
      <c r="F10260">
        <v>175.34651184082</v>
      </c>
      <c r="G10260">
        <v>202.59396362305</v>
      </c>
      <c r="H10260">
        <v>245.21035766602</v>
      </c>
      <c r="I10260">
        <v>283.31140136719</v>
      </c>
      <c r="J10260">
        <v>327.33554077148</v>
      </c>
      <c r="K10260" s="6">
        <f>IFERROR(EXP(TREND(LN($F$1:$J$1),LN(F10260:J10260),LN(Calculations!$B$3))),0)</f>
        <v>4.2310584965128906E-2</v>
      </c>
    </row>
    <row r="10261" spans="1:11" x14ac:dyDescent="0.35">
      <c r="A10261">
        <v>10258</v>
      </c>
      <c r="B10261" t="str">
        <f t="shared" si="160"/>
        <v>27-88</v>
      </c>
      <c r="C10261">
        <v>-88.022067468572004</v>
      </c>
      <c r="D10261">
        <v>27.210364474993</v>
      </c>
      <c r="E10261">
        <f>ASIN(SQRT((SIN(RADIANS(PARAMETERS!$D$8-D10261)/2)*SIN(RADIANS(PARAMETERS!$D$8-D10261)/2))+(COS(RADIANS(D10261))*COS(RADIANS(PARAMETERS!$D$8))*SIN(RADIANS(PARAMETERS!$D$9-C10261)/2)*SIN(RADIANS(PARAMETERS!$D$9-C10261)/2))))*2*3958.756</f>
        <v>1935.3328167659001</v>
      </c>
      <c r="F10261">
        <v>175.47480773926</v>
      </c>
      <c r="G10261">
        <v>202.72102355957</v>
      </c>
      <c r="H10261">
        <v>245.34030151367</v>
      </c>
      <c r="I10261">
        <v>283.44091796875</v>
      </c>
      <c r="J10261">
        <v>327.46157836914</v>
      </c>
      <c r="K10261" s="6">
        <f>IFERROR(EXP(TREND(LN($F$1:$J$1),LN(F10261:J10261),LN(Calculations!$B$3))),0)</f>
        <v>4.2474173375197211E-2</v>
      </c>
    </row>
    <row r="10262" spans="1:11" x14ac:dyDescent="0.35">
      <c r="A10262">
        <v>10259</v>
      </c>
      <c r="B10262" t="str">
        <f t="shared" si="160"/>
        <v>27-88.5</v>
      </c>
      <c r="C10262">
        <v>-88.293388803472993</v>
      </c>
      <c r="D10262">
        <v>27.210364474993</v>
      </c>
      <c r="E10262">
        <f>ASIN(SQRT((SIN(RADIANS(PARAMETERS!$D$8-D10262)/2)*SIN(RADIANS(PARAMETERS!$D$8-D10262)/2))+(COS(RADIANS(D10262))*COS(RADIANS(PARAMETERS!$D$8))*SIN(RADIANS(PARAMETERS!$D$9-C10262)/2)*SIN(RADIANS(PARAMETERS!$D$9-C10262)/2))))*2*3958.756</f>
        <v>1951.0850171844932</v>
      </c>
      <c r="F10262">
        <v>175.44366455078</v>
      </c>
      <c r="G10262">
        <v>202.65975952148</v>
      </c>
      <c r="H10262">
        <v>245.22590637207</v>
      </c>
      <c r="I10262">
        <v>283.2737121582</v>
      </c>
      <c r="J10262">
        <v>327.22802734375</v>
      </c>
      <c r="K10262" s="6">
        <f>IFERROR(EXP(TREND(LN($F$1:$J$1),LN(F10262:J10262),LN(Calculations!$B$3))),0)</f>
        <v>4.2465351333336447E-2</v>
      </c>
    </row>
    <row r="10263" spans="1:11" x14ac:dyDescent="0.35">
      <c r="A10263">
        <v>10260</v>
      </c>
      <c r="B10263" t="str">
        <f t="shared" si="160"/>
        <v>27-88.5</v>
      </c>
      <c r="C10263">
        <v>-88.564710138373997</v>
      </c>
      <c r="D10263">
        <v>27.210364474993</v>
      </c>
      <c r="E10263">
        <f>ASIN(SQRT((SIN(RADIANS(PARAMETERS!$D$8-D10263)/2)*SIN(RADIANS(PARAMETERS!$D$8-D10263)/2))+(COS(RADIANS(D10263))*COS(RADIANS(PARAMETERS!$D$8))*SIN(RADIANS(PARAMETERS!$D$9-C10263)/2)*SIN(RADIANS(PARAMETERS!$D$9-C10263)/2))))*2*3958.756</f>
        <v>1966.8627972809259</v>
      </c>
      <c r="F10263">
        <v>175.3561706543</v>
      </c>
      <c r="G10263">
        <v>202.55668640137</v>
      </c>
      <c r="H10263">
        <v>245.09828186035</v>
      </c>
      <c r="I10263">
        <v>283.12405395508</v>
      </c>
      <c r="J10263">
        <v>327.05291748047</v>
      </c>
      <c r="K10263" s="6">
        <f>IFERROR(EXP(TREND(LN($F$1:$J$1),LN(F10263:J10263),LN(Calculations!$B$3))),0)</f>
        <v>4.2365334490845057E-2</v>
      </c>
    </row>
    <row r="10264" spans="1:11" x14ac:dyDescent="0.35">
      <c r="A10264">
        <v>10261</v>
      </c>
      <c r="B10264" t="str">
        <f t="shared" si="160"/>
        <v>27-89</v>
      </c>
      <c r="C10264">
        <v>-88.836031473275</v>
      </c>
      <c r="D10264">
        <v>27.210364474993</v>
      </c>
      <c r="E10264">
        <f>ASIN(SQRT((SIN(RADIANS(PARAMETERS!$D$8-D10264)/2)*SIN(RADIANS(PARAMETERS!$D$8-D10264)/2))+(COS(RADIANS(D10264))*COS(RADIANS(PARAMETERS!$D$8))*SIN(RADIANS(PARAMETERS!$D$9-C10264)/2)*SIN(RADIANS(PARAMETERS!$D$9-C10264)/2))))*2*3958.756</f>
        <v>1982.6654944386366</v>
      </c>
      <c r="F10264">
        <v>175.1967010498</v>
      </c>
      <c r="G10264">
        <v>202.38812255859</v>
      </c>
      <c r="H10264">
        <v>244.91990661621</v>
      </c>
      <c r="I10264">
        <v>282.94085693359</v>
      </c>
      <c r="J10264">
        <v>326.86819458008</v>
      </c>
      <c r="K10264" s="6">
        <f>IFERROR(EXP(TREND(LN($F$1:$J$1),LN(F10264:J10264),LN(Calculations!$B$3))),0)</f>
        <v>4.2162755028988953E-2</v>
      </c>
    </row>
    <row r="10265" spans="1:11" x14ac:dyDescent="0.35">
      <c r="A10265">
        <v>10262</v>
      </c>
      <c r="B10265" t="str">
        <f t="shared" si="160"/>
        <v>27-89</v>
      </c>
      <c r="C10265">
        <v>-89.107352808176003</v>
      </c>
      <c r="D10265">
        <v>27.210364474993</v>
      </c>
      <c r="E10265">
        <f>ASIN(SQRT((SIN(RADIANS(PARAMETERS!$D$8-D10265)/2)*SIN(RADIANS(PARAMETERS!$D$8-D10265)/2))+(COS(RADIANS(D10265))*COS(RADIANS(PARAMETERS!$D$8))*SIN(RADIANS(PARAMETERS!$D$9-C10265)/2)*SIN(RADIANS(PARAMETERS!$D$9-C10265)/2))))*2*3958.756</f>
        <v>1998.4924654484034</v>
      </c>
      <c r="F10265">
        <v>174.9063873291</v>
      </c>
      <c r="G10265">
        <v>202.06701660156</v>
      </c>
      <c r="H10265">
        <v>244.55473327637</v>
      </c>
      <c r="I10265">
        <v>282.53997802734</v>
      </c>
      <c r="J10265">
        <v>326.42984008789</v>
      </c>
      <c r="K10265" s="6">
        <f>IFERROR(EXP(TREND(LN($F$1:$J$1),LN(F10265:J10265),LN(Calculations!$B$3))),0)</f>
        <v>4.1812208963868523E-2</v>
      </c>
    </row>
    <row r="10266" spans="1:11" x14ac:dyDescent="0.35">
      <c r="A10266">
        <v>10263</v>
      </c>
      <c r="B10266" t="str">
        <f t="shared" si="160"/>
        <v>27-89.5</v>
      </c>
      <c r="C10266">
        <v>-89.378674143077006</v>
      </c>
      <c r="D10266">
        <v>27.210364474993</v>
      </c>
      <c r="E10266">
        <f>ASIN(SQRT((SIN(RADIANS(PARAMETERS!$D$8-D10266)/2)*SIN(RADIANS(PARAMETERS!$D$8-D10266)/2))+(COS(RADIANS(D10266))*COS(RADIANS(PARAMETERS!$D$8))*SIN(RADIANS(PARAMETERS!$D$9-C10266)/2)*SIN(RADIANS(PARAMETERS!$D$9-C10266)/2))))*2*3958.756</f>
        <v>2014.3430858225884</v>
      </c>
      <c r="F10266">
        <v>174.5689239502</v>
      </c>
      <c r="G10266">
        <v>201.72521972656</v>
      </c>
      <c r="H10266">
        <v>244.21878051758</v>
      </c>
      <c r="I10266">
        <v>282.22045898438</v>
      </c>
      <c r="J10266">
        <v>326.140625</v>
      </c>
      <c r="K10266" s="6">
        <f>IFERROR(EXP(TREND(LN($F$1:$J$1),LN(F10266:J10266),LN(Calculations!$B$3))),0)</f>
        <v>4.1375466061363643E-2</v>
      </c>
    </row>
    <row r="10267" spans="1:11" x14ac:dyDescent="0.35">
      <c r="A10267">
        <v>10264</v>
      </c>
      <c r="B10267" t="str">
        <f t="shared" si="160"/>
        <v>27-89.5</v>
      </c>
      <c r="C10267">
        <v>-89.649995477977996</v>
      </c>
      <c r="D10267">
        <v>27.210364474993</v>
      </c>
      <c r="E10267">
        <f>ASIN(SQRT((SIN(RADIANS(PARAMETERS!$D$8-D10267)/2)*SIN(RADIANS(PARAMETERS!$D$8-D10267)/2))+(COS(RADIANS(D10267))*COS(RADIANS(PARAMETERS!$D$8))*SIN(RADIANS(PARAMETERS!$D$9-C10267)/2)*SIN(RADIANS(PARAMETERS!$D$9-C10267)/2))))*2*3958.756</f>
        <v>2030.2167491360519</v>
      </c>
      <c r="F10267">
        <v>174.16465759277</v>
      </c>
      <c r="G10267">
        <v>201.33416748047</v>
      </c>
      <c r="H10267">
        <v>243.86793518066</v>
      </c>
      <c r="I10267">
        <v>281.92288208008</v>
      </c>
      <c r="J10267">
        <v>325.92211914063</v>
      </c>
      <c r="K10267" s="6">
        <f>IFERROR(EXP(TREND(LN($F$1:$J$1),LN(F10267:J10267),LN(Calculations!$B$3))),0)</f>
        <v>4.0840825111909618E-2</v>
      </c>
    </row>
    <row r="10268" spans="1:11" x14ac:dyDescent="0.35">
      <c r="A10268">
        <v>10265</v>
      </c>
      <c r="B10268" t="str">
        <f t="shared" si="160"/>
        <v>27-90</v>
      </c>
      <c r="C10268">
        <v>-89.921316812878999</v>
      </c>
      <c r="D10268">
        <v>27.210364474993</v>
      </c>
      <c r="E10268">
        <f>ASIN(SQRT((SIN(RADIANS(PARAMETERS!$D$8-D10268)/2)*SIN(RADIANS(PARAMETERS!$D$8-D10268)/2))+(COS(RADIANS(D10268))*COS(RADIANS(PARAMETERS!$D$8))*SIN(RADIANS(PARAMETERS!$D$9-C10268)/2)*SIN(RADIANS(PARAMETERS!$D$9-C10268)/2))))*2*3958.756</f>
        <v>2046.1128663926602</v>
      </c>
      <c r="F10268">
        <v>173.65034484863</v>
      </c>
      <c r="G10268">
        <v>200.83491516113</v>
      </c>
      <c r="H10268">
        <v>243.40531921387</v>
      </c>
      <c r="I10268">
        <v>281.51272583008</v>
      </c>
      <c r="J10268">
        <v>325.59240722656</v>
      </c>
      <c r="K10268" s="6">
        <f>IFERROR(EXP(TREND(LN($F$1:$J$1),LN(F10268:J10268),LN(Calculations!$B$3))),0)</f>
        <v>4.0183110524426212E-2</v>
      </c>
    </row>
    <row r="10269" spans="1:11" x14ac:dyDescent="0.35">
      <c r="A10269">
        <v>10266</v>
      </c>
      <c r="B10269" t="str">
        <f t="shared" si="160"/>
        <v>27-90</v>
      </c>
      <c r="C10269">
        <v>-90.192638147780002</v>
      </c>
      <c r="D10269">
        <v>27.210364474993</v>
      </c>
      <c r="E10269">
        <f>ASIN(SQRT((SIN(RADIANS(PARAMETERS!$D$8-D10269)/2)*SIN(RADIANS(PARAMETERS!$D$8-D10269)/2))+(COS(RADIANS(D10269))*COS(RADIANS(PARAMETERS!$D$8))*SIN(RADIANS(PARAMETERS!$D$9-C10269)/2)*SIN(RADIANS(PARAMETERS!$D$9-C10269)/2))))*2*3958.756</f>
        <v>2062.0308654163255</v>
      </c>
      <c r="F10269">
        <v>173.1215057373</v>
      </c>
      <c r="G10269">
        <v>200.34201049805</v>
      </c>
      <c r="H10269">
        <v>242.97434997559</v>
      </c>
      <c r="I10269">
        <v>281.16000366211</v>
      </c>
      <c r="J10269">
        <v>325.35314941406</v>
      </c>
      <c r="K10269" s="6">
        <f>IFERROR(EXP(TREND(LN($F$1:$J$1),LN(F10269:J10269),LN(Calculations!$B$3))),0)</f>
        <v>3.9510353402895736E-2</v>
      </c>
    </row>
    <row r="10270" spans="1:11" x14ac:dyDescent="0.35">
      <c r="A10270">
        <v>10267</v>
      </c>
      <c r="B10270" t="str">
        <f t="shared" si="160"/>
        <v>27-90.5</v>
      </c>
      <c r="C10270">
        <v>-90.463959482681005</v>
      </c>
      <c r="D10270">
        <v>27.210364474993</v>
      </c>
      <c r="E10270">
        <f>ASIN(SQRT((SIN(RADIANS(PARAMETERS!$D$8-D10270)/2)*SIN(RADIANS(PARAMETERS!$D$8-D10270)/2))+(COS(RADIANS(D10270))*COS(RADIANS(PARAMETERS!$D$8))*SIN(RADIANS(PARAMETERS!$D$9-C10270)/2)*SIN(RADIANS(PARAMETERS!$D$9-C10270)/2))))*2*3958.756</f>
        <v>2077.9701902655952</v>
      </c>
      <c r="F10270">
        <v>172.54901123047</v>
      </c>
      <c r="G10270">
        <v>199.81044006348</v>
      </c>
      <c r="H10270">
        <v>242.50360107422</v>
      </c>
      <c r="I10270">
        <v>280.76742553711</v>
      </c>
      <c r="J10270">
        <v>325.07479858398</v>
      </c>
      <c r="K10270" s="6">
        <f>IFERROR(EXP(TREND(LN($F$1:$J$1),LN(F10270:J10270),LN(Calculations!$B$3))),0)</f>
        <v>3.8802913800369612E-2</v>
      </c>
    </row>
    <row r="10271" spans="1:11" x14ac:dyDescent="0.35">
      <c r="A10271">
        <v>10268</v>
      </c>
      <c r="B10271" t="str">
        <f t="shared" si="160"/>
        <v>27-90.5</v>
      </c>
      <c r="C10271">
        <v>-90.735280817581994</v>
      </c>
      <c r="D10271">
        <v>27.210364474993</v>
      </c>
      <c r="E10271">
        <f>ASIN(SQRT((SIN(RADIANS(PARAMETERS!$D$8-D10271)/2)*SIN(RADIANS(PARAMETERS!$D$8-D10271)/2))+(COS(RADIANS(D10271))*COS(RADIANS(PARAMETERS!$D$8))*SIN(RADIANS(PARAMETERS!$D$9-C10271)/2)*SIN(RADIANS(PARAMETERS!$D$9-C10271)/2))))*2*3958.756</f>
        <v>2093.930300670811</v>
      </c>
      <c r="F10271">
        <v>171.88130187988</v>
      </c>
      <c r="G10271">
        <v>199.17140197754</v>
      </c>
      <c r="H10271">
        <v>241.88188171387</v>
      </c>
      <c r="I10271">
        <v>280.18188476563</v>
      </c>
      <c r="J10271">
        <v>324.55178833008</v>
      </c>
      <c r="K10271" s="6">
        <f>IFERROR(EXP(TREND(LN($F$1:$J$1),LN(F10271:J10271),LN(Calculations!$B$3))),0)</f>
        <v>3.8025874742383677E-2</v>
      </c>
    </row>
    <row r="10272" spans="1:11" x14ac:dyDescent="0.35">
      <c r="A10272">
        <v>10269</v>
      </c>
      <c r="B10272" t="str">
        <f t="shared" si="160"/>
        <v>27-50</v>
      </c>
      <c r="C10272">
        <v>-50.037080582435998</v>
      </c>
      <c r="D10272">
        <v>27.481685809894</v>
      </c>
      <c r="E10272">
        <f>ASIN(SQRT((SIN(RADIANS(PARAMETERS!$D$8-D10272)/2)*SIN(RADIANS(PARAMETERS!$D$8-D10272)/2))+(COS(RADIANS(D10272))*COS(RADIANS(PARAMETERS!$D$8))*SIN(RADIANS(PARAMETERS!$D$9-C10272)/2)*SIN(RADIANS(PARAMETERS!$D$9-C10272)/2))))*2*3958.756</f>
        <v>1075.3047331562245</v>
      </c>
      <c r="F10272">
        <v>111.15258789063</v>
      </c>
      <c r="G10272">
        <v>144.80328369141</v>
      </c>
      <c r="H10272">
        <v>183.6791229248</v>
      </c>
      <c r="I10272">
        <v>207.73260498047</v>
      </c>
      <c r="J10272">
        <v>234.93702697754</v>
      </c>
      <c r="K10272" s="6">
        <f>IFERROR(EXP(TREND(LN($F$1:$J$1),LN(F10272:J10272),LN(Calculations!$B$3))),0)</f>
        <v>7.286189230242178E-3</v>
      </c>
    </row>
    <row r="10273" spans="1:11" x14ac:dyDescent="0.35">
      <c r="A10273">
        <v>10270</v>
      </c>
      <c r="B10273" t="str">
        <f t="shared" si="160"/>
        <v>27-50.5</v>
      </c>
      <c r="C10273">
        <v>-50.308401917337001</v>
      </c>
      <c r="D10273">
        <v>27.481685809894</v>
      </c>
      <c r="E10273">
        <f>ASIN(SQRT((SIN(RADIANS(PARAMETERS!$D$8-D10273)/2)*SIN(RADIANS(PARAMETERS!$D$8-D10273)/2))+(COS(RADIANS(D10273))*COS(RADIANS(PARAMETERS!$D$8))*SIN(RADIANS(PARAMETERS!$D$9-C10273)/2)*SIN(RADIANS(PARAMETERS!$D$9-C10273)/2))))*2*3958.756</f>
        <v>1064.3949669084639</v>
      </c>
      <c r="F10273">
        <v>112.62284088135</v>
      </c>
      <c r="G10273">
        <v>146.90795898438</v>
      </c>
      <c r="H10273">
        <v>185.01071166992</v>
      </c>
      <c r="I10273">
        <v>209.31625366211</v>
      </c>
      <c r="J10273">
        <v>236.81596374512</v>
      </c>
      <c r="K10273" s="6">
        <f>IFERROR(EXP(TREND(LN($F$1:$J$1),LN(F10273:J10273),LN(Calculations!$B$3))),0)</f>
        <v>7.6238188152785531E-3</v>
      </c>
    </row>
    <row r="10274" spans="1:11" x14ac:dyDescent="0.35">
      <c r="A10274">
        <v>10271</v>
      </c>
      <c r="B10274" t="str">
        <f t="shared" si="160"/>
        <v>27-50.5</v>
      </c>
      <c r="C10274">
        <v>-50.579723252237997</v>
      </c>
      <c r="D10274">
        <v>27.481685809894</v>
      </c>
      <c r="E10274">
        <f>ASIN(SQRT((SIN(RADIANS(PARAMETERS!$D$8-D10274)/2)*SIN(RADIANS(PARAMETERS!$D$8-D10274)/2))+(COS(RADIANS(D10274))*COS(RADIANS(PARAMETERS!$D$8))*SIN(RADIANS(PARAMETERS!$D$9-C10274)/2)*SIN(RADIANS(PARAMETERS!$D$9-C10274)/2))))*2*3958.756</f>
        <v>1053.6589712339564</v>
      </c>
      <c r="F10274">
        <v>114.11843109131</v>
      </c>
      <c r="G10274">
        <v>149.044921875</v>
      </c>
      <c r="H10274">
        <v>186.3433380127</v>
      </c>
      <c r="I10274">
        <v>210.88864135742</v>
      </c>
      <c r="J10274">
        <v>238.66809082031</v>
      </c>
      <c r="K10274" s="6">
        <f>IFERROR(EXP(TREND(LN($F$1:$J$1),LN(F10274:J10274),LN(Calculations!$B$3))),0)</f>
        <v>7.983285795457146E-3</v>
      </c>
    </row>
    <row r="10275" spans="1:11" x14ac:dyDescent="0.35">
      <c r="A10275">
        <v>10272</v>
      </c>
      <c r="B10275" t="str">
        <f t="shared" si="160"/>
        <v>27-51</v>
      </c>
      <c r="C10275">
        <v>-50.851044587139</v>
      </c>
      <c r="D10275">
        <v>27.481685809894</v>
      </c>
      <c r="E10275">
        <f>ASIN(SQRT((SIN(RADIANS(PARAMETERS!$D$8-D10275)/2)*SIN(RADIANS(PARAMETERS!$D$8-D10275)/2))+(COS(RADIANS(D10275))*COS(RADIANS(PARAMETERS!$D$8))*SIN(RADIANS(PARAMETERS!$D$9-C10275)/2)*SIN(RADIANS(PARAMETERS!$D$9-C10275)/2))))*2*3958.756</f>
        <v>1043.102145353012</v>
      </c>
      <c r="F10275">
        <v>115.64831542969</v>
      </c>
      <c r="G10275">
        <v>151.21697998047</v>
      </c>
      <c r="H10275">
        <v>187.69306945801</v>
      </c>
      <c r="I10275">
        <v>212.48718261719</v>
      </c>
      <c r="J10275">
        <v>240.55752563477</v>
      </c>
      <c r="K10275" s="6">
        <f>IFERROR(EXP(TREND(LN($F$1:$J$1),LN(F10275:J10275),LN(Calculations!$B$3))),0)</f>
        <v>8.3695917896966943E-3</v>
      </c>
    </row>
    <row r="10276" spans="1:11" x14ac:dyDescent="0.35">
      <c r="A10276">
        <v>10273</v>
      </c>
      <c r="B10276" t="str">
        <f t="shared" si="160"/>
        <v>27-51</v>
      </c>
      <c r="C10276">
        <v>-51.122365922039997</v>
      </c>
      <c r="D10276">
        <v>27.481685809894</v>
      </c>
      <c r="E10276">
        <f>ASIN(SQRT((SIN(RADIANS(PARAMETERS!$D$8-D10276)/2)*SIN(RADIANS(PARAMETERS!$D$8-D10276)/2))+(COS(RADIANS(D10276))*COS(RADIANS(PARAMETERS!$D$8))*SIN(RADIANS(PARAMETERS!$D$9-C10276)/2)*SIN(RADIANS(PARAMETERS!$D$9-C10276)/2))))*2*3958.756</f>
        <v>1032.7300169191401</v>
      </c>
      <c r="F10276">
        <v>117.24403381348</v>
      </c>
      <c r="G10276">
        <v>153.42527770996</v>
      </c>
      <c r="H10276">
        <v>189.10687255859</v>
      </c>
      <c r="I10276">
        <v>214.1866607666</v>
      </c>
      <c r="J10276">
        <v>242.59349060059</v>
      </c>
      <c r="K10276" s="6">
        <f>IFERROR(EXP(TREND(LN($F$1:$J$1),LN(F10276:J10276),LN(Calculations!$B$3))),0)</f>
        <v>8.7931013846104123E-3</v>
      </c>
    </row>
    <row r="10277" spans="1:11" x14ac:dyDescent="0.35">
      <c r="A10277">
        <v>10274</v>
      </c>
      <c r="B10277" t="str">
        <f t="shared" si="160"/>
        <v>27-51.5</v>
      </c>
      <c r="C10277">
        <v>-51.393687256941</v>
      </c>
      <c r="D10277">
        <v>27.481685809894</v>
      </c>
      <c r="E10277">
        <f>ASIN(SQRT((SIN(RADIANS(PARAMETERS!$D$8-D10277)/2)*SIN(RADIANS(PARAMETERS!$D$8-D10277)/2))+(COS(RADIANS(D10277))*COS(RADIANS(PARAMETERS!$D$8))*SIN(RADIANS(PARAMETERS!$D$9-C10277)/2)*SIN(RADIANS(PARAMETERS!$D$9-C10277)/2))))*2*3958.756</f>
        <v>1022.5482388122728</v>
      </c>
      <c r="F10277">
        <v>118.8102645874</v>
      </c>
      <c r="G10277">
        <v>155.53593444824</v>
      </c>
      <c r="H10277">
        <v>190.45542907715</v>
      </c>
      <c r="I10277">
        <v>215.79600524902</v>
      </c>
      <c r="J10277">
        <v>244.50907897949</v>
      </c>
      <c r="K10277" s="6">
        <f>IFERROR(EXP(TREND(LN($F$1:$J$1),LN(F10277:J10277),LN(Calculations!$B$3))),0)</f>
        <v>9.2255723775246743E-3</v>
      </c>
    </row>
    <row r="10278" spans="1:11" x14ac:dyDescent="0.35">
      <c r="A10278">
        <v>10275</v>
      </c>
      <c r="B10278" t="str">
        <f t="shared" si="160"/>
        <v>27-51.5</v>
      </c>
      <c r="C10278">
        <v>-51.665008591842003</v>
      </c>
      <c r="D10278">
        <v>27.481685809894</v>
      </c>
      <c r="E10278">
        <f>ASIN(SQRT((SIN(RADIANS(PARAMETERS!$D$8-D10278)/2)*SIN(RADIANS(PARAMETERS!$D$8-D10278)/2))+(COS(RADIANS(D10278))*COS(RADIANS(PARAMETERS!$D$8))*SIN(RADIANS(PARAMETERS!$D$9-C10278)/2)*SIN(RADIANS(PARAMETERS!$D$9-C10278)/2))))*2*3958.756</f>
        <v>1012.5625850818541</v>
      </c>
      <c r="F10278">
        <v>120.36438751221</v>
      </c>
      <c r="G10278">
        <v>157.55755615234</v>
      </c>
      <c r="H10278">
        <v>191.7678527832</v>
      </c>
      <c r="I10278">
        <v>217.36071777344</v>
      </c>
      <c r="J10278">
        <v>246.36999511719</v>
      </c>
      <c r="K10278" s="6">
        <f>IFERROR(EXP(TREND(LN($F$1:$J$1),LN(F10278:J10278),LN(Calculations!$B$3))),0)</f>
        <v>9.6720879754195119E-3</v>
      </c>
    </row>
    <row r="10279" spans="1:11" x14ac:dyDescent="0.35">
      <c r="A10279">
        <v>10276</v>
      </c>
      <c r="B10279" t="str">
        <f t="shared" si="160"/>
        <v>27-52</v>
      </c>
      <c r="C10279">
        <v>-51.936329926742999</v>
      </c>
      <c r="D10279">
        <v>27.481685809894</v>
      </c>
      <c r="E10279">
        <f>ASIN(SQRT((SIN(RADIANS(PARAMETERS!$D$8-D10279)/2)*SIN(RADIANS(PARAMETERS!$D$8-D10279)/2))+(COS(RADIANS(D10279))*COS(RADIANS(PARAMETERS!$D$8))*SIN(RADIANS(PARAMETERS!$D$9-C10279)/2)*SIN(RADIANS(PARAMETERS!$D$9-C10279)/2))))*2*3958.756</f>
        <v>1002.7789459699397</v>
      </c>
      <c r="F10279">
        <v>121.93243408203</v>
      </c>
      <c r="G10279">
        <v>159.50845336914</v>
      </c>
      <c r="H10279">
        <v>193.08737182617</v>
      </c>
      <c r="I10279">
        <v>218.94445800781</v>
      </c>
      <c r="J10279">
        <v>248.26515197754</v>
      </c>
      <c r="K10279" s="6">
        <f>IFERROR(EXP(TREND(LN($F$1:$J$1),LN(F10279:J10279),LN(Calculations!$B$3))),0)</f>
        <v>1.0141491884459798E-2</v>
      </c>
    </row>
    <row r="10280" spans="1:11" x14ac:dyDescent="0.35">
      <c r="A10280">
        <v>10277</v>
      </c>
      <c r="B10280" t="str">
        <f t="shared" si="160"/>
        <v>27-52</v>
      </c>
      <c r="C10280">
        <v>-52.207651261644003</v>
      </c>
      <c r="D10280">
        <v>27.481685809894</v>
      </c>
      <c r="E10280">
        <f>ASIN(SQRT((SIN(RADIANS(PARAMETERS!$D$8-D10280)/2)*SIN(RADIANS(PARAMETERS!$D$8-D10280)/2))+(COS(RADIANS(D10280))*COS(RADIANS(PARAMETERS!$D$8))*SIN(RADIANS(PARAMETERS!$D$9-C10280)/2)*SIN(RADIANS(PARAMETERS!$D$9-C10280)/2))))*2*3958.756</f>
        <v>993.20332194457444</v>
      </c>
      <c r="F10280">
        <v>123.43752288818</v>
      </c>
      <c r="G10280">
        <v>161.31408691406</v>
      </c>
      <c r="H10280">
        <v>194.30584716797</v>
      </c>
      <c r="I10280">
        <v>220.38354492188</v>
      </c>
      <c r="J10280">
        <v>249.96223449707</v>
      </c>
      <c r="K10280" s="6">
        <f>IFERROR(EXP(TREND(LN($F$1:$J$1),LN(F10280:J10280),LN(Calculations!$B$3))),0)</f>
        <v>1.0607985963079722E-2</v>
      </c>
    </row>
    <row r="10281" spans="1:11" x14ac:dyDescent="0.35">
      <c r="A10281">
        <v>10278</v>
      </c>
      <c r="B10281" t="str">
        <f t="shared" si="160"/>
        <v>27-52.5</v>
      </c>
      <c r="C10281">
        <v>-52.478972596544999</v>
      </c>
      <c r="D10281">
        <v>27.481685809894</v>
      </c>
      <c r="E10281">
        <f>ASIN(SQRT((SIN(RADIANS(PARAMETERS!$D$8-D10281)/2)*SIN(RADIANS(PARAMETERS!$D$8-D10281)/2))+(COS(RADIANS(D10281))*COS(RADIANS(PARAMETERS!$D$8))*SIN(RADIANS(PARAMETERS!$D$9-C10281)/2)*SIN(RADIANS(PARAMETERS!$D$9-C10281)/2))))*2*3958.756</f>
        <v>983.84181667486121</v>
      </c>
      <c r="F10281">
        <v>124.9030380249</v>
      </c>
      <c r="G10281">
        <v>162.99488830566</v>
      </c>
      <c r="H10281">
        <v>195.4656829834</v>
      </c>
      <c r="I10281">
        <v>221.7511138916</v>
      </c>
      <c r="J10281">
        <v>251.57257080078</v>
      </c>
      <c r="K10281" s="6">
        <f>IFERROR(EXP(TREND(LN($F$1:$J$1),LN(F10281:J10281),LN(Calculations!$B$3))),0)</f>
        <v>1.1078730660712915E-2</v>
      </c>
    </row>
    <row r="10282" spans="1:11" x14ac:dyDescent="0.35">
      <c r="A10282">
        <v>10279</v>
      </c>
      <c r="B10282" t="str">
        <f t="shared" si="160"/>
        <v>27-53</v>
      </c>
      <c r="C10282">
        <v>-52.750293931446002</v>
      </c>
      <c r="D10282">
        <v>27.481685809894</v>
      </c>
      <c r="E10282">
        <f>ASIN(SQRT((SIN(RADIANS(PARAMETERS!$D$8-D10282)/2)*SIN(RADIANS(PARAMETERS!$D$8-D10282)/2))+(COS(RADIANS(D10282))*COS(RADIANS(PARAMETERS!$D$8))*SIN(RADIANS(PARAMETERS!$D$9-C10282)/2)*SIN(RADIANS(PARAMETERS!$D$9-C10282)/2))))*2*3958.756</f>
        <v>974.70062888150267</v>
      </c>
      <c r="F10282">
        <v>126.34498596191</v>
      </c>
      <c r="G10282">
        <v>164.5514831543</v>
      </c>
      <c r="H10282">
        <v>196.60139465332</v>
      </c>
      <c r="I10282">
        <v>223.10458374023</v>
      </c>
      <c r="J10282">
        <v>253.18208312988</v>
      </c>
      <c r="K10282" s="6">
        <f>IFERROR(EXP(TREND(LN($F$1:$J$1),LN(F10282:J10282),LN(Calculations!$B$3))),0)</f>
        <v>1.1558053468214773E-2</v>
      </c>
    </row>
    <row r="10283" spans="1:11" x14ac:dyDescent="0.35">
      <c r="A10283">
        <v>10280</v>
      </c>
      <c r="B10283" t="str">
        <f t="shared" si="160"/>
        <v>27-53</v>
      </c>
      <c r="C10283">
        <v>-53.021615266346998</v>
      </c>
      <c r="D10283">
        <v>27.481685809894</v>
      </c>
      <c r="E10283">
        <f>ASIN(SQRT((SIN(RADIANS(PARAMETERS!$D$8-D10283)/2)*SIN(RADIANS(PARAMETERS!$D$8-D10283)/2))+(COS(RADIANS(D10283))*COS(RADIANS(PARAMETERS!$D$8))*SIN(RADIANS(PARAMETERS!$D$9-C10283)/2)*SIN(RADIANS(PARAMETERS!$D$9-C10283)/2))))*2*3958.756</f>
        <v>965.78604300038035</v>
      </c>
      <c r="F10283">
        <v>127.69292449951</v>
      </c>
      <c r="G10283">
        <v>165.91168212891</v>
      </c>
      <c r="H10283">
        <v>197.6217956543</v>
      </c>
      <c r="I10283">
        <v>224.30741882324</v>
      </c>
      <c r="J10283">
        <v>254.5982208252</v>
      </c>
      <c r="K10283" s="6">
        <f>IFERROR(EXP(TREND(LN($F$1:$J$1),LN(F10283:J10283),LN(Calculations!$B$3))),0)</f>
        <v>1.2017650719146329E-2</v>
      </c>
    </row>
    <row r="10284" spans="1:11" x14ac:dyDescent="0.35">
      <c r="A10284">
        <v>10281</v>
      </c>
      <c r="B10284" t="str">
        <f t="shared" si="160"/>
        <v>27-53.5</v>
      </c>
      <c r="C10284">
        <v>-53.292936601248002</v>
      </c>
      <c r="D10284">
        <v>27.481685809894</v>
      </c>
      <c r="E10284">
        <f>ASIN(SQRT((SIN(RADIANS(PARAMETERS!$D$8-D10284)/2)*SIN(RADIANS(PARAMETERS!$D$8-D10284)/2))+(COS(RADIANS(D10284))*COS(RADIANS(PARAMETERS!$D$8))*SIN(RADIANS(PARAMETERS!$D$9-C10284)/2)*SIN(RADIANS(PARAMETERS!$D$9-C10284)/2))))*2*3958.756</f>
        <v>957.10441860203093</v>
      </c>
      <c r="F10284">
        <v>129.00471496582</v>
      </c>
      <c r="G10284">
        <v>167.1459197998</v>
      </c>
      <c r="H10284">
        <v>198.61531066895</v>
      </c>
      <c r="I10284">
        <v>225.49186706543</v>
      </c>
      <c r="J10284">
        <v>256.00723266602</v>
      </c>
      <c r="K10284" s="6">
        <f>IFERROR(EXP(TREND(LN($F$1:$J$1),LN(F10284:J10284),LN(Calculations!$B$3))),0)</f>
        <v>1.2478089262634828E-2</v>
      </c>
    </row>
    <row r="10285" spans="1:11" x14ac:dyDescent="0.35">
      <c r="A10285">
        <v>10282</v>
      </c>
      <c r="B10285" t="str">
        <f t="shared" si="160"/>
        <v>27-53.5</v>
      </c>
      <c r="C10285">
        <v>-53.564257936148998</v>
      </c>
      <c r="D10285">
        <v>27.481685809894</v>
      </c>
      <c r="E10285">
        <f>ASIN(SQRT((SIN(RADIANS(PARAMETERS!$D$8-D10285)/2)*SIN(RADIANS(PARAMETERS!$D$8-D10285)/2))+(COS(RADIANS(D10285))*COS(RADIANS(PARAMETERS!$D$8))*SIN(RADIANS(PARAMETERS!$D$9-C10285)/2)*SIN(RADIANS(PARAMETERS!$D$9-C10285)/2))))*2*3958.756</f>
        <v>948.66217851694853</v>
      </c>
      <c r="F10285">
        <v>130.30572509766</v>
      </c>
      <c r="G10285">
        <v>168.26727294922</v>
      </c>
      <c r="H10285">
        <v>199.62010192871</v>
      </c>
      <c r="I10285">
        <v>226.71171569824</v>
      </c>
      <c r="J10285">
        <v>257.48211669922</v>
      </c>
      <c r="K10285" s="6">
        <f>IFERROR(EXP(TREND(LN($F$1:$J$1),LN(F10285:J10285),LN(Calculations!$B$3))),0)</f>
        <v>1.2946784959737528E-2</v>
      </c>
    </row>
    <row r="10286" spans="1:11" x14ac:dyDescent="0.35">
      <c r="A10286">
        <v>10283</v>
      </c>
      <c r="B10286" t="str">
        <f t="shared" si="160"/>
        <v>27-54</v>
      </c>
      <c r="C10286">
        <v>-53.835579271050001</v>
      </c>
      <c r="D10286">
        <v>27.481685809894</v>
      </c>
      <c r="E10286">
        <f>ASIN(SQRT((SIN(RADIANS(PARAMETERS!$D$8-D10286)/2)*SIN(RADIANS(PARAMETERS!$D$8-D10286)/2))+(COS(RADIANS(D10286))*COS(RADIANS(PARAMETERS!$D$8))*SIN(RADIANS(PARAMETERS!$D$9-C10286)/2)*SIN(RADIANS(PARAMETERS!$D$9-C10286)/2))))*2*3958.756</f>
        <v>940.46579562552381</v>
      </c>
      <c r="F10286">
        <v>131.53512573242</v>
      </c>
      <c r="G10286">
        <v>169.20613098145</v>
      </c>
      <c r="H10286">
        <v>200.54570007324</v>
      </c>
      <c r="I10286">
        <v>227.82568359375</v>
      </c>
      <c r="J10286">
        <v>258.81866455078</v>
      </c>
      <c r="K10286" s="6">
        <f>IFERROR(EXP(TREND(LN($F$1:$J$1),LN(F10286:J10286),LN(Calculations!$B$3))),0)</f>
        <v>1.3395398802356684E-2</v>
      </c>
    </row>
    <row r="10287" spans="1:11" x14ac:dyDescent="0.35">
      <c r="A10287">
        <v>10284</v>
      </c>
      <c r="B10287" t="str">
        <f t="shared" si="160"/>
        <v>27-54</v>
      </c>
      <c r="C10287">
        <v>-54.106900605950997</v>
      </c>
      <c r="D10287">
        <v>27.481685809894</v>
      </c>
      <c r="E10287">
        <f>ASIN(SQRT((SIN(RADIANS(PARAMETERS!$D$8-D10287)/2)*SIN(RADIANS(PARAMETERS!$D$8-D10287)/2))+(COS(RADIANS(D10287))*COS(RADIANS(PARAMETERS!$D$8))*SIN(RADIANS(PARAMETERS!$D$9-C10287)/2)*SIN(RADIANS(PARAMETERS!$D$9-C10287)/2))))*2*3958.756</f>
        <v>932.52177828236165</v>
      </c>
      <c r="F10287">
        <v>132.79544067383</v>
      </c>
      <c r="G10287">
        <v>170.09829711914</v>
      </c>
      <c r="H10287">
        <v>201.52244567871</v>
      </c>
      <c r="I10287">
        <v>229.01362609863</v>
      </c>
      <c r="J10287">
        <v>260.25732421875</v>
      </c>
      <c r="K10287" s="6">
        <f>IFERROR(EXP(TREND(LN($F$1:$J$1),LN(F10287:J10287),LN(Calculations!$B$3))),0)</f>
        <v>1.3867564308247541E-2</v>
      </c>
    </row>
    <row r="10288" spans="1:11" x14ac:dyDescent="0.35">
      <c r="A10288">
        <v>10285</v>
      </c>
      <c r="B10288" t="str">
        <f t="shared" si="160"/>
        <v>27-54.5</v>
      </c>
      <c r="C10288">
        <v>-54.378221940852001</v>
      </c>
      <c r="D10288">
        <v>27.481685809894</v>
      </c>
      <c r="E10288">
        <f>ASIN(SQRT((SIN(RADIANS(PARAMETERS!$D$8-D10288)/2)*SIN(RADIANS(PARAMETERS!$D$8-D10288)/2))+(COS(RADIANS(D10288))*COS(RADIANS(PARAMETERS!$D$8))*SIN(RADIANS(PARAMETERS!$D$9-C10288)/2)*SIN(RADIANS(PARAMETERS!$D$9-C10288)/2))))*2*3958.756</f>
        <v>924.83665435768319</v>
      </c>
      <c r="F10288">
        <v>134.11923217773</v>
      </c>
      <c r="G10288">
        <v>170.97137451172</v>
      </c>
      <c r="H10288">
        <v>202.58947753906</v>
      </c>
      <c r="I10288">
        <v>230.32629394531</v>
      </c>
      <c r="J10288">
        <v>261.86312866211</v>
      </c>
      <c r="K10288" s="6">
        <f>IFERROR(EXP(TREND(LN($F$1:$J$1),LN(F10288:J10288),LN(Calculations!$B$3))),0)</f>
        <v>1.4377512899973129E-2</v>
      </c>
    </row>
    <row r="10289" spans="1:11" x14ac:dyDescent="0.35">
      <c r="A10289">
        <v>10286</v>
      </c>
      <c r="B10289" t="str">
        <f t="shared" si="160"/>
        <v>27-54.5</v>
      </c>
      <c r="C10289">
        <v>-54.649543275752997</v>
      </c>
      <c r="D10289">
        <v>27.481685809894</v>
      </c>
      <c r="E10289">
        <f>ASIN(SQRT((SIN(RADIANS(PARAMETERS!$D$8-D10289)/2)*SIN(RADIANS(PARAMETERS!$D$8-D10289)/2))+(COS(RADIANS(D10289))*COS(RADIANS(PARAMETERS!$D$8))*SIN(RADIANS(PARAMETERS!$D$9-C10289)/2)*SIN(RADIANS(PARAMETERS!$D$9-C10289)/2))))*2*3958.756</f>
        <v>917.41695389365304</v>
      </c>
      <c r="F10289">
        <v>135.38862609863</v>
      </c>
      <c r="G10289">
        <v>171.75514221191</v>
      </c>
      <c r="H10289">
        <v>203.5891418457</v>
      </c>
      <c r="I10289">
        <v>231.53758239746</v>
      </c>
      <c r="J10289">
        <v>263.32559204102</v>
      </c>
      <c r="K10289" s="6">
        <f>IFERROR(EXP(TREND(LN($F$1:$J$1),LN(F10289:J10289),LN(Calculations!$B$3))),0)</f>
        <v>1.4878199662709601E-2</v>
      </c>
    </row>
    <row r="10290" spans="1:11" x14ac:dyDescent="0.35">
      <c r="A10290">
        <v>10287</v>
      </c>
      <c r="B10290" t="str">
        <f t="shared" si="160"/>
        <v>27-55</v>
      </c>
      <c r="C10290">
        <v>-54.920864610654</v>
      </c>
      <c r="D10290">
        <v>27.481685809894</v>
      </c>
      <c r="E10290">
        <f>ASIN(SQRT((SIN(RADIANS(PARAMETERS!$D$8-D10290)/2)*SIN(RADIANS(PARAMETERS!$D$8-D10290)/2))+(COS(RADIANS(D10290))*COS(RADIANS(PARAMETERS!$D$8))*SIN(RADIANS(PARAMETERS!$D$9-C10290)/2)*SIN(RADIANS(PARAMETERS!$D$9-C10290)/2))))*2*3958.756</f>
        <v>910.26919039072391</v>
      </c>
      <c r="F10290">
        <v>136.71830749512</v>
      </c>
      <c r="G10290">
        <v>172.57975769043</v>
      </c>
      <c r="H10290">
        <v>204.67640686035</v>
      </c>
      <c r="I10290">
        <v>232.86897277832</v>
      </c>
      <c r="J10290">
        <v>264.94802856445</v>
      </c>
      <c r="K10290" s="6">
        <f>IFERROR(EXP(TREND(LN($F$1:$J$1),LN(F10290:J10290),LN(Calculations!$B$3))),0)</f>
        <v>1.5423196571688363E-2</v>
      </c>
    </row>
    <row r="10291" spans="1:11" x14ac:dyDescent="0.35">
      <c r="A10291">
        <v>10288</v>
      </c>
      <c r="B10291" t="str">
        <f t="shared" si="160"/>
        <v>27-55</v>
      </c>
      <c r="C10291">
        <v>-55.192185945555003</v>
      </c>
      <c r="D10291">
        <v>27.481685809894</v>
      </c>
      <c r="E10291">
        <f>ASIN(SQRT((SIN(RADIANS(PARAMETERS!$D$8-D10291)/2)*SIN(RADIANS(PARAMETERS!$D$8-D10291)/2))+(COS(RADIANS(D10291))*COS(RADIANS(PARAMETERS!$D$8))*SIN(RADIANS(PARAMETERS!$D$9-C10291)/2)*SIN(RADIANS(PARAMETERS!$D$9-C10291)/2))))*2*3958.756</f>
        <v>903.3998407584096</v>
      </c>
      <c r="F10291">
        <v>138.13241577148</v>
      </c>
      <c r="G10291">
        <v>173.47689819336</v>
      </c>
      <c r="H10291">
        <v>205.87893676758</v>
      </c>
      <c r="I10291">
        <v>234.35687255859</v>
      </c>
      <c r="J10291">
        <v>266.7776184082</v>
      </c>
      <c r="K10291" s="6">
        <f>IFERROR(EXP(TREND(LN($F$1:$J$1),LN(F10291:J10291),LN(Calculations!$B$3))),0)</f>
        <v>1.6027575023864472E-2</v>
      </c>
    </row>
    <row r="10292" spans="1:11" x14ac:dyDescent="0.35">
      <c r="A10292">
        <v>10289</v>
      </c>
      <c r="B10292" t="str">
        <f t="shared" si="160"/>
        <v>27-55.5</v>
      </c>
      <c r="C10292">
        <v>-55.463507280456</v>
      </c>
      <c r="D10292">
        <v>27.481685809894</v>
      </c>
      <c r="E10292">
        <f>ASIN(SQRT((SIN(RADIANS(PARAMETERS!$D$8-D10292)/2)*SIN(RADIANS(PARAMETERS!$D$8-D10292)/2))+(COS(RADIANS(D10292))*COS(RADIANS(PARAMETERS!$D$8))*SIN(RADIANS(PARAMETERS!$D$9-C10292)/2)*SIN(RADIANS(PARAMETERS!$D$9-C10292)/2))))*2*3958.756</f>
        <v>896.81532398615252</v>
      </c>
      <c r="F10292">
        <v>139.50682067871</v>
      </c>
      <c r="G10292">
        <v>174.35232543945</v>
      </c>
      <c r="H10292">
        <v>207.02685546875</v>
      </c>
      <c r="I10292">
        <v>235.75773620605</v>
      </c>
      <c r="J10292">
        <v>268.47973632813</v>
      </c>
      <c r="K10292" s="6">
        <f>IFERROR(EXP(TREND(LN($F$1:$J$1),LN(F10292:J10292),LN(Calculations!$B$3))),0)</f>
        <v>1.6637701918557252E-2</v>
      </c>
    </row>
    <row r="10293" spans="1:11" x14ac:dyDescent="0.35">
      <c r="A10293">
        <v>10290</v>
      </c>
      <c r="B10293" t="str">
        <f t="shared" si="160"/>
        <v>27-55.5</v>
      </c>
      <c r="C10293">
        <v>-55.734828615357003</v>
      </c>
      <c r="D10293">
        <v>27.481685809894</v>
      </c>
      <c r="E10293">
        <f>ASIN(SQRT((SIN(RADIANS(PARAMETERS!$D$8-D10293)/2)*SIN(RADIANS(PARAMETERS!$D$8-D10293)/2))+(COS(RADIANS(D10293))*COS(RADIANS(PARAMETERS!$D$8))*SIN(RADIANS(PARAMETERS!$D$9-C10293)/2)*SIN(RADIANS(PARAMETERS!$D$9-C10293)/2))))*2*3958.756</f>
        <v>890.52197861290551</v>
      </c>
      <c r="F10293">
        <v>140.93901062012</v>
      </c>
      <c r="G10293">
        <v>175.27633666992</v>
      </c>
      <c r="H10293">
        <v>208.25389099121</v>
      </c>
      <c r="I10293">
        <v>237.26708984375</v>
      </c>
      <c r="J10293">
        <v>270.32632446289</v>
      </c>
      <c r="K10293" s="6">
        <f>IFERROR(EXP(TREND(LN($F$1:$J$1),LN(F10293:J10293),LN(Calculations!$B$3))),0)</f>
        <v>1.7298859394355316E-2</v>
      </c>
    </row>
    <row r="10294" spans="1:11" x14ac:dyDescent="0.35">
      <c r="A10294">
        <v>10291</v>
      </c>
      <c r="B10294" t="str">
        <f t="shared" si="160"/>
        <v>27-56</v>
      </c>
      <c r="C10294">
        <v>-56.006149950257999</v>
      </c>
      <c r="D10294">
        <v>27.481685809894</v>
      </c>
      <c r="E10294">
        <f>ASIN(SQRT((SIN(RADIANS(PARAMETERS!$D$8-D10294)/2)*SIN(RADIANS(PARAMETERS!$D$8-D10294)/2))+(COS(RADIANS(D10294))*COS(RADIANS(PARAMETERS!$D$8))*SIN(RADIANS(PARAMETERS!$D$9-C10294)/2)*SIN(RADIANS(PARAMETERS!$D$9-C10294)/2))))*2*3958.756</f>
        <v>884.52603909841287</v>
      </c>
      <c r="F10294">
        <v>142.44053649902</v>
      </c>
      <c r="G10294">
        <v>176.25636291504</v>
      </c>
      <c r="H10294">
        <v>209.5677947998</v>
      </c>
      <c r="I10294">
        <v>238.89297485352</v>
      </c>
      <c r="J10294">
        <v>272.32580566406</v>
      </c>
      <c r="K10294" s="6">
        <f>IFERROR(EXP(TREND(LN($F$1:$J$1),LN(F10294:J10294),LN(Calculations!$B$3))),0)</f>
        <v>1.8019765492891616E-2</v>
      </c>
    </row>
    <row r="10295" spans="1:11" x14ac:dyDescent="0.35">
      <c r="A10295">
        <v>10292</v>
      </c>
      <c r="B10295" t="str">
        <f t="shared" si="160"/>
        <v>27-56.5</v>
      </c>
      <c r="C10295">
        <v>-56.277471285159002</v>
      </c>
      <c r="D10295">
        <v>27.481685809894</v>
      </c>
      <c r="E10295">
        <f>ASIN(SQRT((SIN(RADIANS(PARAMETERS!$D$8-D10295)/2)*SIN(RADIANS(PARAMETERS!$D$8-D10295)/2))+(COS(RADIANS(D10295))*COS(RADIANS(PARAMETERS!$D$8))*SIN(RADIANS(PARAMETERS!$D$9-C10295)/2)*SIN(RADIANS(PARAMETERS!$D$9-C10295)/2))))*2*3958.756</f>
        <v>878.83361122452891</v>
      </c>
      <c r="F10295">
        <v>143.90744018555</v>
      </c>
      <c r="G10295">
        <v>177.21116638184</v>
      </c>
      <c r="H10295">
        <v>210.82106018066</v>
      </c>
      <c r="I10295">
        <v>240.42338562012</v>
      </c>
      <c r="J10295">
        <v>274.18637084961</v>
      </c>
      <c r="K10295" s="6">
        <f>IFERROR(EXP(TREND(LN($F$1:$J$1),LN(F10295:J10295),LN(Calculations!$B$3))),0)</f>
        <v>1.8752218618240005E-2</v>
      </c>
    </row>
    <row r="10296" spans="1:11" x14ac:dyDescent="0.35">
      <c r="A10296">
        <v>10293</v>
      </c>
      <c r="B10296" t="str">
        <f t="shared" si="160"/>
        <v>27-56.5</v>
      </c>
      <c r="C10296">
        <v>-56.548792620059999</v>
      </c>
      <c r="D10296">
        <v>27.481685809894</v>
      </c>
      <c r="E10296">
        <f>ASIN(SQRT((SIN(RADIANS(PARAMETERS!$D$8-D10296)/2)*SIN(RADIANS(PARAMETERS!$D$8-D10296)/2))+(COS(RADIANS(D10296))*COS(RADIANS(PARAMETERS!$D$8))*SIN(RADIANS(PARAMETERS!$D$9-C10296)/2)*SIN(RADIANS(PARAMETERS!$D$9-C10296)/2))))*2*3958.756</f>
        <v>873.45064668078055</v>
      </c>
      <c r="F10296">
        <v>145.42738342285</v>
      </c>
      <c r="G10296">
        <v>178.20001220703</v>
      </c>
      <c r="H10296">
        <v>212.12536621094</v>
      </c>
      <c r="I10296">
        <v>242.02108764648</v>
      </c>
      <c r="J10296">
        <v>276.1340637207</v>
      </c>
      <c r="K10296" s="6">
        <f>IFERROR(EXP(TREND(LN($F$1:$J$1),LN(F10296:J10296),LN(Calculations!$B$3))),0)</f>
        <v>1.9540064171557629E-2</v>
      </c>
    </row>
    <row r="10297" spans="1:11" x14ac:dyDescent="0.35">
      <c r="A10297">
        <v>10294</v>
      </c>
      <c r="B10297" t="str">
        <f t="shared" si="160"/>
        <v>27-57</v>
      </c>
      <c r="C10297">
        <v>-56.820113954961002</v>
      </c>
      <c r="D10297">
        <v>27.481685809894</v>
      </c>
      <c r="E10297">
        <f>ASIN(SQRT((SIN(RADIANS(PARAMETERS!$D$8-D10297)/2)*SIN(RADIANS(PARAMETERS!$D$8-D10297)/2))+(COS(RADIANS(D10297))*COS(RADIANS(PARAMETERS!$D$8))*SIN(RADIANS(PARAMETERS!$D$9-C10297)/2)*SIN(RADIANS(PARAMETERS!$D$9-C10297)/2))))*2*3958.756</f>
        <v>868.38291701416483</v>
      </c>
      <c r="F10297">
        <v>147.0012512207</v>
      </c>
      <c r="G10297">
        <v>179.22196960449</v>
      </c>
      <c r="H10297">
        <v>213.47644042969</v>
      </c>
      <c r="I10297">
        <v>243.67863464355</v>
      </c>
      <c r="J10297">
        <v>278.15756225586</v>
      </c>
      <c r="K10297" s="6">
        <f>IFERROR(EXP(TREND(LN($F$1:$J$1),LN(F10297:J10297),LN(Calculations!$B$3))),0)</f>
        <v>2.0387539882020401E-2</v>
      </c>
    </row>
    <row r="10298" spans="1:11" x14ac:dyDescent="0.35">
      <c r="A10298">
        <v>10295</v>
      </c>
      <c r="B10298" t="str">
        <f t="shared" si="160"/>
        <v>27-57</v>
      </c>
      <c r="C10298">
        <v>-57.091435289861998</v>
      </c>
      <c r="D10298">
        <v>27.481685809894</v>
      </c>
      <c r="E10298">
        <f>ASIN(SQRT((SIN(RADIANS(PARAMETERS!$D$8-D10298)/2)*SIN(RADIANS(PARAMETERS!$D$8-D10298)/2))+(COS(RADIANS(D10298))*COS(RADIANS(PARAMETERS!$D$8))*SIN(RADIANS(PARAMETERS!$D$9-C10298)/2)*SIN(RADIANS(PARAMETERS!$D$9-C10298)/2))))*2*3958.756</f>
        <v>863.63598714821148</v>
      </c>
      <c r="F10298">
        <v>148.55520629883</v>
      </c>
      <c r="G10298">
        <v>180.22073364258</v>
      </c>
      <c r="H10298">
        <v>214.77607727051</v>
      </c>
      <c r="I10298">
        <v>245.2571105957</v>
      </c>
      <c r="J10298">
        <v>280.06784057617</v>
      </c>
      <c r="K10298" s="6">
        <f>IFERROR(EXP(TREND(LN($F$1:$J$1),LN(F10298:J10298),LN(Calculations!$B$3))),0)</f>
        <v>2.1258650145351016E-2</v>
      </c>
    </row>
    <row r="10299" spans="1:11" x14ac:dyDescent="0.35">
      <c r="A10299">
        <v>10296</v>
      </c>
      <c r="B10299" t="str">
        <f t="shared" si="160"/>
        <v>27-57.5</v>
      </c>
      <c r="C10299">
        <v>-57.362756624763001</v>
      </c>
      <c r="D10299">
        <v>27.481685809894</v>
      </c>
      <c r="E10299">
        <f>ASIN(SQRT((SIN(RADIANS(PARAMETERS!$D$8-D10299)/2)*SIN(RADIANS(PARAMETERS!$D$8-D10299)/2))+(COS(RADIANS(D10299))*COS(RADIANS(PARAMETERS!$D$8))*SIN(RADIANS(PARAMETERS!$D$9-C10299)/2)*SIN(RADIANS(PARAMETERS!$D$9-C10299)/2))))*2*3958.756</f>
        <v>859.21518869992451</v>
      </c>
      <c r="F10299">
        <v>150.16835021973</v>
      </c>
      <c r="G10299">
        <v>181.24940490723</v>
      </c>
      <c r="H10299">
        <v>216.12742614746</v>
      </c>
      <c r="I10299">
        <v>246.90859985352</v>
      </c>
      <c r="J10299">
        <v>282.07748413086</v>
      </c>
      <c r="K10299" s="6">
        <f>IFERROR(EXP(TREND(LN($F$1:$J$1),LN(F10299:J10299),LN(Calculations!$B$3))),0)</f>
        <v>2.2196338829316369E-2</v>
      </c>
    </row>
    <row r="10300" spans="1:11" x14ac:dyDescent="0.35">
      <c r="A10300">
        <v>10297</v>
      </c>
      <c r="B10300" t="str">
        <f t="shared" si="160"/>
        <v>27-57.5</v>
      </c>
      <c r="C10300">
        <v>-57.634077959663998</v>
      </c>
      <c r="D10300">
        <v>27.481685809894</v>
      </c>
      <c r="E10300">
        <f>ASIN(SQRT((SIN(RADIANS(PARAMETERS!$D$8-D10300)/2)*SIN(RADIANS(PARAMETERS!$D$8-D10300)/2))+(COS(RADIANS(D10300))*COS(RADIANS(PARAMETERS!$D$8))*SIN(RADIANS(PARAMETERS!$D$9-C10300)/2)*SIN(RADIANS(PARAMETERS!$D$9-C10300)/2))))*2*3958.756</f>
        <v>855.12559334452749</v>
      </c>
      <c r="F10300">
        <v>151.82138061523</v>
      </c>
      <c r="G10300">
        <v>182.29321289063</v>
      </c>
      <c r="H10300">
        <v>217.50325012207</v>
      </c>
      <c r="I10300">
        <v>248.59379577637</v>
      </c>
      <c r="J10300">
        <v>284.13235473633</v>
      </c>
      <c r="K10300" s="6">
        <f>IFERROR(EXP(TREND(LN($F$1:$J$1),LN(F10300:J10300),LN(Calculations!$B$3))),0)</f>
        <v>2.3194027488076127E-2</v>
      </c>
    </row>
    <row r="10301" spans="1:11" x14ac:dyDescent="0.35">
      <c r="A10301">
        <v>10298</v>
      </c>
      <c r="B10301" t="str">
        <f t="shared" si="160"/>
        <v>27-58</v>
      </c>
      <c r="C10301">
        <v>-57.905399294565001</v>
      </c>
      <c r="D10301">
        <v>27.481685809894</v>
      </c>
      <c r="E10301">
        <f>ASIN(SQRT((SIN(RADIANS(PARAMETERS!$D$8-D10301)/2)*SIN(RADIANS(PARAMETERS!$D$8-D10301)/2))+(COS(RADIANS(D10301))*COS(RADIANS(PARAMETERS!$D$8))*SIN(RADIANS(PARAMETERS!$D$9-C10301)/2)*SIN(RADIANS(PARAMETERS!$D$9-C10301)/2))))*2*3958.756</f>
        <v>851.37198649623338</v>
      </c>
      <c r="F10301">
        <v>153.41752624512</v>
      </c>
      <c r="G10301">
        <v>183.28569030762</v>
      </c>
      <c r="H10301">
        <v>218.79713439941</v>
      </c>
      <c r="I10301">
        <v>250.16760253906</v>
      </c>
      <c r="J10301">
        <v>286.03982543945</v>
      </c>
      <c r="K10301" s="6">
        <f>IFERROR(EXP(TREND(LN($F$1:$J$1),LN(F10301:J10301),LN(Calculations!$B$3))),0)</f>
        <v>2.4196853965873337E-2</v>
      </c>
    </row>
    <row r="10302" spans="1:11" x14ac:dyDescent="0.35">
      <c r="A10302">
        <v>10299</v>
      </c>
      <c r="B10302" t="str">
        <f t="shared" si="160"/>
        <v>27-58</v>
      </c>
      <c r="C10302">
        <v>-58.176720629465002</v>
      </c>
      <c r="D10302">
        <v>27.481685809894</v>
      </c>
      <c r="E10302">
        <f>ASIN(SQRT((SIN(RADIANS(PARAMETERS!$D$8-D10302)/2)*SIN(RADIANS(PARAMETERS!$D$8-D10302)/2))+(COS(RADIANS(D10302))*COS(RADIANS(PARAMETERS!$D$8))*SIN(RADIANS(PARAMETERS!$D$9-C10302)/2)*SIN(RADIANS(PARAMETERS!$D$9-C10302)/2))))*2*3958.756</f>
        <v>847.95884158771196</v>
      </c>
      <c r="F10302">
        <v>155.0757598877</v>
      </c>
      <c r="G10302">
        <v>184.32585144043</v>
      </c>
      <c r="H10302">
        <v>220.17323303223</v>
      </c>
      <c r="I10302">
        <v>251.85734558105</v>
      </c>
      <c r="J10302">
        <v>288.10494995117</v>
      </c>
      <c r="K10302" s="6">
        <f>IFERROR(EXP(TREND(LN($F$1:$J$1),LN(F10302:J10302),LN(Calculations!$B$3))),0)</f>
        <v>2.5277354343216409E-2</v>
      </c>
    </row>
    <row r="10303" spans="1:11" x14ac:dyDescent="0.35">
      <c r="A10303">
        <v>10300</v>
      </c>
      <c r="B10303" t="str">
        <f t="shared" si="160"/>
        <v>27-58.5</v>
      </c>
      <c r="C10303">
        <v>-58.448041964365999</v>
      </c>
      <c r="D10303">
        <v>27.481685809894</v>
      </c>
      <c r="E10303">
        <f>ASIN(SQRT((SIN(RADIANS(PARAMETERS!$D$8-D10303)/2)*SIN(RADIANS(PARAMETERS!$D$8-D10303)/2))+(COS(RADIANS(D10303))*COS(RADIANS(PARAMETERS!$D$8))*SIN(RADIANS(PARAMETERS!$D$9-C10303)/2)*SIN(RADIANS(PARAMETERS!$D$9-C10303)/2))))*2*3958.756</f>
        <v>844.89029524073237</v>
      </c>
      <c r="F10303">
        <v>156.7361907959</v>
      </c>
      <c r="G10303">
        <v>185.37995910645</v>
      </c>
      <c r="H10303">
        <v>221.56973266602</v>
      </c>
      <c r="I10303">
        <v>253.57373046875</v>
      </c>
      <c r="J10303">
        <v>290.20446777344</v>
      </c>
      <c r="K10303" s="6">
        <f>IFERROR(EXP(TREND(LN($F$1:$J$1),LN(F10303:J10303),LN(Calculations!$B$3))),0)</f>
        <v>2.6403909428895082E-2</v>
      </c>
    </row>
    <row r="10304" spans="1:11" x14ac:dyDescent="0.35">
      <c r="A10304">
        <v>10301</v>
      </c>
      <c r="B10304" t="str">
        <f t="shared" si="160"/>
        <v>27-58.5</v>
      </c>
      <c r="C10304">
        <v>-58.719363299267002</v>
      </c>
      <c r="D10304">
        <v>27.481685809894</v>
      </c>
      <c r="E10304">
        <f>ASIN(SQRT((SIN(RADIANS(PARAMETERS!$D$8-D10304)/2)*SIN(RADIANS(PARAMETERS!$D$8-D10304)/2))+(COS(RADIANS(D10304))*COS(RADIANS(PARAMETERS!$D$8))*SIN(RADIANS(PARAMETERS!$D$9-C10304)/2)*SIN(RADIANS(PARAMETERS!$D$9-C10304)/2))))*2*3958.756</f>
        <v>842.17012362534854</v>
      </c>
      <c r="F10304">
        <v>158.28205871582</v>
      </c>
      <c r="G10304">
        <v>186.3634185791</v>
      </c>
      <c r="H10304">
        <v>222.84805297852</v>
      </c>
      <c r="I10304">
        <v>255.12568664551</v>
      </c>
      <c r="J10304">
        <v>292.08239746094</v>
      </c>
      <c r="K10304" s="6">
        <f>IFERROR(EXP(TREND(LN($F$1:$J$1),LN(F10304:J10304),LN(Calculations!$B$3))),0)</f>
        <v>2.7501142089542123E-2</v>
      </c>
    </row>
    <row r="10305" spans="1:11" x14ac:dyDescent="0.35">
      <c r="A10305">
        <v>10302</v>
      </c>
      <c r="B10305" t="str">
        <f t="shared" si="160"/>
        <v>27-59</v>
      </c>
      <c r="C10305">
        <v>-58.990684634167998</v>
      </c>
      <c r="D10305">
        <v>27.481685809894</v>
      </c>
      <c r="E10305">
        <f>ASIN(SQRT((SIN(RADIANS(PARAMETERS!$D$8-D10305)/2)*SIN(RADIANS(PARAMETERS!$D$8-D10305)/2))+(COS(RADIANS(D10305))*COS(RADIANS(PARAMETERS!$D$8))*SIN(RADIANS(PARAMETERS!$D$9-C10305)/2)*SIN(RADIANS(PARAMETERS!$D$9-C10305)/2))))*2*3958.756</f>
        <v>839.80172030342885</v>
      </c>
      <c r="F10305">
        <v>159.82144165039</v>
      </c>
      <c r="G10305">
        <v>187.38565063477</v>
      </c>
      <c r="H10305">
        <v>224.19328308105</v>
      </c>
      <c r="I10305">
        <v>256.77206420898</v>
      </c>
      <c r="J10305">
        <v>294.0888671875</v>
      </c>
      <c r="K10305" s="6">
        <f>IFERROR(EXP(TREND(LN($F$1:$J$1),LN(F10305:J10305),LN(Calculations!$B$3))),0)</f>
        <v>2.8635716860684071E-2</v>
      </c>
    </row>
    <row r="10306" spans="1:11" x14ac:dyDescent="0.35">
      <c r="A10306">
        <v>10303</v>
      </c>
      <c r="B10306" t="str">
        <f t="shared" si="160"/>
        <v>27-59.5</v>
      </c>
      <c r="C10306">
        <v>-59.262005969069001</v>
      </c>
      <c r="D10306">
        <v>27.481685809894</v>
      </c>
      <c r="E10306">
        <f>ASIN(SQRT((SIN(RADIANS(PARAMETERS!$D$8-D10306)/2)*SIN(RADIANS(PARAMETERS!$D$8-D10306)/2))+(COS(RADIANS(D10306))*COS(RADIANS(PARAMETERS!$D$8))*SIN(RADIANS(PARAMETERS!$D$9-C10306)/2)*SIN(RADIANS(PARAMETERS!$D$9-C10306)/2))))*2*3958.756</f>
        <v>837.78807584545279</v>
      </c>
      <c r="F10306">
        <v>161.29908752441</v>
      </c>
      <c r="G10306">
        <v>188.39855957031</v>
      </c>
      <c r="H10306">
        <v>225.52368164063</v>
      </c>
      <c r="I10306">
        <v>258.39834594727</v>
      </c>
      <c r="J10306">
        <v>296.06875610352</v>
      </c>
      <c r="K10306" s="6">
        <f>IFERROR(EXP(TREND(LN($F$1:$J$1),LN(F10306:J10306),LN(Calculations!$B$3))),0)</f>
        <v>2.9769142180743377E-2</v>
      </c>
    </row>
    <row r="10307" spans="1:11" x14ac:dyDescent="0.35">
      <c r="A10307">
        <v>10304</v>
      </c>
      <c r="B10307" t="str">
        <f t="shared" si="160"/>
        <v>27-59.5</v>
      </c>
      <c r="C10307">
        <v>-59.533327303969998</v>
      </c>
      <c r="D10307">
        <v>27.481685809894</v>
      </c>
      <c r="E10307">
        <f>ASIN(SQRT((SIN(RADIANS(PARAMETERS!$D$8-D10307)/2)*SIN(RADIANS(PARAMETERS!$D$8-D10307)/2))+(COS(RADIANS(D10307))*COS(RADIANS(PARAMETERS!$D$8))*SIN(RADIANS(PARAMETERS!$D$9-C10307)/2)*SIN(RADIANS(PARAMETERS!$D$9-C10307)/2))))*2*3958.756</f>
        <v>836.13175949551999</v>
      </c>
      <c r="F10307">
        <v>162.64294433594</v>
      </c>
      <c r="G10307">
        <v>189.31616210938</v>
      </c>
      <c r="H10307">
        <v>226.70085144043</v>
      </c>
      <c r="I10307">
        <v>259.81512451172</v>
      </c>
      <c r="J10307">
        <v>297.7698059082</v>
      </c>
      <c r="K10307" s="6">
        <f>IFERROR(EXP(TREND(LN($F$1:$J$1),LN(F10307:J10307),LN(Calculations!$B$3))),0)</f>
        <v>3.0845429627973309E-2</v>
      </c>
    </row>
    <row r="10308" spans="1:11" x14ac:dyDescent="0.35">
      <c r="A10308">
        <v>10305</v>
      </c>
      <c r="B10308" t="str">
        <f t="shared" si="160"/>
        <v>27-60</v>
      </c>
      <c r="C10308">
        <v>-59.804648638871001</v>
      </c>
      <c r="D10308">
        <v>27.481685809894</v>
      </c>
      <c r="E10308">
        <f>ASIN(SQRT((SIN(RADIANS(PARAMETERS!$D$8-D10308)/2)*SIN(RADIANS(PARAMETERS!$D$8-D10308)/2))+(COS(RADIANS(D10308))*COS(RADIANS(PARAMETERS!$D$8))*SIN(RADIANS(PARAMETERS!$D$9-C10308)/2)*SIN(RADIANS(PARAMETERS!$D$9-C10308)/2))))*2*3958.756</f>
        <v>834.83490313951097</v>
      </c>
      <c r="F10308">
        <v>163.95167541504</v>
      </c>
      <c r="G10308">
        <v>190.23756408691</v>
      </c>
      <c r="H10308">
        <v>227.89572143555</v>
      </c>
      <c r="I10308">
        <v>261.26354980469</v>
      </c>
      <c r="J10308">
        <v>299.52001953125</v>
      </c>
      <c r="K10308" s="6">
        <f>IFERROR(EXP(TREND(LN($F$1:$J$1),LN(F10308:J10308),LN(Calculations!$B$3))),0)</f>
        <v>3.1925454637040884E-2</v>
      </c>
    </row>
    <row r="10309" spans="1:11" x14ac:dyDescent="0.35">
      <c r="A10309">
        <v>10306</v>
      </c>
      <c r="B10309" t="str">
        <f t="shared" ref="B10309:B10372" si="161">MROUND(D10309,1)&amp;MROUND(C10309,-0.5)</f>
        <v>27-60</v>
      </c>
      <c r="C10309">
        <v>-60.075969973771997</v>
      </c>
      <c r="D10309">
        <v>27.481685809894</v>
      </c>
      <c r="E10309">
        <f>ASIN(SQRT((SIN(RADIANS(PARAMETERS!$D$8-D10309)/2)*SIN(RADIANS(PARAMETERS!$D$8-D10309)/2))+(COS(RADIANS(D10309))*COS(RADIANS(PARAMETERS!$D$8))*SIN(RADIANS(PARAMETERS!$D$9-C10309)/2)*SIN(RADIANS(PARAMETERS!$D$9-C10309)/2))))*2*3958.756</f>
        <v>833.89918780504377</v>
      </c>
      <c r="F10309">
        <v>165.1770324707</v>
      </c>
      <c r="G10309">
        <v>191.12757873535</v>
      </c>
      <c r="H10309">
        <v>229.04936218262</v>
      </c>
      <c r="I10309">
        <v>262.66152954102</v>
      </c>
      <c r="J10309">
        <v>301.20883178711</v>
      </c>
      <c r="K10309" s="6">
        <f>IFERROR(EXP(TREND(LN($F$1:$J$1),LN(F10309:J10309),LN(Calculations!$B$3))),0)</f>
        <v>3.2971089035100369E-2</v>
      </c>
    </row>
    <row r="10310" spans="1:11" x14ac:dyDescent="0.35">
      <c r="A10310">
        <v>10307</v>
      </c>
      <c r="B10310" t="str">
        <f t="shared" si="161"/>
        <v>27-60.5</v>
      </c>
      <c r="C10310">
        <v>-60.347291308673</v>
      </c>
      <c r="D10310">
        <v>27.481685809894</v>
      </c>
      <c r="E10310">
        <f>ASIN(SQRT((SIN(RADIANS(PARAMETERS!$D$8-D10310)/2)*SIN(RADIANS(PARAMETERS!$D$8-D10310)/2))+(COS(RADIANS(D10310))*COS(RADIANS(PARAMETERS!$D$8))*SIN(RADIANS(PARAMETERS!$D$9-C10310)/2)*SIN(RADIANS(PARAMETERS!$D$9-C10310)/2))))*2*3958.756</f>
        <v>833.32583288984949</v>
      </c>
      <c r="F10310">
        <v>166.27458190918</v>
      </c>
      <c r="G10310">
        <v>191.93954467773</v>
      </c>
      <c r="H10310">
        <v>230.0835723877</v>
      </c>
      <c r="I10310">
        <v>263.90020751953</v>
      </c>
      <c r="J10310">
        <v>302.68933105469</v>
      </c>
      <c r="K10310" s="6">
        <f>IFERROR(EXP(TREND(LN($F$1:$J$1),LN(F10310:J10310),LN(Calculations!$B$3))),0)</f>
        <v>3.3945185315799528E-2</v>
      </c>
    </row>
    <row r="10311" spans="1:11" x14ac:dyDescent="0.35">
      <c r="A10311">
        <v>10308</v>
      </c>
      <c r="B10311" t="str">
        <f t="shared" si="161"/>
        <v>27-60.5</v>
      </c>
      <c r="C10311">
        <v>-60.618612643573996</v>
      </c>
      <c r="D10311">
        <v>27.481685809894</v>
      </c>
      <c r="E10311">
        <f>ASIN(SQRT((SIN(RADIANS(PARAMETERS!$D$8-D10311)/2)*SIN(RADIANS(PARAMETERS!$D$8-D10311)/2))+(COS(RADIANS(D10311))*COS(RADIANS(PARAMETERS!$D$8))*SIN(RADIANS(PARAMETERS!$D$9-C10311)/2)*SIN(RADIANS(PARAMETERS!$D$9-C10311)/2))))*2*3958.756</f>
        <v>833.11558827810563</v>
      </c>
      <c r="F10311">
        <v>167.30906677246</v>
      </c>
      <c r="G10311">
        <v>192.74505615234</v>
      </c>
      <c r="H10311">
        <v>231.11961364746</v>
      </c>
      <c r="I10311">
        <v>265.14920043945</v>
      </c>
      <c r="J10311">
        <v>304.19107055664</v>
      </c>
      <c r="K10311" s="6">
        <f>IFERROR(EXP(TREND(LN($F$1:$J$1),LN(F10311:J10311),LN(Calculations!$B$3))),0)</f>
        <v>3.4887518457656939E-2</v>
      </c>
    </row>
    <row r="10312" spans="1:11" x14ac:dyDescent="0.35">
      <c r="A10312">
        <v>10309</v>
      </c>
      <c r="B10312" t="str">
        <f t="shared" si="161"/>
        <v>27-61</v>
      </c>
      <c r="C10312">
        <v>-60.889933978475</v>
      </c>
      <c r="D10312">
        <v>27.481685809894</v>
      </c>
      <c r="E10312">
        <f>ASIN(SQRT((SIN(RADIANS(PARAMETERS!$D$8-D10312)/2)*SIN(RADIANS(PARAMETERS!$D$8-D10312)/2))+(COS(RADIANS(D10312))*COS(RADIANS(PARAMETERS!$D$8))*SIN(RADIANS(PARAMETERS!$D$9-C10312)/2)*SIN(RADIANS(PARAMETERS!$D$9-C10312)/2))))*2*3958.756</f>
        <v>833.26872946296533</v>
      </c>
      <c r="F10312">
        <v>168.23101806641</v>
      </c>
      <c r="G10312">
        <v>193.51222229004</v>
      </c>
      <c r="H10312">
        <v>232.1064453125</v>
      </c>
      <c r="I10312">
        <v>266.33898925781</v>
      </c>
      <c r="J10312">
        <v>305.6217956543</v>
      </c>
      <c r="K10312" s="6">
        <f>IFERROR(EXP(TREND(LN($F$1:$J$1),LN(F10312:J10312),LN(Calculations!$B$3))),0)</f>
        <v>3.5754226208325836E-2</v>
      </c>
    </row>
    <row r="10313" spans="1:11" x14ac:dyDescent="0.35">
      <c r="A10313">
        <v>10310</v>
      </c>
      <c r="B10313" t="str">
        <f t="shared" si="161"/>
        <v>27-61</v>
      </c>
      <c r="C10313">
        <v>-61.161255313376003</v>
      </c>
      <c r="D10313">
        <v>27.481685809894</v>
      </c>
      <c r="E10313">
        <f>ASIN(SQRT((SIN(RADIANS(PARAMETERS!$D$8-D10313)/2)*SIN(RADIANS(PARAMETERS!$D$8-D10313)/2))+(COS(RADIANS(D10313))*COS(RADIANS(PARAMETERS!$D$8))*SIN(RADIANS(PARAMETERS!$D$9-C10313)/2)*SIN(RADIANS(PARAMETERS!$D$9-C10313)/2))))*2*3958.756</f>
        <v>833.78505574905239</v>
      </c>
      <c r="F10313">
        <v>169.01734924316</v>
      </c>
      <c r="G10313">
        <v>194.22087097168</v>
      </c>
      <c r="H10313">
        <v>233.00944519043</v>
      </c>
      <c r="I10313">
        <v>267.42083740234</v>
      </c>
      <c r="J10313">
        <v>306.9153137207</v>
      </c>
      <c r="K10313" s="6">
        <f>IFERROR(EXP(TREND(LN($F$1:$J$1),LN(F10313:J10313),LN(Calculations!$B$3))),0)</f>
        <v>3.6522194017279762E-2</v>
      </c>
    </row>
    <row r="10314" spans="1:11" x14ac:dyDescent="0.35">
      <c r="A10314">
        <v>10311</v>
      </c>
      <c r="B10314" t="str">
        <f t="shared" si="161"/>
        <v>27-61.5</v>
      </c>
      <c r="C10314">
        <v>-61.432576648276999</v>
      </c>
      <c r="D10314">
        <v>27.481685809894</v>
      </c>
      <c r="E10314">
        <f>ASIN(SQRT((SIN(RADIANS(PARAMETERS!$D$8-D10314)/2)*SIN(RADIANS(PARAMETERS!$D$8-D10314)/2))+(COS(RADIANS(D10314))*COS(RADIANS(PARAMETERS!$D$8))*SIN(RADIANS(PARAMETERS!$D$9-C10314)/2)*SIN(RADIANS(PARAMETERS!$D$9-C10314)/2))))*2*3958.756</f>
        <v>834.66389156223477</v>
      </c>
      <c r="F10314">
        <v>169.75335693359</v>
      </c>
      <c r="G10314">
        <v>194.95114135742</v>
      </c>
      <c r="H10314">
        <v>233.95358276367</v>
      </c>
      <c r="I10314">
        <v>268.56329345703</v>
      </c>
      <c r="J10314">
        <v>308.29388427734</v>
      </c>
      <c r="K10314" s="6">
        <f>IFERROR(EXP(TREND(LN($F$1:$J$1),LN(F10314:J10314),LN(Calculations!$B$3))),0)</f>
        <v>3.7255389197262644E-2</v>
      </c>
    </row>
    <row r="10315" spans="1:11" x14ac:dyDescent="0.35">
      <c r="A10315">
        <v>10312</v>
      </c>
      <c r="B10315" t="str">
        <f t="shared" si="161"/>
        <v>27-61.5</v>
      </c>
      <c r="C10315">
        <v>-61.703897983178003</v>
      </c>
      <c r="D10315">
        <v>27.481685809894</v>
      </c>
      <c r="E10315">
        <f>ASIN(SQRT((SIN(RADIANS(PARAMETERS!$D$8-D10315)/2)*SIN(RADIANS(PARAMETERS!$D$8-D10315)/2))+(COS(RADIANS(D10315))*COS(RADIANS(PARAMETERS!$D$8))*SIN(RADIANS(PARAMETERS!$D$9-C10315)/2)*SIN(RADIANS(PARAMETERS!$D$9-C10315)/2))))*2*3958.756</f>
        <v>835.90409084676287</v>
      </c>
      <c r="F10315">
        <v>170.40324401855</v>
      </c>
      <c r="G10315">
        <v>195.66659545898</v>
      </c>
      <c r="H10315">
        <v>234.88270568848</v>
      </c>
      <c r="I10315">
        <v>269.69110107422</v>
      </c>
      <c r="J10315">
        <v>309.65881347656</v>
      </c>
      <c r="K10315" s="6">
        <f>IFERROR(EXP(TREND(LN($F$1:$J$1),LN(F10315:J10315),LN(Calculations!$B$3))),0)</f>
        <v>3.7920086136351248E-2</v>
      </c>
    </row>
    <row r="10316" spans="1:11" x14ac:dyDescent="0.35">
      <c r="A10316">
        <v>10313</v>
      </c>
      <c r="B10316" t="str">
        <f t="shared" si="161"/>
        <v>27-62</v>
      </c>
      <c r="C10316">
        <v>-61.975219318078999</v>
      </c>
      <c r="D10316">
        <v>27.481685809894</v>
      </c>
      <c r="E10316">
        <f>ASIN(SQRT((SIN(RADIANS(PARAMETERS!$D$8-D10316)/2)*SIN(RADIANS(PARAMETERS!$D$8-D10316)/2))+(COS(RADIANS(D10316))*COS(RADIANS(PARAMETERS!$D$8))*SIN(RADIANS(PARAMETERS!$D$9-C10316)/2)*SIN(RADIANS(PARAMETERS!$D$9-C10316)/2))))*2*3958.756</f>
        <v>837.50404448321262</v>
      </c>
      <c r="F10316">
        <v>170.98352050781</v>
      </c>
      <c r="G10316">
        <v>196.36734008789</v>
      </c>
      <c r="H10316">
        <v>235.79747009277</v>
      </c>
      <c r="I10316">
        <v>270.80548095703</v>
      </c>
      <c r="J10316">
        <v>311.01205444336</v>
      </c>
      <c r="K10316" s="6">
        <f>IFERROR(EXP(TREND(LN($F$1:$J$1),LN(F10316:J10316),LN(Calculations!$B$3))),0)</f>
        <v>3.8526219793289761E-2</v>
      </c>
    </row>
    <row r="10317" spans="1:11" x14ac:dyDescent="0.35">
      <c r="A10317">
        <v>10314</v>
      </c>
      <c r="B10317" t="str">
        <f t="shared" si="161"/>
        <v>27-62</v>
      </c>
      <c r="C10317">
        <v>-62.246540652980002</v>
      </c>
      <c r="D10317">
        <v>27.481685809894</v>
      </c>
      <c r="E10317">
        <f>ASIN(SQRT((SIN(RADIANS(PARAMETERS!$D$8-D10317)/2)*SIN(RADIANS(PARAMETERS!$D$8-D10317)/2))+(COS(RADIANS(D10317))*COS(RADIANS(PARAMETERS!$D$8))*SIN(RADIANS(PARAMETERS!$D$9-C10317)/2)*SIN(RADIANS(PARAMETERS!$D$9-C10317)/2))))*2*3958.756</f>
        <v>839.46169061579542</v>
      </c>
      <c r="F10317">
        <v>171.60725402832</v>
      </c>
      <c r="G10317">
        <v>197.15637207031</v>
      </c>
      <c r="H10317">
        <v>236.86082458496</v>
      </c>
      <c r="I10317">
        <v>272.12780761719</v>
      </c>
      <c r="J10317">
        <v>312.6471862793</v>
      </c>
      <c r="K10317" s="6">
        <f>IFERROR(EXP(TREND(LN($F$1:$J$1),LN(F10317:J10317),LN(Calculations!$B$3))),0)</f>
        <v>3.9164312936875334E-2</v>
      </c>
    </row>
    <row r="10318" spans="1:11" x14ac:dyDescent="0.35">
      <c r="A10318">
        <v>10315</v>
      </c>
      <c r="B10318" t="str">
        <f t="shared" si="161"/>
        <v>27-62.5</v>
      </c>
      <c r="C10318">
        <v>-62.517861987880998</v>
      </c>
      <c r="D10318">
        <v>27.481685809894</v>
      </c>
      <c r="E10318">
        <f>ASIN(SQRT((SIN(RADIANS(PARAMETERS!$D$8-D10318)/2)*SIN(RADIANS(PARAMETERS!$D$8-D10318)/2))+(COS(RADIANS(D10318))*COS(RADIANS(PARAMETERS!$D$8))*SIN(RADIANS(PARAMETERS!$D$9-C10318)/2)*SIN(RADIANS(PARAMETERS!$D$9-C10318)/2))))*2*3958.756</f>
        <v>841.77452773573509</v>
      </c>
      <c r="F10318">
        <v>172.24029541016</v>
      </c>
      <c r="G10318">
        <v>197.96113586426</v>
      </c>
      <c r="H10318">
        <v>237.95133972168</v>
      </c>
      <c r="I10318">
        <v>273.48867797852</v>
      </c>
      <c r="J10318">
        <v>314.33532714844</v>
      </c>
      <c r="K10318" s="6">
        <f>IFERROR(EXP(TREND(LN($F$1:$J$1),LN(F10318:J10318),LN(Calculations!$B$3))),0)</f>
        <v>3.9812931845055556E-2</v>
      </c>
    </row>
    <row r="10319" spans="1:11" x14ac:dyDescent="0.35">
      <c r="A10319">
        <v>10316</v>
      </c>
      <c r="B10319" t="str">
        <f t="shared" si="161"/>
        <v>27-63</v>
      </c>
      <c r="C10319">
        <v>-62.789183322782002</v>
      </c>
      <c r="D10319">
        <v>27.481685809894</v>
      </c>
      <c r="E10319">
        <f>ASIN(SQRT((SIN(RADIANS(PARAMETERS!$D$8-D10319)/2)*SIN(RADIANS(PARAMETERS!$D$8-D10319)/2))+(COS(RADIANS(D10319))*COS(RADIANS(PARAMETERS!$D$8))*SIN(RADIANS(PARAMETERS!$D$9-C10319)/2)*SIN(RADIANS(PARAMETERS!$D$9-C10319)/2))))*2*3958.756</f>
        <v>844.43963032960266</v>
      </c>
      <c r="F10319">
        <v>172.87911987305</v>
      </c>
      <c r="G10319">
        <v>198.77317810059</v>
      </c>
      <c r="H10319">
        <v>239.05160522461</v>
      </c>
      <c r="I10319">
        <v>274.86178588867</v>
      </c>
      <c r="J10319">
        <v>316.03869628906</v>
      </c>
      <c r="K10319" s="6">
        <f>IFERROR(EXP(TREND(LN($F$1:$J$1),LN(F10319:J10319),LN(Calculations!$B$3))),0)</f>
        <v>4.0472606267104458E-2</v>
      </c>
    </row>
    <row r="10320" spans="1:11" x14ac:dyDescent="0.35">
      <c r="A10320">
        <v>10317</v>
      </c>
      <c r="B10320" t="str">
        <f t="shared" si="161"/>
        <v>27-63</v>
      </c>
      <c r="C10320">
        <v>-63.060504657682998</v>
      </c>
      <c r="D10320">
        <v>27.481685809894</v>
      </c>
      <c r="E10320">
        <f>ASIN(SQRT((SIN(RADIANS(PARAMETERS!$D$8-D10320)/2)*SIN(RADIANS(PARAMETERS!$D$8-D10320)/2))+(COS(RADIANS(D10320))*COS(RADIANS(PARAMETERS!$D$8))*SIN(RADIANS(PARAMETERS!$D$9-C10320)/2)*SIN(RADIANS(PARAMETERS!$D$9-C10320)/2))))*2*3958.756</f>
        <v>847.45366686862553</v>
      </c>
      <c r="F10320">
        <v>173.5964050293</v>
      </c>
      <c r="G10320">
        <v>199.70167541504</v>
      </c>
      <c r="H10320">
        <v>240.33387756348</v>
      </c>
      <c r="I10320">
        <v>276.48077392578</v>
      </c>
      <c r="J10320">
        <v>318.06704711914</v>
      </c>
      <c r="K10320" s="6">
        <f>IFERROR(EXP(TREND(LN($F$1:$J$1),LN(F10320:J10320),LN(Calculations!$B$3))),0)</f>
        <v>4.1201481810072819E-2</v>
      </c>
    </row>
    <row r="10321" spans="1:11" x14ac:dyDescent="0.35">
      <c r="A10321">
        <v>10318</v>
      </c>
      <c r="B10321" t="str">
        <f t="shared" si="161"/>
        <v>27-63.5</v>
      </c>
      <c r="C10321">
        <v>-63.331825992584001</v>
      </c>
      <c r="D10321">
        <v>27.481685809894</v>
      </c>
      <c r="E10321">
        <f>ASIN(SQRT((SIN(RADIANS(PARAMETERS!$D$8-D10321)/2)*SIN(RADIANS(PARAMETERS!$D$8-D10321)/2))+(COS(RADIANS(D10321))*COS(RADIANS(PARAMETERS!$D$8))*SIN(RADIANS(PARAMETERS!$D$9-C10321)/2)*SIN(RADIANS(PARAMETERS!$D$9-C10321)/2))))*2*3958.756</f>
        <v>850.81291988778628</v>
      </c>
      <c r="F10321">
        <v>174.32789611816</v>
      </c>
      <c r="G10321">
        <v>200.64535522461</v>
      </c>
      <c r="H10321">
        <v>241.63255310059</v>
      </c>
      <c r="I10321">
        <v>278.11697387695</v>
      </c>
      <c r="J10321">
        <v>320.11337280273</v>
      </c>
      <c r="K10321" s="6">
        <f>IFERROR(EXP(TREND(LN($F$1:$J$1),LN(F10321:J10321),LN(Calculations!$B$3))),0)</f>
        <v>4.1953874961806796E-2</v>
      </c>
    </row>
    <row r="10322" spans="1:11" x14ac:dyDescent="0.35">
      <c r="A10322">
        <v>10319</v>
      </c>
      <c r="B10322" t="str">
        <f t="shared" si="161"/>
        <v>27-63.5</v>
      </c>
      <c r="C10322">
        <v>-63.603147327484997</v>
      </c>
      <c r="D10322">
        <v>27.481685809894</v>
      </c>
      <c r="E10322">
        <f>ASIN(SQRT((SIN(RADIANS(PARAMETERS!$D$8-D10322)/2)*SIN(RADIANS(PARAMETERS!$D$8-D10322)/2))+(COS(RADIANS(D10322))*COS(RADIANS(PARAMETERS!$D$8))*SIN(RADIANS(PARAMETERS!$D$9-C10322)/2)*SIN(RADIANS(PARAMETERS!$D$9-C10322)/2))))*2*3958.756</f>
        <v>854.51330788241125</v>
      </c>
      <c r="F10322">
        <v>175.05572509766</v>
      </c>
      <c r="G10322">
        <v>201.57670593262</v>
      </c>
      <c r="H10322">
        <v>242.90341186523</v>
      </c>
      <c r="I10322">
        <v>279.70980834961</v>
      </c>
      <c r="J10322">
        <v>322.09655761719</v>
      </c>
      <c r="K10322" s="6">
        <f>IFERROR(EXP(TREND(LN($F$1:$J$1),LN(F10322:J10322),LN(Calculations!$B$3))),0)</f>
        <v>4.2717023055199116E-2</v>
      </c>
    </row>
    <row r="10323" spans="1:11" x14ac:dyDescent="0.35">
      <c r="A10323">
        <v>10320</v>
      </c>
      <c r="B10323" t="str">
        <f t="shared" si="161"/>
        <v>27-64</v>
      </c>
      <c r="C10323">
        <v>-63.874468662386001</v>
      </c>
      <c r="D10323">
        <v>27.481685809894</v>
      </c>
      <c r="E10323">
        <f>ASIN(SQRT((SIN(RADIANS(PARAMETERS!$D$8-D10323)/2)*SIN(RADIANS(PARAMETERS!$D$8-D10323)/2))+(COS(RADIANS(D10323))*COS(RADIANS(PARAMETERS!$D$8))*SIN(RADIANS(PARAMETERS!$D$9-C10323)/2)*SIN(RADIANS(PARAMETERS!$D$9-C10323)/2))))*2*3958.756</f>
        <v>858.55040873525741</v>
      </c>
      <c r="F10323">
        <v>175.82676696777</v>
      </c>
      <c r="G10323">
        <v>202.56764221191</v>
      </c>
      <c r="H10323">
        <v>244.26161193848</v>
      </c>
      <c r="I10323">
        <v>281.41665649414</v>
      </c>
      <c r="J10323">
        <v>324.22644042969</v>
      </c>
      <c r="K10323" s="6">
        <f>IFERROR(EXP(TREND(LN($F$1:$J$1),LN(F10323:J10323),LN(Calculations!$B$3))),0)</f>
        <v>4.3527468641520337E-2</v>
      </c>
    </row>
    <row r="10324" spans="1:11" x14ac:dyDescent="0.35">
      <c r="A10324">
        <v>10321</v>
      </c>
      <c r="B10324" t="str">
        <f t="shared" si="161"/>
        <v>27-64</v>
      </c>
      <c r="C10324">
        <v>-64.145789997286997</v>
      </c>
      <c r="D10324">
        <v>27.481685809894</v>
      </c>
      <c r="E10324">
        <f>ASIN(SQRT((SIN(RADIANS(PARAMETERS!$D$8-D10324)/2)*SIN(RADIANS(PARAMETERS!$D$8-D10324)/2))+(COS(RADIANS(D10324))*COS(RADIANS(PARAMETERS!$D$8))*SIN(RADIANS(PARAMETERS!$D$9-C10324)/2)*SIN(RADIANS(PARAMETERS!$D$9-C10324)/2))))*2*3958.756</f>
        <v>862.91948437877454</v>
      </c>
      <c r="F10324">
        <v>176.57797241211</v>
      </c>
      <c r="G10324">
        <v>203.52128601074</v>
      </c>
      <c r="H10324">
        <v>245.55177307129</v>
      </c>
      <c r="I10324">
        <v>283.02496337891</v>
      </c>
      <c r="J10324">
        <v>326.21960449219</v>
      </c>
      <c r="K10324" s="6">
        <f>IFERROR(EXP(TREND(LN($F$1:$J$1),LN(F10324:J10324),LN(Calculations!$B$3))),0)</f>
        <v>4.4338004173985535E-2</v>
      </c>
    </row>
    <row r="10325" spans="1:11" x14ac:dyDescent="0.35">
      <c r="A10325">
        <v>10322</v>
      </c>
      <c r="B10325" t="str">
        <f t="shared" si="161"/>
        <v>27-64.5</v>
      </c>
      <c r="C10325">
        <v>-64.417111332188</v>
      </c>
      <c r="D10325">
        <v>27.481685809894</v>
      </c>
      <c r="E10325">
        <f>ASIN(SQRT((SIN(RADIANS(PARAMETERS!$D$8-D10325)/2)*SIN(RADIANS(PARAMETERS!$D$8-D10325)/2))+(COS(RADIANS(D10325))*COS(RADIANS(PARAMETERS!$D$8))*SIN(RADIANS(PARAMETERS!$D$9-C10325)/2)*SIN(RADIANS(PARAMETERS!$D$9-C10325)/2))))*2*3958.756</f>
        <v>867.61550639514121</v>
      </c>
      <c r="F10325">
        <v>177.30024719238</v>
      </c>
      <c r="G10325">
        <v>204.42433166504</v>
      </c>
      <c r="H10325">
        <v>246.75341796875</v>
      </c>
      <c r="I10325">
        <v>284.50735473633</v>
      </c>
      <c r="J10325">
        <v>328.04006958008</v>
      </c>
      <c r="K10325" s="6">
        <f>IFERROR(EXP(TREND(LN($F$1:$J$1),LN(F10325:J10325),LN(Calculations!$B$3))),0)</f>
        <v>4.5141631504199899E-2</v>
      </c>
    </row>
    <row r="10326" spans="1:11" x14ac:dyDescent="0.35">
      <c r="A10326">
        <v>10323</v>
      </c>
      <c r="B10326" t="str">
        <f t="shared" si="161"/>
        <v>27-64.5</v>
      </c>
      <c r="C10326">
        <v>-64.688432667089003</v>
      </c>
      <c r="D10326">
        <v>27.481685809894</v>
      </c>
      <c r="E10326">
        <f>ASIN(SQRT((SIN(RADIANS(PARAMETERS!$D$8-D10326)/2)*SIN(RADIANS(PARAMETERS!$D$8-D10326)/2))+(COS(RADIANS(D10326))*COS(RADIANS(PARAMETERS!$D$8))*SIN(RADIANS(PARAMETERS!$D$9-C10326)/2)*SIN(RADIANS(PARAMETERS!$D$9-C10326)/2))))*2*3958.756</f>
        <v>872.63318226043737</v>
      </c>
      <c r="F10326">
        <v>178.02976989746</v>
      </c>
      <c r="G10326">
        <v>205.33052062988</v>
      </c>
      <c r="H10326">
        <v>247.95057678223</v>
      </c>
      <c r="I10326">
        <v>285.97738647461</v>
      </c>
      <c r="J10326">
        <v>329.83801269531</v>
      </c>
      <c r="K10326" s="6">
        <f>IFERROR(EXP(TREND(LN($F$1:$J$1),LN(F10326:J10326),LN(Calculations!$B$3))),0)</f>
        <v>4.5968904833296999E-2</v>
      </c>
    </row>
    <row r="10327" spans="1:11" x14ac:dyDescent="0.35">
      <c r="A10327">
        <v>10324</v>
      </c>
      <c r="B10327" t="str">
        <f t="shared" si="161"/>
        <v>27-65</v>
      </c>
      <c r="C10327">
        <v>-64.959754001990007</v>
      </c>
      <c r="D10327">
        <v>27.481685809894</v>
      </c>
      <c r="E10327">
        <f>ASIN(SQRT((SIN(RADIANS(PARAMETERS!$D$8-D10327)/2)*SIN(RADIANS(PARAMETERS!$D$8-D10327)/2))+(COS(RADIANS(D10327))*COS(RADIANS(PARAMETERS!$D$8))*SIN(RADIANS(PARAMETERS!$D$9-C10327)/2)*SIN(RADIANS(PARAMETERS!$D$9-C10327)/2))))*2*3958.756</f>
        <v>877.96698194841406</v>
      </c>
      <c r="F10327">
        <v>178.71911621094</v>
      </c>
      <c r="G10327">
        <v>206.17054748535</v>
      </c>
      <c r="H10327">
        <v>249.03636169434</v>
      </c>
      <c r="I10327">
        <v>287.2917175293</v>
      </c>
      <c r="J10327">
        <v>331.42514038086</v>
      </c>
      <c r="K10327" s="6">
        <f>IFERROR(EXP(TREND(LN($F$1:$J$1),LN(F10327:J10327),LN(Calculations!$B$3))),0)</f>
        <v>4.6779986312701E-2</v>
      </c>
    </row>
    <row r="10328" spans="1:11" x14ac:dyDescent="0.35">
      <c r="A10328">
        <v>10325</v>
      </c>
      <c r="B10328" t="str">
        <f t="shared" si="161"/>
        <v>27-65</v>
      </c>
      <c r="C10328">
        <v>-65.231075336890996</v>
      </c>
      <c r="D10328">
        <v>27.481685809894</v>
      </c>
      <c r="E10328">
        <f>ASIN(SQRT((SIN(RADIANS(PARAMETERS!$D$8-D10328)/2)*SIN(RADIANS(PARAMETERS!$D$8-D10328)/2))+(COS(RADIANS(D10328))*COS(RADIANS(PARAMETERS!$D$8))*SIN(RADIANS(PARAMETERS!$D$9-C10328)/2)*SIN(RADIANS(PARAMETERS!$D$9-C10328)/2))))*2*3958.756</f>
        <v>883.6111646230994</v>
      </c>
      <c r="F10328">
        <v>179.37620544434</v>
      </c>
      <c r="G10328">
        <v>206.95822143555</v>
      </c>
      <c r="H10328">
        <v>250.03497314453</v>
      </c>
      <c r="I10328">
        <v>288.48468017578</v>
      </c>
      <c r="J10328">
        <v>332.84844970703</v>
      </c>
      <c r="K10328" s="6">
        <f>IFERROR(EXP(TREND(LN($F$1:$J$1),LN(F10328:J10328),LN(Calculations!$B$3))),0)</f>
        <v>4.757923778695048E-2</v>
      </c>
    </row>
    <row r="10329" spans="1:11" x14ac:dyDescent="0.35">
      <c r="A10329">
        <v>10326</v>
      </c>
      <c r="B10329" t="str">
        <f t="shared" si="161"/>
        <v>27-65.5</v>
      </c>
      <c r="C10329">
        <v>-65.502396671791999</v>
      </c>
      <c r="D10329">
        <v>27.481685809894</v>
      </c>
      <c r="E10329">
        <f>ASIN(SQRT((SIN(RADIANS(PARAMETERS!$D$8-D10329)/2)*SIN(RADIANS(PARAMETERS!$D$8-D10329)/2))+(COS(RADIANS(D10329))*COS(RADIANS(PARAMETERS!$D$8))*SIN(RADIANS(PARAMETERS!$D$9-C10329)/2)*SIN(RADIANS(PARAMETERS!$D$9-C10329)/2))))*2*3958.756</f>
        <v>889.5598051672182</v>
      </c>
      <c r="F10329">
        <v>180.03256225586</v>
      </c>
      <c r="G10329">
        <v>207.74108886719</v>
      </c>
      <c r="H10329">
        <v>251.02154541016</v>
      </c>
      <c r="I10329">
        <v>289.65844726563</v>
      </c>
      <c r="J10329">
        <v>334.24356079102</v>
      </c>
      <c r="K10329" s="6">
        <f>IFERROR(EXP(TREND(LN($F$1:$J$1),LN(F10329:J10329),LN(Calculations!$B$3))),0)</f>
        <v>4.8392233628093875E-2</v>
      </c>
    </row>
    <row r="10330" spans="1:11" x14ac:dyDescent="0.35">
      <c r="A10330">
        <v>10327</v>
      </c>
      <c r="B10330" t="str">
        <f t="shared" si="161"/>
        <v>27-66</v>
      </c>
      <c r="C10330">
        <v>-65.773718006693002</v>
      </c>
      <c r="D10330">
        <v>27.481685809894</v>
      </c>
      <c r="E10330">
        <f>ASIN(SQRT((SIN(RADIANS(PARAMETERS!$D$8-D10330)/2)*SIN(RADIANS(PARAMETERS!$D$8-D10330)/2))+(COS(RADIANS(D10330))*COS(RADIANS(PARAMETERS!$D$8))*SIN(RADIANS(PARAMETERS!$D$9-C10330)/2)*SIN(RADIANS(PARAMETERS!$D$9-C10330)/2))))*2*3958.756</f>
        <v>895.80682031428978</v>
      </c>
      <c r="F10330">
        <v>180.6226348877</v>
      </c>
      <c r="G10330">
        <v>208.42304992676</v>
      </c>
      <c r="H10330">
        <v>251.84729003906</v>
      </c>
      <c r="I10330">
        <v>290.61276245117</v>
      </c>
      <c r="J10330">
        <v>335.34649658203</v>
      </c>
      <c r="K10330" s="6">
        <f>IFERROR(EXP(TREND(LN($F$1:$J$1),LN(F10330:J10330),LN(Calculations!$B$3))),0)</f>
        <v>4.9163451370898219E-2</v>
      </c>
    </row>
    <row r="10331" spans="1:11" x14ac:dyDescent="0.35">
      <c r="A10331">
        <v>10328</v>
      </c>
      <c r="B10331" t="str">
        <f t="shared" si="161"/>
        <v>27-66</v>
      </c>
      <c r="C10331">
        <v>-66.045039341594006</v>
      </c>
      <c r="D10331">
        <v>27.481685809894</v>
      </c>
      <c r="E10331">
        <f>ASIN(SQRT((SIN(RADIANS(PARAMETERS!$D$8-D10331)/2)*SIN(RADIANS(PARAMETERS!$D$8-D10331)/2))+(COS(RADIANS(D10331))*COS(RADIANS(PARAMETERS!$D$8))*SIN(RADIANS(PARAMETERS!$D$9-C10331)/2)*SIN(RADIANS(PARAMETERS!$D$9-C10331)/2))))*2*3958.756</f>
        <v>902.34599417555512</v>
      </c>
      <c r="F10331">
        <v>181.17240905762</v>
      </c>
      <c r="G10331">
        <v>209.04795837402</v>
      </c>
      <c r="H10331">
        <v>252.58724975586</v>
      </c>
      <c r="I10331">
        <v>291.4533996582</v>
      </c>
      <c r="J10331">
        <v>336.30120849609</v>
      </c>
      <c r="K10331" s="6">
        <f>IFERROR(EXP(TREND(LN($F$1:$J$1),LN(F10331:J10331),LN(Calculations!$B$3))),0)</f>
        <v>4.9906678468493199E-2</v>
      </c>
    </row>
    <row r="10332" spans="1:11" x14ac:dyDescent="0.35">
      <c r="A10332">
        <v>10329</v>
      </c>
      <c r="B10332" t="str">
        <f t="shared" si="161"/>
        <v>27-66.5</v>
      </c>
      <c r="C10332">
        <v>-66.316360676494995</v>
      </c>
      <c r="D10332">
        <v>27.481685809894</v>
      </c>
      <c r="E10332">
        <f>ASIN(SQRT((SIN(RADIANS(PARAMETERS!$D$8-D10332)/2)*SIN(RADIANS(PARAMETERS!$D$8-D10332)/2))+(COS(RADIANS(D10332))*COS(RADIANS(PARAMETERS!$D$8))*SIN(RADIANS(PARAMETERS!$D$9-C10332)/2)*SIN(RADIANS(PARAMETERS!$D$9-C10332)/2))))*2*3958.756</f>
        <v>909.17100297773845</v>
      </c>
      <c r="F10332">
        <v>181.72323608398</v>
      </c>
      <c r="G10332">
        <v>209.68043518066</v>
      </c>
      <c r="H10332">
        <v>253.34643554688</v>
      </c>
      <c r="I10332">
        <v>292.32498168945</v>
      </c>
      <c r="J10332">
        <v>337.30181884766</v>
      </c>
      <c r="K10332" s="6">
        <f>IFERROR(EXP(TREND(LN($F$1:$J$1),LN(F10332:J10332),LN(Calculations!$B$3))),0)</f>
        <v>5.065080853292013E-2</v>
      </c>
    </row>
    <row r="10333" spans="1:11" x14ac:dyDescent="0.35">
      <c r="A10333">
        <v>10330</v>
      </c>
      <c r="B10333" t="str">
        <f t="shared" si="161"/>
        <v>27-66.5</v>
      </c>
      <c r="C10333">
        <v>-66.587682011395998</v>
      </c>
      <c r="D10333">
        <v>27.481685809894</v>
      </c>
      <c r="E10333">
        <f>ASIN(SQRT((SIN(RADIANS(PARAMETERS!$D$8-D10333)/2)*SIN(RADIANS(PARAMETERS!$D$8-D10333)/2))+(COS(RADIANS(D10333))*COS(RADIANS(PARAMETERS!$D$8))*SIN(RADIANS(PARAMETERS!$D$9-C10333)/2)*SIN(RADIANS(PARAMETERS!$D$9-C10333)/2))))*2*3958.756</f>
        <v>916.27543885336286</v>
      </c>
      <c r="F10333">
        <v>182.18943786621</v>
      </c>
      <c r="G10333">
        <v>210.1997833252</v>
      </c>
      <c r="H10333">
        <v>253.94416809082</v>
      </c>
      <c r="I10333">
        <v>292.98861694336</v>
      </c>
      <c r="J10333">
        <v>338.03735351563</v>
      </c>
      <c r="K10333" s="6">
        <f>IFERROR(EXP(TREND(LN($F$1:$J$1),LN(F10333:J10333),LN(Calculations!$B$3))),0)</f>
        <v>5.1313378402464943E-2</v>
      </c>
    </row>
    <row r="10334" spans="1:11" x14ac:dyDescent="0.35">
      <c r="A10334">
        <v>10331</v>
      </c>
      <c r="B10334" t="str">
        <f t="shared" si="161"/>
        <v>27-67</v>
      </c>
      <c r="C10334">
        <v>-66.859003346296006</v>
      </c>
      <c r="D10334">
        <v>27.481685809894</v>
      </c>
      <c r="E10334">
        <f>ASIN(SQRT((SIN(RADIANS(PARAMETERS!$D$8-D10334)/2)*SIN(RADIANS(PARAMETERS!$D$8-D10334)/2))+(COS(RADIANS(D10334))*COS(RADIANS(PARAMETERS!$D$8))*SIN(RADIANS(PARAMETERS!$D$9-C10334)/2)*SIN(RADIANS(PARAMETERS!$D$9-C10334)/2))))*2*3958.756</f>
        <v>923.65283255120676</v>
      </c>
      <c r="F10334">
        <v>182.61785888672</v>
      </c>
      <c r="G10334">
        <v>210.67747497559</v>
      </c>
      <c r="H10334">
        <v>254.49464416504</v>
      </c>
      <c r="I10334">
        <v>293.60040283203</v>
      </c>
      <c r="J10334">
        <v>338.71621704102</v>
      </c>
      <c r="K10334" s="6">
        <f>IFERROR(EXP(TREND(LN($F$1:$J$1),LN(F10334:J10334),LN(Calculations!$B$3))),0)</f>
        <v>5.1928366884514125E-2</v>
      </c>
    </row>
    <row r="10335" spans="1:11" x14ac:dyDescent="0.35">
      <c r="A10335">
        <v>10332</v>
      </c>
      <c r="B10335" t="str">
        <f t="shared" si="161"/>
        <v>27-67</v>
      </c>
      <c r="C10335">
        <v>-67.130324681196996</v>
      </c>
      <c r="D10335">
        <v>27.481685809894</v>
      </c>
      <c r="E10335">
        <f>ASIN(SQRT((SIN(RADIANS(PARAMETERS!$D$8-D10335)/2)*SIN(RADIANS(PARAMETERS!$D$8-D10335)/2))+(COS(RADIANS(D10335))*COS(RADIANS(PARAMETERS!$D$8))*SIN(RADIANS(PARAMETERS!$D$9-C10335)/2)*SIN(RADIANS(PARAMETERS!$D$9-C10335)/2))))*2*3958.756</f>
        <v>931.29667496015463</v>
      </c>
      <c r="F10335">
        <v>183.05554199219</v>
      </c>
      <c r="G10335">
        <v>211.1827545166</v>
      </c>
      <c r="H10335">
        <v>255.10556030273</v>
      </c>
      <c r="I10335">
        <v>294.30560302734</v>
      </c>
      <c r="J10335">
        <v>339.53021240234</v>
      </c>
      <c r="K10335" s="6">
        <f>IFERROR(EXP(TREND(LN($F$1:$J$1),LN(F10335:J10335),LN(Calculations!$B$3))),0)</f>
        <v>5.2534184882939657E-2</v>
      </c>
    </row>
    <row r="10336" spans="1:11" x14ac:dyDescent="0.35">
      <c r="A10336">
        <v>10333</v>
      </c>
      <c r="B10336" t="str">
        <f t="shared" si="161"/>
        <v>27-67.5</v>
      </c>
      <c r="C10336">
        <v>-67.401646016097999</v>
      </c>
      <c r="D10336">
        <v>27.481685809894</v>
      </c>
      <c r="E10336">
        <f>ASIN(SQRT((SIN(RADIANS(PARAMETERS!$D$8-D10336)/2)*SIN(RADIANS(PARAMETERS!$D$8-D10336)/2))+(COS(RADIANS(D10336))*COS(RADIANS(PARAMETERS!$D$8))*SIN(RADIANS(PARAMETERS!$D$9-C10336)/2)*SIN(RADIANS(PARAMETERS!$D$9-C10336)/2))))*2*3958.756</f>
        <v>939.2004373636662</v>
      </c>
      <c r="F10336">
        <v>183.4231262207</v>
      </c>
      <c r="G10336">
        <v>211.60118103027</v>
      </c>
      <c r="H10336">
        <v>255.60192871094</v>
      </c>
      <c r="I10336">
        <v>294.87023925781</v>
      </c>
      <c r="J10336">
        <v>340.17236328125</v>
      </c>
      <c r="K10336" s="6">
        <f>IFERROR(EXP(TREND(LN($F$1:$J$1),LN(F10336:J10336),LN(Calculations!$B$3))),0)</f>
        <v>5.3057535594687122E-2</v>
      </c>
    </row>
    <row r="10337" spans="1:11" x14ac:dyDescent="0.35">
      <c r="A10337">
        <v>10334</v>
      </c>
      <c r="B10337" t="str">
        <f t="shared" si="161"/>
        <v>27-67.5</v>
      </c>
      <c r="C10337">
        <v>-67.672967350999002</v>
      </c>
      <c r="D10337">
        <v>27.481685809894</v>
      </c>
      <c r="E10337">
        <f>ASIN(SQRT((SIN(RADIANS(PARAMETERS!$D$8-D10337)/2)*SIN(RADIANS(PARAMETERS!$D$8-D10337)/2))+(COS(RADIANS(D10337))*COS(RADIANS(PARAMETERS!$D$8))*SIN(RADIANS(PARAMETERS!$D$9-C10337)/2)*SIN(RADIANS(PARAMETERS!$D$9-C10337)/2))))*2*3958.756</f>
        <v>947.35759036623506</v>
      </c>
      <c r="F10337">
        <v>183.77613830566</v>
      </c>
      <c r="G10337">
        <v>212.0133972168</v>
      </c>
      <c r="H10337">
        <v>256.10778808594</v>
      </c>
      <c r="I10337">
        <v>295.46072387695</v>
      </c>
      <c r="J10337">
        <v>340.86148071289</v>
      </c>
      <c r="K10337" s="6">
        <f>IFERROR(EXP(TREND(LN($F$1:$J$1),LN(F10337:J10337),LN(Calculations!$B$3))),0)</f>
        <v>5.3546027962776327E-2</v>
      </c>
    </row>
    <row r="10338" spans="1:11" x14ac:dyDescent="0.35">
      <c r="A10338">
        <v>10335</v>
      </c>
      <c r="B10338" t="str">
        <f t="shared" si="161"/>
        <v>27-68</v>
      </c>
      <c r="C10338">
        <v>-67.944288685900005</v>
      </c>
      <c r="D10338">
        <v>27.481685809894</v>
      </c>
      <c r="E10338">
        <f>ASIN(SQRT((SIN(RADIANS(PARAMETERS!$D$8-D10338)/2)*SIN(RADIANS(PARAMETERS!$D$8-D10338)/2))+(COS(RADIANS(D10338))*COS(RADIANS(PARAMETERS!$D$8))*SIN(RADIANS(PARAMETERS!$D$9-C10338)/2)*SIN(RADIANS(PARAMETERS!$D$9-C10338)/2))))*2*3958.756</f>
        <v>955.76162145381159</v>
      </c>
      <c r="F10338">
        <v>184.15277099609</v>
      </c>
      <c r="G10338">
        <v>212.47351074219</v>
      </c>
      <c r="H10338">
        <v>256.70452880859</v>
      </c>
      <c r="I10338">
        <v>296.18490600586</v>
      </c>
      <c r="J10338">
        <v>341.73825073242</v>
      </c>
      <c r="K10338" s="6">
        <f>IFERROR(EXP(TREND(LN($F$1:$J$1),LN(F10338:J10338),LN(Calculations!$B$3))),0)</f>
        <v>5.4034902214186852E-2</v>
      </c>
    </row>
    <row r="10339" spans="1:11" x14ac:dyDescent="0.35">
      <c r="A10339">
        <v>10336</v>
      </c>
      <c r="B10339" t="str">
        <f t="shared" si="161"/>
        <v>27-68</v>
      </c>
      <c r="C10339">
        <v>-68.215610020800995</v>
      </c>
      <c r="D10339">
        <v>27.481685809894</v>
      </c>
      <c r="E10339">
        <f>ASIN(SQRT((SIN(RADIANS(PARAMETERS!$D$8-D10339)/2)*SIN(RADIANS(PARAMETERS!$D$8-D10339)/2))+(COS(RADIANS(D10339))*COS(RADIANS(PARAMETERS!$D$8))*SIN(RADIANS(PARAMETERS!$D$9-C10339)/2)*SIN(RADIANS(PARAMETERS!$D$9-C10339)/2))))*2*3958.756</f>
        <v>964.4060511703492</v>
      </c>
      <c r="F10339">
        <v>184.47982788086</v>
      </c>
      <c r="G10339">
        <v>212.87370300293</v>
      </c>
      <c r="H10339">
        <v>257.22448730469</v>
      </c>
      <c r="I10339">
        <v>296.81674194336</v>
      </c>
      <c r="J10339">
        <v>342.50402832031</v>
      </c>
      <c r="K10339" s="6">
        <f>IFERROR(EXP(TREND(LN($F$1:$J$1),LN(F10339:J10339),LN(Calculations!$B$3))),0)</f>
        <v>5.4460513912132788E-2</v>
      </c>
    </row>
    <row r="10340" spans="1:11" x14ac:dyDescent="0.35">
      <c r="A10340">
        <v>10337</v>
      </c>
      <c r="B10340" t="str">
        <f t="shared" si="161"/>
        <v>27-68.5</v>
      </c>
      <c r="C10340">
        <v>-68.486931355701998</v>
      </c>
      <c r="D10340">
        <v>27.481685809894</v>
      </c>
      <c r="E10340">
        <f>ASIN(SQRT((SIN(RADIANS(PARAMETERS!$D$8-D10340)/2)*SIN(RADIANS(PARAMETERS!$D$8-D10340)/2))+(COS(RADIANS(D10340))*COS(RADIANS(PARAMETERS!$D$8))*SIN(RADIANS(PARAMETERS!$D$9-C10340)/2)*SIN(RADIANS(PARAMETERS!$D$9-C10340)/2))))*2*3958.756</f>
        <v>973.28444791004551</v>
      </c>
      <c r="F10340">
        <v>184.80146789551</v>
      </c>
      <c r="G10340">
        <v>213.27432250977</v>
      </c>
      <c r="H10340">
        <v>257.75570678711</v>
      </c>
      <c r="I10340">
        <v>297.47079467773</v>
      </c>
      <c r="J10340">
        <v>343.30621337891</v>
      </c>
      <c r="K10340" s="6">
        <f>IFERROR(EXP(TREND(LN($F$1:$J$1),LN(F10340:J10340),LN(Calculations!$B$3))),0)</f>
        <v>5.4868293562978822E-2</v>
      </c>
    </row>
    <row r="10341" spans="1:11" x14ac:dyDescent="0.35">
      <c r="A10341">
        <v>10338</v>
      </c>
      <c r="B10341" t="str">
        <f t="shared" si="161"/>
        <v>27-69</v>
      </c>
      <c r="C10341">
        <v>-68.758252690603001</v>
      </c>
      <c r="D10341">
        <v>27.481685809894</v>
      </c>
      <c r="E10341">
        <f>ASIN(SQRT((SIN(RADIANS(PARAMETERS!$D$8-D10341)/2)*SIN(RADIANS(PARAMETERS!$D$8-D10341)/2))+(COS(RADIANS(D10341))*COS(RADIANS(PARAMETERS!$D$8))*SIN(RADIANS(PARAMETERS!$D$9-C10341)/2)*SIN(RADIANS(PARAMETERS!$D$9-C10341)/2))))*2*3958.756</f>
        <v>982.3904413403194</v>
      </c>
      <c r="F10341">
        <v>185.1410369873</v>
      </c>
      <c r="G10341">
        <v>213.70640563965</v>
      </c>
      <c r="H10341">
        <v>258.34213256836</v>
      </c>
      <c r="I10341">
        <v>298.20370483398</v>
      </c>
      <c r="J10341">
        <v>344.21682739258</v>
      </c>
      <c r="K10341" s="6">
        <f>IFERROR(EXP(TREND(LN($F$1:$J$1),LN(F10341:J10341),LN(Calculations!$B$3))),0)</f>
        <v>5.5283814460031708E-2</v>
      </c>
    </row>
    <row r="10342" spans="1:11" x14ac:dyDescent="0.35">
      <c r="A10342">
        <v>10339</v>
      </c>
      <c r="B10342" t="str">
        <f t="shared" si="161"/>
        <v>27-69</v>
      </c>
      <c r="C10342">
        <v>-69.029574025504004</v>
      </c>
      <c r="D10342">
        <v>27.481685809894</v>
      </c>
      <c r="E10342">
        <f>ASIN(SQRT((SIN(RADIANS(PARAMETERS!$D$8-D10342)/2)*SIN(RADIANS(PARAMETERS!$D$8-D10342)/2))+(COS(RADIANS(D10342))*COS(RADIANS(PARAMETERS!$D$8))*SIN(RADIANS(PARAMETERS!$D$9-C10342)/2)*SIN(RADIANS(PARAMETERS!$D$9-C10342)/2))))*2*3958.756</f>
        <v>991.71773448390593</v>
      </c>
      <c r="F10342">
        <v>185.39639282227</v>
      </c>
      <c r="G10342">
        <v>214.02723693848</v>
      </c>
      <c r="H10342">
        <v>258.77166748047</v>
      </c>
      <c r="I10342">
        <v>298.73593139648</v>
      </c>
      <c r="J10342">
        <v>344.87326049805</v>
      </c>
      <c r="K10342" s="6">
        <f>IFERROR(EXP(TREND(LN($F$1:$J$1),LN(F10342:J10342),LN(Calculations!$B$3))),0)</f>
        <v>5.5604783643922719E-2</v>
      </c>
    </row>
    <row r="10343" spans="1:11" x14ac:dyDescent="0.35">
      <c r="A10343">
        <v>10340</v>
      </c>
      <c r="B10343" t="str">
        <f t="shared" si="161"/>
        <v>27-69.5</v>
      </c>
      <c r="C10343">
        <v>-69.300895360404994</v>
      </c>
      <c r="D10343">
        <v>27.481685809894</v>
      </c>
      <c r="E10343">
        <f>ASIN(SQRT((SIN(RADIANS(PARAMETERS!$D$8-D10343)/2)*SIN(RADIANS(PARAMETERS!$D$8-D10343)/2))+(COS(RADIANS(D10343))*COS(RADIANS(PARAMETERS!$D$8))*SIN(RADIANS(PARAMETERS!$D$9-C10343)/2)*SIN(RADIANS(PARAMETERS!$D$9-C10343)/2))))*2*3958.756</f>
        <v>1001.2601144996564</v>
      </c>
      <c r="F10343">
        <v>185.63140869141</v>
      </c>
      <c r="G10343">
        <v>214.32908630371</v>
      </c>
      <c r="H10343">
        <v>259.18545532227</v>
      </c>
      <c r="I10343">
        <v>299.25628662109</v>
      </c>
      <c r="J10343">
        <v>345.52328491211</v>
      </c>
      <c r="K10343" s="6">
        <f>IFERROR(EXP(TREND(LN($F$1:$J$1),LN(F10343:J10343),LN(Calculations!$B$3))),0)</f>
        <v>5.5888756009320369E-2</v>
      </c>
    </row>
    <row r="10344" spans="1:11" x14ac:dyDescent="0.35">
      <c r="A10344">
        <v>10341</v>
      </c>
      <c r="B10344" t="str">
        <f t="shared" si="161"/>
        <v>27-69.5</v>
      </c>
      <c r="C10344">
        <v>-69.572216695305997</v>
      </c>
      <c r="D10344">
        <v>27.481685809894</v>
      </c>
      <c r="E10344">
        <f>ASIN(SQRT((SIN(RADIANS(PARAMETERS!$D$8-D10344)/2)*SIN(RADIANS(PARAMETERS!$D$8-D10344)/2))+(COS(RADIANS(D10344))*COS(RADIANS(PARAMETERS!$D$8))*SIN(RADIANS(PARAMETERS!$D$9-C10344)/2)*SIN(RADIANS(PARAMETERS!$D$9-C10344)/2))))*2*3958.756</f>
        <v>1011.0114622108617</v>
      </c>
      <c r="F10344">
        <v>185.87161254883</v>
      </c>
      <c r="G10344">
        <v>214.64782714844</v>
      </c>
      <c r="H10344">
        <v>259.63720703125</v>
      </c>
      <c r="I10344">
        <v>299.83590698242</v>
      </c>
      <c r="J10344">
        <v>346.25958251953</v>
      </c>
      <c r="K10344" s="6">
        <f>IFERROR(EXP(TREND(LN($F$1:$J$1),LN(F10344:J10344),LN(Calculations!$B$3))),0)</f>
        <v>5.6160213395145882E-2</v>
      </c>
    </row>
    <row r="10345" spans="1:11" x14ac:dyDescent="0.35">
      <c r="A10345">
        <v>10342</v>
      </c>
      <c r="B10345" t="str">
        <f t="shared" si="161"/>
        <v>27-70</v>
      </c>
      <c r="C10345">
        <v>-69.843538030207</v>
      </c>
      <c r="D10345">
        <v>27.481685809894</v>
      </c>
      <c r="E10345">
        <f>ASIN(SQRT((SIN(RADIANS(PARAMETERS!$D$8-D10345)/2)*SIN(RADIANS(PARAMETERS!$D$8-D10345)/2))+(COS(RADIANS(D10345))*COS(RADIANS(PARAMETERS!$D$8))*SIN(RADIANS(PARAMETERS!$D$9-C10345)/2)*SIN(RADIANS(PARAMETERS!$D$9-C10345)/2))))*2*3958.756</f>
        <v>1020.9657604372278</v>
      </c>
      <c r="F10345">
        <v>185.99786376953</v>
      </c>
      <c r="G10345">
        <v>214.81216430664</v>
      </c>
      <c r="H10345">
        <v>259.86575317383</v>
      </c>
      <c r="I10345">
        <v>300.12591552734</v>
      </c>
      <c r="J10345">
        <v>346.62463378906</v>
      </c>
      <c r="K10345" s="6">
        <f>IFERROR(EXP(TREND(LN($F$1:$J$1),LN(F10345:J10345),LN(Calculations!$B$3))),0)</f>
        <v>5.6308950139093678E-2</v>
      </c>
    </row>
    <row r="10346" spans="1:11" x14ac:dyDescent="0.35">
      <c r="A10346">
        <v>10343</v>
      </c>
      <c r="B10346" t="str">
        <f t="shared" si="161"/>
        <v>27-70</v>
      </c>
      <c r="C10346">
        <v>-70.114859365108003</v>
      </c>
      <c r="D10346">
        <v>27.481685809894</v>
      </c>
      <c r="E10346">
        <f>ASIN(SQRT((SIN(RADIANS(PARAMETERS!$D$8-D10346)/2)*SIN(RADIANS(PARAMETERS!$D$8-D10346)/2))+(COS(RADIANS(D10346))*COS(RADIANS(PARAMETERS!$D$8))*SIN(RADIANS(PARAMETERS!$D$9-C10346)/2)*SIN(RADIANS(PARAMETERS!$D$9-C10346)/2))))*2*3958.756</f>
        <v>1031.1171011922343</v>
      </c>
      <c r="F10346">
        <v>186.09782409668</v>
      </c>
      <c r="G10346">
        <v>214.94282531738</v>
      </c>
      <c r="H10346">
        <v>260.04815673828</v>
      </c>
      <c r="I10346">
        <v>300.35787963867</v>
      </c>
      <c r="J10346">
        <v>346.91720581055</v>
      </c>
      <c r="K10346" s="6">
        <f>IFERROR(EXP(TREND(LN($F$1:$J$1),LN(F10346:J10346),LN(Calculations!$B$3))),0)</f>
        <v>5.6425896904727921E-2</v>
      </c>
    </row>
    <row r="10347" spans="1:11" x14ac:dyDescent="0.35">
      <c r="A10347">
        <v>10344</v>
      </c>
      <c r="B10347" t="str">
        <f t="shared" si="161"/>
        <v>27-70.5</v>
      </c>
      <c r="C10347">
        <v>-70.386180700009007</v>
      </c>
      <c r="D10347">
        <v>27.481685809894</v>
      </c>
      <c r="E10347">
        <f>ASIN(SQRT((SIN(RADIANS(PARAMETERS!$D$8-D10347)/2)*SIN(RADIANS(PARAMETERS!$D$8-D10347)/2))+(COS(RADIANS(D10347))*COS(RADIANS(PARAMETERS!$D$8))*SIN(RADIANS(PARAMETERS!$D$9-C10347)/2)*SIN(RADIANS(PARAMETERS!$D$9-C10347)/2))))*2*3958.756</f>
        <v>1041.4596918115831</v>
      </c>
      <c r="F10347">
        <v>186.19148254395</v>
      </c>
      <c r="G10347">
        <v>215.06636047363</v>
      </c>
      <c r="H10347">
        <v>260.22219848633</v>
      </c>
      <c r="I10347">
        <v>300.58038330078</v>
      </c>
      <c r="J10347">
        <v>347.19903564453</v>
      </c>
      <c r="K10347" s="6">
        <f>IFERROR(EXP(TREND(LN($F$1:$J$1),LN(F10347:J10347),LN(Calculations!$B$3))),0)</f>
        <v>5.6533469112273339E-2</v>
      </c>
    </row>
    <row r="10348" spans="1:11" x14ac:dyDescent="0.35">
      <c r="A10348">
        <v>10345</v>
      </c>
      <c r="B10348" t="str">
        <f t="shared" si="161"/>
        <v>27-70.5</v>
      </c>
      <c r="C10348">
        <v>-70.657502034909996</v>
      </c>
      <c r="D10348">
        <v>27.481685809894</v>
      </c>
      <c r="E10348">
        <f>ASIN(SQRT((SIN(RADIANS(PARAMETERS!$D$8-D10348)/2)*SIN(RADIANS(PARAMETERS!$D$8-D10348)/2))+(COS(RADIANS(D10348))*COS(RADIANS(PARAMETERS!$D$8))*SIN(RADIANS(PARAMETERS!$D$9-C10348)/2)*SIN(RADIANS(PARAMETERS!$D$9-C10348)/2))))*2*3958.756</f>
        <v>1051.9878600810389</v>
      </c>
      <c r="F10348">
        <v>186.19189453125</v>
      </c>
      <c r="G10348">
        <v>215.05407714844</v>
      </c>
      <c r="H10348">
        <v>260.18698120117</v>
      </c>
      <c r="I10348">
        <v>300.52197265625</v>
      </c>
      <c r="J10348">
        <v>347.11114501953</v>
      </c>
      <c r="K10348" s="6">
        <f>IFERROR(EXP(TREND(LN($F$1:$J$1),LN(F10348:J10348),LN(Calculations!$B$3))),0)</f>
        <v>5.6558120677863748E-2</v>
      </c>
    </row>
    <row r="10349" spans="1:11" x14ac:dyDescent="0.35">
      <c r="A10349">
        <v>10346</v>
      </c>
      <c r="B10349" t="str">
        <f t="shared" si="161"/>
        <v>27-71</v>
      </c>
      <c r="C10349">
        <v>-70.928823369810999</v>
      </c>
      <c r="D10349">
        <v>27.481685809894</v>
      </c>
      <c r="E10349">
        <f>ASIN(SQRT((SIN(RADIANS(PARAMETERS!$D$8-D10349)/2)*SIN(RADIANS(PARAMETERS!$D$8-D10349)/2))+(COS(RADIANS(D10349))*COS(RADIANS(PARAMETERS!$D$8))*SIN(RADIANS(PARAMETERS!$D$9-C10349)/2)*SIN(RADIANS(PARAMETERS!$D$9-C10349)/2))))*2*3958.756</f>
        <v>1062.6960584332924</v>
      </c>
      <c r="F10349">
        <v>186.18199157715</v>
      </c>
      <c r="G10349">
        <v>215.02296447754</v>
      </c>
      <c r="H10349">
        <v>260.11798095703</v>
      </c>
      <c r="I10349">
        <v>300.41494750977</v>
      </c>
      <c r="J10349">
        <v>346.9560546875</v>
      </c>
      <c r="K10349" s="6">
        <f>IFERROR(EXP(TREND(LN($F$1:$J$1),LN(F10349:J10349),LN(Calculations!$B$3))),0)</f>
        <v>5.658076635029758E-2</v>
      </c>
    </row>
    <row r="10350" spans="1:11" x14ac:dyDescent="0.35">
      <c r="A10350">
        <v>10347</v>
      </c>
      <c r="B10350" t="str">
        <f t="shared" si="161"/>
        <v>27-71</v>
      </c>
      <c r="C10350">
        <v>-71.200144704712002</v>
      </c>
      <c r="D10350">
        <v>27.481685809894</v>
      </c>
      <c r="E10350">
        <f>ASIN(SQRT((SIN(RADIANS(PARAMETERS!$D$8-D10350)/2)*SIN(RADIANS(PARAMETERS!$D$8-D10350)/2))+(COS(RADIANS(D10350))*COS(RADIANS(PARAMETERS!$D$8))*SIN(RADIANS(PARAMETERS!$D$9-C10350)/2)*SIN(RADIANS(PARAMETERS!$D$9-C10350)/2))))*2*3958.756</f>
        <v>1073.5788672837377</v>
      </c>
      <c r="F10350">
        <v>186.17184448242</v>
      </c>
      <c r="G10350">
        <v>214.98628234863</v>
      </c>
      <c r="H10350">
        <v>260.03384399414</v>
      </c>
      <c r="I10350">
        <v>300.28314208984</v>
      </c>
      <c r="J10350">
        <v>346.76388549805</v>
      </c>
      <c r="K10350" s="6">
        <f>IFERROR(EXP(TREND(LN($F$1:$J$1),LN(F10350:J10350),LN(Calculations!$B$3))),0)</f>
        <v>5.6613084713930874E-2</v>
      </c>
    </row>
    <row r="10351" spans="1:11" x14ac:dyDescent="0.35">
      <c r="A10351">
        <v>10348</v>
      </c>
      <c r="B10351" t="str">
        <f t="shared" si="161"/>
        <v>27-71.5</v>
      </c>
      <c r="C10351">
        <v>-71.471466039613006</v>
      </c>
      <c r="D10351">
        <v>27.481685809894</v>
      </c>
      <c r="E10351">
        <f>ASIN(SQRT((SIN(RADIANS(PARAMETERS!$D$8-D10351)/2)*SIN(RADIANS(PARAMETERS!$D$8-D10351)/2))+(COS(RADIANS(D10351))*COS(RADIANS(PARAMETERS!$D$8))*SIN(RADIANS(PARAMETERS!$D$9-C10351)/2)*SIN(RADIANS(PARAMETERS!$D$9-C10351)/2))))*2*3958.756</f>
        <v>1084.6309975744105</v>
      </c>
      <c r="F10351">
        <v>186.10301208496</v>
      </c>
      <c r="G10351">
        <v>214.86318969727</v>
      </c>
      <c r="H10351">
        <v>259.81539916992</v>
      </c>
      <c r="I10351">
        <v>299.97030639648</v>
      </c>
      <c r="J10351">
        <v>346.33285522461</v>
      </c>
      <c r="K10351" s="6">
        <f>IFERROR(EXP(TREND(LN($F$1:$J$1),LN(F10351:J10351),LN(Calculations!$B$3))),0)</f>
        <v>5.6594876999426211E-2</v>
      </c>
    </row>
    <row r="10352" spans="1:11" x14ac:dyDescent="0.35">
      <c r="A10352">
        <v>10349</v>
      </c>
      <c r="B10352" t="str">
        <f t="shared" si="161"/>
        <v>27-71.5</v>
      </c>
      <c r="C10352">
        <v>-71.742787374513995</v>
      </c>
      <c r="D10352">
        <v>27.481685809894</v>
      </c>
      <c r="E10352">
        <f>ASIN(SQRT((SIN(RADIANS(PARAMETERS!$D$8-D10352)/2)*SIN(RADIANS(PARAMETERS!$D$8-D10352)/2))+(COS(RADIANS(D10352))*COS(RADIANS(PARAMETERS!$D$8))*SIN(RADIANS(PARAMETERS!$D$9-C10352)/2)*SIN(RADIANS(PARAMETERS!$D$9-C10352)/2))))*2*3958.756</f>
        <v>1095.8472925939084</v>
      </c>
      <c r="F10352">
        <v>186.04978942871</v>
      </c>
      <c r="G10352">
        <v>214.76136779785</v>
      </c>
      <c r="H10352">
        <v>259.6279296875</v>
      </c>
      <c r="I10352">
        <v>299.69781494141</v>
      </c>
      <c r="J10352">
        <v>345.95373535156</v>
      </c>
      <c r="K10352" s="6">
        <f>IFERROR(EXP(TREND(LN($F$1:$J$1),LN(F10352:J10352),LN(Calculations!$B$3))),0)</f>
        <v>5.6593372146128598E-2</v>
      </c>
    </row>
    <row r="10353" spans="1:11" x14ac:dyDescent="0.35">
      <c r="A10353">
        <v>10350</v>
      </c>
      <c r="B10353" t="str">
        <f t="shared" si="161"/>
        <v>27-72</v>
      </c>
      <c r="C10353">
        <v>-72.014108709414998</v>
      </c>
      <c r="D10353">
        <v>27.481685809894</v>
      </c>
      <c r="E10353">
        <f>ASIN(SQRT((SIN(RADIANS(PARAMETERS!$D$8-D10353)/2)*SIN(RADIANS(PARAMETERS!$D$8-D10353)/2))+(COS(RADIANS(D10353))*COS(RADIANS(PARAMETERS!$D$8))*SIN(RADIANS(PARAMETERS!$D$9-C10353)/2)*SIN(RADIANS(PARAMETERS!$D$9-C10353)/2))))*2*3958.756</f>
        <v>1107.2227291391014</v>
      </c>
      <c r="F10353">
        <v>186.01063537598</v>
      </c>
      <c r="G10353">
        <v>214.67770385742</v>
      </c>
      <c r="H10353">
        <v>259.46542358398</v>
      </c>
      <c r="I10353">
        <v>299.45678710938</v>
      </c>
      <c r="J10353">
        <v>345.61395263672</v>
      </c>
      <c r="K10353" s="6">
        <f>IFERROR(EXP(TREND(LN($F$1:$J$1),LN(F10353:J10353),LN(Calculations!$B$3))),0)</f>
        <v>5.6609057098624564E-2</v>
      </c>
    </row>
    <row r="10354" spans="1:11" x14ac:dyDescent="0.35">
      <c r="A10354">
        <v>10351</v>
      </c>
      <c r="B10354" t="str">
        <f t="shared" si="161"/>
        <v>27-72.5</v>
      </c>
      <c r="C10354">
        <v>-72.285430044316001</v>
      </c>
      <c r="D10354">
        <v>27.481685809894</v>
      </c>
      <c r="E10354">
        <f>ASIN(SQRT((SIN(RADIANS(PARAMETERS!$D$8-D10354)/2)*SIN(RADIANS(PARAMETERS!$D$8-D10354)/2))+(COS(RADIANS(D10354))*COS(RADIANS(PARAMETERS!$D$8))*SIN(RADIANS(PARAMETERS!$D$9-C10354)/2)*SIN(RADIANS(PARAMETERS!$D$9-C10354)/2))))*2*3958.756</f>
        <v>1118.7524180818993</v>
      </c>
      <c r="F10354">
        <v>185.91564941406</v>
      </c>
      <c r="G10354">
        <v>214.51181030273</v>
      </c>
      <c r="H10354">
        <v>259.17523193359</v>
      </c>
      <c r="I10354">
        <v>299.04373168945</v>
      </c>
      <c r="J10354">
        <v>345.04718017578</v>
      </c>
      <c r="K10354" s="6">
        <f>IFERROR(EXP(TREND(LN($F$1:$J$1),LN(F10354:J10354),LN(Calculations!$B$3))),0)</f>
        <v>5.6576536013242536E-2</v>
      </c>
    </row>
    <row r="10355" spans="1:11" x14ac:dyDescent="0.35">
      <c r="A10355">
        <v>10352</v>
      </c>
      <c r="B10355" t="str">
        <f t="shared" si="161"/>
        <v>27-72.5</v>
      </c>
      <c r="C10355">
        <v>-72.556751379217005</v>
      </c>
      <c r="D10355">
        <v>27.481685809894</v>
      </c>
      <c r="E10355">
        <f>ASIN(SQRT((SIN(RADIANS(PARAMETERS!$D$8-D10355)/2)*SIN(RADIANS(PARAMETERS!$D$8-D10355)/2))+(COS(RADIANS(D10355))*COS(RADIANS(PARAMETERS!$D$8))*SIN(RADIANS(PARAMETERS!$D$9-C10355)/2)*SIN(RADIANS(PARAMETERS!$D$9-C10355)/2))))*2*3958.756</f>
        <v>1130.4316044014749</v>
      </c>
      <c r="F10355">
        <v>185.86494445801</v>
      </c>
      <c r="G10355">
        <v>214.40214538574</v>
      </c>
      <c r="H10355">
        <v>258.96127319336</v>
      </c>
      <c r="I10355">
        <v>298.72592163086</v>
      </c>
      <c r="J10355">
        <v>344.59884643555</v>
      </c>
      <c r="K10355" s="6">
        <f>IFERROR(EXP(TREND(LN($F$1:$J$1),LN(F10355:J10355),LN(Calculations!$B$3))),0)</f>
        <v>5.6599413135087991E-2</v>
      </c>
    </row>
    <row r="10356" spans="1:11" x14ac:dyDescent="0.35">
      <c r="A10356">
        <v>10353</v>
      </c>
      <c r="B10356" t="str">
        <f t="shared" si="161"/>
        <v>27-73</v>
      </c>
      <c r="C10356">
        <v>-72.828072714117994</v>
      </c>
      <c r="D10356">
        <v>27.481685809894</v>
      </c>
      <c r="E10356">
        <f>ASIN(SQRT((SIN(RADIANS(PARAMETERS!$D$8-D10356)/2)*SIN(RADIANS(PARAMETERS!$D$8-D10356)/2))+(COS(RADIANS(D10356))*COS(RADIANS(PARAMETERS!$D$8))*SIN(RADIANS(PARAMETERS!$D$9-C10356)/2)*SIN(RADIANS(PARAMETERS!$D$9-C10356)/2))))*2*3958.756</f>
        <v>1142.2556667391684</v>
      </c>
      <c r="F10356">
        <v>185.84162902832</v>
      </c>
      <c r="G10356">
        <v>214.32432556152</v>
      </c>
      <c r="H10356">
        <v>258.7861328125</v>
      </c>
      <c r="I10356">
        <v>298.45324707031</v>
      </c>
      <c r="J10356">
        <v>344.20294189453</v>
      </c>
      <c r="K10356" s="6">
        <f>IFERROR(EXP(TREND(LN($F$1:$J$1),LN(F10356:J10356),LN(Calculations!$B$3))),0)</f>
        <v>5.6662655522654724E-2</v>
      </c>
    </row>
    <row r="10357" spans="1:11" x14ac:dyDescent="0.35">
      <c r="A10357">
        <v>10354</v>
      </c>
      <c r="B10357" t="str">
        <f t="shared" si="161"/>
        <v>27-73</v>
      </c>
      <c r="C10357">
        <v>-73.099394049018997</v>
      </c>
      <c r="D10357">
        <v>27.481685809894</v>
      </c>
      <c r="E10357">
        <f>ASIN(SQRT((SIN(RADIANS(PARAMETERS!$D$8-D10357)/2)*SIN(RADIANS(PARAMETERS!$D$8-D10357)/2))+(COS(RADIANS(D10357))*COS(RADIANS(PARAMETERS!$D$8))*SIN(RADIANS(PARAMETERS!$D$9-C10357)/2)*SIN(RADIANS(PARAMETERS!$D$9-C10357)/2))))*2*3958.756</f>
        <v>1154.2201165299525</v>
      </c>
      <c r="F10357">
        <v>185.76853942871</v>
      </c>
      <c r="G10357">
        <v>214.16859436035</v>
      </c>
      <c r="H10357">
        <v>258.48403930664</v>
      </c>
      <c r="I10357">
        <v>298.00537109375</v>
      </c>
      <c r="J10357">
        <v>343.57165527344</v>
      </c>
      <c r="K10357" s="6">
        <f>IFERROR(EXP(TREND(LN($F$1:$J$1),LN(F10357:J10357),LN(Calculations!$B$3))),0)</f>
        <v>5.669252310470331E-2</v>
      </c>
    </row>
    <row r="10358" spans="1:11" x14ac:dyDescent="0.35">
      <c r="A10358">
        <v>10355</v>
      </c>
      <c r="B10358" t="str">
        <f t="shared" si="161"/>
        <v>27-73.5</v>
      </c>
      <c r="C10358">
        <v>-73.37071538392</v>
      </c>
      <c r="D10358">
        <v>27.481685809894</v>
      </c>
      <c r="E10358">
        <f>ASIN(SQRT((SIN(RADIANS(PARAMETERS!$D$8-D10358)/2)*SIN(RADIANS(PARAMETERS!$D$8-D10358)/2))+(COS(RADIANS(D10358))*COS(RADIANS(PARAMETERS!$D$8))*SIN(RADIANS(PARAMETERS!$D$9-C10358)/2)*SIN(RADIANS(PARAMETERS!$D$9-C10358)/2))))*2*3958.756</f>
        <v>1166.3205967609013</v>
      </c>
      <c r="F10358">
        <v>185.76348876953</v>
      </c>
      <c r="G10358">
        <v>214.1061706543</v>
      </c>
      <c r="H10358">
        <v>258.318359375</v>
      </c>
      <c r="I10358">
        <v>297.73556518555</v>
      </c>
      <c r="J10358">
        <v>343.16973876953</v>
      </c>
      <c r="K10358" s="6">
        <f>IFERROR(EXP(TREND(LN($F$1:$J$1),LN(F10358:J10358),LN(Calculations!$B$3))),0)</f>
        <v>5.6795164661908169E-2</v>
      </c>
    </row>
    <row r="10359" spans="1:11" x14ac:dyDescent="0.35">
      <c r="A10359">
        <v>10356</v>
      </c>
      <c r="B10359" t="str">
        <f t="shared" si="161"/>
        <v>27-73.5</v>
      </c>
      <c r="C10359">
        <v>-73.642036718821004</v>
      </c>
      <c r="D10359">
        <v>27.481685809894</v>
      </c>
      <c r="E10359">
        <f>ASIN(SQRT((SIN(RADIANS(PARAMETERS!$D$8-D10359)/2)*SIN(RADIANS(PARAMETERS!$D$8-D10359)/2))+(COS(RADIANS(D10359))*COS(RADIANS(PARAMETERS!$D$8))*SIN(RADIANS(PARAMETERS!$D$9-C10359)/2)*SIN(RADIANS(PARAMETERS!$D$9-C10359)/2))))*2*3958.756</f>
        <v>1178.5528804036098</v>
      </c>
      <c r="F10359">
        <v>185.79331970215</v>
      </c>
      <c r="G10359">
        <v>214.0933380127</v>
      </c>
      <c r="H10359">
        <v>258.2275390625</v>
      </c>
      <c r="I10359">
        <v>297.56509399414</v>
      </c>
      <c r="J10359">
        <v>342.89743041992</v>
      </c>
      <c r="K10359" s="6">
        <f>IFERROR(EXP(TREND(LN($F$1:$J$1),LN(F10359:J10359),LN(Calculations!$B$3))),0)</f>
        <v>5.693229763155682E-2</v>
      </c>
    </row>
    <row r="10360" spans="1:11" x14ac:dyDescent="0.35">
      <c r="A10360">
        <v>10357</v>
      </c>
      <c r="B10360" t="str">
        <f t="shared" si="161"/>
        <v>27-74</v>
      </c>
      <c r="C10360">
        <v>-73.913358053722007</v>
      </c>
      <c r="D10360">
        <v>27.481685809894</v>
      </c>
      <c r="E10360">
        <f>ASIN(SQRT((SIN(RADIANS(PARAMETERS!$D$8-D10360)/2)*SIN(RADIANS(PARAMETERS!$D$8-D10360)/2))+(COS(RADIANS(D10360))*COS(RADIANS(PARAMETERS!$D$8))*SIN(RADIANS(PARAMETERS!$D$9-C10360)/2)*SIN(RADIANS(PARAMETERS!$D$9-C10360)/2))))*2*3958.756</f>
        <v>1190.9128685640601</v>
      </c>
      <c r="F10360">
        <v>185.77554321289</v>
      </c>
      <c r="G10360">
        <v>214.01419067383</v>
      </c>
      <c r="H10360">
        <v>258.03845214844</v>
      </c>
      <c r="I10360">
        <v>297.26553344727</v>
      </c>
      <c r="J10360">
        <v>342.45797729492</v>
      </c>
      <c r="K10360" s="6">
        <f>IFERROR(EXP(TREND(LN($F$1:$J$1),LN(F10360:J10360),LN(Calculations!$B$3))),0)</f>
        <v>5.7021336629462238E-2</v>
      </c>
    </row>
    <row r="10361" spans="1:11" x14ac:dyDescent="0.35">
      <c r="A10361">
        <v>10358</v>
      </c>
      <c r="B10361" t="str">
        <f t="shared" si="161"/>
        <v>27-74</v>
      </c>
      <c r="C10361">
        <v>-74.184679388622996</v>
      </c>
      <c r="D10361">
        <v>27.481685809894</v>
      </c>
      <c r="E10361">
        <f>ASIN(SQRT((SIN(RADIANS(PARAMETERS!$D$8-D10361)/2)*SIN(RADIANS(PARAMETERS!$D$8-D10361)/2))+(COS(RADIANS(D10361))*COS(RADIANS(PARAMETERS!$D$8))*SIN(RADIANS(PARAMETERS!$D$9-C10361)/2)*SIN(RADIANS(PARAMETERS!$D$9-C10361)/2))))*2*3958.756</f>
        <v>1203.3965883899816</v>
      </c>
      <c r="F10361">
        <v>185.79661560059</v>
      </c>
      <c r="G10361">
        <v>213.99656677246</v>
      </c>
      <c r="H10361">
        <v>257.95037841797</v>
      </c>
      <c r="I10361">
        <v>297.10580444336</v>
      </c>
      <c r="J10361">
        <v>342.20684814453</v>
      </c>
      <c r="K10361" s="6">
        <f>IFERROR(EXP(TREND(LN($F$1:$J$1),LN(F10361:J10361),LN(Calculations!$B$3))),0)</f>
        <v>5.7136061024771437E-2</v>
      </c>
    </row>
    <row r="10362" spans="1:11" x14ac:dyDescent="0.35">
      <c r="A10362">
        <v>10359</v>
      </c>
      <c r="B10362" t="str">
        <f t="shared" si="161"/>
        <v>27-74.5</v>
      </c>
      <c r="C10362">
        <v>-74.456000723523999</v>
      </c>
      <c r="D10362">
        <v>27.481685809894</v>
      </c>
      <c r="E10362">
        <f>ASIN(SQRT((SIN(RADIANS(PARAMETERS!$D$8-D10362)/2)*SIN(RADIANS(PARAMETERS!$D$8-D10362)/2))+(COS(RADIANS(D10362))*COS(RADIANS(PARAMETERS!$D$8))*SIN(RADIANS(PARAMETERS!$D$9-C10362)/2)*SIN(RADIANS(PARAMETERS!$D$9-C10362)/2))))*2*3958.756</f>
        <v>1216.0001907724879</v>
      </c>
      <c r="F10362">
        <v>185.822265625</v>
      </c>
      <c r="G10362">
        <v>213.99237060547</v>
      </c>
      <c r="H10362">
        <v>257.89154052734</v>
      </c>
      <c r="I10362">
        <v>296.99114990234</v>
      </c>
      <c r="J10362">
        <v>342.02075195313</v>
      </c>
      <c r="K10362" s="6">
        <f>IFERROR(EXP(TREND(LN($F$1:$J$1),LN(F10362:J10362),LN(Calculations!$B$3))),0)</f>
        <v>5.7241962176314512E-2</v>
      </c>
    </row>
    <row r="10363" spans="1:11" x14ac:dyDescent="0.35">
      <c r="A10363">
        <v>10360</v>
      </c>
      <c r="B10363" t="str">
        <f t="shared" si="161"/>
        <v>27-74.5</v>
      </c>
      <c r="C10363">
        <v>-74.727322058425003</v>
      </c>
      <c r="D10363">
        <v>27.481685809894</v>
      </c>
      <c r="E10363">
        <f>ASIN(SQRT((SIN(RADIANS(PARAMETERS!$D$8-D10363)/2)*SIN(RADIANS(PARAMETERS!$D$8-D10363)/2))+(COS(RADIANS(D10363))*COS(RADIANS(PARAMETERS!$D$8))*SIN(RADIANS(PARAMETERS!$D$9-C10363)/2)*SIN(RADIANS(PARAMETERS!$D$9-C10363)/2))))*2*3958.756</f>
        <v>1228.7199478755115</v>
      </c>
      <c r="F10363">
        <v>185.79046630859</v>
      </c>
      <c r="G10363">
        <v>213.91358947754</v>
      </c>
      <c r="H10363">
        <v>257.72943115234</v>
      </c>
      <c r="I10363">
        <v>296.74597167969</v>
      </c>
      <c r="J10363">
        <v>341.67105102539</v>
      </c>
      <c r="K10363" s="6">
        <f>IFERROR(EXP(TREND(LN($F$1:$J$1),LN(F10363:J10363),LN(Calculations!$B$3))),0)</f>
        <v>5.7277967825142023E-2</v>
      </c>
    </row>
    <row r="10364" spans="1:11" x14ac:dyDescent="0.35">
      <c r="A10364">
        <v>10361</v>
      </c>
      <c r="B10364" t="str">
        <f t="shared" si="161"/>
        <v>27-75</v>
      </c>
      <c r="C10364">
        <v>-74.998643393324997</v>
      </c>
      <c r="D10364">
        <v>27.481685809894</v>
      </c>
      <c r="E10364">
        <f>ASIN(SQRT((SIN(RADIANS(PARAMETERS!$D$8-D10364)/2)*SIN(RADIANS(PARAMETERS!$D$8-D10364)/2))+(COS(RADIANS(D10364))*COS(RADIANS(PARAMETERS!$D$8))*SIN(RADIANS(PARAMETERS!$D$9-C10364)/2)*SIN(RADIANS(PARAMETERS!$D$9-C10364)/2))))*2*3958.756</f>
        <v>1241.5522505235242</v>
      </c>
      <c r="F10364">
        <v>185.75875854492</v>
      </c>
      <c r="G10364">
        <v>213.83920288086</v>
      </c>
      <c r="H10364">
        <v>257.57949829102</v>
      </c>
      <c r="I10364">
        <v>296.52084350586</v>
      </c>
      <c r="J10364">
        <v>341.35140991211</v>
      </c>
      <c r="K10364" s="6">
        <f>IFERROR(EXP(TREND(LN($F$1:$J$1),LN(F10364:J10364),LN(Calculations!$B$3))),0)</f>
        <v>5.7305631282118671E-2</v>
      </c>
    </row>
    <row r="10365" spans="1:11" x14ac:dyDescent="0.35">
      <c r="A10365">
        <v>10362</v>
      </c>
      <c r="B10365" t="str">
        <f t="shared" si="161"/>
        <v>27-75.5</v>
      </c>
      <c r="C10365">
        <v>-75.269964728226</v>
      </c>
      <c r="D10365">
        <v>27.481685809894</v>
      </c>
      <c r="E10365">
        <f>ASIN(SQRT((SIN(RADIANS(PARAMETERS!$D$8-D10365)/2)*SIN(RADIANS(PARAMETERS!$D$8-D10365)/2))+(COS(RADIANS(D10365))*COS(RADIANS(PARAMETERS!$D$8))*SIN(RADIANS(PARAMETERS!$D$9-C10365)/2)*SIN(RADIANS(PARAMETERS!$D$9-C10365)/2))))*2*3958.756</f>
        <v>1254.4936054754098</v>
      </c>
      <c r="F10365">
        <v>185.69198608398</v>
      </c>
      <c r="G10365">
        <v>213.72247314453</v>
      </c>
      <c r="H10365">
        <v>257.37542724609</v>
      </c>
      <c r="I10365">
        <v>296.23062133789</v>
      </c>
      <c r="J10365">
        <v>340.95364379883</v>
      </c>
      <c r="K10365" s="6">
        <f>IFERROR(EXP(TREND(LN($F$1:$J$1),LN(F10365:J10365),LN(Calculations!$B$3))),0)</f>
        <v>5.7284138219618266E-2</v>
      </c>
    </row>
    <row r="10366" spans="1:11" x14ac:dyDescent="0.35">
      <c r="A10366">
        <v>10363</v>
      </c>
      <c r="B10366" t="str">
        <f t="shared" si="161"/>
        <v>27-75.5</v>
      </c>
      <c r="C10366">
        <v>-75.541286063127004</v>
      </c>
      <c r="D10366">
        <v>27.481685809894</v>
      </c>
      <c r="E10366">
        <f>ASIN(SQRT((SIN(RADIANS(PARAMETERS!$D$8-D10366)/2)*SIN(RADIANS(PARAMETERS!$D$8-D10366)/2))+(COS(RADIANS(D10366))*COS(RADIANS(PARAMETERS!$D$8))*SIN(RADIANS(PARAMETERS!$D$9-C10366)/2)*SIN(RADIANS(PARAMETERS!$D$9-C10366)/2))))*2*3958.756</f>
        <v>1267.54063260865</v>
      </c>
      <c r="F10366">
        <v>185.53913879395</v>
      </c>
      <c r="G10366">
        <v>213.49862670898</v>
      </c>
      <c r="H10366">
        <v>257.02947998047</v>
      </c>
      <c r="I10366">
        <v>295.7658996582</v>
      </c>
      <c r="J10366">
        <v>340.34210205078</v>
      </c>
      <c r="K10366" s="6">
        <f>IFERROR(EXP(TREND(LN($F$1:$J$1),LN(F10366:J10366),LN(Calculations!$B$3))),0)</f>
        <v>5.7147998377461526E-2</v>
      </c>
    </row>
    <row r="10367" spans="1:11" x14ac:dyDescent="0.35">
      <c r="A10367">
        <v>10364</v>
      </c>
      <c r="B10367" t="str">
        <f t="shared" si="161"/>
        <v>27-76</v>
      </c>
      <c r="C10367">
        <v>-75.812607398028007</v>
      </c>
      <c r="D10367">
        <v>27.481685809894</v>
      </c>
      <c r="E10367">
        <f>ASIN(SQRT((SIN(RADIANS(PARAMETERS!$D$8-D10367)/2)*SIN(RADIANS(PARAMETERS!$D$8-D10367)/2))+(COS(RADIANS(D10367))*COS(RADIANS(PARAMETERS!$D$8))*SIN(RADIANS(PARAMETERS!$D$9-C10367)/2)*SIN(RADIANS(PARAMETERS!$D$9-C10367)/2))))*2*3958.756</f>
        <v>1280.6900620370909</v>
      </c>
      <c r="F10367">
        <v>185.36656188965</v>
      </c>
      <c r="G10367">
        <v>213.26391601563</v>
      </c>
      <c r="H10367">
        <v>256.68927001953</v>
      </c>
      <c r="I10367">
        <v>295.32409667969</v>
      </c>
      <c r="J10367">
        <v>339.7756652832</v>
      </c>
      <c r="K10367" s="6">
        <f>IFERROR(EXP(TREND(LN($F$1:$J$1),LN(F10367:J10367),LN(Calculations!$B$3))),0)</f>
        <v>5.6958318466786832E-2</v>
      </c>
    </row>
    <row r="10368" spans="1:11" x14ac:dyDescent="0.35">
      <c r="A10368">
        <v>10365</v>
      </c>
      <c r="B10368" t="str">
        <f t="shared" si="161"/>
        <v>27-76</v>
      </c>
      <c r="C10368">
        <v>-76.083928732928996</v>
      </c>
      <c r="D10368">
        <v>27.481685809894</v>
      </c>
      <c r="E10368">
        <f>ASIN(SQRT((SIN(RADIANS(PARAMETERS!$D$8-D10368)/2)*SIN(RADIANS(PARAMETERS!$D$8-D10368)/2))+(COS(RADIANS(D10368))*COS(RADIANS(PARAMETERS!$D$8))*SIN(RADIANS(PARAMETERS!$D$9-C10368)/2)*SIN(RADIANS(PARAMETERS!$D$9-C10368)/2))))*2*3958.756</f>
        <v>1293.9387311814912</v>
      </c>
      <c r="F10368">
        <v>185.13554382324</v>
      </c>
      <c r="G10368">
        <v>212.96640014648</v>
      </c>
      <c r="H10368">
        <v>256.28039550781</v>
      </c>
      <c r="I10368">
        <v>294.80926513672</v>
      </c>
      <c r="J10368">
        <v>339.13201904297</v>
      </c>
      <c r="K10368" s="6">
        <f>IFERROR(EXP(TREND(LN($F$1:$J$1),LN(F10368:J10368),LN(Calculations!$B$3))),0)</f>
        <v>5.6671642652925E-2</v>
      </c>
    </row>
    <row r="10369" spans="1:11" x14ac:dyDescent="0.35">
      <c r="A10369">
        <v>10366</v>
      </c>
      <c r="B10369" t="str">
        <f t="shared" si="161"/>
        <v>27-76.5</v>
      </c>
      <c r="C10369">
        <v>-76.355250067829999</v>
      </c>
      <c r="D10369">
        <v>27.481685809894</v>
      </c>
      <c r="E10369">
        <f>ASIN(SQRT((SIN(RADIANS(PARAMETERS!$D$8-D10369)/2)*SIN(RADIANS(PARAMETERS!$D$8-D10369)/2))+(COS(RADIANS(D10369))*COS(RADIANS(PARAMETERS!$D$8))*SIN(RADIANS(PARAMETERS!$D$9-C10369)/2)*SIN(RADIANS(PARAMETERS!$D$9-C10369)/2))))*2*3958.756</f>
        <v>1307.2835818108456</v>
      </c>
      <c r="F10369">
        <v>184.81080627441</v>
      </c>
      <c r="G10369">
        <v>212.55847167969</v>
      </c>
      <c r="H10369">
        <v>255.73445129395</v>
      </c>
      <c r="I10369">
        <v>294.13302612305</v>
      </c>
      <c r="J10369">
        <v>338.29833984375</v>
      </c>
      <c r="K10369" s="6">
        <f>IFERROR(EXP(TREND(LN($F$1:$J$1),LN(F10369:J10369),LN(Calculations!$B$3))),0)</f>
        <v>5.6249428477625214E-2</v>
      </c>
    </row>
    <row r="10370" spans="1:11" x14ac:dyDescent="0.35">
      <c r="A10370">
        <v>10367</v>
      </c>
      <c r="B10370" t="str">
        <f t="shared" si="161"/>
        <v>27-76.5</v>
      </c>
      <c r="C10370">
        <v>-76.626571402731003</v>
      </c>
      <c r="D10370">
        <v>27.481685809894</v>
      </c>
      <c r="E10370">
        <f>ASIN(SQRT((SIN(RADIANS(PARAMETERS!$D$8-D10370)/2)*SIN(RADIANS(PARAMETERS!$D$8-D10370)/2))+(COS(RADIANS(D10370))*COS(RADIANS(PARAMETERS!$D$8))*SIN(RADIANS(PARAMETERS!$D$9-C10370)/2)*SIN(RADIANS(PARAMETERS!$D$9-C10370)/2))))*2*3958.756</f>
        <v>1320.7216570700891</v>
      </c>
      <c r="F10370">
        <v>184.46420288086</v>
      </c>
      <c r="G10370">
        <v>212.14306640625</v>
      </c>
      <c r="H10370">
        <v>255.2077331543</v>
      </c>
      <c r="I10370">
        <v>293.50354003906</v>
      </c>
      <c r="J10370">
        <v>337.54681396484</v>
      </c>
      <c r="K10370" s="6">
        <f>IFERROR(EXP(TREND(LN($F$1:$J$1),LN(F10370:J10370),LN(Calculations!$B$3))),0)</f>
        <v>5.5761649609367914E-2</v>
      </c>
    </row>
    <row r="10371" spans="1:11" x14ac:dyDescent="0.35">
      <c r="A10371">
        <v>10368</v>
      </c>
      <c r="B10371" t="str">
        <f t="shared" si="161"/>
        <v>27-77</v>
      </c>
      <c r="C10371">
        <v>-76.897892737632006</v>
      </c>
      <c r="D10371">
        <v>27.481685809894</v>
      </c>
      <c r="E10371">
        <f>ASIN(SQRT((SIN(RADIANS(PARAMETERS!$D$8-D10371)/2)*SIN(RADIANS(PARAMETERS!$D$8-D10371)/2))+(COS(RADIANS(D10371))*COS(RADIANS(PARAMETERS!$D$8))*SIN(RADIANS(PARAMETERS!$D$9-C10371)/2)*SIN(RADIANS(PARAMETERS!$D$9-C10371)/2))))*2*3958.756</f>
        <v>1334.2500985079678</v>
      </c>
      <c r="F10371">
        <v>184.05931091309</v>
      </c>
      <c r="G10371">
        <v>211.66444396973</v>
      </c>
      <c r="H10371">
        <v>254.61106872559</v>
      </c>
      <c r="I10371">
        <v>292.79895019531</v>
      </c>
      <c r="J10371">
        <v>336.71514892578</v>
      </c>
      <c r="K10371" s="6">
        <f>IFERROR(EXP(TREND(LN($F$1:$J$1),LN(F10371:J10371),LN(Calculations!$B$3))),0)</f>
        <v>5.5182635590178504E-2</v>
      </c>
    </row>
    <row r="10372" spans="1:11" x14ac:dyDescent="0.35">
      <c r="A10372">
        <v>10369</v>
      </c>
      <c r="B10372" t="str">
        <f t="shared" si="161"/>
        <v>27-77</v>
      </c>
      <c r="C10372">
        <v>-77.169214072532995</v>
      </c>
      <c r="D10372">
        <v>27.481685809894</v>
      </c>
      <c r="E10372">
        <f>ASIN(SQRT((SIN(RADIANS(PARAMETERS!$D$8-D10372)/2)*SIN(RADIANS(PARAMETERS!$D$8-D10372)/2))+(COS(RADIANS(D10372))*COS(RADIANS(PARAMETERS!$D$8))*SIN(RADIANS(PARAMETERS!$D$9-C10372)/2)*SIN(RADIANS(PARAMETERS!$D$9-C10372)/2))))*2*3958.756</f>
        <v>1347.8661431171095</v>
      </c>
      <c r="F10372">
        <v>183.58390808105</v>
      </c>
      <c r="G10372">
        <v>211.10166931152</v>
      </c>
      <c r="H10372">
        <v>253.90835571289</v>
      </c>
      <c r="I10372">
        <v>291.96823120117</v>
      </c>
      <c r="J10372">
        <v>335.7336730957</v>
      </c>
      <c r="K10372" s="6">
        <f>IFERROR(EXP(TREND(LN($F$1:$J$1),LN(F10372:J10372),LN(Calculations!$B$3))),0)</f>
        <v>5.45095671843185E-2</v>
      </c>
    </row>
    <row r="10373" spans="1:11" x14ac:dyDescent="0.35">
      <c r="A10373">
        <v>10370</v>
      </c>
      <c r="B10373" t="str">
        <f t="shared" ref="B10373:B10436" si="162">MROUND(D10373,1)&amp;MROUND(C10373,-0.5)</f>
        <v>27-77.5</v>
      </c>
      <c r="C10373">
        <v>-77.440535407433998</v>
      </c>
      <c r="D10373">
        <v>27.481685809894</v>
      </c>
      <c r="E10373">
        <f>ASIN(SQRT((SIN(RADIANS(PARAMETERS!$D$8-D10373)/2)*SIN(RADIANS(PARAMETERS!$D$8-D10373)/2))+(COS(RADIANS(D10373))*COS(RADIANS(PARAMETERS!$D$8))*SIN(RADIANS(PARAMETERS!$D$9-C10373)/2)*SIN(RADIANS(PARAMETERS!$D$9-C10373)/2))))*2*3958.756</f>
        <v>1361.5671203967947</v>
      </c>
      <c r="F10373">
        <v>183.1199798584</v>
      </c>
      <c r="G10373">
        <v>210.57362365723</v>
      </c>
      <c r="H10373">
        <v>253.28175354004</v>
      </c>
      <c r="I10373">
        <v>291.25506591797</v>
      </c>
      <c r="J10373">
        <v>334.92196655273</v>
      </c>
      <c r="K10373" s="6">
        <f>IFERROR(EXP(TREND(LN($F$1:$J$1),LN(F10373:J10373),LN(Calculations!$B$3))),0)</f>
        <v>5.381975706145084E-2</v>
      </c>
    </row>
    <row r="10374" spans="1:11" x14ac:dyDescent="0.35">
      <c r="A10374">
        <v>10371</v>
      </c>
      <c r="B10374" t="str">
        <f t="shared" si="162"/>
        <v>27-77.5</v>
      </c>
      <c r="C10374">
        <v>-77.711856742335002</v>
      </c>
      <c r="D10374">
        <v>27.481685809894</v>
      </c>
      <c r="E10374">
        <f>ASIN(SQRT((SIN(RADIANS(PARAMETERS!$D$8-D10374)/2)*SIN(RADIANS(PARAMETERS!$D$8-D10374)/2))+(COS(RADIANS(D10374))*COS(RADIANS(PARAMETERS!$D$8))*SIN(RADIANS(PARAMETERS!$D$9-C10374)/2)*SIN(RADIANS(PARAMETERS!$D$9-C10374)/2))))*2*3958.756</f>
        <v>1375.3504494474341</v>
      </c>
      <c r="F10374">
        <v>182.61402893066</v>
      </c>
      <c r="G10374">
        <v>209.99873352051</v>
      </c>
      <c r="H10374">
        <v>252.60121154785</v>
      </c>
      <c r="I10374">
        <v>290.48199462891</v>
      </c>
      <c r="J10374">
        <v>334.04388427734</v>
      </c>
      <c r="K10374" s="6">
        <f>IFERROR(EXP(TREND(LN($F$1:$J$1),LN(F10374:J10374),LN(Calculations!$B$3))),0)</f>
        <v>5.3073834589359652E-2</v>
      </c>
    </row>
    <row r="10375" spans="1:11" x14ac:dyDescent="0.35">
      <c r="A10375">
        <v>10372</v>
      </c>
      <c r="B10375" t="str">
        <f t="shared" si="162"/>
        <v>27-78</v>
      </c>
      <c r="C10375">
        <v>-77.983178077236005</v>
      </c>
      <c r="D10375">
        <v>27.481685809894</v>
      </c>
      <c r="E10375">
        <f>ASIN(SQRT((SIN(RADIANS(PARAMETERS!$D$8-D10375)/2)*SIN(RADIANS(PARAMETERS!$D$8-D10375)/2))+(COS(RADIANS(D10375))*COS(RADIANS(PARAMETERS!$D$8))*SIN(RADIANS(PARAMETERS!$D$9-C10375)/2)*SIN(RADIANS(PARAMETERS!$D$9-C10375)/2))))*2*3958.756</f>
        <v>1389.2136361045373</v>
      </c>
      <c r="F10375">
        <v>182.04618835449</v>
      </c>
      <c r="G10375">
        <v>209.34448242188</v>
      </c>
      <c r="H10375">
        <v>251.81219482422</v>
      </c>
      <c r="I10375">
        <v>289.57284545898</v>
      </c>
      <c r="J10375">
        <v>332.99624633789</v>
      </c>
      <c r="K10375" s="6">
        <f>IFERROR(EXP(TREND(LN($F$1:$J$1),LN(F10375:J10375),LN(Calculations!$B$3))),0)</f>
        <v>5.2262442975230659E-2</v>
      </c>
    </row>
    <row r="10376" spans="1:11" x14ac:dyDescent="0.35">
      <c r="A10376">
        <v>10373</v>
      </c>
      <c r="B10376" t="str">
        <f t="shared" si="162"/>
        <v>27-78.5</v>
      </c>
      <c r="C10376">
        <v>-78.254499412136994</v>
      </c>
      <c r="D10376">
        <v>27.481685809894</v>
      </c>
      <c r="E10376">
        <f>ASIN(SQRT((SIN(RADIANS(PARAMETERS!$D$8-D10376)/2)*SIN(RADIANS(PARAMETERS!$D$8-D10376)/2))+(COS(RADIANS(D10376))*COS(RADIANS(PARAMETERS!$D$8))*SIN(RADIANS(PARAMETERS!$D$9-C10376)/2)*SIN(RADIANS(PARAMETERS!$D$9-C10376)/2))))*2*3958.756</f>
        <v>1403.1542701187095</v>
      </c>
      <c r="F10376">
        <v>181.48081970215</v>
      </c>
      <c r="G10376">
        <v>208.70721435547</v>
      </c>
      <c r="H10376">
        <v>251.06608581543</v>
      </c>
      <c r="I10376">
        <v>288.73260498047</v>
      </c>
      <c r="J10376">
        <v>332.05044555664</v>
      </c>
      <c r="K10376" s="6">
        <f>IFERROR(EXP(TREND(LN($F$1:$J$1),LN(F10376:J10376),LN(Calculations!$B$3))),0)</f>
        <v>5.1440789055317758E-2</v>
      </c>
    </row>
    <row r="10377" spans="1:11" x14ac:dyDescent="0.35">
      <c r="A10377">
        <v>10374</v>
      </c>
      <c r="B10377" t="str">
        <f t="shared" si="162"/>
        <v>27-78.5</v>
      </c>
      <c r="C10377">
        <v>-78.525820747037997</v>
      </c>
      <c r="D10377">
        <v>27.481685809894</v>
      </c>
      <c r="E10377">
        <f>ASIN(SQRT((SIN(RADIANS(PARAMETERS!$D$8-D10377)/2)*SIN(RADIANS(PARAMETERS!$D$8-D10377)/2))+(COS(RADIANS(D10377))*COS(RADIANS(PARAMETERS!$D$8))*SIN(RADIANS(PARAMETERS!$D$9-C10377)/2)*SIN(RADIANS(PARAMETERS!$D$9-C10377)/2))))*2*3958.756</f>
        <v>1417.1700223872201</v>
      </c>
      <c r="F10377">
        <v>180.66189575195</v>
      </c>
      <c r="G10377">
        <v>207.74859619141</v>
      </c>
      <c r="H10377">
        <v>249.88624572754</v>
      </c>
      <c r="I10377">
        <v>287.35266113281</v>
      </c>
      <c r="J10377">
        <v>330.43698120117</v>
      </c>
      <c r="K10377" s="6">
        <f>IFERROR(EXP(TREND(LN($F$1:$J$1),LN(F10377:J10377),LN(Calculations!$B$3))),0)</f>
        <v>5.0326681348456269E-2</v>
      </c>
    </row>
    <row r="10378" spans="1:11" x14ac:dyDescent="0.35">
      <c r="A10378">
        <v>10375</v>
      </c>
      <c r="B10378" t="str">
        <f t="shared" si="162"/>
        <v>27-79</v>
      </c>
      <c r="C10378">
        <v>-78.797142081939</v>
      </c>
      <c r="D10378">
        <v>27.481685809894</v>
      </c>
      <c r="E10378">
        <f>ASIN(SQRT((SIN(RADIANS(PARAMETERS!$D$8-D10378)/2)*SIN(RADIANS(PARAMETERS!$D$8-D10378)/2))+(COS(RADIANS(D10378))*COS(RADIANS(PARAMETERS!$D$8))*SIN(RADIANS(PARAMETERS!$D$9-C10378)/2)*SIN(RADIANS(PARAMETERS!$D$9-C10378)/2))))*2*3958.756</f>
        <v>1431.2586422416871</v>
      </c>
      <c r="F10378">
        <v>179.38960266113</v>
      </c>
      <c r="G10378">
        <v>206.25688171387</v>
      </c>
      <c r="H10378">
        <v>247.97778320313</v>
      </c>
      <c r="I10378">
        <v>285.05966186523</v>
      </c>
      <c r="J10378">
        <v>327.68795776367</v>
      </c>
      <c r="K10378" s="6">
        <f>IFERROR(EXP(TREND(LN($F$1:$J$1),LN(F10378:J10378),LN(Calculations!$B$3))),0)</f>
        <v>4.8707966152616522E-2</v>
      </c>
    </row>
    <row r="10379" spans="1:11" x14ac:dyDescent="0.35">
      <c r="A10379">
        <v>10376</v>
      </c>
      <c r="B10379" t="str">
        <f t="shared" si="162"/>
        <v>27-79</v>
      </c>
      <c r="C10379">
        <v>-79.068463416840004</v>
      </c>
      <c r="D10379">
        <v>27.481685809894</v>
      </c>
      <c r="E10379">
        <f>ASIN(SQRT((SIN(RADIANS(PARAMETERS!$D$8-D10379)/2)*SIN(RADIANS(PARAMETERS!$D$8-D10379)/2))+(COS(RADIANS(D10379))*COS(RADIANS(PARAMETERS!$D$8))*SIN(RADIANS(PARAMETERS!$D$9-C10379)/2)*SIN(RADIANS(PARAMETERS!$D$9-C10379)/2))))*2*3958.756</f>
        <v>1445.4179547956228</v>
      </c>
      <c r="F10379">
        <v>177.45915222168</v>
      </c>
      <c r="G10379">
        <v>204.31788635254</v>
      </c>
      <c r="H10379">
        <v>245.47297668457</v>
      </c>
      <c r="I10379">
        <v>282.03140258789</v>
      </c>
      <c r="J10379">
        <v>324.03778076172</v>
      </c>
      <c r="K10379" s="6">
        <f>IFERROR(EXP(TREND(LN($F$1:$J$1),LN(F10379:J10379),LN(Calculations!$B$3))),0)</f>
        <v>4.6382318217115609E-2</v>
      </c>
    </row>
    <row r="10380" spans="1:11" x14ac:dyDescent="0.35">
      <c r="A10380">
        <v>10377</v>
      </c>
      <c r="B10380" t="str">
        <f t="shared" si="162"/>
        <v>27-79.5</v>
      </c>
      <c r="C10380">
        <v>-79.339784751741007</v>
      </c>
      <c r="D10380">
        <v>27.481685809894</v>
      </c>
      <c r="E10380">
        <f>ASIN(SQRT((SIN(RADIANS(PARAMETERS!$D$8-D10380)/2)*SIN(RADIANS(PARAMETERS!$D$8-D10380)/2))+(COS(RADIANS(D10380))*COS(RADIANS(PARAMETERS!$D$8))*SIN(RADIANS(PARAMETERS!$D$9-C10380)/2)*SIN(RADIANS(PARAMETERS!$D$9-C10380)/2))))*2*3958.756</f>
        <v>1459.6458583547878</v>
      </c>
      <c r="F10380">
        <v>175.18711853027</v>
      </c>
      <c r="G10380">
        <v>202.1403503418</v>
      </c>
      <c r="H10380">
        <v>242.63955688477</v>
      </c>
      <c r="I10380">
        <v>278.58966064453</v>
      </c>
      <c r="J10380">
        <v>319.87176513672</v>
      </c>
      <c r="K10380" s="6">
        <f>IFERROR(EXP(TREND(LN($F$1:$J$1),LN(F10380:J10380),LN(Calculations!$B$3))),0)</f>
        <v>4.3781479968078199E-2</v>
      </c>
    </row>
    <row r="10381" spans="1:11" x14ac:dyDescent="0.35">
      <c r="A10381">
        <v>10378</v>
      </c>
      <c r="B10381" t="str">
        <f t="shared" si="162"/>
        <v>27-79.5</v>
      </c>
      <c r="C10381">
        <v>-79.611106086641996</v>
      </c>
      <c r="D10381">
        <v>27.481685809894</v>
      </c>
      <c r="E10381">
        <f>ASIN(SQRT((SIN(RADIANS(PARAMETERS!$D$8-D10381)/2)*SIN(RADIANS(PARAMETERS!$D$8-D10381)/2))+(COS(RADIANS(D10381))*COS(RADIANS(PARAMETERS!$D$8))*SIN(RADIANS(PARAMETERS!$D$9-C10381)/2)*SIN(RADIANS(PARAMETERS!$D$9-C10381)/2))))*2*3958.756</f>
        <v>1473.940321892665</v>
      </c>
      <c r="F10381">
        <v>172.78869628906</v>
      </c>
      <c r="G10381">
        <v>199.8981628418</v>
      </c>
      <c r="H10381">
        <v>239.70623779297</v>
      </c>
      <c r="I10381">
        <v>275.01403808594</v>
      </c>
      <c r="J10381">
        <v>315.53012084961</v>
      </c>
      <c r="K10381" s="6">
        <f>IFERROR(EXP(TREND(LN($F$1:$J$1),LN(F10381:J10381),LN(Calculations!$B$3))),0)</f>
        <v>4.1174563752743774E-2</v>
      </c>
    </row>
    <row r="10382" spans="1:11" x14ac:dyDescent="0.35">
      <c r="A10382">
        <v>10379</v>
      </c>
      <c r="B10382" t="str">
        <f t="shared" si="162"/>
        <v>27-80</v>
      </c>
      <c r="C10382">
        <v>-79.882427421542999</v>
      </c>
      <c r="D10382">
        <v>27.481685809894</v>
      </c>
      <c r="E10382">
        <f>ASIN(SQRT((SIN(RADIANS(PARAMETERS!$D$8-D10382)/2)*SIN(RADIANS(PARAMETERS!$D$8-D10382)/2))+(COS(RADIANS(D10382))*COS(RADIANS(PARAMETERS!$D$8))*SIN(RADIANS(PARAMETERS!$D$9-C10382)/2)*SIN(RADIANS(PARAMETERS!$D$9-C10382)/2))))*2*3958.756</f>
        <v>1488.2993825927497</v>
      </c>
      <c r="F10382">
        <v>170.32791137695</v>
      </c>
      <c r="G10382">
        <v>197.66188049316</v>
      </c>
      <c r="H10382">
        <v>236.7836151123</v>
      </c>
      <c r="I10382">
        <v>271.45376586914</v>
      </c>
      <c r="J10382">
        <v>311.20965576172</v>
      </c>
      <c r="K10382" s="6">
        <f>IFERROR(EXP(TREND(LN($F$1:$J$1),LN(F10382:J10382),LN(Calculations!$B$3))),0)</f>
        <v>3.8627706878549425E-2</v>
      </c>
    </row>
    <row r="10383" spans="1:11" x14ac:dyDescent="0.35">
      <c r="A10383">
        <v>10380</v>
      </c>
      <c r="B10383" t="str">
        <f t="shared" si="162"/>
        <v>27-80</v>
      </c>
      <c r="C10383">
        <v>-80.153748756444003</v>
      </c>
      <c r="D10383">
        <v>27.481685809894</v>
      </c>
      <c r="E10383">
        <f>ASIN(SQRT((SIN(RADIANS(PARAMETERS!$D$8-D10383)/2)*SIN(RADIANS(PARAMETERS!$D$8-D10383)/2))+(COS(RADIANS(D10383))*COS(RADIANS(PARAMETERS!$D$8))*SIN(RADIANS(PARAMETERS!$D$9-C10383)/2)*SIN(RADIANS(PARAMETERS!$D$9-C10383)/2))))*2*3958.756</f>
        <v>1502.7211434588362</v>
      </c>
      <c r="F10383">
        <v>167.79656982422</v>
      </c>
      <c r="G10383">
        <v>195.39222717285</v>
      </c>
      <c r="H10383">
        <v>233.80364990234</v>
      </c>
      <c r="I10383">
        <v>267.81274414063</v>
      </c>
      <c r="J10383">
        <v>306.77941894531</v>
      </c>
      <c r="K10383" s="6">
        <f>IFERROR(EXP(TREND(LN($F$1:$J$1),LN(F10383:J10383),LN(Calculations!$B$3))),0)</f>
        <v>3.6147323228954448E-2</v>
      </c>
    </row>
    <row r="10384" spans="1:11" x14ac:dyDescent="0.35">
      <c r="A10384">
        <v>10381</v>
      </c>
      <c r="B10384" t="str">
        <f t="shared" si="162"/>
        <v>27-80.5</v>
      </c>
      <c r="C10384">
        <v>-80.425070091345006</v>
      </c>
      <c r="D10384">
        <v>27.481685809894</v>
      </c>
      <c r="E10384">
        <f>ASIN(SQRT((SIN(RADIANS(PARAMETERS!$D$8-D10384)/2)*SIN(RADIANS(PARAMETERS!$D$8-D10384)/2))+(COS(RADIANS(D10384))*COS(RADIANS(PARAMETERS!$D$8))*SIN(RADIANS(PARAMETERS!$D$9-C10384)/2)*SIN(RADIANS(PARAMETERS!$D$9-C10384)/2))))*2*3958.756</f>
        <v>1517.2037709940321</v>
      </c>
      <c r="F10384">
        <v>165.21748352051</v>
      </c>
      <c r="G10384">
        <v>193.12059020996</v>
      </c>
      <c r="H10384">
        <v>230.81527709961</v>
      </c>
      <c r="I10384">
        <v>264.15686035156</v>
      </c>
      <c r="J10384">
        <v>302.32623291016</v>
      </c>
      <c r="K10384" s="6">
        <f>IFERROR(EXP(TREND(LN($F$1:$J$1),LN(F10384:J10384),LN(Calculations!$B$3))),0)</f>
        <v>3.3755279333964716E-2</v>
      </c>
    </row>
    <row r="10385" spans="1:11" x14ac:dyDescent="0.35">
      <c r="A10385">
        <v>10382</v>
      </c>
      <c r="B10385" t="str">
        <f t="shared" si="162"/>
        <v>27-80.5</v>
      </c>
      <c r="C10385">
        <v>-80.696391426245995</v>
      </c>
      <c r="D10385">
        <v>27.481685809894</v>
      </c>
      <c r="E10385">
        <f>ASIN(SQRT((SIN(RADIANS(PARAMETERS!$D$8-D10385)/2)*SIN(RADIANS(PARAMETERS!$D$8-D10385)/2))+(COS(RADIANS(D10385))*COS(RADIANS(PARAMETERS!$D$8))*SIN(RADIANS(PARAMETERS!$D$9-C10385)/2)*SIN(RADIANS(PARAMETERS!$D$9-C10385)/2))))*2*3958.756</f>
        <v>1531.7454929488117</v>
      </c>
      <c r="F10385">
        <v>162.63195800781</v>
      </c>
      <c r="G10385">
        <v>190.86721801758</v>
      </c>
      <c r="H10385">
        <v>227.91386413574</v>
      </c>
      <c r="I10385">
        <v>260.61938476563</v>
      </c>
      <c r="J10385">
        <v>298.03009033203</v>
      </c>
      <c r="K10385" s="6">
        <f>IFERROR(EXP(TREND(LN($F$1:$J$1),LN(F10385:J10385),LN(Calculations!$B$3))),0)</f>
        <v>3.1469209355487943E-2</v>
      </c>
    </row>
    <row r="10386" spans="1:11" x14ac:dyDescent="0.35">
      <c r="A10386">
        <v>10383</v>
      </c>
      <c r="B10386" t="str">
        <f t="shared" si="162"/>
        <v>27-81</v>
      </c>
      <c r="C10386">
        <v>-80.967712761146998</v>
      </c>
      <c r="D10386">
        <v>27.481685809894</v>
      </c>
      <c r="E10386">
        <f>ASIN(SQRT((SIN(RADIANS(PARAMETERS!$D$8-D10386)/2)*SIN(RADIANS(PARAMETERS!$D$8-D10386)/2))+(COS(RADIANS(D10386))*COS(RADIANS(PARAMETERS!$D$8))*SIN(RADIANS(PARAMETERS!$D$9-C10386)/2)*SIN(RADIANS(PARAMETERS!$D$9-C10386)/2))))*2*3958.756</f>
        <v>1546.3445961380949</v>
      </c>
      <c r="F10386">
        <v>160.48280334473</v>
      </c>
      <c r="G10386">
        <v>188.97932434082</v>
      </c>
      <c r="H10386">
        <v>225.43951416016</v>
      </c>
      <c r="I10386">
        <v>257.59872436523</v>
      </c>
      <c r="J10386">
        <v>294.35665893555</v>
      </c>
      <c r="K10386" s="6">
        <f>IFERROR(EXP(TREND(LN($F$1:$J$1),LN(F10386:J10386),LN(Calculations!$B$3))),0)</f>
        <v>2.9669464554316162E-2</v>
      </c>
    </row>
    <row r="10387" spans="1:11" x14ac:dyDescent="0.35">
      <c r="A10387">
        <v>10384</v>
      </c>
      <c r="B10387" t="str">
        <f t="shared" si="162"/>
        <v>27-81</v>
      </c>
      <c r="C10387">
        <v>-81.239034096048002</v>
      </c>
      <c r="D10387">
        <v>27.481685809894</v>
      </c>
      <c r="E10387">
        <f>ASIN(SQRT((SIN(RADIANS(PARAMETERS!$D$8-D10387)/2)*SIN(RADIANS(PARAMETERS!$D$8-D10387)/2))+(COS(RADIANS(D10387))*COS(RADIANS(PARAMETERS!$D$8))*SIN(RADIANS(PARAMETERS!$D$9-C10387)/2)*SIN(RADIANS(PARAMETERS!$D$9-C10387)/2))))*2*3958.756</f>
        <v>1560.9994243270064</v>
      </c>
      <c r="F10387">
        <v>159.03881835938</v>
      </c>
      <c r="G10387">
        <v>187.62071228027</v>
      </c>
      <c r="H10387">
        <v>223.68154907227</v>
      </c>
      <c r="I10387">
        <v>255.46995544434</v>
      </c>
      <c r="J10387">
        <v>291.78579711914</v>
      </c>
      <c r="K10387" s="6">
        <f>IFERROR(EXP(TREND(LN($F$1:$J$1),LN(F10387:J10387),LN(Calculations!$B$3))),0)</f>
        <v>2.8483570385008213E-2</v>
      </c>
    </row>
    <row r="10388" spans="1:11" x14ac:dyDescent="0.35">
      <c r="A10388">
        <v>10385</v>
      </c>
      <c r="B10388" t="str">
        <f t="shared" si="162"/>
        <v>27-81.5</v>
      </c>
      <c r="C10388">
        <v>-81.510355430949005</v>
      </c>
      <c r="D10388">
        <v>27.481685809894</v>
      </c>
      <c r="E10388">
        <f>ASIN(SQRT((SIN(RADIANS(PARAMETERS!$D$8-D10388)/2)*SIN(RADIANS(PARAMETERS!$D$8-D10388)/2))+(COS(RADIANS(D10388))*COS(RADIANS(PARAMETERS!$D$8))*SIN(RADIANS(PARAMETERS!$D$9-C10388)/2)*SIN(RADIANS(PARAMETERS!$D$9-C10388)/2))))*2*3958.756</f>
        <v>1575.7083761847493</v>
      </c>
      <c r="F10388">
        <v>158.32150268555</v>
      </c>
      <c r="G10388">
        <v>186.87808227539</v>
      </c>
      <c r="H10388">
        <v>222.78558349609</v>
      </c>
      <c r="I10388">
        <v>254.43730163574</v>
      </c>
      <c r="J10388">
        <v>290.59561157227</v>
      </c>
      <c r="K10388" s="6">
        <f>IFERROR(EXP(TREND(LN($F$1:$J$1),LN(F10388:J10388),LN(Calculations!$B$3))),0)</f>
        <v>2.7873807334506083E-2</v>
      </c>
    </row>
    <row r="10389" spans="1:11" x14ac:dyDescent="0.35">
      <c r="A10389">
        <v>10386</v>
      </c>
      <c r="B10389" t="str">
        <f t="shared" si="162"/>
        <v>27-82</v>
      </c>
      <c r="C10389">
        <v>-81.781676765849994</v>
      </c>
      <c r="D10389">
        <v>27.481685809894</v>
      </c>
      <c r="E10389">
        <f>ASIN(SQRT((SIN(RADIANS(PARAMETERS!$D$8-D10389)/2)*SIN(RADIANS(PARAMETERS!$D$8-D10389)/2))+(COS(RADIANS(D10389))*COS(RADIANS(PARAMETERS!$D$8))*SIN(RADIANS(PARAMETERS!$D$9-C10389)/2)*SIN(RADIANS(PARAMETERS!$D$9-C10389)/2))))*2*3958.756</f>
        <v>1590.4699033057736</v>
      </c>
      <c r="F10389">
        <v>157.74624633789</v>
      </c>
      <c r="G10389">
        <v>186.28610229492</v>
      </c>
      <c r="H10389">
        <v>222.09469604492</v>
      </c>
      <c r="I10389">
        <v>253.66133117676</v>
      </c>
      <c r="J10389">
        <v>289.72463989258</v>
      </c>
      <c r="K10389" s="6">
        <f>IFERROR(EXP(TREND(LN($F$1:$J$1),LN(F10389:J10389),LN(Calculations!$B$3))),0)</f>
        <v>2.7385514141509679E-2</v>
      </c>
    </row>
    <row r="10390" spans="1:11" x14ac:dyDescent="0.35">
      <c r="A10390">
        <v>10387</v>
      </c>
      <c r="B10390" t="str">
        <f t="shared" si="162"/>
        <v>27-82</v>
      </c>
      <c r="C10390">
        <v>-82.052998100750997</v>
      </c>
      <c r="D10390">
        <v>27.481685809894</v>
      </c>
      <c r="E10390">
        <f>ASIN(SQRT((SIN(RADIANS(PARAMETERS!$D$8-D10390)/2)*SIN(RADIANS(PARAMETERS!$D$8-D10390)/2))+(COS(RADIANS(D10390))*COS(RADIANS(PARAMETERS!$D$8))*SIN(RADIANS(PARAMETERS!$D$9-C10390)/2)*SIN(RADIANS(PARAMETERS!$D$9-C10390)/2))))*2*3958.756</f>
        <v>1605.2825082972472</v>
      </c>
      <c r="F10390">
        <v>157.4415435791</v>
      </c>
      <c r="G10390">
        <v>186.05081176758</v>
      </c>
      <c r="H10390">
        <v>221.90579223633</v>
      </c>
      <c r="I10390">
        <v>253.52598571777</v>
      </c>
      <c r="J10390">
        <v>289.66320800781</v>
      </c>
      <c r="K10390" s="6">
        <f>IFERROR(EXP(TREND(LN($F$1:$J$1),LN(F10390:J10390),LN(Calculations!$B$3))),0)</f>
        <v>2.7117971038376831E-2</v>
      </c>
    </row>
    <row r="10391" spans="1:11" x14ac:dyDescent="0.35">
      <c r="A10391">
        <v>10388</v>
      </c>
      <c r="B10391" t="str">
        <f t="shared" si="162"/>
        <v>27-82.5</v>
      </c>
      <c r="C10391">
        <v>-82.324319435652001</v>
      </c>
      <c r="D10391">
        <v>27.481685809894</v>
      </c>
      <c r="E10391">
        <f>ASIN(SQRT((SIN(RADIANS(PARAMETERS!$D$8-D10391)/2)*SIN(RADIANS(PARAMETERS!$D$8-D10391)/2))+(COS(RADIANS(D10391))*COS(RADIANS(PARAMETERS!$D$8))*SIN(RADIANS(PARAMETERS!$D$9-C10391)/2)*SIN(RADIANS(PARAMETERS!$D$9-C10391)/2))))*2*3958.756</f>
        <v>1620.1447429316797</v>
      </c>
      <c r="F10391">
        <v>157.64680480957</v>
      </c>
      <c r="G10391">
        <v>186.43257141113</v>
      </c>
      <c r="H10391">
        <v>222.58879089355</v>
      </c>
      <c r="I10391">
        <v>254.50543212891</v>
      </c>
      <c r="J10391">
        <v>291.01202392578</v>
      </c>
      <c r="K10391" s="6">
        <f>IFERROR(EXP(TREND(LN($F$1:$J$1),LN(F10391:J10391),LN(Calculations!$B$3))),0)</f>
        <v>2.7245802023193048E-2</v>
      </c>
    </row>
    <row r="10392" spans="1:11" x14ac:dyDescent="0.35">
      <c r="A10392">
        <v>10389</v>
      </c>
      <c r="B10392" t="str">
        <f t="shared" si="162"/>
        <v>27-82.5</v>
      </c>
      <c r="C10392">
        <v>-82.595640770553004</v>
      </c>
      <c r="D10392">
        <v>27.481685809894</v>
      </c>
      <c r="E10392">
        <f>ASIN(SQRT((SIN(RADIANS(PARAMETERS!$D$8-D10392)/2)*SIN(RADIANS(PARAMETERS!$D$8-D10392)/2))+(COS(RADIANS(D10392))*COS(RADIANS(PARAMETERS!$D$8))*SIN(RADIANS(PARAMETERS!$D$9-C10392)/2)*SIN(RADIANS(PARAMETERS!$D$9-C10392)/2))))*2*3958.756</f>
        <v>1635.0552063634232</v>
      </c>
      <c r="F10392">
        <v>158.541015625</v>
      </c>
      <c r="G10392">
        <v>187.3126373291</v>
      </c>
      <c r="H10392">
        <v>223.94607543945</v>
      </c>
      <c r="I10392">
        <v>256.32427978516</v>
      </c>
      <c r="J10392">
        <v>293.39855957031</v>
      </c>
      <c r="K10392" s="6">
        <f>IFERROR(EXP(TREND(LN($F$1:$J$1),LN(F10392:J10392),LN(Calculations!$B$3))),0)</f>
        <v>2.787399162523457E-2</v>
      </c>
    </row>
    <row r="10393" spans="1:11" x14ac:dyDescent="0.35">
      <c r="A10393">
        <v>10390</v>
      </c>
      <c r="B10393" t="str">
        <f t="shared" si="162"/>
        <v>27-83</v>
      </c>
      <c r="C10393">
        <v>-82.866962105453993</v>
      </c>
      <c r="D10393">
        <v>27.481685809894</v>
      </c>
      <c r="E10393">
        <f>ASIN(SQRT((SIN(RADIANS(PARAMETERS!$D$8-D10393)/2)*SIN(RADIANS(PARAMETERS!$D$8-D10393)/2))+(COS(RADIANS(D10393))*COS(RADIANS(PARAMETERS!$D$8))*SIN(RADIANS(PARAMETERS!$D$9-C10393)/2)*SIN(RADIANS(PARAMETERS!$D$9-C10393)/2))))*2*3958.756</f>
        <v>1650.0125434076554</v>
      </c>
      <c r="F10393">
        <v>159.79621887207</v>
      </c>
      <c r="G10393">
        <v>188.46403503418</v>
      </c>
      <c r="H10393">
        <v>225.68446350098</v>
      </c>
      <c r="I10393">
        <v>258.62847900391</v>
      </c>
      <c r="J10393">
        <v>296.39700317383</v>
      </c>
      <c r="K10393" s="6">
        <f>IFERROR(EXP(TREND(LN($F$1:$J$1),LN(F10393:J10393),LN(Calculations!$B$3))),0)</f>
        <v>2.8772350812734743E-2</v>
      </c>
    </row>
    <row r="10394" spans="1:11" x14ac:dyDescent="0.35">
      <c r="A10394">
        <v>10391</v>
      </c>
      <c r="B10394" t="str">
        <f t="shared" si="162"/>
        <v>27-83</v>
      </c>
      <c r="C10394">
        <v>-83.138283440354996</v>
      </c>
      <c r="D10394">
        <v>27.481685809894</v>
      </c>
      <c r="E10394">
        <f>ASIN(SQRT((SIN(RADIANS(PARAMETERS!$D$8-D10394)/2)*SIN(RADIANS(PARAMETERS!$D$8-D10394)/2))+(COS(RADIANS(D10394))*COS(RADIANS(PARAMETERS!$D$8))*SIN(RADIANS(PARAMETERS!$D$9-C10394)/2)*SIN(RADIANS(PARAMETERS!$D$9-C10394)/2))))*2*3958.756</f>
        <v>1665.0154428803896</v>
      </c>
      <c r="F10394">
        <v>161.24256896973</v>
      </c>
      <c r="G10394">
        <v>189.77073669434</v>
      </c>
      <c r="H10394">
        <v>227.66484069824</v>
      </c>
      <c r="I10394">
        <v>261.25927734375</v>
      </c>
      <c r="J10394">
        <v>299.82681274414</v>
      </c>
      <c r="K10394" s="6">
        <f>IFERROR(EXP(TREND(LN($F$1:$J$1),LN(F10394:J10394),LN(Calculations!$B$3))),0)</f>
        <v>2.9819013433324437E-2</v>
      </c>
    </row>
    <row r="10395" spans="1:11" x14ac:dyDescent="0.35">
      <c r="A10395">
        <v>10392</v>
      </c>
      <c r="B10395" t="str">
        <f t="shared" si="162"/>
        <v>27-83.5</v>
      </c>
      <c r="C10395">
        <v>-83.409604775255005</v>
      </c>
      <c r="D10395">
        <v>27.481685809894</v>
      </c>
      <c r="E10395">
        <f>ASIN(SQRT((SIN(RADIANS(PARAMETERS!$D$8-D10395)/2)*SIN(RADIANS(PARAMETERS!$D$8-D10395)/2))+(COS(RADIANS(D10395))*COS(RADIANS(PARAMETERS!$D$8))*SIN(RADIANS(PARAMETERS!$D$9-C10395)/2)*SIN(RADIANS(PARAMETERS!$D$9-C10395)/2))))*2*3958.756</f>
        <v>1680.0626359978914</v>
      </c>
      <c r="F10395">
        <v>162.80444335938</v>
      </c>
      <c r="G10395">
        <v>191.12133789063</v>
      </c>
      <c r="H10395">
        <v>229.67630004883</v>
      </c>
      <c r="I10395">
        <v>263.90673828125</v>
      </c>
      <c r="J10395">
        <v>303.25369262695</v>
      </c>
      <c r="K10395" s="6">
        <f>IFERROR(EXP(TREND(LN($F$1:$J$1),LN(F10395:J10395),LN(Calculations!$B$3))),0)</f>
        <v>3.0980301008556626E-2</v>
      </c>
    </row>
    <row r="10396" spans="1:11" x14ac:dyDescent="0.35">
      <c r="A10396">
        <v>10393</v>
      </c>
      <c r="B10396" t="str">
        <f t="shared" si="162"/>
        <v>27-83.5</v>
      </c>
      <c r="C10396">
        <v>-83.680926110155994</v>
      </c>
      <c r="D10396">
        <v>27.481685809894</v>
      </c>
      <c r="E10396">
        <f>ASIN(SQRT((SIN(RADIANS(PARAMETERS!$D$8-D10396)/2)*SIN(RADIANS(PARAMETERS!$D$8-D10396)/2))+(COS(RADIANS(D10396))*COS(RADIANS(PARAMETERS!$D$8))*SIN(RADIANS(PARAMETERS!$D$9-C10396)/2)*SIN(RADIANS(PARAMETERS!$D$9-C10396)/2))))*2*3958.756</f>
        <v>1695.1528948342841</v>
      </c>
      <c r="F10396">
        <v>164.48677062988</v>
      </c>
      <c r="G10396">
        <v>192.54258728027</v>
      </c>
      <c r="H10396">
        <v>231.76550292969</v>
      </c>
      <c r="I10396">
        <v>266.63708496094</v>
      </c>
      <c r="J10396">
        <v>306.76815795898</v>
      </c>
      <c r="K10396" s="6">
        <f>IFERROR(EXP(TREND(LN($F$1:$J$1),LN(F10396:J10396),LN(Calculations!$B$3))),0)</f>
        <v>3.2268302632737625E-2</v>
      </c>
    </row>
    <row r="10397" spans="1:11" x14ac:dyDescent="0.35">
      <c r="A10397">
        <v>10394</v>
      </c>
      <c r="B10397" t="str">
        <f t="shared" si="162"/>
        <v>27-84</v>
      </c>
      <c r="C10397">
        <v>-83.952247445056997</v>
      </c>
      <c r="D10397">
        <v>27.481685809894</v>
      </c>
      <c r="E10397">
        <f>ASIN(SQRT((SIN(RADIANS(PARAMETERS!$D$8-D10397)/2)*SIN(RADIANS(PARAMETERS!$D$8-D10397)/2))+(COS(RADIANS(D10397))*COS(RADIANS(PARAMETERS!$D$8))*SIN(RADIANS(PARAMETERS!$D$9-C10397)/2)*SIN(RADIANS(PARAMETERS!$D$9-C10397)/2))))*2*3958.756</f>
        <v>1710.2850308348638</v>
      </c>
      <c r="F10397">
        <v>166.30848693848</v>
      </c>
      <c r="G10397">
        <v>194.05888366699</v>
      </c>
      <c r="H10397">
        <v>233.9734954834</v>
      </c>
      <c r="I10397">
        <v>269.50793457031</v>
      </c>
      <c r="J10397">
        <v>310.44866943359</v>
      </c>
      <c r="K10397" s="6">
        <f>IFERROR(EXP(TREND(LN($F$1:$J$1),LN(F10397:J10397),LN(Calculations!$B$3))),0)</f>
        <v>3.3706020237894742E-2</v>
      </c>
    </row>
    <row r="10398" spans="1:11" x14ac:dyDescent="0.35">
      <c r="A10398">
        <v>10395</v>
      </c>
      <c r="B10398" t="str">
        <f t="shared" si="162"/>
        <v>27-84</v>
      </c>
      <c r="C10398">
        <v>-84.223568779958001</v>
      </c>
      <c r="D10398">
        <v>27.481685809894</v>
      </c>
      <c r="E10398">
        <f>ASIN(SQRT((SIN(RADIANS(PARAMETERS!$D$8-D10398)/2)*SIN(RADIANS(PARAMETERS!$D$8-D10398)/2))+(COS(RADIANS(D10398))*COS(RADIANS(PARAMETERS!$D$8))*SIN(RADIANS(PARAMETERS!$D$9-C10398)/2)*SIN(RADIANS(PARAMETERS!$D$9-C10398)/2))))*2*3958.756</f>
        <v>1725.4578933845958</v>
      </c>
      <c r="F10398">
        <v>168.21003723145</v>
      </c>
      <c r="G10398">
        <v>195.62747192383</v>
      </c>
      <c r="H10398">
        <v>236.16386413574</v>
      </c>
      <c r="I10398">
        <v>272.3264465332</v>
      </c>
      <c r="J10398">
        <v>314.03231811523</v>
      </c>
      <c r="K10398" s="6">
        <f>IFERROR(EXP(TREND(LN($F$1:$J$1),LN(F10398:J10398),LN(Calculations!$B$3))),0)</f>
        <v>3.5281822820531085E-2</v>
      </c>
    </row>
    <row r="10399" spans="1:11" x14ac:dyDescent="0.35">
      <c r="A10399">
        <v>10396</v>
      </c>
      <c r="B10399" t="str">
        <f t="shared" si="162"/>
        <v>27-84.5</v>
      </c>
      <c r="C10399">
        <v>-84.494890114859004</v>
      </c>
      <c r="D10399">
        <v>27.481685809894</v>
      </c>
      <c r="E10399">
        <f>ASIN(SQRT((SIN(RADIANS(PARAMETERS!$D$8-D10399)/2)*SIN(RADIANS(PARAMETERS!$D$8-D10399)/2))+(COS(RADIANS(D10399))*COS(RADIANS(PARAMETERS!$D$8))*SIN(RADIANS(PARAMETERS!$D$9-C10399)/2)*SIN(RADIANS(PARAMETERS!$D$9-C10399)/2))))*2*3958.756</f>
        <v>1740.670368429305</v>
      </c>
      <c r="F10399">
        <v>169.74984741211</v>
      </c>
      <c r="G10399">
        <v>196.90042114258</v>
      </c>
      <c r="H10399">
        <v>237.9969329834</v>
      </c>
      <c r="I10399">
        <v>274.6960144043</v>
      </c>
      <c r="J10399">
        <v>317.05706787109</v>
      </c>
      <c r="K10399" s="6">
        <f>IFERROR(EXP(TREND(LN($F$1:$J$1),LN(F10399:J10399),LN(Calculations!$B$3))),0)</f>
        <v>3.6573406436821464E-2</v>
      </c>
    </row>
    <row r="10400" spans="1:11" x14ac:dyDescent="0.35">
      <c r="A10400">
        <v>10397</v>
      </c>
      <c r="B10400" t="str">
        <f t="shared" si="162"/>
        <v>27-85</v>
      </c>
      <c r="C10400">
        <v>-84.766211449759993</v>
      </c>
      <c r="D10400">
        <v>27.481685809894</v>
      </c>
      <c r="E10400">
        <f>ASIN(SQRT((SIN(RADIANS(PARAMETERS!$D$8-D10400)/2)*SIN(RADIANS(PARAMETERS!$D$8-D10400)/2))+(COS(RADIANS(D10400))*COS(RADIANS(PARAMETERS!$D$8))*SIN(RADIANS(PARAMETERS!$D$9-C10400)/2)*SIN(RADIANS(PARAMETERS!$D$9-C10400)/2))))*2*3958.756</f>
        <v>1755.9213771482368</v>
      </c>
      <c r="F10400">
        <v>170.71879577637</v>
      </c>
      <c r="G10400">
        <v>197.80241394043</v>
      </c>
      <c r="H10400">
        <v>239.3295135498</v>
      </c>
      <c r="I10400">
        <v>276.44439697266</v>
      </c>
      <c r="J10400">
        <v>319.31655883789</v>
      </c>
      <c r="K10400" s="6">
        <f>IFERROR(EXP(TREND(LN($F$1:$J$1),LN(F10400:J10400),LN(Calculations!$B$3))),0)</f>
        <v>3.7385004131949867E-2</v>
      </c>
    </row>
    <row r="10401" spans="1:11" x14ac:dyDescent="0.35">
      <c r="A10401">
        <v>10398</v>
      </c>
      <c r="B10401" t="str">
        <f t="shared" si="162"/>
        <v>27-85</v>
      </c>
      <c r="C10401">
        <v>-85.037532784660996</v>
      </c>
      <c r="D10401">
        <v>27.481685809894</v>
      </c>
      <c r="E10401">
        <f>ASIN(SQRT((SIN(RADIANS(PARAMETERS!$D$8-D10401)/2)*SIN(RADIANS(PARAMETERS!$D$8-D10401)/2))+(COS(RADIANS(D10401))*COS(RADIANS(PARAMETERS!$D$8))*SIN(RADIANS(PARAMETERS!$D$9-C10401)/2)*SIN(RADIANS(PARAMETERS!$D$9-C10401)/2))))*2*3958.756</f>
        <v>1771.2098746762763</v>
      </c>
      <c r="F10401">
        <v>171.04010009766</v>
      </c>
      <c r="G10401">
        <v>198.18115234375</v>
      </c>
      <c r="H10401">
        <v>239.91589355469</v>
      </c>
      <c r="I10401">
        <v>277.23336791992</v>
      </c>
      <c r="J10401">
        <v>320.35656738281</v>
      </c>
      <c r="K10401" s="6">
        <f>IFERROR(EXP(TREND(LN($F$1:$J$1),LN(F10401:J10401),LN(Calculations!$B$3))),0)</f>
        <v>3.7641416091637493E-2</v>
      </c>
    </row>
    <row r="10402" spans="1:11" x14ac:dyDescent="0.35">
      <c r="A10402">
        <v>10399</v>
      </c>
      <c r="B10402" t="str">
        <f t="shared" si="162"/>
        <v>27-85.5</v>
      </c>
      <c r="C10402">
        <v>-85.308854119562</v>
      </c>
      <c r="D10402">
        <v>27.481685809894</v>
      </c>
      <c r="E10402">
        <f>ASIN(SQRT((SIN(RADIANS(PARAMETERS!$D$8-D10402)/2)*SIN(RADIANS(PARAMETERS!$D$8-D10402)/2))+(COS(RADIANS(D10402))*COS(RADIANS(PARAMETERS!$D$8))*SIN(RADIANS(PARAMETERS!$D$9-C10402)/2)*SIN(RADIANS(PARAMETERS!$D$9-C10402)/2))))*2*3958.756</f>
        <v>1786.5348488741756</v>
      </c>
      <c r="F10402">
        <v>171.29899597168</v>
      </c>
      <c r="G10402">
        <v>198.49700927734</v>
      </c>
      <c r="H10402">
        <v>240.40231323242</v>
      </c>
      <c r="I10402">
        <v>277.88619995117</v>
      </c>
      <c r="J10402">
        <v>321.21560668945</v>
      </c>
      <c r="K10402" s="6">
        <f>IFERROR(EXP(TREND(LN($F$1:$J$1),LN(F10402:J10402),LN(Calculations!$B$3))),0)</f>
        <v>3.7849756947366378E-2</v>
      </c>
    </row>
    <row r="10403" spans="1:11" x14ac:dyDescent="0.35">
      <c r="A10403">
        <v>10400</v>
      </c>
      <c r="B10403" t="str">
        <f t="shared" si="162"/>
        <v>27-85.5</v>
      </c>
      <c r="C10403">
        <v>-85.580175454463003</v>
      </c>
      <c r="D10403">
        <v>27.481685809894</v>
      </c>
      <c r="E10403">
        <f>ASIN(SQRT((SIN(RADIANS(PARAMETERS!$D$8-D10403)/2)*SIN(RADIANS(PARAMETERS!$D$8-D10403)/2))+(COS(RADIANS(D10403))*COS(RADIANS(PARAMETERS!$D$8))*SIN(RADIANS(PARAMETERS!$D$9-C10403)/2)*SIN(RADIANS(PARAMETERS!$D$9-C10403)/2))))*2*3958.756</f>
        <v>1801.8953191451917</v>
      </c>
      <c r="F10403">
        <v>171.62350463867</v>
      </c>
      <c r="G10403">
        <v>198.8800201416</v>
      </c>
      <c r="H10403">
        <v>240.96614074707</v>
      </c>
      <c r="I10403">
        <v>278.62518310547</v>
      </c>
      <c r="J10403">
        <v>322.17050170898</v>
      </c>
      <c r="K10403" s="6">
        <f>IFERROR(EXP(TREND(LN($F$1:$J$1),LN(F10403:J10403),LN(Calculations!$B$3))),0)</f>
        <v>3.812830719431505E-2</v>
      </c>
    </row>
    <row r="10404" spans="1:11" x14ac:dyDescent="0.35">
      <c r="A10404">
        <v>10401</v>
      </c>
      <c r="B10404" t="str">
        <f t="shared" si="162"/>
        <v>27-86</v>
      </c>
      <c r="C10404">
        <v>-85.851496789364006</v>
      </c>
      <c r="D10404">
        <v>27.481685809894</v>
      </c>
      <c r="E10404">
        <f>ASIN(SQRT((SIN(RADIANS(PARAMETERS!$D$8-D10404)/2)*SIN(RADIANS(PARAMETERS!$D$8-D10404)/2))+(COS(RADIANS(D10404))*COS(RADIANS(PARAMETERS!$D$8))*SIN(RADIANS(PARAMETERS!$D$9-C10404)/2)*SIN(RADIANS(PARAMETERS!$D$9-C10404)/2))))*2*3958.756</f>
        <v>1817.2903352965034</v>
      </c>
      <c r="F10404">
        <v>171.91822814941</v>
      </c>
      <c r="G10404">
        <v>199.18914794922</v>
      </c>
      <c r="H10404">
        <v>241.3678894043</v>
      </c>
      <c r="I10404">
        <v>279.11346435547</v>
      </c>
      <c r="J10404">
        <v>322.76248168945</v>
      </c>
      <c r="K10404" s="6">
        <f>IFERROR(EXP(TREND(LN($F$1:$J$1),LN(F10404:J10404),LN(Calculations!$B$3))),0)</f>
        <v>3.8416072638880208E-2</v>
      </c>
    </row>
    <row r="10405" spans="1:11" x14ac:dyDescent="0.35">
      <c r="A10405">
        <v>10402</v>
      </c>
      <c r="B10405" t="str">
        <f t="shared" si="162"/>
        <v>27-86</v>
      </c>
      <c r="C10405">
        <v>-86.122818124264995</v>
      </c>
      <c r="D10405">
        <v>27.481685809894</v>
      </c>
      <c r="E10405">
        <f>ASIN(SQRT((SIN(RADIANS(PARAMETERS!$D$8-D10405)/2)*SIN(RADIANS(PARAMETERS!$D$8-D10405)/2))+(COS(RADIANS(D10405))*COS(RADIANS(PARAMETERS!$D$8))*SIN(RADIANS(PARAMETERS!$D$9-C10405)/2)*SIN(RADIANS(PARAMETERS!$D$9-C10405)/2))))*2*3958.756</f>
        <v>1832.7189764438638</v>
      </c>
      <c r="F10405">
        <v>172.27012634277</v>
      </c>
      <c r="G10405">
        <v>199.5355682373</v>
      </c>
      <c r="H10405">
        <v>241.77713012695</v>
      </c>
      <c r="I10405">
        <v>279.57757568359</v>
      </c>
      <c r="J10405">
        <v>323.28869628906</v>
      </c>
      <c r="K10405" s="6">
        <f>IFERROR(EXP(TREND(LN($F$1:$J$1),LN(F10405:J10405),LN(Calculations!$B$3))),0)</f>
        <v>3.8786115797844085E-2</v>
      </c>
    </row>
    <row r="10406" spans="1:11" x14ac:dyDescent="0.35">
      <c r="A10406">
        <v>10403</v>
      </c>
      <c r="B10406" t="str">
        <f t="shared" si="162"/>
        <v>27-86.5</v>
      </c>
      <c r="C10406">
        <v>-86.394139459165999</v>
      </c>
      <c r="D10406">
        <v>27.481685809894</v>
      </c>
      <c r="E10406">
        <f>ASIN(SQRT((SIN(RADIANS(PARAMETERS!$D$8-D10406)/2)*SIN(RADIANS(PARAMETERS!$D$8-D10406)/2))+(COS(RADIANS(D10406))*COS(RADIANS(PARAMETERS!$D$8))*SIN(RADIANS(PARAMETERS!$D$9-C10406)/2)*SIN(RADIANS(PARAMETERS!$D$9-C10406)/2))))*2*3958.756</f>
        <v>1848.1803499579305</v>
      </c>
      <c r="F10406">
        <v>172.68740844727</v>
      </c>
      <c r="G10406">
        <v>199.93029785156</v>
      </c>
      <c r="H10406">
        <v>242.20529174805</v>
      </c>
      <c r="I10406">
        <v>280.02908325195</v>
      </c>
      <c r="J10406">
        <v>323.76065063477</v>
      </c>
      <c r="K10406" s="6">
        <f>IFERROR(EXP(TREND(LN($F$1:$J$1),LN(F10406:J10406),LN(Calculations!$B$3))),0)</f>
        <v>3.9251914424702675E-2</v>
      </c>
    </row>
    <row r="10407" spans="1:11" x14ac:dyDescent="0.35">
      <c r="A10407">
        <v>10404</v>
      </c>
      <c r="B10407" t="str">
        <f t="shared" si="162"/>
        <v>27-86.5</v>
      </c>
      <c r="C10407">
        <v>-86.665460794067002</v>
      </c>
      <c r="D10407">
        <v>27.481685809894</v>
      </c>
      <c r="E10407">
        <f>ASIN(SQRT((SIN(RADIANS(PARAMETERS!$D$8-D10407)/2)*SIN(RADIANS(PARAMETERS!$D$8-D10407)/2))+(COS(RADIANS(D10407))*COS(RADIANS(PARAMETERS!$D$8))*SIN(RADIANS(PARAMETERS!$D$9-C10407)/2)*SIN(RADIANS(PARAMETERS!$D$9-C10407)/2))))*2*3958.756</f>
        <v>1863.6735904507668</v>
      </c>
      <c r="F10407">
        <v>173.0671081543</v>
      </c>
      <c r="G10407">
        <v>200.25241088867</v>
      </c>
      <c r="H10407">
        <v>242.49198913574</v>
      </c>
      <c r="I10407">
        <v>280.27029418945</v>
      </c>
      <c r="J10407">
        <v>323.935546875</v>
      </c>
      <c r="K10407" s="6">
        <f>IFERROR(EXP(TREND(LN($F$1:$J$1),LN(F10407:J10407),LN(Calculations!$B$3))),0)</f>
        <v>3.9714508750258636E-2</v>
      </c>
    </row>
    <row r="10408" spans="1:11" x14ac:dyDescent="0.35">
      <c r="A10408">
        <v>10405</v>
      </c>
      <c r="B10408" t="str">
        <f t="shared" si="162"/>
        <v>27-87</v>
      </c>
      <c r="C10408">
        <v>-86.936782128968005</v>
      </c>
      <c r="D10408">
        <v>27.481685809894</v>
      </c>
      <c r="E10408">
        <f>ASIN(SQRT((SIN(RADIANS(PARAMETERS!$D$8-D10408)/2)*SIN(RADIANS(PARAMETERS!$D$8-D10408)/2))+(COS(RADIANS(D10408))*COS(RADIANS(PARAMETERS!$D$8))*SIN(RADIANS(PARAMETERS!$D$9-C10408)/2)*SIN(RADIANS(PARAMETERS!$D$9-C10408)/2))))*2*3958.756</f>
        <v>1879.1978588010536</v>
      </c>
      <c r="F10408">
        <v>173.47492980957</v>
      </c>
      <c r="G10408">
        <v>200.61592102051</v>
      </c>
      <c r="H10408">
        <v>242.84321594238</v>
      </c>
      <c r="I10408">
        <v>280.59884643555</v>
      </c>
      <c r="J10408">
        <v>324.22622680664</v>
      </c>
      <c r="K10408" s="6">
        <f>IFERROR(EXP(TREND(LN($F$1:$J$1),LN(F10408:J10408),LN(Calculations!$B$3))),0)</f>
        <v>4.0206318582371142E-2</v>
      </c>
    </row>
    <row r="10409" spans="1:11" x14ac:dyDescent="0.35">
      <c r="A10409">
        <v>10406</v>
      </c>
      <c r="B10409" t="str">
        <f t="shared" si="162"/>
        <v>27-87</v>
      </c>
      <c r="C10409">
        <v>-87.208103463868994</v>
      </c>
      <c r="D10409">
        <v>27.481685809894</v>
      </c>
      <c r="E10409">
        <f>ASIN(SQRT((SIN(RADIANS(PARAMETERS!$D$8-D10409)/2)*SIN(RADIANS(PARAMETERS!$D$8-D10409)/2))+(COS(RADIANS(D10409))*COS(RADIANS(PARAMETERS!$D$8))*SIN(RADIANS(PARAMETERS!$D$9-C10409)/2)*SIN(RADIANS(PARAMETERS!$D$9-C10409)/2))))*2*3958.756</f>
        <v>1894.7523412165649</v>
      </c>
      <c r="F10409">
        <v>173.89944458008</v>
      </c>
      <c r="G10409">
        <v>201.01272583008</v>
      </c>
      <c r="H10409">
        <v>243.24946594238</v>
      </c>
      <c r="I10409">
        <v>281.00396728516</v>
      </c>
      <c r="J10409">
        <v>324.62048339844</v>
      </c>
      <c r="K10409" s="6">
        <f>IFERROR(EXP(TREND(LN($F$1:$J$1),LN(F10409:J10409),LN(Calculations!$B$3))),0)</f>
        <v>4.0715760798850378E-2</v>
      </c>
    </row>
    <row r="10410" spans="1:11" x14ac:dyDescent="0.35">
      <c r="A10410">
        <v>10407</v>
      </c>
      <c r="B10410" t="str">
        <f t="shared" si="162"/>
        <v>27-87.5</v>
      </c>
      <c r="C10410">
        <v>-87.479424798769998</v>
      </c>
      <c r="D10410">
        <v>27.481685809894</v>
      </c>
      <c r="E10410">
        <f>ASIN(SQRT((SIN(RADIANS(PARAMETERS!$D$8-D10410)/2)*SIN(RADIANS(PARAMETERS!$D$8-D10410)/2))+(COS(RADIANS(D10410))*COS(RADIANS(PARAMETERS!$D$8))*SIN(RADIANS(PARAMETERS!$D$9-C10410)/2)*SIN(RADIANS(PARAMETERS!$D$9-C10410)/2))))*2*3958.756</f>
        <v>1910.3362483325266</v>
      </c>
      <c r="F10410">
        <v>174.22309875488</v>
      </c>
      <c r="G10410">
        <v>201.30018615723</v>
      </c>
      <c r="H10410">
        <v>243.51666259766</v>
      </c>
      <c r="I10410">
        <v>281.24252319336</v>
      </c>
      <c r="J10410">
        <v>324.81536865234</v>
      </c>
      <c r="K10410" s="6">
        <f>IFERROR(EXP(TREND(LN($F$1:$J$1),LN(F10410:J10410),LN(Calculations!$B$3))),0)</f>
        <v>4.1124471044870652E-2</v>
      </c>
    </row>
    <row r="10411" spans="1:11" x14ac:dyDescent="0.35">
      <c r="A10411">
        <v>10408</v>
      </c>
      <c r="B10411" t="str">
        <f t="shared" si="162"/>
        <v>27-88</v>
      </c>
      <c r="C10411">
        <v>-87.750746133671001</v>
      </c>
      <c r="D10411">
        <v>27.481685809894</v>
      </c>
      <c r="E10411">
        <f>ASIN(SQRT((SIN(RADIANS(PARAMETERS!$D$8-D10411)/2)*SIN(RADIANS(PARAMETERS!$D$8-D10411)/2))+(COS(RADIANS(D10411))*COS(RADIANS(PARAMETERS!$D$8))*SIN(RADIANS(PARAMETERS!$D$9-C10411)/2)*SIN(RADIANS(PARAMETERS!$D$9-C10411)/2))))*2*3958.756</f>
        <v>1925.9488143444828</v>
      </c>
      <c r="F10411">
        <v>174.50047302246</v>
      </c>
      <c r="G10411">
        <v>201.55606079102</v>
      </c>
      <c r="H10411">
        <v>243.77391052246</v>
      </c>
      <c r="I10411">
        <v>281.49417114258</v>
      </c>
      <c r="J10411">
        <v>325.05383300781</v>
      </c>
      <c r="K10411" s="6">
        <f>IFERROR(EXP(TREND(LN($F$1:$J$1),LN(F10411:J10411),LN(Calculations!$B$3))),0)</f>
        <v>4.1467572882040227E-2</v>
      </c>
    </row>
    <row r="10412" spans="1:11" x14ac:dyDescent="0.35">
      <c r="A10412">
        <v>10409</v>
      </c>
      <c r="B10412" t="str">
        <f t="shared" si="162"/>
        <v>27-88</v>
      </c>
      <c r="C10412">
        <v>-88.022067468572004</v>
      </c>
      <c r="D10412">
        <v>27.481685809894</v>
      </c>
      <c r="E10412">
        <f>ASIN(SQRT((SIN(RADIANS(PARAMETERS!$D$8-D10412)/2)*SIN(RADIANS(PARAMETERS!$D$8-D10412)/2))+(COS(RADIANS(D10412))*COS(RADIANS(PARAMETERS!$D$8))*SIN(RADIANS(PARAMETERS!$D$9-C10412)/2)*SIN(RADIANS(PARAMETERS!$D$9-C10412)/2))))*2*3958.756</f>
        <v>1941.5892961743771</v>
      </c>
      <c r="F10412">
        <v>174.70518493652</v>
      </c>
      <c r="G10412">
        <v>201.74612426758</v>
      </c>
      <c r="H10412">
        <v>243.96908569336</v>
      </c>
      <c r="I10412">
        <v>281.689453125</v>
      </c>
      <c r="J10412">
        <v>325.24472045898</v>
      </c>
      <c r="K10412" s="6">
        <f>IFERROR(EXP(TREND(LN($F$1:$J$1),LN(F10412:J10412),LN(Calculations!$B$3))),0)</f>
        <v>4.1720054514633946E-2</v>
      </c>
    </row>
    <row r="10413" spans="1:11" x14ac:dyDescent="0.35">
      <c r="A10413">
        <v>10410</v>
      </c>
      <c r="B10413" t="str">
        <f t="shared" si="162"/>
        <v>27-88.5</v>
      </c>
      <c r="C10413">
        <v>-88.293388803472993</v>
      </c>
      <c r="D10413">
        <v>27.481685809894</v>
      </c>
      <c r="E10413">
        <f>ASIN(SQRT((SIN(RADIANS(PARAMETERS!$D$8-D10413)/2)*SIN(RADIANS(PARAMETERS!$D$8-D10413)/2))+(COS(RADIANS(D10413))*COS(RADIANS(PARAMETERS!$D$8))*SIN(RADIANS(PARAMETERS!$D$9-C10413)/2)*SIN(RADIANS(PARAMETERS!$D$9-C10413)/2))))*2*3958.756</f>
        <v>1957.2569726685629</v>
      </c>
      <c r="F10413">
        <v>174.73545837402</v>
      </c>
      <c r="G10413">
        <v>201.73567199707</v>
      </c>
      <c r="H10413">
        <v>243.9040222168</v>
      </c>
      <c r="I10413">
        <v>281.5686340332</v>
      </c>
      <c r="J10413">
        <v>325.05252075195</v>
      </c>
      <c r="K10413" s="6">
        <f>IFERROR(EXP(TREND(LN($F$1:$J$1),LN(F10413:J10413),LN(Calculations!$B$3))),0)</f>
        <v>4.1787041856866283E-2</v>
      </c>
    </row>
    <row r="10414" spans="1:11" x14ac:dyDescent="0.35">
      <c r="A10414">
        <v>10411</v>
      </c>
      <c r="B10414" t="str">
        <f t="shared" si="162"/>
        <v>27-88.5</v>
      </c>
      <c r="C10414">
        <v>-88.564710138373997</v>
      </c>
      <c r="D10414">
        <v>27.481685809894</v>
      </c>
      <c r="E10414">
        <f>ASIN(SQRT((SIN(RADIANS(PARAMETERS!$D$8-D10414)/2)*SIN(RADIANS(PARAMETERS!$D$8-D10414)/2))+(COS(RADIANS(D10414))*COS(RADIANS(PARAMETERS!$D$8))*SIN(RADIANS(PARAMETERS!$D$9-C10414)/2)*SIN(RADIANS(PARAMETERS!$D$9-C10414)/2))))*2*3958.756</f>
        <v>1972.9511438265138</v>
      </c>
      <c r="F10414">
        <v>174.68955993652</v>
      </c>
      <c r="G10414">
        <v>201.66778564453</v>
      </c>
      <c r="H10414">
        <v>243.80375671387</v>
      </c>
      <c r="I10414">
        <v>281.4372253418</v>
      </c>
      <c r="J10414">
        <v>324.88299560547</v>
      </c>
      <c r="K10414" s="6">
        <f>IFERROR(EXP(TREND(LN($F$1:$J$1),LN(F10414:J10414),LN(Calculations!$B$3))),0)</f>
        <v>4.1745235801050717E-2</v>
      </c>
    </row>
    <row r="10415" spans="1:11" x14ac:dyDescent="0.35">
      <c r="A10415">
        <v>10412</v>
      </c>
      <c r="B10415" t="str">
        <f t="shared" si="162"/>
        <v>27-89</v>
      </c>
      <c r="C10415">
        <v>-88.836031473275</v>
      </c>
      <c r="D10415">
        <v>27.481685809894</v>
      </c>
      <c r="E10415">
        <f>ASIN(SQRT((SIN(RADIANS(PARAMETERS!$D$8-D10415)/2)*SIN(RADIANS(PARAMETERS!$D$8-D10415)/2))+(COS(RADIANS(D10415))*COS(RADIANS(PARAMETERS!$D$8))*SIN(RADIANS(PARAMETERS!$D$9-C10415)/2)*SIN(RADIANS(PARAMETERS!$D$9-C10415)/2))))*2*3958.756</f>
        <v>1988.6711300590337</v>
      </c>
      <c r="F10415">
        <v>174.54563903809</v>
      </c>
      <c r="G10415">
        <v>201.51794433594</v>
      </c>
      <c r="H10415">
        <v>243.62905883789</v>
      </c>
      <c r="I10415">
        <v>281.24157714844</v>
      </c>
      <c r="J10415">
        <v>324.66452026367</v>
      </c>
      <c r="K10415" s="6">
        <f>IFERROR(EXP(TREND(LN($F$1:$J$1),LN(F10415:J10415),LN(Calculations!$B$3))),0)</f>
        <v>4.1577410409028029E-2</v>
      </c>
    </row>
    <row r="10416" spans="1:11" x14ac:dyDescent="0.35">
      <c r="A10416">
        <v>10413</v>
      </c>
      <c r="B10416" t="str">
        <f t="shared" si="162"/>
        <v>27-89</v>
      </c>
      <c r="C10416">
        <v>-89.107352808176003</v>
      </c>
      <c r="D10416">
        <v>27.481685809894</v>
      </c>
      <c r="E10416">
        <f>ASIN(SQRT((SIN(RADIANS(PARAMETERS!$D$8-D10416)/2)*SIN(RADIANS(PARAMETERS!$D$8-D10416)/2))+(COS(RADIANS(D10416))*COS(RADIANS(PARAMETERS!$D$8))*SIN(RADIANS(PARAMETERS!$D$9-C10416)/2)*SIN(RADIANS(PARAMETERS!$D$9-C10416)/2))))*2*3958.756</f>
        <v>2004.4162714748297</v>
      </c>
      <c r="F10416">
        <v>174.24368286133</v>
      </c>
      <c r="G10416">
        <v>201.20114135742</v>
      </c>
      <c r="H10416">
        <v>243.24751281738</v>
      </c>
      <c r="I10416">
        <v>280.80282592773</v>
      </c>
      <c r="J10416">
        <v>324.16040039063</v>
      </c>
      <c r="K10416" s="6">
        <f>IFERROR(EXP(TREND(LN($F$1:$J$1),LN(F10416:J10416),LN(Calculations!$B$3))),0)</f>
        <v>4.1236493927964885E-2</v>
      </c>
    </row>
    <row r="10417" spans="1:11" x14ac:dyDescent="0.35">
      <c r="A10417">
        <v>10414</v>
      </c>
      <c r="B10417" t="str">
        <f t="shared" si="162"/>
        <v>27-89.5</v>
      </c>
      <c r="C10417">
        <v>-89.378674143077006</v>
      </c>
      <c r="D10417">
        <v>27.481685809894</v>
      </c>
      <c r="E10417">
        <f>ASIN(SQRT((SIN(RADIANS(PARAMETERS!$D$8-D10417)/2)*SIN(RADIANS(PARAMETERS!$D$8-D10417)/2))+(COS(RADIANS(D10417))*COS(RADIANS(PARAMETERS!$D$8))*SIN(RADIANS(PARAMETERS!$D$9-C10417)/2)*SIN(RADIANS(PARAMETERS!$D$9-C10417)/2))))*2*3958.756</f>
        <v>2020.1859271943247</v>
      </c>
      <c r="F10417">
        <v>173.87379455566</v>
      </c>
      <c r="G10417">
        <v>200.8504486084</v>
      </c>
      <c r="H10417">
        <v>242.87905883789</v>
      </c>
      <c r="I10417">
        <v>280.42663574219</v>
      </c>
      <c r="J10417">
        <v>323.78353881836</v>
      </c>
      <c r="K10417" s="6">
        <f>IFERROR(EXP(TREND(LN($F$1:$J$1),LN(F10417:J10417),LN(Calculations!$B$3))),0)</f>
        <v>4.0788901263436352E-2</v>
      </c>
    </row>
    <row r="10418" spans="1:11" x14ac:dyDescent="0.35">
      <c r="A10418">
        <v>10415</v>
      </c>
      <c r="B10418" t="str">
        <f t="shared" si="162"/>
        <v>27-89.5</v>
      </c>
      <c r="C10418">
        <v>-89.649995477977996</v>
      </c>
      <c r="D10418">
        <v>27.481685809894</v>
      </c>
      <c r="E10418">
        <f>ASIN(SQRT((SIN(RADIANS(PARAMETERS!$D$8-D10418)/2)*SIN(RADIANS(PARAMETERS!$D$8-D10418)/2))+(COS(RADIANS(D10418))*COS(RADIANS(PARAMETERS!$D$8))*SIN(RADIANS(PARAMETERS!$D$9-C10418)/2)*SIN(RADIANS(PARAMETERS!$D$9-C10418)/2))))*2*3958.756</f>
        <v>2035.9794746896412</v>
      </c>
      <c r="F10418">
        <v>173.42599487305</v>
      </c>
      <c r="G10418">
        <v>200.44287109375</v>
      </c>
      <c r="H10418">
        <v>242.48878479004</v>
      </c>
      <c r="I10418">
        <v>280.06640625</v>
      </c>
      <c r="J10418">
        <v>323.47271728516</v>
      </c>
      <c r="K10418" s="6">
        <f>IFERROR(EXP(TREND(LN($F$1:$J$1),LN(F10418:J10418),LN(Calculations!$B$3))),0)</f>
        <v>4.0231495410668838E-2</v>
      </c>
    </row>
    <row r="10419" spans="1:11" x14ac:dyDescent="0.35">
      <c r="A10419">
        <v>10416</v>
      </c>
      <c r="B10419" t="str">
        <f t="shared" si="162"/>
        <v>27-90</v>
      </c>
      <c r="C10419">
        <v>-89.921316812878999</v>
      </c>
      <c r="D10419">
        <v>27.481685809894</v>
      </c>
      <c r="E10419">
        <f>ASIN(SQRT((SIN(RADIANS(PARAMETERS!$D$8-D10419)/2)*SIN(RADIANS(PARAMETERS!$D$8-D10419)/2))+(COS(RADIANS(D10419))*COS(RADIANS(PARAMETERS!$D$8))*SIN(RADIANS(PARAMETERS!$D$9-C10419)/2)*SIN(RADIANS(PARAMETERS!$D$9-C10419)/2))))*2*3958.756</f>
        <v>2051.7963091497172</v>
      </c>
      <c r="F10419">
        <v>172.87626647949</v>
      </c>
      <c r="G10419">
        <v>199.93490600586</v>
      </c>
      <c r="H10419">
        <v>242.00396728516</v>
      </c>
      <c r="I10419">
        <v>279.62026977539</v>
      </c>
      <c r="J10419">
        <v>323.08935546875</v>
      </c>
      <c r="K10419" s="6">
        <f>IFERROR(EXP(TREND(LN($F$1:$J$1),LN(F10419:J10419),LN(Calculations!$B$3))),0)</f>
        <v>3.9555648120988725E-2</v>
      </c>
    </row>
    <row r="10420" spans="1:11" x14ac:dyDescent="0.35">
      <c r="A10420">
        <v>10417</v>
      </c>
      <c r="B10420" t="str">
        <f t="shared" si="162"/>
        <v>27-90</v>
      </c>
      <c r="C10420">
        <v>-90.192638147780002</v>
      </c>
      <c r="D10420">
        <v>27.481685809894</v>
      </c>
      <c r="E10420">
        <f>ASIN(SQRT((SIN(RADIANS(PARAMETERS!$D$8-D10420)/2)*SIN(RADIANS(PARAMETERS!$D$8-D10420)/2))+(COS(RADIANS(D10420))*COS(RADIANS(PARAMETERS!$D$8))*SIN(RADIANS(PARAMETERS!$D$9-C10420)/2)*SIN(RADIANS(PARAMETERS!$D$9-C10420)/2))))*2*3958.756</f>
        <v>2067.6358428695703</v>
      </c>
      <c r="F10420">
        <v>172.32260131836</v>
      </c>
      <c r="G10420">
        <v>199.44157409668</v>
      </c>
      <c r="H10420">
        <v>241.5686340332</v>
      </c>
      <c r="I10420">
        <v>279.25903320313</v>
      </c>
      <c r="J10420">
        <v>322.83609008789</v>
      </c>
      <c r="K10420" s="6">
        <f>IFERROR(EXP(TREND(LN($F$1:$J$1),LN(F10420:J10420),LN(Calculations!$B$3))),0)</f>
        <v>3.8871123999359138E-2</v>
      </c>
    </row>
    <row r="10421" spans="1:11" x14ac:dyDescent="0.35">
      <c r="A10421">
        <v>10418</v>
      </c>
      <c r="B10421" t="str">
        <f t="shared" si="162"/>
        <v>27-90.5</v>
      </c>
      <c r="C10421">
        <v>-90.463959482681005</v>
      </c>
      <c r="D10421">
        <v>27.481685809894</v>
      </c>
      <c r="E10421">
        <f>ASIN(SQRT((SIN(RADIANS(PARAMETERS!$D$8-D10421)/2)*SIN(RADIANS(PARAMETERS!$D$8-D10421)/2))+(COS(RADIANS(D10421))*COS(RADIANS(PARAMETERS!$D$8))*SIN(RADIANS(PARAMETERS!$D$9-C10421)/2)*SIN(RADIANS(PARAMETERS!$D$9-C10421)/2))))*2*3958.756</f>
        <v>2083.4975046627364</v>
      </c>
      <c r="F10421">
        <v>171.72401428223</v>
      </c>
      <c r="G10421">
        <v>198.91007995605</v>
      </c>
      <c r="H10421">
        <v>241.10116577148</v>
      </c>
      <c r="I10421">
        <v>278.87289428711</v>
      </c>
      <c r="J10421">
        <v>322.56811523438</v>
      </c>
      <c r="K10421" s="6">
        <f>IFERROR(EXP(TREND(LN($F$1:$J$1),LN(F10421:J10421),LN(Calculations!$B$3))),0)</f>
        <v>3.8147564772287264E-2</v>
      </c>
    </row>
    <row r="10422" spans="1:11" x14ac:dyDescent="0.35">
      <c r="A10422">
        <v>10419</v>
      </c>
      <c r="B10422" t="str">
        <f t="shared" si="162"/>
        <v>27-90.5</v>
      </c>
      <c r="C10422">
        <v>-90.735280817581994</v>
      </c>
      <c r="D10422">
        <v>27.481685809894</v>
      </c>
      <c r="E10422">
        <f>ASIN(SQRT((SIN(RADIANS(PARAMETERS!$D$8-D10422)/2)*SIN(RADIANS(PARAMETERS!$D$8-D10422)/2))+(COS(RADIANS(D10422))*COS(RADIANS(PARAMETERS!$D$8))*SIN(RADIANS(PARAMETERS!$D$9-C10422)/2)*SIN(RADIANS(PARAMETERS!$D$9-C10422)/2))))*2*3958.756</f>
        <v>2099.3807392959693</v>
      </c>
      <c r="F10422">
        <v>171.00437927246</v>
      </c>
      <c r="G10422">
        <v>198.25616455078</v>
      </c>
      <c r="H10422">
        <v>240.4684753418</v>
      </c>
      <c r="I10422">
        <v>278.28073120117</v>
      </c>
      <c r="J10422">
        <v>322.04446411133</v>
      </c>
      <c r="K10422" s="6">
        <f>IFERROR(EXP(TREND(LN($F$1:$J$1),LN(F10422:J10422),LN(Calculations!$B$3))),0)</f>
        <v>3.7330076431156899E-2</v>
      </c>
    </row>
    <row r="10423" spans="1:11" x14ac:dyDescent="0.35">
      <c r="A10423">
        <v>10420</v>
      </c>
      <c r="B10423" t="str">
        <f t="shared" si="162"/>
        <v>28-50</v>
      </c>
      <c r="C10423">
        <v>-50.037080582435998</v>
      </c>
      <c r="D10423">
        <v>27.753007144794999</v>
      </c>
      <c r="E10423">
        <f>ASIN(SQRT((SIN(RADIANS(PARAMETERS!$D$8-D10423)/2)*SIN(RADIANS(PARAMETERS!$D$8-D10423)/2))+(COS(RADIANS(D10423))*COS(RADIANS(PARAMETERS!$D$8))*SIN(RADIANS(PARAMETERS!$D$9-C10423)/2)*SIN(RADIANS(PARAMETERS!$D$9-C10423)/2))))*2*3958.756</f>
        <v>1089.4388806157529</v>
      </c>
      <c r="F10423">
        <v>111.40001678467</v>
      </c>
      <c r="G10423">
        <v>144.9981842041</v>
      </c>
      <c r="H10423">
        <v>183.71994018555</v>
      </c>
      <c r="I10423">
        <v>207.71643066406</v>
      </c>
      <c r="J10423">
        <v>234.84817504883</v>
      </c>
      <c r="K10423" s="6">
        <f>IFERROR(EXP(TREND(LN($F$1:$J$1),LN(F10423:J10423),LN(Calculations!$B$3))),0)</f>
        <v>7.3192831126554538E-3</v>
      </c>
    </row>
    <row r="10424" spans="1:11" x14ac:dyDescent="0.35">
      <c r="A10424">
        <v>10421</v>
      </c>
      <c r="B10424" t="str">
        <f t="shared" si="162"/>
        <v>28-50.5</v>
      </c>
      <c r="C10424">
        <v>-50.308401917337001</v>
      </c>
      <c r="D10424">
        <v>27.753007144794999</v>
      </c>
      <c r="E10424">
        <f>ASIN(SQRT((SIN(RADIANS(PARAMETERS!$D$8-D10424)/2)*SIN(RADIANS(PARAMETERS!$D$8-D10424)/2))+(COS(RADIANS(D10424))*COS(RADIANS(PARAMETERS!$D$8))*SIN(RADIANS(PARAMETERS!$D$9-C10424)/2)*SIN(RADIANS(PARAMETERS!$D$9-C10424)/2))))*2*3958.756</f>
        <v>1078.6953185625789</v>
      </c>
      <c r="F10424">
        <v>112.80862426758</v>
      </c>
      <c r="G10424">
        <v>147.01818847656</v>
      </c>
      <c r="H10424">
        <v>185.00401306152</v>
      </c>
      <c r="I10424">
        <v>209.24771118164</v>
      </c>
      <c r="J10424">
        <v>236.66938781738</v>
      </c>
      <c r="K10424" s="6">
        <f>IFERROR(EXP(TREND(LN($F$1:$J$1),LN(F10424:J10424),LN(Calculations!$B$3))),0)</f>
        <v>7.6458361756656778E-3</v>
      </c>
    </row>
    <row r="10425" spans="1:11" x14ac:dyDescent="0.35">
      <c r="A10425">
        <v>10422</v>
      </c>
      <c r="B10425" t="str">
        <f t="shared" si="162"/>
        <v>28-50.5</v>
      </c>
      <c r="C10425">
        <v>-50.579723252237997</v>
      </c>
      <c r="D10425">
        <v>27.753007144794999</v>
      </c>
      <c r="E10425">
        <f>ASIN(SQRT((SIN(RADIANS(PARAMETERS!$D$8-D10425)/2)*SIN(RADIANS(PARAMETERS!$D$8-D10425)/2))+(COS(RADIANS(D10425))*COS(RADIANS(PARAMETERS!$D$8))*SIN(RADIANS(PARAMETERS!$D$9-C10425)/2)*SIN(RADIANS(PARAMETERS!$D$9-C10425)/2))))*2*3958.756</f>
        <v>1068.1259301245423</v>
      </c>
      <c r="F10425">
        <v>114.24688720703</v>
      </c>
      <c r="G10425">
        <v>149.07737731934</v>
      </c>
      <c r="H10425">
        <v>186.29316711426</v>
      </c>
      <c r="I10425">
        <v>210.77262878418</v>
      </c>
      <c r="J10425">
        <v>238.46971130371</v>
      </c>
      <c r="K10425" s="6">
        <f>IFERROR(EXP(TREND(LN($F$1:$J$1),LN(F10425:J10425),LN(Calculations!$B$3))),0)</f>
        <v>7.9940474346603969E-3</v>
      </c>
    </row>
    <row r="10426" spans="1:11" x14ac:dyDescent="0.35">
      <c r="A10426">
        <v>10423</v>
      </c>
      <c r="B10426" t="str">
        <f t="shared" si="162"/>
        <v>28-51</v>
      </c>
      <c r="C10426">
        <v>-50.851044587139</v>
      </c>
      <c r="D10426">
        <v>27.753007144794999</v>
      </c>
      <c r="E10426">
        <f>ASIN(SQRT((SIN(RADIANS(PARAMETERS!$D$8-D10426)/2)*SIN(RADIANS(PARAMETERS!$D$8-D10426)/2))+(COS(RADIANS(D10426))*COS(RADIANS(PARAMETERS!$D$8))*SIN(RADIANS(PARAMETERS!$D$9-C10426)/2)*SIN(RADIANS(PARAMETERS!$D$9-C10426)/2))))*2*3958.756</f>
        <v>1057.7359701413334</v>
      </c>
      <c r="F10426">
        <v>115.72480773926</v>
      </c>
      <c r="G10426">
        <v>151.18202209473</v>
      </c>
      <c r="H10426">
        <v>187.60322570801</v>
      </c>
      <c r="I10426">
        <v>212.32666015625</v>
      </c>
      <c r="J10426">
        <v>240.30914306641</v>
      </c>
      <c r="K10426" s="6">
        <f>IFERROR(EXP(TREND(LN($F$1:$J$1),LN(F10426:J10426),LN(Calculations!$B$3))),0)</f>
        <v>8.3691945391220508E-3</v>
      </c>
    </row>
    <row r="10427" spans="1:11" x14ac:dyDescent="0.35">
      <c r="A10427">
        <v>10424</v>
      </c>
      <c r="B10427" t="str">
        <f t="shared" si="162"/>
        <v>28-51</v>
      </c>
      <c r="C10427">
        <v>-51.122365922039997</v>
      </c>
      <c r="D10427">
        <v>27.753007144794999</v>
      </c>
      <c r="E10427">
        <f>ASIN(SQRT((SIN(RADIANS(PARAMETERS!$D$8-D10427)/2)*SIN(RADIANS(PARAMETERS!$D$8-D10427)/2))+(COS(RADIANS(D10427))*COS(RADIANS(PARAMETERS!$D$8))*SIN(RADIANS(PARAMETERS!$D$9-C10427)/2)*SIN(RADIANS(PARAMETERS!$D$9-C10427)/2))))*2*3958.756</f>
        <v>1047.5308105822119</v>
      </c>
      <c r="F10427">
        <v>117.27393341064</v>
      </c>
      <c r="G10427">
        <v>153.33795166016</v>
      </c>
      <c r="H10427">
        <v>188.98083496094</v>
      </c>
      <c r="I10427">
        <v>213.98373413086</v>
      </c>
      <c r="J10427">
        <v>242.29545593262</v>
      </c>
      <c r="K10427" s="6">
        <f>IFERROR(EXP(TREND(LN($F$1:$J$1),LN(F10427:J10427),LN(Calculations!$B$3))),0)</f>
        <v>8.7819912852203225E-3</v>
      </c>
    </row>
    <row r="10428" spans="1:11" x14ac:dyDescent="0.35">
      <c r="A10428">
        <v>10425</v>
      </c>
      <c r="B10428" t="str">
        <f t="shared" si="162"/>
        <v>28-51.5</v>
      </c>
      <c r="C10428">
        <v>-51.393687256941</v>
      </c>
      <c r="D10428">
        <v>27.753007144794999</v>
      </c>
      <c r="E10428">
        <f>ASIN(SQRT((SIN(RADIANS(PARAMETERS!$D$8-D10428)/2)*SIN(RADIANS(PARAMETERS!$D$8-D10428)/2))+(COS(RADIANS(D10428))*COS(RADIANS(PARAMETERS!$D$8))*SIN(RADIANS(PARAMETERS!$D$9-C10428)/2)*SIN(RADIANS(PARAMETERS!$D$9-C10428)/2))))*2*3958.756</f>
        <v>1037.5159369802616</v>
      </c>
      <c r="F10428">
        <v>118.80277252197</v>
      </c>
      <c r="G10428">
        <v>155.40997314453</v>
      </c>
      <c r="H10428">
        <v>190.29864501953</v>
      </c>
      <c r="I10428">
        <v>215.55465698242</v>
      </c>
      <c r="J10428">
        <v>244.16337585449</v>
      </c>
      <c r="K10428" s="6">
        <f>IFERROR(EXP(TREND(LN($F$1:$J$1),LN(F10428:J10428),LN(Calculations!$B$3))),0)</f>
        <v>9.2049295064835588E-3</v>
      </c>
    </row>
    <row r="10429" spans="1:11" x14ac:dyDescent="0.35">
      <c r="A10429">
        <v>10426</v>
      </c>
      <c r="B10429" t="str">
        <f t="shared" si="162"/>
        <v>28-51.5</v>
      </c>
      <c r="C10429">
        <v>-51.665008591842003</v>
      </c>
      <c r="D10429">
        <v>27.753007144794999</v>
      </c>
      <c r="E10429">
        <f>ASIN(SQRT((SIN(RADIANS(PARAMETERS!$D$8-D10429)/2)*SIN(RADIANS(PARAMETERS!$D$8-D10429)/2))+(COS(RADIANS(D10429))*COS(RADIANS(PARAMETERS!$D$8))*SIN(RADIANS(PARAMETERS!$D$9-C10429)/2)*SIN(RADIANS(PARAMETERS!$D$9-C10429)/2))))*2*3958.756</f>
        <v>1027.6969440591984</v>
      </c>
      <c r="F10429">
        <v>120.33041381836</v>
      </c>
      <c r="G10429">
        <v>157.40385437012</v>
      </c>
      <c r="H10429">
        <v>191.58729553223</v>
      </c>
      <c r="I10429">
        <v>217.08688354492</v>
      </c>
      <c r="J10429">
        <v>245.98112487793</v>
      </c>
      <c r="K10429" s="6">
        <f>IFERROR(EXP(TREND(LN($F$1:$J$1),LN(F10429:J10429),LN(Calculations!$B$3))),0)</f>
        <v>9.6436758897166588E-3</v>
      </c>
    </row>
    <row r="10430" spans="1:11" x14ac:dyDescent="0.35">
      <c r="A10430">
        <v>10427</v>
      </c>
      <c r="B10430" t="str">
        <f t="shared" si="162"/>
        <v>28-52</v>
      </c>
      <c r="C10430">
        <v>-51.936329926742999</v>
      </c>
      <c r="D10430">
        <v>27.753007144794999</v>
      </c>
      <c r="E10430">
        <f>ASIN(SQRT((SIN(RADIANS(PARAMETERS!$D$8-D10430)/2)*SIN(RADIANS(PARAMETERS!$D$8-D10430)/2))+(COS(RADIANS(D10430))*COS(RADIANS(PARAMETERS!$D$8))*SIN(RADIANS(PARAMETERS!$D$9-C10430)/2)*SIN(RADIANS(PARAMETERS!$D$9-C10430)/2))))*2*3958.756</f>
        <v>1018.0795304920448</v>
      </c>
      <c r="F10430">
        <v>121.883644104</v>
      </c>
      <c r="G10430">
        <v>159.33883666992</v>
      </c>
      <c r="H10430">
        <v>192.89091491699</v>
      </c>
      <c r="I10430">
        <v>218.6457824707</v>
      </c>
      <c r="J10430">
        <v>247.84022521973</v>
      </c>
      <c r="K10430" s="6">
        <f>IFERROR(EXP(TREND(LN($F$1:$J$1),LN(F10430:J10430),LN(Calculations!$B$3))),0)</f>
        <v>1.0107796935865252E-2</v>
      </c>
    </row>
    <row r="10431" spans="1:11" x14ac:dyDescent="0.35">
      <c r="A10431">
        <v>10428</v>
      </c>
      <c r="B10431" t="str">
        <f t="shared" si="162"/>
        <v>28-52</v>
      </c>
      <c r="C10431">
        <v>-52.207651261644003</v>
      </c>
      <c r="D10431">
        <v>27.753007144794999</v>
      </c>
      <c r="E10431">
        <f>ASIN(SQRT((SIN(RADIANS(PARAMETERS!$D$8-D10431)/2)*SIN(RADIANS(PARAMETERS!$D$8-D10431)/2))+(COS(RADIANS(D10431))*COS(RADIANS(PARAMETERS!$D$8))*SIN(RADIANS(PARAMETERS!$D$9-C10431)/2)*SIN(RADIANS(PARAMETERS!$D$9-C10431)/2))))*2*3958.756</f>
        <v>1008.6694927318107</v>
      </c>
      <c r="F10431">
        <v>123.38426971436</v>
      </c>
      <c r="G10431">
        <v>161.13929748535</v>
      </c>
      <c r="H10431">
        <v>194.1007232666</v>
      </c>
      <c r="I10431">
        <v>220.06773376465</v>
      </c>
      <c r="J10431">
        <v>249.50952148438</v>
      </c>
      <c r="K10431" s="6">
        <f>IFERROR(EXP(TREND(LN($F$1:$J$1),LN(F10431:J10431),LN(Calculations!$B$3))),0)</f>
        <v>1.0571704314814511E-2</v>
      </c>
    </row>
    <row r="10432" spans="1:11" x14ac:dyDescent="0.35">
      <c r="A10432">
        <v>10429</v>
      </c>
      <c r="B10432" t="str">
        <f t="shared" si="162"/>
        <v>28-52.5</v>
      </c>
      <c r="C10432">
        <v>-52.478972596544999</v>
      </c>
      <c r="D10432">
        <v>27.753007144794999</v>
      </c>
      <c r="E10432">
        <f>ASIN(SQRT((SIN(RADIANS(PARAMETERS!$D$8-D10432)/2)*SIN(RADIANS(PARAMETERS!$D$8-D10432)/2))+(COS(RADIANS(D10432))*COS(RADIANS(PARAMETERS!$D$8))*SIN(RADIANS(PARAMETERS!$D$9-C10432)/2)*SIN(RADIANS(PARAMETERS!$D$9-C10432)/2))))*2*3958.756</f>
        <v>999.47271785608564</v>
      </c>
      <c r="F10432">
        <v>124.85475921631</v>
      </c>
      <c r="G10432">
        <v>162.82473754883</v>
      </c>
      <c r="H10432">
        <v>195.2576751709</v>
      </c>
      <c r="I10432">
        <v>221.42375183105</v>
      </c>
      <c r="J10432">
        <v>251.09732055664</v>
      </c>
      <c r="K10432" s="6">
        <f>IFERROR(EXP(TREND(LN($F$1:$J$1),LN(F10432:J10432),LN(Calculations!$B$3))),0)</f>
        <v>1.104272047287581E-2</v>
      </c>
    </row>
    <row r="10433" spans="1:11" x14ac:dyDescent="0.35">
      <c r="A10433">
        <v>10430</v>
      </c>
      <c r="B10433" t="str">
        <f t="shared" si="162"/>
        <v>28-53</v>
      </c>
      <c r="C10433">
        <v>-52.750293931446002</v>
      </c>
      <c r="D10433">
        <v>27.753007144794999</v>
      </c>
      <c r="E10433">
        <f>ASIN(SQRT((SIN(RADIANS(PARAMETERS!$D$8-D10433)/2)*SIN(RADIANS(PARAMETERS!$D$8-D10433)/2))+(COS(RADIANS(D10433))*COS(RADIANS(PARAMETERS!$D$8))*SIN(RADIANS(PARAMETERS!$D$9-C10433)/2)*SIN(RADIANS(PARAMETERS!$D$9-C10433)/2))))*2*3958.756</f>
        <v>990.4951753703383</v>
      </c>
      <c r="F10433">
        <v>126.31028747559</v>
      </c>
      <c r="G10433">
        <v>164.39491271973</v>
      </c>
      <c r="H10433">
        <v>196.39495849609</v>
      </c>
      <c r="I10433">
        <v>222.76931762695</v>
      </c>
      <c r="J10433">
        <v>252.68678283691</v>
      </c>
      <c r="K10433" s="6">
        <f>IFERROR(EXP(TREND(LN($F$1:$J$1),LN(F10433:J10433),LN(Calculations!$B$3))),0)</f>
        <v>1.1525347281056838E-2</v>
      </c>
    </row>
    <row r="10434" spans="1:11" x14ac:dyDescent="0.35">
      <c r="A10434">
        <v>10431</v>
      </c>
      <c r="B10434" t="str">
        <f t="shared" si="162"/>
        <v>28-53</v>
      </c>
      <c r="C10434">
        <v>-53.021615266346998</v>
      </c>
      <c r="D10434">
        <v>27.753007144794999</v>
      </c>
      <c r="E10434">
        <f>ASIN(SQRT((SIN(RADIANS(PARAMETERS!$D$8-D10434)/2)*SIN(RADIANS(PARAMETERS!$D$8-D10434)/2))+(COS(RADIANS(D10434))*COS(RADIANS(PARAMETERS!$D$8))*SIN(RADIANS(PARAMETERS!$D$9-C10434)/2)*SIN(RADIANS(PARAMETERS!$D$9-C10434)/2))))*2*3958.756</f>
        <v>981.74290791889064</v>
      </c>
      <c r="F10434">
        <v>127.6809387207</v>
      </c>
      <c r="G10434">
        <v>165.7781829834</v>
      </c>
      <c r="H10434">
        <v>197.42279052734</v>
      </c>
      <c r="I10434">
        <v>223.97023010254</v>
      </c>
      <c r="J10434">
        <v>254.08892822266</v>
      </c>
      <c r="K10434" s="6">
        <f>IFERROR(EXP(TREND(LN($F$1:$J$1),LN(F10434:J10434),LN(Calculations!$B$3))),0)</f>
        <v>1.1991983840669043E-2</v>
      </c>
    </row>
    <row r="10435" spans="1:11" x14ac:dyDescent="0.35">
      <c r="A10435">
        <v>10432</v>
      </c>
      <c r="B10435" t="str">
        <f t="shared" si="162"/>
        <v>28-53.5</v>
      </c>
      <c r="C10435">
        <v>-53.292936601248002</v>
      </c>
      <c r="D10435">
        <v>27.753007144794999</v>
      </c>
      <c r="E10435">
        <f>ASIN(SQRT((SIN(RADIANS(PARAMETERS!$D$8-D10435)/2)*SIN(RADIANS(PARAMETERS!$D$8-D10435)/2))+(COS(RADIANS(D10435))*COS(RADIANS(PARAMETERS!$D$8))*SIN(RADIANS(PARAMETERS!$D$9-C10435)/2)*SIN(RADIANS(PARAMETERS!$D$9-C10435)/2))))*2*3958.756</f>
        <v>973.22202085805964</v>
      </c>
      <c r="F10435">
        <v>129.02348327637</v>
      </c>
      <c r="G10435">
        <v>167.04393005371</v>
      </c>
      <c r="H10435">
        <v>198.42924499512</v>
      </c>
      <c r="I10435">
        <v>225.15895080566</v>
      </c>
      <c r="J10435">
        <v>255.49092102051</v>
      </c>
      <c r="K10435" s="6">
        <f>IFERROR(EXP(TREND(LN($F$1:$J$1),LN(F10435:J10435),LN(Calculations!$B$3))),0)</f>
        <v>1.2463315388015745E-2</v>
      </c>
    </row>
    <row r="10436" spans="1:11" x14ac:dyDescent="0.35">
      <c r="A10436">
        <v>10433</v>
      </c>
      <c r="B10436" t="str">
        <f t="shared" si="162"/>
        <v>28-53.5</v>
      </c>
      <c r="C10436">
        <v>-53.564257936148998</v>
      </c>
      <c r="D10436">
        <v>27.753007144794999</v>
      </c>
      <c r="E10436">
        <f>ASIN(SQRT((SIN(RADIANS(PARAMETERS!$D$8-D10436)/2)*SIN(RADIANS(PARAMETERS!$D$8-D10436)/2))+(COS(RADIANS(D10436))*COS(RADIANS(PARAMETERS!$D$8))*SIN(RADIANS(PARAMETERS!$D$9-C10436)/2)*SIN(RADIANS(PARAMETERS!$D$9-C10436)/2))))*2*3958.756</f>
        <v>964.93867065304289</v>
      </c>
      <c r="F10436">
        <v>130.36198425293</v>
      </c>
      <c r="G10436">
        <v>168.20388793945</v>
      </c>
      <c r="H10436">
        <v>199.45159912109</v>
      </c>
      <c r="I10436">
        <v>226.38844299316</v>
      </c>
      <c r="J10436">
        <v>256.96496582031</v>
      </c>
      <c r="K10436" s="6">
        <f>IFERROR(EXP(TREND(LN($F$1:$J$1),LN(F10436:J10436),LN(Calculations!$B$3))),0)</f>
        <v>1.2946711970638869E-2</v>
      </c>
    </row>
    <row r="10437" spans="1:11" x14ac:dyDescent="0.35">
      <c r="A10437">
        <v>10434</v>
      </c>
      <c r="B10437" t="str">
        <f t="shared" ref="B10437:B10500" si="163">MROUND(D10437,1)&amp;MROUND(C10437,-0.5)</f>
        <v>28-54</v>
      </c>
      <c r="C10437">
        <v>-53.835579271050001</v>
      </c>
      <c r="D10437">
        <v>27.753007144794999</v>
      </c>
      <c r="E10437">
        <f>ASIN(SQRT((SIN(RADIANS(PARAMETERS!$D$8-D10437)/2)*SIN(RADIANS(PARAMETERS!$D$8-D10437)/2))+(COS(RADIANS(D10437))*COS(RADIANS(PARAMETERS!$D$8))*SIN(RADIANS(PARAMETERS!$D$9-C10437)/2)*SIN(RADIANS(PARAMETERS!$D$9-C10437)/2))))*2*3958.756</f>
        <v>956.89905206878302</v>
      </c>
      <c r="F10437">
        <v>131.63659667969</v>
      </c>
      <c r="G10437">
        <v>169.18821716309</v>
      </c>
      <c r="H10437">
        <v>200.39685058594</v>
      </c>
      <c r="I10437">
        <v>227.51226806641</v>
      </c>
      <c r="J10437">
        <v>258.29852294922</v>
      </c>
      <c r="K10437" s="6">
        <f>IFERROR(EXP(TREND(LN($F$1:$J$1),LN(F10437:J10437),LN(Calculations!$B$3))),0)</f>
        <v>1.3414209796878363E-2</v>
      </c>
    </row>
    <row r="10438" spans="1:11" x14ac:dyDescent="0.35">
      <c r="A10438">
        <v>10435</v>
      </c>
      <c r="B10438" t="str">
        <f t="shared" si="163"/>
        <v>28-54</v>
      </c>
      <c r="C10438">
        <v>-54.106900605950997</v>
      </c>
      <c r="D10438">
        <v>27.753007144794999</v>
      </c>
      <c r="E10438">
        <f>ASIN(SQRT((SIN(RADIANS(PARAMETERS!$D$8-D10438)/2)*SIN(RADIANS(PARAMETERS!$D$8-D10438)/2))+(COS(RADIANS(D10438))*COS(RADIANS(PARAMETERS!$D$8))*SIN(RADIANS(PARAMETERS!$D$9-C10438)/2)*SIN(RADIANS(PARAMETERS!$D$9-C10438)/2))))*2*3958.756</f>
        <v>949.10938413545568</v>
      </c>
      <c r="F10438">
        <v>132.9446105957</v>
      </c>
      <c r="G10438">
        <v>170.12530517578</v>
      </c>
      <c r="H10438">
        <v>201.39294433594</v>
      </c>
      <c r="I10438">
        <v>228.70956420898</v>
      </c>
      <c r="J10438">
        <v>259.73333740234</v>
      </c>
      <c r="K10438" s="6">
        <f>IFERROR(EXP(TREND(LN($F$1:$J$1),LN(F10438:J10438),LN(Calculations!$B$3))),0)</f>
        <v>1.3907773302563339E-2</v>
      </c>
    </row>
    <row r="10439" spans="1:11" x14ac:dyDescent="0.35">
      <c r="A10439">
        <v>10436</v>
      </c>
      <c r="B10439" t="str">
        <f t="shared" si="163"/>
        <v>28-54.5</v>
      </c>
      <c r="C10439">
        <v>-54.378221940852001</v>
      </c>
      <c r="D10439">
        <v>27.753007144794999</v>
      </c>
      <c r="E10439">
        <f>ASIN(SQRT((SIN(RADIANS(PARAMETERS!$D$8-D10439)/2)*SIN(RADIANS(PARAMETERS!$D$8-D10439)/2))+(COS(RADIANS(D10439))*COS(RADIANS(PARAMETERS!$D$8))*SIN(RADIANS(PARAMETERS!$D$9-C10439)/2)*SIN(RADIANS(PARAMETERS!$D$9-C10439)/2))))*2*3958.756</f>
        <v>941.57589488135523</v>
      </c>
      <c r="F10439">
        <v>134.31622314453</v>
      </c>
      <c r="G10439">
        <v>171.03802490234</v>
      </c>
      <c r="H10439">
        <v>202.47756958008</v>
      </c>
      <c r="I10439">
        <v>230.03004455566</v>
      </c>
      <c r="J10439">
        <v>261.33395385742</v>
      </c>
      <c r="K10439" s="6">
        <f>IFERROR(EXP(TREND(LN($F$1:$J$1),LN(F10439:J10439),LN(Calculations!$B$3))),0)</f>
        <v>1.4440729320224298E-2</v>
      </c>
    </row>
    <row r="10440" spans="1:11" x14ac:dyDescent="0.35">
      <c r="A10440">
        <v>10437</v>
      </c>
      <c r="B10440" t="str">
        <f t="shared" si="163"/>
        <v>28-54.5</v>
      </c>
      <c r="C10440">
        <v>-54.649543275752997</v>
      </c>
      <c r="D10440">
        <v>27.753007144794999</v>
      </c>
      <c r="E10440">
        <f>ASIN(SQRT((SIN(RADIANS(PARAMETERS!$D$8-D10440)/2)*SIN(RADIANS(PARAMETERS!$D$8-D10440)/2))+(COS(RADIANS(D10440))*COS(RADIANS(PARAMETERS!$D$8))*SIN(RADIANS(PARAMETERS!$D$9-C10440)/2)*SIN(RADIANS(PARAMETERS!$D$9-C10440)/2))))*2*3958.756</f>
        <v>934.30480483989527</v>
      </c>
      <c r="F10440">
        <v>135.63087463379</v>
      </c>
      <c r="G10440">
        <v>171.8500213623</v>
      </c>
      <c r="H10440">
        <v>203.49192810059</v>
      </c>
      <c r="I10440">
        <v>231.24644470215</v>
      </c>
      <c r="J10440">
        <v>262.78884887695</v>
      </c>
      <c r="K10440" s="6">
        <f>IFERROR(EXP(TREND(LN($F$1:$J$1),LN(F10440:J10440),LN(Calculations!$B$3))),0)</f>
        <v>1.4964134986666992E-2</v>
      </c>
    </row>
    <row r="10441" spans="1:11" x14ac:dyDescent="0.35">
      <c r="A10441">
        <v>10438</v>
      </c>
      <c r="B10441" t="str">
        <f t="shared" si="163"/>
        <v>28-55</v>
      </c>
      <c r="C10441">
        <v>-54.920864610654</v>
      </c>
      <c r="D10441">
        <v>27.753007144794999</v>
      </c>
      <c r="E10441">
        <f>ASIN(SQRT((SIN(RADIANS(PARAMETERS!$D$8-D10441)/2)*SIN(RADIANS(PARAMETERS!$D$8-D10441)/2))+(COS(RADIANS(D10441))*COS(RADIANS(PARAMETERS!$D$8))*SIN(RADIANS(PARAMETERS!$D$9-C10441)/2)*SIN(RADIANS(PARAMETERS!$D$9-C10441)/2))))*2*3958.756</f>
        <v>927.30230935308975</v>
      </c>
      <c r="F10441">
        <v>136.99917602539</v>
      </c>
      <c r="G10441">
        <v>172.69261169434</v>
      </c>
      <c r="H10441">
        <v>204.58876037598</v>
      </c>
      <c r="I10441">
        <v>232.57833862305</v>
      </c>
      <c r="J10441">
        <v>264.39984130859</v>
      </c>
      <c r="K10441" s="6">
        <f>IFERROR(EXP(TREND(LN($F$1:$J$1),LN(F10441:J10441),LN(Calculations!$B$3))),0)</f>
        <v>1.5530545050575063E-2</v>
      </c>
    </row>
    <row r="10442" spans="1:11" x14ac:dyDescent="0.35">
      <c r="A10442">
        <v>10439</v>
      </c>
      <c r="B10442" t="str">
        <f t="shared" si="163"/>
        <v>28-55</v>
      </c>
      <c r="C10442">
        <v>-55.192185945555003</v>
      </c>
      <c r="D10442">
        <v>27.753007144794999</v>
      </c>
      <c r="E10442">
        <f>ASIN(SQRT((SIN(RADIANS(PARAMETERS!$D$8-D10442)/2)*SIN(RADIANS(PARAMETERS!$D$8-D10442)/2))+(COS(RADIANS(D10442))*COS(RADIANS(PARAMETERS!$D$8))*SIN(RADIANS(PARAMETERS!$D$9-C10442)/2)*SIN(RADIANS(PARAMETERS!$D$9-C10442)/2))))*2*3958.756</f>
        <v>920.57455971121976</v>
      </c>
      <c r="F10442">
        <v>138.44412231445</v>
      </c>
      <c r="G10442">
        <v>173.60151672363</v>
      </c>
      <c r="H10442">
        <v>205.79476928711</v>
      </c>
      <c r="I10442">
        <v>234.06088256836</v>
      </c>
      <c r="J10442">
        <v>266.21246337891</v>
      </c>
      <c r="K10442" s="6">
        <f>IFERROR(EXP(TREND(LN($F$1:$J$1),LN(F10442:J10442),LN(Calculations!$B$3))),0)</f>
        <v>1.6155022253721122E-2</v>
      </c>
    </row>
    <row r="10443" spans="1:11" x14ac:dyDescent="0.35">
      <c r="A10443">
        <v>10440</v>
      </c>
      <c r="B10443" t="str">
        <f t="shared" si="163"/>
        <v>28-55.5</v>
      </c>
      <c r="C10443">
        <v>-55.463507280456</v>
      </c>
      <c r="D10443">
        <v>27.753007144794999</v>
      </c>
      <c r="E10443">
        <f>ASIN(SQRT((SIN(RADIANS(PARAMETERS!$D$8-D10443)/2)*SIN(RADIANS(PARAMETERS!$D$8-D10443)/2))+(COS(RADIANS(D10443))*COS(RADIANS(PARAMETERS!$D$8))*SIN(RADIANS(PARAMETERS!$D$9-C10443)/2)*SIN(RADIANS(PARAMETERS!$D$9-C10443)/2))))*2*3958.756</f>
        <v>914.12764318722157</v>
      </c>
      <c r="F10443">
        <v>139.83894348145</v>
      </c>
      <c r="G10443">
        <v>174.48188781738</v>
      </c>
      <c r="H10443">
        <v>206.94075012207</v>
      </c>
      <c r="I10443">
        <v>235.45254516602</v>
      </c>
      <c r="J10443">
        <v>267.89590454102</v>
      </c>
      <c r="K10443" s="6">
        <f>IFERROR(EXP(TREND(LN($F$1:$J$1),LN(F10443:J10443),LN(Calculations!$B$3))),0)</f>
        <v>1.678193422535423E-2</v>
      </c>
    </row>
    <row r="10444" spans="1:11" x14ac:dyDescent="0.35">
      <c r="A10444">
        <v>10441</v>
      </c>
      <c r="B10444" t="str">
        <f t="shared" si="163"/>
        <v>28-55.5</v>
      </c>
      <c r="C10444">
        <v>-55.734828615357003</v>
      </c>
      <c r="D10444">
        <v>27.753007144794999</v>
      </c>
      <c r="E10444">
        <f>ASIN(SQRT((SIN(RADIANS(PARAMETERS!$D$8-D10444)/2)*SIN(RADIANS(PARAMETERS!$D$8-D10444)/2))+(COS(RADIANS(D10444))*COS(RADIANS(PARAMETERS!$D$8))*SIN(RADIANS(PARAMETERS!$D$9-C10444)/2)*SIN(RADIANS(PARAMETERS!$D$9-C10444)/2))))*2*3958.756</f>
        <v>907.96756204445865</v>
      </c>
      <c r="F10444">
        <v>141.28280639648</v>
      </c>
      <c r="G10444">
        <v>175.40553283691</v>
      </c>
      <c r="H10444">
        <v>208.16159057617</v>
      </c>
      <c r="I10444">
        <v>236.9496307373</v>
      </c>
      <c r="J10444">
        <v>269.72232055664</v>
      </c>
      <c r="K10444" s="6">
        <f>IFERROR(EXP(TREND(LN($F$1:$J$1),LN(F10444:J10444),LN(Calculations!$B$3))),0)</f>
        <v>1.7457384243462101E-2</v>
      </c>
    </row>
    <row r="10445" spans="1:11" x14ac:dyDescent="0.35">
      <c r="A10445">
        <v>10442</v>
      </c>
      <c r="B10445" t="str">
        <f t="shared" si="163"/>
        <v>28-56</v>
      </c>
      <c r="C10445">
        <v>-56.006149950257999</v>
      </c>
      <c r="D10445">
        <v>27.753007144794999</v>
      </c>
      <c r="E10445">
        <f>ASIN(SQRT((SIN(RADIANS(PARAMETERS!$D$8-D10445)/2)*SIN(RADIANS(PARAMETERS!$D$8-D10445)/2))+(COS(RADIANS(D10445))*COS(RADIANS(PARAMETERS!$D$8))*SIN(RADIANS(PARAMETERS!$D$9-C10445)/2)*SIN(RADIANS(PARAMETERS!$D$9-C10445)/2))))*2*3958.756</f>
        <v>902.10021161768145</v>
      </c>
      <c r="F10445">
        <v>142.78788757324</v>
      </c>
      <c r="G10445">
        <v>176.38043212891</v>
      </c>
      <c r="H10445">
        <v>209.46543884277</v>
      </c>
      <c r="I10445">
        <v>238.56034851074</v>
      </c>
      <c r="J10445">
        <v>271.69998168945</v>
      </c>
      <c r="K10445" s="6">
        <f>IFERROR(EXP(TREND(LN($F$1:$J$1),LN(F10445:J10445),LN(Calculations!$B$3))),0)</f>
        <v>1.8190071889689758E-2</v>
      </c>
    </row>
    <row r="10446" spans="1:11" x14ac:dyDescent="0.35">
      <c r="A10446">
        <v>10443</v>
      </c>
      <c r="B10446" t="str">
        <f t="shared" si="163"/>
        <v>28-56.5</v>
      </c>
      <c r="C10446">
        <v>-56.277471285159002</v>
      </c>
      <c r="D10446">
        <v>27.753007144794999</v>
      </c>
      <c r="E10446">
        <f>ASIN(SQRT((SIN(RADIANS(PARAMETERS!$D$8-D10446)/2)*SIN(RADIANS(PARAMETERS!$D$8-D10446)/2))+(COS(RADIANS(D10446))*COS(RADIANS(PARAMETERS!$D$8))*SIN(RADIANS(PARAMETERS!$D$9-C10446)/2)*SIN(RADIANS(PARAMETERS!$D$9-C10446)/2))))*2*3958.756</f>
        <v>896.53135758875749</v>
      </c>
      <c r="F10446">
        <v>144.24917602539</v>
      </c>
      <c r="G10446">
        <v>177.32473754883</v>
      </c>
      <c r="H10446">
        <v>210.70301818848</v>
      </c>
      <c r="I10446">
        <v>240.06983947754</v>
      </c>
      <c r="J10446">
        <v>273.53298950195</v>
      </c>
      <c r="K10446" s="6">
        <f>IFERROR(EXP(TREND(LN($F$1:$J$1),LN(F10446:J10446),LN(Calculations!$B$3))),0)</f>
        <v>1.8930215863576457E-2</v>
      </c>
    </row>
    <row r="10447" spans="1:11" x14ac:dyDescent="0.35">
      <c r="A10447">
        <v>10444</v>
      </c>
      <c r="B10447" t="str">
        <f t="shared" si="163"/>
        <v>28-56.5</v>
      </c>
      <c r="C10447">
        <v>-56.548792620059999</v>
      </c>
      <c r="D10447">
        <v>27.753007144794999</v>
      </c>
      <c r="E10447">
        <f>ASIN(SQRT((SIN(RADIANS(PARAMETERS!$D$8-D10447)/2)*SIN(RADIANS(PARAMETERS!$D$8-D10447)/2))+(COS(RADIANS(D10447))*COS(RADIANS(PARAMETERS!$D$8))*SIN(RADIANS(PARAMETERS!$D$9-C10447)/2)*SIN(RADIANS(PARAMETERS!$D$9-C10447)/2))))*2*3958.756</f>
        <v>891.26661260074968</v>
      </c>
      <c r="F10447">
        <v>145.75453186035</v>
      </c>
      <c r="G10447">
        <v>178.29766845703</v>
      </c>
      <c r="H10447">
        <v>211.98495483398</v>
      </c>
      <c r="I10447">
        <v>241.63876342773</v>
      </c>
      <c r="J10447">
        <v>275.44387817383</v>
      </c>
      <c r="K10447" s="6">
        <f>IFERROR(EXP(TREND(LN($F$1:$J$1),LN(F10447:J10447),LN(Calculations!$B$3))),0)</f>
        <v>1.9721802342113431E-2</v>
      </c>
    </row>
    <row r="10448" spans="1:11" x14ac:dyDescent="0.35">
      <c r="A10448">
        <v>10445</v>
      </c>
      <c r="B10448" t="str">
        <f t="shared" si="163"/>
        <v>28-57</v>
      </c>
      <c r="C10448">
        <v>-56.820113954961002</v>
      </c>
      <c r="D10448">
        <v>27.753007144794999</v>
      </c>
      <c r="E10448">
        <f>ASIN(SQRT((SIN(RADIANS(PARAMETERS!$D$8-D10448)/2)*SIN(RADIANS(PARAMETERS!$D$8-D10448)/2))+(COS(RADIANS(D10448))*COS(RADIANS(PARAMETERS!$D$8))*SIN(RADIANS(PARAMETERS!$D$9-C10448)/2)*SIN(RADIANS(PARAMETERS!$D$9-C10448)/2))))*2*3958.756</f>
        <v>886.31141237561451</v>
      </c>
      <c r="F10448">
        <v>147.30508422852</v>
      </c>
      <c r="G10448">
        <v>179.29849243164</v>
      </c>
      <c r="H10448">
        <v>213.30659484863</v>
      </c>
      <c r="I10448">
        <v>243.25872802734</v>
      </c>
      <c r="J10448">
        <v>277.41967773438</v>
      </c>
      <c r="K10448" s="6">
        <f>IFERROR(EXP(TREND(LN($F$1:$J$1),LN(F10448:J10448),LN(Calculations!$B$3))),0)</f>
        <v>2.0568772958443435E-2</v>
      </c>
    </row>
    <row r="10449" spans="1:11" x14ac:dyDescent="0.35">
      <c r="A10449">
        <v>10446</v>
      </c>
      <c r="B10449" t="str">
        <f t="shared" si="163"/>
        <v>28-57</v>
      </c>
      <c r="C10449">
        <v>-57.091435289861998</v>
      </c>
      <c r="D10449">
        <v>27.753007144794999</v>
      </c>
      <c r="E10449">
        <f>ASIN(SQRT((SIN(RADIANS(PARAMETERS!$D$8-D10449)/2)*SIN(RADIANS(PARAMETERS!$D$8-D10449)/2))+(COS(RADIANS(D10449))*COS(RADIANS(PARAMETERS!$D$8))*SIN(RADIANS(PARAMETERS!$D$9-C10449)/2)*SIN(RADIANS(PARAMETERS!$D$9-C10449)/2))))*2*3958.756</f>
        <v>881.6709915216486</v>
      </c>
      <c r="F10449">
        <v>148.82385253906</v>
      </c>
      <c r="G10449">
        <v>180.26875305176</v>
      </c>
      <c r="H10449">
        <v>214.56567382813</v>
      </c>
      <c r="I10449">
        <v>244.78500366211</v>
      </c>
      <c r="J10449">
        <v>279.26330566406</v>
      </c>
      <c r="K10449" s="6">
        <f>IFERROR(EXP(TREND(LN($F$1:$J$1),LN(F10449:J10449),LN(Calculations!$B$3))),0)</f>
        <v>2.1432451829146357E-2</v>
      </c>
    </row>
    <row r="10450" spans="1:11" x14ac:dyDescent="0.35">
      <c r="A10450">
        <v>10447</v>
      </c>
      <c r="B10450" t="str">
        <f t="shared" si="163"/>
        <v>28-57.5</v>
      </c>
      <c r="C10450">
        <v>-57.362756624763001</v>
      </c>
      <c r="D10450">
        <v>27.753007144794999</v>
      </c>
      <c r="E10450">
        <f>ASIN(SQRT((SIN(RADIANS(PARAMETERS!$D$8-D10450)/2)*SIN(RADIANS(PARAMETERS!$D$8-D10450)/2))+(COS(RADIANS(D10450))*COS(RADIANS(PARAMETERS!$D$8))*SIN(RADIANS(PARAMETERS!$D$9-C10450)/2)*SIN(RADIANS(PARAMETERS!$D$9-C10450)/2))))*2*3958.756</f>
        <v>877.35035923618966</v>
      </c>
      <c r="F10450">
        <v>150.38903808594</v>
      </c>
      <c r="G10450">
        <v>181.26155090332</v>
      </c>
      <c r="H10450">
        <v>215.86819458008</v>
      </c>
      <c r="I10450">
        <v>246.37521362305</v>
      </c>
      <c r="J10450">
        <v>281.19641113281</v>
      </c>
      <c r="K10450" s="6">
        <f>IFERROR(EXP(TREND(LN($F$1:$J$1),LN(F10450:J10450),LN(Calculations!$B$3))),0)</f>
        <v>2.235460807945917E-2</v>
      </c>
    </row>
    <row r="10451" spans="1:11" x14ac:dyDescent="0.35">
      <c r="A10451">
        <v>10448</v>
      </c>
      <c r="B10451" t="str">
        <f t="shared" si="163"/>
        <v>28-57.5</v>
      </c>
      <c r="C10451">
        <v>-57.634077959663998</v>
      </c>
      <c r="D10451">
        <v>27.753007144794999</v>
      </c>
      <c r="E10451">
        <f>ASIN(SQRT((SIN(RADIANS(PARAMETERS!$D$8-D10451)/2)*SIN(RADIANS(PARAMETERS!$D$8-D10451)/2))+(COS(RADIANS(D10451))*COS(RADIANS(PARAMETERS!$D$8))*SIN(RADIANS(PARAMETERS!$D$9-C10451)/2)*SIN(RADIANS(PARAMETERS!$D$9-C10451)/2))))*2*3958.756</f>
        <v>873.35427512637182</v>
      </c>
      <c r="F10451">
        <v>151.98411560059</v>
      </c>
      <c r="G10451">
        <v>182.26449584961</v>
      </c>
      <c r="H10451">
        <v>217.1908416748</v>
      </c>
      <c r="I10451">
        <v>247.99554443359</v>
      </c>
      <c r="J10451">
        <v>283.17221069336</v>
      </c>
      <c r="K10451" s="6">
        <f>IFERROR(EXP(TREND(LN($F$1:$J$1),LN(F10451:J10451),LN(Calculations!$B$3))),0)</f>
        <v>2.3329132898768208E-2</v>
      </c>
    </row>
    <row r="10452" spans="1:11" x14ac:dyDescent="0.35">
      <c r="A10452">
        <v>10449</v>
      </c>
      <c r="B10452" t="str">
        <f t="shared" si="163"/>
        <v>28-58</v>
      </c>
      <c r="C10452">
        <v>-57.905399294565001</v>
      </c>
      <c r="D10452">
        <v>27.753007144794999</v>
      </c>
      <c r="E10452">
        <f>ASIN(SQRT((SIN(RADIANS(PARAMETERS!$D$8-D10452)/2)*SIN(RADIANS(PARAMETERS!$D$8-D10452)/2))+(COS(RADIANS(D10452))*COS(RADIANS(PARAMETERS!$D$8))*SIN(RADIANS(PARAMETERS!$D$9-C10452)/2)*SIN(RADIANS(PARAMETERS!$D$9-C10452)/2))))*2*3958.756</f>
        <v>869.68722538526822</v>
      </c>
      <c r="F10452">
        <v>153.5196685791</v>
      </c>
      <c r="G10452">
        <v>183.21607971191</v>
      </c>
      <c r="H10452">
        <v>218.43489074707</v>
      </c>
      <c r="I10452">
        <v>249.51129150391</v>
      </c>
      <c r="J10452">
        <v>285.01190185547</v>
      </c>
      <c r="K10452" s="6">
        <f>IFERROR(EXP(TREND(LN($F$1:$J$1),LN(F10452:J10452),LN(Calculations!$B$3))),0)</f>
        <v>2.4304043530369315E-2</v>
      </c>
    </row>
    <row r="10453" spans="1:11" x14ac:dyDescent="0.35">
      <c r="A10453">
        <v>10450</v>
      </c>
      <c r="B10453" t="str">
        <f t="shared" si="163"/>
        <v>28-58</v>
      </c>
      <c r="C10453">
        <v>-58.176720629465002</v>
      </c>
      <c r="D10453">
        <v>27.753007144794999</v>
      </c>
      <c r="E10453">
        <f>ASIN(SQRT((SIN(RADIANS(PARAMETERS!$D$8-D10453)/2)*SIN(RADIANS(PARAMETERS!$D$8-D10453)/2))+(COS(RADIANS(D10453))*COS(RADIANS(PARAMETERS!$D$8))*SIN(RADIANS(PARAMETERS!$D$9-C10453)/2)*SIN(RADIANS(PARAMETERS!$D$9-C10453)/2))))*2*3958.756</f>
        <v>866.35339957194583</v>
      </c>
      <c r="F10453">
        <v>155.1226348877</v>
      </c>
      <c r="G10453">
        <v>184.21688842773</v>
      </c>
      <c r="H10453">
        <v>219.7666015625</v>
      </c>
      <c r="I10453">
        <v>251.15232849121</v>
      </c>
      <c r="J10453">
        <v>287.02346801758</v>
      </c>
      <c r="K10453" s="6">
        <f>IFERROR(EXP(TREND(LN($F$1:$J$1),LN(F10453:J10453),LN(Calculations!$B$3))),0)</f>
        <v>2.5356727415673592E-2</v>
      </c>
    </row>
    <row r="10454" spans="1:11" x14ac:dyDescent="0.35">
      <c r="A10454">
        <v>10451</v>
      </c>
      <c r="B10454" t="str">
        <f t="shared" si="163"/>
        <v>28-58.5</v>
      </c>
      <c r="C10454">
        <v>-58.448041964365999</v>
      </c>
      <c r="D10454">
        <v>27.753007144794999</v>
      </c>
      <c r="E10454">
        <f>ASIN(SQRT((SIN(RADIANS(PARAMETERS!$D$8-D10454)/2)*SIN(RADIANS(PARAMETERS!$D$8-D10454)/2))+(COS(RADIANS(D10454))*COS(RADIANS(PARAMETERS!$D$8))*SIN(RADIANS(PARAMETERS!$D$9-C10454)/2)*SIN(RADIANS(PARAMETERS!$D$9-C10454)/2))))*2*3958.756</f>
        <v>863.35666825106875</v>
      </c>
      <c r="F10454">
        <v>156.73556518555</v>
      </c>
      <c r="G10454">
        <v>185.23532104492</v>
      </c>
      <c r="H10454">
        <v>221.12701416016</v>
      </c>
      <c r="I10454">
        <v>252.83294677734</v>
      </c>
      <c r="J10454">
        <v>289.08822631836</v>
      </c>
      <c r="K10454" s="6">
        <f>IFERROR(EXP(TREND(LN($F$1:$J$1),LN(F10454:J10454),LN(Calculations!$B$3))),0)</f>
        <v>2.6456888649914061E-2</v>
      </c>
    </row>
    <row r="10455" spans="1:11" x14ac:dyDescent="0.35">
      <c r="A10455">
        <v>10452</v>
      </c>
      <c r="B10455" t="str">
        <f t="shared" si="163"/>
        <v>28-58.5</v>
      </c>
      <c r="C10455">
        <v>-58.719363299267002</v>
      </c>
      <c r="D10455">
        <v>27.753007144794999</v>
      </c>
      <c r="E10455">
        <f>ASIN(SQRT((SIN(RADIANS(PARAMETERS!$D$8-D10455)/2)*SIN(RADIANS(PARAMETERS!$D$8-D10455)/2))+(COS(RADIANS(D10455))*COS(RADIANS(PARAMETERS!$D$8))*SIN(RADIANS(PARAMETERS!$D$9-C10455)/2)*SIN(RADIANS(PARAMETERS!$D$9-C10455)/2))))*2*3958.756</f>
        <v>860.70056175068396</v>
      </c>
      <c r="F10455">
        <v>158.2410736084</v>
      </c>
      <c r="G10455">
        <v>186.1907043457</v>
      </c>
      <c r="H10455">
        <v>222.38256835938</v>
      </c>
      <c r="I10455">
        <v>254.36810302734</v>
      </c>
      <c r="J10455">
        <v>290.95745849609</v>
      </c>
      <c r="K10455" s="6">
        <f>IFERROR(EXP(TREND(LN($F$1:$J$1),LN(F10455:J10455),LN(Calculations!$B$3))),0)</f>
        <v>2.7529027500578764E-2</v>
      </c>
    </row>
    <row r="10456" spans="1:11" x14ac:dyDescent="0.35">
      <c r="A10456">
        <v>10453</v>
      </c>
      <c r="B10456" t="str">
        <f t="shared" si="163"/>
        <v>28-59</v>
      </c>
      <c r="C10456">
        <v>-58.990684634167998</v>
      </c>
      <c r="D10456">
        <v>27.753007144794999</v>
      </c>
      <c r="E10456">
        <f>ASIN(SQRT((SIN(RADIANS(PARAMETERS!$D$8-D10456)/2)*SIN(RADIANS(PARAMETERS!$D$8-D10456)/2))+(COS(RADIANS(D10456))*COS(RADIANS(PARAMETERS!$D$8))*SIN(RADIANS(PARAMETERS!$D$9-C10456)/2)*SIN(RADIANS(PARAMETERS!$D$9-C10456)/2))))*2*3958.756</f>
        <v>858.38825029423651</v>
      </c>
      <c r="F10456">
        <v>159.74803161621</v>
      </c>
      <c r="G10456">
        <v>187.19393920898</v>
      </c>
      <c r="H10456">
        <v>223.71842956543</v>
      </c>
      <c r="I10456">
        <v>256.01522827148</v>
      </c>
      <c r="J10456">
        <v>292.97778320313</v>
      </c>
      <c r="K10456" s="6">
        <f>IFERROR(EXP(TREND(LN($F$1:$J$1),LN(F10456:J10456),LN(Calculations!$B$3))),0)</f>
        <v>2.8641861120300139E-2</v>
      </c>
    </row>
    <row r="10457" spans="1:11" x14ac:dyDescent="0.35">
      <c r="A10457">
        <v>10454</v>
      </c>
      <c r="B10457" t="str">
        <f t="shared" si="163"/>
        <v>28-59.5</v>
      </c>
      <c r="C10457">
        <v>-59.262005969069001</v>
      </c>
      <c r="D10457">
        <v>27.753007144794999</v>
      </c>
      <c r="E10457">
        <f>ASIN(SQRT((SIN(RADIANS(PARAMETERS!$D$8-D10457)/2)*SIN(RADIANS(PARAMETERS!$D$8-D10457)/2))+(COS(RADIANS(D10457))*COS(RADIANS(PARAMETERS!$D$8))*SIN(RADIANS(PARAMETERS!$D$9-C10457)/2)*SIN(RADIANS(PARAMETERS!$D$9-C10457)/2))))*2*3958.756</f>
        <v>856.42252575595955</v>
      </c>
      <c r="F10457">
        <v>161.20054626465</v>
      </c>
      <c r="G10457">
        <v>188.19583129883</v>
      </c>
      <c r="H10457">
        <v>225.05081176758</v>
      </c>
      <c r="I10457">
        <v>257.65682983398</v>
      </c>
      <c r="J10457">
        <v>294.99014282227</v>
      </c>
      <c r="K10457" s="6">
        <f>IFERROR(EXP(TREND(LN($F$1:$J$1),LN(F10457:J10457),LN(Calculations!$B$3))),0)</f>
        <v>2.9756673700621565E-2</v>
      </c>
    </row>
    <row r="10458" spans="1:11" x14ac:dyDescent="0.35">
      <c r="A10458">
        <v>10455</v>
      </c>
      <c r="B10458" t="str">
        <f t="shared" si="163"/>
        <v>28-59.5</v>
      </c>
      <c r="C10458">
        <v>-59.533327303969998</v>
      </c>
      <c r="D10458">
        <v>27.753007144794999</v>
      </c>
      <c r="E10458">
        <f>ASIN(SQRT((SIN(RADIANS(PARAMETERS!$D$8-D10458)/2)*SIN(RADIANS(PARAMETERS!$D$8-D10458)/2))+(COS(RADIANS(D10458))*COS(RADIANS(PARAMETERS!$D$8))*SIN(RADIANS(PARAMETERS!$D$9-C10458)/2)*SIN(RADIANS(PARAMETERS!$D$9-C10458)/2))))*2*3958.756</f>
        <v>854.80578527588273</v>
      </c>
      <c r="F10458">
        <v>162.52528381348</v>
      </c>
      <c r="G10458">
        <v>189.10777282715</v>
      </c>
      <c r="H10458">
        <v>226.23664855957</v>
      </c>
      <c r="I10458">
        <v>259.09686279297</v>
      </c>
      <c r="J10458">
        <v>296.73306274414</v>
      </c>
      <c r="K10458" s="6">
        <f>IFERROR(EXP(TREND(LN($F$1:$J$1),LN(F10458:J10458),LN(Calculations!$B$3))),0)</f>
        <v>3.0816953995334285E-2</v>
      </c>
    </row>
    <row r="10459" spans="1:11" x14ac:dyDescent="0.35">
      <c r="A10459">
        <v>10456</v>
      </c>
      <c r="B10459" t="str">
        <f t="shared" si="163"/>
        <v>28-60</v>
      </c>
      <c r="C10459">
        <v>-59.804648638871001</v>
      </c>
      <c r="D10459">
        <v>27.753007144794999</v>
      </c>
      <c r="E10459">
        <f>ASIN(SQRT((SIN(RADIANS(PARAMETERS!$D$8-D10459)/2)*SIN(RADIANS(PARAMETERS!$D$8-D10459)/2))+(COS(RADIANS(D10459))*COS(RADIANS(PARAMETERS!$D$8))*SIN(RADIANS(PARAMETERS!$D$9-C10459)/2)*SIN(RADIANS(PARAMETERS!$D$9-C10459)/2))))*2*3958.756</f>
        <v>853.54001695284683</v>
      </c>
      <c r="F10459">
        <v>163.82272338867</v>
      </c>
      <c r="G10459">
        <v>190.03015136719</v>
      </c>
      <c r="H10459">
        <v>227.44932556152</v>
      </c>
      <c r="I10459">
        <v>260.58004760742</v>
      </c>
      <c r="J10459">
        <v>298.53948974609</v>
      </c>
      <c r="K10459" s="6">
        <f>IFERROR(EXP(TREND(LN($F$1:$J$1),LN(F10459:J10459),LN(Calculations!$B$3))),0)</f>
        <v>3.1885467399424584E-2</v>
      </c>
    </row>
    <row r="10460" spans="1:11" x14ac:dyDescent="0.35">
      <c r="A10460">
        <v>10457</v>
      </c>
      <c r="B10460" t="str">
        <f t="shared" si="163"/>
        <v>28-60</v>
      </c>
      <c r="C10460">
        <v>-60.075969973771997</v>
      </c>
      <c r="D10460">
        <v>27.753007144794999</v>
      </c>
      <c r="E10460">
        <f>ASIN(SQRT((SIN(RADIANS(PARAMETERS!$D$8-D10460)/2)*SIN(RADIANS(PARAMETERS!$D$8-D10460)/2))+(COS(RADIANS(D10460))*COS(RADIANS(PARAMETERS!$D$8))*SIN(RADIANS(PARAMETERS!$D$9-C10460)/2)*SIN(RADIANS(PARAMETERS!$D$9-C10460)/2))))*2*3958.756</f>
        <v>852.62678781089619</v>
      </c>
      <c r="F10460">
        <v>165.04238891602</v>
      </c>
      <c r="G10460">
        <v>190.92475891113</v>
      </c>
      <c r="H10460">
        <v>228.6248626709</v>
      </c>
      <c r="I10460">
        <v>262.0173034668</v>
      </c>
      <c r="J10460">
        <v>300.28948974609</v>
      </c>
      <c r="K10460" s="6">
        <f>IFERROR(EXP(TREND(LN($F$1:$J$1),LN(F10460:J10460),LN(Calculations!$B$3))),0)</f>
        <v>3.2922875512669598E-2</v>
      </c>
    </row>
    <row r="10461" spans="1:11" x14ac:dyDescent="0.35">
      <c r="A10461">
        <v>10458</v>
      </c>
      <c r="B10461" t="str">
        <f t="shared" si="163"/>
        <v>28-60.5</v>
      </c>
      <c r="C10461">
        <v>-60.347291308673</v>
      </c>
      <c r="D10461">
        <v>27.753007144794999</v>
      </c>
      <c r="E10461">
        <f>ASIN(SQRT((SIN(RADIANS(PARAMETERS!$D$8-D10461)/2)*SIN(RADIANS(PARAMETERS!$D$8-D10461)/2))+(COS(RADIANS(D10461))*COS(RADIANS(PARAMETERS!$D$8))*SIN(RADIANS(PARAMETERS!$D$9-C10461)/2)*SIN(RADIANS(PARAMETERS!$D$9-C10461)/2))))*2*3958.756</f>
        <v>852.06723420669027</v>
      </c>
      <c r="F10461">
        <v>166.13748168945</v>
      </c>
      <c r="G10461">
        <v>191.74098205566</v>
      </c>
      <c r="H10461">
        <v>229.67858886719</v>
      </c>
      <c r="I10461">
        <v>263.29080200195</v>
      </c>
      <c r="J10461">
        <v>301.82415771484</v>
      </c>
      <c r="K10461" s="6">
        <f>IFERROR(EXP(TREND(LN($F$1:$J$1),LN(F10461:J10461),LN(Calculations!$B$3))),0)</f>
        <v>3.3890737578467181E-2</v>
      </c>
    </row>
    <row r="10462" spans="1:11" x14ac:dyDescent="0.35">
      <c r="A10462">
        <v>10459</v>
      </c>
      <c r="B10462" t="str">
        <f t="shared" si="163"/>
        <v>28-60.5</v>
      </c>
      <c r="C10462">
        <v>-60.618612643573996</v>
      </c>
      <c r="D10462">
        <v>27.753007144794999</v>
      </c>
      <c r="E10462">
        <f>ASIN(SQRT((SIN(RADIANS(PARAMETERS!$D$8-D10462)/2)*SIN(RADIANS(PARAMETERS!$D$8-D10462)/2))+(COS(RADIANS(D10462))*COS(RADIANS(PARAMETERS!$D$8))*SIN(RADIANS(PARAMETERS!$D$9-C10462)/2)*SIN(RADIANS(PARAMETERS!$D$9-C10462)/2))))*2*3958.756</f>
        <v>851.86205481372986</v>
      </c>
      <c r="F10462">
        <v>167.17657470703</v>
      </c>
      <c r="G10462">
        <v>192.55325317383</v>
      </c>
      <c r="H10462">
        <v>230.73657226563</v>
      </c>
      <c r="I10462">
        <v>264.57690429688</v>
      </c>
      <c r="J10462">
        <v>303.3821105957</v>
      </c>
      <c r="K10462" s="6">
        <f>IFERROR(EXP(TREND(LN($F$1:$J$1),LN(F10462:J10462),LN(Calculations!$B$3))),0)</f>
        <v>3.4832220988848653E-2</v>
      </c>
    </row>
    <row r="10463" spans="1:11" x14ac:dyDescent="0.35">
      <c r="A10463">
        <v>10460</v>
      </c>
      <c r="B10463" t="str">
        <f t="shared" si="163"/>
        <v>28-61</v>
      </c>
      <c r="C10463">
        <v>-60.889933978475</v>
      </c>
      <c r="D10463">
        <v>27.753007144794999</v>
      </c>
      <c r="E10463">
        <f>ASIN(SQRT((SIN(RADIANS(PARAMETERS!$D$8-D10463)/2)*SIN(RADIANS(PARAMETERS!$D$8-D10463)/2))+(COS(RADIANS(D10463))*COS(RADIANS(PARAMETERS!$D$8))*SIN(RADIANS(PARAMETERS!$D$9-C10463)/2)*SIN(RADIANS(PARAMETERS!$D$9-C10463)/2))))*2*3958.756</f>
        <v>852.0115062839144</v>
      </c>
      <c r="F10463">
        <v>168.11016845703</v>
      </c>
      <c r="G10463">
        <v>193.32955932617</v>
      </c>
      <c r="H10463">
        <v>231.74717712402</v>
      </c>
      <c r="I10463">
        <v>265.80502319336</v>
      </c>
      <c r="J10463">
        <v>304.8694152832</v>
      </c>
      <c r="K10463" s="6">
        <f>IFERROR(EXP(TREND(LN($F$1:$J$1),LN(F10463:J10463),LN(Calculations!$B$3))),0)</f>
        <v>3.5704156360944601E-2</v>
      </c>
    </row>
    <row r="10464" spans="1:11" x14ac:dyDescent="0.35">
      <c r="A10464">
        <v>10461</v>
      </c>
      <c r="B10464" t="str">
        <f t="shared" si="163"/>
        <v>28-61</v>
      </c>
      <c r="C10464">
        <v>-61.161255313376003</v>
      </c>
      <c r="D10464">
        <v>27.753007144794999</v>
      </c>
      <c r="E10464">
        <f>ASIN(SQRT((SIN(RADIANS(PARAMETERS!$D$8-D10464)/2)*SIN(RADIANS(PARAMETERS!$D$8-D10464)/2))+(COS(RADIANS(D10464))*COS(RADIANS(PARAMETERS!$D$8))*SIN(RADIANS(PARAMETERS!$D$9-C10464)/2)*SIN(RADIANS(PARAMETERS!$D$9-C10464)/2))))*2*3958.756</f>
        <v>852.51540164908408</v>
      </c>
      <c r="F10464">
        <v>168.91377258301</v>
      </c>
      <c r="G10464">
        <v>194.04861450195</v>
      </c>
      <c r="H10464">
        <v>232.67335510254</v>
      </c>
      <c r="I10464">
        <v>266.92272949219</v>
      </c>
      <c r="J10464">
        <v>306.21466064453</v>
      </c>
      <c r="K10464" s="6">
        <f>IFERROR(EXP(TREND(LN($F$1:$J$1),LN(F10464:J10464),LN(Calculations!$B$3))),0)</f>
        <v>3.6483208547214457E-2</v>
      </c>
    </row>
    <row r="10465" spans="1:11" x14ac:dyDescent="0.35">
      <c r="A10465">
        <v>10462</v>
      </c>
      <c r="B10465" t="str">
        <f t="shared" si="163"/>
        <v>28-61.5</v>
      </c>
      <c r="C10465">
        <v>-61.432576648276999</v>
      </c>
      <c r="D10465">
        <v>27.753007144794999</v>
      </c>
      <c r="E10465">
        <f>ASIN(SQRT((SIN(RADIANS(PARAMETERS!$D$8-D10465)/2)*SIN(RADIANS(PARAMETERS!$D$8-D10465)/2))+(COS(RADIANS(D10465))*COS(RADIANS(PARAMETERS!$D$8))*SIN(RADIANS(PARAMETERS!$D$9-C10465)/2)*SIN(RADIANS(PARAMETERS!$D$9-C10465)/2))))*2*3958.756</f>
        <v>853.37311148573167</v>
      </c>
      <c r="F10465">
        <v>169.66598510742</v>
      </c>
      <c r="G10465">
        <v>194.78622436523</v>
      </c>
      <c r="H10465">
        <v>233.63377380371</v>
      </c>
      <c r="I10465">
        <v>268.09030151367</v>
      </c>
      <c r="J10465">
        <v>307.62936401367</v>
      </c>
      <c r="K10465" s="6">
        <f>IFERROR(EXP(TREND(LN($F$1:$J$1),LN(F10465:J10465),LN(Calculations!$B$3))),0)</f>
        <v>3.7228109387225476E-2</v>
      </c>
    </row>
    <row r="10466" spans="1:11" x14ac:dyDescent="0.35">
      <c r="A10466">
        <v>10463</v>
      </c>
      <c r="B10466" t="str">
        <f t="shared" si="163"/>
        <v>28-61.5</v>
      </c>
      <c r="C10466">
        <v>-61.703897983178003</v>
      </c>
      <c r="D10466">
        <v>27.753007144794999</v>
      </c>
      <c r="E10466">
        <f>ASIN(SQRT((SIN(RADIANS(PARAMETERS!$D$8-D10466)/2)*SIN(RADIANS(PARAMETERS!$D$8-D10466)/2))+(COS(RADIANS(D10466))*COS(RADIANS(PARAMETERS!$D$8))*SIN(RADIANS(PARAMETERS!$D$9-C10466)/2)*SIN(RADIANS(PARAMETERS!$D$9-C10466)/2))))*2*3958.756</f>
        <v>854.58356782598833</v>
      </c>
      <c r="F10466">
        <v>170.32626342773</v>
      </c>
      <c r="G10466">
        <v>195.50682067871</v>
      </c>
      <c r="H10466">
        <v>234.57357788086</v>
      </c>
      <c r="I10466">
        <v>269.23425292969</v>
      </c>
      <c r="J10466">
        <v>309.01721191406</v>
      </c>
      <c r="K10466" s="6">
        <f>IFERROR(EXP(TREND(LN($F$1:$J$1),LN(F10466:J10466),LN(Calculations!$B$3))),0)</f>
        <v>3.7901132192565676E-2</v>
      </c>
    </row>
    <row r="10467" spans="1:11" x14ac:dyDescent="0.35">
      <c r="A10467">
        <v>10464</v>
      </c>
      <c r="B10467" t="str">
        <f t="shared" si="163"/>
        <v>28-62</v>
      </c>
      <c r="C10467">
        <v>-61.975219318078999</v>
      </c>
      <c r="D10467">
        <v>27.753007144794999</v>
      </c>
      <c r="E10467">
        <f>ASIN(SQRT((SIN(RADIANS(PARAMETERS!$D$8-D10467)/2)*SIN(RADIANS(PARAMETERS!$D$8-D10467)/2))+(COS(RADIANS(D10467))*COS(RADIANS(PARAMETERS!$D$8))*SIN(RADIANS(PARAMETERS!$D$9-C10467)/2)*SIN(RADIANS(PARAMETERS!$D$9-C10467)/2))))*2*3958.756</f>
        <v>856.14527075834405</v>
      </c>
      <c r="F10467">
        <v>170.9102935791</v>
      </c>
      <c r="G10467">
        <v>196.21057128906</v>
      </c>
      <c r="H10467">
        <v>235.4938659668</v>
      </c>
      <c r="I10467">
        <v>270.35656738281</v>
      </c>
      <c r="J10467">
        <v>310.38131713867</v>
      </c>
      <c r="K10467" s="6">
        <f>IFERROR(EXP(TREND(LN($F$1:$J$1),LN(F10467:J10467),LN(Calculations!$B$3))),0)</f>
        <v>3.8511205423083748E-2</v>
      </c>
    </row>
    <row r="10468" spans="1:11" x14ac:dyDescent="0.35">
      <c r="A10468">
        <v>10465</v>
      </c>
      <c r="B10468" t="str">
        <f t="shared" si="163"/>
        <v>28-62</v>
      </c>
      <c r="C10468">
        <v>-62.246540652980002</v>
      </c>
      <c r="D10468">
        <v>27.753007144794999</v>
      </c>
      <c r="E10468">
        <f>ASIN(SQRT((SIN(RADIANS(PARAMETERS!$D$8-D10468)/2)*SIN(RADIANS(PARAMETERS!$D$8-D10468)/2))+(COS(RADIANS(D10468))*COS(RADIANS(PARAMETERS!$D$8))*SIN(RADIANS(PARAMETERS!$D$9-C10468)/2)*SIN(RADIANS(PARAMETERS!$D$9-C10468)/2))))*2*3958.756</f>
        <v>858.05629762339231</v>
      </c>
      <c r="F10468">
        <v>171.53240966797</v>
      </c>
      <c r="G10468">
        <v>196.99731445313</v>
      </c>
      <c r="H10468">
        <v>236.55363464355</v>
      </c>
      <c r="I10468">
        <v>271.67391967773</v>
      </c>
      <c r="J10468">
        <v>312.00967407227</v>
      </c>
      <c r="K10468" s="6">
        <f>IFERROR(EXP(TREND(LN($F$1:$J$1),LN(F10468:J10468),LN(Calculations!$B$3))),0)</f>
        <v>3.9149435619536106E-2</v>
      </c>
    </row>
    <row r="10469" spans="1:11" x14ac:dyDescent="0.35">
      <c r="A10469">
        <v>10466</v>
      </c>
      <c r="B10469" t="str">
        <f t="shared" si="163"/>
        <v>28-62.5</v>
      </c>
      <c r="C10469">
        <v>-62.517861987880998</v>
      </c>
      <c r="D10469">
        <v>27.753007144794999</v>
      </c>
      <c r="E10469">
        <f>ASIN(SQRT((SIN(RADIANS(PARAMETERS!$D$8-D10469)/2)*SIN(RADIANS(PARAMETERS!$D$8-D10469)/2))+(COS(RADIANS(D10469))*COS(RADIANS(PARAMETERS!$D$8))*SIN(RADIANS(PARAMETERS!$D$9-C10469)/2)*SIN(RADIANS(PARAMETERS!$D$9-C10469)/2))))*2*3958.756</f>
        <v>860.314314674147</v>
      </c>
      <c r="F10469">
        <v>172.16093444824</v>
      </c>
      <c r="G10469">
        <v>197.79476928711</v>
      </c>
      <c r="H10469">
        <v>237.63185119629</v>
      </c>
      <c r="I10469">
        <v>273.01754760742</v>
      </c>
      <c r="J10469">
        <v>313.67428588867</v>
      </c>
      <c r="K10469" s="6">
        <f>IFERROR(EXP(TREND(LN($F$1:$J$1),LN(F10469:J10469),LN(Calculations!$B$3))),0)</f>
        <v>3.979651011710824E-2</v>
      </c>
    </row>
    <row r="10470" spans="1:11" x14ac:dyDescent="0.35">
      <c r="A10470">
        <v>10467</v>
      </c>
      <c r="B10470" t="str">
        <f t="shared" si="163"/>
        <v>28-63</v>
      </c>
      <c r="C10470">
        <v>-62.789183322782002</v>
      </c>
      <c r="D10470">
        <v>27.753007144794999</v>
      </c>
      <c r="E10470">
        <f>ASIN(SQRT((SIN(RADIANS(PARAMETERS!$D$8-D10470)/2)*SIN(RADIANS(PARAMETERS!$D$8-D10470)/2))+(COS(RADIANS(D10470))*COS(RADIANS(PARAMETERS!$D$8))*SIN(RADIANS(PARAMETERS!$D$9-C10470)/2)*SIN(RADIANS(PARAMETERS!$D$9-C10470)/2))))*2*3958.756</f>
        <v>862.91659103802579</v>
      </c>
      <c r="F10470">
        <v>172.79342651367</v>
      </c>
      <c r="G10470">
        <v>198.59623718262</v>
      </c>
      <c r="H10470">
        <v>238.71409606934</v>
      </c>
      <c r="I10470">
        <v>274.36520385742</v>
      </c>
      <c r="J10470">
        <v>315.34292602539</v>
      </c>
      <c r="K10470" s="6">
        <f>IFERROR(EXP(TREND(LN($F$1:$J$1),LN(F10470:J10470),LN(Calculations!$B$3))),0)</f>
        <v>4.0453751317733801E-2</v>
      </c>
    </row>
    <row r="10471" spans="1:11" x14ac:dyDescent="0.35">
      <c r="A10471">
        <v>10468</v>
      </c>
      <c r="B10471" t="str">
        <f t="shared" si="163"/>
        <v>28-63</v>
      </c>
      <c r="C10471">
        <v>-63.060504657682998</v>
      </c>
      <c r="D10471">
        <v>27.753007144794999</v>
      </c>
      <c r="E10471">
        <f>ASIN(SQRT((SIN(RADIANS(PARAMETERS!$D$8-D10471)/2)*SIN(RADIANS(PARAMETERS!$D$8-D10471)/2))+(COS(RADIANS(D10471))*COS(RADIANS(PARAMETERS!$D$8))*SIN(RADIANS(PARAMETERS!$D$9-C10471)/2)*SIN(RADIANS(PARAMETERS!$D$9-C10471)/2))))*2*3958.756</f>
        <v>865.86001478919889</v>
      </c>
      <c r="F10471">
        <v>173.50442504883</v>
      </c>
      <c r="G10471">
        <v>199.51405334473</v>
      </c>
      <c r="H10471">
        <v>239.9779510498</v>
      </c>
      <c r="I10471">
        <v>275.95806884766</v>
      </c>
      <c r="J10471">
        <v>317.33554077148</v>
      </c>
      <c r="K10471" s="6">
        <f>IFERROR(EXP(TREND(LN($F$1:$J$1),LN(F10471:J10471),LN(Calculations!$B$3))),0)</f>
        <v>4.1180583970938253E-2</v>
      </c>
    </row>
    <row r="10472" spans="1:11" x14ac:dyDescent="0.35">
      <c r="A10472">
        <v>10469</v>
      </c>
      <c r="B10472" t="str">
        <f t="shared" si="163"/>
        <v>28-63.5</v>
      </c>
      <c r="C10472">
        <v>-63.331825992584001</v>
      </c>
      <c r="D10472">
        <v>27.753007144794999</v>
      </c>
      <c r="E10472">
        <f>ASIN(SQRT((SIN(RADIANS(PARAMETERS!$D$8-D10472)/2)*SIN(RADIANS(PARAMETERS!$D$8-D10472)/2))+(COS(RADIANS(D10472))*COS(RADIANS(PARAMETERS!$D$8))*SIN(RADIANS(PARAMETERS!$D$9-C10472)/2)*SIN(RADIANS(PARAMETERS!$D$9-C10472)/2))))*2*3958.756</f>
        <v>869.14111091620589</v>
      </c>
      <c r="F10472">
        <v>174.2293548584</v>
      </c>
      <c r="G10472">
        <v>200.44636535645</v>
      </c>
      <c r="H10472">
        <v>241.2568359375</v>
      </c>
      <c r="I10472">
        <v>277.5661315918</v>
      </c>
      <c r="J10472">
        <v>319.34320068359</v>
      </c>
      <c r="K10472" s="6">
        <f>IFERROR(EXP(TREND(LN($F$1:$J$1),LN(F10472:J10472),LN(Calculations!$B$3))),0)</f>
        <v>4.1931118970135441E-2</v>
      </c>
    </row>
    <row r="10473" spans="1:11" x14ac:dyDescent="0.35">
      <c r="A10473">
        <v>10470</v>
      </c>
      <c r="B10473" t="str">
        <f t="shared" si="163"/>
        <v>28-63.5</v>
      </c>
      <c r="C10473">
        <v>-63.603147327484997</v>
      </c>
      <c r="D10473">
        <v>27.753007144794999</v>
      </c>
      <c r="E10473">
        <f>ASIN(SQRT((SIN(RADIANS(PARAMETERS!$D$8-D10473)/2)*SIN(RADIANS(PARAMETERS!$D$8-D10473)/2))+(COS(RADIANS(D10473))*COS(RADIANS(PARAMETERS!$D$8))*SIN(RADIANS(PARAMETERS!$D$9-C10473)/2)*SIN(RADIANS(PARAMETERS!$D$9-C10473)/2))))*2*3958.756</f>
        <v>872.75606095100238</v>
      </c>
      <c r="F10473">
        <v>174.95182800293</v>
      </c>
      <c r="G10473">
        <v>201.36822509766</v>
      </c>
      <c r="H10473">
        <v>242.5108795166</v>
      </c>
      <c r="I10473">
        <v>279.13488769531</v>
      </c>
      <c r="J10473">
        <v>321.29321289063</v>
      </c>
      <c r="K10473" s="6">
        <f>IFERROR(EXP(TREND(LN($F$1:$J$1),LN(F10473:J10473),LN(Calculations!$B$3))),0)</f>
        <v>4.2693468304971678E-2</v>
      </c>
    </row>
    <row r="10474" spans="1:11" x14ac:dyDescent="0.35">
      <c r="A10474">
        <v>10471</v>
      </c>
      <c r="B10474" t="str">
        <f t="shared" si="163"/>
        <v>28-64</v>
      </c>
      <c r="C10474">
        <v>-63.874468662386001</v>
      </c>
      <c r="D10474">
        <v>27.753007144794999</v>
      </c>
      <c r="E10474">
        <f>ASIN(SQRT((SIN(RADIANS(PARAMETERS!$D$8-D10474)/2)*SIN(RADIANS(PARAMETERS!$D$8-D10474)/2))+(COS(RADIANS(D10474))*COS(RADIANS(PARAMETERS!$D$8))*SIN(RADIANS(PARAMETERS!$D$9-C10474)/2)*SIN(RADIANS(PARAMETERS!$D$9-C10474)/2))))*2*3958.756</f>
        <v>876.70072401210336</v>
      </c>
      <c r="F10474">
        <v>175.72160339355</v>
      </c>
      <c r="G10474">
        <v>202.35614013672</v>
      </c>
      <c r="H10474">
        <v>243.86288452148</v>
      </c>
      <c r="I10474">
        <v>280.83233642578</v>
      </c>
      <c r="J10474">
        <v>323.40960693359</v>
      </c>
      <c r="K10474" s="6">
        <f>IFERROR(EXP(TREND(LN($F$1:$J$1),LN(F10474:J10474),LN(Calculations!$B$3))),0)</f>
        <v>4.3506200687637303E-2</v>
      </c>
    </row>
    <row r="10475" spans="1:11" x14ac:dyDescent="0.35">
      <c r="A10475">
        <v>10472</v>
      </c>
      <c r="B10475" t="str">
        <f t="shared" si="163"/>
        <v>28-64</v>
      </c>
      <c r="C10475">
        <v>-64.145789997286997</v>
      </c>
      <c r="D10475">
        <v>27.753007144794999</v>
      </c>
      <c r="E10475">
        <f>ASIN(SQRT((SIN(RADIANS(PARAMETERS!$D$8-D10475)/2)*SIN(RADIANS(PARAMETERS!$D$8-D10475)/2))+(COS(RADIANS(D10475))*COS(RADIANS(PARAMETERS!$D$8))*SIN(RADIANS(PARAMETERS!$D$9-C10475)/2)*SIN(RADIANS(PARAMETERS!$D$9-C10475)/2))))*2*3958.756</f>
        <v>880.97065900633891</v>
      </c>
      <c r="F10475">
        <v>176.47512817383</v>
      </c>
      <c r="G10475">
        <v>203.31117248535</v>
      </c>
      <c r="H10475">
        <v>245.15263366699</v>
      </c>
      <c r="I10475">
        <v>282.43835449219</v>
      </c>
      <c r="J10475">
        <v>325.39791870117</v>
      </c>
      <c r="K10475" s="6">
        <f>IFERROR(EXP(TREND(LN($F$1:$J$1),LN(F10475:J10475),LN(Calculations!$B$3))),0)</f>
        <v>4.4323189469155574E-2</v>
      </c>
    </row>
    <row r="10476" spans="1:11" x14ac:dyDescent="0.35">
      <c r="A10476">
        <v>10473</v>
      </c>
      <c r="B10476" t="str">
        <f t="shared" si="163"/>
        <v>28-64.5</v>
      </c>
      <c r="C10476">
        <v>-64.417111332188</v>
      </c>
      <c r="D10476">
        <v>27.753007144794999</v>
      </c>
      <c r="E10476">
        <f>ASIN(SQRT((SIN(RADIANS(PARAMETERS!$D$8-D10476)/2)*SIN(RADIANS(PARAMETERS!$D$8-D10476)/2))+(COS(RADIANS(D10476))*COS(RADIANS(PARAMETERS!$D$8))*SIN(RADIANS(PARAMETERS!$D$9-C10476)/2)*SIN(RADIANS(PARAMETERS!$D$9-C10476)/2))))*2*3958.756</f>
        <v>885.56114773077707</v>
      </c>
      <c r="F10476">
        <v>177.20239257813</v>
      </c>
      <c r="G10476">
        <v>204.21842956543</v>
      </c>
      <c r="H10476">
        <v>246.35684204102</v>
      </c>
      <c r="I10476">
        <v>283.92144775391</v>
      </c>
      <c r="J10476">
        <v>327.21655273438</v>
      </c>
      <c r="K10476" s="6">
        <f>IFERROR(EXP(TREND(LN($F$1:$J$1),LN(F10476:J10476),LN(Calculations!$B$3))),0)</f>
        <v>4.5137170917776449E-2</v>
      </c>
    </row>
    <row r="10477" spans="1:11" x14ac:dyDescent="0.35">
      <c r="A10477">
        <v>10474</v>
      </c>
      <c r="B10477" t="str">
        <f t="shared" si="163"/>
        <v>28-64.5</v>
      </c>
      <c r="C10477">
        <v>-64.688432667089003</v>
      </c>
      <c r="D10477">
        <v>27.753007144794999</v>
      </c>
      <c r="E10477">
        <f>ASIN(SQRT((SIN(RADIANS(PARAMETERS!$D$8-D10477)/2)*SIN(RADIANS(PARAMETERS!$D$8-D10477)/2))+(COS(RADIANS(D10477))*COS(RADIANS(PARAMETERS!$D$8))*SIN(RADIANS(PARAMETERS!$D$9-C10477)/2)*SIN(RADIANS(PARAMETERS!$D$9-C10477)/2))))*2*3958.756</f>
        <v>890.46721861836443</v>
      </c>
      <c r="F10477">
        <v>177.93901062012</v>
      </c>
      <c r="G10477">
        <v>205.13131713867</v>
      </c>
      <c r="H10477">
        <v>247.55964660645</v>
      </c>
      <c r="I10477">
        <v>285.39575195313</v>
      </c>
      <c r="J10477">
        <v>329.01684570313</v>
      </c>
      <c r="K10477" s="6">
        <f>IFERROR(EXP(TREND(LN($F$1:$J$1),LN(F10477:J10477),LN(Calculations!$B$3))),0)</f>
        <v>4.5977789744785669E-2</v>
      </c>
    </row>
    <row r="10478" spans="1:11" x14ac:dyDescent="0.35">
      <c r="A10478">
        <v>10475</v>
      </c>
      <c r="B10478" t="str">
        <f t="shared" si="163"/>
        <v>28-65</v>
      </c>
      <c r="C10478">
        <v>-64.959754001990007</v>
      </c>
      <c r="D10478">
        <v>27.753007144794999</v>
      </c>
      <c r="E10478">
        <f>ASIN(SQRT((SIN(RADIANS(PARAMETERS!$D$8-D10478)/2)*SIN(RADIANS(PARAMETERS!$D$8-D10478)/2))+(COS(RADIANS(D10478))*COS(RADIANS(PARAMETERS!$D$8))*SIN(RADIANS(PARAMETERS!$D$9-C10478)/2)*SIN(RADIANS(PARAMETERS!$D$9-C10478)/2))))*2*3958.756</f>
        <v>895.68367087736544</v>
      </c>
      <c r="F10478">
        <v>178.6368560791</v>
      </c>
      <c r="G10478">
        <v>205.98002624512</v>
      </c>
      <c r="H10478">
        <v>248.65406799316</v>
      </c>
      <c r="I10478">
        <v>286.71835327148</v>
      </c>
      <c r="J10478">
        <v>330.61151123047</v>
      </c>
      <c r="K10478" s="6">
        <f>IFERROR(EXP(TREND(LN($F$1:$J$1),LN(F10478:J10478),LN(Calculations!$B$3))),0)</f>
        <v>4.6803888989392098E-2</v>
      </c>
    </row>
    <row r="10479" spans="1:11" x14ac:dyDescent="0.35">
      <c r="A10479">
        <v>10476</v>
      </c>
      <c r="B10479" t="str">
        <f t="shared" si="163"/>
        <v>28-65</v>
      </c>
      <c r="C10479">
        <v>-65.231075336890996</v>
      </c>
      <c r="D10479">
        <v>27.753007144794999</v>
      </c>
      <c r="E10479">
        <f>ASIN(SQRT((SIN(RADIANS(PARAMETERS!$D$8-D10479)/2)*SIN(RADIANS(PARAMETERS!$D$8-D10479)/2))+(COS(RADIANS(D10479))*COS(RADIANS(PARAMETERS!$D$8))*SIN(RADIANS(PARAMETERS!$D$9-C10479)/2)*SIN(RADIANS(PARAMETERS!$D$9-C10479)/2))))*2*3958.756</f>
        <v>901.20509878527116</v>
      </c>
      <c r="F10479">
        <v>179.30250549316</v>
      </c>
      <c r="G10479">
        <v>206.77662658691</v>
      </c>
      <c r="H10479">
        <v>249.66188049316</v>
      </c>
      <c r="I10479">
        <v>287.92053222656</v>
      </c>
      <c r="J10479">
        <v>332.04373168945</v>
      </c>
      <c r="K10479" s="6">
        <f>IFERROR(EXP(TREND(LN($F$1:$J$1),LN(F10479:J10479),LN(Calculations!$B$3))),0)</f>
        <v>4.7618394485981062E-2</v>
      </c>
    </row>
    <row r="10480" spans="1:11" x14ac:dyDescent="0.35">
      <c r="A10480">
        <v>10477</v>
      </c>
      <c r="B10480" t="str">
        <f t="shared" si="163"/>
        <v>28-65.5</v>
      </c>
      <c r="C10480">
        <v>-65.502396671791999</v>
      </c>
      <c r="D10480">
        <v>27.753007144794999</v>
      </c>
      <c r="E10480">
        <f>ASIN(SQRT((SIN(RADIANS(PARAMETERS!$D$8-D10480)/2)*SIN(RADIANS(PARAMETERS!$D$8-D10480)/2))+(COS(RADIANS(D10480))*COS(RADIANS(PARAMETERS!$D$8))*SIN(RADIANS(PARAMETERS!$D$9-C10480)/2)*SIN(RADIANS(PARAMETERS!$D$9-C10480)/2))))*2*3958.756</f>
        <v>907.02591591189594</v>
      </c>
      <c r="F10480">
        <v>179.96618652344</v>
      </c>
      <c r="G10480">
        <v>207.56686401367</v>
      </c>
      <c r="H10480">
        <v>250.65557861328</v>
      </c>
      <c r="I10480">
        <v>289.10089111328</v>
      </c>
      <c r="J10480">
        <v>333.44451904297</v>
      </c>
      <c r="K10480" s="6">
        <f>IFERROR(EXP(TREND(LN($F$1:$J$1),LN(F10480:J10480),LN(Calculations!$B$3))),0)</f>
        <v>4.8445691837436661E-2</v>
      </c>
    </row>
    <row r="10481" spans="1:11" x14ac:dyDescent="0.35">
      <c r="A10481">
        <v>10478</v>
      </c>
      <c r="B10481" t="str">
        <f t="shared" si="163"/>
        <v>28-66</v>
      </c>
      <c r="C10481">
        <v>-65.773718006693002</v>
      </c>
      <c r="D10481">
        <v>27.753007144794999</v>
      </c>
      <c r="E10481">
        <f>ASIN(SQRT((SIN(RADIANS(PARAMETERS!$D$8-D10481)/2)*SIN(RADIANS(PARAMETERS!$D$8-D10481)/2))+(COS(RADIANS(D10481))*COS(RADIANS(PARAMETERS!$D$8))*SIN(RADIANS(PARAMETERS!$D$9-C10481)/2)*SIN(RADIANS(PARAMETERS!$D$9-C10481)/2))))*2*3958.756</f>
        <v>913.14037906327837</v>
      </c>
      <c r="F10481">
        <v>180.56317138672</v>
      </c>
      <c r="G10481">
        <v>208.25605773926</v>
      </c>
      <c r="H10481">
        <v>251.4888458252</v>
      </c>
      <c r="I10481">
        <v>290.06280517578</v>
      </c>
      <c r="J10481">
        <v>334.55493164063</v>
      </c>
      <c r="K10481" s="6">
        <f>IFERROR(EXP(TREND(LN($F$1:$J$1),LN(F10481:J10481),LN(Calculations!$B$3))),0)</f>
        <v>4.9230441370970261E-2</v>
      </c>
    </row>
    <row r="10482" spans="1:11" x14ac:dyDescent="0.35">
      <c r="A10482">
        <v>10479</v>
      </c>
      <c r="B10482" t="str">
        <f t="shared" si="163"/>
        <v>28-66</v>
      </c>
      <c r="C10482">
        <v>-66.045039341594006</v>
      </c>
      <c r="D10482">
        <v>27.753007144794999</v>
      </c>
      <c r="E10482">
        <f>ASIN(SQRT((SIN(RADIANS(PARAMETERS!$D$8-D10482)/2)*SIN(RADIANS(PARAMETERS!$D$8-D10482)/2))+(COS(RADIANS(D10482))*COS(RADIANS(PARAMETERS!$D$8))*SIN(RADIANS(PARAMETERS!$D$9-C10482)/2)*SIN(RADIANS(PARAMETERS!$D$9-C10482)/2))))*2*3958.756</f>
        <v>919.54261175710747</v>
      </c>
      <c r="F10482">
        <v>181.11958312988</v>
      </c>
      <c r="G10482">
        <v>208.88841247559</v>
      </c>
      <c r="H10482">
        <v>252.2374420166</v>
      </c>
      <c r="I10482">
        <v>290.9130859375</v>
      </c>
      <c r="J10482">
        <v>335.52041625977</v>
      </c>
      <c r="K10482" s="6">
        <f>IFERROR(EXP(TREND(LN($F$1:$J$1),LN(F10482:J10482),LN(Calculations!$B$3))),0)</f>
        <v>4.9986252442391889E-2</v>
      </c>
    </row>
    <row r="10483" spans="1:11" x14ac:dyDescent="0.35">
      <c r="A10483">
        <v>10480</v>
      </c>
      <c r="B10483" t="str">
        <f t="shared" si="163"/>
        <v>28-66.5</v>
      </c>
      <c r="C10483">
        <v>-66.316360676494995</v>
      </c>
      <c r="D10483">
        <v>27.753007144794999</v>
      </c>
      <c r="E10483">
        <f>ASIN(SQRT((SIN(RADIANS(PARAMETERS!$D$8-D10483)/2)*SIN(RADIANS(PARAMETERS!$D$8-D10483)/2))+(COS(RADIANS(D10483))*COS(RADIANS(PARAMETERS!$D$8))*SIN(RADIANS(PARAMETERS!$D$9-C10483)/2)*SIN(RADIANS(PARAMETERS!$D$9-C10483)/2))))*2*3958.756</f>
        <v>926.226627061047</v>
      </c>
      <c r="F10483">
        <v>181.67649841309</v>
      </c>
      <c r="G10483">
        <v>209.52835083008</v>
      </c>
      <c r="H10483">
        <v>253.00631713867</v>
      </c>
      <c r="I10483">
        <v>291.79641723633</v>
      </c>
      <c r="J10483">
        <v>336.53515625</v>
      </c>
      <c r="K10483" s="6">
        <f>IFERROR(EXP(TREND(LN($F$1:$J$1),LN(F10483:J10483),LN(Calculations!$B$3))),0)</f>
        <v>5.0741448467848567E-2</v>
      </c>
    </row>
    <row r="10484" spans="1:11" x14ac:dyDescent="0.35">
      <c r="A10484">
        <v>10481</v>
      </c>
      <c r="B10484" t="str">
        <f t="shared" si="163"/>
        <v>28-66.5</v>
      </c>
      <c r="C10484">
        <v>-66.587682011395998</v>
      </c>
      <c r="D10484">
        <v>27.753007144794999</v>
      </c>
      <c r="E10484">
        <f>ASIN(SQRT((SIN(RADIANS(PARAMETERS!$D$8-D10484)/2)*SIN(RADIANS(PARAMETERS!$D$8-D10484)/2))+(COS(RADIANS(D10484))*COS(RADIANS(PARAMETERS!$D$8))*SIN(RADIANS(PARAMETERS!$D$9-C10484)/2)*SIN(RADIANS(PARAMETERS!$D$9-C10484)/2))))*2*3958.756</f>
        <v>933.18634964693979</v>
      </c>
      <c r="F10484">
        <v>182.14971923828</v>
      </c>
      <c r="G10484">
        <v>210.05673217773</v>
      </c>
      <c r="H10484">
        <v>253.61643981934</v>
      </c>
      <c r="I10484">
        <v>292.4755859375</v>
      </c>
      <c r="J10484">
        <v>337.29013061523</v>
      </c>
      <c r="K10484" s="6">
        <f>IFERROR(EXP(TREND(LN($F$1:$J$1),LN(F10484:J10484),LN(Calculations!$B$3))),0)</f>
        <v>5.1415439437806548E-2</v>
      </c>
    </row>
    <row r="10485" spans="1:11" x14ac:dyDescent="0.35">
      <c r="A10485">
        <v>10482</v>
      </c>
      <c r="B10485" t="str">
        <f t="shared" si="163"/>
        <v>28-67</v>
      </c>
      <c r="C10485">
        <v>-66.859003346296006</v>
      </c>
      <c r="D10485">
        <v>27.753007144794999</v>
      </c>
      <c r="E10485">
        <f>ASIN(SQRT((SIN(RADIANS(PARAMETERS!$D$8-D10485)/2)*SIN(RADIANS(PARAMETERS!$D$8-D10485)/2))+(COS(RADIANS(D10485))*COS(RADIANS(PARAMETERS!$D$8))*SIN(RADIANS(PARAMETERS!$D$9-C10485)/2)*SIN(RADIANS(PARAMETERS!$D$9-C10485)/2))))*2*3958.756</f>
        <v>940.41563693582452</v>
      </c>
      <c r="F10485">
        <v>182.58714294434</v>
      </c>
      <c r="G10485">
        <v>210.54647827148</v>
      </c>
      <c r="H10485">
        <v>254.18412780762</v>
      </c>
      <c r="I10485">
        <v>293.10955810547</v>
      </c>
      <c r="J10485">
        <v>337.99719238281</v>
      </c>
      <c r="K10485" s="6">
        <f>IFERROR(EXP(TREND(LN($F$1:$J$1),LN(F10485:J10485),LN(Calculations!$B$3))),0)</f>
        <v>5.2043279299108423E-2</v>
      </c>
    </row>
    <row r="10486" spans="1:11" x14ac:dyDescent="0.35">
      <c r="A10486">
        <v>10483</v>
      </c>
      <c r="B10486" t="str">
        <f t="shared" si="163"/>
        <v>28-67</v>
      </c>
      <c r="C10486">
        <v>-67.130324681196996</v>
      </c>
      <c r="D10486">
        <v>27.753007144794999</v>
      </c>
      <c r="E10486">
        <f>ASIN(SQRT((SIN(RADIANS(PARAMETERS!$D$8-D10486)/2)*SIN(RADIANS(PARAMETERS!$D$8-D10486)/2))+(COS(RADIANS(D10486))*COS(RADIANS(PARAMETERS!$D$8))*SIN(RADIANS(PARAMETERS!$D$9-C10486)/2)*SIN(RADIANS(PARAMETERS!$D$9-C10486)/2))))*2*3958.756</f>
        <v>947.90829923073932</v>
      </c>
      <c r="F10486">
        <v>183.03622436523</v>
      </c>
      <c r="G10486">
        <v>211.06735229492</v>
      </c>
      <c r="H10486">
        <v>254.81767272949</v>
      </c>
      <c r="I10486">
        <v>293.84414672852</v>
      </c>
      <c r="J10486">
        <v>338.84884643555</v>
      </c>
      <c r="K10486" s="6">
        <f>IFERROR(EXP(TREND(LN($F$1:$J$1),LN(F10486:J10486),LN(Calculations!$B$3))),0)</f>
        <v>5.2664046670983553E-2</v>
      </c>
    </row>
    <row r="10487" spans="1:11" x14ac:dyDescent="0.35">
      <c r="A10487">
        <v>10484</v>
      </c>
      <c r="B10487" t="str">
        <f t="shared" si="163"/>
        <v>28-67.5</v>
      </c>
      <c r="C10487">
        <v>-67.401646016097999</v>
      </c>
      <c r="D10487">
        <v>27.753007144794999</v>
      </c>
      <c r="E10487">
        <f>ASIN(SQRT((SIN(RADIANS(PARAMETERS!$D$8-D10487)/2)*SIN(RADIANS(PARAMETERS!$D$8-D10487)/2))+(COS(RADIANS(D10487))*COS(RADIANS(PARAMETERS!$D$8))*SIN(RADIANS(PARAMETERS!$D$9-C10487)/2)*SIN(RADIANS(PARAMETERS!$D$9-C10487)/2))))*2*3958.756</f>
        <v>955.65811875497786</v>
      </c>
      <c r="F10487">
        <v>183.41331481934</v>
      </c>
      <c r="G10487">
        <v>211.49789428711</v>
      </c>
      <c r="H10487">
        <v>255.33050537109</v>
      </c>
      <c r="I10487">
        <v>294.42932128906</v>
      </c>
      <c r="J10487">
        <v>339.51644897461</v>
      </c>
      <c r="K10487" s="6">
        <f>IFERROR(EXP(TREND(LN($F$1:$J$1),LN(F10487:J10487),LN(Calculations!$B$3))),0)</f>
        <v>5.3201581703146324E-2</v>
      </c>
    </row>
    <row r="10488" spans="1:11" x14ac:dyDescent="0.35">
      <c r="A10488">
        <v>10485</v>
      </c>
      <c r="B10488" t="str">
        <f t="shared" si="163"/>
        <v>28-67.5</v>
      </c>
      <c r="C10488">
        <v>-67.672967350999002</v>
      </c>
      <c r="D10488">
        <v>27.753007144794999</v>
      </c>
      <c r="E10488">
        <f>ASIN(SQRT((SIN(RADIANS(PARAMETERS!$D$8-D10488)/2)*SIN(RADIANS(PARAMETERS!$D$8-D10488)/2))+(COS(RADIANS(D10488))*COS(RADIANS(PARAMETERS!$D$8))*SIN(RADIANS(PARAMETERS!$D$9-C10488)/2)*SIN(RADIANS(PARAMETERS!$D$9-C10488)/2))))*2*3958.756</f>
        <v>963.65886753470875</v>
      </c>
      <c r="F10488">
        <v>183.77391052246</v>
      </c>
      <c r="G10488">
        <v>211.9196472168</v>
      </c>
      <c r="H10488">
        <v>255.84912109375</v>
      </c>
      <c r="I10488">
        <v>295.03558349609</v>
      </c>
      <c r="J10488">
        <v>340.22497558594</v>
      </c>
      <c r="K10488" s="6">
        <f>IFERROR(EXP(TREND(LN($F$1:$J$1),LN(F10488:J10488),LN(Calculations!$B$3))),0)</f>
        <v>5.370200302924831E-2</v>
      </c>
    </row>
    <row r="10489" spans="1:11" x14ac:dyDescent="0.35">
      <c r="A10489">
        <v>10486</v>
      </c>
      <c r="B10489" t="str">
        <f t="shared" si="163"/>
        <v>28-68</v>
      </c>
      <c r="C10489">
        <v>-67.944288685900005</v>
      </c>
      <c r="D10489">
        <v>27.753007144794999</v>
      </c>
      <c r="E10489">
        <f>ASIN(SQRT((SIN(RADIANS(PARAMETERS!$D$8-D10489)/2)*SIN(RADIANS(PARAMETERS!$D$8-D10489)/2))+(COS(RADIANS(D10489))*COS(RADIANS(PARAMETERS!$D$8))*SIN(RADIANS(PARAMETERS!$D$9-C10489)/2)*SIN(RADIANS(PARAMETERS!$D$9-C10489)/2))))*2*3958.756</f>
        <v>971.90432408300251</v>
      </c>
      <c r="F10489">
        <v>184.15675354004</v>
      </c>
      <c r="G10489">
        <v>212.38801574707</v>
      </c>
      <c r="H10489">
        <v>256.45748901367</v>
      </c>
      <c r="I10489">
        <v>295.77459716797</v>
      </c>
      <c r="J10489">
        <v>341.1203918457</v>
      </c>
      <c r="K10489" s="6">
        <f>IFERROR(EXP(TREND(LN($F$1:$J$1),LN(F10489:J10489),LN(Calculations!$B$3))),0)</f>
        <v>5.4200305194460702E-2</v>
      </c>
    </row>
    <row r="10490" spans="1:11" x14ac:dyDescent="0.35">
      <c r="A10490">
        <v>10487</v>
      </c>
      <c r="B10490" t="str">
        <f t="shared" si="163"/>
        <v>28-68</v>
      </c>
      <c r="C10490">
        <v>-68.215610020800995</v>
      </c>
      <c r="D10490">
        <v>27.753007144794999</v>
      </c>
      <c r="E10490">
        <f>ASIN(SQRT((SIN(RADIANS(PARAMETERS!$D$8-D10490)/2)*SIN(RADIANS(PARAMETERS!$D$8-D10490)/2))+(COS(RADIANS(D10490))*COS(RADIANS(PARAMETERS!$D$8))*SIN(RADIANS(PARAMETERS!$D$9-C10490)/2)*SIN(RADIANS(PARAMETERS!$D$9-C10490)/2))))*2*3958.756</f>
        <v>980.38828886042711</v>
      </c>
      <c r="F10490">
        <v>184.4891204834</v>
      </c>
      <c r="G10490">
        <v>212.79556274414</v>
      </c>
      <c r="H10490">
        <v>256.98831176758</v>
      </c>
      <c r="I10490">
        <v>296.42056274414</v>
      </c>
      <c r="J10490">
        <v>341.90435791016</v>
      </c>
      <c r="K10490" s="6">
        <f>IFERROR(EXP(TREND(LN($F$1:$J$1),LN(F10490:J10490),LN(Calculations!$B$3))),0)</f>
        <v>5.4633460703488047E-2</v>
      </c>
    </row>
    <row r="10491" spans="1:11" x14ac:dyDescent="0.35">
      <c r="A10491">
        <v>10488</v>
      </c>
      <c r="B10491" t="str">
        <f t="shared" si="163"/>
        <v>28-68.5</v>
      </c>
      <c r="C10491">
        <v>-68.486931355701998</v>
      </c>
      <c r="D10491">
        <v>27.753007144794999</v>
      </c>
      <c r="E10491">
        <f>ASIN(SQRT((SIN(RADIANS(PARAMETERS!$D$8-D10491)/2)*SIN(RADIANS(PARAMETERS!$D$8-D10491)/2))+(COS(RADIANS(D10491))*COS(RADIANS(PARAMETERS!$D$8))*SIN(RADIANS(PARAMETERS!$D$9-C10491)/2)*SIN(RADIANS(PARAMETERS!$D$9-C10491)/2))))*2*3958.756</f>
        <v>989.10459850313373</v>
      </c>
      <c r="F10491">
        <v>184.81649780273</v>
      </c>
      <c r="G10491">
        <v>213.20381164551</v>
      </c>
      <c r="H10491">
        <v>257.53024291992</v>
      </c>
      <c r="I10491">
        <v>297.08831787109</v>
      </c>
      <c r="J10491">
        <v>342.72381591797</v>
      </c>
      <c r="K10491" s="6">
        <f>IFERROR(EXP(TREND(LN($F$1:$J$1),LN(F10491:J10491),LN(Calculations!$B$3))),0)</f>
        <v>5.5049712129758628E-2</v>
      </c>
    </row>
    <row r="10492" spans="1:11" x14ac:dyDescent="0.35">
      <c r="A10492">
        <v>10489</v>
      </c>
      <c r="B10492" t="str">
        <f t="shared" si="163"/>
        <v>28-69</v>
      </c>
      <c r="C10492">
        <v>-68.758252690603001</v>
      </c>
      <c r="D10492">
        <v>27.753007144794999</v>
      </c>
      <c r="E10492">
        <f>ASIN(SQRT((SIN(RADIANS(PARAMETERS!$D$8-D10492)/2)*SIN(RADIANS(PARAMETERS!$D$8-D10492)/2))+(COS(RADIANS(D10492))*COS(RADIANS(PARAMETERS!$D$8))*SIN(RADIANS(PARAMETERS!$D$9-C10492)/2)*SIN(RADIANS(PARAMETERS!$D$9-C10492)/2))))*2*3958.756</f>
        <v>998.0471388235776</v>
      </c>
      <c r="F10492">
        <v>185.16319274902</v>
      </c>
      <c r="G10492">
        <v>213.64485168457</v>
      </c>
      <c r="H10492">
        <v>258.12860107422</v>
      </c>
      <c r="I10492">
        <v>297.83587646484</v>
      </c>
      <c r="J10492">
        <v>343.65228271484</v>
      </c>
      <c r="K10492" s="6">
        <f>IFERROR(EXP(TREND(LN($F$1:$J$1),LN(F10492:J10492),LN(Calculations!$B$3))),0)</f>
        <v>5.5476227967527443E-2</v>
      </c>
    </row>
    <row r="10493" spans="1:11" x14ac:dyDescent="0.35">
      <c r="A10493">
        <v>10490</v>
      </c>
      <c r="B10493" t="str">
        <f t="shared" si="163"/>
        <v>28-69</v>
      </c>
      <c r="C10493">
        <v>-69.029574025504004</v>
      </c>
      <c r="D10493">
        <v>27.753007144794999</v>
      </c>
      <c r="E10493">
        <f>ASIN(SQRT((SIN(RADIANS(PARAMETERS!$D$8-D10493)/2)*SIN(RADIANS(PARAMETERS!$D$8-D10493)/2))+(COS(RADIANS(D10493))*COS(RADIANS(PARAMETERS!$D$8))*SIN(RADIANS(PARAMETERS!$D$9-C10493)/2)*SIN(RADIANS(PARAMETERS!$D$9-C10493)/2))))*2*3958.756</f>
        <v>1007.2098566014445</v>
      </c>
      <c r="F10493">
        <v>185.42764282227</v>
      </c>
      <c r="G10493">
        <v>213.97717285156</v>
      </c>
      <c r="H10493">
        <v>258.57360839844</v>
      </c>
      <c r="I10493">
        <v>298.38726806641</v>
      </c>
      <c r="J10493">
        <v>344.3323059082</v>
      </c>
      <c r="K10493" s="6">
        <f>IFERROR(EXP(TREND(LN($F$1:$J$1),LN(F10493:J10493),LN(Calculations!$B$3))),0)</f>
        <v>5.5810165602288866E-2</v>
      </c>
    </row>
    <row r="10494" spans="1:11" x14ac:dyDescent="0.35">
      <c r="A10494">
        <v>10491</v>
      </c>
      <c r="B10494" t="str">
        <f t="shared" si="163"/>
        <v>28-69.5</v>
      </c>
      <c r="C10494">
        <v>-69.300895360404994</v>
      </c>
      <c r="D10494">
        <v>27.753007144794999</v>
      </c>
      <c r="E10494">
        <f>ASIN(SQRT((SIN(RADIANS(PARAMETERS!$D$8-D10494)/2)*SIN(RADIANS(PARAMETERS!$D$8-D10494)/2))+(COS(RADIANS(D10494))*COS(RADIANS(PARAMETERS!$D$8))*SIN(RADIANS(PARAMETERS!$D$9-C10494)/2)*SIN(RADIANS(PARAMETERS!$D$9-C10494)/2))))*2*3958.756</f>
        <v>1016.5867701930246</v>
      </c>
      <c r="F10494">
        <v>185.67295837402</v>
      </c>
      <c r="G10494">
        <v>214.29153442383</v>
      </c>
      <c r="H10494">
        <v>259.00344848633</v>
      </c>
      <c r="I10494">
        <v>298.92697143555</v>
      </c>
      <c r="J10494">
        <v>345.00552368164</v>
      </c>
      <c r="K10494" s="6">
        <f>IFERROR(EXP(TREND(LN($F$1:$J$1),LN(F10494:J10494),LN(Calculations!$B$3))),0)</f>
        <v>5.6109375996117053E-2</v>
      </c>
    </row>
    <row r="10495" spans="1:11" x14ac:dyDescent="0.35">
      <c r="A10495">
        <v>10492</v>
      </c>
      <c r="B10495" t="str">
        <f t="shared" si="163"/>
        <v>28-69.5</v>
      </c>
      <c r="C10495">
        <v>-69.572216695305997</v>
      </c>
      <c r="D10495">
        <v>27.753007144794999</v>
      </c>
      <c r="E10495">
        <f>ASIN(SQRT((SIN(RADIANS(PARAMETERS!$D$8-D10495)/2)*SIN(RADIANS(PARAMETERS!$D$8-D10495)/2))+(COS(RADIANS(D10495))*COS(RADIANS(PARAMETERS!$D$8))*SIN(RADIANS(PARAMETERS!$D$9-C10495)/2)*SIN(RADIANS(PARAMETERS!$D$9-C10495)/2))))*2*3958.756</f>
        <v>1026.1719789962121</v>
      </c>
      <c r="F10495">
        <v>185.92433166504</v>
      </c>
      <c r="G10495">
        <v>214.6229095459</v>
      </c>
      <c r="H10495">
        <v>259.46997070313</v>
      </c>
      <c r="I10495">
        <v>299.52313232422</v>
      </c>
      <c r="J10495">
        <v>345.76031494141</v>
      </c>
      <c r="K10495" s="6">
        <f>IFERROR(EXP(TREND(LN($F$1:$J$1),LN(F10495:J10495),LN(Calculations!$B$3))),0)</f>
        <v>5.6398949704201763E-2</v>
      </c>
    </row>
    <row r="10496" spans="1:11" x14ac:dyDescent="0.35">
      <c r="A10496">
        <v>10493</v>
      </c>
      <c r="B10496" t="str">
        <f t="shared" si="163"/>
        <v>28-70</v>
      </c>
      <c r="C10496">
        <v>-69.843538030207</v>
      </c>
      <c r="D10496">
        <v>27.753007144794999</v>
      </c>
      <c r="E10496">
        <f>ASIN(SQRT((SIN(RADIANS(PARAMETERS!$D$8-D10496)/2)*SIN(RADIANS(PARAMETERS!$D$8-D10496)/2))+(COS(RADIANS(D10496))*COS(RADIANS(PARAMETERS!$D$8))*SIN(RADIANS(PARAMETERS!$D$9-C10496)/2)*SIN(RADIANS(PARAMETERS!$D$9-C10496)/2))))*2*3958.756</f>
        <v>1035.9596718156122</v>
      </c>
      <c r="F10496">
        <v>186.06292724609</v>
      </c>
      <c r="G10496">
        <v>214.80018615723</v>
      </c>
      <c r="H10496">
        <v>259.71200561523</v>
      </c>
      <c r="I10496">
        <v>299.82675170898</v>
      </c>
      <c r="J10496">
        <v>346.13879394531</v>
      </c>
      <c r="K10496" s="6">
        <f>IFERROR(EXP(TREND(LN($F$1:$J$1),LN(F10496:J10496),LN(Calculations!$B$3))),0)</f>
        <v>5.6569123528019773E-2</v>
      </c>
    </row>
    <row r="10497" spans="1:11" x14ac:dyDescent="0.35">
      <c r="A10497">
        <v>10494</v>
      </c>
      <c r="B10497" t="str">
        <f t="shared" si="163"/>
        <v>28-70</v>
      </c>
      <c r="C10497">
        <v>-70.114859365108003</v>
      </c>
      <c r="D10497">
        <v>27.753007144794999</v>
      </c>
      <c r="E10497">
        <f>ASIN(SQRT((SIN(RADIANS(PARAMETERS!$D$8-D10497)/2)*SIN(RADIANS(PARAMETERS!$D$8-D10497)/2))+(COS(RADIANS(D10497))*COS(RADIANS(PARAMETERS!$D$8))*SIN(RADIANS(PARAMETERS!$D$9-C10497)/2)*SIN(RADIANS(PARAMETERS!$D$9-C10497)/2))))*2*3958.756</f>
        <v>1045.9441341780398</v>
      </c>
      <c r="F10497">
        <v>186.17481994629</v>
      </c>
      <c r="G10497">
        <v>214.94250488281</v>
      </c>
      <c r="H10497">
        <v>259.90509033203</v>
      </c>
      <c r="I10497">
        <v>300.06805419922</v>
      </c>
      <c r="J10497">
        <v>346.43859863281</v>
      </c>
      <c r="K10497" s="6">
        <f>IFERROR(EXP(TREND(LN($F$1:$J$1),LN(F10497:J10497),LN(Calculations!$B$3))),0)</f>
        <v>5.6708277541858192E-2</v>
      </c>
    </row>
    <row r="10498" spans="1:11" x14ac:dyDescent="0.35">
      <c r="A10498">
        <v>10495</v>
      </c>
      <c r="B10498" t="str">
        <f t="shared" si="163"/>
        <v>28-70.5</v>
      </c>
      <c r="C10498">
        <v>-70.386180700009007</v>
      </c>
      <c r="D10498">
        <v>27.753007144794999</v>
      </c>
      <c r="E10498">
        <f>ASIN(SQRT((SIN(RADIANS(PARAMETERS!$D$8-D10498)/2)*SIN(RADIANS(PARAMETERS!$D$8-D10498)/2))+(COS(RADIANS(D10498))*COS(RADIANS(PARAMETERS!$D$8))*SIN(RADIANS(PARAMETERS!$D$9-C10498)/2)*SIN(RADIANS(PARAMETERS!$D$9-C10498)/2))))*2*3958.756</f>
        <v>1056.1197546530204</v>
      </c>
      <c r="F10498">
        <v>186.27920532227</v>
      </c>
      <c r="G10498">
        <v>215.07563781738</v>
      </c>
      <c r="H10498">
        <v>260.08624267578</v>
      </c>
      <c r="I10498">
        <v>300.29476928711</v>
      </c>
      <c r="J10498">
        <v>346.72067260742</v>
      </c>
      <c r="K10498" s="6">
        <f>IFERROR(EXP(TREND(LN($F$1:$J$1),LN(F10498:J10498),LN(Calculations!$B$3))),0)</f>
        <v>5.6837608856625553E-2</v>
      </c>
    </row>
    <row r="10499" spans="1:11" x14ac:dyDescent="0.35">
      <c r="A10499">
        <v>10496</v>
      </c>
      <c r="B10499" t="str">
        <f t="shared" si="163"/>
        <v>28-70.5</v>
      </c>
      <c r="C10499">
        <v>-70.657502034909996</v>
      </c>
      <c r="D10499">
        <v>27.753007144794999</v>
      </c>
      <c r="E10499">
        <f>ASIN(SQRT((SIN(RADIANS(PARAMETERS!$D$8-D10499)/2)*SIN(RADIANS(PARAMETERS!$D$8-D10499)/2))+(COS(RADIANS(D10499))*COS(RADIANS(PARAMETERS!$D$8))*SIN(RADIANS(PARAMETERS!$D$9-C10499)/2)*SIN(RADIANS(PARAMETERS!$D$9-C10499)/2))))*2*3958.756</f>
        <v>1066.4810302360261</v>
      </c>
      <c r="F10499">
        <v>186.28721618652</v>
      </c>
      <c r="G10499">
        <v>215.06875610352</v>
      </c>
      <c r="H10499">
        <v>260.05215454102</v>
      </c>
      <c r="I10499">
        <v>300.23297119141</v>
      </c>
      <c r="J10499">
        <v>346.62338256836</v>
      </c>
      <c r="K10499" s="6">
        <f>IFERROR(EXP(TREND(LN($F$1:$J$1),LN(F10499:J10499),LN(Calculations!$B$3))),0)</f>
        <v>5.6880333707811835E-2</v>
      </c>
    </row>
    <row r="10500" spans="1:11" x14ac:dyDescent="0.35">
      <c r="A10500">
        <v>10497</v>
      </c>
      <c r="B10500" t="str">
        <f t="shared" si="163"/>
        <v>28-71</v>
      </c>
      <c r="C10500">
        <v>-70.928823369810999</v>
      </c>
      <c r="D10500">
        <v>27.753007144794999</v>
      </c>
      <c r="E10500">
        <f>ASIN(SQRT((SIN(RADIANS(PARAMETERS!$D$8-D10500)/2)*SIN(RADIANS(PARAMETERS!$D$8-D10500)/2))+(COS(RADIANS(D10500))*COS(RADIANS(PARAMETERS!$D$8))*SIN(RADIANS(PARAMETERS!$D$9-C10500)/2)*SIN(RADIANS(PARAMETERS!$D$9-C10500)/2))))*2*3958.756</f>
        <v>1077.0225708540993</v>
      </c>
      <c r="F10500">
        <v>186.28601074219</v>
      </c>
      <c r="G10500">
        <v>215.04536437988</v>
      </c>
      <c r="H10500">
        <v>259.98876953125</v>
      </c>
      <c r="I10500">
        <v>300.1291809082</v>
      </c>
      <c r="J10500">
        <v>346.46832275391</v>
      </c>
      <c r="K10500" s="6">
        <f>IFERROR(EXP(TREND(LN($F$1:$J$1),LN(F10500:J10500),LN(Calculations!$B$3))),0)</f>
        <v>5.6920776983230163E-2</v>
      </c>
    </row>
    <row r="10501" spans="1:11" x14ac:dyDescent="0.35">
      <c r="A10501">
        <v>10498</v>
      </c>
      <c r="B10501" t="str">
        <f t="shared" ref="B10501:B10564" si="164">MROUND(D10501,1)&amp;MROUND(C10501,-0.5)</f>
        <v>28-71</v>
      </c>
      <c r="C10501">
        <v>-71.200144704712002</v>
      </c>
      <c r="D10501">
        <v>27.753007144794999</v>
      </c>
      <c r="E10501">
        <f>ASIN(SQRT((SIN(RADIANS(PARAMETERS!$D$8-D10501)/2)*SIN(RADIANS(PARAMETERS!$D$8-D10501)/2))+(COS(RADIANS(D10501))*COS(RADIANS(PARAMETERS!$D$8))*SIN(RADIANS(PARAMETERS!$D$9-C10501)/2)*SIN(RADIANS(PARAMETERS!$D$9-C10501)/2))))*2*3958.756</f>
        <v>1087.7391030544622</v>
      </c>
      <c r="F10501">
        <v>186.28605651855</v>
      </c>
      <c r="G10501">
        <v>215.01924133301</v>
      </c>
      <c r="H10501">
        <v>259.91546630859</v>
      </c>
      <c r="I10501">
        <v>300.00814819336</v>
      </c>
      <c r="J10501">
        <v>346.28665161133</v>
      </c>
      <c r="K10501" s="6">
        <f>IFERROR(EXP(TREND(LN($F$1:$J$1),LN(F10501:J10501),LN(Calculations!$B$3))),0)</f>
        <v>5.6971202769143539E-2</v>
      </c>
    </row>
    <row r="10502" spans="1:11" x14ac:dyDescent="0.35">
      <c r="A10502">
        <v>10499</v>
      </c>
      <c r="B10502" t="str">
        <f t="shared" si="164"/>
        <v>28-71.5</v>
      </c>
      <c r="C10502">
        <v>-71.471466039613006</v>
      </c>
      <c r="D10502">
        <v>27.753007144794999</v>
      </c>
      <c r="E10502">
        <f>ASIN(SQRT((SIN(RADIANS(PARAMETERS!$D$8-D10502)/2)*SIN(RADIANS(PARAMETERS!$D$8-D10502)/2))+(COS(RADIANS(D10502))*COS(RADIANS(PARAMETERS!$D$8))*SIN(RADIANS(PARAMETERS!$D$9-C10502)/2)*SIN(RADIANS(PARAMETERS!$D$9-C10502)/2))))*2*3958.756</f>
        <v>1098.6254729368125</v>
      </c>
      <c r="F10502">
        <v>186.22651672363</v>
      </c>
      <c r="G10502">
        <v>214.90599060059</v>
      </c>
      <c r="H10502">
        <v>259.70758056641</v>
      </c>
      <c r="I10502">
        <v>299.70635986328</v>
      </c>
      <c r="J10502">
        <v>345.86706542969</v>
      </c>
      <c r="K10502" s="6">
        <f>IFERROR(EXP(TREND(LN($F$1:$J$1),LN(F10502:J10502),LN(Calculations!$B$3))),0)</f>
        <v>5.6968967667792636E-2</v>
      </c>
    </row>
    <row r="10503" spans="1:11" x14ac:dyDescent="0.35">
      <c r="A10503">
        <v>10500</v>
      </c>
      <c r="B10503" t="str">
        <f t="shared" si="164"/>
        <v>28-71.5</v>
      </c>
      <c r="C10503">
        <v>-71.742787374513995</v>
      </c>
      <c r="D10503">
        <v>27.753007144794999</v>
      </c>
      <c r="E10503">
        <f>ASIN(SQRT((SIN(RADIANS(PARAMETERS!$D$8-D10503)/2)*SIN(RADIANS(PARAMETERS!$D$8-D10503)/2))+(COS(RADIANS(D10503))*COS(RADIANS(PARAMETERS!$D$8))*SIN(RADIANS(PARAMETERS!$D$9-C10503)/2)*SIN(RADIANS(PARAMETERS!$D$9-C10503)/2))))*2*3958.756</f>
        <v>1109.6766483892927</v>
      </c>
      <c r="F10503">
        <v>186.18183898926</v>
      </c>
      <c r="G10503">
        <v>214.81349182129</v>
      </c>
      <c r="H10503">
        <v>259.53051757813</v>
      </c>
      <c r="I10503">
        <v>299.44522094727</v>
      </c>
      <c r="J10503">
        <v>345.5002746582</v>
      </c>
      <c r="K10503" s="6">
        <f>IFERROR(EXP(TREND(LN($F$1:$J$1),LN(F10503:J10503),LN(Calculations!$B$3))),0)</f>
        <v>5.6981830184702424E-2</v>
      </c>
    </row>
    <row r="10504" spans="1:11" x14ac:dyDescent="0.35">
      <c r="A10504">
        <v>10501</v>
      </c>
      <c r="B10504" t="str">
        <f t="shared" si="164"/>
        <v>28-72</v>
      </c>
      <c r="C10504">
        <v>-72.014108709414998</v>
      </c>
      <c r="D10504">
        <v>27.753007144794999</v>
      </c>
      <c r="E10504">
        <f>ASIN(SQRT((SIN(RADIANS(PARAMETERS!$D$8-D10504)/2)*SIN(RADIANS(PARAMETERS!$D$8-D10504)/2))+(COS(RADIANS(D10504))*COS(RADIANS(PARAMETERS!$D$8))*SIN(RADIANS(PARAMETERS!$D$9-C10504)/2)*SIN(RADIANS(PARAMETERS!$D$9-C10504)/2))))*2*3958.756</f>
        <v>1120.8877206869136</v>
      </c>
      <c r="F10504">
        <v>186.15005493164</v>
      </c>
      <c r="G10504">
        <v>214.73785400391</v>
      </c>
      <c r="H10504">
        <v>259.37704467773</v>
      </c>
      <c r="I10504">
        <v>299.21401977539</v>
      </c>
      <c r="J10504">
        <v>345.1711730957</v>
      </c>
      <c r="K10504" s="6">
        <f>IFERROR(EXP(TREND(LN($F$1:$J$1),LN(F10504:J10504),LN(Calculations!$B$3))),0)</f>
        <v>5.7010142994440703E-2</v>
      </c>
    </row>
    <row r="10505" spans="1:11" x14ac:dyDescent="0.35">
      <c r="A10505">
        <v>10502</v>
      </c>
      <c r="B10505" t="str">
        <f t="shared" si="164"/>
        <v>28-72.5</v>
      </c>
      <c r="C10505">
        <v>-72.285430044316001</v>
      </c>
      <c r="D10505">
        <v>27.753007144794999</v>
      </c>
      <c r="E10505">
        <f>ASIN(SQRT((SIN(RADIANS(PARAMETERS!$D$8-D10505)/2)*SIN(RADIANS(PARAMETERS!$D$8-D10505)/2))+(COS(RADIANS(D10505))*COS(RADIANS(PARAMETERS!$D$8))*SIN(RADIANS(PARAMETERS!$D$9-C10505)/2)*SIN(RADIANS(PARAMETERS!$D$9-C10505)/2))))*2*3958.756</f>
        <v>1132.25390550937</v>
      </c>
      <c r="F10505">
        <v>186.05795288086</v>
      </c>
      <c r="G10505">
        <v>214.57386779785</v>
      </c>
      <c r="H10505">
        <v>259.08694458008</v>
      </c>
      <c r="I10505">
        <v>298.79925537109</v>
      </c>
      <c r="J10505">
        <v>344.60043334961</v>
      </c>
      <c r="K10505" s="6">
        <f>IFERROR(EXP(TREND(LN($F$1:$J$1),LN(F10505:J10505),LN(Calculations!$B$3))),0)</f>
        <v>5.6985282943306181E-2</v>
      </c>
    </row>
    <row r="10506" spans="1:11" x14ac:dyDescent="0.35">
      <c r="A10506">
        <v>10503</v>
      </c>
      <c r="B10506" t="str">
        <f t="shared" si="164"/>
        <v>28-72.5</v>
      </c>
      <c r="C10506">
        <v>-72.556751379217005</v>
      </c>
      <c r="D10506">
        <v>27.753007144794999</v>
      </c>
      <c r="E10506">
        <f>ASIN(SQRT((SIN(RADIANS(PARAMETERS!$D$8-D10506)/2)*SIN(RADIANS(PARAMETERS!$D$8-D10506)/2))+(COS(RADIANS(D10506))*COS(RADIANS(PARAMETERS!$D$8))*SIN(RADIANS(PARAMETERS!$D$9-C10506)/2)*SIN(RADIANS(PARAMETERS!$D$9-C10506)/2))))*2*3958.756</f>
        <v>1143.7705434330894</v>
      </c>
      <c r="F10506">
        <v>186.00527954102</v>
      </c>
      <c r="G10506">
        <v>214.45896911621</v>
      </c>
      <c r="H10506">
        <v>258.86196899414</v>
      </c>
      <c r="I10506">
        <v>298.46469116211</v>
      </c>
      <c r="J10506">
        <v>344.12814331055</v>
      </c>
      <c r="K10506" s="6">
        <f>IFERROR(EXP(TREND(LN($F$1:$J$1),LN(F10506:J10506),LN(Calculations!$B$3))),0)</f>
        <v>5.701215914501824E-2</v>
      </c>
    </row>
    <row r="10507" spans="1:11" x14ac:dyDescent="0.35">
      <c r="A10507">
        <v>10504</v>
      </c>
      <c r="B10507" t="str">
        <f t="shared" si="164"/>
        <v>28-73</v>
      </c>
      <c r="C10507">
        <v>-72.828072714117994</v>
      </c>
      <c r="D10507">
        <v>27.753007144794999</v>
      </c>
      <c r="E10507">
        <f>ASIN(SQRT((SIN(RADIANS(PARAMETERS!$D$8-D10507)/2)*SIN(RADIANS(PARAMETERS!$D$8-D10507)/2))+(COS(RADIANS(D10507))*COS(RADIANS(PARAMETERS!$D$8))*SIN(RADIANS(PARAMETERS!$D$9-C10507)/2)*SIN(RADIANS(PARAMETERS!$D$9-C10507)/2))))*2*3958.756</f>
        <v>1155.433099949822</v>
      </c>
      <c r="F10507">
        <v>185.97576904297</v>
      </c>
      <c r="G10507">
        <v>214.36991882324</v>
      </c>
      <c r="H10507">
        <v>258.66680908203</v>
      </c>
      <c r="I10507">
        <v>298.1633605957</v>
      </c>
      <c r="J10507">
        <v>343.69281005859</v>
      </c>
      <c r="K10507" s="6">
        <f>IFERROR(EXP(TREND(LN($F$1:$J$1),LN(F10507:J10507),LN(Calculations!$B$3))),0)</f>
        <v>5.7075647750912908E-2</v>
      </c>
    </row>
    <row r="10508" spans="1:11" x14ac:dyDescent="0.35">
      <c r="A10508">
        <v>10505</v>
      </c>
      <c r="B10508" t="str">
        <f t="shared" si="164"/>
        <v>28-73</v>
      </c>
      <c r="C10508">
        <v>-73.099394049018997</v>
      </c>
      <c r="D10508">
        <v>27.753007144794999</v>
      </c>
      <c r="E10508">
        <f>ASIN(SQRT((SIN(RADIANS(PARAMETERS!$D$8-D10508)/2)*SIN(RADIANS(PARAMETERS!$D$8-D10508)/2))+(COS(RADIANS(D10508))*COS(RADIANS(PARAMETERS!$D$8))*SIN(RADIANS(PARAMETERS!$D$9-C10508)/2)*SIN(RADIANS(PARAMETERS!$D$9-C10508)/2))))*2*3958.756</f>
        <v>1167.2371650614336</v>
      </c>
      <c r="F10508">
        <v>185.89436340332</v>
      </c>
      <c r="G10508">
        <v>214.20152282715</v>
      </c>
      <c r="H10508">
        <v>258.34466552734</v>
      </c>
      <c r="I10508">
        <v>297.68829345703</v>
      </c>
      <c r="J10508">
        <v>343.02560424805</v>
      </c>
      <c r="K10508" s="6">
        <f>IFERROR(EXP(TREND(LN($F$1:$J$1),LN(F10508:J10508),LN(Calculations!$B$3))),0)</f>
        <v>5.7100577449956155E-2</v>
      </c>
    </row>
    <row r="10509" spans="1:11" x14ac:dyDescent="0.35">
      <c r="A10509">
        <v>10506</v>
      </c>
      <c r="B10509" t="str">
        <f t="shared" si="164"/>
        <v>28-73.5</v>
      </c>
      <c r="C10509">
        <v>-73.37071538392</v>
      </c>
      <c r="D10509">
        <v>27.753007144794999</v>
      </c>
      <c r="E10509">
        <f>ASIN(SQRT((SIN(RADIANS(PARAMETERS!$D$8-D10509)/2)*SIN(RADIANS(PARAMETERS!$D$8-D10509)/2))+(COS(RADIANS(D10509))*COS(RADIANS(PARAMETERS!$D$8))*SIN(RADIANS(PARAMETERS!$D$9-C10509)/2)*SIN(RADIANS(PARAMETERS!$D$9-C10509)/2))))*2*3958.756</f>
        <v>1179.1784524977024</v>
      </c>
      <c r="F10509">
        <v>185.87850952148</v>
      </c>
      <c r="G10509">
        <v>214.1245880127</v>
      </c>
      <c r="H10509">
        <v>258.15832519531</v>
      </c>
      <c r="I10509">
        <v>297.39196777344</v>
      </c>
      <c r="J10509">
        <v>342.59014892578</v>
      </c>
      <c r="K10509" s="6">
        <f>IFERROR(EXP(TREND(LN($F$1:$J$1),LN(F10509:J10509),LN(Calculations!$B$3))),0)</f>
        <v>5.7192929949084377E-2</v>
      </c>
    </row>
    <row r="10510" spans="1:11" x14ac:dyDescent="0.35">
      <c r="A10510">
        <v>10507</v>
      </c>
      <c r="B10510" t="str">
        <f t="shared" si="164"/>
        <v>28-73.5</v>
      </c>
      <c r="C10510">
        <v>-73.642036718821004</v>
      </c>
      <c r="D10510">
        <v>27.753007144794999</v>
      </c>
      <c r="E10510">
        <f>ASIN(SQRT((SIN(RADIANS(PARAMETERS!$D$8-D10510)/2)*SIN(RADIANS(PARAMETERS!$D$8-D10510)/2))+(COS(RADIANS(D10510))*COS(RADIANS(PARAMETERS!$D$8))*SIN(RADIANS(PARAMETERS!$D$9-C10510)/2)*SIN(RADIANS(PARAMETERS!$D$9-C10510)/2))))*2*3958.756</f>
        <v>1191.2527986009991</v>
      </c>
      <c r="F10510">
        <v>185.89474487305</v>
      </c>
      <c r="G10510">
        <v>214.0950012207</v>
      </c>
      <c r="H10510">
        <v>258.04565429688</v>
      </c>
      <c r="I10510">
        <v>297.1950378418</v>
      </c>
      <c r="J10510">
        <v>342.2858581543</v>
      </c>
      <c r="K10510" s="6">
        <f>IFERROR(EXP(TREND(LN($F$1:$J$1),LN(F10510:J10510),LN(Calculations!$B$3))),0)</f>
        <v>5.7313689006550775E-2</v>
      </c>
    </row>
    <row r="10511" spans="1:11" x14ac:dyDescent="0.35">
      <c r="A10511">
        <v>10508</v>
      </c>
      <c r="B10511" t="str">
        <f t="shared" si="164"/>
        <v>28-74</v>
      </c>
      <c r="C10511">
        <v>-73.913358053722007</v>
      </c>
      <c r="D10511">
        <v>27.753007144794999</v>
      </c>
      <c r="E10511">
        <f>ASIN(SQRT((SIN(RADIANS(PARAMETERS!$D$8-D10511)/2)*SIN(RADIANS(PARAMETERS!$D$8-D10511)/2))+(COS(RADIANS(D10511))*COS(RADIANS(PARAMETERS!$D$8))*SIN(RADIANS(PARAMETERS!$D$9-C10511)/2)*SIN(RADIANS(PARAMETERS!$D$9-C10511)/2))))*2*3958.756</f>
        <v>1203.4561609187824</v>
      </c>
      <c r="F10511">
        <v>185.85966491699</v>
      </c>
      <c r="G10511">
        <v>213.99578857422</v>
      </c>
      <c r="H10511">
        <v>257.83224487305</v>
      </c>
      <c r="I10511">
        <v>296.86743164063</v>
      </c>
      <c r="J10511">
        <v>341.81430053711</v>
      </c>
      <c r="K10511" s="6">
        <f>IFERROR(EXP(TREND(LN($F$1:$J$1),LN(F10511:J10511),LN(Calculations!$B$3))),0)</f>
        <v>5.7378481909658746E-2</v>
      </c>
    </row>
    <row r="10512" spans="1:11" x14ac:dyDescent="0.35">
      <c r="A10512">
        <v>10509</v>
      </c>
      <c r="B10512" t="str">
        <f t="shared" si="164"/>
        <v>28-74</v>
      </c>
      <c r="C10512">
        <v>-74.184679388622996</v>
      </c>
      <c r="D10512">
        <v>27.753007144794999</v>
      </c>
      <c r="E10512">
        <f>ASIN(SQRT((SIN(RADIANS(PARAMETERS!$D$8-D10512)/2)*SIN(RADIANS(PARAMETERS!$D$8-D10512)/2))+(COS(RADIANS(D10512))*COS(RADIANS(PARAMETERS!$D$8))*SIN(RADIANS(PARAMETERS!$D$9-C10512)/2)*SIN(RADIANS(PARAMETERS!$D$9-C10512)/2))))*2*3958.756</f>
        <v>1215.7846165418782</v>
      </c>
      <c r="F10512">
        <v>185.86099243164</v>
      </c>
      <c r="G10512">
        <v>213.95588684082</v>
      </c>
      <c r="H10512">
        <v>257.71817016602</v>
      </c>
      <c r="I10512">
        <v>296.67861938477</v>
      </c>
      <c r="J10512">
        <v>341.53067016602</v>
      </c>
      <c r="K10512" s="6">
        <f>IFERROR(EXP(TREND(LN($F$1:$J$1),LN(F10512:J10512),LN(Calculations!$B$3))),0)</f>
        <v>5.7463795401635084E-2</v>
      </c>
    </row>
    <row r="10513" spans="1:11" x14ac:dyDescent="0.35">
      <c r="A10513">
        <v>10510</v>
      </c>
      <c r="B10513" t="str">
        <f t="shared" si="164"/>
        <v>28-74.5</v>
      </c>
      <c r="C10513">
        <v>-74.456000723523999</v>
      </c>
      <c r="D10513">
        <v>27.753007144794999</v>
      </c>
      <c r="E10513">
        <f>ASIN(SQRT((SIN(RADIANS(PARAMETERS!$D$8-D10513)/2)*SIN(RADIANS(PARAMETERS!$D$8-D10513)/2))+(COS(RADIANS(D10513))*COS(RADIANS(PARAMETERS!$D$8))*SIN(RADIANS(PARAMETERS!$D$9-C10513)/2)*SIN(RADIANS(PARAMETERS!$D$9-C10513)/2))))*2*3958.756</f>
        <v>1228.234360223626</v>
      </c>
      <c r="F10513">
        <v>185.86383056641</v>
      </c>
      <c r="G10513">
        <v>213.92671203613</v>
      </c>
      <c r="H10513">
        <v>257.63140869141</v>
      </c>
      <c r="I10513">
        <v>296.53378295898</v>
      </c>
      <c r="J10513">
        <v>341.31219482422</v>
      </c>
      <c r="K10513" s="6">
        <f>IFERROR(EXP(TREND(LN($F$1:$J$1),LN(F10513:J10513),LN(Calculations!$B$3))),0)</f>
        <v>5.7533532885984222E-2</v>
      </c>
    </row>
    <row r="10514" spans="1:11" x14ac:dyDescent="0.35">
      <c r="A10514">
        <v>10511</v>
      </c>
      <c r="B10514" t="str">
        <f t="shared" si="164"/>
        <v>28-74.5</v>
      </c>
      <c r="C10514">
        <v>-74.727322058425003</v>
      </c>
      <c r="D10514">
        <v>27.753007144794999</v>
      </c>
      <c r="E10514">
        <f>ASIN(SQRT((SIN(RADIANS(PARAMETERS!$D$8-D10514)/2)*SIN(RADIANS(PARAMETERS!$D$8-D10514)/2))+(COS(RADIANS(D10514))*COS(RADIANS(PARAMETERS!$D$8))*SIN(RADIANS(PARAMETERS!$D$9-C10514)/2)*SIN(RADIANS(PARAMETERS!$D$9-C10514)/2))))*2*3958.756</f>
        <v>1240.8017023121317</v>
      </c>
      <c r="F10514">
        <v>185.8058013916</v>
      </c>
      <c r="G10514">
        <v>213.82073974609</v>
      </c>
      <c r="H10514">
        <v>257.44140625</v>
      </c>
      <c r="I10514">
        <v>296.26080322266</v>
      </c>
      <c r="J10514">
        <v>340.93551635742</v>
      </c>
      <c r="K10514" s="6">
        <f>IFERROR(EXP(TREND(LN($F$1:$J$1),LN(F10514:J10514),LN(Calculations!$B$3))),0)</f>
        <v>5.7524186199702267E-2</v>
      </c>
    </row>
    <row r="10515" spans="1:11" x14ac:dyDescent="0.35">
      <c r="A10515">
        <v>10512</v>
      </c>
      <c r="B10515" t="str">
        <f t="shared" si="164"/>
        <v>28-75</v>
      </c>
      <c r="C10515">
        <v>-74.998643393324997</v>
      </c>
      <c r="D10515">
        <v>27.753007144794999</v>
      </c>
      <c r="E10515">
        <f>ASIN(SQRT((SIN(RADIANS(PARAMETERS!$D$8-D10515)/2)*SIN(RADIANS(PARAMETERS!$D$8-D10515)/2))+(COS(RADIANS(D10515))*COS(RADIANS(PARAMETERS!$D$8))*SIN(RADIANS(PARAMETERS!$D$9-C10515)/2)*SIN(RADIANS(PARAMETERS!$D$9-C10515)/2))))*2*3958.756</f>
        <v>1253.483066525117</v>
      </c>
      <c r="F10515">
        <v>185.7466583252</v>
      </c>
      <c r="G10515">
        <v>213.72030639648</v>
      </c>
      <c r="H10515">
        <v>257.26898193359</v>
      </c>
      <c r="I10515">
        <v>296.01751708984</v>
      </c>
      <c r="J10515">
        <v>340.60391235352</v>
      </c>
      <c r="K10515" s="6">
        <f>IFERROR(EXP(TREND(LN($F$1:$J$1),LN(F10515:J10515),LN(Calculations!$B$3))),0)</f>
        <v>5.7499343822659039E-2</v>
      </c>
    </row>
    <row r="10516" spans="1:11" x14ac:dyDescent="0.35">
      <c r="A10516">
        <v>10513</v>
      </c>
      <c r="B10516" t="str">
        <f t="shared" si="164"/>
        <v>28-75.5</v>
      </c>
      <c r="C10516">
        <v>-75.269964728226</v>
      </c>
      <c r="D10516">
        <v>27.753007144794999</v>
      </c>
      <c r="E10516">
        <f>ASIN(SQRT((SIN(RADIANS(PARAMETERS!$D$8-D10516)/2)*SIN(RADIANS(PARAMETERS!$D$8-D10516)/2))+(COS(RADIANS(D10516))*COS(RADIANS(PARAMETERS!$D$8))*SIN(RADIANS(PARAMETERS!$D$9-C10516)/2)*SIN(RADIANS(PARAMETERS!$D$9-C10516)/2))))*2*3958.756</f>
        <v>1266.2749875945476</v>
      </c>
      <c r="F10516">
        <v>185.65068054199</v>
      </c>
      <c r="G10516">
        <v>213.57727050781</v>
      </c>
      <c r="H10516">
        <v>257.04486083984</v>
      </c>
      <c r="I10516">
        <v>295.71441650391</v>
      </c>
      <c r="J10516">
        <v>340.20309448242</v>
      </c>
      <c r="K10516" s="6">
        <f>IFERROR(EXP(TREND(LN($F$1:$J$1),LN(F10516:J10516),LN(Calculations!$B$3))),0)</f>
        <v>5.7418679431465981E-2</v>
      </c>
    </row>
    <row r="10517" spans="1:11" x14ac:dyDescent="0.35">
      <c r="A10517">
        <v>10514</v>
      </c>
      <c r="B10517" t="str">
        <f t="shared" si="164"/>
        <v>28-75.5</v>
      </c>
      <c r="C10517">
        <v>-75.541286063127004</v>
      </c>
      <c r="D10517">
        <v>27.753007144794999</v>
      </c>
      <c r="E10517">
        <f>ASIN(SQRT((SIN(RADIANS(PARAMETERS!$D$8-D10517)/2)*SIN(RADIANS(PARAMETERS!$D$8-D10517)/2))+(COS(RADIANS(D10517))*COS(RADIANS(PARAMETERS!$D$8))*SIN(RADIANS(PARAMETERS!$D$9-C10517)/2)*SIN(RADIANS(PARAMETERS!$D$9-C10517)/2))))*2*3958.756</f>
        <v>1279.1741088047713</v>
      </c>
      <c r="F10517">
        <v>185.4672088623</v>
      </c>
      <c r="G10517">
        <v>213.32609558105</v>
      </c>
      <c r="H10517">
        <v>256.67868041992</v>
      </c>
      <c r="I10517">
        <v>295.23745727539</v>
      </c>
      <c r="J10517">
        <v>339.59024047852</v>
      </c>
      <c r="K10517" s="6">
        <f>IFERROR(EXP(TREND(LN($F$1:$J$1),LN(F10517:J10517),LN(Calculations!$B$3))),0)</f>
        <v>5.7219449541333921E-2</v>
      </c>
    </row>
    <row r="10518" spans="1:11" x14ac:dyDescent="0.35">
      <c r="A10518">
        <v>10515</v>
      </c>
      <c r="B10518" t="str">
        <f t="shared" si="164"/>
        <v>28-76</v>
      </c>
      <c r="C10518">
        <v>-75.812607398028007</v>
      </c>
      <c r="D10518">
        <v>27.753007144794999</v>
      </c>
      <c r="E10518">
        <f>ASIN(SQRT((SIN(RADIANS(PARAMETERS!$D$8-D10518)/2)*SIN(RADIANS(PARAMETERS!$D$8-D10518)/2))+(COS(RADIANS(D10518))*COS(RADIANS(PARAMETERS!$D$8))*SIN(RADIANS(PARAMETERS!$D$9-C10518)/2)*SIN(RADIANS(PARAMETERS!$D$9-C10518)/2))))*2*3958.756</f>
        <v>1292.1771794471829</v>
      </c>
      <c r="F10518">
        <v>185.26559448242</v>
      </c>
      <c r="G10518">
        <v>213.06736755371</v>
      </c>
      <c r="H10518">
        <v>256.32455444336</v>
      </c>
      <c r="I10518">
        <v>294.79275512695</v>
      </c>
      <c r="J10518">
        <v>339.03564453125</v>
      </c>
      <c r="K10518" s="6">
        <f>IFERROR(EXP(TREND(LN($F$1:$J$1),LN(F10518:J10518),LN(Calculations!$B$3))),0)</f>
        <v>5.6966035092569832E-2</v>
      </c>
    </row>
    <row r="10519" spans="1:11" x14ac:dyDescent="0.35">
      <c r="A10519">
        <v>10516</v>
      </c>
      <c r="B10519" t="str">
        <f t="shared" si="164"/>
        <v>28-76</v>
      </c>
      <c r="C10519">
        <v>-76.083928732928996</v>
      </c>
      <c r="D10519">
        <v>27.753007144794999</v>
      </c>
      <c r="E10519">
        <f>ASIN(SQRT((SIN(RADIANS(PARAMETERS!$D$8-D10519)/2)*SIN(RADIANS(PARAMETERS!$D$8-D10519)/2))+(COS(RADIANS(D10519))*COS(RADIANS(PARAMETERS!$D$8))*SIN(RADIANS(PARAMETERS!$D$9-C10519)/2)*SIN(RADIANS(PARAMETERS!$D$9-C10519)/2))))*2*3958.756</f>
        <v>1305.2810522105885</v>
      </c>
      <c r="F10519">
        <v>185.00686645508</v>
      </c>
      <c r="G10519">
        <v>212.7487487793</v>
      </c>
      <c r="H10519">
        <v>255.90754699707</v>
      </c>
      <c r="I10519">
        <v>294.28369140625</v>
      </c>
      <c r="J10519">
        <v>338.41604614258</v>
      </c>
      <c r="K10519" s="6">
        <f>IFERROR(EXP(TREND(LN($F$1:$J$1),LN(F10519:J10519),LN(Calculations!$B$3))),0)</f>
        <v>5.6614975616303853E-2</v>
      </c>
    </row>
    <row r="10520" spans="1:11" x14ac:dyDescent="0.35">
      <c r="A10520">
        <v>10517</v>
      </c>
      <c r="B10520" t="str">
        <f t="shared" si="164"/>
        <v>28-76.5</v>
      </c>
      <c r="C10520">
        <v>-76.355250067829999</v>
      </c>
      <c r="D10520">
        <v>27.753007144794999</v>
      </c>
      <c r="E10520">
        <f>ASIN(SQRT((SIN(RADIANS(PARAMETERS!$D$8-D10520)/2)*SIN(RADIANS(PARAMETERS!$D$8-D10520)/2))+(COS(RADIANS(D10520))*COS(RADIANS(PARAMETERS!$D$8))*SIN(RADIANS(PARAMETERS!$D$9-C10520)/2)*SIN(RADIANS(PARAMETERS!$D$9-C10520)/2))))*2*3958.756</f>
        <v>1318.4826805253697</v>
      </c>
      <c r="F10520">
        <v>184.65489196777</v>
      </c>
      <c r="G10520">
        <v>212.3212890625</v>
      </c>
      <c r="H10520">
        <v>255.35697937012</v>
      </c>
      <c r="I10520">
        <v>293.61865234375</v>
      </c>
      <c r="J10520">
        <v>337.61434936523</v>
      </c>
      <c r="K10520" s="6">
        <f>IFERROR(EXP(TREND(LN($F$1:$J$1),LN(F10520:J10520),LN(Calculations!$B$3))),0)</f>
        <v>5.6127697804419396E-2</v>
      </c>
    </row>
    <row r="10521" spans="1:11" x14ac:dyDescent="0.35">
      <c r="A10521">
        <v>10518</v>
      </c>
      <c r="B10521" t="str">
        <f t="shared" si="164"/>
        <v>28-76.5</v>
      </c>
      <c r="C10521">
        <v>-76.626571402731003</v>
      </c>
      <c r="D10521">
        <v>27.753007144794999</v>
      </c>
      <c r="E10521">
        <f>ASIN(SQRT((SIN(RADIANS(PARAMETERS!$D$8-D10521)/2)*SIN(RADIANS(PARAMETERS!$D$8-D10521)/2))+(COS(RADIANS(D10521))*COS(RADIANS(PARAMETERS!$D$8))*SIN(RADIANS(PARAMETERS!$D$9-C10521)/2)*SIN(RADIANS(PARAMETERS!$D$9-C10521)/2))))*2*3958.756</f>
        <v>1331.779115877285</v>
      </c>
      <c r="F10521">
        <v>184.2795715332</v>
      </c>
      <c r="G10521">
        <v>211.88371276855</v>
      </c>
      <c r="H10521">
        <v>254.82092285156</v>
      </c>
      <c r="I10521">
        <v>292.99356079102</v>
      </c>
      <c r="J10521">
        <v>336.88537597656</v>
      </c>
      <c r="K10521" s="6">
        <f>IFERROR(EXP(TREND(LN($F$1:$J$1),LN(F10521:J10521),LN(Calculations!$B$3))),0)</f>
        <v>5.5575710397976132E-2</v>
      </c>
    </row>
    <row r="10522" spans="1:11" x14ac:dyDescent="0.35">
      <c r="A10522">
        <v>10519</v>
      </c>
      <c r="B10522" t="str">
        <f t="shared" si="164"/>
        <v>28-77</v>
      </c>
      <c r="C10522">
        <v>-76.897892737632006</v>
      </c>
      <c r="D10522">
        <v>27.753007144794999</v>
      </c>
      <c r="E10522">
        <f>ASIN(SQRT((SIN(RADIANS(PARAMETERS!$D$8-D10522)/2)*SIN(RADIANS(PARAMETERS!$D$8-D10522)/2))+(COS(RADIANS(D10522))*COS(RADIANS(PARAMETERS!$D$8))*SIN(RADIANS(PARAMETERS!$D$9-C10522)/2)*SIN(RADIANS(PARAMETERS!$D$9-C10522)/2))))*2*3958.756</f>
        <v>1345.1675051050333</v>
      </c>
      <c r="F10522">
        <v>183.84478759766</v>
      </c>
      <c r="G10522">
        <v>211.380859375</v>
      </c>
      <c r="H10522">
        <v>254.21125793457</v>
      </c>
      <c r="I10522">
        <v>292.28811645508</v>
      </c>
      <c r="J10522">
        <v>336.06896972656</v>
      </c>
      <c r="K10522" s="6">
        <f>IFERROR(EXP(TREND(LN($F$1:$J$1),LN(F10522:J10522),LN(Calculations!$B$3))),0)</f>
        <v>5.493370069063603E-2</v>
      </c>
    </row>
    <row r="10523" spans="1:11" x14ac:dyDescent="0.35">
      <c r="A10523">
        <v>10520</v>
      </c>
      <c r="B10523" t="str">
        <f t="shared" si="164"/>
        <v>28-77</v>
      </c>
      <c r="C10523">
        <v>-77.169214072532995</v>
      </c>
      <c r="D10523">
        <v>27.753007144794999</v>
      </c>
      <c r="E10523">
        <f>ASIN(SQRT((SIN(RADIANS(PARAMETERS!$D$8-D10523)/2)*SIN(RADIANS(PARAMETERS!$D$8-D10523)/2))+(COS(RADIANS(D10523))*COS(RADIANS(PARAMETERS!$D$8))*SIN(RADIANS(PARAMETERS!$D$9-C10523)/2)*SIN(RADIANS(PARAMETERS!$D$9-C10523)/2))))*2*3958.756</f>
        <v>1358.645087694058</v>
      </c>
      <c r="F10523">
        <v>183.33898925781</v>
      </c>
      <c r="G10523">
        <v>210.79266357422</v>
      </c>
      <c r="H10523">
        <v>253.4931640625</v>
      </c>
      <c r="I10523">
        <v>291.45297241211</v>
      </c>
      <c r="J10523">
        <v>335.09768676758</v>
      </c>
      <c r="K10523" s="6">
        <f>IFERROR(EXP(TREND(LN($F$1:$J$1),LN(F10523:J10523),LN(Calculations!$B$3))),0)</f>
        <v>5.4199823633504673E-2</v>
      </c>
    </row>
    <row r="10524" spans="1:11" x14ac:dyDescent="0.35">
      <c r="A10524">
        <v>10521</v>
      </c>
      <c r="B10524" t="str">
        <f t="shared" si="164"/>
        <v>28-77.5</v>
      </c>
      <c r="C10524">
        <v>-77.440535407433998</v>
      </c>
      <c r="D10524">
        <v>27.753007144794999</v>
      </c>
      <c r="E10524">
        <f>ASIN(SQRT((SIN(RADIANS(PARAMETERS!$D$8-D10524)/2)*SIN(RADIANS(PARAMETERS!$D$8-D10524)/2))+(COS(RADIANS(D10524))*COS(RADIANS(PARAMETERS!$D$8))*SIN(RADIANS(PARAMETERS!$D$9-C10524)/2)*SIN(RADIANS(PARAMETERS!$D$9-C10524)/2))))*2*3958.756</f>
        <v>1372.2091930775528</v>
      </c>
      <c r="F10524">
        <v>182.84544372559</v>
      </c>
      <c r="G10524">
        <v>210.23937988281</v>
      </c>
      <c r="H10524">
        <v>252.85026550293</v>
      </c>
      <c r="I10524">
        <v>290.73327636719</v>
      </c>
      <c r="J10524">
        <v>334.29257202148</v>
      </c>
      <c r="K10524" s="6">
        <f>IFERROR(EXP(TREND(LN($F$1:$J$1),LN(F10524:J10524),LN(Calculations!$B$3))),0)</f>
        <v>5.345368604316536E-2</v>
      </c>
    </row>
    <row r="10525" spans="1:11" x14ac:dyDescent="0.35">
      <c r="A10525">
        <v>10522</v>
      </c>
      <c r="B10525" t="str">
        <f t="shared" si="164"/>
        <v>28-77.5</v>
      </c>
      <c r="C10525">
        <v>-77.711856742335002</v>
      </c>
      <c r="D10525">
        <v>27.753007144794999</v>
      </c>
      <c r="E10525">
        <f>ASIN(SQRT((SIN(RADIANS(PARAMETERS!$D$8-D10525)/2)*SIN(RADIANS(PARAMETERS!$D$8-D10525)/2))+(COS(RADIANS(D10525))*COS(RADIANS(PARAMETERS!$D$8))*SIN(RADIANS(PARAMETERS!$D$9-C10525)/2)*SIN(RADIANS(PARAMETERS!$D$9-C10525)/2))))*2*3958.756</f>
        <v>1385.8572379542572</v>
      </c>
      <c r="F10525">
        <v>182.30976867676</v>
      </c>
      <c r="G10525">
        <v>209.63806152344</v>
      </c>
      <c r="H10525">
        <v>252.1502532959</v>
      </c>
      <c r="I10525">
        <v>289.94854736328</v>
      </c>
      <c r="J10525">
        <v>333.41339111328</v>
      </c>
      <c r="K10525" s="6">
        <f>IFERROR(EXP(TREND(LN($F$1:$J$1),LN(F10525:J10525),LN(Calculations!$B$3))),0)</f>
        <v>5.2655302547097715E-2</v>
      </c>
    </row>
    <row r="10526" spans="1:11" x14ac:dyDescent="0.35">
      <c r="A10526">
        <v>10523</v>
      </c>
      <c r="B10526" t="str">
        <f t="shared" si="164"/>
        <v>28-78</v>
      </c>
      <c r="C10526">
        <v>-77.983178077236005</v>
      </c>
      <c r="D10526">
        <v>27.753007144794999</v>
      </c>
      <c r="E10526">
        <f>ASIN(SQRT((SIN(RADIANS(PARAMETERS!$D$8-D10526)/2)*SIN(RADIANS(PARAMETERS!$D$8-D10526)/2))+(COS(RADIANS(D10526))*COS(RADIANS(PARAMETERS!$D$8))*SIN(RADIANS(PARAMETERS!$D$9-C10526)/2)*SIN(RADIANS(PARAMETERS!$D$9-C10526)/2))))*2*3958.756</f>
        <v>1399.5867236313741</v>
      </c>
      <c r="F10526">
        <v>181.7112121582</v>
      </c>
      <c r="G10526">
        <v>208.95458984375</v>
      </c>
      <c r="H10526">
        <v>251.33576965332</v>
      </c>
      <c r="I10526">
        <v>289.01849365234</v>
      </c>
      <c r="J10526">
        <v>332.35140991211</v>
      </c>
      <c r="K10526" s="6">
        <f>IFERROR(EXP(TREND(LN($F$1:$J$1),LN(F10526:J10526),LN(Calculations!$B$3))),0)</f>
        <v>5.179498325051194E-2</v>
      </c>
    </row>
    <row r="10527" spans="1:11" x14ac:dyDescent="0.35">
      <c r="A10527">
        <v>10524</v>
      </c>
      <c r="B10527" t="str">
        <f t="shared" si="164"/>
        <v>28-78.5</v>
      </c>
      <c r="C10527">
        <v>-78.254499412136994</v>
      </c>
      <c r="D10527">
        <v>27.753007144794999</v>
      </c>
      <c r="E10527">
        <f>ASIN(SQRT((SIN(RADIANS(PARAMETERS!$D$8-D10527)/2)*SIN(RADIANS(PARAMETERS!$D$8-D10527)/2))+(COS(RADIANS(D10527))*COS(RADIANS(PARAMETERS!$D$8))*SIN(RADIANS(PARAMETERS!$D$9-C10527)/2)*SIN(RADIANS(PARAMETERS!$D$9-C10527)/2))))*2*3958.756</f>
        <v>1413.3952333997827</v>
      </c>
      <c r="F10527">
        <v>181.1146697998</v>
      </c>
      <c r="G10527">
        <v>208.28532409668</v>
      </c>
      <c r="H10527">
        <v>250.55729675293</v>
      </c>
      <c r="I10527">
        <v>288.14639282227</v>
      </c>
      <c r="J10527">
        <v>331.37503051758</v>
      </c>
      <c r="K10527" s="6">
        <f>IFERROR(EXP(TREND(LN($F$1:$J$1),LN(F10527:J10527),LN(Calculations!$B$3))),0)</f>
        <v>5.0929493384386029E-2</v>
      </c>
    </row>
    <row r="10528" spans="1:11" x14ac:dyDescent="0.35">
      <c r="A10528">
        <v>10525</v>
      </c>
      <c r="B10528" t="str">
        <f t="shared" si="164"/>
        <v>28-78.5</v>
      </c>
      <c r="C10528">
        <v>-78.525820747037997</v>
      </c>
      <c r="D10528">
        <v>27.753007144794999</v>
      </c>
      <c r="E10528">
        <f>ASIN(SQRT((SIN(RADIANS(PARAMETERS!$D$8-D10528)/2)*SIN(RADIANS(PARAMETERS!$D$8-D10528)/2))+(COS(RADIANS(D10528))*COS(RADIANS(PARAMETERS!$D$8))*SIN(RADIANS(PARAMETERS!$D$9-C10528)/2)*SIN(RADIANS(PARAMETERS!$D$9-C10528)/2))))*2*3958.756</f>
        <v>1427.2804299476929</v>
      </c>
      <c r="F10528">
        <v>180.28065490723</v>
      </c>
      <c r="G10528">
        <v>207.31301879883</v>
      </c>
      <c r="H10528">
        <v>249.36683654785</v>
      </c>
      <c r="I10528">
        <v>286.75927734375</v>
      </c>
      <c r="J10528">
        <v>329.75915527344</v>
      </c>
      <c r="K10528" s="6">
        <f>IFERROR(EXP(TREND(LN($F$1:$J$1),LN(F10528:J10528),LN(Calculations!$B$3))),0)</f>
        <v>4.9797504719700493E-2</v>
      </c>
    </row>
    <row r="10529" spans="1:11" x14ac:dyDescent="0.35">
      <c r="A10529">
        <v>10526</v>
      </c>
      <c r="B10529" t="str">
        <f t="shared" si="164"/>
        <v>28-79</v>
      </c>
      <c r="C10529">
        <v>-78.797142081939</v>
      </c>
      <c r="D10529">
        <v>27.753007144794999</v>
      </c>
      <c r="E10529">
        <f>ASIN(SQRT((SIN(RADIANS(PARAMETERS!$D$8-D10529)/2)*SIN(RADIANS(PARAMETERS!$D$8-D10529)/2))+(COS(RADIANS(D10529))*COS(RADIANS(PARAMETERS!$D$8))*SIN(RADIANS(PARAMETERS!$D$9-C10529)/2)*SIN(RADIANS(PARAMETERS!$D$9-C10529)/2))))*2*3958.756</f>
        <v>1441.2400528179328</v>
      </c>
      <c r="F10529">
        <v>179.02210998535</v>
      </c>
      <c r="G10529">
        <v>205.84269714355</v>
      </c>
      <c r="H10529">
        <v>247.49290466309</v>
      </c>
      <c r="I10529">
        <v>284.51358032227</v>
      </c>
      <c r="J10529">
        <v>327.0732421875</v>
      </c>
      <c r="K10529" s="6">
        <f>IFERROR(EXP(TREND(LN($F$1:$J$1),LN(F10529:J10529),LN(Calculations!$B$3))),0)</f>
        <v>4.8201717573558282E-2</v>
      </c>
    </row>
    <row r="10530" spans="1:11" x14ac:dyDescent="0.35">
      <c r="A10530">
        <v>10527</v>
      </c>
      <c r="B10530" t="str">
        <f t="shared" si="164"/>
        <v>28-79</v>
      </c>
      <c r="C10530">
        <v>-79.068463416840004</v>
      </c>
      <c r="D10530">
        <v>27.753007144794999</v>
      </c>
      <c r="E10530">
        <f>ASIN(SQRT((SIN(RADIANS(PARAMETERS!$D$8-D10530)/2)*SIN(RADIANS(PARAMETERS!$D$8-D10530)/2))+(COS(RADIANS(D10530))*COS(RADIANS(PARAMETERS!$D$8))*SIN(RADIANS(PARAMETERS!$D$9-C10530)/2)*SIN(RADIANS(PARAMETERS!$D$9-C10530)/2))))*2*3958.756</f>
        <v>1455.271915913235</v>
      </c>
      <c r="F10530">
        <v>177.14372253418</v>
      </c>
      <c r="G10530">
        <v>203.96128845215</v>
      </c>
      <c r="H10530">
        <v>245.07069396973</v>
      </c>
      <c r="I10530">
        <v>281.59182739258</v>
      </c>
      <c r="J10530">
        <v>323.55856323242</v>
      </c>
      <c r="K10530" s="6">
        <f>IFERROR(EXP(TREND(LN($F$1:$J$1),LN(F10530:J10530),LN(Calculations!$B$3))),0)</f>
        <v>4.5949248612299654E-2</v>
      </c>
    </row>
    <row r="10531" spans="1:11" x14ac:dyDescent="0.35">
      <c r="A10531">
        <v>10528</v>
      </c>
      <c r="B10531" t="str">
        <f t="shared" si="164"/>
        <v>28-79.5</v>
      </c>
      <c r="C10531">
        <v>-79.339784751741007</v>
      </c>
      <c r="D10531">
        <v>27.753007144794999</v>
      </c>
      <c r="E10531">
        <f>ASIN(SQRT((SIN(RADIANS(PARAMETERS!$D$8-D10531)/2)*SIN(RADIANS(PARAMETERS!$D$8-D10531)/2))+(COS(RADIANS(D10531))*COS(RADIANS(PARAMETERS!$D$8))*SIN(RADIANS(PARAMETERS!$D$9-C10531)/2)*SIN(RADIANS(PARAMETERS!$D$9-C10531)/2))))*2*3958.756</f>
        <v>1469.3739050531101</v>
      </c>
      <c r="F10531">
        <v>174.91133117676</v>
      </c>
      <c r="G10531">
        <v>201.82720947266</v>
      </c>
      <c r="H10531">
        <v>242.3016204834</v>
      </c>
      <c r="I10531">
        <v>278.23446655273</v>
      </c>
      <c r="J10531">
        <v>319.50146484375</v>
      </c>
      <c r="K10531" s="6">
        <f>IFERROR(EXP(TREND(LN($F$1:$J$1),LN(F10531:J10531),LN(Calculations!$B$3))),0)</f>
        <v>4.340666110418355E-2</v>
      </c>
    </row>
    <row r="10532" spans="1:11" x14ac:dyDescent="0.35">
      <c r="A10532">
        <v>10529</v>
      </c>
      <c r="B10532" t="str">
        <f t="shared" si="164"/>
        <v>28-79.5</v>
      </c>
      <c r="C10532">
        <v>-79.611106086641996</v>
      </c>
      <c r="D10532">
        <v>27.753007144794999</v>
      </c>
      <c r="E10532">
        <f>ASIN(SQRT((SIN(RADIANS(PARAMETERS!$D$8-D10532)/2)*SIN(RADIANS(PARAMETERS!$D$8-D10532)/2))+(COS(RADIANS(D10532))*COS(RADIANS(PARAMETERS!$D$8))*SIN(RADIANS(PARAMETERS!$D$9-C10532)/2)*SIN(RADIANS(PARAMETERS!$D$9-C10532)/2))))*2*3958.756</f>
        <v>1483.5439755852174</v>
      </c>
      <c r="F10532">
        <v>172.4925994873</v>
      </c>
      <c r="G10532">
        <v>199.58358764648</v>
      </c>
      <c r="H10532">
        <v>239.3741607666</v>
      </c>
      <c r="I10532">
        <v>274.67208862305</v>
      </c>
      <c r="J10532">
        <v>315.18255615234</v>
      </c>
      <c r="K10532" s="6">
        <f>IFERROR(EXP(TREND(LN($F$1:$J$1),LN(F10532:J10532),LN(Calculations!$B$3))),0)</f>
        <v>4.079388173518788E-2</v>
      </c>
    </row>
    <row r="10533" spans="1:11" x14ac:dyDescent="0.35">
      <c r="A10533">
        <v>10530</v>
      </c>
      <c r="B10533" t="str">
        <f t="shared" si="164"/>
        <v>28-80</v>
      </c>
      <c r="C10533">
        <v>-79.882427421542999</v>
      </c>
      <c r="D10533">
        <v>27.753007144794999</v>
      </c>
      <c r="E10533">
        <f>ASIN(SQRT((SIN(RADIANS(PARAMETERS!$D$8-D10533)/2)*SIN(RADIANS(PARAMETERS!$D$8-D10533)/2))+(COS(RADIANS(D10533))*COS(RADIANS(PARAMETERS!$D$8))*SIN(RADIANS(PARAMETERS!$D$9-C10533)/2)*SIN(RADIANS(PARAMETERS!$D$9-C10533)/2))))*2*3958.756</f>
        <v>1497.7801500535568</v>
      </c>
      <c r="F10533">
        <v>169.96180725098</v>
      </c>
      <c r="G10533">
        <v>197.30140686035</v>
      </c>
      <c r="H10533">
        <v>236.39956665039</v>
      </c>
      <c r="I10533">
        <v>271.05490112305</v>
      </c>
      <c r="J10533">
        <v>310.79986572266</v>
      </c>
      <c r="K10533" s="6">
        <f>IFERROR(EXP(TREND(LN($F$1:$J$1),LN(F10533:J10533),LN(Calculations!$B$3))),0)</f>
        <v>3.8194998429419522E-2</v>
      </c>
    </row>
    <row r="10534" spans="1:11" x14ac:dyDescent="0.35">
      <c r="A10534">
        <v>10531</v>
      </c>
      <c r="B10534" t="str">
        <f t="shared" si="164"/>
        <v>28-80</v>
      </c>
      <c r="C10534">
        <v>-80.153748756444003</v>
      </c>
      <c r="D10534">
        <v>27.753007144794999</v>
      </c>
      <c r="E10534">
        <f>ASIN(SQRT((SIN(RADIANS(PARAMETERS!$D$8-D10534)/2)*SIN(RADIANS(PARAMETERS!$D$8-D10534)/2))+(COS(RADIANS(D10534))*COS(RADIANS(PARAMETERS!$D$8))*SIN(RADIANS(PARAMETERS!$D$9-C10534)/2)*SIN(RADIANS(PARAMETERS!$D$9-C10534)/2))))*2*3958.756</f>
        <v>1512.0805159252232</v>
      </c>
      <c r="F10534">
        <v>167.29594421387</v>
      </c>
      <c r="G10534">
        <v>194.93728637695</v>
      </c>
      <c r="H10534">
        <v>233.3031463623</v>
      </c>
      <c r="I10534">
        <v>267.27752685547</v>
      </c>
      <c r="J10534">
        <v>306.21002197266</v>
      </c>
      <c r="K10534" s="6">
        <f>IFERROR(EXP(TREND(LN($F$1:$J$1),LN(F10534:J10534),LN(Calculations!$B$3))),0)</f>
        <v>3.5611753016222096E-2</v>
      </c>
    </row>
    <row r="10535" spans="1:11" x14ac:dyDescent="0.35">
      <c r="A10535">
        <v>10532</v>
      </c>
      <c r="B10535" t="str">
        <f t="shared" si="164"/>
        <v>28-80.5</v>
      </c>
      <c r="C10535">
        <v>-80.425070091345006</v>
      </c>
      <c r="D10535">
        <v>27.753007144794999</v>
      </c>
      <c r="E10535">
        <f>ASIN(SQRT((SIN(RADIANS(PARAMETERS!$D$8-D10535)/2)*SIN(RADIANS(PARAMETERS!$D$8-D10535)/2))+(COS(RADIANS(D10535))*COS(RADIANS(PARAMETERS!$D$8))*SIN(RADIANS(PARAMETERS!$D$9-C10535)/2)*SIN(RADIANS(PARAMETERS!$D$9-C10535)/2))))*2*3958.756</f>
        <v>1526.4432233770451</v>
      </c>
      <c r="F10535">
        <v>164.51409912109</v>
      </c>
      <c r="G10535">
        <v>192.51997375488</v>
      </c>
      <c r="H10535">
        <v>230.12954711914</v>
      </c>
      <c r="I10535">
        <v>263.40005493164</v>
      </c>
      <c r="J10535">
        <v>301.49227905273</v>
      </c>
      <c r="K10535" s="6">
        <f>IFERROR(EXP(TREND(LN($F$1:$J$1),LN(F10535:J10535),LN(Calculations!$B$3))),0)</f>
        <v>3.3072617372430932E-2</v>
      </c>
    </row>
    <row r="10536" spans="1:11" x14ac:dyDescent="0.35">
      <c r="A10536">
        <v>10533</v>
      </c>
      <c r="B10536" t="str">
        <f t="shared" si="164"/>
        <v>28-80.5</v>
      </c>
      <c r="C10536">
        <v>-80.696391426245995</v>
      </c>
      <c r="D10536">
        <v>27.753007144794999</v>
      </c>
      <c r="E10536">
        <f>ASIN(SQRT((SIN(RADIANS(PARAMETERS!$D$8-D10536)/2)*SIN(RADIANS(PARAMETERS!$D$8-D10536)/2))+(COS(RADIANS(D10536))*COS(RADIANS(PARAMETERS!$D$8))*SIN(RADIANS(PARAMETERS!$D$9-C10536)/2)*SIN(RADIANS(PARAMETERS!$D$9-C10536)/2))))*2*3958.756</f>
        <v>1540.8664831429505</v>
      </c>
      <c r="F10536">
        <v>161.66265869141</v>
      </c>
      <c r="G10536">
        <v>190.05079650879</v>
      </c>
      <c r="H10536">
        <v>226.97319030762</v>
      </c>
      <c r="I10536">
        <v>259.55493164063</v>
      </c>
      <c r="J10536">
        <v>296.82586669922</v>
      </c>
      <c r="K10536" s="6">
        <f>IFERROR(EXP(TREND(LN($F$1:$J$1),LN(F10536:J10536),LN(Calculations!$B$3))),0)</f>
        <v>3.0602257700134056E-2</v>
      </c>
    </row>
    <row r="10537" spans="1:11" x14ac:dyDescent="0.35">
      <c r="A10537">
        <v>10534</v>
      </c>
      <c r="B10537" t="str">
        <f t="shared" si="164"/>
        <v>28-81</v>
      </c>
      <c r="C10537">
        <v>-80.967712761146998</v>
      </c>
      <c r="D10537">
        <v>27.753007144794999</v>
      </c>
      <c r="E10537">
        <f>ASIN(SQRT((SIN(RADIANS(PARAMETERS!$D$8-D10537)/2)*SIN(RADIANS(PARAMETERS!$D$8-D10537)/2))+(COS(RADIANS(D10537))*COS(RADIANS(PARAMETERS!$D$8))*SIN(RADIANS(PARAMETERS!$D$9-C10537)/2)*SIN(RADIANS(PARAMETERS!$D$9-C10537)/2))))*2*3958.756</f>
        <v>1555.348564422578</v>
      </c>
      <c r="F10537">
        <v>159.25611877441</v>
      </c>
      <c r="G10537">
        <v>187.95957946777</v>
      </c>
      <c r="H10537">
        <v>224.25303649902</v>
      </c>
      <c r="I10537">
        <v>256.23776245117</v>
      </c>
      <c r="J10537">
        <v>292.79571533203</v>
      </c>
      <c r="K10537" s="6">
        <f>IFERROR(EXP(TREND(LN($F$1:$J$1),LN(F10537:J10537),LN(Calculations!$B$3))),0)</f>
        <v>2.8641093815188739E-2</v>
      </c>
    </row>
    <row r="10538" spans="1:11" x14ac:dyDescent="0.35">
      <c r="A10538">
        <v>10535</v>
      </c>
      <c r="B10538" t="str">
        <f t="shared" si="164"/>
        <v>28-81</v>
      </c>
      <c r="C10538">
        <v>-81.239034096048002</v>
      </c>
      <c r="D10538">
        <v>27.753007144794999</v>
      </c>
      <c r="E10538">
        <f>ASIN(SQRT((SIN(RADIANS(PARAMETERS!$D$8-D10538)/2)*SIN(RADIANS(PARAMETERS!$D$8-D10538)/2))+(COS(RADIANS(D10538))*COS(RADIANS(PARAMETERS!$D$8))*SIN(RADIANS(PARAMETERS!$D$9-C10538)/2)*SIN(RADIANS(PARAMETERS!$D$9-C10538)/2))))*2*3958.756</f>
        <v>1569.8877928512879</v>
      </c>
      <c r="F10538">
        <v>157.59356689453</v>
      </c>
      <c r="G10538">
        <v>186.44165039063</v>
      </c>
      <c r="H10538">
        <v>222.29165649414</v>
      </c>
      <c r="I10538">
        <v>253.86494445801</v>
      </c>
      <c r="J10538">
        <v>289.93264770508</v>
      </c>
      <c r="K10538" s="6">
        <f>IFERROR(EXP(TREND(LN($F$1:$J$1),LN(F10538:J10538),LN(Calculations!$B$3))),0)</f>
        <v>2.7326795010814805E-2</v>
      </c>
    </row>
    <row r="10539" spans="1:11" x14ac:dyDescent="0.35">
      <c r="A10539">
        <v>10536</v>
      </c>
      <c r="B10539" t="str">
        <f t="shared" si="164"/>
        <v>28-81.5</v>
      </c>
      <c r="C10539">
        <v>-81.510355430949005</v>
      </c>
      <c r="D10539">
        <v>27.753007144794999</v>
      </c>
      <c r="E10539">
        <f>ASIN(SQRT((SIN(RADIANS(PARAMETERS!$D$8-D10539)/2)*SIN(RADIANS(PARAMETERS!$D$8-D10539)/2))+(COS(RADIANS(D10539))*COS(RADIANS(PARAMETERS!$D$8))*SIN(RADIANS(PARAMETERS!$D$9-C10539)/2)*SIN(RADIANS(PARAMETERS!$D$9-C10539)/2))))*2*3958.756</f>
        <v>1584.4825485314839</v>
      </c>
      <c r="F10539">
        <v>156.70056152344</v>
      </c>
      <c r="G10539">
        <v>185.57276916504</v>
      </c>
      <c r="H10539">
        <v>221.23721313477</v>
      </c>
      <c r="I10539">
        <v>252.64431762695</v>
      </c>
      <c r="J10539">
        <v>288.51977539063</v>
      </c>
      <c r="K10539" s="6">
        <f>IFERROR(EXP(TREND(LN($F$1:$J$1),LN(F10539:J10539),LN(Calculations!$B$3))),0)</f>
        <v>2.6610241995481124E-2</v>
      </c>
    </row>
    <row r="10540" spans="1:11" x14ac:dyDescent="0.35">
      <c r="A10540">
        <v>10537</v>
      </c>
      <c r="B10540" t="str">
        <f t="shared" si="164"/>
        <v>28-82</v>
      </c>
      <c r="C10540">
        <v>-81.781676765849994</v>
      </c>
      <c r="D10540">
        <v>27.753007144794999</v>
      </c>
      <c r="E10540">
        <f>ASIN(SQRT((SIN(RADIANS(PARAMETERS!$D$8-D10540)/2)*SIN(RADIANS(PARAMETERS!$D$8-D10540)/2))+(COS(RADIANS(D10540))*COS(RADIANS(PARAMETERS!$D$8))*SIN(RADIANS(PARAMETERS!$D$9-C10540)/2)*SIN(RADIANS(PARAMETERS!$D$9-C10540)/2))))*2*3958.756</f>
        <v>1599.1312641248826</v>
      </c>
      <c r="F10540">
        <v>155.98100280762</v>
      </c>
      <c r="G10540">
        <v>184.87945556641</v>
      </c>
      <c r="H10540">
        <v>220.42144775391</v>
      </c>
      <c r="I10540">
        <v>251.72213745117</v>
      </c>
      <c r="J10540">
        <v>287.47766113281</v>
      </c>
      <c r="K10540" s="6">
        <f>IFERROR(EXP(TREND(LN($F$1:$J$1),LN(F10540:J10540),LN(Calculations!$B$3))),0)</f>
        <v>2.6038449981208384E-2</v>
      </c>
    </row>
    <row r="10541" spans="1:11" x14ac:dyDescent="0.35">
      <c r="A10541">
        <v>10538</v>
      </c>
      <c r="B10541" t="str">
        <f t="shared" si="164"/>
        <v>28-82</v>
      </c>
      <c r="C10541">
        <v>-82.052998100750997</v>
      </c>
      <c r="D10541">
        <v>27.753007144794999</v>
      </c>
      <c r="E10541">
        <f>ASIN(SQRT((SIN(RADIANS(PARAMETERS!$D$8-D10541)/2)*SIN(RADIANS(PARAMETERS!$D$8-D10541)/2))+(COS(RADIANS(D10541))*COS(RADIANS(PARAMETERS!$D$8))*SIN(RADIANS(PARAMETERS!$D$9-C10541)/2)*SIN(RADIANS(PARAMETERS!$D$9-C10541)/2))))*2*3958.756</f>
        <v>1613.8324230051735</v>
      </c>
      <c r="F10541">
        <v>155.54483032227</v>
      </c>
      <c r="G10541">
        <v>184.54418945313</v>
      </c>
      <c r="H10541">
        <v>220.10955810547</v>
      </c>
      <c r="I10541">
        <v>251.44300842285</v>
      </c>
      <c r="J10541">
        <v>287.24816894531</v>
      </c>
      <c r="K10541" s="6">
        <f>IFERROR(EXP(TREND(LN($F$1:$J$1),LN(F10541:J10541),LN(Calculations!$B$3))),0)</f>
        <v>2.569108815545755E-2</v>
      </c>
    </row>
    <row r="10542" spans="1:11" x14ac:dyDescent="0.35">
      <c r="A10542">
        <v>10539</v>
      </c>
      <c r="B10542" t="str">
        <f t="shared" si="164"/>
        <v>28-82.5</v>
      </c>
      <c r="C10542">
        <v>-82.324319435652001</v>
      </c>
      <c r="D10542">
        <v>27.753007144794999</v>
      </c>
      <c r="E10542">
        <f>ASIN(SQRT((SIN(RADIANS(PARAMETERS!$D$8-D10542)/2)*SIN(RADIANS(PARAMETERS!$D$8-D10542)/2))+(COS(RADIANS(D10542))*COS(RADIANS(PARAMETERS!$D$8))*SIN(RADIANS(PARAMETERS!$D$9-C10542)/2)*SIN(RADIANS(PARAMETERS!$D$9-C10542)/2))))*2*3958.756</f>
        <v>1628.5845574703126</v>
      </c>
      <c r="F10542">
        <v>155.62049865723</v>
      </c>
      <c r="G10542">
        <v>184.81083679199</v>
      </c>
      <c r="H10542">
        <v>220.64965820313</v>
      </c>
      <c r="I10542">
        <v>252.25436401367</v>
      </c>
      <c r="J10542">
        <v>288.39944458008</v>
      </c>
      <c r="K10542" s="6">
        <f>IFERROR(EXP(TREND(LN($F$1:$J$1),LN(F10542:J10542),LN(Calculations!$B$3))),0)</f>
        <v>2.5724723688750104E-2</v>
      </c>
    </row>
    <row r="10543" spans="1:11" x14ac:dyDescent="0.35">
      <c r="A10543">
        <v>10540</v>
      </c>
      <c r="B10543" t="str">
        <f t="shared" si="164"/>
        <v>28-82.5</v>
      </c>
      <c r="C10543">
        <v>-82.595640770553004</v>
      </c>
      <c r="D10543">
        <v>27.753007144794999</v>
      </c>
      <c r="E10543">
        <f>ASIN(SQRT((SIN(RADIANS(PARAMETERS!$D$8-D10543)/2)*SIN(RADIANS(PARAMETERS!$D$8-D10543)/2))+(COS(RADIANS(D10543))*COS(RADIANS(PARAMETERS!$D$8))*SIN(RADIANS(PARAMETERS!$D$9-C10543)/2)*SIN(RADIANS(PARAMETERS!$D$9-C10543)/2))))*2*3958.756</f>
        <v>1643.3862470135794</v>
      </c>
      <c r="F10543">
        <v>156.35180664063</v>
      </c>
      <c r="G10543">
        <v>185.54391479492</v>
      </c>
      <c r="H10543">
        <v>221.82015991211</v>
      </c>
      <c r="I10543">
        <v>253.84985351563</v>
      </c>
      <c r="J10543">
        <v>290.51940917969</v>
      </c>
      <c r="K10543" s="6">
        <f>IFERROR(EXP(TREND(LN($F$1:$J$1),LN(F10543:J10543),LN(Calculations!$B$3))),0)</f>
        <v>2.6209058926644341E-2</v>
      </c>
    </row>
    <row r="10544" spans="1:11" x14ac:dyDescent="0.35">
      <c r="A10544">
        <v>10541</v>
      </c>
      <c r="B10544" t="str">
        <f t="shared" si="164"/>
        <v>28-83</v>
      </c>
      <c r="C10544">
        <v>-82.866962105453993</v>
      </c>
      <c r="D10544">
        <v>27.753007144794999</v>
      </c>
      <c r="E10544">
        <f>ASIN(SQRT((SIN(RADIANS(PARAMETERS!$D$8-D10544)/2)*SIN(RADIANS(PARAMETERS!$D$8-D10544)/2))+(COS(RADIANS(D10544))*COS(RADIANS(PARAMETERS!$D$8))*SIN(RADIANS(PARAMETERS!$D$9-C10544)/2)*SIN(RADIANS(PARAMETERS!$D$9-C10544)/2))))*2*3958.756</f>
        <v>1658.236116652351</v>
      </c>
      <c r="F10544">
        <v>157.45686340332</v>
      </c>
      <c r="G10544">
        <v>186.56245422363</v>
      </c>
      <c r="H10544">
        <v>223.38778686523</v>
      </c>
      <c r="I10544">
        <v>255.94827270508</v>
      </c>
      <c r="J10544">
        <v>293.27047729492</v>
      </c>
      <c r="K10544" s="6">
        <f>IFERROR(EXP(TREND(LN($F$1:$J$1),LN(F10544:J10544),LN(Calculations!$B$3))),0)</f>
        <v>2.6957387738589453E-2</v>
      </c>
    </row>
    <row r="10545" spans="1:11" x14ac:dyDescent="0.35">
      <c r="A10545">
        <v>10542</v>
      </c>
      <c r="B10545" t="str">
        <f t="shared" si="164"/>
        <v>28-83</v>
      </c>
      <c r="C10545">
        <v>-83.138283440354996</v>
      </c>
      <c r="D10545">
        <v>27.753007144794999</v>
      </c>
      <c r="E10545">
        <f>ASIN(SQRT((SIN(RADIANS(PARAMETERS!$D$8-D10545)/2)*SIN(RADIANS(PARAMETERS!$D$8-D10545)/2))+(COS(RADIANS(D10545))*COS(RADIANS(PARAMETERS!$D$8))*SIN(RADIANS(PARAMETERS!$D$9-C10545)/2)*SIN(RADIANS(PARAMETERS!$D$9-C10545)/2))))*2*3958.756</f>
        <v>1673.1328353134793</v>
      </c>
      <c r="F10545">
        <v>158.81463623047</v>
      </c>
      <c r="G10545">
        <v>187.78053283691</v>
      </c>
      <c r="H10545">
        <v>225.25282287598</v>
      </c>
      <c r="I10545">
        <v>258.43884277344</v>
      </c>
      <c r="J10545">
        <v>296.53036499023</v>
      </c>
      <c r="K10545" s="6">
        <f>IFERROR(EXP(TREND(LN($F$1:$J$1),LN(F10545:J10545),LN(Calculations!$B$3))),0)</f>
        <v>2.7889279553171532E-2</v>
      </c>
    </row>
    <row r="10546" spans="1:11" x14ac:dyDescent="0.35">
      <c r="A10546">
        <v>10543</v>
      </c>
      <c r="B10546" t="str">
        <f t="shared" si="164"/>
        <v>28-83.5</v>
      </c>
      <c r="C10546">
        <v>-83.409604775255005</v>
      </c>
      <c r="D10546">
        <v>27.753007144794999</v>
      </c>
      <c r="E10546">
        <f>ASIN(SQRT((SIN(RADIANS(PARAMETERS!$D$8-D10546)/2)*SIN(RADIANS(PARAMETERS!$D$8-D10546)/2))+(COS(RADIANS(D10546))*COS(RADIANS(PARAMETERS!$D$8))*SIN(RADIANS(PARAMETERS!$D$9-C10546)/2)*SIN(RADIANS(PARAMETERS!$D$9-C10546)/2))))*2*3958.756</f>
        <v>1688.0751142739871</v>
      </c>
      <c r="F10546">
        <v>160.34114074707</v>
      </c>
      <c r="G10546">
        <v>189.09069824219</v>
      </c>
      <c r="H10546">
        <v>227.20928955078</v>
      </c>
      <c r="I10546">
        <v>261.01754760742</v>
      </c>
      <c r="J10546">
        <v>299.8717956543</v>
      </c>
      <c r="K10546" s="6">
        <f>IFERROR(EXP(TREND(LN($F$1:$J$1),LN(F10546:J10546),LN(Calculations!$B$3))),0)</f>
        <v>2.8967921057577398E-2</v>
      </c>
    </row>
    <row r="10547" spans="1:11" x14ac:dyDescent="0.35">
      <c r="A10547">
        <v>10544</v>
      </c>
      <c r="B10547" t="str">
        <f t="shared" si="164"/>
        <v>28-83.5</v>
      </c>
      <c r="C10547">
        <v>-83.680926110155994</v>
      </c>
      <c r="D10547">
        <v>27.753007144794999</v>
      </c>
      <c r="E10547">
        <f>ASIN(SQRT((SIN(RADIANS(PARAMETERS!$D$8-D10547)/2)*SIN(RADIANS(PARAMETERS!$D$8-D10547)/2))+(COS(RADIANS(D10547))*COS(RADIANS(PARAMETERS!$D$8))*SIN(RADIANS(PARAMETERS!$D$9-C10547)/2)*SIN(RADIANS(PARAMETERS!$D$9-C10547)/2))))*2*3958.756</f>
        <v>1703.0617056561437</v>
      </c>
      <c r="F10547">
        <v>162.05726623535</v>
      </c>
      <c r="G10547">
        <v>190.5235748291</v>
      </c>
      <c r="H10547">
        <v>229.31051635742</v>
      </c>
      <c r="I10547">
        <v>263.75991821289</v>
      </c>
      <c r="J10547">
        <v>303.39794921875</v>
      </c>
      <c r="K10547" s="6">
        <f>IFERROR(EXP(TREND(LN($F$1:$J$1),LN(F10547:J10547),LN(Calculations!$B$3))),0)</f>
        <v>3.0219228384687741E-2</v>
      </c>
    </row>
    <row r="10548" spans="1:11" x14ac:dyDescent="0.35">
      <c r="A10548">
        <v>10545</v>
      </c>
      <c r="B10548" t="str">
        <f t="shared" si="164"/>
        <v>28-84</v>
      </c>
      <c r="C10548">
        <v>-83.952247445056997</v>
      </c>
      <c r="D10548">
        <v>27.753007144794999</v>
      </c>
      <c r="E10548">
        <f>ASIN(SQRT((SIN(RADIANS(PARAMETERS!$D$8-D10548)/2)*SIN(RADIANS(PARAMETERS!$D$8-D10548)/2))+(COS(RADIANS(D10548))*COS(RADIANS(PARAMETERS!$D$8))*SIN(RADIANS(PARAMETERS!$D$9-C10548)/2)*SIN(RADIANS(PARAMETERS!$D$9-C10548)/2))))*2*3958.756</f>
        <v>1718.091400974741</v>
      </c>
      <c r="F10548">
        <v>163.98661804199</v>
      </c>
      <c r="G10548">
        <v>192.10516357422</v>
      </c>
      <c r="H10548">
        <v>231.6004486084</v>
      </c>
      <c r="I10548">
        <v>266.72778320313</v>
      </c>
      <c r="J10548">
        <v>307.19305419922</v>
      </c>
      <c r="K10548" s="6">
        <f>IFERROR(EXP(TREND(LN($F$1:$J$1),LN(F10548:J10548),LN(Calculations!$B$3))),0)</f>
        <v>3.1673995560743323E-2</v>
      </c>
    </row>
    <row r="10549" spans="1:11" x14ac:dyDescent="0.35">
      <c r="A10549">
        <v>10546</v>
      </c>
      <c r="B10549" t="str">
        <f t="shared" si="164"/>
        <v>28-84</v>
      </c>
      <c r="C10549">
        <v>-84.223568779958001</v>
      </c>
      <c r="D10549">
        <v>27.753007144794999</v>
      </c>
      <c r="E10549">
        <f>ASIN(SQRT((SIN(RADIANS(PARAMETERS!$D$8-D10549)/2)*SIN(RADIANS(PARAMETERS!$D$8-D10549)/2))+(COS(RADIANS(D10549))*COS(RADIANS(PARAMETERS!$D$8))*SIN(RADIANS(PARAMETERS!$D$9-C10549)/2)*SIN(RADIANS(PARAMETERS!$D$9-C10549)/2))))*2*3958.756</f>
        <v>1733.1630297362967</v>
      </c>
      <c r="F10549">
        <v>166.0619354248</v>
      </c>
      <c r="G10549">
        <v>193.81008911133</v>
      </c>
      <c r="H10549">
        <v>233.9405670166</v>
      </c>
      <c r="I10549">
        <v>269.72454833984</v>
      </c>
      <c r="J10549">
        <v>310.98834228516</v>
      </c>
      <c r="K10549" s="6">
        <f>IFERROR(EXP(TREND(LN($F$1:$J$1),LN(F10549:J10549),LN(Calculations!$B$3))),0)</f>
        <v>3.3328416993538959E-2</v>
      </c>
    </row>
    <row r="10550" spans="1:11" x14ac:dyDescent="0.35">
      <c r="A10550">
        <v>10547</v>
      </c>
      <c r="B10550" t="str">
        <f t="shared" si="164"/>
        <v>28-84.5</v>
      </c>
      <c r="C10550">
        <v>-84.494890114859004</v>
      </c>
      <c r="D10550">
        <v>27.753007144794999</v>
      </c>
      <c r="E10550">
        <f>ASIN(SQRT((SIN(RADIANS(PARAMETERS!$D$8-D10550)/2)*SIN(RADIANS(PARAMETERS!$D$8-D10550)/2))+(COS(RADIANS(D10550))*COS(RADIANS(PARAMETERS!$D$8))*SIN(RADIANS(PARAMETERS!$D$9-C10550)/2)*SIN(RADIANS(PARAMETERS!$D$9-C10550)/2))))*2*3958.756</f>
        <v>1748.2754580879471</v>
      </c>
      <c r="F10550">
        <v>167.77117919922</v>
      </c>
      <c r="G10550">
        <v>195.20719909668</v>
      </c>
      <c r="H10550">
        <v>235.91175842285</v>
      </c>
      <c r="I10550">
        <v>272.25582885742</v>
      </c>
      <c r="J10550">
        <v>314.20211791992</v>
      </c>
      <c r="K10550" s="6">
        <f>IFERROR(EXP(TREND(LN($F$1:$J$1),LN(F10550:J10550),LN(Calculations!$B$3))),0)</f>
        <v>3.4719108207406195E-2</v>
      </c>
    </row>
    <row r="10551" spans="1:11" x14ac:dyDescent="0.35">
      <c r="A10551">
        <v>10548</v>
      </c>
      <c r="B10551" t="str">
        <f t="shared" si="164"/>
        <v>28-85</v>
      </c>
      <c r="C10551">
        <v>-84.766211449759993</v>
      </c>
      <c r="D10551">
        <v>27.753007144794999</v>
      </c>
      <c r="E10551">
        <f>ASIN(SQRT((SIN(RADIANS(PARAMETERS!$D$8-D10551)/2)*SIN(RADIANS(PARAMETERS!$D$8-D10551)/2))+(COS(RADIANS(D10551))*COS(RADIANS(PARAMETERS!$D$8))*SIN(RADIANS(PARAMETERS!$D$9-C10551)/2)*SIN(RADIANS(PARAMETERS!$D$9-C10551)/2))))*2*3958.756</f>
        <v>1763.4275875149287</v>
      </c>
      <c r="F10551">
        <v>168.87826538086</v>
      </c>
      <c r="G10551">
        <v>196.1916809082</v>
      </c>
      <c r="H10551">
        <v>237.34104919434</v>
      </c>
      <c r="I10551">
        <v>274.11303710938</v>
      </c>
      <c r="J10551">
        <v>316.58377075195</v>
      </c>
      <c r="K10551" s="6">
        <f>IFERROR(EXP(TREND(LN($F$1:$J$1),LN(F10551:J10551),LN(Calculations!$B$3))),0)</f>
        <v>3.5627177093432931E-2</v>
      </c>
    </row>
    <row r="10552" spans="1:11" x14ac:dyDescent="0.35">
      <c r="A10552">
        <v>10549</v>
      </c>
      <c r="B10552" t="str">
        <f t="shared" si="164"/>
        <v>28-85</v>
      </c>
      <c r="C10552">
        <v>-85.037532784660996</v>
      </c>
      <c r="D10552">
        <v>27.753007144794999</v>
      </c>
      <c r="E10552">
        <f>ASIN(SQRT((SIN(RADIANS(PARAMETERS!$D$8-D10552)/2)*SIN(RADIANS(PARAMETERS!$D$8-D10552)/2))+(COS(RADIANS(D10552))*COS(RADIANS(PARAMETERS!$D$8))*SIN(RADIANS(PARAMETERS!$D$9-C10552)/2)*SIN(RADIANS(PARAMETERS!$D$9-C10552)/2))))*2*3958.756</f>
        <v>1778.6183535851656</v>
      </c>
      <c r="F10552">
        <v>169.30253601074</v>
      </c>
      <c r="G10552">
        <v>196.62802124023</v>
      </c>
      <c r="H10552">
        <v>237.98976135254</v>
      </c>
      <c r="I10552">
        <v>274.9674987793</v>
      </c>
      <c r="J10552">
        <v>317.69186401367</v>
      </c>
      <c r="K10552" s="6">
        <f>IFERROR(EXP(TREND(LN($F$1:$J$1),LN(F10552:J10552),LN(Calculations!$B$3))),0)</f>
        <v>3.5973354174983756E-2</v>
      </c>
    </row>
    <row r="10553" spans="1:11" x14ac:dyDescent="0.35">
      <c r="A10553">
        <v>10550</v>
      </c>
      <c r="B10553" t="str">
        <f t="shared" si="164"/>
        <v>28-85.5</v>
      </c>
      <c r="C10553">
        <v>-85.308854119562</v>
      </c>
      <c r="D10553">
        <v>27.753007144794999</v>
      </c>
      <c r="E10553">
        <f>ASIN(SQRT((SIN(RADIANS(PARAMETERS!$D$8-D10553)/2)*SIN(RADIANS(PARAMETERS!$D$8-D10553)/2))+(COS(RADIANS(D10553))*COS(RADIANS(PARAMETERS!$D$8))*SIN(RADIANS(PARAMETERS!$D$9-C10553)/2)*SIN(RADIANS(PARAMETERS!$D$9-C10553)/2))))*2*3958.756</f>
        <v>1793.8467247395015</v>
      </c>
      <c r="F10553">
        <v>169.64352416992</v>
      </c>
      <c r="G10553">
        <v>196.9856262207</v>
      </c>
      <c r="H10553">
        <v>238.51712036133</v>
      </c>
      <c r="I10553">
        <v>275.6591796875</v>
      </c>
      <c r="J10553">
        <v>318.58602905273</v>
      </c>
      <c r="K10553" s="6">
        <f>IFERROR(EXP(TREND(LN($F$1:$J$1),LN(F10553:J10553),LN(Calculations!$B$3))),0)</f>
        <v>3.6255382811158192E-2</v>
      </c>
    </row>
    <row r="10554" spans="1:11" x14ac:dyDescent="0.35">
      <c r="A10554">
        <v>10551</v>
      </c>
      <c r="B10554" t="str">
        <f t="shared" si="164"/>
        <v>28-85.5</v>
      </c>
      <c r="C10554">
        <v>-85.580175454463003</v>
      </c>
      <c r="D10554">
        <v>27.753007144794999</v>
      </c>
      <c r="E10554">
        <f>ASIN(SQRT((SIN(RADIANS(PARAMETERS!$D$8-D10554)/2)*SIN(RADIANS(PARAMETERS!$D$8-D10554)/2))+(COS(RADIANS(D10554))*COS(RADIANS(PARAMETERS!$D$8))*SIN(RADIANS(PARAMETERS!$D$9-C10554)/2)*SIN(RADIANS(PARAMETERS!$D$9-C10554)/2))))*2*3958.756</f>
        <v>1809.111701126156</v>
      </c>
      <c r="F10554">
        <v>170.03414916992</v>
      </c>
      <c r="G10554">
        <v>197.3978729248</v>
      </c>
      <c r="H10554">
        <v>239.10485839844</v>
      </c>
      <c r="I10554">
        <v>276.41580200195</v>
      </c>
      <c r="J10554">
        <v>319.54974365234</v>
      </c>
      <c r="K10554" s="6">
        <f>IFERROR(EXP(TREND(LN($F$1:$J$1),LN(F10554:J10554),LN(Calculations!$B$3))),0)</f>
        <v>3.6591896505541135E-2</v>
      </c>
    </row>
    <row r="10555" spans="1:11" x14ac:dyDescent="0.35">
      <c r="A10555">
        <v>10552</v>
      </c>
      <c r="B10555" t="str">
        <f t="shared" si="164"/>
        <v>28-86</v>
      </c>
      <c r="C10555">
        <v>-85.851496789364006</v>
      </c>
      <c r="D10555">
        <v>27.753007144794999</v>
      </c>
      <c r="E10555">
        <f>ASIN(SQRT((SIN(RADIANS(PARAMETERS!$D$8-D10555)/2)*SIN(RADIANS(PARAMETERS!$D$8-D10555)/2))+(COS(RADIANS(D10555))*COS(RADIANS(PARAMETERS!$D$8))*SIN(RADIANS(PARAMETERS!$D$9-C10555)/2)*SIN(RADIANS(PARAMETERS!$D$9-C10555)/2))))*2*3958.756</f>
        <v>1824.4123134779795</v>
      </c>
      <c r="F10555">
        <v>170.37362670898</v>
      </c>
      <c r="G10555">
        <v>197.72297668457</v>
      </c>
      <c r="H10555">
        <v>239.51069641113</v>
      </c>
      <c r="I10555">
        <v>276.8955078125</v>
      </c>
      <c r="J10555">
        <v>320.11651611328</v>
      </c>
      <c r="K10555" s="6">
        <f>IFERROR(EXP(TREND(LN($F$1:$J$1),LN(F10555:J10555),LN(Calculations!$B$3))),0)</f>
        <v>3.6918728533434017E-2</v>
      </c>
    </row>
    <row r="10556" spans="1:11" x14ac:dyDescent="0.35">
      <c r="A10556">
        <v>10553</v>
      </c>
      <c r="B10556" t="str">
        <f t="shared" si="164"/>
        <v>28-86</v>
      </c>
      <c r="C10556">
        <v>-86.122818124264995</v>
      </c>
      <c r="D10556">
        <v>27.753007144794999</v>
      </c>
      <c r="E10556">
        <f>ASIN(SQRT((SIN(RADIANS(PARAMETERS!$D$8-D10556)/2)*SIN(RADIANS(PARAMETERS!$D$8-D10556)/2))+(COS(RADIANS(D10556))*COS(RADIANS(PARAMETERS!$D$8))*SIN(RADIANS(PARAMETERS!$D$9-C10556)/2)*SIN(RADIANS(PARAMETERS!$D$9-C10556)/2))))*2*3958.756</f>
        <v>1839.7476220310821</v>
      </c>
      <c r="F10556">
        <v>170.7780456543</v>
      </c>
      <c r="G10556">
        <v>198.08952331543</v>
      </c>
      <c r="H10556">
        <v>239.92938232422</v>
      </c>
      <c r="I10556">
        <v>277.35748291016</v>
      </c>
      <c r="J10556">
        <v>320.62521362305</v>
      </c>
      <c r="K10556" s="6">
        <f>IFERROR(EXP(TREND(LN($F$1:$J$1),LN(F10556:J10556),LN(Calculations!$B$3))),0)</f>
        <v>3.7331989085417884E-2</v>
      </c>
    </row>
    <row r="10557" spans="1:11" x14ac:dyDescent="0.35">
      <c r="A10557">
        <v>10554</v>
      </c>
      <c r="B10557" t="str">
        <f t="shared" si="164"/>
        <v>28-86.5</v>
      </c>
      <c r="C10557">
        <v>-86.394139459165999</v>
      </c>
      <c r="D10557">
        <v>27.753007144794999</v>
      </c>
      <c r="E10557">
        <f>ASIN(SQRT((SIN(RADIANS(PARAMETERS!$D$8-D10557)/2)*SIN(RADIANS(PARAMETERS!$D$8-D10557)/2))+(COS(RADIANS(D10557))*COS(RADIANS(PARAMETERS!$D$8))*SIN(RADIANS(PARAMETERS!$D$9-C10557)/2)*SIN(RADIANS(PARAMETERS!$D$9-C10557)/2))))*2*3958.756</f>
        <v>1855.11671548346</v>
      </c>
      <c r="F10557">
        <v>171.2600402832</v>
      </c>
      <c r="G10557">
        <v>198.51341247559</v>
      </c>
      <c r="H10557">
        <v>240.37930297852</v>
      </c>
      <c r="I10557">
        <v>277.82229614258</v>
      </c>
      <c r="J10557">
        <v>321.09887695313</v>
      </c>
      <c r="K10557" s="6">
        <f>IFERROR(EXP(TREND(LN($F$1:$J$1),LN(F10557:J10557),LN(Calculations!$B$3))),0)</f>
        <v>3.7849430046186898E-2</v>
      </c>
    </row>
    <row r="10558" spans="1:11" x14ac:dyDescent="0.35">
      <c r="A10558">
        <v>10555</v>
      </c>
      <c r="B10558" t="str">
        <f t="shared" si="164"/>
        <v>28-86.5</v>
      </c>
      <c r="C10558">
        <v>-86.665460794067002</v>
      </c>
      <c r="D10558">
        <v>27.753007144794999</v>
      </c>
      <c r="E10558">
        <f>ASIN(SQRT((SIN(RADIANS(PARAMETERS!$D$8-D10558)/2)*SIN(RADIANS(PARAMETERS!$D$8-D10558)/2))+(COS(RADIANS(D10558))*COS(RADIANS(PARAMETERS!$D$8))*SIN(RADIANS(PARAMETERS!$D$9-C10558)/2)*SIN(RADIANS(PARAMETERS!$D$9-C10558)/2))))*2*3958.756</f>
        <v>1870.5187099922355</v>
      </c>
      <c r="F10558">
        <v>171.71110534668</v>
      </c>
      <c r="G10558">
        <v>198.87405395508</v>
      </c>
      <c r="H10558">
        <v>240.70008850098</v>
      </c>
      <c r="I10558">
        <v>278.09201049805</v>
      </c>
      <c r="J10558">
        <v>321.29400634766</v>
      </c>
      <c r="K10558" s="6">
        <f>IFERROR(EXP(TREND(LN($F$1:$J$1),LN(F10558:J10558),LN(Calculations!$B$3))),0)</f>
        <v>3.8371176863097996E-2</v>
      </c>
    </row>
    <row r="10559" spans="1:11" x14ac:dyDescent="0.35">
      <c r="A10559">
        <v>10556</v>
      </c>
      <c r="B10559" t="str">
        <f t="shared" si="164"/>
        <v>28-87</v>
      </c>
      <c r="C10559">
        <v>-86.936782128968005</v>
      </c>
      <c r="D10559">
        <v>27.753007144794999</v>
      </c>
      <c r="E10559">
        <f>ASIN(SQRT((SIN(RADIANS(PARAMETERS!$D$8-D10559)/2)*SIN(RADIANS(PARAMETERS!$D$8-D10559)/2))+(COS(RADIANS(D10559))*COS(RADIANS(PARAMETERS!$D$8))*SIN(RADIANS(PARAMETERS!$D$9-C10559)/2)*SIN(RADIANS(PARAMETERS!$D$9-C10559)/2))))*2*3958.756</f>
        <v>1885.9527482081874</v>
      </c>
      <c r="F10559">
        <v>172.19522094727</v>
      </c>
      <c r="G10559">
        <v>199.28103637695</v>
      </c>
      <c r="H10559">
        <v>241.09140014648</v>
      </c>
      <c r="I10559">
        <v>278.45590209961</v>
      </c>
      <c r="J10559">
        <v>321.61291503906</v>
      </c>
      <c r="K10559" s="6">
        <f>IFERROR(EXP(TREND(LN($F$1:$J$1),LN(F10559:J10559),LN(Calculations!$B$3))),0)</f>
        <v>3.8929427510316174E-2</v>
      </c>
    </row>
    <row r="10560" spans="1:11" x14ac:dyDescent="0.35">
      <c r="A10560">
        <v>10557</v>
      </c>
      <c r="B10560" t="str">
        <f t="shared" si="164"/>
        <v>28-87</v>
      </c>
      <c r="C10560">
        <v>-87.208103463868994</v>
      </c>
      <c r="D10560">
        <v>27.753007144794999</v>
      </c>
      <c r="E10560">
        <f>ASIN(SQRT((SIN(RADIANS(PARAMETERS!$D$8-D10560)/2)*SIN(RADIANS(PARAMETERS!$D$8-D10560)/2))+(COS(RADIANS(D10560))*COS(RADIANS(PARAMETERS!$D$8))*SIN(RADIANS(PARAMETERS!$D$9-C10560)/2)*SIN(RADIANS(PARAMETERS!$D$9-C10560)/2))))*2*3958.756</f>
        <v>1901.4179983462359</v>
      </c>
      <c r="F10560">
        <v>172.69929504395</v>
      </c>
      <c r="G10560">
        <v>199.72555541992</v>
      </c>
      <c r="H10560">
        <v>241.5425567627</v>
      </c>
      <c r="I10560">
        <v>278.90167236328</v>
      </c>
      <c r="J10560">
        <v>322.04113769531</v>
      </c>
      <c r="K10560" s="6">
        <f>IFERROR(EXP(TREND(LN($F$1:$J$1),LN(F10560:J10560),LN(Calculations!$B$3))),0)</f>
        <v>3.9511912496598987E-2</v>
      </c>
    </row>
    <row r="10561" spans="1:11" x14ac:dyDescent="0.35">
      <c r="A10561">
        <v>10558</v>
      </c>
      <c r="B10561" t="str">
        <f t="shared" si="164"/>
        <v>28-87.5</v>
      </c>
      <c r="C10561">
        <v>-87.479424798769998</v>
      </c>
      <c r="D10561">
        <v>27.753007144794999</v>
      </c>
      <c r="E10561">
        <f>ASIN(SQRT((SIN(RADIANS(PARAMETERS!$D$8-D10561)/2)*SIN(RADIANS(PARAMETERS!$D$8-D10561)/2))+(COS(RADIANS(D10561))*COS(RADIANS(PARAMETERS!$D$8))*SIN(RADIANS(PARAMETERS!$D$9-C10561)/2)*SIN(RADIANS(PARAMETERS!$D$9-C10561)/2))))*2*3958.756</f>
        <v>1916.9136532906182</v>
      </c>
      <c r="F10561">
        <v>173.10241699219</v>
      </c>
      <c r="G10561">
        <v>200.06413269043</v>
      </c>
      <c r="H10561">
        <v>241.85980224609</v>
      </c>
      <c r="I10561">
        <v>279.18771362305</v>
      </c>
      <c r="J10561">
        <v>322.2790222168</v>
      </c>
      <c r="K10561" s="6">
        <f>IFERROR(EXP(TREND(LN($F$1:$J$1),LN(F10561:J10561),LN(Calculations!$B$3))),0)</f>
        <v>3.9998204941970608E-2</v>
      </c>
    </row>
    <row r="10562" spans="1:11" x14ac:dyDescent="0.35">
      <c r="A10562">
        <v>10559</v>
      </c>
      <c r="B10562" t="str">
        <f t="shared" si="164"/>
        <v>28-88</v>
      </c>
      <c r="C10562">
        <v>-87.750746133671001</v>
      </c>
      <c r="D10562">
        <v>27.753007144794999</v>
      </c>
      <c r="E10562">
        <f>ASIN(SQRT((SIN(RADIANS(PARAMETERS!$D$8-D10562)/2)*SIN(RADIANS(PARAMETERS!$D$8-D10562)/2))+(COS(RADIANS(D10562))*COS(RADIANS(PARAMETERS!$D$8))*SIN(RADIANS(PARAMETERS!$D$9-C10562)/2)*SIN(RADIANS(PARAMETERS!$D$9-C10562)/2))))*2*3958.756</f>
        <v>1932.4389297334799</v>
      </c>
      <c r="F10562">
        <v>173.46090698242</v>
      </c>
      <c r="G10562">
        <v>200.37464904785</v>
      </c>
      <c r="H10562">
        <v>242.17289733887</v>
      </c>
      <c r="I10562">
        <v>279.49496459961</v>
      </c>
      <c r="J10562">
        <v>322.57135009766</v>
      </c>
      <c r="K10562" s="6">
        <f>IFERROR(EXP(TREND(LN($F$1:$J$1),LN(F10562:J10562),LN(Calculations!$B$3))),0)</f>
        <v>4.0424007149362035E-2</v>
      </c>
    </row>
    <row r="10563" spans="1:11" x14ac:dyDescent="0.35">
      <c r="A10563">
        <v>10560</v>
      </c>
      <c r="B10563" t="str">
        <f t="shared" si="164"/>
        <v>28-88</v>
      </c>
      <c r="C10563">
        <v>-88.022067468572004</v>
      </c>
      <c r="D10563">
        <v>27.753007144794999</v>
      </c>
      <c r="E10563">
        <f>ASIN(SQRT((SIN(RADIANS(PARAMETERS!$D$8-D10563)/2)*SIN(RADIANS(PARAMETERS!$D$8-D10563)/2))+(COS(RADIANS(D10563))*COS(RADIANS(PARAMETERS!$D$8))*SIN(RADIANS(PARAMETERS!$D$9-C10563)/2)*SIN(RADIANS(PARAMETERS!$D$9-C10563)/2))))*2*3958.756</f>
        <v>1947.9930673456843</v>
      </c>
      <c r="F10563">
        <v>173.74272155762</v>
      </c>
      <c r="G10563">
        <v>200.61787414551</v>
      </c>
      <c r="H10563">
        <v>242.42282104492</v>
      </c>
      <c r="I10563">
        <v>279.74508666992</v>
      </c>
      <c r="J10563">
        <v>322.81594848633</v>
      </c>
      <c r="K10563" s="6">
        <f>IFERROR(EXP(TREND(LN($F$1:$J$1),LN(F10563:J10563),LN(Calculations!$B$3))),0)</f>
        <v>4.0758471502999598E-2</v>
      </c>
    </row>
    <row r="10564" spans="1:11" x14ac:dyDescent="0.35">
      <c r="A10564">
        <v>10561</v>
      </c>
      <c r="B10564" t="str">
        <f t="shared" si="164"/>
        <v>28-88.5</v>
      </c>
      <c r="C10564">
        <v>-88.293388803472993</v>
      </c>
      <c r="D10564">
        <v>27.753007144794999</v>
      </c>
      <c r="E10564">
        <f>ASIN(SQRT((SIN(RADIANS(PARAMETERS!$D$8-D10564)/2)*SIN(RADIANS(PARAMETERS!$D$8-D10564)/2))+(COS(RADIANS(D10564))*COS(RADIANS(PARAMETERS!$D$8))*SIN(RADIANS(PARAMETERS!$D$9-C10564)/2)*SIN(RADIANS(PARAMETERS!$D$9-C10564)/2))))*2*3958.756</f>
        <v>1963.575327978637</v>
      </c>
      <c r="F10564">
        <v>173.80892944336</v>
      </c>
      <c r="G10564">
        <v>200.63829040527</v>
      </c>
      <c r="H10564">
        <v>242.38200378418</v>
      </c>
      <c r="I10564">
        <v>279.6408996582</v>
      </c>
      <c r="J10564">
        <v>322.62994384766</v>
      </c>
      <c r="K10564" s="6">
        <f>IFERROR(EXP(TREND(LN($F$1:$J$1),LN(F10564:J10564),LN(Calculations!$B$3))),0)</f>
        <v>4.0872082599282579E-2</v>
      </c>
    </row>
    <row r="10565" spans="1:11" x14ac:dyDescent="0.35">
      <c r="A10565">
        <v>10562</v>
      </c>
      <c r="B10565" t="str">
        <f t="shared" ref="B10565:B10628" si="165">MROUND(D10565,1)&amp;MROUND(C10565,-0.5)</f>
        <v>28-88.5</v>
      </c>
      <c r="C10565">
        <v>-88.564710138373997</v>
      </c>
      <c r="D10565">
        <v>27.753007144794999</v>
      </c>
      <c r="E10565">
        <f>ASIN(SQRT((SIN(RADIANS(PARAMETERS!$D$8-D10565)/2)*SIN(RADIANS(PARAMETERS!$D$8-D10565)/2))+(COS(RADIANS(D10565))*COS(RADIANS(PARAMETERS!$D$8))*SIN(RADIANS(PARAMETERS!$D$9-C10565)/2)*SIN(RADIANS(PARAMETERS!$D$9-C10565)/2))))*2*3958.756</f>
        <v>1979.1849948959859</v>
      </c>
      <c r="F10565">
        <v>173.75796508789</v>
      </c>
      <c r="G10565">
        <v>200.57432556152</v>
      </c>
      <c r="H10565">
        <v>242.26739501953</v>
      </c>
      <c r="I10565">
        <v>279.47634887695</v>
      </c>
      <c r="J10565">
        <v>322.40301513672</v>
      </c>
      <c r="K10565" s="6">
        <f>IFERROR(EXP(TREND(LN($F$1:$J$1),LN(F10565:J10565),LN(Calculations!$B$3))),0)</f>
        <v>4.0841436801424692E-2</v>
      </c>
    </row>
    <row r="10566" spans="1:11" x14ac:dyDescent="0.35">
      <c r="A10566">
        <v>10563</v>
      </c>
      <c r="B10566" t="str">
        <f t="shared" si="165"/>
        <v>28-89</v>
      </c>
      <c r="C10566">
        <v>-88.836031473275</v>
      </c>
      <c r="D10566">
        <v>27.753007144794999</v>
      </c>
      <c r="E10566">
        <f>ASIN(SQRT((SIN(RADIANS(PARAMETERS!$D$8-D10566)/2)*SIN(RADIANS(PARAMETERS!$D$8-D10566)/2))+(COS(RADIANS(D10566))*COS(RADIANS(PARAMETERS!$D$8))*SIN(RADIANS(PARAMETERS!$D$9-C10566)/2)*SIN(RADIANS(PARAMETERS!$D$9-C10566)/2))))*2*3958.756</f>
        <v>1994.821372034065</v>
      </c>
      <c r="F10566">
        <v>173.5700378418</v>
      </c>
      <c r="G10566">
        <v>200.40216064453</v>
      </c>
      <c r="H10566">
        <v>242.04037475586</v>
      </c>
      <c r="I10566">
        <v>279.1982421875</v>
      </c>
      <c r="J10566">
        <v>322.06387329102</v>
      </c>
      <c r="K10566" s="6">
        <f>IFERROR(EXP(TREND(LN($F$1:$J$1),LN(F10566:J10566),LN(Calculations!$B$3))),0)</f>
        <v>4.0651351113813648E-2</v>
      </c>
    </row>
    <row r="10567" spans="1:11" x14ac:dyDescent="0.35">
      <c r="A10567">
        <v>10564</v>
      </c>
      <c r="B10567" t="str">
        <f t="shared" si="165"/>
        <v>28-89</v>
      </c>
      <c r="C10567">
        <v>-89.107352808176003</v>
      </c>
      <c r="D10567">
        <v>27.753007144794999</v>
      </c>
      <c r="E10567">
        <f>ASIN(SQRT((SIN(RADIANS(PARAMETERS!$D$8-D10567)/2)*SIN(RADIANS(PARAMETERS!$D$8-D10567)/2))+(COS(RADIANS(D10567))*COS(RADIANS(PARAMETERS!$D$8))*SIN(RADIANS(PARAMETERS!$D$9-C10567)/2)*SIN(RADIANS(PARAMETERS!$D$9-C10567)/2))))*2*3958.756</f>
        <v>2010.4837832900155</v>
      </c>
      <c r="F10567">
        <v>173.19061279297</v>
      </c>
      <c r="G10567">
        <v>200.04328918457</v>
      </c>
      <c r="H10567">
        <v>241.57833862305</v>
      </c>
      <c r="I10567">
        <v>278.64074707031</v>
      </c>
      <c r="J10567">
        <v>321.39300537109</v>
      </c>
      <c r="K10567" s="6">
        <f>IFERROR(EXP(TREND(LN($F$1:$J$1),LN(F10567:J10567),LN(Calculations!$B$3))),0)</f>
        <v>4.0260073121591425E-2</v>
      </c>
    </row>
    <row r="10568" spans="1:11" x14ac:dyDescent="0.35">
      <c r="A10568">
        <v>10565</v>
      </c>
      <c r="B10568" t="str">
        <f t="shared" si="165"/>
        <v>28-89.5</v>
      </c>
      <c r="C10568">
        <v>-89.378674143077006</v>
      </c>
      <c r="D10568">
        <v>27.753007144794999</v>
      </c>
      <c r="E10568">
        <f>ASIN(SQRT((SIN(RADIANS(PARAMETERS!$D$8-D10568)/2)*SIN(RADIANS(PARAMETERS!$D$8-D10568)/2))+(COS(RADIANS(D10568))*COS(RADIANS(PARAMETERS!$D$8))*SIN(RADIANS(PARAMETERS!$D$9-C10568)/2)*SIN(RADIANS(PARAMETERS!$D$9-C10568)/2))))*2*3958.756</f>
        <v>2026.1715718365213</v>
      </c>
      <c r="F10568">
        <v>172.71542358398</v>
      </c>
      <c r="G10568">
        <v>199.63189697266</v>
      </c>
      <c r="H10568">
        <v>241.10444641113</v>
      </c>
      <c r="I10568">
        <v>278.1149597168</v>
      </c>
      <c r="J10568">
        <v>320.81134033203</v>
      </c>
      <c r="K10568" s="6">
        <f>IFERROR(EXP(TREND(LN($F$1:$J$1),LN(F10568:J10568),LN(Calculations!$B$3))),0)</f>
        <v>3.9738988079941084E-2</v>
      </c>
    </row>
    <row r="10569" spans="1:11" x14ac:dyDescent="0.35">
      <c r="A10569">
        <v>10566</v>
      </c>
      <c r="B10569" t="str">
        <f t="shared" si="165"/>
        <v>28-89.5</v>
      </c>
      <c r="C10569">
        <v>-89.649995477977996</v>
      </c>
      <c r="D10569">
        <v>27.753007144794999</v>
      </c>
      <c r="E10569">
        <f>ASIN(SQRT((SIN(RADIANS(PARAMETERS!$D$8-D10569)/2)*SIN(RADIANS(PARAMETERS!$D$8-D10569)/2))+(COS(RADIANS(D10569))*COS(RADIANS(PARAMETERS!$D$8))*SIN(RADIANS(PARAMETERS!$D$9-C10569)/2)*SIN(RADIANS(PARAMETERS!$D$9-C10569)/2))))*2*3958.756</f>
        <v>2041.8840994621571</v>
      </c>
      <c r="F10569">
        <v>172.14875793457</v>
      </c>
      <c r="G10569">
        <v>199.15675354004</v>
      </c>
      <c r="H10569">
        <v>240.60139465332</v>
      </c>
      <c r="I10569">
        <v>277.59741210938</v>
      </c>
      <c r="J10569">
        <v>320.28768920898</v>
      </c>
      <c r="K10569" s="6">
        <f>IFERROR(EXP(TREND(LN($F$1:$J$1),LN(F10569:J10569),LN(Calculations!$B$3))),0)</f>
        <v>3.9098810054004618E-2</v>
      </c>
    </row>
    <row r="10570" spans="1:11" x14ac:dyDescent="0.35">
      <c r="A10570">
        <v>10567</v>
      </c>
      <c r="B10570" t="str">
        <f t="shared" si="165"/>
        <v>28-90</v>
      </c>
      <c r="C10570">
        <v>-89.921316812878999</v>
      </c>
      <c r="D10570">
        <v>27.753007144794999</v>
      </c>
      <c r="E10570">
        <f>ASIN(SQRT((SIN(RADIANS(PARAMETERS!$D$8-D10570)/2)*SIN(RADIANS(PARAMETERS!$D$8-D10570)/2))+(COS(RADIANS(D10570))*COS(RADIANS(PARAMETERS!$D$8))*SIN(RADIANS(PARAMETERS!$D$9-C10570)/2)*SIN(RADIANS(PARAMETERS!$D$9-C10570)/2))))*2*3958.756</f>
        <v>2057.6207459363627</v>
      </c>
      <c r="F10570">
        <v>171.50894165039</v>
      </c>
      <c r="G10570">
        <v>198.6060333252</v>
      </c>
      <c r="H10570">
        <v>240.04299926758</v>
      </c>
      <c r="I10570">
        <v>277.04724121094</v>
      </c>
      <c r="J10570">
        <v>319.76211547852</v>
      </c>
      <c r="K10570" s="6">
        <f>IFERROR(EXP(TREND(LN($F$1:$J$1),LN(F10570:J10570),LN(Calculations!$B$3))),0)</f>
        <v>3.836855660428292E-2</v>
      </c>
    </row>
    <row r="10571" spans="1:11" x14ac:dyDescent="0.35">
      <c r="A10571">
        <v>10568</v>
      </c>
      <c r="B10571" t="str">
        <f t="shared" si="165"/>
        <v>28-90</v>
      </c>
      <c r="C10571">
        <v>-90.192638147780002</v>
      </c>
      <c r="D10571">
        <v>27.753007144794999</v>
      </c>
      <c r="E10571">
        <f>ASIN(SQRT((SIN(RADIANS(PARAMETERS!$D$8-D10571)/2)*SIN(RADIANS(PARAMETERS!$D$8-D10571)/2))+(COS(RADIANS(D10571))*COS(RADIANS(PARAMETERS!$D$8))*SIN(RADIANS(PARAMETERS!$D$9-C10571)/2)*SIN(RADIANS(PARAMETERS!$D$9-C10571)/2))))*2*3958.756</f>
        <v>2073.3809083980941</v>
      </c>
      <c r="F10571">
        <v>170.90174865723</v>
      </c>
      <c r="G10571">
        <v>198.09579467773</v>
      </c>
      <c r="H10571">
        <v>239.57543945313</v>
      </c>
      <c r="I10571">
        <v>276.63836669922</v>
      </c>
      <c r="J10571">
        <v>319.4416809082</v>
      </c>
      <c r="K10571" s="6">
        <f>IFERROR(EXP(TREND(LN($F$1:$J$1),LN(F10571:J10571),LN(Calculations!$B$3))),0)</f>
        <v>3.7661573631499849E-2</v>
      </c>
    </row>
    <row r="10572" spans="1:11" x14ac:dyDescent="0.35">
      <c r="A10572">
        <v>10569</v>
      </c>
      <c r="B10572" t="str">
        <f t="shared" si="165"/>
        <v>28-90.5</v>
      </c>
      <c r="C10572">
        <v>-90.463959482681005</v>
      </c>
      <c r="D10572">
        <v>27.753007144794999</v>
      </c>
      <c r="E10572">
        <f>ASIN(SQRT((SIN(RADIANS(PARAMETERS!$D$8-D10572)/2)*SIN(RADIANS(PARAMETERS!$D$8-D10572)/2))+(COS(RADIANS(D10572))*COS(RADIANS(PARAMETERS!$D$8))*SIN(RADIANS(PARAMETERS!$D$9-C10572)/2)*SIN(RADIANS(PARAMETERS!$D$9-C10572)/2))))*2*3958.756</f>
        <v>2089.1640007672468</v>
      </c>
      <c r="F10572">
        <v>170.26121520996</v>
      </c>
      <c r="G10572">
        <v>197.55661010742</v>
      </c>
      <c r="H10572">
        <v>239.0947265625</v>
      </c>
      <c r="I10572">
        <v>276.23333740234</v>
      </c>
      <c r="J10572">
        <v>319.14764404297</v>
      </c>
      <c r="K10572" s="6">
        <f>IFERROR(EXP(TREND(LN($F$1:$J$1),LN(F10572:J10572),LN(Calculations!$B$3))),0)</f>
        <v>3.6924459881152213E-2</v>
      </c>
    </row>
    <row r="10573" spans="1:11" x14ac:dyDescent="0.35">
      <c r="A10573">
        <v>10570</v>
      </c>
      <c r="B10573" t="str">
        <f t="shared" si="165"/>
        <v>28-90.5</v>
      </c>
      <c r="C10573">
        <v>-90.735280817581994</v>
      </c>
      <c r="D10573">
        <v>27.753007144794999</v>
      </c>
      <c r="E10573">
        <f>ASIN(SQRT((SIN(RADIANS(PARAMETERS!$D$8-D10573)/2)*SIN(RADIANS(PARAMETERS!$D$8-D10573)/2))+(COS(RADIANS(D10573))*COS(RADIANS(PARAMETERS!$D$8))*SIN(RADIANS(PARAMETERS!$D$9-C10573)/2)*SIN(RADIANS(PARAMETERS!$D$9-C10573)/2))))*2*3958.756</f>
        <v>2104.9694531779669</v>
      </c>
      <c r="F10573">
        <v>169.45973205566</v>
      </c>
      <c r="G10573">
        <v>196.87078857422</v>
      </c>
      <c r="H10573">
        <v>238.42202758789</v>
      </c>
      <c r="I10573">
        <v>275.59371948242</v>
      </c>
      <c r="J10573">
        <v>318.5676574707</v>
      </c>
      <c r="K10573" s="6">
        <f>IFERROR(EXP(TREND(LN($F$1:$J$1),LN(F10573:J10573),LN(Calculations!$B$3))),0)</f>
        <v>3.6059369615752172E-2</v>
      </c>
    </row>
    <row r="10574" spans="1:11" x14ac:dyDescent="0.35">
      <c r="A10574">
        <v>10571</v>
      </c>
      <c r="B10574" t="str">
        <f t="shared" si="165"/>
        <v>28-50</v>
      </c>
      <c r="C10574">
        <v>-50.037080582435998</v>
      </c>
      <c r="D10574">
        <v>28.024328479695999</v>
      </c>
      <c r="E10574">
        <f>ASIN(SQRT((SIN(RADIANS(PARAMETERS!$D$8-D10574)/2)*SIN(RADIANS(PARAMETERS!$D$8-D10574)/2))+(COS(RADIANS(D10574))*COS(RADIANS(PARAMETERS!$D$8))*SIN(RADIANS(PARAMETERS!$D$9-C10574)/2)*SIN(RADIANS(PARAMETERS!$D$9-C10574)/2))))*2*3958.756</f>
        <v>1103.707000841333</v>
      </c>
      <c r="F10574">
        <v>111.75127410889</v>
      </c>
      <c r="G10574">
        <v>145.35092163086</v>
      </c>
      <c r="H10574">
        <v>183.88633728027</v>
      </c>
      <c r="I10574">
        <v>207.8777923584</v>
      </c>
      <c r="J10574">
        <v>235.00030517578</v>
      </c>
      <c r="K10574" s="6">
        <f>IFERROR(EXP(TREND(LN($F$1:$J$1),LN(F10574:J10574),LN(Calculations!$B$3))),0)</f>
        <v>7.3801431497861024E-3</v>
      </c>
    </row>
    <row r="10575" spans="1:11" x14ac:dyDescent="0.35">
      <c r="A10575">
        <v>10572</v>
      </c>
      <c r="B10575" t="str">
        <f t="shared" si="165"/>
        <v>28-50.5</v>
      </c>
      <c r="C10575">
        <v>-50.308401917337001</v>
      </c>
      <c r="D10575">
        <v>28.024328479695999</v>
      </c>
      <c r="E10575">
        <f>ASIN(SQRT((SIN(RADIANS(PARAMETERS!$D$8-D10575)/2)*SIN(RADIANS(PARAMETERS!$D$8-D10575)/2))+(COS(RADIANS(D10575))*COS(RADIANS(PARAMETERS!$D$8))*SIN(RADIANS(PARAMETERS!$D$9-C10575)/2)*SIN(RADIANS(PARAMETERS!$D$9-C10575)/2))))*2*3958.756</f>
        <v>1093.1267916864274</v>
      </c>
      <c r="F10575">
        <v>113.09874725342</v>
      </c>
      <c r="G10575">
        <v>147.28559875488</v>
      </c>
      <c r="H10575">
        <v>185.12467956543</v>
      </c>
      <c r="I10575">
        <v>209.36123657227</v>
      </c>
      <c r="J10575">
        <v>236.77178955078</v>
      </c>
      <c r="K10575" s="6">
        <f>IFERROR(EXP(TREND(LN($F$1:$J$1),LN(F10575:J10575),LN(Calculations!$B$3))),0)</f>
        <v>7.6968223040508703E-3</v>
      </c>
    </row>
    <row r="10576" spans="1:11" x14ac:dyDescent="0.35">
      <c r="A10576">
        <v>10573</v>
      </c>
      <c r="B10576" t="str">
        <f t="shared" si="165"/>
        <v>28-50.5</v>
      </c>
      <c r="C10576">
        <v>-50.579723252237997</v>
      </c>
      <c r="D10576">
        <v>28.024328479695999</v>
      </c>
      <c r="E10576">
        <f>ASIN(SQRT((SIN(RADIANS(PARAMETERS!$D$8-D10576)/2)*SIN(RADIANS(PARAMETERS!$D$8-D10576)/2))+(COS(RADIANS(D10576))*COS(RADIANS(PARAMETERS!$D$8))*SIN(RADIANS(PARAMETERS!$D$9-C10576)/2)*SIN(RADIANS(PARAMETERS!$D$9-C10576)/2))))*2*3958.756</f>
        <v>1082.7210163878849</v>
      </c>
      <c r="F10576">
        <v>114.47898101807</v>
      </c>
      <c r="G10576">
        <v>149.26409912109</v>
      </c>
      <c r="H10576">
        <v>186.37031555176</v>
      </c>
      <c r="I10576">
        <v>210.8402557373</v>
      </c>
      <c r="J10576">
        <v>238.52398681641</v>
      </c>
      <c r="K10576" s="6">
        <f>IFERROR(EXP(TREND(LN($F$1:$J$1),LN(F10576:J10576),LN(Calculations!$B$3))),0)</f>
        <v>8.0346902121373621E-3</v>
      </c>
    </row>
    <row r="10577" spans="1:11" x14ac:dyDescent="0.35">
      <c r="A10577">
        <v>10574</v>
      </c>
      <c r="B10577" t="str">
        <f t="shared" si="165"/>
        <v>28-51</v>
      </c>
      <c r="C10577">
        <v>-50.851044587139</v>
      </c>
      <c r="D10577">
        <v>28.024328479695999</v>
      </c>
      <c r="E10577">
        <f>ASIN(SQRT((SIN(RADIANS(PARAMETERS!$D$8-D10577)/2)*SIN(RADIANS(PARAMETERS!$D$8-D10577)/2))+(COS(RADIANS(D10577))*COS(RADIANS(PARAMETERS!$D$8))*SIN(RADIANS(PARAMETERS!$D$9-C10577)/2)*SIN(RADIANS(PARAMETERS!$D$9-C10577)/2))))*2*3958.756</f>
        <v>1072.4947856796969</v>
      </c>
      <c r="F10577">
        <v>115.90328216553</v>
      </c>
      <c r="G10577">
        <v>151.29550170898</v>
      </c>
      <c r="H10577">
        <v>187.63926696777</v>
      </c>
      <c r="I10577">
        <v>212.34899902344</v>
      </c>
      <c r="J10577">
        <v>240.31358337402</v>
      </c>
      <c r="K10577" s="6">
        <f>IFERROR(EXP(TREND(LN($F$1:$J$1),LN(F10577:J10577),LN(Calculations!$B$3))),0)</f>
        <v>8.3992888353694208E-3</v>
      </c>
    </row>
    <row r="10578" spans="1:11" x14ac:dyDescent="0.35">
      <c r="A10578">
        <v>10575</v>
      </c>
      <c r="B10578" t="str">
        <f t="shared" si="165"/>
        <v>28-51</v>
      </c>
      <c r="C10578">
        <v>-51.122365922039997</v>
      </c>
      <c r="D10578">
        <v>28.024328479695999</v>
      </c>
      <c r="E10578">
        <f>ASIN(SQRT((SIN(RADIANS(PARAMETERS!$D$8-D10578)/2)*SIN(RADIANS(PARAMETERS!$D$8-D10578)/2))+(COS(RADIANS(D10578))*COS(RADIANS(PARAMETERS!$D$8))*SIN(RADIANS(PARAMETERS!$D$9-C10578)/2)*SIN(RADIANS(PARAMETERS!$D$9-C10578)/2))))*2*3958.756</f>
        <v>1062.4533168196683</v>
      </c>
      <c r="F10578">
        <v>117.40312957764</v>
      </c>
      <c r="G10578">
        <v>153.3924407959</v>
      </c>
      <c r="H10578">
        <v>188.97801208496</v>
      </c>
      <c r="I10578">
        <v>213.9610748291</v>
      </c>
      <c r="J10578">
        <v>242.24775695801</v>
      </c>
      <c r="K10578" s="6">
        <f>IFERROR(EXP(TREND(LN($F$1:$J$1),LN(F10578:J10578),LN(Calculations!$B$3))),0)</f>
        <v>8.801781034365283E-3</v>
      </c>
    </row>
    <row r="10579" spans="1:11" x14ac:dyDescent="0.35">
      <c r="A10579">
        <v>10576</v>
      </c>
      <c r="B10579" t="str">
        <f t="shared" si="165"/>
        <v>28-51.5</v>
      </c>
      <c r="C10579">
        <v>-51.393687256941</v>
      </c>
      <c r="D10579">
        <v>28.024328479695999</v>
      </c>
      <c r="E10579">
        <f>ASIN(SQRT((SIN(RADIANS(PARAMETERS!$D$8-D10579)/2)*SIN(RADIANS(PARAMETERS!$D$8-D10579)/2))+(COS(RADIANS(D10579))*COS(RADIANS(PARAMETERS!$D$8))*SIN(RADIANS(PARAMETERS!$D$9-C10579)/2)*SIN(RADIANS(PARAMETERS!$D$9-C10579)/2))))*2*3958.756</f>
        <v>1052.601929734609</v>
      </c>
      <c r="F10579">
        <v>118.89138031006</v>
      </c>
      <c r="G10579">
        <v>155.41610717773</v>
      </c>
      <c r="H10579">
        <v>190.26159667969</v>
      </c>
      <c r="I10579">
        <v>215.48941040039</v>
      </c>
      <c r="J10579">
        <v>244.0630645752</v>
      </c>
      <c r="K10579" s="6">
        <f>IFERROR(EXP(TREND(LN($F$1:$J$1),LN(F10579:J10579),LN(Calculations!$B$3))),0)</f>
        <v>9.2152292401100223E-3</v>
      </c>
    </row>
    <row r="10580" spans="1:11" x14ac:dyDescent="0.35">
      <c r="A10580">
        <v>10577</v>
      </c>
      <c r="B10580" t="str">
        <f t="shared" si="165"/>
        <v>28-51.5</v>
      </c>
      <c r="C10580">
        <v>-51.665008591842003</v>
      </c>
      <c r="D10580">
        <v>28.024328479695999</v>
      </c>
      <c r="E10580">
        <f>ASIN(SQRT((SIN(RADIANS(PARAMETERS!$D$8-D10580)/2)*SIN(RADIANS(PARAMETERS!$D$8-D10580)/2))+(COS(RADIANS(D10580))*COS(RADIANS(PARAMETERS!$D$8))*SIN(RADIANS(PARAMETERS!$D$9-C10580)/2)*SIN(RADIANS(PARAMETERS!$D$9-C10580)/2))))*2*3958.756</f>
        <v>1042.9460424018509</v>
      </c>
      <c r="F10580">
        <v>120.3893737793</v>
      </c>
      <c r="G10580">
        <v>157.37226867676</v>
      </c>
      <c r="H10580">
        <v>191.52323913574</v>
      </c>
      <c r="I10580">
        <v>216.98526000977</v>
      </c>
      <c r="J10580">
        <v>245.83302307129</v>
      </c>
      <c r="K10580" s="6">
        <f>IFERROR(EXP(TREND(LN($F$1:$J$1),LN(F10580:J10580),LN(Calculations!$B$3))),0)</f>
        <v>9.6461895891268162E-3</v>
      </c>
    </row>
    <row r="10581" spans="1:11" x14ac:dyDescent="0.35">
      <c r="A10581">
        <v>10578</v>
      </c>
      <c r="B10581" t="str">
        <f t="shared" si="165"/>
        <v>28-52</v>
      </c>
      <c r="C10581">
        <v>-51.936329926742999</v>
      </c>
      <c r="D10581">
        <v>28.024328479695999</v>
      </c>
      <c r="E10581">
        <f>ASIN(SQRT((SIN(RADIANS(PARAMETERS!$D$8-D10581)/2)*SIN(RADIANS(PARAMETERS!$D$8-D10581)/2))+(COS(RADIANS(D10581))*COS(RADIANS(PARAMETERS!$D$8))*SIN(RADIANS(PARAMETERS!$D$9-C10581)/2)*SIN(RADIANS(PARAMETERS!$D$9-C10581)/2))))*2*3958.756</f>
        <v>1033.4911654147209</v>
      </c>
      <c r="F10581">
        <v>121.92492675781</v>
      </c>
      <c r="G10581">
        <v>159.28146362305</v>
      </c>
      <c r="H10581">
        <v>192.8087310791</v>
      </c>
      <c r="I10581">
        <v>218.51699829102</v>
      </c>
      <c r="J10581">
        <v>247.65379333496</v>
      </c>
      <c r="K10581" s="6">
        <f>IFERROR(EXP(TREND(LN($F$1:$J$1),LN(F10581:J10581),LN(Calculations!$B$3))),0)</f>
        <v>1.0105072740873586E-2</v>
      </c>
    </row>
    <row r="10582" spans="1:11" x14ac:dyDescent="0.35">
      <c r="A10582">
        <v>10579</v>
      </c>
      <c r="B10582" t="str">
        <f t="shared" si="165"/>
        <v>28-52</v>
      </c>
      <c r="C10582">
        <v>-52.207651261644003</v>
      </c>
      <c r="D10582">
        <v>28.024328479695999</v>
      </c>
      <c r="E10582">
        <f>ASIN(SQRT((SIN(RADIANS(PARAMETERS!$D$8-D10582)/2)*SIN(RADIANS(PARAMETERS!$D$8-D10582)/2))+(COS(RADIANS(D10582))*COS(RADIANS(PARAMETERS!$D$8))*SIN(RADIANS(PARAMETERS!$D$9-C10582)/2)*SIN(RADIANS(PARAMETERS!$D$9-C10582)/2))))*2*3958.756</f>
        <v>1024.242895680931</v>
      </c>
      <c r="F10582">
        <v>123.4181137085</v>
      </c>
      <c r="G10582">
        <v>161.06629943848</v>
      </c>
      <c r="H10582">
        <v>194.00695800781</v>
      </c>
      <c r="I10582">
        <v>219.91845703125</v>
      </c>
      <c r="J10582">
        <v>249.2914276123</v>
      </c>
      <c r="K10582" s="6">
        <f>IFERROR(EXP(TREND(LN($F$1:$J$1),LN(F10582:J10582),LN(Calculations!$B$3))),0)</f>
        <v>1.0566201537226393E-2</v>
      </c>
    </row>
    <row r="10583" spans="1:11" x14ac:dyDescent="0.35">
      <c r="A10583">
        <v>10580</v>
      </c>
      <c r="B10583" t="str">
        <f t="shared" si="165"/>
        <v>28-52.5</v>
      </c>
      <c r="C10583">
        <v>-52.478972596544999</v>
      </c>
      <c r="D10583">
        <v>28.024328479695999</v>
      </c>
      <c r="E10583">
        <f>ASIN(SQRT((SIN(RADIANS(PARAMETERS!$D$8-D10583)/2)*SIN(RADIANS(PARAMETERS!$D$8-D10583)/2))+(COS(RADIANS(D10583))*COS(RADIANS(PARAMETERS!$D$8))*SIN(RADIANS(PARAMETERS!$D$9-C10583)/2)*SIN(RADIANS(PARAMETERS!$D$9-C10583)/2))))*2*3958.756</f>
        <v>1015.2069092050951</v>
      </c>
      <c r="F10583">
        <v>124.89112091064</v>
      </c>
      <c r="G10583">
        <v>162.74626159668</v>
      </c>
      <c r="H10583">
        <v>195.15850830078</v>
      </c>
      <c r="I10583">
        <v>221.25994873047</v>
      </c>
      <c r="J10583">
        <v>250.85317993164</v>
      </c>
      <c r="K10583" s="6">
        <f>IFERROR(EXP(TREND(LN($F$1:$J$1),LN(F10583:J10583),LN(Calculations!$B$3))),0)</f>
        <v>1.1037313202980381E-2</v>
      </c>
    </row>
    <row r="10584" spans="1:11" x14ac:dyDescent="0.35">
      <c r="A10584">
        <v>10581</v>
      </c>
      <c r="B10584" t="str">
        <f t="shared" si="165"/>
        <v>28-53</v>
      </c>
      <c r="C10584">
        <v>-52.750293931446002</v>
      </c>
      <c r="D10584">
        <v>28.024328479695999</v>
      </c>
      <c r="E10584">
        <f>ASIN(SQRT((SIN(RADIANS(PARAMETERS!$D$8-D10584)/2)*SIN(RADIANS(PARAMETERS!$D$8-D10584)/2))+(COS(RADIANS(D10584))*COS(RADIANS(PARAMETERS!$D$8))*SIN(RADIANS(PARAMETERS!$D$9-C10584)/2)*SIN(RADIANS(PARAMETERS!$D$9-C10584)/2))))*2*3958.756</f>
        <v>1006.3889529098096</v>
      </c>
      <c r="F10584">
        <v>126.35888671875</v>
      </c>
      <c r="G10584">
        <v>164.32118225098</v>
      </c>
      <c r="H10584">
        <v>196.29602050781</v>
      </c>
      <c r="I10584">
        <v>222.59591674805</v>
      </c>
      <c r="J10584">
        <v>252.42051696777</v>
      </c>
      <c r="K10584" s="6">
        <f>IFERROR(EXP(TREND(LN($F$1:$J$1),LN(F10584:J10584),LN(Calculations!$B$3))),0)</f>
        <v>1.1523344948842756E-2</v>
      </c>
    </row>
    <row r="10585" spans="1:11" x14ac:dyDescent="0.35">
      <c r="A10585">
        <v>10582</v>
      </c>
      <c r="B10585" t="str">
        <f t="shared" si="165"/>
        <v>28-53</v>
      </c>
      <c r="C10585">
        <v>-53.021615266346998</v>
      </c>
      <c r="D10585">
        <v>28.024328479695999</v>
      </c>
      <c r="E10585">
        <f>ASIN(SQRT((SIN(RADIANS(PARAMETERS!$D$8-D10585)/2)*SIN(RADIANS(PARAMETERS!$D$8-D10585)/2))+(COS(RADIANS(D10585))*COS(RADIANS(PARAMETERS!$D$8))*SIN(RADIANS(PARAMETERS!$D$9-C10585)/2)*SIN(RADIANS(PARAMETERS!$D$9-C10585)/2))))*2*3958.756</f>
        <v>997.79483545414689</v>
      </c>
      <c r="F10585">
        <v>127.7515411377</v>
      </c>
      <c r="G10585">
        <v>165.71969604492</v>
      </c>
      <c r="H10585">
        <v>197.33074951172</v>
      </c>
      <c r="I10585">
        <v>223.79415893555</v>
      </c>
      <c r="J10585">
        <v>253.80769348145</v>
      </c>
      <c r="K10585" s="6">
        <f>IFERROR(EXP(TREND(LN($F$1:$J$1),LN(F10585:J10585),LN(Calculations!$B$3))),0)</f>
        <v>1.199727281547836E-2</v>
      </c>
    </row>
    <row r="10586" spans="1:11" x14ac:dyDescent="0.35">
      <c r="A10586">
        <v>10583</v>
      </c>
      <c r="B10586" t="str">
        <f t="shared" si="165"/>
        <v>28-53.5</v>
      </c>
      <c r="C10586">
        <v>-53.292936601248002</v>
      </c>
      <c r="D10586">
        <v>28.024328479695999</v>
      </c>
      <c r="E10586">
        <f>ASIN(SQRT((SIN(RADIANS(PARAMETERS!$D$8-D10586)/2)*SIN(RADIANS(PARAMETERS!$D$8-D10586)/2))+(COS(RADIANS(D10586))*COS(RADIANS(PARAMETERS!$D$8))*SIN(RADIANS(PARAMETERS!$D$9-C10586)/2)*SIN(RADIANS(PARAMETERS!$D$9-C10586)/2))))*2*3958.756</f>
        <v>989.43041701399818</v>
      </c>
      <c r="F10586">
        <v>129.1254119873</v>
      </c>
      <c r="G10586">
        <v>167.01133728027</v>
      </c>
      <c r="H10586">
        <v>198.35157775879</v>
      </c>
      <c r="I10586">
        <v>224.98892211914</v>
      </c>
      <c r="J10586">
        <v>255.20481872559</v>
      </c>
      <c r="K10586" s="6">
        <f>IFERROR(EXP(TREND(LN($F$1:$J$1),LN(F10586:J10586),LN(Calculations!$B$3))),0)</f>
        <v>1.2480294573298266E-2</v>
      </c>
    </row>
    <row r="10587" spans="1:11" x14ac:dyDescent="0.35">
      <c r="A10587">
        <v>10584</v>
      </c>
      <c r="B10587" t="str">
        <f t="shared" si="165"/>
        <v>28-53.5</v>
      </c>
      <c r="C10587">
        <v>-53.564257936148998</v>
      </c>
      <c r="D10587">
        <v>28.024328479695999</v>
      </c>
      <c r="E10587">
        <f>ASIN(SQRT((SIN(RADIANS(PARAMETERS!$D$8-D10587)/2)*SIN(RADIANS(PARAMETERS!$D$8-D10587)/2))+(COS(RADIANS(D10587))*COS(RADIANS(PARAMETERS!$D$8))*SIN(RADIANS(PARAMETERS!$D$9-C10587)/2)*SIN(RADIANS(PARAMETERS!$D$9-C10587)/2))))*2*3958.756</f>
        <v>981.30159799566854</v>
      </c>
      <c r="F10587">
        <v>130.5036315918</v>
      </c>
      <c r="G10587">
        <v>168.20721435547</v>
      </c>
      <c r="H10587">
        <v>199.39543151855</v>
      </c>
      <c r="I10587">
        <v>226.23300170898</v>
      </c>
      <c r="J10587">
        <v>256.68423461914</v>
      </c>
      <c r="K10587" s="6">
        <f>IFERROR(EXP(TREND(LN($F$1:$J$1),LN(F10587:J10587),LN(Calculations!$B$3))),0)</f>
        <v>1.2980007059570175E-2</v>
      </c>
    </row>
    <row r="10588" spans="1:11" x14ac:dyDescent="0.35">
      <c r="A10588">
        <v>10585</v>
      </c>
      <c r="B10588" t="str">
        <f t="shared" si="165"/>
        <v>28-54</v>
      </c>
      <c r="C10588">
        <v>-53.835579271050001</v>
      </c>
      <c r="D10588">
        <v>28.024328479695999</v>
      </c>
      <c r="E10588">
        <f>ASIN(SQRT((SIN(RADIANS(PARAMETERS!$D$8-D10588)/2)*SIN(RADIANS(PARAMETERS!$D$8-D10588)/2))+(COS(RADIANS(D10588))*COS(RADIANS(PARAMETERS!$D$8))*SIN(RADIANS(PARAMETERS!$D$9-C10588)/2)*SIN(RADIANS(PARAMETERS!$D$9-C10588)/2))))*2*3958.756</f>
        <v>973.41430666243616</v>
      </c>
      <c r="F10588">
        <v>131.82734680176</v>
      </c>
      <c r="G10588">
        <v>169.23715209961</v>
      </c>
      <c r="H10588">
        <v>200.36598205566</v>
      </c>
      <c r="I10588">
        <v>227.37359619141</v>
      </c>
      <c r="J10588">
        <v>258.02322387695</v>
      </c>
      <c r="K10588" s="6">
        <f>IFERROR(EXP(TREND(LN($F$1:$J$1),LN(F10588:J10588),LN(Calculations!$B$3))),0)</f>
        <v>1.3468870049185594E-2</v>
      </c>
    </row>
    <row r="10589" spans="1:11" x14ac:dyDescent="0.35">
      <c r="A10589">
        <v>10586</v>
      </c>
      <c r="B10589" t="str">
        <f t="shared" si="165"/>
        <v>28-54</v>
      </c>
      <c r="C10589">
        <v>-54.106900605950997</v>
      </c>
      <c r="D10589">
        <v>28.024328479695999</v>
      </c>
      <c r="E10589">
        <f>ASIN(SQRT((SIN(RADIANS(PARAMETERS!$D$8-D10589)/2)*SIN(RADIANS(PARAMETERS!$D$8-D10589)/2))+(COS(RADIANS(D10589))*COS(RADIANS(PARAMETERS!$D$8))*SIN(RADIANS(PARAMETERS!$D$9-C10589)/2)*SIN(RADIANS(PARAMETERS!$D$9-C10589)/2))))*2*3958.756</f>
        <v>965.77448566360636</v>
      </c>
      <c r="F10589">
        <v>133.18804931641</v>
      </c>
      <c r="G10589">
        <v>170.22103881836</v>
      </c>
      <c r="H10589">
        <v>201.38899230957</v>
      </c>
      <c r="I10589">
        <v>228.59013366699</v>
      </c>
      <c r="J10589">
        <v>259.46697998047</v>
      </c>
      <c r="K10589" s="6">
        <f>IFERROR(EXP(TREND(LN($F$1:$J$1),LN(F10589:J10589),LN(Calculations!$B$3))),0)</f>
        <v>1.3987075381567165E-2</v>
      </c>
    </row>
    <row r="10590" spans="1:11" x14ac:dyDescent="0.35">
      <c r="A10590">
        <v>10587</v>
      </c>
      <c r="B10590" t="str">
        <f t="shared" si="165"/>
        <v>28-54.5</v>
      </c>
      <c r="C10590">
        <v>-54.378221940852001</v>
      </c>
      <c r="D10590">
        <v>28.024328479695999</v>
      </c>
      <c r="E10590">
        <f>ASIN(SQRT((SIN(RADIANS(PARAMETERS!$D$8-D10590)/2)*SIN(RADIANS(PARAMETERS!$D$8-D10590)/2))+(COS(RADIANS(D10590))*COS(RADIANS(PARAMETERS!$D$8))*SIN(RADIANS(PARAMETERS!$D$9-C10590)/2)*SIN(RADIANS(PARAMETERS!$D$9-C10590)/2))))*2*3958.756</f>
        <v>958.38807746683779</v>
      </c>
      <c r="F10590">
        <v>134.61338806152</v>
      </c>
      <c r="G10590">
        <v>171.17782592773</v>
      </c>
      <c r="H10590">
        <v>202.50074768066</v>
      </c>
      <c r="I10590">
        <v>229.93138122559</v>
      </c>
      <c r="J10590">
        <v>261.07968139648</v>
      </c>
      <c r="K10590" s="6">
        <f>IFERROR(EXP(TREND(LN($F$1:$J$1),LN(F10590:J10590),LN(Calculations!$B$3))),0)</f>
        <v>1.4547134420106045E-2</v>
      </c>
    </row>
    <row r="10591" spans="1:11" x14ac:dyDescent="0.35">
      <c r="A10591">
        <v>10588</v>
      </c>
      <c r="B10591" t="str">
        <f t="shared" si="165"/>
        <v>28-54.5</v>
      </c>
      <c r="C10591">
        <v>-54.649543275752997</v>
      </c>
      <c r="D10591">
        <v>28.024328479695999</v>
      </c>
      <c r="E10591">
        <f>ASIN(SQRT((SIN(RADIANS(PARAMETERS!$D$8-D10591)/2)*SIN(RADIANS(PARAMETERS!$D$8-D10591)/2))+(COS(RADIANS(D10591))*COS(RADIANS(PARAMETERS!$D$8))*SIN(RADIANS(PARAMETERS!$D$9-C10591)/2)*SIN(RADIANS(PARAMETERS!$D$9-C10591)/2))))*2*3958.756</f>
        <v>951.26100870726805</v>
      </c>
      <c r="F10591">
        <v>135.97924804688</v>
      </c>
      <c r="G10591">
        <v>172.02191162109</v>
      </c>
      <c r="H10591">
        <v>203.53936767578</v>
      </c>
      <c r="I10591">
        <v>231.16595458984</v>
      </c>
      <c r="J10591">
        <v>262.54446411133</v>
      </c>
      <c r="K10591" s="6">
        <f>IFERROR(EXP(TREND(LN($F$1:$J$1),LN(F10591:J10591),LN(Calculations!$B$3))),0)</f>
        <v>1.5097482929546362E-2</v>
      </c>
    </row>
    <row r="10592" spans="1:11" x14ac:dyDescent="0.35">
      <c r="A10592">
        <v>10589</v>
      </c>
      <c r="B10592" t="str">
        <f t="shared" si="165"/>
        <v>28-55</v>
      </c>
      <c r="C10592">
        <v>-54.920864610654</v>
      </c>
      <c r="D10592">
        <v>28.024328479695999</v>
      </c>
      <c r="E10592">
        <f>ASIN(SQRT((SIN(RADIANS(PARAMETERS!$D$8-D10592)/2)*SIN(RADIANS(PARAMETERS!$D$8-D10592)/2))+(COS(RADIANS(D10592))*COS(RADIANS(PARAMETERS!$D$8))*SIN(RADIANS(PARAMETERS!$D$9-C10592)/2)*SIN(RADIANS(PARAMETERS!$D$9-C10592)/2))))*2*3958.756</f>
        <v>944.39917348111226</v>
      </c>
      <c r="F10592">
        <v>137.39155578613</v>
      </c>
      <c r="G10592">
        <v>172.88804626465</v>
      </c>
      <c r="H10592">
        <v>204.65489196777</v>
      </c>
      <c r="I10592">
        <v>232.51106262207</v>
      </c>
      <c r="J10592">
        <v>264.16122436523</v>
      </c>
      <c r="K10592" s="6">
        <f>IFERROR(EXP(TREND(LN($F$1:$J$1),LN(F10592:J10592),LN(Calculations!$B$3))),0)</f>
        <v>1.5689719566538095E-2</v>
      </c>
    </row>
    <row r="10593" spans="1:11" x14ac:dyDescent="0.35">
      <c r="A10593">
        <v>10590</v>
      </c>
      <c r="B10593" t="str">
        <f t="shared" si="165"/>
        <v>28-55</v>
      </c>
      <c r="C10593">
        <v>-55.192185945555003</v>
      </c>
      <c r="D10593">
        <v>28.024328479695999</v>
      </c>
      <c r="E10593">
        <f>ASIN(SQRT((SIN(RADIANS(PARAMETERS!$D$8-D10593)/2)*SIN(RADIANS(PARAMETERS!$D$8-D10593)/2))+(COS(RADIANS(D10593))*COS(RADIANS(PARAMETERS!$D$8))*SIN(RADIANS(PARAMETERS!$D$9-C10593)/2)*SIN(RADIANS(PARAMETERS!$D$9-C10593)/2))))*2*3958.756</f>
        <v>937.80841562687851</v>
      </c>
      <c r="F10593">
        <v>138.8719329834</v>
      </c>
      <c r="G10593">
        <v>173.81367492676</v>
      </c>
      <c r="H10593">
        <v>205.87284851074</v>
      </c>
      <c r="I10593">
        <v>234.00022888184</v>
      </c>
      <c r="J10593">
        <v>265.97320556641</v>
      </c>
      <c r="K10593" s="6">
        <f>IFERROR(EXP(TREND(LN($F$1:$J$1),LN(F10593:J10593),LN(Calculations!$B$3))),0)</f>
        <v>1.6338533991430513E-2</v>
      </c>
    </row>
    <row r="10594" spans="1:11" x14ac:dyDescent="0.35">
      <c r="A10594">
        <v>10591</v>
      </c>
      <c r="B10594" t="str">
        <f t="shared" si="165"/>
        <v>28-55.5</v>
      </c>
      <c r="C10594">
        <v>-55.463507280456</v>
      </c>
      <c r="D10594">
        <v>28.024328479695999</v>
      </c>
      <c r="E10594">
        <f>ASIN(SQRT((SIN(RADIANS(PARAMETERS!$D$8-D10594)/2)*SIN(RADIANS(PARAMETERS!$D$8-D10594)/2))+(COS(RADIANS(D10594))*COS(RADIANS(PARAMETERS!$D$8))*SIN(RADIANS(PARAMETERS!$D$9-C10594)/2)*SIN(RADIANS(PARAMETERS!$D$9-C10594)/2))))*2*3958.756</f>
        <v>931.4945100539901</v>
      </c>
      <c r="F10594">
        <v>140.29098510742</v>
      </c>
      <c r="G10594">
        <v>174.70277404785</v>
      </c>
      <c r="H10594">
        <v>207.02267456055</v>
      </c>
      <c r="I10594">
        <v>235.39051818848</v>
      </c>
      <c r="J10594">
        <v>267.6484375</v>
      </c>
      <c r="K10594" s="6">
        <f>IFERROR(EXP(TREND(LN($F$1:$J$1),LN(F10594:J10594),LN(Calculations!$B$3))),0)</f>
        <v>1.6986039231365133E-2</v>
      </c>
    </row>
    <row r="10595" spans="1:11" x14ac:dyDescent="0.35">
      <c r="A10595">
        <v>10592</v>
      </c>
      <c r="B10595" t="str">
        <f t="shared" si="165"/>
        <v>28-55.5</v>
      </c>
      <c r="C10595">
        <v>-55.734828615357003</v>
      </c>
      <c r="D10595">
        <v>28.024328479695999</v>
      </c>
      <c r="E10595">
        <f>ASIN(SQRT((SIN(RADIANS(PARAMETERS!$D$8-D10595)/2)*SIN(RADIANS(PARAMETERS!$D$8-D10595)/2))+(COS(RADIANS(D10595))*COS(RADIANS(PARAMETERS!$D$8))*SIN(RADIANS(PARAMETERS!$D$9-C10595)/2)*SIN(RADIANS(PARAMETERS!$D$9-C10595)/2))))*2*3958.756</f>
        <v>925.46314319620558</v>
      </c>
      <c r="F10595">
        <v>141.74983215332</v>
      </c>
      <c r="G10595">
        <v>175.62911987305</v>
      </c>
      <c r="H10595">
        <v>208.24192810059</v>
      </c>
      <c r="I10595">
        <v>236.88146972656</v>
      </c>
      <c r="J10595">
        <v>269.46273803711</v>
      </c>
      <c r="K10595" s="6">
        <f>IFERROR(EXP(TREND(LN($F$1:$J$1),LN(F10595:J10595),LN(Calculations!$B$3))),0)</f>
        <v>1.7679353500259457E-2</v>
      </c>
    </row>
    <row r="10596" spans="1:11" x14ac:dyDescent="0.35">
      <c r="A10596">
        <v>10593</v>
      </c>
      <c r="B10596" t="str">
        <f t="shared" si="165"/>
        <v>28-56</v>
      </c>
      <c r="C10596">
        <v>-56.006149950257999</v>
      </c>
      <c r="D10596">
        <v>28.024328479695999</v>
      </c>
      <c r="E10596">
        <f>ASIN(SQRT((SIN(RADIANS(PARAMETERS!$D$8-D10596)/2)*SIN(RADIANS(PARAMETERS!$D$8-D10596)/2))+(COS(RADIANS(D10596))*COS(RADIANS(PARAMETERS!$D$8))*SIN(RADIANS(PARAMETERS!$D$9-C10596)/2)*SIN(RADIANS(PARAMETERS!$D$9-C10596)/2))))*2*3958.756</f>
        <v>919.71989268553182</v>
      </c>
      <c r="F10596">
        <v>143.26132202148</v>
      </c>
      <c r="G10596">
        <v>176.60131835938</v>
      </c>
      <c r="H10596">
        <v>209.53930664063</v>
      </c>
      <c r="I10596">
        <v>238.48181152344</v>
      </c>
      <c r="J10596">
        <v>271.42492675781</v>
      </c>
      <c r="K10596" s="6">
        <f>IFERROR(EXP(TREND(LN($F$1:$J$1),LN(F10596:J10596),LN(Calculations!$B$3))),0)</f>
        <v>1.8427155941908017E-2</v>
      </c>
    </row>
    <row r="10597" spans="1:11" x14ac:dyDescent="0.35">
      <c r="A10597">
        <v>10594</v>
      </c>
      <c r="B10597" t="str">
        <f t="shared" si="165"/>
        <v>28-56.5</v>
      </c>
      <c r="C10597">
        <v>-56.277471285159002</v>
      </c>
      <c r="D10597">
        <v>28.024328479695999</v>
      </c>
      <c r="E10597">
        <f>ASIN(SQRT((SIN(RADIANS(PARAMETERS!$D$8-D10597)/2)*SIN(RADIANS(PARAMETERS!$D$8-D10597)/2))+(COS(RADIANS(D10597))*COS(RADIANS(PARAMETERS!$D$8))*SIN(RADIANS(PARAMETERS!$D$9-C10597)/2)*SIN(RADIANS(PARAMETERS!$D$9-C10597)/2))))*2*3958.756</f>
        <v>914.27020636101076</v>
      </c>
      <c r="F10597">
        <v>144.72019958496</v>
      </c>
      <c r="G10597">
        <v>177.53768920898</v>
      </c>
      <c r="H10597">
        <v>210.76547241211</v>
      </c>
      <c r="I10597">
        <v>239.97639465332</v>
      </c>
      <c r="J10597">
        <v>273.23861694336</v>
      </c>
      <c r="K10597" s="6">
        <f>IFERROR(EXP(TREND(LN($F$1:$J$1),LN(F10597:J10597),LN(Calculations!$B$3))),0)</f>
        <v>1.9178393037024313E-2</v>
      </c>
    </row>
    <row r="10598" spans="1:11" x14ac:dyDescent="0.35">
      <c r="A10598">
        <v>10595</v>
      </c>
      <c r="B10598" t="str">
        <f t="shared" si="165"/>
        <v>28-56.5</v>
      </c>
      <c r="C10598">
        <v>-56.548792620059999</v>
      </c>
      <c r="D10598">
        <v>28.024328479695999</v>
      </c>
      <c r="E10598">
        <f>ASIN(SQRT((SIN(RADIANS(PARAMETERS!$D$8-D10598)/2)*SIN(RADIANS(PARAMETERS!$D$8-D10598)/2))+(COS(RADIANS(D10598))*COS(RADIANS(PARAMETERS!$D$8))*SIN(RADIANS(PARAMETERS!$D$9-C10598)/2)*SIN(RADIANS(PARAMETERS!$D$9-C10598)/2))))*2*3958.756</f>
        <v>909.11938074543707</v>
      </c>
      <c r="F10598">
        <v>146.21492004395</v>
      </c>
      <c r="G10598">
        <v>178.49778747559</v>
      </c>
      <c r="H10598">
        <v>212.03018188477</v>
      </c>
      <c r="I10598">
        <v>241.52378845215</v>
      </c>
      <c r="J10598">
        <v>275.12261962891</v>
      </c>
      <c r="K10598" s="6">
        <f>IFERROR(EXP(TREND(LN($F$1:$J$1),LN(F10598:J10598),LN(Calculations!$B$3))),0)</f>
        <v>1.9977495162442231E-2</v>
      </c>
    </row>
    <row r="10599" spans="1:11" x14ac:dyDescent="0.35">
      <c r="A10599">
        <v>10596</v>
      </c>
      <c r="B10599" t="str">
        <f t="shared" si="165"/>
        <v>28-57</v>
      </c>
      <c r="C10599">
        <v>-56.820113954961002</v>
      </c>
      <c r="D10599">
        <v>28.024328479695999</v>
      </c>
      <c r="E10599">
        <f>ASIN(SQRT((SIN(RADIANS(PARAMETERS!$D$8-D10599)/2)*SIN(RADIANS(PARAMETERS!$D$8-D10599)/2))+(COS(RADIANS(D10599))*COS(RADIANS(PARAMETERS!$D$8))*SIN(RADIANS(PARAMETERS!$D$9-C10599)/2)*SIN(RADIANS(PARAMETERS!$D$9-C10599)/2))))*2*3958.756</f>
        <v>904.27253914131074</v>
      </c>
      <c r="F10599">
        <v>147.74638366699</v>
      </c>
      <c r="G10599">
        <v>179.48071289063</v>
      </c>
      <c r="H10599">
        <v>213.32760620117</v>
      </c>
      <c r="I10599">
        <v>243.11344909668</v>
      </c>
      <c r="J10599">
        <v>277.060546875</v>
      </c>
      <c r="K10599" s="6">
        <f>IFERROR(EXP(TREND(LN($F$1:$J$1),LN(F10599:J10599),LN(Calculations!$B$3))),0)</f>
        <v>2.0827915038463304E-2</v>
      </c>
    </row>
    <row r="10600" spans="1:11" x14ac:dyDescent="0.35">
      <c r="A10600">
        <v>10597</v>
      </c>
      <c r="B10600" t="str">
        <f t="shared" si="165"/>
        <v>28-57</v>
      </c>
      <c r="C10600">
        <v>-57.091435289861998</v>
      </c>
      <c r="D10600">
        <v>28.024328479695999</v>
      </c>
      <c r="E10600">
        <f>ASIN(SQRT((SIN(RADIANS(PARAMETERS!$D$8-D10600)/2)*SIN(RADIANS(PARAMETERS!$D$8-D10600)/2))+(COS(RADIANS(D10600))*COS(RADIANS(PARAMETERS!$D$8))*SIN(RADIANS(PARAMETERS!$D$9-C10600)/2)*SIN(RADIANS(PARAMETERS!$D$9-C10600)/2))))*2*3958.756</f>
        <v>899.73460951467837</v>
      </c>
      <c r="F10600">
        <v>149.23262023926</v>
      </c>
      <c r="G10600">
        <v>180.42416381836</v>
      </c>
      <c r="H10600">
        <v>214.54838562012</v>
      </c>
      <c r="I10600">
        <v>244.59030151367</v>
      </c>
      <c r="J10600">
        <v>278.84118652344</v>
      </c>
      <c r="K10600" s="6">
        <f>IFERROR(EXP(TREND(LN($F$1:$J$1),LN(F10600:J10600),LN(Calculations!$B$3))),0)</f>
        <v>2.1687196043355839E-2</v>
      </c>
    </row>
    <row r="10601" spans="1:11" x14ac:dyDescent="0.35">
      <c r="A10601">
        <v>10598</v>
      </c>
      <c r="B10601" t="str">
        <f t="shared" si="165"/>
        <v>28-57.5</v>
      </c>
      <c r="C10601">
        <v>-57.362756624763001</v>
      </c>
      <c r="D10601">
        <v>28.024328479695999</v>
      </c>
      <c r="E10601">
        <f>ASIN(SQRT((SIN(RADIANS(PARAMETERS!$D$8-D10601)/2)*SIN(RADIANS(PARAMETERS!$D$8-D10601)/2))+(COS(RADIANS(D10601))*COS(RADIANS(PARAMETERS!$D$8))*SIN(RADIANS(PARAMETERS!$D$9-C10601)/2)*SIN(RADIANS(PARAMETERS!$D$9-C10601)/2))))*2*3958.756</f>
        <v>895.5103023514306</v>
      </c>
      <c r="F10601">
        <v>150.75109863281</v>
      </c>
      <c r="G10601">
        <v>181.38177490234</v>
      </c>
      <c r="H10601">
        <v>215.80226135254</v>
      </c>
      <c r="I10601">
        <v>246.11898803711</v>
      </c>
      <c r="J10601">
        <v>280.69696044922</v>
      </c>
      <c r="K10601" s="6">
        <f>IFERROR(EXP(TREND(LN($F$1:$J$1),LN(F10601:J10601),LN(Calculations!$B$3))),0)</f>
        <v>2.2596010847585991E-2</v>
      </c>
    </row>
    <row r="10602" spans="1:11" x14ac:dyDescent="0.35">
      <c r="A10602">
        <v>10599</v>
      </c>
      <c r="B10602" t="str">
        <f t="shared" si="165"/>
        <v>28-57.5</v>
      </c>
      <c r="C10602">
        <v>-57.634077959663998</v>
      </c>
      <c r="D10602">
        <v>28.024328479695999</v>
      </c>
      <c r="E10602">
        <f>ASIN(SQRT((SIN(RADIANS(PARAMETERS!$D$8-D10602)/2)*SIN(RADIANS(PARAMETERS!$D$8-D10602)/2))+(COS(RADIANS(D10602))*COS(RADIANS(PARAMETERS!$D$8))*SIN(RADIANS(PARAMETERS!$D$9-C10602)/2)*SIN(RADIANS(PARAMETERS!$D$9-C10602)/2))))*2*3958.756</f>
        <v>891.60408868463128</v>
      </c>
      <c r="F10602">
        <v>152.28778076172</v>
      </c>
      <c r="G10602">
        <v>182.34330749512</v>
      </c>
      <c r="H10602">
        <v>217.06944274902</v>
      </c>
      <c r="I10602">
        <v>247.6704864502</v>
      </c>
      <c r="J10602">
        <v>282.58770751953</v>
      </c>
      <c r="K10602" s="6">
        <f>IFERROR(EXP(TREND(LN($F$1:$J$1),LN(F10602:J10602),LN(Calculations!$B$3))),0)</f>
        <v>2.3548561484087561E-2</v>
      </c>
    </row>
    <row r="10603" spans="1:11" x14ac:dyDescent="0.35">
      <c r="A10603">
        <v>10600</v>
      </c>
      <c r="B10603" t="str">
        <f t="shared" si="165"/>
        <v>28-58</v>
      </c>
      <c r="C10603">
        <v>-57.905399294565001</v>
      </c>
      <c r="D10603">
        <v>28.024328479695999</v>
      </c>
      <c r="E10603">
        <f>ASIN(SQRT((SIN(RADIANS(PARAMETERS!$D$8-D10603)/2)*SIN(RADIANS(PARAMETERS!$D$8-D10603)/2))+(COS(RADIANS(D10603))*COS(RADIANS(PARAMETERS!$D$8))*SIN(RADIANS(PARAMETERS!$D$9-C10603)/2)*SIN(RADIANS(PARAMETERS!$D$9-C10603)/2))))*2*3958.756</f>
        <v>888.02017850297466</v>
      </c>
      <c r="F10603">
        <v>153.75924682617</v>
      </c>
      <c r="G10603">
        <v>183.25158691406</v>
      </c>
      <c r="H10603">
        <v>218.2576751709</v>
      </c>
      <c r="I10603">
        <v>249.11869812012</v>
      </c>
      <c r="J10603">
        <v>284.34576416016</v>
      </c>
      <c r="K10603" s="6">
        <f>IFERROR(EXP(TREND(LN($F$1:$J$1),LN(F10603:J10603),LN(Calculations!$B$3))),0)</f>
        <v>2.449501157122622E-2</v>
      </c>
    </row>
    <row r="10604" spans="1:11" x14ac:dyDescent="0.35">
      <c r="A10604">
        <v>10601</v>
      </c>
      <c r="B10604" t="str">
        <f t="shared" si="165"/>
        <v>28-58</v>
      </c>
      <c r="C10604">
        <v>-58.176720629465002</v>
      </c>
      <c r="D10604">
        <v>28.024328479695999</v>
      </c>
      <c r="E10604">
        <f>ASIN(SQRT((SIN(RADIANS(PARAMETERS!$D$8-D10604)/2)*SIN(RADIANS(PARAMETERS!$D$8-D10604)/2))+(COS(RADIANS(D10604))*COS(RADIANS(PARAMETERS!$D$8))*SIN(RADIANS(PARAMETERS!$D$9-C10604)/2)*SIN(RADIANS(PARAMETERS!$D$9-C10604)/2))))*2*3958.756</f>
        <v>884.76249975905773</v>
      </c>
      <c r="F10604">
        <v>155.30146789551</v>
      </c>
      <c r="G10604">
        <v>184.2098236084</v>
      </c>
      <c r="H10604">
        <v>219.53755187988</v>
      </c>
      <c r="I10604">
        <v>250.69940185547</v>
      </c>
      <c r="J10604">
        <v>286.28695678711</v>
      </c>
      <c r="K10604" s="6">
        <f>IFERROR(EXP(TREND(LN($F$1:$J$1),LN(F10604:J10604),LN(Calculations!$B$3))),0)</f>
        <v>2.5518284492197681E-2</v>
      </c>
    </row>
    <row r="10605" spans="1:11" x14ac:dyDescent="0.35">
      <c r="A10605">
        <v>10602</v>
      </c>
      <c r="B10605" t="str">
        <f t="shared" si="165"/>
        <v>28-58.5</v>
      </c>
      <c r="C10605">
        <v>-58.448041964365999</v>
      </c>
      <c r="D10605">
        <v>28.024328479695999</v>
      </c>
      <c r="E10605">
        <f>ASIN(SQRT((SIN(RADIANS(PARAMETERS!$D$8-D10605)/2)*SIN(RADIANS(PARAMETERS!$D$8-D10605)/2))+(COS(RADIANS(D10605))*COS(RADIANS(PARAMETERS!$D$8))*SIN(RADIANS(PARAMETERS!$D$9-C10605)/2)*SIN(RADIANS(PARAMETERS!$D$9-C10605)/2))))*2*3958.756</f>
        <v>881.83467820121234</v>
      </c>
      <c r="F10605">
        <v>156.86102294922</v>
      </c>
      <c r="G10605">
        <v>185.18876647949</v>
      </c>
      <c r="H10605">
        <v>220.85330200195</v>
      </c>
      <c r="I10605">
        <v>252.33093261719</v>
      </c>
      <c r="J10605">
        <v>288.29766845703</v>
      </c>
      <c r="K10605" s="6">
        <f>IFERROR(EXP(TREND(LN($F$1:$J$1),LN(F10605:J10605),LN(Calculations!$B$3))),0)</f>
        <v>2.6590284551348119E-2</v>
      </c>
    </row>
    <row r="10606" spans="1:11" x14ac:dyDescent="0.35">
      <c r="A10606">
        <v>10603</v>
      </c>
      <c r="B10606" t="str">
        <f t="shared" si="165"/>
        <v>28-58.5</v>
      </c>
      <c r="C10606">
        <v>-58.719363299267002</v>
      </c>
      <c r="D10606">
        <v>28.024328479695999</v>
      </c>
      <c r="E10606">
        <f>ASIN(SQRT((SIN(RADIANS(PARAMETERS!$D$8-D10606)/2)*SIN(RADIANS(PARAMETERS!$D$8-D10606)/2))+(COS(RADIANS(D10606))*COS(RADIANS(PARAMETERS!$D$8))*SIN(RADIANS(PARAMETERS!$D$9-C10606)/2)*SIN(RADIANS(PARAMETERS!$D$9-C10606)/2))))*2*3958.756</f>
        <v>879.24001825421146</v>
      </c>
      <c r="F10606">
        <v>158.3189239502</v>
      </c>
      <c r="G10606">
        <v>186.11215209961</v>
      </c>
      <c r="H10606">
        <v>222.07684326172</v>
      </c>
      <c r="I10606">
        <v>253.83474731445</v>
      </c>
      <c r="J10606">
        <v>290.13702392578</v>
      </c>
      <c r="K10606" s="6">
        <f>IFERROR(EXP(TREND(LN($F$1:$J$1),LN(F10606:J10606),LN(Calculations!$B$3))),0)</f>
        <v>2.7634819714661685E-2</v>
      </c>
    </row>
    <row r="10607" spans="1:11" x14ac:dyDescent="0.35">
      <c r="A10607">
        <v>10604</v>
      </c>
      <c r="B10607" t="str">
        <f t="shared" si="165"/>
        <v>28-59</v>
      </c>
      <c r="C10607">
        <v>-58.990684634167998</v>
      </c>
      <c r="D10607">
        <v>28.024328479695999</v>
      </c>
      <c r="E10607">
        <f>ASIN(SQRT((SIN(RADIANS(PARAMETERS!$D$8-D10607)/2)*SIN(RADIANS(PARAMETERS!$D$8-D10607)/2))+(COS(RADIANS(D10607))*COS(RADIANS(PARAMETERS!$D$8))*SIN(RADIANS(PARAMETERS!$D$9-C10607)/2)*SIN(RADIANS(PARAMETERS!$D$9-C10607)/2))))*2*3958.756</f>
        <v>876.98148517093273</v>
      </c>
      <c r="F10607">
        <v>159.78637695313</v>
      </c>
      <c r="G10607">
        <v>187.09295654297</v>
      </c>
      <c r="H10607">
        <v>223.39559936523</v>
      </c>
      <c r="I10607">
        <v>255.47059631348</v>
      </c>
      <c r="J10607">
        <v>292.15383911133</v>
      </c>
      <c r="K10607" s="6">
        <f>IFERROR(EXP(TREND(LN($F$1:$J$1),LN(F10607:J10607),LN(Calculations!$B$3))),0)</f>
        <v>2.8723259292390238E-2</v>
      </c>
    </row>
    <row r="10608" spans="1:11" x14ac:dyDescent="0.35">
      <c r="A10608">
        <v>10605</v>
      </c>
      <c r="B10608" t="str">
        <f t="shared" si="165"/>
        <v>28-59.5</v>
      </c>
      <c r="C10608">
        <v>-59.262005969069001</v>
      </c>
      <c r="D10608">
        <v>28.024328479695999</v>
      </c>
      <c r="E10608">
        <f>ASIN(SQRT((SIN(RADIANS(PARAMETERS!$D$8-D10608)/2)*SIN(RADIANS(PARAMETERS!$D$8-D10608)/2))+(COS(RADIANS(D10608))*COS(RADIANS(PARAMETERS!$D$8))*SIN(RADIANS(PARAMETERS!$D$9-C10608)/2)*SIN(RADIANS(PARAMETERS!$D$9-C10608)/2))))*2*3958.756</f>
        <v>875.06168867031374</v>
      </c>
      <c r="F10608">
        <v>161.20712280273</v>
      </c>
      <c r="G10608">
        <v>188.08129882813</v>
      </c>
      <c r="H10608">
        <v>224.72436523438</v>
      </c>
      <c r="I10608">
        <v>257.1188659668</v>
      </c>
      <c r="J10608">
        <v>294.18609619141</v>
      </c>
      <c r="K10608" s="6">
        <f>IFERROR(EXP(TREND(LN($F$1:$J$1),LN(F10608:J10608),LN(Calculations!$B$3))),0)</f>
        <v>2.9816780199955827E-2</v>
      </c>
    </row>
    <row r="10609" spans="1:11" x14ac:dyDescent="0.35">
      <c r="A10609">
        <v>10606</v>
      </c>
      <c r="B10609" t="str">
        <f t="shared" si="165"/>
        <v>28-59.5</v>
      </c>
      <c r="C10609">
        <v>-59.533327303969998</v>
      </c>
      <c r="D10609">
        <v>28.024328479695999</v>
      </c>
      <c r="E10609">
        <f>ASIN(SQRT((SIN(RADIANS(PARAMETERS!$D$8-D10609)/2)*SIN(RADIANS(PARAMETERS!$D$8-D10609)/2))+(COS(RADIANS(D10609))*COS(RADIANS(PARAMETERS!$D$8))*SIN(RADIANS(PARAMETERS!$D$9-C10609)/2)*SIN(RADIANS(PARAMETERS!$D$9-C10609)/2))))*2*3958.756</f>
        <v>873.48286826509377</v>
      </c>
      <c r="F10609">
        <v>162.5068359375</v>
      </c>
      <c r="G10609">
        <v>188.98645019531</v>
      </c>
      <c r="H10609">
        <v>225.91593933105</v>
      </c>
      <c r="I10609">
        <v>258.5774230957</v>
      </c>
      <c r="J10609">
        <v>295.96380615234</v>
      </c>
      <c r="K10609" s="6">
        <f>IFERROR(EXP(TREND(LN($F$1:$J$1),LN(F10609:J10609),LN(Calculations!$B$3))),0)</f>
        <v>3.085857537919319E-2</v>
      </c>
    </row>
    <row r="10610" spans="1:11" x14ac:dyDescent="0.35">
      <c r="A10610">
        <v>10607</v>
      </c>
      <c r="B10610" t="str">
        <f t="shared" si="165"/>
        <v>28-60</v>
      </c>
      <c r="C10610">
        <v>-59.804648638871001</v>
      </c>
      <c r="D10610">
        <v>28.024328479695999</v>
      </c>
      <c r="E10610">
        <f>ASIN(SQRT((SIN(RADIANS(PARAMETERS!$D$8-D10610)/2)*SIN(RADIANS(PARAMETERS!$D$8-D10610)/2))+(COS(RADIANS(D10610))*COS(RADIANS(PARAMETERS!$D$8))*SIN(RADIANS(PARAMETERS!$D$9-C10610)/2)*SIN(RADIANS(PARAMETERS!$D$9-C10610)/2))))*2*3958.756</f>
        <v>872.24688046693041</v>
      </c>
      <c r="F10610">
        <v>163.7869720459</v>
      </c>
      <c r="G10610">
        <v>189.90936279297</v>
      </c>
      <c r="H10610">
        <v>227.14457702637</v>
      </c>
      <c r="I10610">
        <v>260.0920715332</v>
      </c>
      <c r="J10610">
        <v>297.82131958008</v>
      </c>
      <c r="K10610" s="6">
        <f>IFERROR(EXP(TREND(LN($F$1:$J$1),LN(F10610:J10610),LN(Calculations!$B$3))),0)</f>
        <v>3.1912881756461772E-2</v>
      </c>
    </row>
    <row r="10611" spans="1:11" x14ac:dyDescent="0.35">
      <c r="A10611">
        <v>10608</v>
      </c>
      <c r="B10611" t="str">
        <f t="shared" si="165"/>
        <v>28-60</v>
      </c>
      <c r="C10611">
        <v>-60.075969973771997</v>
      </c>
      <c r="D10611">
        <v>28.024328479695999</v>
      </c>
      <c r="E10611">
        <f>ASIN(SQRT((SIN(RADIANS(PARAMETERS!$D$8-D10611)/2)*SIN(RADIANS(PARAMETERS!$D$8-D10611)/2))+(COS(RADIANS(D10611))*COS(RADIANS(PARAMETERS!$D$8))*SIN(RADIANS(PARAMETERS!$D$9-C10611)/2)*SIN(RADIANS(PARAMETERS!$D$9-C10611)/2))))*2*3958.756</f>
        <v>871.35518803630202</v>
      </c>
      <c r="F10611">
        <v>164.99473571777</v>
      </c>
      <c r="G10611">
        <v>190.80856323242</v>
      </c>
      <c r="H10611">
        <v>228.3406829834</v>
      </c>
      <c r="I10611">
        <v>261.56588745117</v>
      </c>
      <c r="J10611">
        <v>299.62805175781</v>
      </c>
      <c r="K10611" s="6">
        <f>IFERROR(EXP(TREND(LN($F$1:$J$1),LN(F10611:J10611),LN(Calculations!$B$3))),0)</f>
        <v>3.2939107597318273E-2</v>
      </c>
    </row>
    <row r="10612" spans="1:11" x14ac:dyDescent="0.35">
      <c r="A10612">
        <v>10609</v>
      </c>
      <c r="B10612" t="str">
        <f t="shared" si="165"/>
        <v>28-60.5</v>
      </c>
      <c r="C10612">
        <v>-60.347291308673</v>
      </c>
      <c r="D10612">
        <v>28.024328479695999</v>
      </c>
      <c r="E10612">
        <f>ASIN(SQRT((SIN(RADIANS(PARAMETERS!$D$8-D10612)/2)*SIN(RADIANS(PARAMETERS!$D$8-D10612)/2))+(COS(RADIANS(D10612))*COS(RADIANS(PARAMETERS!$D$8))*SIN(RADIANS(PARAMETERS!$D$9-C10612)/2)*SIN(RADIANS(PARAMETERS!$D$9-C10612)/2))))*2*3958.756</f>
        <v>870.808851420569</v>
      </c>
      <c r="F10612">
        <v>166.08110046387</v>
      </c>
      <c r="G10612">
        <v>191.62911987305</v>
      </c>
      <c r="H10612">
        <v>229.41247558594</v>
      </c>
      <c r="I10612">
        <v>262.87118530273</v>
      </c>
      <c r="J10612">
        <v>301.21185302734</v>
      </c>
      <c r="K10612" s="6">
        <f>IFERROR(EXP(TREND(LN($F$1:$J$1),LN(F10612:J10612),LN(Calculations!$B$3))),0)</f>
        <v>3.3897642975495003E-2</v>
      </c>
    </row>
    <row r="10613" spans="1:11" x14ac:dyDescent="0.35">
      <c r="A10613">
        <v>10610</v>
      </c>
      <c r="B10613" t="str">
        <f t="shared" si="165"/>
        <v>28-60.5</v>
      </c>
      <c r="C10613">
        <v>-60.618612643573996</v>
      </c>
      <c r="D10613">
        <v>28.024328479695999</v>
      </c>
      <c r="E10613">
        <f>ASIN(SQRT((SIN(RADIANS(PARAMETERS!$D$8-D10613)/2)*SIN(RADIANS(PARAMETERS!$D$8-D10613)/2))+(COS(RADIANS(D10613))*COS(RADIANS(PARAMETERS!$D$8))*SIN(RADIANS(PARAMETERS!$D$9-C10613)/2)*SIN(RADIANS(PARAMETERS!$D$9-C10613)/2))))*2*3958.756</f>
        <v>870.60852249613652</v>
      </c>
      <c r="F10613">
        <v>167.12030029297</v>
      </c>
      <c r="G10613">
        <v>192.44998168945</v>
      </c>
      <c r="H10613">
        <v>230.49389648438</v>
      </c>
      <c r="I10613">
        <v>264.19552612305</v>
      </c>
      <c r="J10613">
        <v>302.82653808594</v>
      </c>
      <c r="K10613" s="6">
        <f>IFERROR(EXP(TREND(LN($F$1:$J$1),LN(F10613:J10613),LN(Calculations!$B$3))),0)</f>
        <v>3.4836277686256682E-2</v>
      </c>
    </row>
    <row r="10614" spans="1:11" x14ac:dyDescent="0.35">
      <c r="A10614">
        <v>10611</v>
      </c>
      <c r="B10614" t="str">
        <f t="shared" si="165"/>
        <v>28-61</v>
      </c>
      <c r="C10614">
        <v>-60.889933978475</v>
      </c>
      <c r="D10614">
        <v>28.024328479695999</v>
      </c>
      <c r="E10614">
        <f>ASIN(SQRT((SIN(RADIANS(PARAMETERS!$D$8-D10614)/2)*SIN(RADIANS(PARAMETERS!$D$8-D10614)/2))+(COS(RADIANS(D10614))*COS(RADIANS(PARAMETERS!$D$8))*SIN(RADIANS(PARAMETERS!$D$9-C10614)/2)*SIN(RADIANS(PARAMETERS!$D$9-C10614)/2))))*2*3958.756</f>
        <v>870.75444070044</v>
      </c>
      <c r="F10614">
        <v>168.06257629395</v>
      </c>
      <c r="G10614">
        <v>193.23849487305</v>
      </c>
      <c r="H10614">
        <v>231.53150939941</v>
      </c>
      <c r="I10614">
        <v>265.46527099609</v>
      </c>
      <c r="J10614">
        <v>304.37377929688</v>
      </c>
      <c r="K10614" s="6">
        <f>IFERROR(EXP(TREND(LN($F$1:$J$1),LN(F10614:J10614),LN(Calculations!$B$3))),0)</f>
        <v>3.5712623054616963E-2</v>
      </c>
    </row>
    <row r="10615" spans="1:11" x14ac:dyDescent="0.35">
      <c r="A10615">
        <v>10612</v>
      </c>
      <c r="B10615" t="str">
        <f t="shared" si="165"/>
        <v>28-61</v>
      </c>
      <c r="C10615">
        <v>-61.161255313376003</v>
      </c>
      <c r="D10615">
        <v>28.024328479695999</v>
      </c>
      <c r="E10615">
        <f>ASIN(SQRT((SIN(RADIANS(PARAMETERS!$D$8-D10615)/2)*SIN(RADIANS(PARAMETERS!$D$8-D10615)/2))+(COS(RADIANS(D10615))*COS(RADIANS(PARAMETERS!$D$8))*SIN(RADIANS(PARAMETERS!$D$9-C10615)/2)*SIN(RADIANS(PARAMETERS!$D$9-C10615)/2))))*2*3958.756</f>
        <v>871.24643160714368</v>
      </c>
      <c r="F10615">
        <v>168.88182067871</v>
      </c>
      <c r="G10615">
        <v>193.97155761719</v>
      </c>
      <c r="H10615">
        <v>232.48461914063</v>
      </c>
      <c r="I10615">
        <v>266.62261962891</v>
      </c>
      <c r="J10615">
        <v>305.77450561523</v>
      </c>
      <c r="K10615" s="6">
        <f>IFERROR(EXP(TREND(LN($F$1:$J$1),LN(F10615:J10615),LN(Calculations!$B$3))),0)</f>
        <v>3.6503123704374307E-2</v>
      </c>
    </row>
    <row r="10616" spans="1:11" x14ac:dyDescent="0.35">
      <c r="A10616">
        <v>10613</v>
      </c>
      <c r="B10616" t="str">
        <f t="shared" si="165"/>
        <v>28-61.5</v>
      </c>
      <c r="C10616">
        <v>-61.432576648276999</v>
      </c>
      <c r="D10616">
        <v>28.024328479695999</v>
      </c>
      <c r="E10616">
        <f>ASIN(SQRT((SIN(RADIANS(PARAMETERS!$D$8-D10616)/2)*SIN(RADIANS(PARAMETERS!$D$8-D10616)/2))+(COS(RADIANS(D10616))*COS(RADIANS(PARAMETERS!$D$8))*SIN(RADIANS(PARAMETERS!$D$9-C10616)/2)*SIN(RADIANS(PARAMETERS!$D$9-C10616)/2))))*2*3958.756</f>
        <v>872.08390796430149</v>
      </c>
      <c r="F10616">
        <v>169.65121459961</v>
      </c>
      <c r="G10616">
        <v>194.72145080566</v>
      </c>
      <c r="H10616">
        <v>233.46710205078</v>
      </c>
      <c r="I10616">
        <v>267.82180786133</v>
      </c>
      <c r="J10616">
        <v>307.23263549805</v>
      </c>
      <c r="K10616" s="6">
        <f>IFERROR(EXP(TREND(LN($F$1:$J$1),LN(F10616:J10616),LN(Calculations!$B$3))),0)</f>
        <v>3.7262231779527769E-2</v>
      </c>
    </row>
    <row r="10617" spans="1:11" x14ac:dyDescent="0.35">
      <c r="A10617">
        <v>10614</v>
      </c>
      <c r="B10617" t="str">
        <f t="shared" si="165"/>
        <v>28-61.5</v>
      </c>
      <c r="C10617">
        <v>-61.703897983178003</v>
      </c>
      <c r="D10617">
        <v>28.024328479695999</v>
      </c>
      <c r="E10617">
        <f>ASIN(SQRT((SIN(RADIANS(PARAMETERS!$D$8-D10617)/2)*SIN(RADIANS(PARAMETERS!$D$8-D10617)/2))+(COS(RADIANS(D10617))*COS(RADIANS(PARAMETERS!$D$8))*SIN(RADIANS(PARAMETERS!$D$9-C10617)/2)*SIN(RADIANS(PARAMETERS!$D$9-C10617)/2))))*2*3958.756</f>
        <v>873.26587318108591</v>
      </c>
      <c r="F10617">
        <v>170.32473754883</v>
      </c>
      <c r="G10617">
        <v>195.45223999023</v>
      </c>
      <c r="H10617">
        <v>234.42318725586</v>
      </c>
      <c r="I10617">
        <v>268.98785400391</v>
      </c>
      <c r="J10617">
        <v>308.64974975586</v>
      </c>
      <c r="K10617" s="6">
        <f>IFERROR(EXP(TREND(LN($F$1:$J$1),LN(F10617:J10617),LN(Calculations!$B$3))),0)</f>
        <v>3.794791329148433E-2</v>
      </c>
    </row>
    <row r="10618" spans="1:11" x14ac:dyDescent="0.35">
      <c r="A10618">
        <v>10615</v>
      </c>
      <c r="B10618" t="str">
        <f t="shared" si="165"/>
        <v>28-62</v>
      </c>
      <c r="C10618">
        <v>-61.975219318078999</v>
      </c>
      <c r="D10618">
        <v>28.024328479695999</v>
      </c>
      <c r="E10618">
        <f>ASIN(SQRT((SIN(RADIANS(PARAMETERS!$D$8-D10618)/2)*SIN(RADIANS(PARAMETERS!$D$8-D10618)/2))+(COS(RADIANS(D10618))*COS(RADIANS(PARAMETERS!$D$8))*SIN(RADIANS(PARAMETERS!$D$9-C10618)/2)*SIN(RADIANS(PARAMETERS!$D$9-C10618)/2))))*2*3958.756</f>
        <v>874.79092721491384</v>
      </c>
      <c r="F10618">
        <v>170.91494750977</v>
      </c>
      <c r="G10618">
        <v>196.16276550293</v>
      </c>
      <c r="H10618">
        <v>235.35208129883</v>
      </c>
      <c r="I10618">
        <v>270.1203918457</v>
      </c>
      <c r="J10618">
        <v>310.02587890625</v>
      </c>
      <c r="K10618" s="6">
        <f>IFERROR(EXP(TREND(LN($F$1:$J$1),LN(F10618:J10618),LN(Calculations!$B$3))),0)</f>
        <v>3.8566293207420471E-2</v>
      </c>
    </row>
    <row r="10619" spans="1:11" x14ac:dyDescent="0.35">
      <c r="A10619">
        <v>10616</v>
      </c>
      <c r="B10619" t="str">
        <f t="shared" si="165"/>
        <v>28-62</v>
      </c>
      <c r="C10619">
        <v>-62.246540652980002</v>
      </c>
      <c r="D10619">
        <v>28.024328479695999</v>
      </c>
      <c r="E10619">
        <f>ASIN(SQRT((SIN(RADIANS(PARAMETERS!$D$8-D10619)/2)*SIN(RADIANS(PARAMETERS!$D$8-D10619)/2))+(COS(RADIANS(D10619))*COS(RADIANS(PARAMETERS!$D$8))*SIN(RADIANS(PARAMETERS!$D$9-C10619)/2)*SIN(RADIANS(PARAMETERS!$D$9-C10619)/2))))*2*3958.756</f>
        <v>876.65727477821065</v>
      </c>
      <c r="F10619">
        <v>171.53854370117</v>
      </c>
      <c r="G10619">
        <v>196.94950866699</v>
      </c>
      <c r="H10619">
        <v>236.40907287598</v>
      </c>
      <c r="I10619">
        <v>271.43206787109</v>
      </c>
      <c r="J10619">
        <v>311.64474487305</v>
      </c>
      <c r="K10619" s="6">
        <f>IFERROR(EXP(TREND(LN($F$1:$J$1),LN(F10619:J10619),LN(Calculations!$B$3))),0)</f>
        <v>3.9209698888718419E-2</v>
      </c>
    </row>
    <row r="10620" spans="1:11" x14ac:dyDescent="0.35">
      <c r="A10620">
        <v>10617</v>
      </c>
      <c r="B10620" t="str">
        <f t="shared" si="165"/>
        <v>28-62.5</v>
      </c>
      <c r="C10620">
        <v>-62.517861987880998</v>
      </c>
      <c r="D10620">
        <v>28.024328479695999</v>
      </c>
      <c r="E10620">
        <f>ASIN(SQRT((SIN(RADIANS(PARAMETERS!$D$8-D10620)/2)*SIN(RADIANS(PARAMETERS!$D$8-D10620)/2))+(COS(RADIANS(D10620))*COS(RADIANS(PARAMETERS!$D$8))*SIN(RADIANS(PARAMETERS!$D$9-C10620)/2)*SIN(RADIANS(PARAMETERS!$D$9-C10620)/2))))*2*3958.756</f>
        <v>878.86273575345024</v>
      </c>
      <c r="F10620">
        <v>172.16444396973</v>
      </c>
      <c r="G10620">
        <v>197.74041748047</v>
      </c>
      <c r="H10620">
        <v>237.47366333008</v>
      </c>
      <c r="I10620">
        <v>272.75494384766</v>
      </c>
      <c r="J10620">
        <v>313.27960205078</v>
      </c>
      <c r="K10620" s="6">
        <f>IFERROR(EXP(TREND(LN($F$1:$J$1),LN(F10620:J10620),LN(Calculations!$B$3))),0)</f>
        <v>3.985924658209921E-2</v>
      </c>
    </row>
    <row r="10621" spans="1:11" x14ac:dyDescent="0.35">
      <c r="A10621">
        <v>10618</v>
      </c>
      <c r="B10621" t="str">
        <f t="shared" si="165"/>
        <v>28-63</v>
      </c>
      <c r="C10621">
        <v>-62.789183322782002</v>
      </c>
      <c r="D10621">
        <v>28.024328479695999</v>
      </c>
      <c r="E10621">
        <f>ASIN(SQRT((SIN(RADIANS(PARAMETERS!$D$8-D10621)/2)*SIN(RADIANS(PARAMETERS!$D$8-D10621)/2))+(COS(RADIANS(D10621))*COS(RADIANS(PARAMETERS!$D$8))*SIN(RADIANS(PARAMETERS!$D$9-C10621)/2)*SIN(RADIANS(PARAMETERS!$D$9-C10621)/2))))*2*3958.756</f>
        <v>881.40475767719738</v>
      </c>
      <c r="F10621">
        <v>172.79104614258</v>
      </c>
      <c r="G10621">
        <v>198.53015136719</v>
      </c>
      <c r="H10621">
        <v>238.53392028809</v>
      </c>
      <c r="I10621">
        <v>274.07040405273</v>
      </c>
      <c r="J10621">
        <v>314.90316772461</v>
      </c>
      <c r="K10621" s="6">
        <f>IFERROR(EXP(TREND(LN($F$1:$J$1),LN(F10621:J10621),LN(Calculations!$B$3))),0)</f>
        <v>4.0516712368599175E-2</v>
      </c>
    </row>
    <row r="10622" spans="1:11" x14ac:dyDescent="0.35">
      <c r="A10622">
        <v>10619</v>
      </c>
      <c r="B10622" t="str">
        <f t="shared" si="165"/>
        <v>28-63</v>
      </c>
      <c r="C10622">
        <v>-63.060504657682998</v>
      </c>
      <c r="D10622">
        <v>28.024328479695999</v>
      </c>
      <c r="E10622">
        <f>ASIN(SQRT((SIN(RADIANS(PARAMETERS!$D$8-D10622)/2)*SIN(RADIANS(PARAMETERS!$D$8-D10622)/2))+(COS(RADIANS(D10622))*COS(RADIANS(PARAMETERS!$D$8))*SIN(RADIANS(PARAMETERS!$D$9-C10622)/2)*SIN(RADIANS(PARAMETERS!$D$9-C10622)/2))))*2*3958.756</f>
        <v>884.28043012927571</v>
      </c>
      <c r="F10622">
        <v>173.49426269531</v>
      </c>
      <c r="G10622">
        <v>199.43374633789</v>
      </c>
      <c r="H10622">
        <v>239.7721862793</v>
      </c>
      <c r="I10622">
        <v>275.62640380859</v>
      </c>
      <c r="J10622">
        <v>316.84475708008</v>
      </c>
      <c r="K10622" s="6">
        <f>IFERROR(EXP(TREND(LN($F$1:$J$1),LN(F10622:J10622),LN(Calculations!$B$3))),0)</f>
        <v>4.1242247939018567E-2</v>
      </c>
    </row>
    <row r="10623" spans="1:11" x14ac:dyDescent="0.35">
      <c r="A10623">
        <v>10620</v>
      </c>
      <c r="B10623" t="str">
        <f t="shared" si="165"/>
        <v>28-63.5</v>
      </c>
      <c r="C10623">
        <v>-63.331825992584001</v>
      </c>
      <c r="D10623">
        <v>28.024328479695999</v>
      </c>
      <c r="E10623">
        <f>ASIN(SQRT((SIN(RADIANS(PARAMETERS!$D$8-D10623)/2)*SIN(RADIANS(PARAMETERS!$D$8-D10623)/2))+(COS(RADIANS(D10623))*COS(RADIANS(PARAMETERS!$D$8))*SIN(RADIANS(PARAMETERS!$D$9-C10623)/2)*SIN(RADIANS(PARAMETERS!$D$9-C10623)/2))))*2*3958.756</f>
        <v>887.48650084238068</v>
      </c>
      <c r="F10623">
        <v>174.20948791504</v>
      </c>
      <c r="G10623">
        <v>200.34875488281</v>
      </c>
      <c r="H10623">
        <v>241.02043151855</v>
      </c>
      <c r="I10623">
        <v>277.19067382813</v>
      </c>
      <c r="J10623">
        <v>318.79217529297</v>
      </c>
      <c r="K10623" s="6">
        <f>IFERROR(EXP(TREND(LN($F$1:$J$1),LN(F10623:J10623),LN(Calculations!$B$3))),0)</f>
        <v>4.1990331904725883E-2</v>
      </c>
    </row>
    <row r="10624" spans="1:11" x14ac:dyDescent="0.35">
      <c r="A10624">
        <v>10621</v>
      </c>
      <c r="B10624" t="str">
        <f t="shared" si="165"/>
        <v>28-63.5</v>
      </c>
      <c r="C10624">
        <v>-63.603147327484997</v>
      </c>
      <c r="D10624">
        <v>28.024328479695999</v>
      </c>
      <c r="E10624">
        <f>ASIN(SQRT((SIN(RADIANS(PARAMETERS!$D$8-D10624)/2)*SIN(RADIANS(PARAMETERS!$D$8-D10624)/2))+(COS(RADIANS(D10624))*COS(RADIANS(PARAMETERS!$D$8))*SIN(RADIANS(PARAMETERS!$D$9-C10624)/2)*SIN(RADIANS(PARAMETERS!$D$9-C10624)/2))))*2*3958.756</f>
        <v>891.01939333079906</v>
      </c>
      <c r="F10624">
        <v>174.92224121094</v>
      </c>
      <c r="G10624">
        <v>201.25335693359</v>
      </c>
      <c r="H10624">
        <v>242.24403381348</v>
      </c>
      <c r="I10624">
        <v>278.71597290039</v>
      </c>
      <c r="J10624">
        <v>320.68246459961</v>
      </c>
      <c r="K10624" s="6">
        <f>IFERROR(EXP(TREND(LN($F$1:$J$1),LN(F10624:J10624),LN(Calculations!$B$3))),0)</f>
        <v>4.2750366938127816E-2</v>
      </c>
    </row>
    <row r="10625" spans="1:11" x14ac:dyDescent="0.35">
      <c r="A10625">
        <v>10622</v>
      </c>
      <c r="B10625" t="str">
        <f t="shared" si="165"/>
        <v>28-64</v>
      </c>
      <c r="C10625">
        <v>-63.874468662386001</v>
      </c>
      <c r="D10625">
        <v>28.024328479695999</v>
      </c>
      <c r="E10625">
        <f>ASIN(SQRT((SIN(RADIANS(PARAMETERS!$D$8-D10625)/2)*SIN(RADIANS(PARAMETERS!$D$8-D10625)/2))+(COS(RADIANS(D10625))*COS(RADIANS(PARAMETERS!$D$8))*SIN(RADIANS(PARAMETERS!$D$9-C10625)/2)*SIN(RADIANS(PARAMETERS!$D$9-C10625)/2))))*2*3958.756</f>
        <v>894.87522582460463</v>
      </c>
      <c r="F10625">
        <v>175.68559265137</v>
      </c>
      <c r="G10625">
        <v>202.22959899902</v>
      </c>
      <c r="H10625">
        <v>243.57510375977</v>
      </c>
      <c r="I10625">
        <v>280.38330078125</v>
      </c>
      <c r="J10625">
        <v>322.75726318359</v>
      </c>
      <c r="K10625" s="6">
        <f>IFERROR(EXP(TREND(LN($F$1:$J$1),LN(F10625:J10625),LN(Calculations!$B$3))),0)</f>
        <v>4.3563058410530382E-2</v>
      </c>
    </row>
    <row r="10626" spans="1:11" x14ac:dyDescent="0.35">
      <c r="A10626">
        <v>10623</v>
      </c>
      <c r="B10626" t="str">
        <f t="shared" si="165"/>
        <v>28-64</v>
      </c>
      <c r="C10626">
        <v>-64.145789997286997</v>
      </c>
      <c r="D10626">
        <v>28.024328479695999</v>
      </c>
      <c r="E10626">
        <f>ASIN(SQRT((SIN(RADIANS(PARAMETERS!$D$8-D10626)/2)*SIN(RADIANS(PARAMETERS!$D$8-D10626)/2))+(COS(RADIANS(D10626))*COS(RADIANS(PARAMETERS!$D$8))*SIN(RADIANS(PARAMETERS!$D$9-C10626)/2)*SIN(RADIANS(PARAMETERS!$D$9-C10626)/2))))*2*3958.756</f>
        <v>899.04983128784693</v>
      </c>
      <c r="F10626">
        <v>176.43572998047</v>
      </c>
      <c r="G10626">
        <v>203.1768951416</v>
      </c>
      <c r="H10626">
        <v>244.84939575195</v>
      </c>
      <c r="I10626">
        <v>281.9660949707</v>
      </c>
      <c r="J10626">
        <v>324.7126159668</v>
      </c>
      <c r="K10626" s="6">
        <f>IFERROR(EXP(TREND(LN($F$1:$J$1),LN(F10626:J10626),LN(Calculations!$B$3))),0)</f>
        <v>4.438345195069162E-2</v>
      </c>
    </row>
    <row r="10627" spans="1:11" x14ac:dyDescent="0.35">
      <c r="A10627">
        <v>10624</v>
      </c>
      <c r="B10627" t="str">
        <f t="shared" si="165"/>
        <v>28-64.5</v>
      </c>
      <c r="C10627">
        <v>-64.417111332188</v>
      </c>
      <c r="D10627">
        <v>28.024328479695999</v>
      </c>
      <c r="E10627">
        <f>ASIN(SQRT((SIN(RADIANS(PARAMETERS!$D$8-D10627)/2)*SIN(RADIANS(PARAMETERS!$D$8-D10627)/2))+(COS(RADIANS(D10627))*COS(RADIANS(PARAMETERS!$D$8))*SIN(RADIANS(PARAMETERS!$D$9-C10627)/2)*SIN(RADIANS(PARAMETERS!$D$9-C10627)/2))))*2*3958.756</f>
        <v>903.53877829575617</v>
      </c>
      <c r="F10627">
        <v>177.16213989258</v>
      </c>
      <c r="G10627">
        <v>204.07960510254</v>
      </c>
      <c r="H10627">
        <v>246.04238891602</v>
      </c>
      <c r="I10627">
        <v>283.43127441406</v>
      </c>
      <c r="J10627">
        <v>326.50479125977</v>
      </c>
      <c r="K10627" s="6">
        <f>IFERROR(EXP(TREND(LN($F$1:$J$1),LN(F10627:J10627),LN(Calculations!$B$3))),0)</f>
        <v>4.5203959695867012E-2</v>
      </c>
    </row>
    <row r="10628" spans="1:11" x14ac:dyDescent="0.35">
      <c r="A10628">
        <v>10625</v>
      </c>
      <c r="B10628" t="str">
        <f t="shared" si="165"/>
        <v>28-64.5</v>
      </c>
      <c r="C10628">
        <v>-64.688432667089003</v>
      </c>
      <c r="D10628">
        <v>28.024328479695999</v>
      </c>
      <c r="E10628">
        <f>ASIN(SQRT((SIN(RADIANS(PARAMETERS!$D$8-D10628)/2)*SIN(RADIANS(PARAMETERS!$D$8-D10628)/2))+(COS(RADIANS(D10628))*COS(RADIANS(PARAMETERS!$D$8))*SIN(RADIANS(PARAMETERS!$D$9-C10628)/2)*SIN(RADIANS(PARAMETERS!$D$9-C10628)/2))))*2*3958.756</f>
        <v>908.33739254667478</v>
      </c>
      <c r="F10628">
        <v>177.90020751953</v>
      </c>
      <c r="G10628">
        <v>204.9916229248</v>
      </c>
      <c r="H10628">
        <v>247.24002075195</v>
      </c>
      <c r="I10628">
        <v>284.89599609375</v>
      </c>
      <c r="J10628">
        <v>328.28973388672</v>
      </c>
      <c r="K10628" s="6">
        <f>IFERROR(EXP(TREND(LN($F$1:$J$1),LN(F10628:J10628),LN(Calculations!$B$3))),0)</f>
        <v>4.6053154005408672E-2</v>
      </c>
    </row>
    <row r="10629" spans="1:11" x14ac:dyDescent="0.35">
      <c r="A10629">
        <v>10626</v>
      </c>
      <c r="B10629" t="str">
        <f t="shared" ref="B10629:B10692" si="166">MROUND(D10629,1)&amp;MROUND(C10629,-0.5)</f>
        <v>28-65</v>
      </c>
      <c r="C10629">
        <v>-64.959754001990007</v>
      </c>
      <c r="D10629">
        <v>28.024328479695999</v>
      </c>
      <c r="E10629">
        <f>ASIN(SQRT((SIN(RADIANS(PARAMETERS!$D$8-D10629)/2)*SIN(RADIANS(PARAMETERS!$D$8-D10629)/2))+(COS(RADIANS(D10629))*COS(RADIANS(PARAMETERS!$D$8))*SIN(RADIANS(PARAMETERS!$D$9-C10629)/2)*SIN(RADIANS(PARAMETERS!$D$9-C10629)/2))))*2*3958.756</f>
        <v>913.44077878900498</v>
      </c>
      <c r="F10629">
        <v>178.60107421875</v>
      </c>
      <c r="G10629">
        <v>205.84214782715</v>
      </c>
      <c r="H10629">
        <v>248.33395385742</v>
      </c>
      <c r="I10629">
        <v>286.21563720703</v>
      </c>
      <c r="J10629">
        <v>329.87817382813</v>
      </c>
      <c r="K10629" s="6">
        <f>IFERROR(EXP(TREND(LN($F$1:$J$1),LN(F10629:J10629),LN(Calculations!$B$3))),0)</f>
        <v>4.6888944789941996E-2</v>
      </c>
    </row>
    <row r="10630" spans="1:11" x14ac:dyDescent="0.35">
      <c r="A10630">
        <v>10627</v>
      </c>
      <c r="B10630" t="str">
        <f t="shared" si="166"/>
        <v>28-65</v>
      </c>
      <c r="C10630">
        <v>-65.231075336890996</v>
      </c>
      <c r="D10630">
        <v>28.024328479695999</v>
      </c>
      <c r="E10630">
        <f>ASIN(SQRT((SIN(RADIANS(PARAMETERS!$D$8-D10630)/2)*SIN(RADIANS(PARAMETERS!$D$8-D10630)/2))+(COS(RADIANS(D10630))*COS(RADIANS(PARAMETERS!$D$8))*SIN(RADIANS(PARAMETERS!$D$9-C10630)/2)*SIN(RADIANS(PARAMETERS!$D$9-C10630)/2))))*2*3958.756</f>
        <v>918.8438429515071</v>
      </c>
      <c r="F10630">
        <v>179.27052307129</v>
      </c>
      <c r="G10630">
        <v>206.64245605469</v>
      </c>
      <c r="H10630">
        <v>249.34509277344</v>
      </c>
      <c r="I10630">
        <v>287.42056274414</v>
      </c>
      <c r="J10630">
        <v>331.31234741211</v>
      </c>
      <c r="K10630" s="6">
        <f>IFERROR(EXP(TREND(LN($F$1:$J$1),LN(F10630:J10630),LN(Calculations!$B$3))),0)</f>
        <v>4.7713109357324118E-2</v>
      </c>
    </row>
    <row r="10631" spans="1:11" x14ac:dyDescent="0.35">
      <c r="A10631">
        <v>10628</v>
      </c>
      <c r="B10631" t="str">
        <f t="shared" si="166"/>
        <v>28-65.5</v>
      </c>
      <c r="C10631">
        <v>-65.502396671791999</v>
      </c>
      <c r="D10631">
        <v>28.024328479695999</v>
      </c>
      <c r="E10631">
        <f>ASIN(SQRT((SIN(RADIANS(PARAMETERS!$D$8-D10631)/2)*SIN(RADIANS(PARAMETERS!$D$8-D10631)/2))+(COS(RADIANS(D10631))*COS(RADIANS(PARAMETERS!$D$8))*SIN(RADIANS(PARAMETERS!$D$9-C10631)/2)*SIN(RADIANS(PARAMETERS!$D$9-C10631)/2))))*2*3958.756</f>
        <v>924.54131427639675</v>
      </c>
      <c r="F10631">
        <v>179.93826293945</v>
      </c>
      <c r="G10631">
        <v>207.43771362305</v>
      </c>
      <c r="H10631">
        <v>250.34532165527</v>
      </c>
      <c r="I10631">
        <v>288.60882568359</v>
      </c>
      <c r="J10631">
        <v>332.72262573242</v>
      </c>
      <c r="K10631" s="6">
        <f>IFERROR(EXP(TREND(LN($F$1:$J$1),LN(F10631:J10631),LN(Calculations!$B$3))),0)</f>
        <v>4.8549211222620091E-2</v>
      </c>
    </row>
    <row r="10632" spans="1:11" x14ac:dyDescent="0.35">
      <c r="A10632">
        <v>10629</v>
      </c>
      <c r="B10632" t="str">
        <f t="shared" si="166"/>
        <v>28-66</v>
      </c>
      <c r="C10632">
        <v>-65.773718006693002</v>
      </c>
      <c r="D10632">
        <v>28.024328479695999</v>
      </c>
      <c r="E10632">
        <f>ASIN(SQRT((SIN(RADIANS(PARAMETERS!$D$8-D10632)/2)*SIN(RADIANS(PARAMETERS!$D$8-D10632)/2))+(COS(RADIANS(D10632))*COS(RADIANS(PARAMETERS!$D$8))*SIN(RADIANS(PARAMETERS!$D$9-C10632)/2)*SIN(RADIANS(PARAMETERS!$D$9-C10632)/2))))*2*3958.756</f>
        <v>930.52776726832099</v>
      </c>
      <c r="F10632">
        <v>180.53923034668</v>
      </c>
      <c r="G10632">
        <v>208.13220214844</v>
      </c>
      <c r="H10632">
        <v>251.18608093262</v>
      </c>
      <c r="I10632">
        <v>289.58032226563</v>
      </c>
      <c r="J10632">
        <v>333.84512329102</v>
      </c>
      <c r="K10632" s="6">
        <f>IFERROR(EXP(TREND(LN($F$1:$J$1),LN(F10632:J10632),LN(Calculations!$B$3))),0)</f>
        <v>4.9342164438587716E-2</v>
      </c>
    </row>
    <row r="10633" spans="1:11" x14ac:dyDescent="0.35">
      <c r="A10633">
        <v>10630</v>
      </c>
      <c r="B10633" t="str">
        <f t="shared" si="166"/>
        <v>28-66</v>
      </c>
      <c r="C10633">
        <v>-66.045039341594006</v>
      </c>
      <c r="D10633">
        <v>28.024328479695999</v>
      </c>
      <c r="E10633">
        <f>ASIN(SQRT((SIN(RADIANS(PARAMETERS!$D$8-D10633)/2)*SIN(RADIANS(PARAMETERS!$D$8-D10633)/2))+(COS(RADIANS(D10633))*COS(RADIANS(PARAMETERS!$D$8))*SIN(RADIANS(PARAMETERS!$D$9-C10633)/2)*SIN(RADIANS(PARAMETERS!$D$9-C10633)/2))))*2*3958.756</f>
        <v>936.79764328796011</v>
      </c>
      <c r="F10633">
        <v>181.09941101074</v>
      </c>
      <c r="G10633">
        <v>208.76976013184</v>
      </c>
      <c r="H10633">
        <v>251.94229125977</v>
      </c>
      <c r="I10633">
        <v>290.44052124023</v>
      </c>
      <c r="J10633">
        <v>334.82336425781</v>
      </c>
      <c r="K10633" s="6">
        <f>IFERROR(EXP(TREND(LN($F$1:$J$1),LN(F10633:J10633),LN(Calculations!$B$3))),0)</f>
        <v>5.0105690660721416E-2</v>
      </c>
    </row>
    <row r="10634" spans="1:11" x14ac:dyDescent="0.35">
      <c r="A10634">
        <v>10631</v>
      </c>
      <c r="B10634" t="str">
        <f t="shared" si="166"/>
        <v>28-66.5</v>
      </c>
      <c r="C10634">
        <v>-66.316360676494995</v>
      </c>
      <c r="D10634">
        <v>28.024328479695999</v>
      </c>
      <c r="E10634">
        <f>ASIN(SQRT((SIN(RADIANS(PARAMETERS!$D$8-D10634)/2)*SIN(RADIANS(PARAMETERS!$D$8-D10634)/2))+(COS(RADIANS(D10634))*COS(RADIANS(PARAMETERS!$D$8))*SIN(RADIANS(PARAMETERS!$D$9-C10634)/2)*SIN(RADIANS(PARAMETERS!$D$9-C10634)/2))))*2*3958.756</f>
        <v>943.34527163614553</v>
      </c>
      <c r="F10634">
        <v>181.65977478027</v>
      </c>
      <c r="G10634">
        <v>209.4147644043</v>
      </c>
      <c r="H10634">
        <v>252.71900939941</v>
      </c>
      <c r="I10634">
        <v>291.33438110352</v>
      </c>
      <c r="J10634">
        <v>335.85195922852</v>
      </c>
      <c r="K10634" s="6">
        <f>IFERROR(EXP(TREND(LN($F$1:$J$1),LN(F10634:J10634),LN(Calculations!$B$3))),0)</f>
        <v>5.0867769822857831E-2</v>
      </c>
    </row>
    <row r="10635" spans="1:11" x14ac:dyDescent="0.35">
      <c r="A10635">
        <v>10632</v>
      </c>
      <c r="B10635" t="str">
        <f t="shared" si="166"/>
        <v>28-66.5</v>
      </c>
      <c r="C10635">
        <v>-66.587682011395998</v>
      </c>
      <c r="D10635">
        <v>28.024328479695999</v>
      </c>
      <c r="E10635">
        <f>ASIN(SQRT((SIN(RADIANS(PARAMETERS!$D$8-D10635)/2)*SIN(RADIANS(PARAMETERS!$D$8-D10635)/2))+(COS(RADIANS(D10635))*COS(RADIANS(PARAMETERS!$D$8))*SIN(RADIANS(PARAMETERS!$D$9-C10635)/2)*SIN(RADIANS(PARAMETERS!$D$9-C10635)/2))))*2*3958.756</f>
        <v>950.16488999253409</v>
      </c>
      <c r="F10635">
        <v>182.13725280762</v>
      </c>
      <c r="G10635">
        <v>209.94931030273</v>
      </c>
      <c r="H10635">
        <v>253.33857727051</v>
      </c>
      <c r="I10635">
        <v>292.02618408203</v>
      </c>
      <c r="J10635">
        <v>336.62341308594</v>
      </c>
      <c r="K10635" s="6">
        <f>IFERROR(EXP(TREND(LN($F$1:$J$1),LN(F10635:J10635),LN(Calculations!$B$3))),0)</f>
        <v>5.1549253215115977E-2</v>
      </c>
    </row>
    <row r="10636" spans="1:11" x14ac:dyDescent="0.35">
      <c r="A10636">
        <v>10633</v>
      </c>
      <c r="B10636" t="str">
        <f t="shared" si="166"/>
        <v>28-67</v>
      </c>
      <c r="C10636">
        <v>-66.859003346296006</v>
      </c>
      <c r="D10636">
        <v>28.024328479695999</v>
      </c>
      <c r="E10636">
        <f>ASIN(SQRT((SIN(RADIANS(PARAMETERS!$D$8-D10636)/2)*SIN(RADIANS(PARAMETERS!$D$8-D10636)/2))+(COS(RADIANS(D10636))*COS(RADIANS(PARAMETERS!$D$8))*SIN(RADIANS(PARAMETERS!$D$9-C10636)/2)*SIN(RADIANS(PARAMETERS!$D$9-C10636)/2))))*2*3958.756</f>
        <v>957.25066409147871</v>
      </c>
      <c r="F10636">
        <v>182.58059692383</v>
      </c>
      <c r="G10636">
        <v>210.44784545898</v>
      </c>
      <c r="H10636">
        <v>253.91993713379</v>
      </c>
      <c r="I10636">
        <v>292.67852783203</v>
      </c>
      <c r="J10636">
        <v>337.35470581055</v>
      </c>
      <c r="K10636" s="6">
        <f>IFERROR(EXP(TREND(LN($F$1:$J$1),LN(F10636:J10636),LN(Calculations!$B$3))),0)</f>
        <v>5.2185584151002488E-2</v>
      </c>
    </row>
    <row r="10637" spans="1:11" x14ac:dyDescent="0.35">
      <c r="A10637">
        <v>10634</v>
      </c>
      <c r="B10637" t="str">
        <f t="shared" si="166"/>
        <v>28-67</v>
      </c>
      <c r="C10637">
        <v>-67.130324681196996</v>
      </c>
      <c r="D10637">
        <v>28.024328479695999</v>
      </c>
      <c r="E10637">
        <f>ASIN(SQRT((SIN(RADIANS(PARAMETERS!$D$8-D10637)/2)*SIN(RADIANS(PARAMETERS!$D$8-D10637)/2))+(COS(RADIANS(D10637))*COS(RADIANS(PARAMETERS!$D$8))*SIN(RADIANS(PARAMETERS!$D$9-C10637)/2)*SIN(RADIANS(PARAMETERS!$D$9-C10637)/2))))*2*3958.756</f>
        <v>964.5967065366458</v>
      </c>
      <c r="F10637">
        <v>183.03762817383</v>
      </c>
      <c r="G10637">
        <v>210.98065185547</v>
      </c>
      <c r="H10637">
        <v>254.57228088379</v>
      </c>
      <c r="I10637">
        <v>293.43856811523</v>
      </c>
      <c r="J10637">
        <v>338.24002075195</v>
      </c>
      <c r="K10637" s="6">
        <f>IFERROR(EXP(TREND(LN($F$1:$J$1),LN(F10637:J10637),LN(Calculations!$B$3))),0)</f>
        <v>5.2816098559463079E-2</v>
      </c>
    </row>
    <row r="10638" spans="1:11" x14ac:dyDescent="0.35">
      <c r="A10638">
        <v>10635</v>
      </c>
      <c r="B10638" t="str">
        <f t="shared" si="166"/>
        <v>28-67.5</v>
      </c>
      <c r="C10638">
        <v>-67.401646016097999</v>
      </c>
      <c r="D10638">
        <v>28.024328479695999</v>
      </c>
      <c r="E10638">
        <f>ASIN(SQRT((SIN(RADIANS(PARAMETERS!$D$8-D10638)/2)*SIN(RADIANS(PARAMETERS!$D$8-D10638)/2))+(COS(RADIANS(D10638))*COS(RADIANS(PARAMETERS!$D$8))*SIN(RADIANS(PARAMETERS!$D$9-C10638)/2)*SIN(RADIANS(PARAMETERS!$D$9-C10638)/2))))*2*3958.756</f>
        <v>972.19709467375174</v>
      </c>
      <c r="F10638">
        <v>183.42150878906</v>
      </c>
      <c r="G10638">
        <v>211.42079162598</v>
      </c>
      <c r="H10638">
        <v>255.09948730469</v>
      </c>
      <c r="I10638">
        <v>294.04278564453</v>
      </c>
      <c r="J10638">
        <v>338.93228149414</v>
      </c>
      <c r="K10638" s="6">
        <f>IFERROR(EXP(TREND(LN($F$1:$J$1),LN(F10638:J10638),LN(Calculations!$B$3))),0)</f>
        <v>5.3363101414857304E-2</v>
      </c>
    </row>
    <row r="10639" spans="1:11" x14ac:dyDescent="0.35">
      <c r="A10639">
        <v>10636</v>
      </c>
      <c r="B10639" t="str">
        <f t="shared" si="166"/>
        <v>28-67.5</v>
      </c>
      <c r="C10639">
        <v>-67.672967350999002</v>
      </c>
      <c r="D10639">
        <v>28.024328479695999</v>
      </c>
      <c r="E10639">
        <f>ASIN(SQRT((SIN(RADIANS(PARAMETERS!$D$8-D10639)/2)*SIN(RADIANS(PARAMETERS!$D$8-D10639)/2))+(COS(RADIANS(D10639))*COS(RADIANS(PARAMETERS!$D$8))*SIN(RADIANS(PARAMETERS!$D$9-C10639)/2)*SIN(RADIANS(PARAMETERS!$D$9-C10639)/2))))*2*3958.756</f>
        <v>980.04588745944125</v>
      </c>
      <c r="F10639">
        <v>183.7876739502</v>
      </c>
      <c r="G10639">
        <v>211.85050964355</v>
      </c>
      <c r="H10639">
        <v>255.63012695313</v>
      </c>
      <c r="I10639">
        <v>294.66491699219</v>
      </c>
      <c r="J10639">
        <v>339.66146850586</v>
      </c>
      <c r="K10639" s="6">
        <f>IFERROR(EXP(TREND(LN($F$1:$J$1),LN(F10639:J10639),LN(Calculations!$B$3))),0)</f>
        <v>5.3871466718835692E-2</v>
      </c>
    </row>
    <row r="10640" spans="1:11" x14ac:dyDescent="0.35">
      <c r="A10640">
        <v>10637</v>
      </c>
      <c r="B10640" t="str">
        <f t="shared" si="166"/>
        <v>28-68</v>
      </c>
      <c r="C10640">
        <v>-67.944288685900005</v>
      </c>
      <c r="D10640">
        <v>28.024328479695999</v>
      </c>
      <c r="E10640">
        <f>ASIN(SQRT((SIN(RADIANS(PARAMETERS!$D$8-D10640)/2)*SIN(RADIANS(PARAMETERS!$D$8-D10640)/2))+(COS(RADIANS(D10640))*COS(RADIANS(PARAMETERS!$D$8))*SIN(RADIANS(PARAMETERS!$D$9-C10640)/2)*SIN(RADIANS(PARAMETERS!$D$9-C10640)/2))))*2*3958.756</f>
        <v>988.13714128023787</v>
      </c>
      <c r="F10640">
        <v>184.17538452148</v>
      </c>
      <c r="G10640">
        <v>212.3263092041</v>
      </c>
      <c r="H10640">
        <v>256.25030517578</v>
      </c>
      <c r="I10640">
        <v>295.42001342773</v>
      </c>
      <c r="J10640">
        <v>340.57815551758</v>
      </c>
      <c r="K10640" s="6">
        <f>IFERROR(EXP(TREND(LN($F$1:$J$1),LN(F10640:J10640),LN(Calculations!$B$3))),0)</f>
        <v>5.4375986896638792E-2</v>
      </c>
    </row>
    <row r="10641" spans="1:11" x14ac:dyDescent="0.35">
      <c r="A10641">
        <v>10638</v>
      </c>
      <c r="B10641" t="str">
        <f t="shared" si="166"/>
        <v>28-68</v>
      </c>
      <c r="C10641">
        <v>-68.215610020800995</v>
      </c>
      <c r="D10641">
        <v>28.024328479695999</v>
      </c>
      <c r="E10641">
        <f>ASIN(SQRT((SIN(RADIANS(PARAMETERS!$D$8-D10641)/2)*SIN(RADIANS(PARAMETERS!$D$8-D10641)/2))+(COS(RADIANS(D10641))*COS(RADIANS(PARAMETERS!$D$8))*SIN(RADIANS(PARAMETERS!$D$9-C10641)/2)*SIN(RADIANS(PARAMETERS!$D$9-C10641)/2))))*2*3958.756</f>
        <v>996.46492469169175</v>
      </c>
      <c r="F10641">
        <v>184.51066589355</v>
      </c>
      <c r="G10641">
        <v>212.73857116699</v>
      </c>
      <c r="H10641">
        <v>256.78890991211</v>
      </c>
      <c r="I10641">
        <v>296.07672119141</v>
      </c>
      <c r="J10641">
        <v>341.37652587891</v>
      </c>
      <c r="K10641" s="6">
        <f>IFERROR(EXP(TREND(LN($F$1:$J$1),LN(F10641:J10641),LN(Calculations!$B$3))),0)</f>
        <v>5.4813075875180722E-2</v>
      </c>
    </row>
    <row r="10642" spans="1:11" x14ac:dyDescent="0.35">
      <c r="A10642">
        <v>10639</v>
      </c>
      <c r="B10642" t="str">
        <f t="shared" si="166"/>
        <v>28-68.5</v>
      </c>
      <c r="C10642">
        <v>-68.486931355701998</v>
      </c>
      <c r="D10642">
        <v>28.024328479695999</v>
      </c>
      <c r="E10642">
        <f>ASIN(SQRT((SIN(RADIANS(PARAMETERS!$D$8-D10642)/2)*SIN(RADIANS(PARAMETERS!$D$8-D10642)/2))+(COS(RADIANS(D10642))*COS(RADIANS(PARAMETERS!$D$8))*SIN(RADIANS(PARAMETERS!$D$9-C10642)/2)*SIN(RADIANS(PARAMETERS!$D$9-C10642)/2))))*2*3958.756</f>
        <v>1005.0233320620497</v>
      </c>
      <c r="F10642">
        <v>184.84043884277</v>
      </c>
      <c r="G10642">
        <v>213.150390625</v>
      </c>
      <c r="H10642">
        <v>257.33639526367</v>
      </c>
      <c r="I10642">
        <v>296.75192260742</v>
      </c>
      <c r="J10642">
        <v>342.20571899414</v>
      </c>
      <c r="K10642" s="6">
        <f>IFERROR(EXP(TREND(LN($F$1:$J$1),LN(F10642:J10642),LN(Calculations!$B$3))),0)</f>
        <v>5.5233307766736323E-2</v>
      </c>
    </row>
    <row r="10643" spans="1:11" x14ac:dyDescent="0.35">
      <c r="A10643">
        <v>10640</v>
      </c>
      <c r="B10643" t="str">
        <f t="shared" si="166"/>
        <v>28-69</v>
      </c>
      <c r="C10643">
        <v>-68.758252690603001</v>
      </c>
      <c r="D10643">
        <v>28.024328479695999</v>
      </c>
      <c r="E10643">
        <f>ASIN(SQRT((SIN(RADIANS(PARAMETERS!$D$8-D10643)/2)*SIN(RADIANS(PARAMETERS!$D$8-D10643)/2))+(COS(RADIANS(D10643))*COS(RADIANS(PARAMETERS!$D$8))*SIN(RADIANS(PARAMETERS!$D$9-C10643)/2)*SIN(RADIANS(PARAMETERS!$D$9-C10643)/2))))*2*3958.756</f>
        <v>1013.806496117751</v>
      </c>
      <c r="F10643">
        <v>185.19018554688</v>
      </c>
      <c r="G10643">
        <v>213.59541320801</v>
      </c>
      <c r="H10643">
        <v>257.94027709961</v>
      </c>
      <c r="I10643">
        <v>297.50634765625</v>
      </c>
      <c r="J10643">
        <v>343.14266967773</v>
      </c>
      <c r="K10643" s="6">
        <f>IFERROR(EXP(TREND(LN($F$1:$J$1),LN(F10643:J10643),LN(Calculations!$B$3))),0)</f>
        <v>5.5665377062332051E-2</v>
      </c>
    </row>
    <row r="10644" spans="1:11" x14ac:dyDescent="0.35">
      <c r="A10644">
        <v>10641</v>
      </c>
      <c r="B10644" t="str">
        <f t="shared" si="166"/>
        <v>28-69</v>
      </c>
      <c r="C10644">
        <v>-69.029574025504004</v>
      </c>
      <c r="D10644">
        <v>28.024328479695999</v>
      </c>
      <c r="E10644">
        <f>ASIN(SQRT((SIN(RADIANS(PARAMETERS!$D$8-D10644)/2)*SIN(RADIANS(PARAMETERS!$D$8-D10644)/2))+(COS(RADIANS(D10644))*COS(RADIANS(PARAMETERS!$D$8))*SIN(RADIANS(PARAMETERS!$D$9-C10644)/2)*SIN(RADIANS(PARAMETERS!$D$9-C10644)/2))))*2*3958.756</f>
        <v>1022.808599399566</v>
      </c>
      <c r="F10644">
        <v>185.45874023438</v>
      </c>
      <c r="G10644">
        <v>213.93263244629</v>
      </c>
      <c r="H10644">
        <v>258.3913269043</v>
      </c>
      <c r="I10644">
        <v>298.06491088867</v>
      </c>
      <c r="J10644">
        <v>343.8310546875</v>
      </c>
      <c r="K10644" s="6">
        <f>IFERROR(EXP(TREND(LN($F$1:$J$1),LN(F10644:J10644),LN(Calculations!$B$3))),0)</f>
        <v>5.6006636923429748E-2</v>
      </c>
    </row>
    <row r="10645" spans="1:11" x14ac:dyDescent="0.35">
      <c r="A10645">
        <v>10642</v>
      </c>
      <c r="B10645" t="str">
        <f t="shared" si="166"/>
        <v>28-69.5</v>
      </c>
      <c r="C10645">
        <v>-69.300895360404994</v>
      </c>
      <c r="D10645">
        <v>28.024328479695999</v>
      </c>
      <c r="E10645">
        <f>ASIN(SQRT((SIN(RADIANS(PARAMETERS!$D$8-D10645)/2)*SIN(RADIANS(PARAMETERS!$D$8-D10645)/2))+(COS(RADIANS(D10645))*COS(RADIANS(PARAMETERS!$D$8))*SIN(RADIANS(PARAMETERS!$D$9-C10645)/2)*SIN(RADIANS(PARAMETERS!$D$9-C10645)/2))))*2*3958.756</f>
        <v>1032.0238846481991</v>
      </c>
      <c r="F10645">
        <v>185.70957946777</v>
      </c>
      <c r="G10645">
        <v>214.25340270996</v>
      </c>
      <c r="H10645">
        <v>258.82894897461</v>
      </c>
      <c r="I10645">
        <v>298.61352539063</v>
      </c>
      <c r="J10645">
        <v>344.51449584961</v>
      </c>
      <c r="K10645" s="6">
        <f>IFERROR(EXP(TREND(LN($F$1:$J$1),LN(F10645:J10645),LN(Calculations!$B$3))),0)</f>
        <v>5.6315272678853265E-2</v>
      </c>
    </row>
    <row r="10646" spans="1:11" x14ac:dyDescent="0.35">
      <c r="A10646">
        <v>10643</v>
      </c>
      <c r="B10646" t="str">
        <f t="shared" si="166"/>
        <v>28-69.5</v>
      </c>
      <c r="C10646">
        <v>-69.572216695305997</v>
      </c>
      <c r="D10646">
        <v>28.024328479695999</v>
      </c>
      <c r="E10646">
        <f>ASIN(SQRT((SIN(RADIANS(PARAMETERS!$D$8-D10646)/2)*SIN(RADIANS(PARAMETERS!$D$8-D10646)/2))+(COS(RADIANS(D10646))*COS(RADIANS(PARAMETERS!$D$8))*SIN(RADIANS(PARAMETERS!$D$9-C10646)/2)*SIN(RADIANS(PARAMETERS!$D$9-C10646)/2))))*2*3958.756</f>
        <v>1041.446664146762</v>
      </c>
      <c r="F10646">
        <v>185.96792602539</v>
      </c>
      <c r="G10646">
        <v>214.59254455566</v>
      </c>
      <c r="H10646">
        <v>259.30435180664</v>
      </c>
      <c r="I10646">
        <v>299.21939086914</v>
      </c>
      <c r="J10646">
        <v>345.27975463867</v>
      </c>
      <c r="K10646" s="6">
        <f>IFERROR(EXP(TREND(LN($F$1:$J$1),LN(F10646:J10646),LN(Calculations!$B$3))),0)</f>
        <v>5.661698144427206E-2</v>
      </c>
    </row>
    <row r="10647" spans="1:11" x14ac:dyDescent="0.35">
      <c r="A10647">
        <v>10644</v>
      </c>
      <c r="B10647" t="str">
        <f t="shared" si="166"/>
        <v>28-70</v>
      </c>
      <c r="C10647">
        <v>-69.843538030207</v>
      </c>
      <c r="D10647">
        <v>28.024328479695999</v>
      </c>
      <c r="E10647">
        <f>ASIN(SQRT((SIN(RADIANS(PARAMETERS!$D$8-D10647)/2)*SIN(RADIANS(PARAMETERS!$D$8-D10647)/2))+(COS(RADIANS(D10647))*COS(RADIANS(PARAMETERS!$D$8))*SIN(RADIANS(PARAMETERS!$D$9-C10647)/2)*SIN(RADIANS(PARAMETERS!$D$9-C10647)/2))))*2*3958.756</f>
        <v>1051.0713280546552</v>
      </c>
      <c r="F10647">
        <v>186.11566162109</v>
      </c>
      <c r="G10647">
        <v>214.77961730957</v>
      </c>
      <c r="H10647">
        <v>259.5569152832</v>
      </c>
      <c r="I10647">
        <v>299.53399658203</v>
      </c>
      <c r="J10647">
        <v>345.66955566406</v>
      </c>
      <c r="K10647" s="6">
        <f>IFERROR(EXP(TREND(LN($F$1:$J$1),LN(F10647:J10647),LN(Calculations!$B$3))),0)</f>
        <v>5.6803022223074137E-2</v>
      </c>
    </row>
    <row r="10648" spans="1:11" x14ac:dyDescent="0.35">
      <c r="A10648">
        <v>10645</v>
      </c>
      <c r="B10648" t="str">
        <f t="shared" si="166"/>
        <v>28-70</v>
      </c>
      <c r="C10648">
        <v>-70.114859365108003</v>
      </c>
      <c r="D10648">
        <v>28.024328479695999</v>
      </c>
      <c r="E10648">
        <f>ASIN(SQRT((SIN(RADIANS(PARAMETERS!$D$8-D10648)/2)*SIN(RADIANS(PARAMETERS!$D$8-D10648)/2))+(COS(RADIANS(D10648))*COS(RADIANS(PARAMETERS!$D$8))*SIN(RADIANS(PARAMETERS!$D$9-C10648)/2)*SIN(RADIANS(PARAMETERS!$D$9-C10648)/2))))*2*3958.756</f>
        <v>1060.8923517732378</v>
      </c>
      <c r="F10648">
        <v>186.23779296875</v>
      </c>
      <c r="G10648">
        <v>214.93281555176</v>
      </c>
      <c r="H10648">
        <v>259.76165771484</v>
      </c>
      <c r="I10648">
        <v>299.7873840332</v>
      </c>
      <c r="J10648">
        <v>345.98165893555</v>
      </c>
      <c r="K10648" s="6">
        <f>IFERROR(EXP(TREND(LN($F$1:$J$1),LN(F10648:J10648),LN(Calculations!$B$3))),0)</f>
        <v>5.6959870959994781E-2</v>
      </c>
    </row>
    <row r="10649" spans="1:11" x14ac:dyDescent="0.35">
      <c r="A10649">
        <v>10646</v>
      </c>
      <c r="B10649" t="str">
        <f t="shared" si="166"/>
        <v>28-70.5</v>
      </c>
      <c r="C10649">
        <v>-70.386180700009007</v>
      </c>
      <c r="D10649">
        <v>28.024328479695999</v>
      </c>
      <c r="E10649">
        <f>ASIN(SQRT((SIN(RADIANS(PARAMETERS!$D$8-D10649)/2)*SIN(RADIANS(PARAMETERS!$D$8-D10649)/2))+(COS(RADIANS(D10649))*COS(RADIANS(PARAMETERS!$D$8))*SIN(RADIANS(PARAMETERS!$D$9-C10649)/2)*SIN(RADIANS(PARAMETERS!$D$9-C10649)/2))))*2*3958.756</f>
        <v>1070.9043023882098</v>
      </c>
      <c r="F10649">
        <v>186.35278320313</v>
      </c>
      <c r="G10649">
        <v>215.07719421387</v>
      </c>
      <c r="H10649">
        <v>259.95474243164</v>
      </c>
      <c r="I10649">
        <v>300.02639770508</v>
      </c>
      <c r="J10649">
        <v>346.27621459961</v>
      </c>
      <c r="K10649" s="6">
        <f>IFERROR(EXP(TREND(LN($F$1:$J$1),LN(F10649:J10649),LN(Calculations!$B$3))),0)</f>
        <v>5.7107596967696676E-2</v>
      </c>
    </row>
    <row r="10650" spans="1:11" x14ac:dyDescent="0.35">
      <c r="A10650">
        <v>10647</v>
      </c>
      <c r="B10650" t="str">
        <f t="shared" si="166"/>
        <v>28-70.5</v>
      </c>
      <c r="C10650">
        <v>-70.657502034909996</v>
      </c>
      <c r="D10650">
        <v>28.024328479695999</v>
      </c>
      <c r="E10650">
        <f>ASIN(SQRT((SIN(RADIANS(PARAMETERS!$D$8-D10650)/2)*SIN(RADIANS(PARAMETERS!$D$8-D10650)/2))+(COS(RADIANS(D10650))*COS(RADIANS(PARAMETERS!$D$8))*SIN(RADIANS(PARAMETERS!$D$9-C10650)/2)*SIN(RADIANS(PARAMETERS!$D$9-C10650)/2))))*2*3958.756</f>
        <v>1081.1018442370764</v>
      </c>
      <c r="F10650">
        <v>186.36904907227</v>
      </c>
      <c r="G10650">
        <v>215.07781982422</v>
      </c>
      <c r="H10650">
        <v>259.92651367188</v>
      </c>
      <c r="I10650">
        <v>299.96856689453</v>
      </c>
      <c r="J10650">
        <v>346.18026733398</v>
      </c>
      <c r="K10650" s="6">
        <f>IFERROR(EXP(TREND(LN($F$1:$J$1),LN(F10650:J10650),LN(Calculations!$B$3))),0)</f>
        <v>5.7166986637116217E-2</v>
      </c>
    </row>
    <row r="10651" spans="1:11" x14ac:dyDescent="0.35">
      <c r="A10651">
        <v>10648</v>
      </c>
      <c r="B10651" t="str">
        <f t="shared" si="166"/>
        <v>28-71</v>
      </c>
      <c r="C10651">
        <v>-70.928823369810999</v>
      </c>
      <c r="D10651">
        <v>28.024328479695999</v>
      </c>
      <c r="E10651">
        <f>ASIN(SQRT((SIN(RADIANS(PARAMETERS!$D$8-D10651)/2)*SIN(RADIANS(PARAMETERS!$D$8-D10651)/2))+(COS(RADIANS(D10651))*COS(RADIANS(PARAMETERS!$D$8))*SIN(RADIANS(PARAMETERS!$D$9-C10651)/2)*SIN(RADIANS(PARAMETERS!$D$9-C10651)/2))))*2*3958.756</f>
        <v>1091.4797436524361</v>
      </c>
      <c r="F10651">
        <v>186.37686157227</v>
      </c>
      <c r="G10651">
        <v>215.06340026855</v>
      </c>
      <c r="H10651">
        <v>259.87170410156</v>
      </c>
      <c r="I10651">
        <v>299.87271118164</v>
      </c>
      <c r="J10651">
        <v>346.03210449219</v>
      </c>
      <c r="K10651" s="6">
        <f>IFERROR(EXP(TREND(LN($F$1:$J$1),LN(F10651:J10651),LN(Calculations!$B$3))),0)</f>
        <v>5.7224186121332926E-2</v>
      </c>
    </row>
    <row r="10652" spans="1:11" x14ac:dyDescent="0.35">
      <c r="A10652">
        <v>10649</v>
      </c>
      <c r="B10652" t="str">
        <f t="shared" si="166"/>
        <v>28-71</v>
      </c>
      <c r="C10652">
        <v>-71.200144704712002</v>
      </c>
      <c r="D10652">
        <v>28.024328479695999</v>
      </c>
      <c r="E10652">
        <f>ASIN(SQRT((SIN(RADIANS(PARAMETERS!$D$8-D10652)/2)*SIN(RADIANS(PARAMETERS!$D$8-D10652)/2))+(COS(RADIANS(D10652))*COS(RADIANS(PARAMETERS!$D$8))*SIN(RADIANS(PARAMETERS!$D$9-C10652)/2)*SIN(RADIANS(PARAMETERS!$D$9-C10652)/2))))*2*3958.756</f>
        <v>1102.0328729333087</v>
      </c>
      <c r="F10652">
        <v>186.38697814941</v>
      </c>
      <c r="G10652">
        <v>215.04820251465</v>
      </c>
      <c r="H10652">
        <v>259.81048583984</v>
      </c>
      <c r="I10652">
        <v>299.76470947266</v>
      </c>
      <c r="J10652">
        <v>345.86441040039</v>
      </c>
      <c r="K10652" s="6">
        <f>IFERROR(EXP(TREND(LN($F$1:$J$1),LN(F10652:J10652),LN(Calculations!$B$3))),0)</f>
        <v>5.7291685304113778E-2</v>
      </c>
    </row>
    <row r="10653" spans="1:11" x14ac:dyDescent="0.35">
      <c r="A10653">
        <v>10650</v>
      </c>
      <c r="B10653" t="str">
        <f t="shared" si="166"/>
        <v>28-71.5</v>
      </c>
      <c r="C10653">
        <v>-71.471466039613006</v>
      </c>
      <c r="D10653">
        <v>28.024328479695999</v>
      </c>
      <c r="E10653">
        <f>ASIN(SQRT((SIN(RADIANS(PARAMETERS!$D$8-D10653)/2)*SIN(RADIANS(PARAMETERS!$D$8-D10653)/2))+(COS(RADIANS(D10653))*COS(RADIANS(PARAMETERS!$D$8))*SIN(RADIANS(PARAMETERS!$D$9-C10653)/2)*SIN(RADIANS(PARAMETERS!$D$9-C10653)/2))))*2*3958.756</f>
        <v>1112.7562135973601</v>
      </c>
      <c r="F10653">
        <v>186.33627319336</v>
      </c>
      <c r="G10653">
        <v>214.94415283203</v>
      </c>
      <c r="H10653">
        <v>259.61218261719</v>
      </c>
      <c r="I10653">
        <v>299.47265625</v>
      </c>
      <c r="J10653">
        <v>345.45458984375</v>
      </c>
      <c r="K10653" s="6">
        <f>IFERROR(EXP(TREND(LN($F$1:$J$1),LN(F10653:J10653),LN(Calculations!$B$3))),0)</f>
        <v>5.730518030851478E-2</v>
      </c>
    </row>
    <row r="10654" spans="1:11" x14ac:dyDescent="0.35">
      <c r="A10654">
        <v>10651</v>
      </c>
      <c r="B10654" t="str">
        <f t="shared" si="166"/>
        <v>28-71.5</v>
      </c>
      <c r="C10654">
        <v>-71.742787374513995</v>
      </c>
      <c r="D10654">
        <v>28.024328479695999</v>
      </c>
      <c r="E10654">
        <f>ASIN(SQRT((SIN(RADIANS(PARAMETERS!$D$8-D10654)/2)*SIN(RADIANS(PARAMETERS!$D$8-D10654)/2))+(COS(RADIANS(D10654))*COS(RADIANS(PARAMETERS!$D$8))*SIN(RADIANS(PARAMETERS!$D$9-C10654)/2)*SIN(RADIANS(PARAMETERS!$D$9-C10654)/2))))*2*3958.756</f>
        <v>1123.6448589668446</v>
      </c>
      <c r="F10654">
        <v>186.30111694336</v>
      </c>
      <c r="G10654">
        <v>214.86195373535</v>
      </c>
      <c r="H10654">
        <v>259.4465637207</v>
      </c>
      <c r="I10654">
        <v>299.22381591797</v>
      </c>
      <c r="J10654">
        <v>345.10104370117</v>
      </c>
      <c r="K10654" s="6">
        <f>IFERROR(EXP(TREND(LN($F$1:$J$1),LN(F10654:J10654),LN(Calculations!$B$3))),0)</f>
        <v>5.733427998142071E-2</v>
      </c>
    </row>
    <row r="10655" spans="1:11" x14ac:dyDescent="0.35">
      <c r="A10655">
        <v>10652</v>
      </c>
      <c r="B10655" t="str">
        <f t="shared" si="166"/>
        <v>28-72</v>
      </c>
      <c r="C10655">
        <v>-72.014108709414998</v>
      </c>
      <c r="D10655">
        <v>28.024328479695999</v>
      </c>
      <c r="E10655">
        <f>ASIN(SQRT((SIN(RADIANS(PARAMETERS!$D$8-D10655)/2)*SIN(RADIANS(PARAMETERS!$D$8-D10655)/2))+(COS(RADIANS(D10655))*COS(RADIANS(PARAMETERS!$D$8))*SIN(RADIANS(PARAMETERS!$D$9-C10655)/2)*SIN(RADIANS(PARAMETERS!$D$9-C10655)/2))))*2*3958.756</f>
        <v>1134.6940161404341</v>
      </c>
      <c r="F10655">
        <v>186.27894592285</v>
      </c>
      <c r="G10655">
        <v>214.79681396484</v>
      </c>
      <c r="H10655">
        <v>259.30484008789</v>
      </c>
      <c r="I10655">
        <v>299.00549316406</v>
      </c>
      <c r="J10655">
        <v>344.78601074219</v>
      </c>
      <c r="K10655" s="6">
        <f>IFERROR(EXP(TREND(LN($F$1:$J$1),LN(F10655:J10655),LN(Calculations!$B$3))),0)</f>
        <v>5.737891272997081E-2</v>
      </c>
    </row>
    <row r="10656" spans="1:11" x14ac:dyDescent="0.35">
      <c r="A10656">
        <v>10653</v>
      </c>
      <c r="B10656" t="str">
        <f t="shared" si="166"/>
        <v>28-72.5</v>
      </c>
      <c r="C10656">
        <v>-72.285430044316001</v>
      </c>
      <c r="D10656">
        <v>28.024328479695999</v>
      </c>
      <c r="E10656">
        <f>ASIN(SQRT((SIN(RADIANS(PARAMETERS!$D$8-D10656)/2)*SIN(RADIANS(PARAMETERS!$D$8-D10656)/2))+(COS(RADIANS(D10656))*COS(RADIANS(PARAMETERS!$D$8))*SIN(RADIANS(PARAMETERS!$D$9-C10656)/2)*SIN(RADIANS(PARAMETERS!$D$9-C10656)/2))))*2*3958.756</f>
        <v>1145.8990074019496</v>
      </c>
      <c r="F10656">
        <v>186.19219970703</v>
      </c>
      <c r="G10656">
        <v>214.63752746582</v>
      </c>
      <c r="H10656">
        <v>259.01815795898</v>
      </c>
      <c r="I10656">
        <v>298.59268188477</v>
      </c>
      <c r="J10656">
        <v>344.21533203125</v>
      </c>
      <c r="K10656" s="6">
        <f>IFERROR(EXP(TREND(LN($F$1:$J$1),LN(F10656:J10656),LN(Calculations!$B$3))),0)</f>
        <v>5.7365711111047601E-2</v>
      </c>
    </row>
    <row r="10657" spans="1:11" x14ac:dyDescent="0.35">
      <c r="A10657">
        <v>10654</v>
      </c>
      <c r="B10657" t="str">
        <f t="shared" si="166"/>
        <v>28-72.5</v>
      </c>
      <c r="C10657">
        <v>-72.556751379217005</v>
      </c>
      <c r="D10657">
        <v>28.024328479695999</v>
      </c>
      <c r="E10657">
        <f>ASIN(SQRT((SIN(RADIANS(PARAMETERS!$D$8-D10657)/2)*SIN(RADIANS(PARAMETERS!$D$8-D10657)/2))+(COS(RADIANS(D10657))*COS(RADIANS(PARAMETERS!$D$8))*SIN(RADIANS(PARAMETERS!$D$9-C10657)/2)*SIN(RADIANS(PARAMETERS!$D$9-C10657)/2))))*2*3958.756</f>
        <v>1157.2552711154949</v>
      </c>
      <c r="F10657">
        <v>186.14064025879</v>
      </c>
      <c r="G10657">
        <v>214.52146911621</v>
      </c>
      <c r="H10657">
        <v>258.78793334961</v>
      </c>
      <c r="I10657">
        <v>298.24884033203</v>
      </c>
      <c r="J10657">
        <v>343.72860717773</v>
      </c>
      <c r="K10657" s="6">
        <f>IFERROR(EXP(TREND(LN($F$1:$J$1),LN(F10657:J10657),LN(Calculations!$B$3))),0)</f>
        <v>5.7400170266720396E-2</v>
      </c>
    </row>
    <row r="10658" spans="1:11" x14ac:dyDescent="0.35">
      <c r="A10658">
        <v>10655</v>
      </c>
      <c r="B10658" t="str">
        <f t="shared" si="166"/>
        <v>28-73</v>
      </c>
      <c r="C10658">
        <v>-72.828072714117994</v>
      </c>
      <c r="D10658">
        <v>28.024328479695999</v>
      </c>
      <c r="E10658">
        <f>ASIN(SQRT((SIN(RADIANS(PARAMETERS!$D$8-D10658)/2)*SIN(RADIANS(PARAMETERS!$D$8-D10658)/2))+(COS(RADIANS(D10658))*COS(RADIANS(PARAMETERS!$D$8))*SIN(RADIANS(PARAMETERS!$D$9-C10658)/2)*SIN(RADIANS(PARAMETERS!$D$9-C10658)/2))))*2*3958.756</f>
        <v>1168.7583621545868</v>
      </c>
      <c r="F10658">
        <v>186.10832214355</v>
      </c>
      <c r="G10658">
        <v>214.42613220215</v>
      </c>
      <c r="H10658">
        <v>258.58041381836</v>
      </c>
      <c r="I10658">
        <v>297.92904663086</v>
      </c>
      <c r="J10658">
        <v>343.26727294922</v>
      </c>
      <c r="K10658" s="6">
        <f>IFERROR(EXP(TREND(LN($F$1:$J$1),LN(F10658:J10658),LN(Calculations!$B$3))),0)</f>
        <v>5.7466991532447304E-2</v>
      </c>
    </row>
    <row r="10659" spans="1:11" x14ac:dyDescent="0.35">
      <c r="A10659">
        <v>10656</v>
      </c>
      <c r="B10659" t="str">
        <f t="shared" si="166"/>
        <v>28-73</v>
      </c>
      <c r="C10659">
        <v>-73.099394049018997</v>
      </c>
      <c r="D10659">
        <v>28.024328479695999</v>
      </c>
      <c r="E10659">
        <f>ASIN(SQRT((SIN(RADIANS(PARAMETERS!$D$8-D10659)/2)*SIN(RADIANS(PARAMETERS!$D$8-D10659)/2))+(COS(RADIANS(D10659))*COS(RADIANS(PARAMETERS!$D$8))*SIN(RADIANS(PARAMETERS!$D$9-C10659)/2)*SIN(RADIANS(PARAMETERS!$D$9-C10659)/2))))*2*3958.756</f>
        <v>1180.4039519107871</v>
      </c>
      <c r="F10659">
        <v>186.02088928223</v>
      </c>
      <c r="G10659">
        <v>214.24809265137</v>
      </c>
      <c r="H10659">
        <v>258.24240112305</v>
      </c>
      <c r="I10659">
        <v>297.43212890625</v>
      </c>
      <c r="J10659">
        <v>342.57083129883</v>
      </c>
      <c r="K10659" s="6">
        <f>IFERROR(EXP(TREND(LN($F$1:$J$1),LN(F10659:J10659),LN(Calculations!$B$3))),0)</f>
        <v>5.7489649335268074E-2</v>
      </c>
    </row>
    <row r="10660" spans="1:11" x14ac:dyDescent="0.35">
      <c r="A10660">
        <v>10657</v>
      </c>
      <c r="B10660" t="str">
        <f t="shared" si="166"/>
        <v>28-73.5</v>
      </c>
      <c r="C10660">
        <v>-73.37071538392</v>
      </c>
      <c r="D10660">
        <v>28.024328479695999</v>
      </c>
      <c r="E10660">
        <f>ASIN(SQRT((SIN(RADIANS(PARAMETERS!$D$8-D10660)/2)*SIN(RADIANS(PARAMETERS!$D$8-D10660)/2))+(COS(RADIANS(D10660))*COS(RADIANS(PARAMETERS!$D$8))*SIN(RADIANS(PARAMETERS!$D$9-C10660)/2)*SIN(RADIANS(PARAMETERS!$D$9-C10660)/2))))*2*3958.756</f>
        <v>1192.1878279250288</v>
      </c>
      <c r="F10660">
        <v>185.99517822266</v>
      </c>
      <c r="G10660">
        <v>214.15734863281</v>
      </c>
      <c r="H10660">
        <v>258.03561401367</v>
      </c>
      <c r="I10660">
        <v>297.10903930664</v>
      </c>
      <c r="J10660">
        <v>342.10092163086</v>
      </c>
      <c r="K10660" s="6">
        <f>IFERROR(EXP(TREND(LN($F$1:$J$1),LN(F10660:J10660),LN(Calculations!$B$3))),0)</f>
        <v>5.7573650895548313E-2</v>
      </c>
    </row>
    <row r="10661" spans="1:11" x14ac:dyDescent="0.35">
      <c r="A10661">
        <v>10658</v>
      </c>
      <c r="B10661" t="str">
        <f t="shared" si="166"/>
        <v>28-73.5</v>
      </c>
      <c r="C10661">
        <v>-73.642036718821004</v>
      </c>
      <c r="D10661">
        <v>28.024328479695999</v>
      </c>
      <c r="E10661">
        <f>ASIN(SQRT((SIN(RADIANS(PARAMETERS!$D$8-D10661)/2)*SIN(RADIANS(PARAMETERS!$D$8-D10661)/2))+(COS(RADIANS(D10661))*COS(RADIANS(PARAMETERS!$D$8))*SIN(RADIANS(PARAMETERS!$D$9-C10661)/2)*SIN(RADIANS(PARAMETERS!$D$9-C10661)/2))))*2*3958.756</f>
        <v>1204.1058931824205</v>
      </c>
      <c r="F10661">
        <v>185.99752807617</v>
      </c>
      <c r="G10661">
        <v>214.10958862305</v>
      </c>
      <c r="H10661">
        <v>257.89764404297</v>
      </c>
      <c r="I10661">
        <v>296.88012695313</v>
      </c>
      <c r="J10661">
        <v>341.75662231445</v>
      </c>
      <c r="K10661" s="6">
        <f>IFERROR(EXP(TREND(LN($F$1:$J$1),LN(F10661:J10661),LN(Calculations!$B$3))),0)</f>
        <v>5.7679389407024662E-2</v>
      </c>
    </row>
    <row r="10662" spans="1:11" x14ac:dyDescent="0.35">
      <c r="A10662">
        <v>10659</v>
      </c>
      <c r="B10662" t="str">
        <f t="shared" si="166"/>
        <v>28-74</v>
      </c>
      <c r="C10662">
        <v>-73.913358053722007</v>
      </c>
      <c r="D10662">
        <v>28.024328479695999</v>
      </c>
      <c r="E10662">
        <f>ASIN(SQRT((SIN(RADIANS(PARAMETERS!$D$8-D10662)/2)*SIN(RADIANS(PARAMETERS!$D$8-D10662)/2))+(COS(RADIANS(D10662))*COS(RADIANS(PARAMETERS!$D$8))*SIN(RADIANS(PARAMETERS!$D$9-C10662)/2)*SIN(RADIANS(PARAMETERS!$D$9-C10662)/2))))*2*3958.756</f>
        <v>1216.1541651088187</v>
      </c>
      <c r="F10662">
        <v>185.94398498535</v>
      </c>
      <c r="G10662">
        <v>213.98750305176</v>
      </c>
      <c r="H10662">
        <v>257.65420532227</v>
      </c>
      <c r="I10662">
        <v>296.5158996582</v>
      </c>
      <c r="J10662">
        <v>341.24053955078</v>
      </c>
      <c r="K10662" s="6">
        <f>IFERROR(EXP(TREND(LN($F$1:$J$1),LN(F10662:J10662),LN(Calculations!$B$3))),0)</f>
        <v>5.7720664576973876E-2</v>
      </c>
    </row>
    <row r="10663" spans="1:11" x14ac:dyDescent="0.35">
      <c r="A10663">
        <v>10660</v>
      </c>
      <c r="B10663" t="str">
        <f t="shared" si="166"/>
        <v>28-74</v>
      </c>
      <c r="C10663">
        <v>-74.184679388622996</v>
      </c>
      <c r="D10663">
        <v>28.024328479695999</v>
      </c>
      <c r="E10663">
        <f>ASIN(SQRT((SIN(RADIANS(PARAMETERS!$D$8-D10663)/2)*SIN(RADIANS(PARAMETERS!$D$8-D10663)/2))+(COS(RADIANS(D10663))*COS(RADIANS(PARAMETERS!$D$8))*SIN(RADIANS(PARAMETERS!$D$9-C10663)/2)*SIN(RADIANS(PARAMETERS!$D$9-C10663)/2))))*2*3958.756</f>
        <v>1228.3287743049391</v>
      </c>
      <c r="F10663">
        <v>185.92422485352</v>
      </c>
      <c r="G10663">
        <v>213.92288208008</v>
      </c>
      <c r="H10663">
        <v>257.509765625</v>
      </c>
      <c r="I10663">
        <v>296.29162597656</v>
      </c>
      <c r="J10663">
        <v>340.91564941406</v>
      </c>
      <c r="K10663" s="6">
        <f>IFERROR(EXP(TREND(LN($F$1:$J$1),LN(F10663:J10663),LN(Calculations!$B$3))),0)</f>
        <v>5.7775784713811874E-2</v>
      </c>
    </row>
    <row r="10664" spans="1:11" x14ac:dyDescent="0.35">
      <c r="A10664">
        <v>10661</v>
      </c>
      <c r="B10664" t="str">
        <f t="shared" si="166"/>
        <v>28-74.5</v>
      </c>
      <c r="C10664">
        <v>-74.456000723523999</v>
      </c>
      <c r="D10664">
        <v>28.024328479695999</v>
      </c>
      <c r="E10664">
        <f>ASIN(SQRT((SIN(RADIANS(PARAMETERS!$D$8-D10664)/2)*SIN(RADIANS(PARAMETERS!$D$8-D10664)/2))+(COS(RADIANS(D10664))*COS(RADIANS(PARAMETERS!$D$8))*SIN(RADIANS(PARAMETERS!$D$9-C10664)/2)*SIN(RADIANS(PARAMETERS!$D$9-C10664)/2))))*2*3958.756</f>
        <v>1240.6259630512693</v>
      </c>
      <c r="F10664">
        <v>185.90274047852</v>
      </c>
      <c r="G10664">
        <v>213.86647033691</v>
      </c>
      <c r="H10664">
        <v>257.39144897461</v>
      </c>
      <c r="I10664">
        <v>296.11163330078</v>
      </c>
      <c r="J10664">
        <v>340.65808105469</v>
      </c>
      <c r="K10664" s="6">
        <f>IFERROR(EXP(TREND(LN($F$1:$J$1),LN(F10664:J10664),LN(Calculations!$B$3))),0)</f>
        <v>5.7807552259068334E-2</v>
      </c>
    </row>
    <row r="10665" spans="1:11" x14ac:dyDescent="0.35">
      <c r="A10665">
        <v>10662</v>
      </c>
      <c r="B10665" t="str">
        <f t="shared" si="166"/>
        <v>28-74.5</v>
      </c>
      <c r="C10665">
        <v>-74.727322058425003</v>
      </c>
      <c r="D10665">
        <v>28.024328479695999</v>
      </c>
      <c r="E10665">
        <f>ASIN(SQRT((SIN(RADIANS(PARAMETERS!$D$8-D10665)/2)*SIN(RADIANS(PARAMETERS!$D$8-D10665)/2))+(COS(RADIANS(D10665))*COS(RADIANS(PARAMETERS!$D$8))*SIN(RADIANS(PARAMETERS!$D$9-C10665)/2)*SIN(RADIANS(PARAMETERS!$D$9-C10665)/2))))*2*3958.756</f>
        <v>1253.0420836145602</v>
      </c>
      <c r="F10665">
        <v>185.81727600098</v>
      </c>
      <c r="G10665">
        <v>213.73139953613</v>
      </c>
      <c r="H10665">
        <v>257.17041015625</v>
      </c>
      <c r="I10665">
        <v>295.80642700195</v>
      </c>
      <c r="J10665">
        <v>340.24841308594</v>
      </c>
      <c r="K10665" s="6">
        <f>IFERROR(EXP(TREND(LN($F$1:$J$1),LN(F10665:J10665),LN(Calculations!$B$3))),0)</f>
        <v>5.7751366191299315E-2</v>
      </c>
    </row>
    <row r="10666" spans="1:11" x14ac:dyDescent="0.35">
      <c r="A10666">
        <v>10663</v>
      </c>
      <c r="B10666" t="str">
        <f t="shared" si="166"/>
        <v>28-75</v>
      </c>
      <c r="C10666">
        <v>-74.998643393324997</v>
      </c>
      <c r="D10666">
        <v>28.024328479695999</v>
      </c>
      <c r="E10666">
        <f>ASIN(SQRT((SIN(RADIANS(PARAMETERS!$D$8-D10666)/2)*SIN(RADIANS(PARAMETERS!$D$8-D10666)/2))+(COS(RADIANS(D10666))*COS(RADIANS(PARAMETERS!$D$8))*SIN(RADIANS(PARAMETERS!$D$9-C10666)/2)*SIN(RADIANS(PARAMETERS!$D$9-C10666)/2))))*2*3958.756</f>
        <v>1265.5735963842324</v>
      </c>
      <c r="F10666">
        <v>185.7294921875</v>
      </c>
      <c r="G10666">
        <v>213.60325622559</v>
      </c>
      <c r="H10666">
        <v>256.97299194336</v>
      </c>
      <c r="I10666">
        <v>295.54174804688</v>
      </c>
      <c r="J10666">
        <v>339.9006652832</v>
      </c>
      <c r="K10666" s="6">
        <f>IFERROR(EXP(TREND(LN($F$1:$J$1),LN(F10666:J10666),LN(Calculations!$B$3))),0)</f>
        <v>5.7671895606998771E-2</v>
      </c>
    </row>
    <row r="10667" spans="1:11" x14ac:dyDescent="0.35">
      <c r="A10667">
        <v>10664</v>
      </c>
      <c r="B10667" t="str">
        <f t="shared" si="166"/>
        <v>28-75.5</v>
      </c>
      <c r="C10667">
        <v>-75.269964728226</v>
      </c>
      <c r="D10667">
        <v>28.024328479695999</v>
      </c>
      <c r="E10667">
        <f>ASIN(SQRT((SIN(RADIANS(PARAMETERS!$D$8-D10667)/2)*SIN(RADIANS(PARAMETERS!$D$8-D10667)/2))+(COS(RADIANS(D10667))*COS(RADIANS(PARAMETERS!$D$8))*SIN(RADIANS(PARAMETERS!$D$9-C10667)/2)*SIN(RADIANS(PARAMETERS!$D$9-C10667)/2))))*2*3958.756</f>
        <v>1278.217067865013</v>
      </c>
      <c r="F10667">
        <v>185.6024017334</v>
      </c>
      <c r="G10667">
        <v>213.43159484863</v>
      </c>
      <c r="H10667">
        <v>256.7258605957</v>
      </c>
      <c r="I10667">
        <v>295.22213745117</v>
      </c>
      <c r="J10667">
        <v>339.49237060547</v>
      </c>
      <c r="K10667" s="6">
        <f>IFERROR(EXP(TREND(LN($F$1:$J$1),LN(F10667:J10667),LN(Calculations!$B$3))),0)</f>
        <v>5.7528610214287672E-2</v>
      </c>
    </row>
    <row r="10668" spans="1:11" x14ac:dyDescent="0.35">
      <c r="A10668">
        <v>10665</v>
      </c>
      <c r="B10668" t="str">
        <f t="shared" si="166"/>
        <v>28-75.5</v>
      </c>
      <c r="C10668">
        <v>-75.541286063127004</v>
      </c>
      <c r="D10668">
        <v>28.024328479695999</v>
      </c>
      <c r="E10668">
        <f>ASIN(SQRT((SIN(RADIANS(PARAMETERS!$D$8-D10668)/2)*SIN(RADIANS(PARAMETERS!$D$8-D10668)/2))+(COS(RADIANS(D10668))*COS(RADIANS(PARAMETERS!$D$8))*SIN(RADIANS(PARAMETERS!$D$9-C10668)/2)*SIN(RADIANS(PARAMETERS!$D$9-C10668)/2))))*2*3958.756</f>
        <v>1290.9691685488954</v>
      </c>
      <c r="F10668">
        <v>185.38514709473</v>
      </c>
      <c r="G10668">
        <v>213.14930725098</v>
      </c>
      <c r="H10668">
        <v>256.33462524414</v>
      </c>
      <c r="I10668">
        <v>294.72717285156</v>
      </c>
      <c r="J10668">
        <v>338.87133789063</v>
      </c>
      <c r="K10668" s="6">
        <f>IFERROR(EXP(TREND(LN($F$1:$J$1),LN(F10668:J10668),LN(Calculations!$B$3))),0)</f>
        <v>5.7261151361699181E-2</v>
      </c>
    </row>
    <row r="10669" spans="1:11" x14ac:dyDescent="0.35">
      <c r="A10669">
        <v>10666</v>
      </c>
      <c r="B10669" t="str">
        <f t="shared" si="166"/>
        <v>28-76</v>
      </c>
      <c r="C10669">
        <v>-75.812607398028007</v>
      </c>
      <c r="D10669">
        <v>28.024328479695999</v>
      </c>
      <c r="E10669">
        <f>ASIN(SQRT((SIN(RADIANS(PARAMETERS!$D$8-D10669)/2)*SIN(RADIANS(PARAMETERS!$D$8-D10669)/2))+(COS(RADIANS(D10669))*COS(RADIANS(PARAMETERS!$D$8))*SIN(RADIANS(PARAMETERS!$D$9-C10669)/2)*SIN(RADIANS(PARAMETERS!$D$9-C10669)/2))))*2*3958.756</f>
        <v>1303.8266706890297</v>
      </c>
      <c r="F10669">
        <v>185.1509552002</v>
      </c>
      <c r="G10669">
        <v>212.86212158203</v>
      </c>
      <c r="H10669">
        <v>255.96067810059</v>
      </c>
      <c r="I10669">
        <v>294.27227783203</v>
      </c>
      <c r="J10669">
        <v>338.31951904297</v>
      </c>
      <c r="K10669" s="6">
        <f>IFERROR(EXP(TREND(LN($F$1:$J$1),LN(F10669:J10669),LN(Calculations!$B$3))),0)</f>
        <v>5.6938967716126859E-2</v>
      </c>
    </row>
    <row r="10670" spans="1:11" x14ac:dyDescent="0.35">
      <c r="A10670">
        <v>10667</v>
      </c>
      <c r="B10670" t="str">
        <f t="shared" si="166"/>
        <v>28-76</v>
      </c>
      <c r="C10670">
        <v>-76.083928732928996</v>
      </c>
      <c r="D10670">
        <v>28.024328479695999</v>
      </c>
      <c r="E10670">
        <f>ASIN(SQRT((SIN(RADIANS(PARAMETERS!$D$8-D10670)/2)*SIN(RADIANS(PARAMETERS!$D$8-D10670)/2))+(COS(RADIANS(D10670))*COS(RADIANS(PARAMETERS!$D$8))*SIN(RADIANS(PARAMETERS!$D$9-C10670)/2)*SIN(RADIANS(PARAMETERS!$D$9-C10670)/2))))*2*3958.756</f>
        <v>1316.7864459944828</v>
      </c>
      <c r="F10670">
        <v>184.86085510254</v>
      </c>
      <c r="G10670">
        <v>212.51742553711</v>
      </c>
      <c r="H10670">
        <v>255.52825927734</v>
      </c>
      <c r="I10670">
        <v>293.75942993164</v>
      </c>
      <c r="J10670">
        <v>337.71173095703</v>
      </c>
      <c r="K10670" s="6">
        <f>IFERROR(EXP(TREND(LN($F$1:$J$1),LN(F10670:J10670),LN(Calculations!$B$3))),0)</f>
        <v>5.6519509925716797E-2</v>
      </c>
    </row>
    <row r="10671" spans="1:11" x14ac:dyDescent="0.35">
      <c r="A10671">
        <v>10668</v>
      </c>
      <c r="B10671" t="str">
        <f t="shared" si="166"/>
        <v>28-76.5</v>
      </c>
      <c r="C10671">
        <v>-76.355250067829999</v>
      </c>
      <c r="D10671">
        <v>28.024328479695999</v>
      </c>
      <c r="E10671">
        <f>ASIN(SQRT((SIN(RADIANS(PARAMETERS!$D$8-D10671)/2)*SIN(RADIANS(PARAMETERS!$D$8-D10671)/2))+(COS(RADIANS(D10671))*COS(RADIANS(PARAMETERS!$D$8))*SIN(RADIANS(PARAMETERS!$D$9-C10671)/2)*SIN(RADIANS(PARAMETERS!$D$9-C10671)/2))))*2*3958.756</f>
        <v>1329.8454632638936</v>
      </c>
      <c r="F10671">
        <v>184.478515625</v>
      </c>
      <c r="G10671">
        <v>212.0657043457</v>
      </c>
      <c r="H10671">
        <v>254.96557617188</v>
      </c>
      <c r="I10671">
        <v>293.09539794922</v>
      </c>
      <c r="J10671">
        <v>336.9284362793</v>
      </c>
      <c r="K10671" s="6">
        <f>IFERROR(EXP(TREND(LN($F$1:$J$1),LN(F10671:J10671),LN(Calculations!$B$3))),0)</f>
        <v>5.5964941343170323E-2</v>
      </c>
    </row>
    <row r="10672" spans="1:11" x14ac:dyDescent="0.35">
      <c r="A10672">
        <v>10669</v>
      </c>
      <c r="B10672" t="str">
        <f t="shared" si="166"/>
        <v>28-76.5</v>
      </c>
      <c r="C10672">
        <v>-76.626571402731003</v>
      </c>
      <c r="D10672">
        <v>28.024328479695999</v>
      </c>
      <c r="E10672">
        <f>ASIN(SQRT((SIN(RADIANS(PARAMETERS!$D$8-D10672)/2)*SIN(RADIANS(PARAMETERS!$D$8-D10672)/2))+(COS(RADIANS(D10672))*COS(RADIANS(PARAMETERS!$D$8))*SIN(RADIANS(PARAMETERS!$D$9-C10672)/2)*SIN(RADIANS(PARAMETERS!$D$9-C10672)/2))))*2*3958.756</f>
        <v>1343.0007859739228</v>
      </c>
      <c r="F10672">
        <v>184.07334899902</v>
      </c>
      <c r="G10672">
        <v>211.60450744629</v>
      </c>
      <c r="H10672">
        <v>254.41815185547</v>
      </c>
      <c r="I10672">
        <v>292.47210693359</v>
      </c>
      <c r="J10672">
        <v>336.21868896484</v>
      </c>
      <c r="K10672" s="6">
        <f>IFERROR(EXP(TREND(LN($F$1:$J$1),LN(F10672:J10672),LN(Calculations!$B$3))),0)</f>
        <v>5.5348000950992633E-2</v>
      </c>
    </row>
    <row r="10673" spans="1:11" x14ac:dyDescent="0.35">
      <c r="A10673">
        <v>10670</v>
      </c>
      <c r="B10673" t="str">
        <f t="shared" si="166"/>
        <v>28-77</v>
      </c>
      <c r="C10673">
        <v>-76.897892737632006</v>
      </c>
      <c r="D10673">
        <v>28.024328479695999</v>
      </c>
      <c r="E10673">
        <f>ASIN(SQRT((SIN(RADIANS(PARAMETERS!$D$8-D10673)/2)*SIN(RADIANS(PARAMETERS!$D$8-D10673)/2))+(COS(RADIANS(D10673))*COS(RADIANS(PARAMETERS!$D$8))*SIN(RADIANS(PARAMETERS!$D$9-C10673)/2)*SIN(RADIANS(PARAMETERS!$D$9-C10673)/2))))*2*3958.756</f>
        <v>1356.2495698367973</v>
      </c>
      <c r="F10673">
        <v>183.60876464844</v>
      </c>
      <c r="G10673">
        <v>211.07801818848</v>
      </c>
      <c r="H10673">
        <v>253.79702758789</v>
      </c>
      <c r="I10673">
        <v>291.76831054688</v>
      </c>
      <c r="J10673">
        <v>335.42123413086</v>
      </c>
      <c r="K10673" s="6">
        <f>IFERROR(EXP(TREND(LN($F$1:$J$1),LN(F10673:J10673),LN(Calculations!$B$3))),0)</f>
        <v>5.4643023128737936E-2</v>
      </c>
    </row>
    <row r="10674" spans="1:11" x14ac:dyDescent="0.35">
      <c r="A10674">
        <v>10671</v>
      </c>
      <c r="B10674" t="str">
        <f t="shared" si="166"/>
        <v>28-77</v>
      </c>
      <c r="C10674">
        <v>-77.169214072532995</v>
      </c>
      <c r="D10674">
        <v>28.024328479695999</v>
      </c>
      <c r="E10674">
        <f>ASIN(SQRT((SIN(RADIANS(PARAMETERS!$D$8-D10674)/2)*SIN(RADIANS(PARAMETERS!$D$8-D10674)/2))+(COS(RADIANS(D10674))*COS(RADIANS(PARAMETERS!$D$8))*SIN(RADIANS(PARAMETERS!$D$9-C10674)/2)*SIN(RADIANS(PARAMETERS!$D$9-C10674)/2))))*2*3958.756</f>
        <v>1369.589060339679</v>
      </c>
      <c r="F10674">
        <v>183.07269287109</v>
      </c>
      <c r="G10674">
        <v>210.46519470215</v>
      </c>
      <c r="H10674">
        <v>253.06555175781</v>
      </c>
      <c r="I10674">
        <v>290.93194580078</v>
      </c>
      <c r="J10674">
        <v>334.46481323242</v>
      </c>
      <c r="K10674" s="6">
        <f>IFERROR(EXP(TREND(LN($F$1:$J$1),LN(F10674:J10674),LN(Calculations!$B$3))),0)</f>
        <v>5.3848500377902966E-2</v>
      </c>
    </row>
    <row r="10675" spans="1:11" x14ac:dyDescent="0.35">
      <c r="A10675">
        <v>10672</v>
      </c>
      <c r="B10675" t="str">
        <f t="shared" si="166"/>
        <v>28-77.5</v>
      </c>
      <c r="C10675">
        <v>-77.440535407433998</v>
      </c>
      <c r="D10675">
        <v>28.024328479695999</v>
      </c>
      <c r="E10675">
        <f>ASIN(SQRT((SIN(RADIANS(PARAMETERS!$D$8-D10675)/2)*SIN(RADIANS(PARAMETERS!$D$8-D10675)/2))+(COS(RADIANS(D10675))*COS(RADIANS(PARAMETERS!$D$8))*SIN(RADIANS(PARAMETERS!$D$9-C10675)/2)*SIN(RADIANS(PARAMETERS!$D$9-C10675)/2))))*2*3958.756</f>
        <v>1383.0165902771837</v>
      </c>
      <c r="F10675">
        <v>182.54922485352</v>
      </c>
      <c r="G10675">
        <v>209.88670349121</v>
      </c>
      <c r="H10675">
        <v>252.40692138672</v>
      </c>
      <c r="I10675">
        <v>290.20687866211</v>
      </c>
      <c r="J10675">
        <v>333.66815185547</v>
      </c>
      <c r="K10675" s="6">
        <f>IFERROR(EXP(TREND(LN($F$1:$J$1),LN(F10675:J10675),LN(Calculations!$B$3))),0)</f>
        <v>5.3046376337780844E-2</v>
      </c>
    </row>
    <row r="10676" spans="1:11" x14ac:dyDescent="0.35">
      <c r="A10676">
        <v>10673</v>
      </c>
      <c r="B10676" t="str">
        <f t="shared" si="166"/>
        <v>28-77.5</v>
      </c>
      <c r="C10676">
        <v>-77.711856742335002</v>
      </c>
      <c r="D10676">
        <v>28.024328479695999</v>
      </c>
      <c r="E10676">
        <f>ASIN(SQRT((SIN(RADIANS(PARAMETERS!$D$8-D10676)/2)*SIN(RADIANS(PARAMETERS!$D$8-D10676)/2))+(COS(RADIANS(D10676))*COS(RADIANS(PARAMETERS!$D$8))*SIN(RADIANS(PARAMETERS!$D$9-C10676)/2)*SIN(RADIANS(PARAMETERS!$D$9-C10676)/2))))*2*3958.756</f>
        <v>1396.5295772870174</v>
      </c>
      <c r="F10676">
        <v>181.98358154297</v>
      </c>
      <c r="G10676">
        <v>209.25875854492</v>
      </c>
      <c r="H10676">
        <v>251.68737792969</v>
      </c>
      <c r="I10676">
        <v>289.41052246094</v>
      </c>
      <c r="J10676">
        <v>332.7880859375</v>
      </c>
      <c r="K10676" s="6">
        <f>IFERROR(EXP(TREND(LN($F$1:$J$1),LN(F10676:J10676),LN(Calculations!$B$3))),0)</f>
        <v>5.2196579002981698E-2</v>
      </c>
    </row>
    <row r="10677" spans="1:11" x14ac:dyDescent="0.35">
      <c r="A10677">
        <v>10674</v>
      </c>
      <c r="B10677" t="str">
        <f t="shared" si="166"/>
        <v>28-78</v>
      </c>
      <c r="C10677">
        <v>-77.983178077236005</v>
      </c>
      <c r="D10677">
        <v>28.024328479695999</v>
      </c>
      <c r="E10677">
        <f>ASIN(SQRT((SIN(RADIANS(PARAMETERS!$D$8-D10677)/2)*SIN(RADIANS(PARAMETERS!$D$8-D10677)/2))+(COS(RADIANS(D10677))*COS(RADIANS(PARAMETERS!$D$8))*SIN(RADIANS(PARAMETERS!$D$9-C10677)/2)*SIN(RADIANS(PARAMETERS!$D$9-C10677)/2))))*2*3958.756</f>
        <v>1410.1255213975242</v>
      </c>
      <c r="F10677">
        <v>181.35450744629</v>
      </c>
      <c r="G10677">
        <v>208.54623413086</v>
      </c>
      <c r="H10677">
        <v>250.84756469727</v>
      </c>
      <c r="I10677">
        <v>288.45971679688</v>
      </c>
      <c r="J10677">
        <v>331.71185302734</v>
      </c>
      <c r="K10677" s="6">
        <f>IFERROR(EXP(TREND(LN($F$1:$J$1),LN(F10677:J10677),LN(Calculations!$B$3))),0)</f>
        <v>5.1289326249959424E-2</v>
      </c>
    </row>
    <row r="10678" spans="1:11" x14ac:dyDescent="0.35">
      <c r="A10678">
        <v>10675</v>
      </c>
      <c r="B10678" t="str">
        <f t="shared" si="166"/>
        <v>28-78.5</v>
      </c>
      <c r="C10678">
        <v>-78.254499412136994</v>
      </c>
      <c r="D10678">
        <v>28.024328479695999</v>
      </c>
      <c r="E10678">
        <f>ASIN(SQRT((SIN(RADIANS(PARAMETERS!$D$8-D10678)/2)*SIN(RADIANS(PARAMETERS!$D$8-D10678)/2))+(COS(RADIANS(D10678))*COS(RADIANS(PARAMETERS!$D$8))*SIN(RADIANS(PARAMETERS!$D$9-C10678)/2)*SIN(RADIANS(PARAMETERS!$D$9-C10678)/2))))*2*3958.756</f>
        <v>1423.8020025947992</v>
      </c>
      <c r="F10678">
        <v>180.72682189941</v>
      </c>
      <c r="G10678">
        <v>207.84509277344</v>
      </c>
      <c r="H10678">
        <v>250.0369720459</v>
      </c>
      <c r="I10678">
        <v>287.55606079102</v>
      </c>
      <c r="J10678">
        <v>330.70544433594</v>
      </c>
      <c r="K10678" s="6">
        <f>IFERROR(EXP(TREND(LN($F$1:$J$1),LN(F10678:J10678),LN(Calculations!$B$3))),0)</f>
        <v>5.0381611883848279E-2</v>
      </c>
    </row>
    <row r="10679" spans="1:11" x14ac:dyDescent="0.35">
      <c r="A10679">
        <v>10676</v>
      </c>
      <c r="B10679" t="str">
        <f t="shared" si="166"/>
        <v>28-78.5</v>
      </c>
      <c r="C10679">
        <v>-78.525820747037997</v>
      </c>
      <c r="D10679">
        <v>28.024328479695999</v>
      </c>
      <c r="E10679">
        <f>ASIN(SQRT((SIN(RADIANS(PARAMETERS!$D$8-D10679)/2)*SIN(RADIANS(PARAMETERS!$D$8-D10679)/2))+(COS(RADIANS(D10679))*COS(RADIANS(PARAMETERS!$D$8))*SIN(RADIANS(PARAMETERS!$D$9-C10679)/2)*SIN(RADIANS(PARAMETERS!$D$9-C10679)/2))))*2*3958.756</f>
        <v>1437.5566784160205</v>
      </c>
      <c r="F10679">
        <v>179.8776550293</v>
      </c>
      <c r="G10679">
        <v>206.85940551758</v>
      </c>
      <c r="H10679">
        <v>248.83680725098</v>
      </c>
      <c r="I10679">
        <v>286.1633605957</v>
      </c>
      <c r="J10679">
        <v>329.08947753906</v>
      </c>
      <c r="K10679" s="6">
        <f>IFERROR(EXP(TREND(LN($F$1:$J$1),LN(F10679:J10679),LN(Calculations!$B$3))),0)</f>
        <v>4.9232628563865385E-2</v>
      </c>
    </row>
    <row r="10680" spans="1:11" x14ac:dyDescent="0.35">
      <c r="A10680">
        <v>10677</v>
      </c>
      <c r="B10680" t="str">
        <f t="shared" si="166"/>
        <v>28-79</v>
      </c>
      <c r="C10680">
        <v>-78.797142081939</v>
      </c>
      <c r="D10680">
        <v>28.024328479695999</v>
      </c>
      <c r="E10680">
        <f>ASIN(SQRT((SIN(RADIANS(PARAMETERS!$D$8-D10680)/2)*SIN(RADIANS(PARAMETERS!$D$8-D10680)/2))+(COS(RADIANS(D10680))*COS(RADIANS(PARAMETERS!$D$8))*SIN(RADIANS(PARAMETERS!$D$9-C10680)/2)*SIN(RADIANS(PARAMETERS!$D$9-C10680)/2))))*2*3958.756</f>
        <v>1451.3872815747245</v>
      </c>
      <c r="F10680">
        <v>178.63311767578</v>
      </c>
      <c r="G10680">
        <v>205.4115447998</v>
      </c>
      <c r="H10680">
        <v>246.99992370605</v>
      </c>
      <c r="I10680">
        <v>283.96896362305</v>
      </c>
      <c r="J10680">
        <v>326.47244262695</v>
      </c>
      <c r="K10680" s="6">
        <f>IFERROR(EXP(TREND(LN($F$1:$J$1),LN(F10680:J10680),LN(Calculations!$B$3))),0)</f>
        <v>4.7660258231589731E-2</v>
      </c>
    </row>
    <row r="10681" spans="1:11" x14ac:dyDescent="0.35">
      <c r="A10681">
        <v>10678</v>
      </c>
      <c r="B10681" t="str">
        <f t="shared" si="166"/>
        <v>28-79</v>
      </c>
      <c r="C10681">
        <v>-79.068463416840004</v>
      </c>
      <c r="D10681">
        <v>28.024328479695999</v>
      </c>
      <c r="E10681">
        <f>ASIN(SQRT((SIN(RADIANS(PARAMETERS!$D$8-D10681)/2)*SIN(RADIANS(PARAMETERS!$D$8-D10681)/2))+(COS(RADIANS(D10681))*COS(RADIANS(PARAMETERS!$D$8))*SIN(RADIANS(PARAMETERS!$D$9-C10681)/2)*SIN(RADIANS(PARAMETERS!$D$9-C10681)/2))))*2*3958.756</f>
        <v>1465.2916176229185</v>
      </c>
      <c r="F10681">
        <v>176.81178283691</v>
      </c>
      <c r="G10681">
        <v>203.59016418457</v>
      </c>
      <c r="H10681">
        <v>244.66535949707</v>
      </c>
      <c r="I10681">
        <v>281.16122436523</v>
      </c>
      <c r="J10681">
        <v>323.10403442383</v>
      </c>
      <c r="K10681" s="6">
        <f>IFERROR(EXP(TREND(LN($F$1:$J$1),LN(F10681:J10681),LN(Calculations!$B$3))),0)</f>
        <v>4.5485877977137858E-2</v>
      </c>
    </row>
    <row r="10682" spans="1:11" x14ac:dyDescent="0.35">
      <c r="A10682">
        <v>10679</v>
      </c>
      <c r="B10682" t="str">
        <f t="shared" si="166"/>
        <v>28-79.5</v>
      </c>
      <c r="C10682">
        <v>-79.339784751741007</v>
      </c>
      <c r="D10682">
        <v>28.024328479695999</v>
      </c>
      <c r="E10682">
        <f>ASIN(SQRT((SIN(RADIANS(PARAMETERS!$D$8-D10682)/2)*SIN(RADIANS(PARAMETERS!$D$8-D10682)/2))+(COS(RADIANS(D10682))*COS(RADIANS(PARAMETERS!$D$8))*SIN(RADIANS(PARAMETERS!$D$9-C10682)/2)*SIN(RADIANS(PARAMETERS!$D$9-C10682)/2))))*2*3958.756</f>
        <v>1479.2675626541661</v>
      </c>
      <c r="F10682">
        <v>174.64320373535</v>
      </c>
      <c r="G10682">
        <v>201.51791381836</v>
      </c>
      <c r="H10682">
        <v>241.98715209961</v>
      </c>
      <c r="I10682">
        <v>277.9225769043</v>
      </c>
      <c r="J10682">
        <v>319.19964599609</v>
      </c>
      <c r="K10682" s="6">
        <f>IFERROR(EXP(TREND(LN($F$1:$J$1),LN(F10682:J10682),LN(Calculations!$B$3))),0)</f>
        <v>4.3026984917222448E-2</v>
      </c>
    </row>
    <row r="10683" spans="1:11" x14ac:dyDescent="0.35">
      <c r="A10683">
        <v>10680</v>
      </c>
      <c r="B10683" t="str">
        <f t="shared" si="166"/>
        <v>28-79.5</v>
      </c>
      <c r="C10683">
        <v>-79.611106086641996</v>
      </c>
      <c r="D10683">
        <v>28.024328479695999</v>
      </c>
      <c r="E10683">
        <f>ASIN(SQRT((SIN(RADIANS(PARAMETERS!$D$8-D10683)/2)*SIN(RADIANS(PARAMETERS!$D$8-D10683)/2))+(COS(RADIANS(D10683))*COS(RADIANS(PARAMETERS!$D$8))*SIN(RADIANS(PARAMETERS!$D$9-C10683)/2)*SIN(RADIANS(PARAMETERS!$D$9-C10683)/2))))*2*3958.756</f>
        <v>1493.3130610510868</v>
      </c>
      <c r="F10683">
        <v>172.25451660156</v>
      </c>
      <c r="G10683">
        <v>199.31636047363</v>
      </c>
      <c r="H10683">
        <v>239.12612915039</v>
      </c>
      <c r="I10683">
        <v>274.45025634766</v>
      </c>
      <c r="J10683">
        <v>314.99984741211</v>
      </c>
      <c r="K10683" s="6">
        <f>IFERROR(EXP(TREND(LN($F$1:$J$1),LN(F10683:J10683),LN(Calculations!$B$3))),0)</f>
        <v>4.0459432813731759E-2</v>
      </c>
    </row>
    <row r="10684" spans="1:11" x14ac:dyDescent="0.35">
      <c r="A10684">
        <v>10681</v>
      </c>
      <c r="B10684" t="str">
        <f t="shared" si="166"/>
        <v>28-80</v>
      </c>
      <c r="C10684">
        <v>-79.882427421542999</v>
      </c>
      <c r="D10684">
        <v>28.024328479695999</v>
      </c>
      <c r="E10684">
        <f>ASIN(SQRT((SIN(RADIANS(PARAMETERS!$D$8-D10684)/2)*SIN(RADIANS(PARAMETERS!$D$8-D10684)/2))+(COS(RADIANS(D10684))*COS(RADIANS(PARAMETERS!$D$8))*SIN(RADIANS(PARAMETERS!$D$9-C10684)/2)*SIN(RADIANS(PARAMETERS!$D$9-C10684)/2))))*2*3958.756</f>
        <v>1507.4261232801275</v>
      </c>
      <c r="F10684">
        <v>169.7257232666</v>
      </c>
      <c r="G10684">
        <v>197.05683898926</v>
      </c>
      <c r="H10684">
        <v>236.19454956055</v>
      </c>
      <c r="I10684">
        <v>270.89614868164</v>
      </c>
      <c r="J10684">
        <v>310.70529174805</v>
      </c>
      <c r="K10684" s="6">
        <f>IFERROR(EXP(TREND(LN($F$1:$J$1),LN(F10684:J10684),LN(Calculations!$B$3))),0)</f>
        <v>3.7876940606194696E-2</v>
      </c>
    </row>
    <row r="10685" spans="1:11" x14ac:dyDescent="0.35">
      <c r="A10685">
        <v>10682</v>
      </c>
      <c r="B10685" t="str">
        <f t="shared" si="166"/>
        <v>28-80</v>
      </c>
      <c r="C10685">
        <v>-80.153748756444003</v>
      </c>
      <c r="D10685">
        <v>28.024328479695999</v>
      </c>
      <c r="E10685">
        <f>ASIN(SQRT((SIN(RADIANS(PARAMETERS!$D$8-D10685)/2)*SIN(RADIANS(PARAMETERS!$D$8-D10685)/2))+(COS(RADIANS(D10685))*COS(RADIANS(PARAMETERS!$D$8))*SIN(RADIANS(PARAMETERS!$D$9-C10685)/2)*SIN(RADIANS(PARAMETERS!$D$9-C10685)/2))))*2*3958.756</f>
        <v>1521.6048237358709</v>
      </c>
      <c r="F10685">
        <v>166.98481750488</v>
      </c>
      <c r="G10685">
        <v>194.65650939941</v>
      </c>
      <c r="H10685">
        <v>233.06243896484</v>
      </c>
      <c r="I10685">
        <v>267.08450317383</v>
      </c>
      <c r="J10685">
        <v>306.08383178711</v>
      </c>
      <c r="K10685" s="6">
        <f>IFERROR(EXP(TREND(LN($F$1:$J$1),LN(F10685:J10685),LN(Calculations!$B$3))),0)</f>
        <v>3.5242936453708691E-2</v>
      </c>
    </row>
    <row r="10686" spans="1:11" x14ac:dyDescent="0.35">
      <c r="A10686">
        <v>10683</v>
      </c>
      <c r="B10686" t="str">
        <f t="shared" si="166"/>
        <v>28-80.5</v>
      </c>
      <c r="C10686">
        <v>-80.425070091345006</v>
      </c>
      <c r="D10686">
        <v>28.024328479695999</v>
      </c>
      <c r="E10686">
        <f>ASIN(SQRT((SIN(RADIANS(PARAMETERS!$D$8-D10686)/2)*SIN(RADIANS(PARAMETERS!$D$8-D10686)/2))+(COS(RADIANS(D10686))*COS(RADIANS(PARAMETERS!$D$8))*SIN(RADIANS(PARAMETERS!$D$9-C10686)/2)*SIN(RADIANS(PARAMETERS!$D$9-C10686)/2))))*2*3958.756</f>
        <v>1535.8472986367044</v>
      </c>
      <c r="F10686">
        <v>164.03077697754</v>
      </c>
      <c r="G10686">
        <v>192.1254119873</v>
      </c>
      <c r="H10686">
        <v>229.74847412109</v>
      </c>
      <c r="I10686">
        <v>263.04266357422</v>
      </c>
      <c r="J10686">
        <v>301.17361450195</v>
      </c>
      <c r="K10686" s="6">
        <f>IFERROR(EXP(TREND(LN($F$1:$J$1),LN(F10686:J10686),LN(Calculations!$B$3))),0)</f>
        <v>3.2580688830319629E-2</v>
      </c>
    </row>
    <row r="10687" spans="1:11" x14ac:dyDescent="0.35">
      <c r="A10687">
        <v>10684</v>
      </c>
      <c r="B10687" t="str">
        <f t="shared" si="166"/>
        <v>28-80.5</v>
      </c>
      <c r="C10687">
        <v>-80.696391426245995</v>
      </c>
      <c r="D10687">
        <v>28.024328479695999</v>
      </c>
      <c r="E10687">
        <f>ASIN(SQRT((SIN(RADIANS(PARAMETERS!$D$8-D10687)/2)*SIN(RADIANS(PARAMETERS!$D$8-D10687)/2))+(COS(RADIANS(D10687))*COS(RADIANS(PARAMETERS!$D$8))*SIN(RADIANS(PARAMETERS!$D$9-C10687)/2)*SIN(RADIANS(PARAMETERS!$D$9-C10687)/2))))*2*3958.756</f>
        <v>1550.1517439731963</v>
      </c>
      <c r="F10687">
        <v>160.91876220703</v>
      </c>
      <c r="G10687">
        <v>189.44639587402</v>
      </c>
      <c r="H10687">
        <v>226.3493347168</v>
      </c>
      <c r="I10687">
        <v>258.90655517578</v>
      </c>
      <c r="J10687">
        <v>296.15921020508</v>
      </c>
      <c r="K10687" s="6">
        <f>IFERROR(EXP(TREND(LN($F$1:$J$1),LN(F10687:J10687),LN(Calculations!$B$3))),0)</f>
        <v>2.9929435434757724E-2</v>
      </c>
    </row>
    <row r="10688" spans="1:11" x14ac:dyDescent="0.35">
      <c r="A10688">
        <v>10685</v>
      </c>
      <c r="B10688" t="str">
        <f t="shared" si="166"/>
        <v>28-81</v>
      </c>
      <c r="C10688">
        <v>-80.967712761146998</v>
      </c>
      <c r="D10688">
        <v>28.024328479695999</v>
      </c>
      <c r="E10688">
        <f>ASIN(SQRT((SIN(RADIANS(PARAMETERS!$D$8-D10688)/2)*SIN(RADIANS(PARAMETERS!$D$8-D10688)/2))+(COS(RADIANS(D10688))*COS(RADIANS(PARAMETERS!$D$8))*SIN(RADIANS(PARAMETERS!$D$9-C10688)/2)*SIN(RADIANS(PARAMETERS!$D$9-C10688)/2))))*2*3958.756</f>
        <v>1564.5164135101629</v>
      </c>
      <c r="F10688">
        <v>158.2427520752</v>
      </c>
      <c r="G10688">
        <v>187.13269042969</v>
      </c>
      <c r="H10688">
        <v>223.37506103516</v>
      </c>
      <c r="I10688">
        <v>255.28393554688</v>
      </c>
      <c r="J10688">
        <v>291.7626953125</v>
      </c>
      <c r="K10688" s="6">
        <f>IFERROR(EXP(TREND(LN($F$1:$J$1),LN(F10688:J10688),LN(Calculations!$B$3))),0)</f>
        <v>2.77971775488817E-2</v>
      </c>
    </row>
    <row r="10689" spans="1:11" x14ac:dyDescent="0.35">
      <c r="A10689">
        <v>10686</v>
      </c>
      <c r="B10689" t="str">
        <f t="shared" si="166"/>
        <v>28-81</v>
      </c>
      <c r="C10689">
        <v>-81.239034096048002</v>
      </c>
      <c r="D10689">
        <v>28.024328479695999</v>
      </c>
      <c r="E10689">
        <f>ASIN(SQRT((SIN(RADIANS(PARAMETERS!$D$8-D10689)/2)*SIN(RADIANS(PARAMETERS!$D$8-D10689)/2))+(COS(RADIANS(D10689))*COS(RADIANS(PARAMETERS!$D$8))*SIN(RADIANS(PARAMETERS!$D$9-C10689)/2)*SIN(RADIANS(PARAMETERS!$D$9-C10689)/2))))*2*3958.756</f>
        <v>1578.9396168430528</v>
      </c>
      <c r="F10689">
        <v>156.33294677734</v>
      </c>
      <c r="G10689">
        <v>185.42433166504</v>
      </c>
      <c r="H10689">
        <v>221.18521118164</v>
      </c>
      <c r="I10689">
        <v>252.63697814941</v>
      </c>
      <c r="J10689">
        <v>288.57144165039</v>
      </c>
      <c r="K10689" s="6">
        <f>IFERROR(EXP(TREND(LN($F$1:$J$1),LN(F10689:J10689),LN(Calculations!$B$3))),0)</f>
        <v>2.633656714366189E-2</v>
      </c>
    </row>
    <row r="10690" spans="1:11" x14ac:dyDescent="0.35">
      <c r="A10690">
        <v>10687</v>
      </c>
      <c r="B10690" t="str">
        <f t="shared" si="166"/>
        <v>28-81.5</v>
      </c>
      <c r="C10690">
        <v>-81.510355430949005</v>
      </c>
      <c r="D10690">
        <v>28.024328479695999</v>
      </c>
      <c r="E10690">
        <f>ASIN(SQRT((SIN(RADIANS(PARAMETERS!$D$8-D10690)/2)*SIN(RADIANS(PARAMETERS!$D$8-D10690)/2))+(COS(RADIANS(D10690))*COS(RADIANS(PARAMETERS!$D$8))*SIN(RADIANS(PARAMETERS!$D$9-C10690)/2)*SIN(RADIANS(PARAMETERS!$D$9-C10690)/2))))*2*3958.756</f>
        <v>1593.4197175089889</v>
      </c>
      <c r="F10690">
        <v>155.21740722656</v>
      </c>
      <c r="G10690">
        <v>184.3966217041</v>
      </c>
      <c r="H10690">
        <v>219.92944335938</v>
      </c>
      <c r="I10690">
        <v>251.17601013184</v>
      </c>
      <c r="J10690">
        <v>286.87203979492</v>
      </c>
      <c r="K10690" s="6">
        <f>IFERROR(EXP(TREND(LN($F$1:$J$1),LN(F10690:J10690),LN(Calculations!$B$3))),0)</f>
        <v>2.5488533561637629E-2</v>
      </c>
    </row>
    <row r="10691" spans="1:11" x14ac:dyDescent="0.35">
      <c r="A10691">
        <v>10688</v>
      </c>
      <c r="B10691" t="str">
        <f t="shared" si="166"/>
        <v>28-82</v>
      </c>
      <c r="C10691">
        <v>-81.781676765849994</v>
      </c>
      <c r="D10691">
        <v>28.024328479695999</v>
      </c>
      <c r="E10691">
        <f>ASIN(SQRT((SIN(RADIANS(PARAMETERS!$D$8-D10691)/2)*SIN(RADIANS(PARAMETERS!$D$8-D10691)/2))+(COS(RADIANS(D10691))*COS(RADIANS(PARAMETERS!$D$8))*SIN(RADIANS(PARAMETERS!$D$9-C10691)/2)*SIN(RADIANS(PARAMETERS!$D$9-C10691)/2))))*2*3958.756</f>
        <v>1607.9551311525365</v>
      </c>
      <c r="F10691">
        <v>154.3129119873</v>
      </c>
      <c r="G10691">
        <v>183.57507324219</v>
      </c>
      <c r="H10691">
        <v>218.95307922363</v>
      </c>
      <c r="I10691">
        <v>250.0636138916</v>
      </c>
      <c r="J10691">
        <v>285.60488891602</v>
      </c>
      <c r="K10691" s="6">
        <f>IFERROR(EXP(TREND(LN($F$1:$J$1),LN(F10691:J10691),LN(Calculations!$B$3))),0)</f>
        <v>2.4813852381297873E-2</v>
      </c>
    </row>
    <row r="10692" spans="1:11" x14ac:dyDescent="0.35">
      <c r="A10692">
        <v>10689</v>
      </c>
      <c r="B10692" t="str">
        <f t="shared" si="166"/>
        <v>28-82</v>
      </c>
      <c r="C10692">
        <v>-82.052998100750997</v>
      </c>
      <c r="D10692">
        <v>28.024328479695999</v>
      </c>
      <c r="E10692">
        <f>ASIN(SQRT((SIN(RADIANS(PARAMETERS!$D$8-D10692)/2)*SIN(RADIANS(PARAMETERS!$D$8-D10692)/2))+(COS(RADIANS(D10692))*COS(RADIANS(PARAMETERS!$D$8))*SIN(RADIANS(PARAMETERS!$D$9-C10692)/2)*SIN(RADIANS(PARAMETERS!$D$9-C10692)/2))))*2*3958.756</f>
        <v>1622.5443237460288</v>
      </c>
      <c r="F10692">
        <v>153.71913146973</v>
      </c>
      <c r="G10692">
        <v>183.12399291992</v>
      </c>
      <c r="H10692">
        <v>218.49670410156</v>
      </c>
      <c r="I10692">
        <v>249.6138458252</v>
      </c>
      <c r="J10692">
        <v>285.17398071289</v>
      </c>
      <c r="K10692" s="6">
        <f>IFERROR(EXP(TREND(LN($F$1:$J$1),LN(F10692:J10692),LN(Calculations!$B$3))),0)</f>
        <v>2.437802825542177E-2</v>
      </c>
    </row>
    <row r="10693" spans="1:11" x14ac:dyDescent="0.35">
      <c r="A10693">
        <v>10690</v>
      </c>
      <c r="B10693" t="str">
        <f t="shared" ref="B10693:B10756" si="167">MROUND(D10693,1)&amp;MROUND(C10693,-0.5)</f>
        <v>28-82.5</v>
      </c>
      <c r="C10693">
        <v>-82.324319435652001</v>
      </c>
      <c r="D10693">
        <v>28.024328479695999</v>
      </c>
      <c r="E10693">
        <f>ASIN(SQRT((SIN(RADIANS(PARAMETERS!$D$8-D10693)/2)*SIN(RADIANS(PARAMETERS!$D$8-D10693)/2))+(COS(RADIANS(D10693))*COS(RADIANS(PARAMETERS!$D$8))*SIN(RADIANS(PARAMETERS!$D$9-C10693)/2)*SIN(RADIANS(PARAMETERS!$D$9-C10693)/2))))*2*3958.756</f>
        <v>1637.1858098640951</v>
      </c>
      <c r="F10693">
        <v>153.65476989746</v>
      </c>
      <c r="G10693">
        <v>183.27093505859</v>
      </c>
      <c r="H10693">
        <v>218.88691711426</v>
      </c>
      <c r="I10693">
        <v>250.24781799316</v>
      </c>
      <c r="J10693">
        <v>286.11560058594</v>
      </c>
      <c r="K10693" s="6">
        <f>IFERROR(EXP(TREND(LN($F$1:$J$1),LN(F10693:J10693),LN(Calculations!$B$3))),0)</f>
        <v>2.4320176466653496E-2</v>
      </c>
    </row>
    <row r="10694" spans="1:11" x14ac:dyDescent="0.35">
      <c r="A10694">
        <v>10691</v>
      </c>
      <c r="B10694" t="str">
        <f t="shared" si="167"/>
        <v>28-82.5</v>
      </c>
      <c r="C10694">
        <v>-82.595640770553004</v>
      </c>
      <c r="D10694">
        <v>28.024328479695999</v>
      </c>
      <c r="E10694">
        <f>ASIN(SQRT((SIN(RADIANS(PARAMETERS!$D$8-D10694)/2)*SIN(RADIANS(PARAMETERS!$D$8-D10694)/2))+(COS(RADIANS(D10694))*COS(RADIANS(PARAMETERS!$D$8))*SIN(RADIANS(PARAMETERS!$D$9-C10694)/2)*SIN(RADIANS(PARAMETERS!$D$9-C10694)/2))))*2*3958.756</f>
        <v>1651.8781510118624</v>
      </c>
      <c r="F10694">
        <v>154.21141052246</v>
      </c>
      <c r="G10694">
        <v>183.85375976563</v>
      </c>
      <c r="H10694">
        <v>219.86447143555</v>
      </c>
      <c r="I10694">
        <v>251.61096191406</v>
      </c>
      <c r="J10694">
        <v>287.95651245117</v>
      </c>
      <c r="K10694" s="6">
        <f>IFERROR(EXP(TREND(LN($F$1:$J$1),LN(F10694:J10694),LN(Calculations!$B$3))),0)</f>
        <v>2.4666921639265423E-2</v>
      </c>
    </row>
    <row r="10695" spans="1:11" x14ac:dyDescent="0.35">
      <c r="A10695">
        <v>10692</v>
      </c>
      <c r="B10695" t="str">
        <f t="shared" si="167"/>
        <v>28-83</v>
      </c>
      <c r="C10695">
        <v>-82.866962105453993</v>
      </c>
      <c r="D10695">
        <v>28.024328479695999</v>
      </c>
      <c r="E10695">
        <f>ASIN(SQRT((SIN(RADIANS(PARAMETERS!$D$8-D10695)/2)*SIN(RADIANS(PARAMETERS!$D$8-D10695)/2))+(COS(RADIANS(D10695))*COS(RADIANS(PARAMETERS!$D$8))*SIN(RADIANS(PARAMETERS!$D$9-C10695)/2)*SIN(RADIANS(PARAMETERS!$D$9-C10695)/2))))*2*3958.756</f>
        <v>1666.6199540061423</v>
      </c>
      <c r="F10695">
        <v>155.13575744629</v>
      </c>
      <c r="G10695">
        <v>184.72068786621</v>
      </c>
      <c r="H10695">
        <v>221.23400878906</v>
      </c>
      <c r="I10695">
        <v>253.46807861328</v>
      </c>
      <c r="J10695">
        <v>290.41473388672</v>
      </c>
      <c r="K10695" s="6">
        <f>IFERROR(EXP(TREND(LN($F$1:$J$1),LN(F10695:J10695),LN(Calculations!$B$3))),0)</f>
        <v>2.5258781302742783E-2</v>
      </c>
    </row>
    <row r="10696" spans="1:11" x14ac:dyDescent="0.35">
      <c r="A10696">
        <v>10693</v>
      </c>
      <c r="B10696" t="str">
        <f t="shared" si="167"/>
        <v>28-83</v>
      </c>
      <c r="C10696">
        <v>-83.138283440354996</v>
      </c>
      <c r="D10696">
        <v>28.024328479695999</v>
      </c>
      <c r="E10696">
        <f>ASIN(SQRT((SIN(RADIANS(PARAMETERS!$D$8-D10696)/2)*SIN(RADIANS(PARAMETERS!$D$8-D10696)/2))+(COS(RADIANS(D10696))*COS(RADIANS(PARAMETERS!$D$8))*SIN(RADIANS(PARAMETERS!$D$9-C10696)/2)*SIN(RADIANS(PARAMETERS!$D$9-C10696)/2))))*2*3958.756</f>
        <v>1681.4098694088073</v>
      </c>
      <c r="F10696">
        <v>156.34803771973</v>
      </c>
      <c r="G10696">
        <v>185.80635070801</v>
      </c>
      <c r="H10696">
        <v>222.92265319824</v>
      </c>
      <c r="I10696">
        <v>255.74105834961</v>
      </c>
      <c r="J10696">
        <v>293.40753173828</v>
      </c>
      <c r="K10696" s="6">
        <f>IFERROR(EXP(TREND(LN($F$1:$J$1),LN(F10696:J10696),LN(Calculations!$B$3))),0)</f>
        <v>2.6045270314658024E-2</v>
      </c>
    </row>
    <row r="10697" spans="1:11" x14ac:dyDescent="0.35">
      <c r="A10697">
        <v>10694</v>
      </c>
      <c r="B10697" t="str">
        <f t="shared" si="167"/>
        <v>28-83.5</v>
      </c>
      <c r="C10697">
        <v>-83.409604775255005</v>
      </c>
      <c r="D10697">
        <v>28.024328479695999</v>
      </c>
      <c r="E10697">
        <f>ASIN(SQRT((SIN(RADIANS(PARAMETERS!$D$8-D10697)/2)*SIN(RADIANS(PARAMETERS!$D$8-D10697)/2))+(COS(RADIANS(D10697))*COS(RADIANS(PARAMETERS!$D$8))*SIN(RADIANS(PARAMETERS!$D$9-C10697)/2)*SIN(RADIANS(PARAMETERS!$D$9-C10697)/2))))*2*3958.756</f>
        <v>1696.2465900113821</v>
      </c>
      <c r="F10697">
        <v>157.75917053223</v>
      </c>
      <c r="G10697">
        <v>187.0059967041</v>
      </c>
      <c r="H10697">
        <v>224.72727966309</v>
      </c>
      <c r="I10697">
        <v>258.12875366211</v>
      </c>
      <c r="J10697">
        <v>296.51049804688</v>
      </c>
      <c r="K10697" s="6">
        <f>IFERROR(EXP(TREND(LN($F$1:$J$1),LN(F10697:J10697),LN(Calculations!$B$3))),0)</f>
        <v>2.6987077985086091E-2</v>
      </c>
    </row>
    <row r="10698" spans="1:11" x14ac:dyDescent="0.35">
      <c r="A10698">
        <v>10695</v>
      </c>
      <c r="B10698" t="str">
        <f t="shared" si="167"/>
        <v>28-83.5</v>
      </c>
      <c r="C10698">
        <v>-83.680926110155994</v>
      </c>
      <c r="D10698">
        <v>28.024328479695999</v>
      </c>
      <c r="E10698">
        <f>ASIN(SQRT((SIN(RADIANS(PARAMETERS!$D$8-D10698)/2)*SIN(RADIANS(PARAMETERS!$D$8-D10698)/2))+(COS(RADIANS(D10698))*COS(RADIANS(PARAMETERS!$D$8))*SIN(RADIANS(PARAMETERS!$D$9-C10698)/2)*SIN(RADIANS(PARAMETERS!$D$9-C10698)/2))))*2*3958.756</f>
        <v>1711.1288493701927</v>
      </c>
      <c r="F10698">
        <v>159.43998718262</v>
      </c>
      <c r="G10698">
        <v>188.38932800293</v>
      </c>
      <c r="H10698">
        <v>226.75584411621</v>
      </c>
      <c r="I10698">
        <v>260.77618408203</v>
      </c>
      <c r="J10698">
        <v>299.91445922852</v>
      </c>
      <c r="K10698" s="6">
        <f>IFERROR(EXP(TREND(LN($F$1:$J$1),LN(F10698:J10698),LN(Calculations!$B$3))),0)</f>
        <v>2.8145843067875955E-2</v>
      </c>
    </row>
    <row r="10699" spans="1:11" x14ac:dyDescent="0.35">
      <c r="A10699">
        <v>10696</v>
      </c>
      <c r="B10699" t="str">
        <f t="shared" si="167"/>
        <v>28-84</v>
      </c>
      <c r="C10699">
        <v>-83.952247445056997</v>
      </c>
      <c r="D10699">
        <v>28.024328479695999</v>
      </c>
      <c r="E10699">
        <f>ASIN(SQRT((SIN(RADIANS(PARAMETERS!$D$8-D10699)/2)*SIN(RADIANS(PARAMETERS!$D$8-D10699)/2))+(COS(RADIANS(D10699))*COS(RADIANS(PARAMETERS!$D$8))*SIN(RADIANS(PARAMETERS!$D$9-C10699)/2)*SIN(RADIANS(PARAMETERS!$D$9-C10699)/2))))*2*3958.756</f>
        <v>1726.0554203901784</v>
      </c>
      <c r="F10699">
        <v>161.43601989746</v>
      </c>
      <c r="G10699">
        <v>190.00103759766</v>
      </c>
      <c r="H10699">
        <v>229.07867431641</v>
      </c>
      <c r="I10699">
        <v>263.77890014648</v>
      </c>
      <c r="J10699">
        <v>303.74609375</v>
      </c>
      <c r="K10699" s="6">
        <f>IFERROR(EXP(TREND(LN($F$1:$J$1),LN(F10699:J10699),LN(Calculations!$B$3))),0)</f>
        <v>2.957272014602462E-2</v>
      </c>
    </row>
    <row r="10700" spans="1:11" x14ac:dyDescent="0.35">
      <c r="A10700">
        <v>10697</v>
      </c>
      <c r="B10700" t="str">
        <f t="shared" si="167"/>
        <v>28-84</v>
      </c>
      <c r="C10700">
        <v>-84.223568779958001</v>
      </c>
      <c r="D10700">
        <v>28.024328479695999</v>
      </c>
      <c r="E10700">
        <f>ASIN(SQRT((SIN(RADIANS(PARAMETERS!$D$8-D10700)/2)*SIN(RADIANS(PARAMETERS!$D$8-D10700)/2))+(COS(RADIANS(D10700))*COS(RADIANS(PARAMETERS!$D$8))*SIN(RADIANS(PARAMETERS!$D$9-C10700)/2)*SIN(RADIANS(PARAMETERS!$D$9-C10700)/2))))*2*3958.756</f>
        <v>1741.0251139573272</v>
      </c>
      <c r="F10700">
        <v>163.66928100586</v>
      </c>
      <c r="G10700">
        <v>191.83354187012</v>
      </c>
      <c r="H10700">
        <v>231.55291748047</v>
      </c>
      <c r="I10700">
        <v>266.93313598633</v>
      </c>
      <c r="J10700">
        <v>307.72595214844</v>
      </c>
      <c r="K10700" s="6">
        <f>IFERROR(EXP(TREND(LN($F$1:$J$1),LN(F10700:J10700),LN(Calculations!$B$3))),0)</f>
        <v>3.1271685458963978E-2</v>
      </c>
    </row>
    <row r="10701" spans="1:11" x14ac:dyDescent="0.35">
      <c r="A10701">
        <v>10698</v>
      </c>
      <c r="B10701" t="str">
        <f t="shared" si="167"/>
        <v>28-84.5</v>
      </c>
      <c r="C10701">
        <v>-84.494890114859004</v>
      </c>
      <c r="D10701">
        <v>28.024328479695999</v>
      </c>
      <c r="E10701">
        <f>ASIN(SQRT((SIN(RADIANS(PARAMETERS!$D$8-D10701)/2)*SIN(RADIANS(PARAMETERS!$D$8-D10701)/2))+(COS(RADIANS(D10701))*COS(RADIANS(PARAMETERS!$D$8))*SIN(RADIANS(PARAMETERS!$D$9-C10701)/2)*SIN(RADIANS(PARAMETERS!$D$9-C10701)/2))))*2*3958.756</f>
        <v>1756.0367776177593</v>
      </c>
      <c r="F10701">
        <v>165.54951477051</v>
      </c>
      <c r="G10701">
        <v>193.37181091309</v>
      </c>
      <c r="H10701">
        <v>233.66793823242</v>
      </c>
      <c r="I10701">
        <v>269.63214111328</v>
      </c>
      <c r="J10701">
        <v>311.13507080078</v>
      </c>
      <c r="K10701" s="6">
        <f>IFERROR(EXP(TREND(LN($F$1:$J$1),LN(F10701:J10701),LN(Calculations!$B$3))),0)</f>
        <v>3.2746564715312544E-2</v>
      </c>
    </row>
    <row r="10702" spans="1:11" x14ac:dyDescent="0.35">
      <c r="A10702">
        <v>10699</v>
      </c>
      <c r="B10702" t="str">
        <f t="shared" si="167"/>
        <v>28-85</v>
      </c>
      <c r="C10702">
        <v>-84.766211449759993</v>
      </c>
      <c r="D10702">
        <v>28.024328479695999</v>
      </c>
      <c r="E10702">
        <f>ASIN(SQRT((SIN(RADIANS(PARAMETERS!$D$8-D10702)/2)*SIN(RADIANS(PARAMETERS!$D$8-D10702)/2))+(COS(RADIANS(D10702))*COS(RADIANS(PARAMETERS!$D$8))*SIN(RADIANS(PARAMETERS!$D$9-C10702)/2)*SIN(RADIANS(PARAMETERS!$D$9-C10702)/2))))*2*3958.756</f>
        <v>1771.0892943025672</v>
      </c>
      <c r="F10702">
        <v>166.81228637695</v>
      </c>
      <c r="G10702">
        <v>194.46765136719</v>
      </c>
      <c r="H10702">
        <v>235.21667480469</v>
      </c>
      <c r="I10702">
        <v>271.62579345703</v>
      </c>
      <c r="J10702">
        <v>313.67236328125</v>
      </c>
      <c r="K10702" s="6">
        <f>IFERROR(EXP(TREND(LN($F$1:$J$1),LN(F10702:J10702),LN(Calculations!$B$3))),0)</f>
        <v>3.3754976228010769E-2</v>
      </c>
    </row>
    <row r="10703" spans="1:11" x14ac:dyDescent="0.35">
      <c r="A10703">
        <v>10700</v>
      </c>
      <c r="B10703" t="str">
        <f t="shared" si="167"/>
        <v>28-85</v>
      </c>
      <c r="C10703">
        <v>-85.037532784660996</v>
      </c>
      <c r="D10703">
        <v>28.024328479695999</v>
      </c>
      <c r="E10703">
        <f>ASIN(SQRT((SIN(RADIANS(PARAMETERS!$D$8-D10703)/2)*SIN(RADIANS(PARAMETERS!$D$8-D10703)/2))+(COS(RADIANS(D10703))*COS(RADIANS(PARAMETERS!$D$8))*SIN(RADIANS(PARAMETERS!$D$9-C10703)/2)*SIN(RADIANS(PARAMETERS!$D$9-C10703)/2))))*2*3958.756</f>
        <v>1786.1815810971402</v>
      </c>
      <c r="F10703">
        <v>167.37484741211</v>
      </c>
      <c r="G10703">
        <v>194.99131774902</v>
      </c>
      <c r="H10703">
        <v>235.96743774414</v>
      </c>
      <c r="I10703">
        <v>272.59487915039</v>
      </c>
      <c r="J10703">
        <v>314.9089050293</v>
      </c>
      <c r="K10703" s="6">
        <f>IFERROR(EXP(TREND(LN($F$1:$J$1),LN(F10703:J10703),LN(Calculations!$B$3))),0)</f>
        <v>3.421029540297111E-2</v>
      </c>
    </row>
    <row r="10704" spans="1:11" x14ac:dyDescent="0.35">
      <c r="A10704">
        <v>10701</v>
      </c>
      <c r="B10704" t="str">
        <f t="shared" si="167"/>
        <v>28-85.5</v>
      </c>
      <c r="C10704">
        <v>-85.308854119562</v>
      </c>
      <c r="D10704">
        <v>28.024328479695999</v>
      </c>
      <c r="E10704">
        <f>ASIN(SQRT((SIN(RADIANS(PARAMETERS!$D$8-D10704)/2)*SIN(RADIANS(PARAMETERS!$D$8-D10704)/2))+(COS(RADIANS(D10704))*COS(RADIANS(PARAMETERS!$D$8))*SIN(RADIANS(PARAMETERS!$D$9-C10704)/2)*SIN(RADIANS(PARAMETERS!$D$9-C10704)/2))))*2*3958.756</f>
        <v>1801.312588053715</v>
      </c>
      <c r="F10704">
        <v>167.82650756836</v>
      </c>
      <c r="G10704">
        <v>195.41394042969</v>
      </c>
      <c r="H10704">
        <v>236.56736755371</v>
      </c>
      <c r="I10704">
        <v>273.36502075195</v>
      </c>
      <c r="J10704">
        <v>315.8874206543</v>
      </c>
      <c r="K10704" s="6">
        <f>IFERROR(EXP(TREND(LN($F$1:$J$1),LN(F10704:J10704),LN(Calculations!$B$3))),0)</f>
        <v>3.4581706650337739E-2</v>
      </c>
    </row>
    <row r="10705" spans="1:11" x14ac:dyDescent="0.35">
      <c r="A10705">
        <v>10702</v>
      </c>
      <c r="B10705" t="str">
        <f t="shared" si="167"/>
        <v>28-85.5</v>
      </c>
      <c r="C10705">
        <v>-85.580175454463003</v>
      </c>
      <c r="D10705">
        <v>28.024328479695999</v>
      </c>
      <c r="E10705">
        <f>ASIN(SQRT((SIN(RADIANS(PARAMETERS!$D$8-D10705)/2)*SIN(RADIANS(PARAMETERS!$D$8-D10705)/2))+(COS(RADIANS(D10705))*COS(RADIANS(PARAMETERS!$D$8))*SIN(RADIANS(PARAMETERS!$D$9-C10705)/2)*SIN(RADIANS(PARAMETERS!$D$9-C10705)/2))))*2*3958.756</f>
        <v>1816.48129704591</v>
      </c>
      <c r="F10705">
        <v>168.29676818848</v>
      </c>
      <c r="G10705">
        <v>195.8666229248</v>
      </c>
      <c r="H10705">
        <v>237.19500732422</v>
      </c>
      <c r="I10705">
        <v>274.15979003906</v>
      </c>
      <c r="J10705">
        <v>316.88607788086</v>
      </c>
      <c r="K10705" s="6">
        <f>IFERROR(EXP(TREND(LN($F$1:$J$1),LN(F10705:J10705),LN(Calculations!$B$3))),0)</f>
        <v>3.4980272627733421E-2</v>
      </c>
    </row>
    <row r="10706" spans="1:11" x14ac:dyDescent="0.35">
      <c r="A10706">
        <v>10703</v>
      </c>
      <c r="B10706" t="str">
        <f t="shared" si="167"/>
        <v>28-86</v>
      </c>
      <c r="C10706">
        <v>-85.851496789364006</v>
      </c>
      <c r="D10706">
        <v>28.024328479695999</v>
      </c>
      <c r="E10706">
        <f>ASIN(SQRT((SIN(RADIANS(PARAMETERS!$D$8-D10706)/2)*SIN(RADIANS(PARAMETERS!$D$8-D10706)/2))+(COS(RADIANS(D10706))*COS(RADIANS(PARAMETERS!$D$8))*SIN(RADIANS(PARAMETERS!$D$9-C10706)/2)*SIN(RADIANS(PARAMETERS!$D$9-C10706)/2))))*2*3958.756</f>
        <v>1831.6867206639861</v>
      </c>
      <c r="F10706">
        <v>168.67755126953</v>
      </c>
      <c r="G10706">
        <v>196.20674133301</v>
      </c>
      <c r="H10706">
        <v>237.60546875</v>
      </c>
      <c r="I10706">
        <v>274.63305664063</v>
      </c>
      <c r="J10706">
        <v>317.43179321289</v>
      </c>
      <c r="K10706" s="6">
        <f>IFERROR(EXP(TREND(LN($F$1:$J$1),LN(F10706:J10706),LN(Calculations!$B$3))),0)</f>
        <v>3.5336787905549047E-2</v>
      </c>
    </row>
    <row r="10707" spans="1:11" x14ac:dyDescent="0.35">
      <c r="A10707">
        <v>10704</v>
      </c>
      <c r="B10707" t="str">
        <f t="shared" si="167"/>
        <v>28-86</v>
      </c>
      <c r="C10707">
        <v>-86.122818124264995</v>
      </c>
      <c r="D10707">
        <v>28.024328479695999</v>
      </c>
      <c r="E10707">
        <f>ASIN(SQRT((SIN(RADIANS(PARAMETERS!$D$8-D10707)/2)*SIN(RADIANS(PARAMETERS!$D$8-D10707)/2))+(COS(RADIANS(D10707))*COS(RADIANS(PARAMETERS!$D$8))*SIN(RADIANS(PARAMETERS!$D$9-C10707)/2)*SIN(RADIANS(PARAMETERS!$D$9-C10707)/2))))*2*3958.756</f>
        <v>1846.927901149576</v>
      </c>
      <c r="F10707">
        <v>169.12670898438</v>
      </c>
      <c r="G10707">
        <v>196.59031677246</v>
      </c>
      <c r="H10707">
        <v>238.03273010254</v>
      </c>
      <c r="I10707">
        <v>275.09442138672</v>
      </c>
      <c r="J10707">
        <v>317.92764282227</v>
      </c>
      <c r="K10707" s="6">
        <f>IFERROR(EXP(TREND(LN($F$1:$J$1),LN(F10707:J10707),LN(Calculations!$B$3))),0)</f>
        <v>3.5778618734920352E-2</v>
      </c>
    </row>
    <row r="10708" spans="1:11" x14ac:dyDescent="0.35">
      <c r="A10708">
        <v>10705</v>
      </c>
      <c r="B10708" t="str">
        <f t="shared" si="167"/>
        <v>28-86.5</v>
      </c>
      <c r="C10708">
        <v>-86.394139459165999</v>
      </c>
      <c r="D10708">
        <v>28.024328479695999</v>
      </c>
      <c r="E10708">
        <f>ASIN(SQRT((SIN(RADIANS(PARAMETERS!$D$8-D10708)/2)*SIN(RADIANS(PARAMETERS!$D$8-D10708)/2))+(COS(RADIANS(D10708))*COS(RADIANS(PARAMETERS!$D$8))*SIN(RADIANS(PARAMETERS!$D$9-C10708)/2)*SIN(RADIANS(PARAMETERS!$D$9-C10708)/2))))*2*3958.756</f>
        <v>1862.2039093686492</v>
      </c>
      <c r="F10708">
        <v>169.66679382324</v>
      </c>
      <c r="G10708">
        <v>197.03996276855</v>
      </c>
      <c r="H10708">
        <v>238.50445556641</v>
      </c>
      <c r="I10708">
        <v>275.57626342773</v>
      </c>
      <c r="J10708">
        <v>318.41152954102</v>
      </c>
      <c r="K10708" s="6">
        <f>IFERROR(EXP(TREND(LN($F$1:$J$1),LN(F10708:J10708),LN(Calculations!$B$3))),0)</f>
        <v>3.6331828896807465E-2</v>
      </c>
    </row>
    <row r="10709" spans="1:11" x14ac:dyDescent="0.35">
      <c r="A10709">
        <v>10706</v>
      </c>
      <c r="B10709" t="str">
        <f t="shared" si="167"/>
        <v>28-86.5</v>
      </c>
      <c r="C10709">
        <v>-86.665460794067002</v>
      </c>
      <c r="D10709">
        <v>28.024328479695999</v>
      </c>
      <c r="E10709">
        <f>ASIN(SQRT((SIN(RADIANS(PARAMETERS!$D$8-D10709)/2)*SIN(RADIANS(PARAMETERS!$D$8-D10709)/2))+(COS(RADIANS(D10709))*COS(RADIANS(PARAMETERS!$D$8))*SIN(RADIANS(PARAMETERS!$D$9-C10709)/2)*SIN(RADIANS(PARAMETERS!$D$9-C10709)/2))))*2*3958.756</f>
        <v>1877.5138438214685</v>
      </c>
      <c r="F10709">
        <v>170.1824798584</v>
      </c>
      <c r="G10709">
        <v>197.43367004395</v>
      </c>
      <c r="H10709">
        <v>238.85615539551</v>
      </c>
      <c r="I10709">
        <v>275.87371826172</v>
      </c>
      <c r="J10709">
        <v>318.62957763672</v>
      </c>
      <c r="K10709" s="6">
        <f>IFERROR(EXP(TREND(LN($F$1:$J$1),LN(F10709:J10709),LN(Calculations!$B$3))),0)</f>
        <v>3.6896106265006813E-2</v>
      </c>
    </row>
    <row r="10710" spans="1:11" x14ac:dyDescent="0.35">
      <c r="A10710">
        <v>10707</v>
      </c>
      <c r="B10710" t="str">
        <f t="shared" si="167"/>
        <v>28-87</v>
      </c>
      <c r="C10710">
        <v>-86.936782128968005</v>
      </c>
      <c r="D10710">
        <v>28.024328479695999</v>
      </c>
      <c r="E10710">
        <f>ASIN(SQRT((SIN(RADIANS(PARAMETERS!$D$8-D10710)/2)*SIN(RADIANS(PARAMETERS!$D$8-D10710)/2))+(COS(RADIANS(D10710))*COS(RADIANS(PARAMETERS!$D$8))*SIN(RADIANS(PARAMETERS!$D$9-C10710)/2)*SIN(RADIANS(PARAMETERS!$D$9-C10710)/2))))*2*3958.756</f>
        <v>1892.8568296883379</v>
      </c>
      <c r="F10710">
        <v>170.73905944824</v>
      </c>
      <c r="G10710">
        <v>197.87741088867</v>
      </c>
      <c r="H10710">
        <v>239.2826385498</v>
      </c>
      <c r="I10710">
        <v>276.27014160156</v>
      </c>
      <c r="J10710">
        <v>318.97665405273</v>
      </c>
      <c r="K10710" s="6">
        <f>IFERROR(EXP(TREND(LN($F$1:$J$1),LN(F10710:J10710),LN(Calculations!$B$3))),0)</f>
        <v>3.750581235985332E-2</v>
      </c>
    </row>
    <row r="10711" spans="1:11" x14ac:dyDescent="0.35">
      <c r="A10711">
        <v>10708</v>
      </c>
      <c r="B10711" t="str">
        <f t="shared" si="167"/>
        <v>28-87</v>
      </c>
      <c r="C10711">
        <v>-87.208103463868994</v>
      </c>
      <c r="D10711">
        <v>28.024328479695999</v>
      </c>
      <c r="E10711">
        <f>ASIN(SQRT((SIN(RADIANS(PARAMETERS!$D$8-D10711)/2)*SIN(RADIANS(PARAMETERS!$D$8-D10711)/2))+(COS(RADIANS(D10711))*COS(RADIANS(PARAMETERS!$D$8))*SIN(RADIANS(PARAMETERS!$D$9-C10711)/2)*SIN(RADIANS(PARAMETERS!$D$9-C10711)/2))))*2*3958.756</f>
        <v>1908.2320179099399</v>
      </c>
      <c r="F10711">
        <v>171.32150268555</v>
      </c>
      <c r="G10711">
        <v>198.36180114746</v>
      </c>
      <c r="H10711">
        <v>239.77221679688</v>
      </c>
      <c r="I10711">
        <v>276.75164794922</v>
      </c>
      <c r="J10711">
        <v>319.43621826172</v>
      </c>
      <c r="K10711" s="6">
        <f>IFERROR(EXP(TREND(LN($F$1:$J$1),LN(F10711:J10711),LN(Calculations!$B$3))),0)</f>
        <v>3.814815450061209E-2</v>
      </c>
    </row>
    <row r="10712" spans="1:11" x14ac:dyDescent="0.35">
      <c r="A10712">
        <v>10709</v>
      </c>
      <c r="B10712" t="str">
        <f t="shared" si="167"/>
        <v>28-87.5</v>
      </c>
      <c r="C10712">
        <v>-87.479424798769998</v>
      </c>
      <c r="D10712">
        <v>28.024328479695999</v>
      </c>
      <c r="E10712">
        <f>ASIN(SQRT((SIN(RADIANS(PARAMETERS!$D$8-D10712)/2)*SIN(RADIANS(PARAMETERS!$D$8-D10712)/2))+(COS(RADIANS(D10712))*COS(RADIANS(PARAMETERS!$D$8))*SIN(RADIANS(PARAMETERS!$D$9-C10712)/2)*SIN(RADIANS(PARAMETERS!$D$9-C10712)/2))))*2*3958.756</f>
        <v>1923.6385843010896</v>
      </c>
      <c r="F10712">
        <v>171.80062866211</v>
      </c>
      <c r="G10712">
        <v>198.74237060547</v>
      </c>
      <c r="H10712">
        <v>240.12995910645</v>
      </c>
      <c r="I10712">
        <v>277.07550048828</v>
      </c>
      <c r="J10712">
        <v>319.70739746094</v>
      </c>
      <c r="K10712" s="6">
        <f>IFERROR(EXP(TREND(LN($F$1:$J$1),LN(F10712:J10712),LN(Calculations!$B$3))),0)</f>
        <v>3.8698347642351506E-2</v>
      </c>
    </row>
    <row r="10713" spans="1:11" x14ac:dyDescent="0.35">
      <c r="A10713">
        <v>10710</v>
      </c>
      <c r="B10713" t="str">
        <f t="shared" si="167"/>
        <v>28-88</v>
      </c>
      <c r="C10713">
        <v>-87.750746133671001</v>
      </c>
      <c r="D10713">
        <v>28.024328479695999</v>
      </c>
      <c r="E10713">
        <f>ASIN(SQRT((SIN(RADIANS(PARAMETERS!$D$8-D10713)/2)*SIN(RADIANS(PARAMETERS!$D$8-D10713)/2))+(COS(RADIANS(D10713))*COS(RADIANS(PARAMETERS!$D$8))*SIN(RADIANS(PARAMETERS!$D$9-C10713)/2)*SIN(RADIANS(PARAMETERS!$D$9-C10713)/2))))*2*3958.756</f>
        <v>1939.0757286967539</v>
      </c>
      <c r="F10713">
        <v>172.23529052734</v>
      </c>
      <c r="G10713">
        <v>199.0977935791</v>
      </c>
      <c r="H10713">
        <v>240.48828125</v>
      </c>
      <c r="I10713">
        <v>277.42706298828</v>
      </c>
      <c r="J10713">
        <v>320.04177856445</v>
      </c>
      <c r="K10713" s="6">
        <f>IFERROR(EXP(TREND(LN($F$1:$J$1),LN(F10713:J10713),LN(Calculations!$B$3))),0)</f>
        <v>3.9192664039824791E-2</v>
      </c>
    </row>
    <row r="10714" spans="1:11" x14ac:dyDescent="0.35">
      <c r="A10714">
        <v>10711</v>
      </c>
      <c r="B10714" t="str">
        <f t="shared" si="167"/>
        <v>28-88</v>
      </c>
      <c r="C10714">
        <v>-88.022067468572004</v>
      </c>
      <c r="D10714">
        <v>28.024328479695999</v>
      </c>
      <c r="E10714">
        <f>ASIN(SQRT((SIN(RADIANS(PARAMETERS!$D$8-D10714)/2)*SIN(RADIANS(PARAMETERS!$D$8-D10714)/2))+(COS(RADIANS(D10714))*COS(RADIANS(PARAMETERS!$D$8))*SIN(RADIANS(PARAMETERS!$D$9-C10714)/2)*SIN(RADIANS(PARAMETERS!$D$9-C10714)/2))))*2*3958.756</f>
        <v>1954.5426741292172</v>
      </c>
      <c r="F10714">
        <v>172.58187866211</v>
      </c>
      <c r="G10714">
        <v>199.38232421875</v>
      </c>
      <c r="H10714">
        <v>240.77922058105</v>
      </c>
      <c r="I10714">
        <v>277.71673583984</v>
      </c>
      <c r="J10714">
        <v>320.32312011719</v>
      </c>
      <c r="K10714" s="6">
        <f>IFERROR(EXP(TREND(LN($F$1:$J$1),LN(F10714:J10714),LN(Calculations!$B$3))),0)</f>
        <v>3.9589441486514422E-2</v>
      </c>
    </row>
    <row r="10715" spans="1:11" x14ac:dyDescent="0.35">
      <c r="A10715">
        <v>10712</v>
      </c>
      <c r="B10715" t="str">
        <f t="shared" si="167"/>
        <v>28-88.5</v>
      </c>
      <c r="C10715">
        <v>-88.293388803472993</v>
      </c>
      <c r="D10715">
        <v>28.024328479695999</v>
      </c>
      <c r="E10715">
        <f>ASIN(SQRT((SIN(RADIANS(PARAMETERS!$D$8-D10715)/2)*SIN(RADIANS(PARAMETERS!$D$8-D10715)/2))+(COS(RADIANS(D10715))*COS(RADIANS(PARAMETERS!$D$8))*SIN(RADIANS(PARAMETERS!$D$9-C10715)/2)*SIN(RADIANS(PARAMETERS!$D$9-C10715)/2))))*2*3958.756</f>
        <v>1970.0386660352924</v>
      </c>
      <c r="F10715">
        <v>172.65315246582</v>
      </c>
      <c r="G10715">
        <v>199.41206359863</v>
      </c>
      <c r="H10715">
        <v>240.73515319824</v>
      </c>
      <c r="I10715">
        <v>277.59625244141</v>
      </c>
      <c r="J10715">
        <v>320.10391235352</v>
      </c>
      <c r="K10715" s="6">
        <f>IFERROR(EXP(TREND(LN($F$1:$J$1),LN(F10715:J10715),LN(Calculations!$B$3))),0)</f>
        <v>3.9715985189094791E-2</v>
      </c>
    </row>
    <row r="10716" spans="1:11" x14ac:dyDescent="0.35">
      <c r="A10716">
        <v>10713</v>
      </c>
      <c r="B10716" t="str">
        <f t="shared" si="167"/>
        <v>28-88.5</v>
      </c>
      <c r="C10716">
        <v>-88.564710138373997</v>
      </c>
      <c r="D10716">
        <v>28.024328479695999</v>
      </c>
      <c r="E10716">
        <f>ASIN(SQRT((SIN(RADIANS(PARAMETERS!$D$8-D10716)/2)*SIN(RADIANS(PARAMETERS!$D$8-D10716)/2))+(COS(RADIANS(D10716))*COS(RADIANS(PARAMETERS!$D$8))*SIN(RADIANS(PARAMETERS!$D$9-C10716)/2)*SIN(RADIANS(PARAMETERS!$D$9-C10716)/2))))*2*3958.756</f>
        <v>1985.5629714925101</v>
      </c>
      <c r="F10716">
        <v>172.55270385742</v>
      </c>
      <c r="G10716">
        <v>199.32086181641</v>
      </c>
      <c r="H10716">
        <v>240.56521606445</v>
      </c>
      <c r="I10716">
        <v>277.34844970703</v>
      </c>
      <c r="J10716">
        <v>319.75869750977</v>
      </c>
      <c r="K10716" s="6">
        <f>IFERROR(EXP(TREND(LN($F$1:$J$1),LN(F10716:J10716),LN(Calculations!$B$3))),0)</f>
        <v>3.9652567172669295E-2</v>
      </c>
    </row>
    <row r="10717" spans="1:11" x14ac:dyDescent="0.35">
      <c r="A10717">
        <v>10714</v>
      </c>
      <c r="B10717" t="str">
        <f t="shared" si="167"/>
        <v>28-89</v>
      </c>
      <c r="C10717">
        <v>-88.836031473275</v>
      </c>
      <c r="D10717">
        <v>28.024328479695999</v>
      </c>
      <c r="E10717">
        <f>ASIN(SQRT((SIN(RADIANS(PARAMETERS!$D$8-D10717)/2)*SIN(RADIANS(PARAMETERS!$D$8-D10717)/2))+(COS(RADIANS(D10717))*COS(RADIANS(PARAMETERS!$D$8))*SIN(RADIANS(PARAMETERS!$D$9-C10717)/2)*SIN(RADIANS(PARAMETERS!$D$9-C10717)/2))))*2*3958.756</f>
        <v>2001.1148784832369</v>
      </c>
      <c r="F10717">
        <v>172.26545715332</v>
      </c>
      <c r="G10717">
        <v>199.0869140625</v>
      </c>
      <c r="H10717">
        <v>240.23336791992</v>
      </c>
      <c r="I10717">
        <v>276.92327880859</v>
      </c>
      <c r="J10717">
        <v>319.2200012207</v>
      </c>
      <c r="K10717" s="6">
        <f>IFERROR(EXP(TREND(LN($F$1:$J$1),LN(F10717:J10717),LN(Calculations!$B$3))),0)</f>
        <v>3.9388739345544495E-2</v>
      </c>
    </row>
    <row r="10718" spans="1:11" x14ac:dyDescent="0.35">
      <c r="A10718">
        <v>10715</v>
      </c>
      <c r="B10718" t="str">
        <f t="shared" si="167"/>
        <v>28-89</v>
      </c>
      <c r="C10718">
        <v>-89.107352808176003</v>
      </c>
      <c r="D10718">
        <v>28.024328479695999</v>
      </c>
      <c r="E10718">
        <f>ASIN(SQRT((SIN(RADIANS(PARAMETERS!$D$8-D10718)/2)*SIN(RADIANS(PARAMETERS!$D$8-D10718)/2))+(COS(RADIANS(D10718))*COS(RADIANS(PARAMETERS!$D$8))*SIN(RADIANS(PARAMETERS!$D$9-C10718)/2)*SIN(RADIANS(PARAMETERS!$D$9-C10718)/2))))*2*3958.756</f>
        <v>2016.6936951857251</v>
      </c>
      <c r="F10718">
        <v>171.7479095459</v>
      </c>
      <c r="G10718">
        <v>198.64198303223</v>
      </c>
      <c r="H10718">
        <v>239.63134765625</v>
      </c>
      <c r="I10718">
        <v>276.17321777344</v>
      </c>
      <c r="J10718">
        <v>318.29141235352</v>
      </c>
      <c r="K10718" s="6">
        <f>IFERROR(EXP(TREND(LN($F$1:$J$1),LN(F10718:J10718),LN(Calculations!$B$3))),0)</f>
        <v>3.8894541384640352E-2</v>
      </c>
    </row>
    <row r="10719" spans="1:11" x14ac:dyDescent="0.35">
      <c r="A10719">
        <v>10716</v>
      </c>
      <c r="B10719" t="str">
        <f t="shared" si="167"/>
        <v>28-89.5</v>
      </c>
      <c r="C10719">
        <v>-89.378674143077006</v>
      </c>
      <c r="D10719">
        <v>28.024328479695999</v>
      </c>
      <c r="E10719">
        <f>ASIN(SQRT((SIN(RADIANS(PARAMETERS!$D$8-D10719)/2)*SIN(RADIANS(PARAMETERS!$D$8-D10719)/2))+(COS(RADIANS(D10719))*COS(RADIANS(PARAMETERS!$D$8))*SIN(RADIANS(PARAMETERS!$D$9-C10719)/2)*SIN(RADIANS(PARAMETERS!$D$9-C10719)/2))))*2*3958.756</f>
        <v>2032.2987492910922</v>
      </c>
      <c r="F10719">
        <v>171.10203552246</v>
      </c>
      <c r="G10719">
        <v>198.10775756836</v>
      </c>
      <c r="H10719">
        <v>238.984375</v>
      </c>
      <c r="I10719">
        <v>275.41268920898</v>
      </c>
      <c r="J10719">
        <v>317.39889526367</v>
      </c>
      <c r="K10719" s="6">
        <f>IFERROR(EXP(TREND(LN($F$1:$J$1),LN(F10719:J10719),LN(Calculations!$B$3))),0)</f>
        <v>3.824175369596465E-2</v>
      </c>
    </row>
    <row r="10720" spans="1:11" x14ac:dyDescent="0.35">
      <c r="A10720">
        <v>10717</v>
      </c>
      <c r="B10720" t="str">
        <f t="shared" si="167"/>
        <v>28-89.5</v>
      </c>
      <c r="C10720">
        <v>-89.649995477977996</v>
      </c>
      <c r="D10720">
        <v>28.024328479695999</v>
      </c>
      <c r="E10720">
        <f>ASIN(SQRT((SIN(RADIANS(PARAMETERS!$D$8-D10720)/2)*SIN(RADIANS(PARAMETERS!$D$8-D10720)/2))+(COS(RADIANS(D10720))*COS(RADIANS(PARAMETERS!$D$8))*SIN(RADIANS(PARAMETERS!$D$9-C10720)/2)*SIN(RADIANS(PARAMETERS!$D$9-C10720)/2))))*2*3958.756</f>
        <v>2047.9293873453037</v>
      </c>
      <c r="F10720">
        <v>170.35391235352</v>
      </c>
      <c r="G10720">
        <v>197.50094604492</v>
      </c>
      <c r="H10720">
        <v>238.29986572266</v>
      </c>
      <c r="I10720">
        <v>274.64996337891</v>
      </c>
      <c r="J10720">
        <v>316.55145263672</v>
      </c>
      <c r="K10720" s="6">
        <f>IFERROR(EXP(TREND(LN($F$1:$J$1),LN(F10720:J10720),LN(Calculations!$B$3))),0)</f>
        <v>3.7467762847136862E-2</v>
      </c>
    </row>
    <row r="10721" spans="1:11" x14ac:dyDescent="0.35">
      <c r="A10721">
        <v>10718</v>
      </c>
      <c r="B10721" t="str">
        <f t="shared" si="167"/>
        <v>28-90</v>
      </c>
      <c r="C10721">
        <v>-89.921316812878999</v>
      </c>
      <c r="D10721">
        <v>28.024328479695999</v>
      </c>
      <c r="E10721">
        <f>ASIN(SQRT((SIN(RADIANS(PARAMETERS!$D$8-D10721)/2)*SIN(RADIANS(PARAMETERS!$D$8-D10721)/2))+(COS(RADIANS(D10721))*COS(RADIANS(PARAMETERS!$D$8))*SIN(RADIANS(PARAMETERS!$D$9-C10721)/2)*SIN(RADIANS(PARAMETERS!$D$9-C10721)/2))))*2*3958.756</f>
        <v>2063.5849741151987</v>
      </c>
      <c r="F10721">
        <v>169.58079528809</v>
      </c>
      <c r="G10721">
        <v>196.87448120117</v>
      </c>
      <c r="H10721">
        <v>237.61810302734</v>
      </c>
      <c r="I10721">
        <v>273.92977905273</v>
      </c>
      <c r="J10721">
        <v>315.79794311523</v>
      </c>
      <c r="K10721" s="6">
        <f>IFERROR(EXP(TREND(LN($F$1:$J$1),LN(F10721:J10721),LN(Calculations!$B$3))),0)</f>
        <v>3.6660876707152845E-2</v>
      </c>
    </row>
    <row r="10722" spans="1:11" x14ac:dyDescent="0.35">
      <c r="A10722">
        <v>10719</v>
      </c>
      <c r="B10722" t="str">
        <f t="shared" si="167"/>
        <v>28-90</v>
      </c>
      <c r="C10722">
        <v>-90.192638147780002</v>
      </c>
      <c r="D10722">
        <v>28.024328479695999</v>
      </c>
      <c r="E10722">
        <f>ASIN(SQRT((SIN(RADIANS(PARAMETERS!$D$8-D10722)/2)*SIN(RADIANS(PARAMETERS!$D$8-D10722)/2))+(COS(RADIANS(D10722))*COS(RADIANS(PARAMETERS!$D$8))*SIN(RADIANS(PARAMETERS!$D$9-C10722)/2)*SIN(RADIANS(PARAMETERS!$D$9-C10722)/2))))*2*3958.756</f>
        <v>2079.2648919777034</v>
      </c>
      <c r="F10722">
        <v>168.89962768555</v>
      </c>
      <c r="G10722">
        <v>196.33187866211</v>
      </c>
      <c r="H10722">
        <v>237.09222412109</v>
      </c>
      <c r="I10722">
        <v>273.4367980957</v>
      </c>
      <c r="J10722">
        <v>315.3610534668</v>
      </c>
      <c r="K10722" s="6">
        <f>IFERROR(EXP(TREND(LN($F$1:$J$1),LN(F10722:J10722),LN(Calculations!$B$3))),0)</f>
        <v>3.592940332258375E-2</v>
      </c>
    </row>
    <row r="10723" spans="1:11" x14ac:dyDescent="0.35">
      <c r="A10723">
        <v>10720</v>
      </c>
      <c r="B10723" t="str">
        <f t="shared" si="167"/>
        <v>28-90.5</v>
      </c>
      <c r="C10723">
        <v>-90.463959482681005</v>
      </c>
      <c r="D10723">
        <v>28.024328479695999</v>
      </c>
      <c r="E10723">
        <f>ASIN(SQRT((SIN(RADIANS(PARAMETERS!$D$8-D10723)/2)*SIN(RADIANS(PARAMETERS!$D$8-D10723)/2))+(COS(RADIANS(D10723))*COS(RADIANS(PARAMETERS!$D$8))*SIN(RADIANS(PARAMETERS!$D$9-C10723)/2)*SIN(RADIANS(PARAMETERS!$D$9-C10723)/2))))*2*3958.756</f>
        <v>2094.968540331331</v>
      </c>
      <c r="F10723">
        <v>168.20603942871</v>
      </c>
      <c r="G10723">
        <v>195.77847290039</v>
      </c>
      <c r="H10723">
        <v>236.58406066895</v>
      </c>
      <c r="I10723">
        <v>272.99108886719</v>
      </c>
      <c r="J10723">
        <v>315.00958251953</v>
      </c>
      <c r="K10723" s="6">
        <f>IFERROR(EXP(TREND(LN($F$1:$J$1),LN(F10723:J10723),LN(Calculations!$B$3))),0)</f>
        <v>3.5186098597519908E-2</v>
      </c>
    </row>
    <row r="10724" spans="1:11" x14ac:dyDescent="0.35">
      <c r="A10724">
        <v>10721</v>
      </c>
      <c r="B10724" t="str">
        <f t="shared" si="167"/>
        <v>28-90.5</v>
      </c>
      <c r="C10724">
        <v>-90.735280817581994</v>
      </c>
      <c r="D10724">
        <v>28.024328479695999</v>
      </c>
      <c r="E10724">
        <f>ASIN(SQRT((SIN(RADIANS(PARAMETERS!$D$8-D10724)/2)*SIN(RADIANS(PARAMETERS!$D$8-D10724)/2))+(COS(RADIANS(D10724))*COS(RADIANS(PARAMETERS!$D$8))*SIN(RADIANS(PARAMETERS!$D$9-C10724)/2)*SIN(RADIANS(PARAMETERS!$D$9-C10724)/2))))*2*3958.756</f>
        <v>2110.6953350291619</v>
      </c>
      <c r="F10724">
        <v>167.29542541504</v>
      </c>
      <c r="G10724">
        <v>195.04530334473</v>
      </c>
      <c r="H10724">
        <v>235.84481811523</v>
      </c>
      <c r="I10724">
        <v>272.26651000977</v>
      </c>
      <c r="J10724">
        <v>314.32214355469</v>
      </c>
      <c r="K10724" s="6">
        <f>IFERROR(EXP(TREND(LN($F$1:$J$1),LN(F10724:J10724),LN(Calculations!$B$3))),0)</f>
        <v>3.4272035721082977E-2</v>
      </c>
    </row>
    <row r="10725" spans="1:11" x14ac:dyDescent="0.35">
      <c r="A10725">
        <v>10722</v>
      </c>
      <c r="B10725" t="str">
        <f t="shared" si="167"/>
        <v>28-50</v>
      </c>
      <c r="C10725">
        <v>-50.037080582435998</v>
      </c>
      <c r="D10725">
        <v>28.295649814596999</v>
      </c>
      <c r="E10725">
        <f>ASIN(SQRT((SIN(RADIANS(PARAMETERS!$D$8-D10725)/2)*SIN(RADIANS(PARAMETERS!$D$8-D10725)/2))+(COS(RADIANS(D10725))*COS(RADIANS(PARAMETERS!$D$8))*SIN(RADIANS(PARAMETERS!$D$9-C10725)/2)*SIN(RADIANS(PARAMETERS!$D$9-C10725)/2))))*2*3958.756</f>
        <v>1118.1039622359874</v>
      </c>
      <c r="F10725">
        <v>112.14984893799</v>
      </c>
      <c r="G10725">
        <v>145.77526855469</v>
      </c>
      <c r="H10725">
        <v>184.09805297852</v>
      </c>
      <c r="I10725">
        <v>208.09100341797</v>
      </c>
      <c r="J10725">
        <v>235.21174621582</v>
      </c>
      <c r="K10725" s="6">
        <f>IFERROR(EXP(TREND(LN($F$1:$J$1),LN(F10725:J10725),LN(Calculations!$B$3))),0)</f>
        <v>7.4529928773080208E-3</v>
      </c>
    </row>
    <row r="10726" spans="1:11" x14ac:dyDescent="0.35">
      <c r="A10726">
        <v>10723</v>
      </c>
      <c r="B10726" t="str">
        <f t="shared" si="167"/>
        <v>28-50.5</v>
      </c>
      <c r="C10726">
        <v>-50.308401917337001</v>
      </c>
      <c r="D10726">
        <v>28.295649814596999</v>
      </c>
      <c r="E10726">
        <f>ASIN(SQRT((SIN(RADIANS(PARAMETERS!$D$8-D10726)/2)*SIN(RADIANS(PARAMETERS!$D$8-D10726)/2))+(COS(RADIANS(D10726))*COS(RADIANS(PARAMETERS!$D$8))*SIN(RADIANS(PARAMETERS!$D$9-C10726)/2)*SIN(RADIANS(PARAMETERS!$D$9-C10726)/2))))*2*3958.756</f>
        <v>1107.6842587193278</v>
      </c>
      <c r="F10726">
        <v>113.43796539307</v>
      </c>
      <c r="G10726">
        <v>147.62562561035</v>
      </c>
      <c r="H10726">
        <v>185.28996276855</v>
      </c>
      <c r="I10726">
        <v>209.52557373047</v>
      </c>
      <c r="J10726">
        <v>236.93208312988</v>
      </c>
      <c r="K10726" s="6">
        <f>IFERROR(EXP(TREND(LN($F$1:$J$1),LN(F10726:J10726),LN(Calculations!$B$3))),0)</f>
        <v>7.7602549291521062E-3</v>
      </c>
    </row>
    <row r="10727" spans="1:11" x14ac:dyDescent="0.35">
      <c r="A10727">
        <v>10724</v>
      </c>
      <c r="B10727" t="str">
        <f t="shared" si="167"/>
        <v>28-50.5</v>
      </c>
      <c r="C10727">
        <v>-50.579723252237997</v>
      </c>
      <c r="D10727">
        <v>28.295649814596999</v>
      </c>
      <c r="E10727">
        <f>ASIN(SQRT((SIN(RADIANS(PARAMETERS!$D$8-D10727)/2)*SIN(RADIANS(PARAMETERS!$D$8-D10727)/2))+(COS(RADIANS(D10727))*COS(RADIANS(PARAMETERS!$D$8))*SIN(RADIANS(PARAMETERS!$D$9-C10727)/2)*SIN(RADIANS(PARAMETERS!$D$9-C10727)/2))))*2*3958.756</f>
        <v>1097.4391155406556</v>
      </c>
      <c r="F10727">
        <v>114.75997924805</v>
      </c>
      <c r="G10727">
        <v>149.52108764648</v>
      </c>
      <c r="H10727">
        <v>186.48908996582</v>
      </c>
      <c r="I10727">
        <v>210.95460510254</v>
      </c>
      <c r="J10727">
        <v>238.63070678711</v>
      </c>
      <c r="K10727" s="6">
        <f>IFERROR(EXP(TREND(LN($F$1:$J$1),LN(F10727:J10727),LN(Calculations!$B$3))),0)</f>
        <v>8.0877804925267686E-3</v>
      </c>
    </row>
    <row r="10728" spans="1:11" x14ac:dyDescent="0.35">
      <c r="A10728">
        <v>10725</v>
      </c>
      <c r="B10728" t="str">
        <f t="shared" si="167"/>
        <v>28-51</v>
      </c>
      <c r="C10728">
        <v>-50.851044587139</v>
      </c>
      <c r="D10728">
        <v>28.295649814596999</v>
      </c>
      <c r="E10728">
        <f>ASIN(SQRT((SIN(RADIANS(PARAMETERS!$D$8-D10728)/2)*SIN(RADIANS(PARAMETERS!$D$8-D10728)/2))+(COS(RADIANS(D10728))*COS(RADIANS(PARAMETERS!$D$8))*SIN(RADIANS(PARAMETERS!$D$9-C10728)/2)*SIN(RADIANS(PARAMETERS!$D$9-C10728)/2))))*2*3958.756</f>
        <v>1087.3735001139969</v>
      </c>
      <c r="F10728">
        <v>116.12927246094</v>
      </c>
      <c r="G10728">
        <v>151.47555541992</v>
      </c>
      <c r="H10728">
        <v>187.71273803711</v>
      </c>
      <c r="I10728">
        <v>212.41232299805</v>
      </c>
      <c r="J10728">
        <v>240.36279296875</v>
      </c>
      <c r="K10728" s="6">
        <f>IFERROR(EXP(TREND(LN($F$1:$J$1),LN(F10728:J10728),LN(Calculations!$B$3))),0)</f>
        <v>8.4416039006695309E-3</v>
      </c>
    </row>
    <row r="10729" spans="1:11" x14ac:dyDescent="0.35">
      <c r="A10729">
        <v>10726</v>
      </c>
      <c r="B10729" t="str">
        <f t="shared" si="167"/>
        <v>28-51</v>
      </c>
      <c r="C10729">
        <v>-51.122365922039997</v>
      </c>
      <c r="D10729">
        <v>28.295649814596999</v>
      </c>
      <c r="E10729">
        <f>ASIN(SQRT((SIN(RADIANS(PARAMETERS!$D$8-D10729)/2)*SIN(RADIANS(PARAMETERS!$D$8-D10729)/2))+(COS(RADIANS(D10729))*COS(RADIANS(PARAMETERS!$D$8))*SIN(RADIANS(PARAMETERS!$D$9-C10729)/2)*SIN(RADIANS(PARAMETERS!$D$9-C10729)/2))))*2*3958.756</f>
        <v>1077.4924764485943</v>
      </c>
      <c r="F10729">
        <v>117.57775115967</v>
      </c>
      <c r="G10729">
        <v>153.50941467285</v>
      </c>
      <c r="H10729">
        <v>189.00779724121</v>
      </c>
      <c r="I10729">
        <v>213.97254943848</v>
      </c>
      <c r="J10729">
        <v>242.23554992676</v>
      </c>
      <c r="K10729" s="6">
        <f>IFERROR(EXP(TREND(LN($F$1:$J$1),LN(F10729:J10729),LN(Calculations!$B$3))),0)</f>
        <v>8.8334636941541332E-3</v>
      </c>
    </row>
    <row r="10730" spans="1:11" x14ac:dyDescent="0.35">
      <c r="A10730">
        <v>10727</v>
      </c>
      <c r="B10730" t="str">
        <f t="shared" si="167"/>
        <v>28-51.5</v>
      </c>
      <c r="C10730">
        <v>-51.393687256941</v>
      </c>
      <c r="D10730">
        <v>28.295649814596999</v>
      </c>
      <c r="E10730">
        <f>ASIN(SQRT((SIN(RADIANS(PARAMETERS!$D$8-D10730)/2)*SIN(RADIANS(PARAMETERS!$D$8-D10730)/2))+(COS(RADIANS(D10730))*COS(RADIANS(PARAMETERS!$D$8))*SIN(RADIANS(PARAMETERS!$D$9-C10730)/2)*SIN(RADIANS(PARAMETERS!$D$9-C10730)/2))))*2*3958.756</f>
        <v>1067.8012010670745</v>
      </c>
      <c r="F10730">
        <v>119.02378845215</v>
      </c>
      <c r="G10730">
        <v>155.48007202148</v>
      </c>
      <c r="H10730">
        <v>190.25355529785</v>
      </c>
      <c r="I10730">
        <v>215.45324707031</v>
      </c>
      <c r="J10730">
        <v>243.99142456055</v>
      </c>
      <c r="K10730" s="6">
        <f>IFERROR(EXP(TREND(LN($F$1:$J$1),LN(F10730:J10730),LN(Calculations!$B$3))),0)</f>
        <v>9.2372313378109513E-3</v>
      </c>
    </row>
    <row r="10731" spans="1:11" x14ac:dyDescent="0.35">
      <c r="A10731">
        <v>10728</v>
      </c>
      <c r="B10731" t="str">
        <f t="shared" si="167"/>
        <v>28-51.5</v>
      </c>
      <c r="C10731">
        <v>-51.665008591842003</v>
      </c>
      <c r="D10731">
        <v>28.295649814596999</v>
      </c>
      <c r="E10731">
        <f>ASIN(SQRT((SIN(RADIANS(PARAMETERS!$D$8-D10731)/2)*SIN(RADIANS(PARAMETERS!$D$8-D10731)/2))+(COS(RADIANS(D10731))*COS(RADIANS(PARAMETERS!$D$8))*SIN(RADIANS(PARAMETERS!$D$9-C10731)/2)*SIN(RADIANS(PARAMETERS!$D$9-C10731)/2))))*2*3958.756</f>
        <v>1058.3049182040572</v>
      </c>
      <c r="F10731">
        <v>120.49074554443</v>
      </c>
      <c r="G10731">
        <v>157.39393615723</v>
      </c>
      <c r="H10731">
        <v>191.48541259766</v>
      </c>
      <c r="I10731">
        <v>216.90902709961</v>
      </c>
      <c r="J10731">
        <v>245.70880126953</v>
      </c>
      <c r="K10731" s="6">
        <f>IFERROR(EXP(TREND(LN($F$1:$J$1),LN(F10731:J10731),LN(Calculations!$B$3))),0)</f>
        <v>9.6603366865768928E-3</v>
      </c>
    </row>
    <row r="10732" spans="1:11" x14ac:dyDescent="0.35">
      <c r="A10732">
        <v>10729</v>
      </c>
      <c r="B10732" t="str">
        <f t="shared" si="167"/>
        <v>28-52</v>
      </c>
      <c r="C10732">
        <v>-51.936329926742999</v>
      </c>
      <c r="D10732">
        <v>28.295649814596999</v>
      </c>
      <c r="E10732">
        <f>ASIN(SQRT((SIN(RADIANS(PARAMETERS!$D$8-D10732)/2)*SIN(RADIANS(PARAMETERS!$D$8-D10732)/2))+(COS(RADIANS(D10732))*COS(RADIANS(PARAMETERS!$D$8))*SIN(RADIANS(PARAMETERS!$D$9-C10732)/2)*SIN(RADIANS(PARAMETERS!$D$9-C10732)/2))))*2*3958.756</f>
        <v>1049.0089542403089</v>
      </c>
      <c r="F10732">
        <v>122.00713348389</v>
      </c>
      <c r="G10732">
        <v>159.27226257324</v>
      </c>
      <c r="H10732">
        <v>192.75010681152</v>
      </c>
      <c r="I10732">
        <v>218.41024780273</v>
      </c>
      <c r="J10732">
        <v>247.48706054688</v>
      </c>
      <c r="K10732" s="6">
        <f>IFERROR(EXP(TREND(LN($F$1:$J$1),LN(F10732:J10732),LN(Calculations!$B$3))),0)</f>
        <v>1.011389019887445E-2</v>
      </c>
    </row>
    <row r="10733" spans="1:11" x14ac:dyDescent="0.35">
      <c r="A10733">
        <v>10730</v>
      </c>
      <c r="B10733" t="str">
        <f t="shared" si="167"/>
        <v>28-52</v>
      </c>
      <c r="C10733">
        <v>-52.207651261644003</v>
      </c>
      <c r="D10733">
        <v>28.295649814596999</v>
      </c>
      <c r="E10733">
        <f>ASIN(SQRT((SIN(RADIANS(PARAMETERS!$D$8-D10733)/2)*SIN(RADIANS(PARAMETERS!$D$8-D10733)/2))+(COS(RADIANS(D10733))*COS(RADIANS(PARAMETERS!$D$8))*SIN(RADIANS(PARAMETERS!$D$9-C10733)/2)*SIN(RADIANS(PARAMETERS!$D$9-C10733)/2))))*2*3958.756</f>
        <v>1039.9187113292624</v>
      </c>
      <c r="F10733">
        <v>123.49166107178</v>
      </c>
      <c r="G10733">
        <v>161.03622436523</v>
      </c>
      <c r="H10733">
        <v>193.93505859375</v>
      </c>
      <c r="I10733">
        <v>219.78967285156</v>
      </c>
      <c r="J10733">
        <v>249.09173583984</v>
      </c>
      <c r="K10733" s="6">
        <f>IFERROR(EXP(TREND(LN($F$1:$J$1),LN(F10733:J10733),LN(Calculations!$B$3))),0)</f>
        <v>1.0572227569446927E-2</v>
      </c>
    </row>
    <row r="10734" spans="1:11" x14ac:dyDescent="0.35">
      <c r="A10734">
        <v>10731</v>
      </c>
      <c r="B10734" t="str">
        <f t="shared" si="167"/>
        <v>28-52.5</v>
      </c>
      <c r="C10734">
        <v>-52.478972596544999</v>
      </c>
      <c r="D10734">
        <v>28.295649814596999</v>
      </c>
      <c r="E10734">
        <f>ASIN(SQRT((SIN(RADIANS(PARAMETERS!$D$8-D10734)/2)*SIN(RADIANS(PARAMETERS!$D$8-D10734)/2))+(COS(RADIANS(D10734))*COS(RADIANS(PARAMETERS!$D$8))*SIN(RADIANS(PARAMETERS!$D$9-C10734)/2)*SIN(RADIANS(PARAMETERS!$D$9-C10734)/2))))*2*3958.756</f>
        <v>1031.0396601752986</v>
      </c>
      <c r="F10734">
        <v>124.96676635742</v>
      </c>
      <c r="G10734">
        <v>162.70611572266</v>
      </c>
      <c r="H10734">
        <v>195.08055114746</v>
      </c>
      <c r="I10734">
        <v>221.1164855957</v>
      </c>
      <c r="J10734">
        <v>250.62791442871</v>
      </c>
      <c r="K10734" s="6">
        <f>IFERROR(EXP(TREND(LN($F$1:$J$1),LN(F10734:J10734),LN(Calculations!$B$3))),0)</f>
        <v>1.104366028919628E-2</v>
      </c>
    </row>
    <row r="10735" spans="1:11" x14ac:dyDescent="0.35">
      <c r="A10735">
        <v>10732</v>
      </c>
      <c r="B10735" t="str">
        <f t="shared" si="167"/>
        <v>28-53</v>
      </c>
      <c r="C10735">
        <v>-52.750293931446002</v>
      </c>
      <c r="D10735">
        <v>28.295649814596999</v>
      </c>
      <c r="E10735">
        <f>ASIN(SQRT((SIN(RADIANS(PARAMETERS!$D$8-D10735)/2)*SIN(RADIANS(PARAMETERS!$D$8-D10735)/2))+(COS(RADIANS(D10735))*COS(RADIANS(PARAMETERS!$D$8))*SIN(RADIANS(PARAMETERS!$D$9-C10735)/2)*SIN(RADIANS(PARAMETERS!$D$9-C10735)/2))))*2*3958.756</f>
        <v>1022.3773319266363</v>
      </c>
      <c r="F10735">
        <v>126.4474105835</v>
      </c>
      <c r="G10735">
        <v>164.28227233887</v>
      </c>
      <c r="H10735">
        <v>196.21855163574</v>
      </c>
      <c r="I10735">
        <v>222.44348144531</v>
      </c>
      <c r="J10735">
        <v>252.17420959473</v>
      </c>
      <c r="K10735" s="6">
        <f>IFERROR(EXP(TREND(LN($F$1:$J$1),LN(F10735:J10735),LN(Calculations!$B$3))),0)</f>
        <v>1.1533672341897269E-2</v>
      </c>
    </row>
    <row r="10736" spans="1:11" x14ac:dyDescent="0.35">
      <c r="A10736">
        <v>10733</v>
      </c>
      <c r="B10736" t="str">
        <f t="shared" si="167"/>
        <v>28-53</v>
      </c>
      <c r="C10736">
        <v>-53.021615266346998</v>
      </c>
      <c r="D10736">
        <v>28.295649814596999</v>
      </c>
      <c r="E10736">
        <f>ASIN(SQRT((SIN(RADIANS(PARAMETERS!$D$8-D10736)/2)*SIN(RADIANS(PARAMETERS!$D$8-D10736)/2))+(COS(RADIANS(D10736))*COS(RADIANS(PARAMETERS!$D$8))*SIN(RADIANS(PARAMETERS!$D$9-C10736)/2)*SIN(RADIANS(PARAMETERS!$D$9-C10736)/2))))*2*3958.756</f>
        <v>1013.9373091501765</v>
      </c>
      <c r="F10736">
        <v>127.86318969727</v>
      </c>
      <c r="G10736">
        <v>165.69338989258</v>
      </c>
      <c r="H10736">
        <v>197.26153564453</v>
      </c>
      <c r="I10736">
        <v>223.64126586914</v>
      </c>
      <c r="J10736">
        <v>253.54963684082</v>
      </c>
      <c r="K10736" s="6">
        <f>IFERROR(EXP(TREND(LN($F$1:$J$1),LN(F10736:J10736),LN(Calculations!$B$3))),0)</f>
        <v>1.2015724354284385E-2</v>
      </c>
    </row>
    <row r="10737" spans="1:11" x14ac:dyDescent="0.35">
      <c r="A10737">
        <v>10734</v>
      </c>
      <c r="B10737" t="str">
        <f t="shared" si="167"/>
        <v>28-53.5</v>
      </c>
      <c r="C10737">
        <v>-53.292936601248002</v>
      </c>
      <c r="D10737">
        <v>28.295649814596999</v>
      </c>
      <c r="E10737">
        <f>ASIN(SQRT((SIN(RADIANS(PARAMETERS!$D$8-D10737)/2)*SIN(RADIANS(PARAMETERS!$D$8-D10737)/2))+(COS(RADIANS(D10737))*COS(RADIANS(PARAMETERS!$D$8))*SIN(RADIANS(PARAMETERS!$D$9-C10737)/2)*SIN(RADIANS(PARAMETERS!$D$9-C10737)/2))))*2*3958.756</f>
        <v>1005.725215861203</v>
      </c>
      <c r="F10737">
        <v>129.26979064941</v>
      </c>
      <c r="G10737">
        <v>167.00888061523</v>
      </c>
      <c r="H10737">
        <v>198.2984161377</v>
      </c>
      <c r="I10737">
        <v>224.84443664551</v>
      </c>
      <c r="J10737">
        <v>254.9451751709</v>
      </c>
      <c r="K10737" s="6">
        <f>IFERROR(EXP(TREND(LN($F$1:$J$1),LN(F10737:J10737),LN(Calculations!$B$3))),0)</f>
        <v>1.2511472418713645E-2</v>
      </c>
    </row>
    <row r="10738" spans="1:11" x14ac:dyDescent="0.35">
      <c r="A10738">
        <v>10735</v>
      </c>
      <c r="B10738" t="str">
        <f t="shared" si="167"/>
        <v>28-53.5</v>
      </c>
      <c r="C10738">
        <v>-53.564257936148998</v>
      </c>
      <c r="D10738">
        <v>28.295649814596999</v>
      </c>
      <c r="E10738">
        <f>ASIN(SQRT((SIN(RADIANS(PARAMETERS!$D$8-D10738)/2)*SIN(RADIANS(PARAMETERS!$D$8-D10738)/2))+(COS(RADIANS(D10738))*COS(RADIANS(PARAMETERS!$D$8))*SIN(RADIANS(PARAMETERS!$D$9-C10738)/2)*SIN(RADIANS(PARAMETERS!$D$9-C10738)/2))))*2*3958.756</f>
        <v>997.74670658756133</v>
      </c>
      <c r="F10738">
        <v>130.68962097168</v>
      </c>
      <c r="G10738">
        <v>168.23954772949</v>
      </c>
      <c r="H10738">
        <v>199.36570739746</v>
      </c>
      <c r="I10738">
        <v>226.10565185547</v>
      </c>
      <c r="J10738">
        <v>256.43322753906</v>
      </c>
      <c r="K10738" s="6">
        <f>IFERROR(EXP(TREND(LN($F$1:$J$1),LN(F10738:J10738),LN(Calculations!$B$3))),0)</f>
        <v>1.3028876251047598E-2</v>
      </c>
    </row>
    <row r="10739" spans="1:11" x14ac:dyDescent="0.35">
      <c r="A10739">
        <v>10736</v>
      </c>
      <c r="B10739" t="str">
        <f t="shared" si="167"/>
        <v>28-54</v>
      </c>
      <c r="C10739">
        <v>-53.835579271050001</v>
      </c>
      <c r="D10739">
        <v>28.295649814596999</v>
      </c>
      <c r="E10739">
        <f>ASIN(SQRT((SIN(RADIANS(PARAMETERS!$D$8-D10739)/2)*SIN(RADIANS(PARAMETERS!$D$8-D10739)/2))+(COS(RADIANS(D10739))*COS(RADIANS(PARAMETERS!$D$8))*SIN(RADIANS(PARAMETERS!$D$9-C10739)/2)*SIN(RADIANS(PARAMETERS!$D$9-C10739)/2))))*2*3958.756</f>
        <v>990.00745445584539</v>
      </c>
      <c r="F10739">
        <v>132.0651550293</v>
      </c>
      <c r="G10739">
        <v>169.31568908691</v>
      </c>
      <c r="H10739">
        <v>200.36624145508</v>
      </c>
      <c r="I10739">
        <v>227.27017211914</v>
      </c>
      <c r="J10739">
        <v>257.78784179688</v>
      </c>
      <c r="K10739" s="6">
        <f>IFERROR(EXP(TREND(LN($F$1:$J$1),LN(F10739:J10739),LN(Calculations!$B$3))),0)</f>
        <v>1.3541155612502227E-2</v>
      </c>
    </row>
    <row r="10740" spans="1:11" x14ac:dyDescent="0.35">
      <c r="A10740">
        <v>10737</v>
      </c>
      <c r="B10740" t="str">
        <f t="shared" si="167"/>
        <v>28-54</v>
      </c>
      <c r="C10740">
        <v>-54.106900605950997</v>
      </c>
      <c r="D10740">
        <v>28.295649814596999</v>
      </c>
      <c r="E10740">
        <f>ASIN(SQRT((SIN(RADIANS(PARAMETERS!$D$8-D10740)/2)*SIN(RADIANS(PARAMETERS!$D$8-D10740)/2))+(COS(RADIANS(D10740))*COS(RADIANS(PARAMETERS!$D$8))*SIN(RADIANS(PARAMETERS!$D$9-C10740)/2)*SIN(RADIANS(PARAMETERS!$D$9-C10740)/2))))*2*3958.756</f>
        <v>982.51313829628077</v>
      </c>
      <c r="F10740">
        <v>133.48196411133</v>
      </c>
      <c r="G10740">
        <v>170.34832763672</v>
      </c>
      <c r="H10740">
        <v>201.42207336426</v>
      </c>
      <c r="I10740">
        <v>228.5147857666</v>
      </c>
      <c r="J10740">
        <v>259.25302124023</v>
      </c>
      <c r="K10740" s="6">
        <f>IFERROR(EXP(TREND(LN($F$1:$J$1),LN(F10740:J10740),LN(Calculations!$B$3))),0)</f>
        <v>1.4086667488406536E-2</v>
      </c>
    </row>
    <row r="10741" spans="1:11" x14ac:dyDescent="0.35">
      <c r="A10741">
        <v>10738</v>
      </c>
      <c r="B10741" t="str">
        <f t="shared" si="167"/>
        <v>28-54.5</v>
      </c>
      <c r="C10741">
        <v>-54.378221940852001</v>
      </c>
      <c r="D10741">
        <v>28.295649814596999</v>
      </c>
      <c r="E10741">
        <f>ASIN(SQRT((SIN(RADIANS(PARAMETERS!$D$8-D10741)/2)*SIN(RADIANS(PARAMETERS!$D$8-D10741)/2))+(COS(RADIANS(D10741))*COS(RADIANS(PARAMETERS!$D$8))*SIN(RADIANS(PARAMETERS!$D$9-C10741)/2)*SIN(RADIANS(PARAMETERS!$D$9-C10741)/2))))*2*3958.756</f>
        <v>975.2694287733591</v>
      </c>
      <c r="F10741">
        <v>134.96520996094</v>
      </c>
      <c r="G10741">
        <v>171.35173034668</v>
      </c>
      <c r="H10741">
        <v>202.56742858887</v>
      </c>
      <c r="I10741">
        <v>229.88607788086</v>
      </c>
      <c r="J10741">
        <v>260.89059448242</v>
      </c>
      <c r="K10741" s="6">
        <f>IFERROR(EXP(TREND(LN($F$1:$J$1),LN(F10741:J10741),LN(Calculations!$B$3))),0)</f>
        <v>1.4677078651570712E-2</v>
      </c>
    </row>
    <row r="10742" spans="1:11" x14ac:dyDescent="0.35">
      <c r="A10742">
        <v>10739</v>
      </c>
      <c r="B10742" t="str">
        <f t="shared" si="167"/>
        <v>28-54.5</v>
      </c>
      <c r="C10742">
        <v>-54.649543275752997</v>
      </c>
      <c r="D10742">
        <v>28.295649814596999</v>
      </c>
      <c r="E10742">
        <f>ASIN(SQRT((SIN(RADIANS(PARAMETERS!$D$8-D10742)/2)*SIN(RADIANS(PARAMETERS!$D$8-D10742)/2))+(COS(RADIANS(D10742))*COS(RADIANS(PARAMETERS!$D$8))*SIN(RADIANS(PARAMETERS!$D$9-C10742)/2)*SIN(RADIANS(PARAMETERS!$D$9-C10742)/2))))*2*3958.756</f>
        <v>968.2819735608756</v>
      </c>
      <c r="F10742">
        <v>136.38795471191</v>
      </c>
      <c r="G10742">
        <v>172.23149108887</v>
      </c>
      <c r="H10742">
        <v>203.63829040527</v>
      </c>
      <c r="I10742">
        <v>231.14994812012</v>
      </c>
      <c r="J10742">
        <v>262.38027954102</v>
      </c>
      <c r="K10742" s="6">
        <f>IFERROR(EXP(TREND(LN($F$1:$J$1),LN(F10742:J10742),LN(Calculations!$B$3))),0)</f>
        <v>1.5258441292551515E-2</v>
      </c>
    </row>
    <row r="10743" spans="1:11" x14ac:dyDescent="0.35">
      <c r="A10743">
        <v>10740</v>
      </c>
      <c r="B10743" t="str">
        <f t="shared" si="167"/>
        <v>28-55</v>
      </c>
      <c r="C10743">
        <v>-54.920864610654</v>
      </c>
      <c r="D10743">
        <v>28.295649814596999</v>
      </c>
      <c r="E10743">
        <f>ASIN(SQRT((SIN(RADIANS(PARAMETERS!$D$8-D10743)/2)*SIN(RADIANS(PARAMETERS!$D$8-D10743)/2))+(COS(RADIANS(D10743))*COS(RADIANS(PARAMETERS!$D$8))*SIN(RADIANS(PARAMETERS!$D$9-C10743)/2)*SIN(RADIANS(PARAMETERS!$D$9-C10743)/2))))*2*3958.756</f>
        <v>961.5563815927361</v>
      </c>
      <c r="F10743">
        <v>137.85011291504</v>
      </c>
      <c r="G10743">
        <v>173.12585449219</v>
      </c>
      <c r="H10743">
        <v>204.7797088623</v>
      </c>
      <c r="I10743">
        <v>232.51792907715</v>
      </c>
      <c r="J10743">
        <v>264.01544189453</v>
      </c>
      <c r="K10743" s="6">
        <f>IFERROR(EXP(TREND(LN($F$1:$J$1),LN(F10743:J10743),LN(Calculations!$B$3))),0)</f>
        <v>1.5880994163258704E-2</v>
      </c>
    </row>
    <row r="10744" spans="1:11" x14ac:dyDescent="0.35">
      <c r="A10744">
        <v>10741</v>
      </c>
      <c r="B10744" t="str">
        <f t="shared" si="167"/>
        <v>28-55</v>
      </c>
      <c r="C10744">
        <v>-55.192185945555003</v>
      </c>
      <c r="D10744">
        <v>28.295649814596999</v>
      </c>
      <c r="E10744">
        <f>ASIN(SQRT((SIN(RADIANS(PARAMETERS!$D$8-D10744)/2)*SIN(RADIANS(PARAMETERS!$D$8-D10744)/2))+(COS(RADIANS(D10744))*COS(RADIANS(PARAMETERS!$D$8))*SIN(RADIANS(PARAMETERS!$D$9-C10744)/2)*SIN(RADIANS(PARAMETERS!$D$9-C10744)/2))))*2*3958.756</f>
        <v>955.09820643468254</v>
      </c>
      <c r="F10744">
        <v>139.3715057373</v>
      </c>
      <c r="G10744">
        <v>174.07238769531</v>
      </c>
      <c r="H10744">
        <v>206.01556396484</v>
      </c>
      <c r="I10744">
        <v>234.02139282227</v>
      </c>
      <c r="J10744">
        <v>265.83666992188</v>
      </c>
      <c r="K10744" s="6">
        <f>IFERROR(EXP(TREND(LN($F$1:$J$1),LN(F10744:J10744),LN(Calculations!$B$3))),0)</f>
        <v>1.6558724298966692E-2</v>
      </c>
    </row>
    <row r="10745" spans="1:11" x14ac:dyDescent="0.35">
      <c r="A10745">
        <v>10742</v>
      </c>
      <c r="B10745" t="str">
        <f t="shared" si="167"/>
        <v>28-55.5</v>
      </c>
      <c r="C10745">
        <v>-55.463507280456</v>
      </c>
      <c r="D10745">
        <v>28.295649814596999</v>
      </c>
      <c r="E10745">
        <f>ASIN(SQRT((SIN(RADIANS(PARAMETERS!$D$8-D10745)/2)*SIN(RADIANS(PARAMETERS!$D$8-D10745)/2))+(COS(RADIANS(D10745))*COS(RADIANS(PARAMETERS!$D$8))*SIN(RADIANS(PARAMETERS!$D$9-C10745)/2)*SIN(RADIANS(PARAMETERS!$D$9-C10745)/2))))*2*3958.756</f>
        <v>948.91292883673475</v>
      </c>
      <c r="F10745">
        <v>140.81953430176</v>
      </c>
      <c r="G10745">
        <v>174.97366333008</v>
      </c>
      <c r="H10745">
        <v>207.17456054688</v>
      </c>
      <c r="I10745">
        <v>235.41744995117</v>
      </c>
      <c r="J10745">
        <v>267.51306152344</v>
      </c>
      <c r="K10745" s="6">
        <f>IFERROR(EXP(TREND(LN($F$1:$J$1),LN(F10745:J10745),LN(Calculations!$B$3))),0)</f>
        <v>1.7231056876841802E-2</v>
      </c>
    </row>
    <row r="10746" spans="1:11" x14ac:dyDescent="0.35">
      <c r="A10746">
        <v>10743</v>
      </c>
      <c r="B10746" t="str">
        <f t="shared" si="167"/>
        <v>28-55.5</v>
      </c>
      <c r="C10746">
        <v>-55.734828615357003</v>
      </c>
      <c r="D10746">
        <v>28.295649814596999</v>
      </c>
      <c r="E10746">
        <f>ASIN(SQRT((SIN(RADIANS(PARAMETERS!$D$8-D10746)/2)*SIN(RADIANS(PARAMETERS!$D$8-D10746)/2))+(COS(RADIANS(D10746))*COS(RADIANS(PARAMETERS!$D$8))*SIN(RADIANS(PARAMETERS!$D$9-C10746)/2)*SIN(RADIANS(PARAMETERS!$D$9-C10746)/2))))*2*3958.756</f>
        <v>943.00593854151748</v>
      </c>
      <c r="F10746">
        <v>142.29661560059</v>
      </c>
      <c r="G10746">
        <v>175.90489196777</v>
      </c>
      <c r="H10746">
        <v>208.39547729492</v>
      </c>
      <c r="I10746">
        <v>236.90661621094</v>
      </c>
      <c r="J10746">
        <v>269.3210144043</v>
      </c>
      <c r="K10746" s="6">
        <f>IFERROR(EXP(TREND(LN($F$1:$J$1),LN(F10746:J10746),LN(Calculations!$B$3))),0)</f>
        <v>1.7945795978389936E-2</v>
      </c>
    </row>
    <row r="10747" spans="1:11" x14ac:dyDescent="0.35">
      <c r="A10747">
        <v>10744</v>
      </c>
      <c r="B10747" t="str">
        <f t="shared" si="167"/>
        <v>28-56</v>
      </c>
      <c r="C10747">
        <v>-56.006149950257999</v>
      </c>
      <c r="D10747">
        <v>28.295649814596999</v>
      </c>
      <c r="E10747">
        <f>ASIN(SQRT((SIN(RADIANS(PARAMETERS!$D$8-D10747)/2)*SIN(RADIANS(PARAMETERS!$D$8-D10747)/2))+(COS(RADIANS(D10747))*COS(RADIANS(PARAMETERS!$D$8))*SIN(RADIANS(PARAMETERS!$D$9-C10747)/2)*SIN(RADIANS(PARAMETERS!$D$9-C10747)/2))))*2*3958.756</f>
        <v>937.38251543946797</v>
      </c>
      <c r="F10747">
        <v>143.81614685059</v>
      </c>
      <c r="G10747">
        <v>176.87518310547</v>
      </c>
      <c r="H10747">
        <v>209.6875</v>
      </c>
      <c r="I10747">
        <v>238.498046875</v>
      </c>
      <c r="J10747">
        <v>271.26968383789</v>
      </c>
      <c r="K10747" s="6">
        <f>IFERROR(EXP(TREND(LN($F$1:$J$1),LN(F10747:J10747),LN(Calculations!$B$3))),0)</f>
        <v>1.871146548315487E-2</v>
      </c>
    </row>
    <row r="10748" spans="1:11" x14ac:dyDescent="0.35">
      <c r="A10748">
        <v>10745</v>
      </c>
      <c r="B10748" t="str">
        <f t="shared" si="167"/>
        <v>28-56.5</v>
      </c>
      <c r="C10748">
        <v>-56.277471285159002</v>
      </c>
      <c r="D10748">
        <v>28.295649814596999</v>
      </c>
      <c r="E10748">
        <f>ASIN(SQRT((SIN(RADIANS(PARAMETERS!$D$8-D10748)/2)*SIN(RADIANS(PARAMETERS!$D$8-D10748)/2))+(COS(RADIANS(D10748))*COS(RADIANS(PARAMETERS!$D$8))*SIN(RADIANS(PARAMETERS!$D$9-C10748)/2)*SIN(RADIANS(PARAMETERS!$D$9-C10748)/2))))*2*3958.756</f>
        <v>932.04781017791686</v>
      </c>
      <c r="F10748">
        <v>145.27409362793</v>
      </c>
      <c r="G10748">
        <v>177.80429077148</v>
      </c>
      <c r="H10748">
        <v>210.90397644043</v>
      </c>
      <c r="I10748">
        <v>239.98054504395</v>
      </c>
      <c r="J10748">
        <v>273.06826782227</v>
      </c>
      <c r="K10748" s="6">
        <f>IFERROR(EXP(TREND(LN($F$1:$J$1),LN(F10748:J10748),LN(Calculations!$B$3))),0)</f>
        <v>1.9476289683395143E-2</v>
      </c>
    </row>
    <row r="10749" spans="1:11" x14ac:dyDescent="0.35">
      <c r="A10749">
        <v>10746</v>
      </c>
      <c r="B10749" t="str">
        <f t="shared" si="167"/>
        <v>28-56.5</v>
      </c>
      <c r="C10749">
        <v>-56.548792620059999</v>
      </c>
      <c r="D10749">
        <v>28.295649814596999</v>
      </c>
      <c r="E10749">
        <f>ASIN(SQRT((SIN(RADIANS(PARAMETERS!$D$8-D10749)/2)*SIN(RADIANS(PARAMETERS!$D$8-D10749)/2))+(COS(RADIANS(D10749))*COS(RADIANS(PARAMETERS!$D$8))*SIN(RADIANS(PARAMETERS!$D$9-C10749)/2)*SIN(RADIANS(PARAMETERS!$D$9-C10749)/2))))*2*3958.756</f>
        <v>927.00682434689668</v>
      </c>
      <c r="F10749">
        <v>146.76008605957</v>
      </c>
      <c r="G10749">
        <v>178.75239562988</v>
      </c>
      <c r="H10749">
        <v>212.15313720703</v>
      </c>
      <c r="I10749">
        <v>241.50894165039</v>
      </c>
      <c r="J10749">
        <v>274.92901611328</v>
      </c>
      <c r="K10749" s="6">
        <f>IFERROR(EXP(TREND(LN($F$1:$J$1),LN(F10749:J10749),LN(Calculations!$B$3))),0)</f>
        <v>2.0285591786600811E-2</v>
      </c>
    </row>
    <row r="10750" spans="1:11" x14ac:dyDescent="0.35">
      <c r="A10750">
        <v>10747</v>
      </c>
      <c r="B10750" t="str">
        <f t="shared" si="167"/>
        <v>28-57</v>
      </c>
      <c r="C10750">
        <v>-56.820113954961002</v>
      </c>
      <c r="D10750">
        <v>28.295649814596999</v>
      </c>
      <c r="E10750">
        <f>ASIN(SQRT((SIN(RADIANS(PARAMETERS!$D$8-D10750)/2)*SIN(RADIANS(PARAMETERS!$D$8-D10750)/2))+(COS(RADIANS(D10750))*COS(RADIANS(PARAMETERS!$D$8))*SIN(RADIANS(PARAMETERS!$D$9-C10750)/2)*SIN(RADIANS(PARAMETERS!$D$9-C10750)/2))))*2*3958.756</f>
        <v>922.26439037985404</v>
      </c>
      <c r="F10750">
        <v>148.27459716797</v>
      </c>
      <c r="G10750">
        <v>179.71827697754</v>
      </c>
      <c r="H10750">
        <v>213.42807006836</v>
      </c>
      <c r="I10750">
        <v>243.07086181641</v>
      </c>
      <c r="J10750">
        <v>276.83279418945</v>
      </c>
      <c r="K10750" s="6">
        <f>IFERROR(EXP(TREND(LN($F$1:$J$1),LN(F10750:J10750),LN(Calculations!$B$3))),0)</f>
        <v>2.1142227605096618E-2</v>
      </c>
    </row>
    <row r="10751" spans="1:11" x14ac:dyDescent="0.35">
      <c r="A10751">
        <v>10748</v>
      </c>
      <c r="B10751" t="str">
        <f t="shared" si="167"/>
        <v>28-57</v>
      </c>
      <c r="C10751">
        <v>-57.091435289861998</v>
      </c>
      <c r="D10751">
        <v>28.295649814596999</v>
      </c>
      <c r="E10751">
        <f>ASIN(SQRT((SIN(RADIANS(PARAMETERS!$D$8-D10751)/2)*SIN(RADIANS(PARAMETERS!$D$8-D10751)/2))+(COS(RADIANS(D10751))*COS(RADIANS(PARAMETERS!$D$8))*SIN(RADIANS(PARAMETERS!$D$9-C10751)/2)*SIN(RADIANS(PARAMETERS!$D$9-C10751)/2))))*2*3958.756</f>
        <v>917.82515132186654</v>
      </c>
      <c r="F10751">
        <v>149.73010253906</v>
      </c>
      <c r="G10751">
        <v>180.63597106934</v>
      </c>
      <c r="H10751">
        <v>214.61351013184</v>
      </c>
      <c r="I10751">
        <v>244.50326538086</v>
      </c>
      <c r="J10751">
        <v>278.55783081055</v>
      </c>
      <c r="K10751" s="6">
        <f>IFERROR(EXP(TREND(LN($F$1:$J$1),LN(F10751:J10751),LN(Calculations!$B$3))),0)</f>
        <v>2.1999421165530664E-2</v>
      </c>
    </row>
    <row r="10752" spans="1:11" x14ac:dyDescent="0.35">
      <c r="A10752">
        <v>10749</v>
      </c>
      <c r="B10752" t="str">
        <f t="shared" si="167"/>
        <v>28-57.5</v>
      </c>
      <c r="C10752">
        <v>-57.362756624763001</v>
      </c>
      <c r="D10752">
        <v>28.295649814596999</v>
      </c>
      <c r="E10752">
        <f>ASIN(SQRT((SIN(RADIANS(PARAMETERS!$D$8-D10752)/2)*SIN(RADIANS(PARAMETERS!$D$8-D10752)/2))+(COS(RADIANS(D10752))*COS(RADIANS(PARAMETERS!$D$8))*SIN(RADIANS(PARAMETERS!$D$9-C10752)/2)*SIN(RADIANS(PARAMETERS!$D$9-C10752)/2))))*2*3958.756</f>
        <v>913.69354063102935</v>
      </c>
      <c r="F10752">
        <v>151.20294189453</v>
      </c>
      <c r="G10752">
        <v>181.55897521973</v>
      </c>
      <c r="H10752">
        <v>215.82038879395</v>
      </c>
      <c r="I10752">
        <v>245.97314453125</v>
      </c>
      <c r="J10752">
        <v>280.34045410156</v>
      </c>
      <c r="K10752" s="6">
        <f>IFERROR(EXP(TREND(LN($F$1:$J$1),LN(F10752:J10752),LN(Calculations!$B$3))),0)</f>
        <v>2.2896634082621312E-2</v>
      </c>
    </row>
    <row r="10753" spans="1:11" x14ac:dyDescent="0.35">
      <c r="A10753">
        <v>10750</v>
      </c>
      <c r="B10753" t="str">
        <f t="shared" si="167"/>
        <v>28-57.5</v>
      </c>
      <c r="C10753">
        <v>-57.634077959663998</v>
      </c>
      <c r="D10753">
        <v>28.295649814596999</v>
      </c>
      <c r="E10753">
        <f>ASIN(SQRT((SIN(RADIANS(PARAMETERS!$D$8-D10753)/2)*SIN(RADIANS(PARAMETERS!$D$8-D10753)/2))+(COS(RADIANS(D10753))*COS(RADIANS(PARAMETERS!$D$8))*SIN(RADIANS(PARAMETERS!$D$9-C10753)/2)*SIN(RADIANS(PARAMETERS!$D$9-C10753)/2))))*2*3958.756</f>
        <v>909.87376218999134</v>
      </c>
      <c r="F10753">
        <v>152.68110656738</v>
      </c>
      <c r="G10753">
        <v>182.47872924805</v>
      </c>
      <c r="H10753">
        <v>217.03155517578</v>
      </c>
      <c r="I10753">
        <v>247.45510864258</v>
      </c>
      <c r="J10753">
        <v>282.14526367188</v>
      </c>
      <c r="K10753" s="6">
        <f>IFERROR(EXP(TREND(LN($F$1:$J$1),LN(F10753:J10753),LN(Calculations!$B$3))),0)</f>
        <v>2.3828166303519794E-2</v>
      </c>
    </row>
    <row r="10754" spans="1:11" x14ac:dyDescent="0.35">
      <c r="A10754">
        <v>10751</v>
      </c>
      <c r="B10754" t="str">
        <f t="shared" si="167"/>
        <v>28-58</v>
      </c>
      <c r="C10754">
        <v>-57.905399294565001</v>
      </c>
      <c r="D10754">
        <v>28.295649814596999</v>
      </c>
      <c r="E10754">
        <f>ASIN(SQRT((SIN(RADIANS(PARAMETERS!$D$8-D10754)/2)*SIN(RADIANS(PARAMETERS!$D$8-D10754)/2))+(COS(RADIANS(D10754))*COS(RADIANS(PARAMETERS!$D$8))*SIN(RADIANS(PARAMETERS!$D$9-C10754)/2)*SIN(RADIANS(PARAMETERS!$D$9-C10754)/2))))*2*3958.756</f>
        <v>906.36977071372769</v>
      </c>
      <c r="F10754">
        <v>154.08648681641</v>
      </c>
      <c r="G10754">
        <v>183.34172058105</v>
      </c>
      <c r="H10754">
        <v>218.16017150879</v>
      </c>
      <c r="I10754">
        <v>248.8302154541</v>
      </c>
      <c r="J10754">
        <v>283.81390380859</v>
      </c>
      <c r="K10754" s="6">
        <f>IFERROR(EXP(TREND(LN($F$1:$J$1),LN(F10754:J10754),LN(Calculations!$B$3))),0)</f>
        <v>2.4745917524971031E-2</v>
      </c>
    </row>
    <row r="10755" spans="1:11" x14ac:dyDescent="0.35">
      <c r="A10755">
        <v>10752</v>
      </c>
      <c r="B10755" t="str">
        <f t="shared" si="167"/>
        <v>28-58</v>
      </c>
      <c r="C10755">
        <v>-58.176720629465002</v>
      </c>
      <c r="D10755">
        <v>28.295649814596999</v>
      </c>
      <c r="E10755">
        <f>ASIN(SQRT((SIN(RADIANS(PARAMETERS!$D$8-D10755)/2)*SIN(RADIANS(PARAMETERS!$D$8-D10755)/2))+(COS(RADIANS(D10755))*COS(RADIANS(PARAMETERS!$D$8))*SIN(RADIANS(PARAMETERS!$D$9-C10755)/2)*SIN(RADIANS(PARAMETERS!$D$9-C10755)/2))))*2*3958.756</f>
        <v>903.18525274617082</v>
      </c>
      <c r="F10755">
        <v>155.56321716309</v>
      </c>
      <c r="G10755">
        <v>184.25302124023</v>
      </c>
      <c r="H10755">
        <v>219.37983703613</v>
      </c>
      <c r="I10755">
        <v>250.33825683594</v>
      </c>
      <c r="J10755">
        <v>285.66748046875</v>
      </c>
      <c r="K10755" s="6">
        <f>IFERROR(EXP(TREND(LN($F$1:$J$1),LN(F10755:J10755),LN(Calculations!$B$3))),0)</f>
        <v>2.5738076613897026E-2</v>
      </c>
    </row>
    <row r="10756" spans="1:11" x14ac:dyDescent="0.35">
      <c r="A10756">
        <v>10753</v>
      </c>
      <c r="B10756" t="str">
        <f t="shared" si="167"/>
        <v>28-58.5</v>
      </c>
      <c r="C10756">
        <v>-58.448041964365999</v>
      </c>
      <c r="D10756">
        <v>28.295649814596999</v>
      </c>
      <c r="E10756">
        <f>ASIN(SQRT((SIN(RADIANS(PARAMETERS!$D$8-D10756)/2)*SIN(RADIANS(PARAMETERS!$D$8-D10756)/2))+(COS(RADIANS(D10756))*COS(RADIANS(PARAMETERS!$D$8))*SIN(RADIANS(PARAMETERS!$D$9-C10756)/2)*SIN(RADIANS(PARAMETERS!$D$9-C10756)/2))))*2*3958.756</f>
        <v>900.32360844178959</v>
      </c>
      <c r="F10756">
        <v>157.06303405762</v>
      </c>
      <c r="G10756">
        <v>185.1865234375</v>
      </c>
      <c r="H10756">
        <v>220.63969421387</v>
      </c>
      <c r="I10756">
        <v>251.904296875</v>
      </c>
      <c r="J10756">
        <v>287.60131835938</v>
      </c>
      <c r="K10756" s="6">
        <f>IFERROR(EXP(TREND(LN($F$1:$J$1),LN(F10756:J10756),LN(Calculations!$B$3))),0)</f>
        <v>2.6779314175184567E-2</v>
      </c>
    </row>
    <row r="10757" spans="1:11" x14ac:dyDescent="0.35">
      <c r="A10757">
        <v>10754</v>
      </c>
      <c r="B10757" t="str">
        <f t="shared" ref="B10757:B10820" si="168">MROUND(D10757,1)&amp;MROUND(C10757,-0.5)</f>
        <v>28-58.5</v>
      </c>
      <c r="C10757">
        <v>-58.719363299267002</v>
      </c>
      <c r="D10757">
        <v>28.295649814596999</v>
      </c>
      <c r="E10757">
        <f>ASIN(SQRT((SIN(RADIANS(PARAMETERS!$D$8-D10757)/2)*SIN(RADIANS(PARAMETERS!$D$8-D10757)/2))+(COS(RADIANS(D10757))*COS(RADIANS(PARAMETERS!$D$8))*SIN(RADIANS(PARAMETERS!$D$9-C10757)/2)*SIN(RADIANS(PARAMETERS!$D$9-C10757)/2))))*2*3958.756</f>
        <v>897.78793432874591</v>
      </c>
      <c r="F10757">
        <v>158.46618652344</v>
      </c>
      <c r="G10757">
        <v>186.07229614258</v>
      </c>
      <c r="H10757">
        <v>221.82104492188</v>
      </c>
      <c r="I10757">
        <v>253.36209106445</v>
      </c>
      <c r="J10757">
        <v>289.39044189453</v>
      </c>
      <c r="K10757" s="6">
        <f>IFERROR(EXP(TREND(LN($F$1:$J$1),LN(F10757:J10757),LN(Calculations!$B$3))),0)</f>
        <v>2.7792966460740524E-2</v>
      </c>
    </row>
    <row r="10758" spans="1:11" x14ac:dyDescent="0.35">
      <c r="A10758">
        <v>10755</v>
      </c>
      <c r="B10758" t="str">
        <f t="shared" si="168"/>
        <v>28-59</v>
      </c>
      <c r="C10758">
        <v>-58.990684634167998</v>
      </c>
      <c r="D10758">
        <v>28.295649814596999</v>
      </c>
      <c r="E10758">
        <f>ASIN(SQRT((SIN(RADIANS(PARAMETERS!$D$8-D10758)/2)*SIN(RADIANS(PARAMETERS!$D$8-D10758)/2))+(COS(RADIANS(D10758))*COS(RADIANS(PARAMETERS!$D$8))*SIN(RADIANS(PARAMETERS!$D$9-C10758)/2)*SIN(RADIANS(PARAMETERS!$D$9-C10758)/2))))*2*3958.756</f>
        <v>895.58100724662256</v>
      </c>
      <c r="F10758">
        <v>159.88737487793</v>
      </c>
      <c r="G10758">
        <v>187.02528381348</v>
      </c>
      <c r="H10758">
        <v>223.11267089844</v>
      </c>
      <c r="I10758">
        <v>254.97201538086</v>
      </c>
      <c r="J10758">
        <v>291.38330078125</v>
      </c>
      <c r="K10758" s="6">
        <f>IFERROR(EXP(TREND(LN($F$1:$J$1),LN(F10758:J10758),LN(Calculations!$B$3))),0)</f>
        <v>2.8854083365020194E-2</v>
      </c>
    </row>
    <row r="10759" spans="1:11" x14ac:dyDescent="0.35">
      <c r="A10759">
        <v>10756</v>
      </c>
      <c r="B10759" t="str">
        <f t="shared" si="168"/>
        <v>28-59.5</v>
      </c>
      <c r="C10759">
        <v>-59.262005969069001</v>
      </c>
      <c r="D10759">
        <v>28.295649814596999</v>
      </c>
      <c r="E10759">
        <f>ASIN(SQRT((SIN(RADIANS(PARAMETERS!$D$8-D10759)/2)*SIN(RADIANS(PARAMETERS!$D$8-D10759)/2))+(COS(RADIANS(D10759))*COS(RADIANS(PARAMETERS!$D$8))*SIN(RADIANS(PARAMETERS!$D$9-C10759)/2)*SIN(RADIANS(PARAMETERS!$D$9-C10759)/2))))*2*3958.756</f>
        <v>893.70526964525448</v>
      </c>
      <c r="F10759">
        <v>161.27030944824</v>
      </c>
      <c r="G10759">
        <v>187.99534606934</v>
      </c>
      <c r="H10759">
        <v>224.42880249023</v>
      </c>
      <c r="I10759">
        <v>256.61367797852</v>
      </c>
      <c r="J10759">
        <v>293.41690063477</v>
      </c>
      <c r="K10759" s="6">
        <f>IFERROR(EXP(TREND(LN($F$1:$J$1),LN(F10759:J10759),LN(Calculations!$B$3))),0)</f>
        <v>2.9923881978404412E-2</v>
      </c>
    </row>
    <row r="10760" spans="1:11" x14ac:dyDescent="0.35">
      <c r="A10760">
        <v>10757</v>
      </c>
      <c r="B10760" t="str">
        <f t="shared" si="168"/>
        <v>28-59.5</v>
      </c>
      <c r="C10760">
        <v>-59.533327303969998</v>
      </c>
      <c r="D10760">
        <v>28.295649814596999</v>
      </c>
      <c r="E10760">
        <f>ASIN(SQRT((SIN(RADIANS(PARAMETERS!$D$8-D10760)/2)*SIN(RADIANS(PARAMETERS!$D$8-D10760)/2))+(COS(RADIANS(D10760))*COS(RADIANS(PARAMETERS!$D$8))*SIN(RADIANS(PARAMETERS!$D$9-C10760)/2)*SIN(RADIANS(PARAMETERS!$D$9-C10760)/2))))*2*3958.756</f>
        <v>892.16281642036779</v>
      </c>
      <c r="F10760">
        <v>162.53987121582</v>
      </c>
      <c r="G10760">
        <v>188.89013671875</v>
      </c>
      <c r="H10760">
        <v>225.61949157715</v>
      </c>
      <c r="I10760">
        <v>258.08108520508</v>
      </c>
      <c r="J10760">
        <v>295.21597290039</v>
      </c>
      <c r="K10760" s="6">
        <f>IFERROR(EXP(TREND(LN($F$1:$J$1),LN(F10760:J10760),LN(Calculations!$B$3))),0)</f>
        <v>3.0945150796781975E-2</v>
      </c>
    </row>
    <row r="10761" spans="1:11" x14ac:dyDescent="0.35">
      <c r="A10761">
        <v>10758</v>
      </c>
      <c r="B10761" t="str">
        <f t="shared" si="168"/>
        <v>28-60</v>
      </c>
      <c r="C10761">
        <v>-59.804648638871001</v>
      </c>
      <c r="D10761">
        <v>28.295649814596999</v>
      </c>
      <c r="E10761">
        <f>ASIN(SQRT((SIN(RADIANS(PARAMETERS!$D$8-D10761)/2)*SIN(RADIANS(PARAMETERS!$D$8-D10761)/2))+(COS(RADIANS(D10761))*COS(RADIANS(PARAMETERS!$D$8))*SIN(RADIANS(PARAMETERS!$D$9-C10761)/2)*SIN(RADIANS(PARAMETERS!$D$9-C10761)/2))))*2*3958.756</f>
        <v>890.95538344758529</v>
      </c>
      <c r="F10761">
        <v>163.79690551758</v>
      </c>
      <c r="G10761">
        <v>189.80966186523</v>
      </c>
      <c r="H10761">
        <v>226.8567199707</v>
      </c>
      <c r="I10761">
        <v>259.61642456055</v>
      </c>
      <c r="J10761">
        <v>297.10952758789</v>
      </c>
      <c r="K10761" s="6">
        <f>IFERROR(EXP(TREND(LN($F$1:$J$1),LN(F10761:J10761),LN(Calculations!$B$3))),0)</f>
        <v>3.1982789749031716E-2</v>
      </c>
    </row>
    <row r="10762" spans="1:11" x14ac:dyDescent="0.35">
      <c r="A10762">
        <v>10759</v>
      </c>
      <c r="B10762" t="str">
        <f t="shared" si="168"/>
        <v>28-60</v>
      </c>
      <c r="C10762">
        <v>-60.075969973771997</v>
      </c>
      <c r="D10762">
        <v>28.295649814596999</v>
      </c>
      <c r="E10762">
        <f>ASIN(SQRT((SIN(RADIANS(PARAMETERS!$D$8-D10762)/2)*SIN(RADIANS(PARAMETERS!$D$8-D10762)/2))+(COS(RADIANS(D10762))*COS(RADIANS(PARAMETERS!$D$8))*SIN(RADIANS(PARAMETERS!$D$9-C10762)/2)*SIN(RADIANS(PARAMETERS!$D$9-C10762)/2))))*2*3958.756</f>
        <v>890.0843379586496</v>
      </c>
      <c r="F10762">
        <v>164.98666381836</v>
      </c>
      <c r="G10762">
        <v>190.70965576172</v>
      </c>
      <c r="H10762">
        <v>228.06652832031</v>
      </c>
      <c r="I10762">
        <v>261.1169128418</v>
      </c>
      <c r="J10762">
        <v>298.95919799805</v>
      </c>
      <c r="K10762" s="6">
        <f>IFERROR(EXP(TREND(LN($F$1:$J$1),LN(F10762:J10762),LN(Calculations!$B$3))),0)</f>
        <v>3.2994916962382451E-2</v>
      </c>
    </row>
    <row r="10763" spans="1:11" x14ac:dyDescent="0.35">
      <c r="A10763">
        <v>10760</v>
      </c>
      <c r="B10763" t="str">
        <f t="shared" si="168"/>
        <v>28-60.5</v>
      </c>
      <c r="C10763">
        <v>-60.347291308673</v>
      </c>
      <c r="D10763">
        <v>28.295649814596999</v>
      </c>
      <c r="E10763">
        <f>ASIN(SQRT((SIN(RADIANS(PARAMETERS!$D$8-D10763)/2)*SIN(RADIANS(PARAMETERS!$D$8-D10763)/2))+(COS(RADIANS(D10763))*COS(RADIANS(PARAMETERS!$D$8))*SIN(RADIANS(PARAMETERS!$D$9-C10763)/2)*SIN(RADIANS(PARAMETERS!$D$9-C10763)/2))))*2*3958.756</f>
        <v>889.55067088282783</v>
      </c>
      <c r="F10763">
        <v>166.05857849121</v>
      </c>
      <c r="G10763">
        <v>191.53179931641</v>
      </c>
      <c r="H10763">
        <v>229.15147399902</v>
      </c>
      <c r="I10763">
        <v>262.44696044922</v>
      </c>
      <c r="J10763">
        <v>300.58239746094</v>
      </c>
      <c r="K10763" s="6">
        <f>IFERROR(EXP(TREND(LN($F$1:$J$1),LN(F10763:J10763),LN(Calculations!$B$3))),0)</f>
        <v>3.394117405094834E-2</v>
      </c>
    </row>
    <row r="10764" spans="1:11" x14ac:dyDescent="0.35">
      <c r="A10764">
        <v>10761</v>
      </c>
      <c r="B10764" t="str">
        <f t="shared" si="168"/>
        <v>28-60.5</v>
      </c>
      <c r="C10764">
        <v>-60.618612643573996</v>
      </c>
      <c r="D10764">
        <v>28.295649814596999</v>
      </c>
      <c r="E10764">
        <f>ASIN(SQRT((SIN(RADIANS(PARAMETERS!$D$8-D10764)/2)*SIN(RADIANS(PARAMETERS!$D$8-D10764)/2))+(COS(RADIANS(D10764))*COS(RADIANS(PARAMETERS!$D$8))*SIN(RADIANS(PARAMETERS!$D$9-C10764)/2)*SIN(RADIANS(PARAMETERS!$D$9-C10764)/2))))*2*3958.756</f>
        <v>889.35499125279318</v>
      </c>
      <c r="F10764">
        <v>167.09307861328</v>
      </c>
      <c r="G10764">
        <v>192.35908508301</v>
      </c>
      <c r="H10764">
        <v>230.25172424316</v>
      </c>
      <c r="I10764">
        <v>263.80239868164</v>
      </c>
      <c r="J10764">
        <v>302.24362182617</v>
      </c>
      <c r="K10764" s="6">
        <f>IFERROR(EXP(TREND(LN($F$1:$J$1),LN(F10764:J10764),LN(Calculations!$B$3))),0)</f>
        <v>3.4875003432315983E-2</v>
      </c>
    </row>
    <row r="10765" spans="1:11" x14ac:dyDescent="0.35">
      <c r="A10765">
        <v>10762</v>
      </c>
      <c r="B10765" t="str">
        <f t="shared" si="168"/>
        <v>28-61</v>
      </c>
      <c r="C10765">
        <v>-60.889933978475</v>
      </c>
      <c r="D10765">
        <v>28.295649814596999</v>
      </c>
      <c r="E10765">
        <f>ASIN(SQRT((SIN(RADIANS(PARAMETERS!$D$8-D10765)/2)*SIN(RADIANS(PARAMETERS!$D$8-D10765)/2))+(COS(RADIANS(D10765))*COS(RADIANS(PARAMETERS!$D$8))*SIN(RADIANS(PARAMETERS!$D$9-C10765)/2)*SIN(RADIANS(PARAMETERS!$D$9-C10765)/2))))*2*3958.756</f>
        <v>889.49752274831178</v>
      </c>
      <c r="F10765">
        <v>168.04029846191</v>
      </c>
      <c r="G10765">
        <v>193.15841674805</v>
      </c>
      <c r="H10765">
        <v>231.31259155273</v>
      </c>
      <c r="I10765">
        <v>265.1076965332</v>
      </c>
      <c r="J10765">
        <v>303.84167480469</v>
      </c>
      <c r="K10765" s="6">
        <f>IFERROR(EXP(TREND(LN($F$1:$J$1),LN(F10765:J10765),LN(Calculations!$B$3))),0)</f>
        <v>3.5754772336300214E-2</v>
      </c>
    </row>
    <row r="10766" spans="1:11" x14ac:dyDescent="0.35">
      <c r="A10766">
        <v>10763</v>
      </c>
      <c r="B10766" t="str">
        <f t="shared" si="168"/>
        <v>28-61</v>
      </c>
      <c r="C10766">
        <v>-61.161255313376003</v>
      </c>
      <c r="D10766">
        <v>28.295649814596999</v>
      </c>
      <c r="E10766">
        <f>ASIN(SQRT((SIN(RADIANS(PARAMETERS!$D$8-D10766)/2)*SIN(RADIANS(PARAMETERS!$D$8-D10766)/2))+(COS(RADIANS(D10766))*COS(RADIANS(PARAMETERS!$D$8))*SIN(RADIANS(PARAMETERS!$D$9-C10766)/2)*SIN(RADIANS(PARAMETERS!$D$9-C10766)/2))))*2*3958.756</f>
        <v>889.97810242337061</v>
      </c>
      <c r="F10766">
        <v>168.87269592285</v>
      </c>
      <c r="G10766">
        <v>193.90507507324</v>
      </c>
      <c r="H10766">
        <v>232.29051208496</v>
      </c>
      <c r="I10766">
        <v>266.30084228516</v>
      </c>
      <c r="J10766">
        <v>305.29174804688</v>
      </c>
      <c r="K10766" s="6">
        <f>IFERROR(EXP(TREND(LN($F$1:$J$1),LN(F10766:J10766),LN(Calculations!$B$3))),0)</f>
        <v>3.6556637832684737E-2</v>
      </c>
    </row>
    <row r="10767" spans="1:11" x14ac:dyDescent="0.35">
      <c r="A10767">
        <v>10764</v>
      </c>
      <c r="B10767" t="str">
        <f t="shared" si="168"/>
        <v>28-61.5</v>
      </c>
      <c r="C10767">
        <v>-61.432576648276999</v>
      </c>
      <c r="D10767">
        <v>28.295649814596999</v>
      </c>
      <c r="E10767">
        <f>ASIN(SQRT((SIN(RADIANS(PARAMETERS!$D$8-D10767)/2)*SIN(RADIANS(PARAMETERS!$D$8-D10767)/2))+(COS(RADIANS(D10767))*COS(RADIANS(PARAMETERS!$D$8))*SIN(RADIANS(PARAMETERS!$D$9-C10767)/2)*SIN(RADIANS(PARAMETERS!$D$9-C10767)/2))))*2*3958.756</f>
        <v>890.79618163362238</v>
      </c>
      <c r="F10767">
        <v>169.65855407715</v>
      </c>
      <c r="G10767">
        <v>194.66806030273</v>
      </c>
      <c r="H10767">
        <v>233.29495239258</v>
      </c>
      <c r="I10767">
        <v>267.53051757813</v>
      </c>
      <c r="J10767">
        <v>306.79092407227</v>
      </c>
      <c r="K10767" s="6">
        <f>IFERROR(EXP(TREND(LN($F$1:$J$1),LN(F10767:J10767),LN(Calculations!$B$3))),0)</f>
        <v>3.7331240332411073E-2</v>
      </c>
    </row>
    <row r="10768" spans="1:11" x14ac:dyDescent="0.35">
      <c r="A10768">
        <v>10765</v>
      </c>
      <c r="B10768" t="str">
        <f t="shared" si="168"/>
        <v>28-61.5</v>
      </c>
      <c r="C10768">
        <v>-61.703897983178003</v>
      </c>
      <c r="D10768">
        <v>28.295649814596999</v>
      </c>
      <c r="E10768">
        <f>ASIN(SQRT((SIN(RADIANS(PARAMETERS!$D$8-D10768)/2)*SIN(RADIANS(PARAMETERS!$D$8-D10768)/2))+(COS(RADIANS(D10768))*COS(RADIANS(PARAMETERS!$D$8))*SIN(RADIANS(PARAMETERS!$D$9-C10768)/2)*SIN(RADIANS(PARAMETERS!$D$9-C10768)/2))))*2*3958.756</f>
        <v>891.9508291518481</v>
      </c>
      <c r="F10768">
        <v>170.34637451172</v>
      </c>
      <c r="G10768">
        <v>195.41120910645</v>
      </c>
      <c r="H10768">
        <v>234.26959228516</v>
      </c>
      <c r="I10768">
        <v>268.72103881836</v>
      </c>
      <c r="J10768">
        <v>308.23965454102</v>
      </c>
      <c r="K10768" s="6">
        <f>IFERROR(EXP(TREND(LN($F$1:$J$1),LN(F10768:J10768),LN(Calculations!$B$3))),0)</f>
        <v>3.8032059838190115E-2</v>
      </c>
    </row>
    <row r="10769" spans="1:11" x14ac:dyDescent="0.35">
      <c r="A10769">
        <v>10766</v>
      </c>
      <c r="B10769" t="str">
        <f t="shared" si="168"/>
        <v>28-62</v>
      </c>
      <c r="C10769">
        <v>-61.975219318078999</v>
      </c>
      <c r="D10769">
        <v>28.295649814596999</v>
      </c>
      <c r="E10769">
        <f>ASIN(SQRT((SIN(RADIANS(PARAMETERS!$D$8-D10769)/2)*SIN(RADIANS(PARAMETERS!$D$8-D10769)/2))+(COS(RADIANS(D10769))*COS(RADIANS(PARAMETERS!$D$8))*SIN(RADIANS(PARAMETERS!$D$9-C10769)/2)*SIN(RADIANS(PARAMETERS!$D$9-C10769)/2))))*2*3958.756</f>
        <v>893.44073643026445</v>
      </c>
      <c r="F10769">
        <v>170.94456481934</v>
      </c>
      <c r="G10769">
        <v>196.13140869141</v>
      </c>
      <c r="H10769">
        <v>235.21081542969</v>
      </c>
      <c r="I10769">
        <v>269.86831665039</v>
      </c>
      <c r="J10769">
        <v>309.63330078125</v>
      </c>
      <c r="K10769" s="6">
        <f>IFERROR(EXP(TREND(LN($F$1:$J$1),LN(F10769:J10769),LN(Calculations!$B$3))),0)</f>
        <v>3.8661525845231214E-2</v>
      </c>
    </row>
    <row r="10770" spans="1:11" x14ac:dyDescent="0.35">
      <c r="A10770">
        <v>10767</v>
      </c>
      <c r="B10770" t="str">
        <f t="shared" si="168"/>
        <v>28-62</v>
      </c>
      <c r="C10770">
        <v>-62.246540652980002</v>
      </c>
      <c r="D10770">
        <v>28.295649814596999</v>
      </c>
      <c r="E10770">
        <f>ASIN(SQRT((SIN(RADIANS(PARAMETERS!$D$8-D10770)/2)*SIN(RADIANS(PARAMETERS!$D$8-D10770)/2))+(COS(RADIANS(D10770))*COS(RADIANS(PARAMETERS!$D$8))*SIN(RADIANS(PARAMETERS!$D$9-C10770)/2)*SIN(RADIANS(PARAMETERS!$D$9-C10770)/2))))*2*3958.756</f>
        <v>895.264224940605</v>
      </c>
      <c r="F10770">
        <v>171.57122802734</v>
      </c>
      <c r="G10770">
        <v>196.91967773438</v>
      </c>
      <c r="H10770">
        <v>236.26629638672</v>
      </c>
      <c r="I10770">
        <v>271.17523193359</v>
      </c>
      <c r="J10770">
        <v>311.2431640625</v>
      </c>
      <c r="K10770" s="6">
        <f>IFERROR(EXP(TREND(LN($F$1:$J$1),LN(F10770:J10770),LN(Calculations!$B$3))),0)</f>
        <v>3.9313051748293214E-2</v>
      </c>
    </row>
    <row r="10771" spans="1:11" x14ac:dyDescent="0.35">
      <c r="A10771">
        <v>10768</v>
      </c>
      <c r="B10771" t="str">
        <f t="shared" si="168"/>
        <v>28-62.5</v>
      </c>
      <c r="C10771">
        <v>-62.517861987880998</v>
      </c>
      <c r="D10771">
        <v>28.295649814596999</v>
      </c>
      <c r="E10771">
        <f>ASIN(SQRT((SIN(RADIANS(PARAMETERS!$D$8-D10771)/2)*SIN(RADIANS(PARAMETERS!$D$8-D10771)/2))+(COS(RADIANS(D10771))*COS(RADIANS(PARAMETERS!$D$8))*SIN(RADIANS(PARAMETERS!$D$9-C10771)/2)*SIN(RADIANS(PARAMETERS!$D$9-C10771)/2))))*2*3958.756</f>
        <v>897.41925549661926</v>
      </c>
      <c r="F10771">
        <v>172.19520568848</v>
      </c>
      <c r="G10771">
        <v>197.70434570313</v>
      </c>
      <c r="H10771">
        <v>237.31694030762</v>
      </c>
      <c r="I10771">
        <v>272.47637939453</v>
      </c>
      <c r="J10771">
        <v>312.84634399414</v>
      </c>
      <c r="K10771" s="6">
        <f>IFERROR(EXP(TREND(LN($F$1:$J$1),LN(F10771:J10771),LN(Calculations!$B$3))),0)</f>
        <v>3.9967115941894532E-2</v>
      </c>
    </row>
    <row r="10772" spans="1:11" x14ac:dyDescent="0.35">
      <c r="A10772">
        <v>10769</v>
      </c>
      <c r="B10772" t="str">
        <f t="shared" si="168"/>
        <v>28-63</v>
      </c>
      <c r="C10772">
        <v>-62.789183322782002</v>
      </c>
      <c r="D10772">
        <v>28.295649814596999</v>
      </c>
      <c r="E10772">
        <f>ASIN(SQRT((SIN(RADIANS(PARAMETERS!$D$8-D10772)/2)*SIN(RADIANS(PARAMETERS!$D$8-D10772)/2))+(COS(RADIANS(D10772))*COS(RADIANS(PARAMETERS!$D$8))*SIN(RADIANS(PARAMETERS!$D$9-C10772)/2)*SIN(RADIANS(PARAMETERS!$D$9-C10772)/2))))*2*3958.756</f>
        <v>899.903439439576</v>
      </c>
      <c r="F10772">
        <v>172.81527709961</v>
      </c>
      <c r="G10772">
        <v>198.48123168945</v>
      </c>
      <c r="H10772">
        <v>238.35316467285</v>
      </c>
      <c r="I10772">
        <v>273.75668334961</v>
      </c>
      <c r="J10772">
        <v>314.42080688477</v>
      </c>
      <c r="K10772" s="6">
        <f>IFERROR(EXP(TREND(LN($F$1:$J$1),LN(F10772:J10772),LN(Calculations!$B$3))),0)</f>
        <v>4.0625319876688298E-2</v>
      </c>
    </row>
    <row r="10773" spans="1:11" x14ac:dyDescent="0.35">
      <c r="A10773">
        <v>10770</v>
      </c>
      <c r="B10773" t="str">
        <f t="shared" si="168"/>
        <v>28-63</v>
      </c>
      <c r="C10773">
        <v>-63.060504657682998</v>
      </c>
      <c r="D10773">
        <v>28.295649814596999</v>
      </c>
      <c r="E10773">
        <f>ASIN(SQRT((SIN(RADIANS(PARAMETERS!$D$8-D10773)/2)*SIN(RADIANS(PARAMETERS!$D$8-D10773)/2))+(COS(RADIANS(D10773))*COS(RADIANS(PARAMETERS!$D$8))*SIN(RADIANS(PARAMETERS!$D$9-C10773)/2)*SIN(RADIANS(PARAMETERS!$D$9-C10773)/2))))*2*3958.756</f>
        <v>902.71405154599609</v>
      </c>
      <c r="F10773">
        <v>173.50845336914</v>
      </c>
      <c r="G10773">
        <v>199.36715698242</v>
      </c>
      <c r="H10773">
        <v>239.56036376953</v>
      </c>
      <c r="I10773">
        <v>275.26834106445</v>
      </c>
      <c r="J10773">
        <v>316.30145263672</v>
      </c>
      <c r="K10773" s="6">
        <f>IFERROR(EXP(TREND(LN($F$1:$J$1),LN(F10773:J10773),LN(Calculations!$B$3))),0)</f>
        <v>4.1348625413569193E-2</v>
      </c>
    </row>
    <row r="10774" spans="1:11" x14ac:dyDescent="0.35">
      <c r="A10774">
        <v>10771</v>
      </c>
      <c r="B10774" t="str">
        <f t="shared" si="168"/>
        <v>28-63.5</v>
      </c>
      <c r="C10774">
        <v>-63.331825992584001</v>
      </c>
      <c r="D10774">
        <v>28.295649814596999</v>
      </c>
      <c r="E10774">
        <f>ASIN(SQRT((SIN(RADIANS(PARAMETERS!$D$8-D10774)/2)*SIN(RADIANS(PARAMETERS!$D$8-D10774)/2))+(COS(RADIANS(D10774))*COS(RADIANS(PARAMETERS!$D$8))*SIN(RADIANS(PARAMETERS!$D$9-C10774)/2)*SIN(RADIANS(PARAMETERS!$D$9-C10774)/2))))*2*3958.756</f>
        <v>905.84804449862725</v>
      </c>
      <c r="F10774">
        <v>174.21064758301</v>
      </c>
      <c r="G10774">
        <v>200.2600402832</v>
      </c>
      <c r="H10774">
        <v>240.77056884766</v>
      </c>
      <c r="I10774">
        <v>276.77890014648</v>
      </c>
      <c r="J10774">
        <v>318.17556762695</v>
      </c>
      <c r="K10774" s="6">
        <f>IFERROR(EXP(TREND(LN($F$1:$J$1),LN(F10774:J10774),LN(Calculations!$B$3))),0)</f>
        <v>4.2092286904849445E-2</v>
      </c>
    </row>
    <row r="10775" spans="1:11" x14ac:dyDescent="0.35">
      <c r="A10775">
        <v>10772</v>
      </c>
      <c r="B10775" t="str">
        <f t="shared" si="168"/>
        <v>28-63.5</v>
      </c>
      <c r="C10775">
        <v>-63.603147327484997</v>
      </c>
      <c r="D10775">
        <v>28.295649814596999</v>
      </c>
      <c r="E10775">
        <f>ASIN(SQRT((SIN(RADIANS(PARAMETERS!$D$8-D10775)/2)*SIN(RADIANS(PARAMETERS!$D$8-D10775)/2))+(COS(RADIANS(D10775))*COS(RADIANS(PARAMETERS!$D$8))*SIN(RADIANS(PARAMETERS!$D$9-C10775)/2)*SIN(RADIANS(PARAMETERS!$D$9-C10775)/2))))*2*3958.756</f>
        <v>909.30206474688396</v>
      </c>
      <c r="F10775">
        <v>174.90954589844</v>
      </c>
      <c r="G10775">
        <v>201.1411895752</v>
      </c>
      <c r="H10775">
        <v>241.95401000977</v>
      </c>
      <c r="I10775">
        <v>278.24752807617</v>
      </c>
      <c r="J10775">
        <v>319.98864746094</v>
      </c>
      <c r="K10775" s="6">
        <f>IFERROR(EXP(TREND(LN($F$1:$J$1),LN(F10775:J10775),LN(Calculations!$B$3))),0)</f>
        <v>4.2847560571901935E-2</v>
      </c>
    </row>
    <row r="10776" spans="1:11" x14ac:dyDescent="0.35">
      <c r="A10776">
        <v>10773</v>
      </c>
      <c r="B10776" t="str">
        <f t="shared" si="168"/>
        <v>28-64</v>
      </c>
      <c r="C10776">
        <v>-63.874468662386001</v>
      </c>
      <c r="D10776">
        <v>28.295649814596999</v>
      </c>
      <c r="E10776">
        <f>ASIN(SQRT((SIN(RADIANS(PARAMETERS!$D$8-D10776)/2)*SIN(RADIANS(PARAMETERS!$D$8-D10776)/2))+(COS(RADIANS(D10776))*COS(RADIANS(PARAMETERS!$D$8))*SIN(RADIANS(PARAMETERS!$D$9-C10776)/2)*SIN(RADIANS(PARAMETERS!$D$9-C10776)/2))))*2*3958.756</f>
        <v>913.07246957181405</v>
      </c>
      <c r="F10776">
        <v>175.66084289551</v>
      </c>
      <c r="G10776">
        <v>202.09703063965</v>
      </c>
      <c r="H10776">
        <v>243.25006103516</v>
      </c>
      <c r="I10776">
        <v>279.86544799805</v>
      </c>
      <c r="J10776">
        <v>321.99597167969</v>
      </c>
      <c r="K10776" s="6">
        <f>IFERROR(EXP(TREND(LN($F$1:$J$1),LN(F10776:J10776),LN(Calculations!$B$3))),0)</f>
        <v>4.365694174486575E-2</v>
      </c>
    </row>
    <row r="10777" spans="1:11" x14ac:dyDescent="0.35">
      <c r="A10777">
        <v>10774</v>
      </c>
      <c r="B10777" t="str">
        <f t="shared" si="168"/>
        <v>28-64</v>
      </c>
      <c r="C10777">
        <v>-64.145789997286997</v>
      </c>
      <c r="D10777">
        <v>28.295649814596999</v>
      </c>
      <c r="E10777">
        <f>ASIN(SQRT((SIN(RADIANS(PARAMETERS!$D$8-D10777)/2)*SIN(RADIANS(PARAMETERS!$D$8-D10777)/2))+(COS(RADIANS(D10777))*COS(RADIANS(PARAMETERS!$D$8))*SIN(RADIANS(PARAMETERS!$D$9-C10777)/2)*SIN(RADIANS(PARAMETERS!$D$9-C10777)/2))))*2*3958.756</f>
        <v>917.15534516319622</v>
      </c>
      <c r="F10777">
        <v>176.40130615234</v>
      </c>
      <c r="G10777">
        <v>203.02729797363</v>
      </c>
      <c r="H10777">
        <v>244.49436950684</v>
      </c>
      <c r="I10777">
        <v>281.40545654297</v>
      </c>
      <c r="J10777">
        <v>323.89248657227</v>
      </c>
      <c r="K10777" s="6">
        <f>IFERROR(EXP(TREND(LN($F$1:$J$1),LN(F10777:J10777),LN(Calculations!$B$3))),0)</f>
        <v>4.4476524841022533E-2</v>
      </c>
    </row>
    <row r="10778" spans="1:11" x14ac:dyDescent="0.35">
      <c r="A10778">
        <v>10775</v>
      </c>
      <c r="B10778" t="str">
        <f t="shared" si="168"/>
        <v>28-64.5</v>
      </c>
      <c r="C10778">
        <v>-64.417111332188</v>
      </c>
      <c r="D10778">
        <v>28.295649814596999</v>
      </c>
      <c r="E10778">
        <f>ASIN(SQRT((SIN(RADIANS(PARAMETERS!$D$8-D10778)/2)*SIN(RADIANS(PARAMETERS!$D$8-D10778)/2))+(COS(RADIANS(D10778))*COS(RADIANS(PARAMETERS!$D$8))*SIN(RADIANS(PARAMETERS!$D$9-C10778)/2)*SIN(RADIANS(PARAMETERS!$D$9-C10778)/2))))*2*3958.756</f>
        <v>921.54652551259164</v>
      </c>
      <c r="F10778">
        <v>177.12049865723</v>
      </c>
      <c r="G10778">
        <v>203.91659545898</v>
      </c>
      <c r="H10778">
        <v>245.66310119629</v>
      </c>
      <c r="I10778">
        <v>282.83554077148</v>
      </c>
      <c r="J10778">
        <v>325.63604736328</v>
      </c>
      <c r="K10778" s="6">
        <f>IFERROR(EXP(TREND(LN($F$1:$J$1),LN(F10778:J10778),LN(Calculations!$B$3))),0)</f>
        <v>4.5298554206055303E-2</v>
      </c>
    </row>
    <row r="10779" spans="1:11" x14ac:dyDescent="0.35">
      <c r="A10779">
        <v>10776</v>
      </c>
      <c r="B10779" t="str">
        <f t="shared" si="168"/>
        <v>28-64.5</v>
      </c>
      <c r="C10779">
        <v>-64.688432667089003</v>
      </c>
      <c r="D10779">
        <v>28.295649814596999</v>
      </c>
      <c r="E10779">
        <f>ASIN(SQRT((SIN(RADIANS(PARAMETERS!$D$8-D10779)/2)*SIN(RADIANS(PARAMETERS!$D$8-D10779)/2))+(COS(RADIANS(D10779))*COS(RADIANS(PARAMETERS!$D$8))*SIN(RADIANS(PARAMETERS!$D$9-C10779)/2)*SIN(RADIANS(PARAMETERS!$D$9-C10779)/2))))*2*3958.756</f>
        <v>926.24161192590907</v>
      </c>
      <c r="F10779">
        <v>177.8536529541</v>
      </c>
      <c r="G10779">
        <v>204.8193359375</v>
      </c>
      <c r="H10779">
        <v>246.84368896484</v>
      </c>
      <c r="I10779">
        <v>284.27545166016</v>
      </c>
      <c r="J10779">
        <v>327.3864440918</v>
      </c>
      <c r="K10779" s="6">
        <f>IFERROR(EXP(TREND(LN($F$1:$J$1),LN(F10779:J10779),LN(Calculations!$B$3))),0)</f>
        <v>4.615074459456691E-2</v>
      </c>
    </row>
    <row r="10780" spans="1:11" x14ac:dyDescent="0.35">
      <c r="A10780">
        <v>10777</v>
      </c>
      <c r="B10780" t="str">
        <f t="shared" si="168"/>
        <v>28-65</v>
      </c>
      <c r="C10780">
        <v>-64.959754001990007</v>
      </c>
      <c r="D10780">
        <v>28.295649814596999</v>
      </c>
      <c r="E10780">
        <f>ASIN(SQRT((SIN(RADIANS(PARAMETERS!$D$8-D10780)/2)*SIN(RADIANS(PARAMETERS!$D$8-D10780)/2))+(COS(RADIANS(D10780))*COS(RADIANS(PARAMETERS!$D$8))*SIN(RADIANS(PARAMETERS!$D$9-C10780)/2)*SIN(RADIANS(PARAMETERS!$D$9-C10780)/2))))*2*3958.756</f>
        <v>931.23599296212319</v>
      </c>
      <c r="F10780">
        <v>178.55143737793</v>
      </c>
      <c r="G10780">
        <v>205.6643371582</v>
      </c>
      <c r="H10780">
        <v>247.92776489258</v>
      </c>
      <c r="I10780">
        <v>285.58090209961</v>
      </c>
      <c r="J10780">
        <v>328.95516967773</v>
      </c>
      <c r="K10780" s="6">
        <f>IFERROR(EXP(TREND(LN($F$1:$J$1),LN(F10780:J10780),LN(Calculations!$B$3))),0)</f>
        <v>4.6989849433061164E-2</v>
      </c>
    </row>
    <row r="10781" spans="1:11" x14ac:dyDescent="0.35">
      <c r="A10781">
        <v>10778</v>
      </c>
      <c r="B10781" t="str">
        <f t="shared" si="168"/>
        <v>28-65</v>
      </c>
      <c r="C10781">
        <v>-65.231075336890996</v>
      </c>
      <c r="D10781">
        <v>28.295649814596999</v>
      </c>
      <c r="E10781">
        <f>ASIN(SQRT((SIN(RADIANS(PARAMETERS!$D$8-D10781)/2)*SIN(RADIANS(PARAMETERS!$D$8-D10781)/2))+(COS(RADIANS(D10781))*COS(RADIANS(PARAMETERS!$D$8))*SIN(RADIANS(PARAMETERS!$D$9-C10781)/2)*SIN(RADIANS(PARAMETERS!$D$9-C10781)/2))))*2*3958.756</f>
        <v>936.52486461083981</v>
      </c>
      <c r="F10781">
        <v>179.2190246582</v>
      </c>
      <c r="G10781">
        <v>206.46217346191</v>
      </c>
      <c r="H10781">
        <v>248.93530273438</v>
      </c>
      <c r="I10781">
        <v>286.78112792969</v>
      </c>
      <c r="J10781">
        <v>330.38323974609</v>
      </c>
      <c r="K10781" s="6">
        <f>IFERROR(EXP(TREND(LN($F$1:$J$1),LN(F10781:J10781),LN(Calculations!$B$3))),0)</f>
        <v>4.7816730959233132E-2</v>
      </c>
    </row>
    <row r="10782" spans="1:11" x14ac:dyDescent="0.35">
      <c r="A10782">
        <v>10779</v>
      </c>
      <c r="B10782" t="str">
        <f t="shared" si="168"/>
        <v>28-65.5</v>
      </c>
      <c r="C10782">
        <v>-65.502396671791999</v>
      </c>
      <c r="D10782">
        <v>28.295649814596999</v>
      </c>
      <c r="E10782">
        <f>ASIN(SQRT((SIN(RADIANS(PARAMETERS!$D$8-D10782)/2)*SIN(RADIANS(PARAMETERS!$D$8-D10782)/2))+(COS(RADIANS(D10782))*COS(RADIANS(PARAMETERS!$D$8))*SIN(RADIANS(PARAMETERS!$D$9-C10782)/2)*SIN(RADIANS(PARAMETERS!$D$9-C10782)/2))))*2*3958.756</f>
        <v>942.10325053015401</v>
      </c>
      <c r="F10782">
        <v>179.88558959961</v>
      </c>
      <c r="G10782">
        <v>207.25715637207</v>
      </c>
      <c r="H10782">
        <v>249.93687438965</v>
      </c>
      <c r="I10782">
        <v>287.97232055664</v>
      </c>
      <c r="J10782">
        <v>331.79843139648</v>
      </c>
      <c r="K10782" s="6">
        <f>IFERROR(EXP(TREND(LN($F$1:$J$1),LN(F10782:J10782),LN(Calculations!$B$3))),0)</f>
        <v>4.8654469572915443E-2</v>
      </c>
    </row>
    <row r="10783" spans="1:11" x14ac:dyDescent="0.35">
      <c r="A10783">
        <v>10780</v>
      </c>
      <c r="B10783" t="str">
        <f t="shared" si="168"/>
        <v>28-66</v>
      </c>
      <c r="C10783">
        <v>-65.773718006693002</v>
      </c>
      <c r="D10783">
        <v>28.295649814596999</v>
      </c>
      <c r="E10783">
        <f>ASIN(SQRT((SIN(RADIANS(PARAMETERS!$D$8-D10783)/2)*SIN(RADIANS(PARAMETERS!$D$8-D10783)/2))+(COS(RADIANS(D10783))*COS(RADIANS(PARAMETERS!$D$8))*SIN(RADIANS(PARAMETERS!$D$9-C10783)/2)*SIN(RADIANS(PARAMETERS!$D$9-C10783)/2))))*2*3958.756</f>
        <v>947.96602217721511</v>
      </c>
      <c r="F10783">
        <v>180.48585510254</v>
      </c>
      <c r="G10783">
        <v>207.95263671875</v>
      </c>
      <c r="H10783">
        <v>250.7816619873</v>
      </c>
      <c r="I10783">
        <v>288.95092773438</v>
      </c>
      <c r="J10783">
        <v>332.9319152832</v>
      </c>
      <c r="K10783" s="6">
        <f>IFERROR(EXP(TREND(LN($F$1:$J$1),LN(F10783:J10783),LN(Calculations!$B$3))),0)</f>
        <v>4.9448392956605955E-2</v>
      </c>
    </row>
    <row r="10784" spans="1:11" x14ac:dyDescent="0.35">
      <c r="A10784">
        <v>10781</v>
      </c>
      <c r="B10784" t="str">
        <f t="shared" si="168"/>
        <v>28-66</v>
      </c>
      <c r="C10784">
        <v>-66.045039341594006</v>
      </c>
      <c r="D10784">
        <v>28.295649814596999</v>
      </c>
      <c r="E10784">
        <f>ASIN(SQRT((SIN(RADIANS(PARAMETERS!$D$8-D10784)/2)*SIN(RADIANS(PARAMETERS!$D$8-D10784)/2))+(COS(RADIANS(D10784))*COS(RADIANS(PARAMETERS!$D$8))*SIN(RADIANS(PARAMETERS!$D$9-C10784)/2)*SIN(RADIANS(PARAMETERS!$D$9-C10784)/2))))*2*3958.756</f>
        <v>954.10791867675994</v>
      </c>
      <c r="F10784">
        <v>181.04566955566</v>
      </c>
      <c r="G10784">
        <v>208.59164428711</v>
      </c>
      <c r="H10784">
        <v>251.54258728027</v>
      </c>
      <c r="I10784">
        <v>289.81915283203</v>
      </c>
      <c r="J10784">
        <v>333.92239379883</v>
      </c>
      <c r="K10784" s="6">
        <f>IFERROR(EXP(TREND(LN($F$1:$J$1),LN(F10784:J10784),LN(Calculations!$B$3))),0)</f>
        <v>5.0212958587684736E-2</v>
      </c>
    </row>
    <row r="10785" spans="1:11" x14ac:dyDescent="0.35">
      <c r="A10785">
        <v>10782</v>
      </c>
      <c r="B10785" t="str">
        <f t="shared" si="168"/>
        <v>28-66.5</v>
      </c>
      <c r="C10785">
        <v>-66.316360676494995</v>
      </c>
      <c r="D10785">
        <v>28.295649814596999</v>
      </c>
      <c r="E10785">
        <f>ASIN(SQRT((SIN(RADIANS(PARAMETERS!$D$8-D10785)/2)*SIN(RADIANS(PARAMETERS!$D$8-D10785)/2))+(COS(RADIANS(D10785))*COS(RADIANS(PARAMETERS!$D$8))*SIN(RADIANS(PARAMETERS!$D$9-C10785)/2)*SIN(RADIANS(PARAMETERS!$D$9-C10785)/2))))*2*3958.756</f>
        <v>960.52356628708696</v>
      </c>
      <c r="F10785">
        <v>181.60586547852</v>
      </c>
      <c r="G10785">
        <v>209.23817443848</v>
      </c>
      <c r="H10785">
        <v>252.32385253906</v>
      </c>
      <c r="I10785">
        <v>290.72055053711</v>
      </c>
      <c r="J10785">
        <v>334.96228027344</v>
      </c>
      <c r="K10785" s="6">
        <f>IFERROR(EXP(TREND(LN($F$1:$J$1),LN(F10785:J10785),LN(Calculations!$B$3))),0)</f>
        <v>5.097645036584781E-2</v>
      </c>
    </row>
    <row r="10786" spans="1:11" x14ac:dyDescent="0.35">
      <c r="A10786">
        <v>10783</v>
      </c>
      <c r="B10786" t="str">
        <f t="shared" si="168"/>
        <v>28-66.5</v>
      </c>
      <c r="C10786">
        <v>-66.587682011395998</v>
      </c>
      <c r="D10786">
        <v>28.295649814596999</v>
      </c>
      <c r="E10786">
        <f>ASIN(SQRT((SIN(RADIANS(PARAMETERS!$D$8-D10786)/2)*SIN(RADIANS(PARAMETERS!$D$8-D10786)/2))+(COS(RADIANS(D10786))*COS(RADIANS(PARAMETERS!$D$8))*SIN(RADIANS(PARAMETERS!$D$9-C10786)/2)*SIN(RADIANS(PARAMETERS!$D$9-C10786)/2))))*2*3958.756</f>
        <v>967.20749733817456</v>
      </c>
      <c r="F10786">
        <v>182.0843963623</v>
      </c>
      <c r="G10786">
        <v>209.77551269531</v>
      </c>
      <c r="H10786">
        <v>252.94929504395</v>
      </c>
      <c r="I10786">
        <v>291.42129516602</v>
      </c>
      <c r="J10786">
        <v>335.74652099609</v>
      </c>
      <c r="K10786" s="6">
        <f>IFERROR(EXP(TREND(LN($F$1:$J$1),LN(F10786:J10786),LN(Calculations!$B$3))),0)</f>
        <v>5.1660774215803056E-2</v>
      </c>
    </row>
    <row r="10787" spans="1:11" x14ac:dyDescent="0.35">
      <c r="A10787">
        <v>10784</v>
      </c>
      <c r="B10787" t="str">
        <f t="shared" si="168"/>
        <v>28-67</v>
      </c>
      <c r="C10787">
        <v>-66.859003346296006</v>
      </c>
      <c r="D10787">
        <v>28.295649814596999</v>
      </c>
      <c r="E10787">
        <f>ASIN(SQRT((SIN(RADIANS(PARAMETERS!$D$8-D10787)/2)*SIN(RADIANS(PARAMETERS!$D$8-D10787)/2))+(COS(RADIANS(D10787))*COS(RADIANS(PARAMETERS!$D$8))*SIN(RADIANS(PARAMETERS!$D$9-C10787)/2)*SIN(RADIANS(PARAMETERS!$D$9-C10787)/2))))*2*3958.756</f>
        <v>974.15416853240572</v>
      </c>
      <c r="F10787">
        <v>182.53007507324</v>
      </c>
      <c r="G10787">
        <v>210.27868652344</v>
      </c>
      <c r="H10787">
        <v>253.5393371582</v>
      </c>
      <c r="I10787">
        <v>292.08630371094</v>
      </c>
      <c r="J10787">
        <v>336.49545288086</v>
      </c>
      <c r="K10787" s="6">
        <f>IFERROR(EXP(TREND(LN($F$1:$J$1),LN(F10787:J10787),LN(Calculations!$B$3))),0)</f>
        <v>5.2300789342006333E-2</v>
      </c>
    </row>
    <row r="10788" spans="1:11" x14ac:dyDescent="0.35">
      <c r="A10788">
        <v>10785</v>
      </c>
      <c r="B10788" t="str">
        <f t="shared" si="168"/>
        <v>28-67</v>
      </c>
      <c r="C10788">
        <v>-67.130324681196996</v>
      </c>
      <c r="D10788">
        <v>28.295649814596999</v>
      </c>
      <c r="E10788">
        <f>ASIN(SQRT((SIN(RADIANS(PARAMETERS!$D$8-D10788)/2)*SIN(RADIANS(PARAMETERS!$D$8-D10788)/2))+(COS(RADIANS(D10788))*COS(RADIANS(PARAMETERS!$D$8))*SIN(RADIANS(PARAMETERS!$D$9-C10788)/2)*SIN(RADIANS(PARAMETERS!$D$9-C10788)/2))))*2*3958.756</f>
        <v>981.35797851455152</v>
      </c>
      <c r="F10788">
        <v>182.99058532715</v>
      </c>
      <c r="G10788">
        <v>210.81802368164</v>
      </c>
      <c r="H10788">
        <v>254.20350646973</v>
      </c>
      <c r="I10788">
        <v>292.86334228516</v>
      </c>
      <c r="J10788">
        <v>337.40417480469</v>
      </c>
      <c r="K10788" s="6">
        <f>IFERROR(EXP(TREND(LN($F$1:$J$1),LN(F10788:J10788),LN(Calculations!$B$3))),0)</f>
        <v>5.2935441070486047E-2</v>
      </c>
    </row>
    <row r="10789" spans="1:11" x14ac:dyDescent="0.35">
      <c r="A10789">
        <v>10786</v>
      </c>
      <c r="B10789" t="str">
        <f t="shared" si="168"/>
        <v>28-67.5</v>
      </c>
      <c r="C10789">
        <v>-67.401646016097999</v>
      </c>
      <c r="D10789">
        <v>28.295649814596999</v>
      </c>
      <c r="E10789">
        <f>ASIN(SQRT((SIN(RADIANS(PARAMETERS!$D$8-D10789)/2)*SIN(RADIANS(PARAMETERS!$D$8-D10789)/2))+(COS(RADIANS(D10789))*COS(RADIANS(PARAMETERS!$D$8))*SIN(RADIANS(PARAMETERS!$D$9-C10789)/2)*SIN(RADIANS(PARAMETERS!$D$9-C10789)/2))))*2*3958.756</f>
        <v>988.81328463299951</v>
      </c>
      <c r="F10789">
        <v>183.3777923584</v>
      </c>
      <c r="G10789">
        <v>211.26422119141</v>
      </c>
      <c r="H10789">
        <v>254.7414855957</v>
      </c>
      <c r="I10789">
        <v>293.48294067383</v>
      </c>
      <c r="J10789">
        <v>338.11755371094</v>
      </c>
      <c r="K10789" s="6">
        <f>IFERROR(EXP(TREND(LN($F$1:$J$1),LN(F10789:J10789),LN(Calculations!$B$3))),0)</f>
        <v>5.3486429843335369E-2</v>
      </c>
    </row>
    <row r="10790" spans="1:11" x14ac:dyDescent="0.35">
      <c r="A10790">
        <v>10787</v>
      </c>
      <c r="B10790" t="str">
        <f t="shared" si="168"/>
        <v>28-67.5</v>
      </c>
      <c r="C10790">
        <v>-67.672967350999002</v>
      </c>
      <c r="D10790">
        <v>28.295649814596999</v>
      </c>
      <c r="E10790">
        <f>ASIN(SQRT((SIN(RADIANS(PARAMETERS!$D$8-D10790)/2)*SIN(RADIANS(PARAMETERS!$D$8-D10790)/2))+(COS(RADIANS(D10790))*COS(RADIANS(PARAMETERS!$D$8))*SIN(RADIANS(PARAMETERS!$D$9-C10790)/2)*SIN(RADIANS(PARAMETERS!$D$9-C10790)/2))))*2*3958.756</f>
        <v>996.51441883055588</v>
      </c>
      <c r="F10790">
        <v>183.74644470215</v>
      </c>
      <c r="G10790">
        <v>211.69885253906</v>
      </c>
      <c r="H10790">
        <v>255.28121948242</v>
      </c>
      <c r="I10790">
        <v>294.11828613281</v>
      </c>
      <c r="J10790">
        <v>338.86505126953</v>
      </c>
      <c r="K10790" s="6">
        <f>IFERROR(EXP(TREND(LN($F$1:$J$1),LN(F10790:J10790),LN(Calculations!$B$3))),0)</f>
        <v>5.399753404705171E-2</v>
      </c>
    </row>
    <row r="10791" spans="1:11" x14ac:dyDescent="0.35">
      <c r="A10791">
        <v>10788</v>
      </c>
      <c r="B10791" t="str">
        <f t="shared" si="168"/>
        <v>28-68</v>
      </c>
      <c r="C10791">
        <v>-67.944288685900005</v>
      </c>
      <c r="D10791">
        <v>28.295649814596999</v>
      </c>
      <c r="E10791">
        <f>ASIN(SQRT((SIN(RADIANS(PARAMETERS!$D$8-D10791)/2)*SIN(RADIANS(PARAMETERS!$D$8-D10791)/2))+(COS(RADIANS(D10791))*COS(RADIANS(PARAMETERS!$D$8))*SIN(RADIANS(PARAMETERS!$D$9-C10791)/2)*SIN(RADIANS(PARAMETERS!$D$9-C10791)/2))))*2*3958.756</f>
        <v>1004.455702617053</v>
      </c>
      <c r="F10791">
        <v>184.13569641113</v>
      </c>
      <c r="G10791">
        <v>212.17837524414</v>
      </c>
      <c r="H10791">
        <v>255.90893554688</v>
      </c>
      <c r="I10791">
        <v>294.88458251953</v>
      </c>
      <c r="J10791">
        <v>339.79751586914</v>
      </c>
      <c r="K10791" s="6">
        <f>IFERROR(EXP(TREND(LN($F$1:$J$1),LN(F10791:J10791),LN(Calculations!$B$3))),0)</f>
        <v>5.4503344229196449E-2</v>
      </c>
    </row>
    <row r="10792" spans="1:11" x14ac:dyDescent="0.35">
      <c r="A10792">
        <v>10789</v>
      </c>
      <c r="B10792" t="str">
        <f t="shared" si="168"/>
        <v>28-68</v>
      </c>
      <c r="C10792">
        <v>-68.215610020800995</v>
      </c>
      <c r="D10792">
        <v>28.295649814596999</v>
      </c>
      <c r="E10792">
        <f>ASIN(SQRT((SIN(RADIANS(PARAMETERS!$D$8-D10792)/2)*SIN(RADIANS(PARAMETERS!$D$8-D10792)/2))+(COS(RADIANS(D10792))*COS(RADIANS(PARAMETERS!$D$8))*SIN(RADIANS(PARAMETERS!$D$9-C10792)/2)*SIN(RADIANS(PARAMETERS!$D$9-C10792)/2))))*2*3958.756</f>
        <v>1012.6314610904433</v>
      </c>
      <c r="F10792">
        <v>184.47065734863</v>
      </c>
      <c r="G10792">
        <v>212.59161376953</v>
      </c>
      <c r="H10792">
        <v>256.45080566406</v>
      </c>
      <c r="I10792">
        <v>295.54684448242</v>
      </c>
      <c r="J10792">
        <v>340.60424804688</v>
      </c>
      <c r="K10792" s="6">
        <f>IFERROR(EXP(TREND(LN($F$1:$J$1),LN(F10792:J10792),LN(Calculations!$B$3))),0)</f>
        <v>5.4939653465962635E-2</v>
      </c>
    </row>
    <row r="10793" spans="1:11" x14ac:dyDescent="0.35">
      <c r="A10793">
        <v>10790</v>
      </c>
      <c r="B10793" t="str">
        <f t="shared" si="168"/>
        <v>28-68.5</v>
      </c>
      <c r="C10793">
        <v>-68.486931355701998</v>
      </c>
      <c r="D10793">
        <v>28.295649814596999</v>
      </c>
      <c r="E10793">
        <f>ASIN(SQRT((SIN(RADIANS(PARAMETERS!$D$8-D10793)/2)*SIN(RADIANS(PARAMETERS!$D$8-D10793)/2))+(COS(RADIANS(D10793))*COS(RADIANS(PARAMETERS!$D$8))*SIN(RADIANS(PARAMETERS!$D$9-C10793)/2)*SIN(RADIANS(PARAMETERS!$D$9-C10793)/2))))*2*3958.756</f>
        <v>1021.0360359857804</v>
      </c>
      <c r="F10793">
        <v>184.79934692383</v>
      </c>
      <c r="G10793">
        <v>213.00282287598</v>
      </c>
      <c r="H10793">
        <v>256.99850463867</v>
      </c>
      <c r="I10793">
        <v>296.22302246094</v>
      </c>
      <c r="J10793">
        <v>341.43533325195</v>
      </c>
      <c r="K10793" s="6">
        <f>IFERROR(EXP(TREND(LN($F$1:$J$1),LN(F10793:J10793),LN(Calculations!$B$3))),0)</f>
        <v>5.5359161215853527E-2</v>
      </c>
    </row>
    <row r="10794" spans="1:11" x14ac:dyDescent="0.35">
      <c r="A10794">
        <v>10791</v>
      </c>
      <c r="B10794" t="str">
        <f t="shared" si="168"/>
        <v>28-69</v>
      </c>
      <c r="C10794">
        <v>-68.758252690603001</v>
      </c>
      <c r="D10794">
        <v>28.295649814596999</v>
      </c>
      <c r="E10794">
        <f>ASIN(SQRT((SIN(RADIANS(PARAMETERS!$D$8-D10794)/2)*SIN(RADIANS(PARAMETERS!$D$8-D10794)/2))+(COS(RADIANS(D10794))*COS(RADIANS(PARAMETERS!$D$8))*SIN(RADIANS(PARAMETERS!$D$9-C10794)/2)*SIN(RADIANS(PARAMETERS!$D$9-C10794)/2))))*2*3958.756</f>
        <v>1029.6637977432799</v>
      </c>
      <c r="F10794">
        <v>185.14825439453</v>
      </c>
      <c r="G10794">
        <v>213.44691467285</v>
      </c>
      <c r="H10794">
        <v>257.60116577148</v>
      </c>
      <c r="I10794">
        <v>296.97592163086</v>
      </c>
      <c r="J10794">
        <v>342.37030029297</v>
      </c>
      <c r="K10794" s="6">
        <f>IFERROR(EXP(TREND(LN($F$1:$J$1),LN(F10794:J10794),LN(Calculations!$B$3))),0)</f>
        <v>5.5791966028139045E-2</v>
      </c>
    </row>
    <row r="10795" spans="1:11" x14ac:dyDescent="0.35">
      <c r="A10795">
        <v>10792</v>
      </c>
      <c r="B10795" t="str">
        <f t="shared" si="168"/>
        <v>28-69</v>
      </c>
      <c r="C10795">
        <v>-69.029574025504004</v>
      </c>
      <c r="D10795">
        <v>28.295649814596999</v>
      </c>
      <c r="E10795">
        <f>ASIN(SQRT((SIN(RADIANS(PARAMETERS!$D$8-D10795)/2)*SIN(RADIANS(PARAMETERS!$D$8-D10795)/2))+(COS(RADIANS(D10795))*COS(RADIANS(PARAMETERS!$D$8))*SIN(RADIANS(PARAMETERS!$D$9-C10795)/2)*SIN(RADIANS(PARAMETERS!$D$9-C10795)/2))))*2*3958.756</f>
        <v>1038.5091565972373</v>
      </c>
      <c r="F10795">
        <v>185.41683959961</v>
      </c>
      <c r="G10795">
        <v>213.78359985352</v>
      </c>
      <c r="H10795">
        <v>258.05065917969</v>
      </c>
      <c r="I10795">
        <v>297.53179931641</v>
      </c>
      <c r="J10795">
        <v>343.05453491211</v>
      </c>
      <c r="K10795" s="6">
        <f>IFERROR(EXP(TREND(LN($F$1:$J$1),LN(F10795:J10795),LN(Calculations!$B$3))),0)</f>
        <v>5.6135911604218054E-2</v>
      </c>
    </row>
    <row r="10796" spans="1:11" x14ac:dyDescent="0.35">
      <c r="A10796">
        <v>10793</v>
      </c>
      <c r="B10796" t="str">
        <f t="shared" si="168"/>
        <v>28-69.5</v>
      </c>
      <c r="C10796">
        <v>-69.300895360404994</v>
      </c>
      <c r="D10796">
        <v>28.295649814596999</v>
      </c>
      <c r="E10796">
        <f>ASIN(SQRT((SIN(RADIANS(PARAMETERS!$D$8-D10796)/2)*SIN(RADIANS(PARAMETERS!$D$8-D10796)/2))+(COS(RADIANS(D10796))*COS(RADIANS(PARAMETERS!$D$8))*SIN(RADIANS(PARAMETERS!$D$9-C10796)/2)*SIN(RADIANS(PARAMETERS!$D$9-C10796)/2))))*2*3958.756</f>
        <v>1047.5665726969071</v>
      </c>
      <c r="F10796">
        <v>185.66873168945</v>
      </c>
      <c r="G10796">
        <v>214.10470581055</v>
      </c>
      <c r="H10796">
        <v>258.48718261719</v>
      </c>
      <c r="I10796">
        <v>298.07778930664</v>
      </c>
      <c r="J10796">
        <v>343.73321533203</v>
      </c>
      <c r="K10796" s="6">
        <f>IFERROR(EXP(TREND(LN($F$1:$J$1),LN(F10796:J10796),LN(Calculations!$B$3))),0)</f>
        <v>5.6449277162241844E-2</v>
      </c>
    </row>
    <row r="10797" spans="1:11" x14ac:dyDescent="0.35">
      <c r="A10797">
        <v>10794</v>
      </c>
      <c r="B10797" t="str">
        <f t="shared" si="168"/>
        <v>28-69.5</v>
      </c>
      <c r="C10797">
        <v>-69.572216695305997</v>
      </c>
      <c r="D10797">
        <v>28.295649814596999</v>
      </c>
      <c r="E10797">
        <f>ASIN(SQRT((SIN(RADIANS(PARAMETERS!$D$8-D10797)/2)*SIN(RADIANS(PARAMETERS!$D$8-D10797)/2))+(COS(RADIANS(D10797))*COS(RADIANS(PARAMETERS!$D$8))*SIN(RADIANS(PARAMETERS!$D$9-C10797)/2)*SIN(RADIANS(PARAMETERS!$D$9-C10797)/2))))*2*3958.756</f>
        <v>1056.8305652785598</v>
      </c>
      <c r="F10797">
        <v>185.92924499512</v>
      </c>
      <c r="G10797">
        <v>214.44496154785</v>
      </c>
      <c r="H10797">
        <v>258.96160888672</v>
      </c>
      <c r="I10797">
        <v>298.6803894043</v>
      </c>
      <c r="J10797">
        <v>344.49221801758</v>
      </c>
      <c r="K10797" s="6">
        <f>IFERROR(EXP(TREND(LN($F$1:$J$1),LN(F10797:J10797),LN(Calculations!$B$3))),0)</f>
        <v>5.6758263011986533E-2</v>
      </c>
    </row>
    <row r="10798" spans="1:11" x14ac:dyDescent="0.35">
      <c r="A10798">
        <v>10795</v>
      </c>
      <c r="B10798" t="str">
        <f t="shared" si="168"/>
        <v>28-70</v>
      </c>
      <c r="C10798">
        <v>-69.843538030207</v>
      </c>
      <c r="D10798">
        <v>28.295649814596999</v>
      </c>
      <c r="E10798">
        <f>ASIN(SQRT((SIN(RADIANS(PARAMETERS!$D$8-D10798)/2)*SIN(RADIANS(PARAMETERS!$D$8-D10798)/2))+(COS(RADIANS(D10798))*COS(RADIANS(PARAMETERS!$D$8))*SIN(RADIANS(PARAMETERS!$D$9-C10798)/2)*SIN(RADIANS(PARAMETERS!$D$9-C10798)/2))))*2*3958.756</f>
        <v>1066.2957209148344</v>
      </c>
      <c r="F10798">
        <v>186.08265686035</v>
      </c>
      <c r="G10798">
        <v>214.63789367676</v>
      </c>
      <c r="H10798">
        <v>259.22009277344</v>
      </c>
      <c r="I10798">
        <v>299.00076293945</v>
      </c>
      <c r="J10798">
        <v>344.88735961914</v>
      </c>
      <c r="K10798" s="6">
        <f>IFERROR(EXP(TREND(LN($F$1:$J$1),LN(F10798:J10798),LN(Calculations!$B$3))),0)</f>
        <v>5.6955041892829815E-2</v>
      </c>
    </row>
    <row r="10799" spans="1:11" x14ac:dyDescent="0.35">
      <c r="A10799">
        <v>10796</v>
      </c>
      <c r="B10799" t="str">
        <f t="shared" si="168"/>
        <v>28-70</v>
      </c>
      <c r="C10799">
        <v>-70.114859365108003</v>
      </c>
      <c r="D10799">
        <v>28.295649814596999</v>
      </c>
      <c r="E10799">
        <f>ASIN(SQRT((SIN(RADIANS(PARAMETERS!$D$8-D10799)/2)*SIN(RADIANS(PARAMETERS!$D$8-D10799)/2))+(COS(RADIANS(D10799))*COS(RADIANS(PARAMETERS!$D$8))*SIN(RADIANS(PARAMETERS!$D$9-C10799)/2)*SIN(RADIANS(PARAMETERS!$D$9-C10799)/2))))*2*3958.756</f>
        <v>1075.9567008732508</v>
      </c>
      <c r="F10799">
        <v>186.21313476563</v>
      </c>
      <c r="G10799">
        <v>214.80082702637</v>
      </c>
      <c r="H10799">
        <v>259.43670654297</v>
      </c>
      <c r="I10799">
        <v>299.26788330078</v>
      </c>
      <c r="J10799">
        <v>345.21536254883</v>
      </c>
      <c r="K10799" s="6">
        <f>IFERROR(EXP(TREND(LN($F$1:$J$1),LN(F10799:J10799),LN(Calculations!$B$3))),0)</f>
        <v>5.7124956949103453E-2</v>
      </c>
    </row>
    <row r="10800" spans="1:11" x14ac:dyDescent="0.35">
      <c r="A10800">
        <v>10797</v>
      </c>
      <c r="B10800" t="str">
        <f t="shared" si="168"/>
        <v>28-70.5</v>
      </c>
      <c r="C10800">
        <v>-70.386180700009007</v>
      </c>
      <c r="D10800">
        <v>28.295649814596999</v>
      </c>
      <c r="E10800">
        <f>ASIN(SQRT((SIN(RADIANS(PARAMETERS!$D$8-D10800)/2)*SIN(RADIANS(PARAMETERS!$D$8-D10800)/2))+(COS(RADIANS(D10800))*COS(RADIANS(PARAMETERS!$D$8))*SIN(RADIANS(PARAMETERS!$D$9-C10800)/2)*SIN(RADIANS(PARAMETERS!$D$9-C10800)/2))))*2*3958.756</f>
        <v>1085.8082476203833</v>
      </c>
      <c r="F10800">
        <v>186.33847045898</v>
      </c>
      <c r="G10800">
        <v>214.95790100098</v>
      </c>
      <c r="H10800">
        <v>259.64633178711</v>
      </c>
      <c r="I10800">
        <v>299.52703857422</v>
      </c>
      <c r="J10800">
        <v>345.53430175781</v>
      </c>
      <c r="K10800" s="6">
        <f>IFERROR(EXP(TREND(LN($F$1:$J$1),LN(F10800:J10800),LN(Calculations!$B$3))),0)</f>
        <v>5.7287346609249251E-2</v>
      </c>
    </row>
    <row r="10801" spans="1:11" x14ac:dyDescent="0.35">
      <c r="A10801">
        <v>10798</v>
      </c>
      <c r="B10801" t="str">
        <f t="shared" si="168"/>
        <v>28-70.5</v>
      </c>
      <c r="C10801">
        <v>-70.657502034909996</v>
      </c>
      <c r="D10801">
        <v>28.295649814596999</v>
      </c>
      <c r="E10801">
        <f>ASIN(SQRT((SIN(RADIANS(PARAMETERS!$D$8-D10801)/2)*SIN(RADIANS(PARAMETERS!$D$8-D10801)/2))+(COS(RADIANS(D10801))*COS(RADIANS(PARAMETERS!$D$8))*SIN(RADIANS(PARAMETERS!$D$9-C10801)/2)*SIN(RADIANS(PARAMETERS!$D$9-C10801)/2))))*2*3958.756</f>
        <v>1095.8451905118316</v>
      </c>
      <c r="F10801">
        <v>186.36437988281</v>
      </c>
      <c r="G10801">
        <v>214.96983337402</v>
      </c>
      <c r="H10801">
        <v>259.63208007813</v>
      </c>
      <c r="I10801">
        <v>299.48559570313</v>
      </c>
      <c r="J10801">
        <v>345.45764160156</v>
      </c>
      <c r="K10801" s="6">
        <f>IFERROR(EXP(TREND(LN($F$1:$J$1),LN(F10801:J10801),LN(Calculations!$B$3))),0)</f>
        <v>5.736130776528451E-2</v>
      </c>
    </row>
    <row r="10802" spans="1:11" x14ac:dyDescent="0.35">
      <c r="A10802">
        <v>10799</v>
      </c>
      <c r="B10802" t="str">
        <f t="shared" si="168"/>
        <v>28-71</v>
      </c>
      <c r="C10802">
        <v>-70.928823369810999</v>
      </c>
      <c r="D10802">
        <v>28.295649814596999</v>
      </c>
      <c r="E10802">
        <f>ASIN(SQRT((SIN(RADIANS(PARAMETERS!$D$8-D10802)/2)*SIN(RADIANS(PARAMETERS!$D$8-D10802)/2))+(COS(RADIANS(D10802))*COS(RADIANS(PARAMETERS!$D$8))*SIN(RADIANS(PARAMETERS!$D$9-C10802)/2)*SIN(RADIANS(PARAMETERS!$D$9-C10802)/2))))*2*3958.756</f>
        <v>1106.0624507108162</v>
      </c>
      <c r="F10802">
        <v>186.38256835938</v>
      </c>
      <c r="G10802">
        <v>214.96775817871</v>
      </c>
      <c r="H10802">
        <v>259.5927734375</v>
      </c>
      <c r="I10802">
        <v>299.40817260742</v>
      </c>
      <c r="J10802">
        <v>345.33135986328</v>
      </c>
      <c r="K10802" s="6">
        <f>IFERROR(EXP(TREND(LN($F$1:$J$1),LN(F10802:J10802),LN(Calculations!$B$3))),0)</f>
        <v>5.7433929453648683E-2</v>
      </c>
    </row>
    <row r="10803" spans="1:11" x14ac:dyDescent="0.35">
      <c r="A10803">
        <v>10800</v>
      </c>
      <c r="B10803" t="str">
        <f t="shared" si="168"/>
        <v>28-71</v>
      </c>
      <c r="C10803">
        <v>-71.200144704712002</v>
      </c>
      <c r="D10803">
        <v>28.295649814596999</v>
      </c>
      <c r="E10803">
        <f>ASIN(SQRT((SIN(RADIANS(PARAMETERS!$D$8-D10803)/2)*SIN(RADIANS(PARAMETERS!$D$8-D10803)/2))+(COS(RADIANS(D10803))*COS(RADIANS(PARAMETERS!$D$8))*SIN(RADIANS(PARAMETERS!$D$9-C10803)/2)*SIN(RADIANS(PARAMETERS!$D$9-C10803)/2))))*2*3958.756</f>
        <v>1116.4550453800691</v>
      </c>
      <c r="F10803">
        <v>186.40399169922</v>
      </c>
      <c r="G10803">
        <v>214.96620178223</v>
      </c>
      <c r="H10803">
        <v>259.54901123047</v>
      </c>
      <c r="I10803">
        <v>299.32122802734</v>
      </c>
      <c r="J10803">
        <v>345.18902587891</v>
      </c>
      <c r="K10803" s="6">
        <f>IFERROR(EXP(TREND(LN($F$1:$J$1),LN(F10803:J10803),LN(Calculations!$B$3))),0)</f>
        <v>5.7517883810689022E-2</v>
      </c>
    </row>
    <row r="10804" spans="1:11" x14ac:dyDescent="0.35">
      <c r="A10804">
        <v>10801</v>
      </c>
      <c r="B10804" t="str">
        <f t="shared" si="168"/>
        <v>28-71.5</v>
      </c>
      <c r="C10804">
        <v>-71.471466039613006</v>
      </c>
      <c r="D10804">
        <v>28.295649814596999</v>
      </c>
      <c r="E10804">
        <f>ASIN(SQRT((SIN(RADIANS(PARAMETERS!$D$8-D10804)/2)*SIN(RADIANS(PARAMETERS!$D$8-D10804)/2))+(COS(RADIANS(D10804))*COS(RADIANS(PARAMETERS!$D$8))*SIN(RADIANS(PARAMETERS!$D$9-C10804)/2)*SIN(RADIANS(PARAMETERS!$D$9-C10804)/2))))*2*3958.756</f>
        <v>1127.0180911928046</v>
      </c>
      <c r="F10804">
        <v>186.36346435547</v>
      </c>
      <c r="G10804">
        <v>214.87414550781</v>
      </c>
      <c r="H10804">
        <v>259.36566162109</v>
      </c>
      <c r="I10804">
        <v>299.046875</v>
      </c>
      <c r="J10804">
        <v>344.80026245117</v>
      </c>
      <c r="K10804" s="6">
        <f>IFERROR(EXP(TREND(LN($F$1:$J$1),LN(F10804:J10804),LN(Calculations!$B$3))),0)</f>
        <v>5.7546725478201902E-2</v>
      </c>
    </row>
    <row r="10805" spans="1:11" x14ac:dyDescent="0.35">
      <c r="A10805">
        <v>10802</v>
      </c>
      <c r="B10805" t="str">
        <f t="shared" si="168"/>
        <v>28-71.5</v>
      </c>
      <c r="C10805">
        <v>-71.742787374513995</v>
      </c>
      <c r="D10805">
        <v>28.295649814596999</v>
      </c>
      <c r="E10805">
        <f>ASIN(SQRT((SIN(RADIANS(PARAMETERS!$D$8-D10805)/2)*SIN(RADIANS(PARAMETERS!$D$8-D10805)/2))+(COS(RADIANS(D10805))*COS(RADIANS(PARAMETERS!$D$8))*SIN(RADIANS(PARAMETERS!$D$9-C10805)/2)*SIN(RADIANS(PARAMETERS!$D$9-C10805)/2))))*2*3958.756</f>
        <v>1137.7468072089757</v>
      </c>
      <c r="F10805">
        <v>186.33877563477</v>
      </c>
      <c r="G10805">
        <v>214.80415344238</v>
      </c>
      <c r="H10805">
        <v>259.21508789063</v>
      </c>
      <c r="I10805">
        <v>298.81573486328</v>
      </c>
      <c r="J10805">
        <v>344.46752929688</v>
      </c>
      <c r="K10805" s="6">
        <f>IFERROR(EXP(TREND(LN($F$1:$J$1),LN(F10805:J10805),LN(Calculations!$B$3))),0)</f>
        <v>5.7591920809525382E-2</v>
      </c>
    </row>
    <row r="10806" spans="1:11" x14ac:dyDescent="0.35">
      <c r="A10806">
        <v>10803</v>
      </c>
      <c r="B10806" t="str">
        <f t="shared" si="168"/>
        <v>28-72</v>
      </c>
      <c r="C10806">
        <v>-72.014108709414998</v>
      </c>
      <c r="D10806">
        <v>28.295649814596999</v>
      </c>
      <c r="E10806">
        <f>ASIN(SQRT((SIN(RADIANS(PARAMETERS!$D$8-D10806)/2)*SIN(RADIANS(PARAMETERS!$D$8-D10806)/2))+(COS(RADIANS(D10806))*COS(RADIANS(PARAMETERS!$D$8))*SIN(RADIANS(PARAMETERS!$D$9-C10806)/2)*SIN(RADIANS(PARAMETERS!$D$9-C10806)/2))))*2*3958.756</f>
        <v>1148.6365171629084</v>
      </c>
      <c r="F10806">
        <v>186.32666015625</v>
      </c>
      <c r="G10806">
        <v>214.75042724609</v>
      </c>
      <c r="H10806">
        <v>259.0869140625</v>
      </c>
      <c r="I10806">
        <v>298.61282348633</v>
      </c>
      <c r="J10806">
        <v>344.17016601563</v>
      </c>
      <c r="K10806" s="6">
        <f>IFERROR(EXP(TREND(LN($F$1:$J$1),LN(F10806:J10806),LN(Calculations!$B$3))),0)</f>
        <v>5.7652884089695391E-2</v>
      </c>
    </row>
    <row r="10807" spans="1:11" x14ac:dyDescent="0.35">
      <c r="A10807">
        <v>10804</v>
      </c>
      <c r="B10807" t="str">
        <f t="shared" si="168"/>
        <v>28-72.5</v>
      </c>
      <c r="C10807">
        <v>-72.285430044316001</v>
      </c>
      <c r="D10807">
        <v>28.295649814596999</v>
      </c>
      <c r="E10807">
        <f>ASIN(SQRT((SIN(RADIANS(PARAMETERS!$D$8-D10807)/2)*SIN(RADIANS(PARAMETERS!$D$8-D10807)/2))+(COS(RADIANS(D10807))*COS(RADIANS(PARAMETERS!$D$8))*SIN(RADIANS(PARAMETERS!$D$9-C10807)/2)*SIN(RADIANS(PARAMETERS!$D$9-C10807)/2))))*2*3958.756</f>
        <v>1159.6826512077669</v>
      </c>
      <c r="F10807">
        <v>186.24635314941</v>
      </c>
      <c r="G10807">
        <v>214.59767150879</v>
      </c>
      <c r="H10807">
        <v>258.80676269531</v>
      </c>
      <c r="I10807">
        <v>298.20648193359</v>
      </c>
      <c r="J10807">
        <v>343.6057434082</v>
      </c>
      <c r="K10807" s="6">
        <f>IFERROR(EXP(TREND(LN($F$1:$J$1),LN(F10807:J10807),LN(Calculations!$B$3))),0)</f>
        <v>5.7651839945986848E-2</v>
      </c>
    </row>
    <row r="10808" spans="1:11" x14ac:dyDescent="0.35">
      <c r="A10808">
        <v>10805</v>
      </c>
      <c r="B10808" t="str">
        <f t="shared" si="168"/>
        <v>28-72.5</v>
      </c>
      <c r="C10808">
        <v>-72.556751379217005</v>
      </c>
      <c r="D10808">
        <v>28.295649814596999</v>
      </c>
      <c r="E10808">
        <f>ASIN(SQRT((SIN(RADIANS(PARAMETERS!$D$8-D10808)/2)*SIN(RADIANS(PARAMETERS!$D$8-D10808)/2))+(COS(RADIANS(D10808))*COS(RADIANS(PARAMETERS!$D$8))*SIN(RADIANS(PARAMETERS!$D$9-C10808)/2)*SIN(RADIANS(PARAMETERS!$D$9-C10808)/2))))*2*3958.756</f>
        <v>1170.8807471613179</v>
      </c>
      <c r="F10808">
        <v>186.197265625</v>
      </c>
      <c r="G10808">
        <v>214.48286437988</v>
      </c>
      <c r="H10808">
        <v>258.57559204102</v>
      </c>
      <c r="I10808">
        <v>297.85946655273</v>
      </c>
      <c r="J10808">
        <v>343.11303710938</v>
      </c>
      <c r="K10808" s="6">
        <f>IFERROR(EXP(TREND(LN($F$1:$J$1),LN(F10808:J10808),LN(Calculations!$B$3))),0)</f>
        <v>5.7694244158839024E-2</v>
      </c>
    </row>
    <row r="10809" spans="1:11" x14ac:dyDescent="0.35">
      <c r="A10809">
        <v>10806</v>
      </c>
      <c r="B10809" t="str">
        <f t="shared" si="168"/>
        <v>28-73</v>
      </c>
      <c r="C10809">
        <v>-72.828072714117994</v>
      </c>
      <c r="D10809">
        <v>28.295649814596999</v>
      </c>
      <c r="E10809">
        <f>ASIN(SQRT((SIN(RADIANS(PARAMETERS!$D$8-D10809)/2)*SIN(RADIANS(PARAMETERS!$D$8-D10809)/2))+(COS(RADIANS(D10809))*COS(RADIANS(PARAMETERS!$D$8))*SIN(RADIANS(PARAMETERS!$D$9-C10809)/2)*SIN(RADIANS(PARAMETERS!$D$9-C10809)/2))))*2*3958.756</f>
        <v>1182.2264512960687</v>
      </c>
      <c r="F10809">
        <v>186.16394042969</v>
      </c>
      <c r="G10809">
        <v>214.38453674316</v>
      </c>
      <c r="H10809">
        <v>258.3616027832</v>
      </c>
      <c r="I10809">
        <v>297.52981567383</v>
      </c>
      <c r="J10809">
        <v>342.63757324219</v>
      </c>
      <c r="K10809" s="6">
        <f>IFERROR(EXP(TREND(LN($F$1:$J$1),LN(F10809:J10809),LN(Calculations!$B$3))),0)</f>
        <v>5.7764560098817024E-2</v>
      </c>
    </row>
    <row r="10810" spans="1:11" x14ac:dyDescent="0.35">
      <c r="A10810">
        <v>10807</v>
      </c>
      <c r="B10810" t="str">
        <f t="shared" si="168"/>
        <v>28-73</v>
      </c>
      <c r="C10810">
        <v>-73.099394049018997</v>
      </c>
      <c r="D10810">
        <v>28.295649814596999</v>
      </c>
      <c r="E10810">
        <f>ASIN(SQRT((SIN(RADIANS(PARAMETERS!$D$8-D10810)/2)*SIN(RADIANS(PARAMETERS!$D$8-D10810)/2))+(COS(RADIANS(D10810))*COS(RADIANS(PARAMETERS!$D$8))*SIN(RADIANS(PARAMETERS!$D$9-C10810)/2)*SIN(RADIANS(PARAMETERS!$D$9-C10810)/2))))*2*3958.756</f>
        <v>1193.7155187152764</v>
      </c>
      <c r="F10810">
        <v>186.07321166992</v>
      </c>
      <c r="G10810">
        <v>214.20166015625</v>
      </c>
      <c r="H10810">
        <v>258.01623535156</v>
      </c>
      <c r="I10810">
        <v>297.02319335938</v>
      </c>
      <c r="J10810">
        <v>341.92868041992</v>
      </c>
      <c r="K10810" s="6">
        <f>IFERROR(EXP(TREND(LN($F$1:$J$1),LN(F10810:J10810),LN(Calculations!$B$3))),0)</f>
        <v>5.7785468689831303E-2</v>
      </c>
    </row>
    <row r="10811" spans="1:11" x14ac:dyDescent="0.35">
      <c r="A10811">
        <v>10808</v>
      </c>
      <c r="B10811" t="str">
        <f t="shared" si="168"/>
        <v>28-73.5</v>
      </c>
      <c r="C10811">
        <v>-73.37071538392</v>
      </c>
      <c r="D10811">
        <v>28.295649814596999</v>
      </c>
      <c r="E10811">
        <f>ASIN(SQRT((SIN(RADIANS(PARAMETERS!$D$8-D10811)/2)*SIN(RADIANS(PARAMETERS!$D$8-D10811)/2))+(COS(RADIANS(D10811))*COS(RADIANS(PARAMETERS!$D$8))*SIN(RADIANS(PARAMETERS!$D$9-C10811)/2)*SIN(RADIANS(PARAMETERS!$D$9-C10811)/2))))*2*3958.756</f>
        <v>1205.3438133544776</v>
      </c>
      <c r="F10811">
        <v>186.03959655762</v>
      </c>
      <c r="G10811">
        <v>214.10023498535</v>
      </c>
      <c r="H10811">
        <v>257.79415893555</v>
      </c>
      <c r="I10811">
        <v>296.68048095703</v>
      </c>
      <c r="J10811">
        <v>341.43395996094</v>
      </c>
      <c r="K10811" s="6">
        <f>IFERROR(EXP(TREND(LN($F$1:$J$1),LN(F10811:J10811),LN(Calculations!$B$3))),0)</f>
        <v>5.7862020031246075E-2</v>
      </c>
    </row>
    <row r="10812" spans="1:11" x14ac:dyDescent="0.35">
      <c r="A10812">
        <v>10809</v>
      </c>
      <c r="B10812" t="str">
        <f t="shared" si="168"/>
        <v>28-73.5</v>
      </c>
      <c r="C10812">
        <v>-73.642036718821004</v>
      </c>
      <c r="D10812">
        <v>28.295649814596999</v>
      </c>
      <c r="E10812">
        <f>ASIN(SQRT((SIN(RADIANS(PARAMETERS!$D$8-D10812)/2)*SIN(RADIANS(PARAMETERS!$D$8-D10812)/2))+(COS(RADIANS(D10812))*COS(RADIANS(PARAMETERS!$D$8))*SIN(RADIANS(PARAMETERS!$D$9-C10812)/2)*SIN(RADIANS(PARAMETERS!$D$9-C10812)/2))))*2*3958.756</f>
        <v>1217.1073076462492</v>
      </c>
      <c r="F10812">
        <v>186.02937316895</v>
      </c>
      <c r="G10812">
        <v>214.03596496582</v>
      </c>
      <c r="H10812">
        <v>257.63311767578</v>
      </c>
      <c r="I10812">
        <v>296.42230224609</v>
      </c>
      <c r="J10812">
        <v>341.05288696289</v>
      </c>
      <c r="K10812" s="6">
        <f>IFERROR(EXP(TREND(LN($F$1:$J$1),LN(F10812:J10812),LN(Calculations!$B$3))),0)</f>
        <v>5.7954119733855669E-2</v>
      </c>
    </row>
    <row r="10813" spans="1:11" x14ac:dyDescent="0.35">
      <c r="A10813">
        <v>10810</v>
      </c>
      <c r="B10813" t="str">
        <f t="shared" si="168"/>
        <v>28-74</v>
      </c>
      <c r="C10813">
        <v>-73.913358053722007</v>
      </c>
      <c r="D10813">
        <v>28.295649814596999</v>
      </c>
      <c r="E10813">
        <f>ASIN(SQRT((SIN(RADIANS(PARAMETERS!$D$8-D10813)/2)*SIN(RADIANS(PARAMETERS!$D$8-D10813)/2))+(COS(RADIANS(D10813))*COS(RADIANS(PARAMETERS!$D$8))*SIN(RADIANS(PARAMETERS!$D$9-C10813)/2)*SIN(RADIANS(PARAMETERS!$D$9-C10813)/2))))*2*3958.756</f>
        <v>1229.0020818838257</v>
      </c>
      <c r="F10813">
        <v>185.95840454102</v>
      </c>
      <c r="G10813">
        <v>213.89195251465</v>
      </c>
      <c r="H10813">
        <v>257.36044311523</v>
      </c>
      <c r="I10813">
        <v>296.02197265625</v>
      </c>
      <c r="J10813">
        <v>340.49258422852</v>
      </c>
      <c r="K10813" s="6">
        <f>IFERROR(EXP(TREND(LN($F$1:$J$1),LN(F10813:J10813),LN(Calculations!$B$3))),0)</f>
        <v>5.7973437123082117E-2</v>
      </c>
    </row>
    <row r="10814" spans="1:11" x14ac:dyDescent="0.35">
      <c r="A10814">
        <v>10811</v>
      </c>
      <c r="B10814" t="str">
        <f t="shared" si="168"/>
        <v>28-74</v>
      </c>
      <c r="C10814">
        <v>-74.184679388622996</v>
      </c>
      <c r="D10814">
        <v>28.295649814596999</v>
      </c>
      <c r="E10814">
        <f>ASIN(SQRT((SIN(RADIANS(PARAMETERS!$D$8-D10814)/2)*SIN(RADIANS(PARAMETERS!$D$8-D10814)/2))+(COS(RADIANS(D10814))*COS(RADIANS(PARAMETERS!$D$8))*SIN(RADIANS(PARAMETERS!$D$9-C10814)/2)*SIN(RADIANS(PARAMETERS!$D$9-C10814)/2))))*2*3958.756</f>
        <v>1241.024323317077</v>
      </c>
      <c r="F10814">
        <v>185.9182434082</v>
      </c>
      <c r="G10814">
        <v>213.80323791504</v>
      </c>
      <c r="H10814">
        <v>257.18603515625</v>
      </c>
      <c r="I10814">
        <v>295.76251220703</v>
      </c>
      <c r="J10814">
        <v>340.12637329102</v>
      </c>
      <c r="K10814" s="6">
        <f>IFERROR(EXP(TREND(LN($F$1:$J$1),LN(F10814:J10814),LN(Calculations!$B$3))),0)</f>
        <v>5.7999221457021584E-2</v>
      </c>
    </row>
    <row r="10815" spans="1:11" x14ac:dyDescent="0.35">
      <c r="A10815">
        <v>10812</v>
      </c>
      <c r="B10815" t="str">
        <f t="shared" si="168"/>
        <v>28-74.5</v>
      </c>
      <c r="C10815">
        <v>-74.456000723523999</v>
      </c>
      <c r="D10815">
        <v>28.295649814596999</v>
      </c>
      <c r="E10815">
        <f>ASIN(SQRT((SIN(RADIANS(PARAMETERS!$D$8-D10815)/2)*SIN(RADIANS(PARAMETERS!$D$8-D10815)/2))+(COS(RADIANS(D10815))*COS(RADIANS(PARAMETERS!$D$8))*SIN(RADIANS(PARAMETERS!$D$9-C10815)/2)*SIN(RADIANS(PARAMETERS!$D$9-C10815)/2))))*2*3958.756</f>
        <v>1253.1703250122036</v>
      </c>
      <c r="F10815">
        <v>185.8729095459</v>
      </c>
      <c r="G10815">
        <v>213.72006225586</v>
      </c>
      <c r="H10815">
        <v>257.03659057617</v>
      </c>
      <c r="I10815">
        <v>295.54769897461</v>
      </c>
      <c r="J10815">
        <v>339.82995605469</v>
      </c>
      <c r="K10815" s="6">
        <f>IFERROR(EXP(TREND(LN($F$1:$J$1),LN(F10815:J10815),LN(Calculations!$B$3))),0)</f>
        <v>5.7993281167699952E-2</v>
      </c>
    </row>
    <row r="10816" spans="1:11" x14ac:dyDescent="0.35">
      <c r="A10816">
        <v>10813</v>
      </c>
      <c r="B10816" t="str">
        <f t="shared" si="168"/>
        <v>28-74.5</v>
      </c>
      <c r="C10816">
        <v>-74.727322058425003</v>
      </c>
      <c r="D10816">
        <v>28.295649814596999</v>
      </c>
      <c r="E10816">
        <f>ASIN(SQRT((SIN(RADIANS(PARAMETERS!$D$8-D10816)/2)*SIN(RADIANS(PARAMETERS!$D$8-D10816)/2))+(COS(RADIANS(D10816))*COS(RADIANS(PARAMETERS!$D$8))*SIN(RADIANS(PARAMETERS!$D$9-C10816)/2)*SIN(RADIANS(PARAMETERS!$D$9-C10816)/2))))*2*3958.756</f>
        <v>1265.4364845043513</v>
      </c>
      <c r="F10816">
        <v>185.76049804688</v>
      </c>
      <c r="G10816">
        <v>213.55635070801</v>
      </c>
      <c r="H10816">
        <v>256.78491210938</v>
      </c>
      <c r="I10816">
        <v>295.21063232422</v>
      </c>
      <c r="J10816">
        <v>339.38751220703</v>
      </c>
      <c r="K10816" s="6">
        <f>IFERROR(EXP(TREND(LN($F$1:$J$1),LN(F10816:J10816),LN(Calculations!$B$3))),0)</f>
        <v>5.7890494255530195E-2</v>
      </c>
    </row>
    <row r="10817" spans="1:11" x14ac:dyDescent="0.35">
      <c r="A10817">
        <v>10814</v>
      </c>
      <c r="B10817" t="str">
        <f t="shared" si="168"/>
        <v>28-75</v>
      </c>
      <c r="C10817">
        <v>-74.998643393324997</v>
      </c>
      <c r="D10817">
        <v>28.295649814596999</v>
      </c>
      <c r="E10817">
        <f>ASIN(SQRT((SIN(RADIANS(PARAMETERS!$D$8-D10817)/2)*SIN(RADIANS(PARAMETERS!$D$8-D10817)/2))+(COS(RADIANS(D10817))*COS(RADIANS(PARAMETERS!$D$8))*SIN(RADIANS(PARAMETERS!$D$9-C10817)/2)*SIN(RADIANS(PARAMETERS!$D$9-C10817)/2))))*2*3958.756</f>
        <v>1277.819302270193</v>
      </c>
      <c r="F10817">
        <v>185.64390563965</v>
      </c>
      <c r="G10817">
        <v>213.39964294434</v>
      </c>
      <c r="H10817">
        <v>256.56042480469</v>
      </c>
      <c r="I10817">
        <v>294.92114257813</v>
      </c>
      <c r="J10817">
        <v>339.01861572266</v>
      </c>
      <c r="K10817" s="6">
        <f>IFERROR(EXP(TREND(LN($F$1:$J$1),LN(F10817:J10817),LN(Calculations!$B$3))),0)</f>
        <v>5.7756840449676015E-2</v>
      </c>
    </row>
    <row r="10818" spans="1:11" x14ac:dyDescent="0.35">
      <c r="A10818">
        <v>10815</v>
      </c>
      <c r="B10818" t="str">
        <f t="shared" si="168"/>
        <v>28-75.5</v>
      </c>
      <c r="C10818">
        <v>-75.269964728226</v>
      </c>
      <c r="D10818">
        <v>28.295649814596999</v>
      </c>
      <c r="E10818">
        <f>ASIN(SQRT((SIN(RADIANS(PARAMETERS!$D$8-D10818)/2)*SIN(RADIANS(PARAMETERS!$D$8-D10818)/2))+(COS(RADIANS(D10818))*COS(RADIANS(PARAMETERS!$D$8))*SIN(RADIANS(PARAMETERS!$D$9-C10818)/2)*SIN(RADIANS(PARAMETERS!$D$9-C10818)/2))))*2*3958.756</f>
        <v>1290.3153800457769</v>
      </c>
      <c r="F10818">
        <v>185.48483276367</v>
      </c>
      <c r="G10818">
        <v>213.19749450684</v>
      </c>
      <c r="H10818">
        <v>256.28668212891</v>
      </c>
      <c r="I10818">
        <v>294.57971191406</v>
      </c>
      <c r="J10818">
        <v>338.59533691406</v>
      </c>
      <c r="K10818" s="6">
        <f>IFERROR(EXP(TREND(LN($F$1:$J$1),LN(F10818:J10818),LN(Calculations!$B$3))),0)</f>
        <v>5.7550705426104305E-2</v>
      </c>
    </row>
    <row r="10819" spans="1:11" x14ac:dyDescent="0.35">
      <c r="A10819">
        <v>10816</v>
      </c>
      <c r="B10819" t="str">
        <f t="shared" si="168"/>
        <v>28-75.5</v>
      </c>
      <c r="C10819">
        <v>-75.541286063127004</v>
      </c>
      <c r="D10819">
        <v>28.295649814596999</v>
      </c>
      <c r="E10819">
        <f>ASIN(SQRT((SIN(RADIANS(PARAMETERS!$D$8-D10819)/2)*SIN(RADIANS(PARAMETERS!$D$8-D10819)/2))+(COS(RADIANS(D10819))*COS(RADIANS(PARAMETERS!$D$8))*SIN(RADIANS(PARAMETERS!$D$9-C10819)/2)*SIN(RADIANS(PARAMETERS!$D$9-C10819)/2))))*2*3958.756</f>
        <v>1302.921419011961</v>
      </c>
      <c r="F10819">
        <v>185.23243713379</v>
      </c>
      <c r="G10819">
        <v>212.88214111328</v>
      </c>
      <c r="H10819">
        <v>255.86740112305</v>
      </c>
      <c r="I10819">
        <v>294.0627746582</v>
      </c>
      <c r="J10819">
        <v>337.96087646484</v>
      </c>
      <c r="K10819" s="6">
        <f>IFERROR(EXP(TREND(LN($F$1:$J$1),LN(F10819:J10819),LN(Calculations!$B$3))),0)</f>
        <v>5.7213332849222517E-2</v>
      </c>
    </row>
    <row r="10820" spans="1:11" x14ac:dyDescent="0.35">
      <c r="A10820">
        <v>10817</v>
      </c>
      <c r="B10820" t="str">
        <f t="shared" si="168"/>
        <v>28-76</v>
      </c>
      <c r="C10820">
        <v>-75.812607398028007</v>
      </c>
      <c r="D10820">
        <v>28.295649814596999</v>
      </c>
      <c r="E10820">
        <f>ASIN(SQRT((SIN(RADIANS(PARAMETERS!$D$8-D10820)/2)*SIN(RADIANS(PARAMETERS!$D$8-D10820)/2))+(COS(RADIANS(D10820))*COS(RADIANS(PARAMETERS!$D$8))*SIN(RADIANS(PARAMETERS!$D$9-C10820)/2)*SIN(RADIANS(PARAMETERS!$D$9-C10820)/2))))*2*3958.756</f>
        <v>1315.6342178694561</v>
      </c>
      <c r="F10820">
        <v>184.96287536621</v>
      </c>
      <c r="G10820">
        <v>212.56269836426</v>
      </c>
      <c r="H10820">
        <v>255.46803283691</v>
      </c>
      <c r="I10820">
        <v>293.59036254883</v>
      </c>
      <c r="J10820">
        <v>337.40237426758</v>
      </c>
      <c r="K10820" s="6">
        <f>IFERROR(EXP(TREND(LN($F$1:$J$1),LN(F10820:J10820),LN(Calculations!$B$3))),0)</f>
        <v>5.6819287109559323E-2</v>
      </c>
    </row>
    <row r="10821" spans="1:11" x14ac:dyDescent="0.35">
      <c r="A10821">
        <v>10818</v>
      </c>
      <c r="B10821" t="str">
        <f t="shared" ref="B10821:B10884" si="169">MROUND(D10821,1)&amp;MROUND(C10821,-0.5)</f>
        <v>28-76</v>
      </c>
      <c r="C10821">
        <v>-76.083928732928996</v>
      </c>
      <c r="D10821">
        <v>28.295649814596999</v>
      </c>
      <c r="E10821">
        <f>ASIN(SQRT((SIN(RADIANS(PARAMETERS!$D$8-D10821)/2)*SIN(RADIANS(PARAMETERS!$D$8-D10821)/2))+(COS(RADIANS(D10821))*COS(RADIANS(PARAMETERS!$D$8))*SIN(RADIANS(PARAMETERS!$D$9-C10821)/2)*SIN(RADIANS(PARAMETERS!$D$9-C10821)/2))))*2*3958.756</f>
        <v>1328.4506708220413</v>
      </c>
      <c r="F10821">
        <v>184.63835144043</v>
      </c>
      <c r="G10821">
        <v>212.18771362305</v>
      </c>
      <c r="H10821">
        <v>255.01403808594</v>
      </c>
      <c r="I10821">
        <v>293.06564331055</v>
      </c>
      <c r="J10821">
        <v>336.79592895508</v>
      </c>
      <c r="K10821" s="6">
        <f>IFERROR(EXP(TREND(LN($F$1:$J$1),LN(F10821:J10821),LN(Calculations!$B$3))),0)</f>
        <v>5.6328431011992017E-2</v>
      </c>
    </row>
    <row r="10822" spans="1:11" x14ac:dyDescent="0.35">
      <c r="A10822">
        <v>10819</v>
      </c>
      <c r="B10822" t="str">
        <f t="shared" si="169"/>
        <v>28-76.5</v>
      </c>
      <c r="C10822">
        <v>-76.355250067829999</v>
      </c>
      <c r="D10822">
        <v>28.295649814596999</v>
      </c>
      <c r="E10822">
        <f>ASIN(SQRT((SIN(RADIANS(PARAMETERS!$D$8-D10822)/2)*SIN(RADIANS(PARAMETERS!$D$8-D10822)/2))+(COS(RADIANS(D10822))*COS(RADIANS(PARAMETERS!$D$8))*SIN(RADIANS(PARAMETERS!$D$9-C10822)/2)*SIN(RADIANS(PARAMETERS!$D$9-C10822)/2))))*2*3958.756</f>
        <v>1341.3677654857338</v>
      </c>
      <c r="F10822">
        <v>184.22372436523</v>
      </c>
      <c r="G10822">
        <v>211.70910644531</v>
      </c>
      <c r="H10822">
        <v>254.43539428711</v>
      </c>
      <c r="I10822">
        <v>292.39758300781</v>
      </c>
      <c r="J10822">
        <v>336.02450561523</v>
      </c>
      <c r="K10822" s="6">
        <f>IFERROR(EXP(TREND(LN($F$1:$J$1),LN(F10822:J10822),LN(Calculations!$B$3))),0)</f>
        <v>5.5705157053751994E-2</v>
      </c>
    </row>
    <row r="10823" spans="1:11" x14ac:dyDescent="0.35">
      <c r="A10823">
        <v>10820</v>
      </c>
      <c r="B10823" t="str">
        <f t="shared" si="169"/>
        <v>28-76.5</v>
      </c>
      <c r="C10823">
        <v>-76.626571402731003</v>
      </c>
      <c r="D10823">
        <v>28.295649814596999</v>
      </c>
      <c r="E10823">
        <f>ASIN(SQRT((SIN(RADIANS(PARAMETERS!$D$8-D10823)/2)*SIN(RADIANS(PARAMETERS!$D$8-D10823)/2))+(COS(RADIANS(D10823))*COS(RADIANS(PARAMETERS!$D$8))*SIN(RADIANS(PARAMETERS!$D$9-C10823)/2)*SIN(RADIANS(PARAMETERS!$D$9-C10823)/2))))*2*3958.756</f>
        <v>1354.3825807397304</v>
      </c>
      <c r="F10823">
        <v>183.78750610352</v>
      </c>
      <c r="G10823">
        <v>211.22268676758</v>
      </c>
      <c r="H10823">
        <v>253.87435913086</v>
      </c>
      <c r="I10823">
        <v>291.77322387695</v>
      </c>
      <c r="J10823">
        <v>335.3303527832</v>
      </c>
      <c r="K10823" s="6">
        <f>IFERROR(EXP(TREND(LN($F$1:$J$1),LN(F10823:J10823),LN(Calculations!$B$3))),0)</f>
        <v>5.5022822214945782E-2</v>
      </c>
    </row>
    <row r="10824" spans="1:11" x14ac:dyDescent="0.35">
      <c r="A10824">
        <v>10821</v>
      </c>
      <c r="B10824" t="str">
        <f t="shared" si="169"/>
        <v>28-77</v>
      </c>
      <c r="C10824">
        <v>-76.897892737632006</v>
      </c>
      <c r="D10824">
        <v>28.295649814596999</v>
      </c>
      <c r="E10824">
        <f>ASIN(SQRT((SIN(RADIANS(PARAMETERS!$D$8-D10824)/2)*SIN(RADIANS(PARAMETERS!$D$8-D10824)/2))+(COS(RADIANS(D10824))*COS(RADIANS(PARAMETERS!$D$8))*SIN(RADIANS(PARAMETERS!$D$9-C10824)/2)*SIN(RADIANS(PARAMETERS!$D$9-C10824)/2))))*2*3958.756</f>
        <v>1367.4922845334336</v>
      </c>
      <c r="F10824">
        <v>183.29211425781</v>
      </c>
      <c r="G10824">
        <v>210.67127990723</v>
      </c>
      <c r="H10824">
        <v>253.24002075195</v>
      </c>
      <c r="I10824">
        <v>291.06881713867</v>
      </c>
      <c r="J10824">
        <v>334.54901123047</v>
      </c>
      <c r="K10824" s="6">
        <f>IFERROR(EXP(TREND(LN($F$1:$J$1),LN(F10824:J10824),LN(Calculations!$B$3))),0)</f>
        <v>5.425499051841591E-2</v>
      </c>
    </row>
    <row r="10825" spans="1:11" x14ac:dyDescent="0.35">
      <c r="A10825">
        <v>10822</v>
      </c>
      <c r="B10825" t="str">
        <f t="shared" si="169"/>
        <v>28-77</v>
      </c>
      <c r="C10825">
        <v>-77.169214072532995</v>
      </c>
      <c r="D10825">
        <v>28.295649814596999</v>
      </c>
      <c r="E10825">
        <f>ASIN(SQRT((SIN(RADIANS(PARAMETERS!$D$8-D10825)/2)*SIN(RADIANS(PARAMETERS!$D$8-D10825)/2))+(COS(RADIANS(D10825))*COS(RADIANS(PARAMETERS!$D$8))*SIN(RADIANS(PARAMETERS!$D$9-C10825)/2)*SIN(RADIANS(PARAMETERS!$D$9-C10825)/2))))*2*3958.756</f>
        <v>1380.694131662427</v>
      </c>
      <c r="F10825">
        <v>182.72428894043</v>
      </c>
      <c r="G10825">
        <v>210.03179931641</v>
      </c>
      <c r="H10825">
        <v>252.49212646484</v>
      </c>
      <c r="I10825">
        <v>290.22720336914</v>
      </c>
      <c r="J10825">
        <v>333.60232543945</v>
      </c>
      <c r="K10825" s="6">
        <f>IFERROR(EXP(TREND(LN($F$1:$J$1),LN(F10825:J10825),LN(Calculations!$B$3))),0)</f>
        <v>5.3399938785728344E-2</v>
      </c>
    </row>
    <row r="10826" spans="1:11" x14ac:dyDescent="0.35">
      <c r="A10826">
        <v>10823</v>
      </c>
      <c r="B10826" t="str">
        <f t="shared" si="169"/>
        <v>28-77.5</v>
      </c>
      <c r="C10826">
        <v>-77.440535407433998</v>
      </c>
      <c r="D10826">
        <v>28.295649814596999</v>
      </c>
      <c r="E10826">
        <f>ASIN(SQRT((SIN(RADIANS(PARAMETERS!$D$8-D10826)/2)*SIN(RADIANS(PARAMETERS!$D$8-D10826)/2))+(COS(RADIANS(D10826))*COS(RADIANS(PARAMETERS!$D$8))*SIN(RADIANS(PARAMETERS!$D$9-C10826)/2)*SIN(RADIANS(PARAMETERS!$D$9-C10826)/2))))*2*3958.756</f>
        <v>1393.9854615249096</v>
      </c>
      <c r="F10826">
        <v>182.16862487793</v>
      </c>
      <c r="G10826">
        <v>209.42456054688</v>
      </c>
      <c r="H10826">
        <v>251.81216430664</v>
      </c>
      <c r="I10826">
        <v>289.48913574219</v>
      </c>
      <c r="J10826">
        <v>332.80392456055</v>
      </c>
      <c r="K10826" s="6">
        <f>IFERROR(EXP(TREND(LN($F$1:$J$1),LN(F10826:J10826),LN(Calculations!$B$3))),0)</f>
        <v>5.2541888250901232E-2</v>
      </c>
    </row>
    <row r="10827" spans="1:11" x14ac:dyDescent="0.35">
      <c r="A10827">
        <v>10824</v>
      </c>
      <c r="B10827" t="str">
        <f t="shared" si="169"/>
        <v>28-77.5</v>
      </c>
      <c r="C10827">
        <v>-77.711856742335002</v>
      </c>
      <c r="D10827">
        <v>28.295649814596999</v>
      </c>
      <c r="E10827">
        <f>ASIN(SQRT((SIN(RADIANS(PARAMETERS!$D$8-D10827)/2)*SIN(RADIANS(PARAMETERS!$D$8-D10827)/2))+(COS(RADIANS(D10827))*COS(RADIANS(PARAMETERS!$D$8))*SIN(RADIANS(PARAMETERS!$D$9-C10827)/2)*SIN(RADIANS(PARAMETERS!$D$9-C10827)/2))))*2*3958.756</f>
        <v>1407.3636958688519</v>
      </c>
      <c r="F10827">
        <v>181.57093811035</v>
      </c>
      <c r="G10827">
        <v>208.76666259766</v>
      </c>
      <c r="H10827">
        <v>251.0675201416</v>
      </c>
      <c r="I10827">
        <v>288.67340087891</v>
      </c>
      <c r="J10827">
        <v>331.91250610352</v>
      </c>
      <c r="K10827" s="6">
        <f>IFERROR(EXP(TREND(LN($F$1:$J$1),LN(F10827:J10827),LN(Calculations!$B$3))),0)</f>
        <v>5.1641367598872723E-2</v>
      </c>
    </row>
    <row r="10828" spans="1:11" x14ac:dyDescent="0.35">
      <c r="A10828">
        <v>10825</v>
      </c>
      <c r="B10828" t="str">
        <f t="shared" si="169"/>
        <v>28-78</v>
      </c>
      <c r="C10828">
        <v>-77.983178077236005</v>
      </c>
      <c r="D10828">
        <v>28.295649814596999</v>
      </c>
      <c r="E10828">
        <f>ASIN(SQRT((SIN(RADIANS(PARAMETERS!$D$8-D10828)/2)*SIN(RADIANS(PARAMETERS!$D$8-D10828)/2))+(COS(RADIANS(D10828))*COS(RADIANS(PARAMETERS!$D$8))*SIN(RADIANS(PARAMETERS!$D$9-C10828)/2)*SIN(RADIANS(PARAMETERS!$D$9-C10828)/2))))*2*3958.756</f>
        <v>1420.8263365389757</v>
      </c>
      <c r="F10828">
        <v>180.91023254395</v>
      </c>
      <c r="G10828">
        <v>208.02305603027</v>
      </c>
      <c r="H10828">
        <v>250.19873046875</v>
      </c>
      <c r="I10828">
        <v>287.69659423828</v>
      </c>
      <c r="J10828">
        <v>330.81478881836</v>
      </c>
      <c r="K10828" s="6">
        <f>IFERROR(EXP(TREND(LN($F$1:$J$1),LN(F10828:J10828),LN(Calculations!$B$3))),0)</f>
        <v>5.0688887605095191E-2</v>
      </c>
    </row>
    <row r="10829" spans="1:11" x14ac:dyDescent="0.35">
      <c r="A10829">
        <v>10826</v>
      </c>
      <c r="B10829" t="str">
        <f t="shared" si="169"/>
        <v>28-78.5</v>
      </c>
      <c r="C10829">
        <v>-78.254499412136994</v>
      </c>
      <c r="D10829">
        <v>28.295649814596999</v>
      </c>
      <c r="E10829">
        <f>ASIN(SQRT((SIN(RADIANS(PARAMETERS!$D$8-D10829)/2)*SIN(RADIANS(PARAMETERS!$D$8-D10829)/2))+(COS(RADIANS(D10829))*COS(RADIANS(PARAMETERS!$D$8))*SIN(RADIANS(PARAMETERS!$D$9-C10829)/2)*SIN(RADIANS(PARAMETERS!$D$9-C10829)/2))))*2*3958.756</f>
        <v>1434.3709632315888</v>
      </c>
      <c r="F10829">
        <v>180.25086975098</v>
      </c>
      <c r="G10829">
        <v>207.28875732422</v>
      </c>
      <c r="H10829">
        <v>249.35346984863</v>
      </c>
      <c r="I10829">
        <v>286.75762939453</v>
      </c>
      <c r="J10829">
        <v>329.77294921875</v>
      </c>
      <c r="K10829" s="6">
        <f>IFERROR(EXP(TREND(LN($F$1:$J$1),LN(F10829:J10829),LN(Calculations!$B$3))),0)</f>
        <v>4.9741202784402729E-2</v>
      </c>
    </row>
    <row r="10830" spans="1:11" x14ac:dyDescent="0.35">
      <c r="A10830">
        <v>10827</v>
      </c>
      <c r="B10830" t="str">
        <f t="shared" si="169"/>
        <v>28-78.5</v>
      </c>
      <c r="C10830">
        <v>-78.525820747037997</v>
      </c>
      <c r="D10830">
        <v>28.295649814596999</v>
      </c>
      <c r="E10830">
        <f>ASIN(SQRT((SIN(RADIANS(PARAMETERS!$D$8-D10830)/2)*SIN(RADIANS(PARAMETERS!$D$8-D10830)/2))+(COS(RADIANS(D10830))*COS(RADIANS(PARAMETERS!$D$8))*SIN(RADIANS(PARAMETERS!$D$9-C10830)/2)*SIN(RADIANS(PARAMETERS!$D$9-C10830)/2))))*2*3958.756</f>
        <v>1447.9952312643334</v>
      </c>
      <c r="F10830">
        <v>179.38702392578</v>
      </c>
      <c r="G10830">
        <v>206.29032897949</v>
      </c>
      <c r="H10830">
        <v>248.14453125</v>
      </c>
      <c r="I10830">
        <v>285.36053466797</v>
      </c>
      <c r="J10830">
        <v>328.1584777832</v>
      </c>
      <c r="K10830" s="6">
        <f>IFERROR(EXP(TREND(LN($F$1:$J$1),LN(F10830:J10830),LN(Calculations!$B$3))),0)</f>
        <v>4.8577499057447897E-2</v>
      </c>
    </row>
    <row r="10831" spans="1:11" x14ac:dyDescent="0.35">
      <c r="A10831">
        <v>10828</v>
      </c>
      <c r="B10831" t="str">
        <f t="shared" si="169"/>
        <v>28-79</v>
      </c>
      <c r="C10831">
        <v>-78.797142081939</v>
      </c>
      <c r="D10831">
        <v>28.295649814596999</v>
      </c>
      <c r="E10831">
        <f>ASIN(SQRT((SIN(RADIANS(PARAMETERS!$D$8-D10831)/2)*SIN(RADIANS(PARAMETERS!$D$8-D10831)/2))+(COS(RADIANS(D10831))*COS(RADIANS(PARAMETERS!$D$8))*SIN(RADIANS(PARAMETERS!$D$9-C10831)/2)*SIN(RADIANS(PARAMETERS!$D$9-C10831)/2))))*2*3958.756</f>
        <v>1461.6968693669926</v>
      </c>
      <c r="F10831">
        <v>178.15823364258</v>
      </c>
      <c r="G10831">
        <v>204.86787414551</v>
      </c>
      <c r="H10831">
        <v>246.34976196289</v>
      </c>
      <c r="I10831">
        <v>283.22451782227</v>
      </c>
      <c r="J10831">
        <v>325.62002563477</v>
      </c>
      <c r="K10831" s="6">
        <f>IFERROR(EXP(TREND(LN($F$1:$J$1),LN(F10831:J10831),LN(Calculations!$B$3))),0)</f>
        <v>4.7031008852865555E-2</v>
      </c>
    </row>
    <row r="10832" spans="1:11" x14ac:dyDescent="0.35">
      <c r="A10832">
        <v>10829</v>
      </c>
      <c r="B10832" t="str">
        <f t="shared" si="169"/>
        <v>28-79</v>
      </c>
      <c r="C10832">
        <v>-79.068463416840004</v>
      </c>
      <c r="D10832">
        <v>28.295649814596999</v>
      </c>
      <c r="E10832">
        <f>ASIN(SQRT((SIN(RADIANS(PARAMETERS!$D$8-D10832)/2)*SIN(RADIANS(PARAMETERS!$D$8-D10832)/2))+(COS(RADIANS(D10832))*COS(RADIANS(PARAMETERS!$D$8))*SIN(RADIANS(PARAMETERS!$D$9-C10832)/2)*SIN(RADIANS(PARAMETERS!$D$9-C10832)/2))))*2*3958.756</f>
        <v>1475.4736774987036</v>
      </c>
      <c r="F10832">
        <v>176.39897155762</v>
      </c>
      <c r="G10832">
        <v>203.1106262207</v>
      </c>
      <c r="H10832">
        <v>244.10942077637</v>
      </c>
      <c r="I10832">
        <v>280.53985595703</v>
      </c>
      <c r="J10832">
        <v>322.40991210938</v>
      </c>
      <c r="K10832" s="6">
        <f>IFERROR(EXP(TREND(LN($F$1:$J$1),LN(F10832:J10832),LN(Calculations!$B$3))),0)</f>
        <v>4.4940502497374392E-2</v>
      </c>
    </row>
    <row r="10833" spans="1:11" x14ac:dyDescent="0.35">
      <c r="A10833">
        <v>10830</v>
      </c>
      <c r="B10833" t="str">
        <f t="shared" si="169"/>
        <v>28-79.5</v>
      </c>
      <c r="C10833">
        <v>-79.339784751741007</v>
      </c>
      <c r="D10833">
        <v>28.295649814596999</v>
      </c>
      <c r="E10833">
        <f>ASIN(SQRT((SIN(RADIANS(PARAMETERS!$D$8-D10833)/2)*SIN(RADIANS(PARAMETERS!$D$8-D10833)/2))+(COS(RADIANS(D10833))*COS(RADIANS(PARAMETERS!$D$8))*SIN(RADIANS(PARAMETERS!$D$9-C10833)/2)*SIN(RADIANS(PARAMETERS!$D$9-C10833)/2))))*2*3958.756</f>
        <v>1489.3235246961565</v>
      </c>
      <c r="F10833">
        <v>174.29357910156</v>
      </c>
      <c r="G10833">
        <v>201.10311889648</v>
      </c>
      <c r="H10833">
        <v>241.52682495117</v>
      </c>
      <c r="I10833">
        <v>277.42639160156</v>
      </c>
      <c r="J10833">
        <v>318.66677856445</v>
      </c>
      <c r="K10833" s="6">
        <f>IFERROR(EXP(TREND(LN($F$1:$J$1),LN(F10833:J10833),LN(Calculations!$B$3))),0)</f>
        <v>4.2565834225274837E-2</v>
      </c>
    </row>
    <row r="10834" spans="1:11" x14ac:dyDescent="0.35">
      <c r="A10834">
        <v>10831</v>
      </c>
      <c r="B10834" t="str">
        <f t="shared" si="169"/>
        <v>28-79.5</v>
      </c>
      <c r="C10834">
        <v>-79.611106086641996</v>
      </c>
      <c r="D10834">
        <v>28.295649814596999</v>
      </c>
      <c r="E10834">
        <f>ASIN(SQRT((SIN(RADIANS(PARAMETERS!$D$8-D10834)/2)*SIN(RADIANS(PARAMETERS!$D$8-D10834)/2))+(COS(RADIANS(D10834))*COS(RADIANS(PARAMETERS!$D$8))*SIN(RADIANS(PARAMETERS!$D$9-C10834)/2)*SIN(RADIANS(PARAMETERS!$D$9-C10834)/2))))*2*3958.756</f>
        <v>1503.2443469566952</v>
      </c>
      <c r="F10834">
        <v>171.92909240723</v>
      </c>
      <c r="G10834">
        <v>198.94276428223</v>
      </c>
      <c r="H10834">
        <v>238.73118591309</v>
      </c>
      <c r="I10834">
        <v>274.04287719727</v>
      </c>
      <c r="J10834">
        <v>314.58456420898</v>
      </c>
      <c r="K10834" s="6">
        <f>IFERROR(EXP(TREND(LN($F$1:$J$1),LN(F10834:J10834),LN(Calculations!$B$3))),0)</f>
        <v>4.0040698465304066E-2</v>
      </c>
    </row>
    <row r="10835" spans="1:11" x14ac:dyDescent="0.35">
      <c r="A10835">
        <v>10832</v>
      </c>
      <c r="B10835" t="str">
        <f t="shared" si="169"/>
        <v>28-80</v>
      </c>
      <c r="C10835">
        <v>-79.882427421542999</v>
      </c>
      <c r="D10835">
        <v>28.295649814596999</v>
      </c>
      <c r="E10835">
        <f>ASIN(SQRT((SIN(RADIANS(PARAMETERS!$D$8-D10835)/2)*SIN(RADIANS(PARAMETERS!$D$8-D10835)/2))+(COS(RADIANS(D10835))*COS(RADIANS(PARAMETERS!$D$8))*SIN(RADIANS(PARAMETERS!$D$9-C10835)/2)*SIN(RADIANS(PARAMETERS!$D$9-C10835)/2))))*2*3958.756</f>
        <v>1517.2341451596219</v>
      </c>
      <c r="F10835">
        <v>169.3854675293</v>
      </c>
      <c r="G10835">
        <v>196.69941711426</v>
      </c>
      <c r="H10835">
        <v>235.83308410645</v>
      </c>
      <c r="I10835">
        <v>270.53927612305</v>
      </c>
      <c r="J10835">
        <v>310.36178588867</v>
      </c>
      <c r="K10835" s="6">
        <f>IFERROR(EXP(TREND(LN($F$1:$J$1),LN(F10835:J10835),LN(Calculations!$B$3))),0)</f>
        <v>3.7463792931052196E-2</v>
      </c>
    </row>
    <row r="10836" spans="1:11" x14ac:dyDescent="0.35">
      <c r="A10836">
        <v>10833</v>
      </c>
      <c r="B10836" t="str">
        <f t="shared" si="169"/>
        <v>28-80</v>
      </c>
      <c r="C10836">
        <v>-80.153748756444003</v>
      </c>
      <c r="D10836">
        <v>28.295649814596999</v>
      </c>
      <c r="E10836">
        <f>ASIN(SQRT((SIN(RADIANS(PARAMETERS!$D$8-D10836)/2)*SIN(RADIANS(PARAMETERS!$D$8-D10836)/2))+(COS(RADIANS(D10836))*COS(RADIANS(PARAMETERS!$D$8))*SIN(RADIANS(PARAMETERS!$D$9-C10836)/2)*SIN(RADIANS(PARAMETERS!$D$9-C10836)/2))))*2*3958.756</f>
        <v>1531.2909830284448</v>
      </c>
      <c r="F10836">
        <v>166.54766845703</v>
      </c>
      <c r="G10836">
        <v>194.26049804688</v>
      </c>
      <c r="H10836">
        <v>232.6616973877</v>
      </c>
      <c r="I10836">
        <v>266.68865966797</v>
      </c>
      <c r="J10836">
        <v>305.70251464844</v>
      </c>
      <c r="K10836" s="6">
        <f>IFERROR(EXP(TREND(LN($F$1:$J$1),LN(F10836:J10836),LN(Calculations!$B$3))),0)</f>
        <v>3.4767815298376789E-2</v>
      </c>
    </row>
    <row r="10837" spans="1:11" x14ac:dyDescent="0.35">
      <c r="A10837">
        <v>10834</v>
      </c>
      <c r="B10837" t="str">
        <f t="shared" si="169"/>
        <v>28-80.5</v>
      </c>
      <c r="C10837">
        <v>-80.425070091345006</v>
      </c>
      <c r="D10837">
        <v>28.295649814596999</v>
      </c>
      <c r="E10837">
        <f>ASIN(SQRT((SIN(RADIANS(PARAMETERS!$D$8-D10837)/2)*SIN(RADIANS(PARAMETERS!$D$8-D10837)/2))+(COS(RADIANS(D10837))*COS(RADIANS(PARAMETERS!$D$8))*SIN(RADIANS(PARAMETERS!$D$9-C10837)/2)*SIN(RADIANS(PARAMETERS!$D$9-C10837)/2))))*2*3958.756</f>
        <v>1545.4129851363266</v>
      </c>
      <c r="F10837">
        <v>163.41665649414</v>
      </c>
      <c r="G10837">
        <v>191.62222290039</v>
      </c>
      <c r="H10837">
        <v>229.21662902832</v>
      </c>
      <c r="I10837">
        <v>262.494140625</v>
      </c>
      <c r="J10837">
        <v>300.61456298828</v>
      </c>
      <c r="K10837" s="6">
        <f>IFERROR(EXP(TREND(LN($F$1:$J$1),LN(F10837:J10837),LN(Calculations!$B$3))),0)</f>
        <v>3.1989954925522278E-2</v>
      </c>
    </row>
    <row r="10838" spans="1:11" x14ac:dyDescent="0.35">
      <c r="A10838">
        <v>10835</v>
      </c>
      <c r="B10838" t="str">
        <f t="shared" si="169"/>
        <v>28-80.5</v>
      </c>
      <c r="C10838">
        <v>-80.696391426245995</v>
      </c>
      <c r="D10838">
        <v>28.295649814596999</v>
      </c>
      <c r="E10838">
        <f>ASIN(SQRT((SIN(RADIANS(PARAMETERS!$D$8-D10838)/2)*SIN(RADIANS(PARAMETERS!$D$8-D10838)/2))+(COS(RADIANS(D10838))*COS(RADIANS(PARAMETERS!$D$8))*SIN(RADIANS(PARAMETERS!$D$9-C10838)/2)*SIN(RADIANS(PARAMETERS!$D$9-C10838)/2))))*2*3958.756</f>
        <v>1559.5983349565367</v>
      </c>
      <c r="F10838">
        <v>160.05746459961</v>
      </c>
      <c r="G10838">
        <v>188.75088500977</v>
      </c>
      <c r="H10838">
        <v>225.59651184082</v>
      </c>
      <c r="I10838">
        <v>258.09448242188</v>
      </c>
      <c r="J10838">
        <v>295.2864074707</v>
      </c>
      <c r="K10838" s="6">
        <f>IFERROR(EXP(TREND(LN($F$1:$J$1),LN(F10838:J10838),LN(Calculations!$B$3))),0)</f>
        <v>2.9184279807825248E-2</v>
      </c>
    </row>
    <row r="10839" spans="1:11" x14ac:dyDescent="0.35">
      <c r="A10839">
        <v>10836</v>
      </c>
      <c r="B10839" t="str">
        <f t="shared" si="169"/>
        <v>28-81</v>
      </c>
      <c r="C10839">
        <v>-80.967712761146998</v>
      </c>
      <c r="D10839">
        <v>28.295649814596999</v>
      </c>
      <c r="E10839">
        <f>ASIN(SQRT((SIN(RADIANS(PARAMETERS!$D$8-D10839)/2)*SIN(RADIANS(PARAMETERS!$D$8-D10839)/2))+(COS(RADIANS(D10839))*COS(RADIANS(PARAMETERS!$D$8))*SIN(RADIANS(PARAMETERS!$D$9-C10839)/2)*SIN(RADIANS(PARAMETERS!$D$9-C10839)/2))))*2*3958.756</f>
        <v>1573.8452729593123</v>
      </c>
      <c r="F10839">
        <v>157.12442016602</v>
      </c>
      <c r="G10839">
        <v>186.23127746582</v>
      </c>
      <c r="H10839">
        <v>222.38827514648</v>
      </c>
      <c r="I10839">
        <v>254.19184875488</v>
      </c>
      <c r="J10839">
        <v>290.55535888672</v>
      </c>
      <c r="K10839" s="6">
        <f>IFERROR(EXP(TREND(LN($F$1:$J$1),LN(F10839:J10839),LN(Calculations!$B$3))),0)</f>
        <v>2.6906604494013789E-2</v>
      </c>
    </row>
    <row r="10840" spans="1:11" x14ac:dyDescent="0.35">
      <c r="A10840">
        <v>10837</v>
      </c>
      <c r="B10840" t="str">
        <f t="shared" si="169"/>
        <v>28-81</v>
      </c>
      <c r="C10840">
        <v>-81.239034096048002</v>
      </c>
      <c r="D10840">
        <v>28.295649814596999</v>
      </c>
      <c r="E10840">
        <f>ASIN(SQRT((SIN(RADIANS(PARAMETERS!$D$8-D10840)/2)*SIN(RADIANS(PARAMETERS!$D$8-D10840)/2))+(COS(RADIANS(D10840))*COS(RADIANS(PARAMETERS!$D$8))*SIN(RADIANS(PARAMETERS!$D$9-C10840)/2)*SIN(RADIANS(PARAMETERS!$D$9-C10840)/2))))*2*3958.756</f>
        <v>1588.1520947561694</v>
      </c>
      <c r="F10840">
        <v>154.97100830078</v>
      </c>
      <c r="G10840">
        <v>184.33618164063</v>
      </c>
      <c r="H10840">
        <v>219.98040771484</v>
      </c>
      <c r="I10840">
        <v>251.28399658203</v>
      </c>
      <c r="J10840">
        <v>287.05249023438</v>
      </c>
      <c r="K10840" s="6">
        <f>IFERROR(EXP(TREND(LN($F$1:$J$1),LN(F10840:J10840),LN(Calculations!$B$3))),0)</f>
        <v>2.531613479108127E-2</v>
      </c>
    </row>
    <row r="10841" spans="1:11" x14ac:dyDescent="0.35">
      <c r="A10841">
        <v>10838</v>
      </c>
      <c r="B10841" t="str">
        <f t="shared" si="169"/>
        <v>28-81.5</v>
      </c>
      <c r="C10841">
        <v>-81.510355430949005</v>
      </c>
      <c r="D10841">
        <v>28.295649814596999</v>
      </c>
      <c r="E10841">
        <f>ASIN(SQRT((SIN(RADIANS(PARAMETERS!$D$8-D10841)/2)*SIN(RADIANS(PARAMETERS!$D$8-D10841)/2))+(COS(RADIANS(D10841))*COS(RADIANS(PARAMETERS!$D$8))*SIN(RADIANS(PARAMETERS!$D$9-C10841)/2)*SIN(RADIANS(PARAMETERS!$D$9-C10841)/2))))*2*3958.756</f>
        <v>1602.5171492924178</v>
      </c>
      <c r="F10841">
        <v>153.62649536133</v>
      </c>
      <c r="G10841">
        <v>183.14277648926</v>
      </c>
      <c r="H10841">
        <v>218.52174377441</v>
      </c>
      <c r="I10841">
        <v>249.58033752441</v>
      </c>
      <c r="J10841">
        <v>285.06332397461</v>
      </c>
      <c r="K10841" s="6">
        <f>IFERROR(EXP(TREND(LN($F$1:$J$1),LN(F10841:J10841),LN(Calculations!$B$3))),0)</f>
        <v>2.4344947158978718E-2</v>
      </c>
    </row>
    <row r="10842" spans="1:11" x14ac:dyDescent="0.35">
      <c r="A10842">
        <v>10839</v>
      </c>
      <c r="B10842" t="str">
        <f t="shared" si="169"/>
        <v>28-82</v>
      </c>
      <c r="C10842">
        <v>-81.781676765849994</v>
      </c>
      <c r="D10842">
        <v>28.295649814596999</v>
      </c>
      <c r="E10842">
        <f>ASIN(SQRT((SIN(RADIANS(PARAMETERS!$D$8-D10842)/2)*SIN(RADIANS(PARAMETERS!$D$8-D10842)/2))+(COS(RADIANS(D10842))*COS(RADIANS(PARAMETERS!$D$8))*SIN(RADIANS(PARAMETERS!$D$9-C10842)/2)*SIN(RADIANS(PARAMETERS!$D$9-C10842)/2))))*2*3958.756</f>
        <v>1616.9388370883228</v>
      </c>
      <c r="F10842">
        <v>152.51846313477</v>
      </c>
      <c r="G10842">
        <v>182.18315124512</v>
      </c>
      <c r="H10842">
        <v>217.37159729004</v>
      </c>
      <c r="I10842">
        <v>248.26145935059</v>
      </c>
      <c r="J10842">
        <v>283.55108642578</v>
      </c>
      <c r="K10842" s="6">
        <f>IFERROR(EXP(TREND(LN($F$1:$J$1),LN(F10842:J10842),LN(Calculations!$B$3))),0)</f>
        <v>2.3568263859419486E-2</v>
      </c>
    </row>
    <row r="10843" spans="1:11" x14ac:dyDescent="0.35">
      <c r="A10843">
        <v>10840</v>
      </c>
      <c r="B10843" t="str">
        <f t="shared" si="169"/>
        <v>28-82</v>
      </c>
      <c r="C10843">
        <v>-82.052998100750997</v>
      </c>
      <c r="D10843">
        <v>28.295649814596999</v>
      </c>
      <c r="E10843">
        <f>ASIN(SQRT((SIN(RADIANS(PARAMETERS!$D$8-D10843)/2)*SIN(RADIANS(PARAMETERS!$D$8-D10843)/2))+(COS(RADIANS(D10843))*COS(RADIANS(PARAMETERS!$D$8))*SIN(RADIANS(PARAMETERS!$D$9-C10843)/2)*SIN(RADIANS(PARAMETERS!$D$9-C10843)/2))))*2*3958.756</f>
        <v>1631.415608529129</v>
      </c>
      <c r="F10843">
        <v>151.73461914063</v>
      </c>
      <c r="G10843">
        <v>181.59628295898</v>
      </c>
      <c r="H10843">
        <v>216.74380493164</v>
      </c>
      <c r="I10843">
        <v>247.60754394531</v>
      </c>
      <c r="J10843">
        <v>282.87734985352</v>
      </c>
      <c r="K10843" s="6">
        <f>IFERROR(EXP(TREND(LN($F$1:$J$1),LN(F10843:J10843),LN(Calculations!$B$3))),0)</f>
        <v>2.3035349643972729E-2</v>
      </c>
    </row>
    <row r="10844" spans="1:11" x14ac:dyDescent="0.35">
      <c r="A10844">
        <v>10841</v>
      </c>
      <c r="B10844" t="str">
        <f t="shared" si="169"/>
        <v>28-82.5</v>
      </c>
      <c r="C10844">
        <v>-82.324319435652001</v>
      </c>
      <c r="D10844">
        <v>28.295649814596999</v>
      </c>
      <c r="E10844">
        <f>ASIN(SQRT((SIN(RADIANS(PARAMETERS!$D$8-D10844)/2)*SIN(RADIANS(PARAMETERS!$D$8-D10844)/2))+(COS(RADIANS(D10844))*COS(RADIANS(PARAMETERS!$D$8))*SIN(RADIANS(PARAMETERS!$D$9-C10844)/2)*SIN(RADIANS(PARAMETERS!$D$9-C10844)/2))))*2*3958.756</f>
        <v>1645.9459622039333</v>
      </c>
      <c r="F10844">
        <v>151.4828338623</v>
      </c>
      <c r="G10844">
        <v>181.59272766113</v>
      </c>
      <c r="H10844">
        <v>216.94161987305</v>
      </c>
      <c r="I10844">
        <v>248.01042175293</v>
      </c>
      <c r="J10844">
        <v>283.54196166992</v>
      </c>
      <c r="K10844" s="6">
        <f>IFERROR(EXP(TREND(LN($F$1:$J$1),LN(F10844:J10844),LN(Calculations!$B$3))),0)</f>
        <v>2.2867633779200518E-2</v>
      </c>
    </row>
    <row r="10845" spans="1:11" x14ac:dyDescent="0.35">
      <c r="A10845">
        <v>10842</v>
      </c>
      <c r="B10845" t="str">
        <f t="shared" si="169"/>
        <v>28-82.5</v>
      </c>
      <c r="C10845">
        <v>-82.595640770553004</v>
      </c>
      <c r="D10845">
        <v>28.295649814596999</v>
      </c>
      <c r="E10845">
        <f>ASIN(SQRT((SIN(RADIANS(PARAMETERS!$D$8-D10845)/2)*SIN(RADIANS(PARAMETERS!$D$8-D10845)/2))+(COS(RADIANS(D10845))*COS(RADIANS(PARAMETERS!$D$8))*SIN(RADIANS(PARAMETERS!$D$9-C10845)/2)*SIN(RADIANS(PARAMETERS!$D$9-C10845)/2))))*2*3958.756</f>
        <v>1660.5284432932317</v>
      </c>
      <c r="F10845">
        <v>151.81280517578</v>
      </c>
      <c r="G10845">
        <v>181.99282836914</v>
      </c>
      <c r="H10845">
        <v>217.68086242676</v>
      </c>
      <c r="I10845">
        <v>249.08355712891</v>
      </c>
      <c r="J10845">
        <v>285.03118896484</v>
      </c>
      <c r="K10845" s="6">
        <f>IFERROR(EXP(TREND(LN($F$1:$J$1),LN(F10845:J10845),LN(Calculations!$B$3))),0)</f>
        <v>2.3058351852576861E-2</v>
      </c>
    </row>
    <row r="10846" spans="1:11" x14ac:dyDescent="0.35">
      <c r="A10846">
        <v>10843</v>
      </c>
      <c r="B10846" t="str">
        <f t="shared" si="169"/>
        <v>28-83</v>
      </c>
      <c r="C10846">
        <v>-82.866962105453993</v>
      </c>
      <c r="D10846">
        <v>28.295649814596999</v>
      </c>
      <c r="E10846">
        <f>ASIN(SQRT((SIN(RADIANS(PARAMETERS!$D$8-D10846)/2)*SIN(RADIANS(PARAMETERS!$D$8-D10846)/2))+(COS(RADIANS(D10846))*COS(RADIANS(PARAMETERS!$D$8))*SIN(RADIANS(PARAMETERS!$D$9-C10846)/2)*SIN(RADIANS(PARAMETERS!$D$9-C10846)/2))))*2*3958.756</f>
        <v>1675.1616420047619</v>
      </c>
      <c r="F10846">
        <v>152.51119995117</v>
      </c>
      <c r="G10846">
        <v>182.67811584473</v>
      </c>
      <c r="H10846">
        <v>218.81018066406</v>
      </c>
      <c r="I10846">
        <v>250.64570617676</v>
      </c>
      <c r="J10846">
        <v>287.12878417969</v>
      </c>
      <c r="K10846" s="6">
        <f>IFERROR(EXP(TREND(LN($F$1:$J$1),LN(F10846:J10846),LN(Calculations!$B$3))),0)</f>
        <v>2.3479350265103345E-2</v>
      </c>
    </row>
    <row r="10847" spans="1:11" x14ac:dyDescent="0.35">
      <c r="A10847">
        <v>10844</v>
      </c>
      <c r="B10847" t="str">
        <f t="shared" si="169"/>
        <v>28-83</v>
      </c>
      <c r="C10847">
        <v>-83.138283440354996</v>
      </c>
      <c r="D10847">
        <v>28.295649814596999</v>
      </c>
      <c r="E10847">
        <f>ASIN(SQRT((SIN(RADIANS(PARAMETERS!$D$8-D10847)/2)*SIN(RADIANS(PARAMETERS!$D$8-D10847)/2))+(COS(RADIANS(D10847))*COS(RADIANS(PARAMETERS!$D$8))*SIN(RADIANS(PARAMETERS!$D$9-C10847)/2)*SIN(RADIANS(PARAMETERS!$D$9-C10847)/2))))*2*3958.756</f>
        <v>1689.8441920571604</v>
      </c>
      <c r="F10847">
        <v>153.53782653809</v>
      </c>
      <c r="G10847">
        <v>183.60481262207</v>
      </c>
      <c r="H10847">
        <v>220.28511047363</v>
      </c>
      <c r="I10847">
        <v>252.6534576416</v>
      </c>
      <c r="J10847">
        <v>289.79428100586</v>
      </c>
      <c r="K10847" s="6">
        <f>IFERROR(EXP(TREND(LN($F$1:$J$1),LN(F10847:J10847),LN(Calculations!$B$3))),0)</f>
        <v>2.410544837088208E-2</v>
      </c>
    </row>
    <row r="10848" spans="1:11" x14ac:dyDescent="0.35">
      <c r="A10848">
        <v>10845</v>
      </c>
      <c r="B10848" t="str">
        <f t="shared" si="169"/>
        <v>28-83.5</v>
      </c>
      <c r="C10848">
        <v>-83.409604775255005</v>
      </c>
      <c r="D10848">
        <v>28.295649814596999</v>
      </c>
      <c r="E10848">
        <f>ASIN(SQRT((SIN(RADIANS(PARAMETERS!$D$8-D10848)/2)*SIN(RADIANS(PARAMETERS!$D$8-D10848)/2))+(COS(RADIANS(D10848))*COS(RADIANS(PARAMETERS!$D$8))*SIN(RADIANS(PARAMETERS!$D$9-C10848)/2)*SIN(RADIANS(PARAMETERS!$D$9-C10848)/2))))*2*3958.756</f>
        <v>1704.574769210745</v>
      </c>
      <c r="F10848">
        <v>154.80252075195</v>
      </c>
      <c r="G10848">
        <v>184.67129516602</v>
      </c>
      <c r="H10848">
        <v>221.9066619873</v>
      </c>
      <c r="I10848">
        <v>254.81076049805</v>
      </c>
      <c r="J10848">
        <v>292.60958862305</v>
      </c>
      <c r="K10848" s="6">
        <f>IFERROR(EXP(TREND(LN($F$1:$J$1),LN(F10848:J10848),LN(Calculations!$B$3))),0)</f>
        <v>2.4896674754520502E-2</v>
      </c>
    </row>
    <row r="10849" spans="1:11" x14ac:dyDescent="0.35">
      <c r="A10849">
        <v>10846</v>
      </c>
      <c r="B10849" t="str">
        <f t="shared" si="169"/>
        <v>28-83.5</v>
      </c>
      <c r="C10849">
        <v>-83.680926110155994</v>
      </c>
      <c r="D10849">
        <v>28.295649814596999</v>
      </c>
      <c r="E10849">
        <f>ASIN(SQRT((SIN(RADIANS(PARAMETERS!$D$8-D10849)/2)*SIN(RADIANS(PARAMETERS!$D$8-D10849)/2))+(COS(RADIANS(D10849))*COS(RADIANS(PARAMETERS!$D$8))*SIN(RADIANS(PARAMETERS!$D$9-C10849)/2)*SIN(RADIANS(PARAMETERS!$D$9-C10849)/2))))*2*3958.756</f>
        <v>1719.3520898450392</v>
      </c>
      <c r="F10849">
        <v>156.42002868652</v>
      </c>
      <c r="G10849">
        <v>185.97657775879</v>
      </c>
      <c r="H10849">
        <v>223.8229675293</v>
      </c>
      <c r="I10849">
        <v>257.31314086914</v>
      </c>
      <c r="J10849">
        <v>295.82833862305</v>
      </c>
      <c r="K10849" s="6">
        <f>IFERROR(EXP(TREND(LN($F$1:$J$1),LN(F10849:J10849),LN(Calculations!$B$3))),0)</f>
        <v>2.5940767388459497E-2</v>
      </c>
    </row>
    <row r="10850" spans="1:11" x14ac:dyDescent="0.35">
      <c r="A10850">
        <v>10847</v>
      </c>
      <c r="B10850" t="str">
        <f t="shared" si="169"/>
        <v>28-84</v>
      </c>
      <c r="C10850">
        <v>-83.952247445056997</v>
      </c>
      <c r="D10850">
        <v>28.295649814596999</v>
      </c>
      <c r="E10850">
        <f>ASIN(SQRT((SIN(RADIANS(PARAMETERS!$D$8-D10850)/2)*SIN(RADIANS(PARAMETERS!$D$8-D10850)/2))+(COS(RADIANS(D10850))*COS(RADIANS(PARAMETERS!$D$8))*SIN(RADIANS(PARAMETERS!$D$9-C10850)/2)*SIN(RADIANS(PARAMETERS!$D$9-C10850)/2))))*2*3958.756</f>
        <v>1734.1749095814137</v>
      </c>
      <c r="F10850">
        <v>158.43574523926</v>
      </c>
      <c r="G10850">
        <v>187.57974243164</v>
      </c>
      <c r="H10850">
        <v>226.1248626709</v>
      </c>
      <c r="I10850">
        <v>260.28237915039</v>
      </c>
      <c r="J10850">
        <v>299.61065673828</v>
      </c>
      <c r="K10850" s="6">
        <f>IFERROR(EXP(TREND(LN($F$1:$J$1),LN(F10850:J10850),LN(Calculations!$B$3))),0)</f>
        <v>2.7292870043314401E-2</v>
      </c>
    </row>
    <row r="10851" spans="1:11" x14ac:dyDescent="0.35">
      <c r="A10851">
        <v>10848</v>
      </c>
      <c r="B10851" t="str">
        <f t="shared" si="169"/>
        <v>28-84</v>
      </c>
      <c r="C10851">
        <v>-84.223568779958001</v>
      </c>
      <c r="D10851">
        <v>28.295649814596999</v>
      </c>
      <c r="E10851">
        <f>ASIN(SQRT((SIN(RADIANS(PARAMETERS!$D$8-D10851)/2)*SIN(RADIANS(PARAMETERS!$D$8-D10851)/2))+(COS(RADIANS(D10851))*COS(RADIANS(PARAMETERS!$D$8))*SIN(RADIANS(PARAMETERS!$D$9-C10851)/2)*SIN(RADIANS(PARAMETERS!$D$9-C10851)/2))))*2*3958.756</f>
        <v>1749.0420219510352</v>
      </c>
      <c r="F10851">
        <v>160.75483703613</v>
      </c>
      <c r="G10851">
        <v>189.48638916016</v>
      </c>
      <c r="H10851">
        <v>228.66186523438</v>
      </c>
      <c r="I10851">
        <v>263.5041809082</v>
      </c>
      <c r="J10851">
        <v>303.66265869141</v>
      </c>
      <c r="K10851" s="6">
        <f>IFERROR(EXP(TREND(LN($F$1:$J$1),LN(F10851:J10851),LN(Calculations!$B$3))),0)</f>
        <v>2.8956695722892001E-2</v>
      </c>
    </row>
    <row r="10852" spans="1:11" x14ac:dyDescent="0.35">
      <c r="A10852">
        <v>10849</v>
      </c>
      <c r="B10852" t="str">
        <f t="shared" si="169"/>
        <v>28-84.5</v>
      </c>
      <c r="C10852">
        <v>-84.494890114859004</v>
      </c>
      <c r="D10852">
        <v>28.295649814596999</v>
      </c>
      <c r="E10852">
        <f>ASIN(SQRT((SIN(RADIANS(PARAMETERS!$D$8-D10852)/2)*SIN(RADIANS(PARAMETERS!$D$8-D10852)/2))+(COS(RADIANS(D10852))*COS(RADIANS(PARAMETERS!$D$8))*SIN(RADIANS(PARAMETERS!$D$9-C10852)/2)*SIN(RADIANS(PARAMETERS!$D$9-C10852)/2))))*2*3958.756</f>
        <v>1763.9522571063853</v>
      </c>
      <c r="F10852">
        <v>162.72692871094</v>
      </c>
      <c r="G10852">
        <v>191.10890197754</v>
      </c>
      <c r="H10852">
        <v>230.84555053711</v>
      </c>
      <c r="I10852">
        <v>266.27651977539</v>
      </c>
      <c r="J10852">
        <v>307.1494140625</v>
      </c>
      <c r="K10852" s="6">
        <f>IFERROR(EXP(TREND(LN($F$1:$J$1),LN(F10852:J10852),LN(Calculations!$B$3))),0)</f>
        <v>3.0426411887021967E-2</v>
      </c>
    </row>
    <row r="10853" spans="1:11" x14ac:dyDescent="0.35">
      <c r="A10853">
        <v>10850</v>
      </c>
      <c r="B10853" t="str">
        <f t="shared" si="169"/>
        <v>28-85</v>
      </c>
      <c r="C10853">
        <v>-84.766211449759993</v>
      </c>
      <c r="D10853">
        <v>28.295649814596999</v>
      </c>
      <c r="E10853">
        <f>ASIN(SQRT((SIN(RADIANS(PARAMETERS!$D$8-D10853)/2)*SIN(RADIANS(PARAMETERS!$D$8-D10853)/2))+(COS(RADIANS(D10853))*COS(RADIANS(PARAMETERS!$D$8))*SIN(RADIANS(PARAMETERS!$D$9-C10853)/2)*SIN(RADIANS(PARAMETERS!$D$9-C10853)/2))))*2*3958.756</f>
        <v>1778.9044805756757</v>
      </c>
      <c r="F10853">
        <v>164.06547546387</v>
      </c>
      <c r="G10853">
        <v>192.26580810547</v>
      </c>
      <c r="H10853">
        <v>232.43954467773</v>
      </c>
      <c r="I10853">
        <v>268.31350708008</v>
      </c>
      <c r="J10853">
        <v>309.72634887695</v>
      </c>
      <c r="K10853" s="6">
        <f>IFERROR(EXP(TREND(LN($F$1:$J$1),LN(F10853:J10853),LN(Calculations!$B$3))),0)</f>
        <v>3.1450576459660706E-2</v>
      </c>
    </row>
    <row r="10854" spans="1:11" x14ac:dyDescent="0.35">
      <c r="A10854">
        <v>10851</v>
      </c>
      <c r="B10854" t="str">
        <f t="shared" si="169"/>
        <v>28-85</v>
      </c>
      <c r="C10854">
        <v>-85.037532784660996</v>
      </c>
      <c r="D10854">
        <v>28.295649814596999</v>
      </c>
      <c r="E10854">
        <f>ASIN(SQRT((SIN(RADIANS(PARAMETERS!$D$8-D10854)/2)*SIN(RADIANS(PARAMETERS!$D$8-D10854)/2))+(COS(RADIANS(D10854))*COS(RADIANS(PARAMETERS!$D$8))*SIN(RADIANS(PARAMETERS!$D$9-C10854)/2)*SIN(RADIANS(PARAMETERS!$D$9-C10854)/2))))*2*3958.756</f>
        <v>1793.8975920590888</v>
      </c>
      <c r="F10854">
        <v>164.69459533691</v>
      </c>
      <c r="G10854">
        <v>192.83573913574</v>
      </c>
      <c r="H10854">
        <v>233.2290802002</v>
      </c>
      <c r="I10854">
        <v>269.31857299805</v>
      </c>
      <c r="J10854">
        <v>310.99423217773</v>
      </c>
      <c r="K10854" s="6">
        <f>IFERROR(EXP(TREND(LN($F$1:$J$1),LN(F10854:J10854),LN(Calculations!$B$3))),0)</f>
        <v>3.1943592049471489E-2</v>
      </c>
    </row>
    <row r="10855" spans="1:11" x14ac:dyDescent="0.35">
      <c r="A10855">
        <v>10852</v>
      </c>
      <c r="B10855" t="str">
        <f t="shared" si="169"/>
        <v>28-85.5</v>
      </c>
      <c r="C10855">
        <v>-85.308854119562</v>
      </c>
      <c r="D10855">
        <v>28.295649814596999</v>
      </c>
      <c r="E10855">
        <f>ASIN(SQRT((SIN(RADIANS(PARAMETERS!$D$8-D10855)/2)*SIN(RADIANS(PARAMETERS!$D$8-D10855)/2))+(COS(RADIANS(D10855))*COS(RADIANS(PARAMETERS!$D$8))*SIN(RADIANS(PARAMETERS!$D$9-C10855)/2)*SIN(RADIANS(PARAMETERS!$D$9-C10855)/2))))*2*3958.756</f>
        <v>1808.9305242657742</v>
      </c>
      <c r="F10855">
        <v>165.19496154785</v>
      </c>
      <c r="G10855">
        <v>193.28385925293</v>
      </c>
      <c r="H10855">
        <v>233.84851074219</v>
      </c>
      <c r="I10855">
        <v>270.10131835938</v>
      </c>
      <c r="J10855">
        <v>311.97579956055</v>
      </c>
      <c r="K10855" s="6">
        <f>IFERROR(EXP(TREND(LN($F$1:$J$1),LN(F10855:J10855),LN(Calculations!$B$3))),0)</f>
        <v>3.2341097838909205E-2</v>
      </c>
    </row>
    <row r="10856" spans="1:11" x14ac:dyDescent="0.35">
      <c r="A10856">
        <v>10853</v>
      </c>
      <c r="B10856" t="str">
        <f t="shared" si="169"/>
        <v>28-85.5</v>
      </c>
      <c r="C10856">
        <v>-85.580175454463003</v>
      </c>
      <c r="D10856">
        <v>28.295649814596999</v>
      </c>
      <c r="E10856">
        <f>ASIN(SQRT((SIN(RADIANS(PARAMETERS!$D$8-D10856)/2)*SIN(RADIANS(PARAMETERS!$D$8-D10856)/2))+(COS(RADIANS(D10856))*COS(RADIANS(PARAMETERS!$D$8))*SIN(RADIANS(PARAMETERS!$D$9-C10856)/2)*SIN(RADIANS(PARAMETERS!$D$9-C10856)/2))))*2*3958.756</f>
        <v>1824.0022417905445</v>
      </c>
      <c r="F10856">
        <v>165.69412231445</v>
      </c>
      <c r="G10856">
        <v>193.7456817627</v>
      </c>
      <c r="H10856">
        <v>234.47424316406</v>
      </c>
      <c r="I10856">
        <v>270.88256835938</v>
      </c>
      <c r="J10856">
        <v>312.94577026367</v>
      </c>
      <c r="K10856" s="6">
        <f>IFERROR(EXP(TREND(LN($F$1:$J$1),LN(F10856:J10856),LN(Calculations!$B$3))),0)</f>
        <v>3.2748720501401603E-2</v>
      </c>
    </row>
    <row r="10857" spans="1:11" x14ac:dyDescent="0.35">
      <c r="A10857">
        <v>10854</v>
      </c>
      <c r="B10857" t="str">
        <f t="shared" si="169"/>
        <v>28-86</v>
      </c>
      <c r="C10857">
        <v>-85.851496789364006</v>
      </c>
      <c r="D10857">
        <v>28.295649814596999</v>
      </c>
      <c r="E10857">
        <f>ASIN(SQRT((SIN(RADIANS(PARAMETERS!$D$8-D10857)/2)*SIN(RADIANS(PARAMETERS!$D$8-D10857)/2))+(COS(RADIANS(D10857))*COS(RADIANS(PARAMETERS!$D$8))*SIN(RADIANS(PARAMETERS!$D$9-C10857)/2)*SIN(RADIANS(PARAMETERS!$D$9-C10857)/2))))*2*3958.756</f>
        <v>1839.1117400291696</v>
      </c>
      <c r="F10857">
        <v>166.10148620605</v>
      </c>
      <c r="G10857">
        <v>194.09562683105</v>
      </c>
      <c r="H10857">
        <v>234.88485717773</v>
      </c>
      <c r="I10857">
        <v>271.34579467773</v>
      </c>
      <c r="J10857">
        <v>313.46810913086</v>
      </c>
      <c r="K10857" s="6">
        <f>IFERROR(EXP(TREND(LN($F$1:$J$1),LN(F10857:J10857),LN(Calculations!$B$3))),0)</f>
        <v>3.3111735928520215E-2</v>
      </c>
    </row>
    <row r="10858" spans="1:11" x14ac:dyDescent="0.35">
      <c r="A10858">
        <v>10855</v>
      </c>
      <c r="B10858" t="str">
        <f t="shared" si="169"/>
        <v>28-86</v>
      </c>
      <c r="C10858">
        <v>-86.122818124264995</v>
      </c>
      <c r="D10858">
        <v>28.295649814596999</v>
      </c>
      <c r="E10858">
        <f>ASIN(SQRT((SIN(RADIANS(PARAMETERS!$D$8-D10858)/2)*SIN(RADIANS(PARAMETERS!$D$8-D10858)/2))+(COS(RADIANS(D10858))*COS(RADIANS(PARAMETERS!$D$8))*SIN(RADIANS(PARAMETERS!$D$9-C10858)/2)*SIN(RADIANS(PARAMETERS!$D$9-C10858)/2))))*2*3958.756</f>
        <v>1854.258044131182</v>
      </c>
      <c r="F10858">
        <v>166.60412597656</v>
      </c>
      <c r="G10858">
        <v>194.50805664063</v>
      </c>
      <c r="H10858">
        <v>235.34121704102</v>
      </c>
      <c r="I10858">
        <v>271.83572387695</v>
      </c>
      <c r="J10858">
        <v>313.99118041992</v>
      </c>
      <c r="K10858" s="6">
        <f>IFERROR(EXP(TREND(LN($F$1:$J$1),LN(F10858:J10858),LN(Calculations!$B$3))),0)</f>
        <v>3.3574740650034872E-2</v>
      </c>
    </row>
    <row r="10859" spans="1:11" x14ac:dyDescent="0.35">
      <c r="A10859">
        <v>10856</v>
      </c>
      <c r="B10859" t="str">
        <f t="shared" si="169"/>
        <v>28-86.5</v>
      </c>
      <c r="C10859">
        <v>-86.394139459165999</v>
      </c>
      <c r="D10859">
        <v>28.295649814596999</v>
      </c>
      <c r="E10859">
        <f>ASIN(SQRT((SIN(RADIANS(PARAMETERS!$D$8-D10859)/2)*SIN(RADIANS(PARAMETERS!$D$8-D10859)/2))+(COS(RADIANS(D10859))*COS(RADIANS(PARAMETERS!$D$8))*SIN(RADIANS(PARAMETERS!$D$9-C10859)/2)*SIN(RADIANS(PARAMETERS!$D$9-C10859)/2))))*2*3958.756</f>
        <v>1869.4402079890947</v>
      </c>
      <c r="F10859">
        <v>167.22813415527</v>
      </c>
      <c r="G10859">
        <v>195.00744628906</v>
      </c>
      <c r="H10859">
        <v>235.87377929688</v>
      </c>
      <c r="I10859">
        <v>272.3883972168</v>
      </c>
      <c r="J10859">
        <v>314.55746459961</v>
      </c>
      <c r="K10859" s="6">
        <f>IFERROR(EXP(TREND(LN($F$1:$J$1),LN(F10859:J10859),LN(Calculations!$B$3))),0)</f>
        <v>3.4166341662047302E-2</v>
      </c>
    </row>
    <row r="10860" spans="1:11" x14ac:dyDescent="0.35">
      <c r="A10860">
        <v>10857</v>
      </c>
      <c r="B10860" t="str">
        <f t="shared" si="169"/>
        <v>28-86.5</v>
      </c>
      <c r="C10860">
        <v>-86.665460794067002</v>
      </c>
      <c r="D10860">
        <v>28.295649814596999</v>
      </c>
      <c r="E10860">
        <f>ASIN(SQRT((SIN(RADIANS(PARAMETERS!$D$8-D10860)/2)*SIN(RADIANS(PARAMETERS!$D$8-D10860)/2))+(COS(RADIANS(D10860))*COS(RADIANS(PARAMETERS!$D$8))*SIN(RADIANS(PARAMETERS!$D$9-C10860)/2)*SIN(RADIANS(PARAMETERS!$D$9-C10860)/2))))*2*3958.756</f>
        <v>1884.6573132629317</v>
      </c>
      <c r="F10860">
        <v>167.80801391602</v>
      </c>
      <c r="G10860">
        <v>195.44033813477</v>
      </c>
      <c r="H10860">
        <v>236.27035522461</v>
      </c>
      <c r="I10860">
        <v>272.73547363281</v>
      </c>
      <c r="J10860">
        <v>314.8303527832</v>
      </c>
      <c r="K10860" s="6">
        <f>IFERROR(EXP(TREND(LN($F$1:$J$1),LN(F10860:J10860),LN(Calculations!$B$3))),0)</f>
        <v>3.4753383774408356E-2</v>
      </c>
    </row>
    <row r="10861" spans="1:11" x14ac:dyDescent="0.35">
      <c r="A10861">
        <v>10858</v>
      </c>
      <c r="B10861" t="str">
        <f t="shared" si="169"/>
        <v>28-87</v>
      </c>
      <c r="C10861">
        <v>-86.936782128968005</v>
      </c>
      <c r="D10861">
        <v>28.295649814596999</v>
      </c>
      <c r="E10861">
        <f>ASIN(SQRT((SIN(RADIANS(PARAMETERS!$D$8-D10861)/2)*SIN(RADIANS(PARAMETERS!$D$8-D10861)/2))+(COS(RADIANS(D10861))*COS(RADIANS(PARAMETERS!$D$8))*SIN(RADIANS(PARAMETERS!$D$9-C10861)/2)*SIN(RADIANS(PARAMETERS!$D$9-C10861)/2))))*2*3958.756</f>
        <v>1899.9084684389979</v>
      </c>
      <c r="F10861">
        <v>168.41033935547</v>
      </c>
      <c r="G10861">
        <v>195.90850830078</v>
      </c>
      <c r="H10861">
        <v>236.71940612793</v>
      </c>
      <c r="I10861">
        <v>273.15191650391</v>
      </c>
      <c r="J10861">
        <v>315.19360351563</v>
      </c>
      <c r="K10861" s="6">
        <f>IFERROR(EXP(TREND(LN($F$1:$J$1),LN(F10861:J10861),LN(Calculations!$B$3))),0)</f>
        <v>3.5371794301457295E-2</v>
      </c>
    </row>
    <row r="10862" spans="1:11" x14ac:dyDescent="0.35">
      <c r="A10862">
        <v>10859</v>
      </c>
      <c r="B10862" t="str">
        <f t="shared" si="169"/>
        <v>28-87</v>
      </c>
      <c r="C10862">
        <v>-87.208103463868994</v>
      </c>
      <c r="D10862">
        <v>28.295649814596999</v>
      </c>
      <c r="E10862">
        <f>ASIN(SQRT((SIN(RADIANS(PARAMETERS!$D$8-D10862)/2)*SIN(RADIANS(PARAMETERS!$D$8-D10862)/2))+(COS(RADIANS(D10862))*COS(RADIANS(PARAMETERS!$D$8))*SIN(RADIANS(PARAMETERS!$D$9-C10862)/2)*SIN(RADIANS(PARAMETERS!$D$9-C10862)/2))))*2*3958.756</f>
        <v>1915.1928079217989</v>
      </c>
      <c r="F10862">
        <v>169.02395629883</v>
      </c>
      <c r="G10862">
        <v>196.40528869629</v>
      </c>
      <c r="H10862">
        <v>237.21296691895</v>
      </c>
      <c r="I10862">
        <v>273.62847900391</v>
      </c>
      <c r="J10862">
        <v>315.63647460938</v>
      </c>
      <c r="K10862" s="6">
        <f>IFERROR(EXP(TREND(LN($F$1:$J$1),LN(F10862:J10862),LN(Calculations!$B$3))),0)</f>
        <v>3.6012283298268701E-2</v>
      </c>
    </row>
    <row r="10863" spans="1:11" x14ac:dyDescent="0.35">
      <c r="A10863">
        <v>10860</v>
      </c>
      <c r="B10863" t="str">
        <f t="shared" si="169"/>
        <v>28-87.5</v>
      </c>
      <c r="C10863">
        <v>-87.479424798769998</v>
      </c>
      <c r="D10863">
        <v>28.295649814596999</v>
      </c>
      <c r="E10863">
        <f>ASIN(SQRT((SIN(RADIANS(PARAMETERS!$D$8-D10863)/2)*SIN(RADIANS(PARAMETERS!$D$8-D10863)/2))+(COS(RADIANS(D10863))*COS(RADIANS(PARAMETERS!$D$8))*SIN(RADIANS(PARAMETERS!$D$9-C10863)/2)*SIN(RADIANS(PARAMETERS!$D$9-C10863)/2))))*2*3958.756</f>
        <v>1930.5094911580632</v>
      </c>
      <c r="F10863">
        <v>169.54046630859</v>
      </c>
      <c r="G10863">
        <v>196.80609130859</v>
      </c>
      <c r="H10863">
        <v>237.58401489258</v>
      </c>
      <c r="I10863">
        <v>273.95803833008</v>
      </c>
      <c r="J10863">
        <v>315.90319824219</v>
      </c>
      <c r="K10863" s="6">
        <f>IFERROR(EXP(TREND(LN($F$1:$J$1),LN(F10863:J10863),LN(Calculations!$B$3))),0)</f>
        <v>3.6572779452251E-2</v>
      </c>
    </row>
    <row r="10864" spans="1:11" x14ac:dyDescent="0.35">
      <c r="A10864">
        <v>10861</v>
      </c>
      <c r="B10864" t="str">
        <f t="shared" si="169"/>
        <v>28-88</v>
      </c>
      <c r="C10864">
        <v>-87.750746133671001</v>
      </c>
      <c r="D10864">
        <v>28.295649814596999</v>
      </c>
      <c r="E10864">
        <f>ASIN(SQRT((SIN(RADIANS(PARAMETERS!$D$8-D10864)/2)*SIN(RADIANS(PARAMETERS!$D$8-D10864)/2))+(COS(RADIANS(D10864))*COS(RADIANS(PARAMETERS!$D$8))*SIN(RADIANS(PARAMETERS!$D$9-C10864)/2)*SIN(RADIANS(PARAMETERS!$D$9-C10864)/2))))*2*3958.756</f>
        <v>1945.8577017917989</v>
      </c>
      <c r="F10864">
        <v>170.0279083252</v>
      </c>
      <c r="G10864">
        <v>197.19401550293</v>
      </c>
      <c r="H10864">
        <v>237.97274780273</v>
      </c>
      <c r="I10864">
        <v>274.33700561523</v>
      </c>
      <c r="J10864">
        <v>316.26040649414</v>
      </c>
      <c r="K10864" s="6">
        <f>IFERROR(EXP(TREND(LN($F$1:$J$1),LN(F10864:J10864),LN(Calculations!$B$3))),0)</f>
        <v>3.7096420493915032E-2</v>
      </c>
    </row>
    <row r="10865" spans="1:11" x14ac:dyDescent="0.35">
      <c r="A10865">
        <v>10862</v>
      </c>
      <c r="B10865" t="str">
        <f t="shared" si="169"/>
        <v>28-88</v>
      </c>
      <c r="C10865">
        <v>-88.022067468572004</v>
      </c>
      <c r="D10865">
        <v>28.295649814596999</v>
      </c>
      <c r="E10865">
        <f>ASIN(SQRT((SIN(RADIANS(PARAMETERS!$D$8-D10865)/2)*SIN(RADIANS(PARAMETERS!$D$8-D10865)/2))+(COS(RADIANS(D10865))*COS(RADIANS(PARAMETERS!$D$8))*SIN(RADIANS(PARAMETERS!$D$9-C10865)/2)*SIN(RADIANS(PARAMETERS!$D$9-C10865)/2))))*2*3958.756</f>
        <v>1961.2366468493863</v>
      </c>
      <c r="F10865">
        <v>170.43304443359</v>
      </c>
      <c r="G10865">
        <v>197.51786804199</v>
      </c>
      <c r="H10865">
        <v>238.30400085449</v>
      </c>
      <c r="I10865">
        <v>274.6669921875</v>
      </c>
      <c r="J10865">
        <v>316.58111572266</v>
      </c>
      <c r="K10865" s="6">
        <f>IFERROR(EXP(TREND(LN($F$1:$J$1),LN(F10865:J10865),LN(Calculations!$B$3))),0)</f>
        <v>3.7534328276265572E-2</v>
      </c>
    </row>
    <row r="10866" spans="1:11" x14ac:dyDescent="0.35">
      <c r="A10866">
        <v>10863</v>
      </c>
      <c r="B10866" t="str">
        <f t="shared" si="169"/>
        <v>28-88.5</v>
      </c>
      <c r="C10866">
        <v>-88.293388803472993</v>
      </c>
      <c r="D10866">
        <v>28.295649814596999</v>
      </c>
      <c r="E10866">
        <f>ASIN(SQRT((SIN(RADIANS(PARAMETERS!$D$8-D10866)/2)*SIN(RADIANS(PARAMETERS!$D$8-D10866)/2))+(COS(RADIANS(D10866))*COS(RADIANS(PARAMETERS!$D$8))*SIN(RADIANS(PARAMETERS!$D$9-C10866)/2)*SIN(RADIANS(PARAMETERS!$D$9-C10866)/2))))*2*3958.756</f>
        <v>1976.645555953668</v>
      </c>
      <c r="F10866">
        <v>170.52459716797</v>
      </c>
      <c r="G10866">
        <v>197.56817626953</v>
      </c>
      <c r="H10866">
        <v>238.27500915527</v>
      </c>
      <c r="I10866">
        <v>274.55557250977</v>
      </c>
      <c r="J10866">
        <v>316.36291503906</v>
      </c>
      <c r="K10866" s="6">
        <f>IFERROR(EXP(TREND(LN($F$1:$J$1),LN(F10866:J10866),LN(Calculations!$B$3))),0)</f>
        <v>3.7679610040838168E-2</v>
      </c>
    </row>
    <row r="10867" spans="1:11" x14ac:dyDescent="0.35">
      <c r="A10867">
        <v>10864</v>
      </c>
      <c r="B10867" t="str">
        <f t="shared" si="169"/>
        <v>28-88.5</v>
      </c>
      <c r="C10867">
        <v>-88.564710138373997</v>
      </c>
      <c r="D10867">
        <v>28.295649814596999</v>
      </c>
      <c r="E10867">
        <f>ASIN(SQRT((SIN(RADIANS(PARAMETERS!$D$8-D10867)/2)*SIN(RADIANS(PARAMETERS!$D$8-D10867)/2))+(COS(RADIANS(D10867))*COS(RADIANS(PARAMETERS!$D$8))*SIN(RADIANS(PARAMETERS!$D$9-C10867)/2)*SIN(RADIANS(PARAMETERS!$D$9-C10867)/2))))*2*3958.756</f>
        <v>1992.0836805660786</v>
      </c>
      <c r="F10867">
        <v>170.40106201172</v>
      </c>
      <c r="G10867">
        <v>197.46708679199</v>
      </c>
      <c r="H10867">
        <v>238.07635498047</v>
      </c>
      <c r="I10867">
        <v>274.26025390625</v>
      </c>
      <c r="J10867">
        <v>315.94662475586</v>
      </c>
      <c r="K10867" s="6">
        <f>IFERROR(EXP(TREND(LN($F$1:$J$1),LN(F10867:J10867),LN(Calculations!$B$3))),0)</f>
        <v>3.7606341991192289E-2</v>
      </c>
    </row>
    <row r="10868" spans="1:11" x14ac:dyDescent="0.35">
      <c r="A10868">
        <v>10865</v>
      </c>
      <c r="B10868" t="str">
        <f t="shared" si="169"/>
        <v>28-89</v>
      </c>
      <c r="C10868">
        <v>-88.836031473275</v>
      </c>
      <c r="D10868">
        <v>28.295649814596999</v>
      </c>
      <c r="E10868">
        <f>ASIN(SQRT((SIN(RADIANS(PARAMETERS!$D$8-D10868)/2)*SIN(RADIANS(PARAMETERS!$D$8-D10868)/2))+(COS(RADIANS(D10868))*COS(RADIANS(PARAMETERS!$D$8))*SIN(RADIANS(PARAMETERS!$D$9-C10868)/2)*SIN(RADIANS(PARAMETERS!$D$9-C10868)/2))))*2*3958.756</f>
        <v>2007.5502932558263</v>
      </c>
      <c r="F10868">
        <v>170.05169677734</v>
      </c>
      <c r="G10868">
        <v>197.19520568848</v>
      </c>
      <c r="H10868">
        <v>237.67497253418</v>
      </c>
      <c r="I10868">
        <v>273.73449707031</v>
      </c>
      <c r="J10868">
        <v>315.26870727539</v>
      </c>
      <c r="K10868" s="6">
        <f>IFERROR(EXP(TREND(LN($F$1:$J$1),LN(F10868:J10868),LN(Calculations!$B$3))),0)</f>
        <v>3.7308185892414511E-2</v>
      </c>
    </row>
    <row r="10869" spans="1:11" x14ac:dyDescent="0.35">
      <c r="A10869">
        <v>10866</v>
      </c>
      <c r="B10869" t="str">
        <f t="shared" si="169"/>
        <v>28-89</v>
      </c>
      <c r="C10869">
        <v>-89.107352808176003</v>
      </c>
      <c r="D10869">
        <v>28.295649814596999</v>
      </c>
      <c r="E10869">
        <f>ASIN(SQRT((SIN(RADIANS(PARAMETERS!$D$8-D10869)/2)*SIN(RADIANS(PARAMETERS!$D$8-D10869)/2))+(COS(RADIANS(D10869))*COS(RADIANS(PARAMETERS!$D$8))*SIN(RADIANS(PARAMETERS!$D$9-C10869)/2)*SIN(RADIANS(PARAMETERS!$D$9-C10869)/2))))*2*3958.756</f>
        <v>2023.0446869951973</v>
      </c>
      <c r="F10869">
        <v>169.44454956055</v>
      </c>
      <c r="G10869">
        <v>196.67715454102</v>
      </c>
      <c r="H10869">
        <v>236.97866821289</v>
      </c>
      <c r="I10869">
        <v>272.85144042969</v>
      </c>
      <c r="J10869">
        <v>314.1591796875</v>
      </c>
      <c r="K10869" s="6">
        <f>IFERROR(EXP(TREND(LN($F$1:$J$1),LN(F10869:J10869),LN(Calculations!$B$3))),0)</f>
        <v>3.6758175813058555E-2</v>
      </c>
    </row>
    <row r="10870" spans="1:11" x14ac:dyDescent="0.35">
      <c r="A10870">
        <v>10867</v>
      </c>
      <c r="B10870" t="str">
        <f t="shared" si="169"/>
        <v>28-89.5</v>
      </c>
      <c r="C10870">
        <v>-89.378674143077006</v>
      </c>
      <c r="D10870">
        <v>28.295649814596999</v>
      </c>
      <c r="E10870">
        <f>ASIN(SQRT((SIN(RADIANS(PARAMETERS!$D$8-D10870)/2)*SIN(RADIANS(PARAMETERS!$D$8-D10870)/2))+(COS(RADIANS(D10870))*COS(RADIANS(PARAMETERS!$D$8))*SIN(RADIANS(PARAMETERS!$D$9-C10870)/2)*SIN(RADIANS(PARAMETERS!$D$9-C10870)/2))))*2*3958.756</f>
        <v>2038.5661744800734</v>
      </c>
      <c r="F10870">
        <v>168.66328430176</v>
      </c>
      <c r="G10870">
        <v>196.01992797852</v>
      </c>
      <c r="H10870">
        <v>236.18876647949</v>
      </c>
      <c r="I10870">
        <v>271.89514160156</v>
      </c>
      <c r="J10870">
        <v>313.00579833984</v>
      </c>
      <c r="K10870" s="6">
        <f>IFERROR(EXP(TREND(LN($F$1:$J$1),LN(F10870:J10870),LN(Calculations!$B$3))),0)</f>
        <v>3.6014980219708836E-2</v>
      </c>
    </row>
    <row r="10871" spans="1:11" x14ac:dyDescent="0.35">
      <c r="A10871">
        <v>10868</v>
      </c>
      <c r="B10871" t="str">
        <f t="shared" si="169"/>
        <v>28-89.5</v>
      </c>
      <c r="C10871">
        <v>-89.649995477977996</v>
      </c>
      <c r="D10871">
        <v>28.295649814596999</v>
      </c>
      <c r="E10871">
        <f>ASIN(SQRT((SIN(RADIANS(PARAMETERS!$D$8-D10871)/2)*SIN(RADIANS(PARAMETERS!$D$8-D10871)/2))+(COS(RADIANS(D10871))*COS(RADIANS(PARAMETERS!$D$8))*SIN(RADIANS(PARAMETERS!$D$9-C10871)/2)*SIN(RADIANS(PARAMETERS!$D$9-C10871)/2))))*2*3958.756</f>
        <v>2054.1140874747557</v>
      </c>
      <c r="F10871">
        <v>167.74960327148</v>
      </c>
      <c r="G10871">
        <v>195.26823425293</v>
      </c>
      <c r="H10871">
        <v>235.33134460449</v>
      </c>
      <c r="I10871">
        <v>270.8977355957</v>
      </c>
      <c r="J10871">
        <v>311.84744262695</v>
      </c>
      <c r="K10871" s="6">
        <f>IFERROR(EXP(TREND(LN($F$1:$J$1),LN(F10871:J10871),LN(Calculations!$B$3))),0)</f>
        <v>3.5137354585169839E-2</v>
      </c>
    </row>
    <row r="10872" spans="1:11" x14ac:dyDescent="0.35">
      <c r="A10872">
        <v>10869</v>
      </c>
      <c r="B10872" t="str">
        <f t="shared" si="169"/>
        <v>28-90</v>
      </c>
      <c r="C10872">
        <v>-89.921316812878999</v>
      </c>
      <c r="D10872">
        <v>28.295649814596999</v>
      </c>
      <c r="E10872">
        <f>ASIN(SQRT((SIN(RADIANS(PARAMETERS!$D$8-D10872)/2)*SIN(RADIANS(PARAMETERS!$D$8-D10872)/2))+(COS(RADIANS(D10872))*COS(RADIANS(PARAMETERS!$D$8))*SIN(RADIANS(PARAMETERS!$D$9-C10872)/2)*SIN(RADIANS(PARAMETERS!$D$9-C10872)/2))))*2*3958.756</f>
        <v>2069.6877761802416</v>
      </c>
      <c r="F10872">
        <v>166.82870483398</v>
      </c>
      <c r="G10872">
        <v>194.54876708984</v>
      </c>
      <c r="H10872">
        <v>234.5029296875</v>
      </c>
      <c r="I10872">
        <v>269.97640991211</v>
      </c>
      <c r="J10872">
        <v>310.82534790039</v>
      </c>
      <c r="K10872" s="6">
        <f>IFERROR(EXP(TREND(LN($F$1:$J$1),LN(F10872:J10872),LN(Calculations!$B$3))),0)</f>
        <v>3.4264507059563847E-2</v>
      </c>
    </row>
    <row r="10873" spans="1:11" x14ac:dyDescent="0.35">
      <c r="A10873">
        <v>10870</v>
      </c>
      <c r="B10873" t="str">
        <f t="shared" si="169"/>
        <v>28-90</v>
      </c>
      <c r="C10873">
        <v>-90.192638147780002</v>
      </c>
      <c r="D10873">
        <v>28.295649814596999</v>
      </c>
      <c r="E10873">
        <f>ASIN(SQRT((SIN(RADIANS(PARAMETERS!$D$8-D10873)/2)*SIN(RADIANS(PARAMETERS!$D$8-D10873)/2))+(COS(RADIANS(D10873))*COS(RADIANS(PARAMETERS!$D$8))*SIN(RADIANS(PARAMETERS!$D$9-C10873)/2)*SIN(RADIANS(PARAMETERS!$D$9-C10873)/2))))*2*3958.756</f>
        <v>2085.2866086251083</v>
      </c>
      <c r="F10873">
        <v>166.07037353516</v>
      </c>
      <c r="G10873">
        <v>193.96655273438</v>
      </c>
      <c r="H10873">
        <v>233.90647888184</v>
      </c>
      <c r="I10873">
        <v>269.38226318359</v>
      </c>
      <c r="J10873">
        <v>310.24896240234</v>
      </c>
      <c r="K10873" s="6">
        <f>IFERROR(EXP(TREND(LN($F$1:$J$1),LN(F10873:J10873),LN(Calculations!$B$3))),0)</f>
        <v>3.3525453104503881E-2</v>
      </c>
    </row>
    <row r="10874" spans="1:11" x14ac:dyDescent="0.35">
      <c r="A10874">
        <v>10871</v>
      </c>
      <c r="B10874" t="str">
        <f t="shared" si="169"/>
        <v>28-90.5</v>
      </c>
      <c r="C10874">
        <v>-90.463959482681005</v>
      </c>
      <c r="D10874">
        <v>28.295649814596999</v>
      </c>
      <c r="E10874">
        <f>ASIN(SQRT((SIN(RADIANS(PARAMETERS!$D$8-D10874)/2)*SIN(RADIANS(PARAMETERS!$D$8-D10874)/2))+(COS(RADIANS(D10874))*COS(RADIANS(PARAMETERS!$D$8))*SIN(RADIANS(PARAMETERS!$D$9-C10874)/2)*SIN(RADIANS(PARAMETERS!$D$9-C10874)/2))))*2*3958.756</f>
        <v>2100.909970078178</v>
      </c>
      <c r="F10874">
        <v>165.34169006348</v>
      </c>
      <c r="G10874">
        <v>193.40596008301</v>
      </c>
      <c r="H10874">
        <v>233.37846374512</v>
      </c>
      <c r="I10874">
        <v>268.90380859375</v>
      </c>
      <c r="J10874">
        <v>309.84838867188</v>
      </c>
      <c r="K10874" s="6">
        <f>IFERROR(EXP(TREND(LN($F$1:$J$1),LN(F10874:J10874),LN(Calculations!$B$3))),0)</f>
        <v>3.2809389473862131E-2</v>
      </c>
    </row>
    <row r="10875" spans="1:11" x14ac:dyDescent="0.35">
      <c r="A10875">
        <v>10872</v>
      </c>
      <c r="B10875" t="str">
        <f t="shared" si="169"/>
        <v>28-90.5</v>
      </c>
      <c r="C10875">
        <v>-90.735280817581994</v>
      </c>
      <c r="D10875">
        <v>28.295649814596999</v>
      </c>
      <c r="E10875">
        <f>ASIN(SQRT((SIN(RADIANS(PARAMETERS!$D$8-D10875)/2)*SIN(RADIANS(PARAMETERS!$D$8-D10875)/2))+(COS(RADIANS(D10875))*COS(RADIANS(PARAMETERS!$D$8))*SIN(RADIANS(PARAMETERS!$D$9-C10875)/2)*SIN(RADIANS(PARAMETERS!$D$9-C10875)/2))))*2*3958.756</f>
        <v>2116.5572624821989</v>
      </c>
      <c r="F10875">
        <v>164.37725830078</v>
      </c>
      <c r="G10875">
        <v>192.65719604492</v>
      </c>
      <c r="H10875">
        <v>232.61405944824</v>
      </c>
      <c r="I10875">
        <v>268.14471435547</v>
      </c>
      <c r="J10875">
        <v>309.11477661133</v>
      </c>
      <c r="K10875" s="6">
        <f>IFERROR(EXP(TREND(LN($F$1:$J$1),LN(F10875:J10875),LN(Calculations!$B$3))),0)</f>
        <v>3.1915471684212118E-2</v>
      </c>
    </row>
    <row r="10876" spans="1:11" x14ac:dyDescent="0.35">
      <c r="A10876">
        <v>10873</v>
      </c>
      <c r="B10876" t="str">
        <f t="shared" si="169"/>
        <v>29-50</v>
      </c>
      <c r="C10876">
        <v>-50.037080582435998</v>
      </c>
      <c r="D10876">
        <v>28.566971149497999</v>
      </c>
      <c r="E10876">
        <f>ASIN(SQRT((SIN(RADIANS(PARAMETERS!$D$8-D10876)/2)*SIN(RADIANS(PARAMETERS!$D$8-D10876)/2))+(COS(RADIANS(D10876))*COS(RADIANS(PARAMETERS!$D$8))*SIN(RADIANS(PARAMETERS!$D$9-C10876)/2)*SIN(RADIANS(PARAMETERS!$D$9-C10876)/2))))*2*3958.756</f>
        <v>1132.6248488946126</v>
      </c>
      <c r="F10876">
        <v>112.62145996094</v>
      </c>
      <c r="G10876">
        <v>146.30917358398</v>
      </c>
      <c r="H10876">
        <v>184.39515686035</v>
      </c>
      <c r="I10876">
        <v>208.42327880859</v>
      </c>
      <c r="J10876">
        <v>235.58331298828</v>
      </c>
      <c r="K10876" s="6">
        <f>IFERROR(EXP(TREND(LN($F$1:$J$1),LN(F10876:J10876),LN(Calculations!$B$3))),0)</f>
        <v>7.5463659697955435E-3</v>
      </c>
    </row>
    <row r="10877" spans="1:11" x14ac:dyDescent="0.35">
      <c r="A10877">
        <v>10874</v>
      </c>
      <c r="B10877" t="str">
        <f t="shared" si="169"/>
        <v>29-50.5</v>
      </c>
      <c r="C10877">
        <v>-50.308401917337001</v>
      </c>
      <c r="D10877">
        <v>28.566971149497999</v>
      </c>
      <c r="E10877">
        <f>ASIN(SQRT((SIN(RADIANS(PARAMETERS!$D$8-D10877)/2)*SIN(RADIANS(PARAMETERS!$D$8-D10877)/2))+(COS(RADIANS(D10877))*COS(RADIANS(PARAMETERS!$D$8))*SIN(RADIANS(PARAMETERS!$D$9-C10877)/2)*SIN(RADIANS(PARAMETERS!$D$9-C10877)/2))))*2*3958.756</f>
        <v>1122.362814460171</v>
      </c>
      <c r="F10877">
        <v>113.85343170166</v>
      </c>
      <c r="G10877">
        <v>148.07752990723</v>
      </c>
      <c r="H10877">
        <v>185.54029846191</v>
      </c>
      <c r="I10877">
        <v>209.80735778809</v>
      </c>
      <c r="J10877">
        <v>237.24926757813</v>
      </c>
      <c r="K10877" s="6">
        <f>IFERROR(EXP(TREND(LN($F$1:$J$1),LN(F10877:J10877),LN(Calculations!$B$3))),0)</f>
        <v>7.8450656348587628E-3</v>
      </c>
    </row>
    <row r="10878" spans="1:11" x14ac:dyDescent="0.35">
      <c r="A10878">
        <v>10875</v>
      </c>
      <c r="B10878" t="str">
        <f t="shared" si="169"/>
        <v>29-50.5</v>
      </c>
      <c r="C10878">
        <v>-50.579723252237997</v>
      </c>
      <c r="D10878">
        <v>28.566971149497999</v>
      </c>
      <c r="E10878">
        <f>ASIN(SQRT((SIN(RADIANS(PARAMETERS!$D$8-D10878)/2)*SIN(RADIANS(PARAMETERS!$D$8-D10878)/2))+(COS(RADIANS(D10878))*COS(RADIANS(PARAMETERS!$D$8))*SIN(RADIANS(PARAMETERS!$D$9-C10878)/2)*SIN(RADIANS(PARAMETERS!$D$9-C10878)/2))))*2*3958.756</f>
        <v>1112.2753417812899</v>
      </c>
      <c r="F10878">
        <v>115.11911773682</v>
      </c>
      <c r="G10878">
        <v>149.89025878906</v>
      </c>
      <c r="H10878">
        <v>186.69120788574</v>
      </c>
      <c r="I10878">
        <v>211.18281555176</v>
      </c>
      <c r="J10878">
        <v>238.88835144043</v>
      </c>
      <c r="K10878" s="6">
        <f>IFERROR(EXP(TREND(LN($F$1:$J$1),LN(F10878:J10878),LN(Calculations!$B$3))),0)</f>
        <v>8.1628849628711617E-3</v>
      </c>
    </row>
    <row r="10879" spans="1:11" x14ac:dyDescent="0.35">
      <c r="A10879">
        <v>10876</v>
      </c>
      <c r="B10879" t="str">
        <f t="shared" si="169"/>
        <v>29-51</v>
      </c>
      <c r="C10879">
        <v>-50.851044587139</v>
      </c>
      <c r="D10879">
        <v>28.566971149497999</v>
      </c>
      <c r="E10879">
        <f>ASIN(SQRT((SIN(RADIANS(PARAMETERS!$D$8-D10879)/2)*SIN(RADIANS(PARAMETERS!$D$8-D10879)/2))+(COS(RADIANS(D10879))*COS(RADIANS(PARAMETERS!$D$8))*SIN(RADIANS(PARAMETERS!$D$9-C10879)/2)*SIN(RADIANS(PARAMETERS!$D$9-C10879)/2))))*2*3958.756</f>
        <v>1102.3672561819358</v>
      </c>
      <c r="F10879">
        <v>116.43472290039</v>
      </c>
      <c r="G10879">
        <v>151.76611328125</v>
      </c>
      <c r="H10879">
        <v>187.86772155762</v>
      </c>
      <c r="I10879">
        <v>212.5858001709</v>
      </c>
      <c r="J10879">
        <v>240.55693054199</v>
      </c>
      <c r="K10879" s="6">
        <f>IFERROR(EXP(TREND(LN($F$1:$J$1),LN(F10879:J10879),LN(Calculations!$B$3))),0)</f>
        <v>8.5065327980192416E-3</v>
      </c>
    </row>
    <row r="10880" spans="1:11" x14ac:dyDescent="0.35">
      <c r="A10880">
        <v>10877</v>
      </c>
      <c r="B10880" t="str">
        <f t="shared" si="169"/>
        <v>29-51</v>
      </c>
      <c r="C10880">
        <v>-51.122365922039997</v>
      </c>
      <c r="D10880">
        <v>28.566971149497999</v>
      </c>
      <c r="E10880">
        <f>ASIN(SQRT((SIN(RADIANS(PARAMETERS!$D$8-D10880)/2)*SIN(RADIANS(PARAMETERS!$D$8-D10880)/2))+(COS(RADIANS(D10880))*COS(RADIANS(PARAMETERS!$D$8))*SIN(RADIANS(PARAMETERS!$D$9-C10880)/2)*SIN(RADIANS(PARAMETERS!$D$9-C10880)/2))))*2*3958.756</f>
        <v>1092.6434703060634</v>
      </c>
      <c r="F10880">
        <v>117.83310699463</v>
      </c>
      <c r="G10880">
        <v>153.73377990723</v>
      </c>
      <c r="H10880">
        <v>189.11779785156</v>
      </c>
      <c r="I10880">
        <v>214.09140014648</v>
      </c>
      <c r="J10880">
        <v>242.36363220215</v>
      </c>
      <c r="K10880" s="6">
        <f>IFERROR(EXP(TREND(LN($F$1:$J$1),LN(F10880:J10880),LN(Calculations!$B$3))),0)</f>
        <v>8.8884825659019673E-3</v>
      </c>
    </row>
    <row r="10881" spans="1:11" x14ac:dyDescent="0.35">
      <c r="A10881">
        <v>10878</v>
      </c>
      <c r="B10881" t="str">
        <f t="shared" si="169"/>
        <v>29-51.5</v>
      </c>
      <c r="C10881">
        <v>-51.393687256941</v>
      </c>
      <c r="D10881">
        <v>28.566971149497999</v>
      </c>
      <c r="E10881">
        <f>ASIN(SQRT((SIN(RADIANS(PARAMETERS!$D$8-D10881)/2)*SIN(RADIANS(PARAMETERS!$D$8-D10881)/2))+(COS(RADIANS(D10881))*COS(RADIANS(PARAMETERS!$D$8))*SIN(RADIANS(PARAMETERS!$D$9-C10881)/2)*SIN(RADIANS(PARAMETERS!$D$9-C10881)/2))))*2*3958.756</f>
        <v>1083.1089798635226</v>
      </c>
      <c r="F10881">
        <v>119.23851776123</v>
      </c>
      <c r="G10881">
        <v>155.64772033691</v>
      </c>
      <c r="H10881">
        <v>190.32551574707</v>
      </c>
      <c r="I10881">
        <v>215.52334594727</v>
      </c>
      <c r="J10881">
        <v>244.0578918457</v>
      </c>
      <c r="K10881" s="6">
        <f>IFERROR(EXP(TREND(LN($F$1:$J$1),LN(F10881:J10881),LN(Calculations!$B$3))),0)</f>
        <v>9.2834996216622258E-3</v>
      </c>
    </row>
    <row r="10882" spans="1:11" x14ac:dyDescent="0.35">
      <c r="A10882">
        <v>10879</v>
      </c>
      <c r="B10882" t="str">
        <f t="shared" si="169"/>
        <v>29-51.5</v>
      </c>
      <c r="C10882">
        <v>-51.665008591842003</v>
      </c>
      <c r="D10882">
        <v>28.566971149497999</v>
      </c>
      <c r="E10882">
        <f>ASIN(SQRT((SIN(RADIANS(PARAMETERS!$D$8-D10882)/2)*SIN(RADIANS(PARAMETERS!$D$8-D10882)/2))+(COS(RADIANS(D10882))*COS(RADIANS(PARAMETERS!$D$8))*SIN(RADIANS(PARAMETERS!$D$9-C10882)/2)*SIN(RADIANS(PARAMETERS!$D$9-C10882)/2))))*2*3958.756</f>
        <v>1073.7688587002551</v>
      </c>
      <c r="F10882">
        <v>120.67602539063</v>
      </c>
      <c r="G10882">
        <v>157.51580810547</v>
      </c>
      <c r="H10882">
        <v>191.52841186523</v>
      </c>
      <c r="I10882">
        <v>216.93998718262</v>
      </c>
      <c r="J10882">
        <v>245.72369384766</v>
      </c>
      <c r="K10882" s="6">
        <f>IFERROR(EXP(TREND(LN($F$1:$J$1),LN(F10882:J10882),LN(Calculations!$B$3))),0)</f>
        <v>9.6999106887669505E-3</v>
      </c>
    </row>
    <row r="10883" spans="1:11" x14ac:dyDescent="0.35">
      <c r="A10883">
        <v>10880</v>
      </c>
      <c r="B10883" t="str">
        <f t="shared" si="169"/>
        <v>29-52</v>
      </c>
      <c r="C10883">
        <v>-51.936329926742999</v>
      </c>
      <c r="D10883">
        <v>28.566971149497999</v>
      </c>
      <c r="E10883">
        <f>ASIN(SQRT((SIN(RADIANS(PARAMETERS!$D$8-D10883)/2)*SIN(RADIANS(PARAMETERS!$D$8-D10883)/2))+(COS(RADIANS(D10883))*COS(RADIANS(PARAMETERS!$D$8))*SIN(RADIANS(PARAMETERS!$D$9-C10883)/2)*SIN(RADIANS(PARAMETERS!$D$9-C10883)/2))))*2*3958.756</f>
        <v>1064.6282531545539</v>
      </c>
      <c r="F10883">
        <v>122.17463684082</v>
      </c>
      <c r="G10883">
        <v>159.35966491699</v>
      </c>
      <c r="H10883">
        <v>192.77398681641</v>
      </c>
      <c r="I10883">
        <v>218.41339111328</v>
      </c>
      <c r="J10883">
        <v>247.46343994141</v>
      </c>
      <c r="K10883" s="6">
        <f>IFERROR(EXP(TREND(LN($F$1:$J$1),LN(F10883:J10883),LN(Calculations!$B$3))),0)</f>
        <v>1.014945996694043E-2</v>
      </c>
    </row>
    <row r="10884" spans="1:11" x14ac:dyDescent="0.35">
      <c r="A10884">
        <v>10881</v>
      </c>
      <c r="B10884" t="str">
        <f t="shared" si="169"/>
        <v>29-52</v>
      </c>
      <c r="C10884">
        <v>-52.207651261644003</v>
      </c>
      <c r="D10884">
        <v>28.566971149497999</v>
      </c>
      <c r="E10884">
        <f>ASIN(SQRT((SIN(RADIANS(PARAMETERS!$D$8-D10884)/2)*SIN(RADIANS(PARAMETERS!$D$8-D10884)/2))+(COS(RADIANS(D10884))*COS(RADIANS(PARAMETERS!$D$8))*SIN(RADIANS(PARAMETERS!$D$9-C10884)/2)*SIN(RADIANS(PARAMETERS!$D$9-C10884)/2))))*2*3958.756</f>
        <v>1055.6923756631818</v>
      </c>
      <c r="F10884">
        <v>123.65170288086</v>
      </c>
      <c r="G10884">
        <v>161.09895324707</v>
      </c>
      <c r="H10884">
        <v>193.9482421875</v>
      </c>
      <c r="I10884">
        <v>219.77536010742</v>
      </c>
      <c r="J10884">
        <v>249.04229736328</v>
      </c>
      <c r="K10884" s="6">
        <f>IFERROR(EXP(TREND(LN($F$1:$J$1),LN(F10884:J10884),LN(Calculations!$B$3))),0)</f>
        <v>1.0606417009442268E-2</v>
      </c>
    </row>
    <row r="10885" spans="1:11" x14ac:dyDescent="0.35">
      <c r="A10885">
        <v>10882</v>
      </c>
      <c r="B10885" t="str">
        <f t="shared" ref="B10885:B10948" si="170">MROUND(D10885,1)&amp;MROUND(C10885,-0.5)</f>
        <v>29-52.5</v>
      </c>
      <c r="C10885">
        <v>-52.478972596544999</v>
      </c>
      <c r="D10885">
        <v>28.566971149497999</v>
      </c>
      <c r="E10885">
        <f>ASIN(SQRT((SIN(RADIANS(PARAMETERS!$D$8-D10885)/2)*SIN(RADIANS(PARAMETERS!$D$8-D10885)/2))+(COS(RADIANS(D10885))*COS(RADIANS(PARAMETERS!$D$8))*SIN(RADIANS(PARAMETERS!$D$9-C10885)/2)*SIN(RADIANS(PARAMETERS!$D$9-C10885)/2))))*2*3958.756</f>
        <v>1046.9664975839087</v>
      </c>
      <c r="F10885">
        <v>125.13004302979</v>
      </c>
      <c r="G10885">
        <v>162.7550201416</v>
      </c>
      <c r="H10885">
        <v>195.09124755859</v>
      </c>
      <c r="I10885">
        <v>221.09379577637</v>
      </c>
      <c r="J10885">
        <v>250.56260681152</v>
      </c>
      <c r="K10885" s="6">
        <f>IFERROR(EXP(TREND(LN($F$1:$J$1),LN(F10885:J10885),LN(Calculations!$B$3))),0)</f>
        <v>1.1079697696677443E-2</v>
      </c>
    </row>
    <row r="10886" spans="1:11" x14ac:dyDescent="0.35">
      <c r="A10886">
        <v>10883</v>
      </c>
      <c r="B10886" t="str">
        <f t="shared" si="170"/>
        <v>29-53</v>
      </c>
      <c r="C10886">
        <v>-52.750293931446002</v>
      </c>
      <c r="D10886">
        <v>28.566971149497999</v>
      </c>
      <c r="E10886">
        <f>ASIN(SQRT((SIN(RADIANS(PARAMETERS!$D$8-D10886)/2)*SIN(RADIANS(PARAMETERS!$D$8-D10886)/2))+(COS(RADIANS(D10886))*COS(RADIANS(PARAMETERS!$D$8))*SIN(RADIANS(PARAMETERS!$D$9-C10886)/2)*SIN(RADIANS(PARAMETERS!$D$9-C10886)/2))))*2*3958.756</f>
        <v>1038.4559412045958</v>
      </c>
      <c r="F10886">
        <v>126.62493896484</v>
      </c>
      <c r="G10886">
        <v>164.32899475098</v>
      </c>
      <c r="H10886">
        <v>196.23429870605</v>
      </c>
      <c r="I10886">
        <v>222.4196472168</v>
      </c>
      <c r="J10886">
        <v>252.09971618652</v>
      </c>
      <c r="K10886" s="6">
        <f>IFERROR(EXP(TREND(LN($F$1:$J$1),LN(F10886:J10886),LN(Calculations!$B$3))),0)</f>
        <v>1.1575407423489443E-2</v>
      </c>
    </row>
    <row r="10887" spans="1:11" x14ac:dyDescent="0.35">
      <c r="A10887">
        <v>10884</v>
      </c>
      <c r="B10887" t="str">
        <f t="shared" si="170"/>
        <v>29-53</v>
      </c>
      <c r="C10887">
        <v>-53.021615266346998</v>
      </c>
      <c r="D10887">
        <v>28.566971149497999</v>
      </c>
      <c r="E10887">
        <f>ASIN(SQRT((SIN(RADIANS(PARAMETERS!$D$8-D10887)/2)*SIN(RADIANS(PARAMETERS!$D$8-D10887)/2))+(COS(RADIANS(D10887))*COS(RADIANS(PARAMETERS!$D$8))*SIN(RADIANS(PARAMETERS!$D$9-C10887)/2)*SIN(RADIANS(PARAMETERS!$D$9-C10887)/2))))*2*3958.756</f>
        <v>1030.1660709134621</v>
      </c>
      <c r="F10887">
        <v>128.06527709961</v>
      </c>
      <c r="G10887">
        <v>165.74931335449</v>
      </c>
      <c r="H10887">
        <v>197.28984069824</v>
      </c>
      <c r="I10887">
        <v>223.62396240234</v>
      </c>
      <c r="J10887">
        <v>253.47381591797</v>
      </c>
      <c r="K10887" s="6">
        <f>IFERROR(EXP(TREND(LN($F$1:$J$1),LN(F10887:J10887),LN(Calculations!$B$3))),0)</f>
        <v>1.2067306359352646E-2</v>
      </c>
    </row>
    <row r="10888" spans="1:11" x14ac:dyDescent="0.35">
      <c r="A10888">
        <v>10885</v>
      </c>
      <c r="B10888" t="str">
        <f t="shared" si="170"/>
        <v>29-53.5</v>
      </c>
      <c r="C10888">
        <v>-53.292936601248002</v>
      </c>
      <c r="D10888">
        <v>28.566971149497999</v>
      </c>
      <c r="E10888">
        <f>ASIN(SQRT((SIN(RADIANS(PARAMETERS!$D$8-D10888)/2)*SIN(RADIANS(PARAMETERS!$D$8-D10888)/2))+(COS(RADIANS(D10888))*COS(RADIANS(PARAMETERS!$D$8))*SIN(RADIANS(PARAMETERS!$D$9-C10888)/2)*SIN(RADIANS(PARAMETERS!$D$9-C10888)/2))))*2*3958.756</f>
        <v>1022.102283510568</v>
      </c>
      <c r="F10888">
        <v>129.50619506836</v>
      </c>
      <c r="G10888">
        <v>167.08526611328</v>
      </c>
      <c r="H10888">
        <v>198.34672546387</v>
      </c>
      <c r="I10888">
        <v>224.84175109863</v>
      </c>
      <c r="J10888">
        <v>254.87670898438</v>
      </c>
      <c r="K10888" s="6">
        <f>IFERROR(EXP(TREND(LN($F$1:$J$1),LN(F10888:J10888),LN(Calculations!$B$3))),0)</f>
        <v>1.2577591050676452E-2</v>
      </c>
    </row>
    <row r="10889" spans="1:11" x14ac:dyDescent="0.35">
      <c r="A10889">
        <v>10886</v>
      </c>
      <c r="B10889" t="str">
        <f t="shared" si="170"/>
        <v>29-53.5</v>
      </c>
      <c r="C10889">
        <v>-53.564257936148998</v>
      </c>
      <c r="D10889">
        <v>28.566971149497999</v>
      </c>
      <c r="E10889">
        <f>ASIN(SQRT((SIN(RADIANS(PARAMETERS!$D$8-D10889)/2)*SIN(RADIANS(PARAMETERS!$D$8-D10889)/2))+(COS(RADIANS(D10889))*COS(RADIANS(PARAMETERS!$D$8))*SIN(RADIANS(PARAMETERS!$D$9-C10889)/2)*SIN(RADIANS(PARAMETERS!$D$9-C10889)/2))))*2*3958.756</f>
        <v>1014.2699976469903</v>
      </c>
      <c r="F10889">
        <v>130.96968078613</v>
      </c>
      <c r="G10889">
        <v>168.34762573242</v>
      </c>
      <c r="H10889">
        <v>199.44152832031</v>
      </c>
      <c r="I10889">
        <v>226.12615966797</v>
      </c>
      <c r="J10889">
        <v>256.38192749023</v>
      </c>
      <c r="K10889" s="6">
        <f>IFERROR(EXP(TREND(LN($F$1:$J$1),LN(F10889:J10889),LN(Calculations!$B$3))),0)</f>
        <v>1.3114759487766142E-2</v>
      </c>
    </row>
    <row r="10890" spans="1:11" x14ac:dyDescent="0.35">
      <c r="A10890">
        <v>10887</v>
      </c>
      <c r="B10890" t="str">
        <f t="shared" si="170"/>
        <v>29-54</v>
      </c>
      <c r="C10890">
        <v>-53.835579271050001</v>
      </c>
      <c r="D10890">
        <v>28.566971149497999</v>
      </c>
      <c r="E10890">
        <f>ASIN(SQRT((SIN(RADIANS(PARAMETERS!$D$8-D10890)/2)*SIN(RADIANS(PARAMETERS!$D$8-D10890)/2))+(COS(RADIANS(D10890))*COS(RADIANS(PARAMETERS!$D$8))*SIN(RADIANS(PARAMETERS!$D$9-C10890)/2)*SIN(RADIANS(PARAMETERS!$D$9-C10890)/2))))*2*3958.756</f>
        <v>1006.6746423855966</v>
      </c>
      <c r="F10890">
        <v>132.39840698242</v>
      </c>
      <c r="G10890">
        <v>169.46653747559</v>
      </c>
      <c r="H10890">
        <v>200.47576904297</v>
      </c>
      <c r="I10890">
        <v>227.32051086426</v>
      </c>
      <c r="J10890">
        <v>257.76086425781</v>
      </c>
      <c r="K10890" s="6">
        <f>IFERROR(EXP(TREND(LN($F$1:$J$1),LN(F10890:J10890),LN(Calculations!$B$3))),0)</f>
        <v>1.3652442597569611E-2</v>
      </c>
    </row>
    <row r="10891" spans="1:11" x14ac:dyDescent="0.35">
      <c r="A10891">
        <v>10888</v>
      </c>
      <c r="B10891" t="str">
        <f t="shared" si="170"/>
        <v>29-54</v>
      </c>
      <c r="C10891">
        <v>-54.106900605950997</v>
      </c>
      <c r="D10891">
        <v>28.566971149497999</v>
      </c>
      <c r="E10891">
        <f>ASIN(SQRT((SIN(RADIANS(PARAMETERS!$D$8-D10891)/2)*SIN(RADIANS(PARAMETERS!$D$8-D10891)/2))+(COS(RADIANS(D10891))*COS(RADIANS(PARAMETERS!$D$8))*SIN(RADIANS(PARAMETERS!$D$9-C10891)/2)*SIN(RADIANS(PARAMETERS!$D$9-C10891)/2))))*2*3958.756</f>
        <v>999.32164488581259</v>
      </c>
      <c r="F10891">
        <v>133.87217712402</v>
      </c>
      <c r="G10891">
        <v>170.54449462891</v>
      </c>
      <c r="H10891">
        <v>201.56733703613</v>
      </c>
      <c r="I10891">
        <v>228.5977935791</v>
      </c>
      <c r="J10891">
        <v>259.25415039063</v>
      </c>
      <c r="K10891" s="6">
        <f>IFERROR(EXP(TREND(LN($F$1:$J$1),LN(F10891:J10891),LN(Calculations!$B$3))),0)</f>
        <v>1.4227246220606839E-2</v>
      </c>
    </row>
    <row r="10892" spans="1:11" x14ac:dyDescent="0.35">
      <c r="A10892">
        <v>10889</v>
      </c>
      <c r="B10892" t="str">
        <f t="shared" si="170"/>
        <v>29-54.5</v>
      </c>
      <c r="C10892">
        <v>-54.378221940852001</v>
      </c>
      <c r="D10892">
        <v>28.566971149497999</v>
      </c>
      <c r="E10892">
        <f>ASIN(SQRT((SIN(RADIANS(PARAMETERS!$D$8-D10892)/2)*SIN(RADIANS(PARAMETERS!$D$8-D10892)/2))+(COS(RADIANS(D10892))*COS(RADIANS(PARAMETERS!$D$8))*SIN(RADIANS(PARAMETERS!$D$9-C10892)/2)*SIN(RADIANS(PARAMETERS!$D$9-C10892)/2))))*2*3958.756</f>
        <v>992.21641722428126</v>
      </c>
      <c r="F10892">
        <v>135.41372680664</v>
      </c>
      <c r="G10892">
        <v>171.59230041504</v>
      </c>
      <c r="H10892">
        <v>202.74847412109</v>
      </c>
      <c r="I10892">
        <v>230.00254821777</v>
      </c>
      <c r="J10892">
        <v>260.92144775391</v>
      </c>
      <c r="K10892" s="6">
        <f>IFERROR(EXP(TREND(LN($F$1:$J$1),LN(F10892:J10892),LN(Calculations!$B$3))),0)</f>
        <v>1.4850140929795841E-2</v>
      </c>
    </row>
    <row r="10893" spans="1:11" x14ac:dyDescent="0.35">
      <c r="A10893">
        <v>10890</v>
      </c>
      <c r="B10893" t="str">
        <f t="shared" si="170"/>
        <v>29-54.5</v>
      </c>
      <c r="C10893">
        <v>-54.649543275752997</v>
      </c>
      <c r="D10893">
        <v>28.566971149497999</v>
      </c>
      <c r="E10893">
        <f>ASIN(SQRT((SIN(RADIANS(PARAMETERS!$D$8-D10893)/2)*SIN(RADIANS(PARAMETERS!$D$8-D10893)/2))+(COS(RADIANS(D10893))*COS(RADIANS(PARAMETERS!$D$8))*SIN(RADIANS(PARAMETERS!$D$9-C10893)/2)*SIN(RADIANS(PARAMETERS!$D$9-C10893)/2))))*2*3958.756</f>
        <v>985.36434237379956</v>
      </c>
      <c r="F10893">
        <v>136.89402770996</v>
      </c>
      <c r="G10893">
        <v>172.50746154785</v>
      </c>
      <c r="H10893">
        <v>203.85314941406</v>
      </c>
      <c r="I10893">
        <v>231.29783630371</v>
      </c>
      <c r="J10893">
        <v>262.43884277344</v>
      </c>
      <c r="K10893" s="6">
        <f>IFERROR(EXP(TREND(LN($F$1:$J$1),LN(F10893:J10893),LN(Calculations!$B$3))),0)</f>
        <v>1.5465003242186312E-2</v>
      </c>
    </row>
    <row r="10894" spans="1:11" x14ac:dyDescent="0.35">
      <c r="A10894">
        <v>10891</v>
      </c>
      <c r="B10894" t="str">
        <f t="shared" si="170"/>
        <v>29-55</v>
      </c>
      <c r="C10894">
        <v>-54.920864610654</v>
      </c>
      <c r="D10894">
        <v>28.566971149497999</v>
      </c>
      <c r="E10894">
        <f>ASIN(SQRT((SIN(RADIANS(PARAMETERS!$D$8-D10894)/2)*SIN(RADIANS(PARAMETERS!$D$8-D10894)/2))+(COS(RADIANS(D10894))*COS(RADIANS(PARAMETERS!$D$8))*SIN(RADIANS(PARAMETERS!$D$9-C10894)/2)*SIN(RADIANS(PARAMETERS!$D$9-C10894)/2))))*2*3958.756</f>
        <v>978.77075937431994</v>
      </c>
      <c r="F10894">
        <v>138.40657043457</v>
      </c>
      <c r="G10894">
        <v>173.43069458008</v>
      </c>
      <c r="H10894">
        <v>205.02095031738</v>
      </c>
      <c r="I10894">
        <v>232.6890411377</v>
      </c>
      <c r="J10894">
        <v>264.09265136719</v>
      </c>
      <c r="K10894" s="6">
        <f>IFERROR(EXP(TREND(LN($F$1:$J$1),LN(F10894:J10894),LN(Calculations!$B$3))),0)</f>
        <v>1.6120515320028124E-2</v>
      </c>
    </row>
    <row r="10895" spans="1:11" x14ac:dyDescent="0.35">
      <c r="A10895">
        <v>10892</v>
      </c>
      <c r="B10895" t="str">
        <f t="shared" si="170"/>
        <v>29-55</v>
      </c>
      <c r="C10895">
        <v>-55.192185945555003</v>
      </c>
      <c r="D10895">
        <v>28.566971149497999</v>
      </c>
      <c r="E10895">
        <f>ASIN(SQRT((SIN(RADIANS(PARAMETERS!$D$8-D10895)/2)*SIN(RADIANS(PARAMETERS!$D$8-D10895)/2))+(COS(RADIANS(D10895))*COS(RADIANS(PARAMETERS!$D$8))*SIN(RADIANS(PARAMETERS!$D$9-C10895)/2)*SIN(RADIANS(PARAMETERS!$D$9-C10895)/2))))*2*3958.756</f>
        <v>972.44094774202904</v>
      </c>
      <c r="F10895">
        <v>139.96922302246</v>
      </c>
      <c r="G10895">
        <v>174.39833068848</v>
      </c>
      <c r="H10895">
        <v>206.27424621582</v>
      </c>
      <c r="I10895">
        <v>234.20570373535</v>
      </c>
      <c r="J10895">
        <v>265.92132568359</v>
      </c>
      <c r="K10895" s="6">
        <f>IFERROR(EXP(TREND(LN($F$1:$J$1),LN(F10895:J10895),LN(Calculations!$B$3))),0)</f>
        <v>1.6829734306584396E-2</v>
      </c>
    </row>
    <row r="10896" spans="1:11" x14ac:dyDescent="0.35">
      <c r="A10896">
        <v>10893</v>
      </c>
      <c r="B10896" t="str">
        <f t="shared" si="170"/>
        <v>29-55.5</v>
      </c>
      <c r="C10896">
        <v>-55.463507280456</v>
      </c>
      <c r="D10896">
        <v>28.566971149497999</v>
      </c>
      <c r="E10896">
        <f>ASIN(SQRT((SIN(RADIANS(PARAMETERS!$D$8-D10896)/2)*SIN(RADIANS(PARAMETERS!$D$8-D10896)/2))+(COS(RADIANS(D10896))*COS(RADIANS(PARAMETERS!$D$8))*SIN(RADIANS(PARAMETERS!$D$9-C10896)/2)*SIN(RADIANS(PARAMETERS!$D$9-C10896)/2))))*2*3958.756</f>
        <v>966.38011117539122</v>
      </c>
      <c r="F10896">
        <v>141.44644165039</v>
      </c>
      <c r="G10896">
        <v>175.3119354248</v>
      </c>
      <c r="H10896">
        <v>207.44189453125</v>
      </c>
      <c r="I10896">
        <v>235.60643005371</v>
      </c>
      <c r="J10896">
        <v>267.59704589844</v>
      </c>
      <c r="K10896" s="6">
        <f>IFERROR(EXP(TREND(LN($F$1:$J$1),LN(F10896:J10896),LN(Calculations!$B$3))),0)</f>
        <v>1.752933329031028E-2</v>
      </c>
    </row>
    <row r="10897" spans="1:11" x14ac:dyDescent="0.35">
      <c r="A10897">
        <v>10894</v>
      </c>
      <c r="B10897" t="str">
        <f t="shared" si="170"/>
        <v>29-55.5</v>
      </c>
      <c r="C10897">
        <v>-55.734828615357003</v>
      </c>
      <c r="D10897">
        <v>28.566971149497999</v>
      </c>
      <c r="E10897">
        <f>ASIN(SQRT((SIN(RADIANS(PARAMETERS!$D$8-D10897)/2)*SIN(RADIANS(PARAMETERS!$D$8-D10897)/2))+(COS(RADIANS(D10897))*COS(RADIANS(PARAMETERS!$D$8))*SIN(RADIANS(PARAMETERS!$D$9-C10897)/2)*SIN(RADIANS(PARAMETERS!$D$9-C10897)/2))))*2*3958.756</f>
        <v>960.59336063043713</v>
      </c>
      <c r="F10897">
        <v>142.94180297852</v>
      </c>
      <c r="G10897">
        <v>176.24803161621</v>
      </c>
      <c r="H10897">
        <v>208.66352844238</v>
      </c>
      <c r="I10897">
        <v>237.09194946289</v>
      </c>
      <c r="J10897">
        <v>269.39566040039</v>
      </c>
      <c r="K10897" s="6">
        <f>IFERROR(EXP(TREND(LN($F$1:$J$1),LN(F10897:J10897),LN(Calculations!$B$3))),0)</f>
        <v>1.8267775329450047E-2</v>
      </c>
    </row>
    <row r="10898" spans="1:11" x14ac:dyDescent="0.35">
      <c r="A10898">
        <v>10895</v>
      </c>
      <c r="B10898" t="str">
        <f t="shared" si="170"/>
        <v>29-56</v>
      </c>
      <c r="C10898">
        <v>-56.006149950257999</v>
      </c>
      <c r="D10898">
        <v>28.566971149497999</v>
      </c>
      <c r="E10898">
        <f>ASIN(SQRT((SIN(RADIANS(PARAMETERS!$D$8-D10898)/2)*SIN(RADIANS(PARAMETERS!$D$8-D10898)/2))+(COS(RADIANS(D10898))*COS(RADIANS(PARAMETERS!$D$8))*SIN(RADIANS(PARAMETERS!$D$9-C10898)/2)*SIN(RADIANS(PARAMETERS!$D$9-C10898)/2))))*2*3958.756</f>
        <v>955.08569685123905</v>
      </c>
      <c r="F10898">
        <v>144.46907043457</v>
      </c>
      <c r="G10898">
        <v>177.21606445313</v>
      </c>
      <c r="H10898">
        <v>209.94841003418</v>
      </c>
      <c r="I10898">
        <v>238.6713104248</v>
      </c>
      <c r="J10898">
        <v>271.32601928711</v>
      </c>
      <c r="K10898" s="6">
        <f>IFERROR(EXP(TREND(LN($F$1:$J$1),LN(F10898:J10898),LN(Calculations!$B$3))),0)</f>
        <v>1.9053315319435649E-2</v>
      </c>
    </row>
    <row r="10899" spans="1:11" x14ac:dyDescent="0.35">
      <c r="A10899">
        <v>10896</v>
      </c>
      <c r="B10899" t="str">
        <f t="shared" si="170"/>
        <v>29-56.5</v>
      </c>
      <c r="C10899">
        <v>-56.277471285159002</v>
      </c>
      <c r="D10899">
        <v>28.566971149497999</v>
      </c>
      <c r="E10899">
        <f>ASIN(SQRT((SIN(RADIANS(PARAMETERS!$D$8-D10899)/2)*SIN(RADIANS(PARAMETERS!$D$8-D10899)/2))+(COS(RADIANS(D10899))*COS(RADIANS(PARAMETERS!$D$8))*SIN(RADIANS(PARAMETERS!$D$9-C10899)/2)*SIN(RADIANS(PARAMETERS!$D$9-C10899)/2))))*2*3958.756</f>
        <v>949.86199245521072</v>
      </c>
      <c r="F10899">
        <v>145.92593383789</v>
      </c>
      <c r="G10899">
        <v>178.13740539551</v>
      </c>
      <c r="H10899">
        <v>211.15274047852</v>
      </c>
      <c r="I10899">
        <v>240.13735961914</v>
      </c>
      <c r="J10899">
        <v>273.10284423828</v>
      </c>
      <c r="K10899" s="6">
        <f>IFERROR(EXP(TREND(LN($F$1:$J$1),LN(F10899:J10899),LN(Calculations!$B$3))),0)</f>
        <v>1.9833634126190637E-2</v>
      </c>
    </row>
    <row r="10900" spans="1:11" x14ac:dyDescent="0.35">
      <c r="A10900">
        <v>10897</v>
      </c>
      <c r="B10900" t="str">
        <f t="shared" si="170"/>
        <v>29-56.5</v>
      </c>
      <c r="C10900">
        <v>-56.548792620059999</v>
      </c>
      <c r="D10900">
        <v>28.566971149497999</v>
      </c>
      <c r="E10900">
        <f>ASIN(SQRT((SIN(RADIANS(PARAMETERS!$D$8-D10900)/2)*SIN(RADIANS(PARAMETERS!$D$8-D10900)/2))+(COS(RADIANS(D10900))*COS(RADIANS(PARAMETERS!$D$8))*SIN(RADIANS(PARAMETERS!$D$9-C10900)/2)*SIN(RADIANS(PARAMETERS!$D$9-C10900)/2))))*2*3958.756</f>
        <v>944.92697368630979</v>
      </c>
      <c r="F10900">
        <v>147.4033203125</v>
      </c>
      <c r="G10900">
        <v>179.07308959961</v>
      </c>
      <c r="H10900">
        <v>212.38438415527</v>
      </c>
      <c r="I10900">
        <v>241.64335632324</v>
      </c>
      <c r="J10900">
        <v>274.93518066406</v>
      </c>
      <c r="K10900" s="6">
        <f>IFERROR(EXP(TREND(LN($F$1:$J$1),LN(F10900:J10900),LN(Calculations!$B$3))),0)</f>
        <v>2.0655076524257247E-2</v>
      </c>
    </row>
    <row r="10901" spans="1:11" x14ac:dyDescent="0.35">
      <c r="A10901">
        <v>10898</v>
      </c>
      <c r="B10901" t="str">
        <f t="shared" si="170"/>
        <v>29-57</v>
      </c>
      <c r="C10901">
        <v>-56.820113954961002</v>
      </c>
      <c r="D10901">
        <v>28.566971149497999</v>
      </c>
      <c r="E10901">
        <f>ASIN(SQRT((SIN(RADIANS(PARAMETERS!$D$8-D10901)/2)*SIN(RADIANS(PARAMETERS!$D$8-D10901)/2))+(COS(RADIANS(D10901))*COS(RADIANS(PARAMETERS!$D$8))*SIN(RADIANS(PARAMETERS!$D$9-C10901)/2)*SIN(RADIANS(PARAMETERS!$D$9-C10901)/2))))*2*3958.756</f>
        <v>940.2852019620907</v>
      </c>
      <c r="F10901">
        <v>148.90138244629</v>
      </c>
      <c r="G10901">
        <v>180.02177429199</v>
      </c>
      <c r="H10901">
        <v>213.63580322266</v>
      </c>
      <c r="I10901">
        <v>243.17572021484</v>
      </c>
      <c r="J10901">
        <v>276.8020324707</v>
      </c>
      <c r="K10901" s="6">
        <f>IFERROR(EXP(TREND(LN($F$1:$J$1),LN(F10901:J10901),LN(Calculations!$B$3))),0)</f>
        <v>2.1519958879604843E-2</v>
      </c>
    </row>
    <row r="10902" spans="1:11" x14ac:dyDescent="0.35">
      <c r="A10902">
        <v>10899</v>
      </c>
      <c r="B10902" t="str">
        <f t="shared" si="170"/>
        <v>29-57</v>
      </c>
      <c r="C10902">
        <v>-57.091435289861998</v>
      </c>
      <c r="D10902">
        <v>28.566971149497999</v>
      </c>
      <c r="E10902">
        <f>ASIN(SQRT((SIN(RADIANS(PARAMETERS!$D$8-D10902)/2)*SIN(RADIANS(PARAMETERS!$D$8-D10902)/2))+(COS(RADIANS(D10902))*COS(RADIANS(PARAMETERS!$D$8))*SIN(RADIANS(PARAMETERS!$D$9-C10902)/2)*SIN(RADIANS(PARAMETERS!$D$9-C10902)/2))))*2*3958.756</f>
        <v>935.94105535253902</v>
      </c>
      <c r="F10902">
        <v>150.32757568359</v>
      </c>
      <c r="G10902">
        <v>180.91452026367</v>
      </c>
      <c r="H10902">
        <v>214.78739929199</v>
      </c>
      <c r="I10902">
        <v>244.5658416748</v>
      </c>
      <c r="J10902">
        <v>278.47457885742</v>
      </c>
      <c r="K10902" s="6">
        <f>IFERROR(EXP(TREND(LN($F$1:$J$1),LN(F10902:J10902),LN(Calculations!$B$3))),0)</f>
        <v>2.2377256388856476E-2</v>
      </c>
    </row>
    <row r="10903" spans="1:11" x14ac:dyDescent="0.35">
      <c r="A10903">
        <v>10900</v>
      </c>
      <c r="B10903" t="str">
        <f t="shared" si="170"/>
        <v>29-57.5</v>
      </c>
      <c r="C10903">
        <v>-57.362756624763001</v>
      </c>
      <c r="D10903">
        <v>28.566971149497999</v>
      </c>
      <c r="E10903">
        <f>ASIN(SQRT((SIN(RADIANS(PARAMETERS!$D$8-D10903)/2)*SIN(RADIANS(PARAMETERS!$D$8-D10903)/2))+(COS(RADIANS(D10903))*COS(RADIANS(PARAMETERS!$D$8))*SIN(RADIANS(PARAMETERS!$D$9-C10903)/2)*SIN(RADIANS(PARAMETERS!$D$9-C10903)/2))))*2*3958.756</f>
        <v>931.89871013932179</v>
      </c>
      <c r="F10903">
        <v>151.75830078125</v>
      </c>
      <c r="G10903">
        <v>181.8055267334</v>
      </c>
      <c r="H10903">
        <v>215.95181274414</v>
      </c>
      <c r="I10903">
        <v>245.98338317871</v>
      </c>
      <c r="J10903">
        <v>280.19296264648</v>
      </c>
      <c r="K10903" s="6">
        <f>IFERROR(EXP(TREND(LN($F$1:$J$1),LN(F10903:J10903),LN(Calculations!$B$3))),0)</f>
        <v>2.3266025577212409E-2</v>
      </c>
    </row>
    <row r="10904" spans="1:11" x14ac:dyDescent="0.35">
      <c r="A10904">
        <v>10901</v>
      </c>
      <c r="B10904" t="str">
        <f t="shared" si="170"/>
        <v>29-57.5</v>
      </c>
      <c r="C10904">
        <v>-57.634077959663998</v>
      </c>
      <c r="D10904">
        <v>28.566971149497999</v>
      </c>
      <c r="E10904">
        <f>ASIN(SQRT((SIN(RADIANS(PARAMETERS!$D$8-D10904)/2)*SIN(RADIANS(PARAMETERS!$D$8-D10904)/2))+(COS(RADIANS(D10904))*COS(RADIANS(PARAMETERS!$D$8))*SIN(RADIANS(PARAMETERS!$D$9-C10904)/2)*SIN(RADIANS(PARAMETERS!$D$9-C10904)/2))))*2*3958.756</f>
        <v>928.16212261321857</v>
      </c>
      <c r="F10904">
        <v>153.18290710449</v>
      </c>
      <c r="G10904">
        <v>182.68717956543</v>
      </c>
      <c r="H10904">
        <v>217.11296081543</v>
      </c>
      <c r="I10904">
        <v>247.40414428711</v>
      </c>
      <c r="J10904">
        <v>281.92303466797</v>
      </c>
      <c r="K10904" s="6">
        <f>IFERROR(EXP(TREND(LN($F$1:$J$1),LN(F10904:J10904),LN(Calculations!$B$3))),0)</f>
        <v>2.418045286342782E-2</v>
      </c>
    </row>
    <row r="10905" spans="1:11" x14ac:dyDescent="0.35">
      <c r="A10905">
        <v>10902</v>
      </c>
      <c r="B10905" t="str">
        <f t="shared" si="170"/>
        <v>29-58</v>
      </c>
      <c r="C10905">
        <v>-57.905399294565001</v>
      </c>
      <c r="D10905">
        <v>28.566971149497999</v>
      </c>
      <c r="E10905">
        <f>ASIN(SQRT((SIN(RADIANS(PARAMETERS!$D$8-D10905)/2)*SIN(RADIANS(PARAMETERS!$D$8-D10905)/2))+(COS(RADIANS(D10905))*COS(RADIANS(PARAMETERS!$D$8))*SIN(RADIANS(PARAMETERS!$D$9-C10905)/2)*SIN(RADIANS(PARAMETERS!$D$9-C10905)/2))))*2*3958.756</f>
        <v>924.73501127465545</v>
      </c>
      <c r="F10905">
        <v>154.52635192871</v>
      </c>
      <c r="G10905">
        <v>183.5074005127</v>
      </c>
      <c r="H10905">
        <v>218.18515014648</v>
      </c>
      <c r="I10905">
        <v>248.7099609375</v>
      </c>
      <c r="J10905">
        <v>283.50692749023</v>
      </c>
      <c r="K10905" s="6">
        <f>IFERROR(EXP(TREND(LN($F$1:$J$1),LN(F10905:J10905),LN(Calculations!$B$3))),0)</f>
        <v>2.5073026995352164E-2</v>
      </c>
    </row>
    <row r="10906" spans="1:11" x14ac:dyDescent="0.35">
      <c r="A10906">
        <v>10903</v>
      </c>
      <c r="B10906" t="str">
        <f t="shared" si="170"/>
        <v>29-58</v>
      </c>
      <c r="C10906">
        <v>-58.176720629465002</v>
      </c>
      <c r="D10906">
        <v>28.566971149497999</v>
      </c>
      <c r="E10906">
        <f>ASIN(SQRT((SIN(RADIANS(PARAMETERS!$D$8-D10906)/2)*SIN(RADIANS(PARAMETERS!$D$8-D10906)/2))+(COS(RADIANS(D10906))*COS(RADIANS(PARAMETERS!$D$8))*SIN(RADIANS(PARAMETERS!$D$9-C10906)/2)*SIN(RADIANS(PARAMETERS!$D$9-C10906)/2))))*2*3958.756</f>
        <v>921.62083960718371</v>
      </c>
      <c r="F10906">
        <v>155.93740844727</v>
      </c>
      <c r="G10906">
        <v>184.37298583984</v>
      </c>
      <c r="H10906">
        <v>219.34516906738</v>
      </c>
      <c r="I10906">
        <v>250.14529418945</v>
      </c>
      <c r="J10906">
        <v>285.27206420898</v>
      </c>
      <c r="K10906" s="6">
        <f>IFERROR(EXP(TREND(LN($F$1:$J$1),LN(F10906:J10906),LN(Calculations!$B$3))),0)</f>
        <v>2.6035343205526928E-2</v>
      </c>
    </row>
    <row r="10907" spans="1:11" x14ac:dyDescent="0.35">
      <c r="A10907">
        <v>10904</v>
      </c>
      <c r="B10907" t="str">
        <f t="shared" si="170"/>
        <v>29-58.5</v>
      </c>
      <c r="C10907">
        <v>-58.448041964365999</v>
      </c>
      <c r="D10907">
        <v>28.566971149497999</v>
      </c>
      <c r="E10907">
        <f>ASIN(SQRT((SIN(RADIANS(PARAMETERS!$D$8-D10907)/2)*SIN(RADIANS(PARAMETERS!$D$8-D10907)/2))+(COS(RADIANS(D10907))*COS(RADIANS(PARAMETERS!$D$8))*SIN(RADIANS(PARAMETERS!$D$9-C10907)/2)*SIN(RADIANS(PARAMETERS!$D$9-C10907)/2))))*2*3958.756</f>
        <v>918.82279959599373</v>
      </c>
      <c r="F10907">
        <v>157.37448120117</v>
      </c>
      <c r="G10907">
        <v>185.26116943359</v>
      </c>
      <c r="H10907">
        <v>220.54772949219</v>
      </c>
      <c r="I10907">
        <v>251.6428527832</v>
      </c>
      <c r="J10907">
        <v>287.12405395508</v>
      </c>
      <c r="K10907" s="6">
        <f>IFERROR(EXP(TREND(LN($F$1:$J$1),LN(F10907:J10907),LN(Calculations!$B$3))),0)</f>
        <v>2.7045560880578752E-2</v>
      </c>
    </row>
    <row r="10908" spans="1:11" x14ac:dyDescent="0.35">
      <c r="A10908">
        <v>10905</v>
      </c>
      <c r="B10908" t="str">
        <f t="shared" si="170"/>
        <v>29-58.5</v>
      </c>
      <c r="C10908">
        <v>-58.719363299267002</v>
      </c>
      <c r="D10908">
        <v>28.566971149497999</v>
      </c>
      <c r="E10908">
        <f>ASIN(SQRT((SIN(RADIANS(PARAMETERS!$D$8-D10908)/2)*SIN(RADIANS(PARAMETERS!$D$8-D10908)/2))+(COS(RADIANS(D10908))*COS(RADIANS(PARAMETERS!$D$8))*SIN(RADIANS(PARAMETERS!$D$9-C10908)/2)*SIN(RADIANS(PARAMETERS!$D$9-C10908)/2))))*2*3958.756</f>
        <v>916.34379616334456</v>
      </c>
      <c r="F10908">
        <v>158.71969604492</v>
      </c>
      <c r="G10908">
        <v>186.10913085938</v>
      </c>
      <c r="H10908">
        <v>221.68481445313</v>
      </c>
      <c r="I10908">
        <v>253.05068969727</v>
      </c>
      <c r="J10908">
        <v>288.85662841797</v>
      </c>
      <c r="K10908" s="6">
        <f>IFERROR(EXP(TREND(LN($F$1:$J$1),LN(F10908:J10908),LN(Calculations!$B$3))),0)</f>
        <v>2.8027925520474384E-2</v>
      </c>
    </row>
    <row r="10909" spans="1:11" x14ac:dyDescent="0.35">
      <c r="A10909">
        <v>10906</v>
      </c>
      <c r="B10909" t="str">
        <f t="shared" si="170"/>
        <v>29-59</v>
      </c>
      <c r="C10909">
        <v>-58.990684634167998</v>
      </c>
      <c r="D10909">
        <v>28.566971149497999</v>
      </c>
      <c r="E10909">
        <f>ASIN(SQRT((SIN(RADIANS(PARAMETERS!$D$8-D10909)/2)*SIN(RADIANS(PARAMETERS!$D$8-D10909)/2))+(COS(RADIANS(D10909))*COS(RADIANS(PARAMETERS!$D$8))*SIN(RADIANS(PARAMETERS!$D$9-C10909)/2)*SIN(RADIANS(PARAMETERS!$D$9-C10909)/2))))*2*3958.756</f>
        <v>914.18643268895289</v>
      </c>
      <c r="F10909">
        <v>160.09089660645</v>
      </c>
      <c r="G10909">
        <v>187.03332519531</v>
      </c>
      <c r="H10909">
        <v>222.94569396973</v>
      </c>
      <c r="I10909">
        <v>254.62843322754</v>
      </c>
      <c r="J10909">
        <v>290.81600952148</v>
      </c>
      <c r="K10909" s="6">
        <f>IFERROR(EXP(TREND(LN($F$1:$J$1),LN(F10909:J10909),LN(Calculations!$B$3))),0)</f>
        <v>2.9061150743797119E-2</v>
      </c>
    </row>
    <row r="10910" spans="1:11" x14ac:dyDescent="0.35">
      <c r="A10910">
        <v>10907</v>
      </c>
      <c r="B10910" t="str">
        <f t="shared" si="170"/>
        <v>29-59.5</v>
      </c>
      <c r="C10910">
        <v>-59.262005969069001</v>
      </c>
      <c r="D10910">
        <v>28.566971149497999</v>
      </c>
      <c r="E10910">
        <f>ASIN(SQRT((SIN(RADIANS(PARAMETERS!$D$8-D10910)/2)*SIN(RADIANS(PARAMETERS!$D$8-D10910)/2))+(COS(RADIANS(D10910))*COS(RADIANS(PARAMETERS!$D$8))*SIN(RADIANS(PARAMETERS!$D$9-C10910)/2)*SIN(RADIANS(PARAMETERS!$D$9-C10910)/2))))*2*3958.756</f>
        <v>912.35299777726846</v>
      </c>
      <c r="F10910">
        <v>161.43202209473</v>
      </c>
      <c r="G10910">
        <v>187.9835357666</v>
      </c>
      <c r="H10910">
        <v>224.24449157715</v>
      </c>
      <c r="I10910">
        <v>256.25567626953</v>
      </c>
      <c r="J10910">
        <v>292.83911132813</v>
      </c>
      <c r="K10910" s="6">
        <f>IFERROR(EXP(TREND(LN($F$1:$J$1),LN(F10910:J10910),LN(Calculations!$B$3))),0)</f>
        <v>3.0106604262724802E-2</v>
      </c>
    </row>
    <row r="10911" spans="1:11" x14ac:dyDescent="0.35">
      <c r="A10911">
        <v>10908</v>
      </c>
      <c r="B10911" t="str">
        <f t="shared" si="170"/>
        <v>29-59.5</v>
      </c>
      <c r="C10911">
        <v>-59.533327303969998</v>
      </c>
      <c r="D10911">
        <v>28.566971149497999</v>
      </c>
      <c r="E10911">
        <f>ASIN(SQRT((SIN(RADIANS(PARAMETERS!$D$8-D10911)/2)*SIN(RADIANS(PARAMETERS!$D$8-D10911)/2))+(COS(RADIANS(D10911))*COS(RADIANS(PARAMETERS!$D$8))*SIN(RADIANS(PARAMETERS!$D$9-C10911)/2)*SIN(RADIANS(PARAMETERS!$D$9-C10911)/2))))*2*3958.756</f>
        <v>910.84545342370768</v>
      </c>
      <c r="F10911">
        <v>162.6672668457</v>
      </c>
      <c r="G10911">
        <v>188.86611938477</v>
      </c>
      <c r="H10911">
        <v>225.42909240723</v>
      </c>
      <c r="I10911">
        <v>257.72338867188</v>
      </c>
      <c r="J10911">
        <v>294.6467590332</v>
      </c>
      <c r="K10911" s="6">
        <f>IFERROR(EXP(TREND(LN($F$1:$J$1),LN(F10911:J10911),LN(Calculations!$B$3))),0)</f>
        <v>3.1106659298302759E-2</v>
      </c>
    </row>
    <row r="10912" spans="1:11" x14ac:dyDescent="0.35">
      <c r="A10912">
        <v>10909</v>
      </c>
      <c r="B10912" t="str">
        <f t="shared" si="170"/>
        <v>29-60</v>
      </c>
      <c r="C10912">
        <v>-59.804648638871001</v>
      </c>
      <c r="D10912">
        <v>28.566971149497999</v>
      </c>
      <c r="E10912">
        <f>ASIN(SQRT((SIN(RADIANS(PARAMETERS!$D$8-D10912)/2)*SIN(RADIANS(PARAMETERS!$D$8-D10912)/2))+(COS(RADIANS(D10912))*COS(RADIANS(PARAMETERS!$D$8))*SIN(RADIANS(PARAMETERS!$D$9-C10912)/2)*SIN(RADIANS(PARAMETERS!$D$9-C10912)/2))))*2*3958.756</f>
        <v>909.66542471933269</v>
      </c>
      <c r="F10912">
        <v>163.89613342285</v>
      </c>
      <c r="G10912">
        <v>189.77964782715</v>
      </c>
      <c r="H10912">
        <v>226.66876220703</v>
      </c>
      <c r="I10912">
        <v>259.26971435547</v>
      </c>
      <c r="J10912">
        <v>296.56219482422</v>
      </c>
      <c r="K10912" s="6">
        <f>IFERROR(EXP(TREND(LN($F$1:$J$1),LN(F10912:J10912),LN(Calculations!$B$3))),0)</f>
        <v>3.2126224636139684E-2</v>
      </c>
    </row>
    <row r="10913" spans="1:11" x14ac:dyDescent="0.35">
      <c r="A10913">
        <v>10910</v>
      </c>
      <c r="B10913" t="str">
        <f t="shared" si="170"/>
        <v>29-60</v>
      </c>
      <c r="C10913">
        <v>-60.075969973771997</v>
      </c>
      <c r="D10913">
        <v>28.566971149497999</v>
      </c>
      <c r="E10913">
        <f>ASIN(SQRT((SIN(RADIANS(PARAMETERS!$D$8-D10913)/2)*SIN(RADIANS(PARAMETERS!$D$8-D10913)/2))+(COS(RADIANS(D10913))*COS(RADIANS(PARAMETERS!$D$8))*SIN(RADIANS(PARAMETERS!$D$9-C10913)/2)*SIN(RADIANS(PARAMETERS!$D$9-C10913)/2))))*2*3958.756</f>
        <v>908.81419121791191</v>
      </c>
      <c r="F10913">
        <v>165.06216430664</v>
      </c>
      <c r="G10913">
        <v>190.67752075195</v>
      </c>
      <c r="H10913">
        <v>227.88578796387</v>
      </c>
      <c r="I10913">
        <v>260.7868347168</v>
      </c>
      <c r="J10913">
        <v>298.44039916992</v>
      </c>
      <c r="K10913" s="6">
        <f>IFERROR(EXP(TREND(LN($F$1:$J$1),LN(F10913:J10913),LN(Calculations!$B$3))),0)</f>
        <v>3.3122216844801239E-2</v>
      </c>
    </row>
    <row r="10914" spans="1:11" x14ac:dyDescent="0.35">
      <c r="A10914">
        <v>10911</v>
      </c>
      <c r="B10914" t="str">
        <f t="shared" si="170"/>
        <v>29-60.5</v>
      </c>
      <c r="C10914">
        <v>-60.347291308673</v>
      </c>
      <c r="D10914">
        <v>28.566971149497999</v>
      </c>
      <c r="E10914">
        <f>ASIN(SQRT((SIN(RADIANS(PARAMETERS!$D$8-D10914)/2)*SIN(RADIANS(PARAMETERS!$D$8-D10914)/2))+(COS(RADIANS(D10914))*COS(RADIANS(PARAMETERS!$D$8))*SIN(RADIANS(PARAMETERS!$D$9-C10914)/2)*SIN(RADIANS(PARAMETERS!$D$9-C10914)/2))))*2*3958.756</f>
        <v>908.29268007111966</v>
      </c>
      <c r="F10914">
        <v>166.11364746094</v>
      </c>
      <c r="G10914">
        <v>191.49856567383</v>
      </c>
      <c r="H10914">
        <v>228.97790527344</v>
      </c>
      <c r="I10914">
        <v>262.13235473633</v>
      </c>
      <c r="J10914">
        <v>300.08950805664</v>
      </c>
      <c r="K10914" s="6">
        <f>IFERROR(EXP(TREND(LN($F$1:$J$1),LN(F10914:J10914),LN(Calculations!$B$3))),0)</f>
        <v>3.4053829685023858E-2</v>
      </c>
    </row>
    <row r="10915" spans="1:11" x14ac:dyDescent="0.35">
      <c r="A10915">
        <v>10912</v>
      </c>
      <c r="B10915" t="str">
        <f t="shared" si="170"/>
        <v>29-60.5</v>
      </c>
      <c r="C10915">
        <v>-60.618612643573996</v>
      </c>
      <c r="D10915">
        <v>28.566971149497999</v>
      </c>
      <c r="E10915">
        <f>ASIN(SQRT((SIN(RADIANS(PARAMETERS!$D$8-D10915)/2)*SIN(RADIANS(PARAMETERS!$D$8-D10915)/2))+(COS(RADIANS(D10915))*COS(RADIANS(PARAMETERS!$D$8))*SIN(RADIANS(PARAMETERS!$D$9-C10915)/2)*SIN(RADIANS(PARAMETERS!$D$9-C10915)/2))))*2*3958.756</f>
        <v>908.10146101715668</v>
      </c>
      <c r="F10915">
        <v>167.13661193848</v>
      </c>
      <c r="G10915">
        <v>192.32911682129</v>
      </c>
      <c r="H10915">
        <v>230.08981323242</v>
      </c>
      <c r="I10915">
        <v>263.5078125</v>
      </c>
      <c r="J10915">
        <v>301.78118896484</v>
      </c>
      <c r="K10915" s="6">
        <f>IFERROR(EXP(TREND(LN($F$1:$J$1),LN(F10915:J10915),LN(Calculations!$B$3))),0)</f>
        <v>3.4980006664689353E-2</v>
      </c>
    </row>
    <row r="10916" spans="1:11" x14ac:dyDescent="0.35">
      <c r="A10916">
        <v>10913</v>
      </c>
      <c r="B10916" t="str">
        <f t="shared" si="170"/>
        <v>29-61</v>
      </c>
      <c r="C10916">
        <v>-60.889933978475</v>
      </c>
      <c r="D10916">
        <v>28.566971149497999</v>
      </c>
      <c r="E10916">
        <f>ASIN(SQRT((SIN(RADIANS(PARAMETERS!$D$8-D10916)/2)*SIN(RADIANS(PARAMETERS!$D$8-D10916)/2))+(COS(RADIANS(D10916))*COS(RADIANS(PARAMETERS!$D$8))*SIN(RADIANS(PARAMETERS!$D$9-C10916)/2)*SIN(RADIANS(PARAMETERS!$D$9-C10916)/2))))*2*3958.756</f>
        <v>908.240743285696</v>
      </c>
      <c r="F10916">
        <v>168.08088684082</v>
      </c>
      <c r="G10916">
        <v>193.13534545898</v>
      </c>
      <c r="H10916">
        <v>231.16552734375</v>
      </c>
      <c r="I10916">
        <v>264.83572387695</v>
      </c>
      <c r="J10916">
        <v>303.41152954102</v>
      </c>
      <c r="K10916" s="6">
        <f>IFERROR(EXP(TREND(LN($F$1:$J$1),LN(F10916:J10916),LN(Calculations!$B$3))),0)</f>
        <v>3.585948829332828E-2</v>
      </c>
    </row>
    <row r="10917" spans="1:11" x14ac:dyDescent="0.35">
      <c r="A10917">
        <v>10914</v>
      </c>
      <c r="B10917" t="str">
        <f t="shared" si="170"/>
        <v>29-61</v>
      </c>
      <c r="C10917">
        <v>-61.161255313376003</v>
      </c>
      <c r="D10917">
        <v>28.566971149497999</v>
      </c>
      <c r="E10917">
        <f>ASIN(SQRT((SIN(RADIANS(PARAMETERS!$D$8-D10917)/2)*SIN(RADIANS(PARAMETERS!$D$8-D10917)/2))+(COS(RADIANS(D10917))*COS(RADIANS(PARAMETERS!$D$8))*SIN(RADIANS(PARAMETERS!$D$9-C10917)/2)*SIN(RADIANS(PARAMETERS!$D$9-C10917)/2))))*2*3958.756</f>
        <v>908.71037445829063</v>
      </c>
      <c r="F10917">
        <v>168.91795349121</v>
      </c>
      <c r="G10917">
        <v>193.89143371582</v>
      </c>
      <c r="H10917">
        <v>232.15963745117</v>
      </c>
      <c r="I10917">
        <v>266.05160522461</v>
      </c>
      <c r="J10917">
        <v>304.89245605469</v>
      </c>
      <c r="K10917" s="6">
        <f>IFERROR(EXP(TREND(LN($F$1:$J$1),LN(F10917:J10917),LN(Calculations!$B$3))),0)</f>
        <v>3.666825072606892E-2</v>
      </c>
    </row>
    <row r="10918" spans="1:11" x14ac:dyDescent="0.35">
      <c r="A10918">
        <v>10915</v>
      </c>
      <c r="B10918" t="str">
        <f t="shared" si="170"/>
        <v>29-61.5</v>
      </c>
      <c r="C10918">
        <v>-61.432576648276999</v>
      </c>
      <c r="D10918">
        <v>28.566971149497999</v>
      </c>
      <c r="E10918">
        <f>ASIN(SQRT((SIN(RADIANS(PARAMETERS!$D$8-D10918)/2)*SIN(RADIANS(PARAMETERS!$D$8-D10918)/2))+(COS(RADIANS(D10918))*COS(RADIANS(PARAMETERS!$D$8))*SIN(RADIANS(PARAMETERS!$D$9-C10918)/2)*SIN(RADIANS(PARAMETERS!$D$9-C10918)/2))))*2*3958.756</f>
        <v>909.50984129869562</v>
      </c>
      <c r="F10918">
        <v>169.71347045898</v>
      </c>
      <c r="G10918">
        <v>194.66514587402</v>
      </c>
      <c r="H10918">
        <v>233.18101501465</v>
      </c>
      <c r="I10918">
        <v>267.30419921875</v>
      </c>
      <c r="J10918">
        <v>306.42181396484</v>
      </c>
      <c r="K10918" s="6">
        <f>IFERROR(EXP(TREND(LN($F$1:$J$1),LN(F10918:J10918),LN(Calculations!$B$3))),0)</f>
        <v>3.7454574358405393E-2</v>
      </c>
    </row>
    <row r="10919" spans="1:11" x14ac:dyDescent="0.35">
      <c r="A10919">
        <v>10916</v>
      </c>
      <c r="B10919" t="str">
        <f t="shared" si="170"/>
        <v>29-61.5</v>
      </c>
      <c r="C10919">
        <v>-61.703897983178003</v>
      </c>
      <c r="D10919">
        <v>28.566971149497999</v>
      </c>
      <c r="E10919">
        <f>ASIN(SQRT((SIN(RADIANS(PARAMETERS!$D$8-D10919)/2)*SIN(RADIANS(PARAMETERS!$D$8-D10919)/2))+(COS(RADIANS(D10919))*COS(RADIANS(PARAMETERS!$D$8))*SIN(RADIANS(PARAMETERS!$D$9-C10919)/2)*SIN(RADIANS(PARAMETERS!$D$9-C10919)/2))))*2*3958.756</f>
        <v>910.6382725425708</v>
      </c>
      <c r="F10919">
        <v>170.41317749023</v>
      </c>
      <c r="G10919">
        <v>195.4197845459</v>
      </c>
      <c r="H10919">
        <v>234.1721496582</v>
      </c>
      <c r="I10919">
        <v>268.51586914063</v>
      </c>
      <c r="J10919">
        <v>307.89727783203</v>
      </c>
      <c r="K10919" s="6">
        <f>IFERROR(EXP(TREND(LN($F$1:$J$1),LN(F10919:J10919),LN(Calculations!$B$3))),0)</f>
        <v>3.8169914206022046E-2</v>
      </c>
    </row>
    <row r="10920" spans="1:11" x14ac:dyDescent="0.35">
      <c r="A10920">
        <v>10917</v>
      </c>
      <c r="B10920" t="str">
        <f t="shared" si="170"/>
        <v>29-62</v>
      </c>
      <c r="C10920">
        <v>-61.975219318078999</v>
      </c>
      <c r="D10920">
        <v>28.566971149497999</v>
      </c>
      <c r="E10920">
        <f>ASIN(SQRT((SIN(RADIANS(PARAMETERS!$D$8-D10920)/2)*SIN(RADIANS(PARAMETERS!$D$8-D10920)/2))+(COS(RADIANS(D10920))*COS(RADIANS(PARAMETERS!$D$8))*SIN(RADIANS(PARAMETERS!$D$9-C10920)/2)*SIN(RADIANS(PARAMETERS!$D$9-C10920)/2))))*2*3958.756</f>
        <v>912.09444361126532</v>
      </c>
      <c r="F10920">
        <v>171.01959228516</v>
      </c>
      <c r="G10920">
        <v>196.14964294434</v>
      </c>
      <c r="H10920">
        <v>235.12518310547</v>
      </c>
      <c r="I10920">
        <v>269.67681884766</v>
      </c>
      <c r="J10920">
        <v>309.30667114258</v>
      </c>
      <c r="K10920" s="6">
        <f>IFERROR(EXP(TREND(LN($F$1:$J$1),LN(F10920:J10920),LN(Calculations!$B$3))),0)</f>
        <v>3.8811831138042804E-2</v>
      </c>
    </row>
    <row r="10921" spans="1:11" x14ac:dyDescent="0.35">
      <c r="A10921">
        <v>10918</v>
      </c>
      <c r="B10921" t="str">
        <f t="shared" si="170"/>
        <v>29-62</v>
      </c>
      <c r="C10921">
        <v>-62.246540652980002</v>
      </c>
      <c r="D10921">
        <v>28.566971149497999</v>
      </c>
      <c r="E10921">
        <f>ASIN(SQRT((SIN(RADIANS(PARAMETERS!$D$8-D10921)/2)*SIN(RADIANS(PARAMETERS!$D$8-D10921)/2))+(COS(RADIANS(D10921))*COS(RADIANS(PARAMETERS!$D$8))*SIN(RADIANS(PARAMETERS!$D$9-C10921)/2)*SIN(RADIANS(PARAMETERS!$D$9-C10921)/2))))*2*3958.756</f>
        <v>913.87678319043175</v>
      </c>
      <c r="F10921">
        <v>171.64962768555</v>
      </c>
      <c r="G10921">
        <v>196.93937683105</v>
      </c>
      <c r="H10921">
        <v>236.17852783203</v>
      </c>
      <c r="I10921">
        <v>270.97778320313</v>
      </c>
      <c r="J10921">
        <v>310.90560913086</v>
      </c>
      <c r="K10921" s="6">
        <f>IFERROR(EXP(TREND(LN($F$1:$J$1),LN(F10921:J10921),LN(Calculations!$B$3))),0)</f>
        <v>3.9472912796175319E-2</v>
      </c>
    </row>
    <row r="10922" spans="1:11" x14ac:dyDescent="0.35">
      <c r="A10922">
        <v>10919</v>
      </c>
      <c r="B10922" t="str">
        <f t="shared" si="170"/>
        <v>29-62.5</v>
      </c>
      <c r="C10922">
        <v>-62.517861987880998</v>
      </c>
      <c r="D10922">
        <v>28.566971149497999</v>
      </c>
      <c r="E10922">
        <f>ASIN(SQRT((SIN(RADIANS(PARAMETERS!$D$8-D10922)/2)*SIN(RADIANS(PARAMETERS!$D$8-D10922)/2))+(COS(RADIANS(D10922))*COS(RADIANS(PARAMETERS!$D$8))*SIN(RADIANS(PARAMETERS!$D$9-C10922)/2)*SIN(RADIANS(PARAMETERS!$D$9-C10922)/2))))*2*3958.756</f>
        <v>915.98338159159266</v>
      </c>
      <c r="F10922">
        <v>172.27172851563</v>
      </c>
      <c r="G10922">
        <v>197.71742248535</v>
      </c>
      <c r="H10922">
        <v>237.21401977539</v>
      </c>
      <c r="I10922">
        <v>272.25518798828</v>
      </c>
      <c r="J10922">
        <v>312.47415161133</v>
      </c>
      <c r="K10922" s="6">
        <f>IFERROR(EXP(TREND(LN($F$1:$J$1),LN(F10922:J10922),LN(Calculations!$B$3))),0)</f>
        <v>4.013277222528578E-2</v>
      </c>
    </row>
    <row r="10923" spans="1:11" x14ac:dyDescent="0.35">
      <c r="A10923">
        <v>10920</v>
      </c>
      <c r="B10923" t="str">
        <f t="shared" si="170"/>
        <v>29-63</v>
      </c>
      <c r="C10923">
        <v>-62.789183322782002</v>
      </c>
      <c r="D10923">
        <v>28.566971149497999</v>
      </c>
      <c r="E10923">
        <f>ASIN(SQRT((SIN(RADIANS(PARAMETERS!$D$8-D10923)/2)*SIN(RADIANS(PARAMETERS!$D$8-D10923)/2))+(COS(RADIANS(D10923))*COS(RADIANS(PARAMETERS!$D$8))*SIN(RADIANS(PARAMETERS!$D$9-C10923)/2)*SIN(RADIANS(PARAMETERS!$D$9-C10923)/2))))*2*3958.756</f>
        <v>918.41200079397515</v>
      </c>
      <c r="F10923">
        <v>172.88479614258</v>
      </c>
      <c r="G10923">
        <v>198.4803314209</v>
      </c>
      <c r="H10923">
        <v>238.2239074707</v>
      </c>
      <c r="I10923">
        <v>273.49688720703</v>
      </c>
      <c r="J10923">
        <v>313.99459838867</v>
      </c>
      <c r="K10923" s="6">
        <f>IFERROR(EXP(TREND(LN($F$1:$J$1),LN(F10923:J10923),LN(Calculations!$B$3))),0)</f>
        <v>4.0792555288500572E-2</v>
      </c>
    </row>
    <row r="10924" spans="1:11" x14ac:dyDescent="0.35">
      <c r="A10924">
        <v>10921</v>
      </c>
      <c r="B10924" t="str">
        <f t="shared" si="170"/>
        <v>29-63</v>
      </c>
      <c r="C10924">
        <v>-63.060504657682998</v>
      </c>
      <c r="D10924">
        <v>28.566971149497999</v>
      </c>
      <c r="E10924">
        <f>ASIN(SQRT((SIN(RADIANS(PARAMETERS!$D$8-D10924)/2)*SIN(RADIANS(PARAMETERS!$D$8-D10924)/2))+(COS(RADIANS(D10924))*COS(RADIANS(PARAMETERS!$D$8))*SIN(RADIANS(PARAMETERS!$D$9-C10924)/2)*SIN(RADIANS(PARAMETERS!$D$9-C10924)/2))))*2*3958.756</f>
        <v>921.16008604537058</v>
      </c>
      <c r="F10924">
        <v>173.56675720215</v>
      </c>
      <c r="G10924">
        <v>199.34648132324</v>
      </c>
      <c r="H10924">
        <v>239.39633178711</v>
      </c>
      <c r="I10924">
        <v>274.95895385742</v>
      </c>
      <c r="J10924">
        <v>315.80703735352</v>
      </c>
      <c r="K10924" s="6">
        <f>IFERROR(EXP(TREND(LN($F$1:$J$1),LN(F10924:J10924),LN(Calculations!$B$3))),0)</f>
        <v>4.1513824472120951E-2</v>
      </c>
    </row>
    <row r="10925" spans="1:11" x14ac:dyDescent="0.35">
      <c r="A10925">
        <v>10922</v>
      </c>
      <c r="B10925" t="str">
        <f t="shared" si="170"/>
        <v>29-63.5</v>
      </c>
      <c r="C10925">
        <v>-63.331825992584001</v>
      </c>
      <c r="D10925">
        <v>28.566971149497999</v>
      </c>
      <c r="E10925">
        <f>ASIN(SQRT((SIN(RADIANS(PARAMETERS!$D$8-D10925)/2)*SIN(RADIANS(PARAMETERS!$D$8-D10925)/2))+(COS(RADIANS(D10925))*COS(RADIANS(PARAMETERS!$D$8))*SIN(RADIANS(PARAMETERS!$D$9-C10925)/2)*SIN(RADIANS(PARAMETERS!$D$9-C10925)/2))))*2*3958.756</f>
        <v>924.22477888479602</v>
      </c>
      <c r="F10925">
        <v>174.2541809082</v>
      </c>
      <c r="G10925">
        <v>200.21440124512</v>
      </c>
      <c r="H10925">
        <v>240.56378173828</v>
      </c>
      <c r="I10925">
        <v>276.4091796875</v>
      </c>
      <c r="J10925">
        <v>317.59893798828</v>
      </c>
      <c r="K10925" s="6">
        <f>IFERROR(EXP(TREND(LN($F$1:$J$1),LN(F10925:J10925),LN(Calculations!$B$3))),0)</f>
        <v>4.2252733489224578E-2</v>
      </c>
    </row>
    <row r="10926" spans="1:11" x14ac:dyDescent="0.35">
      <c r="A10926">
        <v>10923</v>
      </c>
      <c r="B10926" t="str">
        <f t="shared" si="170"/>
        <v>29-63.5</v>
      </c>
      <c r="C10926">
        <v>-63.603147327484997</v>
      </c>
      <c r="D10926">
        <v>28.566971149497999</v>
      </c>
      <c r="E10926">
        <f>ASIN(SQRT((SIN(RADIANS(PARAMETERS!$D$8-D10926)/2)*SIN(RADIANS(PARAMETERS!$D$8-D10926)/2))+(COS(RADIANS(D10926))*COS(RADIANS(PARAMETERS!$D$8))*SIN(RADIANS(PARAMETERS!$D$9-C10926)/2)*SIN(RADIANS(PARAMETERS!$D$9-C10926)/2))))*2*3958.756</f>
        <v>927.60293143661306</v>
      </c>
      <c r="F10926">
        <v>174.93658447266</v>
      </c>
      <c r="G10926">
        <v>201.06814575195</v>
      </c>
      <c r="H10926">
        <v>241.7007598877</v>
      </c>
      <c r="I10926">
        <v>277.81262207031</v>
      </c>
      <c r="J10926">
        <v>319.32348632813</v>
      </c>
      <c r="K10926" s="6">
        <f>IFERROR(EXP(TREND(LN($F$1:$J$1),LN(F10926:J10926),LN(Calculations!$B$3))),0)</f>
        <v>4.3002002794777484E-2</v>
      </c>
    </row>
    <row r="10927" spans="1:11" x14ac:dyDescent="0.35">
      <c r="A10927">
        <v>10924</v>
      </c>
      <c r="B10927" t="str">
        <f t="shared" si="170"/>
        <v>29-64</v>
      </c>
      <c r="C10927">
        <v>-63.874468662386001</v>
      </c>
      <c r="D10927">
        <v>28.566971149497999</v>
      </c>
      <c r="E10927">
        <f>ASIN(SQRT((SIN(RADIANS(PARAMETERS!$D$8-D10927)/2)*SIN(RADIANS(PARAMETERS!$D$8-D10927)/2))+(COS(RADIANS(D10927))*COS(RADIANS(PARAMETERS!$D$8))*SIN(RADIANS(PARAMETERS!$D$9-C10927)/2)*SIN(RADIANS(PARAMETERS!$D$9-C10927)/2))))*2*3958.756</f>
        <v>931.29112181565222</v>
      </c>
      <c r="F10927">
        <v>175.67175292969</v>
      </c>
      <c r="G10927">
        <v>201.99772644043</v>
      </c>
      <c r="H10927">
        <v>242.95288085938</v>
      </c>
      <c r="I10927">
        <v>279.36920166016</v>
      </c>
      <c r="J10927">
        <v>321.2477722168</v>
      </c>
      <c r="K10927" s="6">
        <f>IFERROR(EXP(TREND(LN($F$1:$J$1),LN(F10927:J10927),LN(Calculations!$B$3))),0)</f>
        <v>4.3805370738241839E-2</v>
      </c>
    </row>
    <row r="10928" spans="1:11" x14ac:dyDescent="0.35">
      <c r="A10928">
        <v>10925</v>
      </c>
      <c r="B10928" t="str">
        <f t="shared" si="170"/>
        <v>29-64</v>
      </c>
      <c r="C10928">
        <v>-64.145789997286997</v>
      </c>
      <c r="D10928">
        <v>28.566971149497999</v>
      </c>
      <c r="E10928">
        <f>ASIN(SQRT((SIN(RADIANS(PARAMETERS!$D$8-D10928)/2)*SIN(RADIANS(PARAMETERS!$D$8-D10928)/2))+(COS(RADIANS(D10928))*COS(RADIANS(PARAMETERS!$D$8))*SIN(RADIANS(PARAMETERS!$D$9-C10928)/2)*SIN(RADIANS(PARAMETERS!$D$9-C10928)/2))))*2*3958.756</f>
        <v>935.2856704758882</v>
      </c>
      <c r="F10928">
        <v>176.39772033691</v>
      </c>
      <c r="G10928">
        <v>202.90440368652</v>
      </c>
      <c r="H10928">
        <v>244.15776062012</v>
      </c>
      <c r="I10928">
        <v>280.85415649414</v>
      </c>
      <c r="J10928">
        <v>323.06973266602</v>
      </c>
      <c r="K10928" s="6">
        <f>IFERROR(EXP(TREND(LN($F$1:$J$1),LN(F10928:J10928),LN(Calculations!$B$3))),0)</f>
        <v>4.4620302792356729E-2</v>
      </c>
    </row>
    <row r="10929" spans="1:11" x14ac:dyDescent="0.35">
      <c r="A10929">
        <v>10926</v>
      </c>
      <c r="B10929" t="str">
        <f t="shared" si="170"/>
        <v>29-64.5</v>
      </c>
      <c r="C10929">
        <v>-64.417111332188</v>
      </c>
      <c r="D10929">
        <v>28.566971149497999</v>
      </c>
      <c r="E10929">
        <f>ASIN(SQRT((SIN(RADIANS(PARAMETERS!$D$8-D10929)/2)*SIN(RADIANS(PARAMETERS!$D$8-D10929)/2))+(COS(RADIANS(D10929))*COS(RADIANS(PARAMETERS!$D$8))*SIN(RADIANS(PARAMETERS!$D$9-C10929)/2)*SIN(RADIANS(PARAMETERS!$D$9-C10929)/2))))*2*3958.756</f>
        <v>939.58265733130168</v>
      </c>
      <c r="F10929">
        <v>177.1047668457</v>
      </c>
      <c r="G10929">
        <v>203.77401733398</v>
      </c>
      <c r="H10929">
        <v>245.29359436035</v>
      </c>
      <c r="I10929">
        <v>282.23837280273</v>
      </c>
      <c r="J10929">
        <v>324.75122070313</v>
      </c>
      <c r="K10929" s="6">
        <f>IFERROR(EXP(TREND(LN($F$1:$J$1),LN(F10929:J10929),LN(Calculations!$B$3))),0)</f>
        <v>4.5439425076480452E-2</v>
      </c>
    </row>
    <row r="10930" spans="1:11" x14ac:dyDescent="0.35">
      <c r="A10930">
        <v>10927</v>
      </c>
      <c r="B10930" t="str">
        <f t="shared" si="170"/>
        <v>29-64.5</v>
      </c>
      <c r="C10930">
        <v>-64.688432667089003</v>
      </c>
      <c r="D10930">
        <v>28.566971149497999</v>
      </c>
      <c r="E10930">
        <f>ASIN(SQRT((SIN(RADIANS(PARAMETERS!$D$8-D10930)/2)*SIN(RADIANS(PARAMETERS!$D$8-D10930)/2))+(COS(RADIANS(D10930))*COS(RADIANS(PARAMETERS!$D$8))*SIN(RADIANS(PARAMETERS!$D$9-C10930)/2)*SIN(RADIANS(PARAMETERS!$D$9-C10930)/2))))*2*3958.756</f>
        <v>944.17793947663972</v>
      </c>
      <c r="F10930">
        <v>177.82830810547</v>
      </c>
      <c r="G10930">
        <v>204.66175842285</v>
      </c>
      <c r="H10930">
        <v>246.44979858398</v>
      </c>
      <c r="I10930">
        <v>283.64465332031</v>
      </c>
      <c r="J10930">
        <v>326.45639038086</v>
      </c>
      <c r="K10930" s="6">
        <f>IFERROR(EXP(TREND(LN($F$1:$J$1),LN(F10930:J10930),LN(Calculations!$B$3))),0)</f>
        <v>4.6289912755407524E-2</v>
      </c>
    </row>
    <row r="10931" spans="1:11" x14ac:dyDescent="0.35">
      <c r="A10931">
        <v>10928</v>
      </c>
      <c r="B10931" t="str">
        <f t="shared" si="170"/>
        <v>29-65</v>
      </c>
      <c r="C10931">
        <v>-64.959754001990007</v>
      </c>
      <c r="D10931">
        <v>28.566971149497999</v>
      </c>
      <c r="E10931">
        <f>ASIN(SQRT((SIN(RADIANS(PARAMETERS!$D$8-D10931)/2)*SIN(RADIANS(PARAMETERS!$D$8-D10931)/2))+(COS(RADIANS(D10931))*COS(RADIANS(PARAMETERS!$D$8))*SIN(RADIANS(PARAMETERS!$D$9-C10931)/2)*SIN(RADIANS(PARAMETERS!$D$9-C10931)/2))))*2*3958.756</f>
        <v>949.06716933771088</v>
      </c>
      <c r="F10931">
        <v>178.51829528809</v>
      </c>
      <c r="G10931">
        <v>205.4956817627</v>
      </c>
      <c r="H10931">
        <v>247.51710510254</v>
      </c>
      <c r="I10931">
        <v>284.927734375</v>
      </c>
      <c r="J10931">
        <v>327.99591064453</v>
      </c>
      <c r="K10931" s="6">
        <f>IFERROR(EXP(TREND(LN($F$1:$J$1),LN(F10931:J10931),LN(Calculations!$B$3))),0)</f>
        <v>4.7127240447410783E-2</v>
      </c>
    </row>
    <row r="10932" spans="1:11" x14ac:dyDescent="0.35">
      <c r="A10932">
        <v>10929</v>
      </c>
      <c r="B10932" t="str">
        <f t="shared" si="170"/>
        <v>29-65</v>
      </c>
      <c r="C10932">
        <v>-65.231075336890996</v>
      </c>
      <c r="D10932">
        <v>28.566971149497999</v>
      </c>
      <c r="E10932">
        <f>ASIN(SQRT((SIN(RADIANS(PARAMETERS!$D$8-D10932)/2)*SIN(RADIANS(PARAMETERS!$D$8-D10932)/2))+(COS(RADIANS(D10932))*COS(RADIANS(PARAMETERS!$D$8))*SIN(RADIANS(PARAMETERS!$D$9-C10932)/2)*SIN(RADIANS(PARAMETERS!$D$9-C10932)/2))))*2*3958.756</f>
        <v>954.24581308535835</v>
      </c>
      <c r="F10932">
        <v>179.17944335938</v>
      </c>
      <c r="G10932">
        <v>206.28579711914</v>
      </c>
      <c r="H10932">
        <v>248.51484680176</v>
      </c>
      <c r="I10932">
        <v>286.11624145508</v>
      </c>
      <c r="J10932">
        <v>329.40985107422</v>
      </c>
      <c r="K10932" s="6">
        <f>IFERROR(EXP(TREND(LN($F$1:$J$1),LN(F10932:J10932),LN(Calculations!$B$3))),0)</f>
        <v>4.795147175629122E-2</v>
      </c>
    </row>
    <row r="10933" spans="1:11" x14ac:dyDescent="0.35">
      <c r="A10933">
        <v>10930</v>
      </c>
      <c r="B10933" t="str">
        <f t="shared" si="170"/>
        <v>29-65.5</v>
      </c>
      <c r="C10933">
        <v>-65.502396671791999</v>
      </c>
      <c r="D10933">
        <v>28.566971149497999</v>
      </c>
      <c r="E10933">
        <f>ASIN(SQRT((SIN(RADIANS(PARAMETERS!$D$8-D10933)/2)*SIN(RADIANS(PARAMETERS!$D$8-D10933)/2))+(COS(RADIANS(D10933))*COS(RADIANS(PARAMETERS!$D$8))*SIN(RADIANS(PARAMETERS!$D$9-C10933)/2)*SIN(RADIANS(PARAMETERS!$D$9-C10933)/2))))*2*3958.756</f>
        <v>959.70916915408725</v>
      </c>
      <c r="F10933">
        <v>179.84062194824</v>
      </c>
      <c r="G10933">
        <v>207.07604980469</v>
      </c>
      <c r="H10933">
        <v>249.51298522949</v>
      </c>
      <c r="I10933">
        <v>287.3053894043</v>
      </c>
      <c r="J10933">
        <v>330.82485961914</v>
      </c>
      <c r="K10933" s="6">
        <f>IFERROR(EXP(TREND(LN($F$1:$J$1),LN(F10933:J10933),LN(Calculations!$B$3))),0)</f>
        <v>4.8785321182261393E-2</v>
      </c>
    </row>
    <row r="10934" spans="1:11" x14ac:dyDescent="0.35">
      <c r="A10934">
        <v>10931</v>
      </c>
      <c r="B10934" t="str">
        <f t="shared" si="170"/>
        <v>29-66</v>
      </c>
      <c r="C10934">
        <v>-65.773718006693002</v>
      </c>
      <c r="D10934">
        <v>28.566971149497999</v>
      </c>
      <c r="E10934">
        <f>ASIN(SQRT((SIN(RADIANS(PARAMETERS!$D$8-D10934)/2)*SIN(RADIANS(PARAMETERS!$D$8-D10934)/2))+(COS(RADIANS(D10934))*COS(RADIANS(PARAMETERS!$D$8))*SIN(RADIANS(PARAMETERS!$D$9-C10934)/2)*SIN(RADIANS(PARAMETERS!$D$9-C10934)/2))))*2*3958.756</f>
        <v>965.45238671515483</v>
      </c>
      <c r="F10934">
        <v>180.43634033203</v>
      </c>
      <c r="G10934">
        <v>207.76867675781</v>
      </c>
      <c r="H10934">
        <v>250.35809326172</v>
      </c>
      <c r="I10934">
        <v>288.28759765625</v>
      </c>
      <c r="J10934">
        <v>331.96621704102</v>
      </c>
      <c r="K10934" s="6">
        <f>IFERROR(EXP(TREND(LN($F$1:$J$1),LN(F10934:J10934),LN(Calculations!$B$3))),0)</f>
        <v>4.9574694454817055E-2</v>
      </c>
    </row>
    <row r="10935" spans="1:11" x14ac:dyDescent="0.35">
      <c r="A10935">
        <v>10932</v>
      </c>
      <c r="B10935" t="str">
        <f t="shared" si="170"/>
        <v>29-66</v>
      </c>
      <c r="C10935">
        <v>-66.045039341594006</v>
      </c>
      <c r="D10935">
        <v>28.566971149497999</v>
      </c>
      <c r="E10935">
        <f>ASIN(SQRT((SIN(RADIANS(PARAMETERS!$D$8-D10935)/2)*SIN(RADIANS(PARAMETERS!$D$8-D10935)/2))+(COS(RADIANS(D10935))*COS(RADIANS(PARAMETERS!$D$8))*SIN(RADIANS(PARAMETERS!$D$9-C10935)/2)*SIN(RADIANS(PARAMETERS!$D$9-C10935)/2))))*2*3958.756</f>
        <v>971.47048396442881</v>
      </c>
      <c r="F10935">
        <v>180.99249267578</v>
      </c>
      <c r="G10935">
        <v>208.40608215332</v>
      </c>
      <c r="H10935">
        <v>251.12126159668</v>
      </c>
      <c r="I10935">
        <v>289.16204833984</v>
      </c>
      <c r="J10935">
        <v>332.96798706055</v>
      </c>
      <c r="K10935" s="6">
        <f>IFERROR(EXP(TREND(LN($F$1:$J$1),LN(F10935:J10935),LN(Calculations!$B$3))),0)</f>
        <v>5.0335067704975534E-2</v>
      </c>
    </row>
    <row r="10936" spans="1:11" x14ac:dyDescent="0.35">
      <c r="A10936">
        <v>10933</v>
      </c>
      <c r="B10936" t="str">
        <f t="shared" si="170"/>
        <v>29-66.5</v>
      </c>
      <c r="C10936">
        <v>-66.316360676494995</v>
      </c>
      <c r="D10936">
        <v>28.566971149497999</v>
      </c>
      <c r="E10936">
        <f>ASIN(SQRT((SIN(RADIANS(PARAMETERS!$D$8-D10936)/2)*SIN(RADIANS(PARAMETERS!$D$8-D10936)/2))+(COS(RADIANS(D10936))*COS(RADIANS(PARAMETERS!$D$8))*SIN(RADIANS(PARAMETERS!$D$9-C10936)/2)*SIN(RADIANS(PARAMETERS!$D$9-C10936)/2))))*2*3958.756</f>
        <v>977.75836609710518</v>
      </c>
      <c r="F10936">
        <v>181.54998779297</v>
      </c>
      <c r="G10936">
        <v>209.05206298828</v>
      </c>
      <c r="H10936">
        <v>251.90592956543</v>
      </c>
      <c r="I10936">
        <v>290.07086181641</v>
      </c>
      <c r="J10936">
        <v>334.02047729492</v>
      </c>
      <c r="K10936" s="6">
        <f>IFERROR(EXP(TREND(LN($F$1:$J$1),LN(F10936:J10936),LN(Calculations!$B$3))),0)</f>
        <v>5.1095403070840727E-2</v>
      </c>
    </row>
    <row r="10937" spans="1:11" x14ac:dyDescent="0.35">
      <c r="A10937">
        <v>10934</v>
      </c>
      <c r="B10937" t="str">
        <f t="shared" si="170"/>
        <v>29-66.5</v>
      </c>
      <c r="C10937">
        <v>-66.587682011395998</v>
      </c>
      <c r="D10937">
        <v>28.566971149497999</v>
      </c>
      <c r="E10937">
        <f>ASIN(SQRT((SIN(RADIANS(PARAMETERS!$D$8-D10937)/2)*SIN(RADIANS(PARAMETERS!$D$8-D10937)/2))+(COS(RADIANS(D10937))*COS(RADIANS(PARAMETERS!$D$8))*SIN(RADIANS(PARAMETERS!$D$9-C10937)/2)*SIN(RADIANS(PARAMETERS!$D$9-C10937)/2))))*2*3958.756</f>
        <v>984.31084285414477</v>
      </c>
      <c r="F10937">
        <v>182.02725219727</v>
      </c>
      <c r="G10937">
        <v>209.5904083252</v>
      </c>
      <c r="H10937">
        <v>252.53648376465</v>
      </c>
      <c r="I10937">
        <v>290.78088378906</v>
      </c>
      <c r="J10937">
        <v>334.81927490234</v>
      </c>
      <c r="K10937" s="6">
        <f>IFERROR(EXP(TREND(LN($F$1:$J$1),LN(F10937:J10937),LN(Calculations!$B$3))),0)</f>
        <v>5.1778151024744902E-2</v>
      </c>
    </row>
    <row r="10938" spans="1:11" x14ac:dyDescent="0.35">
      <c r="A10938">
        <v>10935</v>
      </c>
      <c r="B10938" t="str">
        <f t="shared" si="170"/>
        <v>29-67</v>
      </c>
      <c r="C10938">
        <v>-66.859003346296006</v>
      </c>
      <c r="D10938">
        <v>28.566971149497999</v>
      </c>
      <c r="E10938">
        <f>ASIN(SQRT((SIN(RADIANS(PARAMETERS!$D$8-D10938)/2)*SIN(RADIANS(PARAMETERS!$D$8-D10938)/2))+(COS(RADIANS(D10938))*COS(RADIANS(PARAMETERS!$D$8))*SIN(RADIANS(PARAMETERS!$D$9-C10938)/2)*SIN(RADIANS(PARAMETERS!$D$9-C10938)/2))))*2*3958.756</f>
        <v>991.12264553862281</v>
      </c>
      <c r="F10938">
        <v>182.47302246094</v>
      </c>
      <c r="G10938">
        <v>210.09646606445</v>
      </c>
      <c r="H10938">
        <v>253.13441467285</v>
      </c>
      <c r="I10938">
        <v>291.45877075195</v>
      </c>
      <c r="J10938">
        <v>335.58737182617</v>
      </c>
      <c r="K10938" s="6">
        <f>IFERROR(EXP(TREND(LN($F$1:$J$1),LN(F10938:J10938),LN(Calculations!$B$3))),0)</f>
        <v>5.2417485251028177E-2</v>
      </c>
    </row>
    <row r="10939" spans="1:11" x14ac:dyDescent="0.35">
      <c r="A10939">
        <v>10936</v>
      </c>
      <c r="B10939" t="str">
        <f t="shared" si="170"/>
        <v>29-67</v>
      </c>
      <c r="C10939">
        <v>-67.130324681196996</v>
      </c>
      <c r="D10939">
        <v>28.566971149497999</v>
      </c>
      <c r="E10939">
        <f>ASIN(SQRT((SIN(RADIANS(PARAMETERS!$D$8-D10939)/2)*SIN(RADIANS(PARAMETERS!$D$8-D10939)/2))+(COS(RADIANS(D10939))*COS(RADIANS(PARAMETERS!$D$8))*SIN(RADIANS(PARAMETERS!$D$9-C10939)/2)*SIN(RADIANS(PARAMETERS!$D$9-C10939)/2))))*2*3958.756</f>
        <v>998.18844341404849</v>
      </c>
      <c r="F10939">
        <v>182.93487548828</v>
      </c>
      <c r="G10939">
        <v>210.640625</v>
      </c>
      <c r="H10939">
        <v>253.80953979492</v>
      </c>
      <c r="I10939">
        <v>292.25286865234</v>
      </c>
      <c r="J10939">
        <v>336.5207824707</v>
      </c>
      <c r="K10939" s="6">
        <f>IFERROR(EXP(TREND(LN($F$1:$J$1),LN(F10939:J10939),LN(Calculations!$B$3))),0)</f>
        <v>5.3052020362599567E-2</v>
      </c>
    </row>
    <row r="10940" spans="1:11" x14ac:dyDescent="0.35">
      <c r="A10940">
        <v>10937</v>
      </c>
      <c r="B10940" t="str">
        <f t="shared" si="170"/>
        <v>29-67.5</v>
      </c>
      <c r="C10940">
        <v>-67.401646016097999</v>
      </c>
      <c r="D10940">
        <v>28.566971149497999</v>
      </c>
      <c r="E10940">
        <f>ASIN(SQRT((SIN(RADIANS(PARAMETERS!$D$8-D10940)/2)*SIN(RADIANS(PARAMETERS!$D$8-D10940)/2))+(COS(RADIANS(D10940))*COS(RADIANS(PARAMETERS!$D$8))*SIN(RADIANS(PARAMETERS!$D$9-C10940)/2)*SIN(RADIANS(PARAMETERS!$D$9-C10940)/2))))*2*3958.756</f>
        <v>1005.5028594098661</v>
      </c>
      <c r="F10940">
        <v>183.32383728027</v>
      </c>
      <c r="G10940">
        <v>211.09197998047</v>
      </c>
      <c r="H10940">
        <v>254.3586730957</v>
      </c>
      <c r="I10940">
        <v>292.88958740234</v>
      </c>
      <c r="J10940">
        <v>337.25875854492</v>
      </c>
      <c r="K10940" s="6">
        <f>IFERROR(EXP(TREND(LN($F$1:$J$1),LN(F10940:J10940),LN(Calculations!$B$3))),0)</f>
        <v>5.3603139550818746E-2</v>
      </c>
    </row>
    <row r="10941" spans="1:11" x14ac:dyDescent="0.35">
      <c r="A10941">
        <v>10938</v>
      </c>
      <c r="B10941" t="str">
        <f t="shared" si="170"/>
        <v>29-67.5</v>
      </c>
      <c r="C10941">
        <v>-67.672967350999002</v>
      </c>
      <c r="D10941">
        <v>28.566971149497999</v>
      </c>
      <c r="E10941">
        <f>ASIN(SQRT((SIN(RADIANS(PARAMETERS!$D$8-D10941)/2)*SIN(RADIANS(PARAMETERS!$D$8-D10941)/2))+(COS(RADIANS(D10941))*COS(RADIANS(PARAMETERS!$D$8))*SIN(RADIANS(PARAMETERS!$D$9-C10941)/2)*SIN(RADIANS(PARAMETERS!$D$9-C10941)/2))))*2*3958.756</f>
        <v>1013.0604850736622</v>
      </c>
      <c r="F10941">
        <v>183.69348144531</v>
      </c>
      <c r="G10941">
        <v>211.53060913086</v>
      </c>
      <c r="H10941">
        <v>254.90773010254</v>
      </c>
      <c r="I10941">
        <v>293.53955078125</v>
      </c>
      <c r="J10941">
        <v>338.02752685547</v>
      </c>
      <c r="K10941" s="6">
        <f>IFERROR(EXP(TREND(LN($F$1:$J$1),LN(F10941:J10941),LN(Calculations!$B$3))),0)</f>
        <v>5.4113304745654893E-2</v>
      </c>
    </row>
    <row r="10942" spans="1:11" x14ac:dyDescent="0.35">
      <c r="A10942">
        <v>10939</v>
      </c>
      <c r="B10942" t="str">
        <f t="shared" si="170"/>
        <v>29-68</v>
      </c>
      <c r="C10942">
        <v>-67.944288685900005</v>
      </c>
      <c r="D10942">
        <v>28.566971149497999</v>
      </c>
      <c r="E10942">
        <f>ASIN(SQRT((SIN(RADIANS(PARAMETERS!$D$8-D10942)/2)*SIN(RADIANS(PARAMETERS!$D$8-D10942)/2))+(COS(RADIANS(D10942))*COS(RADIANS(PARAMETERS!$D$8))*SIN(RADIANS(PARAMETERS!$D$9-C10942)/2)*SIN(RADIANS(PARAMETERS!$D$9-C10942)/2))))*2*3958.756</f>
        <v>1020.85589472172</v>
      </c>
      <c r="F10942">
        <v>184.08245849609</v>
      </c>
      <c r="G10942">
        <v>212.01239013672</v>
      </c>
      <c r="H10942">
        <v>255.54219055176</v>
      </c>
      <c r="I10942">
        <v>294.31704711914</v>
      </c>
      <c r="J10942">
        <v>338.97674560547</v>
      </c>
      <c r="K10942" s="6">
        <f>IFERROR(EXP(TREND(LN($F$1:$J$1),LN(F10942:J10942),LN(Calculations!$B$3))),0)</f>
        <v>5.4616552341685054E-2</v>
      </c>
    </row>
    <row r="10943" spans="1:11" x14ac:dyDescent="0.35">
      <c r="A10943">
        <v>10940</v>
      </c>
      <c r="B10943" t="str">
        <f t="shared" si="170"/>
        <v>29-68</v>
      </c>
      <c r="C10943">
        <v>-68.215610020800995</v>
      </c>
      <c r="D10943">
        <v>28.566971149497999</v>
      </c>
      <c r="E10943">
        <f>ASIN(SQRT((SIN(RADIANS(PARAMETERS!$D$8-D10943)/2)*SIN(RADIANS(PARAMETERS!$D$8-D10943)/2))+(COS(RADIANS(D10943))*COS(RADIANS(PARAMETERS!$D$8))*SIN(RADIANS(PARAMETERS!$D$9-C10943)/2)*SIN(RADIANS(PARAMETERS!$D$9-C10943)/2))))*2*3958.756</f>
        <v>1028.8836587524102</v>
      </c>
      <c r="F10943">
        <v>184.41513061523</v>
      </c>
      <c r="G10943">
        <v>212.42463684082</v>
      </c>
      <c r="H10943">
        <v>256.08538818359</v>
      </c>
      <c r="I10943">
        <v>294.98294067383</v>
      </c>
      <c r="J10943">
        <v>339.79000854492</v>
      </c>
      <c r="K10943" s="6">
        <f>IFERROR(EXP(TREND(LN($F$1:$J$1),LN(F10943:J10943),LN(Calculations!$B$3))),0)</f>
        <v>5.5048663953477628E-2</v>
      </c>
    </row>
    <row r="10944" spans="1:11" x14ac:dyDescent="0.35">
      <c r="A10944">
        <v>10941</v>
      </c>
      <c r="B10944" t="str">
        <f t="shared" si="170"/>
        <v>29-68.5</v>
      </c>
      <c r="C10944">
        <v>-68.486931355701998</v>
      </c>
      <c r="D10944">
        <v>28.566971149497999</v>
      </c>
      <c r="E10944">
        <f>ASIN(SQRT((SIN(RADIANS(PARAMETERS!$D$8-D10944)/2)*SIN(RADIANS(PARAMETERS!$D$8-D10944)/2))+(COS(RADIANS(D10944))*COS(RADIANS(PARAMETERS!$D$8))*SIN(RADIANS(PARAMETERS!$D$9-C10944)/2)*SIN(RADIANS(PARAMETERS!$D$9-C10944)/2))))*2*3958.756</f>
        <v>1037.1383560982702</v>
      </c>
      <c r="F10944">
        <v>184.7407989502</v>
      </c>
      <c r="G10944">
        <v>212.83309936523</v>
      </c>
      <c r="H10944">
        <v>256.630859375</v>
      </c>
      <c r="I10944">
        <v>295.65740966797</v>
      </c>
      <c r="J10944">
        <v>340.62008666992</v>
      </c>
      <c r="K10944" s="6">
        <f>IFERROR(EXP(TREND(LN($F$1:$J$1),LN(F10944:J10944),LN(Calculations!$B$3))),0)</f>
        <v>5.546432477423327E-2</v>
      </c>
    </row>
    <row r="10945" spans="1:11" x14ac:dyDescent="0.35">
      <c r="A10945">
        <v>10942</v>
      </c>
      <c r="B10945" t="str">
        <f t="shared" si="170"/>
        <v>29-69</v>
      </c>
      <c r="C10945">
        <v>-68.758252690603001</v>
      </c>
      <c r="D10945">
        <v>28.566971149497999</v>
      </c>
      <c r="E10945">
        <f>ASIN(SQRT((SIN(RADIANS(PARAMETERS!$D$8-D10945)/2)*SIN(RADIANS(PARAMETERS!$D$8-D10945)/2))+(COS(RADIANS(D10945))*COS(RADIANS(PARAMETERS!$D$8))*SIN(RADIANS(PARAMETERS!$D$9-C10945)/2)*SIN(RADIANS(PARAMETERS!$D$9-C10945)/2))))*2*3958.756</f>
        <v>1045.6145858032919</v>
      </c>
      <c r="F10945">
        <v>185.08688354492</v>
      </c>
      <c r="G10945">
        <v>213.27398681641</v>
      </c>
      <c r="H10945">
        <v>257.22964477539</v>
      </c>
      <c r="I10945">
        <v>296.40576171875</v>
      </c>
      <c r="J10945">
        <v>341.54959106445</v>
      </c>
      <c r="K10945" s="6">
        <f>IFERROR(EXP(TREND(LN($F$1:$J$1),LN(F10945:J10945),LN(Calculations!$B$3))),0)</f>
        <v>5.5894798875269887E-2</v>
      </c>
    </row>
    <row r="10946" spans="1:11" x14ac:dyDescent="0.35">
      <c r="A10946">
        <v>10943</v>
      </c>
      <c r="B10946" t="str">
        <f t="shared" si="170"/>
        <v>29-69</v>
      </c>
      <c r="C10946">
        <v>-69.029574025504004</v>
      </c>
      <c r="D10946">
        <v>28.566971149497999</v>
      </c>
      <c r="E10946">
        <f>ASIN(SQRT((SIN(RADIANS(PARAMETERS!$D$8-D10946)/2)*SIN(RADIANS(PARAMETERS!$D$8-D10946)/2))+(COS(RADIANS(D10946))*COS(RADIANS(PARAMETERS!$D$8))*SIN(RADIANS(PARAMETERS!$D$9-C10946)/2)*SIN(RADIANS(PARAMETERS!$D$9-C10946)/2))))*2*3958.756</f>
        <v>1054.3069777215962</v>
      </c>
      <c r="F10946">
        <v>185.35299682617</v>
      </c>
      <c r="G10946">
        <v>213.60699462891</v>
      </c>
      <c r="H10946">
        <v>257.67327880859</v>
      </c>
      <c r="I10946">
        <v>296.95355224609</v>
      </c>
      <c r="J10946">
        <v>342.2229309082</v>
      </c>
      <c r="K10946" s="6">
        <f>IFERROR(EXP(TREND(LN($F$1:$J$1),LN(F10946:J10946),LN(Calculations!$B$3))),0)</f>
        <v>5.6238302366563901E-2</v>
      </c>
    </row>
    <row r="10947" spans="1:11" x14ac:dyDescent="0.35">
      <c r="A10947">
        <v>10944</v>
      </c>
      <c r="B10947" t="str">
        <f t="shared" si="170"/>
        <v>29-69.5</v>
      </c>
      <c r="C10947">
        <v>-69.300895360404994</v>
      </c>
      <c r="D10947">
        <v>28.566971149497999</v>
      </c>
      <c r="E10947">
        <f>ASIN(SQRT((SIN(RADIANS(PARAMETERS!$D$8-D10947)/2)*SIN(RADIANS(PARAMETERS!$D$8-D10947)/2))+(COS(RADIANS(D10947))*COS(RADIANS(PARAMETERS!$D$8))*SIN(RADIANS(PARAMETERS!$D$9-C10947)/2)*SIN(RADIANS(PARAMETERS!$D$9-C10947)/2))))*2*3958.756</f>
        <v>1063.2102023423226</v>
      </c>
      <c r="F10947">
        <v>185.6029510498</v>
      </c>
      <c r="G10947">
        <v>213.92448425293</v>
      </c>
      <c r="H10947">
        <v>258.10314941406</v>
      </c>
      <c r="I10947">
        <v>297.48983764648</v>
      </c>
      <c r="J10947">
        <v>342.88803100586</v>
      </c>
      <c r="K10947" s="6">
        <f>IFERROR(EXP(TREND(LN($F$1:$J$1),LN(F10947:J10947),LN(Calculations!$B$3))),0)</f>
        <v>5.6552838096192506E-2</v>
      </c>
    </row>
    <row r="10948" spans="1:11" x14ac:dyDescent="0.35">
      <c r="A10948">
        <v>10945</v>
      </c>
      <c r="B10948" t="str">
        <f t="shared" si="170"/>
        <v>29-69.5</v>
      </c>
      <c r="C10948">
        <v>-69.572216695305997</v>
      </c>
      <c r="D10948">
        <v>28.566971149497999</v>
      </c>
      <c r="E10948">
        <f>ASIN(SQRT((SIN(RADIANS(PARAMETERS!$D$8-D10948)/2)*SIN(RADIANS(PARAMETERS!$D$8-D10948)/2))+(COS(RADIANS(D10948))*COS(RADIANS(PARAMETERS!$D$8))*SIN(RADIANS(PARAMETERS!$D$9-C10948)/2)*SIN(RADIANS(PARAMETERS!$D$9-C10948)/2))))*2*3958.756</f>
        <v>1072.3189797531631</v>
      </c>
      <c r="F10948">
        <v>185.86204528809</v>
      </c>
      <c r="G10948">
        <v>214.26126098633</v>
      </c>
      <c r="H10948">
        <v>258.57034301758</v>
      </c>
      <c r="I10948">
        <v>298.08135986328</v>
      </c>
      <c r="J10948">
        <v>343.63095092773</v>
      </c>
      <c r="K10948" s="6">
        <f>IFERROR(EXP(TREND(LN($F$1:$J$1),LN(F10948:J10948),LN(Calculations!$B$3))),0)</f>
        <v>5.6864676356725187E-2</v>
      </c>
    </row>
    <row r="10949" spans="1:11" x14ac:dyDescent="0.35">
      <c r="A10949">
        <v>10946</v>
      </c>
      <c r="B10949" t="str">
        <f t="shared" ref="B10949:B11012" si="171">MROUND(D10949,1)&amp;MROUND(C10949,-0.5)</f>
        <v>29-70</v>
      </c>
      <c r="C10949">
        <v>-69.843538030207</v>
      </c>
      <c r="D10949">
        <v>28.566971149497999</v>
      </c>
      <c r="E10949">
        <f>ASIN(SQRT((SIN(RADIANS(PARAMETERS!$D$8-D10949)/2)*SIN(RADIANS(PARAMETERS!$D$8-D10949)/2))+(COS(RADIANS(D10949))*COS(RADIANS(PARAMETERS!$D$8))*SIN(RADIANS(PARAMETERS!$D$9-C10949)/2)*SIN(RADIANS(PARAMETERS!$D$9-C10949)/2))))*2*3958.756</f>
        <v>1081.6280877615457</v>
      </c>
      <c r="F10949">
        <v>186.01779174805</v>
      </c>
      <c r="G10949">
        <v>214.45620727539</v>
      </c>
      <c r="H10949">
        <v>258.83010864258</v>
      </c>
      <c r="I10949">
        <v>298.40219116211</v>
      </c>
      <c r="J10949">
        <v>344.025390625</v>
      </c>
      <c r="K10949" s="6">
        <f>IFERROR(EXP(TREND(LN($F$1:$J$1),LN(F10949:J10949),LN(Calculations!$B$3))),0)</f>
        <v>5.7067212558112458E-2</v>
      </c>
    </row>
    <row r="10950" spans="1:11" x14ac:dyDescent="0.35">
      <c r="A10950">
        <v>10947</v>
      </c>
      <c r="B10950" t="str">
        <f t="shared" si="171"/>
        <v>29-70</v>
      </c>
      <c r="C10950">
        <v>-70.114859365108003</v>
      </c>
      <c r="D10950">
        <v>28.566971149497999</v>
      </c>
      <c r="E10950">
        <f>ASIN(SQRT((SIN(RADIANS(PARAMETERS!$D$8-D10950)/2)*SIN(RADIANS(PARAMETERS!$D$8-D10950)/2))+(COS(RADIANS(D10950))*COS(RADIANS(PARAMETERS!$D$8))*SIN(RADIANS(PARAMETERS!$D$9-C10950)/2)*SIN(RADIANS(PARAMETERS!$D$9-C10950)/2))))*2*3958.756</f>
        <v>1091.1323691980701</v>
      </c>
      <c r="F10950">
        <v>186.15406799316</v>
      </c>
      <c r="G10950">
        <v>214.62644958496</v>
      </c>
      <c r="H10950">
        <v>259.05651855469</v>
      </c>
      <c r="I10950">
        <v>298.68139648438</v>
      </c>
      <c r="J10950">
        <v>344.36822509766</v>
      </c>
      <c r="K10950" s="6">
        <f>IFERROR(EXP(TREND(LN($F$1:$J$1),LN(F10950:J10950),LN(Calculations!$B$3))),0)</f>
        <v>5.7245401139964458E-2</v>
      </c>
    </row>
    <row r="10951" spans="1:11" x14ac:dyDescent="0.35">
      <c r="A10951">
        <v>10948</v>
      </c>
      <c r="B10951" t="str">
        <f t="shared" si="171"/>
        <v>29-70.5</v>
      </c>
      <c r="C10951">
        <v>-70.386180700009007</v>
      </c>
      <c r="D10951">
        <v>28.566971149497999</v>
      </c>
      <c r="E10951">
        <f>ASIN(SQRT((SIN(RADIANS(PARAMETERS!$D$8-D10951)/2)*SIN(RADIANS(PARAMETERS!$D$8-D10951)/2))+(COS(RADIANS(D10951))*COS(RADIANS(PARAMETERS!$D$8))*SIN(RADIANS(PARAMETERS!$D$9-C10951)/2)*SIN(RADIANS(PARAMETERS!$D$9-C10951)/2))))*2*3958.756</f>
        <v>1100.8267384314013</v>
      </c>
      <c r="F10951">
        <v>186.28816223145</v>
      </c>
      <c r="G10951">
        <v>214.79536437988</v>
      </c>
      <c r="H10951">
        <v>259.283203125</v>
      </c>
      <c r="I10951">
        <v>298.96258544922</v>
      </c>
      <c r="J10951">
        <v>344.71527099609</v>
      </c>
      <c r="K10951" s="6">
        <f>IFERROR(EXP(TREND(LN($F$1:$J$1),LN(F10951:J10951),LN(Calculations!$B$3))),0)</f>
        <v>5.7418258354861078E-2</v>
      </c>
    </row>
    <row r="10952" spans="1:11" x14ac:dyDescent="0.35">
      <c r="A10952">
        <v>10949</v>
      </c>
      <c r="B10952" t="str">
        <f t="shared" si="171"/>
        <v>29-70.5</v>
      </c>
      <c r="C10952">
        <v>-70.657502034909996</v>
      </c>
      <c r="D10952">
        <v>28.566971149497999</v>
      </c>
      <c r="E10952">
        <f>ASIN(SQRT((SIN(RADIANS(PARAMETERS!$D$8-D10952)/2)*SIN(RADIANS(PARAMETERS!$D$8-D10952)/2))+(COS(RADIANS(D10952))*COS(RADIANS(PARAMETERS!$D$8))*SIN(RADIANS(PARAMETERS!$D$9-C10952)/2)*SIN(RADIANS(PARAMETERS!$D$9-C10952)/2))))*2*3958.756</f>
        <v>1110.7061871275648</v>
      </c>
      <c r="F10952">
        <v>186.32286071777</v>
      </c>
      <c r="G10952">
        <v>214.81875610352</v>
      </c>
      <c r="H10952">
        <v>259.2848815918</v>
      </c>
      <c r="I10952">
        <v>298.94137573242</v>
      </c>
      <c r="J10952">
        <v>344.66409301758</v>
      </c>
      <c r="K10952" s="6">
        <f>IFERROR(EXP(TREND(LN($F$1:$J$1),LN(F10952:J10952),LN(Calculations!$B$3))),0)</f>
        <v>5.7503372511385265E-2</v>
      </c>
    </row>
    <row r="10953" spans="1:11" x14ac:dyDescent="0.35">
      <c r="A10953">
        <v>10950</v>
      </c>
      <c r="B10953" t="str">
        <f t="shared" si="171"/>
        <v>29-71</v>
      </c>
      <c r="C10953">
        <v>-70.928823369810999</v>
      </c>
      <c r="D10953">
        <v>28.566971149497999</v>
      </c>
      <c r="E10953">
        <f>ASIN(SQRT((SIN(RADIANS(PARAMETERS!$D$8-D10953)/2)*SIN(RADIANS(PARAMETERS!$D$8-D10953)/2))+(COS(RADIANS(D10953))*COS(RADIANS(PARAMETERS!$D$8))*SIN(RADIANS(PARAMETERS!$D$9-C10953)/2)*SIN(RADIANS(PARAMETERS!$D$9-C10953)/2))))*2*3958.756</f>
        <v>1120.7657892894642</v>
      </c>
      <c r="F10953">
        <v>186.3509979248</v>
      </c>
      <c r="G10953">
        <v>214.82957458496</v>
      </c>
      <c r="H10953">
        <v>259.26348876953</v>
      </c>
      <c r="I10953">
        <v>298.88665771484</v>
      </c>
      <c r="J10953">
        <v>344.56646728516</v>
      </c>
      <c r="K10953" s="6">
        <f>IFERROR(EXP(TREND(LN($F$1:$J$1),LN(F10953:J10953),LN(Calculations!$B$3))),0)</f>
        <v>5.7588642107483115E-2</v>
      </c>
    </row>
    <row r="10954" spans="1:11" x14ac:dyDescent="0.35">
      <c r="A10954">
        <v>10951</v>
      </c>
      <c r="B10954" t="str">
        <f t="shared" si="171"/>
        <v>29-71</v>
      </c>
      <c r="C10954">
        <v>-71.200144704712002</v>
      </c>
      <c r="D10954">
        <v>28.566971149497999</v>
      </c>
      <c r="E10954">
        <f>ASIN(SQRT((SIN(RADIANS(PARAMETERS!$D$8-D10954)/2)*SIN(RADIANS(PARAMETERS!$D$8-D10954)/2))+(COS(RADIANS(D10954))*COS(RADIANS(PARAMETERS!$D$8))*SIN(RADIANS(PARAMETERS!$D$9-C10954)/2)*SIN(RADIANS(PARAMETERS!$D$9-C10954)/2))))*2*3958.756</f>
        <v>1131.0007056145757</v>
      </c>
      <c r="F10954">
        <v>186.38356018066</v>
      </c>
      <c r="G10954">
        <v>214.84246826172</v>
      </c>
      <c r="H10954">
        <v>259.23977661133</v>
      </c>
      <c r="I10954">
        <v>298.82516479492</v>
      </c>
      <c r="J10954">
        <v>344.45614624023</v>
      </c>
      <c r="K10954" s="6">
        <f>IFERROR(EXP(TREND(LN($F$1:$J$1),LN(F10954:J10954),LN(Calculations!$B$3))),0)</f>
        <v>5.768684893141586E-2</v>
      </c>
    </row>
    <row r="10955" spans="1:11" x14ac:dyDescent="0.35">
      <c r="A10955">
        <v>10952</v>
      </c>
      <c r="B10955" t="str">
        <f t="shared" si="171"/>
        <v>29-71.5</v>
      </c>
      <c r="C10955">
        <v>-71.471466039613006</v>
      </c>
      <c r="D10955">
        <v>28.566971149497999</v>
      </c>
      <c r="E10955">
        <f>ASIN(SQRT((SIN(RADIANS(PARAMETERS!$D$8-D10955)/2)*SIN(RADIANS(PARAMETERS!$D$8-D10955)/2))+(COS(RADIANS(D10955))*COS(RADIANS(PARAMETERS!$D$8))*SIN(RADIANS(PARAMETERS!$D$9-C10955)/2)*SIN(RADIANS(PARAMETERS!$D$9-C10955)/2))))*2*3958.756</f>
        <v>1141.4061872102016</v>
      </c>
      <c r="F10955">
        <v>186.35292053223</v>
      </c>
      <c r="G10955">
        <v>214.76284790039</v>
      </c>
      <c r="H10955">
        <v>259.07315063477</v>
      </c>
      <c r="I10955">
        <v>298.57168579102</v>
      </c>
      <c r="J10955">
        <v>344.09332275391</v>
      </c>
      <c r="K10955" s="6">
        <f>IFERROR(EXP(TREND(LN($F$1:$J$1),LN(F10955:J10955),LN(Calculations!$B$3))),0)</f>
        <v>5.7729083830397016E-2</v>
      </c>
    </row>
    <row r="10956" spans="1:11" x14ac:dyDescent="0.35">
      <c r="A10956">
        <v>10953</v>
      </c>
      <c r="B10956" t="str">
        <f t="shared" si="171"/>
        <v>29-71.5</v>
      </c>
      <c r="C10956">
        <v>-71.742787374513995</v>
      </c>
      <c r="D10956">
        <v>28.566971149497999</v>
      </c>
      <c r="E10956">
        <f>ASIN(SQRT((SIN(RADIANS(PARAMETERS!$D$8-D10956)/2)*SIN(RADIANS(PARAMETERS!$D$8-D10956)/2))+(COS(RADIANS(D10956))*COS(RADIANS(PARAMETERS!$D$8))*SIN(RADIANS(PARAMETERS!$D$9-C10956)/2)*SIN(RADIANS(PARAMETERS!$D$9-C10956)/2))))*2*3958.756</f>
        <v>1151.9775787064939</v>
      </c>
      <c r="F10956">
        <v>186.33796691895</v>
      </c>
      <c r="G10956">
        <v>214.70491027832</v>
      </c>
      <c r="H10956">
        <v>258.9384765625</v>
      </c>
      <c r="I10956">
        <v>298.36010742188</v>
      </c>
      <c r="J10956">
        <v>343.78463745117</v>
      </c>
      <c r="K10956" s="6">
        <f>IFERROR(EXP(TREND(LN($F$1:$J$1),LN(F10956:J10956),LN(Calculations!$B$3))),0)</f>
        <v>5.7788026967272699E-2</v>
      </c>
    </row>
    <row r="10957" spans="1:11" x14ac:dyDescent="0.35">
      <c r="A10957">
        <v>10954</v>
      </c>
      <c r="B10957" t="str">
        <f t="shared" si="171"/>
        <v>29-72</v>
      </c>
      <c r="C10957">
        <v>-72.014108709414998</v>
      </c>
      <c r="D10957">
        <v>28.566971149497999</v>
      </c>
      <c r="E10957">
        <f>ASIN(SQRT((SIN(RADIANS(PARAMETERS!$D$8-D10957)/2)*SIN(RADIANS(PARAMETERS!$D$8-D10957)/2))+(COS(RADIANS(D10957))*COS(RADIANS(PARAMETERS!$D$8))*SIN(RADIANS(PARAMETERS!$D$9-C10957)/2)*SIN(RADIANS(PARAMETERS!$D$9-C10957)/2))))*2*3958.756</f>
        <v>1162.7103208077365</v>
      </c>
      <c r="F10957">
        <v>186.33485412598</v>
      </c>
      <c r="G10957">
        <v>214.66194152832</v>
      </c>
      <c r="H10957">
        <v>258.8239440918</v>
      </c>
      <c r="I10957">
        <v>298.17361450195</v>
      </c>
      <c r="J10957">
        <v>343.50695800781</v>
      </c>
      <c r="K10957" s="6">
        <f>IFERROR(EXP(TREND(LN($F$1:$J$1),LN(F10957:J10957),LN(Calculations!$B$3))),0)</f>
        <v>5.786260583210158E-2</v>
      </c>
    </row>
    <row r="10958" spans="1:11" x14ac:dyDescent="0.35">
      <c r="A10958">
        <v>10955</v>
      </c>
      <c r="B10958" t="str">
        <f t="shared" si="171"/>
        <v>29-72.5</v>
      </c>
      <c r="C10958">
        <v>-72.285430044316001</v>
      </c>
      <c r="D10958">
        <v>28.566971149497999</v>
      </c>
      <c r="E10958">
        <f>ASIN(SQRT((SIN(RADIANS(PARAMETERS!$D$8-D10958)/2)*SIN(RADIANS(PARAMETERS!$D$8-D10958)/2))+(COS(RADIANS(D10958))*COS(RADIANS(PARAMETERS!$D$8))*SIN(RADIANS(PARAMETERS!$D$9-C10958)/2)*SIN(RADIANS(PARAMETERS!$D$9-C10958)/2))))*2*3958.756</f>
        <v>1173.5999523221874</v>
      </c>
      <c r="F10958">
        <v>186.26031494141</v>
      </c>
      <c r="G10958">
        <v>214.51560974121</v>
      </c>
      <c r="H10958">
        <v>258.55130004883</v>
      </c>
      <c r="I10958">
        <v>297.77575683594</v>
      </c>
      <c r="J10958">
        <v>342.95230102539</v>
      </c>
      <c r="K10958" s="6">
        <f>IFERROR(EXP(TREND(LN($F$1:$J$1),LN(F10958:J10958),LN(Calculations!$B$3))),0)</f>
        <v>5.7871345439681005E-2</v>
      </c>
    </row>
    <row r="10959" spans="1:11" x14ac:dyDescent="0.35">
      <c r="A10959">
        <v>10956</v>
      </c>
      <c r="B10959" t="str">
        <f t="shared" si="171"/>
        <v>29-72.5</v>
      </c>
      <c r="C10959">
        <v>-72.556751379217005</v>
      </c>
      <c r="D10959">
        <v>28.566971149497999</v>
      </c>
      <c r="E10959">
        <f>ASIN(SQRT((SIN(RADIANS(PARAMETERS!$D$8-D10959)/2)*SIN(RADIANS(PARAMETERS!$D$8-D10959)/2))+(COS(RADIANS(D10959))*COS(RADIANS(PARAMETERS!$D$8))*SIN(RADIANS(PARAMETERS!$D$9-C10959)/2)*SIN(RADIANS(PARAMETERS!$D$9-C10959)/2))))*2*3958.756</f>
        <v>1184.6421117102243</v>
      </c>
      <c r="F10959">
        <v>186.2138671875</v>
      </c>
      <c r="G10959">
        <v>214.4033203125</v>
      </c>
      <c r="H10959">
        <v>258.32241821289</v>
      </c>
      <c r="I10959">
        <v>297.43072509766</v>
      </c>
      <c r="J10959">
        <v>342.46127319336</v>
      </c>
      <c r="K10959" s="6">
        <f>IFERROR(EXP(TREND(LN($F$1:$J$1),LN(F10959:J10959),LN(Calculations!$B$3))),0)</f>
        <v>5.7919761195217703E-2</v>
      </c>
    </row>
    <row r="10960" spans="1:11" x14ac:dyDescent="0.35">
      <c r="A10960">
        <v>10957</v>
      </c>
      <c r="B10960" t="str">
        <f t="shared" si="171"/>
        <v>29-73</v>
      </c>
      <c r="C10960">
        <v>-72.828072714117994</v>
      </c>
      <c r="D10960">
        <v>28.566971149497999</v>
      </c>
      <c r="E10960">
        <f>ASIN(SQRT((SIN(RADIANS(PARAMETERS!$D$8-D10960)/2)*SIN(RADIANS(PARAMETERS!$D$8-D10960)/2))+(COS(RADIANS(D10960))*COS(RADIANS(PARAMETERS!$D$8))*SIN(RADIANS(PARAMETERS!$D$9-C10960)/2)*SIN(RADIANS(PARAMETERS!$D$9-C10960)/2))))*2*3958.756</f>
        <v>1195.8325381895979</v>
      </c>
      <c r="F10960">
        <v>186.18063354492</v>
      </c>
      <c r="G10960">
        <v>214.3046875</v>
      </c>
      <c r="H10960">
        <v>258.10745239258</v>
      </c>
      <c r="I10960">
        <v>297.09957885742</v>
      </c>
      <c r="J10960">
        <v>341.98364257813</v>
      </c>
      <c r="K10960" s="6">
        <f>IFERROR(EXP(TREND(LN($F$1:$J$1),LN(F10960:J10960),LN(Calculations!$B$3))),0)</f>
        <v>5.7992148815609885E-2</v>
      </c>
    </row>
    <row r="10961" spans="1:11" x14ac:dyDescent="0.35">
      <c r="A10961">
        <v>10958</v>
      </c>
      <c r="B10961" t="str">
        <f t="shared" si="171"/>
        <v>29-73</v>
      </c>
      <c r="C10961">
        <v>-73.099394049018997</v>
      </c>
      <c r="D10961">
        <v>28.566971149497999</v>
      </c>
      <c r="E10961">
        <f>ASIN(SQRT((SIN(RADIANS(PARAMETERS!$D$8-D10961)/2)*SIN(RADIANS(PARAMETERS!$D$8-D10961)/2))+(COS(RADIANS(D10961))*COS(RADIANS(PARAMETERS!$D$8))*SIN(RADIANS(PARAMETERS!$D$9-C10961)/2)*SIN(RADIANS(PARAMETERS!$D$9-C10961)/2))))*2*3958.756</f>
        <v>1207.1670724354449</v>
      </c>
      <c r="F10961">
        <v>186.08851623535</v>
      </c>
      <c r="G10961">
        <v>214.12078857422</v>
      </c>
      <c r="H10961">
        <v>257.76193237305</v>
      </c>
      <c r="I10961">
        <v>296.59375</v>
      </c>
      <c r="J10961">
        <v>341.27694702148</v>
      </c>
      <c r="K10961" s="6">
        <f>IFERROR(EXP(TREND(LN($F$1:$J$1),LN(F10961:J10961),LN(Calculations!$B$3))),0)</f>
        <v>5.801068530289781E-2</v>
      </c>
    </row>
    <row r="10962" spans="1:11" x14ac:dyDescent="0.35">
      <c r="A10962">
        <v>10959</v>
      </c>
      <c r="B10962" t="str">
        <f t="shared" si="171"/>
        <v>29-73.5</v>
      </c>
      <c r="C10962">
        <v>-73.37071538392</v>
      </c>
      <c r="D10962">
        <v>28.566971149497999</v>
      </c>
      <c r="E10962">
        <f>ASIN(SQRT((SIN(RADIANS(PARAMETERS!$D$8-D10962)/2)*SIN(RADIANS(PARAMETERS!$D$8-D10962)/2))+(COS(RADIANS(D10962))*COS(RADIANS(PARAMETERS!$D$8))*SIN(RADIANS(PARAMETERS!$D$9-C10962)/2)*SIN(RADIANS(PARAMETERS!$D$9-C10962)/2))))*2*3958.756</f>
        <v>1218.6416569112841</v>
      </c>
      <c r="F10962">
        <v>186.04899597168</v>
      </c>
      <c r="G10962">
        <v>214.01232910156</v>
      </c>
      <c r="H10962">
        <v>257.53106689453</v>
      </c>
      <c r="I10962">
        <v>296.24078369141</v>
      </c>
      <c r="J10962">
        <v>340.77026367188</v>
      </c>
      <c r="K10962" s="6">
        <f>IFERROR(EXP(TREND(LN($F$1:$J$1),LN(F10962:J10962),LN(Calculations!$B$3))),0)</f>
        <v>5.8079780378829764E-2</v>
      </c>
    </row>
    <row r="10963" spans="1:11" x14ac:dyDescent="0.35">
      <c r="A10963">
        <v>10960</v>
      </c>
      <c r="B10963" t="str">
        <f t="shared" si="171"/>
        <v>29-73.5</v>
      </c>
      <c r="C10963">
        <v>-73.642036718821004</v>
      </c>
      <c r="D10963">
        <v>28.566971149497999</v>
      </c>
      <c r="E10963">
        <f>ASIN(SQRT((SIN(RADIANS(PARAMETERS!$D$8-D10963)/2)*SIN(RADIANS(PARAMETERS!$D$8-D10963)/2))+(COS(RADIANS(D10963))*COS(RADIANS(PARAMETERS!$D$8))*SIN(RADIANS(PARAMETERS!$D$9-C10963)/2)*SIN(RADIANS(PARAMETERS!$D$9-C10963)/2))))*2*3958.756</f>
        <v>1230.2523358656927</v>
      </c>
      <c r="F10963">
        <v>186.02821350098</v>
      </c>
      <c r="G10963">
        <v>213.93486022949</v>
      </c>
      <c r="H10963">
        <v>257.35256958008</v>
      </c>
      <c r="I10963">
        <v>295.96115112305</v>
      </c>
      <c r="J10963">
        <v>340.36303710938</v>
      </c>
      <c r="K10963" s="6">
        <f>IFERROR(EXP(TREND(LN($F$1:$J$1),LN(F10963:J10963),LN(Calculations!$B$3))),0)</f>
        <v>5.8158856248357892E-2</v>
      </c>
    </row>
    <row r="10964" spans="1:11" x14ac:dyDescent="0.35">
      <c r="A10964">
        <v>10961</v>
      </c>
      <c r="B10964" t="str">
        <f t="shared" si="171"/>
        <v>29-74</v>
      </c>
      <c r="C10964">
        <v>-73.913358053722007</v>
      </c>
      <c r="D10964">
        <v>28.566971149497999</v>
      </c>
      <c r="E10964">
        <f>ASIN(SQRT((SIN(RADIANS(PARAMETERS!$D$8-D10964)/2)*SIN(RADIANS(PARAMETERS!$D$8-D10964)/2))+(COS(RADIANS(D10964))*COS(RADIANS(PARAMETERS!$D$8))*SIN(RADIANS(PARAMETERS!$D$9-C10964)/2)*SIN(RADIANS(PARAMETERS!$D$9-C10964)/2))))*2*3958.756</f>
        <v>1241.995255027635</v>
      </c>
      <c r="F10964">
        <v>185.94187927246</v>
      </c>
      <c r="G10964">
        <v>213.77197265625</v>
      </c>
      <c r="H10964">
        <v>257.05529785156</v>
      </c>
      <c r="I10964">
        <v>295.53100585938</v>
      </c>
      <c r="J10964">
        <v>339.76669311523</v>
      </c>
      <c r="K10964" s="6">
        <f>IFERROR(EXP(TREND(LN($F$1:$J$1),LN(F10964:J10964),LN(Calculations!$B$3))),0)</f>
        <v>5.8157642535808289E-2</v>
      </c>
    </row>
    <row r="10965" spans="1:11" x14ac:dyDescent="0.35">
      <c r="A10965">
        <v>10962</v>
      </c>
      <c r="B10965" t="str">
        <f t="shared" si="171"/>
        <v>29-74</v>
      </c>
      <c r="C10965">
        <v>-74.184679388622996</v>
      </c>
      <c r="D10965">
        <v>28.566971149497999</v>
      </c>
      <c r="E10965">
        <f>ASIN(SQRT((SIN(RADIANS(PARAMETERS!$D$8-D10965)/2)*SIN(RADIANS(PARAMETERS!$D$8-D10965)/2))+(COS(RADIANS(D10965))*COS(RADIANS(PARAMETERS!$D$8))*SIN(RADIANS(PARAMETERS!$D$9-C10965)/2)*SIN(RADIANS(PARAMETERS!$D$9-C10965)/2))))*2*3958.756</f>
        <v>1253.8666610316661</v>
      </c>
      <c r="F10965">
        <v>185.88375854492</v>
      </c>
      <c r="G10965">
        <v>213.66261291504</v>
      </c>
      <c r="H10965">
        <v>256.85614013672</v>
      </c>
      <c r="I10965">
        <v>295.24313354492</v>
      </c>
      <c r="J10965">
        <v>339.36795043945</v>
      </c>
      <c r="K10965" s="6">
        <f>IFERROR(EXP(TREND(LN($F$1:$J$1),LN(F10965:J10965),LN(Calculations!$B$3))),0)</f>
        <v>5.8156073935102699E-2</v>
      </c>
    </row>
    <row r="10966" spans="1:11" x14ac:dyDescent="0.35">
      <c r="A10966">
        <v>10963</v>
      </c>
      <c r="B10966" t="str">
        <f t="shared" si="171"/>
        <v>29-74.5</v>
      </c>
      <c r="C10966">
        <v>-74.456000723523999</v>
      </c>
      <c r="D10966">
        <v>28.566971149497999</v>
      </c>
      <c r="E10966">
        <f>ASIN(SQRT((SIN(RADIANS(PARAMETERS!$D$8-D10966)/2)*SIN(RADIANS(PARAMETERS!$D$8-D10966)/2))+(COS(RADIANS(D10966))*COS(RADIANS(PARAMETERS!$D$8))*SIN(RADIANS(PARAMETERS!$D$9-C10966)/2)*SIN(RADIANS(PARAMETERS!$D$9-C10966)/2))))*2*3958.756</f>
        <v>1265.8629006024153</v>
      </c>
      <c r="F10966">
        <v>185.81727600098</v>
      </c>
      <c r="G10966">
        <v>213.55630493164</v>
      </c>
      <c r="H10966">
        <v>256.68081665039</v>
      </c>
      <c r="I10966">
        <v>295.00024414063</v>
      </c>
      <c r="J10966">
        <v>339.04119873047</v>
      </c>
      <c r="K10966" s="6">
        <f>IFERROR(EXP(TREND(LN($F$1:$J$1),LN(F10966:J10966),LN(Calculations!$B$3))),0)</f>
        <v>5.8114994399311747E-2</v>
      </c>
    </row>
    <row r="10967" spans="1:11" x14ac:dyDescent="0.35">
      <c r="A10967">
        <v>10964</v>
      </c>
      <c r="B10967" t="str">
        <f t="shared" si="171"/>
        <v>29-74.5</v>
      </c>
      <c r="C10967">
        <v>-74.727322058425003</v>
      </c>
      <c r="D10967">
        <v>28.566971149497999</v>
      </c>
      <c r="E10967">
        <f>ASIN(SQRT((SIN(RADIANS(PARAMETERS!$D$8-D10967)/2)*SIN(RADIANS(PARAMETERS!$D$8-D10967)/2))+(COS(RADIANS(D10967))*COS(RADIANS(PARAMETERS!$D$8))*SIN(RADIANS(PARAMETERS!$D$9-C10967)/2)*SIN(RADIANS(PARAMETERS!$D$9-C10967)/2))))*2*3958.756</f>
        <v>1277.9804195258839</v>
      </c>
      <c r="F10967">
        <v>185.68034362793</v>
      </c>
      <c r="G10967">
        <v>213.36694335938</v>
      </c>
      <c r="H10967">
        <v>256.40231323242</v>
      </c>
      <c r="I10967">
        <v>294.63589477539</v>
      </c>
      <c r="J10967">
        <v>338.57153320313</v>
      </c>
      <c r="K10967" s="6">
        <f>IFERROR(EXP(TREND(LN($F$1:$J$1),LN(F10967:J10967),LN(Calculations!$B$3))),0)</f>
        <v>5.7968553494895492E-2</v>
      </c>
    </row>
    <row r="10968" spans="1:11" x14ac:dyDescent="0.35">
      <c r="A10968">
        <v>10965</v>
      </c>
      <c r="B10968" t="str">
        <f t="shared" si="171"/>
        <v>29-75</v>
      </c>
      <c r="C10968">
        <v>-74.998643393324997</v>
      </c>
      <c r="D10968">
        <v>28.566971149497999</v>
      </c>
      <c r="E10968">
        <f>ASIN(SQRT((SIN(RADIANS(PARAMETERS!$D$8-D10968)/2)*SIN(RADIANS(PARAMETERS!$D$8-D10968)/2))+(COS(RADIANS(D10968))*COS(RADIANS(PARAMETERS!$D$8))*SIN(RADIANS(PARAMETERS!$D$9-C10968)/2)*SIN(RADIANS(PARAMETERS!$D$9-C10968)/2))))*2*3958.756</f>
        <v>1290.215761433243</v>
      </c>
      <c r="F10968">
        <v>185.53741455078</v>
      </c>
      <c r="G10968">
        <v>213.18435668945</v>
      </c>
      <c r="H10968">
        <v>256.15371704102</v>
      </c>
      <c r="I10968">
        <v>294.32482910156</v>
      </c>
      <c r="J10968">
        <v>338.18487548828</v>
      </c>
      <c r="K10968" s="6">
        <f>IFERROR(EXP(TREND(LN($F$1:$J$1),LN(F10968:J10968),LN(Calculations!$B$3))),0)</f>
        <v>5.7784414711563425E-2</v>
      </c>
    </row>
    <row r="10969" spans="1:11" x14ac:dyDescent="0.35">
      <c r="A10969">
        <v>10966</v>
      </c>
      <c r="B10969" t="str">
        <f t="shared" si="171"/>
        <v>29-75.5</v>
      </c>
      <c r="C10969">
        <v>-75.269964728226</v>
      </c>
      <c r="D10969">
        <v>28.566971149497999</v>
      </c>
      <c r="E10969">
        <f>ASIN(SQRT((SIN(RADIANS(PARAMETERS!$D$8-D10969)/2)*SIN(RADIANS(PARAMETERS!$D$8-D10969)/2))+(COS(RADIANS(D10969))*COS(RADIANS(PARAMETERS!$D$8))*SIN(RADIANS(PARAMETERS!$D$9-C10969)/2)*SIN(RADIANS(PARAMETERS!$D$9-C10969)/2))))*2*3958.756</f>
        <v>1302.5655664212918</v>
      </c>
      <c r="F10969">
        <v>185.34880065918</v>
      </c>
      <c r="G10969">
        <v>212.95422363281</v>
      </c>
      <c r="H10969">
        <v>255.85585021973</v>
      </c>
      <c r="I10969">
        <v>293.96398925781</v>
      </c>
      <c r="J10969">
        <v>337.74884033203</v>
      </c>
      <c r="K10969" s="6">
        <f>IFERROR(EXP(TREND(LN($F$1:$J$1),LN(F10969:J10969),LN(Calculations!$B$3))),0)</f>
        <v>5.751954495711839E-2</v>
      </c>
    </row>
    <row r="10970" spans="1:11" x14ac:dyDescent="0.35">
      <c r="A10970">
        <v>10967</v>
      </c>
      <c r="B10970" t="str">
        <f t="shared" si="171"/>
        <v>29-75.5</v>
      </c>
      <c r="C10970">
        <v>-75.541286063127004</v>
      </c>
      <c r="D10970">
        <v>28.566971149497999</v>
      </c>
      <c r="E10970">
        <f>ASIN(SQRT((SIN(RADIANS(PARAMETERS!$D$8-D10970)/2)*SIN(RADIANS(PARAMETERS!$D$8-D10970)/2))+(COS(RADIANS(D10970))*COS(RADIANS(PARAMETERS!$D$8))*SIN(RADIANS(PARAMETERS!$D$9-C10970)/2)*SIN(RADIANS(PARAMETERS!$D$9-C10970)/2))))*2*3958.756</f>
        <v>1315.0265695310113</v>
      </c>
      <c r="F10970">
        <v>185.06356811523</v>
      </c>
      <c r="G10970">
        <v>212.60820007324</v>
      </c>
      <c r="H10970">
        <v>255.41096496582</v>
      </c>
      <c r="I10970">
        <v>293.4274597168</v>
      </c>
      <c r="J10970">
        <v>337.10317993164</v>
      </c>
      <c r="K10970" s="6">
        <f>IFERROR(EXP(TREND(LN($F$1:$J$1),LN(F10970:J10970),LN(Calculations!$B$3))),0)</f>
        <v>5.7116329260073817E-2</v>
      </c>
    </row>
    <row r="10971" spans="1:11" x14ac:dyDescent="0.35">
      <c r="A10971">
        <v>10968</v>
      </c>
      <c r="B10971" t="str">
        <f t="shared" si="171"/>
        <v>29-76</v>
      </c>
      <c r="C10971">
        <v>-75.812607398028007</v>
      </c>
      <c r="D10971">
        <v>28.566971149497999</v>
      </c>
      <c r="E10971">
        <f>ASIN(SQRT((SIN(RADIANS(PARAMETERS!$D$8-D10971)/2)*SIN(RADIANS(PARAMETERS!$D$8-D10971)/2))+(COS(RADIANS(D10971))*COS(RADIANS(PARAMETERS!$D$8))*SIN(RADIANS(PARAMETERS!$D$9-C10971)/2)*SIN(RADIANS(PARAMETERS!$D$9-C10971)/2))))*2*3958.756</f>
        <v>1327.5955991055205</v>
      </c>
      <c r="F10971">
        <v>184.76010131836</v>
      </c>
      <c r="G10971">
        <v>212.25773620605</v>
      </c>
      <c r="H10971">
        <v>254.98704528809</v>
      </c>
      <c r="I10971">
        <v>292.93783569336</v>
      </c>
      <c r="J10971">
        <v>336.53771972656</v>
      </c>
      <c r="K10971" s="6">
        <f>IFERROR(EXP(TREND(LN($F$1:$J$1),LN(F10971:J10971),LN(Calculations!$B$3))),0)</f>
        <v>5.6653717412049449E-2</v>
      </c>
    </row>
    <row r="10972" spans="1:11" x14ac:dyDescent="0.35">
      <c r="A10972">
        <v>10969</v>
      </c>
      <c r="B10972" t="str">
        <f t="shared" si="171"/>
        <v>29-76</v>
      </c>
      <c r="C10972">
        <v>-76.083928732928996</v>
      </c>
      <c r="D10972">
        <v>28.566971149497999</v>
      </c>
      <c r="E10972">
        <f>ASIN(SQRT((SIN(RADIANS(PARAMETERS!$D$8-D10972)/2)*SIN(RADIANS(PARAMETERS!$D$8-D10972)/2))+(COS(RADIANS(D10972))*COS(RADIANS(PARAMETERS!$D$8))*SIN(RADIANS(PARAMETERS!$D$9-C10972)/2)*SIN(RADIANS(PARAMETERS!$D$9-C10972)/2))))*2*3958.756</f>
        <v>1340.2695750454875</v>
      </c>
      <c r="F10972">
        <v>184.40180969238</v>
      </c>
      <c r="G10972">
        <v>211.85269165039</v>
      </c>
      <c r="H10972">
        <v>254.51084899902</v>
      </c>
      <c r="I10972">
        <v>292.39978027344</v>
      </c>
      <c r="J10972">
        <v>335.92987060547</v>
      </c>
      <c r="K10972" s="6">
        <f>IFERROR(EXP(TREND(LN($F$1:$J$1),LN(F10972:J10972),LN(Calculations!$B$3))),0)</f>
        <v>5.6094149888737968E-2</v>
      </c>
    </row>
    <row r="10973" spans="1:11" x14ac:dyDescent="0.35">
      <c r="A10973">
        <v>10970</v>
      </c>
      <c r="B10973" t="str">
        <f t="shared" si="171"/>
        <v>29-76.5</v>
      </c>
      <c r="C10973">
        <v>-76.355250067829999</v>
      </c>
      <c r="D10973">
        <v>28.566971149497999</v>
      </c>
      <c r="E10973">
        <f>ASIN(SQRT((SIN(RADIANS(PARAMETERS!$D$8-D10973)/2)*SIN(RADIANS(PARAMETERS!$D$8-D10973)/2))+(COS(RADIANS(D10973))*COS(RADIANS(PARAMETERS!$D$8))*SIN(RADIANS(PARAMETERS!$D$9-C10973)/2)*SIN(RADIANS(PARAMETERS!$D$9-C10973)/2))))*2*3958.756</f>
        <v>1353.0455069794191</v>
      </c>
      <c r="F10973">
        <v>183.95510864258</v>
      </c>
      <c r="G10973">
        <v>211.34684753418</v>
      </c>
      <c r="H10973">
        <v>253.91477966309</v>
      </c>
      <c r="I10973">
        <v>291.72503662109</v>
      </c>
      <c r="J10973">
        <v>335.16619873047</v>
      </c>
      <c r="K10973" s="6">
        <f>IFERROR(EXP(TREND(LN($F$1:$J$1),LN(F10973:J10973),LN(Calculations!$B$3))),0)</f>
        <v>5.5404695299648886E-2</v>
      </c>
    </row>
    <row r="10974" spans="1:11" x14ac:dyDescent="0.35">
      <c r="A10974">
        <v>10971</v>
      </c>
      <c r="B10974" t="str">
        <f t="shared" si="171"/>
        <v>29-76.5</v>
      </c>
      <c r="C10974">
        <v>-76.626571402731003</v>
      </c>
      <c r="D10974">
        <v>28.566971149497999</v>
      </c>
      <c r="E10974">
        <f>ASIN(SQRT((SIN(RADIANS(PARAMETERS!$D$8-D10974)/2)*SIN(RADIANS(PARAMETERS!$D$8-D10974)/2))+(COS(RADIANS(D10974))*COS(RADIANS(PARAMETERS!$D$8))*SIN(RADIANS(PARAMETERS!$D$9-C10974)/2)*SIN(RADIANS(PARAMETERS!$D$9-C10974)/2))))*2*3958.756</f>
        <v>1365.9204923644122</v>
      </c>
      <c r="F10974">
        <v>183.48783874512</v>
      </c>
      <c r="G10974">
        <v>210.83467102051</v>
      </c>
      <c r="H10974">
        <v>253.3385925293</v>
      </c>
      <c r="I10974">
        <v>291.09704589844</v>
      </c>
      <c r="J10974">
        <v>334.48370361328</v>
      </c>
      <c r="K10974" s="6">
        <f>IFERROR(EXP(TREND(LN($F$1:$J$1),LN(F10974:J10974),LN(Calculations!$B$3))),0)</f>
        <v>5.4659253724287697E-2</v>
      </c>
    </row>
    <row r="10975" spans="1:11" x14ac:dyDescent="0.35">
      <c r="A10975">
        <v>10972</v>
      </c>
      <c r="B10975" t="str">
        <f t="shared" si="171"/>
        <v>29-77</v>
      </c>
      <c r="C10975">
        <v>-76.897892737632006</v>
      </c>
      <c r="D10975">
        <v>28.566971149497999</v>
      </c>
      <c r="E10975">
        <f>ASIN(SQRT((SIN(RADIANS(PARAMETERS!$D$8-D10975)/2)*SIN(RADIANS(PARAMETERS!$D$8-D10975)/2))+(COS(RADIANS(D10975))*COS(RADIANS(PARAMETERS!$D$8))*SIN(RADIANS(PARAMETERS!$D$9-C10975)/2)*SIN(RADIANS(PARAMETERS!$D$9-C10975)/2))))*2*3958.756</f>
        <v>1378.8917145315779</v>
      </c>
      <c r="F10975">
        <v>182.96128845215</v>
      </c>
      <c r="G10975">
        <v>210.25721740723</v>
      </c>
      <c r="H10975">
        <v>252.68849182129</v>
      </c>
      <c r="I10975">
        <v>290.38809204102</v>
      </c>
      <c r="J10975">
        <v>333.71273803711</v>
      </c>
      <c r="K10975" s="6">
        <f>IFERROR(EXP(TREND(LN($F$1:$J$1),LN(F10975:J10975),LN(Calculations!$B$3))),0)</f>
        <v>5.3830878215222554E-2</v>
      </c>
    </row>
    <row r="10976" spans="1:11" x14ac:dyDescent="0.35">
      <c r="A10976">
        <v>10973</v>
      </c>
      <c r="B10976" t="str">
        <f t="shared" si="171"/>
        <v>29-77</v>
      </c>
      <c r="C10976">
        <v>-77.169214072532995</v>
      </c>
      <c r="D10976">
        <v>28.566971149497999</v>
      </c>
      <c r="E10976">
        <f>ASIN(SQRT((SIN(RADIANS(PARAMETERS!$D$8-D10976)/2)*SIN(RADIANS(PARAMETERS!$D$8-D10976)/2))+(COS(RADIANS(D10976))*COS(RADIANS(PARAMETERS!$D$8))*SIN(RADIANS(PARAMETERS!$D$9-C10976)/2)*SIN(RADIANS(PARAMETERS!$D$9-C10976)/2))))*2*3958.756</f>
        <v>1391.9564406889963</v>
      </c>
      <c r="F10976">
        <v>182.36080932617</v>
      </c>
      <c r="G10976">
        <v>209.58885192871</v>
      </c>
      <c r="H10976">
        <v>251.91966247559</v>
      </c>
      <c r="I10976">
        <v>289.53442382813</v>
      </c>
      <c r="J10976">
        <v>332.76602172852</v>
      </c>
      <c r="K10976" s="6">
        <f>IFERROR(EXP(TREND(LN($F$1:$J$1),LN(F10976:J10976),LN(Calculations!$B$3))),0)</f>
        <v>5.2917765880206774E-2</v>
      </c>
    </row>
    <row r="10977" spans="1:11" x14ac:dyDescent="0.35">
      <c r="A10977">
        <v>10974</v>
      </c>
      <c r="B10977" t="str">
        <f t="shared" si="171"/>
        <v>29-77.5</v>
      </c>
      <c r="C10977">
        <v>-77.440535407433998</v>
      </c>
      <c r="D10977">
        <v>28.566971149497999</v>
      </c>
      <c r="E10977">
        <f>ASIN(SQRT((SIN(RADIANS(PARAMETERS!$D$8-D10977)/2)*SIN(RADIANS(PARAMETERS!$D$8-D10977)/2))+(COS(RADIANS(D10977))*COS(RADIANS(PARAMETERS!$D$8))*SIN(RADIANS(PARAMETERS!$D$9-C10977)/2)*SIN(RADIANS(PARAMETERS!$D$9-C10977)/2))))*2*3958.756</f>
        <v>1405.1120198937992</v>
      </c>
      <c r="F10977">
        <v>181.77136230469</v>
      </c>
      <c r="G10977">
        <v>208.9496307373</v>
      </c>
      <c r="H10977">
        <v>251.21211242676</v>
      </c>
      <c r="I10977">
        <v>288.77407836914</v>
      </c>
      <c r="J10977">
        <v>331.95294189453</v>
      </c>
      <c r="K10977" s="6">
        <f>IFERROR(EXP(TREND(LN($F$1:$J$1),LN(F10977:J10977),LN(Calculations!$B$3))),0)</f>
        <v>5.2005852771021516E-2</v>
      </c>
    </row>
    <row r="10978" spans="1:11" x14ac:dyDescent="0.35">
      <c r="A10978">
        <v>10975</v>
      </c>
      <c r="B10978" t="str">
        <f t="shared" si="171"/>
        <v>29-77.5</v>
      </c>
      <c r="C10978">
        <v>-77.711856742335002</v>
      </c>
      <c r="D10978">
        <v>28.566971149497999</v>
      </c>
      <c r="E10978">
        <f>ASIN(SQRT((SIN(RADIANS(PARAMETERS!$D$8-D10978)/2)*SIN(RADIANS(PARAMETERS!$D$8-D10978)/2))+(COS(RADIANS(D10978))*COS(RADIANS(PARAMETERS!$D$8))*SIN(RADIANS(PARAMETERS!$D$9-C10978)/2)*SIN(RADIANS(PARAMETERS!$D$9-C10978)/2))))*2*3958.756</f>
        <v>1418.355881003786</v>
      </c>
      <c r="F10978">
        <v>181.13960266113</v>
      </c>
      <c r="G10978">
        <v>208.25784301758</v>
      </c>
      <c r="H10978">
        <v>250.4351348877</v>
      </c>
      <c r="I10978">
        <v>287.92852783203</v>
      </c>
      <c r="J10978">
        <v>331.03567504883</v>
      </c>
      <c r="K10978" s="6">
        <f>IFERROR(EXP(TREND(LN($F$1:$J$1),LN(F10978:J10978),LN(Calculations!$B$3))),0)</f>
        <v>5.1056134926857219E-2</v>
      </c>
    </row>
    <row r="10979" spans="1:11" x14ac:dyDescent="0.35">
      <c r="A10979">
        <v>10976</v>
      </c>
      <c r="B10979" t="str">
        <f t="shared" si="171"/>
        <v>29-78</v>
      </c>
      <c r="C10979">
        <v>-77.983178077236005</v>
      </c>
      <c r="D10979">
        <v>28.566971149497999</v>
      </c>
      <c r="E10979">
        <f>ASIN(SQRT((SIN(RADIANS(PARAMETERS!$D$8-D10979)/2)*SIN(RADIANS(PARAMETERS!$D$8-D10979)/2))+(COS(RADIANS(D10979))*COS(RADIANS(PARAMETERS!$D$8))*SIN(RADIANS(PARAMETERS!$D$9-C10979)/2)*SIN(RADIANS(PARAMETERS!$D$9-C10979)/2))))*2*3958.756</f>
        <v>1431.6855306179064</v>
      </c>
      <c r="F10979">
        <v>180.44497680664</v>
      </c>
      <c r="G10979">
        <v>207.47914123535</v>
      </c>
      <c r="H10979">
        <v>249.53033447266</v>
      </c>
      <c r="I10979">
        <v>286.91571044922</v>
      </c>
      <c r="J10979">
        <v>329.90270996094</v>
      </c>
      <c r="K10979" s="6">
        <f>IFERROR(EXP(TREND(LN($F$1:$J$1),LN(F10979:J10979),LN(Calculations!$B$3))),0)</f>
        <v>5.0059271637266298E-2</v>
      </c>
    </row>
    <row r="10980" spans="1:11" x14ac:dyDescent="0.35">
      <c r="A10980">
        <v>10977</v>
      </c>
      <c r="B10980" t="str">
        <f t="shared" si="171"/>
        <v>29-78.5</v>
      </c>
      <c r="C10980">
        <v>-78.254499412136994</v>
      </c>
      <c r="D10980">
        <v>28.566971149497999</v>
      </c>
      <c r="E10980">
        <f>ASIN(SQRT((SIN(RADIANS(PARAMETERS!$D$8-D10980)/2)*SIN(RADIANS(PARAMETERS!$D$8-D10980)/2))+(COS(RADIANS(D10980))*COS(RADIANS(PARAMETERS!$D$8))*SIN(RADIANS(PARAMETERS!$D$9-C10980)/2)*SIN(RADIANS(PARAMETERS!$D$9-C10980)/2))))*2*3958.756</f>
        <v>1445.0985510138926</v>
      </c>
      <c r="F10980">
        <v>179.75177001953</v>
      </c>
      <c r="G10980">
        <v>206.70825195313</v>
      </c>
      <c r="H10980">
        <v>248.64474487305</v>
      </c>
      <c r="I10980">
        <v>285.93353271484</v>
      </c>
      <c r="J10980">
        <v>328.81481933594</v>
      </c>
      <c r="K10980" s="6">
        <f>IFERROR(EXP(TREND(LN($F$1:$J$1),LN(F10980:J10980),LN(Calculations!$B$3))),0)</f>
        <v>4.9071871802106884E-2</v>
      </c>
    </row>
    <row r="10981" spans="1:11" x14ac:dyDescent="0.35">
      <c r="A10981">
        <v>10978</v>
      </c>
      <c r="B10981" t="str">
        <f t="shared" si="171"/>
        <v>29-78.5</v>
      </c>
      <c r="C10981">
        <v>-78.525820747037997</v>
      </c>
      <c r="D10981">
        <v>28.566971149497999</v>
      </c>
      <c r="E10981">
        <f>ASIN(SQRT((SIN(RADIANS(PARAMETERS!$D$8-D10981)/2)*SIN(RADIANS(PARAMETERS!$D$8-D10981)/2))+(COS(RADIANS(D10981))*COS(RADIANS(PARAMETERS!$D$8))*SIN(RADIANS(PARAMETERS!$D$9-C10981)/2)*SIN(RADIANS(PARAMETERS!$D$9-C10981)/2))))*2*3958.756</f>
        <v>1458.592598090411</v>
      </c>
      <c r="F10981">
        <v>178.87342834473</v>
      </c>
      <c r="G10981">
        <v>205.69702148438</v>
      </c>
      <c r="H10981">
        <v>247.42657470703</v>
      </c>
      <c r="I10981">
        <v>284.53115844727</v>
      </c>
      <c r="J10981">
        <v>327.2004699707</v>
      </c>
      <c r="K10981" s="6">
        <f>IFERROR(EXP(TREND(LN($F$1:$J$1),LN(F10981:J10981),LN(Calculations!$B$3))),0)</f>
        <v>4.7895442114222926E-2</v>
      </c>
    </row>
    <row r="10982" spans="1:11" x14ac:dyDescent="0.35">
      <c r="A10982">
        <v>10979</v>
      </c>
      <c r="B10982" t="str">
        <f t="shared" si="171"/>
        <v>29-79</v>
      </c>
      <c r="C10982">
        <v>-78.797142081939</v>
      </c>
      <c r="D10982">
        <v>28.566971149497999</v>
      </c>
      <c r="E10982">
        <f>ASIN(SQRT((SIN(RADIANS(PARAMETERS!$D$8-D10982)/2)*SIN(RADIANS(PARAMETERS!$D$8-D10982)/2))+(COS(RADIANS(D10982))*COS(RADIANS(PARAMETERS!$D$8))*SIN(RADIANS(PARAMETERS!$D$9-C10982)/2)*SIN(RADIANS(PARAMETERS!$D$9-C10982)/2))))*2*3958.756</f>
        <v>1472.1653993202092</v>
      </c>
      <c r="F10982">
        <v>177.66438293457</v>
      </c>
      <c r="G10982">
        <v>204.30513000488</v>
      </c>
      <c r="H10982">
        <v>245.68096923828</v>
      </c>
      <c r="I10982">
        <v>282.46240234375</v>
      </c>
      <c r="J10982">
        <v>324.75152587891</v>
      </c>
      <c r="K10982" s="6">
        <f>IFERROR(EXP(TREND(LN($F$1:$J$1),LN(F10982:J10982),LN(Calculations!$B$3))),0)</f>
        <v>4.6380225219924215E-2</v>
      </c>
    </row>
    <row r="10983" spans="1:11" x14ac:dyDescent="0.35">
      <c r="A10983">
        <v>10980</v>
      </c>
      <c r="B10983" t="str">
        <f t="shared" si="171"/>
        <v>29-79</v>
      </c>
      <c r="C10983">
        <v>-79.068463416840004</v>
      </c>
      <c r="D10983">
        <v>28.566971149497999</v>
      </c>
      <c r="E10983">
        <f>ASIN(SQRT((SIN(RADIANS(PARAMETERS!$D$8-D10983)/2)*SIN(RADIANS(PARAMETERS!$D$8-D10983)/2))+(COS(RADIANS(D10983))*COS(RADIANS(PARAMETERS!$D$8))*SIN(RADIANS(PARAMETERS!$D$9-C10983)/2)*SIN(RADIANS(PARAMETERS!$D$9-C10983)/2))))*2*3958.756</f>
        <v>1485.8147517199707</v>
      </c>
      <c r="F10983">
        <v>175.98558044434</v>
      </c>
      <c r="G10983">
        <v>202.62202453613</v>
      </c>
      <c r="H10983">
        <v>243.54850769043</v>
      </c>
      <c r="I10983">
        <v>279.91787719727</v>
      </c>
      <c r="J10983">
        <v>321.72085571289</v>
      </c>
      <c r="K10983" s="6">
        <f>IFERROR(EXP(TREND(LN($F$1:$J$1),LN(F10983:J10983),LN(Calculations!$B$3))),0)</f>
        <v>4.4392900401158779E-2</v>
      </c>
    </row>
    <row r="10984" spans="1:11" x14ac:dyDescent="0.35">
      <c r="A10984">
        <v>10981</v>
      </c>
      <c r="B10984" t="str">
        <f t="shared" si="171"/>
        <v>29-79.5</v>
      </c>
      <c r="C10984">
        <v>-79.339784751741007</v>
      </c>
      <c r="D10984">
        <v>28.566971149497999</v>
      </c>
      <c r="E10984">
        <f>ASIN(SQRT((SIN(RADIANS(PARAMETERS!$D$8-D10984)/2)*SIN(RADIANS(PARAMETERS!$D$8-D10984)/2))+(COS(RADIANS(D10984))*COS(RADIANS(PARAMETERS!$D$8))*SIN(RADIANS(PARAMETERS!$D$9-C10984)/2)*SIN(RADIANS(PARAMETERS!$D$9-C10984)/2))))*2*3958.756</f>
        <v>1499.538519841828</v>
      </c>
      <c r="F10984">
        <v>173.94401550293</v>
      </c>
      <c r="G10984">
        <v>200.67945861816</v>
      </c>
      <c r="H10984">
        <v>241.06178283691</v>
      </c>
      <c r="I10984">
        <v>276.92984008789</v>
      </c>
      <c r="J10984">
        <v>318.13919067383</v>
      </c>
      <c r="K10984" s="6">
        <f>IFERROR(EXP(TREND(LN($F$1:$J$1),LN(F10984:J10984),LN(Calculations!$B$3))),0)</f>
        <v>4.2102557261425852E-2</v>
      </c>
    </row>
    <row r="10985" spans="1:11" x14ac:dyDescent="0.35">
      <c r="A10985">
        <v>10982</v>
      </c>
      <c r="B10985" t="str">
        <f t="shared" si="171"/>
        <v>29-79.5</v>
      </c>
      <c r="C10985">
        <v>-79.611106086641996</v>
      </c>
      <c r="D10985">
        <v>28.566971149497999</v>
      </c>
      <c r="E10985">
        <f>ASIN(SQRT((SIN(RADIANS(PARAMETERS!$D$8-D10985)/2)*SIN(RADIANS(PARAMETERS!$D$8-D10985)/2))+(COS(RADIANS(D10985))*COS(RADIANS(PARAMETERS!$D$8))*SIN(RADIANS(PARAMETERS!$D$9-C10985)/2)*SIN(RADIANS(PARAMETERS!$D$9-C10985)/2))))*2*3958.756</f>
        <v>1513.3346337908349</v>
      </c>
      <c r="F10985">
        <v>171.57905578613</v>
      </c>
      <c r="G10985">
        <v>198.54170227051</v>
      </c>
      <c r="H10985">
        <v>238.30618286133</v>
      </c>
      <c r="I10985">
        <v>273.60333251953</v>
      </c>
      <c r="J10985">
        <v>314.13494873047</v>
      </c>
      <c r="K10985" s="6">
        <f>IFERROR(EXP(TREND(LN($F$1:$J$1),LN(F10985:J10985),LN(Calculations!$B$3))),0)</f>
        <v>3.9596231084678635E-2</v>
      </c>
    </row>
    <row r="10986" spans="1:11" x14ac:dyDescent="0.35">
      <c r="A10986">
        <v>10983</v>
      </c>
      <c r="B10986" t="str">
        <f t="shared" si="171"/>
        <v>29-80</v>
      </c>
      <c r="C10986">
        <v>-79.882427421542999</v>
      </c>
      <c r="D10986">
        <v>28.566971149497999</v>
      </c>
      <c r="E10986">
        <f>ASIN(SQRT((SIN(RADIANS(PARAMETERS!$D$8-D10986)/2)*SIN(RADIANS(PARAMETERS!$D$8-D10986)/2))+(COS(RADIANS(D10986))*COS(RADIANS(PARAMETERS!$D$8))*SIN(RADIANS(PARAMETERS!$D$9-C10986)/2)*SIN(RADIANS(PARAMETERS!$D$9-C10986)/2))))*2*3958.756</f>
        <v>1527.2010872721025</v>
      </c>
      <c r="F10986">
        <v>168.97265625</v>
      </c>
      <c r="G10986">
        <v>196.27691650391</v>
      </c>
      <c r="H10986">
        <v>235.39042663574</v>
      </c>
      <c r="I10986">
        <v>270.08639526367</v>
      </c>
      <c r="J10986">
        <v>309.90466308594</v>
      </c>
      <c r="K10986" s="6">
        <f>IFERROR(EXP(TREND(LN($F$1:$J$1),LN(F10986:J10986),LN(Calculations!$B$3))),0)</f>
        <v>3.6982846428323564E-2</v>
      </c>
    </row>
    <row r="10987" spans="1:11" x14ac:dyDescent="0.35">
      <c r="A10987">
        <v>10984</v>
      </c>
      <c r="B10987" t="str">
        <f t="shared" si="171"/>
        <v>29-80</v>
      </c>
      <c r="C10987">
        <v>-80.153748756444003</v>
      </c>
      <c r="D10987">
        <v>28.566971149497999</v>
      </c>
      <c r="E10987">
        <f>ASIN(SQRT((SIN(RADIANS(PARAMETERS!$D$8-D10987)/2)*SIN(RADIANS(PARAMETERS!$D$8-D10987)/2))+(COS(RADIANS(D10987))*COS(RADIANS(PARAMETERS!$D$8))*SIN(RADIANS(PARAMETERS!$D$9-C10987)/2)*SIN(RADIANS(PARAMETERS!$D$9-C10987)/2))))*2*3958.756</f>
        <v>1541.1359356707219</v>
      </c>
      <c r="F10987">
        <v>166.01690673828</v>
      </c>
      <c r="G10987">
        <v>193.77806091309</v>
      </c>
      <c r="H10987">
        <v>232.15093994141</v>
      </c>
      <c r="I10987">
        <v>266.16079711914</v>
      </c>
      <c r="J10987">
        <v>305.16299438477</v>
      </c>
      <c r="K10987" s="6">
        <f>IFERROR(EXP(TREND(LN($F$1:$J$1),LN(F10987:J10987),LN(Calculations!$B$3))),0)</f>
        <v>3.4212759186824392E-2</v>
      </c>
    </row>
    <row r="10988" spans="1:11" x14ac:dyDescent="0.35">
      <c r="A10988">
        <v>10985</v>
      </c>
      <c r="B10988" t="str">
        <f t="shared" si="171"/>
        <v>29-80.5</v>
      </c>
      <c r="C10988">
        <v>-80.425070091345006</v>
      </c>
      <c r="D10988">
        <v>28.566971149497999</v>
      </c>
      <c r="E10988">
        <f>ASIN(SQRT((SIN(RADIANS(PARAMETERS!$D$8-D10988)/2)*SIN(RADIANS(PARAMETERS!$D$8-D10988)/2))+(COS(RADIANS(D10988))*COS(RADIANS(PARAMETERS!$D$8))*SIN(RADIANS(PARAMETERS!$D$9-C10988)/2)*SIN(RADIANS(PARAMETERS!$D$9-C10988)/2))))*2*3958.756</f>
        <v>1555.1372941671377</v>
      </c>
      <c r="F10988">
        <v>162.71510314941</v>
      </c>
      <c r="G10988">
        <v>191.03953552246</v>
      </c>
      <c r="H10988">
        <v>228.59262084961</v>
      </c>
      <c r="I10988">
        <v>261.83636474609</v>
      </c>
      <c r="J10988">
        <v>299.92599487305</v>
      </c>
      <c r="K10988" s="6">
        <f>IFERROR(EXP(TREND(LN($F$1:$J$1),LN(F10988:J10988),LN(Calculations!$B$3))),0)</f>
        <v>3.1333548629169497E-2</v>
      </c>
    </row>
    <row r="10989" spans="1:11" x14ac:dyDescent="0.35">
      <c r="A10989">
        <v>10986</v>
      </c>
      <c r="B10989" t="str">
        <f t="shared" si="171"/>
        <v>29-80.5</v>
      </c>
      <c r="C10989">
        <v>-80.696391426245995</v>
      </c>
      <c r="D10989">
        <v>28.566971149497999</v>
      </c>
      <c r="E10989">
        <f>ASIN(SQRT((SIN(RADIANS(PARAMETERS!$D$8-D10989)/2)*SIN(RADIANS(PARAMETERS!$D$8-D10989)/2))+(COS(RADIANS(D10989))*COS(RADIANS(PARAMETERS!$D$8))*SIN(RADIANS(PARAMETERS!$D$9-C10989)/2)*SIN(RADIANS(PARAMETERS!$D$9-C10989)/2))))*2*3958.756</f>
        <v>1569.2033358901467</v>
      </c>
      <c r="F10989">
        <v>159.1473236084</v>
      </c>
      <c r="G10989">
        <v>188.02626037598</v>
      </c>
      <c r="H10989">
        <v>224.81718444824</v>
      </c>
      <c r="I10989">
        <v>257.25622558594</v>
      </c>
      <c r="J10989">
        <v>294.38809204102</v>
      </c>
      <c r="K10989" s="6">
        <f>IFERROR(EXP(TREND(LN($F$1:$J$1),LN(F10989:J10989),LN(Calculations!$B$3))),0)</f>
        <v>2.8419655993714384E-2</v>
      </c>
    </row>
    <row r="10990" spans="1:11" x14ac:dyDescent="0.35">
      <c r="A10990">
        <v>10987</v>
      </c>
      <c r="B10990" t="str">
        <f t="shared" si="171"/>
        <v>29-81</v>
      </c>
      <c r="C10990">
        <v>-80.967712761146998</v>
      </c>
      <c r="D10990">
        <v>28.566971149497999</v>
      </c>
      <c r="E10990">
        <f>ASIN(SQRT((SIN(RADIANS(PARAMETERS!$D$8-D10990)/2)*SIN(RADIANS(PARAMETERS!$D$8-D10990)/2))+(COS(RADIANS(D10990))*COS(RADIANS(PARAMETERS!$D$8))*SIN(RADIANS(PARAMETERS!$D$9-C10990)/2)*SIN(RADIANS(PARAMETERS!$D$9-C10990)/2))))*2*3958.756</f>
        <v>1583.3322901093363</v>
      </c>
      <c r="F10990">
        <v>155.99336242676</v>
      </c>
      <c r="G10990">
        <v>185.34880065918</v>
      </c>
      <c r="H10990">
        <v>221.43547058105</v>
      </c>
      <c r="I10990">
        <v>253.15036010742</v>
      </c>
      <c r="J10990">
        <v>289.41915893555</v>
      </c>
      <c r="K10990" s="6">
        <f>IFERROR(EXP(TREND(LN($F$1:$J$1),LN(F10990:J10990),LN(Calculations!$B$3))),0)</f>
        <v>2.6038361589295025E-2</v>
      </c>
    </row>
    <row r="10991" spans="1:11" x14ac:dyDescent="0.35">
      <c r="A10991">
        <v>10988</v>
      </c>
      <c r="B10991" t="str">
        <f t="shared" si="171"/>
        <v>29-81</v>
      </c>
      <c r="C10991">
        <v>-81.239034096048002</v>
      </c>
      <c r="D10991">
        <v>28.566971149497999</v>
      </c>
      <c r="E10991">
        <f>ASIN(SQRT((SIN(RADIANS(PARAMETERS!$D$8-D10991)/2)*SIN(RADIANS(PARAMETERS!$D$8-D10991)/2))+(COS(RADIANS(D10991))*COS(RADIANS(PARAMETERS!$D$8))*SIN(RADIANS(PARAMETERS!$D$9-C10991)/2)*SIN(RADIANS(PARAMETERS!$D$9-C10991)/2))))*2*3958.756</f>
        <v>1597.5224404683531</v>
      </c>
      <c r="F10991">
        <v>153.61416625977</v>
      </c>
      <c r="G10991">
        <v>183.29000854492</v>
      </c>
      <c r="H10991">
        <v>218.84321594238</v>
      </c>
      <c r="I10991">
        <v>250.02473449707</v>
      </c>
      <c r="J10991">
        <v>285.65927124023</v>
      </c>
      <c r="K10991" s="6">
        <f>IFERROR(EXP(TREND(LN($F$1:$J$1),LN(F10991:J10991),LN(Calculations!$B$3))),0)</f>
        <v>2.4342970289352818E-2</v>
      </c>
    </row>
    <row r="10992" spans="1:11" x14ac:dyDescent="0.35">
      <c r="A10992">
        <v>10989</v>
      </c>
      <c r="B10992" t="str">
        <f t="shared" si="171"/>
        <v>29-81.5</v>
      </c>
      <c r="C10992">
        <v>-81.510355430949005</v>
      </c>
      <c r="D10992">
        <v>28.566971149497999</v>
      </c>
      <c r="E10992">
        <f>ASIN(SQRT((SIN(RADIANS(PARAMETERS!$D$8-D10992)/2)*SIN(RADIANS(PARAMETERS!$D$8-D10992)/2))+(COS(RADIANS(D10992))*COS(RADIANS(PARAMETERS!$D$8))*SIN(RADIANS(PARAMETERS!$D$9-C10992)/2)*SIN(RADIANS(PARAMETERS!$D$9-C10992)/2))))*2*3958.756</f>
        <v>1611.7721232601371</v>
      </c>
      <c r="F10992">
        <v>152.03974914551</v>
      </c>
      <c r="G10992">
        <v>181.92817687988</v>
      </c>
      <c r="H10992">
        <v>217.18739318848</v>
      </c>
      <c r="I10992">
        <v>248.08622741699</v>
      </c>
      <c r="J10992">
        <v>283.39077758789</v>
      </c>
      <c r="K10992" s="6">
        <f>IFERROR(EXP(TREND(LN($F$1:$J$1),LN(F10992:J10992),LN(Calculations!$B$3))),0)</f>
        <v>2.3259029883415865E-2</v>
      </c>
    </row>
    <row r="10993" spans="1:11" x14ac:dyDescent="0.35">
      <c r="A10993">
        <v>10990</v>
      </c>
      <c r="B10993" t="str">
        <f t="shared" si="171"/>
        <v>29-82</v>
      </c>
      <c r="C10993">
        <v>-81.781676765849994</v>
      </c>
      <c r="D10993">
        <v>28.566971149497999</v>
      </c>
      <c r="E10993">
        <f>ASIN(SQRT((SIN(RADIANS(PARAMETERS!$D$8-D10993)/2)*SIN(RADIANS(PARAMETERS!$D$8-D10993)/2))+(COS(RADIANS(D10993))*COS(RADIANS(PARAMETERS!$D$8))*SIN(RADIANS(PARAMETERS!$D$9-C10993)/2)*SIN(RADIANS(PARAMETERS!$D$9-C10993)/2))))*2*3958.756</f>
        <v>1626.0797257449065</v>
      </c>
      <c r="F10993">
        <v>150.71170043945</v>
      </c>
      <c r="G10993">
        <v>180.81477355957</v>
      </c>
      <c r="H10993">
        <v>215.85098266602</v>
      </c>
      <c r="I10993">
        <v>246.54585266113</v>
      </c>
      <c r="J10993">
        <v>281.61547851563</v>
      </c>
      <c r="K10993" s="6">
        <f>IFERROR(EXP(TREND(LN($F$1:$J$1),LN(F10993:J10993),LN(Calculations!$B$3))),0)</f>
        <v>2.2380752402300499E-2</v>
      </c>
    </row>
    <row r="10994" spans="1:11" x14ac:dyDescent="0.35">
      <c r="A10994">
        <v>10991</v>
      </c>
      <c r="B10994" t="str">
        <f t="shared" si="171"/>
        <v>29-82</v>
      </c>
      <c r="C10994">
        <v>-82.052998100750997</v>
      </c>
      <c r="D10994">
        <v>28.566971149497999</v>
      </c>
      <c r="E10994">
        <f>ASIN(SQRT((SIN(RADIANS(PARAMETERS!$D$8-D10994)/2)*SIN(RADIANS(PARAMETERS!$D$8-D10994)/2))+(COS(RADIANS(D10994))*COS(RADIANS(PARAMETERS!$D$8))*SIN(RADIANS(PARAMETERS!$D$9-C10994)/2)*SIN(RADIANS(PARAMETERS!$D$9-C10994)/2))))*2*3958.756</f>
        <v>1640.4436845114592</v>
      </c>
      <c r="F10994">
        <v>149.70399475098</v>
      </c>
      <c r="G10994">
        <v>180.0680847168</v>
      </c>
      <c r="H10994">
        <v>215.01968383789</v>
      </c>
      <c r="I10994">
        <v>245.64811706543</v>
      </c>
      <c r="J10994">
        <v>280.65014648438</v>
      </c>
      <c r="K10994" s="6">
        <f>IFERROR(EXP(TREND(LN($F$1:$J$1),LN(F10994:J10994),LN(Calculations!$B$3))),0)</f>
        <v>2.1742558281863826E-2</v>
      </c>
    </row>
    <row r="10995" spans="1:11" x14ac:dyDescent="0.35">
      <c r="A10995">
        <v>10992</v>
      </c>
      <c r="B10995" t="str">
        <f t="shared" si="171"/>
        <v>29-82.5</v>
      </c>
      <c r="C10995">
        <v>-82.324319435652001</v>
      </c>
      <c r="D10995">
        <v>28.566971149497999</v>
      </c>
      <c r="E10995">
        <f>ASIN(SQRT((SIN(RADIANS(PARAMETERS!$D$8-D10995)/2)*SIN(RADIANS(PARAMETERS!$D$8-D10995)/2))+(COS(RADIANS(D10995))*COS(RADIANS(PARAMETERS!$D$8))*SIN(RADIANS(PARAMETERS!$D$9-C10995)/2)*SIN(RADIANS(PARAMETERS!$D$9-C10995)/2))))*2*3958.756</f>
        <v>1654.8624838820999</v>
      </c>
      <c r="F10995">
        <v>149.21138000488</v>
      </c>
      <c r="G10995">
        <v>179.87351989746</v>
      </c>
      <c r="H10995">
        <v>214.97044372559</v>
      </c>
      <c r="I10995">
        <v>245.75190734863</v>
      </c>
      <c r="J10995">
        <v>280.95361328125</v>
      </c>
      <c r="K10995" s="6">
        <f>IFERROR(EXP(TREND(LN($F$1:$J$1),LN(F10995:J10995),LN(Calculations!$B$3))),0)</f>
        <v>2.1446258364929832E-2</v>
      </c>
    </row>
    <row r="10996" spans="1:11" x14ac:dyDescent="0.35">
      <c r="A10996">
        <v>10993</v>
      </c>
      <c r="B10996" t="str">
        <f t="shared" si="171"/>
        <v>29-82.5</v>
      </c>
      <c r="C10996">
        <v>-82.595640770553004</v>
      </c>
      <c r="D10996">
        <v>28.566971149497999</v>
      </c>
      <c r="E10996">
        <f>ASIN(SQRT((SIN(RADIANS(PARAMETERS!$D$8-D10996)/2)*SIN(RADIANS(PARAMETERS!$D$8-D10996)/2))+(COS(RADIANS(D10996))*COS(RADIANS(PARAMETERS!$D$8))*SIN(RADIANS(PARAMETERS!$D$9-C10996)/2)*SIN(RADIANS(PARAMETERS!$D$9-C10996)/2))))*2*3958.756</f>
        <v>1669.3346543613281</v>
      </c>
      <c r="F10996">
        <v>149.24465942383</v>
      </c>
      <c r="G10996">
        <v>180.04418945313</v>
      </c>
      <c r="H10996">
        <v>215.40780639648</v>
      </c>
      <c r="I10996">
        <v>246.45555114746</v>
      </c>
      <c r="J10996">
        <v>281.99240112305</v>
      </c>
      <c r="K10996" s="6">
        <f>IFERROR(EXP(TREND(LN($F$1:$J$1),LN(F10996:J10996),LN(Calculations!$B$3))),0)</f>
        <v>2.1457971770574281E-2</v>
      </c>
    </row>
    <row r="10997" spans="1:11" x14ac:dyDescent="0.35">
      <c r="A10997">
        <v>10994</v>
      </c>
      <c r="B10997" t="str">
        <f t="shared" si="171"/>
        <v>29-83</v>
      </c>
      <c r="C10997">
        <v>-82.866962105453993</v>
      </c>
      <c r="D10997">
        <v>28.566971149497999</v>
      </c>
      <c r="E10997">
        <f>ASIN(SQRT((SIN(RADIANS(PARAMETERS!$D$8-D10997)/2)*SIN(RADIANS(PARAMETERS!$D$8-D10997)/2))+(COS(RADIANS(D10997))*COS(RADIANS(PARAMETERS!$D$8))*SIN(RADIANS(PARAMETERS!$D$9-C10997)/2)*SIN(RADIANS(PARAMETERS!$D$9-C10997)/2))))*2*3958.756</f>
        <v>1683.8587711282225</v>
      </c>
      <c r="F10997">
        <v>149.66542053223</v>
      </c>
      <c r="G10997">
        <v>180.51162719727</v>
      </c>
      <c r="H10997">
        <v>216.24736022949</v>
      </c>
      <c r="I10997">
        <v>247.66053771973</v>
      </c>
      <c r="J10997">
        <v>283.65197753906</v>
      </c>
      <c r="K10997" s="6">
        <f>IFERROR(EXP(TREND(LN($F$1:$J$1),LN(F10997:J10997),LN(Calculations!$B$3))),0)</f>
        <v>2.1696188805986519E-2</v>
      </c>
    </row>
    <row r="10998" spans="1:11" x14ac:dyDescent="0.35">
      <c r="A10998">
        <v>10995</v>
      </c>
      <c r="B10998" t="str">
        <f t="shared" si="171"/>
        <v>29-83</v>
      </c>
      <c r="C10998">
        <v>-83.138283440354996</v>
      </c>
      <c r="D10998">
        <v>28.566971149497999</v>
      </c>
      <c r="E10998">
        <f>ASIN(SQRT((SIN(RADIANS(PARAMETERS!$D$8-D10998)/2)*SIN(RADIANS(PARAMETERS!$D$8-D10998)/2))+(COS(RADIANS(D10998))*COS(RADIANS(PARAMETERS!$D$8))*SIN(RADIANS(PARAMETERS!$D$9-C10998)/2)*SIN(RADIANS(PARAMETERS!$D$9-C10998)/2))))*2*3958.756</f>
        <v>1698.4334525723148</v>
      </c>
      <c r="F10998">
        <v>150.48013305664</v>
      </c>
      <c r="G10998">
        <v>181.26231384277</v>
      </c>
      <c r="H10998">
        <v>217.48486328125</v>
      </c>
      <c r="I10998">
        <v>249.37301635742</v>
      </c>
      <c r="J10998">
        <v>285.95248413086</v>
      </c>
      <c r="K10998" s="6">
        <f>IFERROR(EXP(TREND(LN($F$1:$J$1),LN(F10998:J10998),LN(Calculations!$B$3))),0)</f>
        <v>2.21615674580092E-2</v>
      </c>
    </row>
    <row r="10999" spans="1:11" x14ac:dyDescent="0.35">
      <c r="A10999">
        <v>10996</v>
      </c>
      <c r="B10999" t="str">
        <f t="shared" si="171"/>
        <v>29-83.5</v>
      </c>
      <c r="C10999">
        <v>-83.409604775255005</v>
      </c>
      <c r="D10999">
        <v>28.566971149497999</v>
      </c>
      <c r="E10999">
        <f>ASIN(SQRT((SIN(RADIANS(PARAMETERS!$D$8-D10999)/2)*SIN(RADIANS(PARAMETERS!$D$8-D10999)/2))+(COS(RADIANS(D10999))*COS(RADIANS(PARAMETERS!$D$8))*SIN(RADIANS(PARAMETERS!$D$9-C10999)/2)*SIN(RADIANS(PARAMETERS!$D$9-C10999)/2))))*2*3958.756</f>
        <v>1713.057358872544</v>
      </c>
      <c r="F10999">
        <v>151.59480285645</v>
      </c>
      <c r="G10999">
        <v>182.19755554199</v>
      </c>
      <c r="H10999">
        <v>218.92520141602</v>
      </c>
      <c r="I10999">
        <v>251.30171203613</v>
      </c>
      <c r="J10999">
        <v>288.48168945313</v>
      </c>
      <c r="K10999" s="6">
        <f>IFERROR(EXP(TREND(LN($F$1:$J$1),LN(F10999:J10999),LN(Calculations!$B$3))),0)</f>
        <v>2.2812123111273581E-2</v>
      </c>
    </row>
    <row r="11000" spans="1:11" x14ac:dyDescent="0.35">
      <c r="A11000">
        <v>10997</v>
      </c>
      <c r="B11000" t="str">
        <f t="shared" si="171"/>
        <v>29-83.5</v>
      </c>
      <c r="C11000">
        <v>-83.680926110155994</v>
      </c>
      <c r="D11000">
        <v>28.566971149497999</v>
      </c>
      <c r="E11000">
        <f>ASIN(SQRT((SIN(RADIANS(PARAMETERS!$D$8-D11000)/2)*SIN(RADIANS(PARAMETERS!$D$8-D11000)/2))+(COS(RADIANS(D11000))*COS(RADIANS(PARAMETERS!$D$8))*SIN(RADIANS(PARAMETERS!$D$9-C11000)/2)*SIN(RADIANS(PARAMETERS!$D$9-C11000)/2))))*2*3958.756</f>
        <v>1727.7291906191654</v>
      </c>
      <c r="F11000">
        <v>153.11749267578</v>
      </c>
      <c r="G11000">
        <v>183.41007995605</v>
      </c>
      <c r="H11000">
        <v>220.70843505859</v>
      </c>
      <c r="I11000">
        <v>253.6324005127</v>
      </c>
      <c r="J11000">
        <v>291.48156738281</v>
      </c>
      <c r="K11000" s="6">
        <f>IFERROR(EXP(TREND(LN($F$1:$J$1),LN(F11000:J11000),LN(Calculations!$B$3))),0)</f>
        <v>2.3726435823529075E-2</v>
      </c>
    </row>
    <row r="11001" spans="1:11" x14ac:dyDescent="0.35">
      <c r="A11001">
        <v>10998</v>
      </c>
      <c r="B11001" t="str">
        <f t="shared" si="171"/>
        <v>29-84</v>
      </c>
      <c r="C11001">
        <v>-83.952247445056997</v>
      </c>
      <c r="D11001">
        <v>28.566971149497999</v>
      </c>
      <c r="E11001">
        <f>ASIN(SQRT((SIN(RADIANS(PARAMETERS!$D$8-D11001)/2)*SIN(RADIANS(PARAMETERS!$D$8-D11001)/2))+(COS(RADIANS(D11001))*COS(RADIANS(PARAMETERS!$D$8))*SIN(RADIANS(PARAMETERS!$D$9-C11001)/2)*SIN(RADIANS(PARAMETERS!$D$9-C11001)/2))))*2*3958.756</f>
        <v>1742.4476874772374</v>
      </c>
      <c r="F11001">
        <v>155.09307861328</v>
      </c>
      <c r="G11001">
        <v>184.96154785156</v>
      </c>
      <c r="H11001">
        <v>222.92233276367</v>
      </c>
      <c r="I11001">
        <v>256.48400878906</v>
      </c>
      <c r="J11001">
        <v>295.10961914063</v>
      </c>
      <c r="K11001" s="6">
        <f>IFERROR(EXP(TREND(LN($F$1:$J$1),LN(F11001:J11001),LN(Calculations!$B$3))),0)</f>
        <v>2.495936325430901E-2</v>
      </c>
    </row>
    <row r="11002" spans="1:11" x14ac:dyDescent="0.35">
      <c r="A11002">
        <v>10999</v>
      </c>
      <c r="B11002" t="str">
        <f t="shared" si="171"/>
        <v>29-84</v>
      </c>
      <c r="C11002">
        <v>-84.223568779958001</v>
      </c>
      <c r="D11002">
        <v>28.566971149497999</v>
      </c>
      <c r="E11002">
        <f>ASIN(SQRT((SIN(RADIANS(PARAMETERS!$D$8-D11002)/2)*SIN(RADIANS(PARAMETERS!$D$8-D11002)/2))+(COS(RADIANS(D11002))*COS(RADIANS(PARAMETERS!$D$8))*SIN(RADIANS(PARAMETERS!$D$9-C11002)/2)*SIN(RADIANS(PARAMETERS!$D$9-C11002)/2))))*2*3958.756</f>
        <v>1757.211626892107</v>
      </c>
      <c r="F11002">
        <v>157.39842224121</v>
      </c>
      <c r="G11002">
        <v>186.85113525391</v>
      </c>
      <c r="H11002">
        <v>225.40187072754</v>
      </c>
      <c r="I11002">
        <v>259.62286376953</v>
      </c>
      <c r="J11002">
        <v>299.04684448242</v>
      </c>
      <c r="K11002" s="6">
        <f>IFERROR(EXP(TREND(LN($F$1:$J$1),LN(F11002:J11002),LN(Calculations!$B$3))),0)</f>
        <v>2.6500136430793922E-2</v>
      </c>
    </row>
    <row r="11003" spans="1:11" x14ac:dyDescent="0.35">
      <c r="A11003">
        <v>11000</v>
      </c>
      <c r="B11003" t="str">
        <f t="shared" si="171"/>
        <v>29-84.5</v>
      </c>
      <c r="C11003">
        <v>-84.494890114859004</v>
      </c>
      <c r="D11003">
        <v>28.566971149497999</v>
      </c>
      <c r="E11003">
        <f>ASIN(SQRT((SIN(RADIANS(PARAMETERS!$D$8-D11003)/2)*SIN(RADIANS(PARAMETERS!$D$8-D11003)/2))+(COS(RADIANS(D11003))*COS(RADIANS(PARAMETERS!$D$8))*SIN(RADIANS(PARAMETERS!$D$9-C11003)/2)*SIN(RADIANS(PARAMETERS!$D$9-C11003)/2))))*2*3958.756</f>
        <v>1772.0198228353788</v>
      </c>
      <c r="F11003">
        <v>159.35713195801</v>
      </c>
      <c r="G11003">
        <v>188.4616394043</v>
      </c>
      <c r="H11003">
        <v>227.53273010254</v>
      </c>
      <c r="I11003">
        <v>262.31689453125</v>
      </c>
      <c r="J11003">
        <v>302.42324829102</v>
      </c>
      <c r="K11003" s="6">
        <f>IFERROR(EXP(TREND(LN($F$1:$J$1),LN(F11003:J11003),LN(Calculations!$B$3))),0)</f>
        <v>2.7865401782480904E-2</v>
      </c>
    </row>
    <row r="11004" spans="1:11" x14ac:dyDescent="0.35">
      <c r="A11004">
        <v>11001</v>
      </c>
      <c r="B11004" t="str">
        <f t="shared" si="171"/>
        <v>29-85</v>
      </c>
      <c r="C11004">
        <v>-84.766211449759993</v>
      </c>
      <c r="D11004">
        <v>28.566971149497999</v>
      </c>
      <c r="E11004">
        <f>ASIN(SQRT((SIN(RADIANS(PARAMETERS!$D$8-D11004)/2)*SIN(RADIANS(PARAMETERS!$D$8-D11004)/2))+(COS(RADIANS(D11004))*COS(RADIANS(PARAMETERS!$D$8))*SIN(RADIANS(PARAMETERS!$D$9-C11004)/2)*SIN(RADIANS(PARAMETERS!$D$9-C11004)/2))))*2*3958.756</f>
        <v>1786.8711245909028</v>
      </c>
      <c r="F11004">
        <v>160.67570495605</v>
      </c>
      <c r="G11004">
        <v>189.5959777832</v>
      </c>
      <c r="H11004">
        <v>229.06927490234</v>
      </c>
      <c r="I11004">
        <v>264.26965332031</v>
      </c>
      <c r="J11004">
        <v>304.88238525391</v>
      </c>
      <c r="K11004" s="6">
        <f>IFERROR(EXP(TREND(LN($F$1:$J$1),LN(F11004:J11004),LN(Calculations!$B$3))),0)</f>
        <v>2.881351971011362E-2</v>
      </c>
    </row>
    <row r="11005" spans="1:11" x14ac:dyDescent="0.35">
      <c r="A11005">
        <v>11002</v>
      </c>
      <c r="B11005" t="str">
        <f t="shared" si="171"/>
        <v>29-85</v>
      </c>
      <c r="C11005">
        <v>-85.037532784660996</v>
      </c>
      <c r="D11005">
        <v>28.566971149497999</v>
      </c>
      <c r="E11005">
        <f>ASIN(SQRT((SIN(RADIANS(PARAMETERS!$D$8-D11005)/2)*SIN(RADIANS(PARAMETERS!$D$8-D11005)/2))+(COS(RADIANS(D11005))*COS(RADIANS(PARAMETERS!$D$8))*SIN(RADIANS(PARAMETERS!$D$9-C11005)/2)*SIN(RADIANS(PARAMETERS!$D$9-C11005)/2))))*2*3958.756</f>
        <v>1801.7644155799044</v>
      </c>
      <c r="F11005">
        <v>161.29309082031</v>
      </c>
      <c r="G11005">
        <v>190.15512084961</v>
      </c>
      <c r="H11005">
        <v>229.8214263916</v>
      </c>
      <c r="I11005">
        <v>265.21661376953</v>
      </c>
      <c r="J11005">
        <v>306.06597900391</v>
      </c>
      <c r="K11005" s="6">
        <f>IFERROR(EXP(TREND(LN($F$1:$J$1),LN(F11005:J11005),LN(Calculations!$B$3))),0)</f>
        <v>2.927245460842225E-2</v>
      </c>
    </row>
    <row r="11006" spans="1:11" x14ac:dyDescent="0.35">
      <c r="A11006">
        <v>11003</v>
      </c>
      <c r="B11006" t="str">
        <f t="shared" si="171"/>
        <v>29-85.5</v>
      </c>
      <c r="C11006">
        <v>-85.308854119562</v>
      </c>
      <c r="D11006">
        <v>28.566971149497999</v>
      </c>
      <c r="E11006">
        <f>ASIN(SQRT((SIN(RADIANS(PARAMETERS!$D$8-D11006)/2)*SIN(RADIANS(PARAMETERS!$D$8-D11006)/2))+(COS(RADIANS(D11006))*COS(RADIANS(PARAMETERS!$D$8))*SIN(RADIANS(PARAMETERS!$D$9-C11006)/2)*SIN(RADIANS(PARAMETERS!$D$9-C11006)/2))))*2*3958.756</f>
        <v>1816.6986122243727</v>
      </c>
      <c r="F11006">
        <v>161.77777099609</v>
      </c>
      <c r="G11006">
        <v>190.58760070801</v>
      </c>
      <c r="H11006">
        <v>230.40051269531</v>
      </c>
      <c r="I11006">
        <v>265.93801879883</v>
      </c>
      <c r="J11006">
        <v>306.95986938477</v>
      </c>
      <c r="K11006" s="6">
        <f>IFERROR(EXP(TREND(LN($F$1:$J$1),LN(F11006:J11006),LN(Calculations!$B$3))),0)</f>
        <v>2.9638202777159214E-2</v>
      </c>
    </row>
    <row r="11007" spans="1:11" x14ac:dyDescent="0.35">
      <c r="A11007">
        <v>11004</v>
      </c>
      <c r="B11007" t="str">
        <f t="shared" si="171"/>
        <v>29-85.5</v>
      </c>
      <c r="C11007">
        <v>-85.580175454463003</v>
      </c>
      <c r="D11007">
        <v>28.566971149497999</v>
      </c>
      <c r="E11007">
        <f>ASIN(SQRT((SIN(RADIANS(PARAMETERS!$D$8-D11007)/2)*SIN(RADIANS(PARAMETERS!$D$8-D11007)/2))+(COS(RADIANS(D11007))*COS(RADIANS(PARAMETERS!$D$8))*SIN(RADIANS(PARAMETERS!$D$9-C11007)/2)*SIN(RADIANS(PARAMETERS!$D$9-C11007)/2))))*2*3958.756</f>
        <v>1831.6726628478268</v>
      </c>
      <c r="F11007">
        <v>162.25492858887</v>
      </c>
      <c r="G11007">
        <v>191.02406311035</v>
      </c>
      <c r="H11007">
        <v>230.97840881348</v>
      </c>
      <c r="I11007">
        <v>266.64923095703</v>
      </c>
      <c r="J11007">
        <v>307.83193969727</v>
      </c>
      <c r="K11007" s="6">
        <f>IFERROR(EXP(TREND(LN($F$1:$J$1),LN(F11007:J11007),LN(Calculations!$B$3))),0)</f>
        <v>3.0006826800987839E-2</v>
      </c>
    </row>
    <row r="11008" spans="1:11" x14ac:dyDescent="0.35">
      <c r="A11008">
        <v>11005</v>
      </c>
      <c r="B11008" t="str">
        <f t="shared" si="171"/>
        <v>29-86</v>
      </c>
      <c r="C11008">
        <v>-85.851496789364006</v>
      </c>
      <c r="D11008">
        <v>28.566971149497999</v>
      </c>
      <c r="E11008">
        <f>ASIN(SQRT((SIN(RADIANS(PARAMETERS!$D$8-D11008)/2)*SIN(RADIANS(PARAMETERS!$D$8-D11008)/2))+(COS(RADIANS(D11008))*COS(RADIANS(PARAMETERS!$D$8))*SIN(RADIANS(PARAMETERS!$D$9-C11008)/2)*SIN(RADIANS(PARAMETERS!$D$9-C11008)/2))))*2*3958.756</f>
        <v>1846.6855466125178</v>
      </c>
      <c r="F11008">
        <v>162.67460632324</v>
      </c>
      <c r="G11008">
        <v>191.37844848633</v>
      </c>
      <c r="H11008">
        <v>231.38374328613</v>
      </c>
      <c r="I11008">
        <v>267.09710693359</v>
      </c>
      <c r="J11008">
        <v>308.32595825195</v>
      </c>
      <c r="K11008" s="6">
        <f>IFERROR(EXP(TREND(LN($F$1:$J$1),LN(F11008:J11008),LN(Calculations!$B$3))),0)</f>
        <v>3.0355259740961961E-2</v>
      </c>
    </row>
    <row r="11009" spans="1:11" x14ac:dyDescent="0.35">
      <c r="A11009">
        <v>11006</v>
      </c>
      <c r="B11009" t="str">
        <f t="shared" si="171"/>
        <v>29-86</v>
      </c>
      <c r="C11009">
        <v>-86.122818124264995</v>
      </c>
      <c r="D11009">
        <v>28.566971149497999</v>
      </c>
      <c r="E11009">
        <f>ASIN(SQRT((SIN(RADIANS(PARAMETERS!$D$8-D11009)/2)*SIN(RADIANS(PARAMETERS!$D$8-D11009)/2))+(COS(RADIANS(D11009))*COS(RADIANS(PARAMETERS!$D$8))*SIN(RADIANS(PARAMETERS!$D$9-C11009)/2)*SIN(RADIANS(PARAMETERS!$D$9-C11009)/2))))*2*3958.756</f>
        <v>1861.7362724921356</v>
      </c>
      <c r="F11009">
        <v>163.24060058594</v>
      </c>
      <c r="G11009">
        <v>191.83326721191</v>
      </c>
      <c r="H11009">
        <v>231.89137268066</v>
      </c>
      <c r="I11009">
        <v>267.64624023438</v>
      </c>
      <c r="J11009">
        <v>308.91735839844</v>
      </c>
      <c r="K11009" s="6">
        <f>IFERROR(EXP(TREND(LN($F$1:$J$1),LN(F11009:J11009),LN(Calculations!$B$3))),0)</f>
        <v>3.0831721190651688E-2</v>
      </c>
    </row>
    <row r="11010" spans="1:11" x14ac:dyDescent="0.35">
      <c r="A11010">
        <v>11007</v>
      </c>
      <c r="B11010" t="str">
        <f t="shared" si="171"/>
        <v>29-86.5</v>
      </c>
      <c r="C11010">
        <v>-86.394139459165999</v>
      </c>
      <c r="D11010">
        <v>28.566971149497999</v>
      </c>
      <c r="E11010">
        <f>ASIN(SQRT((SIN(RADIANS(PARAMETERS!$D$8-D11010)/2)*SIN(RADIANS(PARAMETERS!$D$8-D11010)/2))+(COS(RADIANS(D11010))*COS(RADIANS(PARAMETERS!$D$8))*SIN(RADIANS(PARAMETERS!$D$9-C11010)/2)*SIN(RADIANS(PARAMETERS!$D$9-C11010)/2))))*2*3958.756</f>
        <v>1876.8238782790656</v>
      </c>
      <c r="F11010">
        <v>163.9768371582</v>
      </c>
      <c r="G11010">
        <v>192.4098815918</v>
      </c>
      <c r="H11010">
        <v>232.52796936035</v>
      </c>
      <c r="I11010">
        <v>268.32824707031</v>
      </c>
      <c r="J11010">
        <v>309.64367675781</v>
      </c>
      <c r="K11010" s="6">
        <f>IFERROR(EXP(TREND(LN($F$1:$J$1),LN(F11010:J11010),LN(Calculations!$B$3))),0)</f>
        <v>3.1462706294269657E-2</v>
      </c>
    </row>
    <row r="11011" spans="1:11" x14ac:dyDescent="0.35">
      <c r="A11011">
        <v>11008</v>
      </c>
      <c r="B11011" t="str">
        <f t="shared" si="171"/>
        <v>29-86.5</v>
      </c>
      <c r="C11011">
        <v>-86.665460794067002</v>
      </c>
      <c r="D11011">
        <v>28.566971149497999</v>
      </c>
      <c r="E11011">
        <f>ASIN(SQRT((SIN(RADIANS(PARAMETERS!$D$8-D11011)/2)*SIN(RADIANS(PARAMETERS!$D$8-D11011)/2))+(COS(RADIANS(D11011))*COS(RADIANS(PARAMETERS!$D$8))*SIN(RADIANS(PARAMETERS!$D$9-C11011)/2)*SIN(RADIANS(PARAMETERS!$D$9-C11011)/2))))*2*3958.756</f>
        <v>1891.9474296252306</v>
      </c>
      <c r="F11011">
        <v>164.62266540527</v>
      </c>
      <c r="G11011">
        <v>192.89064025879</v>
      </c>
      <c r="H11011">
        <v>232.98672485352</v>
      </c>
      <c r="I11011">
        <v>268.75091552734</v>
      </c>
      <c r="J11011">
        <v>310.00820922852</v>
      </c>
      <c r="K11011" s="6">
        <f>IFERROR(EXP(TREND(LN($F$1:$J$1),LN(F11011:J11011),LN(Calculations!$B$3))),0)</f>
        <v>3.2054592514385062E-2</v>
      </c>
    </row>
    <row r="11012" spans="1:11" x14ac:dyDescent="0.35">
      <c r="A11012">
        <v>11009</v>
      </c>
      <c r="B11012" t="str">
        <f t="shared" si="171"/>
        <v>29-87</v>
      </c>
      <c r="C11012">
        <v>-86.936782128968005</v>
      </c>
      <c r="D11012">
        <v>28.566971149497999</v>
      </c>
      <c r="E11012">
        <f>ASIN(SQRT((SIN(RADIANS(PARAMETERS!$D$8-D11012)/2)*SIN(RADIANS(PARAMETERS!$D$8-D11012)/2))+(COS(RADIANS(D11012))*COS(RADIANS(PARAMETERS!$D$8))*SIN(RADIANS(PARAMETERS!$D$9-C11012)/2)*SIN(RADIANS(PARAMETERS!$D$9-C11012)/2))))*2*3958.756</f>
        <v>1907.1060191155668</v>
      </c>
      <c r="F11012">
        <v>165.24768066406</v>
      </c>
      <c r="G11012">
        <v>193.3733215332</v>
      </c>
      <c r="H11012">
        <v>233.45011901855</v>
      </c>
      <c r="I11012">
        <v>269.18121337891</v>
      </c>
      <c r="J11012">
        <v>310.38442993164</v>
      </c>
      <c r="K11012" s="6">
        <f>IFERROR(EXP(TREND(LN($F$1:$J$1),LN(F11012:J11012),LN(Calculations!$B$3))),0)</f>
        <v>3.264460354184455E-2</v>
      </c>
    </row>
    <row r="11013" spans="1:11" x14ac:dyDescent="0.35">
      <c r="A11013">
        <v>11010</v>
      </c>
      <c r="B11013" t="str">
        <f t="shared" ref="B11013:B11076" si="172">MROUND(D11013,1)&amp;MROUND(C11013,-0.5)</f>
        <v>29-87</v>
      </c>
      <c r="C11013">
        <v>-87.208103463868994</v>
      </c>
      <c r="D11013">
        <v>28.566971149497999</v>
      </c>
      <c r="E11013">
        <f>ASIN(SQRT((SIN(RADIANS(PARAMETERS!$D$8-D11013)/2)*SIN(RADIANS(PARAMETERS!$D$8-D11013)/2))+(COS(RADIANS(D11013))*COS(RADIANS(PARAMETERS!$D$8))*SIN(RADIANS(PARAMETERS!$D$9-C11013)/2)*SIN(RADIANS(PARAMETERS!$D$9-C11013)/2))))*2*3958.756</f>
        <v>1922.2987653731698</v>
      </c>
      <c r="F11013">
        <v>165.85003662109</v>
      </c>
      <c r="G11013">
        <v>193.85758972168</v>
      </c>
      <c r="H11013">
        <v>233.91856384277</v>
      </c>
      <c r="I11013">
        <v>269.62030029297</v>
      </c>
      <c r="J11013">
        <v>310.77447509766</v>
      </c>
      <c r="K11013" s="6">
        <f>IFERROR(EXP(TREND(LN($F$1:$J$1),LN(F11013:J11013),LN(Calculations!$B$3))),0)</f>
        <v>3.3230082167925397E-2</v>
      </c>
    </row>
    <row r="11014" spans="1:11" x14ac:dyDescent="0.35">
      <c r="A11014">
        <v>11011</v>
      </c>
      <c r="B11014" t="str">
        <f t="shared" si="172"/>
        <v>29-87.5</v>
      </c>
      <c r="C11014">
        <v>-87.479424798769998</v>
      </c>
      <c r="D11014">
        <v>28.566971149497999</v>
      </c>
      <c r="E11014">
        <f>ASIN(SQRT((SIN(RADIANS(PARAMETERS!$D$8-D11014)/2)*SIN(RADIANS(PARAMETERS!$D$8-D11014)/2))+(COS(RADIANS(D11014))*COS(RADIANS(PARAMETERS!$D$8))*SIN(RADIANS(PARAMETERS!$D$9-C11014)/2)*SIN(RADIANS(PARAMETERS!$D$9-C11014)/2))))*2*3958.756</f>
        <v>1937.5248121951643</v>
      </c>
      <c r="F11014">
        <v>166.36967468262</v>
      </c>
      <c r="G11014">
        <v>194.25883483887</v>
      </c>
      <c r="H11014">
        <v>234.2795715332</v>
      </c>
      <c r="I11014">
        <v>269.92929077148</v>
      </c>
      <c r="J11014">
        <v>311.00729370117</v>
      </c>
      <c r="K11014" s="6">
        <f>IFERROR(EXP(TREND(LN($F$1:$J$1),LN(F11014:J11014),LN(Calculations!$B$3))),0)</f>
        <v>3.3754017082034536E-2</v>
      </c>
    </row>
    <row r="11015" spans="1:11" x14ac:dyDescent="0.35">
      <c r="A11015">
        <v>11012</v>
      </c>
      <c r="B11015" t="str">
        <f t="shared" si="172"/>
        <v>29-88</v>
      </c>
      <c r="C11015">
        <v>-87.750746133671001</v>
      </c>
      <c r="D11015">
        <v>28.566971149497999</v>
      </c>
      <c r="E11015">
        <f>ASIN(SQRT((SIN(RADIANS(PARAMETERS!$D$8-D11015)/2)*SIN(RADIANS(PARAMETERS!$D$8-D11015)/2))+(COS(RADIANS(D11015))*COS(RADIANS(PARAMETERS!$D$8))*SIN(RADIANS(PARAMETERS!$D$9-C11015)/2)*SIN(RADIANS(PARAMETERS!$D$9-C11015)/2))))*2*3958.756</f>
        <v>1952.783327718342</v>
      </c>
      <c r="F11015">
        <v>166.89019775391</v>
      </c>
      <c r="G11015">
        <v>194.66955566406</v>
      </c>
      <c r="H11015">
        <v>234.6880645752</v>
      </c>
      <c r="I11015">
        <v>270.32440185547</v>
      </c>
      <c r="J11015">
        <v>311.37564086914</v>
      </c>
      <c r="K11015" s="6">
        <f>IFERROR(EXP(TREND(LN($F$1:$J$1),LN(F11015:J11015),LN(Calculations!$B$3))),0)</f>
        <v>3.4271446112667289E-2</v>
      </c>
    </row>
    <row r="11016" spans="1:11" x14ac:dyDescent="0.35">
      <c r="A11016">
        <v>11013</v>
      </c>
      <c r="B11016" t="str">
        <f t="shared" si="172"/>
        <v>29-88</v>
      </c>
      <c r="C11016">
        <v>-88.022067468572004</v>
      </c>
      <c r="D11016">
        <v>28.566971149497999</v>
      </c>
      <c r="E11016">
        <f>ASIN(SQRT((SIN(RADIANS(PARAMETERS!$D$8-D11016)/2)*SIN(RADIANS(PARAMETERS!$D$8-D11016)/2))+(COS(RADIANS(D11016))*COS(RADIANS(PARAMETERS!$D$8))*SIN(RADIANS(PARAMETERS!$D$9-C11016)/2)*SIN(RADIANS(PARAMETERS!$D$9-C11016)/2))))*2*3958.756</f>
        <v>1968.0735036136541</v>
      </c>
      <c r="F11016">
        <v>167.35076904297</v>
      </c>
      <c r="G11016">
        <v>195.03634643555</v>
      </c>
      <c r="H11016">
        <v>235.06341552734</v>
      </c>
      <c r="I11016">
        <v>270.70074462891</v>
      </c>
      <c r="J11016">
        <v>311.74465942383</v>
      </c>
      <c r="K11016" s="6">
        <f>IFERROR(EXP(TREND(LN($F$1:$J$1),LN(F11016:J11016),LN(Calculations!$B$3))),0)</f>
        <v>3.4731281436098681E-2</v>
      </c>
    </row>
    <row r="11017" spans="1:11" x14ac:dyDescent="0.35">
      <c r="A11017">
        <v>11014</v>
      </c>
      <c r="B11017" t="str">
        <f t="shared" si="172"/>
        <v>29-88.5</v>
      </c>
      <c r="C11017">
        <v>-88.293388803472993</v>
      </c>
      <c r="D11017">
        <v>28.566971149497999</v>
      </c>
      <c r="E11017">
        <f>ASIN(SQRT((SIN(RADIANS(PARAMETERS!$D$8-D11017)/2)*SIN(RADIANS(PARAMETERS!$D$8-D11017)/2))+(COS(RADIANS(D11017))*COS(RADIANS(PARAMETERS!$D$8))*SIN(RADIANS(PARAMETERS!$D$9-C11017)/2)*SIN(RADIANS(PARAMETERS!$D$9-C11017)/2))))*2*3958.756</f>
        <v>1983.3945543086272</v>
      </c>
      <c r="F11017">
        <v>167.48115539551</v>
      </c>
      <c r="G11017">
        <v>195.13093566895</v>
      </c>
      <c r="H11017">
        <v>235.07220458984</v>
      </c>
      <c r="I11017">
        <v>270.6279296875</v>
      </c>
      <c r="J11017">
        <v>311.56549072266</v>
      </c>
      <c r="K11017" s="6">
        <f>IFERROR(EXP(TREND(LN($F$1:$J$1),LN(F11017:J11017),LN(Calculations!$B$3))),0)</f>
        <v>3.4905966114890406E-2</v>
      </c>
    </row>
    <row r="11018" spans="1:11" x14ac:dyDescent="0.35">
      <c r="A11018">
        <v>11015</v>
      </c>
      <c r="B11018" t="str">
        <f t="shared" si="172"/>
        <v>29-88.5</v>
      </c>
      <c r="C11018">
        <v>-88.564710138373997</v>
      </c>
      <c r="D11018">
        <v>28.566971149497999</v>
      </c>
      <c r="E11018">
        <f>ASIN(SQRT((SIN(RADIANS(PARAMETERS!$D$8-D11018)/2)*SIN(RADIANS(PARAMETERS!$D$8-D11018)/2))+(COS(RADIANS(D11018))*COS(RADIANS(PARAMETERS!$D$8))*SIN(RADIANS(PARAMETERS!$D$9-C11018)/2)*SIN(RADIANS(PARAMETERS!$D$9-C11018)/2))))*2*3958.756</f>
        <v>1998.7457162368037</v>
      </c>
      <c r="F11018">
        <v>167.36534118652</v>
      </c>
      <c r="G11018">
        <v>195.03985595703</v>
      </c>
      <c r="H11018">
        <v>234.87832641602</v>
      </c>
      <c r="I11018">
        <v>270.3283996582</v>
      </c>
      <c r="J11018">
        <v>311.13339233398</v>
      </c>
      <c r="K11018" s="6">
        <f>IFERROR(EXP(TREND(LN($F$1:$J$1),LN(F11018:J11018),LN(Calculations!$B$3))),0)</f>
        <v>3.4846982488821961E-2</v>
      </c>
    </row>
    <row r="11019" spans="1:11" x14ac:dyDescent="0.35">
      <c r="A11019">
        <v>11016</v>
      </c>
      <c r="B11019" t="str">
        <f t="shared" si="172"/>
        <v>29-89</v>
      </c>
      <c r="C11019">
        <v>-88.836031473275</v>
      </c>
      <c r="D11019">
        <v>28.566971149497999</v>
      </c>
      <c r="E11019">
        <f>ASIN(SQRT((SIN(RADIANS(PARAMETERS!$D$8-D11019)/2)*SIN(RADIANS(PARAMETERS!$D$8-D11019)/2))+(COS(RADIANS(D11019))*COS(RADIANS(PARAMETERS!$D$8))*SIN(RADIANS(PARAMETERS!$D$9-C11019)/2)*SIN(RADIANS(PARAMETERS!$D$9-C11019)/2))))*2*3958.756</f>
        <v>2014.1262471133216</v>
      </c>
      <c r="F11019">
        <v>166.99642944336</v>
      </c>
      <c r="G11019">
        <v>194.73373413086</v>
      </c>
      <c r="H11019">
        <v>234.4520111084</v>
      </c>
      <c r="I11019">
        <v>269.7594909668</v>
      </c>
      <c r="J11019">
        <v>310.38943481445</v>
      </c>
      <c r="K11019" s="6">
        <f>IFERROR(EXP(TREND(LN($F$1:$J$1),LN(F11019:J11019),LN(Calculations!$B$3))),0)</f>
        <v>3.4545773556484978E-2</v>
      </c>
    </row>
    <row r="11020" spans="1:11" x14ac:dyDescent="0.35">
      <c r="A11020">
        <v>11017</v>
      </c>
      <c r="B11020" t="str">
        <f t="shared" si="172"/>
        <v>29-89</v>
      </c>
      <c r="C11020">
        <v>-89.107352808176003</v>
      </c>
      <c r="D11020">
        <v>28.566971149497999</v>
      </c>
      <c r="E11020">
        <f>ASIN(SQRT((SIN(RADIANS(PARAMETERS!$D$8-D11020)/2)*SIN(RADIANS(PARAMETERS!$D$8-D11020)/2))+(COS(RADIANS(D11020))*COS(RADIANS(PARAMETERS!$D$8))*SIN(RADIANS(PARAMETERS!$D$9-C11020)/2)*SIN(RADIANS(PARAMETERS!$D$9-C11020)/2))))*2*3958.756</f>
        <v>2029.5354252357633</v>
      </c>
      <c r="F11020">
        <v>166.35403442383</v>
      </c>
      <c r="G11020">
        <v>194.15994262695</v>
      </c>
      <c r="H11020">
        <v>233.7174987793</v>
      </c>
      <c r="I11020">
        <v>268.81518554688</v>
      </c>
      <c r="J11020">
        <v>309.18994140625</v>
      </c>
      <c r="K11020" s="6">
        <f>IFERROR(EXP(TREND(LN($F$1:$J$1),LN(F11020:J11020),LN(Calculations!$B$3))),0)</f>
        <v>3.3991272222934577E-2</v>
      </c>
    </row>
    <row r="11021" spans="1:11" x14ac:dyDescent="0.35">
      <c r="A11021">
        <v>11018</v>
      </c>
      <c r="B11021" t="str">
        <f t="shared" si="172"/>
        <v>29-89.5</v>
      </c>
      <c r="C11021">
        <v>-89.378674143077006</v>
      </c>
      <c r="D11021">
        <v>28.566971149497999</v>
      </c>
      <c r="E11021">
        <f>ASIN(SQRT((SIN(RADIANS(PARAMETERS!$D$8-D11021)/2)*SIN(RADIANS(PARAMETERS!$D$8-D11021)/2))+(COS(RADIANS(D11021))*COS(RADIANS(PARAMETERS!$D$8))*SIN(RADIANS(PARAMETERS!$D$9-C11021)/2)*SIN(RADIANS(PARAMETERS!$D$9-C11021)/2))))*2*3958.756</f>
        <v>2044.9725488094302</v>
      </c>
      <c r="F11021">
        <v>165.48046875</v>
      </c>
      <c r="G11021">
        <v>193.39340209961</v>
      </c>
      <c r="H11021">
        <v>232.82565307617</v>
      </c>
      <c r="I11021">
        <v>267.71557617188</v>
      </c>
      <c r="J11021">
        <v>307.8420715332</v>
      </c>
      <c r="K11021" s="6">
        <f>IFERROR(EXP(TREND(LN($F$1:$J$1),LN(F11021:J11021),LN(Calculations!$B$3))),0)</f>
        <v>3.3210924999978464E-2</v>
      </c>
    </row>
    <row r="11022" spans="1:11" x14ac:dyDescent="0.35">
      <c r="A11022">
        <v>11019</v>
      </c>
      <c r="B11022" t="str">
        <f t="shared" si="172"/>
        <v>29-89.5</v>
      </c>
      <c r="C11022">
        <v>-89.649995477977996</v>
      </c>
      <c r="D11022">
        <v>28.566971149497999</v>
      </c>
      <c r="E11022">
        <f>ASIN(SQRT((SIN(RADIANS(PARAMETERS!$D$8-D11022)/2)*SIN(RADIANS(PARAMETERS!$D$8-D11022)/2))+(COS(RADIANS(D11022))*COS(RADIANS(PARAMETERS!$D$8))*SIN(RADIANS(PARAMETERS!$D$9-C11022)/2)*SIN(RADIANS(PARAMETERS!$D$9-C11022)/2))))*2*3958.756</f>
        <v>2060.4369352962076</v>
      </c>
      <c r="F11022">
        <v>164.42481994629</v>
      </c>
      <c r="G11022">
        <v>192.49621582031</v>
      </c>
      <c r="H11022">
        <v>231.81340026855</v>
      </c>
      <c r="I11022">
        <v>266.50598144531</v>
      </c>
      <c r="J11022">
        <v>306.40078735352</v>
      </c>
      <c r="K11022" s="6">
        <f>IFERROR(EXP(TREND(LN($F$1:$J$1),LN(F11022:J11022),LN(Calculations!$B$3))),0)</f>
        <v>3.2273027002022718E-2</v>
      </c>
    </row>
    <row r="11023" spans="1:11" x14ac:dyDescent="0.35">
      <c r="A11023">
        <v>11020</v>
      </c>
      <c r="B11023" t="str">
        <f t="shared" si="172"/>
        <v>29-90</v>
      </c>
      <c r="C11023">
        <v>-89.921316812878999</v>
      </c>
      <c r="D11023">
        <v>28.566971149497999</v>
      </c>
      <c r="E11023">
        <f>ASIN(SQRT((SIN(RADIANS(PARAMETERS!$D$8-D11023)/2)*SIN(RADIANS(PARAMETERS!$D$8-D11023)/2))+(COS(RADIANS(D11023))*COS(RADIANS(PARAMETERS!$D$8))*SIN(RADIANS(PARAMETERS!$D$9-C11023)/2)*SIN(RADIANS(PARAMETERS!$D$9-C11023)/2))))*2*3958.756</f>
        <v>2075.9279207862269</v>
      </c>
      <c r="F11023">
        <v>163.34565734863</v>
      </c>
      <c r="G11023">
        <v>191.64518737793</v>
      </c>
      <c r="H11023">
        <v>230.81871032715</v>
      </c>
      <c r="I11023">
        <v>265.35684204102</v>
      </c>
      <c r="J11023">
        <v>305.07476806641</v>
      </c>
      <c r="K11023" s="6">
        <f>IFERROR(EXP(TREND(LN($F$1:$J$1),LN(F11023:J11023),LN(Calculations!$B$3))),0)</f>
        <v>3.134320257928791E-2</v>
      </c>
    </row>
    <row r="11024" spans="1:11" x14ac:dyDescent="0.35">
      <c r="A11024">
        <v>11021</v>
      </c>
      <c r="B11024" t="str">
        <f t="shared" si="172"/>
        <v>29-90</v>
      </c>
      <c r="C11024">
        <v>-90.192638147780002</v>
      </c>
      <c r="D11024">
        <v>28.566971149497999</v>
      </c>
      <c r="E11024">
        <f>ASIN(SQRT((SIN(RADIANS(PARAMETERS!$D$8-D11024)/2)*SIN(RADIANS(PARAMETERS!$D$8-D11024)/2))+(COS(RADIANS(D11024))*COS(RADIANS(PARAMETERS!$D$8))*SIN(RADIANS(PARAMETERS!$D$9-C11024)/2)*SIN(RADIANS(PARAMETERS!$D$9-C11024)/2))))*2*3958.756</f>
        <v>2091.444859391504</v>
      </c>
      <c r="F11024">
        <v>162.50880432129</v>
      </c>
      <c r="G11024">
        <v>191.013671875</v>
      </c>
      <c r="H11024">
        <v>230.14044189453</v>
      </c>
      <c r="I11024">
        <v>264.64508056641</v>
      </c>
      <c r="J11024">
        <v>304.33609008789</v>
      </c>
      <c r="K11024" s="6">
        <f>IFERROR(EXP(TREND(LN($F$1:$J$1),LN(F11024:J11024),LN(Calculations!$B$3))),0)</f>
        <v>3.0613451605631125E-2</v>
      </c>
    </row>
    <row r="11025" spans="1:11" x14ac:dyDescent="0.35">
      <c r="A11025">
        <v>11022</v>
      </c>
      <c r="B11025" t="str">
        <f t="shared" si="172"/>
        <v>29-90.5</v>
      </c>
      <c r="C11025">
        <v>-90.463959482681005</v>
      </c>
      <c r="D11025">
        <v>28.566971149497999</v>
      </c>
      <c r="E11025">
        <f>ASIN(SQRT((SIN(RADIANS(PARAMETERS!$D$8-D11025)/2)*SIN(RADIANS(PARAMETERS!$D$8-D11025)/2))+(COS(RADIANS(D11025))*COS(RADIANS(PARAMETERS!$D$8))*SIN(RADIANS(PARAMETERS!$D$9-C11025)/2)*SIN(RADIANS(PARAMETERS!$D$9-C11025)/2))))*2*3958.756</f>
        <v>2106.9871226608384</v>
      </c>
      <c r="F11025">
        <v>161.76249694824</v>
      </c>
      <c r="G11025">
        <v>190.4536895752</v>
      </c>
      <c r="H11025">
        <v>229.599609375</v>
      </c>
      <c r="I11025">
        <v>264.14001464844</v>
      </c>
      <c r="J11025">
        <v>303.89111328125</v>
      </c>
      <c r="K11025" s="6">
        <f>IFERROR(EXP(TREND(LN($F$1:$J$1),LN(F11025:J11025),LN(Calculations!$B$3))),0)</f>
        <v>2.9953784074100279E-2</v>
      </c>
    </row>
    <row r="11026" spans="1:11" x14ac:dyDescent="0.35">
      <c r="A11026">
        <v>11023</v>
      </c>
      <c r="B11026" t="str">
        <f t="shared" si="172"/>
        <v>29-90.5</v>
      </c>
      <c r="C11026">
        <v>-90.735280817581994</v>
      </c>
      <c r="D11026">
        <v>28.566971149497999</v>
      </c>
      <c r="E11026">
        <f>ASIN(SQRT((SIN(RADIANS(PARAMETERS!$D$8-D11026)/2)*SIN(RADIANS(PARAMETERS!$D$8-D11026)/2))+(COS(RADIANS(D11026))*COS(RADIANS(PARAMETERS!$D$8))*SIN(RADIANS(PARAMETERS!$D$9-C11026)/2)*SIN(RADIANS(PARAMETERS!$D$9-C11026)/2))))*2*3958.756</f>
        <v>2122.5540990151826</v>
      </c>
      <c r="F11026">
        <v>160.7989654541</v>
      </c>
      <c r="G11026">
        <v>189.7170715332</v>
      </c>
      <c r="H11026">
        <v>228.85250854492</v>
      </c>
      <c r="I11026">
        <v>263.39630126953</v>
      </c>
      <c r="J11026">
        <v>303.16983032227</v>
      </c>
      <c r="K11026" s="6">
        <f>IFERROR(EXP(TREND(LN($F$1:$J$1),LN(F11026:J11026),LN(Calculations!$B$3))),0)</f>
        <v>2.9139154387332864E-2</v>
      </c>
    </row>
    <row r="11027" spans="1:11" x14ac:dyDescent="0.35">
      <c r="A11027">
        <v>11024</v>
      </c>
      <c r="B11027" t="str">
        <f t="shared" si="172"/>
        <v>29-50</v>
      </c>
      <c r="C11027">
        <v>-50.037080582435998</v>
      </c>
      <c r="D11027">
        <v>28.838292484398998</v>
      </c>
      <c r="E11027">
        <f>ASIN(SQRT((SIN(RADIANS(PARAMETERS!$D$8-D11027)/2)*SIN(RADIANS(PARAMETERS!$D$8-D11027)/2))+(COS(RADIANS(D11027))*COS(RADIANS(PARAMETERS!$D$8))*SIN(RADIANS(PARAMETERS!$D$9-C11027)/2)*SIN(RADIANS(PARAMETERS!$D$9-C11027)/2))))*2*3958.756</f>
        <v>1147.2649524902831</v>
      </c>
      <c r="F11027">
        <v>113.18295288086</v>
      </c>
      <c r="G11027">
        <v>146.97979736328</v>
      </c>
      <c r="H11027">
        <v>184.81190490723</v>
      </c>
      <c r="I11027">
        <v>208.93241882324</v>
      </c>
      <c r="J11027">
        <v>236.20196533203</v>
      </c>
      <c r="K11027" s="6">
        <f>IFERROR(EXP(TREND(LN($F$1:$J$1),LN(F11027:J11027),LN(Calculations!$B$3))),0)</f>
        <v>7.6672843152796235E-3</v>
      </c>
    </row>
    <row r="11028" spans="1:11" x14ac:dyDescent="0.35">
      <c r="A11028">
        <v>11025</v>
      </c>
      <c r="B11028" t="str">
        <f t="shared" si="172"/>
        <v>29-50.5</v>
      </c>
      <c r="C11028">
        <v>-50.308401917337001</v>
      </c>
      <c r="D11028">
        <v>28.838292484398998</v>
      </c>
      <c r="E11028">
        <f>ASIN(SQRT((SIN(RADIANS(PARAMETERS!$D$8-D11028)/2)*SIN(RADIANS(PARAMETERS!$D$8-D11028)/2))+(COS(RADIANS(D11028))*COS(RADIANS(PARAMETERS!$D$8))*SIN(RADIANS(PARAMETERS!$D$9-C11028)/2)*SIN(RADIANS(PARAMETERS!$D$9-C11028)/2))))*2*3958.756</f>
        <v>1137.1577671682608</v>
      </c>
      <c r="F11028">
        <v>114.36227416992</v>
      </c>
      <c r="G11028">
        <v>148.66839599609</v>
      </c>
      <c r="H11028">
        <v>185.91014099121</v>
      </c>
      <c r="I11028">
        <v>210.26428222656</v>
      </c>
      <c r="J11028">
        <v>237.8098449707</v>
      </c>
      <c r="K11028" s="6">
        <f>IFERROR(EXP(TREND(LN($F$1:$J$1),LN(F11028:J11028),LN(Calculations!$B$3))),0)</f>
        <v>7.9583954057587045E-3</v>
      </c>
    </row>
    <row r="11029" spans="1:11" x14ac:dyDescent="0.35">
      <c r="A11029">
        <v>11026</v>
      </c>
      <c r="B11029" t="str">
        <f t="shared" si="172"/>
        <v>29-50.5</v>
      </c>
      <c r="C11029">
        <v>-50.579723252237997</v>
      </c>
      <c r="D11029">
        <v>28.838292484398998</v>
      </c>
      <c r="E11029">
        <f>ASIN(SQRT((SIN(RADIANS(PARAMETERS!$D$8-D11029)/2)*SIN(RADIANS(PARAMETERS!$D$8-D11029)/2))+(COS(RADIANS(D11029))*COS(RADIANS(PARAMETERS!$D$8))*SIN(RADIANS(PARAMETERS!$D$9-C11029)/2)*SIN(RADIANS(PARAMETERS!$D$9-C11029)/2))))*2*3958.756</f>
        <v>1127.2250282913137</v>
      </c>
      <c r="F11029">
        <v>115.57432556152</v>
      </c>
      <c r="G11029">
        <v>150.39952087402</v>
      </c>
      <c r="H11029">
        <v>187.01184082031</v>
      </c>
      <c r="I11029">
        <v>211.58303833008</v>
      </c>
      <c r="J11029">
        <v>239.38360595703</v>
      </c>
      <c r="K11029" s="6">
        <f>IFERROR(EXP(TREND(LN($F$1:$J$1),LN(F11029:J11029),LN(Calculations!$B$3))),0)</f>
        <v>8.267401151982854E-3</v>
      </c>
    </row>
    <row r="11030" spans="1:11" x14ac:dyDescent="0.35">
      <c r="A11030">
        <v>11027</v>
      </c>
      <c r="B11030" t="str">
        <f t="shared" si="172"/>
        <v>29-51</v>
      </c>
      <c r="C11030">
        <v>-50.851044587139</v>
      </c>
      <c r="D11030">
        <v>28.838292484398998</v>
      </c>
      <c r="E11030">
        <f>ASIN(SQRT((SIN(RADIANS(PARAMETERS!$D$8-D11030)/2)*SIN(RADIANS(PARAMETERS!$D$8-D11030)/2))+(COS(RADIANS(D11030))*COS(RADIANS(PARAMETERS!$D$8))*SIN(RADIANS(PARAMETERS!$D$9-C11030)/2)*SIN(RADIANS(PARAMETERS!$D$9-C11030)/2))))*2*3958.756</f>
        <v>1117.4714207064815</v>
      </c>
      <c r="F11030">
        <v>116.83879089355</v>
      </c>
      <c r="G11030">
        <v>152.19792175293</v>
      </c>
      <c r="H11030">
        <v>188.14057922363</v>
      </c>
      <c r="I11030">
        <v>212.92887878418</v>
      </c>
      <c r="J11030">
        <v>240.98403930664</v>
      </c>
      <c r="K11030" s="6">
        <f>IFERROR(EXP(TREND(LN($F$1:$J$1),LN(F11030:J11030),LN(Calculations!$B$3))),0)</f>
        <v>8.6019644742876822E-3</v>
      </c>
    </row>
    <row r="11031" spans="1:11" x14ac:dyDescent="0.35">
      <c r="A11031">
        <v>11028</v>
      </c>
      <c r="B11031" t="str">
        <f t="shared" si="172"/>
        <v>29-51</v>
      </c>
      <c r="C11031">
        <v>-51.122365922039997</v>
      </c>
      <c r="D11031">
        <v>28.838292484398998</v>
      </c>
      <c r="E11031">
        <f>ASIN(SQRT((SIN(RADIANS(PARAMETERS!$D$8-D11031)/2)*SIN(RADIANS(PARAMETERS!$D$8-D11031)/2))+(COS(RADIANS(D11031))*COS(RADIANS(PARAMETERS!$D$8))*SIN(RADIANS(PARAMETERS!$D$9-C11031)/2)*SIN(RADIANS(PARAMETERS!$D$9-C11031)/2))))*2*3958.756</f>
        <v>1107.9017079328958</v>
      </c>
      <c r="F11031">
        <v>118.19005584717</v>
      </c>
      <c r="G11031">
        <v>154.09494018555</v>
      </c>
      <c r="H11031">
        <v>189.34629821777</v>
      </c>
      <c r="I11031">
        <v>214.37945556641</v>
      </c>
      <c r="J11031">
        <v>242.72305297852</v>
      </c>
      <c r="K11031" s="6">
        <f>IFERROR(EXP(TREND(LN($F$1:$J$1),LN(F11031:J11031),LN(Calculations!$B$3))),0)</f>
        <v>8.9751410506836368E-3</v>
      </c>
    </row>
    <row r="11032" spans="1:11" x14ac:dyDescent="0.35">
      <c r="A11032">
        <v>11029</v>
      </c>
      <c r="B11032" t="str">
        <f t="shared" si="172"/>
        <v>29-51.5</v>
      </c>
      <c r="C11032">
        <v>-51.393687256941</v>
      </c>
      <c r="D11032">
        <v>28.838292484398998</v>
      </c>
      <c r="E11032">
        <f>ASIN(SQRT((SIN(RADIANS(PARAMETERS!$D$8-D11032)/2)*SIN(RADIANS(PARAMETERS!$D$8-D11032)/2))+(COS(RADIANS(D11032))*COS(RADIANS(PARAMETERS!$D$8))*SIN(RADIANS(PARAMETERS!$D$9-C11032)/2)*SIN(RADIANS(PARAMETERS!$D$9-C11032)/2))))*2*3958.756</f>
        <v>1098.5207277834945</v>
      </c>
      <c r="F11032">
        <v>119.5580291748</v>
      </c>
      <c r="G11032">
        <v>155.94854736328</v>
      </c>
      <c r="H11032">
        <v>190.51741027832</v>
      </c>
      <c r="I11032">
        <v>215.76359558105</v>
      </c>
      <c r="J11032">
        <v>244.35597229004</v>
      </c>
      <c r="K11032" s="6">
        <f>IFERROR(EXP(TREND(LN($F$1:$J$1),LN(F11032:J11032),LN(Calculations!$B$3))),0)</f>
        <v>9.3628585094369544E-3</v>
      </c>
    </row>
    <row r="11033" spans="1:11" x14ac:dyDescent="0.35">
      <c r="A11033">
        <v>11030</v>
      </c>
      <c r="B11033" t="str">
        <f t="shared" si="172"/>
        <v>29-51.5</v>
      </c>
      <c r="C11033">
        <v>-51.665008591842003</v>
      </c>
      <c r="D11033">
        <v>28.838292484398998</v>
      </c>
      <c r="E11033">
        <f>ASIN(SQRT((SIN(RADIANS(PARAMETERS!$D$8-D11033)/2)*SIN(RADIANS(PARAMETERS!$D$8-D11033)/2))+(COS(RADIANS(D11033))*COS(RADIANS(PARAMETERS!$D$8))*SIN(RADIANS(PARAMETERS!$D$9-C11033)/2)*SIN(RADIANS(PARAMETERS!$D$9-C11033)/2))))*2*3958.756</f>
        <v>1089.3333873541158</v>
      </c>
      <c r="F11033">
        <v>120.96922302246</v>
      </c>
      <c r="G11033">
        <v>157.76763916016</v>
      </c>
      <c r="H11033">
        <v>191.69400024414</v>
      </c>
      <c r="I11033">
        <v>217.14433288574</v>
      </c>
      <c r="J11033">
        <v>245.97421264648</v>
      </c>
      <c r="K11033" s="6">
        <f>IFERROR(EXP(TREND(LN($F$1:$J$1),LN(F11033:J11033),LN(Calculations!$B$3))),0)</f>
        <v>9.7743373011814575E-3</v>
      </c>
    </row>
    <row r="11034" spans="1:11" x14ac:dyDescent="0.35">
      <c r="A11034">
        <v>11031</v>
      </c>
      <c r="B11034" t="str">
        <f t="shared" si="172"/>
        <v>29-52</v>
      </c>
      <c r="C11034">
        <v>-51.936329926742999</v>
      </c>
      <c r="D11034">
        <v>28.838292484398998</v>
      </c>
      <c r="E11034">
        <f>ASIN(SQRT((SIN(RADIANS(PARAMETERS!$D$8-D11034)/2)*SIN(RADIANS(PARAMETERS!$D$8-D11034)/2))+(COS(RADIANS(D11034))*COS(RADIANS(PARAMETERS!$D$8))*SIN(RADIANS(PARAMETERS!$D$9-C11034)/2)*SIN(RADIANS(PARAMETERS!$D$9-C11034)/2))))*2*3958.756</f>
        <v>1080.3446573476886</v>
      </c>
      <c r="F11034">
        <v>122.45301818848</v>
      </c>
      <c r="G11034">
        <v>159.57398986816</v>
      </c>
      <c r="H11034">
        <v>192.92446899414</v>
      </c>
      <c r="I11034">
        <v>218.59591674805</v>
      </c>
      <c r="J11034">
        <v>247.6838684082</v>
      </c>
      <c r="K11034" s="6">
        <f>IFERROR(EXP(TREND(LN($F$1:$J$1),LN(F11034:J11034),LN(Calculations!$B$3))),0)</f>
        <v>1.0221945823118635E-2</v>
      </c>
    </row>
    <row r="11035" spans="1:11" x14ac:dyDescent="0.35">
      <c r="A11035">
        <v>11032</v>
      </c>
      <c r="B11035" t="str">
        <f t="shared" si="172"/>
        <v>29-52</v>
      </c>
      <c r="C11035">
        <v>-52.207651261644003</v>
      </c>
      <c r="D11035">
        <v>28.838292484398998</v>
      </c>
      <c r="E11035">
        <f>ASIN(SQRT((SIN(RADIANS(PARAMETERS!$D$8-D11035)/2)*SIN(RADIANS(PARAMETERS!$D$8-D11035)/2))+(COS(RADIANS(D11035))*COS(RADIANS(PARAMETERS!$D$8))*SIN(RADIANS(PARAMETERS!$D$9-C11035)/2)*SIN(RADIANS(PARAMETERS!$D$9-C11035)/2))))*2*3958.756</f>
        <v>1071.5595657034428</v>
      </c>
      <c r="F11035">
        <v>123.92511749268</v>
      </c>
      <c r="G11035">
        <v>161.28544616699</v>
      </c>
      <c r="H11035">
        <v>194.09286499023</v>
      </c>
      <c r="I11035">
        <v>219.94821166992</v>
      </c>
      <c r="J11035">
        <v>249.24827575684</v>
      </c>
      <c r="K11035" s="6">
        <f>IFERROR(EXP(TREND(LN($F$1:$J$1),LN(F11035:J11035),LN(Calculations!$B$3))),0)</f>
        <v>1.0679682327688364E-2</v>
      </c>
    </row>
    <row r="11036" spans="1:11" x14ac:dyDescent="0.35">
      <c r="A11036">
        <v>11033</v>
      </c>
      <c r="B11036" t="str">
        <f t="shared" si="172"/>
        <v>29-52.5</v>
      </c>
      <c r="C11036">
        <v>-52.478972596544999</v>
      </c>
      <c r="D11036">
        <v>28.838292484398998</v>
      </c>
      <c r="E11036">
        <f>ASIN(SQRT((SIN(RADIANS(PARAMETERS!$D$8-D11036)/2)*SIN(RADIANS(PARAMETERS!$D$8-D11036)/2))+(COS(RADIANS(D11036))*COS(RADIANS(PARAMETERS!$D$8))*SIN(RADIANS(PARAMETERS!$D$9-C11036)/2)*SIN(RADIANS(PARAMETERS!$D$9-C11036)/2))))*2*3958.756</f>
        <v>1062.9831905039446</v>
      </c>
      <c r="F11036">
        <v>125.40879821777</v>
      </c>
      <c r="G11036">
        <v>162.92437744141</v>
      </c>
      <c r="H11036">
        <v>195.2391204834</v>
      </c>
      <c r="I11036">
        <v>221.2677154541</v>
      </c>
      <c r="J11036">
        <v>250.76684570313</v>
      </c>
      <c r="K11036" s="6">
        <f>IFERROR(EXP(TREND(LN($F$1:$J$1),LN(F11036:J11036),LN(Calculations!$B$3))),0)</f>
        <v>1.1157065040379551E-2</v>
      </c>
    </row>
    <row r="11037" spans="1:11" x14ac:dyDescent="0.35">
      <c r="A11037">
        <v>11034</v>
      </c>
      <c r="B11037" t="str">
        <f t="shared" si="172"/>
        <v>29-53</v>
      </c>
      <c r="C11037">
        <v>-52.750293931446002</v>
      </c>
      <c r="D11037">
        <v>28.838292484398998</v>
      </c>
      <c r="E11037">
        <f>ASIN(SQRT((SIN(RADIANS(PARAMETERS!$D$8-D11037)/2)*SIN(RADIANS(PARAMETERS!$D$8-D11037)/2))+(COS(RADIANS(D11037))*COS(RADIANS(PARAMETERS!$D$8))*SIN(RADIANS(PARAMETERS!$D$9-C11037)/2)*SIN(RADIANS(PARAMETERS!$D$9-C11037)/2))))*2*3958.756</f>
        <v>1054.6206521363749</v>
      </c>
      <c r="F11037">
        <v>126.91980743408</v>
      </c>
      <c r="G11037">
        <v>164.49287414551</v>
      </c>
      <c r="H11037">
        <v>196.39408874512</v>
      </c>
      <c r="I11037">
        <v>222.60374450684</v>
      </c>
      <c r="J11037">
        <v>252.31169128418</v>
      </c>
      <c r="K11037" s="6">
        <f>IFERROR(EXP(TREND(LN($F$1:$J$1),LN(F11037:J11037),LN(Calculations!$B$3))),0)</f>
        <v>1.1660856226251702E-2</v>
      </c>
    </row>
    <row r="11038" spans="1:11" x14ac:dyDescent="0.35">
      <c r="A11038">
        <v>11035</v>
      </c>
      <c r="B11038" t="str">
        <f t="shared" si="172"/>
        <v>29-53</v>
      </c>
      <c r="C11038">
        <v>-53.021615266346998</v>
      </c>
      <c r="D11038">
        <v>28.838292484398998</v>
      </c>
      <c r="E11038">
        <f>ASIN(SQRT((SIN(RADIANS(PARAMETERS!$D$8-D11038)/2)*SIN(RADIANS(PARAMETERS!$D$8-D11038)/2))+(COS(RADIANS(D11038))*COS(RADIANS(PARAMETERS!$D$8))*SIN(RADIANS(PARAMETERS!$D$9-C11038)/2)*SIN(RADIANS(PARAMETERS!$D$9-C11038)/2))))*2*3958.756</f>
        <v>1046.4771046888686</v>
      </c>
      <c r="F11038">
        <v>128.38647460938</v>
      </c>
      <c r="G11038">
        <v>165.91870117188</v>
      </c>
      <c r="H11038">
        <v>197.46789550781</v>
      </c>
      <c r="I11038">
        <v>223.82369995117</v>
      </c>
      <c r="J11038">
        <v>253.69772338867</v>
      </c>
      <c r="K11038" s="6">
        <f>IFERROR(EXP(TREND(LN($F$1:$J$1),LN(F11038:J11038),LN(Calculations!$B$3))),0)</f>
        <v>1.2164898192716879E-2</v>
      </c>
    </row>
    <row r="11039" spans="1:11" x14ac:dyDescent="0.35">
      <c r="A11039">
        <v>11036</v>
      </c>
      <c r="B11039" t="str">
        <f t="shared" si="172"/>
        <v>29-53.5</v>
      </c>
      <c r="C11039">
        <v>-53.292936601248002</v>
      </c>
      <c r="D11039">
        <v>28.838292484398998</v>
      </c>
      <c r="E11039">
        <f>ASIN(SQRT((SIN(RADIANS(PARAMETERS!$D$8-D11039)/2)*SIN(RADIANS(PARAMETERS!$D$8-D11039)/2))+(COS(RADIANS(D11039))*COS(RADIANS(PARAMETERS!$D$8))*SIN(RADIANS(PARAMETERS!$D$9-C11039)/2)*SIN(RADIANS(PARAMETERS!$D$9-C11039)/2))))*2*3958.756</f>
        <v>1038.5577265679567</v>
      </c>
      <c r="F11039">
        <v>129.86360168457</v>
      </c>
      <c r="G11039">
        <v>167.27116394043</v>
      </c>
      <c r="H11039">
        <v>198.55001831055</v>
      </c>
      <c r="I11039">
        <v>225.06410217285</v>
      </c>
      <c r="J11039">
        <v>255.11943054199</v>
      </c>
      <c r="K11039" s="6">
        <f>IFERROR(EXP(TREND(LN($F$1:$J$1),LN(F11039:J11039),LN(Calculations!$B$3))),0)</f>
        <v>1.2692095408427657E-2</v>
      </c>
    </row>
    <row r="11040" spans="1:11" x14ac:dyDescent="0.35">
      <c r="A11040">
        <v>11037</v>
      </c>
      <c r="B11040" t="str">
        <f t="shared" si="172"/>
        <v>29-53.5</v>
      </c>
      <c r="C11040">
        <v>-53.564257936148998</v>
      </c>
      <c r="D11040">
        <v>28.838292484398998</v>
      </c>
      <c r="E11040">
        <f>ASIN(SQRT((SIN(RADIANS(PARAMETERS!$D$8-D11040)/2)*SIN(RADIANS(PARAMETERS!$D$8-D11040)/2))+(COS(RADIANS(D11040))*COS(RADIANS(PARAMETERS!$D$8))*SIN(RADIANS(PARAMETERS!$D$9-C11040)/2)*SIN(RADIANS(PARAMETERS!$D$9-C11040)/2))))*2*3958.756</f>
        <v>1030.8677103292325</v>
      </c>
      <c r="F11040">
        <v>131.37306213379</v>
      </c>
      <c r="G11040">
        <v>168.5613861084</v>
      </c>
      <c r="H11040">
        <v>199.67778015137</v>
      </c>
      <c r="I11040">
        <v>226.37973022461</v>
      </c>
      <c r="J11040">
        <v>256.65310668945</v>
      </c>
      <c r="K11040" s="6">
        <f>IFERROR(EXP(TREND(LN($F$1:$J$1),LN(F11040:J11040),LN(Calculations!$B$3))),0)</f>
        <v>1.3251679696007251E-2</v>
      </c>
    </row>
    <row r="11041" spans="1:11" x14ac:dyDescent="0.35">
      <c r="A11041">
        <v>11038</v>
      </c>
      <c r="B11041" t="str">
        <f t="shared" si="172"/>
        <v>29-54</v>
      </c>
      <c r="C11041">
        <v>-53.835579271050001</v>
      </c>
      <c r="D11041">
        <v>28.838292484398998</v>
      </c>
      <c r="E11041">
        <f>ASIN(SQRT((SIN(RADIANS(PARAMETERS!$D$8-D11041)/2)*SIN(RADIANS(PARAMETERS!$D$8-D11041)/2))+(COS(RADIANS(D11041))*COS(RADIANS(PARAMETERS!$D$8))*SIN(RADIANS(PARAMETERS!$D$9-C11041)/2)*SIN(RADIANS(PARAMETERS!$D$9-C11041)/2))))*2*3958.756</f>
        <v>1023.4122517203072</v>
      </c>
      <c r="F11041">
        <v>132.85586547852</v>
      </c>
      <c r="G11041">
        <v>169.71788024902</v>
      </c>
      <c r="H11041">
        <v>200.7490234375</v>
      </c>
      <c r="I11041">
        <v>227.60897827148</v>
      </c>
      <c r="J11041">
        <v>258.06350708008</v>
      </c>
      <c r="K11041" s="6">
        <f>IFERROR(EXP(TREND(LN($F$1:$J$1),LN(F11041:J11041),LN(Calculations!$B$3))),0)</f>
        <v>1.3816959122898896E-2</v>
      </c>
    </row>
    <row r="11042" spans="1:11" x14ac:dyDescent="0.35">
      <c r="A11042">
        <v>11039</v>
      </c>
      <c r="B11042" t="str">
        <f t="shared" si="172"/>
        <v>29-54</v>
      </c>
      <c r="C11042">
        <v>-54.106900605950997</v>
      </c>
      <c r="D11042">
        <v>28.838292484398998</v>
      </c>
      <c r="E11042">
        <f>ASIN(SQRT((SIN(RADIANS(PARAMETERS!$D$8-D11042)/2)*SIN(RADIANS(PARAMETERS!$D$8-D11042)/2))+(COS(RADIANS(D11042))*COS(RADIANS(PARAMETERS!$D$8))*SIN(RADIANS(PARAMETERS!$D$9-C11042)/2)*SIN(RADIANS(PARAMETERS!$D$9-C11042)/2))))*2*3958.756</f>
        <v>1016.1965379429424</v>
      </c>
      <c r="F11042">
        <v>134.38624572754</v>
      </c>
      <c r="G11042">
        <v>170.83505249023</v>
      </c>
      <c r="H11042">
        <v>201.8777923584</v>
      </c>
      <c r="I11042">
        <v>228.92121887207</v>
      </c>
      <c r="J11042">
        <v>259.58822631836</v>
      </c>
      <c r="K11042" s="6">
        <f>IFERROR(EXP(TREND(LN($F$1:$J$1),LN(F11042:J11042),LN(Calculations!$B$3))),0)</f>
        <v>1.4422876833781812E-2</v>
      </c>
    </row>
    <row r="11043" spans="1:11" x14ac:dyDescent="0.35">
      <c r="A11043">
        <v>11040</v>
      </c>
      <c r="B11043" t="str">
        <f t="shared" si="172"/>
        <v>29-54.5</v>
      </c>
      <c r="C11043">
        <v>-54.378221940852001</v>
      </c>
      <c r="D11043">
        <v>28.838292484398998</v>
      </c>
      <c r="E11043">
        <f>ASIN(SQRT((SIN(RADIANS(PARAMETERS!$D$8-D11043)/2)*SIN(RADIANS(PARAMETERS!$D$8-D11043)/2))+(COS(RADIANS(D11043))*COS(RADIANS(PARAMETERS!$D$8))*SIN(RADIANS(PARAMETERS!$D$9-C11043)/2)*SIN(RADIANS(PARAMETERS!$D$9-C11043)/2))))*2*3958.756</f>
        <v>1009.2257351499014</v>
      </c>
      <c r="F11043">
        <v>135.98463439941</v>
      </c>
      <c r="G11043">
        <v>171.92057800293</v>
      </c>
      <c r="H11043">
        <v>203.09497070313</v>
      </c>
      <c r="I11043">
        <v>230.3599395752</v>
      </c>
      <c r="J11043">
        <v>261.28619384766</v>
      </c>
      <c r="K11043" s="6">
        <f>IFERROR(EXP(TREND(LN($F$1:$J$1),LN(F11043:J11043),LN(Calculations!$B$3))),0)</f>
        <v>1.5079733537704892E-2</v>
      </c>
    </row>
    <row r="11044" spans="1:11" x14ac:dyDescent="0.35">
      <c r="A11044">
        <v>11041</v>
      </c>
      <c r="B11044" t="str">
        <f t="shared" si="172"/>
        <v>29-54.5</v>
      </c>
      <c r="C11044">
        <v>-54.649543275752997</v>
      </c>
      <c r="D11044">
        <v>28.838292484398998</v>
      </c>
      <c r="E11044">
        <f>ASIN(SQRT((SIN(RADIANS(PARAMETERS!$D$8-D11044)/2)*SIN(RADIANS(PARAMETERS!$D$8-D11044)/2))+(COS(RADIANS(D11044))*COS(RADIANS(PARAMETERS!$D$8))*SIN(RADIANS(PARAMETERS!$D$9-C11044)/2)*SIN(RADIANS(PARAMETERS!$D$9-C11044)/2))))*2*3958.756</f>
        <v>1002.5049752015217</v>
      </c>
      <c r="F11044">
        <v>137.52043151855</v>
      </c>
      <c r="G11044">
        <v>172.87019348145</v>
      </c>
      <c r="H11044">
        <v>204.23162841797</v>
      </c>
      <c r="I11044">
        <v>231.68395996094</v>
      </c>
      <c r="J11044">
        <v>262.82757568359</v>
      </c>
      <c r="K11044" s="6">
        <f>IFERROR(EXP(TREND(LN($F$1:$J$1),LN(F11044:J11044),LN(Calculations!$B$3))),0)</f>
        <v>1.5729960808608851E-2</v>
      </c>
    </row>
    <row r="11045" spans="1:11" x14ac:dyDescent="0.35">
      <c r="A11045">
        <v>11042</v>
      </c>
      <c r="B11045" t="str">
        <f t="shared" si="172"/>
        <v>29-55</v>
      </c>
      <c r="C11045">
        <v>-54.920864610654</v>
      </c>
      <c r="D11045">
        <v>28.838292484398998</v>
      </c>
      <c r="E11045">
        <f>ASIN(SQRT((SIN(RADIANS(PARAMETERS!$D$8-D11045)/2)*SIN(RADIANS(PARAMETERS!$D$8-D11045)/2))+(COS(RADIANS(D11045))*COS(RADIANS(PARAMETERS!$D$8))*SIN(RADIANS(PARAMETERS!$D$9-C11045)/2)*SIN(RADIANS(PARAMETERS!$D$9-C11045)/2))))*2*3958.756</f>
        <v>996.03934171720107</v>
      </c>
      <c r="F11045">
        <v>139.08090209961</v>
      </c>
      <c r="G11045">
        <v>173.82080078125</v>
      </c>
      <c r="H11045">
        <v>205.42274475098</v>
      </c>
      <c r="I11045">
        <v>233.09379577637</v>
      </c>
      <c r="J11045">
        <v>264.49362182617</v>
      </c>
      <c r="K11045" s="6">
        <f>IFERROR(EXP(TREND(LN($F$1:$J$1),LN(F11045:J11045),LN(Calculations!$B$3))),0)</f>
        <v>1.6420093591840181E-2</v>
      </c>
    </row>
    <row r="11046" spans="1:11" x14ac:dyDescent="0.35">
      <c r="A11046">
        <v>11043</v>
      </c>
      <c r="B11046" t="str">
        <f t="shared" si="172"/>
        <v>29-55</v>
      </c>
      <c r="C11046">
        <v>-55.192185945555003</v>
      </c>
      <c r="D11046">
        <v>28.838292484398998</v>
      </c>
      <c r="E11046">
        <f>ASIN(SQRT((SIN(RADIANS(PARAMETERS!$D$8-D11046)/2)*SIN(RADIANS(PARAMETERS!$D$8-D11046)/2))+(COS(RADIANS(D11046))*COS(RADIANS(PARAMETERS!$D$8))*SIN(RADIANS(PARAMETERS!$D$9-C11046)/2)*SIN(RADIANS(PARAMETERS!$D$9-C11046)/2))))*2*3958.756</f>
        <v>989.83385546779652</v>
      </c>
      <c r="F11046">
        <v>140.68196105957</v>
      </c>
      <c r="G11046">
        <v>174.80758666992</v>
      </c>
      <c r="H11046">
        <v>206.68951416016</v>
      </c>
      <c r="I11046">
        <v>234.61781311035</v>
      </c>
      <c r="J11046">
        <v>266.32150268555</v>
      </c>
      <c r="K11046" s="6">
        <f>IFERROR(EXP(TREND(LN($F$1:$J$1),LN(F11046:J11046),LN(Calculations!$B$3))),0)</f>
        <v>1.7162217871607221E-2</v>
      </c>
    </row>
    <row r="11047" spans="1:11" x14ac:dyDescent="0.35">
      <c r="A11047">
        <v>11044</v>
      </c>
      <c r="B11047" t="str">
        <f t="shared" si="172"/>
        <v>29-55.5</v>
      </c>
      <c r="C11047">
        <v>-55.463507280456</v>
      </c>
      <c r="D11047">
        <v>28.838292484398998</v>
      </c>
      <c r="E11047">
        <f>ASIN(SQRT((SIN(RADIANS(PARAMETERS!$D$8-D11047)/2)*SIN(RADIANS(PARAMETERS!$D$8-D11047)/2))+(COS(RADIANS(D11047))*COS(RADIANS(PARAMETERS!$D$8))*SIN(RADIANS(PARAMETERS!$D$9-C11047)/2)*SIN(RADIANS(PARAMETERS!$D$9-C11047)/2))))*2*3958.756</f>
        <v>983.89345916623824</v>
      </c>
      <c r="F11047">
        <v>142.18588256836</v>
      </c>
      <c r="G11047">
        <v>175.7317199707</v>
      </c>
      <c r="H11047">
        <v>207.86186218262</v>
      </c>
      <c r="I11047">
        <v>236.01715087891</v>
      </c>
      <c r="J11047">
        <v>267.98791503906</v>
      </c>
      <c r="K11047" s="6">
        <f>IFERROR(EXP(TREND(LN($F$1:$J$1),LN(F11047:J11047),LN(Calculations!$B$3))),0)</f>
        <v>1.7890414753401855E-2</v>
      </c>
    </row>
    <row r="11048" spans="1:11" x14ac:dyDescent="0.35">
      <c r="A11048">
        <v>11045</v>
      </c>
      <c r="B11048" t="str">
        <f t="shared" si="172"/>
        <v>29-55.5</v>
      </c>
      <c r="C11048">
        <v>-55.734828615357003</v>
      </c>
      <c r="D11048">
        <v>28.838292484398998</v>
      </c>
      <c r="E11048">
        <f>ASIN(SQRT((SIN(RADIANS(PARAMETERS!$D$8-D11048)/2)*SIN(RADIANS(PARAMETERS!$D$8-D11048)/2))+(COS(RADIANS(D11048))*COS(RADIANS(PARAMETERS!$D$8))*SIN(RADIANS(PARAMETERS!$D$9-C11048)/2)*SIN(RADIANS(PARAMETERS!$D$9-C11048)/2))))*2*3958.756</f>
        <v>978.22300172530754</v>
      </c>
      <c r="F11048">
        <v>143.69764709473</v>
      </c>
      <c r="G11048">
        <v>176.6713104248</v>
      </c>
      <c r="H11048">
        <v>209.0804901123</v>
      </c>
      <c r="I11048">
        <v>237.49305725098</v>
      </c>
      <c r="J11048">
        <v>269.7685546875</v>
      </c>
      <c r="K11048" s="6">
        <f>IFERROR(EXP(TREND(LN($F$1:$J$1),LN(F11048:J11048),LN(Calculations!$B$3))),0)</f>
        <v>1.8654007843465666E-2</v>
      </c>
    </row>
    <row r="11049" spans="1:11" x14ac:dyDescent="0.35">
      <c r="A11049">
        <v>11046</v>
      </c>
      <c r="B11049" t="str">
        <f t="shared" si="172"/>
        <v>29-56</v>
      </c>
      <c r="C11049">
        <v>-56.006149950257999</v>
      </c>
      <c r="D11049">
        <v>28.838292484398998</v>
      </c>
      <c r="E11049">
        <f>ASIN(SQRT((SIN(RADIANS(PARAMETERS!$D$8-D11049)/2)*SIN(RADIANS(PARAMETERS!$D$8-D11049)/2))+(COS(RADIANS(D11049))*COS(RADIANS(PARAMETERS!$D$8))*SIN(RADIANS(PARAMETERS!$D$9-C11049)/2)*SIN(RADIANS(PARAMETERS!$D$9-C11049)/2))))*2*3958.756</f>
        <v>972.82722206331277</v>
      </c>
      <c r="F11049">
        <v>145.23114013672</v>
      </c>
      <c r="G11049">
        <v>177.63592529297</v>
      </c>
      <c r="H11049">
        <v>210.35437011719</v>
      </c>
      <c r="I11049">
        <v>239.0538482666</v>
      </c>
      <c r="J11049">
        <v>271.67080688477</v>
      </c>
      <c r="K11049" s="6">
        <f>IFERROR(EXP(TREND(LN($F$1:$J$1),LN(F11049:J11049),LN(Calculations!$B$3))),0)</f>
        <v>1.9460906048120782E-2</v>
      </c>
    </row>
    <row r="11050" spans="1:11" x14ac:dyDescent="0.35">
      <c r="A11050">
        <v>11047</v>
      </c>
      <c r="B11050" t="str">
        <f t="shared" si="172"/>
        <v>29-56.5</v>
      </c>
      <c r="C11050">
        <v>-56.277471285159002</v>
      </c>
      <c r="D11050">
        <v>28.838292484398998</v>
      </c>
      <c r="E11050">
        <f>ASIN(SQRT((SIN(RADIANS(PARAMETERS!$D$8-D11050)/2)*SIN(RADIANS(PARAMETERS!$D$8-D11050)/2))+(COS(RADIANS(D11050))*COS(RADIANS(PARAMETERS!$D$8))*SIN(RADIANS(PARAMETERS!$D$9-C11050)/2)*SIN(RADIANS(PARAMETERS!$D$9-C11050)/2))))*2*3958.756</f>
        <v>967.71073255009492</v>
      </c>
      <c r="F11050">
        <v>146.68572998047</v>
      </c>
      <c r="G11050">
        <v>178.54800415039</v>
      </c>
      <c r="H11050">
        <v>211.54113769531</v>
      </c>
      <c r="I11050">
        <v>240.49421691895</v>
      </c>
      <c r="J11050">
        <v>273.41186523438</v>
      </c>
      <c r="K11050" s="6">
        <f>IFERROR(EXP(TREND(LN($F$1:$J$1),LN(F11050:J11050),LN(Calculations!$B$3))),0)</f>
        <v>2.0258192093591889E-2</v>
      </c>
    </row>
    <row r="11051" spans="1:11" x14ac:dyDescent="0.35">
      <c r="A11051">
        <v>11048</v>
      </c>
      <c r="B11051" t="str">
        <f t="shared" si="172"/>
        <v>29-56.5</v>
      </c>
      <c r="C11051">
        <v>-56.548792620059999</v>
      </c>
      <c r="D11051">
        <v>28.838292484398998</v>
      </c>
      <c r="E11051">
        <f>ASIN(SQRT((SIN(RADIANS(PARAMETERS!$D$8-D11051)/2)*SIN(RADIANS(PARAMETERS!$D$8-D11051)/2))+(COS(RADIANS(D11051))*COS(RADIANS(PARAMETERS!$D$8))*SIN(RADIANS(PARAMETERS!$D$9-C11051)/2)*SIN(RADIANS(PARAMETERS!$D$9-C11051)/2))))*2*3958.756</f>
        <v>962.87800219719736</v>
      </c>
      <c r="F11051">
        <v>148.15364074707</v>
      </c>
      <c r="G11051">
        <v>179.47003173828</v>
      </c>
      <c r="H11051">
        <v>212.7508392334</v>
      </c>
      <c r="I11051">
        <v>241.97026062012</v>
      </c>
      <c r="J11051">
        <v>275.2043762207</v>
      </c>
      <c r="K11051" s="6">
        <f>IFERROR(EXP(TREND(LN($F$1:$J$1),LN(F11051:J11051),LN(Calculations!$B$3))),0)</f>
        <v>2.1093285342287157E-2</v>
      </c>
    </row>
    <row r="11052" spans="1:11" x14ac:dyDescent="0.35">
      <c r="A11052">
        <v>11049</v>
      </c>
      <c r="B11052" t="str">
        <f t="shared" si="172"/>
        <v>29-57</v>
      </c>
      <c r="C11052">
        <v>-56.820113954961002</v>
      </c>
      <c r="D11052">
        <v>28.838292484398998</v>
      </c>
      <c r="E11052">
        <f>ASIN(SQRT((SIN(RADIANS(PARAMETERS!$D$8-D11052)/2)*SIN(RADIANS(PARAMETERS!$D$8-D11052)/2))+(COS(RADIANS(D11052))*COS(RADIANS(PARAMETERS!$D$8))*SIN(RADIANS(PARAMETERS!$D$9-C11052)/2)*SIN(RADIANS(PARAMETERS!$D$9-C11052)/2))))*2*3958.756</f>
        <v>958.3333397068252</v>
      </c>
      <c r="F11052">
        <v>149.63485717773</v>
      </c>
      <c r="G11052">
        <v>180.40069580078</v>
      </c>
      <c r="H11052">
        <v>213.97581481934</v>
      </c>
      <c r="I11052">
        <v>243.46809387207</v>
      </c>
      <c r="J11052">
        <v>277.02688598633</v>
      </c>
      <c r="K11052" s="6">
        <f>IFERROR(EXP(TREND(LN($F$1:$J$1),LN(F11052:J11052),LN(Calculations!$B$3))),0)</f>
        <v>2.1967986512260482E-2</v>
      </c>
    </row>
    <row r="11053" spans="1:11" x14ac:dyDescent="0.35">
      <c r="A11053">
        <v>11050</v>
      </c>
      <c r="B11053" t="str">
        <f t="shared" si="172"/>
        <v>29-57</v>
      </c>
      <c r="C11053">
        <v>-57.091435289861998</v>
      </c>
      <c r="D11053">
        <v>28.838292484398998</v>
      </c>
      <c r="E11053">
        <f>ASIN(SQRT((SIN(RADIANS(PARAMETERS!$D$8-D11053)/2)*SIN(RADIANS(PARAMETERS!$D$8-D11053)/2))+(COS(RADIANS(D11053))*COS(RADIANS(PARAMETERS!$D$8))*SIN(RADIANS(PARAMETERS!$D$9-C11053)/2)*SIN(RADIANS(PARAMETERS!$D$9-C11053)/2))))*2*3958.756</f>
        <v>954.08087650415803</v>
      </c>
      <c r="F11053">
        <v>151.03282165527</v>
      </c>
      <c r="G11053">
        <v>181.2688293457</v>
      </c>
      <c r="H11053">
        <v>215.09330749512</v>
      </c>
      <c r="I11053">
        <v>244.81510925293</v>
      </c>
      <c r="J11053">
        <v>278.64541625977</v>
      </c>
      <c r="K11053" s="6">
        <f>IFERROR(EXP(TREND(LN($F$1:$J$1),LN(F11053:J11053),LN(Calculations!$B$3))),0)</f>
        <v>2.2827412755734452E-2</v>
      </c>
    </row>
    <row r="11054" spans="1:11" x14ac:dyDescent="0.35">
      <c r="A11054">
        <v>11051</v>
      </c>
      <c r="B11054" t="str">
        <f t="shared" si="172"/>
        <v>29-57.5</v>
      </c>
      <c r="C11054">
        <v>-57.362756624763001</v>
      </c>
      <c r="D11054">
        <v>28.838292484398998</v>
      </c>
      <c r="E11054">
        <f>ASIN(SQRT((SIN(RADIANS(PARAMETERS!$D$8-D11054)/2)*SIN(RADIANS(PARAMETERS!$D$8-D11054)/2))+(COS(RADIANS(D11054))*COS(RADIANS(PARAMETERS!$D$8))*SIN(RADIANS(PARAMETERS!$D$9-C11054)/2)*SIN(RADIANS(PARAMETERS!$D$9-C11054)/2))))*2*3958.756</f>
        <v>950.1245498863567</v>
      </c>
      <c r="F11054">
        <v>152.42616271973</v>
      </c>
      <c r="G11054">
        <v>182.13121032715</v>
      </c>
      <c r="H11054">
        <v>216.22038269043</v>
      </c>
      <c r="I11054">
        <v>246.1872253418</v>
      </c>
      <c r="J11054">
        <v>280.30865478516</v>
      </c>
      <c r="K11054" s="6">
        <f>IFERROR(EXP(TREND(LN($F$1:$J$1),LN(F11054:J11054),LN(Calculations!$B$3))),0)</f>
        <v>2.3711621352237311E-2</v>
      </c>
    </row>
    <row r="11055" spans="1:11" x14ac:dyDescent="0.35">
      <c r="A11055">
        <v>11052</v>
      </c>
      <c r="B11055" t="str">
        <f t="shared" si="172"/>
        <v>29-57.5</v>
      </c>
      <c r="C11055">
        <v>-57.634077959663998</v>
      </c>
      <c r="D11055">
        <v>28.838292484398998</v>
      </c>
      <c r="E11055">
        <f>ASIN(SQRT((SIN(RADIANS(PARAMETERS!$D$8-D11055)/2)*SIN(RADIANS(PARAMETERS!$D$8-D11055)/2))+(COS(RADIANS(D11055))*COS(RADIANS(PARAMETERS!$D$8))*SIN(RADIANS(PARAMETERS!$D$9-C11055)/2)*SIN(RADIANS(PARAMETERS!$D$9-C11055)/2))))*2*3958.756</f>
        <v>946.46808642893586</v>
      </c>
      <c r="F11055">
        <v>153.80480957031</v>
      </c>
      <c r="G11055">
        <v>182.98023986816</v>
      </c>
      <c r="H11055">
        <v>217.33999633789</v>
      </c>
      <c r="I11055">
        <v>247.55816650391</v>
      </c>
      <c r="J11055">
        <v>281.97909545898</v>
      </c>
      <c r="K11055" s="6">
        <f>IFERROR(EXP(TREND(LN($F$1:$J$1),LN(F11055:J11055),LN(Calculations!$B$3))),0)</f>
        <v>2.4614481279121001E-2</v>
      </c>
    </row>
    <row r="11056" spans="1:11" x14ac:dyDescent="0.35">
      <c r="A11056">
        <v>11053</v>
      </c>
      <c r="B11056" t="str">
        <f t="shared" si="172"/>
        <v>29-58</v>
      </c>
      <c r="C11056">
        <v>-57.905399294565001</v>
      </c>
      <c r="D11056">
        <v>28.838292484398998</v>
      </c>
      <c r="E11056">
        <f>ASIN(SQRT((SIN(RADIANS(PARAMETERS!$D$8-D11056)/2)*SIN(RADIANS(PARAMETERS!$D$8-D11056)/2))+(COS(RADIANS(D11056))*COS(RADIANS(PARAMETERS!$D$8))*SIN(RADIANS(PARAMETERS!$D$9-C11056)/2)*SIN(RADIANS(PARAMETERS!$D$9-C11056)/2))))*2*3958.756</f>
        <v>943.1149857957738</v>
      </c>
      <c r="F11056">
        <v>155.09370422363</v>
      </c>
      <c r="G11056">
        <v>183.76239013672</v>
      </c>
      <c r="H11056">
        <v>218.36190795898</v>
      </c>
      <c r="I11056">
        <v>248.80229187012</v>
      </c>
      <c r="J11056">
        <v>283.48754882813</v>
      </c>
      <c r="K11056" s="6">
        <f>IFERROR(EXP(TREND(LN($F$1:$J$1),LN(F11056:J11056),LN(Calculations!$B$3))),0)</f>
        <v>2.5487501110816817E-2</v>
      </c>
    </row>
    <row r="11057" spans="1:11" x14ac:dyDescent="0.35">
      <c r="A11057">
        <v>11054</v>
      </c>
      <c r="B11057" t="str">
        <f t="shared" si="172"/>
        <v>29-58</v>
      </c>
      <c r="C11057">
        <v>-58.176720629465002</v>
      </c>
      <c r="D11057">
        <v>28.838292484398998</v>
      </c>
      <c r="E11057">
        <f>ASIN(SQRT((SIN(RADIANS(PARAMETERS!$D$8-D11057)/2)*SIN(RADIANS(PARAMETERS!$D$8-D11057)/2))+(COS(RADIANS(D11057))*COS(RADIANS(PARAMETERS!$D$8))*SIN(RADIANS(PARAMETERS!$D$9-C11057)/2)*SIN(RADIANS(PARAMETERS!$D$9-C11057)/2))))*2*3958.756</f>
        <v>940.06850510267952</v>
      </c>
      <c r="F11057">
        <v>156.44287109375</v>
      </c>
      <c r="G11057">
        <v>184.58641052246</v>
      </c>
      <c r="H11057">
        <v>219.46748352051</v>
      </c>
      <c r="I11057">
        <v>250.17106628418</v>
      </c>
      <c r="J11057">
        <v>285.1716003418</v>
      </c>
      <c r="K11057" s="6">
        <f>IFERROR(EXP(TREND(LN($F$1:$J$1),LN(F11057:J11057),LN(Calculations!$B$3))),0)</f>
        <v>2.6423693313677415E-2</v>
      </c>
    </row>
    <row r="11058" spans="1:11" x14ac:dyDescent="0.35">
      <c r="A11058">
        <v>11055</v>
      </c>
      <c r="B11058" t="str">
        <f t="shared" si="172"/>
        <v>29-58.5</v>
      </c>
      <c r="C11058">
        <v>-58.448041964365999</v>
      </c>
      <c r="D11058">
        <v>28.838292484398998</v>
      </c>
      <c r="E11058">
        <f>ASIN(SQRT((SIN(RADIANS(PARAMETERS!$D$8-D11058)/2)*SIN(RADIANS(PARAMETERS!$D$8-D11058)/2))+(COS(RADIANS(D11058))*COS(RADIANS(PARAMETERS!$D$8))*SIN(RADIANS(PARAMETERS!$D$9-C11058)/2)*SIN(RADIANS(PARAMETERS!$D$9-C11058)/2))))*2*3958.756</f>
        <v>937.33164398575093</v>
      </c>
      <c r="F11058">
        <v>157.81629943848</v>
      </c>
      <c r="G11058">
        <v>185.43287658691</v>
      </c>
      <c r="H11058">
        <v>220.61680603027</v>
      </c>
      <c r="I11058">
        <v>251.60467529297</v>
      </c>
      <c r="J11058">
        <v>286.94680786133</v>
      </c>
      <c r="K11058" s="6">
        <f>IFERROR(EXP(TREND(LN($F$1:$J$1),LN(F11058:J11058),LN(Calculations!$B$3))),0)</f>
        <v>2.740394909865786E-2</v>
      </c>
    </row>
    <row r="11059" spans="1:11" x14ac:dyDescent="0.35">
      <c r="A11059">
        <v>11056</v>
      </c>
      <c r="B11059" t="str">
        <f t="shared" si="172"/>
        <v>29-58.5</v>
      </c>
      <c r="C11059">
        <v>-58.719363299267002</v>
      </c>
      <c r="D11059">
        <v>28.838292484398998</v>
      </c>
      <c r="E11059">
        <f>ASIN(SQRT((SIN(RADIANS(PARAMETERS!$D$8-D11059)/2)*SIN(RADIANS(PARAMETERS!$D$8-D11059)/2))+(COS(RADIANS(D11059))*COS(RADIANS(PARAMETERS!$D$8))*SIN(RADIANS(PARAMETERS!$D$9-C11059)/2)*SIN(RADIANS(PARAMETERS!$D$9-C11059)/2))))*2*3958.756</f>
        <v>934.90713052503122</v>
      </c>
      <c r="F11059">
        <v>159.10261535645</v>
      </c>
      <c r="G11059">
        <v>186.24589538574</v>
      </c>
      <c r="H11059">
        <v>221.71206665039</v>
      </c>
      <c r="I11059">
        <v>252.96446228027</v>
      </c>
      <c r="J11059">
        <v>288.62411499023</v>
      </c>
      <c r="K11059" s="6">
        <f>IFERROR(EXP(TREND(LN($F$1:$J$1),LN(F11059:J11059),LN(Calculations!$B$3))),0)</f>
        <v>2.8356161650844779E-2</v>
      </c>
    </row>
    <row r="11060" spans="1:11" x14ac:dyDescent="0.35">
      <c r="A11060">
        <v>11057</v>
      </c>
      <c r="B11060" t="str">
        <f t="shared" si="172"/>
        <v>29-59</v>
      </c>
      <c r="C11060">
        <v>-58.990684634167998</v>
      </c>
      <c r="D11060">
        <v>28.838292484398998</v>
      </c>
      <c r="E11060">
        <f>ASIN(SQRT((SIN(RADIANS(PARAMETERS!$D$8-D11060)/2)*SIN(RADIANS(PARAMETERS!$D$8-D11060)/2))+(COS(RADIANS(D11060))*COS(RADIANS(PARAMETERS!$D$8))*SIN(RADIANS(PARAMETERS!$D$9-C11060)/2)*SIN(RADIANS(PARAMETERS!$D$9-C11060)/2))))*2*3958.756</f>
        <v>932.79740817004051</v>
      </c>
      <c r="F11060">
        <v>160.42193603516</v>
      </c>
      <c r="G11060">
        <v>187.14289855957</v>
      </c>
      <c r="H11060">
        <v>222.94233703613</v>
      </c>
      <c r="I11060">
        <v>254.50869750977</v>
      </c>
      <c r="J11060">
        <v>290.54672241211</v>
      </c>
      <c r="K11060" s="6">
        <f>IFERROR(EXP(TREND(LN($F$1:$J$1),LN(F11060:J11060),LN(Calculations!$B$3))),0)</f>
        <v>2.9362239337969779E-2</v>
      </c>
    </row>
    <row r="11061" spans="1:11" x14ac:dyDescent="0.35">
      <c r="A11061">
        <v>11058</v>
      </c>
      <c r="B11061" t="str">
        <f t="shared" si="172"/>
        <v>29-59.5</v>
      </c>
      <c r="C11061">
        <v>-59.262005969069001</v>
      </c>
      <c r="D11061">
        <v>28.838292484398998</v>
      </c>
      <c r="E11061">
        <f>ASIN(SQRT((SIN(RADIANS(PARAMETERS!$D$8-D11061)/2)*SIN(RADIANS(PARAMETERS!$D$8-D11061)/2))+(COS(RADIANS(D11061))*COS(RADIANS(PARAMETERS!$D$8))*SIN(RADIANS(PARAMETERS!$D$9-C11061)/2)*SIN(RADIANS(PARAMETERS!$D$9-C11061)/2))))*2*3958.756</f>
        <v>931.00462380807278</v>
      </c>
      <c r="F11061">
        <v>161.71853637695</v>
      </c>
      <c r="G11061">
        <v>188.07376098633</v>
      </c>
      <c r="H11061">
        <v>224.22189331055</v>
      </c>
      <c r="I11061">
        <v>256.11715698242</v>
      </c>
      <c r="J11061">
        <v>292.55200195313</v>
      </c>
      <c r="K11061" s="6">
        <f>IFERROR(EXP(TREND(LN($F$1:$J$1),LN(F11061:J11061),LN(Calculations!$B$3))),0)</f>
        <v>3.0383735981947255E-2</v>
      </c>
    </row>
    <row r="11062" spans="1:11" x14ac:dyDescent="0.35">
      <c r="A11062">
        <v>11059</v>
      </c>
      <c r="B11062" t="str">
        <f t="shared" si="172"/>
        <v>29-59.5</v>
      </c>
      <c r="C11062">
        <v>-59.533327303969998</v>
      </c>
      <c r="D11062">
        <v>28.838292484398998</v>
      </c>
      <c r="E11062">
        <f>ASIN(SQRT((SIN(RADIANS(PARAMETERS!$D$8-D11062)/2)*SIN(RADIANS(PARAMETERS!$D$8-D11062)/2))+(COS(RADIANS(D11062))*COS(RADIANS(PARAMETERS!$D$8))*SIN(RADIANS(PARAMETERS!$D$9-C11062)/2)*SIN(RADIANS(PARAMETERS!$D$9-C11062)/2))))*2*3958.756</f>
        <v>929.53061710715053</v>
      </c>
      <c r="F11062">
        <v>162.91606140137</v>
      </c>
      <c r="G11062">
        <v>188.94348144531</v>
      </c>
      <c r="H11062">
        <v>225.39640808105</v>
      </c>
      <c r="I11062">
        <v>257.5778503418</v>
      </c>
      <c r="J11062">
        <v>294.35662841797</v>
      </c>
      <c r="K11062" s="6">
        <f>IFERROR(EXP(TREND(LN($F$1:$J$1),LN(F11062:J11062),LN(Calculations!$B$3))),0)</f>
        <v>3.1362676362130824E-2</v>
      </c>
    </row>
    <row r="11063" spans="1:11" x14ac:dyDescent="0.35">
      <c r="A11063">
        <v>11060</v>
      </c>
      <c r="B11063" t="str">
        <f t="shared" si="172"/>
        <v>29-60</v>
      </c>
      <c r="C11063">
        <v>-59.804648638871001</v>
      </c>
      <c r="D11063">
        <v>28.838292484398998</v>
      </c>
      <c r="E11063">
        <f>ASIN(SQRT((SIN(RADIANS(PARAMETERS!$D$8-D11063)/2)*SIN(RADIANS(PARAMETERS!$D$8-D11063)/2))+(COS(RADIANS(D11063))*COS(RADIANS(PARAMETERS!$D$8))*SIN(RADIANS(PARAMETERS!$D$9-C11063)/2)*SIN(RADIANS(PARAMETERS!$D$9-C11063)/2))))*2*3958.756</f>
        <v>928.37691125437993</v>
      </c>
      <c r="F11063">
        <v>164.11239624023</v>
      </c>
      <c r="G11063">
        <v>189.84963989258</v>
      </c>
      <c r="H11063">
        <v>226.63369750977</v>
      </c>
      <c r="I11063">
        <v>259.12692260742</v>
      </c>
      <c r="J11063">
        <v>296.28137207031</v>
      </c>
      <c r="K11063" s="6">
        <f>IFERROR(EXP(TREND(LN($F$1:$J$1),LN(F11063:J11063),LN(Calculations!$B$3))),0)</f>
        <v>3.2363501144124666E-2</v>
      </c>
    </row>
    <row r="11064" spans="1:11" x14ac:dyDescent="0.35">
      <c r="A11064">
        <v>11061</v>
      </c>
      <c r="B11064" t="str">
        <f t="shared" si="172"/>
        <v>29-60</v>
      </c>
      <c r="C11064">
        <v>-60.075969973771997</v>
      </c>
      <c r="D11064">
        <v>28.838292484398998</v>
      </c>
      <c r="E11064">
        <f>ASIN(SQRT((SIN(RADIANS(PARAMETERS!$D$8-D11064)/2)*SIN(RADIANS(PARAMETERS!$D$8-D11064)/2))+(COS(RADIANS(D11064))*COS(RADIANS(PARAMETERS!$D$8))*SIN(RADIANS(PARAMETERS!$D$9-C11064)/2)*SIN(RADIANS(PARAMETERS!$D$9-C11064)/2))))*2*3958.756</f>
        <v>927.54470519675033</v>
      </c>
      <c r="F11064">
        <v>165.24954223633</v>
      </c>
      <c r="G11064">
        <v>190.74345397949</v>
      </c>
      <c r="H11064">
        <v>227.85241699219</v>
      </c>
      <c r="I11064">
        <v>260.65151977539</v>
      </c>
      <c r="J11064">
        <v>298.17446899414</v>
      </c>
      <c r="K11064" s="6">
        <f>IFERROR(EXP(TREND(LN($F$1:$J$1),LN(F11064:J11064),LN(Calculations!$B$3))),0)</f>
        <v>3.3342012447402501E-2</v>
      </c>
    </row>
    <row r="11065" spans="1:11" x14ac:dyDescent="0.35">
      <c r="A11065">
        <v>11062</v>
      </c>
      <c r="B11065" t="str">
        <f t="shared" si="172"/>
        <v>29-60.5</v>
      </c>
      <c r="C11065">
        <v>-60.347291308673</v>
      </c>
      <c r="D11065">
        <v>28.838292484398998</v>
      </c>
      <c r="E11065">
        <f>ASIN(SQRT((SIN(RADIANS(PARAMETERS!$D$8-D11065)/2)*SIN(RADIANS(PARAMETERS!$D$8-D11065)/2))+(COS(RADIANS(D11065))*COS(RADIANS(PARAMETERS!$D$8))*SIN(RADIANS(PARAMETERS!$D$9-C11065)/2)*SIN(RADIANS(PARAMETERS!$D$9-C11065)/2))))*2*3958.756</f>
        <v>927.0348674755819</v>
      </c>
      <c r="F11065">
        <v>166.27474975586</v>
      </c>
      <c r="G11065">
        <v>191.56115722656</v>
      </c>
      <c r="H11065">
        <v>228.94554138184</v>
      </c>
      <c r="I11065">
        <v>262.00250244141</v>
      </c>
      <c r="J11065">
        <v>299.83465576172</v>
      </c>
      <c r="K11065" s="6">
        <f>IFERROR(EXP(TREND(LN($F$1:$J$1),LN(F11065:J11065),LN(Calculations!$B$3))),0)</f>
        <v>3.4257120091137787E-2</v>
      </c>
    </row>
    <row r="11066" spans="1:11" x14ac:dyDescent="0.35">
      <c r="A11066">
        <v>11063</v>
      </c>
      <c r="B11066" t="str">
        <f t="shared" si="172"/>
        <v>29-60.5</v>
      </c>
      <c r="C11066">
        <v>-60.618612643573996</v>
      </c>
      <c r="D11066">
        <v>28.838292484398998</v>
      </c>
      <c r="E11066">
        <f>ASIN(SQRT((SIN(RADIANS(PARAMETERS!$D$8-D11066)/2)*SIN(RADIANS(PARAMETERS!$D$8-D11066)/2))+(COS(RADIANS(D11066))*COS(RADIANS(PARAMETERS!$D$8))*SIN(RADIANS(PARAMETERS!$D$9-C11066)/2)*SIN(RADIANS(PARAMETERS!$D$9-C11066)/2))))*2*3958.756</f>
        <v>926.84793172806656</v>
      </c>
      <c r="F11066">
        <v>167.27842712402</v>
      </c>
      <c r="G11066">
        <v>192.39161682129</v>
      </c>
      <c r="H11066">
        <v>230.06126403809</v>
      </c>
      <c r="I11066">
        <v>263.38562011719</v>
      </c>
      <c r="J11066">
        <v>301.53887939453</v>
      </c>
      <c r="K11066" s="6">
        <f>IFERROR(EXP(TREND(LN($F$1:$J$1),LN(F11066:J11066),LN(Calculations!$B$3))),0)</f>
        <v>3.517230553592203E-2</v>
      </c>
    </row>
    <row r="11067" spans="1:11" x14ac:dyDescent="0.35">
      <c r="A11067">
        <v>11064</v>
      </c>
      <c r="B11067" t="str">
        <f t="shared" si="172"/>
        <v>29-61</v>
      </c>
      <c r="C11067">
        <v>-60.889933978475</v>
      </c>
      <c r="D11067">
        <v>28.838292484398998</v>
      </c>
      <c r="E11067">
        <f>ASIN(SQRT((SIN(RADIANS(PARAMETERS!$D$8-D11067)/2)*SIN(RADIANS(PARAMETERS!$D$8-D11067)/2))+(COS(RADIANS(D11067))*COS(RADIANS(PARAMETERS!$D$8))*SIN(RADIANS(PARAMETERS!$D$9-C11067)/2)*SIN(RADIANS(PARAMETERS!$D$9-C11067)/2))))*2*3958.756</f>
        <v>926.98409391002633</v>
      </c>
      <c r="F11067">
        <v>168.20979309082</v>
      </c>
      <c r="G11067">
        <v>193.19996643066</v>
      </c>
      <c r="H11067">
        <v>231.14169311523</v>
      </c>
      <c r="I11067">
        <v>264.72079467773</v>
      </c>
      <c r="J11067">
        <v>303.17959594727</v>
      </c>
      <c r="K11067" s="6">
        <f>IFERROR(EXP(TREND(LN($F$1:$J$1),LN(F11067:J11067),LN(Calculations!$B$3))),0)</f>
        <v>3.6046292320470331E-2</v>
      </c>
    </row>
    <row r="11068" spans="1:11" x14ac:dyDescent="0.35">
      <c r="A11068">
        <v>11065</v>
      </c>
      <c r="B11068" t="str">
        <f t="shared" si="172"/>
        <v>29-61</v>
      </c>
      <c r="C11068">
        <v>-61.161255313376003</v>
      </c>
      <c r="D11068">
        <v>28.838292484398998</v>
      </c>
      <c r="E11068">
        <f>ASIN(SQRT((SIN(RADIANS(PARAMETERS!$D$8-D11068)/2)*SIN(RADIANS(PARAMETERS!$D$8-D11068)/2))+(COS(RADIANS(D11068))*COS(RADIANS(PARAMETERS!$D$8))*SIN(RADIANS(PARAMETERS!$D$9-C11068)/2)*SIN(RADIANS(PARAMETERS!$D$9-C11068)/2))))*2*3958.756</f>
        <v>927.44321127353362</v>
      </c>
      <c r="F11068">
        <v>169.03984069824</v>
      </c>
      <c r="G11068">
        <v>193.95951843262</v>
      </c>
      <c r="H11068">
        <v>232.14038085938</v>
      </c>
      <c r="I11068">
        <v>265.94229125977</v>
      </c>
      <c r="J11068">
        <v>304.6672668457</v>
      </c>
      <c r="K11068" s="6">
        <f>IFERROR(EXP(TREND(LN($F$1:$J$1),LN(F11068:J11068),LN(Calculations!$B$3))),0)</f>
        <v>3.6854954297673638E-2</v>
      </c>
    </row>
    <row r="11069" spans="1:11" x14ac:dyDescent="0.35">
      <c r="A11069">
        <v>11066</v>
      </c>
      <c r="B11069" t="str">
        <f t="shared" si="172"/>
        <v>29-61.5</v>
      </c>
      <c r="C11069">
        <v>-61.432576648276999</v>
      </c>
      <c r="D11069">
        <v>28.838292484398998</v>
      </c>
      <c r="E11069">
        <f>ASIN(SQRT((SIN(RADIANS(PARAMETERS!$D$8-D11069)/2)*SIN(RADIANS(PARAMETERS!$D$8-D11069)/2))+(COS(RADIANS(D11069))*COS(RADIANS(PARAMETERS!$D$8))*SIN(RADIANS(PARAMETERS!$D$9-C11069)/2)*SIN(RADIANS(PARAMETERS!$D$9-C11069)/2))))*2*3958.756</f>
        <v>928.22480311181971</v>
      </c>
      <c r="F11069">
        <v>169.83479309082</v>
      </c>
      <c r="G11069">
        <v>194.73999023438</v>
      </c>
      <c r="H11069">
        <v>233.17123413086</v>
      </c>
      <c r="I11069">
        <v>267.20684814453</v>
      </c>
      <c r="J11069">
        <v>306.21151733398</v>
      </c>
      <c r="K11069" s="6">
        <f>IFERROR(EXP(TREND(LN($F$1:$J$1),LN(F11069:J11069),LN(Calculations!$B$3))),0)</f>
        <v>3.7646324937711612E-2</v>
      </c>
    </row>
    <row r="11070" spans="1:11" x14ac:dyDescent="0.35">
      <c r="A11070">
        <v>11067</v>
      </c>
      <c r="B11070" t="str">
        <f t="shared" si="172"/>
        <v>29-61.5</v>
      </c>
      <c r="C11070">
        <v>-61.703897983178003</v>
      </c>
      <c r="D11070">
        <v>28.838292484398998</v>
      </c>
      <c r="E11070">
        <f>ASIN(SQRT((SIN(RADIANS(PARAMETERS!$D$8-D11070)/2)*SIN(RADIANS(PARAMETERS!$D$8-D11070)/2))+(COS(RADIANS(D11070))*COS(RADIANS(PARAMETERS!$D$8))*SIN(RADIANS(PARAMETERS!$D$9-C11070)/2)*SIN(RADIANS(PARAMETERS!$D$9-C11070)/2))))*2*3958.756</f>
        <v>929.32805326241566</v>
      </c>
      <c r="F11070">
        <v>170.54043579102</v>
      </c>
      <c r="G11070">
        <v>195.5034942627</v>
      </c>
      <c r="H11070">
        <v>234.17398071289</v>
      </c>
      <c r="I11070">
        <v>268.4326171875</v>
      </c>
      <c r="J11070">
        <v>307.70397949219</v>
      </c>
      <c r="K11070" s="6">
        <f>IFERROR(EXP(TREND(LN($F$1:$J$1),LN(F11070:J11070),LN(Calculations!$B$3))),0)</f>
        <v>3.8372520958132351E-2</v>
      </c>
    </row>
    <row r="11071" spans="1:11" x14ac:dyDescent="0.35">
      <c r="A11071">
        <v>11068</v>
      </c>
      <c r="B11071" t="str">
        <f t="shared" si="172"/>
        <v>29-62</v>
      </c>
      <c r="C11071">
        <v>-61.975219318078999</v>
      </c>
      <c r="D11071">
        <v>28.838292484398998</v>
      </c>
      <c r="E11071">
        <f>ASIN(SQRT((SIN(RADIANS(PARAMETERS!$D$8-D11071)/2)*SIN(RADIANS(PARAMETERS!$D$8-D11071)/2))+(COS(RADIANS(D11071))*COS(RADIANS(PARAMETERS!$D$8))*SIN(RADIANS(PARAMETERS!$D$9-C11071)/2)*SIN(RADIANS(PARAMETERS!$D$9-C11071)/2))))*2*3958.756</f>
        <v>930.75181433817966</v>
      </c>
      <c r="F11071">
        <v>171.15409851074</v>
      </c>
      <c r="G11071">
        <v>196.24101257324</v>
      </c>
      <c r="H11071">
        <v>235.13508605957</v>
      </c>
      <c r="I11071">
        <v>269.60177612305</v>
      </c>
      <c r="J11071">
        <v>309.12158203125</v>
      </c>
      <c r="K11071" s="6">
        <f>IFERROR(EXP(TREND(LN($F$1:$J$1),LN(F11071:J11071),LN(Calculations!$B$3))),0)</f>
        <v>3.9027318609177658E-2</v>
      </c>
    </row>
    <row r="11072" spans="1:11" x14ac:dyDescent="0.35">
      <c r="A11072">
        <v>11069</v>
      </c>
      <c r="B11072" t="str">
        <f t="shared" si="172"/>
        <v>29-62</v>
      </c>
      <c r="C11072">
        <v>-62.246540652980002</v>
      </c>
      <c r="D11072">
        <v>28.838292484398998</v>
      </c>
      <c r="E11072">
        <f>ASIN(SQRT((SIN(RADIANS(PARAMETERS!$D$8-D11072)/2)*SIN(RADIANS(PARAMETERS!$D$8-D11072)/2))+(COS(RADIANS(D11072))*COS(RADIANS(PARAMETERS!$D$8))*SIN(RADIANS(PARAMETERS!$D$9-C11072)/2)*SIN(RADIANS(PARAMETERS!$D$9-C11072)/2))))*2*3958.756</f>
        <v>932.49461363523676</v>
      </c>
      <c r="F11072">
        <v>171.78694152832</v>
      </c>
      <c r="G11072">
        <v>197.03105163574</v>
      </c>
      <c r="H11072">
        <v>236.18405151367</v>
      </c>
      <c r="I11072">
        <v>270.89352416992</v>
      </c>
      <c r="J11072">
        <v>310.70495605469</v>
      </c>
      <c r="K11072" s="6">
        <f>IFERROR(EXP(TREND(LN($F$1:$J$1),LN(F11072:J11072),LN(Calculations!$B$3))),0)</f>
        <v>3.9698591774353781E-2</v>
      </c>
    </row>
    <row r="11073" spans="1:11" x14ac:dyDescent="0.35">
      <c r="A11073">
        <v>11070</v>
      </c>
      <c r="B11073" t="str">
        <f t="shared" si="172"/>
        <v>29-62.5</v>
      </c>
      <c r="C11073">
        <v>-62.517861987880998</v>
      </c>
      <c r="D11073">
        <v>28.838292484398998</v>
      </c>
      <c r="E11073">
        <f>ASIN(SQRT((SIN(RADIANS(PARAMETERS!$D$8-D11073)/2)*SIN(RADIANS(PARAMETERS!$D$8-D11073)/2))+(COS(RADIANS(D11073))*COS(RADIANS(PARAMETERS!$D$8))*SIN(RADIANS(PARAMETERS!$D$9-C11073)/2)*SIN(RADIANS(PARAMETERS!$D$9-C11073)/2))))*2*3958.756</f>
        <v>934.55466064732843</v>
      </c>
      <c r="F11073">
        <v>172.40676879883</v>
      </c>
      <c r="G11073">
        <v>197.80143737793</v>
      </c>
      <c r="H11073">
        <v>237.20222473145</v>
      </c>
      <c r="I11073">
        <v>272.14392089844</v>
      </c>
      <c r="J11073">
        <v>312.23422241211</v>
      </c>
      <c r="K11073" s="6">
        <f>IFERROR(EXP(TREND(LN($F$1:$J$1),LN(F11073:J11073),LN(Calculations!$B$3))),0)</f>
        <v>4.0365131118106745E-2</v>
      </c>
    </row>
    <row r="11074" spans="1:11" x14ac:dyDescent="0.35">
      <c r="A11074">
        <v>11071</v>
      </c>
      <c r="B11074" t="str">
        <f t="shared" si="172"/>
        <v>29-63</v>
      </c>
      <c r="C11074">
        <v>-62.789183322782002</v>
      </c>
      <c r="D11074">
        <v>28.838292484398998</v>
      </c>
      <c r="E11074">
        <f>ASIN(SQRT((SIN(RADIANS(PARAMETERS!$D$8-D11074)/2)*SIN(RADIANS(PARAMETERS!$D$8-D11074)/2))+(COS(RADIANS(D11074))*COS(RADIANS(PARAMETERS!$D$8))*SIN(RADIANS(PARAMETERS!$D$9-C11074)/2)*SIN(RADIANS(PARAMETERS!$D$9-C11074)/2))))*2*3958.756</f>
        <v>936.92985609804748</v>
      </c>
      <c r="F11074">
        <v>173.01229858398</v>
      </c>
      <c r="G11074">
        <v>198.54895019531</v>
      </c>
      <c r="H11074">
        <v>238.18290710449</v>
      </c>
      <c r="I11074">
        <v>273.34265136719</v>
      </c>
      <c r="J11074">
        <v>313.69448852539</v>
      </c>
      <c r="K11074" s="6">
        <f>IFERROR(EXP(TREND(LN($F$1:$J$1),LN(F11074:J11074),LN(Calculations!$B$3))),0)</f>
        <v>4.1027412379411037E-2</v>
      </c>
    </row>
    <row r="11075" spans="1:11" x14ac:dyDescent="0.35">
      <c r="A11075">
        <v>11072</v>
      </c>
      <c r="B11075" t="str">
        <f t="shared" si="172"/>
        <v>29-63</v>
      </c>
      <c r="C11075">
        <v>-63.060504657682998</v>
      </c>
      <c r="D11075">
        <v>28.838292484398998</v>
      </c>
      <c r="E11075">
        <f>ASIN(SQRT((SIN(RADIANS(PARAMETERS!$D$8-D11075)/2)*SIN(RADIANS(PARAMETERS!$D$8-D11075)/2))+(COS(RADIANS(D11075))*COS(RADIANS(PARAMETERS!$D$8))*SIN(RADIANS(PARAMETERS!$D$9-C11075)/2)*SIN(RADIANS(PARAMETERS!$D$9-C11075)/2))))*2*3958.756</f>
        <v>939.61780238625113</v>
      </c>
      <c r="F11075">
        <v>173.6823425293</v>
      </c>
      <c r="G11075">
        <v>199.3938293457</v>
      </c>
      <c r="H11075">
        <v>239.31759643555</v>
      </c>
      <c r="I11075">
        <v>274.7507019043</v>
      </c>
      <c r="J11075">
        <v>315.43252563477</v>
      </c>
      <c r="K11075" s="6">
        <f>IFERROR(EXP(TREND(LN($F$1:$J$1),LN(F11075:J11075),LN(Calculations!$B$3))),0)</f>
        <v>4.174738259228282E-2</v>
      </c>
    </row>
    <row r="11076" spans="1:11" x14ac:dyDescent="0.35">
      <c r="A11076">
        <v>11073</v>
      </c>
      <c r="B11076" t="str">
        <f t="shared" si="172"/>
        <v>29-63.5</v>
      </c>
      <c r="C11076">
        <v>-63.331825992584001</v>
      </c>
      <c r="D11076">
        <v>28.838292484398998</v>
      </c>
      <c r="E11076">
        <f>ASIN(SQRT((SIN(RADIANS(PARAMETERS!$D$8-D11076)/2)*SIN(RADIANS(PARAMETERS!$D$8-D11076)/2))+(COS(RADIANS(D11076))*COS(RADIANS(PARAMETERS!$D$8))*SIN(RADIANS(PARAMETERS!$D$9-C11076)/2)*SIN(RADIANS(PARAMETERS!$D$9-C11076)/2))))*2*3958.756</f>
        <v>942.61581532593743</v>
      </c>
      <c r="F11076">
        <v>174.35386657715</v>
      </c>
      <c r="G11076">
        <v>200.2347869873</v>
      </c>
      <c r="H11076">
        <v>240.4387512207</v>
      </c>
      <c r="I11076">
        <v>276.13555908203</v>
      </c>
      <c r="J11076">
        <v>317.13525390625</v>
      </c>
      <c r="K11076" s="6">
        <f>IFERROR(EXP(TREND(LN($F$1:$J$1),LN(F11076:J11076),LN(Calculations!$B$3))),0)</f>
        <v>4.2481789384209108E-2</v>
      </c>
    </row>
    <row r="11077" spans="1:11" x14ac:dyDescent="0.35">
      <c r="A11077">
        <v>11074</v>
      </c>
      <c r="B11077" t="str">
        <f t="shared" ref="B11077:B11140" si="173">MROUND(D11077,1)&amp;MROUND(C11077,-0.5)</f>
        <v>29-63.5</v>
      </c>
      <c r="C11077">
        <v>-63.603147327484997</v>
      </c>
      <c r="D11077">
        <v>28.838292484398998</v>
      </c>
      <c r="E11077">
        <f>ASIN(SQRT((SIN(RADIANS(PARAMETERS!$D$8-D11077)/2)*SIN(RADIANS(PARAMETERS!$D$8-D11077)/2))+(COS(RADIANS(D11077))*COS(RADIANS(PARAMETERS!$D$8))*SIN(RADIANS(PARAMETERS!$D$9-C11077)/2)*SIN(RADIANS(PARAMETERS!$D$9-C11077)/2))))*2*3958.756</f>
        <v>945.92093705020284</v>
      </c>
      <c r="F11077">
        <v>175.01773071289</v>
      </c>
      <c r="G11077">
        <v>201.05813598633</v>
      </c>
      <c r="H11077">
        <v>241.52467346191</v>
      </c>
      <c r="I11077">
        <v>277.46762084961</v>
      </c>
      <c r="J11077">
        <v>318.76306152344</v>
      </c>
      <c r="K11077" s="6">
        <f>IFERROR(EXP(TREND(LN($F$1:$J$1),LN(F11077:J11077),LN(Calculations!$B$3))),0)</f>
        <v>4.3224152470771549E-2</v>
      </c>
    </row>
    <row r="11078" spans="1:11" x14ac:dyDescent="0.35">
      <c r="A11078">
        <v>11075</v>
      </c>
      <c r="B11078" t="str">
        <f t="shared" si="173"/>
        <v>29-64</v>
      </c>
      <c r="C11078">
        <v>-63.874468662386001</v>
      </c>
      <c r="D11078">
        <v>28.838292484398998</v>
      </c>
      <c r="E11078">
        <f>ASIN(SQRT((SIN(RADIANS(PARAMETERS!$D$8-D11078)/2)*SIN(RADIANS(PARAMETERS!$D$8-D11078)/2))+(COS(RADIANS(D11078))*COS(RADIANS(PARAMETERS!$D$8))*SIN(RADIANS(PARAMETERS!$D$9-C11078)/2)*SIN(RADIANS(PARAMETERS!$D$9-C11078)/2))))*2*3958.756</f>
        <v>949.52994993978189</v>
      </c>
      <c r="F11078">
        <v>175.73345947266</v>
      </c>
      <c r="G11078">
        <v>201.9571685791</v>
      </c>
      <c r="H11078">
        <v>242.72689819336</v>
      </c>
      <c r="I11078">
        <v>278.95529174805</v>
      </c>
      <c r="J11078">
        <v>320.59478759766</v>
      </c>
      <c r="K11078" s="6">
        <f>IFERROR(EXP(TREND(LN($F$1:$J$1),LN(F11078:J11078),LN(Calculations!$B$3))),0)</f>
        <v>4.4018851760773234E-2</v>
      </c>
    </row>
    <row r="11079" spans="1:11" x14ac:dyDescent="0.35">
      <c r="A11079">
        <v>11076</v>
      </c>
      <c r="B11079" t="str">
        <f t="shared" si="173"/>
        <v>29-64</v>
      </c>
      <c r="C11079">
        <v>-64.145789997286997</v>
      </c>
      <c r="D11079">
        <v>28.838292484398998</v>
      </c>
      <c r="E11079">
        <f>ASIN(SQRT((SIN(RADIANS(PARAMETERS!$D$8-D11079)/2)*SIN(RADIANS(PARAMETERS!$D$8-D11079)/2))+(COS(RADIANS(D11079))*COS(RADIANS(PARAMETERS!$D$8))*SIN(RADIANS(PARAMETERS!$D$9-C11079)/2)*SIN(RADIANS(PARAMETERS!$D$9-C11079)/2))))*2*3958.756</f>
        <v>953.43939143013927</v>
      </c>
      <c r="F11079">
        <v>176.44081115723</v>
      </c>
      <c r="G11079">
        <v>202.83514404297</v>
      </c>
      <c r="H11079">
        <v>243.88558959961</v>
      </c>
      <c r="I11079">
        <v>280.37692260742</v>
      </c>
      <c r="J11079">
        <v>322.33212280273</v>
      </c>
      <c r="K11079" s="6">
        <f>IFERROR(EXP(TREND(LN($F$1:$J$1),LN(F11079:J11079),LN(Calculations!$B$3))),0)</f>
        <v>4.4825245895194557E-2</v>
      </c>
    </row>
    <row r="11080" spans="1:11" x14ac:dyDescent="0.35">
      <c r="A11080">
        <v>11077</v>
      </c>
      <c r="B11080" t="str">
        <f t="shared" si="173"/>
        <v>29-64.5</v>
      </c>
      <c r="C11080">
        <v>-64.417111332188</v>
      </c>
      <c r="D11080">
        <v>28.838292484398998</v>
      </c>
      <c r="E11080">
        <f>ASIN(SQRT((SIN(RADIANS(PARAMETERS!$D$8-D11080)/2)*SIN(RADIANS(PARAMETERS!$D$8-D11080)/2))+(COS(RADIANS(D11080))*COS(RADIANS(PARAMETERS!$D$8))*SIN(RADIANS(PARAMETERS!$D$9-C11080)/2)*SIN(RADIANS(PARAMETERS!$D$9-C11080)/2))))*2*3958.756</f>
        <v>957.64556954716784</v>
      </c>
      <c r="F11080">
        <v>177.13151550293</v>
      </c>
      <c r="G11080">
        <v>203.68005371094</v>
      </c>
      <c r="H11080">
        <v>244.98223876953</v>
      </c>
      <c r="I11080">
        <v>281.70779418945</v>
      </c>
      <c r="J11080">
        <v>323.9426574707</v>
      </c>
      <c r="K11080" s="6">
        <f>IFERROR(EXP(TREND(LN($F$1:$J$1),LN(F11080:J11080),LN(Calculations!$B$3))),0)</f>
        <v>4.5637153827297293E-2</v>
      </c>
    </row>
    <row r="11081" spans="1:11" x14ac:dyDescent="0.35">
      <c r="A11081">
        <v>11078</v>
      </c>
      <c r="B11081" t="str">
        <f t="shared" si="173"/>
        <v>29-64.5</v>
      </c>
      <c r="C11081">
        <v>-64.688432667089003</v>
      </c>
      <c r="D11081">
        <v>28.838292484398998</v>
      </c>
      <c r="E11081">
        <f>ASIN(SQRT((SIN(RADIANS(PARAMETERS!$D$8-D11081)/2)*SIN(RADIANS(PARAMETERS!$D$8-D11081)/2))+(COS(RADIANS(D11081))*COS(RADIANS(PARAMETERS!$D$8))*SIN(RADIANS(PARAMETERS!$D$9-C11081)/2)*SIN(RADIANS(PARAMETERS!$D$9-C11081)/2))))*2*3958.756</f>
        <v>962.14457902017341</v>
      </c>
      <c r="F11081">
        <v>177.84164428711</v>
      </c>
      <c r="G11081">
        <v>204.54856872559</v>
      </c>
      <c r="H11081">
        <v>246.10920715332</v>
      </c>
      <c r="I11081">
        <v>283.07507324219</v>
      </c>
      <c r="J11081">
        <v>325.59677124023</v>
      </c>
      <c r="K11081" s="6">
        <f>IFERROR(EXP(TREND(LN($F$1:$J$1),LN(F11081:J11081),LN(Calculations!$B$3))),0)</f>
        <v>4.6481566494310241E-2</v>
      </c>
    </row>
    <row r="11082" spans="1:11" x14ac:dyDescent="0.35">
      <c r="A11082">
        <v>11079</v>
      </c>
      <c r="B11082" t="str">
        <f t="shared" si="173"/>
        <v>29-65</v>
      </c>
      <c r="C11082">
        <v>-64.959754001990007</v>
      </c>
      <c r="D11082">
        <v>28.838292484398998</v>
      </c>
      <c r="E11082">
        <f>ASIN(SQRT((SIN(RADIANS(PARAMETERS!$D$8-D11082)/2)*SIN(RADIANS(PARAMETERS!$D$8-D11082)/2))+(COS(RADIANS(D11082))*COS(RADIANS(PARAMETERS!$D$8))*SIN(RADIANS(PARAMETERS!$D$9-C11082)/2)*SIN(RADIANS(PARAMETERS!$D$9-C11082)/2))))*2*3958.756</f>
        <v>966.93231782187092</v>
      </c>
      <c r="F11082">
        <v>178.51992797852</v>
      </c>
      <c r="G11082">
        <v>205.36689758301</v>
      </c>
      <c r="H11082">
        <v>247.15432739258</v>
      </c>
      <c r="I11082">
        <v>284.32965087891</v>
      </c>
      <c r="J11082">
        <v>327.09994506836</v>
      </c>
      <c r="K11082" s="6">
        <f>IFERROR(EXP(TREND(LN($F$1:$J$1),LN(F11082:J11082),LN(Calculations!$B$3))),0)</f>
        <v>4.7312651124042718E-2</v>
      </c>
    </row>
    <row r="11083" spans="1:11" x14ac:dyDescent="0.35">
      <c r="A11083">
        <v>11080</v>
      </c>
      <c r="B11083" t="str">
        <f t="shared" si="173"/>
        <v>29-65</v>
      </c>
      <c r="C11083">
        <v>-65.231075336890996</v>
      </c>
      <c r="D11083">
        <v>28.838292484398998</v>
      </c>
      <c r="E11083">
        <f>ASIN(SQRT((SIN(RADIANS(PARAMETERS!$D$8-D11083)/2)*SIN(RADIANS(PARAMETERS!$D$8-D11083)/2))+(COS(RADIANS(D11083))*COS(RADIANS(PARAMETERS!$D$8))*SIN(RADIANS(PARAMETERS!$D$9-C11083)/2)*SIN(RADIANS(PARAMETERS!$D$9-C11083)/2))))*2*3958.756</f>
        <v>972.00450398841417</v>
      </c>
      <c r="F11083">
        <v>179.17065429688</v>
      </c>
      <c r="G11083">
        <v>206.14474487305</v>
      </c>
      <c r="H11083">
        <v>248.13684082031</v>
      </c>
      <c r="I11083">
        <v>285.50015258789</v>
      </c>
      <c r="J11083">
        <v>328.49264526367</v>
      </c>
      <c r="K11083" s="6">
        <f>IFERROR(EXP(TREND(LN($F$1:$J$1),LN(F11083:J11083),LN(Calculations!$B$3))),0)</f>
        <v>4.8129484761523615E-2</v>
      </c>
    </row>
    <row r="11084" spans="1:11" x14ac:dyDescent="0.35">
      <c r="A11084">
        <v>11081</v>
      </c>
      <c r="B11084" t="str">
        <f t="shared" si="173"/>
        <v>29-65.5</v>
      </c>
      <c r="C11084">
        <v>-65.502396671791999</v>
      </c>
      <c r="D11084">
        <v>28.838292484398998</v>
      </c>
      <c r="E11084">
        <f>ASIN(SQRT((SIN(RADIANS(PARAMETERS!$D$8-D11084)/2)*SIN(RADIANS(PARAMETERS!$D$8-D11084)/2))+(COS(RADIANS(D11084))*COS(RADIANS(PARAMETERS!$D$8))*SIN(RADIANS(PARAMETERS!$D$9-C11084)/2)*SIN(RADIANS(PARAMETERS!$D$9-C11084)/2))))*2*3958.756</f>
        <v>977.35669257777863</v>
      </c>
      <c r="F11084">
        <v>179.8228302002</v>
      </c>
      <c r="G11084">
        <v>206.92654418945</v>
      </c>
      <c r="H11084">
        <v>249.12771606445</v>
      </c>
      <c r="I11084">
        <v>286.68344116211</v>
      </c>
      <c r="J11084">
        <v>329.90371704102</v>
      </c>
      <c r="K11084" s="6">
        <f>IFERROR(EXP(TREND(LN($F$1:$J$1),LN(F11084:J11084),LN(Calculations!$B$3))),0)</f>
        <v>4.895441131932915E-2</v>
      </c>
    </row>
    <row r="11085" spans="1:11" x14ac:dyDescent="0.35">
      <c r="A11085">
        <v>11082</v>
      </c>
      <c r="B11085" t="str">
        <f t="shared" si="173"/>
        <v>29-66</v>
      </c>
      <c r="C11085">
        <v>-65.773718006693002</v>
      </c>
      <c r="D11085">
        <v>28.838292484398998</v>
      </c>
      <c r="E11085">
        <f>ASIN(SQRT((SIN(RADIANS(PARAMETERS!$D$8-D11085)/2)*SIN(RADIANS(PARAMETERS!$D$8-D11085)/2))+(COS(RADIANS(D11085))*COS(RADIANS(PARAMETERS!$D$8))*SIN(RADIANS(PARAMETERS!$D$9-C11085)/2)*SIN(RADIANS(PARAMETERS!$D$9-C11085)/2))))*2*3958.756</f>
        <v>982.98429263190678</v>
      </c>
      <c r="F11085">
        <v>180.41070556641</v>
      </c>
      <c r="G11085">
        <v>207.61297607422</v>
      </c>
      <c r="H11085">
        <v>249.96990966797</v>
      </c>
      <c r="I11085">
        <v>287.66622924805</v>
      </c>
      <c r="J11085">
        <v>331.05020141602</v>
      </c>
      <c r="K11085" s="6">
        <f>IFERROR(EXP(TREND(LN($F$1:$J$1),LN(F11085:J11085),LN(Calculations!$B$3))),0)</f>
        <v>4.9734322175756643E-2</v>
      </c>
    </row>
    <row r="11086" spans="1:11" x14ac:dyDescent="0.35">
      <c r="A11086">
        <v>11083</v>
      </c>
      <c r="B11086" t="str">
        <f t="shared" si="173"/>
        <v>29-66</v>
      </c>
      <c r="C11086">
        <v>-66.045039341594006</v>
      </c>
      <c r="D11086">
        <v>28.838292484398998</v>
      </c>
      <c r="E11086">
        <f>ASIN(SQRT((SIN(RADIANS(PARAMETERS!$D$8-D11086)/2)*SIN(RADIANS(PARAMETERS!$D$8-D11086)/2))+(COS(RADIANS(D11086))*COS(RADIANS(PARAMETERS!$D$8))*SIN(RADIANS(PARAMETERS!$D$9-C11086)/2)*SIN(RADIANS(PARAMETERS!$D$9-C11086)/2))))*2*3958.756</f>
        <v>988.88258401659084</v>
      </c>
      <c r="F11086">
        <v>180.96043395996</v>
      </c>
      <c r="G11086">
        <v>208.24632263184</v>
      </c>
      <c r="H11086">
        <v>250.73345947266</v>
      </c>
      <c r="I11086">
        <v>288.54565429688</v>
      </c>
      <c r="J11086">
        <v>332.06301879883</v>
      </c>
      <c r="K11086" s="6">
        <f>IFERROR(EXP(TREND(LN($F$1:$J$1),LN(F11086:J11086),LN(Calculations!$B$3))),0)</f>
        <v>5.0485862926088941E-2</v>
      </c>
    </row>
    <row r="11087" spans="1:11" x14ac:dyDescent="0.35">
      <c r="A11087">
        <v>11084</v>
      </c>
      <c r="B11087" t="str">
        <f t="shared" si="173"/>
        <v>29-66.5</v>
      </c>
      <c r="C11087">
        <v>-66.316360676494995</v>
      </c>
      <c r="D11087">
        <v>28.838292484398998</v>
      </c>
      <c r="E11087">
        <f>ASIN(SQRT((SIN(RADIANS(PARAMETERS!$D$8-D11087)/2)*SIN(RADIANS(PARAMETERS!$D$8-D11087)/2))+(COS(RADIANS(D11087))*COS(RADIANS(PARAMETERS!$D$8))*SIN(RADIANS(PARAMETERS!$D$9-C11087)/2)*SIN(RADIANS(PARAMETERS!$D$9-C11087)/2))))*2*3958.756</f>
        <v>995.04673402283197</v>
      </c>
      <c r="F11087">
        <v>181.51330566406</v>
      </c>
      <c r="G11087">
        <v>208.89065551758</v>
      </c>
      <c r="H11087">
        <v>251.52195739746</v>
      </c>
      <c r="I11087">
        <v>289.46398925781</v>
      </c>
      <c r="J11087">
        <v>333.13223266602</v>
      </c>
      <c r="K11087" s="6">
        <f>IFERROR(EXP(TREND(LN($F$1:$J$1),LN(F11087:J11087),LN(Calculations!$B$3))),0)</f>
        <v>5.123872499647051E-2</v>
      </c>
    </row>
    <row r="11088" spans="1:11" x14ac:dyDescent="0.35">
      <c r="A11088">
        <v>11085</v>
      </c>
      <c r="B11088" t="str">
        <f t="shared" si="173"/>
        <v>29-66.5</v>
      </c>
      <c r="C11088">
        <v>-66.587682011395998</v>
      </c>
      <c r="D11088">
        <v>28.838292484398998</v>
      </c>
      <c r="E11088">
        <f>ASIN(SQRT((SIN(RADIANS(PARAMETERS!$D$8-D11088)/2)*SIN(RADIANS(PARAMETERS!$D$8-D11088)/2))+(COS(RADIANS(D11088))*COS(RADIANS(PARAMETERS!$D$8))*SIN(RADIANS(PARAMETERS!$D$9-C11088)/2)*SIN(RADIANS(PARAMETERS!$D$9-C11088)/2))))*2*3958.756</f>
        <v>1001.4718136241111</v>
      </c>
      <c r="F11088">
        <v>181.98750305176</v>
      </c>
      <c r="G11088">
        <v>209.42907714844</v>
      </c>
      <c r="H11088">
        <v>252.1583404541</v>
      </c>
      <c r="I11088">
        <v>290.18569946289</v>
      </c>
      <c r="J11088">
        <v>333.95028686523</v>
      </c>
      <c r="K11088" s="6">
        <f>IFERROR(EXP(TREND(LN($F$1:$J$1),LN(F11088:J11088),LN(Calculations!$B$3))),0)</f>
        <v>5.1915516222723439E-2</v>
      </c>
    </row>
    <row r="11089" spans="1:11" x14ac:dyDescent="0.35">
      <c r="A11089">
        <v>11086</v>
      </c>
      <c r="B11089" t="str">
        <f t="shared" si="173"/>
        <v>29-67</v>
      </c>
      <c r="C11089">
        <v>-66.859003346296006</v>
      </c>
      <c r="D11089">
        <v>28.838292484398998</v>
      </c>
      <c r="E11089">
        <f>ASIN(SQRT((SIN(RADIANS(PARAMETERS!$D$8-D11089)/2)*SIN(RADIANS(PARAMETERS!$D$8-D11089)/2))+(COS(RADIANS(D11089))*COS(RADIANS(PARAMETERS!$D$8))*SIN(RADIANS(PARAMETERS!$D$9-C11089)/2)*SIN(RADIANS(PARAMETERS!$D$9-C11089)/2))))*2*3958.756</f>
        <v>1008.152813295284</v>
      </c>
      <c r="F11089">
        <v>182.43183898926</v>
      </c>
      <c r="G11089">
        <v>209.93739318848</v>
      </c>
      <c r="H11089">
        <v>252.76522827148</v>
      </c>
      <c r="I11089">
        <v>290.87933349609</v>
      </c>
      <c r="J11089">
        <v>334.74273681641</v>
      </c>
      <c r="K11089" s="6">
        <f>IFERROR(EXP(TREND(LN($F$1:$J$1),LN(F11089:J11089),LN(Calculations!$B$3))),0)</f>
        <v>5.2550017872661205E-2</v>
      </c>
    </row>
    <row r="11090" spans="1:11" x14ac:dyDescent="0.35">
      <c r="A11090">
        <v>11087</v>
      </c>
      <c r="B11090" t="str">
        <f t="shared" si="173"/>
        <v>29-67</v>
      </c>
      <c r="C11090">
        <v>-67.130324681196996</v>
      </c>
      <c r="D11090">
        <v>28.838292484398998</v>
      </c>
      <c r="E11090">
        <f>ASIN(SQRT((SIN(RADIANS(PARAMETERS!$D$8-D11090)/2)*SIN(RADIANS(PARAMETERS!$D$8-D11090)/2))+(COS(RADIANS(D11090))*COS(RADIANS(PARAMETERS!$D$8))*SIN(RADIANS(PARAMETERS!$D$9-C11090)/2)*SIN(RADIANS(PARAMETERS!$D$9-C11090)/2))))*2*3958.756</f>
        <v>1015.0846583106731</v>
      </c>
      <c r="F11090">
        <v>182.89398193359</v>
      </c>
      <c r="G11090">
        <v>210.486328125</v>
      </c>
      <c r="H11090">
        <v>253.453125</v>
      </c>
      <c r="I11090">
        <v>291.69421386719</v>
      </c>
      <c r="J11090">
        <v>335.70703125</v>
      </c>
      <c r="K11090" s="6">
        <f>IFERROR(EXP(TREND(LN($F$1:$J$1),LN(F11090:J11090),LN(Calculations!$B$3))),0)</f>
        <v>5.3180804340052956E-2</v>
      </c>
    </row>
    <row r="11091" spans="1:11" x14ac:dyDescent="0.35">
      <c r="A11091">
        <v>11088</v>
      </c>
      <c r="B11091" t="str">
        <f t="shared" si="173"/>
        <v>29-67.5</v>
      </c>
      <c r="C11091">
        <v>-67.401646016097999</v>
      </c>
      <c r="D11091">
        <v>28.838292484398998</v>
      </c>
      <c r="E11091">
        <f>ASIN(SQRT((SIN(RADIANS(PARAMETERS!$D$8-D11091)/2)*SIN(RADIANS(PARAMETERS!$D$8-D11091)/2))+(COS(RADIANS(D11091))*COS(RADIANS(PARAMETERS!$D$8))*SIN(RADIANS(PARAMETERS!$D$9-C11091)/2)*SIN(RADIANS(PARAMETERS!$D$9-C11091)/2))))*2*3958.756</f>
        <v>1022.2622234501898</v>
      </c>
      <c r="F11091">
        <v>183.28407287598</v>
      </c>
      <c r="G11091">
        <v>210.9430847168</v>
      </c>
      <c r="H11091">
        <v>254.01530456543</v>
      </c>
      <c r="I11091">
        <v>292.35162353516</v>
      </c>
      <c r="J11091">
        <v>336.47537231445</v>
      </c>
      <c r="K11091" s="6">
        <f>IFERROR(EXP(TREND(LN($F$1:$J$1),LN(F11091:J11091),LN(Calculations!$B$3))),0)</f>
        <v>5.3729237381637075E-2</v>
      </c>
    </row>
    <row r="11092" spans="1:11" x14ac:dyDescent="0.35">
      <c r="A11092">
        <v>11089</v>
      </c>
      <c r="B11092" t="str">
        <f t="shared" si="173"/>
        <v>29-67.5</v>
      </c>
      <c r="C11092">
        <v>-67.672967350999002</v>
      </c>
      <c r="D11092">
        <v>28.838292484398998</v>
      </c>
      <c r="E11092">
        <f>ASIN(SQRT((SIN(RADIANS(PARAMETERS!$D$8-D11092)/2)*SIN(RADIANS(PARAMETERS!$D$8-D11092)/2))+(COS(RADIANS(D11092))*COS(RADIANS(PARAMETERS!$D$8))*SIN(RADIANS(PARAMETERS!$D$9-C11092)/2)*SIN(RADIANS(PARAMETERS!$D$9-C11092)/2))))*2*3958.756</f>
        <v>1029.6803470548546</v>
      </c>
      <c r="F11092">
        <v>183.65400695801</v>
      </c>
      <c r="G11092">
        <v>211.38580322266</v>
      </c>
      <c r="H11092">
        <v>254.57522583008</v>
      </c>
      <c r="I11092">
        <v>293.0192565918</v>
      </c>
      <c r="J11092">
        <v>337.27032470703</v>
      </c>
      <c r="K11092" s="6">
        <f>IFERROR(EXP(TREND(LN($F$1:$J$1),LN(F11092:J11092),LN(Calculations!$B$3))),0)</f>
        <v>5.4235673508786553E-2</v>
      </c>
    </row>
    <row r="11093" spans="1:11" x14ac:dyDescent="0.35">
      <c r="A11093">
        <v>11090</v>
      </c>
      <c r="B11093" t="str">
        <f t="shared" si="173"/>
        <v>29-68</v>
      </c>
      <c r="C11093">
        <v>-67.944288685900005</v>
      </c>
      <c r="D11093">
        <v>28.838292484398998</v>
      </c>
      <c r="E11093">
        <f>ASIN(SQRT((SIN(RADIANS(PARAMETERS!$D$8-D11093)/2)*SIN(RADIANS(PARAMETERS!$D$8-D11093)/2))+(COS(RADIANS(D11093))*COS(RADIANS(PARAMETERS!$D$8))*SIN(RADIANS(PARAMETERS!$D$9-C11093)/2)*SIN(RADIANS(PARAMETERS!$D$9-C11093)/2))))*2*3958.756</f>
        <v>1037.3338443836142</v>
      </c>
      <c r="F11093">
        <v>184.04180908203</v>
      </c>
      <c r="G11093">
        <v>211.86968994141</v>
      </c>
      <c r="H11093">
        <v>255.21762084961</v>
      </c>
      <c r="I11093">
        <v>293.81048583984</v>
      </c>
      <c r="J11093">
        <v>338.24063110352</v>
      </c>
      <c r="K11093" s="6">
        <f>IFERROR(EXP(TREND(LN($F$1:$J$1),LN(F11093:J11093),LN(Calculations!$B$3))),0)</f>
        <v>5.4733290377837904E-2</v>
      </c>
    </row>
    <row r="11094" spans="1:11" x14ac:dyDescent="0.35">
      <c r="A11094">
        <v>11091</v>
      </c>
      <c r="B11094" t="str">
        <f t="shared" si="173"/>
        <v>29-68</v>
      </c>
      <c r="C11094">
        <v>-68.215610020800995</v>
      </c>
      <c r="D11094">
        <v>28.838292484398998</v>
      </c>
      <c r="E11094">
        <f>ASIN(SQRT((SIN(RADIANS(PARAMETERS!$D$8-D11094)/2)*SIN(RADIANS(PARAMETERS!$D$8-D11094)/2))+(COS(RADIANS(D11094))*COS(RADIANS(PARAMETERS!$D$8))*SIN(RADIANS(PARAMETERS!$D$9-C11094)/2)*SIN(RADIANS(PARAMETERS!$D$9-C11094)/2))))*2*3958.756</f>
        <v>1045.2175202347369</v>
      </c>
      <c r="F11094">
        <v>184.37103271484</v>
      </c>
      <c r="G11094">
        <v>212.27996826172</v>
      </c>
      <c r="H11094">
        <v>255.7615814209</v>
      </c>
      <c r="I11094">
        <v>294.47991943359</v>
      </c>
      <c r="J11094">
        <v>339.06097412109</v>
      </c>
      <c r="K11094" s="6">
        <f>IFERROR(EXP(TREND(LN($F$1:$J$1),LN(F11094:J11094),LN(Calculations!$B$3))),0)</f>
        <v>5.5158573672174312E-2</v>
      </c>
    </row>
    <row r="11095" spans="1:11" x14ac:dyDescent="0.35">
      <c r="A11095">
        <v>11092</v>
      </c>
      <c r="B11095" t="str">
        <f t="shared" si="173"/>
        <v>29-68.5</v>
      </c>
      <c r="C11095">
        <v>-68.486931355701998</v>
      </c>
      <c r="D11095">
        <v>28.838292484398998</v>
      </c>
      <c r="E11095">
        <f>ASIN(SQRT((SIN(RADIANS(PARAMETERS!$D$8-D11095)/2)*SIN(RADIANS(PARAMETERS!$D$8-D11095)/2))+(COS(RADIANS(D11095))*COS(RADIANS(PARAMETERS!$D$8))*SIN(RADIANS(PARAMETERS!$D$9-C11095)/2)*SIN(RADIANS(PARAMETERS!$D$9-C11095)/2))))*2*3958.756</f>
        <v>1053.3261808052173</v>
      </c>
      <c r="F11095">
        <v>184.69261169434</v>
      </c>
      <c r="G11095">
        <v>212.6847076416</v>
      </c>
      <c r="H11095">
        <v>256.30404663086</v>
      </c>
      <c r="I11095">
        <v>295.15216064453</v>
      </c>
      <c r="J11095">
        <v>339.88980102539</v>
      </c>
      <c r="K11095" s="6">
        <f>IFERROR(EXP(TREND(LN($F$1:$J$1),LN(F11095:J11095),LN(Calculations!$B$3))),0)</f>
        <v>5.556817574811658E-2</v>
      </c>
    </row>
    <row r="11096" spans="1:11" x14ac:dyDescent="0.35">
      <c r="A11096">
        <v>11093</v>
      </c>
      <c r="B11096" t="str">
        <f t="shared" si="173"/>
        <v>29-69</v>
      </c>
      <c r="C11096">
        <v>-68.758252690603001</v>
      </c>
      <c r="D11096">
        <v>28.838292484398998</v>
      </c>
      <c r="E11096">
        <f>ASIN(SQRT((SIN(RADIANS(PARAMETERS!$D$8-D11096)/2)*SIN(RADIANS(PARAMETERS!$D$8-D11096)/2))+(COS(RADIANS(D11096))*COS(RADIANS(PARAMETERS!$D$8))*SIN(RADIANS(PARAMETERS!$D$9-C11096)/2)*SIN(RADIANS(PARAMETERS!$D$9-C11096)/2))))*2*3958.756</f>
        <v>1061.6546447711989</v>
      </c>
      <c r="F11096">
        <v>185.03504943848</v>
      </c>
      <c r="G11096">
        <v>213.12167358398</v>
      </c>
      <c r="H11096">
        <v>256.89846801758</v>
      </c>
      <c r="I11096">
        <v>295.89572143555</v>
      </c>
      <c r="J11096">
        <v>340.81396484375</v>
      </c>
      <c r="K11096" s="6">
        <f>IFERROR(EXP(TREND(LN($F$1:$J$1),LN(F11096:J11096),LN(Calculations!$B$3))),0)</f>
        <v>5.5994495197659727E-2</v>
      </c>
    </row>
    <row r="11097" spans="1:11" x14ac:dyDescent="0.35">
      <c r="A11097">
        <v>11094</v>
      </c>
      <c r="B11097" t="str">
        <f t="shared" si="173"/>
        <v>29-69</v>
      </c>
      <c r="C11097">
        <v>-69.029574025504004</v>
      </c>
      <c r="D11097">
        <v>28.838292484398998</v>
      </c>
      <c r="E11097">
        <f>ASIN(SQRT((SIN(RADIANS(PARAMETERS!$D$8-D11097)/2)*SIN(RADIANS(PARAMETERS!$D$8-D11097)/2))+(COS(RADIANS(D11097))*COS(RADIANS(PARAMETERS!$D$8))*SIN(RADIANS(PARAMETERS!$D$9-C11097)/2)*SIN(RADIANS(PARAMETERS!$D$9-C11097)/2))))*2*3958.756</f>
        <v>1070.197753581233</v>
      </c>
      <c r="F11097">
        <v>185.29721069336</v>
      </c>
      <c r="G11097">
        <v>213.44897460938</v>
      </c>
      <c r="H11097">
        <v>257.33334350586</v>
      </c>
      <c r="I11097">
        <v>296.43173217773</v>
      </c>
      <c r="J11097">
        <v>341.47180175781</v>
      </c>
      <c r="K11097" s="6">
        <f>IFERROR(EXP(TREND(LN($F$1:$J$1),LN(F11097:J11097),LN(Calculations!$B$3))),0)</f>
        <v>5.6335736368573336E-2</v>
      </c>
    </row>
    <row r="11098" spans="1:11" x14ac:dyDescent="0.35">
      <c r="A11098">
        <v>11095</v>
      </c>
      <c r="B11098" t="str">
        <f t="shared" si="173"/>
        <v>29-69.5</v>
      </c>
      <c r="C11098">
        <v>-69.300895360404994</v>
      </c>
      <c r="D11098">
        <v>28.838292484398998</v>
      </c>
      <c r="E11098">
        <f>ASIN(SQRT((SIN(RADIANS(PARAMETERS!$D$8-D11098)/2)*SIN(RADIANS(PARAMETERS!$D$8-D11098)/2))+(COS(RADIANS(D11098))*COS(RADIANS(PARAMETERS!$D$8))*SIN(RADIANS(PARAMETERS!$D$9-C11098)/2)*SIN(RADIANS(PARAMETERS!$D$9-C11098)/2))))*2*3958.756</f>
        <v>1078.9503809621299</v>
      </c>
      <c r="F11098">
        <v>185.54306030273</v>
      </c>
      <c r="G11098">
        <v>213.75996398926</v>
      </c>
      <c r="H11098">
        <v>257.75247192383</v>
      </c>
      <c r="I11098">
        <v>296.95306396484</v>
      </c>
      <c r="J11098">
        <v>342.11660766602</v>
      </c>
      <c r="K11098" s="6">
        <f>IFERROR(EXP(TREND(LN($F$1:$J$1),LN(F11098:J11098),LN(Calculations!$B$3))),0)</f>
        <v>5.6648910196477581E-2</v>
      </c>
    </row>
    <row r="11099" spans="1:11" x14ac:dyDescent="0.35">
      <c r="A11099">
        <v>11096</v>
      </c>
      <c r="B11099" t="str">
        <f t="shared" si="173"/>
        <v>29-69.5</v>
      </c>
      <c r="C11099">
        <v>-69.572216695305997</v>
      </c>
      <c r="D11099">
        <v>28.838292484398998</v>
      </c>
      <c r="E11099">
        <f>ASIN(SQRT((SIN(RADIANS(PARAMETERS!$D$8-D11099)/2)*SIN(RADIANS(PARAMETERS!$D$8-D11099)/2))+(COS(RADIANS(D11099))*COS(RADIANS(PARAMETERS!$D$8))*SIN(RADIANS(PARAMETERS!$D$9-C11099)/2)*SIN(RADIANS(PARAMETERS!$D$9-C11099)/2))))*2*3958.756</f>
        <v>1087.9074416442543</v>
      </c>
      <c r="F11099">
        <v>185.79801940918</v>
      </c>
      <c r="G11099">
        <v>214.08984375</v>
      </c>
      <c r="H11099">
        <v>258.20782470703</v>
      </c>
      <c r="I11099">
        <v>297.52783203125</v>
      </c>
      <c r="J11099">
        <v>342.83657836914</v>
      </c>
      <c r="K11099" s="6">
        <f>IFERROR(EXP(TREND(LN($F$1:$J$1),LN(F11099:J11099),LN(Calculations!$B$3))),0)</f>
        <v>5.696000576452033E-2</v>
      </c>
    </row>
    <row r="11100" spans="1:11" x14ac:dyDescent="0.35">
      <c r="A11100">
        <v>11097</v>
      </c>
      <c r="B11100" t="str">
        <f t="shared" si="173"/>
        <v>29-70</v>
      </c>
      <c r="C11100">
        <v>-69.843538030207</v>
      </c>
      <c r="D11100">
        <v>28.838292484398998</v>
      </c>
      <c r="E11100">
        <f>ASIN(SQRT((SIN(RADIANS(PARAMETERS!$D$8-D11100)/2)*SIN(RADIANS(PARAMETERS!$D$8-D11100)/2))+(COS(RADIANS(D11100))*COS(RADIANS(PARAMETERS!$D$8))*SIN(RADIANS(PARAMETERS!$D$9-C11100)/2)*SIN(RADIANS(PARAMETERS!$D$9-C11100)/2))))*2*3958.756</f>
        <v>1097.063899319314</v>
      </c>
      <c r="F11100">
        <v>185.95289611816</v>
      </c>
      <c r="G11100">
        <v>214.28285217285</v>
      </c>
      <c r="H11100">
        <v>258.46377563477</v>
      </c>
      <c r="I11100">
        <v>297.84286499023</v>
      </c>
      <c r="J11100">
        <v>343.22274780273</v>
      </c>
      <c r="K11100" s="6">
        <f>IFERROR(EXP(TREND(LN($F$1:$J$1),LN(F11100:J11100),LN(Calculations!$B$3))),0)</f>
        <v>5.7163940864900335E-2</v>
      </c>
    </row>
    <row r="11101" spans="1:11" x14ac:dyDescent="0.35">
      <c r="A11101">
        <v>11098</v>
      </c>
      <c r="B11101" t="str">
        <f t="shared" si="173"/>
        <v>29-70</v>
      </c>
      <c r="C11101">
        <v>-70.114859365108003</v>
      </c>
      <c r="D11101">
        <v>28.838292484398998</v>
      </c>
      <c r="E11101">
        <f>ASIN(SQRT((SIN(RADIANS(PARAMETERS!$D$8-D11101)/2)*SIN(RADIANS(PARAMETERS!$D$8-D11101)/2))+(COS(RADIANS(D11101))*COS(RADIANS(PARAMETERS!$D$8))*SIN(RADIANS(PARAMETERS!$D$9-C11101)/2)*SIN(RADIANS(PARAMETERS!$D$9-C11101)/2))))*2*3958.756</f>
        <v>1106.4147738490699</v>
      </c>
      <c r="F11101">
        <v>186.09216308594</v>
      </c>
      <c r="G11101">
        <v>214.45724487305</v>
      </c>
      <c r="H11101">
        <v>258.69625854492</v>
      </c>
      <c r="I11101">
        <v>298.13000488281</v>
      </c>
      <c r="J11101">
        <v>343.57571411133</v>
      </c>
      <c r="K11101" s="6">
        <f>IFERROR(EXP(TREND(LN($F$1:$J$1),LN(F11101:J11101),LN(Calculations!$B$3))),0)</f>
        <v>5.7346027819002061E-2</v>
      </c>
    </row>
    <row r="11102" spans="1:11" x14ac:dyDescent="0.35">
      <c r="A11102">
        <v>11099</v>
      </c>
      <c r="B11102" t="str">
        <f t="shared" si="173"/>
        <v>29-70.5</v>
      </c>
      <c r="C11102">
        <v>-70.386180700009007</v>
      </c>
      <c r="D11102">
        <v>28.838292484398998</v>
      </c>
      <c r="E11102">
        <f>ASIN(SQRT((SIN(RADIANS(PARAMETERS!$D$8-D11102)/2)*SIN(RADIANS(PARAMETERS!$D$8-D11102)/2))+(COS(RADIANS(D11102))*COS(RADIANS(PARAMETERS!$D$8))*SIN(RADIANS(PARAMETERS!$D$9-C11102)/2)*SIN(RADIANS(PARAMETERS!$D$9-C11102)/2))))*2*3958.756</f>
        <v>1115.9551477479058</v>
      </c>
      <c r="F11102">
        <v>186.23291015625</v>
      </c>
      <c r="G11102">
        <v>214.63600158691</v>
      </c>
      <c r="H11102">
        <v>258.93823242188</v>
      </c>
      <c r="I11102">
        <v>298.43176269531</v>
      </c>
      <c r="J11102">
        <v>343.94985961914</v>
      </c>
      <c r="K11102" s="6">
        <f>IFERROR(EXP(TREND(LN($F$1:$J$1),LN(F11102:J11102),LN(Calculations!$B$3))),0)</f>
        <v>5.7525340732560958E-2</v>
      </c>
    </row>
    <row r="11103" spans="1:11" x14ac:dyDescent="0.35">
      <c r="A11103">
        <v>11100</v>
      </c>
      <c r="B11103" t="str">
        <f t="shared" si="173"/>
        <v>29-70.5</v>
      </c>
      <c r="C11103">
        <v>-70.657502034909996</v>
      </c>
      <c r="D11103">
        <v>28.838292484398998</v>
      </c>
      <c r="E11103">
        <f>ASIN(SQRT((SIN(RADIANS(PARAMETERS!$D$8-D11103)/2)*SIN(RADIANS(PARAMETERS!$D$8-D11103)/2))+(COS(RADIANS(D11103))*COS(RADIANS(PARAMETERS!$D$8))*SIN(RADIANS(PARAMETERS!$D$9-C11103)/2)*SIN(RADIANS(PARAMETERS!$D$9-C11103)/2))))*2*3958.756</f>
        <v>1125.6801719659313</v>
      </c>
      <c r="F11103">
        <v>186.27449035645</v>
      </c>
      <c r="G11103">
        <v>214.66905212402</v>
      </c>
      <c r="H11103">
        <v>258.9543762207</v>
      </c>
      <c r="I11103">
        <v>298.4296875</v>
      </c>
      <c r="J11103">
        <v>343.92361450195</v>
      </c>
      <c r="K11103" s="6">
        <f>IFERROR(EXP(TREND(LN($F$1:$J$1),LN(F11103:J11103),LN(Calculations!$B$3))),0)</f>
        <v>5.7617849614815413E-2</v>
      </c>
    </row>
    <row r="11104" spans="1:11" x14ac:dyDescent="0.35">
      <c r="A11104">
        <v>11101</v>
      </c>
      <c r="B11104" t="str">
        <f t="shared" si="173"/>
        <v>29-71</v>
      </c>
      <c r="C11104">
        <v>-70.928823369810999</v>
      </c>
      <c r="D11104">
        <v>28.838292484398998</v>
      </c>
      <c r="E11104">
        <f>ASIN(SQRT((SIN(RADIANS(PARAMETERS!$D$8-D11104)/2)*SIN(RADIANS(PARAMETERS!$D$8-D11104)/2))+(COS(RADIANS(D11104))*COS(RADIANS(PARAMETERS!$D$8))*SIN(RADIANS(PARAMETERS!$D$9-C11104)/2)*SIN(RADIANS(PARAMETERS!$D$9-C11104)/2))))*2*3958.756</f>
        <v>1135.5850710022985</v>
      </c>
      <c r="F11104">
        <v>186.31108093262</v>
      </c>
      <c r="G11104">
        <v>214.69166564941</v>
      </c>
      <c r="H11104">
        <v>258.95050048828</v>
      </c>
      <c r="I11104">
        <v>298.39810180664</v>
      </c>
      <c r="J11104">
        <v>343.85595703125</v>
      </c>
      <c r="K11104" s="6">
        <f>IFERROR(EXP(TREND(LN($F$1:$J$1),LN(F11104:J11104),LN(Calculations!$B$3))),0)</f>
        <v>5.7712342166659485E-2</v>
      </c>
    </row>
    <row r="11105" spans="1:11" x14ac:dyDescent="0.35">
      <c r="A11105">
        <v>11102</v>
      </c>
      <c r="B11105" t="str">
        <f t="shared" si="173"/>
        <v>29-71</v>
      </c>
      <c r="C11105">
        <v>-71.200144704712002</v>
      </c>
      <c r="D11105">
        <v>28.838292484398998</v>
      </c>
      <c r="E11105">
        <f>ASIN(SQRT((SIN(RADIANS(PARAMETERS!$D$8-D11105)/2)*SIN(RADIANS(PARAMETERS!$D$8-D11105)/2))+(COS(RADIANS(D11105))*COS(RADIANS(PARAMETERS!$D$8))*SIN(RADIANS(PARAMETERS!$D$9-C11105)/2)*SIN(RADIANS(PARAMETERS!$D$9-C11105)/2))))*2*3958.756</f>
        <v>1145.6651473806955</v>
      </c>
      <c r="F11105">
        <v>186.35371398926</v>
      </c>
      <c r="G11105">
        <v>214.71844482422</v>
      </c>
      <c r="H11105">
        <v>258.94723510742</v>
      </c>
      <c r="I11105">
        <v>298.36334228516</v>
      </c>
      <c r="J11105">
        <v>343.7802734375</v>
      </c>
      <c r="K11105" s="6">
        <f>IFERROR(EXP(TREND(LN($F$1:$J$1),LN(F11105:J11105),LN(Calculations!$B$3))),0)</f>
        <v>5.7821849379329215E-2</v>
      </c>
    </row>
    <row r="11106" spans="1:11" x14ac:dyDescent="0.35">
      <c r="A11106">
        <v>11103</v>
      </c>
      <c r="B11106" t="str">
        <f t="shared" si="173"/>
        <v>29-71.5</v>
      </c>
      <c r="C11106">
        <v>-71.471466039613006</v>
      </c>
      <c r="D11106">
        <v>28.838292484398998</v>
      </c>
      <c r="E11106">
        <f>ASIN(SQRT((SIN(RADIANS(PARAMETERS!$D$8-D11106)/2)*SIN(RADIANS(PARAMETERS!$D$8-D11106)/2))+(COS(RADIANS(D11106))*COS(RADIANS(PARAMETERS!$D$8))*SIN(RADIANS(PARAMETERS!$D$9-C11106)/2)*SIN(RADIANS(PARAMETERS!$D$9-C11106)/2))))*2*3958.756</f>
        <v>1155.9157855206893</v>
      </c>
      <c r="F11106">
        <v>186.33158874512</v>
      </c>
      <c r="G11106">
        <v>214.64999389648</v>
      </c>
      <c r="H11106">
        <v>258.79629516602</v>
      </c>
      <c r="I11106">
        <v>298.12994384766</v>
      </c>
      <c r="J11106">
        <v>343.44290161133</v>
      </c>
      <c r="K11106" s="6">
        <f>IFERROR(EXP(TREND(LN($F$1:$J$1),LN(F11106:J11106),LN(Calculations!$B$3))),0)</f>
        <v>5.7874807718014176E-2</v>
      </c>
    </row>
    <row r="11107" spans="1:11" x14ac:dyDescent="0.35">
      <c r="A11107">
        <v>11104</v>
      </c>
      <c r="B11107" t="str">
        <f t="shared" si="173"/>
        <v>29-71.5</v>
      </c>
      <c r="C11107">
        <v>-71.742787374513995</v>
      </c>
      <c r="D11107">
        <v>28.838292484398998</v>
      </c>
      <c r="E11107">
        <f>ASIN(SQRT((SIN(RADIANS(PARAMETERS!$D$8-D11107)/2)*SIN(RADIANS(PARAMETERS!$D$8-D11107)/2))+(COS(RADIANS(D11107))*COS(RADIANS(PARAMETERS!$D$8))*SIN(RADIANS(PARAMETERS!$D$9-C11107)/2)*SIN(RADIANS(PARAMETERS!$D$9-C11107)/2))))*2*3958.756</f>
        <v>1166.3324550396774</v>
      </c>
      <c r="F11107">
        <v>186.32469177246</v>
      </c>
      <c r="G11107">
        <v>214.60256958008</v>
      </c>
      <c r="H11107">
        <v>258.67636108398</v>
      </c>
      <c r="I11107">
        <v>297.93719482422</v>
      </c>
      <c r="J11107">
        <v>343.15811157227</v>
      </c>
      <c r="K11107" s="6">
        <f>IFERROR(EXP(TREND(LN($F$1:$J$1),LN(F11107:J11107),LN(Calculations!$B$3))),0)</f>
        <v>5.7944045068710433E-2</v>
      </c>
    </row>
    <row r="11108" spans="1:11" x14ac:dyDescent="0.35">
      <c r="A11108">
        <v>11105</v>
      </c>
      <c r="B11108" t="str">
        <f t="shared" si="173"/>
        <v>29-72</v>
      </c>
      <c r="C11108">
        <v>-72.014108709414998</v>
      </c>
      <c r="D11108">
        <v>28.838292484398998</v>
      </c>
      <c r="E11108">
        <f>ASIN(SQRT((SIN(RADIANS(PARAMETERS!$D$8-D11108)/2)*SIN(RADIANS(PARAMETERS!$D$8-D11108)/2))+(COS(RADIANS(D11108))*COS(RADIANS(PARAMETERS!$D$8))*SIN(RADIANS(PARAMETERS!$D$9-C11108)/2)*SIN(RADIANS(PARAMETERS!$D$9-C11108)/2))))*2*3958.756</f>
        <v>1176.9107135208351</v>
      </c>
      <c r="F11108">
        <v>186.3286895752</v>
      </c>
      <c r="G11108">
        <v>214.56880187988</v>
      </c>
      <c r="H11108">
        <v>258.57458496094</v>
      </c>
      <c r="I11108">
        <v>297.7668762207</v>
      </c>
      <c r="J11108">
        <v>342.90084838867</v>
      </c>
      <c r="K11108" s="6">
        <f>IFERROR(EXP(TREND(LN($F$1:$J$1),LN(F11108:J11108),LN(Calculations!$B$3))),0)</f>
        <v>5.8028108031840338E-2</v>
      </c>
    </row>
    <row r="11109" spans="1:11" x14ac:dyDescent="0.35">
      <c r="A11109">
        <v>11106</v>
      </c>
      <c r="B11109" t="str">
        <f t="shared" si="173"/>
        <v>29-72.5</v>
      </c>
      <c r="C11109">
        <v>-72.285430044316001</v>
      </c>
      <c r="D11109">
        <v>28.838292484398998</v>
      </c>
      <c r="E11109">
        <f>ASIN(SQRT((SIN(RADIANS(PARAMETERS!$D$8-D11109)/2)*SIN(RADIANS(PARAMETERS!$D$8-D11109)/2))+(COS(RADIANS(D11109))*COS(RADIANS(PARAMETERS!$D$8))*SIN(RADIANS(PARAMETERS!$D$9-C11109)/2)*SIN(RADIANS(PARAMETERS!$D$9-C11109)/2))))*2*3958.756</f>
        <v>1187.6462087826053</v>
      </c>
      <c r="F11109">
        <v>186.25825500488</v>
      </c>
      <c r="G11109">
        <v>214.42762756348</v>
      </c>
      <c r="H11109">
        <v>258.30889892578</v>
      </c>
      <c r="I11109">
        <v>297.37780761719</v>
      </c>
      <c r="J11109">
        <v>342.35717773438</v>
      </c>
      <c r="K11109" s="6">
        <f>IFERROR(EXP(TREND(LN($F$1:$J$1),LN(F11109:J11109),LN(Calculations!$B$3))),0)</f>
        <v>5.8042791939814174E-2</v>
      </c>
    </row>
    <row r="11110" spans="1:11" x14ac:dyDescent="0.35">
      <c r="A11110">
        <v>11107</v>
      </c>
      <c r="B11110" t="str">
        <f t="shared" si="173"/>
        <v>29-72.5</v>
      </c>
      <c r="C11110">
        <v>-72.556751379217005</v>
      </c>
      <c r="D11110">
        <v>28.838292484398998</v>
      </c>
      <c r="E11110">
        <f>ASIN(SQRT((SIN(RADIANS(PARAMETERS!$D$8-D11110)/2)*SIN(RADIANS(PARAMETERS!$D$8-D11110)/2))+(COS(RADIANS(D11110))*COS(RADIANS(PARAMETERS!$D$8))*SIN(RADIANS(PARAMETERS!$D$9-C11110)/2)*SIN(RADIANS(PARAMETERS!$D$9-C11110)/2))))*2*3958.756</f>
        <v>1198.5346806850782</v>
      </c>
      <c r="F11110">
        <v>186.21398925781</v>
      </c>
      <c r="G11110">
        <v>214.31845092773</v>
      </c>
      <c r="H11110">
        <v>258.08480834961</v>
      </c>
      <c r="I11110">
        <v>297.03927612305</v>
      </c>
      <c r="J11110">
        <v>341.87484741211</v>
      </c>
      <c r="K11110" s="6">
        <f>IFERROR(EXP(TREND(LN($F$1:$J$1),LN(F11110:J11110),LN(Calculations!$B$3))),0)</f>
        <v>5.8094033473800467E-2</v>
      </c>
    </row>
    <row r="11111" spans="1:11" x14ac:dyDescent="0.35">
      <c r="A11111">
        <v>11108</v>
      </c>
      <c r="B11111" t="str">
        <f t="shared" si="173"/>
        <v>29-73</v>
      </c>
      <c r="C11111">
        <v>-72.828072714117994</v>
      </c>
      <c r="D11111">
        <v>28.838292484398998</v>
      </c>
      <c r="E11111">
        <f>ASIN(SQRT((SIN(RADIANS(PARAMETERS!$D$8-D11111)/2)*SIN(RADIANS(PARAMETERS!$D$8-D11111)/2))+(COS(RADIANS(D11111))*COS(RADIANS(PARAMETERS!$D$8))*SIN(RADIANS(PARAMETERS!$D$9-C11111)/2)*SIN(RADIANS(PARAMETERS!$D$9-C11111)/2))))*2*3958.756</f>
        <v>1209.5719625080533</v>
      </c>
      <c r="F11111">
        <v>186.1815032959</v>
      </c>
      <c r="G11111">
        <v>214.22180175781</v>
      </c>
      <c r="H11111">
        <v>257.87408447266</v>
      </c>
      <c r="I11111">
        <v>296.71469116211</v>
      </c>
      <c r="J11111">
        <v>341.40682983398</v>
      </c>
      <c r="K11111" s="6">
        <f>IFERROR(EXP(TREND(LN($F$1:$J$1),LN(F11111:J11111),LN(Calculations!$B$3))),0)</f>
        <v>5.8166130067593413E-2</v>
      </c>
    </row>
    <row r="11112" spans="1:11" x14ac:dyDescent="0.35">
      <c r="A11112">
        <v>11109</v>
      </c>
      <c r="B11112" t="str">
        <f t="shared" si="173"/>
        <v>29-73</v>
      </c>
      <c r="C11112">
        <v>-73.099394049018997</v>
      </c>
      <c r="D11112">
        <v>28.838292484398998</v>
      </c>
      <c r="E11112">
        <f>ASIN(SQRT((SIN(RADIANS(PARAMETERS!$D$8-D11112)/2)*SIN(RADIANS(PARAMETERS!$D$8-D11112)/2))+(COS(RADIANS(D11112))*COS(RADIANS(PARAMETERS!$D$8))*SIN(RADIANS(PARAMETERS!$D$9-C11112)/2)*SIN(RADIANS(PARAMETERS!$D$9-C11112)/2))))*2*3958.756</f>
        <v>1220.7539819347871</v>
      </c>
      <c r="F11112">
        <v>186.08923339844</v>
      </c>
      <c r="G11112">
        <v>214.03979492188</v>
      </c>
      <c r="H11112">
        <v>257.53424072266</v>
      </c>
      <c r="I11112">
        <v>296.2184753418</v>
      </c>
      <c r="J11112">
        <v>340.71478271484</v>
      </c>
      <c r="K11112" s="6">
        <f>IFERROR(EXP(TREND(LN($F$1:$J$1),LN(F11112:J11112),LN(Calculations!$B$3))),0)</f>
        <v>5.8180846608301806E-2</v>
      </c>
    </row>
    <row r="11113" spans="1:11" x14ac:dyDescent="0.35">
      <c r="A11113">
        <v>11110</v>
      </c>
      <c r="B11113" t="str">
        <f t="shared" si="173"/>
        <v>29-73.5</v>
      </c>
      <c r="C11113">
        <v>-73.37071538392</v>
      </c>
      <c r="D11113">
        <v>28.838292484398998</v>
      </c>
      <c r="E11113">
        <f>ASIN(SQRT((SIN(RADIANS(PARAMETERS!$D$8-D11113)/2)*SIN(RADIANS(PARAMETERS!$D$8-D11113)/2))+(COS(RADIANS(D11113))*COS(RADIANS(PARAMETERS!$D$8))*SIN(RADIANS(PARAMETERS!$D$9-C11113)/2)*SIN(RADIANS(PARAMETERS!$D$9-C11113)/2))))*2*3958.756</f>
        <v>1232.0767616743663</v>
      </c>
      <c r="F11113">
        <v>186.04547119141</v>
      </c>
      <c r="G11113">
        <v>213.92770385742</v>
      </c>
      <c r="H11113">
        <v>257.30108642578</v>
      </c>
      <c r="I11113">
        <v>295.86471557617</v>
      </c>
      <c r="J11113">
        <v>340.20938110352</v>
      </c>
      <c r="K11113" s="6">
        <f>IFERROR(EXP(TREND(LN($F$1:$J$1),LN(F11113:J11113),LN(Calculations!$B$3))),0)</f>
        <v>5.8241627977060034E-2</v>
      </c>
    </row>
    <row r="11114" spans="1:11" x14ac:dyDescent="0.35">
      <c r="A11114">
        <v>11111</v>
      </c>
      <c r="B11114" t="str">
        <f t="shared" si="173"/>
        <v>29-73.5</v>
      </c>
      <c r="C11114">
        <v>-73.642036718821004</v>
      </c>
      <c r="D11114">
        <v>28.838292484398998</v>
      </c>
      <c r="E11114">
        <f>ASIN(SQRT((SIN(RADIANS(PARAMETERS!$D$8-D11114)/2)*SIN(RADIANS(PARAMETERS!$D$8-D11114)/2))+(COS(RADIANS(D11114))*COS(RADIANS(PARAMETERS!$D$8))*SIN(RADIANS(PARAMETERS!$D$9-C11114)/2)*SIN(RADIANS(PARAMETERS!$D$9-C11114)/2))))*2*3958.756</f>
        <v>1243.5364197544768</v>
      </c>
      <c r="F11114">
        <v>186.01606750488</v>
      </c>
      <c r="G11114">
        <v>213.84063720703</v>
      </c>
      <c r="H11114">
        <v>257.1116027832</v>
      </c>
      <c r="I11114">
        <v>295.5729675293</v>
      </c>
      <c r="J11114">
        <v>339.78887939453</v>
      </c>
      <c r="K11114" s="6">
        <f>IFERROR(EXP(TREND(LN($F$1:$J$1),LN(F11114:J11114),LN(Calculations!$B$3))),0)</f>
        <v>5.8307461311052515E-2</v>
      </c>
    </row>
    <row r="11115" spans="1:11" x14ac:dyDescent="0.35">
      <c r="A11115">
        <v>11112</v>
      </c>
      <c r="B11115" t="str">
        <f t="shared" si="173"/>
        <v>29-74</v>
      </c>
      <c r="C11115">
        <v>-73.913358053722007</v>
      </c>
      <c r="D11115">
        <v>28.838292484398998</v>
      </c>
      <c r="E11115">
        <f>ASIN(SQRT((SIN(RADIANS(PARAMETERS!$D$8-D11115)/2)*SIN(RADIANS(PARAMETERS!$D$8-D11115)/2))+(COS(RADIANS(D11115))*COS(RADIANS(PARAMETERS!$D$8))*SIN(RADIANS(PARAMETERS!$D$9-C11115)/2)*SIN(RADIANS(PARAMETERS!$D$9-C11115)/2))))*2*3958.756</f>
        <v>1255.1291695149484</v>
      </c>
      <c r="F11115">
        <v>185.91645812988</v>
      </c>
      <c r="G11115">
        <v>213.66227722168</v>
      </c>
      <c r="H11115">
        <v>256.79544067383</v>
      </c>
      <c r="I11115">
        <v>295.12091064453</v>
      </c>
      <c r="J11115">
        <v>339.16717529297</v>
      </c>
      <c r="K11115" s="6">
        <f>IFERROR(EXP(TREND(LN($F$1:$J$1),LN(F11115:J11115),LN(Calculations!$B$3))),0)</f>
        <v>5.8286490481186073E-2</v>
      </c>
    </row>
    <row r="11116" spans="1:11" x14ac:dyDescent="0.35">
      <c r="A11116">
        <v>11113</v>
      </c>
      <c r="B11116" t="str">
        <f t="shared" si="173"/>
        <v>29-74</v>
      </c>
      <c r="C11116">
        <v>-74.184679388622996</v>
      </c>
      <c r="D11116">
        <v>28.838292484398998</v>
      </c>
      <c r="E11116">
        <f>ASIN(SQRT((SIN(RADIANS(PARAMETERS!$D$8-D11116)/2)*SIN(RADIANS(PARAMETERS!$D$8-D11116)/2))+(COS(RADIANS(D11116))*COS(RADIANS(PARAMETERS!$D$8))*SIN(RADIANS(PARAMETERS!$D$9-C11116)/2)*SIN(RADIANS(PARAMETERS!$D$9-C11116)/2))))*2*3958.756</f>
        <v>1266.8513193310221</v>
      </c>
      <c r="F11116">
        <v>185.8433380127</v>
      </c>
      <c r="G11116">
        <v>213.5366973877</v>
      </c>
      <c r="H11116">
        <v>256.5783996582</v>
      </c>
      <c r="I11116">
        <v>294.81393432617</v>
      </c>
      <c r="J11116">
        <v>338.74813842773</v>
      </c>
      <c r="K11116" s="6">
        <f>IFERROR(EXP(TREND(LN($F$1:$J$1),LN(F11116:J11116),LN(Calculations!$B$3))),0)</f>
        <v>5.8259703413448098E-2</v>
      </c>
    </row>
    <row r="11117" spans="1:11" x14ac:dyDescent="0.35">
      <c r="A11117">
        <v>11114</v>
      </c>
      <c r="B11117" t="str">
        <f t="shared" si="173"/>
        <v>29-74.5</v>
      </c>
      <c r="C11117">
        <v>-74.456000723523999</v>
      </c>
      <c r="D11117">
        <v>28.838292484398998</v>
      </c>
      <c r="E11117">
        <f>ASIN(SQRT((SIN(RADIANS(PARAMETERS!$D$8-D11117)/2)*SIN(RADIANS(PARAMETERS!$D$8-D11117)/2))+(COS(RADIANS(D11117))*COS(RADIANS(PARAMETERS!$D$8))*SIN(RADIANS(PARAMETERS!$D$9-C11117)/2)*SIN(RADIANS(PARAMETERS!$D$9-C11117)/2))))*2*3958.756</f>
        <v>1278.6992720937733</v>
      </c>
      <c r="F11117">
        <v>185.75917053223</v>
      </c>
      <c r="G11117">
        <v>213.41206359863</v>
      </c>
      <c r="H11117">
        <v>256.38424682617</v>
      </c>
      <c r="I11117">
        <v>294.55218505859</v>
      </c>
      <c r="J11117">
        <v>338.40292358398</v>
      </c>
      <c r="K11117" s="6">
        <f>IFERROR(EXP(TREND(LN($F$1:$J$1),LN(F11117:J11117),LN(Calculations!$B$3))),0)</f>
        <v>5.8186828767501378E-2</v>
      </c>
    </row>
    <row r="11118" spans="1:11" x14ac:dyDescent="0.35">
      <c r="A11118">
        <v>11115</v>
      </c>
      <c r="B11118" t="str">
        <f t="shared" si="173"/>
        <v>29-74.5</v>
      </c>
      <c r="C11118">
        <v>-74.727322058425003</v>
      </c>
      <c r="D11118">
        <v>28.838292484398998</v>
      </c>
      <c r="E11118">
        <f>ASIN(SQRT((SIN(RADIANS(PARAMETERS!$D$8-D11118)/2)*SIN(RADIANS(PARAMETERS!$D$8-D11118)/2))+(COS(RADIANS(D11118))*COS(RADIANS(PARAMETERS!$D$8))*SIN(RADIANS(PARAMETERS!$D$9-C11118)/2)*SIN(RADIANS(PARAMETERS!$D$9-C11118)/2))))*2*3958.756</f>
        <v>1290.6695244735299</v>
      </c>
      <c r="F11118">
        <v>185.60089111328</v>
      </c>
      <c r="G11118">
        <v>213.20097351074</v>
      </c>
      <c r="H11118">
        <v>256.08410644531</v>
      </c>
      <c r="I11118">
        <v>294.16687011719</v>
      </c>
      <c r="J11118">
        <v>337.91363525391</v>
      </c>
      <c r="K11118" s="6">
        <f>IFERROR(EXP(TREND(LN($F$1:$J$1),LN(F11118:J11118),LN(Calculations!$B$3))),0)</f>
        <v>5.8000862980374816E-2</v>
      </c>
    </row>
    <row r="11119" spans="1:11" x14ac:dyDescent="0.35">
      <c r="A11119">
        <v>11116</v>
      </c>
      <c r="B11119" t="str">
        <f t="shared" si="173"/>
        <v>29-75</v>
      </c>
      <c r="C11119">
        <v>-74.998643393324997</v>
      </c>
      <c r="D11119">
        <v>28.838292484398998</v>
      </c>
      <c r="E11119">
        <f>ASIN(SQRT((SIN(RADIANS(PARAMETERS!$D$8-D11119)/2)*SIN(RADIANS(PARAMETERS!$D$8-D11119)/2))+(COS(RADIANS(D11119))*COS(RADIANS(PARAMETERS!$D$8))*SIN(RADIANS(PARAMETERS!$D$9-C11119)/2)*SIN(RADIANS(PARAMETERS!$D$9-C11119)/2))))*2*3958.756</f>
        <v>1302.7586659905348</v>
      </c>
      <c r="F11119">
        <v>185.43519592285</v>
      </c>
      <c r="G11119">
        <v>212.99674987793</v>
      </c>
      <c r="H11119">
        <v>255.81674194336</v>
      </c>
      <c r="I11119">
        <v>293.84051513672</v>
      </c>
      <c r="J11119">
        <v>337.51663208008</v>
      </c>
      <c r="K11119" s="6">
        <f>IFERROR(EXP(TREND(LN($F$1:$J$1),LN(F11119:J11119),LN(Calculations!$B$3))),0)</f>
        <v>5.7771346769355782E-2</v>
      </c>
    </row>
    <row r="11120" spans="1:11" x14ac:dyDescent="0.35">
      <c r="A11120">
        <v>11117</v>
      </c>
      <c r="B11120" t="str">
        <f t="shared" si="173"/>
        <v>29-75.5</v>
      </c>
      <c r="C11120">
        <v>-75.269964728226</v>
      </c>
      <c r="D11120">
        <v>28.838292484398998</v>
      </c>
      <c r="E11120">
        <f>ASIN(SQRT((SIN(RADIANS(PARAMETERS!$D$8-D11120)/2)*SIN(RADIANS(PARAMETERS!$D$8-D11120)/2))+(COS(RADIANS(D11120))*COS(RADIANS(PARAMETERS!$D$8))*SIN(RADIANS(PARAMETERS!$D$9-C11120)/2)*SIN(RADIANS(PARAMETERS!$D$9-C11120)/2))))*2*3958.756</f>
        <v>1314.9633779157987</v>
      </c>
      <c r="F11120">
        <v>185.22103881836</v>
      </c>
      <c r="G11120">
        <v>212.74324035645</v>
      </c>
      <c r="H11120">
        <v>255.50025939941</v>
      </c>
      <c r="I11120">
        <v>293.4665222168</v>
      </c>
      <c r="J11120">
        <v>337.07501220703</v>
      </c>
      <c r="K11120" s="6">
        <f>IFERROR(EXP(TREND(LN($F$1:$J$1),LN(F11120:J11120),LN(Calculations!$B$3))),0)</f>
        <v>5.7453988982072976E-2</v>
      </c>
    </row>
    <row r="11121" spans="1:11" x14ac:dyDescent="0.35">
      <c r="A11121">
        <v>11118</v>
      </c>
      <c r="B11121" t="str">
        <f t="shared" si="173"/>
        <v>29-75.5</v>
      </c>
      <c r="C11121">
        <v>-75.541286063127004</v>
      </c>
      <c r="D11121">
        <v>28.838292484398998</v>
      </c>
      <c r="E11121">
        <f>ASIN(SQRT((SIN(RADIANS(PARAMETERS!$D$8-D11121)/2)*SIN(RADIANS(PARAMETERS!$D$8-D11121)/2))+(COS(RADIANS(D11121))*COS(RADIANS(PARAMETERS!$D$8))*SIN(RADIANS(PARAMETERS!$D$9-C11121)/2)*SIN(RADIANS(PARAMETERS!$D$9-C11121)/2))))*2*3958.756</f>
        <v>1327.2804320226044</v>
      </c>
      <c r="F11121">
        <v>184.9070892334</v>
      </c>
      <c r="G11121">
        <v>212.37103271484</v>
      </c>
      <c r="H11121">
        <v>255.03475952148</v>
      </c>
      <c r="I11121">
        <v>292.9157409668</v>
      </c>
      <c r="J11121">
        <v>336.42385864258</v>
      </c>
      <c r="K11121" s="6">
        <f>IFERROR(EXP(TREND(LN($F$1:$J$1),LN(F11121:J11121),LN(Calculations!$B$3))),0)</f>
        <v>5.6992080157383412E-2</v>
      </c>
    </row>
    <row r="11122" spans="1:11" x14ac:dyDescent="0.35">
      <c r="A11122">
        <v>11119</v>
      </c>
      <c r="B11122" t="str">
        <f t="shared" si="173"/>
        <v>29-76</v>
      </c>
      <c r="C11122">
        <v>-75.812607398028007</v>
      </c>
      <c r="D11122">
        <v>28.838292484398998</v>
      </c>
      <c r="E11122">
        <f>ASIN(SQRT((SIN(RADIANS(PARAMETERS!$D$8-D11122)/2)*SIN(RADIANS(PARAMETERS!$D$8-D11122)/2))+(COS(RADIANS(D11122))*COS(RADIANS(PARAMETERS!$D$8))*SIN(RADIANS(PARAMETERS!$D$9-C11122)/2)*SIN(RADIANS(PARAMETERS!$D$9-C11122)/2))))*2*3958.756</f>
        <v>1339.706689209157</v>
      </c>
      <c r="F11122">
        <v>184.57336425781</v>
      </c>
      <c r="G11122">
        <v>211.99351501465</v>
      </c>
      <c r="H11122">
        <v>254.5905456543</v>
      </c>
      <c r="I11122">
        <v>292.41351318359</v>
      </c>
      <c r="J11122">
        <v>335.85610961914</v>
      </c>
      <c r="K11122" s="6">
        <f>IFERROR(EXP(TREND(LN($F$1:$J$1),LN(F11122:J11122),LN(Calculations!$B$3))),0)</f>
        <v>5.6467602216293891E-2</v>
      </c>
    </row>
    <row r="11123" spans="1:11" x14ac:dyDescent="0.35">
      <c r="A11123">
        <v>11120</v>
      </c>
      <c r="B11123" t="str">
        <f t="shared" si="173"/>
        <v>29-76</v>
      </c>
      <c r="C11123">
        <v>-76.083928732928996</v>
      </c>
      <c r="D11123">
        <v>28.838292484398998</v>
      </c>
      <c r="E11123">
        <f>ASIN(SQRT((SIN(RADIANS(PARAMETERS!$D$8-D11123)/2)*SIN(RADIANS(PARAMETERS!$D$8-D11123)/2))+(COS(RADIANS(D11123))*COS(RADIANS(PARAMETERS!$D$8))*SIN(RADIANS(PARAMETERS!$D$9-C11123)/2)*SIN(RADIANS(PARAMETERS!$D$9-C11123)/2))))*2*3958.756</f>
        <v>1352.2390980098144</v>
      </c>
      <c r="F11123">
        <v>184.18397521973</v>
      </c>
      <c r="G11123">
        <v>211.56101989746</v>
      </c>
      <c r="H11123">
        <v>254.09454345703</v>
      </c>
      <c r="I11123">
        <v>291.86413574219</v>
      </c>
      <c r="J11123">
        <v>335.24844360352</v>
      </c>
      <c r="K11123" s="6">
        <f>IFERROR(EXP(TREND(LN($F$1:$J$1),LN(F11123:J11123),LN(Calculations!$B$3))),0)</f>
        <v>5.5845139033105E-2</v>
      </c>
    </row>
    <row r="11124" spans="1:11" x14ac:dyDescent="0.35">
      <c r="A11124">
        <v>11121</v>
      </c>
      <c r="B11124" t="str">
        <f t="shared" si="173"/>
        <v>29-76.5</v>
      </c>
      <c r="C11124">
        <v>-76.355250067829999</v>
      </c>
      <c r="D11124">
        <v>28.838292484398998</v>
      </c>
      <c r="E11124">
        <f>ASIN(SQRT((SIN(RADIANS(PARAMETERS!$D$8-D11124)/2)*SIN(RADIANS(PARAMETERS!$D$8-D11124)/2))+(COS(RADIANS(D11124))*COS(RADIANS(PARAMETERS!$D$8))*SIN(RADIANS(PARAMETERS!$D$9-C11124)/2)*SIN(RADIANS(PARAMETERS!$D$9-C11124)/2))))*2*3958.756</f>
        <v>1364.874693011848</v>
      </c>
      <c r="F11124">
        <v>183.70652770996</v>
      </c>
      <c r="G11124">
        <v>211.02868652344</v>
      </c>
      <c r="H11124">
        <v>253.4807434082</v>
      </c>
      <c r="I11124">
        <v>291.18127441406</v>
      </c>
      <c r="J11124">
        <v>334.48959350586</v>
      </c>
      <c r="K11124" s="6">
        <f>IFERROR(EXP(TREND(LN($F$1:$J$1),LN(F11124:J11124),LN(Calculations!$B$3))),0)</f>
        <v>5.5094092332015704E-2</v>
      </c>
    </row>
    <row r="11125" spans="1:11" x14ac:dyDescent="0.35">
      <c r="A11125">
        <v>11122</v>
      </c>
      <c r="B11125" t="str">
        <f t="shared" si="173"/>
        <v>29-76.5</v>
      </c>
      <c r="C11125">
        <v>-76.626571402731003</v>
      </c>
      <c r="D11125">
        <v>28.838292484398998</v>
      </c>
      <c r="E11125">
        <f>ASIN(SQRT((SIN(RADIANS(PARAMETERS!$D$8-D11125)/2)*SIN(RADIANS(PARAMETERS!$D$8-D11125)/2))+(COS(RADIANS(D11125))*COS(RADIANS(PARAMETERS!$D$8))*SIN(RADIANS(PARAMETERS!$D$9-C11125)/2)*SIN(RADIANS(PARAMETERS!$D$9-C11125)/2))))*2*3958.756</f>
        <v>1377.6105931929749</v>
      </c>
      <c r="F11125">
        <v>183.20881652832</v>
      </c>
      <c r="G11125">
        <v>210.49084472656</v>
      </c>
      <c r="H11125">
        <v>252.88851928711</v>
      </c>
      <c r="I11125">
        <v>290.54772949219</v>
      </c>
      <c r="J11125">
        <v>333.81555175781</v>
      </c>
      <c r="K11125" s="6">
        <f>IFERROR(EXP(TREND(LN($F$1:$J$1),LN(F11125:J11125),LN(Calculations!$B$3))),0)</f>
        <v>5.428897553468881E-2</v>
      </c>
    </row>
    <row r="11126" spans="1:11" x14ac:dyDescent="0.35">
      <c r="A11126">
        <v>11123</v>
      </c>
      <c r="B11126" t="str">
        <f t="shared" si="173"/>
        <v>29-77</v>
      </c>
      <c r="C11126">
        <v>-76.897892737632006</v>
      </c>
      <c r="D11126">
        <v>28.838292484398998</v>
      </c>
      <c r="E11126">
        <f>ASIN(SQRT((SIN(RADIANS(PARAMETERS!$D$8-D11126)/2)*SIN(RADIANS(PARAMETERS!$D$8-D11126)/2))+(COS(RADIANS(D11126))*COS(RADIANS(PARAMETERS!$D$8))*SIN(RADIANS(PARAMETERS!$D$9-C11126)/2)*SIN(RADIANS(PARAMETERS!$D$9-C11126)/2))))*2*3958.756</f>
        <v>1390.4440001936691</v>
      </c>
      <c r="F11126">
        <v>182.65112304688</v>
      </c>
      <c r="G11126">
        <v>209.88652038574</v>
      </c>
      <c r="H11126">
        <v>252.22032165527</v>
      </c>
      <c r="I11126">
        <v>289.83038330078</v>
      </c>
      <c r="J11126">
        <v>333.04919433594</v>
      </c>
      <c r="K11126" s="6">
        <f>IFERROR(EXP(TREND(LN($F$1:$J$1),LN(F11126:J11126),LN(Calculations!$B$3))),0)</f>
        <v>5.3403162052212828E-2</v>
      </c>
    </row>
    <row r="11127" spans="1:11" x14ac:dyDescent="0.35">
      <c r="A11127">
        <v>11124</v>
      </c>
      <c r="B11127" t="str">
        <f t="shared" si="173"/>
        <v>29-77</v>
      </c>
      <c r="C11127">
        <v>-77.169214072532995</v>
      </c>
      <c r="D11127">
        <v>28.838292484398998</v>
      </c>
      <c r="E11127">
        <f>ASIN(SQRT((SIN(RADIANS(PARAMETERS!$D$8-D11127)/2)*SIN(RADIANS(PARAMETERS!$D$8-D11127)/2))+(COS(RADIANS(D11127))*COS(RADIANS(PARAMETERS!$D$8))*SIN(RADIANS(PARAMETERS!$D$9-C11127)/2)*SIN(RADIANS(PARAMETERS!$D$9-C11127)/2))))*2*3958.756</f>
        <v>1403.3721965369721</v>
      </c>
      <c r="F11127">
        <v>182.01737976074</v>
      </c>
      <c r="G11127">
        <v>209.18714904785</v>
      </c>
      <c r="H11127">
        <v>251.42573547363</v>
      </c>
      <c r="I11127">
        <v>288.95715332031</v>
      </c>
      <c r="J11127">
        <v>332.09155273438</v>
      </c>
      <c r="K11127" s="6">
        <f>IFERROR(EXP(TREND(LN($F$1:$J$1),LN(F11127:J11127),LN(Calculations!$B$3))),0)</f>
        <v>5.2435311807197717E-2</v>
      </c>
    </row>
    <row r="11128" spans="1:11" x14ac:dyDescent="0.35">
      <c r="A11128">
        <v>11125</v>
      </c>
      <c r="B11128" t="str">
        <f t="shared" si="173"/>
        <v>29-77.5</v>
      </c>
      <c r="C11128">
        <v>-77.440535407433998</v>
      </c>
      <c r="D11128">
        <v>28.838292484398998</v>
      </c>
      <c r="E11128">
        <f>ASIN(SQRT((SIN(RADIANS(PARAMETERS!$D$8-D11128)/2)*SIN(RADIANS(PARAMETERS!$D$8-D11128)/2))+(COS(RADIANS(D11128))*COS(RADIANS(PARAMETERS!$D$8))*SIN(RADIANS(PARAMETERS!$D$9-C11128)/2)*SIN(RADIANS(PARAMETERS!$D$9-C11128)/2))))*2*3958.756</f>
        <v>1416.3925438074007</v>
      </c>
      <c r="F11128">
        <v>181.3929901123</v>
      </c>
      <c r="G11128">
        <v>208.51292419434</v>
      </c>
      <c r="H11128">
        <v>250.68432617188</v>
      </c>
      <c r="I11128">
        <v>288.1650390625</v>
      </c>
      <c r="J11128">
        <v>331.25015258789</v>
      </c>
      <c r="K11128" s="6">
        <f>IFERROR(EXP(TREND(LN($F$1:$J$1),LN(F11128:J11128),LN(Calculations!$B$3))),0)</f>
        <v>5.1472430038719132E-2</v>
      </c>
    </row>
    <row r="11129" spans="1:11" x14ac:dyDescent="0.35">
      <c r="A11129">
        <v>11126</v>
      </c>
      <c r="B11129" t="str">
        <f t="shared" si="173"/>
        <v>29-77.5</v>
      </c>
      <c r="C11129">
        <v>-77.711856742335002</v>
      </c>
      <c r="D11129">
        <v>28.838292484398998</v>
      </c>
      <c r="E11129">
        <f>ASIN(SQRT((SIN(RADIANS(PARAMETERS!$D$8-D11129)/2)*SIN(RADIANS(PARAMETERS!$D$8-D11129)/2))+(COS(RADIANS(D11129))*COS(RADIANS(PARAMETERS!$D$8))*SIN(RADIANS(PARAMETERS!$D$9-C11129)/2)*SIN(RADIANS(PARAMETERS!$D$9-C11129)/2))))*2*3958.756</f>
        <v>1429.5024807993859</v>
      </c>
      <c r="F11129">
        <v>180.72512817383</v>
      </c>
      <c r="G11129">
        <v>207.78312683105</v>
      </c>
      <c r="H11129">
        <v>249.86721801758</v>
      </c>
      <c r="I11129">
        <v>287.27816772461</v>
      </c>
      <c r="J11129">
        <v>330.29092407227</v>
      </c>
      <c r="K11129" s="6">
        <f>IFERROR(EXP(TREND(LN($F$1:$J$1),LN(F11129:J11129),LN(Calculations!$B$3))),0)</f>
        <v>5.0475323029034486E-2</v>
      </c>
    </row>
    <row r="11130" spans="1:11" x14ac:dyDescent="0.35">
      <c r="A11130">
        <v>11127</v>
      </c>
      <c r="B11130" t="str">
        <f t="shared" si="173"/>
        <v>29-78</v>
      </c>
      <c r="C11130">
        <v>-77.983178077236005</v>
      </c>
      <c r="D11130">
        <v>28.838292484398998</v>
      </c>
      <c r="E11130">
        <f>ASIN(SQRT((SIN(RADIANS(PARAMETERS!$D$8-D11130)/2)*SIN(RADIANS(PARAMETERS!$D$8-D11130)/2))+(COS(RADIANS(D11130))*COS(RADIANS(PARAMETERS!$D$8))*SIN(RADIANS(PARAMETERS!$D$9-C11130)/2)*SIN(RADIANS(PARAMETERS!$D$9-C11130)/2))))*2*3958.756</f>
        <v>1442.6995216447074</v>
      </c>
      <c r="F11130">
        <v>179.99374389648</v>
      </c>
      <c r="G11130">
        <v>206.96444702148</v>
      </c>
      <c r="H11130">
        <v>248.91793823242</v>
      </c>
      <c r="I11130">
        <v>286.21734619141</v>
      </c>
      <c r="J11130">
        <v>329.10638427734</v>
      </c>
      <c r="K11130" s="6">
        <f>IFERROR(EXP(TREND(LN($F$1:$J$1),LN(F11130:J11130),LN(Calculations!$B$3))),0)</f>
        <v>4.9434344333237269E-2</v>
      </c>
    </row>
    <row r="11131" spans="1:11" x14ac:dyDescent="0.35">
      <c r="A11131">
        <v>11128</v>
      </c>
      <c r="B11131" t="str">
        <f t="shared" si="173"/>
        <v>29-78.5</v>
      </c>
      <c r="C11131">
        <v>-78.254499412136994</v>
      </c>
      <c r="D11131">
        <v>28.838292484398998</v>
      </c>
      <c r="E11131">
        <f>ASIN(SQRT((SIN(RADIANS(PARAMETERS!$D$8-D11131)/2)*SIN(RADIANS(PARAMETERS!$D$8-D11131)/2))+(COS(RADIANS(D11131))*COS(RADIANS(PARAMETERS!$D$8))*SIN(RADIANS(PARAMETERS!$D$9-C11131)/2)*SIN(RADIANS(PARAMETERS!$D$9-C11131)/2))))*2*3958.756</f>
        <v>1455.9812539273671</v>
      </c>
      <c r="F11131">
        <v>179.2638092041</v>
      </c>
      <c r="G11131">
        <v>206.15258789063</v>
      </c>
      <c r="H11131">
        <v>247.98512268066</v>
      </c>
      <c r="I11131">
        <v>285.1826171875</v>
      </c>
      <c r="J11131">
        <v>327.96014404297</v>
      </c>
      <c r="K11131" s="6">
        <f>IFERROR(EXP(TREND(LN($F$1:$J$1),LN(F11131:J11131),LN(Calculations!$B$3))),0)</f>
        <v>4.8406389075623189E-2</v>
      </c>
    </row>
    <row r="11132" spans="1:11" x14ac:dyDescent="0.35">
      <c r="A11132">
        <v>11129</v>
      </c>
      <c r="B11132" t="str">
        <f t="shared" si="173"/>
        <v>29-78.5</v>
      </c>
      <c r="C11132">
        <v>-78.525820747037997</v>
      </c>
      <c r="D11132">
        <v>28.838292484398998</v>
      </c>
      <c r="E11132">
        <f>ASIN(SQRT((SIN(RADIANS(PARAMETERS!$D$8-D11132)/2)*SIN(RADIANS(PARAMETERS!$D$8-D11132)/2))+(COS(RADIANS(D11132))*COS(RADIANS(PARAMETERS!$D$8))*SIN(RADIANS(PARAMETERS!$D$9-C11132)/2)*SIN(RADIANS(PARAMETERS!$D$9-C11132)/2))))*2*3958.756</f>
        <v>1469.3453367934874</v>
      </c>
      <c r="F11132">
        <v>178.3709564209</v>
      </c>
      <c r="G11132">
        <v>205.12829589844</v>
      </c>
      <c r="H11132">
        <v>246.75694274902</v>
      </c>
      <c r="I11132">
        <v>283.7737121582</v>
      </c>
      <c r="J11132">
        <v>326.34393310547</v>
      </c>
      <c r="K11132" s="6">
        <f>IFERROR(EXP(TREND(LN($F$1:$J$1),LN(F11132:J11132),LN(Calculations!$B$3))),0)</f>
        <v>4.7218825670035942E-2</v>
      </c>
    </row>
    <row r="11133" spans="1:11" x14ac:dyDescent="0.35">
      <c r="A11133">
        <v>11130</v>
      </c>
      <c r="B11133" t="str">
        <f t="shared" si="173"/>
        <v>29-79</v>
      </c>
      <c r="C11133">
        <v>-78.797142081939</v>
      </c>
      <c r="D11133">
        <v>28.838292484398998</v>
      </c>
      <c r="E11133">
        <f>ASIN(SQRT((SIN(RADIANS(PARAMETERS!$D$8-D11133)/2)*SIN(RADIANS(PARAMETERS!$D$8-D11133)/2))+(COS(RADIANS(D11133))*COS(RADIANS(PARAMETERS!$D$8))*SIN(RADIANS(PARAMETERS!$D$9-C11133)/2)*SIN(RADIANS(PARAMETERS!$D$9-C11133)/2))))*2*3958.756</f>
        <v>1482.7894990629677</v>
      </c>
      <c r="F11133">
        <v>177.18843078613</v>
      </c>
      <c r="G11133">
        <v>203.77334594727</v>
      </c>
      <c r="H11133">
        <v>245.06884765625</v>
      </c>
      <c r="I11133">
        <v>281.78234863281</v>
      </c>
      <c r="J11133">
        <v>323.99682617188</v>
      </c>
      <c r="K11133" s="6">
        <f>IFERROR(EXP(TREND(LN($F$1:$J$1),LN(F11133:J11133),LN(Calculations!$B$3))),0)</f>
        <v>4.5743176451078262E-2</v>
      </c>
    </row>
    <row r="11134" spans="1:11" x14ac:dyDescent="0.35">
      <c r="A11134">
        <v>11131</v>
      </c>
      <c r="B11134" t="str">
        <f t="shared" si="173"/>
        <v>29-79</v>
      </c>
      <c r="C11134">
        <v>-79.068463416840004</v>
      </c>
      <c r="D11134">
        <v>28.838292484398998</v>
      </c>
      <c r="E11134">
        <f>ASIN(SQRT((SIN(RADIANS(PARAMETERS!$D$8-D11134)/2)*SIN(RADIANS(PARAMETERS!$D$8-D11134)/2))+(COS(RADIANS(D11134))*COS(RADIANS(PARAMETERS!$D$8))*SIN(RADIANS(PARAMETERS!$D$9-C11134)/2)*SIN(RADIANS(PARAMETERS!$D$9-C11134)/2))))*2*3958.756</f>
        <v>1496.311537348877</v>
      </c>
      <c r="F11134">
        <v>175.61318969727</v>
      </c>
      <c r="G11134">
        <v>202.17741394043</v>
      </c>
      <c r="H11134">
        <v>243.06172180176</v>
      </c>
      <c r="I11134">
        <v>279.39944458008</v>
      </c>
      <c r="J11134">
        <v>321.171875</v>
      </c>
      <c r="K11134" s="6">
        <f>IFERROR(EXP(TREND(LN($F$1:$J$1),LN(F11134:J11134),LN(Calculations!$B$3))),0)</f>
        <v>4.3882270375721934E-2</v>
      </c>
    </row>
    <row r="11135" spans="1:11" x14ac:dyDescent="0.35">
      <c r="A11135">
        <v>11132</v>
      </c>
      <c r="B11135" t="str">
        <f t="shared" si="173"/>
        <v>29-79.5</v>
      </c>
      <c r="C11135">
        <v>-79.339784751741007</v>
      </c>
      <c r="D11135">
        <v>28.838292484398998</v>
      </c>
      <c r="E11135">
        <f>ASIN(SQRT((SIN(RADIANS(PARAMETERS!$D$8-D11135)/2)*SIN(RADIANS(PARAMETERS!$D$8-D11135)/2))+(COS(RADIANS(D11135))*COS(RADIANS(PARAMETERS!$D$8))*SIN(RADIANS(PARAMETERS!$D$9-C11135)/2)*SIN(RADIANS(PARAMETERS!$D$9-C11135)/2))))*2*3958.756</f>
        <v>1509.9093141898454</v>
      </c>
      <c r="F11135">
        <v>173.63938903809</v>
      </c>
      <c r="G11135">
        <v>200.2995300293</v>
      </c>
      <c r="H11135">
        <v>240.67018127441</v>
      </c>
      <c r="I11135">
        <v>276.53567504883</v>
      </c>
      <c r="J11135">
        <v>317.74981689453</v>
      </c>
      <c r="K11135" s="6">
        <f>IFERROR(EXP(TREND(LN($F$1:$J$1),LN(F11135:J11135),LN(Calculations!$B$3))),0)</f>
        <v>4.1678762584192043E-2</v>
      </c>
    </row>
    <row r="11136" spans="1:11" x14ac:dyDescent="0.35">
      <c r="A11136">
        <v>11133</v>
      </c>
      <c r="B11136" t="str">
        <f t="shared" si="173"/>
        <v>29-79.5</v>
      </c>
      <c r="C11136">
        <v>-79.611106086641996</v>
      </c>
      <c r="D11136">
        <v>28.838292484398998</v>
      </c>
      <c r="E11136">
        <f>ASIN(SQRT((SIN(RADIANS(PARAMETERS!$D$8-D11136)/2)*SIN(RADIANS(PARAMETERS!$D$8-D11136)/2))+(COS(RADIANS(D11136))*COS(RADIANS(PARAMETERS!$D$8))*SIN(RADIANS(PARAMETERS!$D$9-C11136)/2)*SIN(RADIANS(PARAMETERS!$D$9-C11136)/2))))*2*3958.756</f>
        <v>1523.5807562000689</v>
      </c>
      <c r="F11136">
        <v>171.24542236328</v>
      </c>
      <c r="G11136">
        <v>198.15943908691</v>
      </c>
      <c r="H11136">
        <v>237.92079162598</v>
      </c>
      <c r="I11136">
        <v>273.2239074707</v>
      </c>
      <c r="J11136">
        <v>313.77108764648</v>
      </c>
      <c r="K11136" s="6">
        <f>IFERROR(EXP(TREND(LN($F$1:$J$1),LN(F11136:J11136),LN(Calculations!$B$3))),0)</f>
        <v>3.9162913623969273E-2</v>
      </c>
    </row>
    <row r="11137" spans="1:11" x14ac:dyDescent="0.35">
      <c r="A11137">
        <v>11134</v>
      </c>
      <c r="B11137" t="str">
        <f t="shared" si="173"/>
        <v>29-80</v>
      </c>
      <c r="C11137">
        <v>-79.882427421542999</v>
      </c>
      <c r="D11137">
        <v>28.838292484398998</v>
      </c>
      <c r="E11137">
        <f>ASIN(SQRT((SIN(RADIANS(PARAMETERS!$D$8-D11137)/2)*SIN(RADIANS(PARAMETERS!$D$8-D11137)/2))+(COS(RADIANS(D11137))*COS(RADIANS(PARAMETERS!$D$8))*SIN(RADIANS(PARAMETERS!$D$9-C11137)/2)*SIN(RADIANS(PARAMETERS!$D$9-C11137)/2))))*2*3958.756</f>
        <v>1537.3238522409606</v>
      </c>
      <c r="F11137">
        <v>168.51864624023</v>
      </c>
      <c r="G11137">
        <v>195.80332946777</v>
      </c>
      <c r="H11137">
        <v>234.92213439941</v>
      </c>
      <c r="I11137">
        <v>269.61279296875</v>
      </c>
      <c r="J11137">
        <v>309.43377685547</v>
      </c>
      <c r="K11137" s="6">
        <f>IFERROR(EXP(TREND(LN($F$1:$J$1),LN(F11137:J11137),LN(Calculations!$B$3))),0)</f>
        <v>3.645210481539353E-2</v>
      </c>
    </row>
    <row r="11138" spans="1:11" x14ac:dyDescent="0.35">
      <c r="A11138">
        <v>11135</v>
      </c>
      <c r="B11138" t="str">
        <f t="shared" si="173"/>
        <v>29-80</v>
      </c>
      <c r="C11138">
        <v>-80.153748756444003</v>
      </c>
      <c r="D11138">
        <v>28.838292484398998</v>
      </c>
      <c r="E11138">
        <f>ASIN(SQRT((SIN(RADIANS(PARAMETERS!$D$8-D11138)/2)*SIN(RADIANS(PARAMETERS!$D$8-D11138)/2))+(COS(RADIANS(D11138))*COS(RADIANS(PARAMETERS!$D$8))*SIN(RADIANS(PARAMETERS!$D$9-C11138)/2)*SIN(RADIANS(PARAMETERS!$D$9-C11138)/2))))*2*3958.756</f>
        <v>1551.1366516179078</v>
      </c>
      <c r="F11138">
        <v>165.41963195801</v>
      </c>
      <c r="G11138">
        <v>193.18681335449</v>
      </c>
      <c r="H11138">
        <v>231.57810974121</v>
      </c>
      <c r="I11138">
        <v>265.56723022461</v>
      </c>
      <c r="J11138">
        <v>304.55429077148</v>
      </c>
      <c r="K11138" s="6">
        <f>IFERROR(EXP(TREND(LN($F$1:$J$1),LN(F11138:J11138),LN(Calculations!$B$3))),0)</f>
        <v>3.3580703926302226E-2</v>
      </c>
    </row>
    <row r="11139" spans="1:11" x14ac:dyDescent="0.35">
      <c r="A11139">
        <v>11136</v>
      </c>
      <c r="B11139" t="str">
        <f t="shared" si="173"/>
        <v>29-80.5</v>
      </c>
      <c r="C11139">
        <v>-80.425070091345006</v>
      </c>
      <c r="D11139">
        <v>28.838292484398998</v>
      </c>
      <c r="E11139">
        <f>ASIN(SQRT((SIN(RADIANS(PARAMETERS!$D$8-D11139)/2)*SIN(RADIANS(PARAMETERS!$D$8-D11139)/2))+(COS(RADIANS(D11139))*COS(RADIANS(PARAMETERS!$D$8))*SIN(RADIANS(PARAMETERS!$D$9-C11139)/2)*SIN(RADIANS(PARAMETERS!$D$9-C11139)/2))))*2*3958.756</f>
        <v>1565.0172623051367</v>
      </c>
      <c r="F11139">
        <v>161.98413085938</v>
      </c>
      <c r="G11139">
        <v>190.34942626953</v>
      </c>
      <c r="H11139">
        <v>227.93035888672</v>
      </c>
      <c r="I11139">
        <v>261.14288330078</v>
      </c>
      <c r="J11139">
        <v>299.20571899414</v>
      </c>
      <c r="K11139" s="6">
        <f>IFERROR(EXP(TREND(LN($F$1:$J$1),LN(F11139:J11139),LN(Calculations!$B$3))),0)</f>
        <v>3.063543097074577E-2</v>
      </c>
    </row>
    <row r="11140" spans="1:11" x14ac:dyDescent="0.35">
      <c r="A11140">
        <v>11137</v>
      </c>
      <c r="B11140" t="str">
        <f t="shared" si="173"/>
        <v>29-80.5</v>
      </c>
      <c r="C11140">
        <v>-80.696391426245995</v>
      </c>
      <c r="D11140">
        <v>28.838292484398998</v>
      </c>
      <c r="E11140">
        <f>ASIN(SQRT((SIN(RADIANS(PARAMETERS!$D$8-D11140)/2)*SIN(RADIANS(PARAMETERS!$D$8-D11140)/2))+(COS(RADIANS(D11140))*COS(RADIANS(PARAMETERS!$D$8))*SIN(RADIANS(PARAMETERS!$D$9-C11140)/2)*SIN(RADIANS(PARAMETERS!$D$9-C11140)/2))))*2*3958.756</f>
        <v>1578.9638492012093</v>
      </c>
      <c r="F11140">
        <v>158.29316711426</v>
      </c>
      <c r="G11140">
        <v>187.26097106934</v>
      </c>
      <c r="H11140">
        <v>224.08570861816</v>
      </c>
      <c r="I11140">
        <v>256.49060058594</v>
      </c>
      <c r="J11140">
        <v>293.59320068359</v>
      </c>
      <c r="K11140" s="6">
        <f>IFERROR(EXP(TREND(LN($F$1:$J$1),LN(F11140:J11140),LN(Calculations!$B$3))),0)</f>
        <v>2.7689621420358673E-2</v>
      </c>
    </row>
    <row r="11141" spans="1:11" x14ac:dyDescent="0.35">
      <c r="A11141">
        <v>11138</v>
      </c>
      <c r="B11141" t="str">
        <f t="shared" ref="B11141:B11204" si="174">MROUND(D11141,1)&amp;MROUND(C11141,-0.5)</f>
        <v>29-81</v>
      </c>
      <c r="C11141">
        <v>-80.967712761146998</v>
      </c>
      <c r="D11141">
        <v>28.838292484398998</v>
      </c>
      <c r="E11141">
        <f>ASIN(SQRT((SIN(RADIANS(PARAMETERS!$D$8-D11141)/2)*SIN(RADIANS(PARAMETERS!$D$8-D11141)/2))+(COS(RADIANS(D11141))*COS(RADIANS(PARAMETERS!$D$8))*SIN(RADIANS(PARAMETERS!$D$9-C11141)/2)*SIN(RADIANS(PARAMETERS!$D$9-C11141)/2))))*2*3958.756</f>
        <v>1592.9746324172811</v>
      </c>
      <c r="F11141">
        <v>154.98211669922</v>
      </c>
      <c r="G11141">
        <v>184.48823547363</v>
      </c>
      <c r="H11141">
        <v>220.609375</v>
      </c>
      <c r="I11141">
        <v>252.2813873291</v>
      </c>
      <c r="J11141">
        <v>288.51165771484</v>
      </c>
      <c r="K11141" s="6">
        <f>IFERROR(EXP(TREND(LN($F$1:$J$1),LN(F11141:J11141),LN(Calculations!$B$3))),0)</f>
        <v>2.525913442041863E-2</v>
      </c>
    </row>
    <row r="11142" spans="1:11" x14ac:dyDescent="0.35">
      <c r="A11142">
        <v>11139</v>
      </c>
      <c r="B11142" t="str">
        <f t="shared" si="174"/>
        <v>29-81</v>
      </c>
      <c r="C11142">
        <v>-81.239034096048002</v>
      </c>
      <c r="D11142">
        <v>28.838292484398998</v>
      </c>
      <c r="E11142">
        <f>ASIN(SQRT((SIN(RADIANS(PARAMETERS!$D$8-D11142)/2)*SIN(RADIANS(PARAMETERS!$D$8-D11142)/2))+(COS(RADIANS(D11142))*COS(RADIANS(PARAMETERS!$D$8))*SIN(RADIANS(PARAMETERS!$D$9-C11142)/2)*SIN(RADIANS(PARAMETERS!$D$9-C11142)/2))))*2*3958.756</f>
        <v>1607.0478855998767</v>
      </c>
      <c r="F11142">
        <v>152.40103149414</v>
      </c>
      <c r="G11142">
        <v>182.29678344727</v>
      </c>
      <c r="H11142">
        <v>217.87623596191</v>
      </c>
      <c r="I11142">
        <v>248.9938659668</v>
      </c>
      <c r="J11142">
        <v>284.56576538086</v>
      </c>
      <c r="K11142" s="6">
        <f>IFERROR(EXP(TREND(LN($F$1:$J$1),LN(F11142:J11142),LN(Calculations!$B$3))),0)</f>
        <v>2.3483088857114313E-2</v>
      </c>
    </row>
    <row r="11143" spans="1:11" x14ac:dyDescent="0.35">
      <c r="A11143">
        <v>11140</v>
      </c>
      <c r="B11143" t="str">
        <f t="shared" si="174"/>
        <v>29-81.5</v>
      </c>
      <c r="C11143">
        <v>-81.510355430949005</v>
      </c>
      <c r="D11143">
        <v>28.838292484398998</v>
      </c>
      <c r="E11143">
        <f>ASIN(SQRT((SIN(RADIANS(PARAMETERS!$D$8-D11143)/2)*SIN(RADIANS(PARAMETERS!$D$8-D11143)/2))+(COS(RADIANS(D11143))*COS(RADIANS(PARAMETERS!$D$8))*SIN(RADIANS(PARAMETERS!$D$9-C11143)/2)*SIN(RADIANS(PARAMETERS!$D$9-C11143)/2))))*2*3958.756</f>
        <v>1621.1819342896108</v>
      </c>
      <c r="F11143">
        <v>150.59700012207</v>
      </c>
      <c r="G11143">
        <v>180.76570129395</v>
      </c>
      <c r="H11143">
        <v>216.03033447266</v>
      </c>
      <c r="I11143">
        <v>246.83068847656</v>
      </c>
      <c r="J11143">
        <v>282.03192138672</v>
      </c>
      <c r="K11143" s="6">
        <f>IFERROR(EXP(TREND(LN($F$1:$J$1),LN(F11143:J11143),LN(Calculations!$B$3))),0)</f>
        <v>2.2294713908293944E-2</v>
      </c>
    </row>
    <row r="11144" spans="1:11" x14ac:dyDescent="0.35">
      <c r="A11144">
        <v>11141</v>
      </c>
      <c r="B11144" t="str">
        <f t="shared" si="174"/>
        <v>29-82</v>
      </c>
      <c r="C11144">
        <v>-81.781676765849994</v>
      </c>
      <c r="D11144">
        <v>28.838292484398998</v>
      </c>
      <c r="E11144">
        <f>ASIN(SQRT((SIN(RADIANS(PARAMETERS!$D$8-D11144)/2)*SIN(RADIANS(PARAMETERS!$D$8-D11144)/2))+(COS(RADIANS(D11144))*COS(RADIANS(PARAMETERS!$D$8))*SIN(RADIANS(PARAMETERS!$D$9-C11144)/2)*SIN(RADIANS(PARAMETERS!$D$9-C11144)/2))))*2*3958.756</f>
        <v>1635.3751543169851</v>
      </c>
      <c r="F11144">
        <v>149.03329467773</v>
      </c>
      <c r="G11144">
        <v>179.47456359863</v>
      </c>
      <c r="H11144">
        <v>214.49417114258</v>
      </c>
      <c r="I11144">
        <v>245.05290222168</v>
      </c>
      <c r="J11144">
        <v>279.97476196289</v>
      </c>
      <c r="K11144" s="6">
        <f>IFERROR(EXP(TREND(LN($F$1:$J$1),LN(F11144:J11144),LN(Calculations!$B$3))),0)</f>
        <v>2.1312613918914421E-2</v>
      </c>
    </row>
    <row r="11145" spans="1:11" x14ac:dyDescent="0.35">
      <c r="A11145">
        <v>11142</v>
      </c>
      <c r="B11145" t="str">
        <f t="shared" si="174"/>
        <v>29-82</v>
      </c>
      <c r="C11145">
        <v>-82.052998100750997</v>
      </c>
      <c r="D11145">
        <v>28.838292484398998</v>
      </c>
      <c r="E11145">
        <f>ASIN(SQRT((SIN(RADIANS(PARAMETERS!$D$8-D11145)/2)*SIN(RADIANS(PARAMETERS!$D$8-D11145)/2))+(COS(RADIANS(D11145))*COS(RADIANS(PARAMETERS!$D$8))*SIN(RADIANS(PARAMETERS!$D$9-C11145)/2)*SIN(RADIANS(PARAMETERS!$D$9-C11145)/2))))*2*3958.756</f>
        <v>1649.6259702361217</v>
      </c>
      <c r="F11145">
        <v>147.76901245117</v>
      </c>
      <c r="G11145">
        <v>178.52238464355</v>
      </c>
      <c r="H11145">
        <v>213.42498779297</v>
      </c>
      <c r="I11145">
        <v>243.86918640137</v>
      </c>
      <c r="J11145">
        <v>278.6662902832</v>
      </c>
      <c r="K11145" s="6">
        <f>IFERROR(EXP(TREND(LN($F$1:$J$1),LN(F11145:J11145),LN(Calculations!$B$3))),0)</f>
        <v>2.0557851286796259E-2</v>
      </c>
    </row>
    <row r="11146" spans="1:11" x14ac:dyDescent="0.35">
      <c r="A11146">
        <v>11143</v>
      </c>
      <c r="B11146" t="str">
        <f t="shared" si="174"/>
        <v>29-82.5</v>
      </c>
      <c r="C11146">
        <v>-82.324319435652001</v>
      </c>
      <c r="D11146">
        <v>28.838292484398998</v>
      </c>
      <c r="E11146">
        <f>ASIN(SQRT((SIN(RADIANS(PARAMETERS!$D$8-D11146)/2)*SIN(RADIANS(PARAMETERS!$D$8-D11146)/2))+(COS(RADIANS(D11146))*COS(RADIANS(PARAMETERS!$D$8))*SIN(RADIANS(PARAMETERS!$D$9-C11146)/2)*SIN(RADIANS(PARAMETERS!$D$9-C11146)/2))))*2*3958.756</f>
        <v>1663.9328537970487</v>
      </c>
      <c r="F11146">
        <v>146.98164367676</v>
      </c>
      <c r="G11146">
        <v>178.07481384277</v>
      </c>
      <c r="H11146">
        <v>213.07009887695</v>
      </c>
      <c r="I11146">
        <v>243.60160827637</v>
      </c>
      <c r="J11146">
        <v>278.51992797852</v>
      </c>
      <c r="K11146" s="6">
        <f>IFERROR(EXP(TREND(LN($F$1:$J$1),LN(F11146:J11146),LN(Calculations!$B$3))),0)</f>
        <v>2.0113788936361204E-2</v>
      </c>
    </row>
    <row r="11147" spans="1:11" x14ac:dyDescent="0.35">
      <c r="A11147">
        <v>11144</v>
      </c>
      <c r="B11147" t="str">
        <f t="shared" si="174"/>
        <v>29-82.5</v>
      </c>
      <c r="C11147">
        <v>-82.595640770553004</v>
      </c>
      <c r="D11147">
        <v>28.838292484398998</v>
      </c>
      <c r="E11147">
        <f>ASIN(SQRT((SIN(RADIANS(PARAMETERS!$D$8-D11147)/2)*SIN(RADIANS(PARAMETERS!$D$8-D11147)/2))+(COS(RADIANS(D11147))*COS(RADIANS(PARAMETERS!$D$8))*SIN(RADIANS(PARAMETERS!$D$9-C11147)/2)*SIN(RADIANS(PARAMETERS!$D$9-C11147)/2))))*2*3958.756</f>
        <v>1678.2943224569635</v>
      </c>
      <c r="F11147">
        <v>146.64559936523</v>
      </c>
      <c r="G11147">
        <v>177.94390869141</v>
      </c>
      <c r="H11147">
        <v>213.13545227051</v>
      </c>
      <c r="I11147">
        <v>243.84895324707</v>
      </c>
      <c r="J11147">
        <v>279.00146484375</v>
      </c>
      <c r="K11147" s="6">
        <f>IFERROR(EXP(TREND(LN($F$1:$J$1),LN(F11147:J11147),LN(Calculations!$B$3))),0)</f>
        <v>1.9924897173137324E-2</v>
      </c>
    </row>
    <row r="11148" spans="1:11" x14ac:dyDescent="0.35">
      <c r="A11148">
        <v>11145</v>
      </c>
      <c r="B11148" t="str">
        <f t="shared" si="174"/>
        <v>29-83</v>
      </c>
      <c r="C11148">
        <v>-82.866962105453993</v>
      </c>
      <c r="D11148">
        <v>28.838292484398998</v>
      </c>
      <c r="E11148">
        <f>ASIN(SQRT((SIN(RADIANS(PARAMETERS!$D$8-D11148)/2)*SIN(RADIANS(PARAMETERS!$D$8-D11148)/2))+(COS(RADIANS(D11148))*COS(RADIANS(PARAMETERS!$D$8))*SIN(RADIANS(PARAMETERS!$D$9-C11148)/2)*SIN(RADIANS(PARAMETERS!$D$9-C11148)/2))))*2*3958.756</f>
        <v>1692.7089379306797</v>
      </c>
      <c r="F11148">
        <v>146.73529052734</v>
      </c>
      <c r="G11148">
        <v>178.13386535645</v>
      </c>
      <c r="H11148">
        <v>213.63331604004</v>
      </c>
      <c r="I11148">
        <v>244.63258361816</v>
      </c>
      <c r="J11148">
        <v>280.14410400391</v>
      </c>
      <c r="K11148" s="6">
        <f>IFERROR(EXP(TREND(LN($F$1:$J$1),LN(F11148:J11148),LN(Calculations!$B$3))),0)</f>
        <v>1.9969799417447129E-2</v>
      </c>
    </row>
    <row r="11149" spans="1:11" x14ac:dyDescent="0.35">
      <c r="A11149">
        <v>11146</v>
      </c>
      <c r="B11149" t="str">
        <f t="shared" si="174"/>
        <v>29-83</v>
      </c>
      <c r="C11149">
        <v>-83.138283440354996</v>
      </c>
      <c r="D11149">
        <v>28.838292484398998</v>
      </c>
      <c r="E11149">
        <f>ASIN(SQRT((SIN(RADIANS(PARAMETERS!$D$8-D11149)/2)*SIN(RADIANS(PARAMETERS!$D$8-D11149)/2))+(COS(RADIANS(D11149))*COS(RADIANS(PARAMETERS!$D$8))*SIN(RADIANS(PARAMETERS!$D$9-C11149)/2)*SIN(RADIANS(PARAMETERS!$D$9-C11149)/2))))*2*3958.756</f>
        <v>1707.17530478033</v>
      </c>
      <c r="F11149">
        <v>147.31750488281</v>
      </c>
      <c r="G11149">
        <v>178.67489624023</v>
      </c>
      <c r="H11149">
        <v>214.61552429199</v>
      </c>
      <c r="I11149">
        <v>246.02784729004</v>
      </c>
      <c r="J11149">
        <v>282.05276489258</v>
      </c>
      <c r="K11149" s="6">
        <f>IFERROR(EXP(TREND(LN($F$1:$J$1),LN(F11149:J11149),LN(Calculations!$B$3))),0)</f>
        <v>2.0277268971142643E-2</v>
      </c>
    </row>
    <row r="11150" spans="1:11" x14ac:dyDescent="0.35">
      <c r="A11150">
        <v>11147</v>
      </c>
      <c r="B11150" t="str">
        <f t="shared" si="174"/>
        <v>29-83.5</v>
      </c>
      <c r="C11150">
        <v>-83.409604775255005</v>
      </c>
      <c r="D11150">
        <v>28.838292484398998</v>
      </c>
      <c r="E11150">
        <f>ASIN(SQRT((SIN(RADIANS(PARAMETERS!$D$8-D11150)/2)*SIN(RADIANS(PARAMETERS!$D$8-D11150)/2))+(COS(RADIANS(D11150))*COS(RADIANS(PARAMETERS!$D$8))*SIN(RADIANS(PARAMETERS!$D$9-C11150)/2)*SIN(RADIANS(PARAMETERS!$D$9-C11150)/2))))*2*3958.756</f>
        <v>1721.6920690441616</v>
      </c>
      <c r="F11150">
        <v>148.29077148438</v>
      </c>
      <c r="G11150">
        <v>179.48904418945</v>
      </c>
      <c r="H11150">
        <v>215.88920593262</v>
      </c>
      <c r="I11150">
        <v>247.74565124512</v>
      </c>
      <c r="J11150">
        <v>284.31735229492</v>
      </c>
      <c r="K11150" s="6">
        <f>IFERROR(EXP(TREND(LN($F$1:$J$1),LN(F11150:J11150),LN(Calculations!$B$3))),0)</f>
        <v>2.0805009430629701E-2</v>
      </c>
    </row>
    <row r="11151" spans="1:11" x14ac:dyDescent="0.35">
      <c r="A11151">
        <v>11148</v>
      </c>
      <c r="B11151" t="str">
        <f t="shared" si="174"/>
        <v>29-83.5</v>
      </c>
      <c r="C11151">
        <v>-83.680926110155994</v>
      </c>
      <c r="D11151">
        <v>28.838292484398998</v>
      </c>
      <c r="E11151">
        <f>ASIN(SQRT((SIN(RADIANS(PARAMETERS!$D$8-D11151)/2)*SIN(RADIANS(PARAMETERS!$D$8-D11151)/2))+(COS(RADIANS(D11151))*COS(RADIANS(PARAMETERS!$D$8))*SIN(RADIANS(PARAMETERS!$D$9-C11151)/2)*SIN(RADIANS(PARAMETERS!$D$9-C11151)/2))))*2*3958.756</f>
        <v>1736.2579169045453</v>
      </c>
      <c r="F11151">
        <v>149.69465637207</v>
      </c>
      <c r="G11151">
        <v>180.60636901855</v>
      </c>
      <c r="H11151">
        <v>217.525390625</v>
      </c>
      <c r="I11151">
        <v>249.88691711426</v>
      </c>
      <c r="J11151">
        <v>287.07601928711</v>
      </c>
      <c r="K11151" s="6">
        <f>IFERROR(EXP(TREND(LN($F$1:$J$1),LN(F11151:J11151),LN(Calculations!$B$3))),0)</f>
        <v>2.1586203133892291E-2</v>
      </c>
    </row>
    <row r="11152" spans="1:11" x14ac:dyDescent="0.35">
      <c r="A11152">
        <v>11149</v>
      </c>
      <c r="B11152" t="str">
        <f t="shared" si="174"/>
        <v>29-84</v>
      </c>
      <c r="C11152">
        <v>-83.952247445056997</v>
      </c>
      <c r="D11152">
        <v>28.838292484398998</v>
      </c>
      <c r="E11152">
        <f>ASIN(SQRT((SIN(RADIANS(PARAMETERS!$D$8-D11152)/2)*SIN(RADIANS(PARAMETERS!$D$8-D11152)/2))+(COS(RADIANS(D11152))*COS(RADIANS(PARAMETERS!$D$8))*SIN(RADIANS(PARAMETERS!$D$9-C11152)/2)*SIN(RADIANS(PARAMETERS!$D$9-C11152)/2))))*2*3958.756</f>
        <v>1750.8715733940596</v>
      </c>
      <c r="F11152">
        <v>151.5431060791</v>
      </c>
      <c r="G11152">
        <v>182.04637145996</v>
      </c>
      <c r="H11152">
        <v>219.57832336426</v>
      </c>
      <c r="I11152">
        <v>252.53022766113</v>
      </c>
      <c r="J11152">
        <v>290.43795776367</v>
      </c>
      <c r="K11152" s="6">
        <f>IFERROR(EXP(TREND(LN($F$1:$J$1),LN(F11152:J11152),LN(Calculations!$B$3))),0)</f>
        <v>2.2649773516973774E-2</v>
      </c>
    </row>
    <row r="11153" spans="1:11" x14ac:dyDescent="0.35">
      <c r="A11153">
        <v>11150</v>
      </c>
      <c r="B11153" t="str">
        <f t="shared" si="174"/>
        <v>29-84</v>
      </c>
      <c r="C11153">
        <v>-84.223568779958001</v>
      </c>
      <c r="D11153">
        <v>28.838292484398998</v>
      </c>
      <c r="E11153">
        <f>ASIN(SQRT((SIN(RADIANS(PARAMETERS!$D$8-D11153)/2)*SIN(RADIANS(PARAMETERS!$D$8-D11153)/2))+(COS(RADIANS(D11153))*COS(RADIANS(PARAMETERS!$D$8))*SIN(RADIANS(PARAMETERS!$D$9-C11153)/2)*SIN(RADIANS(PARAMETERS!$D$9-C11153)/2))))*2*3958.756</f>
        <v>1765.5318011402801</v>
      </c>
      <c r="F11153">
        <v>153.69290161133</v>
      </c>
      <c r="G11153">
        <v>183.77572631836</v>
      </c>
      <c r="H11153">
        <v>221.86053466797</v>
      </c>
      <c r="I11153">
        <v>255.41255187988</v>
      </c>
      <c r="J11153">
        <v>294.04629516602</v>
      </c>
      <c r="K11153" s="6">
        <f>IFERROR(EXP(TREND(LN($F$1:$J$1),LN(F11153:J11153),LN(Calculations!$B$3))),0)</f>
        <v>2.396455183643198E-2</v>
      </c>
    </row>
    <row r="11154" spans="1:11" x14ac:dyDescent="0.35">
      <c r="A11154">
        <v>11151</v>
      </c>
      <c r="B11154" t="str">
        <f t="shared" si="174"/>
        <v>29-84.5</v>
      </c>
      <c r="C11154">
        <v>-84.494890114859004</v>
      </c>
      <c r="D11154">
        <v>28.838292484398998</v>
      </c>
      <c r="E11154">
        <f>ASIN(SQRT((SIN(RADIANS(PARAMETERS!$D$8-D11154)/2)*SIN(RADIANS(PARAMETERS!$D$8-D11154)/2))+(COS(RADIANS(D11154))*COS(RADIANS(PARAMETERS!$D$8))*SIN(RADIANS(PARAMETERS!$D$9-C11154)/2)*SIN(RADIANS(PARAMETERS!$D$9-C11154)/2))))*2*3958.756</f>
        <v>1780.2373991479799</v>
      </c>
      <c r="F11154">
        <v>155.51081848145</v>
      </c>
      <c r="G11154">
        <v>185.21932983398</v>
      </c>
      <c r="H11154">
        <v>223.7999420166</v>
      </c>
      <c r="I11154">
        <v>257.85650634766</v>
      </c>
      <c r="J11154">
        <v>297.10095214844</v>
      </c>
      <c r="K11154" s="6">
        <f>IFERROR(EXP(TREND(LN($F$1:$J$1),LN(F11154:J11154),LN(Calculations!$B$3))),0)</f>
        <v>2.511787961625218E-2</v>
      </c>
    </row>
    <row r="11155" spans="1:11" x14ac:dyDescent="0.35">
      <c r="A11155">
        <v>11152</v>
      </c>
      <c r="B11155" t="str">
        <f t="shared" si="174"/>
        <v>29-85</v>
      </c>
      <c r="C11155">
        <v>-84.766211449759993</v>
      </c>
      <c r="D11155">
        <v>28.838292484398998</v>
      </c>
      <c r="E11155">
        <f>ASIN(SQRT((SIN(RADIANS(PARAMETERS!$D$8-D11155)/2)*SIN(RADIANS(PARAMETERS!$D$8-D11155)/2))+(COS(RADIANS(D11155))*COS(RADIANS(PARAMETERS!$D$8))*SIN(RADIANS(PARAMETERS!$D$9-C11155)/2)*SIN(RADIANS(PARAMETERS!$D$9-C11155)/2))))*2*3958.756</f>
        <v>1794.9872016184722</v>
      </c>
      <c r="F11155">
        <v>156.71459960938</v>
      </c>
      <c r="G11155">
        <v>186.19760131836</v>
      </c>
      <c r="H11155">
        <v>225.16860961914</v>
      </c>
      <c r="I11155">
        <v>259.58908081055</v>
      </c>
      <c r="J11155">
        <v>299.27572631836</v>
      </c>
      <c r="K11155" s="6">
        <f>IFERROR(EXP(TREND(LN($F$1:$J$1),LN(F11155:J11155),LN(Calculations!$B$3))),0)</f>
        <v>2.5901452410956014E-2</v>
      </c>
    </row>
    <row r="11156" spans="1:11" x14ac:dyDescent="0.35">
      <c r="A11156">
        <v>11153</v>
      </c>
      <c r="B11156" t="str">
        <f t="shared" si="174"/>
        <v>29-85</v>
      </c>
      <c r="C11156">
        <v>-85.037532784660996</v>
      </c>
      <c r="D11156">
        <v>28.838292484398998</v>
      </c>
      <c r="E11156">
        <f>ASIN(SQRT((SIN(RADIANS(PARAMETERS!$D$8-D11156)/2)*SIN(RADIANS(PARAMETERS!$D$8-D11156)/2))+(COS(RADIANS(D11156))*COS(RADIANS(PARAMETERS!$D$8))*SIN(RADIANS(PARAMETERS!$D$9-C11156)/2)*SIN(RADIANS(PARAMETERS!$D$9-C11156)/2))))*2*3958.756</f>
        <v>1809.7800768053978</v>
      </c>
      <c r="F11156">
        <v>157.24827575684</v>
      </c>
      <c r="G11156">
        <v>186.64270019531</v>
      </c>
      <c r="H11156">
        <v>225.8077545166</v>
      </c>
      <c r="I11156">
        <v>260.38494873047</v>
      </c>
      <c r="J11156">
        <v>300.26147460938</v>
      </c>
      <c r="K11156" s="6">
        <f>IFERROR(EXP(TREND(LN($F$1:$J$1),LN(F11156:J11156),LN(Calculations!$B$3))),0)</f>
        <v>2.6257636261512306E-2</v>
      </c>
    </row>
    <row r="11157" spans="1:11" x14ac:dyDescent="0.35">
      <c r="A11157">
        <v>11154</v>
      </c>
      <c r="B11157" t="str">
        <f t="shared" si="174"/>
        <v>29-85.5</v>
      </c>
      <c r="C11157">
        <v>-85.308854119562</v>
      </c>
      <c r="D11157">
        <v>28.838292484398998</v>
      </c>
      <c r="E11157">
        <f>ASIN(SQRT((SIN(RADIANS(PARAMETERS!$D$8-D11157)/2)*SIN(RADIANS(PARAMETERS!$D$8-D11157)/2))+(COS(RADIANS(D11157))*COS(RADIANS(PARAMETERS!$D$8))*SIN(RADIANS(PARAMETERS!$D$9-C11157)/2)*SIN(RADIANS(PARAMETERS!$D$9-C11157)/2))))*2*3958.756</f>
        <v>1824.6149259062688</v>
      </c>
      <c r="F11157">
        <v>157.65997314453</v>
      </c>
      <c r="G11157">
        <v>186.97692871094</v>
      </c>
      <c r="H11157">
        <v>226.28875732422</v>
      </c>
      <c r="I11157">
        <v>260.97412109375</v>
      </c>
      <c r="J11157">
        <v>300.98104858398</v>
      </c>
      <c r="K11157" s="6">
        <f>IFERROR(EXP(TREND(LN($F$1:$J$1),LN(F11157:J11157),LN(Calculations!$B$3))),0)</f>
        <v>2.6535751220225293E-2</v>
      </c>
    </row>
    <row r="11158" spans="1:11" x14ac:dyDescent="0.35">
      <c r="A11158">
        <v>11155</v>
      </c>
      <c r="B11158" t="str">
        <f t="shared" si="174"/>
        <v>29-85.5</v>
      </c>
      <c r="C11158">
        <v>-85.580175454463003</v>
      </c>
      <c r="D11158">
        <v>28.838292484398998</v>
      </c>
      <c r="E11158">
        <f>ASIN(SQRT((SIN(RADIANS(PARAMETERS!$D$8-D11158)/2)*SIN(RADIANS(PARAMETERS!$D$8-D11158)/2))+(COS(RADIANS(D11158))*COS(RADIANS(PARAMETERS!$D$8))*SIN(RADIANS(PARAMETERS!$D$9-C11158)/2)*SIN(RADIANS(PARAMETERS!$D$9-C11158)/2))))*2*3958.756</f>
        <v>1839.4906819890368</v>
      </c>
      <c r="F11158">
        <v>158.07052612305</v>
      </c>
      <c r="G11158">
        <v>187.32577514648</v>
      </c>
      <c r="H11158">
        <v>226.77420043945</v>
      </c>
      <c r="I11158">
        <v>261.56033325195</v>
      </c>
      <c r="J11158">
        <v>301.68801879883</v>
      </c>
      <c r="K11158" s="6">
        <f>IFERROR(EXP(TREND(LN($F$1:$J$1),LN(F11158:J11158),LN(Calculations!$B$3))),0)</f>
        <v>2.6821307534811337E-2</v>
      </c>
    </row>
    <row r="11159" spans="1:11" x14ac:dyDescent="0.35">
      <c r="A11159">
        <v>11156</v>
      </c>
      <c r="B11159" t="str">
        <f t="shared" si="174"/>
        <v>29-86</v>
      </c>
      <c r="C11159">
        <v>-85.851496789364006</v>
      </c>
      <c r="D11159">
        <v>28.838292484398998</v>
      </c>
      <c r="E11159">
        <f>ASIN(SQRT((SIN(RADIANS(PARAMETERS!$D$8-D11159)/2)*SIN(RADIANS(PARAMETERS!$D$8-D11159)/2))+(COS(RADIANS(D11159))*COS(RADIANS(PARAMETERS!$D$8))*SIN(RADIANS(PARAMETERS!$D$9-C11159)/2)*SIN(RADIANS(PARAMETERS!$D$9-C11159)/2))))*2*3958.756</f>
        <v>1854.4063089529179</v>
      </c>
      <c r="F11159">
        <v>158.48963928223</v>
      </c>
      <c r="G11159">
        <v>187.69372558594</v>
      </c>
      <c r="H11159">
        <v>227.16801452637</v>
      </c>
      <c r="I11159">
        <v>261.98587036133</v>
      </c>
      <c r="J11159">
        <v>302.14593505859</v>
      </c>
      <c r="K11159" s="6">
        <f>IFERROR(EXP(TREND(LN($F$1:$J$1),LN(F11159:J11159),LN(Calculations!$B$3))),0)</f>
        <v>2.7141223164399358E-2</v>
      </c>
    </row>
    <row r="11160" spans="1:11" x14ac:dyDescent="0.35">
      <c r="A11160">
        <v>11157</v>
      </c>
      <c r="B11160" t="str">
        <f t="shared" si="174"/>
        <v>29-86</v>
      </c>
      <c r="C11160">
        <v>-86.122818124264995</v>
      </c>
      <c r="D11160">
        <v>28.838292484398998</v>
      </c>
      <c r="E11160">
        <f>ASIN(SQRT((SIN(RADIANS(PARAMETERS!$D$8-D11160)/2)*SIN(RADIANS(PARAMETERS!$D$8-D11160)/2))+(COS(RADIANS(D11160))*COS(RADIANS(PARAMETERS!$D$8))*SIN(RADIANS(PARAMETERS!$D$9-C11160)/2)*SIN(RADIANS(PARAMETERS!$D$9-C11160)/2))))*2*3958.756</f>
        <v>1869.3608005226836</v>
      </c>
      <c r="F11160">
        <v>159.12780761719</v>
      </c>
      <c r="G11160">
        <v>188.22401428223</v>
      </c>
      <c r="H11160">
        <v>227.7474822998</v>
      </c>
      <c r="I11160">
        <v>262.62188720703</v>
      </c>
      <c r="J11160">
        <v>302.84213256836</v>
      </c>
      <c r="K11160" s="6">
        <f>IFERROR(EXP(TREND(LN($F$1:$J$1),LN(F11160:J11160),LN(Calculations!$B$3))),0)</f>
        <v>2.7625776509931109E-2</v>
      </c>
    </row>
    <row r="11161" spans="1:11" x14ac:dyDescent="0.35">
      <c r="A11161">
        <v>11158</v>
      </c>
      <c r="B11161" t="str">
        <f t="shared" si="174"/>
        <v>29-86.5</v>
      </c>
      <c r="C11161">
        <v>-86.394139459165999</v>
      </c>
      <c r="D11161">
        <v>28.838292484398998</v>
      </c>
      <c r="E11161">
        <f>ASIN(SQRT((SIN(RADIANS(PARAMETERS!$D$8-D11161)/2)*SIN(RADIANS(PARAMETERS!$D$8-D11161)/2))+(COS(RADIANS(D11161))*COS(RADIANS(PARAMETERS!$D$8))*SIN(RADIANS(PARAMETERS!$D$9-C11161)/2)*SIN(RADIANS(PARAMETERS!$D$9-C11161)/2))))*2*3958.756</f>
        <v>1884.3531792756021</v>
      </c>
      <c r="F11161">
        <v>160.00248718262</v>
      </c>
      <c r="G11161">
        <v>188.92597961426</v>
      </c>
      <c r="H11161">
        <v>228.52972412109</v>
      </c>
      <c r="I11161">
        <v>263.48883056641</v>
      </c>
      <c r="J11161">
        <v>303.80126953125</v>
      </c>
      <c r="K11161" s="6">
        <f>IFERROR(EXP(TREND(LN($F$1:$J$1),LN(F11161:J11161),LN(Calculations!$B$3))),0)</f>
        <v>2.8295427616165013E-2</v>
      </c>
    </row>
    <row r="11162" spans="1:11" x14ac:dyDescent="0.35">
      <c r="A11162">
        <v>11159</v>
      </c>
      <c r="B11162" t="str">
        <f t="shared" si="174"/>
        <v>29-86.5</v>
      </c>
      <c r="C11162">
        <v>-86.665460794067002</v>
      </c>
      <c r="D11162">
        <v>28.838292484398998</v>
      </c>
      <c r="E11162">
        <f>ASIN(SQRT((SIN(RADIANS(PARAMETERS!$D$8-D11162)/2)*SIN(RADIANS(PARAMETERS!$D$8-D11162)/2))+(COS(RADIANS(D11162))*COS(RADIANS(PARAMETERS!$D$8))*SIN(RADIANS(PARAMETERS!$D$9-C11162)/2)*SIN(RADIANS(PARAMETERS!$D$9-C11162)/2))))*2*3958.756</f>
        <v>1899.3824957002028</v>
      </c>
      <c r="F11162">
        <v>160.71647644043</v>
      </c>
      <c r="G11162">
        <v>189.48408508301</v>
      </c>
      <c r="H11162">
        <v>229.06799316406</v>
      </c>
      <c r="I11162">
        <v>264.01232910156</v>
      </c>
      <c r="J11162">
        <v>304.29260253906</v>
      </c>
      <c r="K11162" s="6">
        <f>IFERROR(EXP(TREND(LN($F$1:$J$1),LN(F11162:J11162),LN(Calculations!$B$3))),0)</f>
        <v>2.8880336549174844E-2</v>
      </c>
    </row>
    <row r="11163" spans="1:11" x14ac:dyDescent="0.35">
      <c r="A11163">
        <v>11160</v>
      </c>
      <c r="B11163" t="str">
        <f t="shared" si="174"/>
        <v>29-87</v>
      </c>
      <c r="C11163">
        <v>-86.936782128968005</v>
      </c>
      <c r="D11163">
        <v>28.838292484398998</v>
      </c>
      <c r="E11163">
        <f>ASIN(SQRT((SIN(RADIANS(PARAMETERS!$D$8-D11163)/2)*SIN(RADIANS(PARAMETERS!$D$8-D11163)/2))+(COS(RADIANS(D11163))*COS(RADIANS(PARAMETERS!$D$8))*SIN(RADIANS(PARAMETERS!$D$9-C11163)/2)*SIN(RADIANS(PARAMETERS!$D$9-C11163)/2))))*2*3958.756</f>
        <v>1914.447827286034</v>
      </c>
      <c r="F11163">
        <v>161.3452911377</v>
      </c>
      <c r="G11163">
        <v>189.99264526367</v>
      </c>
      <c r="H11163">
        <v>229.54066467285</v>
      </c>
      <c r="I11163">
        <v>264.45425415039</v>
      </c>
      <c r="J11163">
        <v>304.68350219727</v>
      </c>
      <c r="K11163" s="6">
        <f>IFERROR(EXP(TREND(LN($F$1:$J$1),LN(F11163:J11163),LN(Calculations!$B$3))),0)</f>
        <v>2.9418630769076311E-2</v>
      </c>
    </row>
    <row r="11164" spans="1:11" x14ac:dyDescent="0.35">
      <c r="A11164">
        <v>11161</v>
      </c>
      <c r="B11164" t="str">
        <f t="shared" si="174"/>
        <v>29-87</v>
      </c>
      <c r="C11164">
        <v>-87.208103463868994</v>
      </c>
      <c r="D11164">
        <v>28.838292484398998</v>
      </c>
      <c r="E11164">
        <f>ASIN(SQRT((SIN(RADIANS(PARAMETERS!$D$8-D11164)/2)*SIN(RADIANS(PARAMETERS!$D$8-D11164)/2))+(COS(RADIANS(D11164))*COS(RADIANS(PARAMETERS!$D$8))*SIN(RADIANS(PARAMETERS!$D$9-C11164)/2)*SIN(RADIANS(PARAMETERS!$D$9-C11164)/2))))*2*3958.756</f>
        <v>1929.5482776435656</v>
      </c>
      <c r="F11164">
        <v>161.90199279785</v>
      </c>
      <c r="G11164">
        <v>190.42663574219</v>
      </c>
      <c r="H11164">
        <v>229.96124267578</v>
      </c>
      <c r="I11164">
        <v>264.83200073242</v>
      </c>
      <c r="J11164">
        <v>304.99606323242</v>
      </c>
      <c r="K11164" s="6">
        <f>IFERROR(EXP(TREND(LN($F$1:$J$1),LN(F11164:J11164),LN(Calculations!$B$3))),0)</f>
        <v>2.9904937347951636E-2</v>
      </c>
    </row>
    <row r="11165" spans="1:11" x14ac:dyDescent="0.35">
      <c r="A11165">
        <v>11162</v>
      </c>
      <c r="B11165" t="str">
        <f t="shared" si="174"/>
        <v>29-87.5</v>
      </c>
      <c r="C11165">
        <v>-87.479424798769998</v>
      </c>
      <c r="D11165">
        <v>28.838292484398998</v>
      </c>
      <c r="E11165">
        <f>ASIN(SQRT((SIN(RADIANS(PARAMETERS!$D$8-D11165)/2)*SIN(RADIANS(PARAMETERS!$D$8-D11165)/2))+(COS(RADIANS(D11165))*COS(RADIANS(PARAMETERS!$D$8))*SIN(RADIANS(PARAMETERS!$D$9-C11165)/2)*SIN(RADIANS(PARAMETERS!$D$9-C11165)/2))))*2*3958.756</f>
        <v>1944.6829756533957</v>
      </c>
      <c r="F11165">
        <v>162.396484375</v>
      </c>
      <c r="G11165">
        <v>190.80470275879</v>
      </c>
      <c r="H11165">
        <v>230.2942199707</v>
      </c>
      <c r="I11165">
        <v>265.1012878418</v>
      </c>
      <c r="J11165">
        <v>305.1750793457</v>
      </c>
      <c r="K11165" s="6">
        <f>IFERROR(EXP(TREND(LN($F$1:$J$1),LN(F11165:J11165),LN(Calculations!$B$3))),0)</f>
        <v>3.0354020957499953E-2</v>
      </c>
    </row>
    <row r="11166" spans="1:11" x14ac:dyDescent="0.35">
      <c r="A11166">
        <v>11163</v>
      </c>
      <c r="B11166" t="str">
        <f t="shared" si="174"/>
        <v>29-88</v>
      </c>
      <c r="C11166">
        <v>-87.750746133671001</v>
      </c>
      <c r="D11166">
        <v>28.838292484398998</v>
      </c>
      <c r="E11166">
        <f>ASIN(SQRT((SIN(RADIANS(PARAMETERS!$D$8-D11166)/2)*SIN(RADIANS(PARAMETERS!$D$8-D11166)/2))+(COS(RADIANS(D11166))*COS(RADIANS(PARAMETERS!$D$8))*SIN(RADIANS(PARAMETERS!$D$9-C11166)/2)*SIN(RADIANS(PARAMETERS!$D$9-C11166)/2))))*2*3958.756</f>
        <v>1959.8510746439188</v>
      </c>
      <c r="F11166">
        <v>162.93405151367</v>
      </c>
      <c r="G11166">
        <v>191.2516784668</v>
      </c>
      <c r="H11166">
        <v>230.71615600586</v>
      </c>
      <c r="I11166">
        <v>265.5071105957</v>
      </c>
      <c r="J11166">
        <v>305.55041503906</v>
      </c>
      <c r="K11166" s="6">
        <f>IFERROR(EXP(TREND(LN($F$1:$J$1),LN(F11166:J11166),LN(Calculations!$B$3))),0)</f>
        <v>3.0842003359353602E-2</v>
      </c>
    </row>
    <row r="11167" spans="1:11" x14ac:dyDescent="0.35">
      <c r="A11167">
        <v>11164</v>
      </c>
      <c r="B11167" t="str">
        <f t="shared" si="174"/>
        <v>29-88</v>
      </c>
      <c r="C11167">
        <v>-88.022067468572004</v>
      </c>
      <c r="D11167">
        <v>28.838292484398998</v>
      </c>
      <c r="E11167">
        <f>ASIN(SQRT((SIN(RADIANS(PARAMETERS!$D$8-D11167)/2)*SIN(RADIANS(PARAMETERS!$D$8-D11167)/2))+(COS(RADIANS(D11167))*COS(RADIANS(PARAMETERS!$D$8))*SIN(RADIANS(PARAMETERS!$D$9-C11167)/2)*SIN(RADIANS(PARAMETERS!$D$9-C11167)/2))))*2*3958.756</f>
        <v>1975.0517515966214</v>
      </c>
      <c r="F11167">
        <v>163.44802856445</v>
      </c>
      <c r="G11167">
        <v>191.70547485352</v>
      </c>
      <c r="H11167">
        <v>231.14241027832</v>
      </c>
      <c r="I11167">
        <v>265.93975830078</v>
      </c>
      <c r="J11167">
        <v>305.98178100586</v>
      </c>
      <c r="K11167" s="6">
        <f>IFERROR(EXP(TREND(LN($F$1:$J$1),LN(F11167:J11167),LN(Calculations!$B$3))),0)</f>
        <v>3.1317182358992467E-2</v>
      </c>
    </row>
    <row r="11168" spans="1:11" x14ac:dyDescent="0.35">
      <c r="A11168">
        <v>11165</v>
      </c>
      <c r="B11168" t="str">
        <f t="shared" si="174"/>
        <v>29-88.5</v>
      </c>
      <c r="C11168">
        <v>-88.293388803472993</v>
      </c>
      <c r="D11168">
        <v>28.838292484398998</v>
      </c>
      <c r="E11168">
        <f>ASIN(SQRT((SIN(RADIANS(PARAMETERS!$D$8-D11168)/2)*SIN(RADIANS(PARAMETERS!$D$8-D11168)/2))+(COS(RADIANS(D11168))*COS(RADIANS(PARAMETERS!$D$8))*SIN(RADIANS(PARAMETERS!$D$9-C11168)/2)*SIN(RADIANS(PARAMETERS!$D$9-C11168)/2))))*2*3958.756</f>
        <v>1990.2842063781786</v>
      </c>
      <c r="F11168">
        <v>163.63323974609</v>
      </c>
      <c r="G11168">
        <v>191.8850402832</v>
      </c>
      <c r="H11168">
        <v>231.21206665039</v>
      </c>
      <c r="I11168">
        <v>265.93493652344</v>
      </c>
      <c r="J11168">
        <v>305.87860107422</v>
      </c>
      <c r="K11168" s="6">
        <f>IFERROR(EXP(TREND(LN($F$1:$J$1),LN(F11168:J11168),LN(Calculations!$B$3))),0)</f>
        <v>3.1530904349047581E-2</v>
      </c>
    </row>
    <row r="11169" spans="1:11" x14ac:dyDescent="0.35">
      <c r="A11169">
        <v>11166</v>
      </c>
      <c r="B11169" t="str">
        <f t="shared" si="174"/>
        <v>29-88.5</v>
      </c>
      <c r="C11169">
        <v>-88.564710138373997</v>
      </c>
      <c r="D11169">
        <v>28.838292484398998</v>
      </c>
      <c r="E11169">
        <f>ASIN(SQRT((SIN(RADIANS(PARAMETERS!$D$8-D11169)/2)*SIN(RADIANS(PARAMETERS!$D$8-D11169)/2))+(COS(RADIANS(D11169))*COS(RADIANS(PARAMETERS!$D$8))*SIN(RADIANS(PARAMETERS!$D$9-C11169)/2)*SIN(RADIANS(PARAMETERS!$D$9-C11169)/2))))*2*3958.756</f>
        <v>2005.5476609985283</v>
      </c>
      <c r="F11169">
        <v>163.55183410645</v>
      </c>
      <c r="G11169">
        <v>191.84523010254</v>
      </c>
      <c r="H11169">
        <v>231.05630493164</v>
      </c>
      <c r="I11169">
        <v>265.67391967773</v>
      </c>
      <c r="J11169">
        <v>305.48489379883</v>
      </c>
      <c r="K11169" s="6">
        <f>IFERROR(EXP(TREND(LN($F$1:$J$1),LN(F11169:J11169),LN(Calculations!$B$3))),0)</f>
        <v>3.1510927143675031E-2</v>
      </c>
    </row>
    <row r="11170" spans="1:11" x14ac:dyDescent="0.35">
      <c r="A11170">
        <v>11167</v>
      </c>
      <c r="B11170" t="str">
        <f t="shared" si="174"/>
        <v>29-89</v>
      </c>
      <c r="C11170">
        <v>-88.836031473275</v>
      </c>
      <c r="D11170">
        <v>28.838292484398998</v>
      </c>
      <c r="E11170">
        <f>ASIN(SQRT((SIN(RADIANS(PARAMETERS!$D$8-D11170)/2)*SIN(RADIANS(PARAMETERS!$D$8-D11170)/2))+(COS(RADIANS(D11170))*COS(RADIANS(PARAMETERS!$D$8))*SIN(RADIANS(PARAMETERS!$D$9-C11170)/2)*SIN(RADIANS(PARAMETERS!$D$9-C11170)/2))))*2*3958.756</f>
        <v>2020.84135889411</v>
      </c>
      <c r="F11170">
        <v>163.20053100586</v>
      </c>
      <c r="G11170">
        <v>191.56211853027</v>
      </c>
      <c r="H11170">
        <v>230.64930725098</v>
      </c>
      <c r="I11170">
        <v>265.11877441406</v>
      </c>
      <c r="J11170">
        <v>304.74731445313</v>
      </c>
      <c r="K11170" s="6">
        <f>IFERROR(EXP(TREND(LN($F$1:$J$1),LN(F11170:J11170),LN(Calculations!$B$3))),0)</f>
        <v>3.125195394988653E-2</v>
      </c>
    </row>
    <row r="11171" spans="1:11" x14ac:dyDescent="0.35">
      <c r="A11171">
        <v>11168</v>
      </c>
      <c r="B11171" t="str">
        <f t="shared" si="174"/>
        <v>29-89</v>
      </c>
      <c r="C11171">
        <v>-89.107352808176003</v>
      </c>
      <c r="D11171">
        <v>28.838292484398998</v>
      </c>
      <c r="E11171">
        <f>ASIN(SQRT((SIN(RADIANS(PARAMETERS!$D$8-D11171)/2)*SIN(RADIANS(PARAMETERS!$D$8-D11171)/2))+(COS(RADIANS(D11171))*COS(RADIANS(PARAMETERS!$D$8))*SIN(RADIANS(PARAMETERS!$D$9-C11171)/2)*SIN(RADIANS(PARAMETERS!$D$9-C11171)/2))))*2*3958.756</f>
        <v>2036.1645642354918</v>
      </c>
      <c r="F11171">
        <v>162.57063293457</v>
      </c>
      <c r="G11171">
        <v>191.00036621094</v>
      </c>
      <c r="H11171">
        <v>229.93179321289</v>
      </c>
      <c r="I11171">
        <v>264.18383789063</v>
      </c>
      <c r="J11171">
        <v>303.54711914063</v>
      </c>
      <c r="K11171" s="6">
        <f>IFERROR(EXP(TREND(LN($F$1:$J$1),LN(F11171:J11171),LN(Calculations!$B$3))),0)</f>
        <v>3.0753750175848908E-2</v>
      </c>
    </row>
    <row r="11172" spans="1:11" x14ac:dyDescent="0.35">
      <c r="A11172">
        <v>11169</v>
      </c>
      <c r="B11172" t="str">
        <f t="shared" si="174"/>
        <v>29-89.5</v>
      </c>
      <c r="C11172">
        <v>-89.378674143077006</v>
      </c>
      <c r="D11172">
        <v>28.838292484398998</v>
      </c>
      <c r="E11172">
        <f>ASIN(SQRT((SIN(RADIANS(PARAMETERS!$D$8-D11172)/2)*SIN(RADIANS(PARAMETERS!$D$8-D11172)/2))+(COS(RADIANS(D11172))*COS(RADIANS(PARAMETERS!$D$8))*SIN(RADIANS(PARAMETERS!$D$9-C11172)/2)*SIN(RADIANS(PARAMETERS!$D$9-C11172)/2))))*2*3958.756</f>
        <v>2051.5165612585829</v>
      </c>
      <c r="F11172">
        <v>161.64379882813</v>
      </c>
      <c r="G11172">
        <v>190.1432800293</v>
      </c>
      <c r="H11172">
        <v>228.97874450684</v>
      </c>
      <c r="I11172">
        <v>262.99328613281</v>
      </c>
      <c r="J11172">
        <v>302.07141113281</v>
      </c>
      <c r="K11172" s="6">
        <f>IFERROR(EXP(TREND(LN($F$1:$J$1),LN(F11172:J11172),LN(Calculations!$B$3))),0)</f>
        <v>2.9986166491235096E-2</v>
      </c>
    </row>
    <row r="11173" spans="1:11" x14ac:dyDescent="0.35">
      <c r="A11173">
        <v>11170</v>
      </c>
      <c r="B11173" t="str">
        <f t="shared" si="174"/>
        <v>29-89.5</v>
      </c>
      <c r="C11173">
        <v>-89.649995477977996</v>
      </c>
      <c r="D11173">
        <v>28.838292484398998</v>
      </c>
      <c r="E11173">
        <f>ASIN(SQRT((SIN(RADIANS(PARAMETERS!$D$8-D11173)/2)*SIN(RADIANS(PARAMETERS!$D$8-D11173)/2))+(COS(RADIANS(D11173))*COS(RADIANS(PARAMETERS!$D$8))*SIN(RADIANS(PARAMETERS!$D$9-C11173)/2)*SIN(RADIANS(PARAMETERS!$D$9-C11173)/2))))*2*3958.756</f>
        <v>2066.896653618684</v>
      </c>
      <c r="F11173">
        <v>160.46809387207</v>
      </c>
      <c r="G11173">
        <v>189.10177612305</v>
      </c>
      <c r="H11173">
        <v>227.83020019531</v>
      </c>
      <c r="I11173">
        <v>261.59512329102</v>
      </c>
      <c r="J11173">
        <v>300.376953125</v>
      </c>
      <c r="K11173" s="6">
        <f>IFERROR(EXP(TREND(LN($F$1:$J$1),LN(F11173:J11173),LN(Calculations!$B$3))),0)</f>
        <v>2.903150245367643E-2</v>
      </c>
    </row>
    <row r="11174" spans="1:11" x14ac:dyDescent="0.35">
      <c r="A11174">
        <v>11171</v>
      </c>
      <c r="B11174" t="str">
        <f t="shared" si="174"/>
        <v>29-90</v>
      </c>
      <c r="C11174">
        <v>-89.921316812878999</v>
      </c>
      <c r="D11174">
        <v>28.838292484398998</v>
      </c>
      <c r="E11174">
        <f>ASIN(SQRT((SIN(RADIANS(PARAMETERS!$D$8-D11174)/2)*SIN(RADIANS(PARAMETERS!$D$8-D11174)/2))+(COS(RADIANS(D11174))*COS(RADIANS(PARAMETERS!$D$8))*SIN(RADIANS(PARAMETERS!$D$9-C11174)/2)*SIN(RADIANS(PARAMETERS!$D$9-C11174)/2))))*2*3958.756</f>
        <v>2082.3041637666179</v>
      </c>
      <c r="F11174">
        <v>159.22077941895</v>
      </c>
      <c r="G11174">
        <v>188.08433532715</v>
      </c>
      <c r="H11174">
        <v>226.6506652832</v>
      </c>
      <c r="I11174">
        <v>260.1930847168</v>
      </c>
      <c r="J11174">
        <v>298.71392822266</v>
      </c>
      <c r="K11174" s="6">
        <f>IFERROR(EXP(TREND(LN($F$1:$J$1),LN(F11174:J11174),LN(Calculations!$B$3))),0)</f>
        <v>2.8062074939950169E-2</v>
      </c>
    </row>
    <row r="11175" spans="1:11" x14ac:dyDescent="0.35">
      <c r="A11175">
        <v>11172</v>
      </c>
      <c r="B11175" t="str">
        <f t="shared" si="174"/>
        <v>29-90</v>
      </c>
      <c r="C11175">
        <v>-90.192638147780002</v>
      </c>
      <c r="D11175">
        <v>28.838292484398998</v>
      </c>
      <c r="E11175">
        <f>ASIN(SQRT((SIN(RADIANS(PARAMETERS!$D$8-D11175)/2)*SIN(RADIANS(PARAMETERS!$D$8-D11175)/2))+(COS(RADIANS(D11175))*COS(RADIANS(PARAMETERS!$D$8))*SIN(RADIANS(PARAMETERS!$D$9-C11175)/2)*SIN(RADIANS(PARAMETERS!$D$9-C11175)/2))))*2*3958.756</f>
        <v>2097.7384323462074</v>
      </c>
      <c r="F11175">
        <v>158.30407714844</v>
      </c>
      <c r="G11175">
        <v>187.36248779297</v>
      </c>
      <c r="H11175">
        <v>225.87953186035</v>
      </c>
      <c r="I11175">
        <v>259.34759521484</v>
      </c>
      <c r="J11175">
        <v>297.79055786133</v>
      </c>
      <c r="K11175" s="6">
        <f>IFERROR(EXP(TREND(LN($F$1:$J$1),LN(F11175:J11175),LN(Calculations!$B$3))),0)</f>
        <v>2.7348248473416617E-2</v>
      </c>
    </row>
    <row r="11176" spans="1:11" x14ac:dyDescent="0.35">
      <c r="A11176">
        <v>11173</v>
      </c>
      <c r="B11176" t="str">
        <f t="shared" si="174"/>
        <v>29-90.5</v>
      </c>
      <c r="C11176">
        <v>-90.463959482681005</v>
      </c>
      <c r="D11176">
        <v>28.838292484398998</v>
      </c>
      <c r="E11176">
        <f>ASIN(SQRT((SIN(RADIANS(PARAMETERS!$D$8-D11176)/2)*SIN(RADIANS(PARAMETERS!$D$8-D11176)/2))+(COS(RADIANS(D11176))*COS(RADIANS(PARAMETERS!$D$8))*SIN(RADIANS(PARAMETERS!$D$9-C11176)/2)*SIN(RADIANS(PARAMETERS!$D$9-C11176)/2))))*2*3958.756</f>
        <v>2113.1988176123964</v>
      </c>
      <c r="F11176">
        <v>157.55476379395</v>
      </c>
      <c r="G11176">
        <v>186.78196716309</v>
      </c>
      <c r="H11176">
        <v>225.33103942871</v>
      </c>
      <c r="I11176">
        <v>258.8193359375</v>
      </c>
      <c r="J11176">
        <v>297.30221557617</v>
      </c>
      <c r="K11176" s="6">
        <f>IFERROR(EXP(TREND(LN($F$1:$J$1),LN(F11176:J11176),LN(Calculations!$B$3))),0)</f>
        <v>2.6757844794392464E-2</v>
      </c>
    </row>
    <row r="11177" spans="1:11" x14ac:dyDescent="0.35">
      <c r="A11177">
        <v>11174</v>
      </c>
      <c r="B11177" t="str">
        <f t="shared" si="174"/>
        <v>29-90.5</v>
      </c>
      <c r="C11177">
        <v>-90.735280817581994</v>
      </c>
      <c r="D11177">
        <v>28.838292484398998</v>
      </c>
      <c r="E11177">
        <f>ASIN(SQRT((SIN(RADIANS(PARAMETERS!$D$8-D11177)/2)*SIN(RADIANS(PARAMETERS!$D$8-D11177)/2))+(COS(RADIANS(D11177))*COS(RADIANS(PARAMETERS!$D$8))*SIN(RADIANS(PARAMETERS!$D$9-C11177)/2)*SIN(RADIANS(PARAMETERS!$D$9-C11177)/2))))*2*3958.756</f>
        <v>2128.6846948693033</v>
      </c>
      <c r="F11177">
        <v>156.6379699707</v>
      </c>
      <c r="G11177">
        <v>186.10049438477</v>
      </c>
      <c r="H11177">
        <v>224.63838195801</v>
      </c>
      <c r="I11177">
        <v>258.13333129883</v>
      </c>
      <c r="J11177">
        <v>296.64135742188</v>
      </c>
      <c r="K11177" s="6">
        <f>IFERROR(EXP(TREND(LN($F$1:$J$1),LN(F11177:J11177),LN(Calculations!$B$3))),0)</f>
        <v>2.6069453801158087E-2</v>
      </c>
    </row>
    <row r="11178" spans="1:11" x14ac:dyDescent="0.35">
      <c r="A11178">
        <v>11175</v>
      </c>
      <c r="B11178" t="str">
        <f t="shared" si="174"/>
        <v>29-50</v>
      </c>
      <c r="C11178">
        <v>-50.037080582435998</v>
      </c>
      <c r="D11178">
        <v>29.109613819300002</v>
      </c>
      <c r="E11178">
        <f>ASIN(SQRT((SIN(RADIANS(PARAMETERS!$D$8-D11178)/2)*SIN(RADIANS(PARAMETERS!$D$8-D11178)/2))+(COS(RADIANS(D11178))*COS(RADIANS(PARAMETERS!$D$8))*SIN(RADIANS(PARAMETERS!$D$9-C11178)/2)*SIN(RADIANS(PARAMETERS!$D$9-C11178)/2))))*2*3958.756</f>
        <v>1162.0197642344131</v>
      </c>
      <c r="F11178">
        <v>113.76391601563</v>
      </c>
      <c r="G11178">
        <v>147.68519592285</v>
      </c>
      <c r="H11178">
        <v>185.23738098145</v>
      </c>
      <c r="I11178">
        <v>209.43403625488</v>
      </c>
      <c r="J11178">
        <v>236.79232788086</v>
      </c>
      <c r="K11178" s="6">
        <f>IFERROR(EXP(TREND(LN($F$1:$J$1),LN(F11178:J11178),LN(Calculations!$B$3))),0)</f>
        <v>7.7943111577019244E-3</v>
      </c>
    </row>
    <row r="11179" spans="1:11" x14ac:dyDescent="0.35">
      <c r="A11179">
        <v>11176</v>
      </c>
      <c r="B11179" t="str">
        <f t="shared" si="174"/>
        <v>29-50.5</v>
      </c>
      <c r="C11179">
        <v>-50.308401917337001</v>
      </c>
      <c r="D11179">
        <v>29.109613819300002</v>
      </c>
      <c r="E11179">
        <f>ASIN(SQRT((SIN(RADIANS(PARAMETERS!$D$8-D11179)/2)*SIN(RADIANS(PARAMETERS!$D$8-D11179)/2))+(COS(RADIANS(D11179))*COS(RADIANS(PARAMETERS!$D$8))*SIN(RADIANS(PARAMETERS!$D$9-C11179)/2)*SIN(RADIANS(PARAMETERS!$D$9-C11179)/2))))*2*3958.756</f>
        <v>1152.0646298046595</v>
      </c>
      <c r="F11179">
        <v>114.89572143555</v>
      </c>
      <c r="G11179">
        <v>149.29974365234</v>
      </c>
      <c r="H11179">
        <v>186.28959655762</v>
      </c>
      <c r="I11179">
        <v>210.71257019043</v>
      </c>
      <c r="J11179">
        <v>238.3384552002</v>
      </c>
      <c r="K11179" s="6">
        <f>IFERROR(EXP(TREND(LN($F$1:$J$1),LN(F11179:J11179),LN(Calculations!$B$3))),0)</f>
        <v>8.0785654813077049E-3</v>
      </c>
    </row>
    <row r="11180" spans="1:11" x14ac:dyDescent="0.35">
      <c r="A11180">
        <v>11177</v>
      </c>
      <c r="B11180" t="str">
        <f t="shared" si="174"/>
        <v>29-50.5</v>
      </c>
      <c r="C11180">
        <v>-50.579723252237997</v>
      </c>
      <c r="D11180">
        <v>29.109613819300002</v>
      </c>
      <c r="E11180">
        <f>ASIN(SQRT((SIN(RADIANS(PARAMETERS!$D$8-D11180)/2)*SIN(RADIANS(PARAMETERS!$D$8-D11180)/2))+(COS(RADIANS(D11180))*COS(RADIANS(PARAMETERS!$D$8))*SIN(RADIANS(PARAMETERS!$D$9-C11180)/2)*SIN(RADIANS(PARAMETERS!$D$9-C11180)/2))))*2*3958.756</f>
        <v>1142.2837177494223</v>
      </c>
      <c r="F11180">
        <v>116.05938720703</v>
      </c>
      <c r="G11180">
        <v>150.95513916016</v>
      </c>
      <c r="H11180">
        <v>187.34346008301</v>
      </c>
      <c r="I11180">
        <v>211.97453308105</v>
      </c>
      <c r="J11180">
        <v>239.84497070313</v>
      </c>
      <c r="K11180" s="6">
        <f>IFERROR(EXP(TREND(LN($F$1:$J$1),LN(F11180:J11180),LN(Calculations!$B$3))),0)</f>
        <v>8.3797038858890571E-3</v>
      </c>
    </row>
    <row r="11181" spans="1:11" x14ac:dyDescent="0.35">
      <c r="A11181">
        <v>11178</v>
      </c>
      <c r="B11181" t="str">
        <f t="shared" si="174"/>
        <v>29-51</v>
      </c>
      <c r="C11181">
        <v>-50.851044587139</v>
      </c>
      <c r="D11181">
        <v>29.109613819300002</v>
      </c>
      <c r="E11181">
        <f>ASIN(SQRT((SIN(RADIANS(PARAMETERS!$D$8-D11181)/2)*SIN(RADIANS(PARAMETERS!$D$8-D11181)/2))+(COS(RADIANS(D11181))*COS(RADIANS(PARAMETERS!$D$8))*SIN(RADIANS(PARAMETERS!$D$9-C11181)/2)*SIN(RADIANS(PARAMETERS!$D$9-C11181)/2))))*2*3958.756</f>
        <v>1132.6815743797272</v>
      </c>
      <c r="F11181">
        <v>117.27764892578</v>
      </c>
      <c r="G11181">
        <v>152.68145751953</v>
      </c>
      <c r="H11181">
        <v>188.42570495605</v>
      </c>
      <c r="I11181">
        <v>213.26344299316</v>
      </c>
      <c r="J11181">
        <v>241.37612915039</v>
      </c>
      <c r="K11181" s="6">
        <f>IFERROR(EXP(TREND(LN($F$1:$J$1),LN(F11181:J11181),LN(Calculations!$B$3))),0)</f>
        <v>8.7062650980374058E-3</v>
      </c>
    </row>
    <row r="11182" spans="1:11" x14ac:dyDescent="0.35">
      <c r="A11182">
        <v>11179</v>
      </c>
      <c r="B11182" t="str">
        <f t="shared" si="174"/>
        <v>29-51</v>
      </c>
      <c r="C11182">
        <v>-51.122365922039997</v>
      </c>
      <c r="D11182">
        <v>29.109613819300002</v>
      </c>
      <c r="E11182">
        <f>ASIN(SQRT((SIN(RADIANS(PARAMETERS!$D$8-D11182)/2)*SIN(RADIANS(PARAMETERS!$D$8-D11182)/2))+(COS(RADIANS(D11182))*COS(RADIANS(PARAMETERS!$D$8))*SIN(RADIANS(PARAMETERS!$D$9-C11182)/2)*SIN(RADIANS(PARAMETERS!$D$9-C11182)/2))))*2*3958.756</f>
        <v>1123.2628166305246</v>
      </c>
      <c r="F11182">
        <v>118.58601379395</v>
      </c>
      <c r="G11182">
        <v>154.50881958008</v>
      </c>
      <c r="H11182">
        <v>189.58746337891</v>
      </c>
      <c r="I11182">
        <v>214.65841674805</v>
      </c>
      <c r="J11182">
        <v>243.04554748535</v>
      </c>
      <c r="K11182" s="6">
        <f>IFERROR(EXP(TREND(LN($F$1:$J$1),LN(F11182:J11182),LN(Calculations!$B$3))),0)</f>
        <v>9.0715647270069935E-3</v>
      </c>
    </row>
    <row r="11183" spans="1:11" x14ac:dyDescent="0.35">
      <c r="A11183">
        <v>11180</v>
      </c>
      <c r="B11183" t="str">
        <f t="shared" si="174"/>
        <v>29-51.5</v>
      </c>
      <c r="C11183">
        <v>-51.393687256941</v>
      </c>
      <c r="D11183">
        <v>29.109613819300002</v>
      </c>
      <c r="E11183">
        <f>ASIN(SQRT((SIN(RADIANS(PARAMETERS!$D$8-D11183)/2)*SIN(RADIANS(PARAMETERS!$D$8-D11183)/2))+(COS(RADIANS(D11183))*COS(RADIANS(PARAMETERS!$D$8))*SIN(RADIANS(PARAMETERS!$D$9-C11183)/2)*SIN(RADIANS(PARAMETERS!$D$9-C11183)/2))))*2*3958.756</f>
        <v>1114.0321276001673</v>
      </c>
      <c r="F11183">
        <v>119.91999053955</v>
      </c>
      <c r="G11183">
        <v>156.30236816406</v>
      </c>
      <c r="H11183">
        <v>190.72305297852</v>
      </c>
      <c r="I11183">
        <v>215.9962310791</v>
      </c>
      <c r="J11183">
        <v>244.619140625</v>
      </c>
      <c r="K11183" s="6">
        <f>IFERROR(EXP(TREND(LN($F$1:$J$1),LN(F11183:J11183),LN(Calculations!$B$3))),0)</f>
        <v>9.4530093415733756E-3</v>
      </c>
    </row>
    <row r="11184" spans="1:11" x14ac:dyDescent="0.35">
      <c r="A11184">
        <v>11181</v>
      </c>
      <c r="B11184" t="str">
        <f t="shared" si="174"/>
        <v>29-51.5</v>
      </c>
      <c r="C11184">
        <v>-51.665008591842003</v>
      </c>
      <c r="D11184">
        <v>29.109613819300002</v>
      </c>
      <c r="E11184">
        <f>ASIN(SQRT((SIN(RADIANS(PARAMETERS!$D$8-D11184)/2)*SIN(RADIANS(PARAMETERS!$D$8-D11184)/2))+(COS(RADIANS(D11184))*COS(RADIANS(PARAMETERS!$D$8))*SIN(RADIANS(PARAMETERS!$D$9-C11184)/2)*SIN(RADIANS(PARAMETERS!$D$9-C11184)/2))))*2*3958.756</f>
        <v>1104.9942514992265</v>
      </c>
      <c r="F11184">
        <v>121.30774688721</v>
      </c>
      <c r="G11184">
        <v>158.07238769531</v>
      </c>
      <c r="H11184">
        <v>191.87467956543</v>
      </c>
      <c r="I11184">
        <v>217.34349060059</v>
      </c>
      <c r="J11184">
        <v>246.19352722168</v>
      </c>
      <c r="K11184" s="6">
        <f>IFERROR(EXP(TREND(LN($F$1:$J$1),LN(F11184:J11184),LN(Calculations!$B$3))),0)</f>
        <v>9.8607021366556441E-3</v>
      </c>
    </row>
    <row r="11185" spans="1:11" x14ac:dyDescent="0.35">
      <c r="A11185">
        <v>11182</v>
      </c>
      <c r="B11185" t="str">
        <f t="shared" si="174"/>
        <v>29-52</v>
      </c>
      <c r="C11185">
        <v>-51.936329926742999</v>
      </c>
      <c r="D11185">
        <v>29.109613819300002</v>
      </c>
      <c r="E11185">
        <f>ASIN(SQRT((SIN(RADIANS(PARAMETERS!$D$8-D11185)/2)*SIN(RADIANS(PARAMETERS!$D$8-D11185)/2))+(COS(RADIANS(D11185))*COS(RADIANS(PARAMETERS!$D$8))*SIN(RADIANS(PARAMETERS!$D$9-C11185)/2)*SIN(RADIANS(PARAMETERS!$D$9-C11185)/2))))*2*3958.756</f>
        <v>1096.1539879816157</v>
      </c>
      <c r="F11185">
        <v>122.77914428711</v>
      </c>
      <c r="G11185">
        <v>159.8409576416</v>
      </c>
      <c r="H11185">
        <v>193.0909576416</v>
      </c>
      <c r="I11185">
        <v>218.7749786377</v>
      </c>
      <c r="J11185">
        <v>247.8758392334</v>
      </c>
      <c r="K11185" s="6">
        <f>IFERROR(EXP(TREND(LN($F$1:$J$1),LN(F11185:J11185),LN(Calculations!$B$3))),0)</f>
        <v>1.0307592858050179E-2</v>
      </c>
    </row>
    <row r="11186" spans="1:11" x14ac:dyDescent="0.35">
      <c r="A11186">
        <v>11183</v>
      </c>
      <c r="B11186" t="str">
        <f t="shared" si="174"/>
        <v>29-52</v>
      </c>
      <c r="C11186">
        <v>-52.207651261644003</v>
      </c>
      <c r="D11186">
        <v>29.109613819300002</v>
      </c>
      <c r="E11186">
        <f>ASIN(SQRT((SIN(RADIANS(PARAMETERS!$D$8-D11186)/2)*SIN(RADIANS(PARAMETERS!$D$8-D11186)/2))+(COS(RADIANS(D11186))*COS(RADIANS(PARAMETERS!$D$8))*SIN(RADIANS(PARAMETERS!$D$9-C11186)/2)*SIN(RADIANS(PARAMETERS!$D$9-C11186)/2))))*2*3958.756</f>
        <v>1087.5161858333197</v>
      </c>
      <c r="F11186">
        <v>124.24768829346</v>
      </c>
      <c r="G11186">
        <v>161.52386474609</v>
      </c>
      <c r="H11186">
        <v>194.25416564941</v>
      </c>
      <c r="I11186">
        <v>220.11935424805</v>
      </c>
      <c r="J11186">
        <v>249.42897033691</v>
      </c>
      <c r="K11186" s="6">
        <f>IFERROR(EXP(TREND(LN($F$1:$J$1),LN(F11186:J11186),LN(Calculations!$B$3))),0)</f>
        <v>1.0767246217683313E-2</v>
      </c>
    </row>
    <row r="11187" spans="1:11" x14ac:dyDescent="0.35">
      <c r="A11187">
        <v>11184</v>
      </c>
      <c r="B11187" t="str">
        <f t="shared" si="174"/>
        <v>29-52.5</v>
      </c>
      <c r="C11187">
        <v>-52.478972596544999</v>
      </c>
      <c r="D11187">
        <v>29.109613819300002</v>
      </c>
      <c r="E11187">
        <f>ASIN(SQRT((SIN(RADIANS(PARAMETERS!$D$8-D11187)/2)*SIN(RADIANS(PARAMETERS!$D$8-D11187)/2))+(COS(RADIANS(D11187))*COS(RADIANS(PARAMETERS!$D$8))*SIN(RADIANS(PARAMETERS!$D$9-C11187)/2)*SIN(RADIANS(PARAMETERS!$D$9-C11187)/2))))*2*3958.756</f>
        <v>1079.0857359969536</v>
      </c>
      <c r="F11187">
        <v>125.73663330078</v>
      </c>
      <c r="G11187">
        <v>163.14378356934</v>
      </c>
      <c r="H11187">
        <v>195.4034576416</v>
      </c>
      <c r="I11187">
        <v>221.44088745117</v>
      </c>
      <c r="J11187">
        <v>250.94821166992</v>
      </c>
      <c r="K11187" s="6">
        <f>IFERROR(EXP(TREND(LN($F$1:$J$1),LN(F11187:J11187),LN(Calculations!$B$3))),0)</f>
        <v>1.1249569222776487E-2</v>
      </c>
    </row>
    <row r="11188" spans="1:11" x14ac:dyDescent="0.35">
      <c r="A11188">
        <v>11185</v>
      </c>
      <c r="B11188" t="str">
        <f t="shared" si="174"/>
        <v>29-53</v>
      </c>
      <c r="C11188">
        <v>-52.750293931446002</v>
      </c>
      <c r="D11188">
        <v>29.109613819300002</v>
      </c>
      <c r="E11188">
        <f>ASIN(SQRT((SIN(RADIANS(PARAMETERS!$D$8-D11188)/2)*SIN(RADIANS(PARAMETERS!$D$8-D11188)/2))+(COS(RADIANS(D11188))*COS(RADIANS(PARAMETERS!$D$8))*SIN(RADIANS(PARAMETERS!$D$9-C11188)/2)*SIN(RADIANS(PARAMETERS!$D$9-C11188)/2))))*2*3958.756</f>
        <v>1070.8675639139417</v>
      </c>
      <c r="F11188">
        <v>127.26214599609</v>
      </c>
      <c r="G11188">
        <v>164.7035369873</v>
      </c>
      <c r="H11188">
        <v>196.56907653809</v>
      </c>
      <c r="I11188">
        <v>222.78707885742</v>
      </c>
      <c r="J11188">
        <v>252.50239562988</v>
      </c>
      <c r="K11188" s="6">
        <f>IFERROR(EXP(TREND(LN($F$1:$J$1),LN(F11188:J11188),LN(Calculations!$B$3))),0)</f>
        <v>1.1761894838250891E-2</v>
      </c>
    </row>
    <row r="11189" spans="1:11" x14ac:dyDescent="0.35">
      <c r="A11189">
        <v>11186</v>
      </c>
      <c r="B11189" t="str">
        <f t="shared" si="174"/>
        <v>29-53</v>
      </c>
      <c r="C11189">
        <v>-53.021615266346998</v>
      </c>
      <c r="D11189">
        <v>29.109613819300002</v>
      </c>
      <c r="E11189">
        <f>ASIN(SQRT((SIN(RADIANS(PARAMETERS!$D$8-D11189)/2)*SIN(RADIANS(PARAMETERS!$D$8-D11189)/2))+(COS(RADIANS(D11189))*COS(RADIANS(PARAMETERS!$D$8))*SIN(RADIANS(PARAMETERS!$D$9-C11189)/2)*SIN(RADIANS(PARAMETERS!$D$9-C11189)/2))))*2*3958.756</f>
        <v>1062.866621170396</v>
      </c>
      <c r="F11189">
        <v>128.75442504883</v>
      </c>
      <c r="G11189">
        <v>166.13226318359</v>
      </c>
      <c r="H11189">
        <v>197.662109375</v>
      </c>
      <c r="I11189">
        <v>224.02635192871</v>
      </c>
      <c r="J11189">
        <v>253.90748596191</v>
      </c>
      <c r="K11189" s="6">
        <f>IFERROR(EXP(TREND(LN($F$1:$J$1),LN(F11189:J11189),LN(Calculations!$B$3))),0)</f>
        <v>1.2278965496413687E-2</v>
      </c>
    </row>
    <row r="11190" spans="1:11" x14ac:dyDescent="0.35">
      <c r="A11190">
        <v>11187</v>
      </c>
      <c r="B11190" t="str">
        <f t="shared" si="174"/>
        <v>29-53.5</v>
      </c>
      <c r="C11190">
        <v>-53.292936601248002</v>
      </c>
      <c r="D11190">
        <v>29.109613819300002</v>
      </c>
      <c r="E11190">
        <f>ASIN(SQRT((SIN(RADIANS(PARAMETERS!$D$8-D11190)/2)*SIN(RADIANS(PARAMETERS!$D$8-D11190)/2))+(COS(RADIANS(D11190))*COS(RADIANS(PARAMETERS!$D$8))*SIN(RADIANS(PARAMETERS!$D$9-C11190)/2)*SIN(RADIANS(PARAMETERS!$D$9-C11190)/2))))*2*3958.756</f>
        <v>1055.0878764377142</v>
      </c>
      <c r="F11190">
        <v>130.26751708984</v>
      </c>
      <c r="G11190">
        <v>167.49821472168</v>
      </c>
      <c r="H11190">
        <v>198.77052307129</v>
      </c>
      <c r="I11190">
        <v>225.29264831543</v>
      </c>
      <c r="J11190">
        <v>255.35412597656</v>
      </c>
      <c r="K11190" s="6">
        <f>IFERROR(EXP(TREND(LN($F$1:$J$1),LN(F11190:J11190),LN(Calculations!$B$3))),0)</f>
        <v>1.2824151329539089E-2</v>
      </c>
    </row>
    <row r="11191" spans="1:11" x14ac:dyDescent="0.35">
      <c r="A11191">
        <v>11188</v>
      </c>
      <c r="B11191" t="str">
        <f t="shared" si="174"/>
        <v>29-53.5</v>
      </c>
      <c r="C11191">
        <v>-53.564257936148998</v>
      </c>
      <c r="D11191">
        <v>29.109613819300002</v>
      </c>
      <c r="E11191">
        <f>ASIN(SQRT((SIN(RADIANS(PARAMETERS!$D$8-D11191)/2)*SIN(RADIANS(PARAMETERS!$D$8-D11191)/2))+(COS(RADIANS(D11191))*COS(RADIANS(PARAMETERS!$D$8))*SIN(RADIANS(PARAMETERS!$D$9-C11191)/2)*SIN(RADIANS(PARAMETERS!$D$9-C11191)/2))))*2*3958.756</f>
        <v>1047.5363057046636</v>
      </c>
      <c r="F11191">
        <v>131.82308959961</v>
      </c>
      <c r="G11191">
        <v>168.81269836426</v>
      </c>
      <c r="H11191">
        <v>199.93130493164</v>
      </c>
      <c r="I11191">
        <v>226.64050292969</v>
      </c>
      <c r="J11191">
        <v>256.91836547852</v>
      </c>
      <c r="K11191" s="6">
        <f>IFERROR(EXP(TREND(LN($F$1:$J$1),LN(F11191:J11191),LN(Calculations!$B$3))),0)</f>
        <v>1.3407401812993448E-2</v>
      </c>
    </row>
    <row r="11192" spans="1:11" x14ac:dyDescent="0.35">
      <c r="A11192">
        <v>11189</v>
      </c>
      <c r="B11192" t="str">
        <f t="shared" si="174"/>
        <v>29-54</v>
      </c>
      <c r="C11192">
        <v>-53.835579271050001</v>
      </c>
      <c r="D11192">
        <v>29.109613819300002</v>
      </c>
      <c r="E11192">
        <f>ASIN(SQRT((SIN(RADIANS(PARAMETERS!$D$8-D11192)/2)*SIN(RADIANS(PARAMETERS!$D$8-D11192)/2))+(COS(RADIANS(D11192))*COS(RADIANS(PARAMETERS!$D$8))*SIN(RADIANS(PARAMETERS!$D$9-C11192)/2)*SIN(RADIANS(PARAMETERS!$D$9-C11192)/2))))*2*3958.756</f>
        <v>1040.2168818041218</v>
      </c>
      <c r="F11192">
        <v>133.35932922363</v>
      </c>
      <c r="G11192">
        <v>170.00228881836</v>
      </c>
      <c r="H11192">
        <v>201.03912353516</v>
      </c>
      <c r="I11192">
        <v>227.90484619141</v>
      </c>
      <c r="J11192">
        <v>258.36135864258</v>
      </c>
      <c r="K11192" s="6">
        <f>IFERROR(EXP(TREND(LN($F$1:$J$1),LN(F11192:J11192),LN(Calculations!$B$3))),0)</f>
        <v>1.4001402846262875E-2</v>
      </c>
    </row>
    <row r="11193" spans="1:11" x14ac:dyDescent="0.35">
      <c r="A11193">
        <v>11190</v>
      </c>
      <c r="B11193" t="str">
        <f t="shared" si="174"/>
        <v>29-54</v>
      </c>
      <c r="C11193">
        <v>-54.106900605950997</v>
      </c>
      <c r="D11193">
        <v>29.109613819300002</v>
      </c>
      <c r="E11193">
        <f>ASIN(SQRT((SIN(RADIANS(PARAMETERS!$D$8-D11193)/2)*SIN(RADIANS(PARAMETERS!$D$8-D11193)/2))+(COS(RADIANS(D11193))*COS(RADIANS(PARAMETERS!$D$8))*SIN(RADIANS(PARAMETERS!$D$9-C11193)/2)*SIN(RADIANS(PARAMETERS!$D$9-C11193)/2))))*2*3958.756</f>
        <v>1033.134563244847</v>
      </c>
      <c r="F11193">
        <v>134.94497680664</v>
      </c>
      <c r="G11193">
        <v>171.15356445313</v>
      </c>
      <c r="H11193">
        <v>202.20387268066</v>
      </c>
      <c r="I11193">
        <v>229.25109863281</v>
      </c>
      <c r="J11193">
        <v>259.91687011719</v>
      </c>
      <c r="K11193" s="6">
        <f>IFERROR(EXP(TREND(LN($F$1:$J$1),LN(F11193:J11193),LN(Calculations!$B$3))),0)</f>
        <v>1.4639440794924602E-2</v>
      </c>
    </row>
    <row r="11194" spans="1:11" x14ac:dyDescent="0.35">
      <c r="A11194">
        <v>11191</v>
      </c>
      <c r="B11194" t="str">
        <f t="shared" si="174"/>
        <v>29-54.5</v>
      </c>
      <c r="C11194">
        <v>-54.378221940852001</v>
      </c>
      <c r="D11194">
        <v>29.109613819300002</v>
      </c>
      <c r="E11194">
        <f>ASIN(SQRT((SIN(RADIANS(PARAMETERS!$D$8-D11194)/2)*SIN(RADIANS(PARAMETERS!$D$8-D11194)/2))+(COS(RADIANS(D11194))*COS(RADIANS(PARAMETERS!$D$8))*SIN(RADIANS(PARAMETERS!$D$9-C11194)/2)*SIN(RADIANS(PARAMETERS!$D$9-C11194)/2))))*2*3958.756</f>
        <v>1026.2942823664746</v>
      </c>
      <c r="F11194">
        <v>136.59825134277</v>
      </c>
      <c r="G11194">
        <v>172.27125549316</v>
      </c>
      <c r="H11194">
        <v>203.45513916016</v>
      </c>
      <c r="I11194">
        <v>230.72184753418</v>
      </c>
      <c r="J11194">
        <v>261.64361572266</v>
      </c>
      <c r="K11194" s="6">
        <f>IFERROR(EXP(TREND(LN($F$1:$J$1),LN(F11194:J11194),LN(Calculations!$B$3))),0)</f>
        <v>1.5331140131896629E-2</v>
      </c>
    </row>
    <row r="11195" spans="1:11" x14ac:dyDescent="0.35">
      <c r="A11195">
        <v>11192</v>
      </c>
      <c r="B11195" t="str">
        <f t="shared" si="174"/>
        <v>29-54.5</v>
      </c>
      <c r="C11195">
        <v>-54.649543275752997</v>
      </c>
      <c r="D11195">
        <v>29.109613819300002</v>
      </c>
      <c r="E11195">
        <f>ASIN(SQRT((SIN(RADIANS(PARAMETERS!$D$8-D11195)/2)*SIN(RADIANS(PARAMETERS!$D$8-D11195)/2))+(COS(RADIANS(D11195))*COS(RADIANS(PARAMETERS!$D$8))*SIN(RADIANS(PARAMETERS!$D$9-C11195)/2)*SIN(RADIANS(PARAMETERS!$D$9-C11195)/2))))*2*3958.756</f>
        <v>1019.7009328444733</v>
      </c>
      <c r="F11195">
        <v>138.18647766113</v>
      </c>
      <c r="G11195">
        <v>173.25286865234</v>
      </c>
      <c r="H11195">
        <v>204.62199401855</v>
      </c>
      <c r="I11195">
        <v>232.07359313965</v>
      </c>
      <c r="J11195">
        <v>263.208984375</v>
      </c>
      <c r="K11195" s="6">
        <f>IFERROR(EXP(TREND(LN($F$1:$J$1),LN(F11195:J11195),LN(Calculations!$B$3))),0)</f>
        <v>1.6017624995260323E-2</v>
      </c>
    </row>
    <row r="11196" spans="1:11" x14ac:dyDescent="0.35">
      <c r="A11196">
        <v>11193</v>
      </c>
      <c r="B11196" t="str">
        <f t="shared" si="174"/>
        <v>29-55</v>
      </c>
      <c r="C11196">
        <v>-54.920864610654</v>
      </c>
      <c r="D11196">
        <v>29.109613819300002</v>
      </c>
      <c r="E11196">
        <f>ASIN(SQRT((SIN(RADIANS(PARAMETERS!$D$8-D11196)/2)*SIN(RADIANS(PARAMETERS!$D$8-D11196)/2))+(COS(RADIANS(D11196))*COS(RADIANS(PARAMETERS!$D$8))*SIN(RADIANS(PARAMETERS!$D$9-C11196)/2)*SIN(RADIANS(PARAMETERS!$D$9-C11196)/2))))*2*3958.756</f>
        <v>1013.3593565808301</v>
      </c>
      <c r="F11196">
        <v>139.79052734375</v>
      </c>
      <c r="G11196">
        <v>174.22734069824</v>
      </c>
      <c r="H11196">
        <v>205.8327331543</v>
      </c>
      <c r="I11196">
        <v>233.49822998047</v>
      </c>
      <c r="J11196">
        <v>264.88330078125</v>
      </c>
      <c r="K11196" s="6">
        <f>IFERROR(EXP(TREND(LN($F$1:$J$1),LN(F11196:J11196),LN(Calculations!$B$3))),0)</f>
        <v>1.6742601420744015E-2</v>
      </c>
    </row>
    <row r="11197" spans="1:11" x14ac:dyDescent="0.35">
      <c r="A11197">
        <v>11194</v>
      </c>
      <c r="B11197" t="str">
        <f t="shared" si="174"/>
        <v>29-55</v>
      </c>
      <c r="C11197">
        <v>-55.192185945555003</v>
      </c>
      <c r="D11197">
        <v>29.109613819300002</v>
      </c>
      <c r="E11197">
        <f>ASIN(SQRT((SIN(RADIANS(PARAMETERS!$D$8-D11197)/2)*SIN(RADIANS(PARAMETERS!$D$8-D11197)/2))+(COS(RADIANS(D11197))*COS(RADIANS(PARAMETERS!$D$8))*SIN(RADIANS(PARAMETERS!$D$9-C11197)/2)*SIN(RADIANS(PARAMETERS!$D$9-C11197)/2))))*2*3958.756</f>
        <v>1007.2743300258113</v>
      </c>
      <c r="F11197">
        <v>141.42449951172</v>
      </c>
      <c r="G11197">
        <v>175.22882080078</v>
      </c>
      <c r="H11197">
        <v>207.10722351074</v>
      </c>
      <c r="I11197">
        <v>235.02265930176</v>
      </c>
      <c r="J11197">
        <v>266.70202636719</v>
      </c>
      <c r="K11197" s="6">
        <f>IFERROR(EXP(TREND(LN($F$1:$J$1),LN(F11197:J11197),LN(Calculations!$B$3))),0)</f>
        <v>1.7517128747015397E-2</v>
      </c>
    </row>
    <row r="11198" spans="1:11" x14ac:dyDescent="0.35">
      <c r="A11198">
        <v>11195</v>
      </c>
      <c r="B11198" t="str">
        <f t="shared" si="174"/>
        <v>29-55.5</v>
      </c>
      <c r="C11198">
        <v>-55.463507280456</v>
      </c>
      <c r="D11198">
        <v>29.109613819300002</v>
      </c>
      <c r="E11198">
        <f>ASIN(SQRT((SIN(RADIANS(PARAMETERS!$D$8-D11198)/2)*SIN(RADIANS(PARAMETERS!$D$8-D11198)/2))+(COS(RADIANS(D11198))*COS(RADIANS(PARAMETERS!$D$8))*SIN(RADIANS(PARAMETERS!$D$9-C11198)/2)*SIN(RADIANS(PARAMETERS!$D$9-C11198)/2))))*2*3958.756</f>
        <v>1001.4505499860288</v>
      </c>
      <c r="F11198">
        <v>142.95188903809</v>
      </c>
      <c r="G11198">
        <v>176.1607208252</v>
      </c>
      <c r="H11198">
        <v>208.28131103516</v>
      </c>
      <c r="I11198">
        <v>236.41749572754</v>
      </c>
      <c r="J11198">
        <v>268.35595703125</v>
      </c>
      <c r="K11198" s="6">
        <f>IFERROR(EXP(TREND(LN($F$1:$J$1),LN(F11198:J11198),LN(Calculations!$B$3))),0)</f>
        <v>1.8274170669044694E-2</v>
      </c>
    </row>
    <row r="11199" spans="1:11" x14ac:dyDescent="0.35">
      <c r="A11199">
        <v>11196</v>
      </c>
      <c r="B11199" t="str">
        <f t="shared" si="174"/>
        <v>29-55.5</v>
      </c>
      <c r="C11199">
        <v>-55.734828615357003</v>
      </c>
      <c r="D11199">
        <v>29.109613819300002</v>
      </c>
      <c r="E11199">
        <f>ASIN(SQRT((SIN(RADIANS(PARAMETERS!$D$8-D11199)/2)*SIN(RADIANS(PARAMETERS!$D$8-D11199)/2))+(COS(RADIANS(D11199))*COS(RADIANS(PARAMETERS!$D$8))*SIN(RADIANS(PARAMETERS!$D$9-C11199)/2)*SIN(RADIANS(PARAMETERS!$D$9-C11199)/2))))*2*3958.756</f>
        <v>995.89261898416203</v>
      </c>
      <c r="F11199">
        <v>144.4794921875</v>
      </c>
      <c r="G11199">
        <v>177.10279846191</v>
      </c>
      <c r="H11199">
        <v>209.4959564209</v>
      </c>
      <c r="I11199">
        <v>237.88285827637</v>
      </c>
      <c r="J11199">
        <v>270.11770629883</v>
      </c>
      <c r="K11199" s="6">
        <f>IFERROR(EXP(TREND(LN($F$1:$J$1),LN(F11199:J11199),LN(Calculations!$B$3))),0)</f>
        <v>1.9064318832207643E-2</v>
      </c>
    </row>
    <row r="11200" spans="1:11" x14ac:dyDescent="0.35">
      <c r="A11200">
        <v>11197</v>
      </c>
      <c r="B11200" t="str">
        <f t="shared" si="174"/>
        <v>29-56</v>
      </c>
      <c r="C11200">
        <v>-56.006149950257999</v>
      </c>
      <c r="D11200">
        <v>29.109613819300002</v>
      </c>
      <c r="E11200">
        <f>ASIN(SQRT((SIN(RADIANS(PARAMETERS!$D$8-D11200)/2)*SIN(RADIANS(PARAMETERS!$D$8-D11200)/2))+(COS(RADIANS(D11200))*COS(RADIANS(PARAMETERS!$D$8))*SIN(RADIANS(PARAMETERS!$D$9-C11200)/2)*SIN(RADIANS(PARAMETERS!$D$9-C11200)/2))))*2*3958.756</f>
        <v>990.60503024582897</v>
      </c>
      <c r="F11200">
        <v>146.02117919922</v>
      </c>
      <c r="G11200">
        <v>178.0645904541</v>
      </c>
      <c r="H11200">
        <v>210.75956726074</v>
      </c>
      <c r="I11200">
        <v>239.4259185791</v>
      </c>
      <c r="J11200">
        <v>271.99285888672</v>
      </c>
      <c r="K11200" s="6">
        <f>IFERROR(EXP(TREND(LN($F$1:$J$1),LN(F11200:J11200),LN(Calculations!$B$3))),0)</f>
        <v>1.9895211620622379E-2</v>
      </c>
    </row>
    <row r="11201" spans="1:11" x14ac:dyDescent="0.35">
      <c r="A11201">
        <v>11198</v>
      </c>
      <c r="B11201" t="str">
        <f t="shared" si="174"/>
        <v>29-56.5</v>
      </c>
      <c r="C11201">
        <v>-56.277471285159002</v>
      </c>
      <c r="D11201">
        <v>29.109613819300002</v>
      </c>
      <c r="E11201">
        <f>ASIN(SQRT((SIN(RADIANS(PARAMETERS!$D$8-D11201)/2)*SIN(RADIANS(PARAMETERS!$D$8-D11201)/2))+(COS(RADIANS(D11201))*COS(RADIANS(PARAMETERS!$D$8))*SIN(RADIANS(PARAMETERS!$D$9-C11201)/2)*SIN(RADIANS(PARAMETERS!$D$9-C11201)/2))))*2*3958.756</f>
        <v>985.59215239911384</v>
      </c>
      <c r="F11201">
        <v>147.47709655762</v>
      </c>
      <c r="G11201">
        <v>178.96960449219</v>
      </c>
      <c r="H11201">
        <v>211.93231201172</v>
      </c>
      <c r="I11201">
        <v>240.84545898438</v>
      </c>
      <c r="J11201">
        <v>273.70462036133</v>
      </c>
      <c r="K11201" s="6">
        <f>IFERROR(EXP(TREND(LN($F$1:$J$1),LN(F11201:J11201),LN(Calculations!$B$3))),0)</f>
        <v>2.0712908974322965E-2</v>
      </c>
    </row>
    <row r="11202" spans="1:11" x14ac:dyDescent="0.35">
      <c r="A11202">
        <v>11199</v>
      </c>
      <c r="B11202" t="str">
        <f t="shared" si="174"/>
        <v>29-56.5</v>
      </c>
      <c r="C11202">
        <v>-56.548792620059999</v>
      </c>
      <c r="D11202">
        <v>29.109613819300002</v>
      </c>
      <c r="E11202">
        <f>ASIN(SQRT((SIN(RADIANS(PARAMETERS!$D$8-D11202)/2)*SIN(RADIANS(PARAMETERS!$D$8-D11202)/2))+(COS(RADIANS(D11202))*COS(RADIANS(PARAMETERS!$D$8))*SIN(RADIANS(PARAMETERS!$D$9-C11202)/2)*SIN(RADIANS(PARAMETERS!$D$9-C11202)/2))))*2*3958.756</f>
        <v>980.85821398189194</v>
      </c>
      <c r="F11202">
        <v>148.93824768066</v>
      </c>
      <c r="G11202">
        <v>179.87963867188</v>
      </c>
      <c r="H11202">
        <v>213.123046875</v>
      </c>
      <c r="I11202">
        <v>242.29579162598</v>
      </c>
      <c r="J11202">
        <v>275.46313476563</v>
      </c>
      <c r="K11202" s="6">
        <f>IFERROR(EXP(TREND(LN($F$1:$J$1),LN(F11202:J11202),LN(Calculations!$B$3))),0)</f>
        <v>2.1564518218749319E-2</v>
      </c>
    </row>
    <row r="11203" spans="1:11" x14ac:dyDescent="0.35">
      <c r="A11203">
        <v>11200</v>
      </c>
      <c r="B11203" t="str">
        <f t="shared" si="174"/>
        <v>29-57</v>
      </c>
      <c r="C11203">
        <v>-56.820113954961002</v>
      </c>
      <c r="D11203">
        <v>29.109613819300002</v>
      </c>
      <c r="E11203">
        <f>ASIN(SQRT((SIN(RADIANS(PARAMETERS!$D$8-D11203)/2)*SIN(RADIANS(PARAMETERS!$D$8-D11203)/2))+(COS(RADIANS(D11203))*COS(RADIANS(PARAMETERS!$D$8))*SIN(RADIANS(PARAMETERS!$D$9-C11203)/2)*SIN(RADIANS(PARAMETERS!$D$9-C11203)/2))))*2*3958.756</f>
        <v>976.4072878611463</v>
      </c>
      <c r="F11203">
        <v>150.40420532227</v>
      </c>
      <c r="G11203">
        <v>180.79327392578</v>
      </c>
      <c r="H11203">
        <v>214.3239440918</v>
      </c>
      <c r="I11203">
        <v>243.76284790039</v>
      </c>
      <c r="J11203">
        <v>277.24667358398</v>
      </c>
      <c r="K11203" s="6">
        <f>IFERROR(EXP(TREND(LN($F$1:$J$1),LN(F11203:J11203),LN(Calculations!$B$3))),0)</f>
        <v>2.2451064941439832E-2</v>
      </c>
    </row>
    <row r="11204" spans="1:11" x14ac:dyDescent="0.35">
      <c r="A11204">
        <v>11201</v>
      </c>
      <c r="B11204" t="str">
        <f t="shared" si="174"/>
        <v>29-57</v>
      </c>
      <c r="C11204">
        <v>-57.091435289861998</v>
      </c>
      <c r="D11204">
        <v>29.109613819300002</v>
      </c>
      <c r="E11204">
        <f>ASIN(SQRT((SIN(RADIANS(PARAMETERS!$D$8-D11204)/2)*SIN(RADIANS(PARAMETERS!$D$8-D11204)/2))+(COS(RADIANS(D11204))*COS(RADIANS(PARAMETERS!$D$8))*SIN(RADIANS(PARAMETERS!$D$9-C11204)/2)*SIN(RADIANS(PARAMETERS!$D$9-C11204)/2))))*2*3958.756</f>
        <v>972.24327567672265</v>
      </c>
      <c r="F11204">
        <v>151.77590942383</v>
      </c>
      <c r="G11204">
        <v>181.63803100586</v>
      </c>
      <c r="H11204">
        <v>215.41053771973</v>
      </c>
      <c r="I11204">
        <v>245.07194519043</v>
      </c>
      <c r="J11204">
        <v>278.81890869141</v>
      </c>
      <c r="K11204" s="6">
        <f>IFERROR(EXP(TREND(LN($F$1:$J$1),LN(F11204:J11204),LN(Calculations!$B$3))),0)</f>
        <v>2.3314405601284446E-2</v>
      </c>
    </row>
    <row r="11205" spans="1:11" x14ac:dyDescent="0.35">
      <c r="A11205">
        <v>11202</v>
      </c>
      <c r="B11205" t="str">
        <f t="shared" ref="B11205:B11268" si="175">MROUND(D11205,1)&amp;MROUND(C11205,-0.5)</f>
        <v>29-57.5</v>
      </c>
      <c r="C11205">
        <v>-57.362756624763001</v>
      </c>
      <c r="D11205">
        <v>29.109613819300002</v>
      </c>
      <c r="E11205">
        <f>ASIN(SQRT((SIN(RADIANS(PARAMETERS!$D$8-D11205)/2)*SIN(RADIANS(PARAMETERS!$D$8-D11205)/2))+(COS(RADIANS(D11205))*COS(RADIANS(PARAMETERS!$D$8))*SIN(RADIANS(PARAMETERS!$D$9-C11205)/2)*SIN(RADIANS(PARAMETERS!$D$9-C11205)/2))))*2*3958.756</f>
        <v>968.36989242911977</v>
      </c>
      <c r="F11205">
        <v>153.1354675293</v>
      </c>
      <c r="G11205">
        <v>182.47367858887</v>
      </c>
      <c r="H11205">
        <v>216.50370788574</v>
      </c>
      <c r="I11205">
        <v>246.40348815918</v>
      </c>
      <c r="J11205">
        <v>280.43368530273</v>
      </c>
      <c r="K11205" s="6">
        <f>IFERROR(EXP(TREND(LN($F$1:$J$1),LN(F11205:J11205),LN(Calculations!$B$3))),0)</f>
        <v>2.4196694085881661E-2</v>
      </c>
    </row>
    <row r="11206" spans="1:11" x14ac:dyDescent="0.35">
      <c r="A11206">
        <v>11203</v>
      </c>
      <c r="B11206" t="str">
        <f t="shared" si="175"/>
        <v>29-57.5</v>
      </c>
      <c r="C11206">
        <v>-57.634077959663998</v>
      </c>
      <c r="D11206">
        <v>29.109613819300002</v>
      </c>
      <c r="E11206">
        <f>ASIN(SQRT((SIN(RADIANS(PARAMETERS!$D$8-D11206)/2)*SIN(RADIANS(PARAMETERS!$D$8-D11206)/2))+(COS(RADIANS(D11206))*COS(RADIANS(PARAMETERS!$D$8))*SIN(RADIANS(PARAMETERS!$D$9-C11206)/2)*SIN(RADIANS(PARAMETERS!$D$9-C11206)/2))))*2*3958.756</f>
        <v>964.79065133681195</v>
      </c>
      <c r="F11206">
        <v>154.47332763672</v>
      </c>
      <c r="G11206">
        <v>183.29273986816</v>
      </c>
      <c r="H11206">
        <v>217.58572387695</v>
      </c>
      <c r="I11206">
        <v>247.72981262207</v>
      </c>
      <c r="J11206">
        <v>282.05117797852</v>
      </c>
      <c r="K11206" s="6">
        <f>IFERROR(EXP(TREND(LN($F$1:$J$1),LN(F11206:J11206),LN(Calculations!$B$3))),0)</f>
        <v>2.5091601884269968E-2</v>
      </c>
    </row>
    <row r="11207" spans="1:11" x14ac:dyDescent="0.35">
      <c r="A11207">
        <v>11204</v>
      </c>
      <c r="B11207" t="str">
        <f t="shared" si="175"/>
        <v>29-58</v>
      </c>
      <c r="C11207">
        <v>-57.905399294565001</v>
      </c>
      <c r="D11207">
        <v>29.109613819300002</v>
      </c>
      <c r="E11207">
        <f>ASIN(SQRT((SIN(RADIANS(PARAMETERS!$D$8-D11207)/2)*SIN(RADIANS(PARAMETERS!$D$8-D11207)/2))+(COS(RADIANS(D11207))*COS(RADIANS(PARAMETERS!$D$8))*SIN(RADIANS(PARAMETERS!$D$9-C11207)/2)*SIN(RADIANS(PARAMETERS!$D$9-C11207)/2))))*2*3958.756</f>
        <v>961.50884909293404</v>
      </c>
      <c r="F11207">
        <v>155.71412658691</v>
      </c>
      <c r="G11207">
        <v>184.04061889648</v>
      </c>
      <c r="H11207">
        <v>218.56321716309</v>
      </c>
      <c r="I11207">
        <v>248.9200592041</v>
      </c>
      <c r="J11207">
        <v>283.49447631836</v>
      </c>
      <c r="K11207" s="6">
        <f>IFERROR(EXP(TREND(LN($F$1:$J$1),LN(F11207:J11207),LN(Calculations!$B$3))),0)</f>
        <v>2.5949470846441929E-2</v>
      </c>
    </row>
    <row r="11208" spans="1:11" x14ac:dyDescent="0.35">
      <c r="A11208">
        <v>11205</v>
      </c>
      <c r="B11208" t="str">
        <f t="shared" si="175"/>
        <v>29-58</v>
      </c>
      <c r="C11208">
        <v>-58.176720629465002</v>
      </c>
      <c r="D11208">
        <v>29.109613819300002</v>
      </c>
      <c r="E11208">
        <f>ASIN(SQRT((SIN(RADIANS(PARAMETERS!$D$8-D11208)/2)*SIN(RADIANS(PARAMETERS!$D$8-D11208)/2))+(COS(RADIANS(D11208))*COS(RADIANS(PARAMETERS!$D$8))*SIN(RADIANS(PARAMETERS!$D$9-C11208)/2)*SIN(RADIANS(PARAMETERS!$D$9-C11208)/2))))*2*3958.756</f>
        <v>958.52755165380267</v>
      </c>
      <c r="F11208">
        <v>157.0061340332</v>
      </c>
      <c r="G11208">
        <v>184.82786560059</v>
      </c>
      <c r="H11208">
        <v>219.62091064453</v>
      </c>
      <c r="I11208">
        <v>250.23056030273</v>
      </c>
      <c r="J11208">
        <v>285.10775756836</v>
      </c>
      <c r="K11208" s="6">
        <f>IFERROR(EXP(TREND(LN($F$1:$J$1),LN(F11208:J11208),LN(Calculations!$B$3))),0)</f>
        <v>2.6863323793034473E-2</v>
      </c>
    </row>
    <row r="11209" spans="1:11" x14ac:dyDescent="0.35">
      <c r="A11209">
        <v>11206</v>
      </c>
      <c r="B11209" t="str">
        <f t="shared" si="175"/>
        <v>29-58.5</v>
      </c>
      <c r="C11209">
        <v>-58.448041964365999</v>
      </c>
      <c r="D11209">
        <v>29.109613819300002</v>
      </c>
      <c r="E11209">
        <f>ASIN(SQRT((SIN(RADIANS(PARAMETERS!$D$8-D11209)/2)*SIN(RADIANS(PARAMETERS!$D$8-D11209)/2))+(COS(RADIANS(D11209))*COS(RADIANS(PARAMETERS!$D$8))*SIN(RADIANS(PARAMETERS!$D$9-C11209)/2)*SIN(RADIANS(PARAMETERS!$D$9-C11209)/2))))*2*3958.756</f>
        <v>955.84958069237882</v>
      </c>
      <c r="F11209">
        <v>158.3199005127</v>
      </c>
      <c r="G11209">
        <v>185.63780212402</v>
      </c>
      <c r="H11209">
        <v>220.7236328125</v>
      </c>
      <c r="I11209">
        <v>251.60818481445</v>
      </c>
      <c r="J11209">
        <v>286.81573486328</v>
      </c>
      <c r="K11209" s="6">
        <f>IFERROR(EXP(TREND(LN($F$1:$J$1),LN(F11209:J11209),LN(Calculations!$B$3))),0)</f>
        <v>2.7817342887362664E-2</v>
      </c>
    </row>
    <row r="11210" spans="1:11" x14ac:dyDescent="0.35">
      <c r="A11210">
        <v>11207</v>
      </c>
      <c r="B11210" t="str">
        <f t="shared" si="175"/>
        <v>29-58.5</v>
      </c>
      <c r="C11210">
        <v>-58.719363299267002</v>
      </c>
      <c r="D11210">
        <v>29.109613819300002</v>
      </c>
      <c r="E11210">
        <f>ASIN(SQRT((SIN(RADIANS(PARAMETERS!$D$8-D11210)/2)*SIN(RADIANS(PARAMETERS!$D$8-D11210)/2))+(COS(RADIANS(D11210))*COS(RADIANS(PARAMETERS!$D$8))*SIN(RADIANS(PARAMETERS!$D$9-C11210)/2)*SIN(RADIANS(PARAMETERS!$D$9-C11210)/2))))*2*3958.756</f>
        <v>953.47750084866209</v>
      </c>
      <c r="F11210">
        <v>159.55096435547</v>
      </c>
      <c r="G11210">
        <v>186.41970825195</v>
      </c>
      <c r="H11210">
        <v>221.78175354004</v>
      </c>
      <c r="I11210">
        <v>252.92538452148</v>
      </c>
      <c r="J11210">
        <v>288.4440612793</v>
      </c>
      <c r="K11210" s="6">
        <f>IFERROR(EXP(TREND(LN($F$1:$J$1),LN(F11210:J11210),LN(Calculations!$B$3))),0)</f>
        <v>2.8742957151617197E-2</v>
      </c>
    </row>
    <row r="11211" spans="1:11" x14ac:dyDescent="0.35">
      <c r="A11211">
        <v>11208</v>
      </c>
      <c r="B11211" t="str">
        <f t="shared" si="175"/>
        <v>29-59</v>
      </c>
      <c r="C11211">
        <v>-58.990684634167998</v>
      </c>
      <c r="D11211">
        <v>29.109613819300002</v>
      </c>
      <c r="E11211">
        <f>ASIN(SQRT((SIN(RADIANS(PARAMETERS!$D$8-D11211)/2)*SIN(RADIANS(PARAMETERS!$D$8-D11211)/2))+(COS(RADIANS(D11211))*COS(RADIANS(PARAMETERS!$D$8))*SIN(RADIANS(PARAMETERS!$D$9-C11211)/2)*SIN(RADIANS(PARAMETERS!$D$9-C11211)/2))))*2*3958.756</f>
        <v>951.41360790513374</v>
      </c>
      <c r="F11211">
        <v>160.81826782227</v>
      </c>
      <c r="G11211">
        <v>187.28894042969</v>
      </c>
      <c r="H11211">
        <v>222.97885131836</v>
      </c>
      <c r="I11211">
        <v>254.43153381348</v>
      </c>
      <c r="J11211">
        <v>290.32281494141</v>
      </c>
      <c r="K11211" s="6">
        <f>IFERROR(EXP(TREND(LN($F$1:$J$1),LN(F11211:J11211),LN(Calculations!$B$3))),0)</f>
        <v>2.9723120376303348E-2</v>
      </c>
    </row>
    <row r="11212" spans="1:11" x14ac:dyDescent="0.35">
      <c r="A11212">
        <v>11209</v>
      </c>
      <c r="B11212" t="str">
        <f t="shared" si="175"/>
        <v>29-59.5</v>
      </c>
      <c r="C11212">
        <v>-59.262005969069001</v>
      </c>
      <c r="D11212">
        <v>29.109613819300002</v>
      </c>
      <c r="E11212">
        <f>ASIN(SQRT((SIN(RADIANS(PARAMETERS!$D$8-D11212)/2)*SIN(RADIANS(PARAMETERS!$D$8-D11212)/2))+(COS(RADIANS(D11212))*COS(RADIANS(PARAMETERS!$D$8))*SIN(RADIANS(PARAMETERS!$D$9-C11212)/2)*SIN(RADIANS(PARAMETERS!$D$9-C11212)/2))))*2*3958.756</f>
        <v>949.65991801004725</v>
      </c>
      <c r="F11212">
        <v>162.06715393066</v>
      </c>
      <c r="G11212">
        <v>188.19641113281</v>
      </c>
      <c r="H11212">
        <v>224.23121643066</v>
      </c>
      <c r="I11212">
        <v>256.00939941406</v>
      </c>
      <c r="J11212">
        <v>292.29348754883</v>
      </c>
      <c r="K11212" s="6">
        <f>IFERROR(EXP(TREND(LN($F$1:$J$1),LN(F11212:J11212),LN(Calculations!$B$3))),0)</f>
        <v>3.0719846810648561E-2</v>
      </c>
    </row>
    <row r="11213" spans="1:11" x14ac:dyDescent="0.35">
      <c r="A11213">
        <v>11210</v>
      </c>
      <c r="B11213" t="str">
        <f t="shared" si="175"/>
        <v>29-59.5</v>
      </c>
      <c r="C11213">
        <v>-59.533327303969998</v>
      </c>
      <c r="D11213">
        <v>29.109613819300002</v>
      </c>
      <c r="E11213">
        <f>ASIN(SQRT((SIN(RADIANS(PARAMETERS!$D$8-D11213)/2)*SIN(RADIANS(PARAMETERS!$D$8-D11213)/2))+(COS(RADIANS(D11213))*COS(RADIANS(PARAMETERS!$D$8))*SIN(RADIANS(PARAMETERS!$D$9-C11213)/2)*SIN(RADIANS(PARAMETERS!$D$9-C11213)/2))))*2*3958.756</f>
        <v>948.21815806325344</v>
      </c>
      <c r="F11213">
        <v>163.22216796875</v>
      </c>
      <c r="G11213">
        <v>189.04817199707</v>
      </c>
      <c r="H11213">
        <v>225.38627624512</v>
      </c>
      <c r="I11213">
        <v>257.44943237305</v>
      </c>
      <c r="J11213">
        <v>294.07632446289</v>
      </c>
      <c r="K11213" s="6">
        <f>IFERROR(EXP(TREND(LN($F$1:$J$1),LN(F11213:J11213),LN(Calculations!$B$3))),0)</f>
        <v>3.1675646197606759E-2</v>
      </c>
    </row>
    <row r="11214" spans="1:11" x14ac:dyDescent="0.35">
      <c r="A11214">
        <v>11211</v>
      </c>
      <c r="B11214" t="str">
        <f t="shared" si="175"/>
        <v>29-60</v>
      </c>
      <c r="C11214">
        <v>-59.804648638871001</v>
      </c>
      <c r="D11214">
        <v>29.109613819300002</v>
      </c>
      <c r="E11214">
        <f>ASIN(SQRT((SIN(RADIANS(PARAMETERS!$D$8-D11214)/2)*SIN(RADIANS(PARAMETERS!$D$8-D11214)/2))+(COS(RADIANS(D11214))*COS(RADIANS(PARAMETERS!$D$8))*SIN(RADIANS(PARAMETERS!$D$9-C11214)/2)*SIN(RADIANS(PARAMETERS!$D$9-C11214)/2))))*2*3958.756</f>
        <v>947.08975736928812</v>
      </c>
      <c r="F11214">
        <v>164.38027954102</v>
      </c>
      <c r="G11214">
        <v>189.94039916992</v>
      </c>
      <c r="H11214">
        <v>226.60882568359</v>
      </c>
      <c r="I11214">
        <v>258.98321533203</v>
      </c>
      <c r="J11214">
        <v>295.98516845703</v>
      </c>
      <c r="K11214" s="6">
        <f>IFERROR(EXP(TREND(LN($F$1:$J$1),LN(F11214:J11214),LN(Calculations!$B$3))),0)</f>
        <v>3.2655463266228646E-2</v>
      </c>
    </row>
    <row r="11215" spans="1:11" x14ac:dyDescent="0.35">
      <c r="A11215">
        <v>11212</v>
      </c>
      <c r="B11215" t="str">
        <f t="shared" si="175"/>
        <v>29-60</v>
      </c>
      <c r="C11215">
        <v>-60.075969973771997</v>
      </c>
      <c r="D11215">
        <v>29.109613819300002</v>
      </c>
      <c r="E11215">
        <f>ASIN(SQRT((SIN(RADIANS(PARAMETERS!$D$8-D11215)/2)*SIN(RADIANS(PARAMETERS!$D$8-D11215)/2))+(COS(RADIANS(D11215))*COS(RADIANS(PARAMETERS!$D$8))*SIN(RADIANS(PARAMETERS!$D$9-C11215)/2)*SIN(RADIANS(PARAMETERS!$D$9-C11215)/2))))*2*3958.756</f>
        <v>946.2758406504239</v>
      </c>
      <c r="F11215">
        <v>165.48262023926</v>
      </c>
      <c r="G11215">
        <v>190.82316589355</v>
      </c>
      <c r="H11215">
        <v>227.8158416748</v>
      </c>
      <c r="I11215">
        <v>260.49560546875</v>
      </c>
      <c r="J11215">
        <v>297.86557006836</v>
      </c>
      <c r="K11215" s="6">
        <f>IFERROR(EXP(TREND(LN($F$1:$J$1),LN(F11215:J11215),LN(Calculations!$B$3))),0)</f>
        <v>3.3614315644254607E-2</v>
      </c>
    </row>
    <row r="11216" spans="1:11" x14ac:dyDescent="0.35">
      <c r="A11216">
        <v>11213</v>
      </c>
      <c r="B11216" t="str">
        <f t="shared" si="175"/>
        <v>29-60.5</v>
      </c>
      <c r="C11216">
        <v>-60.347291308673</v>
      </c>
      <c r="D11216">
        <v>29.109613819300002</v>
      </c>
      <c r="E11216">
        <f>ASIN(SQRT((SIN(RADIANS(PARAMETERS!$D$8-D11216)/2)*SIN(RADIANS(PARAMETERS!$D$8-D11216)/2))+(COS(RADIANS(D11216))*COS(RADIANS(PARAMETERS!$D$8))*SIN(RADIANS(PARAMETERS!$D$9-C11216)/2)*SIN(RADIANS(PARAMETERS!$D$9-C11216)/2))))*2*3958.756</f>
        <v>945.77722249853844</v>
      </c>
      <c r="F11216">
        <v>166.47610473633</v>
      </c>
      <c r="G11216">
        <v>191.63168334961</v>
      </c>
      <c r="H11216">
        <v>228.89880371094</v>
      </c>
      <c r="I11216">
        <v>261.83557128906</v>
      </c>
      <c r="J11216">
        <v>299.51382446289</v>
      </c>
      <c r="K11216" s="6">
        <f>IFERROR(EXP(TREND(LN($F$1:$J$1),LN(F11216:J11216),LN(Calculations!$B$3))),0)</f>
        <v>3.4510940364750192E-2</v>
      </c>
    </row>
    <row r="11217" spans="1:11" x14ac:dyDescent="0.35">
      <c r="A11217">
        <v>11214</v>
      </c>
      <c r="B11217" t="str">
        <f t="shared" si="175"/>
        <v>29-60.5</v>
      </c>
      <c r="C11217">
        <v>-60.618612643573996</v>
      </c>
      <c r="D11217">
        <v>29.109613819300002</v>
      </c>
      <c r="E11217">
        <f>ASIN(SQRT((SIN(RADIANS(PARAMETERS!$D$8-D11217)/2)*SIN(RADIANS(PARAMETERS!$D$8-D11217)/2))+(COS(RADIANS(D11217))*COS(RADIANS(PARAMETERS!$D$8))*SIN(RADIANS(PARAMETERS!$D$9-C11217)/2)*SIN(RADIANS(PARAMETERS!$D$9-C11217)/2))))*2*3958.756</f>
        <v>945.5944033292127</v>
      </c>
      <c r="F11217">
        <v>167.45394897461</v>
      </c>
      <c r="G11217">
        <v>192.45635986328</v>
      </c>
      <c r="H11217">
        <v>230.00796508789</v>
      </c>
      <c r="I11217">
        <v>263.21145629883</v>
      </c>
      <c r="J11217">
        <v>301.20993041992</v>
      </c>
      <c r="K11217" s="6">
        <f>IFERROR(EXP(TREND(LN($F$1:$J$1),LN(F11217:J11217),LN(Calculations!$B$3))),0)</f>
        <v>3.5412041388636024E-2</v>
      </c>
    </row>
    <row r="11218" spans="1:11" x14ac:dyDescent="0.35">
      <c r="A11218">
        <v>11215</v>
      </c>
      <c r="B11218" t="str">
        <f t="shared" si="175"/>
        <v>29-61</v>
      </c>
      <c r="C11218">
        <v>-60.889933978475</v>
      </c>
      <c r="D11218">
        <v>29.109613819300002</v>
      </c>
      <c r="E11218">
        <f>ASIN(SQRT((SIN(RADIANS(PARAMETERS!$D$8-D11218)/2)*SIN(RADIANS(PARAMETERS!$D$8-D11218)/2))+(COS(RADIANS(D11218))*COS(RADIANS(PARAMETERS!$D$8))*SIN(RADIANS(PARAMETERS!$D$9-C11218)/2)*SIN(RADIANS(PARAMETERS!$D$9-C11218)/2))))*2*3958.756</f>
        <v>945.72756688475931</v>
      </c>
      <c r="F11218">
        <v>168.36470031738</v>
      </c>
      <c r="G11218">
        <v>193.26113891602</v>
      </c>
      <c r="H11218">
        <v>231.08349609375</v>
      </c>
      <c r="I11218">
        <v>264.54043579102</v>
      </c>
      <c r="J11218">
        <v>302.84283447266</v>
      </c>
      <c r="K11218" s="6">
        <f>IFERROR(EXP(TREND(LN($F$1:$J$1),LN(F11218:J11218),LN(Calculations!$B$3))),0)</f>
        <v>3.6275984907665475E-2</v>
      </c>
    </row>
    <row r="11219" spans="1:11" x14ac:dyDescent="0.35">
      <c r="A11219">
        <v>11216</v>
      </c>
      <c r="B11219" t="str">
        <f t="shared" si="175"/>
        <v>29-61</v>
      </c>
      <c r="C11219">
        <v>-61.161255313376003</v>
      </c>
      <c r="D11219">
        <v>29.109613819300002</v>
      </c>
      <c r="E11219">
        <f>ASIN(SQRT((SIN(RADIANS(PARAMETERS!$D$8-D11219)/2)*SIN(RADIANS(PARAMETERS!$D$8-D11219)/2))+(COS(RADIANS(D11219))*COS(RADIANS(PARAMETERS!$D$8))*SIN(RADIANS(PARAMETERS!$D$9-C11219)/2)*SIN(RADIANS(PARAMETERS!$D$9-C11219)/2))))*2*3958.756</f>
        <v>946.17657931518329</v>
      </c>
      <c r="F11219">
        <v>169.17886352539</v>
      </c>
      <c r="G11219">
        <v>194.01818847656</v>
      </c>
      <c r="H11219">
        <v>232.07722473145</v>
      </c>
      <c r="I11219">
        <v>265.75442504883</v>
      </c>
      <c r="J11219">
        <v>304.31988525391</v>
      </c>
      <c r="K11219" s="6">
        <f>IFERROR(EXP(TREND(LN($F$1:$J$1),LN(F11219:J11219),LN(Calculations!$B$3))),0)</f>
        <v>3.7078574171037902E-2</v>
      </c>
    </row>
    <row r="11220" spans="1:11" x14ac:dyDescent="0.35">
      <c r="A11220">
        <v>11217</v>
      </c>
      <c r="B11220" t="str">
        <f t="shared" si="175"/>
        <v>29-61.5</v>
      </c>
      <c r="C11220">
        <v>-61.432576648276999</v>
      </c>
      <c r="D11220">
        <v>29.109613819300002</v>
      </c>
      <c r="E11220">
        <f>ASIN(SQRT((SIN(RADIANS(PARAMETERS!$D$8-D11220)/2)*SIN(RADIANS(PARAMETERS!$D$8-D11220)/2))+(COS(RADIANS(D11220))*COS(RADIANS(PARAMETERS!$D$8))*SIN(RADIANS(PARAMETERS!$D$9-C11220)/2)*SIN(RADIANS(PARAMETERS!$D$9-C11220)/2))))*2*3958.756</f>
        <v>946.94098984778725</v>
      </c>
      <c r="F11220">
        <v>169.9637298584</v>
      </c>
      <c r="G11220">
        <v>194.79864501953</v>
      </c>
      <c r="H11220">
        <v>233.10638427734</v>
      </c>
      <c r="I11220">
        <v>267.01556396484</v>
      </c>
      <c r="J11220">
        <v>305.85836791992</v>
      </c>
      <c r="K11220" s="6">
        <f>IFERROR(EXP(TREND(LN($F$1:$J$1),LN(F11220:J11220),LN(Calculations!$B$3))),0)</f>
        <v>3.7868528684568338E-2</v>
      </c>
    </row>
    <row r="11221" spans="1:11" x14ac:dyDescent="0.35">
      <c r="A11221">
        <v>11218</v>
      </c>
      <c r="B11221" t="str">
        <f t="shared" si="175"/>
        <v>29-61.5</v>
      </c>
      <c r="C11221">
        <v>-61.703897983178003</v>
      </c>
      <c r="D11221">
        <v>29.109613819300002</v>
      </c>
      <c r="E11221">
        <f>ASIN(SQRT((SIN(RADIANS(PARAMETERS!$D$8-D11221)/2)*SIN(RADIANS(PARAMETERS!$D$8-D11221)/2))+(COS(RADIANS(D11221))*COS(RADIANS(PARAMETERS!$D$8))*SIN(RADIANS(PARAMETERS!$D$9-C11221)/2)*SIN(RADIANS(PARAMETERS!$D$9-C11221)/2))))*2*3958.756</f>
        <v>948.0200330376158</v>
      </c>
      <c r="F11221">
        <v>170.66877746582</v>
      </c>
      <c r="G11221">
        <v>195.56405639648</v>
      </c>
      <c r="H11221">
        <v>234.10958862305</v>
      </c>
      <c r="I11221">
        <v>268.24020385742</v>
      </c>
      <c r="J11221">
        <v>307.34756469727</v>
      </c>
      <c r="K11221" s="6">
        <f>IFERROR(EXP(TREND(LN($F$1:$J$1),LN(F11221:J11221),LN(Calculations!$B$3))),0)</f>
        <v>3.860140885153026E-2</v>
      </c>
    </row>
    <row r="11222" spans="1:11" x14ac:dyDescent="0.35">
      <c r="A11222">
        <v>11219</v>
      </c>
      <c r="B11222" t="str">
        <f t="shared" si="175"/>
        <v>29-62</v>
      </c>
      <c r="C11222">
        <v>-61.975219318078999</v>
      </c>
      <c r="D11222">
        <v>29.109613819300002</v>
      </c>
      <c r="E11222">
        <f>ASIN(SQRT((SIN(RADIANS(PARAMETERS!$D$8-D11222)/2)*SIN(RADIANS(PARAMETERS!$D$8-D11222)/2))+(COS(RADIANS(D11222))*COS(RADIANS(PARAMETERS!$D$8))*SIN(RADIANS(PARAMETERS!$D$9-C11222)/2)*SIN(RADIANS(PARAMETERS!$D$9-C11222)/2))))*2*3958.756</f>
        <v>949.41263257257776</v>
      </c>
      <c r="F11222">
        <v>171.28535461426</v>
      </c>
      <c r="G11222">
        <v>196.30313110352</v>
      </c>
      <c r="H11222">
        <v>235.06967163086</v>
      </c>
      <c r="I11222">
        <v>269.40557861328</v>
      </c>
      <c r="J11222">
        <v>308.75775146484</v>
      </c>
      <c r="K11222" s="6">
        <f>IFERROR(EXP(TREND(LN($F$1:$J$1),LN(F11222:J11222),LN(Calculations!$B$3))),0)</f>
        <v>3.9266217849974319E-2</v>
      </c>
    </row>
    <row r="11223" spans="1:11" x14ac:dyDescent="0.35">
      <c r="A11223">
        <v>11220</v>
      </c>
      <c r="B11223" t="str">
        <f t="shared" si="175"/>
        <v>29-62</v>
      </c>
      <c r="C11223">
        <v>-62.246540652980002</v>
      </c>
      <c r="D11223">
        <v>29.109613819300002</v>
      </c>
      <c r="E11223">
        <f>ASIN(SQRT((SIN(RADIANS(PARAMETERS!$D$8-D11223)/2)*SIN(RADIANS(PARAMETERS!$D$8-D11223)/2))+(COS(RADIANS(D11223))*COS(RADIANS(PARAMETERS!$D$8))*SIN(RADIANS(PARAMETERS!$D$9-C11223)/2)*SIN(RADIANS(PARAMETERS!$D$9-C11223)/2))))*2*3958.756</f>
        <v>951.11740658927624</v>
      </c>
      <c r="F11223">
        <v>171.91819763184</v>
      </c>
      <c r="G11223">
        <v>197.08964538574</v>
      </c>
      <c r="H11223">
        <v>236.10870361328</v>
      </c>
      <c r="I11223">
        <v>270.68087768555</v>
      </c>
      <c r="J11223">
        <v>310.31637573242</v>
      </c>
      <c r="K11223" s="6">
        <f>IFERROR(EXP(TREND(LN($F$1:$J$1),LN(F11223:J11223),LN(Calculations!$B$3))),0)</f>
        <v>3.994601400434275E-2</v>
      </c>
    </row>
    <row r="11224" spans="1:11" x14ac:dyDescent="0.35">
      <c r="A11224">
        <v>11221</v>
      </c>
      <c r="B11224" t="str">
        <f t="shared" si="175"/>
        <v>29-62.5</v>
      </c>
      <c r="C11224">
        <v>-62.517861987880998</v>
      </c>
      <c r="D11224">
        <v>29.109613819300002</v>
      </c>
      <c r="E11224">
        <f>ASIN(SQRT((SIN(RADIANS(PARAMETERS!$D$8-D11224)/2)*SIN(RADIANS(PARAMETERS!$D$8-D11224)/2))+(COS(RADIANS(D11224))*COS(RADIANS(PARAMETERS!$D$8))*SIN(RADIANS(PARAMETERS!$D$9-C11224)/2)*SIN(RADIANS(PARAMETERS!$D$9-C11224)/2))))*2*3958.756</f>
        <v>953.13267443867812</v>
      </c>
      <c r="F11224">
        <v>172.53480529785</v>
      </c>
      <c r="G11224">
        <v>197.85134887695</v>
      </c>
      <c r="H11224">
        <v>237.10844421387</v>
      </c>
      <c r="I11224">
        <v>271.9030456543</v>
      </c>
      <c r="J11224">
        <v>311.80508422852</v>
      </c>
      <c r="K11224" s="6">
        <f>IFERROR(EXP(TREND(LN($F$1:$J$1),LN(F11224:J11224),LN(Calculations!$B$3))),0)</f>
        <v>4.06190503373614E-2</v>
      </c>
    </row>
    <row r="11225" spans="1:11" x14ac:dyDescent="0.35">
      <c r="A11225">
        <v>11222</v>
      </c>
      <c r="B11225" t="str">
        <f t="shared" si="175"/>
        <v>29-63</v>
      </c>
      <c r="C11225">
        <v>-62.789183322782002</v>
      </c>
      <c r="D11225">
        <v>29.109613819300002</v>
      </c>
      <c r="E11225">
        <f>ASIN(SQRT((SIN(RADIANS(PARAMETERS!$D$8-D11225)/2)*SIN(RADIANS(PARAMETERS!$D$8-D11225)/2))+(COS(RADIANS(D11225))*COS(RADIANS(PARAMETERS!$D$8))*SIN(RADIANS(PARAMETERS!$D$9-C11225)/2)*SIN(RADIANS(PARAMETERS!$D$9-C11225)/2))))*2*3958.756</f>
        <v>955.45646482509881</v>
      </c>
      <c r="F11225">
        <v>173.13327026367</v>
      </c>
      <c r="G11225">
        <v>198.58450317383</v>
      </c>
      <c r="H11225">
        <v>238.06182861328</v>
      </c>
      <c r="I11225">
        <v>273.06164550781</v>
      </c>
      <c r="J11225">
        <v>313.20901489258</v>
      </c>
      <c r="K11225" s="6">
        <f>IFERROR(EXP(TREND(LN($F$1:$J$1),LN(F11225:J11225),LN(Calculations!$B$3))),0)</f>
        <v>4.1284928147949658E-2</v>
      </c>
    </row>
    <row r="11226" spans="1:11" x14ac:dyDescent="0.35">
      <c r="A11226">
        <v>11223</v>
      </c>
      <c r="B11226" t="str">
        <f t="shared" si="175"/>
        <v>29-63</v>
      </c>
      <c r="C11226">
        <v>-63.060504657682998</v>
      </c>
      <c r="D11226">
        <v>29.109613819300002</v>
      </c>
      <c r="E11226">
        <f>ASIN(SQRT((SIN(RADIANS(PARAMETERS!$D$8-D11226)/2)*SIN(RADIANS(PARAMETERS!$D$8-D11226)/2))+(COS(RADIANS(D11226))*COS(RADIANS(PARAMETERS!$D$8))*SIN(RADIANS(PARAMETERS!$D$9-C11226)/2)*SIN(RADIANS(PARAMETERS!$D$9-C11226)/2))))*2*3958.756</f>
        <v>958.08652522787077</v>
      </c>
      <c r="F11226">
        <v>173.79176330566</v>
      </c>
      <c r="G11226">
        <v>199.40864562988</v>
      </c>
      <c r="H11226">
        <v>239.15965270996</v>
      </c>
      <c r="I11226">
        <v>274.41680908203</v>
      </c>
      <c r="J11226">
        <v>314.87408447266</v>
      </c>
      <c r="K11226" s="6">
        <f>IFERROR(EXP(TREND(LN($F$1:$J$1),LN(F11226:J11226),LN(Calculations!$B$3))),0)</f>
        <v>4.2004891797255368E-2</v>
      </c>
    </row>
    <row r="11227" spans="1:11" x14ac:dyDescent="0.35">
      <c r="A11227">
        <v>11224</v>
      </c>
      <c r="B11227" t="str">
        <f t="shared" si="175"/>
        <v>29-63.5</v>
      </c>
      <c r="C11227">
        <v>-63.331825992584001</v>
      </c>
      <c r="D11227">
        <v>29.109613819300002</v>
      </c>
      <c r="E11227">
        <f>ASIN(SQRT((SIN(RADIANS(PARAMETERS!$D$8-D11227)/2)*SIN(RADIANS(PARAMETERS!$D$8-D11227)/2))+(COS(RADIANS(D11227))*COS(RADIANS(PARAMETERS!$D$8))*SIN(RADIANS(PARAMETERS!$D$9-C11227)/2)*SIN(RADIANS(PARAMETERS!$D$9-C11227)/2))))*2*3958.756</f>
        <v>961.02033250272302</v>
      </c>
      <c r="F11227">
        <v>174.44769287109</v>
      </c>
      <c r="G11227">
        <v>200.22346496582</v>
      </c>
      <c r="H11227">
        <v>240.23614501953</v>
      </c>
      <c r="I11227">
        <v>275.73870849609</v>
      </c>
      <c r="J11227">
        <v>316.49096679688</v>
      </c>
      <c r="K11227" s="6">
        <f>IFERROR(EXP(TREND(LN($F$1:$J$1),LN(F11227:J11227),LN(Calculations!$B$3))),0)</f>
        <v>4.2735718325177266E-2</v>
      </c>
    </row>
    <row r="11228" spans="1:11" x14ac:dyDescent="0.35">
      <c r="A11228">
        <v>11225</v>
      </c>
      <c r="B11228" t="str">
        <f t="shared" si="175"/>
        <v>29-63.5</v>
      </c>
      <c r="C11228">
        <v>-63.603147327484997</v>
      </c>
      <c r="D11228">
        <v>29.109613819300002</v>
      </c>
      <c r="E11228">
        <f>ASIN(SQRT((SIN(RADIANS(PARAMETERS!$D$8-D11228)/2)*SIN(RADIANS(PARAMETERS!$D$8-D11228)/2))+(COS(RADIANS(D11228))*COS(RADIANS(PARAMETERS!$D$8))*SIN(RADIANS(PARAMETERS!$D$9-C11228)/2)*SIN(RADIANS(PARAMETERS!$D$9-C11228)/2))))*2*3958.756</f>
        <v>964.25510454957225</v>
      </c>
      <c r="F11228">
        <v>175.09292602539</v>
      </c>
      <c r="G11228">
        <v>201.01698303223</v>
      </c>
      <c r="H11228">
        <v>241.27270507813</v>
      </c>
      <c r="I11228">
        <v>277.00219726563</v>
      </c>
      <c r="J11228">
        <v>318.02621459961</v>
      </c>
      <c r="K11228" s="6">
        <f>IFERROR(EXP(TREND(LN($F$1:$J$1),LN(F11228:J11228),LN(Calculations!$B$3))),0)</f>
        <v>4.3471282070619267E-2</v>
      </c>
    </row>
    <row r="11229" spans="1:11" x14ac:dyDescent="0.35">
      <c r="A11229">
        <v>11226</v>
      </c>
      <c r="B11229" t="str">
        <f t="shared" si="175"/>
        <v>29-64</v>
      </c>
      <c r="C11229">
        <v>-63.874468662386001</v>
      </c>
      <c r="D11229">
        <v>29.109613819300002</v>
      </c>
      <c r="E11229">
        <f>ASIN(SQRT((SIN(RADIANS(PARAMETERS!$D$8-D11229)/2)*SIN(RADIANS(PARAMETERS!$D$8-D11229)/2))+(COS(RADIANS(D11229))*COS(RADIANS(PARAMETERS!$D$8))*SIN(RADIANS(PARAMETERS!$D$9-C11229)/2)*SIN(RADIANS(PARAMETERS!$D$9-C11229)/2))))*2*3958.756</f>
        <v>967.78781292517704</v>
      </c>
      <c r="F11229">
        <v>175.78775024414</v>
      </c>
      <c r="G11229">
        <v>201.88394165039</v>
      </c>
      <c r="H11229">
        <v>242.42343139648</v>
      </c>
      <c r="I11229">
        <v>278.41925048828</v>
      </c>
      <c r="J11229">
        <v>319.76351928711</v>
      </c>
      <c r="K11229" s="6">
        <f>IFERROR(EXP(TREND(LN($F$1:$J$1),LN(F11229:J11229),LN(Calculations!$B$3))),0)</f>
        <v>4.4256278426361317E-2</v>
      </c>
    </row>
    <row r="11230" spans="1:11" x14ac:dyDescent="0.35">
      <c r="A11230">
        <v>11227</v>
      </c>
      <c r="B11230" t="str">
        <f t="shared" si="175"/>
        <v>29-64</v>
      </c>
      <c r="C11230">
        <v>-64.145789997286997</v>
      </c>
      <c r="D11230">
        <v>29.109613819300002</v>
      </c>
      <c r="E11230">
        <f>ASIN(SQRT((SIN(RADIANS(PARAMETERS!$D$8-D11230)/2)*SIN(RADIANS(PARAMETERS!$D$8-D11230)/2))+(COS(RADIANS(D11230))*COS(RADIANS(PARAMETERS!$D$8))*SIN(RADIANS(PARAMETERS!$D$9-C11230)/2)*SIN(RADIANS(PARAMETERS!$D$9-C11230)/2))))*2*3958.756</f>
        <v>971.6151962730687</v>
      </c>
      <c r="F11230">
        <v>176.47401428223</v>
      </c>
      <c r="G11230">
        <v>202.73051452637</v>
      </c>
      <c r="H11230">
        <v>243.53289794922</v>
      </c>
      <c r="I11230">
        <v>279.77420043945</v>
      </c>
      <c r="J11230">
        <v>321.41244506836</v>
      </c>
      <c r="K11230" s="6">
        <f>IFERROR(EXP(TREND(LN($F$1:$J$1),LN(F11230:J11230),LN(Calculations!$B$3))),0)</f>
        <v>4.5051791506043458E-2</v>
      </c>
    </row>
    <row r="11231" spans="1:11" x14ac:dyDescent="0.35">
      <c r="A11231">
        <v>11228</v>
      </c>
      <c r="B11231" t="str">
        <f t="shared" si="175"/>
        <v>29-64.5</v>
      </c>
      <c r="C11231">
        <v>-64.417111332188</v>
      </c>
      <c r="D11231">
        <v>29.109613819300002</v>
      </c>
      <c r="E11231">
        <f>ASIN(SQRT((SIN(RADIANS(PARAMETERS!$D$8-D11231)/2)*SIN(RADIANS(PARAMETERS!$D$8-D11231)/2))+(COS(RADIANS(D11231))*COS(RADIANS(PARAMETERS!$D$8))*SIN(RADIANS(PARAMETERS!$D$9-C11231)/2)*SIN(RADIANS(PARAMETERS!$D$9-C11231)/2))))*2*3958.756</f>
        <v>975.73377443934419</v>
      </c>
      <c r="F11231">
        <v>177.14520263672</v>
      </c>
      <c r="G11231">
        <v>203.54734802246</v>
      </c>
      <c r="H11231">
        <v>244.58673095703</v>
      </c>
      <c r="I11231">
        <v>281.04791259766</v>
      </c>
      <c r="J11231">
        <v>322.94808959961</v>
      </c>
      <c r="K11231" s="6">
        <f>IFERROR(EXP(TREND(LN($F$1:$J$1),LN(F11231:J11231),LN(Calculations!$B$3))),0)</f>
        <v>4.585293016842127E-2</v>
      </c>
    </row>
    <row r="11232" spans="1:11" x14ac:dyDescent="0.35">
      <c r="A11232">
        <v>11229</v>
      </c>
      <c r="B11232" t="str">
        <f t="shared" si="175"/>
        <v>29-64.5</v>
      </c>
      <c r="C11232">
        <v>-64.688432667089003</v>
      </c>
      <c r="D11232">
        <v>29.109613819300002</v>
      </c>
      <c r="E11232">
        <f>ASIN(SQRT((SIN(RADIANS(PARAMETERS!$D$8-D11232)/2)*SIN(RADIANS(PARAMETERS!$D$8-D11232)/2))+(COS(RADIANS(D11232))*COS(RADIANS(PARAMETERS!$D$8))*SIN(RADIANS(PARAMETERS!$D$9-C11232)/2)*SIN(RADIANS(PARAMETERS!$D$9-C11232)/2))))*2*3958.756</f>
        <v>980.13986314121064</v>
      </c>
      <c r="F11232">
        <v>177.83815002441</v>
      </c>
      <c r="G11232">
        <v>204.39266967773</v>
      </c>
      <c r="H11232">
        <v>245.68028259277</v>
      </c>
      <c r="I11232">
        <v>282.37188720703</v>
      </c>
      <c r="J11232">
        <v>324.54675292969</v>
      </c>
      <c r="K11232" s="6">
        <f>IFERROR(EXP(TREND(LN($F$1:$J$1),LN(F11232:J11232),LN(Calculations!$B$3))),0)</f>
        <v>4.6686677525510568E-2</v>
      </c>
    </row>
    <row r="11233" spans="1:11" x14ac:dyDescent="0.35">
      <c r="A11233">
        <v>11230</v>
      </c>
      <c r="B11233" t="str">
        <f t="shared" si="175"/>
        <v>29-65</v>
      </c>
      <c r="C11233">
        <v>-64.959754001990007</v>
      </c>
      <c r="D11233">
        <v>29.109613819300002</v>
      </c>
      <c r="E11233">
        <f>ASIN(SQRT((SIN(RADIANS(PARAMETERS!$D$8-D11233)/2)*SIN(RADIANS(PARAMETERS!$D$8-D11233)/2))+(COS(RADIANS(D11233))*COS(RADIANS(PARAMETERS!$D$8))*SIN(RADIANS(PARAMETERS!$D$9-C11233)/2)*SIN(RADIANS(PARAMETERS!$D$9-C11233)/2))))*2*3958.756</f>
        <v>984.82958905559065</v>
      </c>
      <c r="F11233">
        <v>178.50091552734</v>
      </c>
      <c r="G11233">
        <v>205.19157409668</v>
      </c>
      <c r="H11233">
        <v>246.69944763184</v>
      </c>
      <c r="I11233">
        <v>283.59429931641</v>
      </c>
      <c r="J11233">
        <v>326.01025390625</v>
      </c>
      <c r="K11233" s="6">
        <f>IFERROR(EXP(TREND(LN($F$1:$J$1),LN(F11233:J11233),LN(Calculations!$B$3))),0)</f>
        <v>4.7506455670554955E-2</v>
      </c>
    </row>
    <row r="11234" spans="1:11" x14ac:dyDescent="0.35">
      <c r="A11234">
        <v>11231</v>
      </c>
      <c r="B11234" t="str">
        <f t="shared" si="175"/>
        <v>29-65</v>
      </c>
      <c r="C11234">
        <v>-65.231075336890996</v>
      </c>
      <c r="D11234">
        <v>29.109613819300002</v>
      </c>
      <c r="E11234">
        <f>ASIN(SQRT((SIN(RADIANS(PARAMETERS!$D$8-D11234)/2)*SIN(RADIANS(PARAMETERS!$D$8-D11234)/2))+(COS(RADIANS(D11234))*COS(RADIANS(PARAMETERS!$D$8))*SIN(RADIANS(PARAMETERS!$D$9-C11234)/2)*SIN(RADIANS(PARAMETERS!$D$9-C11234)/2))))*2*3958.756</f>
        <v>989.79890519740889</v>
      </c>
      <c r="F11234">
        <v>179.13761901855</v>
      </c>
      <c r="G11234">
        <v>205.95330810547</v>
      </c>
      <c r="H11234">
        <v>247.6625213623</v>
      </c>
      <c r="I11234">
        <v>284.74240112305</v>
      </c>
      <c r="J11234">
        <v>327.37704467773</v>
      </c>
      <c r="K11234" s="6">
        <f>IFERROR(EXP(TREND(LN($F$1:$J$1),LN(F11234:J11234),LN(Calculations!$B$3))),0)</f>
        <v>4.8311232679572755E-2</v>
      </c>
    </row>
    <row r="11235" spans="1:11" x14ac:dyDescent="0.35">
      <c r="A11235">
        <v>11232</v>
      </c>
      <c r="B11235" t="str">
        <f t="shared" si="175"/>
        <v>29-65.5</v>
      </c>
      <c r="C11235">
        <v>-65.502396671791999</v>
      </c>
      <c r="D11235">
        <v>29.109613819300002</v>
      </c>
      <c r="E11235">
        <f>ASIN(SQRT((SIN(RADIANS(PARAMETERS!$D$8-D11235)/2)*SIN(RADIANS(PARAMETERS!$D$8-D11235)/2))+(COS(RADIANS(D11235))*COS(RADIANS(PARAMETERS!$D$8))*SIN(RADIANS(PARAMETERS!$D$9-C11235)/2)*SIN(RADIANS(PARAMETERS!$D$9-C11235)/2))))*2*3958.756</f>
        <v>995.04360646129362</v>
      </c>
      <c r="F11235">
        <v>179.77722167969</v>
      </c>
      <c r="G11235">
        <v>206.7220916748</v>
      </c>
      <c r="H11235">
        <v>248.64001464844</v>
      </c>
      <c r="I11235">
        <v>285.91223144531</v>
      </c>
      <c r="J11235">
        <v>328.77478027344</v>
      </c>
      <c r="K11235" s="6">
        <f>IFERROR(EXP(TREND(LN($F$1:$J$1),LN(F11235:J11235),LN(Calculations!$B$3))),0)</f>
        <v>4.9123438320620848E-2</v>
      </c>
    </row>
    <row r="11236" spans="1:11" x14ac:dyDescent="0.35">
      <c r="A11236">
        <v>11233</v>
      </c>
      <c r="B11236" t="str">
        <f t="shared" si="175"/>
        <v>29-66</v>
      </c>
      <c r="C11236">
        <v>-65.773718006693002</v>
      </c>
      <c r="D11236">
        <v>29.109613819300002</v>
      </c>
      <c r="E11236">
        <f>ASIN(SQRT((SIN(RADIANS(PARAMETERS!$D$8-D11236)/2)*SIN(RADIANS(PARAMETERS!$D$8-D11236)/2))+(COS(RADIANS(D11236))*COS(RADIANS(PARAMETERS!$D$8))*SIN(RADIANS(PARAMETERS!$D$9-C11236)/2)*SIN(RADIANS(PARAMETERS!$D$9-C11236)/2))))*2*3958.756</f>
        <v>1000.5593452060607</v>
      </c>
      <c r="F11236">
        <v>180.35388183594</v>
      </c>
      <c r="G11236">
        <v>207.39833068848</v>
      </c>
      <c r="H11236">
        <v>249.47418212891</v>
      </c>
      <c r="I11236">
        <v>286.88943481445</v>
      </c>
      <c r="J11236">
        <v>329.91906738281</v>
      </c>
      <c r="K11236" s="6">
        <f>IFERROR(EXP(TREND(LN($F$1:$J$1),LN(F11236:J11236),LN(Calculations!$B$3))),0)</f>
        <v>4.9889924643339453E-2</v>
      </c>
    </row>
    <row r="11237" spans="1:11" x14ac:dyDescent="0.35">
      <c r="A11237">
        <v>11234</v>
      </c>
      <c r="B11237" t="str">
        <f t="shared" si="175"/>
        <v>29-66</v>
      </c>
      <c r="C11237">
        <v>-66.045039341594006</v>
      </c>
      <c r="D11237">
        <v>29.109613819300002</v>
      </c>
      <c r="E11237">
        <f>ASIN(SQRT((SIN(RADIANS(PARAMETERS!$D$8-D11237)/2)*SIN(RADIANS(PARAMETERS!$D$8-D11237)/2))+(COS(RADIANS(D11237))*COS(RADIANS(PARAMETERS!$D$8))*SIN(RADIANS(PARAMETERS!$D$9-C11237)/2)*SIN(RADIANS(PARAMETERS!$D$9-C11237)/2))))*2*3958.756</f>
        <v>1006.3416467683409</v>
      </c>
      <c r="F11237">
        <v>180.89390563965</v>
      </c>
      <c r="G11237">
        <v>208.02415466309</v>
      </c>
      <c r="H11237">
        <v>250.23448181152</v>
      </c>
      <c r="I11237">
        <v>287.77017211914</v>
      </c>
      <c r="J11237">
        <v>330.93920898438</v>
      </c>
      <c r="K11237" s="6">
        <f>IFERROR(EXP(TREND(LN($F$1:$J$1),LN(F11237:J11237),LN(Calculations!$B$3))),0)</f>
        <v>5.0627837820097457E-2</v>
      </c>
    </row>
    <row r="11238" spans="1:11" x14ac:dyDescent="0.35">
      <c r="A11238">
        <v>11235</v>
      </c>
      <c r="B11238" t="str">
        <f t="shared" si="175"/>
        <v>29-66.5</v>
      </c>
      <c r="C11238">
        <v>-66.316360676494995</v>
      </c>
      <c r="D11238">
        <v>29.109613819300002</v>
      </c>
      <c r="E11238">
        <f>ASIN(SQRT((SIN(RADIANS(PARAMETERS!$D$8-D11238)/2)*SIN(RADIANS(PARAMETERS!$D$8-D11238)/2))+(COS(RADIANS(D11238))*COS(RADIANS(PARAMETERS!$D$8))*SIN(RADIANS(PARAMETERS!$D$9-C11238)/2)*SIN(RADIANS(PARAMETERS!$D$9-C11238)/2))))*2*3958.756</f>
        <v>1012.3859247998018</v>
      </c>
      <c r="F11238">
        <v>181.43865966797</v>
      </c>
      <c r="G11238">
        <v>208.66360473633</v>
      </c>
      <c r="H11238">
        <v>251.02420043945</v>
      </c>
      <c r="I11238">
        <v>288.69604492188</v>
      </c>
      <c r="J11238">
        <v>332.02420043945</v>
      </c>
      <c r="K11238" s="6">
        <f>IFERROR(EXP(TREND(LN($F$1:$J$1),LN(F11238:J11238),LN(Calculations!$B$3))),0)</f>
        <v>5.1367274442717784E-2</v>
      </c>
    </row>
    <row r="11239" spans="1:11" x14ac:dyDescent="0.35">
      <c r="A11239">
        <v>11236</v>
      </c>
      <c r="B11239" t="str">
        <f t="shared" si="175"/>
        <v>29-66.5</v>
      </c>
      <c r="C11239">
        <v>-66.587682011395998</v>
      </c>
      <c r="D11239">
        <v>29.109613819300002</v>
      </c>
      <c r="E11239">
        <f>ASIN(SQRT((SIN(RADIANS(PARAMETERS!$D$8-D11239)/2)*SIN(RADIANS(PARAMETERS!$D$8-D11239)/2))+(COS(RADIANS(D11239))*COS(RADIANS(PARAMETERS!$D$8))*SIN(RADIANS(PARAMETERS!$D$9-C11239)/2)*SIN(RADIANS(PARAMETERS!$D$9-C11239)/2))))*2*3958.756</f>
        <v>1018.6874963313512</v>
      </c>
      <c r="F11239">
        <v>181.90698242188</v>
      </c>
      <c r="G11239">
        <v>209.20027160645</v>
      </c>
      <c r="H11239">
        <v>251.66644287109</v>
      </c>
      <c r="I11239">
        <v>289.43151855469</v>
      </c>
      <c r="J11239">
        <v>332.86611938477</v>
      </c>
      <c r="K11239" s="6">
        <f>IFERROR(EXP(TREND(LN($F$1:$J$1),LN(F11239:J11239),LN(Calculations!$B$3))),0)</f>
        <v>5.2031874080014001E-2</v>
      </c>
    </row>
    <row r="11240" spans="1:11" x14ac:dyDescent="0.35">
      <c r="A11240">
        <v>11237</v>
      </c>
      <c r="B11240" t="str">
        <f t="shared" si="175"/>
        <v>29-67</v>
      </c>
      <c r="C11240">
        <v>-66.859003346296006</v>
      </c>
      <c r="D11240">
        <v>29.109613819300002</v>
      </c>
      <c r="E11240">
        <f>ASIN(SQRT((SIN(RADIANS(PARAMETERS!$D$8-D11240)/2)*SIN(RADIANS(PARAMETERS!$D$8-D11240)/2))+(COS(RADIANS(D11240))*COS(RADIANS(PARAMETERS!$D$8))*SIN(RADIANS(PARAMETERS!$D$9-C11240)/2)*SIN(RADIANS(PARAMETERS!$D$9-C11240)/2))))*2*3958.756</f>
        <v>1025.241596477242</v>
      </c>
      <c r="F11240">
        <v>182.34774780273</v>
      </c>
      <c r="G11240">
        <v>209.70991516113</v>
      </c>
      <c r="H11240">
        <v>252.28363037109</v>
      </c>
      <c r="I11240">
        <v>290.14456176758</v>
      </c>
      <c r="J11240">
        <v>333.68966674805</v>
      </c>
      <c r="K11240" s="6">
        <f>IFERROR(EXP(TREND(LN($F$1:$J$1),LN(F11240:J11240),LN(Calculations!$B$3))),0)</f>
        <v>5.2655857800265209E-2</v>
      </c>
    </row>
    <row r="11241" spans="1:11" x14ac:dyDescent="0.35">
      <c r="A11241">
        <v>11238</v>
      </c>
      <c r="B11241" t="str">
        <f t="shared" si="175"/>
        <v>29-67</v>
      </c>
      <c r="C11241">
        <v>-67.130324681196996</v>
      </c>
      <c r="D11241">
        <v>29.109613819300002</v>
      </c>
      <c r="E11241">
        <f>ASIN(SQRT((SIN(RADIANS(PARAMETERS!$D$8-D11241)/2)*SIN(RADIANS(PARAMETERS!$D$8-D11241)/2))+(COS(RADIANS(D11241))*COS(RADIANS(PARAMETERS!$D$8))*SIN(RADIANS(PARAMETERS!$D$9-C11241)/2)*SIN(RADIANS(PARAMETERS!$D$9-C11241)/2))))*2*3958.756</f>
        <v>1032.0433927021552</v>
      </c>
      <c r="F11241">
        <v>182.80859375</v>
      </c>
      <c r="G11241">
        <v>210.2631072998</v>
      </c>
      <c r="H11241">
        <v>252.9857635498</v>
      </c>
      <c r="I11241">
        <v>290.98376464844</v>
      </c>
      <c r="J11241">
        <v>334.69107055664</v>
      </c>
      <c r="K11241" s="6">
        <f>IFERROR(EXP(TREND(LN($F$1:$J$1),LN(F11241:J11241),LN(Calculations!$B$3))),0)</f>
        <v>5.3278225550425468E-2</v>
      </c>
    </row>
    <row r="11242" spans="1:11" x14ac:dyDescent="0.35">
      <c r="A11242">
        <v>11239</v>
      </c>
      <c r="B11242" t="str">
        <f t="shared" si="175"/>
        <v>29-67.5</v>
      </c>
      <c r="C11242">
        <v>-67.401646016097999</v>
      </c>
      <c r="D11242">
        <v>29.109613819300002</v>
      </c>
      <c r="E11242">
        <f>ASIN(SQRT((SIN(RADIANS(PARAMETERS!$D$8-D11242)/2)*SIN(RADIANS(PARAMETERS!$D$8-D11242)/2))+(COS(RADIANS(D11242))*COS(RADIANS(PARAMETERS!$D$8))*SIN(RADIANS(PARAMETERS!$D$9-C11242)/2)*SIN(RADIANS(PARAMETERS!$D$9-C11242)/2))))*2*3958.756</f>
        <v>1039.0879985839426</v>
      </c>
      <c r="F11242">
        <v>183.19877624512</v>
      </c>
      <c r="G11242">
        <v>210.72552490234</v>
      </c>
      <c r="H11242">
        <v>253.56365966797</v>
      </c>
      <c r="I11242">
        <v>291.6669921875</v>
      </c>
      <c r="J11242">
        <v>335.49807739258</v>
      </c>
      <c r="K11242" s="6">
        <f>IFERROR(EXP(TREND(LN($F$1:$J$1),LN(F11242:J11242),LN(Calculations!$B$3))),0)</f>
        <v>5.3819706116309554E-2</v>
      </c>
    </row>
    <row r="11243" spans="1:11" x14ac:dyDescent="0.35">
      <c r="A11243">
        <v>11240</v>
      </c>
      <c r="B11243" t="str">
        <f t="shared" si="175"/>
        <v>29-67.5</v>
      </c>
      <c r="C11243">
        <v>-67.672967350999002</v>
      </c>
      <c r="D11243">
        <v>29.109613819300002</v>
      </c>
      <c r="E11243">
        <f>ASIN(SQRT((SIN(RADIANS(PARAMETERS!$D$8-D11243)/2)*SIN(RADIANS(PARAMETERS!$D$8-D11243)/2))+(COS(RADIANS(D11243))*COS(RADIANS(PARAMETERS!$D$8))*SIN(RADIANS(PARAMETERS!$D$9-C11243)/2)*SIN(RADIANS(PARAMETERS!$D$9-C11243)/2))))*2*3958.756</f>
        <v>1046.3704870156971</v>
      </c>
      <c r="F11243">
        <v>183.56811523438</v>
      </c>
      <c r="G11243">
        <v>211.17256164551</v>
      </c>
      <c r="H11243">
        <v>254.13671875</v>
      </c>
      <c r="I11243">
        <v>292.35662841797</v>
      </c>
      <c r="J11243">
        <v>336.32623291016</v>
      </c>
      <c r="K11243" s="6">
        <f>IFERROR(EXP(TREND(LN($F$1:$J$1),LN(F11243:J11243),LN(Calculations!$B$3))),0)</f>
        <v>5.431869808019759E-2</v>
      </c>
    </row>
    <row r="11244" spans="1:11" x14ac:dyDescent="0.35">
      <c r="A11244">
        <v>11241</v>
      </c>
      <c r="B11244" t="str">
        <f t="shared" si="175"/>
        <v>29-68</v>
      </c>
      <c r="C11244">
        <v>-67.944288685900005</v>
      </c>
      <c r="D11244">
        <v>29.109613819300002</v>
      </c>
      <c r="E11244">
        <f>ASIN(SQRT((SIN(RADIANS(PARAMETERS!$D$8-D11244)/2)*SIN(RADIANS(PARAMETERS!$D$8-D11244)/2))+(COS(RADIANS(D11244))*COS(RADIANS(PARAMETERS!$D$8))*SIN(RADIANS(PARAMETERS!$D$9-C11244)/2)*SIN(RADIANS(PARAMETERS!$D$9-C11244)/2))))*2*3958.756</f>
        <v>1053.8859027999242</v>
      </c>
      <c r="F11244">
        <v>183.95373535156</v>
      </c>
      <c r="G11244">
        <v>211.65827941895</v>
      </c>
      <c r="H11244">
        <v>254.78816223145</v>
      </c>
      <c r="I11244">
        <v>293.16418457031</v>
      </c>
      <c r="J11244">
        <v>337.32202148438</v>
      </c>
      <c r="K11244" s="6">
        <f>IFERROR(EXP(TREND(LN($F$1:$J$1),LN(F11244:J11244),LN(Calculations!$B$3))),0)</f>
        <v>5.4807336195712528E-2</v>
      </c>
    </row>
    <row r="11245" spans="1:11" x14ac:dyDescent="0.35">
      <c r="A11245">
        <v>11242</v>
      </c>
      <c r="B11245" t="str">
        <f t="shared" si="175"/>
        <v>29-68</v>
      </c>
      <c r="C11245">
        <v>-68.215610020800995</v>
      </c>
      <c r="D11245">
        <v>29.109613819300002</v>
      </c>
      <c r="E11245">
        <f>ASIN(SQRT((SIN(RADIANS(PARAMETERS!$D$8-D11245)/2)*SIN(RADIANS(PARAMETERS!$D$8-D11245)/2))+(COS(RADIANS(D11245))*COS(RADIANS(PARAMETERS!$D$8))*SIN(RADIANS(PARAMETERS!$D$9-C11245)/2)*SIN(RADIANS(PARAMETERS!$D$9-C11245)/2))))*2*3958.756</f>
        <v>1061.6292745976968</v>
      </c>
      <c r="F11245">
        <v>184.27900695801</v>
      </c>
      <c r="G11245">
        <v>212.06692504883</v>
      </c>
      <c r="H11245">
        <v>255.33464050293</v>
      </c>
      <c r="I11245">
        <v>293.84036254883</v>
      </c>
      <c r="J11245">
        <v>338.15447998047</v>
      </c>
      <c r="K11245" s="6">
        <f>IFERROR(EXP(TREND(LN($F$1:$J$1),LN(F11245:J11245),LN(Calculations!$B$3))),0)</f>
        <v>5.5223300220313104E-2</v>
      </c>
    </row>
    <row r="11246" spans="1:11" x14ac:dyDescent="0.35">
      <c r="A11246">
        <v>11243</v>
      </c>
      <c r="B11246" t="str">
        <f t="shared" si="175"/>
        <v>29-68.5</v>
      </c>
      <c r="C11246">
        <v>-68.486931355701998</v>
      </c>
      <c r="D11246">
        <v>29.109613819300002</v>
      </c>
      <c r="E11246">
        <f>ASIN(SQRT((SIN(RADIANS(PARAMETERS!$D$8-D11246)/2)*SIN(RADIANS(PARAMETERS!$D$8-D11246)/2))+(COS(RADIANS(D11246))*COS(RADIANS(PARAMETERS!$D$8))*SIN(RADIANS(PARAMETERS!$D$9-C11246)/2)*SIN(RADIANS(PARAMETERS!$D$9-C11246)/2))))*2*3958.756</f>
        <v>1069.5956262046677</v>
      </c>
      <c r="F11246">
        <v>184.59574890137</v>
      </c>
      <c r="G11246">
        <v>212.46795654297</v>
      </c>
      <c r="H11246">
        <v>255.87550354004</v>
      </c>
      <c r="I11246">
        <v>294.51318359375</v>
      </c>
      <c r="J11246">
        <v>338.98663330078</v>
      </c>
      <c r="K11246" s="6">
        <f>IFERROR(EXP(TREND(LN($F$1:$J$1),LN(F11246:J11246),LN(Calculations!$B$3))),0)</f>
        <v>5.5623957476332933E-2</v>
      </c>
    </row>
    <row r="11247" spans="1:11" x14ac:dyDescent="0.35">
      <c r="A11247">
        <v>11244</v>
      </c>
      <c r="B11247" t="str">
        <f t="shared" si="175"/>
        <v>29-69</v>
      </c>
      <c r="C11247">
        <v>-68.758252690603001</v>
      </c>
      <c r="D11247">
        <v>29.109613819300002</v>
      </c>
      <c r="E11247">
        <f>ASIN(SQRT((SIN(RADIANS(PARAMETERS!$D$8-D11247)/2)*SIN(RADIANS(PARAMETERS!$D$8-D11247)/2))+(COS(RADIANS(D11247))*COS(RADIANS(PARAMETERS!$D$8))*SIN(RADIANS(PARAMETERS!$D$9-C11247)/2)*SIN(RADIANS(PARAMETERS!$D$9-C11247)/2))))*2*3958.756</f>
        <v>1077.7799871344218</v>
      </c>
      <c r="F11247">
        <v>184.93319702148</v>
      </c>
      <c r="G11247">
        <v>212.90031433105</v>
      </c>
      <c r="H11247">
        <v>256.46606445313</v>
      </c>
      <c r="I11247">
        <v>295.25366210938</v>
      </c>
      <c r="J11247">
        <v>339.90875244141</v>
      </c>
      <c r="K11247" s="6">
        <f>IFERROR(EXP(TREND(LN($F$1:$J$1),LN(F11247:J11247),LN(Calculations!$B$3))),0)</f>
        <v>5.6042401208234949E-2</v>
      </c>
    </row>
    <row r="11248" spans="1:11" x14ac:dyDescent="0.35">
      <c r="A11248">
        <v>11245</v>
      </c>
      <c r="B11248" t="str">
        <f t="shared" si="175"/>
        <v>29-69</v>
      </c>
      <c r="C11248">
        <v>-69.029574025504004</v>
      </c>
      <c r="D11248">
        <v>29.109613819300002</v>
      </c>
      <c r="E11248">
        <f>ASIN(SQRT((SIN(RADIANS(PARAMETERS!$D$8-D11248)/2)*SIN(RADIANS(PARAMETERS!$D$8-D11248)/2))+(COS(RADIANS(D11248))*COS(RADIANS(PARAMETERS!$D$8))*SIN(RADIANS(PARAMETERS!$D$9-C11248)/2)*SIN(RADIANS(PARAMETERS!$D$9-C11248)/2))))*2*3958.756</f>
        <v>1086.1774024976351</v>
      </c>
      <c r="F11248">
        <v>185.19009399414</v>
      </c>
      <c r="G11248">
        <v>213.22186279297</v>
      </c>
      <c r="H11248">
        <v>256.89447021484</v>
      </c>
      <c r="I11248">
        <v>295.7825012207</v>
      </c>
      <c r="J11248">
        <v>340.55859375</v>
      </c>
      <c r="K11248" s="6">
        <f>IFERROR(EXP(TREND(LN($F$1:$J$1),LN(F11248:J11248),LN(Calculations!$B$3))),0)</f>
        <v>5.6376546552922187E-2</v>
      </c>
    </row>
    <row r="11249" spans="1:11" x14ac:dyDescent="0.35">
      <c r="A11249">
        <v>11246</v>
      </c>
      <c r="B11249" t="str">
        <f t="shared" si="175"/>
        <v>29-69.5</v>
      </c>
      <c r="C11249">
        <v>-69.300895360404994</v>
      </c>
      <c r="D11249">
        <v>29.109613819300002</v>
      </c>
      <c r="E11249">
        <f>ASIN(SQRT((SIN(RADIANS(PARAMETERS!$D$8-D11249)/2)*SIN(RADIANS(PARAMETERS!$D$8-D11249)/2))+(COS(RADIANS(D11249))*COS(RADIANS(PARAMETERS!$D$8))*SIN(RADIANS(PARAMETERS!$D$9-C11249)/2)*SIN(RADIANS(PARAMETERS!$D$9-C11249)/2))))*2*3958.756</f>
        <v>1094.7829421727633</v>
      </c>
      <c r="F11249">
        <v>185.43029785156</v>
      </c>
      <c r="G11249">
        <v>213.52581787109</v>
      </c>
      <c r="H11249">
        <v>257.30419921875</v>
      </c>
      <c r="I11249">
        <v>296.29211425781</v>
      </c>
      <c r="J11249">
        <v>341.18884277344</v>
      </c>
      <c r="K11249" s="6">
        <f>IFERROR(EXP(TREND(LN($F$1:$J$1),LN(F11249:J11249),LN(Calculations!$B$3))),0)</f>
        <v>5.6683518230013594E-2</v>
      </c>
    </row>
    <row r="11250" spans="1:11" x14ac:dyDescent="0.35">
      <c r="A11250">
        <v>11247</v>
      </c>
      <c r="B11250" t="str">
        <f t="shared" si="175"/>
        <v>29-69.5</v>
      </c>
      <c r="C11250">
        <v>-69.572216695305997</v>
      </c>
      <c r="D11250">
        <v>29.109613819300002</v>
      </c>
      <c r="E11250">
        <f>ASIN(SQRT((SIN(RADIANS(PARAMETERS!$D$8-D11250)/2)*SIN(RADIANS(PARAMETERS!$D$8-D11250)/2))+(COS(RADIANS(D11250))*COS(RADIANS(PARAMETERS!$D$8))*SIN(RADIANS(PARAMETERS!$D$9-C11250)/2)*SIN(RADIANS(PARAMETERS!$D$9-C11250)/2))))*2*3958.756</f>
        <v>1103.5917092705529</v>
      </c>
      <c r="F11250">
        <v>185.67916870117</v>
      </c>
      <c r="G11250">
        <v>213.84732055664</v>
      </c>
      <c r="H11250">
        <v>257.74719238281</v>
      </c>
      <c r="I11250">
        <v>296.8505859375</v>
      </c>
      <c r="J11250">
        <v>341.88760375977</v>
      </c>
      <c r="K11250" s="6">
        <f>IFERROR(EXP(TREND(LN($F$1:$J$1),LN(F11250:J11250),LN(Calculations!$B$3))),0)</f>
        <v>5.6989306612141626E-2</v>
      </c>
    </row>
    <row r="11251" spans="1:11" x14ac:dyDescent="0.35">
      <c r="A11251">
        <v>11248</v>
      </c>
      <c r="B11251" t="str">
        <f t="shared" si="175"/>
        <v>29-70</v>
      </c>
      <c r="C11251">
        <v>-69.843538030207</v>
      </c>
      <c r="D11251">
        <v>29.109613819300002</v>
      </c>
      <c r="E11251">
        <f>ASIN(SQRT((SIN(RADIANS(PARAMETERS!$D$8-D11251)/2)*SIN(RADIANS(PARAMETERS!$D$8-D11251)/2))+(COS(RADIANS(D11251))*COS(RADIANS(PARAMETERS!$D$8))*SIN(RADIANS(PARAMETERS!$D$9-C11251)/2)*SIN(RADIANS(PARAMETERS!$D$9-C11251)/2))))*2*3958.756</f>
        <v>1112.5988479004827</v>
      </c>
      <c r="F11251">
        <v>185.83152770996</v>
      </c>
      <c r="G11251">
        <v>214.03718566895</v>
      </c>
      <c r="H11251">
        <v>257.99884033203</v>
      </c>
      <c r="I11251">
        <v>297.16024780273</v>
      </c>
      <c r="J11251">
        <v>342.26696777344</v>
      </c>
      <c r="K11251" s="6">
        <f>IFERROR(EXP(TREND(LN($F$1:$J$1),LN(F11251:J11251),LN(Calculations!$B$3))),0)</f>
        <v>5.7190793770291119E-2</v>
      </c>
    </row>
    <row r="11252" spans="1:11" x14ac:dyDescent="0.35">
      <c r="A11252">
        <v>11249</v>
      </c>
      <c r="B11252" t="str">
        <f t="shared" si="175"/>
        <v>29-70</v>
      </c>
      <c r="C11252">
        <v>-70.114859365108003</v>
      </c>
      <c r="D11252">
        <v>29.109613819300002</v>
      </c>
      <c r="E11252">
        <f>ASIN(SQRT((SIN(RADIANS(PARAMETERS!$D$8-D11252)/2)*SIN(RADIANS(PARAMETERS!$D$8-D11252)/2))+(COS(RADIANS(D11252))*COS(RADIANS(PARAMETERS!$D$8))*SIN(RADIANS(PARAMETERS!$D$9-C11252)/2)*SIN(RADIANS(PARAMETERS!$D$9-C11252)/2))))*2*3958.756</f>
        <v>1121.7995502523454</v>
      </c>
      <c r="F11252">
        <v>185.97151184082</v>
      </c>
      <c r="G11252">
        <v>214.21340942383</v>
      </c>
      <c r="H11252">
        <v>258.23510742188</v>
      </c>
      <c r="I11252">
        <v>297.45303344727</v>
      </c>
      <c r="J11252">
        <v>342.62796020508</v>
      </c>
      <c r="K11252" s="6">
        <f>IFERROR(EXP(TREND(LN($F$1:$J$1),LN(F11252:J11252),LN(Calculations!$B$3))),0)</f>
        <v>5.7372658315547519E-2</v>
      </c>
    </row>
    <row r="11253" spans="1:11" x14ac:dyDescent="0.35">
      <c r="A11253">
        <v>11250</v>
      </c>
      <c r="B11253" t="str">
        <f t="shared" si="175"/>
        <v>29-70.5</v>
      </c>
      <c r="C11253">
        <v>-70.386180700009007</v>
      </c>
      <c r="D11253">
        <v>29.109613819300002</v>
      </c>
      <c r="E11253">
        <f>ASIN(SQRT((SIN(RADIANS(PARAMETERS!$D$8-D11253)/2)*SIN(RADIANS(PARAMETERS!$D$8-D11253)/2))+(COS(RADIANS(D11253))*COS(RADIANS(PARAMETERS!$D$8))*SIN(RADIANS(PARAMETERS!$D$9-C11253)/2)*SIN(RADIANS(PARAMETERS!$D$9-C11253)/2))))*2*3958.756</f>
        <v>1131.1890630105399</v>
      </c>
      <c r="F11253">
        <v>186.11590576172</v>
      </c>
      <c r="G11253">
        <v>214.39837646484</v>
      </c>
      <c r="H11253">
        <v>258.48776245117</v>
      </c>
      <c r="I11253">
        <v>297.76989746094</v>
      </c>
      <c r="J11253">
        <v>343.02264404297</v>
      </c>
      <c r="K11253" s="6">
        <f>IFERROR(EXP(TREND(LN($F$1:$J$1),LN(F11253:J11253),LN(Calculations!$B$3))),0)</f>
        <v>5.7554048748596744E-2</v>
      </c>
    </row>
    <row r="11254" spans="1:11" x14ac:dyDescent="0.35">
      <c r="A11254">
        <v>11251</v>
      </c>
      <c r="B11254" t="str">
        <f t="shared" si="175"/>
        <v>29-70.5</v>
      </c>
      <c r="C11254">
        <v>-70.657502034909996</v>
      </c>
      <c r="D11254">
        <v>29.109613819300002</v>
      </c>
      <c r="E11254">
        <f>ASIN(SQRT((SIN(RADIANS(PARAMETERS!$D$8-D11254)/2)*SIN(RADIANS(PARAMETERS!$D$8-D11254)/2))+(COS(RADIANS(D11254))*COS(RADIANS(PARAMETERS!$D$8))*SIN(RADIANS(PARAMETERS!$D$9-C11254)/2)*SIN(RADIANS(PARAMETERS!$D$9-C11254)/2))))*2*3958.756</f>
        <v>1140.7626931223383</v>
      </c>
      <c r="F11254">
        <v>186.1616973877</v>
      </c>
      <c r="G11254">
        <v>214.43843078613</v>
      </c>
      <c r="H11254">
        <v>258.51577758789</v>
      </c>
      <c r="I11254">
        <v>297.78451538086</v>
      </c>
      <c r="J11254">
        <v>343.01913452148</v>
      </c>
      <c r="K11254" s="6">
        <f>IFERROR(EXP(TREND(LN($F$1:$J$1),LN(F11254:J11254),LN(Calculations!$B$3))),0)</f>
        <v>5.7649046927277438E-2</v>
      </c>
    </row>
    <row r="11255" spans="1:11" x14ac:dyDescent="0.35">
      <c r="A11255">
        <v>11252</v>
      </c>
      <c r="B11255" t="str">
        <f t="shared" si="175"/>
        <v>29-71</v>
      </c>
      <c r="C11255">
        <v>-70.928823369810999</v>
      </c>
      <c r="D11255">
        <v>29.109613819300002</v>
      </c>
      <c r="E11255">
        <f>ASIN(SQRT((SIN(RADIANS(PARAMETERS!$D$8-D11255)/2)*SIN(RADIANS(PARAMETERS!$D$8-D11255)/2))+(COS(RADIANS(D11255))*COS(RADIANS(PARAMETERS!$D$8))*SIN(RADIANS(PARAMETERS!$D$9-C11255)/2)*SIN(RADIANS(PARAMETERS!$D$9-C11255)/2))))*2*3958.756</f>
        <v>1150.5158129444073</v>
      </c>
      <c r="F11255">
        <v>186.2042388916</v>
      </c>
      <c r="G11255">
        <v>214.47032165527</v>
      </c>
      <c r="H11255">
        <v>258.52700805664</v>
      </c>
      <c r="I11255">
        <v>297.77374267578</v>
      </c>
      <c r="J11255">
        <v>342.9794921875</v>
      </c>
      <c r="K11255" s="6">
        <f>IFERROR(EXP(TREND(LN($F$1:$J$1),LN(F11255:J11255),LN(Calculations!$B$3))),0)</f>
        <v>5.7748082934901343E-2</v>
      </c>
    </row>
    <row r="11256" spans="1:11" x14ac:dyDescent="0.35">
      <c r="A11256">
        <v>11253</v>
      </c>
      <c r="B11256" t="str">
        <f t="shared" si="175"/>
        <v>29-71</v>
      </c>
      <c r="C11256">
        <v>-71.200144704712002</v>
      </c>
      <c r="D11256">
        <v>29.109613819300002</v>
      </c>
      <c r="E11256">
        <f>ASIN(SQRT((SIN(RADIANS(PARAMETERS!$D$8-D11256)/2)*SIN(RADIANS(PARAMETERS!$D$8-D11256)/2))+(COS(RADIANS(D11256))*COS(RADIANS(PARAMETERS!$D$8))*SIN(RADIANS(PARAMETERS!$D$9-C11256)/2)*SIN(RADIANS(PARAMETERS!$D$9-C11256)/2))))*2*3958.756</f>
        <v>1160.4438647942891</v>
      </c>
      <c r="F11256">
        <v>186.25450134277</v>
      </c>
      <c r="G11256">
        <v>214.5083770752</v>
      </c>
      <c r="H11256">
        <v>258.54135131836</v>
      </c>
      <c r="I11256">
        <v>297.76281738281</v>
      </c>
      <c r="J11256">
        <v>342.93530273438</v>
      </c>
      <c r="K11256" s="6">
        <f>IFERROR(EXP(TREND(LN($F$1:$J$1),LN(F11256:J11256),LN(Calculations!$B$3))),0)</f>
        <v>5.786465045138578E-2</v>
      </c>
    </row>
    <row r="11257" spans="1:11" x14ac:dyDescent="0.35">
      <c r="A11257">
        <v>11254</v>
      </c>
      <c r="B11257" t="str">
        <f t="shared" si="175"/>
        <v>29-71.5</v>
      </c>
      <c r="C11257">
        <v>-71.471466039613006</v>
      </c>
      <c r="D11257">
        <v>29.109613819300002</v>
      </c>
      <c r="E11257">
        <f>ASIN(SQRT((SIN(RADIANS(PARAMETERS!$D$8-D11257)/2)*SIN(RADIANS(PARAMETERS!$D$8-D11257)/2))+(COS(RADIANS(D11257))*COS(RADIANS(PARAMETERS!$D$8))*SIN(RADIANS(PARAMETERS!$D$9-C11257)/2)*SIN(RADIANS(PARAMETERS!$D$9-C11257)/2))))*2*3958.756</f>
        <v>1170.5423649353909</v>
      </c>
      <c r="F11257">
        <v>186.23910522461</v>
      </c>
      <c r="G11257">
        <v>214.44943237305</v>
      </c>
      <c r="H11257">
        <v>258.40475463867</v>
      </c>
      <c r="I11257">
        <v>297.54849243164</v>
      </c>
      <c r="J11257">
        <v>342.62295532227</v>
      </c>
      <c r="K11257" s="6">
        <f>IFERROR(EXP(TREND(LN($F$1:$J$1),LN(F11257:J11257),LN(Calculations!$B$3))),0)</f>
        <v>5.7924647487083508E-2</v>
      </c>
    </row>
    <row r="11258" spans="1:11" x14ac:dyDescent="0.35">
      <c r="A11258">
        <v>11255</v>
      </c>
      <c r="B11258" t="str">
        <f t="shared" si="175"/>
        <v>29-71.5</v>
      </c>
      <c r="C11258">
        <v>-71.742787374513995</v>
      </c>
      <c r="D11258">
        <v>29.109613819300002</v>
      </c>
      <c r="E11258">
        <f>ASIN(SQRT((SIN(RADIANS(PARAMETERS!$D$8-D11258)/2)*SIN(RADIANS(PARAMETERS!$D$8-D11258)/2))+(COS(RADIANS(D11258))*COS(RADIANS(PARAMETERS!$D$8))*SIN(RADIANS(PARAMETERS!$D$9-C11258)/2)*SIN(RADIANS(PARAMETERS!$D$9-C11258)/2))))*2*3958.756</f>
        <v>1180.8069070253489</v>
      </c>
      <c r="F11258">
        <v>186.23854064941</v>
      </c>
      <c r="G11258">
        <v>214.41094970703</v>
      </c>
      <c r="H11258">
        <v>258.29821777344</v>
      </c>
      <c r="I11258">
        <v>297.37356567383</v>
      </c>
      <c r="J11258">
        <v>342.36138916016</v>
      </c>
      <c r="K11258" s="6">
        <f>IFERROR(EXP(TREND(LN($F$1:$J$1),LN(F11258:J11258),LN(Calculations!$B$3))),0)</f>
        <v>5.8000708832608355E-2</v>
      </c>
    </row>
    <row r="11259" spans="1:11" x14ac:dyDescent="0.35">
      <c r="A11259">
        <v>11256</v>
      </c>
      <c r="B11259" t="str">
        <f t="shared" si="175"/>
        <v>29-72</v>
      </c>
      <c r="C11259">
        <v>-72.014108709414998</v>
      </c>
      <c r="D11259">
        <v>29.109613819300002</v>
      </c>
      <c r="E11259">
        <f>ASIN(SQRT((SIN(RADIANS(PARAMETERS!$D$8-D11259)/2)*SIN(RADIANS(PARAMETERS!$D$8-D11259)/2))+(COS(RADIANS(D11259))*COS(RADIANS(PARAMETERS!$D$8))*SIN(RADIANS(PARAMETERS!$D$9-C11259)/2)*SIN(RADIANS(PARAMETERS!$D$9-C11259)/2))))*2*3958.756</f>
        <v>1191.2331650585302</v>
      </c>
      <c r="F11259">
        <v>186.24819946289</v>
      </c>
      <c r="G11259">
        <v>214.38516235352</v>
      </c>
      <c r="H11259">
        <v>258.20849609375</v>
      </c>
      <c r="I11259">
        <v>297.21923828125</v>
      </c>
      <c r="J11259">
        <v>342.12506103516</v>
      </c>
      <c r="K11259" s="6">
        <f>IFERROR(EXP(TREND(LN($F$1:$J$1),LN(F11259:J11259),LN(Calculations!$B$3))),0)</f>
        <v>5.8090925427913359E-2</v>
      </c>
    </row>
    <row r="11260" spans="1:11" x14ac:dyDescent="0.35">
      <c r="A11260">
        <v>11257</v>
      </c>
      <c r="B11260" t="str">
        <f t="shared" si="175"/>
        <v>29-72.5</v>
      </c>
      <c r="C11260">
        <v>-72.285430044316001</v>
      </c>
      <c r="D11260">
        <v>29.109613819300002</v>
      </c>
      <c r="E11260">
        <f>ASIN(SQRT((SIN(RADIANS(PARAMETERS!$D$8-D11260)/2)*SIN(RADIANS(PARAMETERS!$D$8-D11260)/2))+(COS(RADIANS(D11260))*COS(RADIANS(PARAMETERS!$D$8))*SIN(RADIANS(PARAMETERS!$D$9-C11260)/2)*SIN(RADIANS(PARAMETERS!$D$9-C11260)/2))))*2*3958.756</f>
        <v>1201.8168958338356</v>
      </c>
      <c r="F11260">
        <v>186.18196105957</v>
      </c>
      <c r="G11260">
        <v>214.25050354004</v>
      </c>
      <c r="H11260">
        <v>257.95343017578</v>
      </c>
      <c r="I11260">
        <v>296.84487915039</v>
      </c>
      <c r="J11260">
        <v>341.60131835938</v>
      </c>
      <c r="K11260" s="6">
        <f>IFERROR(EXP(TREND(LN($F$1:$J$1),LN(F11260:J11260),LN(Calculations!$B$3))),0)</f>
        <v>5.810890743850642E-2</v>
      </c>
    </row>
    <row r="11261" spans="1:11" x14ac:dyDescent="0.35">
      <c r="A11261">
        <v>11258</v>
      </c>
      <c r="B11261" t="str">
        <f t="shared" si="175"/>
        <v>29-72.5</v>
      </c>
      <c r="C11261">
        <v>-72.556751379217005</v>
      </c>
      <c r="D11261">
        <v>29.109613819300002</v>
      </c>
      <c r="E11261">
        <f>ASIN(SQRT((SIN(RADIANS(PARAMETERS!$D$8-D11261)/2)*SIN(RADIANS(PARAMETERS!$D$8-D11261)/2))+(COS(RADIANS(D11261))*COS(RADIANS(PARAMETERS!$D$8))*SIN(RADIANS(PARAMETERS!$D$9-C11261)/2)*SIN(RADIANS(PARAMETERS!$D$9-C11261)/2))))*2*3958.756</f>
        <v>1212.5539409791165</v>
      </c>
      <c r="F11261">
        <v>186.14073181152</v>
      </c>
      <c r="G11261">
        <v>214.14669799805</v>
      </c>
      <c r="H11261">
        <v>257.73886108398</v>
      </c>
      <c r="I11261">
        <v>296.52008056641</v>
      </c>
      <c r="J11261">
        <v>341.13806152344</v>
      </c>
      <c r="K11261" s="6">
        <f>IFERROR(EXP(TREND(LN($F$1:$J$1),LN(F11261:J11261),LN(Calculations!$B$3))),0)</f>
        <v>5.8161397566503237E-2</v>
      </c>
    </row>
    <row r="11262" spans="1:11" x14ac:dyDescent="0.35">
      <c r="A11262">
        <v>11259</v>
      </c>
      <c r="B11262" t="str">
        <f t="shared" si="175"/>
        <v>29-73</v>
      </c>
      <c r="C11262">
        <v>-72.828072714117994</v>
      </c>
      <c r="D11262">
        <v>29.109613819300002</v>
      </c>
      <c r="E11262">
        <f>ASIN(SQRT((SIN(RADIANS(PARAMETERS!$D$8-D11262)/2)*SIN(RADIANS(PARAMETERS!$D$8-D11262)/2))+(COS(RADIANS(D11262))*COS(RADIANS(PARAMETERS!$D$8))*SIN(RADIANS(PARAMETERS!$D$9-C11262)/2)*SIN(RADIANS(PARAMETERS!$D$9-C11262)/2))))*2*3958.756</f>
        <v>1223.4402285632373</v>
      </c>
      <c r="F11262">
        <v>186.11045837402</v>
      </c>
      <c r="G11262">
        <v>214.05480957031</v>
      </c>
      <c r="H11262">
        <v>257.53750610352</v>
      </c>
      <c r="I11262">
        <v>296.20950317383</v>
      </c>
      <c r="J11262">
        <v>340.68994140625</v>
      </c>
      <c r="K11262" s="6">
        <f>IFERROR(EXP(TREND(LN($F$1:$J$1),LN(F11262:J11262),LN(Calculations!$B$3))),0)</f>
        <v>5.8232836305605495E-2</v>
      </c>
    </row>
    <row r="11263" spans="1:11" x14ac:dyDescent="0.35">
      <c r="A11263">
        <v>11260</v>
      </c>
      <c r="B11263" t="str">
        <f t="shared" si="175"/>
        <v>29-73</v>
      </c>
      <c r="C11263">
        <v>-73.099394049018997</v>
      </c>
      <c r="D11263">
        <v>29.109613819300002</v>
      </c>
      <c r="E11263">
        <f>ASIN(SQRT((SIN(RADIANS(PARAMETERS!$D$8-D11263)/2)*SIN(RADIANS(PARAMETERS!$D$8-D11263)/2))+(COS(RADIANS(D11263))*COS(RADIANS(PARAMETERS!$D$8))*SIN(RADIANS(PARAMETERS!$D$9-C11263)/2)*SIN(RADIANS(PARAMETERS!$D$9-C11263)/2))))*2*3958.756</f>
        <v>1234.4717743263532</v>
      </c>
      <c r="F11263">
        <v>186.02001953125</v>
      </c>
      <c r="G11263">
        <v>213.8779296875</v>
      </c>
      <c r="H11263">
        <v>257.20880126953</v>
      </c>
      <c r="I11263">
        <v>295.73049926758</v>
      </c>
      <c r="J11263">
        <v>340.02291870117</v>
      </c>
      <c r="K11263" s="6">
        <f>IFERROR(EXP(TREND(LN($F$1:$J$1),LN(F11263:J11263),LN(Calculations!$B$3))),0)</f>
        <v>5.8244390992021042E-2</v>
      </c>
    </row>
    <row r="11264" spans="1:11" x14ac:dyDescent="0.35">
      <c r="A11264">
        <v>11261</v>
      </c>
      <c r="B11264" t="str">
        <f t="shared" si="175"/>
        <v>29-73.5</v>
      </c>
      <c r="C11264">
        <v>-73.37071538392</v>
      </c>
      <c r="D11264">
        <v>29.109613819300002</v>
      </c>
      <c r="E11264">
        <f>ASIN(SQRT((SIN(RADIANS(PARAMETERS!$D$8-D11264)/2)*SIN(RADIANS(PARAMETERS!$D$8-D11264)/2))+(COS(RADIANS(D11264))*COS(RADIANS(PARAMETERS!$D$8))*SIN(RADIANS(PARAMETERS!$D$9-C11264)/2)*SIN(RADIANS(PARAMETERS!$D$9-C11264)/2))))*2*3958.756</f>
        <v>1245.6446825582343</v>
      </c>
      <c r="F11264">
        <v>185.97370910645</v>
      </c>
      <c r="G11264">
        <v>213.76467895508</v>
      </c>
      <c r="H11264">
        <v>256.97708129883</v>
      </c>
      <c r="I11264">
        <v>295.38098144531</v>
      </c>
      <c r="J11264">
        <v>339.525390625</v>
      </c>
      <c r="K11264" s="6">
        <f>IFERROR(EXP(TREND(LN($F$1:$J$1),LN(F11264:J11264),LN(Calculations!$B$3))),0)</f>
        <v>5.8298032837137866E-2</v>
      </c>
    </row>
    <row r="11265" spans="1:11" x14ac:dyDescent="0.35">
      <c r="A11265">
        <v>11262</v>
      </c>
      <c r="B11265" t="str">
        <f t="shared" si="175"/>
        <v>29-73.5</v>
      </c>
      <c r="C11265">
        <v>-73.642036718821004</v>
      </c>
      <c r="D11265">
        <v>29.109613819300002</v>
      </c>
      <c r="E11265">
        <f>ASIN(SQRT((SIN(RADIANS(PARAMETERS!$D$8-D11265)/2)*SIN(RADIANS(PARAMETERS!$D$8-D11265)/2))+(COS(RADIANS(D11265))*COS(RADIANS(PARAMETERS!$D$8))*SIN(RADIANS(PARAMETERS!$D$9-C11265)/2)*SIN(RADIANS(PARAMETERS!$D$9-C11265)/2))))*2*3958.756</f>
        <v>1256.9551466535816</v>
      </c>
      <c r="F11265">
        <v>185.93739318848</v>
      </c>
      <c r="G11265">
        <v>213.67024230957</v>
      </c>
      <c r="H11265">
        <v>256.77966308594</v>
      </c>
      <c r="I11265">
        <v>295.08099365234</v>
      </c>
      <c r="J11265">
        <v>339.09643554688</v>
      </c>
      <c r="K11265" s="6">
        <f>IFERROR(EXP(TREND(LN($F$1:$J$1),LN(F11265:J11265),LN(Calculations!$B$3))),0)</f>
        <v>5.8352381908397449E-2</v>
      </c>
    </row>
    <row r="11266" spans="1:11" x14ac:dyDescent="0.35">
      <c r="A11266">
        <v>11263</v>
      </c>
      <c r="B11266" t="str">
        <f t="shared" si="175"/>
        <v>29-74</v>
      </c>
      <c r="C11266">
        <v>-73.913358053722007</v>
      </c>
      <c r="D11266">
        <v>29.109613819300002</v>
      </c>
      <c r="E11266">
        <f>ASIN(SQRT((SIN(RADIANS(PARAMETERS!$D$8-D11266)/2)*SIN(RADIANS(PARAMETERS!$D$8-D11266)/2))+(COS(RADIANS(D11266))*COS(RADIANS(PARAMETERS!$D$8))*SIN(RADIANS(PARAMETERS!$D$9-C11266)/2)*SIN(RADIANS(PARAMETERS!$D$9-C11266)/2))))*2*3958.756</f>
        <v>1268.3994493722018</v>
      </c>
      <c r="F11266">
        <v>185.82707214355</v>
      </c>
      <c r="G11266">
        <v>213.47984313965</v>
      </c>
      <c r="H11266">
        <v>256.44958496094</v>
      </c>
      <c r="I11266">
        <v>294.61343383789</v>
      </c>
      <c r="J11266">
        <v>338.45751953125</v>
      </c>
      <c r="K11266" s="6">
        <f>IFERROR(EXP(TREND(LN($F$1:$J$1),LN(F11266:J11266),LN(Calculations!$B$3))),0)</f>
        <v>5.8314244478534519E-2</v>
      </c>
    </row>
    <row r="11267" spans="1:11" x14ac:dyDescent="0.35">
      <c r="A11267">
        <v>11264</v>
      </c>
      <c r="B11267" t="str">
        <f t="shared" si="175"/>
        <v>29-74</v>
      </c>
      <c r="C11267">
        <v>-74.184679388622996</v>
      </c>
      <c r="D11267">
        <v>29.109613819300002</v>
      </c>
      <c r="E11267">
        <f>ASIN(SQRT((SIN(RADIANS(PARAMETERS!$D$8-D11267)/2)*SIN(RADIANS(PARAMETERS!$D$8-D11267)/2))+(COS(RADIANS(D11267))*COS(RADIANS(PARAMETERS!$D$8))*SIN(RADIANS(PARAMETERS!$D$9-C11267)/2)*SIN(RADIANS(PARAMETERS!$D$9-C11267)/2))))*2*3958.756</f>
        <v>1279.9739628307682</v>
      </c>
      <c r="F11267">
        <v>185.74131774902</v>
      </c>
      <c r="G11267">
        <v>213.34043884277</v>
      </c>
      <c r="H11267">
        <v>256.21704101563</v>
      </c>
      <c r="I11267">
        <v>294.28958129883</v>
      </c>
      <c r="J11267">
        <v>338.02029418945</v>
      </c>
      <c r="K11267" s="6">
        <f>IFERROR(EXP(TREND(LN($F$1:$J$1),LN(F11267:J11267),LN(Calculations!$B$3))),0)</f>
        <v>5.8266334067732933E-2</v>
      </c>
    </row>
    <row r="11268" spans="1:11" x14ac:dyDescent="0.35">
      <c r="A11268">
        <v>11265</v>
      </c>
      <c r="B11268" t="str">
        <f t="shared" si="175"/>
        <v>29-74.5</v>
      </c>
      <c r="C11268">
        <v>-74.456000723523999</v>
      </c>
      <c r="D11268">
        <v>29.109613819300002</v>
      </c>
      <c r="E11268">
        <f>ASIN(SQRT((SIN(RADIANS(PARAMETERS!$D$8-D11268)/2)*SIN(RADIANS(PARAMETERS!$D$8-D11268)/2))+(COS(RADIANS(D11268))*COS(RADIANS(PARAMETERS!$D$8))*SIN(RADIANS(PARAMETERS!$D$9-C11268)/2)*SIN(RADIANS(PARAMETERS!$D$9-C11268)/2))))*2*3958.756</f>
        <v>1291.6751482516199</v>
      </c>
      <c r="F11268">
        <v>185.64169311523</v>
      </c>
      <c r="G11268">
        <v>213.19917297363</v>
      </c>
      <c r="H11268">
        <v>256.00469970703</v>
      </c>
      <c r="I11268">
        <v>294.00854492188</v>
      </c>
      <c r="J11268">
        <v>337.65472412109</v>
      </c>
      <c r="K11268" s="6">
        <f>IFERROR(EXP(TREND(LN($F$1:$J$1),LN(F11268:J11268),LN(Calculations!$B$3))),0)</f>
        <v>5.8166760464477364E-2</v>
      </c>
    </row>
    <row r="11269" spans="1:11" x14ac:dyDescent="0.35">
      <c r="A11269">
        <v>11266</v>
      </c>
      <c r="B11269" t="str">
        <f t="shared" ref="B11269:B11332" si="176">MROUND(D11269,1)&amp;MROUND(C11269,-0.5)</f>
        <v>29-74.5</v>
      </c>
      <c r="C11269">
        <v>-74.727322058425003</v>
      </c>
      <c r="D11269">
        <v>29.109613819300002</v>
      </c>
      <c r="E11269">
        <f>ASIN(SQRT((SIN(RADIANS(PARAMETERS!$D$8-D11269)/2)*SIN(RADIANS(PARAMETERS!$D$8-D11269)/2))+(COS(RADIANS(D11269))*COS(RADIANS(PARAMETERS!$D$8))*SIN(RADIANS(PARAMETERS!$D$9-C11269)/2)*SIN(RADIANS(PARAMETERS!$D$9-C11269)/2))))*2*3958.756</f>
        <v>1303.4995554927491</v>
      </c>
      <c r="F11269">
        <v>185.46389770508</v>
      </c>
      <c r="G11269">
        <v>212.96760559082</v>
      </c>
      <c r="H11269">
        <v>255.68307495117</v>
      </c>
      <c r="I11269">
        <v>293.60125732422</v>
      </c>
      <c r="J11269">
        <v>337.14331054688</v>
      </c>
      <c r="K11269" s="6">
        <f>IFERROR(EXP(TREND(LN($F$1:$J$1),LN(F11269:J11269),LN(Calculations!$B$3))),0)</f>
        <v>5.7945823064621059E-2</v>
      </c>
    </row>
    <row r="11270" spans="1:11" x14ac:dyDescent="0.35">
      <c r="A11270">
        <v>11267</v>
      </c>
      <c r="B11270" t="str">
        <f t="shared" si="176"/>
        <v>29-75</v>
      </c>
      <c r="C11270">
        <v>-74.998643393324997</v>
      </c>
      <c r="D11270">
        <v>29.109613819300002</v>
      </c>
      <c r="E11270">
        <f>ASIN(SQRT((SIN(RADIANS(PARAMETERS!$D$8-D11270)/2)*SIN(RADIANS(PARAMETERS!$D$8-D11270)/2))+(COS(RADIANS(D11270))*COS(RADIANS(PARAMETERS!$D$8))*SIN(RADIANS(PARAMETERS!$D$9-C11270)/2)*SIN(RADIANS(PARAMETERS!$D$9-C11270)/2))))*2*3958.756</f>
        <v>1315.4438223817369</v>
      </c>
      <c r="F11270">
        <v>185.2763671875</v>
      </c>
      <c r="G11270">
        <v>212.74166870117</v>
      </c>
      <c r="H11270">
        <v>255.39497375488</v>
      </c>
      <c r="I11270">
        <v>293.25570678711</v>
      </c>
      <c r="J11270">
        <v>336.72961425781</v>
      </c>
      <c r="K11270" s="6">
        <f>IFERROR(EXP(TREND(LN($F$1:$J$1),LN(F11270:J11270),LN(Calculations!$B$3))),0)</f>
        <v>5.7674858483080779E-2</v>
      </c>
    </row>
    <row r="11271" spans="1:11" x14ac:dyDescent="0.35">
      <c r="A11271">
        <v>11268</v>
      </c>
      <c r="B11271" t="str">
        <f t="shared" si="176"/>
        <v>29-75.5</v>
      </c>
      <c r="C11271">
        <v>-75.269964728226</v>
      </c>
      <c r="D11271">
        <v>29.109613819300002</v>
      </c>
      <c r="E11271">
        <f>ASIN(SQRT((SIN(RADIANS(PARAMETERS!$D$8-D11271)/2)*SIN(RADIANS(PARAMETERS!$D$8-D11271)/2))+(COS(RADIANS(D11271))*COS(RADIANS(PARAMETERS!$D$8))*SIN(RADIANS(PARAMETERS!$D$9-C11271)/2)*SIN(RADIANS(PARAMETERS!$D$9-C11271)/2))))*2*3958.756</f>
        <v>1327.5046738753388</v>
      </c>
      <c r="F11271">
        <v>185.03741455078</v>
      </c>
      <c r="G11271">
        <v>212.46432495117</v>
      </c>
      <c r="H11271">
        <v>255.05725097656</v>
      </c>
      <c r="I11271">
        <v>292.86376953125</v>
      </c>
      <c r="J11271">
        <v>336.27474975586</v>
      </c>
      <c r="K11271" s="6">
        <f>IFERROR(EXP(TREND(LN($F$1:$J$1),LN(F11271:J11271),LN(Calculations!$B$3))),0)</f>
        <v>5.7309047803035883E-2</v>
      </c>
    </row>
    <row r="11272" spans="1:11" x14ac:dyDescent="0.35">
      <c r="A11272">
        <v>11269</v>
      </c>
      <c r="B11272" t="str">
        <f t="shared" si="176"/>
        <v>29-75.5</v>
      </c>
      <c r="C11272">
        <v>-75.541286063127004</v>
      </c>
      <c r="D11272">
        <v>29.109613819300002</v>
      </c>
      <c r="E11272">
        <f>ASIN(SQRT((SIN(RADIANS(PARAMETERS!$D$8-D11272)/2)*SIN(RADIANS(PARAMETERS!$D$8-D11272)/2))+(COS(RADIANS(D11272))*COS(RADIANS(PARAMETERS!$D$8))*SIN(RADIANS(PARAMETERS!$D$9-C11272)/2)*SIN(RADIANS(PARAMETERS!$D$9-C11272)/2))))*2*3958.756</f>
        <v>1339.678921064125</v>
      </c>
      <c r="F11272">
        <v>184.69593811035</v>
      </c>
      <c r="G11272">
        <v>212.06594848633</v>
      </c>
      <c r="H11272">
        <v>254.56900024414</v>
      </c>
      <c r="I11272">
        <v>292.29443359375</v>
      </c>
      <c r="J11272">
        <v>335.61096191406</v>
      </c>
      <c r="K11272" s="6">
        <f>IFERROR(EXP(TREND(LN($F$1:$J$1),LN(F11272:J11272),LN(Calculations!$B$3))),0)</f>
        <v>5.6793432727048163E-2</v>
      </c>
    </row>
    <row r="11273" spans="1:11" x14ac:dyDescent="0.35">
      <c r="A11273">
        <v>11270</v>
      </c>
      <c r="B11273" t="str">
        <f t="shared" si="176"/>
        <v>29-76</v>
      </c>
      <c r="C11273">
        <v>-75.812607398028007</v>
      </c>
      <c r="D11273">
        <v>29.109613819300002</v>
      </c>
      <c r="E11273">
        <f>ASIN(SQRT((SIN(RADIANS(PARAMETERS!$D$8-D11273)/2)*SIN(RADIANS(PARAMETERS!$D$8-D11273)/2))+(COS(RADIANS(D11273))*COS(RADIANS(PARAMETERS!$D$8))*SIN(RADIANS(PARAMETERS!$D$9-C11273)/2)*SIN(RADIANS(PARAMETERS!$D$9-C11273)/2))))*2*3958.756</f>
        <v>1351.9634600417892</v>
      </c>
      <c r="F11273">
        <v>184.33232116699</v>
      </c>
      <c r="G11273">
        <v>211.65971374512</v>
      </c>
      <c r="H11273">
        <v>254.09924316406</v>
      </c>
      <c r="I11273">
        <v>291.77056884766</v>
      </c>
      <c r="J11273">
        <v>335.02734375</v>
      </c>
      <c r="K11273" s="6">
        <f>IFERROR(EXP(TREND(LN($F$1:$J$1),LN(F11273:J11273),LN(Calculations!$B$3))),0)</f>
        <v>5.621241328496844E-2</v>
      </c>
    </row>
    <row r="11274" spans="1:11" x14ac:dyDescent="0.35">
      <c r="A11274">
        <v>11271</v>
      </c>
      <c r="B11274" t="str">
        <f t="shared" si="176"/>
        <v>29-76</v>
      </c>
      <c r="C11274">
        <v>-76.083928732928996</v>
      </c>
      <c r="D11274">
        <v>29.109613819300002</v>
      </c>
      <c r="E11274">
        <f>ASIN(SQRT((SIN(RADIANS(PARAMETERS!$D$8-D11274)/2)*SIN(RADIANS(PARAMETERS!$D$8-D11274)/2))+(COS(RADIANS(D11274))*COS(RADIANS(PARAMETERS!$D$8))*SIN(RADIANS(PARAMETERS!$D$9-C11274)/2)*SIN(RADIANS(PARAMETERS!$D$9-C11274)/2))))*2*3958.756</f>
        <v>1364.355270655858</v>
      </c>
      <c r="F11274">
        <v>183.91130065918</v>
      </c>
      <c r="G11274">
        <v>211.19686889648</v>
      </c>
      <c r="H11274">
        <v>253.5763092041</v>
      </c>
      <c r="I11274">
        <v>291.19854736328</v>
      </c>
      <c r="J11274">
        <v>334.40313720703</v>
      </c>
      <c r="K11274" s="6">
        <f>IFERROR(EXP(TREND(LN($F$1:$J$1),LN(F11274:J11274),LN(Calculations!$B$3))),0)</f>
        <v>5.5531542609573492E-2</v>
      </c>
    </row>
    <row r="11275" spans="1:11" x14ac:dyDescent="0.35">
      <c r="A11275">
        <v>11272</v>
      </c>
      <c r="B11275" t="str">
        <f t="shared" si="176"/>
        <v>29-76.5</v>
      </c>
      <c r="C11275">
        <v>-76.355250067829999</v>
      </c>
      <c r="D11275">
        <v>29.109613819300002</v>
      </c>
      <c r="E11275">
        <f>ASIN(SQRT((SIN(RADIANS(PARAMETERS!$D$8-D11275)/2)*SIN(RADIANS(PARAMETERS!$D$8-D11275)/2))+(COS(RADIANS(D11275))*COS(RADIANS(PARAMETERS!$D$8))*SIN(RADIANS(PARAMETERS!$D$9-C11275)/2)*SIN(RADIANS(PARAMETERS!$D$9-C11275)/2))))*2*3958.756</f>
        <v>1376.851415156189</v>
      </c>
      <c r="F11275">
        <v>183.40167236328</v>
      </c>
      <c r="G11275">
        <v>210.63455200195</v>
      </c>
      <c r="H11275">
        <v>252.9375</v>
      </c>
      <c r="I11275">
        <v>290.49655151367</v>
      </c>
      <c r="J11275">
        <v>333.63323974609</v>
      </c>
      <c r="K11275" s="6">
        <f>IFERROR(EXP(TREND(LN($F$1:$J$1),LN(F11275:J11275),LN(Calculations!$B$3))),0)</f>
        <v>5.4721502689168276E-2</v>
      </c>
    </row>
    <row r="11276" spans="1:11" x14ac:dyDescent="0.35">
      <c r="A11276">
        <v>11273</v>
      </c>
      <c r="B11276" t="str">
        <f t="shared" si="176"/>
        <v>29-76.5</v>
      </c>
      <c r="C11276">
        <v>-76.626571402731003</v>
      </c>
      <c r="D11276">
        <v>29.109613819300002</v>
      </c>
      <c r="E11276">
        <f>ASIN(SQRT((SIN(RADIANS(PARAMETERS!$D$8-D11276)/2)*SIN(RADIANS(PARAMETERS!$D$8-D11276)/2))+(COS(RADIANS(D11276))*COS(RADIANS(PARAMETERS!$D$8))*SIN(RADIANS(PARAMETERS!$D$9-C11276)/2)*SIN(RADIANS(PARAMETERS!$D$9-C11276)/2))))*2*3958.756</f>
        <v>1389.4490367560654</v>
      </c>
      <c r="F11276">
        <v>182.87141418457</v>
      </c>
      <c r="G11276">
        <v>210.06698608398</v>
      </c>
      <c r="H11276">
        <v>252.32177734375</v>
      </c>
      <c r="I11276">
        <v>289.84661865234</v>
      </c>
      <c r="J11276">
        <v>332.95257568359</v>
      </c>
      <c r="K11276" s="6">
        <f>IFERROR(EXP(TREND(LN($F$1:$J$1),LN(F11276:J11276),LN(Calculations!$B$3))),0)</f>
        <v>5.3857822277825596E-2</v>
      </c>
    </row>
    <row r="11277" spans="1:11" x14ac:dyDescent="0.35">
      <c r="A11277">
        <v>11274</v>
      </c>
      <c r="B11277" t="str">
        <f t="shared" si="176"/>
        <v>29-77</v>
      </c>
      <c r="C11277">
        <v>-76.897892737632006</v>
      </c>
      <c r="D11277">
        <v>29.109613819300002</v>
      </c>
      <c r="E11277">
        <f>ASIN(SQRT((SIN(RADIANS(PARAMETERS!$D$8-D11277)/2)*SIN(RADIANS(PARAMETERS!$D$8-D11277)/2))+(COS(RADIANS(D11277))*COS(RADIANS(PARAMETERS!$D$8))*SIN(RADIANS(PARAMETERS!$D$9-C11277)/2)*SIN(RADIANS(PARAMETERS!$D$9-C11277)/2))))*2*3958.756</f>
        <v>1402.1453581195872</v>
      </c>
      <c r="F11277">
        <v>182.28024291992</v>
      </c>
      <c r="G11277">
        <v>209.43182373047</v>
      </c>
      <c r="H11277">
        <v>251.62864685059</v>
      </c>
      <c r="I11277">
        <v>289.11111450195</v>
      </c>
      <c r="J11277">
        <v>332.17749023438</v>
      </c>
      <c r="K11277" s="6">
        <f>IFERROR(EXP(TREND(LN($F$1:$J$1),LN(F11277:J11277),LN(Calculations!$B$3))),0)</f>
        <v>5.2914953716592841E-2</v>
      </c>
    </row>
    <row r="11278" spans="1:11" x14ac:dyDescent="0.35">
      <c r="A11278">
        <v>11275</v>
      </c>
      <c r="B11278" t="str">
        <f t="shared" si="176"/>
        <v>29-77</v>
      </c>
      <c r="C11278">
        <v>-77.169214072532995</v>
      </c>
      <c r="D11278">
        <v>29.109613819300002</v>
      </c>
      <c r="E11278">
        <f>ASIN(SQRT((SIN(RADIANS(PARAMETERS!$D$8-D11278)/2)*SIN(RADIANS(PARAMETERS!$D$8-D11278)/2))+(COS(RADIANS(D11278))*COS(RADIANS(PARAMETERS!$D$8))*SIN(RADIANS(PARAMETERS!$D$9-C11278)/2)*SIN(RADIANS(PARAMETERS!$D$9-C11278)/2))))*2*3958.756</f>
        <v>1414.9376797878735</v>
      </c>
      <c r="F11278">
        <v>181.61111450195</v>
      </c>
      <c r="G11278">
        <v>208.69786071777</v>
      </c>
      <c r="H11278">
        <v>250.80213928223</v>
      </c>
      <c r="I11278">
        <v>288.20962524414</v>
      </c>
      <c r="J11278">
        <v>331.1969909668</v>
      </c>
      <c r="K11278" s="6">
        <f>IFERROR(EXP(TREND(LN($F$1:$J$1),LN(F11278:J11278),LN(Calculations!$B$3))),0)</f>
        <v>5.1892866544212275E-2</v>
      </c>
    </row>
    <row r="11279" spans="1:11" x14ac:dyDescent="0.35">
      <c r="A11279">
        <v>11276</v>
      </c>
      <c r="B11279" t="str">
        <f t="shared" si="176"/>
        <v>29-77.5</v>
      </c>
      <c r="C11279">
        <v>-77.440535407433998</v>
      </c>
      <c r="D11279">
        <v>29.109613819300002</v>
      </c>
      <c r="E11279">
        <f>ASIN(SQRT((SIN(RADIANS(PARAMETERS!$D$8-D11279)/2)*SIN(RADIANS(PARAMETERS!$D$8-D11279)/2))+(COS(RADIANS(D11279))*COS(RADIANS(PARAMETERS!$D$8))*SIN(RADIANS(PARAMETERS!$D$9-C11279)/2)*SIN(RADIANS(PARAMETERS!$D$9-C11279)/2))))*2*3958.756</f>
        <v>1427.8233785555437</v>
      </c>
      <c r="F11279">
        <v>180.94906616211</v>
      </c>
      <c r="G11279">
        <v>207.98408508301</v>
      </c>
      <c r="H11279">
        <v>250.01910400391</v>
      </c>
      <c r="I11279">
        <v>287.37478637695</v>
      </c>
      <c r="J11279">
        <v>330.31237792969</v>
      </c>
      <c r="K11279" s="6">
        <f>IFERROR(EXP(TREND(LN($F$1:$J$1),LN(F11279:J11279),LN(Calculations!$B$3))),0)</f>
        <v>5.0879147580101564E-2</v>
      </c>
    </row>
    <row r="11280" spans="1:11" x14ac:dyDescent="0.35">
      <c r="A11280">
        <v>11277</v>
      </c>
      <c r="B11280" t="str">
        <f t="shared" si="176"/>
        <v>29-77.5</v>
      </c>
      <c r="C11280">
        <v>-77.711856742335002</v>
      </c>
      <c r="D11280">
        <v>29.109613819300002</v>
      </c>
      <c r="E11280">
        <f>ASIN(SQRT((SIN(RADIANS(PARAMETERS!$D$8-D11280)/2)*SIN(RADIANS(PARAMETERS!$D$8-D11280)/2))+(COS(RADIANS(D11280))*COS(RADIANS(PARAMETERS!$D$8))*SIN(RADIANS(PARAMETERS!$D$9-C11280)/2)*SIN(RADIANS(PARAMETERS!$D$9-C11280)/2))))*2*3958.756</f>
        <v>1440.799905807884</v>
      </c>
      <c r="F11280">
        <v>180.24186706543</v>
      </c>
      <c r="G11280">
        <v>207.21142578125</v>
      </c>
      <c r="H11280">
        <v>249.1541595459</v>
      </c>
      <c r="I11280">
        <v>286.43612670898</v>
      </c>
      <c r="J11280">
        <v>329.29730224609</v>
      </c>
      <c r="K11280" s="6">
        <f>IFERROR(EXP(TREND(LN($F$1:$J$1),LN(F11280:J11280),LN(Calculations!$B$3))),0)</f>
        <v>4.9833602423444638E-2</v>
      </c>
    </row>
    <row r="11281" spans="1:11" x14ac:dyDescent="0.35">
      <c r="A11281">
        <v>11278</v>
      </c>
      <c r="B11281" t="str">
        <f t="shared" si="176"/>
        <v>29-78</v>
      </c>
      <c r="C11281">
        <v>-77.983178077236005</v>
      </c>
      <c r="D11281">
        <v>29.109613819300002</v>
      </c>
      <c r="E11281">
        <f>ASIN(SQRT((SIN(RADIANS(PARAMETERS!$D$8-D11281)/2)*SIN(RADIANS(PARAMETERS!$D$8-D11281)/2))+(COS(RADIANS(D11281))*COS(RADIANS(PARAMETERS!$D$8))*SIN(RADIANS(PARAMETERS!$D$9-C11281)/2)*SIN(RADIANS(PARAMETERS!$D$9-C11281)/2))))*2*3958.756</f>
        <v>1453.8647858281811</v>
      </c>
      <c r="F11281">
        <v>179.47007751465</v>
      </c>
      <c r="G11281">
        <v>206.34802246094</v>
      </c>
      <c r="H11281">
        <v>248.15385437012</v>
      </c>
      <c r="I11281">
        <v>285.31903076172</v>
      </c>
      <c r="J11281">
        <v>328.05078125</v>
      </c>
      <c r="K11281" s="6">
        <f>IFERROR(EXP(TREND(LN($F$1:$J$1),LN(F11281:J11281),LN(Calculations!$B$3))),0)</f>
        <v>4.874598317167441E-2</v>
      </c>
    </row>
    <row r="11282" spans="1:11" x14ac:dyDescent="0.35">
      <c r="A11282">
        <v>11279</v>
      </c>
      <c r="B11282" t="str">
        <f t="shared" si="176"/>
        <v>29-78.5</v>
      </c>
      <c r="C11282">
        <v>-78.254499412136994</v>
      </c>
      <c r="D11282">
        <v>29.109613819300002</v>
      </c>
      <c r="E11282">
        <f>ASIN(SQRT((SIN(RADIANS(PARAMETERS!$D$8-D11282)/2)*SIN(RADIANS(PARAMETERS!$D$8-D11282)/2))+(COS(RADIANS(D11282))*COS(RADIANS(PARAMETERS!$D$8))*SIN(RADIANS(PARAMETERS!$D$9-C11282)/2)*SIN(RADIANS(PARAMETERS!$D$9-C11282)/2))))*2*3958.756</f>
        <v>1467.0156140837555</v>
      </c>
      <c r="F11282">
        <v>178.69952392578</v>
      </c>
      <c r="G11282">
        <v>205.49038696289</v>
      </c>
      <c r="H11282">
        <v>247.16744995117</v>
      </c>
      <c r="I11282">
        <v>284.22396850586</v>
      </c>
      <c r="J11282">
        <v>326.83657836914</v>
      </c>
      <c r="K11282" s="6">
        <f>IFERROR(EXP(TREND(LN($F$1:$J$1),LN(F11282:J11282),LN(Calculations!$B$3))),0)</f>
        <v>4.7674501825436241E-2</v>
      </c>
    </row>
    <row r="11283" spans="1:11" x14ac:dyDescent="0.35">
      <c r="A11283">
        <v>11280</v>
      </c>
      <c r="B11283" t="str">
        <f t="shared" si="176"/>
        <v>29-78.5</v>
      </c>
      <c r="C11283">
        <v>-78.525820747037997</v>
      </c>
      <c r="D11283">
        <v>29.109613819300002</v>
      </c>
      <c r="E11283">
        <f>ASIN(SQRT((SIN(RADIANS(PARAMETERS!$D$8-D11283)/2)*SIN(RADIANS(PARAMETERS!$D$8-D11283)/2))+(COS(RADIANS(D11283))*COS(RADIANS(PARAMETERS!$D$8))*SIN(RADIANS(PARAMETERS!$D$9-C11283)/2)*SIN(RADIANS(PARAMETERS!$D$9-C11283)/2))))*2*3958.756</f>
        <v>1480.2500554984133</v>
      </c>
      <c r="F11283">
        <v>177.79232788086</v>
      </c>
      <c r="G11283">
        <v>204.45358276367</v>
      </c>
      <c r="H11283">
        <v>245.9305267334</v>
      </c>
      <c r="I11283">
        <v>282.81045532227</v>
      </c>
      <c r="J11283">
        <v>325.22137451172</v>
      </c>
      <c r="K11283" s="6">
        <f>IFERROR(EXP(TREND(LN($F$1:$J$1),LN(F11283:J11283),LN(Calculations!$B$3))),0)</f>
        <v>4.6476824985128347E-2</v>
      </c>
    </row>
    <row r="11284" spans="1:11" x14ac:dyDescent="0.35">
      <c r="A11284">
        <v>11281</v>
      </c>
      <c r="B11284" t="str">
        <f t="shared" si="176"/>
        <v>29-79</v>
      </c>
      <c r="C11284">
        <v>-78.797142081939</v>
      </c>
      <c r="D11284">
        <v>29.109613819300002</v>
      </c>
      <c r="E11284">
        <f>ASIN(SQRT((SIN(RADIANS(PARAMETERS!$D$8-D11284)/2)*SIN(RADIANS(PARAMETERS!$D$8-D11284)/2))+(COS(RADIANS(D11284))*COS(RADIANS(PARAMETERS!$D$8))*SIN(RADIANS(PARAMETERS!$D$9-C11284)/2)*SIN(RADIANS(PARAMETERS!$D$9-C11284)/2))))*2*3958.756</f>
        <v>1493.5658427182141</v>
      </c>
      <c r="F11284">
        <v>176.64686584473</v>
      </c>
      <c r="G11284">
        <v>203.14459228516</v>
      </c>
      <c r="H11284">
        <v>244.31280517578</v>
      </c>
      <c r="I11284">
        <v>280.91296386719</v>
      </c>
      <c r="J11284">
        <v>322.99700927734</v>
      </c>
      <c r="K11284" s="6">
        <f>IFERROR(EXP(TREND(LN($F$1:$J$1),LN(F11284:J11284),LN(Calculations!$B$3))),0)</f>
        <v>4.5052145007844484E-2</v>
      </c>
    </row>
    <row r="11285" spans="1:11" x14ac:dyDescent="0.35">
      <c r="A11285">
        <v>11282</v>
      </c>
      <c r="B11285" t="str">
        <f t="shared" si="176"/>
        <v>29-79</v>
      </c>
      <c r="C11285">
        <v>-79.068463416840004</v>
      </c>
      <c r="D11285">
        <v>29.109613819300002</v>
      </c>
      <c r="E11285">
        <f>ASIN(SQRT((SIN(RADIANS(PARAMETERS!$D$8-D11285)/2)*SIN(RADIANS(PARAMETERS!$D$8-D11285)/2))+(COS(RADIANS(D11285))*COS(RADIANS(PARAMETERS!$D$8))*SIN(RADIANS(PARAMETERS!$D$9-C11285)/2)*SIN(RADIANS(PARAMETERS!$D$9-C11285)/2))))*2*3958.756</f>
        <v>1506.9607743767501</v>
      </c>
      <c r="F11285">
        <v>175.19485473633</v>
      </c>
      <c r="G11285">
        <v>201.65184020996</v>
      </c>
      <c r="H11285">
        <v>242.4527130127</v>
      </c>
      <c r="I11285">
        <v>278.71875</v>
      </c>
      <c r="J11285">
        <v>320.41116333008</v>
      </c>
      <c r="K11285" s="6">
        <f>IFERROR(EXP(TREND(LN($F$1:$J$1),LN(F11285:J11285),LN(Calculations!$B$3))),0)</f>
        <v>4.3336859276729249E-2</v>
      </c>
    </row>
    <row r="11286" spans="1:11" x14ac:dyDescent="0.35">
      <c r="A11286">
        <v>11283</v>
      </c>
      <c r="B11286" t="str">
        <f t="shared" si="176"/>
        <v>29-79.5</v>
      </c>
      <c r="C11286">
        <v>-79.339784751741007</v>
      </c>
      <c r="D11286">
        <v>29.109613819300002</v>
      </c>
      <c r="E11286">
        <f>ASIN(SQRT((SIN(RADIANS(PARAMETERS!$D$8-D11286)/2)*SIN(RADIANS(PARAMETERS!$D$8-D11286)/2))+(COS(RADIANS(D11286))*COS(RADIANS(PARAMETERS!$D$8))*SIN(RADIANS(PARAMETERS!$D$9-C11286)/2)*SIN(RADIANS(PARAMETERS!$D$9-C11286)/2))))*2*3958.756</f>
        <v>1520.432713365421</v>
      </c>
      <c r="F11286">
        <v>173.31230163574</v>
      </c>
      <c r="G11286">
        <v>199.85748291016</v>
      </c>
      <c r="H11286">
        <v>240.18188476563</v>
      </c>
      <c r="I11286">
        <v>276.01104736328</v>
      </c>
      <c r="J11286">
        <v>317.18798828125</v>
      </c>
      <c r="K11286" s="6">
        <f>IFERROR(EXP(TREND(LN($F$1:$J$1),LN(F11286:J11286),LN(Calculations!$B$3))),0)</f>
        <v>4.1243005512119409E-2</v>
      </c>
    </row>
    <row r="11287" spans="1:11" x14ac:dyDescent="0.35">
      <c r="A11287">
        <v>11284</v>
      </c>
      <c r="B11287" t="str">
        <f t="shared" si="176"/>
        <v>29-79.5</v>
      </c>
      <c r="C11287">
        <v>-79.611106086641996</v>
      </c>
      <c r="D11287">
        <v>29.109613819300002</v>
      </c>
      <c r="E11287">
        <f>ASIN(SQRT((SIN(RADIANS(PARAMETERS!$D$8-D11287)/2)*SIN(RADIANS(PARAMETERS!$D$8-D11287)/2))+(COS(RADIANS(D11287))*COS(RADIANS(PARAMETERS!$D$8))*SIN(RADIANS(PARAMETERS!$D$9-C11287)/2)*SIN(RADIANS(PARAMETERS!$D$9-C11287)/2))))*2*3958.756</f>
        <v>1533.9795851135798</v>
      </c>
      <c r="F11287">
        <v>170.9125213623</v>
      </c>
      <c r="G11287">
        <v>197.73385620117</v>
      </c>
      <c r="H11287">
        <v>237.46420288086</v>
      </c>
      <c r="I11287">
        <v>272.74584960938</v>
      </c>
      <c r="J11287">
        <v>313.27426147461</v>
      </c>
      <c r="K11287" s="6">
        <f>IFERROR(EXP(TREND(LN($F$1:$J$1),LN(F11287:J11287),LN(Calculations!$B$3))),0)</f>
        <v>3.8740038008780647E-2</v>
      </c>
    </row>
    <row r="11288" spans="1:11" x14ac:dyDescent="0.35">
      <c r="A11288">
        <v>11285</v>
      </c>
      <c r="B11288" t="str">
        <f t="shared" si="176"/>
        <v>29-80</v>
      </c>
      <c r="C11288">
        <v>-79.882427421542999</v>
      </c>
      <c r="D11288">
        <v>29.109613819300002</v>
      </c>
      <c r="E11288">
        <f>ASIN(SQRT((SIN(RADIANS(PARAMETERS!$D$8-D11288)/2)*SIN(RADIANS(PARAMETERS!$D$8-D11288)/2))+(COS(RADIANS(D11288))*COS(RADIANS(PARAMETERS!$D$8))*SIN(RADIANS(PARAMETERS!$D$9-C11288)/2)*SIN(RADIANS(PARAMETERS!$D$9-C11288)/2))))*2*3958.756</f>
        <v>1547.5993758828404</v>
      </c>
      <c r="F11288">
        <v>168.08676147461</v>
      </c>
      <c r="G11288">
        <v>195.30744934082</v>
      </c>
      <c r="H11288">
        <v>234.40653991699</v>
      </c>
      <c r="I11288">
        <v>269.06979370117</v>
      </c>
      <c r="J11288">
        <v>308.86560058594</v>
      </c>
      <c r="K11288" s="6">
        <f>IFERROR(EXP(TREND(LN($F$1:$J$1),LN(F11288:J11288),LN(Calculations!$B$3))),0)</f>
        <v>3.5954309822154591E-2</v>
      </c>
    </row>
    <row r="11289" spans="1:11" x14ac:dyDescent="0.35">
      <c r="A11289">
        <v>11286</v>
      </c>
      <c r="B11289" t="str">
        <f t="shared" si="176"/>
        <v>29-80</v>
      </c>
      <c r="C11289">
        <v>-80.153748756444003</v>
      </c>
      <c r="D11289">
        <v>29.109613819300002</v>
      </c>
      <c r="E11289">
        <f>ASIN(SQRT((SIN(RADIANS(PARAMETERS!$D$8-D11289)/2)*SIN(RADIANS(PARAMETERS!$D$8-D11289)/2))+(COS(RADIANS(D11289))*COS(RADIANS(PARAMETERS!$D$8))*SIN(RADIANS(PARAMETERS!$D$9-C11289)/2)*SIN(RADIANS(PARAMETERS!$D$9-C11289)/2))))*2*3958.756</f>
        <v>1561.2901310793013</v>
      </c>
      <c r="F11289">
        <v>164.87609863281</v>
      </c>
      <c r="G11289">
        <v>192.59564208984</v>
      </c>
      <c r="H11289">
        <v>230.98889160156</v>
      </c>
      <c r="I11289">
        <v>264.94152832031</v>
      </c>
      <c r="J11289">
        <v>303.89321899414</v>
      </c>
      <c r="K11289" s="6">
        <f>IFERROR(EXP(TREND(LN($F$1:$J$1),LN(F11289:J11289),LN(Calculations!$B$3))),0)</f>
        <v>3.3009464015209419E-2</v>
      </c>
    </row>
    <row r="11290" spans="1:11" x14ac:dyDescent="0.35">
      <c r="A11290">
        <v>11287</v>
      </c>
      <c r="B11290" t="str">
        <f t="shared" si="176"/>
        <v>29-80.5</v>
      </c>
      <c r="C11290">
        <v>-80.425070091345006</v>
      </c>
      <c r="D11290">
        <v>29.109613819300002</v>
      </c>
      <c r="E11290">
        <f>ASIN(SQRT((SIN(RADIANS(PARAMETERS!$D$8-D11290)/2)*SIN(RADIANS(PARAMETERS!$D$8-D11290)/2))+(COS(RADIANS(D11290))*COS(RADIANS(PARAMETERS!$D$8))*SIN(RADIANS(PARAMETERS!$D$9-C11290)/2)*SIN(RADIANS(PARAMETERS!$D$9-C11290)/2))))*2*3958.756</f>
        <v>1575.0499535869576</v>
      </c>
      <c r="F11290">
        <v>161.3540802002</v>
      </c>
      <c r="G11290">
        <v>189.68202209473</v>
      </c>
      <c r="H11290">
        <v>227.29359436035</v>
      </c>
      <c r="I11290">
        <v>260.46789550781</v>
      </c>
      <c r="J11290">
        <v>298.49389648438</v>
      </c>
      <c r="K11290" s="6">
        <f>IFERROR(EXP(TREND(LN($F$1:$J$1),LN(F11290:J11290),LN(Calculations!$B$3))),0)</f>
        <v>3.0030929893082287E-2</v>
      </c>
    </row>
    <row r="11291" spans="1:11" x14ac:dyDescent="0.35">
      <c r="A11291">
        <v>11288</v>
      </c>
      <c r="B11291" t="str">
        <f t="shared" si="176"/>
        <v>29-80.5</v>
      </c>
      <c r="C11291">
        <v>-80.696391426245995</v>
      </c>
      <c r="D11291">
        <v>29.109613819300002</v>
      </c>
      <c r="E11291">
        <f>ASIN(SQRT((SIN(RADIANS(PARAMETERS!$D$8-D11291)/2)*SIN(RADIANS(PARAMETERS!$D$8-D11291)/2))+(COS(RADIANS(D11291))*COS(RADIANS(PARAMETERS!$D$8))*SIN(RADIANS(PARAMETERS!$D$9-C11291)/2)*SIN(RADIANS(PARAMETERS!$D$9-C11291)/2))))*2*3958.756</f>
        <v>1588.8770021251339</v>
      </c>
      <c r="F11291">
        <v>157.6014251709</v>
      </c>
      <c r="G11291">
        <v>186.54052734375</v>
      </c>
      <c r="H11291">
        <v>223.43211364746</v>
      </c>
      <c r="I11291">
        <v>255.80673217773</v>
      </c>
      <c r="J11291">
        <v>292.88311767578</v>
      </c>
      <c r="K11291" s="6">
        <f>IFERROR(EXP(TREND(LN($F$1:$J$1),LN(F11291:J11291),LN(Calculations!$B$3))),0)</f>
        <v>2.7087291496497249E-2</v>
      </c>
    </row>
    <row r="11292" spans="1:11" x14ac:dyDescent="0.35">
      <c r="A11292">
        <v>11289</v>
      </c>
      <c r="B11292" t="str">
        <f t="shared" si="176"/>
        <v>29-81</v>
      </c>
      <c r="C11292">
        <v>-80.967712761146998</v>
      </c>
      <c r="D11292">
        <v>29.109613819300002</v>
      </c>
      <c r="E11292">
        <f>ASIN(SQRT((SIN(RADIANS(PARAMETERS!$D$8-D11292)/2)*SIN(RADIANS(PARAMETERS!$D$8-D11292)/2))+(COS(RADIANS(D11292))*COS(RADIANS(PARAMETERS!$D$8))*SIN(RADIANS(PARAMETERS!$D$9-C11292)/2)*SIN(RADIANS(PARAMETERS!$D$9-C11292)/2))))*2*3958.756</f>
        <v>1602.7694896323476</v>
      </c>
      <c r="F11292">
        <v>154.18560791016</v>
      </c>
      <c r="G11292">
        <v>183.68862915039</v>
      </c>
      <c r="H11292">
        <v>219.90559387207</v>
      </c>
      <c r="I11292">
        <v>251.54870605469</v>
      </c>
      <c r="J11292">
        <v>287.75552368164</v>
      </c>
      <c r="K11292" s="6">
        <f>IFERROR(EXP(TREND(LN($F$1:$J$1),LN(F11292:J11292),LN(Calculations!$B$3))),0)</f>
        <v>2.4632564566975875E-2</v>
      </c>
    </row>
    <row r="11293" spans="1:11" x14ac:dyDescent="0.35">
      <c r="A11293">
        <v>11290</v>
      </c>
      <c r="B11293" t="str">
        <f t="shared" si="176"/>
        <v>29-81</v>
      </c>
      <c r="C11293">
        <v>-81.239034096048002</v>
      </c>
      <c r="D11293">
        <v>29.109613819300002</v>
      </c>
      <c r="E11293">
        <f>ASIN(SQRT((SIN(RADIANS(PARAMETERS!$D$8-D11293)/2)*SIN(RADIANS(PARAMETERS!$D$8-D11293)/2))+(COS(RADIANS(D11293))*COS(RADIANS(PARAMETERS!$D$8))*SIN(RADIANS(PARAMETERS!$D$9-C11293)/2)*SIN(RADIANS(PARAMETERS!$D$9-C11293)/2))))*2*3958.756</f>
        <v>1616.7256816786537</v>
      </c>
      <c r="F11293">
        <v>151.42497253418</v>
      </c>
      <c r="G11293">
        <v>181.37152099609</v>
      </c>
      <c r="H11293">
        <v>217.0583190918</v>
      </c>
      <c r="I11293">
        <v>248.13212585449</v>
      </c>
      <c r="J11293">
        <v>283.6637878418</v>
      </c>
      <c r="K11293" s="6">
        <f>IFERROR(EXP(TREND(LN($F$1:$J$1),LN(F11293:J11293),LN(Calculations!$B$3))),0)</f>
        <v>2.2785906741128219E-2</v>
      </c>
    </row>
    <row r="11294" spans="1:11" x14ac:dyDescent="0.35">
      <c r="A11294">
        <v>11291</v>
      </c>
      <c r="B11294" t="str">
        <f t="shared" si="176"/>
        <v>29-81.5</v>
      </c>
      <c r="C11294">
        <v>-81.510355430949005</v>
      </c>
      <c r="D11294">
        <v>29.109613819300002</v>
      </c>
      <c r="E11294">
        <f>ASIN(SQRT((SIN(RADIANS(PARAMETERS!$D$8-D11294)/2)*SIN(RADIANS(PARAMETERS!$D$8-D11294)/2))+(COS(RADIANS(D11294))*COS(RADIANS(PARAMETERS!$D$8))*SIN(RADIANS(PARAMETERS!$D$9-C11294)/2)*SIN(RADIANS(PARAMETERS!$D$9-C11294)/2))))*2*3958.756</f>
        <v>1630.7438949082032</v>
      </c>
      <c r="F11294">
        <v>149.39022827148</v>
      </c>
      <c r="G11294">
        <v>179.66773986816</v>
      </c>
      <c r="H11294">
        <v>215.0285949707</v>
      </c>
      <c r="I11294">
        <v>245.75090026855</v>
      </c>
      <c r="J11294">
        <v>280.87155151367</v>
      </c>
      <c r="K11294" s="6">
        <f>IFERROR(EXP(TREND(LN($F$1:$J$1),LN(F11294:J11294),LN(Calculations!$B$3))),0)</f>
        <v>2.1494884113428259E-2</v>
      </c>
    </row>
    <row r="11295" spans="1:11" x14ac:dyDescent="0.35">
      <c r="A11295">
        <v>11292</v>
      </c>
      <c r="B11295" t="str">
        <f t="shared" si="176"/>
        <v>29-82</v>
      </c>
      <c r="C11295">
        <v>-81.781676765849994</v>
      </c>
      <c r="D11295">
        <v>29.109613819300002</v>
      </c>
      <c r="E11295">
        <f>ASIN(SQRT((SIN(RADIANS(PARAMETERS!$D$8-D11295)/2)*SIN(RADIANS(PARAMETERS!$D$8-D11295)/2))+(COS(RADIANS(D11295))*COS(RADIANS(PARAMETERS!$D$8))*SIN(RADIANS(PARAMETERS!$D$9-C11295)/2)*SIN(RADIANS(PARAMETERS!$D$9-C11295)/2))))*2*3958.756</f>
        <v>1644.822495513406</v>
      </c>
      <c r="F11295">
        <v>147.5870513916</v>
      </c>
      <c r="G11295">
        <v>178.19161987305</v>
      </c>
      <c r="H11295">
        <v>213.29330444336</v>
      </c>
      <c r="I11295">
        <v>243.73469543457</v>
      </c>
      <c r="J11295">
        <v>278.52944946289</v>
      </c>
      <c r="K11295" s="6">
        <f>IFERROR(EXP(TREND(LN($F$1:$J$1),LN(F11295:J11295),LN(Calculations!$B$3))),0)</f>
        <v>2.0411690577761342E-2</v>
      </c>
    </row>
    <row r="11296" spans="1:11" x14ac:dyDescent="0.35">
      <c r="A11296">
        <v>11293</v>
      </c>
      <c r="B11296" t="str">
        <f t="shared" si="176"/>
        <v>29-82</v>
      </c>
      <c r="C11296">
        <v>-82.052998100750997</v>
      </c>
      <c r="D11296">
        <v>29.109613819300002</v>
      </c>
      <c r="E11296">
        <f>ASIN(SQRT((SIN(RADIANS(PARAMETERS!$D$8-D11296)/2)*SIN(RADIANS(PARAMETERS!$D$8-D11296)/2))+(COS(RADIANS(D11296))*COS(RADIANS(PARAMETERS!$D$8))*SIN(RADIANS(PARAMETERS!$D$9-C11296)/2)*SIN(RADIANS(PARAMETERS!$D$9-C11296)/2))))*2*3958.756</f>
        <v>1658.9598977418566</v>
      </c>
      <c r="F11296">
        <v>146.05723571777</v>
      </c>
      <c r="G11296">
        <v>177.01951599121</v>
      </c>
      <c r="H11296">
        <v>211.97827148438</v>
      </c>
      <c r="I11296">
        <v>242.25280761719</v>
      </c>
      <c r="J11296">
        <v>276.8603515625</v>
      </c>
      <c r="K11296" s="6">
        <f>IFERROR(EXP(TREND(LN($F$1:$J$1),LN(F11296:J11296),LN(Calculations!$B$3))),0)</f>
        <v>1.9543365928013302E-2</v>
      </c>
    </row>
    <row r="11297" spans="1:11" x14ac:dyDescent="0.35">
      <c r="A11297">
        <v>11294</v>
      </c>
      <c r="B11297" t="str">
        <f t="shared" si="176"/>
        <v>29-82.5</v>
      </c>
      <c r="C11297">
        <v>-82.324319435652001</v>
      </c>
      <c r="D11297">
        <v>29.109613819300002</v>
      </c>
      <c r="E11297">
        <f>ASIN(SQRT((SIN(RADIANS(PARAMETERS!$D$8-D11297)/2)*SIN(RADIANS(PARAMETERS!$D$8-D11297)/2))+(COS(RADIANS(D11297))*COS(RADIANS(PARAMETERS!$D$8))*SIN(RADIANS(PARAMETERS!$D$9-C11297)/2)*SIN(RADIANS(PARAMETERS!$D$9-C11297)/2))))*2*3958.756</f>
        <v>1673.1545624369076</v>
      </c>
      <c r="F11297">
        <v>144.95408630371</v>
      </c>
      <c r="G11297">
        <v>176.29348754883</v>
      </c>
      <c r="H11297">
        <v>211.29634094238</v>
      </c>
      <c r="I11297">
        <v>241.58464050293</v>
      </c>
      <c r="J11297">
        <v>276.22528076172</v>
      </c>
      <c r="K11297" s="6">
        <f>IFERROR(EXP(TREND(LN($F$1:$J$1),LN(F11297:J11297),LN(Calculations!$B$3))),0)</f>
        <v>1.8953535915336047E-2</v>
      </c>
    </row>
    <row r="11298" spans="1:11" x14ac:dyDescent="0.35">
      <c r="A11298">
        <v>11295</v>
      </c>
      <c r="B11298" t="str">
        <f t="shared" si="176"/>
        <v>29-82.5</v>
      </c>
      <c r="C11298">
        <v>-82.595640770553004</v>
      </c>
      <c r="D11298">
        <v>29.109613819300002</v>
      </c>
      <c r="E11298">
        <f>ASIN(SQRT((SIN(RADIANS(PARAMETERS!$D$8-D11298)/2)*SIN(RADIANS(PARAMETERS!$D$8-D11298)/2))+(COS(RADIANS(D11298))*COS(RADIANS(PARAMETERS!$D$8))*SIN(RADIANS(PARAMETERS!$D$9-C11298)/2)*SIN(RADIANS(PARAMETERS!$D$9-C11298)/2))))*2*3958.756</f>
        <v>1687.4049956125718</v>
      </c>
      <c r="F11298">
        <v>144.21809387207</v>
      </c>
      <c r="G11298">
        <v>175.82827758789</v>
      </c>
      <c r="H11298">
        <v>210.95956420898</v>
      </c>
      <c r="I11298">
        <v>241.33625793457</v>
      </c>
      <c r="J11298">
        <v>276.09881591797</v>
      </c>
      <c r="K11298" s="6">
        <f>IFERROR(EXP(TREND(LN($F$1:$J$1),LN(F11298:J11298),LN(Calculations!$B$3))),0)</f>
        <v>1.8570673125965744E-2</v>
      </c>
    </row>
    <row r="11299" spans="1:11" x14ac:dyDescent="0.35">
      <c r="A11299">
        <v>11296</v>
      </c>
      <c r="B11299" t="str">
        <f t="shared" si="176"/>
        <v>29-83</v>
      </c>
      <c r="C11299">
        <v>-82.866962105453993</v>
      </c>
      <c r="D11299">
        <v>29.109613819300002</v>
      </c>
      <c r="E11299">
        <f>ASIN(SQRT((SIN(RADIANS(PARAMETERS!$D$8-D11299)/2)*SIN(RADIANS(PARAMETERS!$D$8-D11299)/2))+(COS(RADIANS(D11299))*COS(RADIANS(PARAMETERS!$D$8))*SIN(RADIANS(PARAMETERS!$D$9-C11299)/2)*SIN(RADIANS(PARAMETERS!$D$9-C11299)/2))))*2*3958.756</f>
        <v>1701.7097470632275</v>
      </c>
      <c r="F11299">
        <v>143.94239807129</v>
      </c>
      <c r="G11299">
        <v>175.70568847656</v>
      </c>
      <c r="H11299">
        <v>211.08282470703</v>
      </c>
      <c r="I11299">
        <v>241.65600585938</v>
      </c>
      <c r="J11299">
        <v>276.67022705078</v>
      </c>
      <c r="K11299" s="6">
        <f>IFERROR(EXP(TREND(LN($F$1:$J$1),LN(F11299:J11299),LN(Calculations!$B$3))),0)</f>
        <v>1.8429073978323704E-2</v>
      </c>
    </row>
    <row r="11300" spans="1:11" x14ac:dyDescent="0.35">
      <c r="A11300">
        <v>11297</v>
      </c>
      <c r="B11300" t="str">
        <f t="shared" si="176"/>
        <v>29-83</v>
      </c>
      <c r="C11300">
        <v>-83.138283440354996</v>
      </c>
      <c r="D11300">
        <v>29.109613819300002</v>
      </c>
      <c r="E11300">
        <f>ASIN(SQRT((SIN(RADIANS(PARAMETERS!$D$8-D11300)/2)*SIN(RADIANS(PARAMETERS!$D$8-D11300)/2))+(COS(RADIANS(D11300))*COS(RADIANS(PARAMETERS!$D$8))*SIN(RADIANS(PARAMETERS!$D$9-C11300)/2)*SIN(RADIANS(PARAMETERS!$D$9-C11300)/2))))*2*3958.756</f>
        <v>1716.0674090084337</v>
      </c>
      <c r="F11300">
        <v>144.25839233398</v>
      </c>
      <c r="G11300">
        <v>176.00262451172</v>
      </c>
      <c r="H11300">
        <v>211.77738952637</v>
      </c>
      <c r="I11300">
        <v>242.69213867188</v>
      </c>
      <c r="J11300">
        <v>278.13342285156</v>
      </c>
      <c r="K11300" s="6">
        <f>IFERROR(EXP(TREND(LN($F$1:$J$1),LN(F11300:J11300),LN(Calculations!$B$3))),0)</f>
        <v>1.8581336809893819E-2</v>
      </c>
    </row>
    <row r="11301" spans="1:11" x14ac:dyDescent="0.35">
      <c r="A11301">
        <v>11298</v>
      </c>
      <c r="B11301" t="str">
        <f t="shared" si="176"/>
        <v>29-83.5</v>
      </c>
      <c r="C11301">
        <v>-83.409604775255005</v>
      </c>
      <c r="D11301">
        <v>29.109613819300002</v>
      </c>
      <c r="E11301">
        <f>ASIN(SQRT((SIN(RADIANS(PARAMETERS!$D$8-D11301)/2)*SIN(RADIANS(PARAMETERS!$D$8-D11301)/2))+(COS(RADIANS(D11301))*COS(RADIANS(PARAMETERS!$D$8))*SIN(RADIANS(PARAMETERS!$D$9-C11301)/2)*SIN(RADIANS(PARAMETERS!$D$9-C11301)/2))))*2*3958.756</f>
        <v>1730.4766147729401</v>
      </c>
      <c r="F11301">
        <v>145.0588684082</v>
      </c>
      <c r="G11301">
        <v>176.65957641602</v>
      </c>
      <c r="H11301">
        <v>212.85487365723</v>
      </c>
      <c r="I11301">
        <v>244.16145324707</v>
      </c>
      <c r="J11301">
        <v>280.08596801758</v>
      </c>
      <c r="K11301" s="6">
        <f>IFERROR(EXP(TREND(LN($F$1:$J$1),LN(F11301:J11301),LN(Calculations!$B$3))),0)</f>
        <v>1.8982815820451755E-2</v>
      </c>
    </row>
    <row r="11302" spans="1:11" x14ac:dyDescent="0.35">
      <c r="A11302">
        <v>11299</v>
      </c>
      <c r="B11302" t="str">
        <f t="shared" si="176"/>
        <v>29-83.5</v>
      </c>
      <c r="C11302">
        <v>-83.680926110155994</v>
      </c>
      <c r="D11302">
        <v>29.109613819300002</v>
      </c>
      <c r="E11302">
        <f>ASIN(SQRT((SIN(RADIANS(PARAMETERS!$D$8-D11302)/2)*SIN(RADIANS(PARAMETERS!$D$8-D11302)/2))+(COS(RADIANS(D11302))*COS(RADIANS(PARAMETERS!$D$8))*SIN(RADIANS(PARAMETERS!$D$9-C11302)/2)*SIN(RADIANS(PARAMETERS!$D$9-C11302)/2))))*2*3958.756</f>
        <v>1744.9360375022311</v>
      </c>
      <c r="F11302">
        <v>146.30293273926</v>
      </c>
      <c r="G11302">
        <v>177.64503479004</v>
      </c>
      <c r="H11302">
        <v>214.30895996094</v>
      </c>
      <c r="I11302">
        <v>246.06983947754</v>
      </c>
      <c r="J11302">
        <v>282.54989624023</v>
      </c>
      <c r="K11302" s="6">
        <f>IFERROR(EXP(TREND(LN($F$1:$J$1),LN(F11302:J11302),LN(Calculations!$B$3))),0)</f>
        <v>1.9622227079110165E-2</v>
      </c>
    </row>
    <row r="11303" spans="1:11" x14ac:dyDescent="0.35">
      <c r="A11303">
        <v>11300</v>
      </c>
      <c r="B11303" t="str">
        <f t="shared" si="176"/>
        <v>29-84</v>
      </c>
      <c r="C11303">
        <v>-83.952247445056997</v>
      </c>
      <c r="D11303">
        <v>29.109613819300002</v>
      </c>
      <c r="E11303">
        <f>ASIN(SQRT((SIN(RADIANS(PARAMETERS!$D$8-D11303)/2)*SIN(RADIANS(PARAMETERS!$D$8-D11303)/2))+(COS(RADIANS(D11303))*COS(RADIANS(PARAMETERS!$D$8))*SIN(RADIANS(PARAMETERS!$D$9-C11303)/2)*SIN(RADIANS(PARAMETERS!$D$9-C11303)/2))))*2*3958.756</f>
        <v>1759.444388912691</v>
      </c>
      <c r="F11303">
        <v>147.96778869629</v>
      </c>
      <c r="G11303">
        <v>178.93687438965</v>
      </c>
      <c r="H11303">
        <v>216.15576171875</v>
      </c>
      <c r="I11303">
        <v>248.44953918457</v>
      </c>
      <c r="J11303">
        <v>285.57824707031</v>
      </c>
      <c r="K11303" s="6">
        <f>IFERROR(EXP(TREND(LN($F$1:$J$1),LN(F11303:J11303),LN(Calculations!$B$3))),0)</f>
        <v>2.0503191197809432E-2</v>
      </c>
    </row>
    <row r="11304" spans="1:11" x14ac:dyDescent="0.35">
      <c r="A11304">
        <v>11301</v>
      </c>
      <c r="B11304" t="str">
        <f t="shared" si="176"/>
        <v>29-84</v>
      </c>
      <c r="C11304">
        <v>-84.223568779958001</v>
      </c>
      <c r="D11304">
        <v>29.109613819300002</v>
      </c>
      <c r="E11304">
        <f>ASIN(SQRT((SIN(RADIANS(PARAMETERS!$D$8-D11304)/2)*SIN(RADIANS(PARAMETERS!$D$8-D11304)/2))+(COS(RADIANS(D11304))*COS(RADIANS(PARAMETERS!$D$8))*SIN(RADIANS(PARAMETERS!$D$9-C11304)/2)*SIN(RADIANS(PARAMETERS!$D$9-C11304)/2))))*2*3958.756</f>
        <v>1774.000418077223</v>
      </c>
      <c r="F11304">
        <v>149.8968963623</v>
      </c>
      <c r="G11304">
        <v>180.47918701172</v>
      </c>
      <c r="H11304">
        <v>218.19407653809</v>
      </c>
      <c r="I11304">
        <v>251.01969909668</v>
      </c>
      <c r="J11304">
        <v>288.79144287109</v>
      </c>
      <c r="K11304" s="6">
        <f>IFERROR(EXP(TREND(LN($F$1:$J$1),LN(F11304:J11304),LN(Calculations!$B$3))),0)</f>
        <v>2.1581173419626398E-2</v>
      </c>
    </row>
    <row r="11305" spans="1:11" x14ac:dyDescent="0.35">
      <c r="A11305">
        <v>11302</v>
      </c>
      <c r="B11305" t="str">
        <f t="shared" si="176"/>
        <v>29-84.5</v>
      </c>
      <c r="C11305">
        <v>-84.494890114859004</v>
      </c>
      <c r="D11305">
        <v>29.109613819300002</v>
      </c>
      <c r="E11305">
        <f>ASIN(SQRT((SIN(RADIANS(PARAMETERS!$D$8-D11305)/2)*SIN(RADIANS(PARAMETERS!$D$8-D11305)/2))+(COS(RADIANS(D11305))*COS(RADIANS(PARAMETERS!$D$8))*SIN(RADIANS(PARAMETERS!$D$9-C11305)/2)*SIN(RADIANS(PARAMETERS!$D$9-C11305)/2))))*2*3958.756</f>
        <v>1788.6029102452305</v>
      </c>
      <c r="F11305">
        <v>151.52394104004</v>
      </c>
      <c r="G11305">
        <v>181.74461364746</v>
      </c>
      <c r="H11305">
        <v>219.91239929199</v>
      </c>
      <c r="I11305">
        <v>253.17922973633</v>
      </c>
      <c r="J11305">
        <v>291.48452758789</v>
      </c>
      <c r="K11305" s="6">
        <f>IFERROR(EXP(TREND(LN($F$1:$J$1),LN(F11305:J11305),LN(Calculations!$B$3))),0)</f>
        <v>2.2518284345886833E-2</v>
      </c>
    </row>
    <row r="11306" spans="1:11" x14ac:dyDescent="0.35">
      <c r="A11306">
        <v>11303</v>
      </c>
      <c r="B11306" t="str">
        <f t="shared" si="176"/>
        <v>29-85</v>
      </c>
      <c r="C11306">
        <v>-84.766211449759993</v>
      </c>
      <c r="D11306">
        <v>29.109613819300002</v>
      </c>
      <c r="E11306">
        <f>ASIN(SQRT((SIN(RADIANS(PARAMETERS!$D$8-D11306)/2)*SIN(RADIANS(PARAMETERS!$D$8-D11306)/2))+(COS(RADIANS(D11306))*COS(RADIANS(PARAMETERS!$D$8))*SIN(RADIANS(PARAMETERS!$D$9-C11306)/2)*SIN(RADIANS(PARAMETERS!$D$9-C11306)/2))))*2*3958.756</f>
        <v>1803.2506856968737</v>
      </c>
      <c r="F11306">
        <v>152.59828186035</v>
      </c>
      <c r="G11306">
        <v>182.57302856445</v>
      </c>
      <c r="H11306">
        <v>221.10804748535</v>
      </c>
      <c r="I11306">
        <v>254.68785095215</v>
      </c>
      <c r="J11306">
        <v>293.37310791016</v>
      </c>
      <c r="K11306" s="6">
        <f>IFERROR(EXP(TREND(LN($F$1:$J$1),LN(F11306:J11306),LN(Calculations!$B$3))),0)</f>
        <v>2.3148209383681589E-2</v>
      </c>
    </row>
    <row r="11307" spans="1:11" x14ac:dyDescent="0.35">
      <c r="A11307">
        <v>11304</v>
      </c>
      <c r="B11307" t="str">
        <f t="shared" si="176"/>
        <v>29-85</v>
      </c>
      <c r="C11307">
        <v>-85.037532784660996</v>
      </c>
      <c r="D11307">
        <v>29.109613819300002</v>
      </c>
      <c r="E11307">
        <f>ASIN(SQRT((SIN(RADIANS(PARAMETERS!$D$8-D11307)/2)*SIN(RADIANS(PARAMETERS!$D$8-D11307)/2))+(COS(RADIANS(D11307))*COS(RADIANS(PARAMETERS!$D$8))*SIN(RADIANS(PARAMETERS!$D$9-C11307)/2)*SIN(RADIANS(PARAMETERS!$D$9-C11307)/2))))*2*3958.756</f>
        <v>1817.9425986310953</v>
      </c>
      <c r="F11307">
        <v>153.05703735352</v>
      </c>
      <c r="G11307">
        <v>182.92013549805</v>
      </c>
      <c r="H11307">
        <v>221.64781188965</v>
      </c>
      <c r="I11307">
        <v>255.3521270752</v>
      </c>
      <c r="J11307">
        <v>294.18771362305</v>
      </c>
      <c r="K11307" s="6">
        <f>IFERROR(EXP(TREND(LN($F$1:$J$1),LN(F11307:J11307),LN(Calculations!$B$3))),0)</f>
        <v>2.3420820791540967E-2</v>
      </c>
    </row>
    <row r="11308" spans="1:11" x14ac:dyDescent="0.35">
      <c r="A11308">
        <v>11305</v>
      </c>
      <c r="B11308" t="str">
        <f t="shared" si="176"/>
        <v>29-85.5</v>
      </c>
      <c r="C11308">
        <v>-85.308854119562</v>
      </c>
      <c r="D11308">
        <v>29.109613819300002</v>
      </c>
      <c r="E11308">
        <f>ASIN(SQRT((SIN(RADIANS(PARAMETERS!$D$8-D11308)/2)*SIN(RADIANS(PARAMETERS!$D$8-D11308)/2))+(COS(RADIANS(D11308))*COS(RADIANS(PARAMETERS!$D$8))*SIN(RADIANS(PARAMETERS!$D$9-C11308)/2)*SIN(RADIANS(PARAMETERS!$D$9-C11308)/2))))*2*3958.756</f>
        <v>1832.6775360868839</v>
      </c>
      <c r="F11308">
        <v>153.40711975098</v>
      </c>
      <c r="G11308">
        <v>183.17503356934</v>
      </c>
      <c r="H11308">
        <v>222.04780578613</v>
      </c>
      <c r="I11308">
        <v>255.83236694336</v>
      </c>
      <c r="J11308">
        <v>294.7639465332</v>
      </c>
      <c r="K11308" s="6">
        <f>IFERROR(EXP(TREND(LN($F$1:$J$1),LN(F11308:J11308),LN(Calculations!$B$3))),0)</f>
        <v>2.3630898735665356E-2</v>
      </c>
    </row>
    <row r="11309" spans="1:11" x14ac:dyDescent="0.35">
      <c r="A11309">
        <v>11306</v>
      </c>
      <c r="B11309" t="str">
        <f t="shared" si="176"/>
        <v>29-85.5</v>
      </c>
      <c r="C11309">
        <v>-85.580175454463003</v>
      </c>
      <c r="D11309">
        <v>29.109613819300002</v>
      </c>
      <c r="E11309">
        <f>ASIN(SQRT((SIN(RADIANS(PARAMETERS!$D$8-D11309)/2)*SIN(RADIANS(PARAMETERS!$D$8-D11309)/2))+(COS(RADIANS(D11309))*COS(RADIANS(PARAMETERS!$D$8))*SIN(RADIANS(PARAMETERS!$D$9-C11309)/2)*SIN(RADIANS(PARAMETERS!$D$9-C11309)/2))))*2*3958.756</f>
        <v>1847.4544168972147</v>
      </c>
      <c r="F11309">
        <v>153.76223754883</v>
      </c>
      <c r="G11309">
        <v>183.45475769043</v>
      </c>
      <c r="H11309">
        <v>222.45570373535</v>
      </c>
      <c r="I11309">
        <v>256.31365966797</v>
      </c>
      <c r="J11309">
        <v>295.33218383789</v>
      </c>
      <c r="K11309" s="6">
        <f>IFERROR(EXP(TREND(LN($F$1:$J$1),LN(F11309:J11309),LN(Calculations!$B$3))),0)</f>
        <v>2.3852125962231106E-2</v>
      </c>
    </row>
    <row r="11310" spans="1:11" x14ac:dyDescent="0.35">
      <c r="A11310">
        <v>11307</v>
      </c>
      <c r="B11310" t="str">
        <f t="shared" si="176"/>
        <v>29-86</v>
      </c>
      <c r="C11310">
        <v>-85.851496789364006</v>
      </c>
      <c r="D11310">
        <v>29.109613819300002</v>
      </c>
      <c r="E11310">
        <f>ASIN(SQRT((SIN(RADIANS(PARAMETERS!$D$8-D11310)/2)*SIN(RADIANS(PARAMETERS!$D$8-D11310)/2))+(COS(RADIANS(D11310))*COS(RADIANS(PARAMETERS!$D$8))*SIN(RADIANS(PARAMETERS!$D$9-C11310)/2)*SIN(RADIANS(PARAMETERS!$D$9-C11310)/2))))*2*3958.756</f>
        <v>1862.272190675043</v>
      </c>
      <c r="F11310">
        <v>154.17333984375</v>
      </c>
      <c r="G11310">
        <v>183.82749938965</v>
      </c>
      <c r="H11310">
        <v>222.83528137207</v>
      </c>
      <c r="I11310">
        <v>256.71591186523</v>
      </c>
      <c r="J11310">
        <v>295.75543212891</v>
      </c>
      <c r="K11310" s="6">
        <f>IFERROR(EXP(TREND(LN($F$1:$J$1),LN(F11310:J11310),LN(Calculations!$B$3))),0)</f>
        <v>2.4136425804209348E-2</v>
      </c>
    </row>
    <row r="11311" spans="1:11" x14ac:dyDescent="0.35">
      <c r="A11311">
        <v>11308</v>
      </c>
      <c r="B11311" t="str">
        <f t="shared" si="176"/>
        <v>29-86</v>
      </c>
      <c r="C11311">
        <v>-86.122818124264995</v>
      </c>
      <c r="D11311">
        <v>29.109613819300002</v>
      </c>
      <c r="E11311">
        <f>ASIN(SQRT((SIN(RADIANS(PARAMETERS!$D$8-D11311)/2)*SIN(RADIANS(PARAMETERS!$D$8-D11311)/2))+(COS(RADIANS(D11311))*COS(RADIANS(PARAMETERS!$D$8))*SIN(RADIANS(PARAMETERS!$D$9-C11311)/2)*SIN(RADIANS(PARAMETERS!$D$9-C11311)/2))))*2*3958.756</f>
        <v>1877.1298368307134</v>
      </c>
      <c r="F11311">
        <v>154.85249328613</v>
      </c>
      <c r="G11311">
        <v>184.4245300293</v>
      </c>
      <c r="H11311">
        <v>223.46110534668</v>
      </c>
      <c r="I11311">
        <v>257.40930175781</v>
      </c>
      <c r="J11311">
        <v>296.52239990234</v>
      </c>
      <c r="K11311" s="6">
        <f>IFERROR(EXP(TREND(LN($F$1:$J$1),LN(F11311:J11311),LN(Calculations!$B$3))),0)</f>
        <v>2.4603182502534529E-2</v>
      </c>
    </row>
    <row r="11312" spans="1:11" x14ac:dyDescent="0.35">
      <c r="A11312">
        <v>11309</v>
      </c>
      <c r="B11312" t="str">
        <f t="shared" si="176"/>
        <v>29-86.5</v>
      </c>
      <c r="C11312">
        <v>-86.394139459165999</v>
      </c>
      <c r="D11312">
        <v>29.109613819300002</v>
      </c>
      <c r="E11312">
        <f>ASIN(SQRT((SIN(RADIANS(PARAMETERS!$D$8-D11312)/2)*SIN(RADIANS(PARAMETERS!$D$8-D11312)/2))+(COS(RADIANS(D11312))*COS(RADIANS(PARAMETERS!$D$8))*SIN(RADIANS(PARAMETERS!$D$9-C11312)/2)*SIN(RADIANS(PARAMETERS!$D$9-C11312)/2))))*2*3958.756</f>
        <v>1892.0263636200982</v>
      </c>
      <c r="F11312">
        <v>155.81140136719</v>
      </c>
      <c r="G11312">
        <v>185.22782897949</v>
      </c>
      <c r="H11312">
        <v>224.34242248535</v>
      </c>
      <c r="I11312">
        <v>258.40502929688</v>
      </c>
      <c r="J11312">
        <v>297.64669799805</v>
      </c>
      <c r="K11312" s="6">
        <f>IFERROR(EXP(TREND(LN($F$1:$J$1),LN(F11312:J11312),LN(Calculations!$B$3))),0)</f>
        <v>2.5263668436949886E-2</v>
      </c>
    </row>
    <row r="11313" spans="1:11" x14ac:dyDescent="0.35">
      <c r="A11313">
        <v>11310</v>
      </c>
      <c r="B11313" t="str">
        <f t="shared" si="176"/>
        <v>29-86.5</v>
      </c>
      <c r="C11313">
        <v>-86.665460794067002</v>
      </c>
      <c r="D11313">
        <v>29.109613819300002</v>
      </c>
      <c r="E11313">
        <f>ASIN(SQRT((SIN(RADIANS(PARAMETERS!$D$8-D11313)/2)*SIN(RADIANS(PARAMETERS!$D$8-D11313)/2))+(COS(RADIANS(D11313))*COS(RADIANS(PARAMETERS!$D$8))*SIN(RADIANS(PARAMETERS!$D$9-C11313)/2)*SIN(RADIANS(PARAMETERS!$D$9-C11313)/2))))*2*3958.756</f>
        <v>1906.9608072227679</v>
      </c>
      <c r="F11313">
        <v>156.56402587891</v>
      </c>
      <c r="G11313">
        <v>185.85647583008</v>
      </c>
      <c r="H11313">
        <v>224.93928527832</v>
      </c>
      <c r="I11313">
        <v>259.00692749023</v>
      </c>
      <c r="J11313">
        <v>298.24102783203</v>
      </c>
      <c r="K11313" s="6">
        <f>IFERROR(EXP(TREND(LN($F$1:$J$1),LN(F11313:J11313),LN(Calculations!$B$3))),0)</f>
        <v>2.5816895329366603E-2</v>
      </c>
    </row>
    <row r="11314" spans="1:11" x14ac:dyDescent="0.35">
      <c r="A11314">
        <v>11311</v>
      </c>
      <c r="B11314" t="str">
        <f t="shared" si="176"/>
        <v>29-87</v>
      </c>
      <c r="C11314">
        <v>-86.936782128968005</v>
      </c>
      <c r="D11314">
        <v>29.109613819300002</v>
      </c>
      <c r="E11314">
        <f>ASIN(SQRT((SIN(RADIANS(PARAMETERS!$D$8-D11314)/2)*SIN(RADIANS(PARAMETERS!$D$8-D11314)/2))+(COS(RADIANS(D11314))*COS(RADIANS(PARAMETERS!$D$8))*SIN(RADIANS(PARAMETERS!$D$9-C11314)/2)*SIN(RADIANS(PARAMETERS!$D$9-C11314)/2))))*2*3958.756</f>
        <v>1921.9322308494873</v>
      </c>
      <c r="F11314">
        <v>157.18876647949</v>
      </c>
      <c r="G11314">
        <v>186.3842010498</v>
      </c>
      <c r="H11314">
        <v>225.42304992676</v>
      </c>
      <c r="I11314">
        <v>259.46722412109</v>
      </c>
      <c r="J11314">
        <v>298.65972900391</v>
      </c>
      <c r="K11314" s="6">
        <f>IFERROR(EXP(TREND(LN($F$1:$J$1),LN(F11314:J11314),LN(Calculations!$B$3))),0)</f>
        <v>2.6295725664459271E-2</v>
      </c>
    </row>
    <row r="11315" spans="1:11" x14ac:dyDescent="0.35">
      <c r="A11315">
        <v>11312</v>
      </c>
      <c r="B11315" t="str">
        <f t="shared" si="176"/>
        <v>29-87</v>
      </c>
      <c r="C11315">
        <v>-87.208103463868994</v>
      </c>
      <c r="D11315">
        <v>29.109613819300002</v>
      </c>
      <c r="E11315">
        <f>ASIN(SQRT((SIN(RADIANS(PARAMETERS!$D$8-D11315)/2)*SIN(RADIANS(PARAMETERS!$D$8-D11315)/2))+(COS(RADIANS(D11315))*COS(RADIANS(PARAMETERS!$D$8))*SIN(RADIANS(PARAMETERS!$D$9-C11315)/2)*SIN(RADIANS(PARAMETERS!$D$9-C11315)/2))))*2*3958.756</f>
        <v>1936.9397238782924</v>
      </c>
      <c r="F11315">
        <v>157.70761108398</v>
      </c>
      <c r="G11315">
        <v>186.78535461426</v>
      </c>
      <c r="H11315">
        <v>225.81451416016</v>
      </c>
      <c r="I11315">
        <v>259.8117980957</v>
      </c>
      <c r="J11315">
        <v>298.93487548828</v>
      </c>
      <c r="K11315" s="6">
        <f>IFERROR(EXP(TREND(LN($F$1:$J$1),LN(F11315:J11315),LN(Calculations!$B$3))),0)</f>
        <v>2.6698294243048121E-2</v>
      </c>
    </row>
    <row r="11316" spans="1:11" x14ac:dyDescent="0.35">
      <c r="A11316">
        <v>11313</v>
      </c>
      <c r="B11316" t="str">
        <f t="shared" si="176"/>
        <v>29-87.5</v>
      </c>
      <c r="C11316">
        <v>-87.479424798769998</v>
      </c>
      <c r="D11316">
        <v>29.109613819300002</v>
      </c>
      <c r="E11316">
        <f>ASIN(SQRT((SIN(RADIANS(PARAMETERS!$D$8-D11316)/2)*SIN(RADIANS(PARAMETERS!$D$8-D11316)/2))+(COS(RADIANS(D11316))*COS(RADIANS(PARAMETERS!$D$8))*SIN(RADIANS(PARAMETERS!$D$9-C11316)/2)*SIN(RADIANS(PARAMETERS!$D$9-C11316)/2))))*2*3958.756</f>
        <v>1951.9824010184359</v>
      </c>
      <c r="F11316">
        <v>158.1775970459</v>
      </c>
      <c r="G11316">
        <v>187.14668273926</v>
      </c>
      <c r="H11316">
        <v>226.12944030762</v>
      </c>
      <c r="I11316">
        <v>260.05822753906</v>
      </c>
      <c r="J11316">
        <v>299.08551025391</v>
      </c>
      <c r="K11316" s="6">
        <f>IFERROR(EXP(TREND(LN($F$1:$J$1),LN(F11316:J11316),LN(Calculations!$B$3))),0)</f>
        <v>2.7077476902427049E-2</v>
      </c>
    </row>
    <row r="11317" spans="1:11" x14ac:dyDescent="0.35">
      <c r="A11317">
        <v>11314</v>
      </c>
      <c r="B11317" t="str">
        <f t="shared" si="176"/>
        <v>29-88</v>
      </c>
      <c r="C11317">
        <v>-87.750746133671001</v>
      </c>
      <c r="D11317">
        <v>29.109613819300002</v>
      </c>
      <c r="E11317">
        <f>ASIN(SQRT((SIN(RADIANS(PARAMETERS!$D$8-D11317)/2)*SIN(RADIANS(PARAMETERS!$D$8-D11317)/2))+(COS(RADIANS(D11317))*COS(RADIANS(PARAMETERS!$D$8))*SIN(RADIANS(PARAMETERS!$D$9-C11317)/2)*SIN(RADIANS(PARAMETERS!$D$9-C11317)/2))))*2*3958.756</f>
        <v>1967.0594015014292</v>
      </c>
      <c r="F11317">
        <v>158.71919250488</v>
      </c>
      <c r="G11317">
        <v>187.61477661133</v>
      </c>
      <c r="H11317">
        <v>226.55722045898</v>
      </c>
      <c r="I11317">
        <v>260.46841430664</v>
      </c>
      <c r="J11317">
        <v>299.46353149414</v>
      </c>
      <c r="K11317" s="6">
        <f>IFERROR(EXP(TREND(LN($F$1:$J$1),LN(F11317:J11317),LN(Calculations!$B$3))),0)</f>
        <v>2.7519197447664411E-2</v>
      </c>
    </row>
    <row r="11318" spans="1:11" x14ac:dyDescent="0.35">
      <c r="A11318">
        <v>11315</v>
      </c>
      <c r="B11318" t="str">
        <f t="shared" si="176"/>
        <v>29-88</v>
      </c>
      <c r="C11318">
        <v>-88.022067468572004</v>
      </c>
      <c r="D11318">
        <v>29.109613819300002</v>
      </c>
      <c r="E11318">
        <f>ASIN(SQRT((SIN(RADIANS(PARAMETERS!$D$8-D11318)/2)*SIN(RADIANS(PARAMETERS!$D$8-D11318)/2))+(COS(RADIANS(D11318))*COS(RADIANS(PARAMETERS!$D$8))*SIN(RADIANS(PARAMETERS!$D$9-C11318)/2)*SIN(RADIANS(PARAMETERS!$D$9-C11318)/2))))*2*3958.756</f>
        <v>1982.1698882984683</v>
      </c>
      <c r="F11318">
        <v>159.26133728027</v>
      </c>
      <c r="G11318">
        <v>188.12109375</v>
      </c>
      <c r="H11318">
        <v>227.01138305664</v>
      </c>
      <c r="I11318">
        <v>260.93087768555</v>
      </c>
      <c r="J11318">
        <v>299.92672729492</v>
      </c>
      <c r="K11318" s="6">
        <f>IFERROR(EXP(TREND(LN($F$1:$J$1),LN(F11318:J11318),LN(Calculations!$B$3))),0)</f>
        <v>2.7973062017601264E-2</v>
      </c>
    </row>
    <row r="11319" spans="1:11" x14ac:dyDescent="0.35">
      <c r="A11319">
        <v>11316</v>
      </c>
      <c r="B11319" t="str">
        <f t="shared" si="176"/>
        <v>29-88.5</v>
      </c>
      <c r="C11319">
        <v>-88.293388803472993</v>
      </c>
      <c r="D11319">
        <v>29.109613819300002</v>
      </c>
      <c r="E11319">
        <f>ASIN(SQRT((SIN(RADIANS(PARAMETERS!$D$8-D11319)/2)*SIN(RADIANS(PARAMETERS!$D$8-D11319)/2))+(COS(RADIANS(D11319))*COS(RADIANS(PARAMETERS!$D$8))*SIN(RADIANS(PARAMETERS!$D$9-C11319)/2)*SIN(RADIANS(PARAMETERS!$D$9-C11319)/2))))*2*3958.756</f>
        <v>1997.3130473634915</v>
      </c>
      <c r="F11319">
        <v>159.47277832031</v>
      </c>
      <c r="G11319">
        <v>188.34577941895</v>
      </c>
      <c r="H11319">
        <v>227.11404418945</v>
      </c>
      <c r="I11319">
        <v>260.96084594727</v>
      </c>
      <c r="J11319">
        <v>299.86029052734</v>
      </c>
      <c r="K11319" s="6">
        <f>IFERROR(EXP(TREND(LN($F$1:$J$1),LN(F11319:J11319),LN(Calculations!$B$3))),0)</f>
        <v>2.8186491851014357E-2</v>
      </c>
    </row>
    <row r="11320" spans="1:11" x14ac:dyDescent="0.35">
      <c r="A11320">
        <v>11317</v>
      </c>
      <c r="B11320" t="str">
        <f t="shared" si="176"/>
        <v>29-88.5</v>
      </c>
      <c r="C11320">
        <v>-88.564710138373997</v>
      </c>
      <c r="D11320">
        <v>29.109613819300002</v>
      </c>
      <c r="E11320">
        <f>ASIN(SQRT((SIN(RADIANS(PARAMETERS!$D$8-D11320)/2)*SIN(RADIANS(PARAMETERS!$D$8-D11320)/2))+(COS(RADIANS(D11320))*COS(RADIANS(PARAMETERS!$D$8))*SIN(RADIANS(PARAMETERS!$D$9-C11320)/2)*SIN(RADIANS(PARAMETERS!$D$9-C11320)/2))))*2*3958.756</f>
        <v>2012.4880869011247</v>
      </c>
      <c r="F11320">
        <v>159.39921569824</v>
      </c>
      <c r="G11320">
        <v>188.32028198242</v>
      </c>
      <c r="H11320">
        <v>226.97117614746</v>
      </c>
      <c r="I11320">
        <v>260.70883178711</v>
      </c>
      <c r="J11320">
        <v>299.47055053711</v>
      </c>
      <c r="K11320" s="6">
        <f>IFERROR(EXP(TREND(LN($F$1:$J$1),LN(F11320:J11320),LN(Calculations!$B$3))),0)</f>
        <v>2.8172344524446672E-2</v>
      </c>
    </row>
    <row r="11321" spans="1:11" x14ac:dyDescent="0.35">
      <c r="A11321">
        <v>11318</v>
      </c>
      <c r="B11321" t="str">
        <f t="shared" si="176"/>
        <v>29-89</v>
      </c>
      <c r="C11321">
        <v>-88.836031473275</v>
      </c>
      <c r="D11321">
        <v>29.109613819300002</v>
      </c>
      <c r="E11321">
        <f>ASIN(SQRT((SIN(RADIANS(PARAMETERS!$D$8-D11321)/2)*SIN(RADIANS(PARAMETERS!$D$8-D11321)/2))+(COS(RADIANS(D11321))*COS(RADIANS(PARAMETERS!$D$8))*SIN(RADIANS(PARAMETERS!$D$9-C11321)/2)*SIN(RADIANS(PARAMETERS!$D$9-C11321)/2))))*2*3958.756</f>
        <v>2027.6942366587996</v>
      </c>
      <c r="F11321">
        <v>159.04292297363</v>
      </c>
      <c r="G11321">
        <v>188.02920532227</v>
      </c>
      <c r="H11321">
        <v>226.56382751465</v>
      </c>
      <c r="I11321">
        <v>260.14541625977</v>
      </c>
      <c r="J11321">
        <v>298.71475219727</v>
      </c>
      <c r="K11321" s="6">
        <f>IFERROR(EXP(TREND(LN($F$1:$J$1),LN(F11321:J11321),LN(Calculations!$B$3))),0)</f>
        <v>2.7930259827079331E-2</v>
      </c>
    </row>
    <row r="11322" spans="1:11" x14ac:dyDescent="0.35">
      <c r="A11322">
        <v>11319</v>
      </c>
      <c r="B11322" t="str">
        <f t="shared" si="176"/>
        <v>29-89</v>
      </c>
      <c r="C11322">
        <v>-89.107352808176003</v>
      </c>
      <c r="D11322">
        <v>29.109613819300002</v>
      </c>
      <c r="E11322">
        <f>ASIN(SQRT((SIN(RADIANS(PARAMETERS!$D$8-D11322)/2)*SIN(RADIANS(PARAMETERS!$D$8-D11322)/2))+(COS(RADIANS(D11322))*COS(RADIANS(PARAMETERS!$D$8))*SIN(RADIANS(PARAMETERS!$D$9-C11322)/2)*SIN(RADIANS(PARAMETERS!$D$9-C11322)/2))))*2*3958.756</f>
        <v>2042.9307472423104</v>
      </c>
      <c r="F11322">
        <v>158.41329956055</v>
      </c>
      <c r="G11322">
        <v>187.4642791748</v>
      </c>
      <c r="H11322">
        <v>225.85749816895</v>
      </c>
      <c r="I11322">
        <v>259.21606445313</v>
      </c>
      <c r="J11322">
        <v>297.51306152344</v>
      </c>
      <c r="K11322" s="6">
        <f>IFERROR(EXP(TREND(LN($F$1:$J$1),LN(F11322:J11322),LN(Calculations!$B$3))),0)</f>
        <v>2.7474993551559024E-2</v>
      </c>
    </row>
    <row r="11323" spans="1:11" x14ac:dyDescent="0.35">
      <c r="A11323">
        <v>11320</v>
      </c>
      <c r="B11323" t="str">
        <f t="shared" si="176"/>
        <v>29-89.5</v>
      </c>
      <c r="C11323">
        <v>-89.378674143077006</v>
      </c>
      <c r="D11323">
        <v>29.109613819300002</v>
      </c>
      <c r="E11323">
        <f>ASIN(SQRT((SIN(RADIANS(PARAMETERS!$D$8-D11323)/2)*SIN(RADIANS(PARAMETERS!$D$8-D11323)/2))+(COS(RADIANS(D11323))*COS(RADIANS(PARAMETERS!$D$8))*SIN(RADIANS(PARAMETERS!$D$9-C11323)/2)*SIN(RADIANS(PARAMETERS!$D$9-C11323)/2))))*2*3958.756</f>
        <v>2058.1968894541073</v>
      </c>
      <c r="F11323">
        <v>157.44979858398</v>
      </c>
      <c r="G11323">
        <v>186.54388427734</v>
      </c>
      <c r="H11323">
        <v>224.86676025391</v>
      </c>
      <c r="I11323">
        <v>257.96697998047</v>
      </c>
      <c r="J11323">
        <v>295.95288085938</v>
      </c>
      <c r="K11323" s="6">
        <f>IFERROR(EXP(TREND(LN($F$1:$J$1),LN(F11323:J11323),LN(Calculations!$B$3))),0)</f>
        <v>2.6747209670896138E-2</v>
      </c>
    </row>
    <row r="11324" spans="1:11" x14ac:dyDescent="0.35">
      <c r="A11324">
        <v>11321</v>
      </c>
      <c r="B11324" t="str">
        <f t="shared" si="176"/>
        <v>29-89.5</v>
      </c>
      <c r="C11324">
        <v>-89.649995477977996</v>
      </c>
      <c r="D11324">
        <v>29.109613819300002</v>
      </c>
      <c r="E11324">
        <f>ASIN(SQRT((SIN(RADIANS(PARAMETERS!$D$8-D11324)/2)*SIN(RADIANS(PARAMETERS!$D$8-D11324)/2))+(COS(RADIANS(D11324))*COS(RADIANS(PARAMETERS!$D$8))*SIN(RADIANS(PARAMETERS!$D$9-C11324)/2)*SIN(RADIANS(PARAMETERS!$D$9-C11324)/2))))*2*3958.756</f>
        <v>2073.4919536536099</v>
      </c>
      <c r="F11324">
        <v>156.19834899902</v>
      </c>
      <c r="G11324">
        <v>185.39112854004</v>
      </c>
      <c r="H11324">
        <v>223.63214111328</v>
      </c>
      <c r="I11324">
        <v>256.44592285156</v>
      </c>
      <c r="J11324">
        <v>294.08990478516</v>
      </c>
      <c r="K11324" s="6">
        <f>IFERROR(EXP(TREND(LN($F$1:$J$1),LN(F11324:J11324),LN(Calculations!$B$3))),0)</f>
        <v>2.5825215494175845E-2</v>
      </c>
    </row>
    <row r="11325" spans="1:11" x14ac:dyDescent="0.35">
      <c r="A11325">
        <v>11322</v>
      </c>
      <c r="B11325" t="str">
        <f t="shared" si="176"/>
        <v>29-90</v>
      </c>
      <c r="C11325">
        <v>-89.921316812878999</v>
      </c>
      <c r="D11325">
        <v>29.109613819300002</v>
      </c>
      <c r="E11325">
        <f>ASIN(SQRT((SIN(RADIANS(PARAMETERS!$D$8-D11325)/2)*SIN(RADIANS(PARAMETERS!$D$8-D11325)/2))+(COS(RADIANS(D11325))*COS(RADIANS(PARAMETERS!$D$8))*SIN(RADIANS(PARAMETERS!$D$9-C11325)/2)*SIN(RADIANS(PARAMETERS!$D$9-C11325)/2))))*2*3958.756</f>
        <v>2088.8152491388801</v>
      </c>
      <c r="F11325">
        <v>154.84364318848</v>
      </c>
      <c r="G11325">
        <v>184.24528503418</v>
      </c>
      <c r="H11325">
        <v>222.33056640625</v>
      </c>
      <c r="I11325">
        <v>254.87225341797</v>
      </c>
      <c r="J11325">
        <v>292.19369506836</v>
      </c>
      <c r="K11325" s="6">
        <f>IFERROR(EXP(TREND(LN($F$1:$J$1),LN(F11325:J11325),LN(Calculations!$B$3))),0)</f>
        <v>2.4877533538294635E-2</v>
      </c>
    </row>
    <row r="11326" spans="1:11" x14ac:dyDescent="0.35">
      <c r="A11326">
        <v>11323</v>
      </c>
      <c r="B11326" t="str">
        <f t="shared" si="176"/>
        <v>29-90</v>
      </c>
      <c r="C11326">
        <v>-90.192638147780002</v>
      </c>
      <c r="D11326">
        <v>29.109613819300002</v>
      </c>
      <c r="E11326">
        <f>ASIN(SQRT((SIN(RADIANS(PARAMETERS!$D$8-D11326)/2)*SIN(RADIANS(PARAMETERS!$D$8-D11326)/2))+(COS(RADIANS(D11326))*COS(RADIANS(PARAMETERS!$D$8))*SIN(RADIANS(PARAMETERS!$D$9-C11326)/2)*SIN(RADIANS(PARAMETERS!$D$9-C11326)/2))))*2*3958.756</f>
        <v>2104.1661035489333</v>
      </c>
      <c r="F11326">
        <v>153.87632751465</v>
      </c>
      <c r="G11326">
        <v>183.44311523438</v>
      </c>
      <c r="H11326">
        <v>221.49493408203</v>
      </c>
      <c r="I11326">
        <v>253.92880249023</v>
      </c>
      <c r="J11326">
        <v>291.13037109375</v>
      </c>
      <c r="K11326" s="6">
        <f>IFERROR(EXP(TREND(LN($F$1:$J$1),LN(F11326:J11326),LN(Calculations!$B$3))),0)</f>
        <v>2.4205145104509579E-2</v>
      </c>
    </row>
    <row r="11327" spans="1:11" x14ac:dyDescent="0.35">
      <c r="A11327">
        <v>11324</v>
      </c>
      <c r="B11327" t="str">
        <f t="shared" si="176"/>
        <v>29-90.5</v>
      </c>
      <c r="C11327">
        <v>-90.463959482681005</v>
      </c>
      <c r="D11327">
        <v>29.109613819300002</v>
      </c>
      <c r="E11327">
        <f>ASIN(SQRT((SIN(RADIANS(PARAMETERS!$D$8-D11327)/2)*SIN(RADIANS(PARAMETERS!$D$8-D11327)/2))+(COS(RADIANS(D11327))*COS(RADIANS(PARAMETERS!$D$8))*SIN(RADIANS(PARAMETERS!$D$9-C11327)/2)*SIN(RADIANS(PARAMETERS!$D$9-C11327)/2))))*2*3958.756</f>
        <v>2119.5438622860779</v>
      </c>
      <c r="F11327">
        <v>153.12673950195</v>
      </c>
      <c r="G11327">
        <v>182.84411621094</v>
      </c>
      <c r="H11327">
        <v>220.93711853027</v>
      </c>
      <c r="I11327">
        <v>253.37377929688</v>
      </c>
      <c r="J11327">
        <v>290.59262084961</v>
      </c>
      <c r="K11327" s="6">
        <f>IFERROR(EXP(TREND(LN($F$1:$J$1),LN(F11327:J11327),LN(Calculations!$B$3))),0)</f>
        <v>2.3684708151673964E-2</v>
      </c>
    </row>
    <row r="11328" spans="1:11" x14ac:dyDescent="0.35">
      <c r="A11328">
        <v>11325</v>
      </c>
      <c r="B11328" t="str">
        <f t="shared" si="176"/>
        <v>29-90.5</v>
      </c>
      <c r="C11328">
        <v>-90.735280817581994</v>
      </c>
      <c r="D11328">
        <v>29.109613819300002</v>
      </c>
      <c r="E11328">
        <f>ASIN(SQRT((SIN(RADIANS(PARAMETERS!$D$8-D11328)/2)*SIN(RADIANS(PARAMETERS!$D$8-D11328)/2))+(COS(RADIANS(D11328))*COS(RADIANS(PARAMETERS!$D$8))*SIN(RADIANS(PARAMETERS!$D$9-C11328)/2)*SIN(RADIANS(PARAMETERS!$D$9-C11328)/2))))*2*3958.756</f>
        <v>2134.9478879575913</v>
      </c>
      <c r="F11328">
        <v>152.2434387207</v>
      </c>
      <c r="G11328">
        <v>182.19482421875</v>
      </c>
      <c r="H11328">
        <v>220.27883911133</v>
      </c>
      <c r="I11328">
        <v>252.71827697754</v>
      </c>
      <c r="J11328">
        <v>289.95617675781</v>
      </c>
      <c r="K11328" s="6">
        <f>IFERROR(EXP(TREND(LN($F$1:$J$1),LN(F11328:J11328),LN(Calculations!$B$3))),0)</f>
        <v>2.3102056027173839E-2</v>
      </c>
    </row>
    <row r="11329" spans="1:11" x14ac:dyDescent="0.35">
      <c r="A11329">
        <v>11326</v>
      </c>
      <c r="B11329" t="str">
        <f t="shared" si="176"/>
        <v>29-50</v>
      </c>
      <c r="C11329">
        <v>-50.037080582435998</v>
      </c>
      <c r="D11329">
        <v>29.380935154201001</v>
      </c>
      <c r="E11329">
        <f>ASIN(SQRT((SIN(RADIANS(PARAMETERS!$D$8-D11329)/2)*SIN(RADIANS(PARAMETERS!$D$8-D11329)/2))+(COS(RADIANS(D11329))*COS(RADIANS(PARAMETERS!$D$8))*SIN(RADIANS(PARAMETERS!$D$9-C11329)/2)*SIN(RADIANS(PARAMETERS!$D$9-C11329)/2))))*2*3958.756</f>
        <v>1176.884966950382</v>
      </c>
      <c r="F11329">
        <v>114.3985824585</v>
      </c>
      <c r="G11329">
        <v>148.47221374512</v>
      </c>
      <c r="H11329">
        <v>185.72428894043</v>
      </c>
      <c r="I11329">
        <v>210.01879882813</v>
      </c>
      <c r="J11329">
        <v>237.49224853516</v>
      </c>
      <c r="K11329" s="6">
        <f>IFERROR(EXP(TREND(LN($F$1:$J$1),LN(F11329:J11329),LN(Calculations!$B$3))),0)</f>
        <v>7.9388842067361562E-3</v>
      </c>
    </row>
    <row r="11330" spans="1:11" x14ac:dyDescent="0.35">
      <c r="A11330">
        <v>11327</v>
      </c>
      <c r="B11330" t="str">
        <f t="shared" si="176"/>
        <v>29-50.5</v>
      </c>
      <c r="C11330">
        <v>-50.308401917337001</v>
      </c>
      <c r="D11330">
        <v>29.380935154201001</v>
      </c>
      <c r="E11330">
        <f>ASIN(SQRT((SIN(RADIANS(PARAMETERS!$D$8-D11330)/2)*SIN(RADIANS(PARAMETERS!$D$8-D11330)/2))+(COS(RADIANS(D11330))*COS(RADIANS(PARAMETERS!$D$8))*SIN(RADIANS(PARAMETERS!$D$9-C11330)/2)*SIN(RADIANS(PARAMETERS!$D$9-C11330)/2))))*2*3958.756</f>
        <v>1167.0791114498518</v>
      </c>
      <c r="F11330">
        <v>115.48921966553</v>
      </c>
      <c r="G11330">
        <v>150.01959228516</v>
      </c>
      <c r="H11330">
        <v>186.73249816895</v>
      </c>
      <c r="I11330">
        <v>211.24438476563</v>
      </c>
      <c r="J11330">
        <v>238.97491455078</v>
      </c>
      <c r="K11330" s="6">
        <f>IFERROR(EXP(TREND(LN($F$1:$J$1),LN(F11330:J11330),LN(Calculations!$B$3))),0)</f>
        <v>8.2176285304420508E-3</v>
      </c>
    </row>
    <row r="11331" spans="1:11" x14ac:dyDescent="0.35">
      <c r="A11331">
        <v>11328</v>
      </c>
      <c r="B11331" t="str">
        <f t="shared" si="176"/>
        <v>29-50.5</v>
      </c>
      <c r="C11331">
        <v>-50.579723252237997</v>
      </c>
      <c r="D11331">
        <v>29.380935154201001</v>
      </c>
      <c r="E11331">
        <f>ASIN(SQRT((SIN(RADIANS(PARAMETERS!$D$8-D11331)/2)*SIN(RADIANS(PARAMETERS!$D$8-D11331)/2))+(COS(RADIANS(D11331))*COS(RADIANS(PARAMETERS!$D$8))*SIN(RADIANS(PARAMETERS!$D$9-C11331)/2)*SIN(RADIANS(PARAMETERS!$D$9-C11331)/2))))*2*3958.756</f>
        <v>1157.4471530894543</v>
      </c>
      <c r="F11331">
        <v>116.61123657227</v>
      </c>
      <c r="G11331">
        <v>151.60702514648</v>
      </c>
      <c r="H11331">
        <v>187.74116516113</v>
      </c>
      <c r="I11331">
        <v>212.45086669922</v>
      </c>
      <c r="J11331">
        <v>240.41372680664</v>
      </c>
      <c r="K11331" s="6">
        <f>IFERROR(EXP(TREND(LN($F$1:$J$1),LN(F11331:J11331),LN(Calculations!$B$3))),0)</f>
        <v>8.5125670207429598E-3</v>
      </c>
    </row>
    <row r="11332" spans="1:11" x14ac:dyDescent="0.35">
      <c r="A11332">
        <v>11329</v>
      </c>
      <c r="B11332" t="str">
        <f t="shared" si="176"/>
        <v>29-51</v>
      </c>
      <c r="C11332">
        <v>-50.851044587139</v>
      </c>
      <c r="D11332">
        <v>29.380935154201001</v>
      </c>
      <c r="E11332">
        <f>ASIN(SQRT((SIN(RADIANS(PARAMETERS!$D$8-D11332)/2)*SIN(RADIANS(PARAMETERS!$D$8-D11332)/2))+(COS(RADIANS(D11332))*COS(RADIANS(PARAMETERS!$D$8))*SIN(RADIANS(PARAMETERS!$D$9-C11332)/2)*SIN(RADIANS(PARAMETERS!$D$9-C11332)/2))))*2*3958.756</f>
        <v>1147.9935018626684</v>
      </c>
      <c r="F11332">
        <v>117.7900390625</v>
      </c>
      <c r="G11332">
        <v>153.26452636719</v>
      </c>
      <c r="H11332">
        <v>188.78030395508</v>
      </c>
      <c r="I11332">
        <v>213.68574523926</v>
      </c>
      <c r="J11332">
        <v>241.87780761719</v>
      </c>
      <c r="K11332" s="6">
        <f>IFERROR(EXP(TREND(LN($F$1:$J$1),LN(F11332:J11332),LN(Calculations!$B$3))),0)</f>
        <v>8.8328455603113691E-3</v>
      </c>
    </row>
    <row r="11333" spans="1:11" x14ac:dyDescent="0.35">
      <c r="A11333">
        <v>11330</v>
      </c>
      <c r="B11333" t="str">
        <f t="shared" ref="B11333:B11396" si="177">MROUND(D11333,1)&amp;MROUND(C11333,-0.5)</f>
        <v>29-51</v>
      </c>
      <c r="C11333">
        <v>-51.122365922039997</v>
      </c>
      <c r="D11333">
        <v>29.380935154201001</v>
      </c>
      <c r="E11333">
        <f>ASIN(SQRT((SIN(RADIANS(PARAMETERS!$D$8-D11333)/2)*SIN(RADIANS(PARAMETERS!$D$8-D11333)/2))+(COS(RADIANS(D11333))*COS(RADIANS(PARAMETERS!$D$8))*SIN(RADIANS(PARAMETERS!$D$9-C11333)/2)*SIN(RADIANS(PARAMETERS!$D$9-C11333)/2))))*2*3958.756</f>
        <v>1138.7226309098855</v>
      </c>
      <c r="F11333">
        <v>119.0619430542</v>
      </c>
      <c r="G11333">
        <v>155.0231628418</v>
      </c>
      <c r="H11333">
        <v>189.90235900879</v>
      </c>
      <c r="I11333">
        <v>215.0299987793</v>
      </c>
      <c r="J11333">
        <v>243.48329162598</v>
      </c>
      <c r="K11333" s="6">
        <f>IFERROR(EXP(TREND(LN($F$1:$J$1),LN(F11333:J11333),LN(Calculations!$B$3))),0)</f>
        <v>9.1921617698757698E-3</v>
      </c>
    </row>
    <row r="11334" spans="1:11" x14ac:dyDescent="0.35">
      <c r="A11334">
        <v>11331</v>
      </c>
      <c r="B11334" t="str">
        <f t="shared" si="177"/>
        <v>29-51.5</v>
      </c>
      <c r="C11334">
        <v>-51.393687256941</v>
      </c>
      <c r="D11334">
        <v>29.380935154201001</v>
      </c>
      <c r="E11334">
        <f>ASIN(SQRT((SIN(RADIANS(PARAMETERS!$D$8-D11334)/2)*SIN(RADIANS(PARAMETERS!$D$8-D11334)/2))+(COS(RADIANS(D11334))*COS(RADIANS(PARAMETERS!$D$8))*SIN(RADIANS(PARAMETERS!$D$9-C11334)/2)*SIN(RADIANS(PARAMETERS!$D$9-C11334)/2))))*2*3958.756</f>
        <v>1129.6390720120562</v>
      </c>
      <c r="F11334">
        <v>120.36739349365</v>
      </c>
      <c r="G11334">
        <v>156.75686645508</v>
      </c>
      <c r="H11334">
        <v>191.00709533691</v>
      </c>
      <c r="I11334">
        <v>216.32795715332</v>
      </c>
      <c r="J11334">
        <v>245.00617980957</v>
      </c>
      <c r="K11334" s="6">
        <f>IFERROR(EXP(TREND(LN($F$1:$J$1),LN(F11334:J11334),LN(Calculations!$B$3))),0)</f>
        <v>9.5693574545777423E-3</v>
      </c>
    </row>
    <row r="11335" spans="1:11" x14ac:dyDescent="0.35">
      <c r="A11335">
        <v>11332</v>
      </c>
      <c r="B11335" t="str">
        <f t="shared" si="177"/>
        <v>29-51.5</v>
      </c>
      <c r="C11335">
        <v>-51.665008591842003</v>
      </c>
      <c r="D11335">
        <v>29.380935154201001</v>
      </c>
      <c r="E11335">
        <f>ASIN(SQRT((SIN(RADIANS(PARAMETERS!$D$8-D11335)/2)*SIN(RADIANS(PARAMETERS!$D$8-D11335)/2))+(COS(RADIANS(D11335))*COS(RADIANS(PARAMETERS!$D$8))*SIN(RADIANS(PARAMETERS!$D$9-C11335)/2)*SIN(RADIANS(PARAMETERS!$D$9-C11335)/2))))*2*3958.756</f>
        <v>1120.7474105342096</v>
      </c>
      <c r="F11335">
        <v>121.73635864258</v>
      </c>
      <c r="G11335">
        <v>158.47744750977</v>
      </c>
      <c r="H11335">
        <v>192.13847351074</v>
      </c>
      <c r="I11335">
        <v>217.6485748291</v>
      </c>
      <c r="J11335">
        <v>246.54620361328</v>
      </c>
      <c r="K11335" s="6">
        <f>IFERROR(EXP(TREND(LN($F$1:$J$1),LN(F11335:J11335),LN(Calculations!$B$3))),0)</f>
        <v>9.97539518536859E-3</v>
      </c>
    </row>
    <row r="11336" spans="1:11" x14ac:dyDescent="0.35">
      <c r="A11336">
        <v>11333</v>
      </c>
      <c r="B11336" t="str">
        <f t="shared" si="177"/>
        <v>29-52</v>
      </c>
      <c r="C11336">
        <v>-51.936329926742999</v>
      </c>
      <c r="D11336">
        <v>29.380935154201001</v>
      </c>
      <c r="E11336">
        <f>ASIN(SQRT((SIN(RADIANS(PARAMETERS!$D$8-D11336)/2)*SIN(RADIANS(PARAMETERS!$D$8-D11336)/2))+(COS(RADIANS(D11336))*COS(RADIANS(PARAMETERS!$D$8))*SIN(RADIANS(PARAMETERS!$D$9-C11336)/2)*SIN(RADIANS(PARAMETERS!$D$9-C11336)/2))))*2*3958.756</f>
        <v>1112.0522797964472</v>
      </c>
      <c r="F11336">
        <v>123.19937133789</v>
      </c>
      <c r="G11336">
        <v>160.20753479004</v>
      </c>
      <c r="H11336">
        <v>193.34495544434</v>
      </c>
      <c r="I11336">
        <v>219.06620788574</v>
      </c>
      <c r="J11336">
        <v>248.20970153809</v>
      </c>
      <c r="K11336" s="6">
        <f>IFERROR(EXP(TREND(LN($F$1:$J$1),LN(F11336:J11336),LN(Calculations!$B$3))),0)</f>
        <v>1.0423817819935177E-2</v>
      </c>
    </row>
    <row r="11337" spans="1:11" x14ac:dyDescent="0.35">
      <c r="A11337">
        <v>11334</v>
      </c>
      <c r="B11337" t="str">
        <f t="shared" si="177"/>
        <v>29-52</v>
      </c>
      <c r="C11337">
        <v>-52.207651261644003</v>
      </c>
      <c r="D11337">
        <v>29.380935154201001</v>
      </c>
      <c r="E11337">
        <f>ASIN(SQRT((SIN(RADIANS(PARAMETERS!$D$8-D11337)/2)*SIN(RADIANS(PARAMETERS!$D$8-D11337)/2))+(COS(RADIANS(D11337))*COS(RADIANS(PARAMETERS!$D$8))*SIN(RADIANS(PARAMETERS!$D$9-C11337)/2)*SIN(RADIANS(PARAMETERS!$D$9-C11337)/2))))*2*3958.756</f>
        <v>1103.5583548523839</v>
      </c>
      <c r="F11337">
        <v>124.66703796387</v>
      </c>
      <c r="G11337">
        <v>161.86024475098</v>
      </c>
      <c r="H11337">
        <v>194.5057220459</v>
      </c>
      <c r="I11337">
        <v>220.4061126709</v>
      </c>
      <c r="J11337">
        <v>249.75581359863</v>
      </c>
      <c r="K11337" s="6">
        <f>IFERROR(EXP(TREND(LN($F$1:$J$1),LN(F11337:J11337),LN(Calculations!$B$3))),0)</f>
        <v>1.0887389763639992E-2</v>
      </c>
    </row>
    <row r="11338" spans="1:11" x14ac:dyDescent="0.35">
      <c r="A11338">
        <v>11335</v>
      </c>
      <c r="B11338" t="str">
        <f t="shared" si="177"/>
        <v>29-52.5</v>
      </c>
      <c r="C11338">
        <v>-52.478972596544999</v>
      </c>
      <c r="D11338">
        <v>29.380935154201001</v>
      </c>
      <c r="E11338">
        <f>ASIN(SQRT((SIN(RADIANS(PARAMETERS!$D$8-D11338)/2)*SIN(RADIANS(PARAMETERS!$D$8-D11338)/2))+(COS(RADIANS(D11338))*COS(RADIANS(PARAMETERS!$D$8))*SIN(RADIANS(PARAMETERS!$D$9-C11338)/2)*SIN(RADIANS(PARAMETERS!$D$9-C11338)/2))))*2*3958.756</f>
        <v>1095.2703456579463</v>
      </c>
      <c r="F11338">
        <v>126.16265106201</v>
      </c>
      <c r="G11338">
        <v>163.45872497559</v>
      </c>
      <c r="H11338">
        <v>195.65977478027</v>
      </c>
      <c r="I11338">
        <v>221.73184204102</v>
      </c>
      <c r="J11338">
        <v>251.27847290039</v>
      </c>
      <c r="K11338" s="6">
        <f>IFERROR(EXP(TREND(LN($F$1:$J$1),LN(F11338:J11338),LN(Calculations!$B$3))),0)</f>
        <v>1.1376468074617615E-2</v>
      </c>
    </row>
    <row r="11339" spans="1:11" x14ac:dyDescent="0.35">
      <c r="A11339">
        <v>11336</v>
      </c>
      <c r="B11339" t="str">
        <f t="shared" si="177"/>
        <v>29-53</v>
      </c>
      <c r="C11339">
        <v>-52.750293931446002</v>
      </c>
      <c r="D11339">
        <v>29.380935154201001</v>
      </c>
      <c r="E11339">
        <f>ASIN(SQRT((SIN(RADIANS(PARAMETERS!$D$8-D11339)/2)*SIN(RADIANS(PARAMETERS!$D$8-D11339)/2))+(COS(RADIANS(D11339))*COS(RADIANS(PARAMETERS!$D$8))*SIN(RADIANS(PARAMETERS!$D$9-C11339)/2)*SIN(RADIANS(PARAMETERS!$D$9-C11339)/2))))*2*3958.756</f>
        <v>1087.1929896168972</v>
      </c>
      <c r="F11339">
        <v>127.70301055908</v>
      </c>
      <c r="G11339">
        <v>165.00672912598</v>
      </c>
      <c r="H11339">
        <v>196.83753967285</v>
      </c>
      <c r="I11339">
        <v>223.09063720703</v>
      </c>
      <c r="J11339">
        <v>252.84558105469</v>
      </c>
      <c r="K11339" s="6">
        <f>IFERROR(EXP(TREND(LN($F$1:$J$1),LN(F11339:J11339),LN(Calculations!$B$3))),0)</f>
        <v>1.1899045332875653E-2</v>
      </c>
    </row>
    <row r="11340" spans="1:11" x14ac:dyDescent="0.35">
      <c r="A11340">
        <v>11337</v>
      </c>
      <c r="B11340" t="str">
        <f t="shared" si="177"/>
        <v>29-53</v>
      </c>
      <c r="C11340">
        <v>-53.021615266346998</v>
      </c>
      <c r="D11340">
        <v>29.380935154201001</v>
      </c>
      <c r="E11340">
        <f>ASIN(SQRT((SIN(RADIANS(PARAMETERS!$D$8-D11340)/2)*SIN(RADIANS(PARAMETERS!$D$8-D11340)/2))+(COS(RADIANS(D11340))*COS(RADIANS(PARAMETERS!$D$8))*SIN(RADIANS(PARAMETERS!$D$9-C11340)/2)*SIN(RADIANS(PARAMETERS!$D$9-C11340)/2))))*2*3958.756</f>
        <v>1079.3310434935772</v>
      </c>
      <c r="F11340">
        <v>129.2211151123</v>
      </c>
      <c r="G11340">
        <v>166.43534851074</v>
      </c>
      <c r="H11340">
        <v>197.95190429688</v>
      </c>
      <c r="I11340">
        <v>224.3529510498</v>
      </c>
      <c r="J11340">
        <v>254.27551269531</v>
      </c>
      <c r="K11340" s="6">
        <f>IFERROR(EXP(TREND(LN($F$1:$J$1),LN(F11340:J11340),LN(Calculations!$B$3))),0)</f>
        <v>1.2430994691294786E-2</v>
      </c>
    </row>
    <row r="11341" spans="1:11" x14ac:dyDescent="0.35">
      <c r="A11341">
        <v>11338</v>
      </c>
      <c r="B11341" t="str">
        <f t="shared" si="177"/>
        <v>29-53.5</v>
      </c>
      <c r="C11341">
        <v>-53.292936601248002</v>
      </c>
      <c r="D11341">
        <v>29.380935154201001</v>
      </c>
      <c r="E11341">
        <f>ASIN(SQRT((SIN(RADIANS(PARAMETERS!$D$8-D11341)/2)*SIN(RADIANS(PARAMETERS!$D$8-D11341)/2))+(COS(RADIANS(D11341))*COS(RADIANS(PARAMETERS!$D$8))*SIN(RADIANS(PARAMETERS!$D$9-C11341)/2)*SIN(RADIANS(PARAMETERS!$D$9-C11341)/2))))*2*3958.756</f>
        <v>1071.6892746880219</v>
      </c>
      <c r="F11341">
        <v>130.76956176758</v>
      </c>
      <c r="G11341">
        <v>167.81044006348</v>
      </c>
      <c r="H11341">
        <v>199.08793640137</v>
      </c>
      <c r="I11341">
        <v>225.64808654785</v>
      </c>
      <c r="J11341">
        <v>255.75202941895</v>
      </c>
      <c r="K11341" s="6">
        <f>IFERROR(EXP(TREND(LN($F$1:$J$1),LN(F11341:J11341),LN(Calculations!$B$3))),0)</f>
        <v>1.2995830182632848E-2</v>
      </c>
    </row>
    <row r="11342" spans="1:11" x14ac:dyDescent="0.35">
      <c r="A11342">
        <v>11339</v>
      </c>
      <c r="B11342" t="str">
        <f t="shared" si="177"/>
        <v>29-53.5</v>
      </c>
      <c r="C11342">
        <v>-53.564257936148998</v>
      </c>
      <c r="D11342">
        <v>29.380935154201001</v>
      </c>
      <c r="E11342">
        <f>ASIN(SQRT((SIN(RADIANS(PARAMETERS!$D$8-D11342)/2)*SIN(RADIANS(PARAMETERS!$D$8-D11342)/2))+(COS(RADIANS(D11342))*COS(RADIANS(PARAMETERS!$D$8))*SIN(RADIANS(PARAMETERS!$D$9-C11342)/2)*SIN(RADIANS(PARAMETERS!$D$9-C11342)/2))))*2*3958.756</f>
        <v>1064.2724518739644</v>
      </c>
      <c r="F11342">
        <v>132.36973571777</v>
      </c>
      <c r="G11342">
        <v>169.14308166504</v>
      </c>
      <c r="H11342">
        <v>200.28190612793</v>
      </c>
      <c r="I11342">
        <v>227.02949523926</v>
      </c>
      <c r="J11342">
        <v>257.34970092773</v>
      </c>
      <c r="K11342" s="6">
        <f>IFERROR(EXP(TREND(LN($F$1:$J$1),LN(F11342:J11342),LN(Calculations!$B$3))),0)</f>
        <v>1.360413224747168E-2</v>
      </c>
    </row>
    <row r="11343" spans="1:11" x14ac:dyDescent="0.35">
      <c r="A11343">
        <v>11340</v>
      </c>
      <c r="B11343" t="str">
        <f t="shared" si="177"/>
        <v>29-54</v>
      </c>
      <c r="C11343">
        <v>-53.835579271050001</v>
      </c>
      <c r="D11343">
        <v>29.380935154201001</v>
      </c>
      <c r="E11343">
        <f>ASIN(SQRT((SIN(RADIANS(PARAMETERS!$D$8-D11343)/2)*SIN(RADIANS(PARAMETERS!$D$8-D11343)/2))+(COS(RADIANS(D11343))*COS(RADIANS(PARAMETERS!$D$8))*SIN(RADIANS(PARAMETERS!$D$9-C11343)/2)*SIN(RADIANS(PARAMETERS!$D$9-C11343)/2))))*2*3958.756</f>
        <v>1057.0853350061511</v>
      </c>
      <c r="F11343">
        <v>133.95658874512</v>
      </c>
      <c r="G11343">
        <v>170.35777282715</v>
      </c>
      <c r="H11343">
        <v>201.42518615723</v>
      </c>
      <c r="I11343">
        <v>228.32875061035</v>
      </c>
      <c r="J11343">
        <v>258.82623291016</v>
      </c>
      <c r="K11343" s="6">
        <f>IFERROR(EXP(TREND(LN($F$1:$J$1),LN(F11343:J11343),LN(Calculations!$B$3))),0)</f>
        <v>1.4227735218582687E-2</v>
      </c>
    </row>
    <row r="11344" spans="1:11" x14ac:dyDescent="0.35">
      <c r="A11344">
        <v>11341</v>
      </c>
      <c r="B11344" t="str">
        <f t="shared" si="177"/>
        <v>29-54</v>
      </c>
      <c r="C11344">
        <v>-54.106900605950997</v>
      </c>
      <c r="D11344">
        <v>29.380935154201001</v>
      </c>
      <c r="E11344">
        <f>ASIN(SQRT((SIN(RADIANS(PARAMETERS!$D$8-D11344)/2)*SIN(RADIANS(PARAMETERS!$D$8-D11344)/2))+(COS(RADIANS(D11344))*COS(RADIANS(PARAMETERS!$D$8))*SIN(RADIANS(PARAMETERS!$D$9-C11344)/2)*SIN(RADIANS(PARAMETERS!$D$9-C11344)/2))))*2*3958.756</f>
        <v>1050.1326647099618</v>
      </c>
      <c r="F11344">
        <v>135.59394836426</v>
      </c>
      <c r="G11344">
        <v>171.53410339355</v>
      </c>
      <c r="H11344">
        <v>202.62408447266</v>
      </c>
      <c r="I11344">
        <v>229.70783996582</v>
      </c>
      <c r="J11344">
        <v>260.41229248047</v>
      </c>
      <c r="K11344" s="6">
        <f>IFERROR(EXP(TREND(LN($F$1:$J$1),LN(F11344:J11344),LN(Calculations!$B$3))),0)</f>
        <v>1.4898454556403441E-2</v>
      </c>
    </row>
    <row r="11345" spans="1:11" x14ac:dyDescent="0.35">
      <c r="A11345">
        <v>11342</v>
      </c>
      <c r="B11345" t="str">
        <f t="shared" si="177"/>
        <v>29-54.5</v>
      </c>
      <c r="C11345">
        <v>-54.378221940852001</v>
      </c>
      <c r="D11345">
        <v>29.380935154201001</v>
      </c>
      <c r="E11345">
        <f>ASIN(SQRT((SIN(RADIANS(PARAMETERS!$D$8-D11345)/2)*SIN(RADIANS(PARAMETERS!$D$8-D11345)/2))+(COS(RADIANS(D11345))*COS(RADIANS(PARAMETERS!$D$8))*SIN(RADIANS(PARAMETERS!$D$9-C11345)/2)*SIN(RADIANS(PARAMETERS!$D$9-C11345)/2))))*2*3958.756</f>
        <v>1043.4191510734042</v>
      </c>
      <c r="F11345">
        <v>137.29808044434</v>
      </c>
      <c r="G11345">
        <v>172.67909240723</v>
      </c>
      <c r="H11345">
        <v>203.90686035156</v>
      </c>
      <c r="I11345">
        <v>231.20835876465</v>
      </c>
      <c r="J11345">
        <v>262.166015625</v>
      </c>
      <c r="K11345" s="6">
        <f>IFERROR(EXP(TREND(LN($F$1:$J$1),LN(F11345:J11345),LN(Calculations!$B$3))),0)</f>
        <v>1.5625856458826186E-2</v>
      </c>
    </row>
    <row r="11346" spans="1:11" x14ac:dyDescent="0.35">
      <c r="A11346">
        <v>11343</v>
      </c>
      <c r="B11346" t="str">
        <f t="shared" si="177"/>
        <v>29-54.5</v>
      </c>
      <c r="C11346">
        <v>-54.649543275752997</v>
      </c>
      <c r="D11346">
        <v>29.380935154201001</v>
      </c>
      <c r="E11346">
        <f>ASIN(SQRT((SIN(RADIANS(PARAMETERS!$D$8-D11346)/2)*SIN(RADIANS(PARAMETERS!$D$8-D11346)/2))+(COS(RADIANS(D11346))*COS(RADIANS(PARAMETERS!$D$8))*SIN(RADIANS(PARAMETERS!$D$9-C11346)/2)*SIN(RADIANS(PARAMETERS!$D$9-C11346)/2))))*2*3958.756</f>
        <v>1036.9494618692004</v>
      </c>
      <c r="F11346">
        <v>138.93339538574</v>
      </c>
      <c r="G11346">
        <v>173.68896484375</v>
      </c>
      <c r="H11346">
        <v>205.10012817383</v>
      </c>
      <c r="I11346">
        <v>232.58404541016</v>
      </c>
      <c r="J11346">
        <v>263.75164794922</v>
      </c>
      <c r="K11346" s="6">
        <f>IFERROR(EXP(TREND(LN($F$1:$J$1),LN(F11346:J11346),LN(Calculations!$B$3))),0)</f>
        <v>1.6349022633135254E-2</v>
      </c>
    </row>
    <row r="11347" spans="1:11" x14ac:dyDescent="0.35">
      <c r="A11347">
        <v>11344</v>
      </c>
      <c r="B11347" t="str">
        <f t="shared" si="177"/>
        <v>29-55</v>
      </c>
      <c r="C11347">
        <v>-54.920864610654</v>
      </c>
      <c r="D11347">
        <v>29.380935154201001</v>
      </c>
      <c r="E11347">
        <f>ASIN(SQRT((SIN(RADIANS(PARAMETERS!$D$8-D11347)/2)*SIN(RADIANS(PARAMETERS!$D$8-D11347)/2))+(COS(RADIANS(D11347))*COS(RADIANS(PARAMETERS!$D$8))*SIN(RADIANS(PARAMETERS!$D$9-C11347)/2)*SIN(RADIANS(PARAMETERS!$D$9-C11347)/2))))*2*3958.756</f>
        <v>1030.7282102427137</v>
      </c>
      <c r="F11347">
        <v>140.57498168945</v>
      </c>
      <c r="G11347">
        <v>174.68319702148</v>
      </c>
      <c r="H11347">
        <v>206.32579040527</v>
      </c>
      <c r="I11347">
        <v>234.01832580566</v>
      </c>
      <c r="J11347">
        <v>265.42861938477</v>
      </c>
      <c r="K11347" s="6">
        <f>IFERROR(EXP(TREND(LN($F$1:$J$1),LN(F11347:J11347),LN(Calculations!$B$3))),0)</f>
        <v>1.7108739074641648E-2</v>
      </c>
    </row>
    <row r="11348" spans="1:11" x14ac:dyDescent="0.35">
      <c r="A11348">
        <v>11345</v>
      </c>
      <c r="B11348" t="str">
        <f t="shared" si="177"/>
        <v>29-55</v>
      </c>
      <c r="C11348">
        <v>-55.192185945555003</v>
      </c>
      <c r="D11348">
        <v>29.380935154201001</v>
      </c>
      <c r="E11348">
        <f>ASIN(SQRT((SIN(RADIANS(PARAMETERS!$D$8-D11348)/2)*SIN(RADIANS(PARAMETERS!$D$8-D11348)/2))+(COS(RADIANS(D11348))*COS(RADIANS(PARAMETERS!$D$8))*SIN(RADIANS(PARAMETERS!$D$9-C11348)/2)*SIN(RADIANS(PARAMETERS!$D$9-C11348)/2))))*2*3958.756</f>
        <v>1024.759941909911</v>
      </c>
      <c r="F11348">
        <v>142.23542785645</v>
      </c>
      <c r="G11348">
        <v>175.69500732422</v>
      </c>
      <c r="H11348">
        <v>207.60263061523</v>
      </c>
      <c r="I11348">
        <v>235.53684997559</v>
      </c>
      <c r="J11348">
        <v>267.23089599609</v>
      </c>
      <c r="K11348" s="6">
        <f>IFERROR(EXP(TREND(LN($F$1:$J$1),LN(F11348:J11348),LN(Calculations!$B$3))),0)</f>
        <v>1.7915071641456601E-2</v>
      </c>
    </row>
    <row r="11349" spans="1:11" x14ac:dyDescent="0.35">
      <c r="A11349">
        <v>11346</v>
      </c>
      <c r="B11349" t="str">
        <f t="shared" si="177"/>
        <v>29-55.5</v>
      </c>
      <c r="C11349">
        <v>-55.463507280456</v>
      </c>
      <c r="D11349">
        <v>29.380935154201001</v>
      </c>
      <c r="E11349">
        <f>ASIN(SQRT((SIN(RADIANS(PARAMETERS!$D$8-D11349)/2)*SIN(RADIANS(PARAMETERS!$D$8-D11349)/2))+(COS(RADIANS(D11349))*COS(RADIANS(PARAMETERS!$D$8))*SIN(RADIANS(PARAMETERS!$D$9-C11349)/2)*SIN(RADIANS(PARAMETERS!$D$9-C11349)/2))))*2*3958.756</f>
        <v>1019.0491219181856</v>
      </c>
      <c r="F11349">
        <v>143.78184509277</v>
      </c>
      <c r="G11349">
        <v>176.63140869141</v>
      </c>
      <c r="H11349">
        <v>208.77351379395</v>
      </c>
      <c r="I11349">
        <v>236.92073059082</v>
      </c>
      <c r="J11349">
        <v>268.8639831543</v>
      </c>
      <c r="K11349" s="6">
        <f>IFERROR(EXP(TREND(LN($F$1:$J$1),LN(F11349:J11349),LN(Calculations!$B$3))),0)</f>
        <v>1.8700946110808324E-2</v>
      </c>
    </row>
    <row r="11350" spans="1:11" x14ac:dyDescent="0.35">
      <c r="A11350">
        <v>11347</v>
      </c>
      <c r="B11350" t="str">
        <f t="shared" si="177"/>
        <v>29-55.5</v>
      </c>
      <c r="C11350">
        <v>-55.734828615357003</v>
      </c>
      <c r="D11350">
        <v>29.380935154201001</v>
      </c>
      <c r="E11350">
        <f>ASIN(SQRT((SIN(RADIANS(PARAMETERS!$D$8-D11350)/2)*SIN(RADIANS(PARAMETERS!$D$8-D11350)/2))+(COS(RADIANS(D11350))*COS(RADIANS(PARAMETERS!$D$8))*SIN(RADIANS(PARAMETERS!$D$9-C11350)/2)*SIN(RADIANS(PARAMETERS!$D$9-C11350)/2))))*2*3958.756</f>
        <v>1013.6001210316568</v>
      </c>
      <c r="F11350">
        <v>145.32360839844</v>
      </c>
      <c r="G11350">
        <v>177.57437133789</v>
      </c>
      <c r="H11350">
        <v>209.98127746582</v>
      </c>
      <c r="I11350">
        <v>238.37139892578</v>
      </c>
      <c r="J11350">
        <v>270.60116577148</v>
      </c>
      <c r="K11350" s="6">
        <f>IFERROR(EXP(TREND(LN($F$1:$J$1),LN(F11350:J11350),LN(Calculations!$B$3))),0)</f>
        <v>1.9518845407700311E-2</v>
      </c>
    </row>
    <row r="11351" spans="1:11" x14ac:dyDescent="0.35">
      <c r="A11351">
        <v>11348</v>
      </c>
      <c r="B11351" t="str">
        <f t="shared" si="177"/>
        <v>29-56</v>
      </c>
      <c r="C11351">
        <v>-56.006149950257999</v>
      </c>
      <c r="D11351">
        <v>29.380935154201001</v>
      </c>
      <c r="E11351">
        <f>ASIN(SQRT((SIN(RADIANS(PARAMETERS!$D$8-D11351)/2)*SIN(RADIANS(PARAMETERS!$D$8-D11351)/2))+(COS(RADIANS(D11351))*COS(RADIANS(PARAMETERS!$D$8))*SIN(RADIANS(PARAMETERS!$D$9-C11351)/2)*SIN(RADIANS(PARAMETERS!$D$9-C11351)/2))))*2*3958.756</f>
        <v>1008.4172018112956</v>
      </c>
      <c r="F11351">
        <v>146.87454223633</v>
      </c>
      <c r="G11351">
        <v>178.53349304199</v>
      </c>
      <c r="H11351">
        <v>211.23414611816</v>
      </c>
      <c r="I11351">
        <v>239.89569091797</v>
      </c>
      <c r="J11351">
        <v>272.44747924805</v>
      </c>
      <c r="K11351" s="6">
        <f>IFERROR(EXP(TREND(LN($F$1:$J$1),LN(F11351:J11351),LN(Calculations!$B$3))),0)</f>
        <v>2.0376276641496969E-2</v>
      </c>
    </row>
    <row r="11352" spans="1:11" x14ac:dyDescent="0.35">
      <c r="A11352">
        <v>11349</v>
      </c>
      <c r="B11352" t="str">
        <f t="shared" si="177"/>
        <v>29-56.5</v>
      </c>
      <c r="C11352">
        <v>-56.277471285159002</v>
      </c>
      <c r="D11352">
        <v>29.380935154201001</v>
      </c>
      <c r="E11352">
        <f>ASIN(SQRT((SIN(RADIANS(PARAMETERS!$D$8-D11352)/2)*SIN(RADIANS(PARAMETERS!$D$8-D11352)/2))+(COS(RADIANS(D11352))*COS(RADIANS(PARAMETERS!$D$8))*SIN(RADIANS(PARAMETERS!$D$9-C11352)/2)*SIN(RADIANS(PARAMETERS!$D$9-C11352)/2))))*2*3958.756</f>
        <v>1003.5045044687586</v>
      </c>
      <c r="F11352">
        <v>148.33460998535</v>
      </c>
      <c r="G11352">
        <v>179.43287658691</v>
      </c>
      <c r="H11352">
        <v>212.39448547363</v>
      </c>
      <c r="I11352">
        <v>241.29612731934</v>
      </c>
      <c r="J11352">
        <v>274.13180541992</v>
      </c>
      <c r="K11352" s="6">
        <f>IFERROR(EXP(TREND(LN($F$1:$J$1),LN(F11352:J11352),LN(Calculations!$B$3))),0)</f>
        <v>2.1217798265596752E-2</v>
      </c>
    </row>
    <row r="11353" spans="1:11" x14ac:dyDescent="0.35">
      <c r="A11353">
        <v>11350</v>
      </c>
      <c r="B11353" t="str">
        <f t="shared" si="177"/>
        <v>29-56.5</v>
      </c>
      <c r="C11353">
        <v>-56.548792620059999</v>
      </c>
      <c r="D11353">
        <v>29.380935154201001</v>
      </c>
      <c r="E11353">
        <f>ASIN(SQRT((SIN(RADIANS(PARAMETERS!$D$8-D11353)/2)*SIN(RADIANS(PARAMETERS!$D$8-D11353)/2))+(COS(RADIANS(D11353))*COS(RADIANS(PARAMETERS!$D$8))*SIN(RADIANS(PARAMETERS!$D$9-C11353)/2)*SIN(RADIANS(PARAMETERS!$D$9-C11353)/2))))*2*3958.756</f>
        <v>998.86603258097875</v>
      </c>
      <c r="F11353">
        <v>149.79243469238</v>
      </c>
      <c r="G11353">
        <v>180.33302307129</v>
      </c>
      <c r="H11353">
        <v>213.56918334961</v>
      </c>
      <c r="I11353">
        <v>242.72445678711</v>
      </c>
      <c r="J11353">
        <v>275.86099243164</v>
      </c>
      <c r="K11353" s="6">
        <f>IFERROR(EXP(TREND(LN($F$1:$J$1),LN(F11353:J11353),LN(Calculations!$B$3))),0)</f>
        <v>2.2089569794678379E-2</v>
      </c>
    </row>
    <row r="11354" spans="1:11" x14ac:dyDescent="0.35">
      <c r="A11354">
        <v>11351</v>
      </c>
      <c r="B11354" t="str">
        <f t="shared" si="177"/>
        <v>29-57</v>
      </c>
      <c r="C11354">
        <v>-56.820113954961002</v>
      </c>
      <c r="D11354">
        <v>29.380935154201001</v>
      </c>
      <c r="E11354">
        <f>ASIN(SQRT((SIN(RADIANS(PARAMETERS!$D$8-D11354)/2)*SIN(RADIANS(PARAMETERS!$D$8-D11354)/2))+(COS(RADIANS(D11354))*COS(RADIANS(PARAMETERS!$D$8))*SIN(RADIANS(PARAMETERS!$D$9-C11354)/2)*SIN(RADIANS(PARAMETERS!$D$9-C11354)/2))))*2*3958.756</f>
        <v>994.50563876014371</v>
      </c>
      <c r="F11354">
        <v>151.24700927734</v>
      </c>
      <c r="G11354">
        <v>181.23216247559</v>
      </c>
      <c r="H11354">
        <v>214.74975585938</v>
      </c>
      <c r="I11354">
        <v>244.16564941406</v>
      </c>
      <c r="J11354">
        <v>277.61196899414</v>
      </c>
      <c r="K11354" s="6">
        <f>IFERROR(EXP(TREND(LN($F$1:$J$1),LN(F11354:J11354),LN(Calculations!$B$3))),0)</f>
        <v>2.299172004388093E-2</v>
      </c>
    </row>
    <row r="11355" spans="1:11" x14ac:dyDescent="0.35">
      <c r="A11355">
        <v>11352</v>
      </c>
      <c r="B11355" t="str">
        <f t="shared" si="177"/>
        <v>29-57</v>
      </c>
      <c r="C11355">
        <v>-57.091435289861998</v>
      </c>
      <c r="D11355">
        <v>29.380935154201001</v>
      </c>
      <c r="E11355">
        <f>ASIN(SQRT((SIN(RADIANS(PARAMETERS!$D$8-D11355)/2)*SIN(RADIANS(PARAMETERS!$D$8-D11355)/2))+(COS(RADIANS(D11355))*COS(RADIANS(PARAMETERS!$D$8))*SIN(RADIANS(PARAMETERS!$D$9-C11355)/2)*SIN(RADIANS(PARAMETERS!$D$9-C11355)/2))))*2*3958.756</f>
        <v>990.42701038051518</v>
      </c>
      <c r="F11355">
        <v>152.59701538086</v>
      </c>
      <c r="G11355">
        <v>182.05616760254</v>
      </c>
      <c r="H11355">
        <v>215.80891418457</v>
      </c>
      <c r="I11355">
        <v>245.44108581543</v>
      </c>
      <c r="J11355">
        <v>279.14306640625</v>
      </c>
      <c r="K11355" s="6">
        <f>IFERROR(EXP(TREND(LN($F$1:$J$1),LN(F11355:J11355),LN(Calculations!$B$3))),0)</f>
        <v>2.3862924144461704E-2</v>
      </c>
    </row>
    <row r="11356" spans="1:11" x14ac:dyDescent="0.35">
      <c r="A11356">
        <v>11353</v>
      </c>
      <c r="B11356" t="str">
        <f t="shared" si="177"/>
        <v>29-57.5</v>
      </c>
      <c r="C11356">
        <v>-57.362756624763001</v>
      </c>
      <c r="D11356">
        <v>29.380935154201001</v>
      </c>
      <c r="E11356">
        <f>ASIN(SQRT((SIN(RADIANS(PARAMETERS!$D$8-D11356)/2)*SIN(RADIANS(PARAMETERS!$D$8-D11356)/2))+(COS(RADIANS(D11356))*COS(RADIANS(PARAMETERS!$D$8))*SIN(RADIANS(PARAMETERS!$D$9-C11356)/2)*SIN(RADIANS(PARAMETERS!$D$9-C11356)/2))))*2*3958.756</f>
        <v>986.63365546939212</v>
      </c>
      <c r="F11356">
        <v>153.92849731445</v>
      </c>
      <c r="G11356">
        <v>182.8681640625</v>
      </c>
      <c r="H11356">
        <v>216.87159729004</v>
      </c>
      <c r="I11356">
        <v>246.73580932617</v>
      </c>
      <c r="J11356">
        <v>280.71343994141</v>
      </c>
      <c r="K11356" s="6">
        <f>IFERROR(EXP(TREND(LN($F$1:$J$1),LN(F11356:J11356),LN(Calculations!$B$3))),0)</f>
        <v>2.474798877945698E-2</v>
      </c>
    </row>
    <row r="11357" spans="1:11" x14ac:dyDescent="0.35">
      <c r="A11357">
        <v>11354</v>
      </c>
      <c r="B11357" t="str">
        <f t="shared" si="177"/>
        <v>29-57.5</v>
      </c>
      <c r="C11357">
        <v>-57.634077959663998</v>
      </c>
      <c r="D11357">
        <v>29.380935154201001</v>
      </c>
      <c r="E11357">
        <f>ASIN(SQRT((SIN(RADIANS(PARAMETERS!$D$8-D11357)/2)*SIN(RADIANS(PARAMETERS!$D$8-D11357)/2))+(COS(RADIANS(D11357))*COS(RADIANS(PARAMETERS!$D$8))*SIN(RADIANS(PARAMETERS!$D$9-C11357)/2)*SIN(RADIANS(PARAMETERS!$D$9-C11357)/2))))*2*3958.756</f>
        <v>983.12888887421968</v>
      </c>
      <c r="F11357">
        <v>155.23042297363</v>
      </c>
      <c r="G11357">
        <v>183.66096496582</v>
      </c>
      <c r="H11357">
        <v>217.92002868652</v>
      </c>
      <c r="I11357">
        <v>248.02177429199</v>
      </c>
      <c r="J11357">
        <v>282.28253173828</v>
      </c>
      <c r="K11357" s="6">
        <f>IFERROR(EXP(TREND(LN($F$1:$J$1),LN(F11357:J11357),LN(Calculations!$B$3))),0)</f>
        <v>2.5639292859903549E-2</v>
      </c>
    </row>
    <row r="11358" spans="1:11" x14ac:dyDescent="0.35">
      <c r="A11358">
        <v>11355</v>
      </c>
      <c r="B11358" t="str">
        <f t="shared" si="177"/>
        <v>29-58</v>
      </c>
      <c r="C11358">
        <v>-57.905399294565001</v>
      </c>
      <c r="D11358">
        <v>29.380935154201001</v>
      </c>
      <c r="E11358">
        <f>ASIN(SQRT((SIN(RADIANS(PARAMETERS!$D$8-D11358)/2)*SIN(RADIANS(PARAMETERS!$D$8-D11358)/2))+(COS(RADIANS(D11358))*COS(RADIANS(PARAMETERS!$D$8))*SIN(RADIANS(PARAMETERS!$D$9-C11358)/2)*SIN(RADIANS(PARAMETERS!$D$9-C11358)/2))))*2*3958.756</f>
        <v>979.91581882118135</v>
      </c>
      <c r="F11358">
        <v>156.42710876465</v>
      </c>
      <c r="G11358">
        <v>184.37944030762</v>
      </c>
      <c r="H11358">
        <v>218.85919189453</v>
      </c>
      <c r="I11358">
        <v>249.16537475586</v>
      </c>
      <c r="J11358">
        <v>283.6692199707</v>
      </c>
      <c r="K11358" s="6">
        <f>IFERROR(EXP(TREND(LN($F$1:$J$1),LN(F11358:J11358),LN(Calculations!$B$3))),0)</f>
        <v>2.6485814630721059E-2</v>
      </c>
    </row>
    <row r="11359" spans="1:11" x14ac:dyDescent="0.35">
      <c r="A11359">
        <v>11356</v>
      </c>
      <c r="B11359" t="str">
        <f t="shared" si="177"/>
        <v>29-58</v>
      </c>
      <c r="C11359">
        <v>-58.176720629465002</v>
      </c>
      <c r="D11359">
        <v>29.380935154201001</v>
      </c>
      <c r="E11359">
        <f>ASIN(SQRT((SIN(RADIANS(PARAMETERS!$D$8-D11359)/2)*SIN(RADIANS(PARAMETERS!$D$8-D11359)/2))+(COS(RADIANS(D11359))*COS(RADIANS(PARAMETERS!$D$8))*SIN(RADIANS(PARAMETERS!$D$9-C11359)/2)*SIN(RADIANS(PARAMETERS!$D$9-C11359)/2))))*2*3958.756</f>
        <v>976.99733398247179</v>
      </c>
      <c r="F11359">
        <v>157.66778564453</v>
      </c>
      <c r="G11359">
        <v>185.13655090332</v>
      </c>
      <c r="H11359">
        <v>219.8775177002</v>
      </c>
      <c r="I11359">
        <v>250.4278717041</v>
      </c>
      <c r="J11359">
        <v>285.22412109375</v>
      </c>
      <c r="K11359" s="6">
        <f>IFERROR(EXP(TREND(LN($F$1:$J$1),LN(F11359:J11359),LN(Calculations!$B$3))),0)</f>
        <v>2.7382513472167042E-2</v>
      </c>
    </row>
    <row r="11360" spans="1:11" x14ac:dyDescent="0.35">
      <c r="A11360">
        <v>11357</v>
      </c>
      <c r="B11360" t="str">
        <f t="shared" si="177"/>
        <v>29-58.5</v>
      </c>
      <c r="C11360">
        <v>-58.448041964365999</v>
      </c>
      <c r="D11360">
        <v>29.380935154201001</v>
      </c>
      <c r="E11360">
        <f>ASIN(SQRT((SIN(RADIANS(PARAMETERS!$D$8-D11360)/2)*SIN(RADIANS(PARAMETERS!$D$8-D11360)/2))+(COS(RADIANS(D11360))*COS(RADIANS(PARAMETERS!$D$8))*SIN(RADIANS(PARAMETERS!$D$9-C11360)/2)*SIN(RADIANS(PARAMETERS!$D$9-C11360)/2))))*2*3958.756</f>
        <v>974.37609116955412</v>
      </c>
      <c r="F11360">
        <v>158.92559814453</v>
      </c>
      <c r="G11360">
        <v>185.91716003418</v>
      </c>
      <c r="H11360">
        <v>220.94270324707</v>
      </c>
      <c r="I11360">
        <v>251.76026916504</v>
      </c>
      <c r="J11360">
        <v>286.87768554688</v>
      </c>
      <c r="K11360" s="6">
        <f>IFERROR(EXP(TREND(LN($F$1:$J$1),LN(F11360:J11360),LN(Calculations!$B$3))),0)</f>
        <v>2.8314448062439265E-2</v>
      </c>
    </row>
    <row r="11361" spans="1:11" x14ac:dyDescent="0.35">
      <c r="A11361">
        <v>11358</v>
      </c>
      <c r="B11361" t="str">
        <f t="shared" si="177"/>
        <v>29-58.5</v>
      </c>
      <c r="C11361">
        <v>-58.719363299267002</v>
      </c>
      <c r="D11361">
        <v>29.380935154201001</v>
      </c>
      <c r="E11361">
        <f>ASIN(SQRT((SIN(RADIANS(PARAMETERS!$D$8-D11361)/2)*SIN(RADIANS(PARAMETERS!$D$8-D11361)/2))+(COS(RADIANS(D11361))*COS(RADIANS(PARAMETERS!$D$8))*SIN(RADIANS(PARAMETERS!$D$9-C11361)/2)*SIN(RADIANS(PARAMETERS!$D$9-C11361)/2))))*2*3958.756</f>
        <v>972.05450376835188</v>
      </c>
      <c r="F11361">
        <v>160.10415649414</v>
      </c>
      <c r="G11361">
        <v>186.67286682129</v>
      </c>
      <c r="H11361">
        <v>221.96876525879</v>
      </c>
      <c r="I11361">
        <v>253.04006958008</v>
      </c>
      <c r="J11361">
        <v>288.46228027344</v>
      </c>
      <c r="K11361" s="6">
        <f>IFERROR(EXP(TREND(LN($F$1:$J$1),LN(F11361:J11361),LN(Calculations!$B$3))),0)</f>
        <v>2.9217122290459207E-2</v>
      </c>
    </row>
    <row r="11362" spans="1:11" x14ac:dyDescent="0.35">
      <c r="A11362">
        <v>11359</v>
      </c>
      <c r="B11362" t="str">
        <f t="shared" si="177"/>
        <v>29-59</v>
      </c>
      <c r="C11362">
        <v>-58.990684634167998</v>
      </c>
      <c r="D11362">
        <v>29.380935154201001</v>
      </c>
      <c r="E11362">
        <f>ASIN(SQRT((SIN(RADIANS(PARAMETERS!$D$8-D11362)/2)*SIN(RADIANS(PARAMETERS!$D$8-D11362)/2))+(COS(RADIANS(D11362))*COS(RADIANS(PARAMETERS!$D$8))*SIN(RADIANS(PARAMETERS!$D$9-C11362)/2)*SIN(RADIANS(PARAMETERS!$D$9-C11362)/2))))*2*3958.756</f>
        <v>970.03473102854548</v>
      </c>
      <c r="F11362">
        <v>161.31867980957</v>
      </c>
      <c r="G11362">
        <v>187.5154876709</v>
      </c>
      <c r="H11362">
        <v>223.13258361816</v>
      </c>
      <c r="I11362">
        <v>254.50672912598</v>
      </c>
      <c r="J11362">
        <v>290.29412841797</v>
      </c>
      <c r="K11362" s="6">
        <f>IFERROR(EXP(TREND(LN($F$1:$J$1),LN(F11362:J11362),LN(Calculations!$B$3))),0)</f>
        <v>3.0172418404453824E-2</v>
      </c>
    </row>
    <row r="11363" spans="1:11" x14ac:dyDescent="0.35">
      <c r="A11363">
        <v>11360</v>
      </c>
      <c r="B11363" t="str">
        <f t="shared" si="177"/>
        <v>29-59.5</v>
      </c>
      <c r="C11363">
        <v>-59.262005969069001</v>
      </c>
      <c r="D11363">
        <v>29.380935154201001</v>
      </c>
      <c r="E11363">
        <f>ASIN(SQRT((SIN(RADIANS(PARAMETERS!$D$8-D11363)/2)*SIN(RADIANS(PARAMETERS!$D$8-D11363)/2))+(COS(RADIANS(D11363))*COS(RADIANS(PARAMETERS!$D$8))*SIN(RADIANS(PARAMETERS!$D$9-C11363)/2)*SIN(RADIANS(PARAMETERS!$D$9-C11363)/2))))*2*3958.756</f>
        <v>968.31866831424225</v>
      </c>
      <c r="F11363">
        <v>162.51582336426</v>
      </c>
      <c r="G11363">
        <v>188.39756774902</v>
      </c>
      <c r="H11363">
        <v>224.35317993164</v>
      </c>
      <c r="I11363">
        <v>256.046875</v>
      </c>
      <c r="J11363">
        <v>292.21997070313</v>
      </c>
      <c r="K11363" s="6">
        <f>IFERROR(EXP(TREND(LN($F$1:$J$1),LN(F11363:J11363),LN(Calculations!$B$3))),0)</f>
        <v>3.1142859566181704E-2</v>
      </c>
    </row>
    <row r="11364" spans="1:11" x14ac:dyDescent="0.35">
      <c r="A11364">
        <v>11361</v>
      </c>
      <c r="B11364" t="str">
        <f t="shared" si="177"/>
        <v>29-59.5</v>
      </c>
      <c r="C11364">
        <v>-59.533327303969998</v>
      </c>
      <c r="D11364">
        <v>29.380935154201001</v>
      </c>
      <c r="E11364">
        <f>ASIN(SQRT((SIN(RADIANS(PARAMETERS!$D$8-D11364)/2)*SIN(RADIANS(PARAMETERS!$D$8-D11364)/2))+(COS(RADIANS(D11364))*COS(RADIANS(PARAMETERS!$D$8))*SIN(RADIANS(PARAMETERS!$D$9-C11364)/2)*SIN(RADIANS(PARAMETERS!$D$9-C11364)/2))))*2*3958.756</f>
        <v>966.90793841592676</v>
      </c>
      <c r="F11364">
        <v>163.62236022949</v>
      </c>
      <c r="G11364">
        <v>189.22775268555</v>
      </c>
      <c r="H11364">
        <v>225.48191833496</v>
      </c>
      <c r="I11364">
        <v>257.45620727539</v>
      </c>
      <c r="J11364">
        <v>293.96688842773</v>
      </c>
      <c r="K11364" s="6">
        <f>IFERROR(EXP(TREND(LN($F$1:$J$1),LN(F11364:J11364),LN(Calculations!$B$3))),0)</f>
        <v>3.2072436470312431E-2</v>
      </c>
    </row>
    <row r="11365" spans="1:11" x14ac:dyDescent="0.35">
      <c r="A11365">
        <v>11362</v>
      </c>
      <c r="B11365" t="str">
        <f t="shared" si="177"/>
        <v>29-60</v>
      </c>
      <c r="C11365">
        <v>-59.804648638871001</v>
      </c>
      <c r="D11365">
        <v>29.380935154201001</v>
      </c>
      <c r="E11365">
        <f>ASIN(SQRT((SIN(RADIANS(PARAMETERS!$D$8-D11365)/2)*SIN(RADIANS(PARAMETERS!$D$8-D11365)/2))+(COS(RADIANS(D11365))*COS(RADIANS(PARAMETERS!$D$8))*SIN(RADIANS(PARAMETERS!$D$9-C11365)/2)*SIN(RADIANS(PARAMETERS!$D$9-C11365)/2))))*2*3958.756</f>
        <v>965.80388401476966</v>
      </c>
      <c r="F11365">
        <v>164.73518371582</v>
      </c>
      <c r="G11365">
        <v>190.10130310059</v>
      </c>
      <c r="H11365">
        <v>226.68086242676</v>
      </c>
      <c r="I11365">
        <v>258.96176147461</v>
      </c>
      <c r="J11365">
        <v>295.84201049805</v>
      </c>
      <c r="K11365" s="6">
        <f>IFERROR(EXP(TREND(LN($F$1:$J$1),LN(F11365:J11365),LN(Calculations!$B$3))),0)</f>
        <v>3.3027410171321769E-2</v>
      </c>
    </row>
    <row r="11366" spans="1:11" x14ac:dyDescent="0.35">
      <c r="A11366">
        <v>11363</v>
      </c>
      <c r="B11366" t="str">
        <f t="shared" si="177"/>
        <v>29-60</v>
      </c>
      <c r="C11366">
        <v>-60.075969973771997</v>
      </c>
      <c r="D11366">
        <v>29.380935154201001</v>
      </c>
      <c r="E11366">
        <f>ASIN(SQRT((SIN(RADIANS(PARAMETERS!$D$8-D11366)/2)*SIN(RADIANS(PARAMETERS!$D$8-D11366)/2))+(COS(RADIANS(D11366))*COS(RADIANS(PARAMETERS!$D$8))*SIN(RADIANS(PARAMETERS!$D$9-C11366)/2)*SIN(RADIANS(PARAMETERS!$D$9-C11366)/2))))*2*3958.756</f>
        <v>965.00756137974292</v>
      </c>
      <c r="F11366">
        <v>165.79496765137</v>
      </c>
      <c r="G11366">
        <v>190.9676361084</v>
      </c>
      <c r="H11366">
        <v>227.86622619629</v>
      </c>
      <c r="I11366">
        <v>260.44760131836</v>
      </c>
      <c r="J11366">
        <v>297.68981933594</v>
      </c>
      <c r="K11366" s="6">
        <f>IFERROR(EXP(TREND(LN($F$1:$J$1),LN(F11366:J11366),LN(Calculations!$B$3))),0)</f>
        <v>3.3962206194827663E-2</v>
      </c>
    </row>
    <row r="11367" spans="1:11" x14ac:dyDescent="0.35">
      <c r="A11367">
        <v>11364</v>
      </c>
      <c r="B11367" t="str">
        <f t="shared" si="177"/>
        <v>29-60.5</v>
      </c>
      <c r="C11367">
        <v>-60.347291308673</v>
      </c>
      <c r="D11367">
        <v>29.380935154201001</v>
      </c>
      <c r="E11367">
        <f>ASIN(SQRT((SIN(RADIANS(PARAMETERS!$D$8-D11367)/2)*SIN(RADIANS(PARAMETERS!$D$8-D11367)/2))+(COS(RADIANS(D11367))*COS(RADIANS(PARAMETERS!$D$8))*SIN(RADIANS(PARAMETERS!$D$9-C11367)/2)*SIN(RADIANS(PARAMETERS!$D$9-C11367)/2))))*2*3958.756</f>
        <v>964.5197353658923</v>
      </c>
      <c r="F11367">
        <v>166.74871826172</v>
      </c>
      <c r="G11367">
        <v>191.76181030273</v>
      </c>
      <c r="H11367">
        <v>228.92961120605</v>
      </c>
      <c r="I11367">
        <v>261.76300048828</v>
      </c>
      <c r="J11367">
        <v>299.30746459961</v>
      </c>
      <c r="K11367" s="6">
        <f>IFERROR(EXP(TREND(LN($F$1:$J$1),LN(F11367:J11367),LN(Calculations!$B$3))),0)</f>
        <v>3.4835544294310933E-2</v>
      </c>
    </row>
    <row r="11368" spans="1:11" x14ac:dyDescent="0.35">
      <c r="A11368">
        <v>11365</v>
      </c>
      <c r="B11368" t="str">
        <f t="shared" si="177"/>
        <v>29-60.5</v>
      </c>
      <c r="C11368">
        <v>-60.618612643573996</v>
      </c>
      <c r="D11368">
        <v>29.380935154201001</v>
      </c>
      <c r="E11368">
        <f>ASIN(SQRT((SIN(RADIANS(PARAMETERS!$D$8-D11368)/2)*SIN(RADIANS(PARAMETERS!$D$8-D11368)/2))+(COS(RADIANS(D11368))*COS(RADIANS(PARAMETERS!$D$8))*SIN(RADIANS(PARAMETERS!$D$9-C11368)/2)*SIN(RADIANS(PARAMETERS!$D$9-C11368)/2))))*2*3958.756</f>
        <v>964.34087576866273</v>
      </c>
      <c r="F11368">
        <v>167.69215393066</v>
      </c>
      <c r="G11368">
        <v>192.57606506348</v>
      </c>
      <c r="H11368">
        <v>230.0245513916</v>
      </c>
      <c r="I11368">
        <v>263.12097167969</v>
      </c>
      <c r="J11368">
        <v>300.98123168945</v>
      </c>
      <c r="K11368" s="6">
        <f>IFERROR(EXP(TREND(LN($F$1:$J$1),LN(F11368:J11368),LN(Calculations!$B$3))),0)</f>
        <v>3.5716686824575621E-2</v>
      </c>
    </row>
    <row r="11369" spans="1:11" x14ac:dyDescent="0.35">
      <c r="A11369">
        <v>11366</v>
      </c>
      <c r="B11369" t="str">
        <f t="shared" si="177"/>
        <v>29-61</v>
      </c>
      <c r="C11369">
        <v>-60.889933978475</v>
      </c>
      <c r="D11369">
        <v>29.380935154201001</v>
      </c>
      <c r="E11369">
        <f>ASIN(SQRT((SIN(RADIANS(PARAMETERS!$D$8-D11369)/2)*SIN(RADIANS(PARAMETERS!$D$8-D11369)/2))+(COS(RADIANS(D11369))*COS(RADIANS(PARAMETERS!$D$8))*SIN(RADIANS(PARAMETERS!$D$9-C11369)/2)*SIN(RADIANS(PARAMETERS!$D$9-C11369)/2))))*2*3958.756</f>
        <v>964.47115507466685</v>
      </c>
      <c r="F11369">
        <v>168.5731048584</v>
      </c>
      <c r="G11369">
        <v>193.37301635742</v>
      </c>
      <c r="H11369">
        <v>231.08885192871</v>
      </c>
      <c r="I11369">
        <v>264.43542480469</v>
      </c>
      <c r="J11369">
        <v>302.59552001953</v>
      </c>
      <c r="K11369" s="6">
        <f>IFERROR(EXP(TREND(LN($F$1:$J$1),LN(F11369:J11369),LN(Calculations!$B$3))),0)</f>
        <v>3.656354487082742E-2</v>
      </c>
    </row>
    <row r="11370" spans="1:11" x14ac:dyDescent="0.35">
      <c r="A11370">
        <v>11367</v>
      </c>
      <c r="B11370" t="str">
        <f t="shared" si="177"/>
        <v>29-61</v>
      </c>
      <c r="C11370">
        <v>-61.161255313376003</v>
      </c>
      <c r="D11370">
        <v>29.380935154201001</v>
      </c>
      <c r="E11370">
        <f>ASIN(SQRT((SIN(RADIANS(PARAMETERS!$D$8-D11370)/2)*SIN(RADIANS(PARAMETERS!$D$8-D11370)/2))+(COS(RADIANS(D11370))*COS(RADIANS(PARAMETERS!$D$8))*SIN(RADIANS(PARAMETERS!$D$9-C11370)/2)*SIN(RADIANS(PARAMETERS!$D$9-C11370)/2))))*2*3958.756</f>
        <v>964.91044763397247</v>
      </c>
      <c r="F11370">
        <v>169.36344909668</v>
      </c>
      <c r="G11370">
        <v>194.12313842773</v>
      </c>
      <c r="H11370">
        <v>232.07130432129</v>
      </c>
      <c r="I11370">
        <v>265.63391113281</v>
      </c>
      <c r="J11370">
        <v>304.0517578125</v>
      </c>
      <c r="K11370" s="6">
        <f>IFERROR(EXP(TREND(LN($F$1:$J$1),LN(F11370:J11370),LN(Calculations!$B$3))),0)</f>
        <v>3.7353635770280363E-2</v>
      </c>
    </row>
    <row r="11371" spans="1:11" x14ac:dyDescent="0.35">
      <c r="A11371">
        <v>11368</v>
      </c>
      <c r="B11371" t="str">
        <f t="shared" si="177"/>
        <v>29-61.5</v>
      </c>
      <c r="C11371">
        <v>-61.432576648276999</v>
      </c>
      <c r="D11371">
        <v>29.380935154201001</v>
      </c>
      <c r="E11371">
        <f>ASIN(SQRT((SIN(RADIANS(PARAMETERS!$D$8-D11371)/2)*SIN(RADIANS(PARAMETERS!$D$8-D11371)/2))+(COS(RADIANS(D11371))*COS(RADIANS(PARAMETERS!$D$8))*SIN(RADIANS(PARAMETERS!$D$9-C11371)/2)*SIN(RADIANS(PARAMETERS!$D$9-C11371)/2))))*2*3958.756</f>
        <v>965.65833026315977</v>
      </c>
      <c r="F11371">
        <v>170.13160705566</v>
      </c>
      <c r="G11371">
        <v>194.89848327637</v>
      </c>
      <c r="H11371">
        <v>233.09118652344</v>
      </c>
      <c r="I11371">
        <v>266.88159179688</v>
      </c>
      <c r="J11371">
        <v>305.57159423828</v>
      </c>
      <c r="K11371" s="6">
        <f>IFERROR(EXP(TREND(LN($F$1:$J$1),LN(F11371:J11371),LN(Calculations!$B$3))),0)</f>
        <v>3.8136946488432792E-2</v>
      </c>
    </row>
    <row r="11372" spans="1:11" x14ac:dyDescent="0.35">
      <c r="A11372">
        <v>11369</v>
      </c>
      <c r="B11372" t="str">
        <f t="shared" si="177"/>
        <v>29-61.5</v>
      </c>
      <c r="C11372">
        <v>-61.703897983178003</v>
      </c>
      <c r="D11372">
        <v>29.380935154201001</v>
      </c>
      <c r="E11372">
        <f>ASIN(SQRT((SIN(RADIANS(PARAMETERS!$D$8-D11372)/2)*SIN(RADIANS(PARAMETERS!$D$8-D11372)/2))+(COS(RADIANS(D11372))*COS(RADIANS(PARAMETERS!$D$8))*SIN(RADIANS(PARAMETERS!$D$9-C11372)/2)*SIN(RADIANS(PARAMETERS!$D$9-C11372)/2))))*2*3958.756</f>
        <v>966.71408427241056</v>
      </c>
      <c r="F11372">
        <v>170.82890319824</v>
      </c>
      <c r="G11372">
        <v>195.65991210938</v>
      </c>
      <c r="H11372">
        <v>234.08587646484</v>
      </c>
      <c r="I11372">
        <v>268.09320068359</v>
      </c>
      <c r="J11372">
        <v>307.0419921875</v>
      </c>
      <c r="K11372" s="6">
        <f>IFERROR(EXP(TREND(LN($F$1:$J$1),LN(F11372:J11372),LN(Calculations!$B$3))),0)</f>
        <v>3.8870892457734244E-2</v>
      </c>
    </row>
    <row r="11373" spans="1:11" x14ac:dyDescent="0.35">
      <c r="A11373">
        <v>11370</v>
      </c>
      <c r="B11373" t="str">
        <f t="shared" si="177"/>
        <v>29-62</v>
      </c>
      <c r="C11373">
        <v>-61.975219318078999</v>
      </c>
      <c r="D11373">
        <v>29.380935154201001</v>
      </c>
      <c r="E11373">
        <f>ASIN(SQRT((SIN(RADIANS(PARAMETERS!$D$8-D11373)/2)*SIN(RADIANS(PARAMETERS!$D$8-D11373)/2))+(COS(RADIANS(D11373))*COS(RADIANS(PARAMETERS!$D$8))*SIN(RADIANS(PARAMETERS!$D$9-C11373)/2)*SIN(RADIANS(PARAMETERS!$D$9-C11373)/2))))*2*3958.756</f>
        <v>968.07669889400745</v>
      </c>
      <c r="F11373">
        <v>171.44453430176</v>
      </c>
      <c r="G11373">
        <v>196.39489746094</v>
      </c>
      <c r="H11373">
        <v>235.0362701416</v>
      </c>
      <c r="I11373">
        <v>269.24325561523</v>
      </c>
      <c r="J11373">
        <v>308.42974853516</v>
      </c>
      <c r="K11373" s="6">
        <f>IFERROR(EXP(TREND(LN($F$1:$J$1),LN(F11373:J11373),LN(Calculations!$B$3))),0)</f>
        <v>3.954302207693447E-2</v>
      </c>
    </row>
    <row r="11374" spans="1:11" x14ac:dyDescent="0.35">
      <c r="A11374">
        <v>11371</v>
      </c>
      <c r="B11374" t="str">
        <f t="shared" si="177"/>
        <v>29-62</v>
      </c>
      <c r="C11374">
        <v>-62.246540652980002</v>
      </c>
      <c r="D11374">
        <v>29.380935154201001</v>
      </c>
      <c r="E11374">
        <f>ASIN(SQRT((SIN(RADIANS(PARAMETERS!$D$8-D11374)/2)*SIN(RADIANS(PARAMETERS!$D$8-D11374)/2))+(COS(RADIANS(D11374))*COS(RADIANS(PARAMETERS!$D$8))*SIN(RADIANS(PARAMETERS!$D$9-C11374)/2)*SIN(RADIANS(PARAMETERS!$D$9-C11374)/2))))*2*3958.756</f>
        <v>969.74487607422498</v>
      </c>
      <c r="F11374">
        <v>172.07548522949</v>
      </c>
      <c r="G11374">
        <v>197.17526245117</v>
      </c>
      <c r="H11374">
        <v>236.06150817871</v>
      </c>
      <c r="I11374">
        <v>270.4970703125</v>
      </c>
      <c r="J11374">
        <v>309.95715332031</v>
      </c>
      <c r="K11374" s="6">
        <f>IFERROR(EXP(TREND(LN($F$1:$J$1),LN(F11374:J11374),LN(Calculations!$B$3))),0)</f>
        <v>4.0230228695961108E-2</v>
      </c>
    </row>
    <row r="11375" spans="1:11" x14ac:dyDescent="0.35">
      <c r="A11375">
        <v>11372</v>
      </c>
      <c r="B11375" t="str">
        <f t="shared" si="177"/>
        <v>29-62.5</v>
      </c>
      <c r="C11375">
        <v>-62.517861987880998</v>
      </c>
      <c r="D11375">
        <v>29.380935154201001</v>
      </c>
      <c r="E11375">
        <f>ASIN(SQRT((SIN(RADIANS(PARAMETERS!$D$8-D11375)/2)*SIN(RADIANS(PARAMETERS!$D$8-D11375)/2))+(COS(RADIANS(D11375))*COS(RADIANS(PARAMETERS!$D$8))*SIN(RADIANS(PARAMETERS!$D$9-C11375)/2)*SIN(RADIANS(PARAMETERS!$D$9-C11375)/2))))*2*3958.756</f>
        <v>971.71703657591911</v>
      </c>
      <c r="F11375">
        <v>172.68878173828</v>
      </c>
      <c r="G11375">
        <v>197.92826843262</v>
      </c>
      <c r="H11375">
        <v>237.04295349121</v>
      </c>
      <c r="I11375">
        <v>271.69131469727</v>
      </c>
      <c r="J11375">
        <v>311.40579223633</v>
      </c>
      <c r="K11375" s="6">
        <f>IFERROR(EXP(TREND(LN($F$1:$J$1),LN(F11375:J11375),LN(Calculations!$B$3))),0)</f>
        <v>4.0910216445147196E-2</v>
      </c>
    </row>
    <row r="11376" spans="1:11" x14ac:dyDescent="0.35">
      <c r="A11376">
        <v>11373</v>
      </c>
      <c r="B11376" t="str">
        <f t="shared" si="177"/>
        <v>29-63</v>
      </c>
      <c r="C11376">
        <v>-62.789183322782002</v>
      </c>
      <c r="D11376">
        <v>29.380935154201001</v>
      </c>
      <c r="E11376">
        <f>ASIN(SQRT((SIN(RADIANS(PARAMETERS!$D$8-D11376)/2)*SIN(RADIANS(PARAMETERS!$D$8-D11376)/2))+(COS(RADIANS(D11376))*COS(RADIANS(PARAMETERS!$D$8))*SIN(RADIANS(PARAMETERS!$D$9-C11376)/2)*SIN(RADIANS(PARAMETERS!$D$9-C11376)/2))))*2*3958.756</f>
        <v>973.99132732551061</v>
      </c>
      <c r="F11376">
        <v>173.28112792969</v>
      </c>
      <c r="G11376">
        <v>198.64849853516</v>
      </c>
      <c r="H11376">
        <v>237.97138977051</v>
      </c>
      <c r="I11376">
        <v>272.81298828125</v>
      </c>
      <c r="J11376">
        <v>312.75772094727</v>
      </c>
      <c r="K11376" s="6">
        <f>IFERROR(EXP(TREND(LN($F$1:$J$1),LN(F11376:J11376),LN(Calculations!$B$3))),0)</f>
        <v>4.1581054597009788E-2</v>
      </c>
    </row>
    <row r="11377" spans="1:11" x14ac:dyDescent="0.35">
      <c r="A11377">
        <v>11374</v>
      </c>
      <c r="B11377" t="str">
        <f t="shared" si="177"/>
        <v>29-63</v>
      </c>
      <c r="C11377">
        <v>-63.060504657682998</v>
      </c>
      <c r="D11377">
        <v>29.380935154201001</v>
      </c>
      <c r="E11377">
        <f>ASIN(SQRT((SIN(RADIANS(PARAMETERS!$D$8-D11377)/2)*SIN(RADIANS(PARAMETERS!$D$8-D11377)/2))+(COS(RADIANS(D11377))*COS(RADIANS(PARAMETERS!$D$8))*SIN(RADIANS(PARAMETERS!$D$9-C11377)/2)*SIN(RADIANS(PARAMETERS!$D$9-C11377)/2))))*2*3958.756</f>
        <v>976.56562992570753</v>
      </c>
      <c r="F11377">
        <v>173.92883300781</v>
      </c>
      <c r="G11377">
        <v>199.45323181152</v>
      </c>
      <c r="H11377">
        <v>239.0345916748</v>
      </c>
      <c r="I11377">
        <v>274.1184387207</v>
      </c>
      <c r="J11377">
        <v>314.35409545898</v>
      </c>
      <c r="K11377" s="6">
        <f>IFERROR(EXP(TREND(LN($F$1:$J$1),LN(F11377:J11377),LN(Calculations!$B$3))),0)</f>
        <v>4.2302115960520595E-2</v>
      </c>
    </row>
    <row r="11378" spans="1:11" x14ac:dyDescent="0.35">
      <c r="A11378">
        <v>11375</v>
      </c>
      <c r="B11378" t="str">
        <f t="shared" si="177"/>
        <v>29-63.5</v>
      </c>
      <c r="C11378">
        <v>-63.331825992584001</v>
      </c>
      <c r="D11378">
        <v>29.380935154201001</v>
      </c>
      <c r="E11378">
        <f>ASIN(SQRT((SIN(RADIANS(PARAMETERS!$D$8-D11378)/2)*SIN(RADIANS(PARAMETERS!$D$8-D11378)/2))+(COS(RADIANS(D11378))*COS(RADIANS(PARAMETERS!$D$8))*SIN(RADIANS(PARAMETERS!$D$9-C11378)/2)*SIN(RADIANS(PARAMETERS!$D$9-C11378)/2))))*2*3958.756</f>
        <v>979.43757024446893</v>
      </c>
      <c r="F11378">
        <v>174.56999206543</v>
      </c>
      <c r="G11378">
        <v>200.24354553223</v>
      </c>
      <c r="H11378">
        <v>240.06953430176</v>
      </c>
      <c r="I11378">
        <v>275.38192749023</v>
      </c>
      <c r="J11378">
        <v>315.89147949219</v>
      </c>
      <c r="K11378" s="6">
        <f>IFERROR(EXP(TREND(LN($F$1:$J$1),LN(F11378:J11378),LN(Calculations!$B$3))),0)</f>
        <v>4.3030136378164621E-2</v>
      </c>
    </row>
    <row r="11379" spans="1:11" x14ac:dyDescent="0.35">
      <c r="A11379">
        <v>11376</v>
      </c>
      <c r="B11379" t="str">
        <f t="shared" si="177"/>
        <v>29-63.5</v>
      </c>
      <c r="C11379">
        <v>-63.603147327484997</v>
      </c>
      <c r="D11379">
        <v>29.380935154201001</v>
      </c>
      <c r="E11379">
        <f>ASIN(SQRT((SIN(RADIANS(PARAMETERS!$D$8-D11379)/2)*SIN(RADIANS(PARAMETERS!$D$8-D11379)/2))+(COS(RADIANS(D11379))*COS(RADIANS(PARAMETERS!$D$8))*SIN(RADIANS(PARAMETERS!$D$9-C11379)/2)*SIN(RADIANS(PARAMETERS!$D$9-C11379)/2))))*2*3958.756</f>
        <v>982.60452898151834</v>
      </c>
      <c r="F11379">
        <v>175.19737243652</v>
      </c>
      <c r="G11379">
        <v>201.00918579102</v>
      </c>
      <c r="H11379">
        <v>241.06072998047</v>
      </c>
      <c r="I11379">
        <v>276.58285522461</v>
      </c>
      <c r="J11379">
        <v>317.3427734375</v>
      </c>
      <c r="K11379" s="6">
        <f>IFERROR(EXP(TREND(LN($F$1:$J$1),LN(F11379:J11379),LN(Calculations!$B$3))),0)</f>
        <v>4.3759144670425916E-2</v>
      </c>
    </row>
    <row r="11380" spans="1:11" x14ac:dyDescent="0.35">
      <c r="A11380">
        <v>11377</v>
      </c>
      <c r="B11380" t="str">
        <f t="shared" si="177"/>
        <v>29-64</v>
      </c>
      <c r="C11380">
        <v>-63.874468662386001</v>
      </c>
      <c r="D11380">
        <v>29.380935154201001</v>
      </c>
      <c r="E11380">
        <f>ASIN(SQRT((SIN(RADIANS(PARAMETERS!$D$8-D11380)/2)*SIN(RADIANS(PARAMETERS!$D$8-D11380)/2))+(COS(RADIANS(D11380))*COS(RADIANS(PARAMETERS!$D$8))*SIN(RADIANS(PARAMETERS!$D$9-C11380)/2)*SIN(RADIANS(PARAMETERS!$D$9-C11380)/2))))*2*3958.756</f>
        <v>986.06365310629872</v>
      </c>
      <c r="F11380">
        <v>175.87170410156</v>
      </c>
      <c r="G11380">
        <v>201.845703125</v>
      </c>
      <c r="H11380">
        <v>242.1637878418</v>
      </c>
      <c r="I11380">
        <v>277.93536376953</v>
      </c>
      <c r="J11380">
        <v>318.99447631836</v>
      </c>
      <c r="K11380" s="6">
        <f>IFERROR(EXP(TREND(LN($F$1:$J$1),LN(F11380:J11380),LN(Calculations!$B$3))),0)</f>
        <v>4.4533910590919164E-2</v>
      </c>
    </row>
    <row r="11381" spans="1:11" x14ac:dyDescent="0.35">
      <c r="A11381">
        <v>11378</v>
      </c>
      <c r="B11381" t="str">
        <f t="shared" si="177"/>
        <v>29-64</v>
      </c>
      <c r="C11381">
        <v>-64.145789997286997</v>
      </c>
      <c r="D11381">
        <v>29.380935154201001</v>
      </c>
      <c r="E11381">
        <f>ASIN(SQRT((SIN(RADIANS(PARAMETERS!$D$8-D11381)/2)*SIN(RADIANS(PARAMETERS!$D$8-D11381)/2))+(COS(RADIANS(D11381))*COS(RADIANS(PARAMETERS!$D$8))*SIN(RADIANS(PARAMETERS!$D$9-C11381)/2)*SIN(RADIANS(PARAMETERS!$D$9-C11381)/2))))*2*3958.756</f>
        <v>989.8118680556903</v>
      </c>
      <c r="F11381">
        <v>176.53617858887</v>
      </c>
      <c r="G11381">
        <v>202.66101074219</v>
      </c>
      <c r="H11381">
        <v>243.22561645508</v>
      </c>
      <c r="I11381">
        <v>279.22671508789</v>
      </c>
      <c r="J11381">
        <v>320.56008911133</v>
      </c>
      <c r="K11381" s="6">
        <f>IFERROR(EXP(TREND(LN($F$1:$J$1),LN(F11381:J11381),LN(Calculations!$B$3))),0)</f>
        <v>4.5316823463491848E-2</v>
      </c>
    </row>
    <row r="11382" spans="1:11" x14ac:dyDescent="0.35">
      <c r="A11382">
        <v>11379</v>
      </c>
      <c r="B11382" t="str">
        <f t="shared" si="177"/>
        <v>29-64.5</v>
      </c>
      <c r="C11382">
        <v>-64.417111332188</v>
      </c>
      <c r="D11382">
        <v>29.380935154201001</v>
      </c>
      <c r="E11382">
        <f>ASIN(SQRT((SIN(RADIANS(PARAMETERS!$D$8-D11382)/2)*SIN(RADIANS(PARAMETERS!$D$8-D11382)/2))+(COS(RADIANS(D11382))*COS(RADIANS(PARAMETERS!$D$8))*SIN(RADIANS(PARAMETERS!$D$9-C11382)/2)*SIN(RADIANS(PARAMETERS!$D$9-C11382)/2))))*2*3958.756</f>
        <v>993.84589057611697</v>
      </c>
      <c r="F11382">
        <v>177.18574523926</v>
      </c>
      <c r="G11382">
        <v>203.44790649414</v>
      </c>
      <c r="H11382">
        <v>244.23532104492</v>
      </c>
      <c r="I11382">
        <v>280.44256591797</v>
      </c>
      <c r="J11382">
        <v>322.02093505859</v>
      </c>
      <c r="K11382" s="6">
        <f>IFERROR(EXP(TREND(LN($F$1:$J$1),LN(F11382:J11382),LN(Calculations!$B$3))),0)</f>
        <v>4.6103990850461955E-2</v>
      </c>
    </row>
    <row r="11383" spans="1:11" x14ac:dyDescent="0.35">
      <c r="A11383">
        <v>11380</v>
      </c>
      <c r="B11383" t="str">
        <f t="shared" si="177"/>
        <v>29-64.5</v>
      </c>
      <c r="C11383">
        <v>-64.688432667089003</v>
      </c>
      <c r="D11383">
        <v>29.380935154201001</v>
      </c>
      <c r="E11383">
        <f>ASIN(SQRT((SIN(RADIANS(PARAMETERS!$D$8-D11383)/2)*SIN(RADIANS(PARAMETERS!$D$8-D11383)/2))+(COS(RADIANS(D11383))*COS(RADIANS(PARAMETERS!$D$8))*SIN(RADIANS(PARAMETERS!$D$9-C11383)/2)*SIN(RADIANS(PARAMETERS!$D$9-C11383)/2))))*2*3958.756</f>
        <v>998.16224209279483</v>
      </c>
      <c r="F11383">
        <v>177.85809326172</v>
      </c>
      <c r="G11383">
        <v>204.26651000977</v>
      </c>
      <c r="H11383">
        <v>245.29187011719</v>
      </c>
      <c r="I11383">
        <v>281.71969604492</v>
      </c>
      <c r="J11383">
        <v>323.56076049805</v>
      </c>
      <c r="K11383" s="6">
        <f>IFERROR(EXP(TREND(LN($F$1:$J$1),LN(F11383:J11383),LN(Calculations!$B$3))),0)</f>
        <v>4.6922194627237304E-2</v>
      </c>
    </row>
    <row r="11384" spans="1:11" x14ac:dyDescent="0.35">
      <c r="A11384">
        <v>11381</v>
      </c>
      <c r="B11384" t="str">
        <f t="shared" si="177"/>
        <v>29-65</v>
      </c>
      <c r="C11384">
        <v>-64.959754001990007</v>
      </c>
      <c r="D11384">
        <v>29.380935154201001</v>
      </c>
      <c r="E11384">
        <f>ASIN(SQRT((SIN(RADIANS(PARAMETERS!$D$8-D11384)/2)*SIN(RADIANS(PARAMETERS!$D$8-D11384)/2))+(COS(RADIANS(D11384))*COS(RADIANS(PARAMETERS!$D$8))*SIN(RADIANS(PARAMETERS!$D$9-C11384)/2)*SIN(RADIANS(PARAMETERS!$D$9-C11384)/2))))*2*3958.756</f>
        <v>1002.7572624888047</v>
      </c>
      <c r="F11384">
        <v>178.50143432617</v>
      </c>
      <c r="G11384">
        <v>205.04144287109</v>
      </c>
      <c r="H11384">
        <v>246.27954101563</v>
      </c>
      <c r="I11384">
        <v>282.90356445313</v>
      </c>
      <c r="J11384">
        <v>324.97717285156</v>
      </c>
      <c r="K11384" s="6">
        <f>IFERROR(EXP(TREND(LN($F$1:$J$1),LN(F11384:J11384),LN(Calculations!$B$3))),0)</f>
        <v>4.7725592930850172E-2</v>
      </c>
    </row>
    <row r="11385" spans="1:11" x14ac:dyDescent="0.35">
      <c r="A11385">
        <v>11382</v>
      </c>
      <c r="B11385" t="str">
        <f t="shared" si="177"/>
        <v>29-65</v>
      </c>
      <c r="C11385">
        <v>-65.231075336890996</v>
      </c>
      <c r="D11385">
        <v>29.380935154201001</v>
      </c>
      <c r="E11385">
        <f>ASIN(SQRT((SIN(RADIANS(PARAMETERS!$D$8-D11385)/2)*SIN(RADIANS(PARAMETERS!$D$8-D11385)/2))+(COS(RADIANS(D11385))*COS(RADIANS(PARAMETERS!$D$8))*SIN(RADIANS(PARAMETERS!$D$9-C11385)/2)*SIN(RADIANS(PARAMETERS!$D$9-C11385)/2))))*2*3958.756</f>
        <v>1007.6271241782493</v>
      </c>
      <c r="F11385">
        <v>179.1201171875</v>
      </c>
      <c r="G11385">
        <v>205.78182983398</v>
      </c>
      <c r="H11385">
        <v>247.21589660645</v>
      </c>
      <c r="I11385">
        <v>284.01995849609</v>
      </c>
      <c r="J11385">
        <v>326.3063659668</v>
      </c>
      <c r="K11385" s="6">
        <f>IFERROR(EXP(TREND(LN($F$1:$J$1),LN(F11385:J11385),LN(Calculations!$B$3))),0)</f>
        <v>4.8513865076847462E-2</v>
      </c>
    </row>
    <row r="11386" spans="1:11" x14ac:dyDescent="0.35">
      <c r="A11386">
        <v>11383</v>
      </c>
      <c r="B11386" t="str">
        <f t="shared" si="177"/>
        <v>29-65.5</v>
      </c>
      <c r="C11386">
        <v>-65.502396671791999</v>
      </c>
      <c r="D11386">
        <v>29.380935154201001</v>
      </c>
      <c r="E11386">
        <f>ASIN(SQRT((SIN(RADIANS(PARAMETERS!$D$8-D11386)/2)*SIN(RADIANS(PARAMETERS!$D$8-D11386)/2))+(COS(RADIANS(D11386))*COS(RADIANS(PARAMETERS!$D$8))*SIN(RADIANS(PARAMETERS!$D$9-C11386)/2)*SIN(RADIANS(PARAMETERS!$D$9-C11386)/2))))*2*3958.756</f>
        <v>1012.7678463608796</v>
      </c>
      <c r="F11386">
        <v>179.74319458008</v>
      </c>
      <c r="G11386">
        <v>206.5318145752</v>
      </c>
      <c r="H11386">
        <v>248.1710357666</v>
      </c>
      <c r="I11386">
        <v>285.16424560547</v>
      </c>
      <c r="J11386">
        <v>327.67489624023</v>
      </c>
      <c r="K11386" s="6">
        <f>IFERROR(EXP(TREND(LN($F$1:$J$1),LN(F11386:J11386),LN(Calculations!$B$3))),0)</f>
        <v>4.9309819232692537E-2</v>
      </c>
    </row>
    <row r="11387" spans="1:11" x14ac:dyDescent="0.35">
      <c r="A11387">
        <v>11384</v>
      </c>
      <c r="B11387" t="str">
        <f t="shared" si="177"/>
        <v>29-66</v>
      </c>
      <c r="C11387">
        <v>-65.773718006693002</v>
      </c>
      <c r="D11387">
        <v>29.380935154201001</v>
      </c>
      <c r="E11387">
        <f>ASIN(SQRT((SIN(RADIANS(PARAMETERS!$D$8-D11387)/2)*SIN(RADIANS(PARAMETERS!$D$8-D11387)/2))+(COS(RADIANS(D11387))*COS(RADIANS(PARAMETERS!$D$8))*SIN(RADIANS(PARAMETERS!$D$9-C11387)/2)*SIN(RADIANS(PARAMETERS!$D$9-C11387)/2))))*2*3958.756</f>
        <v>1018.1753093500607</v>
      </c>
      <c r="F11387">
        <v>180.3045501709</v>
      </c>
      <c r="G11387">
        <v>207.1918182373</v>
      </c>
      <c r="H11387">
        <v>248.98783874512</v>
      </c>
      <c r="I11387">
        <v>286.12335205078</v>
      </c>
      <c r="J11387">
        <v>328.8005065918</v>
      </c>
      <c r="K11387" s="6">
        <f>IFERROR(EXP(TREND(LN($F$1:$J$1),LN(F11387:J11387),LN(Calculations!$B$3))),0)</f>
        <v>5.0059155502165643E-2</v>
      </c>
    </row>
    <row r="11388" spans="1:11" x14ac:dyDescent="0.35">
      <c r="A11388">
        <v>11385</v>
      </c>
      <c r="B11388" t="str">
        <f t="shared" si="177"/>
        <v>29-66</v>
      </c>
      <c r="C11388">
        <v>-66.045039341594006</v>
      </c>
      <c r="D11388">
        <v>29.380935154201001</v>
      </c>
      <c r="E11388">
        <f>ASIN(SQRT((SIN(RADIANS(PARAMETERS!$D$8-D11388)/2)*SIN(RADIANS(PARAMETERS!$D$8-D11388)/2))+(COS(RADIANS(D11388))*COS(RADIANS(PARAMETERS!$D$8))*SIN(RADIANS(PARAMETERS!$D$9-C11388)/2)*SIN(RADIANS(PARAMETERS!$D$9-C11388)/2))))*2*3958.756</f>
        <v>1023.8452688716494</v>
      </c>
      <c r="F11388">
        <v>180.8309173584</v>
      </c>
      <c r="G11388">
        <v>207.80464172363</v>
      </c>
      <c r="H11388">
        <v>249.73681640625</v>
      </c>
      <c r="I11388">
        <v>286.9948425293</v>
      </c>
      <c r="J11388">
        <v>329.81427001953</v>
      </c>
      <c r="K11388" s="6">
        <f>IFERROR(EXP(TREND(LN($F$1:$J$1),LN(F11388:J11388),LN(Calculations!$B$3))),0)</f>
        <v>5.0779299657474727E-2</v>
      </c>
    </row>
    <row r="11389" spans="1:11" x14ac:dyDescent="0.35">
      <c r="A11389">
        <v>11386</v>
      </c>
      <c r="B11389" t="str">
        <f t="shared" si="177"/>
        <v>29-66.5</v>
      </c>
      <c r="C11389">
        <v>-66.316360676494995</v>
      </c>
      <c r="D11389">
        <v>29.380935154201001</v>
      </c>
      <c r="E11389">
        <f>ASIN(SQRT((SIN(RADIANS(PARAMETERS!$D$8-D11389)/2)*SIN(RADIANS(PARAMETERS!$D$8-D11389)/2))+(COS(RADIANS(D11389))*COS(RADIANS(PARAMETERS!$D$8))*SIN(RADIANS(PARAMETERS!$D$9-C11389)/2)*SIN(RADIANS(PARAMETERS!$D$9-C11389)/2))))*2*3958.756</f>
        <v>1029.7733702380056</v>
      </c>
      <c r="F11389">
        <v>181.36413574219</v>
      </c>
      <c r="G11389">
        <v>208.43487548828</v>
      </c>
      <c r="H11389">
        <v>250.52186584473</v>
      </c>
      <c r="I11389">
        <v>287.9208984375</v>
      </c>
      <c r="J11389">
        <v>330.90588378906</v>
      </c>
      <c r="K11389" s="6">
        <f>IFERROR(EXP(TREND(LN($F$1:$J$1),LN(F11389:J11389),LN(Calculations!$B$3))),0)</f>
        <v>5.150101148121479E-2</v>
      </c>
    </row>
    <row r="11390" spans="1:11" x14ac:dyDescent="0.35">
      <c r="A11390">
        <v>11387</v>
      </c>
      <c r="B11390" t="str">
        <f t="shared" si="177"/>
        <v>29-66.5</v>
      </c>
      <c r="C11390">
        <v>-66.587682011395998</v>
      </c>
      <c r="D11390">
        <v>29.380935154201001</v>
      </c>
      <c r="E11390">
        <f>ASIN(SQRT((SIN(RADIANS(PARAMETERS!$D$8-D11390)/2)*SIN(RADIANS(PARAMETERS!$D$8-D11390)/2))+(COS(RADIANS(D11390))*COS(RADIANS(PARAMETERS!$D$8))*SIN(RADIANS(PARAMETERS!$D$9-C11390)/2)*SIN(RADIANS(PARAMETERS!$D$9-C11390)/2))))*2*3958.756</f>
        <v>1035.9551623088721</v>
      </c>
      <c r="F11390">
        <v>181.82398986816</v>
      </c>
      <c r="G11390">
        <v>208.96681213379</v>
      </c>
      <c r="H11390">
        <v>251.1664276123</v>
      </c>
      <c r="I11390">
        <v>288.66604614258</v>
      </c>
      <c r="J11390">
        <v>331.76702880859</v>
      </c>
      <c r="K11390" s="6">
        <f>IFERROR(EXP(TREND(LN($F$1:$J$1),LN(F11390:J11390),LN(Calculations!$B$3))),0)</f>
        <v>5.2149477762406776E-2</v>
      </c>
    </row>
    <row r="11391" spans="1:11" x14ac:dyDescent="0.35">
      <c r="A11391">
        <v>11388</v>
      </c>
      <c r="B11391" t="str">
        <f t="shared" si="177"/>
        <v>29-67</v>
      </c>
      <c r="C11391">
        <v>-66.859003346296006</v>
      </c>
      <c r="D11391">
        <v>29.380935154201001</v>
      </c>
      <c r="E11391">
        <f>ASIN(SQRT((SIN(RADIANS(PARAMETERS!$D$8-D11391)/2)*SIN(RADIANS(PARAMETERS!$D$8-D11391)/2))+(COS(RADIANS(D11391))*COS(RADIANS(PARAMETERS!$D$8))*SIN(RADIANS(PARAMETERS!$D$9-C11391)/2)*SIN(RADIANS(PARAMETERS!$D$9-C11391)/2))))*2*3958.756</f>
        <v>1042.3861111588915</v>
      </c>
      <c r="F11391">
        <v>182.25926208496</v>
      </c>
      <c r="G11391">
        <v>209.47584533691</v>
      </c>
      <c r="H11391">
        <v>251.79194641113</v>
      </c>
      <c r="I11391">
        <v>289.39660644531</v>
      </c>
      <c r="J11391">
        <v>332.61987304688</v>
      </c>
      <c r="K11391" s="6">
        <f>IFERROR(EXP(TREND(LN($F$1:$J$1),LN(F11391:J11391),LN(Calculations!$B$3))),0)</f>
        <v>5.2759521140964556E-2</v>
      </c>
    </row>
    <row r="11392" spans="1:11" x14ac:dyDescent="0.35">
      <c r="A11392">
        <v>11389</v>
      </c>
      <c r="B11392" t="str">
        <f t="shared" si="177"/>
        <v>29-67</v>
      </c>
      <c r="C11392">
        <v>-67.130324681196996</v>
      </c>
      <c r="D11392">
        <v>29.380935154201001</v>
      </c>
      <c r="E11392">
        <f>ASIN(SQRT((SIN(RADIANS(PARAMETERS!$D$8-D11392)/2)*SIN(RADIANS(PARAMETERS!$D$8-D11392)/2))+(COS(RADIANS(D11392))*COS(RADIANS(PARAMETERS!$D$8))*SIN(RADIANS(PARAMETERS!$D$9-C11392)/2)*SIN(RADIANS(PARAMETERS!$D$9-C11392)/2))))*2*3958.756</f>
        <v>1049.0616133801987</v>
      </c>
      <c r="F11392">
        <v>182.71740722656</v>
      </c>
      <c r="G11392">
        <v>210.03201293945</v>
      </c>
      <c r="H11392">
        <v>252.50736999512</v>
      </c>
      <c r="I11392">
        <v>290.25955200195</v>
      </c>
      <c r="J11392">
        <v>333.65826416016</v>
      </c>
      <c r="K11392" s="6">
        <f>IFERROR(EXP(TREND(LN($F$1:$J$1),LN(F11392:J11392),LN(Calculations!$B$3))),0)</f>
        <v>5.3370544983386344E-2</v>
      </c>
    </row>
    <row r="11393" spans="1:11" x14ac:dyDescent="0.35">
      <c r="A11393">
        <v>11390</v>
      </c>
      <c r="B11393" t="str">
        <f t="shared" si="177"/>
        <v>29-67.5</v>
      </c>
      <c r="C11393">
        <v>-67.401646016097999</v>
      </c>
      <c r="D11393">
        <v>29.380935154201001</v>
      </c>
      <c r="E11393">
        <f>ASIN(SQRT((SIN(RADIANS(PARAMETERS!$D$8-D11393)/2)*SIN(RADIANS(PARAMETERS!$D$8-D11393)/2))+(COS(RADIANS(D11393))*COS(RADIANS(PARAMETERS!$D$8))*SIN(RADIANS(PARAMETERS!$D$9-C11393)/2)*SIN(RADIANS(PARAMETERS!$D$9-C11393)/2))))*2*3958.756</f>
        <v>1055.9770089567442</v>
      </c>
      <c r="F11393">
        <v>183.10633850098</v>
      </c>
      <c r="G11393">
        <v>210.49865722656</v>
      </c>
      <c r="H11393">
        <v>253.09931945801</v>
      </c>
      <c r="I11393">
        <v>290.966796875</v>
      </c>
      <c r="J11393">
        <v>334.50192260742</v>
      </c>
      <c r="K11393" s="6">
        <f>IFERROR(EXP(TREND(LN($F$1:$J$1),LN(F11393:J11393),LN(Calculations!$B$3))),0)</f>
        <v>5.3902796423666896E-2</v>
      </c>
    </row>
    <row r="11394" spans="1:11" x14ac:dyDescent="0.35">
      <c r="A11394">
        <v>11391</v>
      </c>
      <c r="B11394" t="str">
        <f t="shared" si="177"/>
        <v>29-67.5</v>
      </c>
      <c r="C11394">
        <v>-67.672967350999002</v>
      </c>
      <c r="D11394">
        <v>29.380935154201001</v>
      </c>
      <c r="E11394">
        <f>ASIN(SQRT((SIN(RADIANS(PARAMETERS!$D$8-D11394)/2)*SIN(RADIANS(PARAMETERS!$D$8-D11394)/2))+(COS(RADIANS(D11394))*COS(RADIANS(PARAMETERS!$D$8))*SIN(RADIANS(PARAMETERS!$D$9-C11394)/2)*SIN(RADIANS(PARAMETERS!$D$9-C11394)/2))))*2*3958.756</f>
        <v>1063.1275936566051</v>
      </c>
      <c r="F11394">
        <v>183.4744720459</v>
      </c>
      <c r="G11394">
        <v>210.94932556152</v>
      </c>
      <c r="H11394">
        <v>253.68475341797</v>
      </c>
      <c r="I11394">
        <v>291.67758178711</v>
      </c>
      <c r="J11394">
        <v>335.36239624023</v>
      </c>
      <c r="K11394" s="6">
        <f>IFERROR(EXP(TREND(LN($F$1:$J$1),LN(F11394:J11394),LN(Calculations!$B$3))),0)</f>
        <v>5.4393153881899782E-2</v>
      </c>
    </row>
    <row r="11395" spans="1:11" x14ac:dyDescent="0.35">
      <c r="A11395">
        <v>11392</v>
      </c>
      <c r="B11395" t="str">
        <f t="shared" si="177"/>
        <v>29-68</v>
      </c>
      <c r="C11395">
        <v>-67.944288685900005</v>
      </c>
      <c r="D11395">
        <v>29.380935154201001</v>
      </c>
      <c r="E11395">
        <f>ASIN(SQRT((SIN(RADIANS(PARAMETERS!$D$8-D11395)/2)*SIN(RADIANS(PARAMETERS!$D$8-D11395)/2))+(COS(RADIANS(D11395))*COS(RADIANS(PARAMETERS!$D$8))*SIN(RADIANS(PARAMETERS!$D$9-C11395)/2)*SIN(RADIANS(PARAMETERS!$D$9-C11395)/2))))*2*3958.756</f>
        <v>1070.5086308964053</v>
      </c>
      <c r="F11395">
        <v>183.85841369629</v>
      </c>
      <c r="G11395">
        <v>211.43775939941</v>
      </c>
      <c r="H11395">
        <v>254.34675598145</v>
      </c>
      <c r="I11395">
        <v>292.50350952148</v>
      </c>
      <c r="J11395">
        <v>336.38647460938</v>
      </c>
      <c r="K11395" s="6">
        <f>IFERROR(EXP(TREND(LN($F$1:$J$1),LN(F11395:J11395),LN(Calculations!$B$3))),0)</f>
        <v>5.4872864594624586E-2</v>
      </c>
    </row>
    <row r="11396" spans="1:11" x14ac:dyDescent="0.35">
      <c r="A11396">
        <v>11393</v>
      </c>
      <c r="B11396" t="str">
        <f t="shared" si="177"/>
        <v>29-68</v>
      </c>
      <c r="C11396">
        <v>-68.215610020800995</v>
      </c>
      <c r="D11396">
        <v>29.380935154201001</v>
      </c>
      <c r="E11396">
        <f>ASIN(SQRT((SIN(RADIANS(PARAMETERS!$D$8-D11396)/2)*SIN(RADIANS(PARAMETERS!$D$8-D11396)/2))+(COS(RADIANS(D11396))*COS(RADIANS(PARAMETERS!$D$8))*SIN(RADIANS(PARAMETERS!$D$9-C11396)/2)*SIN(RADIANS(PARAMETERS!$D$9-C11396)/2))))*2*3958.756</f>
        <v>1078.1153630409219</v>
      </c>
      <c r="F11396">
        <v>184.1810760498</v>
      </c>
      <c r="G11396">
        <v>211.84652709961</v>
      </c>
      <c r="H11396">
        <v>254.89828491211</v>
      </c>
      <c r="I11396">
        <v>293.1897277832</v>
      </c>
      <c r="J11396">
        <v>337.23516845703</v>
      </c>
      <c r="K11396" s="6">
        <f>IFERROR(EXP(TREND(LN($F$1:$J$1),LN(F11396:J11396),LN(Calculations!$B$3))),0)</f>
        <v>5.5280843059719274E-2</v>
      </c>
    </row>
    <row r="11397" spans="1:11" x14ac:dyDescent="0.35">
      <c r="A11397">
        <v>11394</v>
      </c>
      <c r="B11397" t="str">
        <f t="shared" ref="B11397:B11460" si="178">MROUND(D11397,1)&amp;MROUND(C11397,-0.5)</f>
        <v>29-68.5</v>
      </c>
      <c r="C11397">
        <v>-68.486931355701998</v>
      </c>
      <c r="D11397">
        <v>29.380935154201001</v>
      </c>
      <c r="E11397">
        <f>ASIN(SQRT((SIN(RADIANS(PARAMETERS!$D$8-D11397)/2)*SIN(RADIANS(PARAMETERS!$D$8-D11397)/2))+(COS(RADIANS(D11397))*COS(RADIANS(PARAMETERS!$D$8))*SIN(RADIANS(PARAMETERS!$D$9-C11397)/2)*SIN(RADIANS(PARAMETERS!$D$9-C11397)/2))))*2*3958.756</f>
        <v>1085.9430221089094</v>
      </c>
      <c r="F11397">
        <v>184.49418640137</v>
      </c>
      <c r="G11397">
        <v>212.24577331543</v>
      </c>
      <c r="H11397">
        <v>255.44067382813</v>
      </c>
      <c r="I11397">
        <v>293.86737060547</v>
      </c>
      <c r="J11397">
        <v>338.07635498047</v>
      </c>
      <c r="K11397" s="6">
        <f>IFERROR(EXP(TREND(LN($F$1:$J$1),LN(F11397:J11397),LN(Calculations!$B$3))),0)</f>
        <v>5.5673268987833535E-2</v>
      </c>
    </row>
    <row r="11398" spans="1:11" x14ac:dyDescent="0.35">
      <c r="A11398">
        <v>11395</v>
      </c>
      <c r="B11398" t="str">
        <f t="shared" si="178"/>
        <v>29-69</v>
      </c>
      <c r="C11398">
        <v>-68.758252690603001</v>
      </c>
      <c r="D11398">
        <v>29.380935154201001</v>
      </c>
      <c r="E11398">
        <f>ASIN(SQRT((SIN(RADIANS(PARAMETERS!$D$8-D11398)/2)*SIN(RADIANS(PARAMETERS!$D$8-D11398)/2))+(COS(RADIANS(D11398))*COS(RADIANS(PARAMETERS!$D$8))*SIN(RADIANS(PARAMETERS!$D$9-C11398)/2)*SIN(RADIANS(PARAMETERS!$D$9-C11398)/2))))*2*3958.756</f>
        <v>1093.9868398638923</v>
      </c>
      <c r="F11398">
        <v>184.82730102539</v>
      </c>
      <c r="G11398">
        <v>212.67520141602</v>
      </c>
      <c r="H11398">
        <v>256.03088378906</v>
      </c>
      <c r="I11398">
        <v>294.6100769043</v>
      </c>
      <c r="J11398">
        <v>339.00396728516</v>
      </c>
      <c r="K11398" s="6">
        <f>IFERROR(EXP(TREND(LN($F$1:$J$1),LN(F11398:J11398),LN(Calculations!$B$3))),0)</f>
        <v>5.6082925753829088E-2</v>
      </c>
    </row>
    <row r="11399" spans="1:11" x14ac:dyDescent="0.35">
      <c r="A11399">
        <v>11396</v>
      </c>
      <c r="B11399" t="str">
        <f t="shared" si="178"/>
        <v>29-69</v>
      </c>
      <c r="C11399">
        <v>-69.029574025504004</v>
      </c>
      <c r="D11399">
        <v>29.380935154201001</v>
      </c>
      <c r="E11399">
        <f>ASIN(SQRT((SIN(RADIANS(PARAMETERS!$D$8-D11399)/2)*SIN(RADIANS(PARAMETERS!$D$8-D11399)/2))+(COS(RADIANS(D11399))*COS(RADIANS(PARAMETERS!$D$8))*SIN(RADIANS(PARAMETERS!$D$9-C11399)/2)*SIN(RADIANS(PARAMETERS!$D$9-C11399)/2))))*2*3958.756</f>
        <v>1102.242057275869</v>
      </c>
      <c r="F11399">
        <v>185.07948303223</v>
      </c>
      <c r="G11399">
        <v>212.99320983887</v>
      </c>
      <c r="H11399">
        <v>256.45785522461</v>
      </c>
      <c r="I11399">
        <v>295.13970947266</v>
      </c>
      <c r="J11399">
        <v>339.65740966797</v>
      </c>
      <c r="K11399" s="6">
        <f>IFERROR(EXP(TREND(LN($F$1:$J$1),LN(F11399:J11399),LN(Calculations!$B$3))),0)</f>
        <v>5.6407723559132115E-2</v>
      </c>
    </row>
    <row r="11400" spans="1:11" x14ac:dyDescent="0.35">
      <c r="A11400">
        <v>11397</v>
      </c>
      <c r="B11400" t="str">
        <f t="shared" si="178"/>
        <v>29-69.5</v>
      </c>
      <c r="C11400">
        <v>-69.300895360404994</v>
      </c>
      <c r="D11400">
        <v>29.380935154201001</v>
      </c>
      <c r="E11400">
        <f>ASIN(SQRT((SIN(RADIANS(PARAMETERS!$D$8-D11400)/2)*SIN(RADIANS(PARAMETERS!$D$8-D11400)/2))+(COS(RADIANS(D11400))*COS(RADIANS(PARAMETERS!$D$8))*SIN(RADIANS(PARAMETERS!$D$9-C11400)/2)*SIN(RADIANS(PARAMETERS!$D$9-C11400)/2))))*2*3958.756</f>
        <v>1110.7039333464993</v>
      </c>
      <c r="F11400">
        <v>185.3147277832</v>
      </c>
      <c r="G11400">
        <v>213.2925567627</v>
      </c>
      <c r="H11400">
        <v>256.86370849609</v>
      </c>
      <c r="I11400">
        <v>295.64624023438</v>
      </c>
      <c r="J11400">
        <v>340.28561401367</v>
      </c>
      <c r="K11400" s="6">
        <f>IFERROR(EXP(TREND(LN($F$1:$J$1),LN(F11400:J11400),LN(Calculations!$B$3))),0)</f>
        <v>5.6706219971541391E-2</v>
      </c>
    </row>
    <row r="11401" spans="1:11" x14ac:dyDescent="0.35">
      <c r="A11401">
        <v>11398</v>
      </c>
      <c r="B11401" t="str">
        <f t="shared" si="178"/>
        <v>29-69.5</v>
      </c>
      <c r="C11401">
        <v>-69.572216695305997</v>
      </c>
      <c r="D11401">
        <v>29.380935154201001</v>
      </c>
      <c r="E11401">
        <f>ASIN(SQRT((SIN(RADIANS(PARAMETERS!$D$8-D11401)/2)*SIN(RADIANS(PARAMETERS!$D$8-D11401)/2))+(COS(RADIANS(D11401))*COS(RADIANS(PARAMETERS!$D$8))*SIN(RADIANS(PARAMETERS!$D$9-C11401)/2)*SIN(RADIANS(PARAMETERS!$D$9-C11401)/2))))*2*3958.756</f>
        <v>1119.3677532963852</v>
      </c>
      <c r="F11401">
        <v>185.55827331543</v>
      </c>
      <c r="G11401">
        <v>213.6081237793</v>
      </c>
      <c r="H11401">
        <v>257.29977416992</v>
      </c>
      <c r="I11401">
        <v>296.19683837891</v>
      </c>
      <c r="J11401">
        <v>340.9753112793</v>
      </c>
      <c r="K11401" s="6">
        <f>IFERROR(EXP(TREND(LN($F$1:$J$1),LN(F11401:J11401),LN(Calculations!$B$3))),0)</f>
        <v>5.7004677224664839E-2</v>
      </c>
    </row>
    <row r="11402" spans="1:11" x14ac:dyDescent="0.35">
      <c r="A11402">
        <v>11399</v>
      </c>
      <c r="B11402" t="str">
        <f t="shared" si="178"/>
        <v>29-70</v>
      </c>
      <c r="C11402">
        <v>-69.843538030207</v>
      </c>
      <c r="D11402">
        <v>29.380935154201001</v>
      </c>
      <c r="E11402">
        <f>ASIN(SQRT((SIN(RADIANS(PARAMETERS!$D$8-D11402)/2)*SIN(RADIANS(PARAMETERS!$D$8-D11402)/2))+(COS(RADIANS(D11402))*COS(RADIANS(PARAMETERS!$D$8))*SIN(RADIANS(PARAMETERS!$D$9-C11402)/2)*SIN(RADIANS(PARAMETERS!$D$9-C11402)/2))))*2*3958.756</f>
        <v>1128.2288361184687</v>
      </c>
      <c r="F11402">
        <v>185.70808410645</v>
      </c>
      <c r="G11402">
        <v>213.79571533203</v>
      </c>
      <c r="H11402">
        <v>257.54971313477</v>
      </c>
      <c r="I11402">
        <v>296.50534057617</v>
      </c>
      <c r="J11402">
        <v>341.35427856445</v>
      </c>
      <c r="K11402" s="6">
        <f>IFERROR(EXP(TREND(LN($F$1:$J$1),LN(F11402:J11402),LN(Calculations!$B$3))),0)</f>
        <v>5.7201707732526336E-2</v>
      </c>
    </row>
    <row r="11403" spans="1:11" x14ac:dyDescent="0.35">
      <c r="A11403">
        <v>11400</v>
      </c>
      <c r="B11403" t="str">
        <f t="shared" si="178"/>
        <v>29-70</v>
      </c>
      <c r="C11403">
        <v>-70.114859365108003</v>
      </c>
      <c r="D11403">
        <v>29.380935154201001</v>
      </c>
      <c r="E11403">
        <f>ASIN(SQRT((SIN(RADIANS(PARAMETERS!$D$8-D11403)/2)*SIN(RADIANS(PARAMETERS!$D$8-D11403)/2))+(COS(RADIANS(D11403))*COS(RADIANS(PARAMETERS!$D$8))*SIN(RADIANS(PARAMETERS!$D$9-C11403)/2)*SIN(RADIANS(PARAMETERS!$D$9-C11403)/2))))*2*3958.756</f>
        <v>1137.2825415063887</v>
      </c>
      <c r="F11403">
        <v>185.84765625</v>
      </c>
      <c r="G11403">
        <v>213.9727935791</v>
      </c>
      <c r="H11403">
        <v>257.78909301758</v>
      </c>
      <c r="I11403">
        <v>296.80349731445</v>
      </c>
      <c r="J11403">
        <v>341.72348022461</v>
      </c>
      <c r="K11403" s="6">
        <f>IFERROR(EXP(TREND(LN($F$1:$J$1),LN(F11403:J11403),LN(Calculations!$B$3))),0)</f>
        <v>5.7380886833458961E-2</v>
      </c>
    </row>
    <row r="11404" spans="1:11" x14ac:dyDescent="0.35">
      <c r="A11404">
        <v>11401</v>
      </c>
      <c r="B11404" t="str">
        <f t="shared" si="178"/>
        <v>29-70.5</v>
      </c>
      <c r="C11404">
        <v>-70.386180700009007</v>
      </c>
      <c r="D11404">
        <v>29.380935154201001</v>
      </c>
      <c r="E11404">
        <f>ASIN(SQRT((SIN(RADIANS(PARAMETERS!$D$8-D11404)/2)*SIN(RADIANS(PARAMETERS!$D$8-D11404)/2))+(COS(RADIANS(D11404))*COS(RADIANS(PARAMETERS!$D$8))*SIN(RADIANS(PARAMETERS!$D$9-C11404)/2)*SIN(RADIANS(PARAMETERS!$D$9-C11404)/2))))*2*3958.756</f>
        <v>1146.5242761707975</v>
      </c>
      <c r="F11404">
        <v>185.99337768555</v>
      </c>
      <c r="G11404">
        <v>214.16102600098</v>
      </c>
      <c r="H11404">
        <v>258.04840087891</v>
      </c>
      <c r="I11404">
        <v>297.13037109375</v>
      </c>
      <c r="J11404">
        <v>342.13238525391</v>
      </c>
      <c r="K11404" s="6">
        <f>IFERROR(EXP(TREND(LN($F$1:$J$1),LN(F11404:J11404),LN(Calculations!$B$3))),0)</f>
        <v>5.75613654466142E-2</v>
      </c>
    </row>
    <row r="11405" spans="1:11" x14ac:dyDescent="0.35">
      <c r="A11405">
        <v>11402</v>
      </c>
      <c r="B11405" t="str">
        <f t="shared" si="178"/>
        <v>29-70.5</v>
      </c>
      <c r="C11405">
        <v>-70.657502034909996</v>
      </c>
      <c r="D11405">
        <v>29.380935154201001</v>
      </c>
      <c r="E11405">
        <f>ASIN(SQRT((SIN(RADIANS(PARAMETERS!$D$8-D11405)/2)*SIN(RADIANS(PARAMETERS!$D$8-D11405)/2))+(COS(RADIANS(D11405))*COS(RADIANS(PARAMETERS!$D$8))*SIN(RADIANS(PARAMETERS!$D$9-C11405)/2)*SIN(RADIANS(PARAMETERS!$D$9-C11405)/2))))*2*3958.756</f>
        <v>1155.9494995602347</v>
      </c>
      <c r="F11405">
        <v>186.04057312012</v>
      </c>
      <c r="G11405">
        <v>214.20426940918</v>
      </c>
      <c r="H11405">
        <v>258.08282470703</v>
      </c>
      <c r="I11405">
        <v>297.15460205078</v>
      </c>
      <c r="J11405">
        <v>342.14254760742</v>
      </c>
      <c r="K11405" s="6">
        <f>IFERROR(EXP(TREND(LN($F$1:$J$1),LN(F11405:J11405),LN(Calculations!$B$3))),0)</f>
        <v>5.7655627423361333E-2</v>
      </c>
    </row>
    <row r="11406" spans="1:11" x14ac:dyDescent="0.35">
      <c r="A11406">
        <v>11403</v>
      </c>
      <c r="B11406" t="str">
        <f t="shared" si="178"/>
        <v>29-71</v>
      </c>
      <c r="C11406">
        <v>-70.928823369810999</v>
      </c>
      <c r="D11406">
        <v>29.380935154201001</v>
      </c>
      <c r="E11406">
        <f>ASIN(SQRT((SIN(RADIANS(PARAMETERS!$D$8-D11406)/2)*SIN(RADIANS(PARAMETERS!$D$8-D11406)/2))+(COS(RADIANS(D11406))*COS(RADIANS(PARAMETERS!$D$8))*SIN(RADIANS(PARAMETERS!$D$9-C11406)/2)*SIN(RADIANS(PARAMETERS!$D$9-C11406)/2))))*2*3958.756</f>
        <v>1165.5537290061586</v>
      </c>
      <c r="F11406">
        <v>186.08624267578</v>
      </c>
      <c r="G11406">
        <v>214.2417755127</v>
      </c>
      <c r="H11406">
        <v>258.10400390625</v>
      </c>
      <c r="I11406">
        <v>297.15811157227</v>
      </c>
      <c r="J11406">
        <v>342.12255859375</v>
      </c>
      <c r="K11406" s="6">
        <f>IFERROR(EXP(TREND(LN($F$1:$J$1),LN(F11406:J11406),LN(Calculations!$B$3))),0)</f>
        <v>5.7755780754785657E-2</v>
      </c>
    </row>
    <row r="11407" spans="1:11" x14ac:dyDescent="0.35">
      <c r="A11407">
        <v>11404</v>
      </c>
      <c r="B11407" t="str">
        <f t="shared" si="178"/>
        <v>29-71</v>
      </c>
      <c r="C11407">
        <v>-71.200144704712002</v>
      </c>
      <c r="D11407">
        <v>29.380935154201001</v>
      </c>
      <c r="E11407">
        <f>ASIN(SQRT((SIN(RADIANS(PARAMETERS!$D$8-D11407)/2)*SIN(RADIANS(PARAMETERS!$D$8-D11407)/2))+(COS(RADIANS(D11407))*COS(RADIANS(PARAMETERS!$D$8))*SIN(RADIANS(PARAMETERS!$D$9-C11407)/2)*SIN(RADIANS(PARAMETERS!$D$9-C11407)/2))))*2*3958.756</f>
        <v>1175.3325443141891</v>
      </c>
      <c r="F11407">
        <v>186.14144897461</v>
      </c>
      <c r="G11407">
        <v>214.28768920898</v>
      </c>
      <c r="H11407">
        <v>258.13128662109</v>
      </c>
      <c r="I11407">
        <v>297.16516113281</v>
      </c>
      <c r="J11407">
        <v>342.10269165039</v>
      </c>
      <c r="K11407" s="6">
        <f>IFERROR(EXP(TREND(LN($F$1:$J$1),LN(F11407:J11407),LN(Calculations!$B$3))),0)</f>
        <v>5.7875881206449438E-2</v>
      </c>
    </row>
    <row r="11408" spans="1:11" x14ac:dyDescent="0.35">
      <c r="A11408">
        <v>11405</v>
      </c>
      <c r="B11408" t="str">
        <f t="shared" si="178"/>
        <v>29-71.5</v>
      </c>
      <c r="C11408">
        <v>-71.471466039613006</v>
      </c>
      <c r="D11408">
        <v>29.380935154201001</v>
      </c>
      <c r="E11408">
        <f>ASIN(SQRT((SIN(RADIANS(PARAMETERS!$D$8-D11408)/2)*SIN(RADIANS(PARAMETERS!$D$8-D11408)/2))+(COS(RADIANS(D11408))*COS(RADIANS(PARAMETERS!$D$8))*SIN(RADIANS(PARAMETERS!$D$9-C11408)/2)*SIN(RADIANS(PARAMETERS!$D$9-C11408)/2))))*2*3958.756</f>
        <v>1185.2815918255801</v>
      </c>
      <c r="F11408">
        <v>186.13024902344</v>
      </c>
      <c r="G11408">
        <v>214.23510742188</v>
      </c>
      <c r="H11408">
        <v>258.00485229492</v>
      </c>
      <c r="I11408">
        <v>296.96475219727</v>
      </c>
      <c r="J11408">
        <v>341.80892944336</v>
      </c>
      <c r="K11408" s="6">
        <f>IFERROR(EXP(TREND(LN($F$1:$J$1),LN(F11408:J11408),LN(Calculations!$B$3))),0)</f>
        <v>5.7939511818480095E-2</v>
      </c>
    </row>
    <row r="11409" spans="1:11" x14ac:dyDescent="0.35">
      <c r="A11409">
        <v>11406</v>
      </c>
      <c r="B11409" t="str">
        <f t="shared" si="178"/>
        <v>29-71.5</v>
      </c>
      <c r="C11409">
        <v>-71.742787374513995</v>
      </c>
      <c r="D11409">
        <v>29.380935154201001</v>
      </c>
      <c r="E11409">
        <f>ASIN(SQRT((SIN(RADIANS(PARAMETERS!$D$8-D11409)/2)*SIN(RADIANS(PARAMETERS!$D$8-D11409)/2))+(COS(RADIANS(D11409))*COS(RADIANS(PARAMETERS!$D$8))*SIN(RADIANS(PARAMETERS!$D$9-C11409)/2)*SIN(RADIANS(PARAMETERS!$D$9-C11409)/2))))*2*3958.756</f>
        <v>1195.3965879744137</v>
      </c>
      <c r="F11409">
        <v>186.13403320313</v>
      </c>
      <c r="G11409">
        <v>214.20344543457</v>
      </c>
      <c r="H11409">
        <v>257.90951538086</v>
      </c>
      <c r="I11409">
        <v>296.80532836914</v>
      </c>
      <c r="J11409">
        <v>341.56832885742</v>
      </c>
      <c r="K11409" s="6">
        <f>IFERROR(EXP(TREND(LN($F$1:$J$1),LN(F11409:J11409),LN(Calculations!$B$3))),0)</f>
        <v>5.8018831708478338E-2</v>
      </c>
    </row>
    <row r="11410" spans="1:11" x14ac:dyDescent="0.35">
      <c r="A11410">
        <v>11407</v>
      </c>
      <c r="B11410" t="str">
        <f t="shared" si="178"/>
        <v>29-72</v>
      </c>
      <c r="C11410">
        <v>-72.014108709414998</v>
      </c>
      <c r="D11410">
        <v>29.380935154201001</v>
      </c>
      <c r="E11410">
        <f>ASIN(SQRT((SIN(RADIANS(PARAMETERS!$D$8-D11410)/2)*SIN(RADIANS(PARAMETERS!$D$8-D11410)/2))+(COS(RADIANS(D11410))*COS(RADIANS(PARAMETERS!$D$8))*SIN(RADIANS(PARAMETERS!$D$9-C11410)/2)*SIN(RADIANS(PARAMETERS!$D$9-C11410)/2))))*2*3958.756</f>
        <v>1205.6733223670667</v>
      </c>
      <c r="F11410">
        <v>186.1480255127</v>
      </c>
      <c r="G11410">
        <v>214.18481445313</v>
      </c>
      <c r="H11410">
        <v>257.83187866211</v>
      </c>
      <c r="I11410">
        <v>296.66796875</v>
      </c>
      <c r="J11410">
        <v>341.35510253906</v>
      </c>
      <c r="K11410" s="6">
        <f>IFERROR(EXP(TREND(LN($F$1:$J$1),LN(F11410:J11410),LN(Calculations!$B$3))),0)</f>
        <v>5.8111698054139578E-2</v>
      </c>
    </row>
    <row r="11411" spans="1:11" x14ac:dyDescent="0.35">
      <c r="A11411">
        <v>11408</v>
      </c>
      <c r="B11411" t="str">
        <f t="shared" si="178"/>
        <v>29-72.5</v>
      </c>
      <c r="C11411">
        <v>-72.285430044316001</v>
      </c>
      <c r="D11411">
        <v>29.380935154201001</v>
      </c>
      <c r="E11411">
        <f>ASIN(SQRT((SIN(RADIANS(PARAMETERS!$D$8-D11411)/2)*SIN(RADIANS(PARAMETERS!$D$8-D11411)/2))+(COS(RADIANS(D11411))*COS(RADIANS(PARAMETERS!$D$8))*SIN(RADIANS(PARAMETERS!$D$9-C11411)/2)*SIN(RADIANS(PARAMETERS!$D$9-C11411)/2))))*2*3958.756</f>
        <v>1216.1076604111679</v>
      </c>
      <c r="F11411">
        <v>186.08529663086</v>
      </c>
      <c r="G11411">
        <v>214.05668640137</v>
      </c>
      <c r="H11411">
        <v>257.58871459961</v>
      </c>
      <c r="I11411">
        <v>296.31091308594</v>
      </c>
      <c r="J11411">
        <v>340.85546875</v>
      </c>
      <c r="K11411" s="6">
        <f>IFERROR(EXP(TREND(LN($F$1:$J$1),LN(F11411:J11411),LN(Calculations!$B$3))),0)</f>
        <v>5.8130167440940225E-2</v>
      </c>
    </row>
    <row r="11412" spans="1:11" x14ac:dyDescent="0.35">
      <c r="A11412">
        <v>11409</v>
      </c>
      <c r="B11412" t="str">
        <f t="shared" si="178"/>
        <v>29-72.5</v>
      </c>
      <c r="C11412">
        <v>-72.556751379217005</v>
      </c>
      <c r="D11412">
        <v>29.380935154201001</v>
      </c>
      <c r="E11412">
        <f>ASIN(SQRT((SIN(RADIANS(PARAMETERS!$D$8-D11412)/2)*SIN(RADIANS(PARAMETERS!$D$8-D11412)/2))+(COS(RADIANS(D11412))*COS(RADIANS(PARAMETERS!$D$8))*SIN(RADIANS(PARAMETERS!$D$9-C11412)/2)*SIN(RADIANS(PARAMETERS!$D$9-C11412)/2))))*2*3958.756</f>
        <v>1226.6955455216064</v>
      </c>
      <c r="F11412">
        <v>186.04663085938</v>
      </c>
      <c r="G11412">
        <v>213.9584197998</v>
      </c>
      <c r="H11412">
        <v>257.38500976563</v>
      </c>
      <c r="I11412">
        <v>296.00234985352</v>
      </c>
      <c r="J11412">
        <v>340.41519165039</v>
      </c>
      <c r="K11412" s="6">
        <f>IFERROR(EXP(TREND(LN($F$1:$J$1),LN(F11412:J11412),LN(Calculations!$B$3))),0)</f>
        <v>5.8181571496399805E-2</v>
      </c>
    </row>
    <row r="11413" spans="1:11" x14ac:dyDescent="0.35">
      <c r="A11413">
        <v>11410</v>
      </c>
      <c r="B11413" t="str">
        <f t="shared" si="178"/>
        <v>29-73</v>
      </c>
      <c r="C11413">
        <v>-72.828072714117994</v>
      </c>
      <c r="D11413">
        <v>29.380935154201001</v>
      </c>
      <c r="E11413">
        <f>ASIN(SQRT((SIN(RADIANS(PARAMETERS!$D$8-D11413)/2)*SIN(RADIANS(PARAMETERS!$D$8-D11413)/2))+(COS(RADIANS(D11413))*COS(RADIANS(PARAMETERS!$D$8))*SIN(RADIANS(PARAMETERS!$D$9-C11413)/2)*SIN(RADIANS(PARAMETERS!$D$9-C11413)/2))))*2*3958.756</f>
        <v>1237.4330009311611</v>
      </c>
      <c r="F11413">
        <v>186.01818847656</v>
      </c>
      <c r="G11413">
        <v>213.87133789063</v>
      </c>
      <c r="H11413">
        <v>257.19384765625</v>
      </c>
      <c r="I11413">
        <v>295.70736694336</v>
      </c>
      <c r="J11413">
        <v>339.98956298828</v>
      </c>
      <c r="K11413" s="6">
        <f>IFERROR(EXP(TREND(LN($F$1:$J$1),LN(F11413:J11413),LN(Calculations!$B$3))),0)</f>
        <v>5.8250546022493813E-2</v>
      </c>
    </row>
    <row r="11414" spans="1:11" x14ac:dyDescent="0.35">
      <c r="A11414">
        <v>11411</v>
      </c>
      <c r="B11414" t="str">
        <f t="shared" si="178"/>
        <v>29-73</v>
      </c>
      <c r="C11414">
        <v>-73.099394049018997</v>
      </c>
      <c r="D11414">
        <v>29.380935154201001</v>
      </c>
      <c r="E11414">
        <f>ASIN(SQRT((SIN(RADIANS(PARAMETERS!$D$8-D11414)/2)*SIN(RADIANS(PARAMETERS!$D$8-D11414)/2))+(COS(RADIANS(D11414))*COS(RADIANS(PARAMETERS!$D$8))*SIN(RADIANS(PARAMETERS!$D$9-C11414)/2)*SIN(RADIANS(PARAMETERS!$D$9-C11414)/2))))*2*3958.756</f>
        <v>1248.3161311331082</v>
      </c>
      <c r="F11414">
        <v>185.92906188965</v>
      </c>
      <c r="G11414">
        <v>213.69920349121</v>
      </c>
      <c r="H11414">
        <v>256.87606811523</v>
      </c>
      <c r="I11414">
        <v>295.24563598633</v>
      </c>
      <c r="J11414">
        <v>339.34783935547</v>
      </c>
      <c r="K11414" s="6">
        <f>IFERROR(EXP(TREND(LN($F$1:$J$1),LN(F11414:J11414),LN(Calculations!$B$3))),0)</f>
        <v>5.8257541677499823E-2</v>
      </c>
    </row>
    <row r="11415" spans="1:11" x14ac:dyDescent="0.35">
      <c r="A11415">
        <v>11412</v>
      </c>
      <c r="B11415" t="str">
        <f t="shared" si="178"/>
        <v>29-73.5</v>
      </c>
      <c r="C11415">
        <v>-73.37071538392</v>
      </c>
      <c r="D11415">
        <v>29.380935154201001</v>
      </c>
      <c r="E11415">
        <f>ASIN(SQRT((SIN(RADIANS(PARAMETERS!$D$8-D11415)/2)*SIN(RADIANS(PARAMETERS!$D$8-D11415)/2))+(COS(RADIANS(D11415))*COS(RADIANS(PARAMETERS!$D$8))*SIN(RADIANS(PARAMETERS!$D$9-C11415)/2)*SIN(RADIANS(PARAMETERS!$D$9-C11415)/2))))*2*3958.756</f>
        <v>1259.3411229826966</v>
      </c>
      <c r="F11415">
        <v>185.88038635254</v>
      </c>
      <c r="G11415">
        <v>213.58538818359</v>
      </c>
      <c r="H11415">
        <v>256.64724731445</v>
      </c>
      <c r="I11415">
        <v>294.90252685547</v>
      </c>
      <c r="J11415">
        <v>338.86135864258</v>
      </c>
      <c r="K11415" s="6">
        <f>IFERROR(EXP(TREND(LN($F$1:$J$1),LN(F11415:J11415),LN(Calculations!$B$3))),0)</f>
        <v>5.8303195055746403E-2</v>
      </c>
    </row>
    <row r="11416" spans="1:11" x14ac:dyDescent="0.35">
      <c r="A11416">
        <v>11413</v>
      </c>
      <c r="B11416" t="str">
        <f t="shared" si="178"/>
        <v>29-73.5</v>
      </c>
      <c r="C11416">
        <v>-73.642036718821004</v>
      </c>
      <c r="D11416">
        <v>29.380935154201001</v>
      </c>
      <c r="E11416">
        <f>ASIN(SQRT((SIN(RADIANS(PARAMETERS!$D$8-D11416)/2)*SIN(RADIANS(PARAMETERS!$D$8-D11416)/2))+(COS(RADIANS(D11416))*COS(RADIANS(PARAMETERS!$D$8))*SIN(RADIANS(PARAMETERS!$D$9-C11416)/2)*SIN(RADIANS(PARAMETERS!$D$9-C11416)/2))))*2*3958.756</f>
        <v>1270.5042464837495</v>
      </c>
      <c r="F11416">
        <v>185.83811950684</v>
      </c>
      <c r="G11416">
        <v>213.48522949219</v>
      </c>
      <c r="H11416">
        <v>256.44479370117</v>
      </c>
      <c r="I11416">
        <v>294.59838867188</v>
      </c>
      <c r="J11416">
        <v>338.42962646484</v>
      </c>
      <c r="K11416" s="6">
        <f>IFERROR(EXP(TREND(LN($F$1:$J$1),LN(F11416:J11416),LN(Calculations!$B$3))),0)</f>
        <v>5.8346090094167413E-2</v>
      </c>
    </row>
    <row r="11417" spans="1:11" x14ac:dyDescent="0.35">
      <c r="A11417">
        <v>11414</v>
      </c>
      <c r="B11417" t="str">
        <f t="shared" si="178"/>
        <v>29-74</v>
      </c>
      <c r="C11417">
        <v>-73.913358053722007</v>
      </c>
      <c r="D11417">
        <v>29.380935154201001</v>
      </c>
      <c r="E11417">
        <f>ASIN(SQRT((SIN(RADIANS(PARAMETERS!$D$8-D11417)/2)*SIN(RADIANS(PARAMETERS!$D$8-D11417)/2))+(COS(RADIANS(D11417))*COS(RADIANS(PARAMETERS!$D$8))*SIN(RADIANS(PARAMETERS!$D$9-C11417)/2)*SIN(RADIANS(PARAMETERS!$D$9-C11417)/2))))*2*3958.756</f>
        <v>1281.8018552858584</v>
      </c>
      <c r="F11417">
        <v>185.71885681152</v>
      </c>
      <c r="G11417">
        <v>213.28524780273</v>
      </c>
      <c r="H11417">
        <v>256.10430908203</v>
      </c>
      <c r="I11417">
        <v>294.11993408203</v>
      </c>
      <c r="J11417">
        <v>337.77941894531</v>
      </c>
      <c r="K11417" s="6">
        <f>IFERROR(EXP(TREND(LN($F$1:$J$1),LN(F11417:J11417),LN(Calculations!$B$3))),0)</f>
        <v>5.8292543485946369E-2</v>
      </c>
    </row>
    <row r="11418" spans="1:11" x14ac:dyDescent="0.35">
      <c r="A11418">
        <v>11415</v>
      </c>
      <c r="B11418" t="str">
        <f t="shared" si="178"/>
        <v>29-74</v>
      </c>
      <c r="C11418">
        <v>-74.184679388622996</v>
      </c>
      <c r="D11418">
        <v>29.380935154201001</v>
      </c>
      <c r="E11418">
        <f>ASIN(SQRT((SIN(RADIANS(PARAMETERS!$D$8-D11418)/2)*SIN(RADIANS(PARAMETERS!$D$8-D11418)/2))+(COS(RADIANS(D11418))*COS(RADIANS(PARAMETERS!$D$8))*SIN(RADIANS(PARAMETERS!$D$9-C11418)/2)*SIN(RADIANS(PARAMETERS!$D$9-C11418)/2))))*2*3958.756</f>
        <v>1293.2303869167083</v>
      </c>
      <c r="F11418">
        <v>185.62249755859</v>
      </c>
      <c r="G11418">
        <v>213.13407897949</v>
      </c>
      <c r="H11418">
        <v>255.85830688477</v>
      </c>
      <c r="I11418">
        <v>293.78125</v>
      </c>
      <c r="J11418">
        <v>337.32586669922</v>
      </c>
      <c r="K11418" s="6">
        <f>IFERROR(EXP(TREND(LN($F$1:$J$1),LN(F11418:J11418),LN(Calculations!$B$3))),0)</f>
        <v>5.822709622309663E-2</v>
      </c>
    </row>
    <row r="11419" spans="1:11" x14ac:dyDescent="0.35">
      <c r="A11419">
        <v>11416</v>
      </c>
      <c r="B11419" t="str">
        <f t="shared" si="178"/>
        <v>29-74.5</v>
      </c>
      <c r="C11419">
        <v>-74.456000723523999</v>
      </c>
      <c r="D11419">
        <v>29.380935154201001</v>
      </c>
      <c r="E11419">
        <f>ASIN(SQRT((SIN(RADIANS(PARAMETERS!$D$8-D11419)/2)*SIN(RADIANS(PARAMETERS!$D$8-D11419)/2))+(COS(RADIANS(D11419))*COS(RADIANS(PARAMETERS!$D$8))*SIN(RADIANS(PARAMETERS!$D$9-C11419)/2)*SIN(RADIANS(PARAMETERS!$D$9-C11419)/2))))*2*3958.756</f>
        <v>1304.7863627730824</v>
      </c>
      <c r="F11419">
        <v>185.50944519043</v>
      </c>
      <c r="G11419">
        <v>212.9776763916</v>
      </c>
      <c r="H11419">
        <v>255.62825012207</v>
      </c>
      <c r="I11419">
        <v>293.48028564453</v>
      </c>
      <c r="J11419">
        <v>336.93789672852</v>
      </c>
      <c r="K11419" s="6">
        <f>IFERROR(EXP(TREND(LN($F$1:$J$1),LN(F11419:J11419),LN(Calculations!$B$3))),0)</f>
        <v>5.8105700083686269E-2</v>
      </c>
    </row>
    <row r="11420" spans="1:11" x14ac:dyDescent="0.35">
      <c r="A11420">
        <v>11417</v>
      </c>
      <c r="B11420" t="str">
        <f t="shared" si="178"/>
        <v>29-74.5</v>
      </c>
      <c r="C11420">
        <v>-74.727322058425003</v>
      </c>
      <c r="D11420">
        <v>29.380935154201001</v>
      </c>
      <c r="E11420">
        <f>ASIN(SQRT((SIN(RADIANS(PARAMETERS!$D$8-D11420)/2)*SIN(RADIANS(PARAMETERS!$D$8-D11420)/2))+(COS(RADIANS(D11420))*COS(RADIANS(PARAMETERS!$D$8))*SIN(RADIANS(PARAMETERS!$D$9-C11420)/2)*SIN(RADIANS(PARAMETERS!$D$9-C11420)/2))))*2*3958.756</f>
        <v>1316.4663878929741</v>
      </c>
      <c r="F11420">
        <v>185.31376647949</v>
      </c>
      <c r="G11420">
        <v>212.72631835938</v>
      </c>
      <c r="H11420">
        <v>255.28408813477</v>
      </c>
      <c r="I11420">
        <v>293.04815673828</v>
      </c>
      <c r="J11420">
        <v>336.39920043945</v>
      </c>
      <c r="K11420" s="6">
        <f>IFERROR(EXP(TREND(LN($F$1:$J$1),LN(F11420:J11420),LN(Calculations!$B$3))),0)</f>
        <v>5.7854846740302668E-2</v>
      </c>
    </row>
    <row r="11421" spans="1:11" x14ac:dyDescent="0.35">
      <c r="A11421">
        <v>11418</v>
      </c>
      <c r="B11421" t="str">
        <f t="shared" si="178"/>
        <v>29-75</v>
      </c>
      <c r="C11421">
        <v>-74.998643393324997</v>
      </c>
      <c r="D11421">
        <v>29.380935154201001</v>
      </c>
      <c r="E11421">
        <f>ASIN(SQRT((SIN(RADIANS(PARAMETERS!$D$8-D11421)/2)*SIN(RADIANS(PARAMETERS!$D$8-D11421)/2))+(COS(RADIANS(D11421))*COS(RADIANS(PARAMETERS!$D$8))*SIN(RADIANS(PARAMETERS!$D$9-C11421)/2)*SIN(RADIANS(PARAMETERS!$D$9-C11421)/2))))*2*3958.756</f>
        <v>1328.2671505301084</v>
      </c>
      <c r="F11421">
        <v>185.10571289063</v>
      </c>
      <c r="G11421">
        <v>212.47868347168</v>
      </c>
      <c r="H11421">
        <v>254.97288513184</v>
      </c>
      <c r="I11421">
        <v>292.67868041992</v>
      </c>
      <c r="J11421">
        <v>335.96099853516</v>
      </c>
      <c r="K11421" s="6">
        <f>IFERROR(EXP(TREND(LN($F$1:$J$1),LN(F11421:J11421),LN(Calculations!$B$3))),0)</f>
        <v>5.7547651415451137E-2</v>
      </c>
    </row>
    <row r="11422" spans="1:11" x14ac:dyDescent="0.35">
      <c r="A11422">
        <v>11419</v>
      </c>
      <c r="B11422" t="str">
        <f t="shared" si="178"/>
        <v>29-75.5</v>
      </c>
      <c r="C11422">
        <v>-75.269964728226</v>
      </c>
      <c r="D11422">
        <v>29.380935154201001</v>
      </c>
      <c r="E11422">
        <f>ASIN(SQRT((SIN(RADIANS(PARAMETERS!$D$8-D11422)/2)*SIN(RADIANS(PARAMETERS!$D$8-D11422)/2))+(COS(RADIANS(D11422))*COS(RADIANS(PARAMETERS!$D$8))*SIN(RADIANS(PARAMETERS!$D$9-C11422)/2)*SIN(RADIANS(PARAMETERS!$D$9-C11422)/2))))*2*3958.756</f>
        <v>1340.1854215512647</v>
      </c>
      <c r="F11422">
        <v>184.84315490723</v>
      </c>
      <c r="G11422">
        <v>212.17706298828</v>
      </c>
      <c r="H11422">
        <v>254.61053466797</v>
      </c>
      <c r="I11422">
        <v>292.26235961914</v>
      </c>
      <c r="J11422">
        <v>335.48263549805</v>
      </c>
      <c r="K11422" s="6">
        <f>IFERROR(EXP(TREND(LN($F$1:$J$1),LN(F11422:J11422),LN(Calculations!$B$3))),0)</f>
        <v>5.7139154809597588E-2</v>
      </c>
    </row>
    <row r="11423" spans="1:11" x14ac:dyDescent="0.35">
      <c r="A11423">
        <v>11420</v>
      </c>
      <c r="B11423" t="str">
        <f t="shared" si="178"/>
        <v>29-75.5</v>
      </c>
      <c r="C11423">
        <v>-75.541286063127004</v>
      </c>
      <c r="D11423">
        <v>29.380935154201001</v>
      </c>
      <c r="E11423">
        <f>ASIN(SQRT((SIN(RADIANS(PARAMETERS!$D$8-D11423)/2)*SIN(RADIANS(PARAMETERS!$D$8-D11423)/2))+(COS(RADIANS(D11423))*COS(RADIANS(PARAMETERS!$D$8))*SIN(RADIANS(PARAMETERS!$D$9-C11423)/2)*SIN(RADIANS(PARAMETERS!$D$9-C11423)/2))))*2*3958.756</f>
        <v>1352.2180536747353</v>
      </c>
      <c r="F11423">
        <v>184.47550964355</v>
      </c>
      <c r="G11423">
        <v>211.75201416016</v>
      </c>
      <c r="H11423">
        <v>254.09565734863</v>
      </c>
      <c r="I11423">
        <v>291.66714477539</v>
      </c>
      <c r="J11423">
        <v>334.79452514648</v>
      </c>
      <c r="K11423" s="6">
        <f>IFERROR(EXP(TREND(LN($F$1:$J$1),LN(F11423:J11423),LN(Calculations!$B$3))),0)</f>
        <v>5.6576416267544734E-2</v>
      </c>
    </row>
    <row r="11424" spans="1:11" x14ac:dyDescent="0.35">
      <c r="A11424">
        <v>11421</v>
      </c>
      <c r="B11424" t="str">
        <f t="shared" si="178"/>
        <v>29-76</v>
      </c>
      <c r="C11424">
        <v>-75.812607398028007</v>
      </c>
      <c r="D11424">
        <v>29.380935154201001</v>
      </c>
      <c r="E11424">
        <f>ASIN(SQRT((SIN(RADIANS(PARAMETERS!$D$8-D11424)/2)*SIN(RADIANS(PARAMETERS!$D$8-D11424)/2))+(COS(RADIANS(D11424))*COS(RADIANS(PARAMETERS!$D$8))*SIN(RADIANS(PARAMETERS!$D$9-C11424)/2)*SIN(RADIANS(PARAMETERS!$D$9-C11424)/2))))*2*3958.756</f>
        <v>1364.3619805685789</v>
      </c>
      <c r="F11424">
        <v>184.08361816406</v>
      </c>
      <c r="G11424">
        <v>211.31712341309</v>
      </c>
      <c r="H11424">
        <v>253.59753417969</v>
      </c>
      <c r="I11424">
        <v>291.11596679688</v>
      </c>
      <c r="J11424">
        <v>334.185546875</v>
      </c>
      <c r="K11424" s="6">
        <f>IFERROR(EXP(TREND(LN($F$1:$J$1),LN(F11424:J11424),LN(Calculations!$B$3))),0)</f>
        <v>5.5945315977037606E-2</v>
      </c>
    </row>
    <row r="11425" spans="1:11" x14ac:dyDescent="0.35">
      <c r="A11425">
        <v>11422</v>
      </c>
      <c r="B11425" t="str">
        <f t="shared" si="178"/>
        <v>29-76</v>
      </c>
      <c r="C11425">
        <v>-76.083928732928996</v>
      </c>
      <c r="D11425">
        <v>29.380935154201001</v>
      </c>
      <c r="E11425">
        <f>ASIN(SQRT((SIN(RADIANS(PARAMETERS!$D$8-D11425)/2)*SIN(RADIANS(PARAMETERS!$D$8-D11425)/2))+(COS(RADIANS(D11425))*COS(RADIANS(PARAMETERS!$D$8))*SIN(RADIANS(PARAMETERS!$D$9-C11425)/2)*SIN(RADIANS(PARAMETERS!$D$9-C11425)/2))))*2*3958.756</f>
        <v>1376.6142158246496</v>
      </c>
      <c r="F11425">
        <v>183.63255310059</v>
      </c>
      <c r="G11425">
        <v>210.82434082031</v>
      </c>
      <c r="H11425">
        <v>253.04583740234</v>
      </c>
      <c r="I11425">
        <v>290.51715087891</v>
      </c>
      <c r="J11425">
        <v>333.53771972656</v>
      </c>
      <c r="K11425" s="6">
        <f>IFERROR(EXP(TREND(LN($F$1:$J$1),LN(F11425:J11425),LN(Calculations!$B$3))),0)</f>
        <v>5.521176205056582E-2</v>
      </c>
    </row>
    <row r="11426" spans="1:11" x14ac:dyDescent="0.35">
      <c r="A11426">
        <v>11423</v>
      </c>
      <c r="B11426" t="str">
        <f t="shared" si="178"/>
        <v>29-76.5</v>
      </c>
      <c r="C11426">
        <v>-76.355250067829999</v>
      </c>
      <c r="D11426">
        <v>29.380935154201001</v>
      </c>
      <c r="E11426">
        <f>ASIN(SQRT((SIN(RADIANS(PARAMETERS!$D$8-D11426)/2)*SIN(RADIANS(PARAMETERS!$D$8-D11426)/2))+(COS(RADIANS(D11426))*COS(RADIANS(PARAMETERS!$D$8))*SIN(RADIANS(PARAMETERS!$D$9-C11426)/2)*SIN(RADIANS(PARAMETERS!$D$9-C11426)/2))))*2*3958.756</f>
        <v>1388.9718518241464</v>
      </c>
      <c r="F11426">
        <v>183.09201049805</v>
      </c>
      <c r="G11426">
        <v>210.23233032227</v>
      </c>
      <c r="H11426">
        <v>252.38059997559</v>
      </c>
      <c r="I11426">
        <v>289.79278564453</v>
      </c>
      <c r="J11426">
        <v>332.75131225586</v>
      </c>
      <c r="K11426" s="6">
        <f>IFERROR(EXP(TREND(LN($F$1:$J$1),LN(F11426:J11426),LN(Calculations!$B$3))),0)</f>
        <v>5.4347301374348365E-2</v>
      </c>
    </row>
    <row r="11427" spans="1:11" x14ac:dyDescent="0.35">
      <c r="A11427">
        <v>11424</v>
      </c>
      <c r="B11427" t="str">
        <f t="shared" si="178"/>
        <v>29-76.5</v>
      </c>
      <c r="C11427">
        <v>-76.626571402731003</v>
      </c>
      <c r="D11427">
        <v>29.380935154201001</v>
      </c>
      <c r="E11427">
        <f>ASIN(SQRT((SIN(RADIANS(PARAMETERS!$D$8-D11427)/2)*SIN(RADIANS(PARAMETERS!$D$8-D11427)/2))+(COS(RADIANS(D11427))*COS(RADIANS(PARAMETERS!$D$8))*SIN(RADIANS(PARAMETERS!$D$9-C11427)/2)*SIN(RADIANS(PARAMETERS!$D$9-C11427)/2))))*2*3958.756</f>
        <v>1401.4320585089961</v>
      </c>
      <c r="F11427">
        <v>182.5301361084</v>
      </c>
      <c r="G11427">
        <v>209.63537597656</v>
      </c>
      <c r="H11427">
        <v>251.74052429199</v>
      </c>
      <c r="I11427">
        <v>289.12438964844</v>
      </c>
      <c r="J11427">
        <v>332.06036376953</v>
      </c>
      <c r="K11427" s="6">
        <f>IFERROR(EXP(TREND(LN($F$1:$J$1),LN(F11427:J11427),LN(Calculations!$B$3))),0)</f>
        <v>5.3428563650007303E-2</v>
      </c>
    </row>
    <row r="11428" spans="1:11" x14ac:dyDescent="0.35">
      <c r="A11428">
        <v>11425</v>
      </c>
      <c r="B11428" t="str">
        <f t="shared" si="178"/>
        <v>29-77</v>
      </c>
      <c r="C11428">
        <v>-76.897892737632006</v>
      </c>
      <c r="D11428">
        <v>29.380935154201001</v>
      </c>
      <c r="E11428">
        <f>ASIN(SQRT((SIN(RADIANS(PARAMETERS!$D$8-D11428)/2)*SIN(RADIANS(PARAMETERS!$D$8-D11428)/2))+(COS(RADIANS(D11428))*COS(RADIANS(PARAMETERS!$D$8))*SIN(RADIANS(PARAMETERS!$D$9-C11428)/2)*SIN(RADIANS(PARAMETERS!$D$9-C11428)/2))))*2*3958.756</f>
        <v>1413.992082072371</v>
      </c>
      <c r="F11428">
        <v>181.90594482422</v>
      </c>
      <c r="G11428">
        <v>208.96920776367</v>
      </c>
      <c r="H11428">
        <v>251.02116394043</v>
      </c>
      <c r="I11428">
        <v>288.36828613281</v>
      </c>
      <c r="J11428">
        <v>331.27258300781</v>
      </c>
      <c r="K11428" s="6">
        <f>IFERROR(EXP(TREND(LN($F$1:$J$1),LN(F11428:J11428),LN(Calculations!$B$3))),0)</f>
        <v>5.2431316503518684E-2</v>
      </c>
    </row>
    <row r="11429" spans="1:11" x14ac:dyDescent="0.35">
      <c r="A11429">
        <v>11426</v>
      </c>
      <c r="B11429" t="str">
        <f t="shared" si="178"/>
        <v>29-77</v>
      </c>
      <c r="C11429">
        <v>-77.169214072532995</v>
      </c>
      <c r="D11429">
        <v>29.380935154201001</v>
      </c>
      <c r="E11429">
        <f>ASIN(SQRT((SIN(RADIANS(PARAMETERS!$D$8-D11429)/2)*SIN(RADIANS(PARAMETERS!$D$8-D11429)/2))+(COS(RADIANS(D11429))*COS(RADIANS(PARAMETERS!$D$8))*SIN(RADIANS(PARAMETERS!$D$9-C11429)/2)*SIN(RADIANS(PARAMETERS!$D$9-C11429)/2))))*2*3958.756</f>
        <v>1426.6492435805756</v>
      </c>
      <c r="F11429">
        <v>181.20132446289</v>
      </c>
      <c r="G11429">
        <v>208.19973754883</v>
      </c>
      <c r="H11429">
        <v>250.16038513184</v>
      </c>
      <c r="I11429">
        <v>287.43472290039</v>
      </c>
      <c r="J11429">
        <v>330.26358032227</v>
      </c>
      <c r="K11429" s="6">
        <f>IFERROR(EXP(TREND(LN($F$1:$J$1),LN(F11429:J11429),LN(Calculations!$B$3))),0)</f>
        <v>5.1357010117047179E-2</v>
      </c>
    </row>
    <row r="11430" spans="1:11" x14ac:dyDescent="0.35">
      <c r="A11430">
        <v>11427</v>
      </c>
      <c r="B11430" t="str">
        <f t="shared" si="178"/>
        <v>29-77.5</v>
      </c>
      <c r="C11430">
        <v>-77.440535407433998</v>
      </c>
      <c r="D11430">
        <v>29.380935154201001</v>
      </c>
      <c r="E11430">
        <f>ASIN(SQRT((SIN(RADIANS(PARAMETERS!$D$8-D11430)/2)*SIN(RADIANS(PARAMETERS!$D$8-D11430)/2))+(COS(RADIANS(D11430))*COS(RADIANS(PARAMETERS!$D$8))*SIN(RADIANS(PARAMETERS!$D$9-C11430)/2)*SIN(RADIANS(PARAMETERS!$D$9-C11430)/2))))*2*3958.756</f>
        <v>1439.4009375375638</v>
      </c>
      <c r="F11430">
        <v>180.50088500977</v>
      </c>
      <c r="G11430">
        <v>207.4450378418</v>
      </c>
      <c r="H11430">
        <v>249.33320617676</v>
      </c>
      <c r="I11430">
        <v>286.55349731445</v>
      </c>
      <c r="J11430">
        <v>329.33065795898</v>
      </c>
      <c r="K11430" s="6">
        <f>IFERROR(EXP(TREND(LN($F$1:$J$1),LN(F11430:J11430),LN(Calculations!$B$3))),0)</f>
        <v>5.0293141095918217E-2</v>
      </c>
    </row>
    <row r="11431" spans="1:11" x14ac:dyDescent="0.35">
      <c r="A11431">
        <v>11428</v>
      </c>
      <c r="B11431" t="str">
        <f t="shared" si="178"/>
        <v>29-77.5</v>
      </c>
      <c r="C11431">
        <v>-77.711856742335002</v>
      </c>
      <c r="D11431">
        <v>29.380935154201001</v>
      </c>
      <c r="E11431">
        <f>ASIN(SQRT((SIN(RADIANS(PARAMETERS!$D$8-D11431)/2)*SIN(RADIANS(PARAMETERS!$D$8-D11431)/2))+(COS(RADIANS(D11431))*COS(RADIANS(PARAMETERS!$D$8))*SIN(RADIANS(PARAMETERS!$D$9-C11431)/2)*SIN(RADIANS(PARAMETERS!$D$9-C11431)/2))))*2*3958.756</f>
        <v>1452.2446304023849</v>
      </c>
      <c r="F11431">
        <v>179.75300598145</v>
      </c>
      <c r="G11431">
        <v>206.62777709961</v>
      </c>
      <c r="H11431">
        <v>248.41804504395</v>
      </c>
      <c r="I11431">
        <v>285.56008911133</v>
      </c>
      <c r="J11431">
        <v>328.25601196289</v>
      </c>
      <c r="K11431" s="6">
        <f>IFERROR(EXP(TREND(LN($F$1:$J$1),LN(F11431:J11431),LN(Calculations!$B$3))),0)</f>
        <v>4.9198441974752462E-2</v>
      </c>
    </row>
    <row r="11432" spans="1:11" x14ac:dyDescent="0.35">
      <c r="A11432">
        <v>11429</v>
      </c>
      <c r="B11432" t="str">
        <f t="shared" si="178"/>
        <v>29-78</v>
      </c>
      <c r="C11432">
        <v>-77.983178077236005</v>
      </c>
      <c r="D11432">
        <v>29.380935154201001</v>
      </c>
      <c r="E11432">
        <f>ASIN(SQRT((SIN(RADIANS(PARAMETERS!$D$8-D11432)/2)*SIN(RADIANS(PARAMETERS!$D$8-D11432)/2))+(COS(RADIANS(D11432))*COS(RADIANS(PARAMETERS!$D$8))*SIN(RADIANS(PARAMETERS!$D$9-C11432)/2)*SIN(RADIANS(PARAMETERS!$D$9-C11432)/2))))*2*3958.756</f>
        <v>1465.1778590689732</v>
      </c>
      <c r="F11432">
        <v>178.93894958496</v>
      </c>
      <c r="G11432">
        <v>205.71778869629</v>
      </c>
      <c r="H11432">
        <v>247.36491394043</v>
      </c>
      <c r="I11432">
        <v>284.38500976563</v>
      </c>
      <c r="J11432">
        <v>326.9460144043</v>
      </c>
      <c r="K11432" s="6">
        <f>IFERROR(EXP(TREND(LN($F$1:$J$1),LN(F11432:J11432),LN(Calculations!$B$3))),0)</f>
        <v>4.8062229907641342E-2</v>
      </c>
    </row>
    <row r="11433" spans="1:11" x14ac:dyDescent="0.35">
      <c r="A11433">
        <v>11430</v>
      </c>
      <c r="B11433" t="str">
        <f t="shared" si="178"/>
        <v>29-78.5</v>
      </c>
      <c r="C11433">
        <v>-78.254499412136994</v>
      </c>
      <c r="D11433">
        <v>29.380935154201001</v>
      </c>
      <c r="E11433">
        <f>ASIN(SQRT((SIN(RADIANS(PARAMETERS!$D$8-D11433)/2)*SIN(RADIANS(PARAMETERS!$D$8-D11433)/2))+(COS(RADIANS(D11433))*COS(RADIANS(PARAMETERS!$D$8))*SIN(RADIANS(PARAMETERS!$D$9-C11433)/2)*SIN(RADIANS(PARAMETERS!$D$9-C11433)/2))))*2*3958.756</f>
        <v>1478.1982293168362</v>
      </c>
      <c r="F11433">
        <v>178.1257019043</v>
      </c>
      <c r="G11433">
        <v>204.81259155273</v>
      </c>
      <c r="H11433">
        <v>246.32368469238</v>
      </c>
      <c r="I11433">
        <v>283.22900390625</v>
      </c>
      <c r="J11433">
        <v>325.6640625</v>
      </c>
      <c r="K11433" s="6">
        <f>IFERROR(EXP(TREND(LN($F$1:$J$1),LN(F11433:J11433),LN(Calculations!$B$3))),0)</f>
        <v>4.6944731716448244E-2</v>
      </c>
    </row>
    <row r="11434" spans="1:11" x14ac:dyDescent="0.35">
      <c r="A11434">
        <v>11431</v>
      </c>
      <c r="B11434" t="str">
        <f t="shared" si="178"/>
        <v>29-78.5</v>
      </c>
      <c r="C11434">
        <v>-78.525820747037997</v>
      </c>
      <c r="D11434">
        <v>29.380935154201001</v>
      </c>
      <c r="E11434">
        <f>ASIN(SQRT((SIN(RADIANS(PARAMETERS!$D$8-D11434)/2)*SIN(RADIANS(PARAMETERS!$D$8-D11434)/2))+(COS(RADIANS(D11434))*COS(RADIANS(PARAMETERS!$D$8))*SIN(RADIANS(PARAMETERS!$D$9-C11434)/2)*SIN(RADIANS(PARAMETERS!$D$9-C11434)/2))))*2*3958.756</f>
        <v>1491.3034142404076</v>
      </c>
      <c r="F11434">
        <v>177.19598388672</v>
      </c>
      <c r="G11434">
        <v>203.75965881348</v>
      </c>
      <c r="H11434">
        <v>245.07453918457</v>
      </c>
      <c r="I11434">
        <v>281.8076171875</v>
      </c>
      <c r="J11434">
        <v>324.04690551758</v>
      </c>
      <c r="K11434" s="6">
        <f>IFERROR(EXP(TREND(LN($F$1:$J$1),LN(F11434:J11434),LN(Calculations!$B$3))),0)</f>
        <v>4.5727437961025685E-2</v>
      </c>
    </row>
    <row r="11435" spans="1:11" x14ac:dyDescent="0.35">
      <c r="A11435">
        <v>11432</v>
      </c>
      <c r="B11435" t="str">
        <f t="shared" si="178"/>
        <v>29-79</v>
      </c>
      <c r="C11435">
        <v>-78.797142081939</v>
      </c>
      <c r="D11435">
        <v>29.380935154201001</v>
      </c>
      <c r="E11435">
        <f>ASIN(SQRT((SIN(RADIANS(PARAMETERS!$D$8-D11435)/2)*SIN(RADIANS(PARAMETERS!$D$8-D11435)/2))+(COS(RADIANS(D11435))*COS(RADIANS(PARAMETERS!$D$8))*SIN(RADIANS(PARAMETERS!$D$9-C11435)/2)*SIN(RADIANS(PARAMETERS!$D$9-C11435)/2))))*2*3958.756</f>
        <v>1504.4911526640744</v>
      </c>
      <c r="F11435">
        <v>176.0751953125</v>
      </c>
      <c r="G11435">
        <v>202.48965454102</v>
      </c>
      <c r="H11435">
        <v>243.51919555664</v>
      </c>
      <c r="I11435">
        <v>279.99517822266</v>
      </c>
      <c r="J11435">
        <v>321.93545532227</v>
      </c>
      <c r="K11435" s="6">
        <f>IFERROR(EXP(TREND(LN($F$1:$J$1),LN(F11435:J11435),LN(Calculations!$B$3))),0)</f>
        <v>4.4339078556070027E-2</v>
      </c>
    </row>
    <row r="11436" spans="1:11" x14ac:dyDescent="0.35">
      <c r="A11436">
        <v>11433</v>
      </c>
      <c r="B11436" t="str">
        <f t="shared" si="178"/>
        <v>29-79</v>
      </c>
      <c r="C11436">
        <v>-79.068463416840004</v>
      </c>
      <c r="D11436">
        <v>29.380935154201001</v>
      </c>
      <c r="E11436">
        <f>ASIN(SQRT((SIN(RADIANS(PARAMETERS!$D$8-D11436)/2)*SIN(RADIANS(PARAMETERS!$D$8-D11436)/2))+(COS(RADIANS(D11436))*COS(RADIANS(PARAMETERS!$D$8))*SIN(RADIANS(PARAMETERS!$D$9-C11436)/2)*SIN(RADIANS(PARAMETERS!$D$9-C11436)/2))))*2*3958.756</f>
        <v>1517.7592475492054</v>
      </c>
      <c r="F11436">
        <v>174.72862243652</v>
      </c>
      <c r="G11436">
        <v>201.08934020996</v>
      </c>
      <c r="H11436">
        <v>241.7932434082</v>
      </c>
      <c r="I11436">
        <v>277.97482299805</v>
      </c>
      <c r="J11436">
        <v>319.57180786133</v>
      </c>
      <c r="K11436" s="6">
        <f>IFERROR(EXP(TREND(LN($F$1:$J$1),LN(F11436:J11436),LN(Calculations!$B$3))),0)</f>
        <v>4.2747800087824618E-2</v>
      </c>
    </row>
    <row r="11437" spans="1:11" x14ac:dyDescent="0.35">
      <c r="A11437">
        <v>11434</v>
      </c>
      <c r="B11437" t="str">
        <f t="shared" si="178"/>
        <v>29-79.5</v>
      </c>
      <c r="C11437">
        <v>-79.339784751741007</v>
      </c>
      <c r="D11437">
        <v>29.380935154201001</v>
      </c>
      <c r="E11437">
        <f>ASIN(SQRT((SIN(RADIANS(PARAMETERS!$D$8-D11437)/2)*SIN(RADIANS(PARAMETERS!$D$8-D11437)/2))+(COS(RADIANS(D11437))*COS(RADIANS(PARAMETERS!$D$8))*SIN(RADIANS(PARAMETERS!$D$9-C11437)/2)*SIN(RADIANS(PARAMETERS!$D$9-C11437)/2))))*2*3958.756</f>
        <v>1531.1055643988329</v>
      </c>
      <c r="F11437">
        <v>172.93151855469</v>
      </c>
      <c r="G11437">
        <v>199.37516784668</v>
      </c>
      <c r="H11437">
        <v>239.6399230957</v>
      </c>
      <c r="I11437">
        <v>275.42016601563</v>
      </c>
      <c r="J11437">
        <v>316.54486083984</v>
      </c>
      <c r="K11437" s="6">
        <f>IFERROR(EXP(TREND(LN($F$1:$J$1),LN(F11437:J11437),LN(Calculations!$B$3))),0)</f>
        <v>4.0757049037377882E-2</v>
      </c>
    </row>
    <row r="11438" spans="1:11" x14ac:dyDescent="0.35">
      <c r="A11438">
        <v>11435</v>
      </c>
      <c r="B11438" t="str">
        <f t="shared" si="178"/>
        <v>29-79.5</v>
      </c>
      <c r="C11438">
        <v>-79.611106086641996</v>
      </c>
      <c r="D11438">
        <v>29.380935154201001</v>
      </c>
      <c r="E11438">
        <f>ASIN(SQRT((SIN(RADIANS(PARAMETERS!$D$8-D11438)/2)*SIN(RADIANS(PARAMETERS!$D$8-D11438)/2))+(COS(RADIANS(D11438))*COS(RADIANS(PARAMETERS!$D$8))*SIN(RADIANS(PARAMETERS!$D$9-C11438)/2)*SIN(RADIANS(PARAMETERS!$D$9-C11438)/2))))*2*3958.756</f>
        <v>1544.5280296650599</v>
      </c>
      <c r="F11438">
        <v>170.54170227051</v>
      </c>
      <c r="G11438">
        <v>197.27911376953</v>
      </c>
      <c r="H11438">
        <v>236.96961975098</v>
      </c>
      <c r="I11438">
        <v>272.22152709961</v>
      </c>
      <c r="J11438">
        <v>312.72122192383</v>
      </c>
      <c r="K11438" s="6">
        <f>IFERROR(EXP(TREND(LN($F$1:$J$1),LN(F11438:J11438),LN(Calculations!$B$3))),0)</f>
        <v>3.8284449872621383E-2</v>
      </c>
    </row>
    <row r="11439" spans="1:11" x14ac:dyDescent="0.35">
      <c r="A11439">
        <v>11436</v>
      </c>
      <c r="B11439" t="str">
        <f t="shared" si="178"/>
        <v>29-80</v>
      </c>
      <c r="C11439">
        <v>-79.882427421542999</v>
      </c>
      <c r="D11439">
        <v>29.380935154201001</v>
      </c>
      <c r="E11439">
        <f>ASIN(SQRT((SIN(RADIANS(PARAMETERS!$D$8-D11439)/2)*SIN(RADIANS(PARAMETERS!$D$8-D11439)/2))+(COS(RADIANS(D11439))*COS(RADIANS(PARAMETERS!$D$8))*SIN(RADIANS(PARAMETERS!$D$9-C11439)/2)*SIN(RADIANS(PARAMETERS!$D$9-C11439)/2))))*2*3958.756</f>
        <v>1558.0246291636954</v>
      </c>
      <c r="F11439">
        <v>167.65383911133</v>
      </c>
      <c r="G11439">
        <v>194.81457519531</v>
      </c>
      <c r="H11439">
        <v>233.88793945313</v>
      </c>
      <c r="I11439">
        <v>268.52407836914</v>
      </c>
      <c r="J11439">
        <v>308.29498291016</v>
      </c>
      <c r="K11439" s="6">
        <f>IFERROR(EXP(TREND(LN($F$1:$J$1),LN(F11439:J11439),LN(Calculations!$B$3))),0)</f>
        <v>3.5463948064468814E-2</v>
      </c>
    </row>
    <row r="11440" spans="1:11" x14ac:dyDescent="0.35">
      <c r="A11440">
        <v>11437</v>
      </c>
      <c r="B11440" t="str">
        <f t="shared" si="178"/>
        <v>29-80</v>
      </c>
      <c r="C11440">
        <v>-80.153748756444003</v>
      </c>
      <c r="D11440">
        <v>29.380935154201001</v>
      </c>
      <c r="E11440">
        <f>ASIN(SQRT((SIN(RADIANS(PARAMETERS!$D$8-D11440)/2)*SIN(RADIANS(PARAMETERS!$D$8-D11440)/2))+(COS(RADIANS(D11440))*COS(RADIANS(PARAMETERS!$D$8))*SIN(RADIANS(PARAMETERS!$D$9-C11440)/2)*SIN(RADIANS(PARAMETERS!$D$9-C11440)/2))))*2*3958.756</f>
        <v>1571.5934065000881</v>
      </c>
      <c r="F11440">
        <v>164.365234375</v>
      </c>
      <c r="G11440">
        <v>192.03131103516</v>
      </c>
      <c r="H11440">
        <v>230.42677307129</v>
      </c>
      <c r="I11440">
        <v>264.34994506836</v>
      </c>
      <c r="J11440">
        <v>303.27453613281</v>
      </c>
      <c r="K11440" s="6">
        <f>IFERROR(EXP(TREND(LN($F$1:$J$1),LN(F11440:J11440),LN(Calculations!$B$3))),0)</f>
        <v>3.247714732341405E-2</v>
      </c>
    </row>
    <row r="11441" spans="1:11" x14ac:dyDescent="0.35">
      <c r="A11441">
        <v>11438</v>
      </c>
      <c r="B11441" t="str">
        <f t="shared" si="178"/>
        <v>29-80.5</v>
      </c>
      <c r="C11441">
        <v>-80.425070091345006</v>
      </c>
      <c r="D11441">
        <v>29.380935154201001</v>
      </c>
      <c r="E11441">
        <f>ASIN(SQRT((SIN(RADIANS(PARAMETERS!$D$8-D11441)/2)*SIN(RADIANS(PARAMETERS!$D$8-D11441)/2))+(COS(RADIANS(D11441))*COS(RADIANS(PARAMETERS!$D$8))*SIN(RADIANS(PARAMETERS!$D$9-C11441)/2)*SIN(RADIANS(PARAMETERS!$D$9-C11441)/2))))*2*3958.756</f>
        <v>1585.2324615096888</v>
      </c>
      <c r="F11441">
        <v>160.77597045898</v>
      </c>
      <c r="G11441">
        <v>189.0446472168</v>
      </c>
      <c r="H11441">
        <v>226.69847106934</v>
      </c>
      <c r="I11441">
        <v>259.84408569336</v>
      </c>
      <c r="J11441">
        <v>297.84454345703</v>
      </c>
      <c r="K11441" s="6">
        <f>IFERROR(EXP(TREND(LN($F$1:$J$1),LN(F11441:J11441),LN(Calculations!$B$3))),0)</f>
        <v>2.9477599458186409E-2</v>
      </c>
    </row>
    <row r="11442" spans="1:11" x14ac:dyDescent="0.35">
      <c r="A11442">
        <v>11439</v>
      </c>
      <c r="B11442" t="str">
        <f t="shared" si="178"/>
        <v>29-80.5</v>
      </c>
      <c r="C11442">
        <v>-80.696391426245995</v>
      </c>
      <c r="D11442">
        <v>29.380935154201001</v>
      </c>
      <c r="E11442">
        <f>ASIN(SQRT((SIN(RADIANS(PARAMETERS!$D$8-D11442)/2)*SIN(RADIANS(PARAMETERS!$D$8-D11442)/2))+(COS(RADIANS(D11442))*COS(RADIANS(PARAMETERS!$D$8))*SIN(RADIANS(PARAMETERS!$D$9-C11442)/2)*SIN(RADIANS(PARAMETERS!$D$9-C11442)/2))))*2*3958.756</f>
        <v>1598.9399487163985</v>
      </c>
      <c r="F11442">
        <v>156.96690368652</v>
      </c>
      <c r="G11442">
        <v>185.8335723877</v>
      </c>
      <c r="H11442">
        <v>222.82020568848</v>
      </c>
      <c r="I11442">
        <v>255.17337036133</v>
      </c>
      <c r="J11442">
        <v>292.23373413086</v>
      </c>
      <c r="K11442" s="6">
        <f>IFERROR(EXP(TREND(LN($F$1:$J$1),LN(F11442:J11442),LN(Calculations!$B$3))),0)</f>
        <v>2.6532967458041529E-2</v>
      </c>
    </row>
    <row r="11443" spans="1:11" x14ac:dyDescent="0.35">
      <c r="A11443">
        <v>11440</v>
      </c>
      <c r="B11443" t="str">
        <f t="shared" si="178"/>
        <v>29-81</v>
      </c>
      <c r="C11443">
        <v>-80.967712761146998</v>
      </c>
      <c r="D11443">
        <v>29.380935154201001</v>
      </c>
      <c r="E11443">
        <f>ASIN(SQRT((SIN(RADIANS(PARAMETERS!$D$8-D11443)/2)*SIN(RADIANS(PARAMETERS!$D$8-D11443)/2))+(COS(RADIANS(D11443))*COS(RADIANS(PARAMETERS!$D$8))*SIN(RADIANS(PARAMETERS!$D$9-C11443)/2)*SIN(RADIANS(PARAMETERS!$D$9-C11443)/2))))*2*3958.756</f>
        <v>1612.7140758113796</v>
      </c>
      <c r="F11443">
        <v>153.44931030273</v>
      </c>
      <c r="G11443">
        <v>182.88485717773</v>
      </c>
      <c r="H11443">
        <v>219.24183654785</v>
      </c>
      <c r="I11443">
        <v>250.86407470703</v>
      </c>
      <c r="J11443">
        <v>287.05673217773</v>
      </c>
      <c r="K11443" s="6">
        <f>IFERROR(EXP(TREND(LN($F$1:$J$1),LN(F11443:J11443),LN(Calculations!$B$3))),0)</f>
        <v>2.4051761519464174E-2</v>
      </c>
    </row>
    <row r="11444" spans="1:11" x14ac:dyDescent="0.35">
      <c r="A11444">
        <v>11441</v>
      </c>
      <c r="B11444" t="str">
        <f t="shared" si="178"/>
        <v>29-81</v>
      </c>
      <c r="C11444">
        <v>-81.239034096048002</v>
      </c>
      <c r="D11444">
        <v>29.380935154201001</v>
      </c>
      <c r="E11444">
        <f>ASIN(SQRT((SIN(RADIANS(PARAMETERS!$D$8-D11444)/2)*SIN(RADIANS(PARAMETERS!$D$8-D11444)/2))+(COS(RADIANS(D11444))*COS(RADIANS(PARAMETERS!$D$8))*SIN(RADIANS(PARAMETERS!$D$9-C11444)/2)*SIN(RADIANS(PARAMETERS!$D$9-C11444)/2))))*2*3958.756</f>
        <v>1626.5531021546246</v>
      </c>
      <c r="F11444">
        <v>150.51348876953</v>
      </c>
      <c r="G11444">
        <v>180.43014526367</v>
      </c>
      <c r="H11444">
        <v>216.28115844727</v>
      </c>
      <c r="I11444">
        <v>247.31932067871</v>
      </c>
      <c r="J11444">
        <v>282.82019042969</v>
      </c>
      <c r="K11444" s="6">
        <f>IFERROR(EXP(TREND(LN($F$1:$J$1),LN(F11444:J11444),LN(Calculations!$B$3))),0)</f>
        <v>2.2138045956532702E-2</v>
      </c>
    </row>
    <row r="11445" spans="1:11" x14ac:dyDescent="0.35">
      <c r="A11445">
        <v>11442</v>
      </c>
      <c r="B11445" t="str">
        <f t="shared" si="178"/>
        <v>29-81.5</v>
      </c>
      <c r="C11445">
        <v>-81.510355430949005</v>
      </c>
      <c r="D11445">
        <v>29.380935154201001</v>
      </c>
      <c r="E11445">
        <f>ASIN(SQRT((SIN(RADIANS(PARAMETERS!$D$8-D11445)/2)*SIN(RADIANS(PARAMETERS!$D$8-D11445)/2))+(COS(RADIANS(D11445))*COS(RADIANS(PARAMETERS!$D$8))*SIN(RADIANS(PARAMETERS!$D$9-C11445)/2)*SIN(RADIANS(PARAMETERS!$D$9-C11445)/2))))*2*3958.756</f>
        <v>1640.4553373012702</v>
      </c>
      <c r="F11445">
        <v>148.24398803711</v>
      </c>
      <c r="G11445">
        <v>178.54722595215</v>
      </c>
      <c r="H11445">
        <v>214.07000732422</v>
      </c>
      <c r="I11445">
        <v>244.72300720215</v>
      </c>
      <c r="J11445">
        <v>279.77328491211</v>
      </c>
      <c r="K11445" s="6">
        <f>IFERROR(EXP(TREND(LN($F$1:$J$1),LN(F11445:J11445),LN(Calculations!$B$3))),0)</f>
        <v>2.0748570346427627E-2</v>
      </c>
    </row>
    <row r="11446" spans="1:11" x14ac:dyDescent="0.35">
      <c r="A11446">
        <v>11443</v>
      </c>
      <c r="B11446" t="str">
        <f t="shared" si="178"/>
        <v>29-82</v>
      </c>
      <c r="C11446">
        <v>-81.781676765849994</v>
      </c>
      <c r="D11446">
        <v>29.380935154201001</v>
      </c>
      <c r="E11446">
        <f>ASIN(SQRT((SIN(RADIANS(PARAMETERS!$D$8-D11446)/2)*SIN(RADIANS(PARAMETERS!$D$8-D11446)/2))+(COS(RADIANS(D11446))*COS(RADIANS(PARAMETERS!$D$8))*SIN(RADIANS(PARAMETERS!$D$9-C11446)/2)*SIN(RADIANS(PARAMETERS!$D$9-C11446)/2))))*2*3958.756</f>
        <v>1654.4191395543028</v>
      </c>
      <c r="F11446">
        <v>146.19732666016</v>
      </c>
      <c r="G11446">
        <v>176.8796081543</v>
      </c>
      <c r="H11446">
        <v>212.13708496094</v>
      </c>
      <c r="I11446">
        <v>242.46981811523</v>
      </c>
      <c r="J11446">
        <v>277.14752197266</v>
      </c>
      <c r="K11446" s="6">
        <f>IFERROR(EXP(TREND(LN($F$1:$J$1),LN(F11446:J11446),LN(Calculations!$B$3))),0)</f>
        <v>1.9570548527755586E-2</v>
      </c>
    </row>
    <row r="11447" spans="1:11" x14ac:dyDescent="0.35">
      <c r="A11447">
        <v>11444</v>
      </c>
      <c r="B11447" t="str">
        <f t="shared" si="178"/>
        <v>29-82</v>
      </c>
      <c r="C11447">
        <v>-82.052998100750997</v>
      </c>
      <c r="D11447">
        <v>29.380935154201001</v>
      </c>
      <c r="E11447">
        <f>ASIN(SQRT((SIN(RADIANS(PARAMETERS!$D$8-D11447)/2)*SIN(RADIANS(PARAMETERS!$D$8-D11447)/2))+(COS(RADIANS(D11447))*COS(RADIANS(PARAMETERS!$D$8))*SIN(RADIANS(PARAMETERS!$D$9-C11447)/2)*SIN(RADIANS(PARAMETERS!$D$9-C11447)/2))))*2*3958.756</f>
        <v>1668.4429145450624</v>
      </c>
      <c r="F11447">
        <v>144.4029083252</v>
      </c>
      <c r="G11447">
        <v>175.48121643066</v>
      </c>
      <c r="H11447">
        <v>210.57891845703</v>
      </c>
      <c r="I11447">
        <v>240.69235229492</v>
      </c>
      <c r="J11447">
        <v>275.12020874023</v>
      </c>
      <c r="K11447" s="6">
        <f>IFERROR(EXP(TREND(LN($F$1:$J$1),LN(F11447:J11447),LN(Calculations!$B$3))),0)</f>
        <v>1.859965501999801E-2</v>
      </c>
    </row>
    <row r="11448" spans="1:11" x14ac:dyDescent="0.35">
      <c r="A11448">
        <v>11445</v>
      </c>
      <c r="B11448" t="str">
        <f t="shared" si="178"/>
        <v>29-82.5</v>
      </c>
      <c r="C11448">
        <v>-82.324319435652001</v>
      </c>
      <c r="D11448">
        <v>29.380935154201001</v>
      </c>
      <c r="E11448">
        <f>ASIN(SQRT((SIN(RADIANS(PARAMETERS!$D$8-D11448)/2)*SIN(RADIANS(PARAMETERS!$D$8-D11448)/2))+(COS(RADIANS(D11448))*COS(RADIANS(PARAMETERS!$D$8))*SIN(RADIANS(PARAMETERS!$D$9-C11448)/2)*SIN(RADIANS(PARAMETERS!$D$9-C11448)/2))))*2*3958.756</f>
        <v>1682.5251138426643</v>
      </c>
      <c r="F11448">
        <v>142.98780822754</v>
      </c>
      <c r="G11448">
        <v>174.47190856934</v>
      </c>
      <c r="H11448">
        <v>209.57597351074</v>
      </c>
      <c r="I11448">
        <v>239.63018798828</v>
      </c>
      <c r="J11448">
        <v>274.00366210938</v>
      </c>
      <c r="K11448" s="6">
        <f>IFERROR(EXP(TREND(LN($F$1:$J$1),LN(F11448:J11448),LN(Calculations!$B$3))),0)</f>
        <v>1.7880804345115311E-2</v>
      </c>
    </row>
    <row r="11449" spans="1:11" x14ac:dyDescent="0.35">
      <c r="A11449">
        <v>11446</v>
      </c>
      <c r="B11449" t="str">
        <f t="shared" si="178"/>
        <v>29-82.5</v>
      </c>
      <c r="C11449">
        <v>-82.595640770553004</v>
      </c>
      <c r="D11449">
        <v>29.380935154201001</v>
      </c>
      <c r="E11449">
        <f>ASIN(SQRT((SIN(RADIANS(PARAMETERS!$D$8-D11449)/2)*SIN(RADIANS(PARAMETERS!$D$8-D11449)/2))+(COS(RADIANS(D11449))*COS(RADIANS(PARAMETERS!$D$8))*SIN(RADIANS(PARAMETERS!$D$9-C11449)/2)*SIN(RADIANS(PARAMETERS!$D$9-C11449)/2))))*2*3958.756</f>
        <v>1696.6642335932779</v>
      </c>
      <c r="F11449">
        <v>141.86053466797</v>
      </c>
      <c r="G11449">
        <v>173.67070007324</v>
      </c>
      <c r="H11449">
        <v>208.84730529785</v>
      </c>
      <c r="I11449">
        <v>238.89784240723</v>
      </c>
      <c r="J11449">
        <v>273.28268432617</v>
      </c>
      <c r="K11449" s="6">
        <f>IFERROR(EXP(TREND(LN($F$1:$J$1),LN(F11449:J11449),LN(Calculations!$B$3))),0)</f>
        <v>1.7330873171753827E-2</v>
      </c>
    </row>
    <row r="11450" spans="1:11" x14ac:dyDescent="0.35">
      <c r="A11450">
        <v>11447</v>
      </c>
      <c r="B11450" t="str">
        <f t="shared" si="178"/>
        <v>29-83</v>
      </c>
      <c r="C11450">
        <v>-82.866962105453993</v>
      </c>
      <c r="D11450">
        <v>29.380935154201001</v>
      </c>
      <c r="E11450">
        <f>ASIN(SQRT((SIN(RADIANS(PARAMETERS!$D$8-D11450)/2)*SIN(RADIANS(PARAMETERS!$D$8-D11450)/2))+(COS(RADIANS(D11450))*COS(RADIANS(PARAMETERS!$D$8))*SIN(RADIANS(PARAMETERS!$D$9-C11450)/2)*SIN(RADIANS(PARAMETERS!$D$9-C11450)/2))))*2*3958.756</f>
        <v>1710.8588131899508</v>
      </c>
      <c r="F11450">
        <v>141.21574401855</v>
      </c>
      <c r="G11450">
        <v>173.22607421875</v>
      </c>
      <c r="H11450">
        <v>208.59577941895</v>
      </c>
      <c r="I11450">
        <v>238.75262451172</v>
      </c>
      <c r="J11450">
        <v>273.28070068359</v>
      </c>
      <c r="K11450" s="6">
        <f>IFERROR(EXP(TREND(LN($F$1:$J$1),LN(F11450:J11450),LN(Calculations!$B$3))),0)</f>
        <v>1.7025384108684316E-2</v>
      </c>
    </row>
    <row r="11451" spans="1:11" x14ac:dyDescent="0.35">
      <c r="A11451">
        <v>11448</v>
      </c>
      <c r="B11451" t="str">
        <f t="shared" si="178"/>
        <v>29-83</v>
      </c>
      <c r="C11451">
        <v>-83.138283440354996</v>
      </c>
      <c r="D11451">
        <v>29.380935154201001</v>
      </c>
      <c r="E11451">
        <f>ASIN(SQRT((SIN(RADIANS(PARAMETERS!$D$8-D11451)/2)*SIN(RADIANS(PARAMETERS!$D$8-D11451)/2))+(COS(RADIANS(D11451))*COS(RADIANS(PARAMETERS!$D$8))*SIN(RADIANS(PARAMETERS!$D$9-C11451)/2)*SIN(RADIANS(PARAMETERS!$D$9-C11451)/2))))*2*3958.756</f>
        <v>1725.1074339735233</v>
      </c>
      <c r="F11451">
        <v>141.24014282227</v>
      </c>
      <c r="G11451">
        <v>173.25485229492</v>
      </c>
      <c r="H11451">
        <v>208.98321533203</v>
      </c>
      <c r="I11451">
        <v>239.40493774414</v>
      </c>
      <c r="J11451">
        <v>274.26754760742</v>
      </c>
      <c r="K11451" s="6">
        <f>IFERROR(EXP(TREND(LN($F$1:$J$1),LN(F11451:J11451),LN(Calculations!$B$3))),0)</f>
        <v>1.7031220046093459E-2</v>
      </c>
    </row>
    <row r="11452" spans="1:11" x14ac:dyDescent="0.35">
      <c r="A11452">
        <v>11449</v>
      </c>
      <c r="B11452" t="str">
        <f t="shared" si="178"/>
        <v>29-83.5</v>
      </c>
      <c r="C11452">
        <v>-83.409604775255005</v>
      </c>
      <c r="D11452">
        <v>29.380935154201001</v>
      </c>
      <c r="E11452">
        <f>ASIN(SQRT((SIN(RADIANS(PARAMETERS!$D$8-D11452)/2)*SIN(RADIANS(PARAMETERS!$D$8-D11452)/2))+(COS(RADIANS(D11452))*COS(RADIANS(PARAMETERS!$D$8))*SIN(RADIANS(PARAMETERS!$D$9-C11452)/2)*SIN(RADIANS(PARAMETERS!$D$9-C11452)/2))))*2*3958.756</f>
        <v>1739.4087179649334</v>
      </c>
      <c r="F11452">
        <v>141.82124328613</v>
      </c>
      <c r="G11452">
        <v>173.7092590332</v>
      </c>
      <c r="H11452">
        <v>209.82543945313</v>
      </c>
      <c r="I11452">
        <v>240.57737731934</v>
      </c>
      <c r="J11452">
        <v>275.84851074219</v>
      </c>
      <c r="K11452" s="6">
        <f>IFERROR(EXP(TREND(LN($F$1:$J$1),LN(F11452:J11452),LN(Calculations!$B$3))),0)</f>
        <v>1.7298839392836517E-2</v>
      </c>
    </row>
    <row r="11453" spans="1:11" x14ac:dyDescent="0.35">
      <c r="A11453">
        <v>11450</v>
      </c>
      <c r="B11453" t="str">
        <f t="shared" si="178"/>
        <v>29-83.5</v>
      </c>
      <c r="C11453">
        <v>-83.680926110155994</v>
      </c>
      <c r="D11453">
        <v>29.380935154201001</v>
      </c>
      <c r="E11453">
        <f>ASIN(SQRT((SIN(RADIANS(PARAMETERS!$D$8-D11453)/2)*SIN(RADIANS(PARAMETERS!$D$8-D11453)/2))+(COS(RADIANS(D11453))*COS(RADIANS(PARAMETERS!$D$8))*SIN(RADIANS(PARAMETERS!$D$9-C11453)/2)*SIN(RADIANS(PARAMETERS!$D$9-C11453)/2))))*2*3958.756</f>
        <v>1753.7613266294577</v>
      </c>
      <c r="F11453">
        <v>142.86187744141</v>
      </c>
      <c r="G11453">
        <v>174.52558898926</v>
      </c>
      <c r="H11453">
        <v>211.06317138672</v>
      </c>
      <c r="I11453">
        <v>242.21122741699</v>
      </c>
      <c r="J11453">
        <v>277.96731567383</v>
      </c>
      <c r="K11453" s="6">
        <f>IFERROR(EXP(TREND(LN($F$1:$J$1),LN(F11453:J11453),LN(Calculations!$B$3))),0)</f>
        <v>1.7790738901840072E-2</v>
      </c>
    </row>
    <row r="11454" spans="1:11" x14ac:dyDescent="0.35">
      <c r="A11454">
        <v>11451</v>
      </c>
      <c r="B11454" t="str">
        <f t="shared" si="178"/>
        <v>29-84</v>
      </c>
      <c r="C11454">
        <v>-83.952247445056997</v>
      </c>
      <c r="D11454">
        <v>29.380935154201001</v>
      </c>
      <c r="E11454">
        <f>ASIN(SQRT((SIN(RADIANS(PARAMETERS!$D$8-D11454)/2)*SIN(RADIANS(PARAMETERS!$D$8-D11454)/2))+(COS(RADIANS(D11454))*COS(RADIANS(PARAMETERS!$D$8))*SIN(RADIANS(PARAMETERS!$D$9-C11454)/2)*SIN(RADIANS(PARAMETERS!$D$9-C11454)/2))))*2*3958.756</f>
        <v>1768.1639596721895</v>
      </c>
      <c r="F11454">
        <v>144.31393432617</v>
      </c>
      <c r="G11454">
        <v>175.65277099609</v>
      </c>
      <c r="H11454">
        <v>212.68598937988</v>
      </c>
      <c r="I11454">
        <v>244.30688476563</v>
      </c>
      <c r="J11454">
        <v>280.63873291016</v>
      </c>
      <c r="K11454" s="6">
        <f>IFERROR(EXP(TREND(LN($F$1:$J$1),LN(F11454:J11454),LN(Calculations!$B$3))),0)</f>
        <v>1.8495015401209014E-2</v>
      </c>
    </row>
    <row r="11455" spans="1:11" x14ac:dyDescent="0.35">
      <c r="A11455">
        <v>11452</v>
      </c>
      <c r="B11455" t="str">
        <f t="shared" si="178"/>
        <v>29-84</v>
      </c>
      <c r="C11455">
        <v>-84.223568779958001</v>
      </c>
      <c r="D11455">
        <v>29.380935154201001</v>
      </c>
      <c r="E11455">
        <f>ASIN(SQRT((SIN(RADIANS(PARAMETERS!$D$8-D11455)/2)*SIN(RADIANS(PARAMETERS!$D$8-D11455)/2))+(COS(RADIANS(D11455))*COS(RADIANS(PARAMETERS!$D$8))*SIN(RADIANS(PARAMETERS!$D$9-C11455)/2)*SIN(RADIANS(PARAMETERS!$D$9-C11455)/2))))*2*3958.756</f>
        <v>1782.6153538657684</v>
      </c>
      <c r="F11455">
        <v>146.01374816895</v>
      </c>
      <c r="G11455">
        <v>177.02108764648</v>
      </c>
      <c r="H11455">
        <v>214.48526000977</v>
      </c>
      <c r="I11455">
        <v>246.57286071777</v>
      </c>
      <c r="J11455">
        <v>283.46871948242</v>
      </c>
      <c r="K11455" s="6">
        <f>IFERROR(EXP(TREND(LN($F$1:$J$1),LN(F11455:J11455),LN(Calculations!$B$3))),0)</f>
        <v>1.9361305554856979E-2</v>
      </c>
    </row>
    <row r="11456" spans="1:11" x14ac:dyDescent="0.35">
      <c r="A11456">
        <v>11453</v>
      </c>
      <c r="B11456" t="str">
        <f t="shared" si="178"/>
        <v>29-84.5</v>
      </c>
      <c r="C11456">
        <v>-84.494890114859004</v>
      </c>
      <c r="D11456">
        <v>29.380935154201001</v>
      </c>
      <c r="E11456">
        <f>ASIN(SQRT((SIN(RADIANS(PARAMETERS!$D$8-D11456)/2)*SIN(RADIANS(PARAMETERS!$D$8-D11456)/2))+(COS(RADIANS(D11456))*COS(RADIANS(PARAMETERS!$D$8))*SIN(RADIANS(PARAMETERS!$D$9-C11456)/2)*SIN(RADIANS(PARAMETERS!$D$9-C11456)/2))))*2*3958.756</f>
        <v>1797.1142819094644</v>
      </c>
      <c r="F11456">
        <v>147.45043945313</v>
      </c>
      <c r="G11456">
        <v>178.13282775879</v>
      </c>
      <c r="H11456">
        <v>215.99771118164</v>
      </c>
      <c r="I11456">
        <v>248.46873474121</v>
      </c>
      <c r="J11456">
        <v>285.82781982422</v>
      </c>
      <c r="K11456" s="6">
        <f>IFERROR(EXP(TREND(LN($F$1:$J$1),LN(F11456:J11456),LN(Calculations!$B$3))),0)</f>
        <v>2.0111428561637057E-2</v>
      </c>
    </row>
    <row r="11457" spans="1:11" x14ac:dyDescent="0.35">
      <c r="A11457">
        <v>11454</v>
      </c>
      <c r="B11457" t="str">
        <f t="shared" si="178"/>
        <v>29-85</v>
      </c>
      <c r="C11457">
        <v>-84.766211449759993</v>
      </c>
      <c r="D11457">
        <v>29.380935154201001</v>
      </c>
      <c r="E11457">
        <f>ASIN(SQRT((SIN(RADIANS(PARAMETERS!$D$8-D11457)/2)*SIN(RADIANS(PARAMETERS!$D$8-D11457)/2))+(COS(RADIANS(D11457))*COS(RADIANS(PARAMETERS!$D$8))*SIN(RADIANS(PARAMETERS!$D$9-C11457)/2)*SIN(RADIANS(PARAMETERS!$D$9-C11457)/2))))*2*3958.756</f>
        <v>1811.6595513197067</v>
      </c>
      <c r="F11457">
        <v>148.40127563477</v>
      </c>
      <c r="G11457">
        <v>178.83992004395</v>
      </c>
      <c r="H11457">
        <v>217.04118347168</v>
      </c>
      <c r="I11457">
        <v>249.78118896484</v>
      </c>
      <c r="J11457">
        <v>287.4665222168</v>
      </c>
      <c r="K11457" s="6">
        <f>IFERROR(EXP(TREND(LN($F$1:$J$1),LN(F11457:J11457),LN(Calculations!$B$3))),0)</f>
        <v>2.0613080400051945E-2</v>
      </c>
    </row>
    <row r="11458" spans="1:11" x14ac:dyDescent="0.35">
      <c r="A11458">
        <v>11455</v>
      </c>
      <c r="B11458" t="str">
        <f t="shared" si="178"/>
        <v>29-85</v>
      </c>
      <c r="C11458">
        <v>-85.037532784660996</v>
      </c>
      <c r="D11458">
        <v>29.380935154201001</v>
      </c>
      <c r="E11458">
        <f>ASIN(SQRT((SIN(RADIANS(PARAMETERS!$D$8-D11458)/2)*SIN(RADIANS(PARAMETERS!$D$8-D11458)/2))+(COS(RADIANS(D11458))*COS(RADIANS(PARAMETERS!$D$8))*SIN(RADIANS(PARAMETERS!$D$9-C11458)/2)*SIN(RADIANS(PARAMETERS!$D$9-C11458)/2))))*2*3958.756</f>
        <v>1826.2500033517172</v>
      </c>
      <c r="F11458">
        <v>148.79971313477</v>
      </c>
      <c r="G11458">
        <v>179.11239624023</v>
      </c>
      <c r="H11458">
        <v>217.50071716309</v>
      </c>
      <c r="I11458">
        <v>250.33901977539</v>
      </c>
      <c r="J11458">
        <v>288.14245605469</v>
      </c>
      <c r="K11458" s="6">
        <f>IFERROR(EXP(TREND(LN($F$1:$J$1),LN(F11458:J11458),LN(Calculations!$B$3))),0)</f>
        <v>2.0823230205577706E-2</v>
      </c>
    </row>
    <row r="11459" spans="1:11" x14ac:dyDescent="0.35">
      <c r="A11459">
        <v>11456</v>
      </c>
      <c r="B11459" t="str">
        <f t="shared" si="178"/>
        <v>29-85.5</v>
      </c>
      <c r="C11459">
        <v>-85.308854119562</v>
      </c>
      <c r="D11459">
        <v>29.380935154201001</v>
      </c>
      <c r="E11459">
        <f>ASIN(SQRT((SIN(RADIANS(PARAMETERS!$D$8-D11459)/2)*SIN(RADIANS(PARAMETERS!$D$8-D11459)/2))+(COS(RADIANS(D11459))*COS(RADIANS(PARAMETERS!$D$8))*SIN(RADIANS(PARAMETERS!$D$9-C11459)/2)*SIN(RADIANS(PARAMETERS!$D$9-C11459)/2))))*2*3958.756</f>
        <v>1840.8845119518842</v>
      </c>
      <c r="F11459">
        <v>149.10275268555</v>
      </c>
      <c r="G11459">
        <v>179.31126403809</v>
      </c>
      <c r="H11459">
        <v>217.83930969238</v>
      </c>
      <c r="I11459">
        <v>250.73606872559</v>
      </c>
      <c r="J11459">
        <v>288.60858154297</v>
      </c>
      <c r="K11459" s="6">
        <f>IFERROR(EXP(TREND(LN($F$1:$J$1),LN(F11459:J11459),LN(Calculations!$B$3))),0)</f>
        <v>2.0984545007897582E-2</v>
      </c>
    </row>
    <row r="11460" spans="1:11" x14ac:dyDescent="0.35">
      <c r="A11460">
        <v>11457</v>
      </c>
      <c r="B11460" t="str">
        <f t="shared" si="178"/>
        <v>29-85.5</v>
      </c>
      <c r="C11460">
        <v>-85.580175454463003</v>
      </c>
      <c r="D11460">
        <v>29.380935154201001</v>
      </c>
      <c r="E11460">
        <f>ASIN(SQRT((SIN(RADIANS(PARAMETERS!$D$8-D11460)/2)*SIN(RADIANS(PARAMETERS!$D$8-D11460)/2))+(COS(RADIANS(D11460))*COS(RADIANS(PARAMETERS!$D$8))*SIN(RADIANS(PARAMETERS!$D$9-C11460)/2)*SIN(RADIANS(PARAMETERS!$D$9-C11460)/2))))*2*3958.756</f>
        <v>1855.5619827404635</v>
      </c>
      <c r="F11460">
        <v>149.41709899902</v>
      </c>
      <c r="G11460">
        <v>179.54541015625</v>
      </c>
      <c r="H11460">
        <v>218.18911743164</v>
      </c>
      <c r="I11460">
        <v>251.13816833496</v>
      </c>
      <c r="J11460">
        <v>289.07147216797</v>
      </c>
      <c r="K11460" s="6">
        <f>IFERROR(EXP(TREND(LN($F$1:$J$1),LN(F11460:J11460),LN(Calculations!$B$3))),0)</f>
        <v>2.1159859293578488E-2</v>
      </c>
    </row>
    <row r="11461" spans="1:11" x14ac:dyDescent="0.35">
      <c r="A11461">
        <v>11458</v>
      </c>
      <c r="B11461" t="str">
        <f t="shared" ref="B11461:B11524" si="179">MROUND(D11461,1)&amp;MROUND(C11461,-0.5)</f>
        <v>29-86</v>
      </c>
      <c r="C11461">
        <v>-85.851496789364006</v>
      </c>
      <c r="D11461">
        <v>29.380935154201001</v>
      </c>
      <c r="E11461">
        <f>ASIN(SQRT((SIN(RADIANS(PARAMETERS!$D$8-D11461)/2)*SIN(RADIANS(PARAMETERS!$D$8-D11461)/2))+(COS(RADIANS(D11461))*COS(RADIANS(PARAMETERS!$D$8))*SIN(RADIANS(PARAMETERS!$D$9-C11461)/2)*SIN(RADIANS(PARAMETERS!$D$9-C11461)/2))))*2*3958.756</f>
        <v>1870.2813520241368</v>
      </c>
      <c r="F11461">
        <v>149.81326293945</v>
      </c>
      <c r="G11461">
        <v>179.91400146484</v>
      </c>
      <c r="H11461">
        <v>218.54873657227</v>
      </c>
      <c r="I11461">
        <v>251.51080322266</v>
      </c>
      <c r="J11461">
        <v>289.453125</v>
      </c>
      <c r="K11461" s="6">
        <f>IFERROR(EXP(TREND(LN($F$1:$J$1),LN(F11461:J11461),LN(Calculations!$B$3))),0)</f>
        <v>2.1405708182269379E-2</v>
      </c>
    </row>
    <row r="11462" spans="1:11" x14ac:dyDescent="0.35">
      <c r="A11462">
        <v>11459</v>
      </c>
      <c r="B11462" t="str">
        <f t="shared" si="179"/>
        <v>29-86</v>
      </c>
      <c r="C11462">
        <v>-86.122818124264995</v>
      </c>
      <c r="D11462">
        <v>29.380935154201001</v>
      </c>
      <c r="E11462">
        <f>ASIN(SQRT((SIN(RADIANS(PARAMETERS!$D$8-D11462)/2)*SIN(RADIANS(PARAMETERS!$D$8-D11462)/2))+(COS(RADIANS(D11462))*COS(RADIANS(PARAMETERS!$D$8))*SIN(RADIANS(PARAMETERS!$D$9-C11462)/2)*SIN(RADIANS(PARAMETERS!$D$9-C11462)/2))))*2*3958.756</f>
        <v>1885.041585837917</v>
      </c>
      <c r="F11462">
        <v>150.50187683105</v>
      </c>
      <c r="G11462">
        <v>180.54733276367</v>
      </c>
      <c r="H11462">
        <v>219.1877746582</v>
      </c>
      <c r="I11462">
        <v>252.22012329102</v>
      </c>
      <c r="J11462">
        <v>290.23928833008</v>
      </c>
      <c r="K11462" s="6">
        <f>IFERROR(EXP(TREND(LN($F$1:$J$1),LN(F11462:J11462),LN(Calculations!$B$3))),0)</f>
        <v>2.1831813358946978E-2</v>
      </c>
    </row>
    <row r="11463" spans="1:11" x14ac:dyDescent="0.35">
      <c r="A11463">
        <v>11460</v>
      </c>
      <c r="B11463" t="str">
        <f t="shared" si="179"/>
        <v>29-86.5</v>
      </c>
      <c r="C11463">
        <v>-86.394139459165999</v>
      </c>
      <c r="D11463">
        <v>29.380935154201001</v>
      </c>
      <c r="E11463">
        <f>ASIN(SQRT((SIN(RADIANS(PARAMETERS!$D$8-D11463)/2)*SIN(RADIANS(PARAMETERS!$D$8-D11463)/2))+(COS(RADIANS(D11463))*COS(RADIANS(PARAMETERS!$D$8))*SIN(RADIANS(PARAMETERS!$D$9-C11463)/2)*SIN(RADIANS(PARAMETERS!$D$9-C11463)/2))))*2*3958.756</f>
        <v>1899.841679015861</v>
      </c>
      <c r="F11463">
        <v>151.49075317383</v>
      </c>
      <c r="G11463">
        <v>181.42098999023</v>
      </c>
      <c r="H11463">
        <v>220.1106262207</v>
      </c>
      <c r="I11463">
        <v>253.27154541016</v>
      </c>
      <c r="J11463">
        <v>291.4367980957</v>
      </c>
      <c r="K11463" s="6">
        <f>IFERROR(EXP(TREND(LN($F$1:$J$1),LN(F11463:J11463),LN(Calculations!$B$3))),0)</f>
        <v>2.2446777416142382E-2</v>
      </c>
    </row>
    <row r="11464" spans="1:11" x14ac:dyDescent="0.35">
      <c r="A11464">
        <v>11461</v>
      </c>
      <c r="B11464" t="str">
        <f t="shared" si="179"/>
        <v>29-86.5</v>
      </c>
      <c r="C11464">
        <v>-86.665460794067002</v>
      </c>
      <c r="D11464">
        <v>29.380935154201001</v>
      </c>
      <c r="E11464">
        <f>ASIN(SQRT((SIN(RADIANS(PARAMETERS!$D$8-D11464)/2)*SIN(RADIANS(PARAMETERS!$D$8-D11464)/2))+(COS(RADIANS(D11464))*COS(RADIANS(PARAMETERS!$D$8))*SIN(RADIANS(PARAMETERS!$D$9-C11464)/2)*SIN(RADIANS(PARAMETERS!$D$9-C11464)/2))))*2*3958.756</f>
        <v>1914.6806542899974</v>
      </c>
      <c r="F11464">
        <v>152.25164794922</v>
      </c>
      <c r="G11464">
        <v>182.08963012695</v>
      </c>
      <c r="H11464">
        <v>220.7332611084</v>
      </c>
      <c r="I11464">
        <v>253.91055297852</v>
      </c>
      <c r="J11464">
        <v>292.08264160156</v>
      </c>
      <c r="K11464" s="6">
        <f>IFERROR(EXP(TREND(LN($F$1:$J$1),LN(F11464:J11464),LN(Calculations!$B$3))),0)</f>
        <v>2.2946454850818074E-2</v>
      </c>
    </row>
    <row r="11465" spans="1:11" x14ac:dyDescent="0.35">
      <c r="A11465">
        <v>11462</v>
      </c>
      <c r="B11465" t="str">
        <f t="shared" si="179"/>
        <v>29-87</v>
      </c>
      <c r="C11465">
        <v>-86.936782128968005</v>
      </c>
      <c r="D11465">
        <v>29.380935154201001</v>
      </c>
      <c r="E11465">
        <f>ASIN(SQRT((SIN(RADIANS(PARAMETERS!$D$8-D11465)/2)*SIN(RADIANS(PARAMETERS!$D$8-D11465)/2))+(COS(RADIANS(D11465))*COS(RADIANS(PARAMETERS!$D$8))*SIN(RADIANS(PARAMETERS!$D$9-C11465)/2)*SIN(RADIANS(PARAMETERS!$D$9-C11465)/2))))*2*3958.756</f>
        <v>1929.5575614168974</v>
      </c>
      <c r="F11465">
        <v>152.86451721191</v>
      </c>
      <c r="G11465">
        <v>182.62677001953</v>
      </c>
      <c r="H11465">
        <v>221.21974182129</v>
      </c>
      <c r="I11465">
        <v>254.37928771973</v>
      </c>
      <c r="J11465">
        <v>292.51739501953</v>
      </c>
      <c r="K11465" s="6">
        <f>IFERROR(EXP(TREND(LN($F$1:$J$1),LN(F11465:J11465),LN(Calculations!$B$3))),0)</f>
        <v>2.3363875355974284E-2</v>
      </c>
    </row>
    <row r="11466" spans="1:11" x14ac:dyDescent="0.35">
      <c r="A11466">
        <v>11463</v>
      </c>
      <c r="B11466" t="str">
        <f t="shared" si="179"/>
        <v>29-87</v>
      </c>
      <c r="C11466">
        <v>-87.208103463868994</v>
      </c>
      <c r="D11466">
        <v>29.380935154201001</v>
      </c>
      <c r="E11466">
        <f>ASIN(SQRT((SIN(RADIANS(PARAMETERS!$D$8-D11466)/2)*SIN(RADIANS(PARAMETERS!$D$8-D11466)/2))+(COS(RADIANS(D11466))*COS(RADIANS(PARAMETERS!$D$8))*SIN(RADIANS(PARAMETERS!$D$9-C11466)/2)*SIN(RADIANS(PARAMETERS!$D$9-C11466)/2))))*2*3958.756</f>
        <v>1944.4714763312472</v>
      </c>
      <c r="F11466">
        <v>153.35493469238</v>
      </c>
      <c r="G11466">
        <v>183.01177978516</v>
      </c>
      <c r="H11466">
        <v>221.59313964844</v>
      </c>
      <c r="I11466">
        <v>254.70553588867</v>
      </c>
      <c r="J11466">
        <v>292.77456665039</v>
      </c>
      <c r="K11466" s="6">
        <f>IFERROR(EXP(TREND(LN($F$1:$J$1),LN(F11466:J11466),LN(Calculations!$B$3))),0)</f>
        <v>2.3700136293614501E-2</v>
      </c>
    </row>
    <row r="11467" spans="1:11" x14ac:dyDescent="0.35">
      <c r="A11467">
        <v>11464</v>
      </c>
      <c r="B11467" t="str">
        <f t="shared" si="179"/>
        <v>29-87.5</v>
      </c>
      <c r="C11467">
        <v>-87.479424798769998</v>
      </c>
      <c r="D11467">
        <v>29.380935154201001</v>
      </c>
      <c r="E11467">
        <f>ASIN(SQRT((SIN(RADIANS(PARAMETERS!$D$8-D11467)/2)*SIN(RADIANS(PARAMETERS!$D$8-D11467)/2))+(COS(RADIANS(D11467))*COS(RADIANS(PARAMETERS!$D$8))*SIN(RADIANS(PARAMETERS!$D$9-C11467)/2)*SIN(RADIANS(PARAMETERS!$D$9-C11467)/2))))*2*3958.756</f>
        <v>1959.4215003258089</v>
      </c>
      <c r="F11467">
        <v>153.80276489258</v>
      </c>
      <c r="G11467">
        <v>183.36207580566</v>
      </c>
      <c r="H11467">
        <v>221.89289855957</v>
      </c>
      <c r="I11467">
        <v>254.93315124512</v>
      </c>
      <c r="J11467">
        <v>292.90243530273</v>
      </c>
      <c r="K11467" s="6">
        <f>IFERROR(EXP(TREND(LN($F$1:$J$1),LN(F11467:J11467),LN(Calculations!$B$3))),0)</f>
        <v>2.401871248232916E-2</v>
      </c>
    </row>
    <row r="11468" spans="1:11" x14ac:dyDescent="0.35">
      <c r="A11468">
        <v>11465</v>
      </c>
      <c r="B11468" t="str">
        <f t="shared" si="179"/>
        <v>29-88</v>
      </c>
      <c r="C11468">
        <v>-87.750746133671001</v>
      </c>
      <c r="D11468">
        <v>29.380935154201001</v>
      </c>
      <c r="E11468">
        <f>ASIN(SQRT((SIN(RADIANS(PARAMETERS!$D$8-D11468)/2)*SIN(RADIANS(PARAMETERS!$D$8-D11468)/2))+(COS(RADIANS(D11468))*COS(RADIANS(PARAMETERS!$D$8))*SIN(RADIANS(PARAMETERS!$D$9-C11468)/2)*SIN(RADIANS(PARAMETERS!$D$9-C11468)/2))))*2*3958.756</f>
        <v>1974.4067592571073</v>
      </c>
      <c r="F11468">
        <v>154.33676147461</v>
      </c>
      <c r="G11468">
        <v>183.8362121582</v>
      </c>
      <c r="H11468">
        <v>222.31480407715</v>
      </c>
      <c r="I11468">
        <v>255.33378601074</v>
      </c>
      <c r="J11468">
        <v>293.26657104492</v>
      </c>
      <c r="K11468" s="6">
        <f>IFERROR(EXP(TREND(LN($F$1:$J$1),LN(F11468:J11468),LN(Calculations!$B$3))),0)</f>
        <v>2.4405882232290999E-2</v>
      </c>
    </row>
    <row r="11469" spans="1:11" x14ac:dyDescent="0.35">
      <c r="A11469">
        <v>11466</v>
      </c>
      <c r="B11469" t="str">
        <f t="shared" si="179"/>
        <v>29-88</v>
      </c>
      <c r="C11469">
        <v>-88.022067468572004</v>
      </c>
      <c r="D11469">
        <v>29.380935154201001</v>
      </c>
      <c r="E11469">
        <f>ASIN(SQRT((SIN(RADIANS(PARAMETERS!$D$8-D11469)/2)*SIN(RADIANS(PARAMETERS!$D$8-D11469)/2))+(COS(RADIANS(D11469))*COS(RADIANS(PARAMETERS!$D$8))*SIN(RADIANS(PARAMETERS!$D$9-C11469)/2)*SIN(RADIANS(PARAMETERS!$D$9-C11469)/2))))*2*3958.756</f>
        <v>1989.4264027762147</v>
      </c>
      <c r="F11469">
        <v>154.88250732422</v>
      </c>
      <c r="G11469">
        <v>184.3607635498</v>
      </c>
      <c r="H11469">
        <v>222.77174377441</v>
      </c>
      <c r="I11469">
        <v>255.79566955566</v>
      </c>
      <c r="J11469">
        <v>293.72503662109</v>
      </c>
      <c r="K11469" s="6">
        <f>IFERROR(EXP(TREND(LN($F$1:$J$1),LN(F11469:J11469),LN(Calculations!$B$3))),0)</f>
        <v>2.4813534229348309E-2</v>
      </c>
    </row>
    <row r="11470" spans="1:11" x14ac:dyDescent="0.35">
      <c r="A11470">
        <v>11467</v>
      </c>
      <c r="B11470" t="str">
        <f t="shared" si="179"/>
        <v>29-88.5</v>
      </c>
      <c r="C11470">
        <v>-88.293388803472993</v>
      </c>
      <c r="D11470">
        <v>29.380935154201001</v>
      </c>
      <c r="E11470">
        <f>ASIN(SQRT((SIN(RADIANS(PARAMETERS!$D$8-D11470)/2)*SIN(RADIANS(PARAMETERS!$D$8-D11470)/2))+(COS(RADIANS(D11470))*COS(RADIANS(PARAMETERS!$D$8))*SIN(RADIANS(PARAMETERS!$D$9-C11470)/2)*SIN(RADIANS(PARAMETERS!$D$9-C11470)/2))))*2*3958.756</f>
        <v>2004.479603583969</v>
      </c>
      <c r="F11470">
        <v>155.09027099609</v>
      </c>
      <c r="G11470">
        <v>184.58839416504</v>
      </c>
      <c r="H11470">
        <v>222.87609863281</v>
      </c>
      <c r="I11470">
        <v>255.82234191895</v>
      </c>
      <c r="J11470">
        <v>293.64923095703</v>
      </c>
      <c r="K11470" s="6">
        <f>IFERROR(EXP(TREND(LN($F$1:$J$1),LN(F11470:J11470),LN(Calculations!$B$3))),0)</f>
        <v>2.4997309884935676E-2</v>
      </c>
    </row>
    <row r="11471" spans="1:11" x14ac:dyDescent="0.35">
      <c r="A11471">
        <v>11468</v>
      </c>
      <c r="B11471" t="str">
        <f t="shared" si="179"/>
        <v>29-88.5</v>
      </c>
      <c r="C11471">
        <v>-88.564710138373997</v>
      </c>
      <c r="D11471">
        <v>29.380935154201001</v>
      </c>
      <c r="E11471">
        <f>ASIN(SQRT((SIN(RADIANS(PARAMETERS!$D$8-D11471)/2)*SIN(RADIANS(PARAMETERS!$D$8-D11471)/2))+(COS(RADIANS(D11471))*COS(RADIANS(PARAMETERS!$D$8))*SIN(RADIANS(PARAMETERS!$D$9-C11471)/2)*SIN(RADIANS(PARAMETERS!$D$9-C11471)/2))))*2*3958.756</f>
        <v>2019.5655567099689</v>
      </c>
      <c r="F11471">
        <v>154.99574279785</v>
      </c>
      <c r="G11471">
        <v>184.53674316406</v>
      </c>
      <c r="H11471">
        <v>222.71669006348</v>
      </c>
      <c r="I11471">
        <v>255.5443572998</v>
      </c>
      <c r="J11471">
        <v>293.22201538086</v>
      </c>
      <c r="K11471" s="6">
        <f>IFERROR(EXP(TREND(LN($F$1:$J$1),LN(F11471:J11471),LN(Calculations!$B$3))),0)</f>
        <v>2.4963349841981366E-2</v>
      </c>
    </row>
    <row r="11472" spans="1:11" x14ac:dyDescent="0.35">
      <c r="A11472">
        <v>11469</v>
      </c>
      <c r="B11472" t="str">
        <f t="shared" si="179"/>
        <v>29-89</v>
      </c>
      <c r="C11472">
        <v>-88.836031473275</v>
      </c>
      <c r="D11472">
        <v>29.380935154201001</v>
      </c>
      <c r="E11472">
        <f>ASIN(SQRT((SIN(RADIANS(PARAMETERS!$D$8-D11472)/2)*SIN(RADIANS(PARAMETERS!$D$8-D11472)/2))+(COS(RADIANS(D11472))*COS(RADIANS(PARAMETERS!$D$8))*SIN(RADIANS(PARAMETERS!$D$9-C11472)/2)*SIN(RADIANS(PARAMETERS!$D$9-C11472)/2))))*2*3958.756</f>
        <v>2034.6834788147005</v>
      </c>
      <c r="F11472">
        <v>154.60852050781</v>
      </c>
      <c r="G11472">
        <v>184.20156860352</v>
      </c>
      <c r="H11472">
        <v>222.28353881836</v>
      </c>
      <c r="I11472">
        <v>254.94326782227</v>
      </c>
      <c r="J11472">
        <v>292.41424560547</v>
      </c>
      <c r="K11472" s="6">
        <f>IFERROR(EXP(TREND(LN($F$1:$J$1),LN(F11472:J11472),LN(Calculations!$B$3))),0)</f>
        <v>2.4717344268179897E-2</v>
      </c>
    </row>
    <row r="11473" spans="1:11" x14ac:dyDescent="0.35">
      <c r="A11473">
        <v>11470</v>
      </c>
      <c r="B11473" t="str">
        <f t="shared" si="179"/>
        <v>29-89</v>
      </c>
      <c r="C11473">
        <v>-89.107352808176003</v>
      </c>
      <c r="D11473">
        <v>29.380935154201001</v>
      </c>
      <c r="E11473">
        <f>ASIN(SQRT((SIN(RADIANS(PARAMETERS!$D$8-D11473)/2)*SIN(RADIANS(PARAMETERS!$D$8-D11473)/2))+(COS(RADIANS(D11473))*COS(RADIANS(PARAMETERS!$D$8))*SIN(RADIANS(PARAMETERS!$D$9-C11473)/2)*SIN(RADIANS(PARAMETERS!$D$9-C11473)/2))))*2*3958.756</f>
        <v>2049.8326075141354</v>
      </c>
      <c r="F11473">
        <v>153.96211242676</v>
      </c>
      <c r="G11473">
        <v>183.61032104492</v>
      </c>
      <c r="H11473">
        <v>221.57261657715</v>
      </c>
      <c r="I11473">
        <v>254.00245666504</v>
      </c>
      <c r="J11473">
        <v>291.19271850586</v>
      </c>
      <c r="K11473" s="6">
        <f>IFERROR(EXP(TREND(LN($F$1:$J$1),LN(F11473:J11473),LN(Calculations!$B$3))),0)</f>
        <v>2.4291388959238533E-2</v>
      </c>
    </row>
    <row r="11474" spans="1:11" x14ac:dyDescent="0.35">
      <c r="A11474">
        <v>11471</v>
      </c>
      <c r="B11474" t="str">
        <f t="shared" si="179"/>
        <v>29-89.5</v>
      </c>
      <c r="C11474">
        <v>-89.378674143077006</v>
      </c>
      <c r="D11474">
        <v>29.380935154201001</v>
      </c>
      <c r="E11474">
        <f>ASIN(SQRT((SIN(RADIANS(PARAMETERS!$D$8-D11474)/2)*SIN(RADIANS(PARAMETERS!$D$8-D11474)/2))+(COS(RADIANS(D11474))*COS(RADIANS(PARAMETERS!$D$8))*SIN(RADIANS(PARAMETERS!$D$9-C11474)/2)*SIN(RADIANS(PARAMETERS!$D$9-C11474)/2))))*2*3958.756</f>
        <v>2065.0122007261721</v>
      </c>
      <c r="F11474">
        <v>152.97537231445</v>
      </c>
      <c r="G11474">
        <v>182.64916992188</v>
      </c>
      <c r="H11474">
        <v>220.56298828125</v>
      </c>
      <c r="I11474">
        <v>252.72161865234</v>
      </c>
      <c r="J11474">
        <v>289.58465576172</v>
      </c>
      <c r="K11474" s="6">
        <f>IFERROR(EXP(TREND(LN($F$1:$J$1),LN(F11474:J11474),LN(Calculations!$B$3))),0)</f>
        <v>2.3620772039304679E-2</v>
      </c>
    </row>
    <row r="11475" spans="1:11" x14ac:dyDescent="0.35">
      <c r="A11475">
        <v>11472</v>
      </c>
      <c r="B11475" t="str">
        <f t="shared" si="179"/>
        <v>29-89.5</v>
      </c>
      <c r="C11475">
        <v>-89.649995477977996</v>
      </c>
      <c r="D11475">
        <v>29.380935154201001</v>
      </c>
      <c r="E11475">
        <f>ASIN(SQRT((SIN(RADIANS(PARAMETERS!$D$8-D11475)/2)*SIN(RADIANS(PARAMETERS!$D$8-D11475)/2))+(COS(RADIANS(D11475))*COS(RADIANS(PARAMETERS!$D$8))*SIN(RADIANS(PARAMETERS!$D$9-C11475)/2)*SIN(RADIANS(PARAMETERS!$D$9-C11475)/2))))*2*3958.756</f>
        <v>2080.2215360382675</v>
      </c>
      <c r="F11475">
        <v>151.69039916992</v>
      </c>
      <c r="G11475">
        <v>181.43519592285</v>
      </c>
      <c r="H11475">
        <v>219.29232788086</v>
      </c>
      <c r="I11475">
        <v>251.14421081543</v>
      </c>
      <c r="J11475">
        <v>287.63989257813</v>
      </c>
      <c r="K11475" s="6">
        <f>IFERROR(EXP(TREND(LN($F$1:$J$1),LN(F11475:J11475),LN(Calculations!$B$3))),0)</f>
        <v>2.2771932715175882E-2</v>
      </c>
    </row>
    <row r="11476" spans="1:11" x14ac:dyDescent="0.35">
      <c r="A11476">
        <v>11473</v>
      </c>
      <c r="B11476" t="str">
        <f t="shared" si="179"/>
        <v>29-90</v>
      </c>
      <c r="C11476">
        <v>-89.921316812878999</v>
      </c>
      <c r="D11476">
        <v>29.380935154201001</v>
      </c>
      <c r="E11476">
        <f>ASIN(SQRT((SIN(RADIANS(PARAMETERS!$D$8-D11476)/2)*SIN(RADIANS(PARAMETERS!$D$8-D11476)/2))+(COS(RADIANS(D11476))*COS(RADIANS(PARAMETERS!$D$8))*SIN(RADIANS(PARAMETERS!$D$9-C11476)/2)*SIN(RADIANS(PARAMETERS!$D$9-C11476)/2))))*2*3958.756</f>
        <v>2095.4599100956298</v>
      </c>
      <c r="F11476">
        <v>150.28768920898</v>
      </c>
      <c r="G11476">
        <v>180.20254516602</v>
      </c>
      <c r="H11476">
        <v>217.93576049805</v>
      </c>
      <c r="I11476">
        <v>249.48687744141</v>
      </c>
      <c r="J11476">
        <v>285.62408447266</v>
      </c>
      <c r="K11476" s="6">
        <f>IFERROR(EXP(TREND(LN($F$1:$J$1),LN(F11476:J11476),LN(Calculations!$B$3))),0)</f>
        <v>2.1892246484733091E-2</v>
      </c>
    </row>
    <row r="11477" spans="1:11" x14ac:dyDescent="0.35">
      <c r="A11477">
        <v>11474</v>
      </c>
      <c r="B11477" t="str">
        <f t="shared" si="179"/>
        <v>29-90</v>
      </c>
      <c r="C11477">
        <v>-90.192638147780002</v>
      </c>
      <c r="D11477">
        <v>29.380935154201001</v>
      </c>
      <c r="E11477">
        <f>ASIN(SQRT((SIN(RADIANS(PARAMETERS!$D$8-D11477)/2)*SIN(RADIANS(PARAMETERS!$D$8-D11477)/2))+(COS(RADIANS(D11477))*COS(RADIANS(PARAMETERS!$D$8))*SIN(RADIANS(PARAMETERS!$D$9-C11477)/2)*SIN(RADIANS(PARAMETERS!$D$9-C11477)/2))))*2*3958.756</f>
        <v>2110.7266380093702</v>
      </c>
      <c r="F11477">
        <v>149.29943847656</v>
      </c>
      <c r="G11477">
        <v>179.35180664063</v>
      </c>
      <c r="H11477">
        <v>217.07041931152</v>
      </c>
      <c r="I11477">
        <v>248.49122619629</v>
      </c>
      <c r="J11477">
        <v>284.47998046875</v>
      </c>
      <c r="K11477" s="6">
        <f>IFERROR(EXP(TREND(LN($F$1:$J$1),LN(F11477:J11477),LN(Calculations!$B$3))),0)</f>
        <v>2.128349208074598E-2</v>
      </c>
    </row>
    <row r="11478" spans="1:11" x14ac:dyDescent="0.35">
      <c r="A11478">
        <v>11475</v>
      </c>
      <c r="B11478" t="str">
        <f t="shared" si="179"/>
        <v>29-90.5</v>
      </c>
      <c r="C11478">
        <v>-90.463959482681005</v>
      </c>
      <c r="D11478">
        <v>29.380935154201001</v>
      </c>
      <c r="E11478">
        <f>ASIN(SQRT((SIN(RADIANS(PARAMETERS!$D$8-D11478)/2)*SIN(RADIANS(PARAMETERS!$D$8-D11478)/2))+(COS(RADIANS(D11478))*COS(RADIANS(PARAMETERS!$D$8))*SIN(RADIANS(PARAMETERS!$D$9-C11478)/2)*SIN(RADIANS(PARAMETERS!$D$9-C11478)/2))))*2*3958.756</f>
        <v>2126.0210527839745</v>
      </c>
      <c r="F11478">
        <v>148.55291748047</v>
      </c>
      <c r="G11478">
        <v>178.73892211914</v>
      </c>
      <c r="H11478">
        <v>216.50831604004</v>
      </c>
      <c r="I11478">
        <v>247.9164276123</v>
      </c>
      <c r="J11478">
        <v>283.90222167969</v>
      </c>
      <c r="K11478" s="6">
        <f>IFERROR(EXP(TREND(LN($F$1:$J$1),LN(F11478:J11478),LN(Calculations!$B$3))),0)</f>
        <v>2.0830184532219225E-2</v>
      </c>
    </row>
    <row r="11479" spans="1:11" x14ac:dyDescent="0.35">
      <c r="A11479">
        <v>11476</v>
      </c>
      <c r="B11479" t="str">
        <f t="shared" si="179"/>
        <v>29-90.5</v>
      </c>
      <c r="C11479">
        <v>-90.735280817581994</v>
      </c>
      <c r="D11479">
        <v>29.380935154201001</v>
      </c>
      <c r="E11479">
        <f>ASIN(SQRT((SIN(RADIANS(PARAMETERS!$D$8-D11479)/2)*SIN(RADIANS(PARAMETERS!$D$8-D11479)/2))+(COS(RADIANS(D11479))*COS(RADIANS(PARAMETERS!$D$8))*SIN(RADIANS(PARAMETERS!$D$9-C11479)/2)*SIN(RADIANS(PARAMETERS!$D$9-C11479)/2))))*2*3958.756</f>
        <v>2141.342504763526</v>
      </c>
      <c r="F11479">
        <v>147.68850708008</v>
      </c>
      <c r="G11479">
        <v>178.0984954834</v>
      </c>
      <c r="H11479">
        <v>215.86848449707</v>
      </c>
      <c r="I11479">
        <v>247.27137756348</v>
      </c>
      <c r="J11479">
        <v>283.26507568359</v>
      </c>
      <c r="K11479" s="6">
        <f>IFERROR(EXP(TREND(LN($F$1:$J$1),LN(F11479:J11479),LN(Calculations!$B$3))),0)</f>
        <v>2.0332287309927744E-2</v>
      </c>
    </row>
    <row r="11480" spans="1:11" x14ac:dyDescent="0.35">
      <c r="A11480">
        <v>11477</v>
      </c>
      <c r="B11480" t="str">
        <f t="shared" si="179"/>
        <v>30-50</v>
      </c>
      <c r="C11480">
        <v>-50.037080582435998</v>
      </c>
      <c r="D11480">
        <v>29.652256489102001</v>
      </c>
      <c r="E11480">
        <f>ASIN(SQRT((SIN(RADIANS(PARAMETERS!$D$8-D11480)/2)*SIN(RADIANS(PARAMETERS!$D$8-D11480)/2))+(COS(RADIANS(D11480))*COS(RADIANS(PARAMETERS!$D$8))*SIN(RADIANS(PARAMETERS!$D$9-C11480)/2)*SIN(RADIANS(PARAMETERS!$D$9-C11480)/2))))*2*3958.756</f>
        <v>1191.8564272931446</v>
      </c>
      <c r="F11480">
        <v>115.10202789307</v>
      </c>
      <c r="G11480">
        <v>149.36407470703</v>
      </c>
      <c r="H11480">
        <v>186.30123901367</v>
      </c>
      <c r="I11480">
        <v>210.7339630127</v>
      </c>
      <c r="J11480">
        <v>238.37202453613</v>
      </c>
      <c r="K11480" s="6">
        <f>IFERROR(EXP(TREND(LN($F$1:$J$1),LN(F11480:J11480),LN(Calculations!$B$3))),0)</f>
        <v>8.1073995299059971E-3</v>
      </c>
    </row>
    <row r="11481" spans="1:11" x14ac:dyDescent="0.35">
      <c r="A11481">
        <v>11478</v>
      </c>
      <c r="B11481" t="str">
        <f t="shared" si="179"/>
        <v>30-50.5</v>
      </c>
      <c r="C11481">
        <v>-50.308401917337001</v>
      </c>
      <c r="D11481">
        <v>29.652256489102001</v>
      </c>
      <c r="E11481">
        <f>ASIN(SQRT((SIN(RADIANS(PARAMETERS!$D$8-D11481)/2)*SIN(RADIANS(PARAMETERS!$D$8-D11481)/2))+(COS(RADIANS(D11481))*COS(RADIANS(PARAMETERS!$D$8))*SIN(RADIANS(PARAMETERS!$D$9-C11481)/2)*SIN(RADIANS(PARAMETERS!$D$9-C11481)/2))))*2*3958.756</f>
        <v>1182.1971089263618</v>
      </c>
      <c r="F11481">
        <v>116.15798187256</v>
      </c>
      <c r="G11481">
        <v>150.85136413574</v>
      </c>
      <c r="H11481">
        <v>187.26783752441</v>
      </c>
      <c r="I11481">
        <v>211.90789794922</v>
      </c>
      <c r="J11481">
        <v>239.79110717773</v>
      </c>
      <c r="K11481" s="6">
        <f>IFERROR(EXP(TREND(LN($F$1:$J$1),LN(F11481:J11481),LN(Calculations!$B$3))),0)</f>
        <v>8.3822282552315219E-3</v>
      </c>
    </row>
    <row r="11482" spans="1:11" x14ac:dyDescent="0.35">
      <c r="A11482">
        <v>11479</v>
      </c>
      <c r="B11482" t="str">
        <f t="shared" si="179"/>
        <v>30-50.5</v>
      </c>
      <c r="C11482">
        <v>-50.579723252237997</v>
      </c>
      <c r="D11482">
        <v>29.652256489102001</v>
      </c>
      <c r="E11482">
        <f>ASIN(SQRT((SIN(RADIANS(PARAMETERS!$D$8-D11482)/2)*SIN(RADIANS(PARAMETERS!$D$8-D11482)/2))+(COS(RADIANS(D11482))*COS(RADIANS(PARAMETERS!$D$8))*SIN(RADIANS(PARAMETERS!$D$9-C11482)/2)*SIN(RADIANS(PARAMETERS!$D$9-C11482)/2))))*2*3958.756</f>
        <v>1172.7112685262168</v>
      </c>
      <c r="F11482">
        <v>117.2453994751</v>
      </c>
      <c r="G11482">
        <v>152.37515258789</v>
      </c>
      <c r="H11482">
        <v>188.23461914063</v>
      </c>
      <c r="I11482">
        <v>213.0613861084</v>
      </c>
      <c r="J11482">
        <v>241.16369628906</v>
      </c>
      <c r="K11482" s="6">
        <f>IFERROR(EXP(TREND(LN($F$1:$J$1),LN(F11482:J11482),LN(Calculations!$B$3))),0)</f>
        <v>8.6727140635006333E-3</v>
      </c>
    </row>
    <row r="11483" spans="1:11" x14ac:dyDescent="0.35">
      <c r="A11483">
        <v>11480</v>
      </c>
      <c r="B11483" t="str">
        <f t="shared" si="179"/>
        <v>30-51</v>
      </c>
      <c r="C11483">
        <v>-50.851044587139</v>
      </c>
      <c r="D11483">
        <v>29.652256489102001</v>
      </c>
      <c r="E11483">
        <f>ASIN(SQRT((SIN(RADIANS(PARAMETERS!$D$8-D11483)/2)*SIN(RADIANS(PARAMETERS!$D$8-D11483)/2))+(COS(RADIANS(D11483))*COS(RADIANS(PARAMETERS!$D$8))*SIN(RADIANS(PARAMETERS!$D$9-C11483)/2)*SIN(RADIANS(PARAMETERS!$D$9-C11483)/2))))*2*3958.756</f>
        <v>1163.4031822193713</v>
      </c>
      <c r="F11483">
        <v>118.39197540283</v>
      </c>
      <c r="G11483">
        <v>153.96646118164</v>
      </c>
      <c r="H11483">
        <v>189.23513793945</v>
      </c>
      <c r="I11483">
        <v>214.24688720703</v>
      </c>
      <c r="J11483">
        <v>242.56547546387</v>
      </c>
      <c r="K11483" s="6">
        <f>IFERROR(EXP(TREND(LN($F$1:$J$1),LN(F11483:J11483),LN(Calculations!$B$3))),0)</f>
        <v>8.9887141602705695E-3</v>
      </c>
    </row>
    <row r="11484" spans="1:11" x14ac:dyDescent="0.35">
      <c r="A11484">
        <v>11481</v>
      </c>
      <c r="B11484" t="str">
        <f t="shared" si="179"/>
        <v>30-51</v>
      </c>
      <c r="C11484">
        <v>-51.122365922039997</v>
      </c>
      <c r="D11484">
        <v>29.652256489102001</v>
      </c>
      <c r="E11484">
        <f>ASIN(SQRT((SIN(RADIANS(PARAMETERS!$D$8-D11484)/2)*SIN(RADIANS(PARAMETERS!$D$8-D11484)/2))+(COS(RADIANS(D11484))*COS(RADIANS(PARAMETERS!$D$8))*SIN(RADIANS(PARAMETERS!$D$9-C11484)/2)*SIN(RADIANS(PARAMETERS!$D$9-C11484)/2))))*2*3958.756</f>
        <v>1154.2771823444887</v>
      </c>
      <c r="F11484">
        <v>119.6346206665</v>
      </c>
      <c r="G11484">
        <v>155.65734863281</v>
      </c>
      <c r="H11484">
        <v>190.32356262207</v>
      </c>
      <c r="I11484">
        <v>215.54808044434</v>
      </c>
      <c r="J11484">
        <v>244.11660766602</v>
      </c>
      <c r="K11484" s="6">
        <f>IFERROR(EXP(TREND(LN($F$1:$J$1),LN(F11484:J11484),LN(Calculations!$B$3))),0)</f>
        <v>9.344361734049381E-3</v>
      </c>
    </row>
    <row r="11485" spans="1:11" x14ac:dyDescent="0.35">
      <c r="A11485">
        <v>11482</v>
      </c>
      <c r="B11485" t="str">
        <f t="shared" si="179"/>
        <v>30-51.5</v>
      </c>
      <c r="C11485">
        <v>-51.393687256941</v>
      </c>
      <c r="D11485">
        <v>29.652256489102001</v>
      </c>
      <c r="E11485">
        <f>ASIN(SQRT((SIN(RADIANS(PARAMETERS!$D$8-D11485)/2)*SIN(RADIANS(PARAMETERS!$D$8-D11485)/2))+(COS(RADIANS(D11485))*COS(RADIANS(PARAMETERS!$D$8))*SIN(RADIANS(PARAMETERS!$D$9-C11485)/2)*SIN(RADIANS(PARAMETERS!$D$9-C11485)/2))))*2*3958.756</f>
        <v>1145.3376529314323</v>
      </c>
      <c r="F11485">
        <v>120.91783905029</v>
      </c>
      <c r="G11485">
        <v>157.33131408691</v>
      </c>
      <c r="H11485">
        <v>191.4035949707</v>
      </c>
      <c r="I11485">
        <v>216.81460571289</v>
      </c>
      <c r="J11485">
        <v>245.59996032715</v>
      </c>
      <c r="K11485" s="6">
        <f>IFERROR(EXP(TREND(LN($F$1:$J$1),LN(F11485:J11485),LN(Calculations!$B$3))),0)</f>
        <v>9.7197347465068917E-3</v>
      </c>
    </row>
    <row r="11486" spans="1:11" x14ac:dyDescent="0.35">
      <c r="A11486">
        <v>11483</v>
      </c>
      <c r="B11486" t="str">
        <f t="shared" si="179"/>
        <v>30-51.5</v>
      </c>
      <c r="C11486">
        <v>-51.665008591842003</v>
      </c>
      <c r="D11486">
        <v>29.652256489102001</v>
      </c>
      <c r="E11486">
        <f>ASIN(SQRT((SIN(RADIANS(PARAMETERS!$D$8-D11486)/2)*SIN(RADIANS(PARAMETERS!$D$8-D11486)/2))+(COS(RADIANS(D11486))*COS(RADIANS(PARAMETERS!$D$8))*SIN(RADIANS(PARAMETERS!$D$9-C11486)/2)*SIN(RADIANS(PARAMETERS!$D$9-C11486)/2))))*2*3958.756</f>
        <v>1136.5890246692463</v>
      </c>
      <c r="F11486">
        <v>122.27356719971</v>
      </c>
      <c r="G11486">
        <v>159.00201416016</v>
      </c>
      <c r="H11486">
        <v>192.52072143555</v>
      </c>
      <c r="I11486">
        <v>218.1169128418</v>
      </c>
      <c r="J11486">
        <v>247.11685180664</v>
      </c>
      <c r="K11486" s="6">
        <f>IFERROR(EXP(TREND(LN($F$1:$J$1),LN(F11486:J11486),LN(Calculations!$B$3))),0)</f>
        <v>1.0126680843029728E-2</v>
      </c>
    </row>
    <row r="11487" spans="1:11" x14ac:dyDescent="0.35">
      <c r="A11487">
        <v>11484</v>
      </c>
      <c r="B11487" t="str">
        <f t="shared" si="179"/>
        <v>30-52</v>
      </c>
      <c r="C11487">
        <v>-51.936329926742999</v>
      </c>
      <c r="D11487">
        <v>29.652256489102001</v>
      </c>
      <c r="E11487">
        <f>ASIN(SQRT((SIN(RADIANS(PARAMETERS!$D$8-D11487)/2)*SIN(RADIANS(PARAMETERS!$D$8-D11487)/2))+(COS(RADIANS(D11487))*COS(RADIANS(PARAMETERS!$D$8))*SIN(RADIANS(PARAMETERS!$D$9-C11487)/2)*SIN(RADIANS(PARAMETERS!$D$9-C11487)/2))))*2*3958.756</f>
        <v>1128.0357693445694</v>
      </c>
      <c r="F11487">
        <v>123.73310852051</v>
      </c>
      <c r="G11487">
        <v>160.69277954102</v>
      </c>
      <c r="H11487">
        <v>193.72325134277</v>
      </c>
      <c r="I11487">
        <v>219.52861022949</v>
      </c>
      <c r="J11487">
        <v>248.77200317383</v>
      </c>
      <c r="K11487" s="6">
        <f>IFERROR(EXP(TREND(LN($F$1:$J$1),LN(F11487:J11487),LN(Calculations!$B$3))),0)</f>
        <v>1.0579371322461605E-2</v>
      </c>
    </row>
    <row r="11488" spans="1:11" x14ac:dyDescent="0.35">
      <c r="A11488">
        <v>11485</v>
      </c>
      <c r="B11488" t="str">
        <f t="shared" si="179"/>
        <v>30-52</v>
      </c>
      <c r="C11488">
        <v>-52.207651261644003</v>
      </c>
      <c r="D11488">
        <v>29.652256489102001</v>
      </c>
      <c r="E11488">
        <f>ASIN(SQRT((SIN(RADIANS(PARAMETERS!$D$8-D11488)/2)*SIN(RADIANS(PARAMETERS!$D$8-D11488)/2))+(COS(RADIANS(D11488))*COS(RADIANS(PARAMETERS!$D$8))*SIN(RADIANS(PARAMETERS!$D$9-C11488)/2)*SIN(RADIANS(PARAMETERS!$D$9-C11488)/2))))*2*3958.756</f>
        <v>1119.6823937345166</v>
      </c>
      <c r="F11488">
        <v>125.2033996582</v>
      </c>
      <c r="G11488">
        <v>162.3132019043</v>
      </c>
      <c r="H11488">
        <v>194.88508605957</v>
      </c>
      <c r="I11488">
        <v>220.86805725098</v>
      </c>
      <c r="J11488">
        <v>250.31568908691</v>
      </c>
      <c r="K11488" s="6">
        <f>IFERROR(EXP(TREND(LN($F$1:$J$1),LN(F11488:J11488),LN(Calculations!$B$3))),0)</f>
        <v>1.1049298329089616E-2</v>
      </c>
    </row>
    <row r="11489" spans="1:11" x14ac:dyDescent="0.35">
      <c r="A11489">
        <v>11486</v>
      </c>
      <c r="B11489" t="str">
        <f t="shared" si="179"/>
        <v>30-52.5</v>
      </c>
      <c r="C11489">
        <v>-52.478972596544999</v>
      </c>
      <c r="D11489">
        <v>29.652256489102001</v>
      </c>
      <c r="E11489">
        <f>ASIN(SQRT((SIN(RADIANS(PARAMETERS!$D$8-D11489)/2)*SIN(RADIANS(PARAMETERS!$D$8-D11489)/2))+(COS(RADIANS(D11489))*COS(RADIANS(PARAMETERS!$D$8))*SIN(RADIANS(PARAMETERS!$D$9-C11489)/2)*SIN(RADIANS(PARAMETERS!$D$9-C11489)/2))))*2*3958.756</f>
        <v>1111.5334329409616</v>
      </c>
      <c r="F11489">
        <v>126.70802307129</v>
      </c>
      <c r="G11489">
        <v>163.88749694824</v>
      </c>
      <c r="H11489">
        <v>196.04672241211</v>
      </c>
      <c r="I11489">
        <v>222.20120239258</v>
      </c>
      <c r="J11489">
        <v>251.84539794922</v>
      </c>
      <c r="K11489" s="6">
        <f>IFERROR(EXP(TREND(LN($F$1:$J$1),LN(F11489:J11489),LN(Calculations!$B$3))),0)</f>
        <v>1.1547472963213784E-2</v>
      </c>
    </row>
    <row r="11490" spans="1:11" x14ac:dyDescent="0.35">
      <c r="A11490">
        <v>11487</v>
      </c>
      <c r="B11490" t="str">
        <f t="shared" si="179"/>
        <v>30-53</v>
      </c>
      <c r="C11490">
        <v>-52.750293931446002</v>
      </c>
      <c r="D11490">
        <v>29.652256489102001</v>
      </c>
      <c r="E11490">
        <f>ASIN(SQRT((SIN(RADIANS(PARAMETERS!$D$8-D11490)/2)*SIN(RADIANS(PARAMETERS!$D$8-D11490)/2))+(COS(RADIANS(D11490))*COS(RADIANS(PARAMETERS!$D$8))*SIN(RADIANS(PARAMETERS!$D$9-C11490)/2)*SIN(RADIANS(PARAMETERS!$D$9-C11490)/2))))*2*3958.756</f>
        <v>1103.5934431564599</v>
      </c>
      <c r="F11490">
        <v>128.26475524902</v>
      </c>
      <c r="G11490">
        <v>165.4208984375</v>
      </c>
      <c r="H11490">
        <v>197.23992919922</v>
      </c>
      <c r="I11490">
        <v>223.57713317871</v>
      </c>
      <c r="J11490">
        <v>253.43156433105</v>
      </c>
      <c r="K11490" s="6">
        <f>IFERROR(EXP(TREND(LN($F$1:$J$1),LN(F11490:J11490),LN(Calculations!$B$3))),0)</f>
        <v>1.2082723928661807E-2</v>
      </c>
    </row>
    <row r="11491" spans="1:11" x14ac:dyDescent="0.35">
      <c r="A11491">
        <v>11488</v>
      </c>
      <c r="B11491" t="str">
        <f t="shared" si="179"/>
        <v>30-53</v>
      </c>
      <c r="C11491">
        <v>-53.021615266346998</v>
      </c>
      <c r="D11491">
        <v>29.652256489102001</v>
      </c>
      <c r="E11491">
        <f>ASIN(SQRT((SIN(RADIANS(PARAMETERS!$D$8-D11491)/2)*SIN(RADIANS(PARAMETERS!$D$8-D11491)/2))+(COS(RADIANS(D11491))*COS(RADIANS(PARAMETERS!$D$8))*SIN(RADIANS(PARAMETERS!$D$9-C11491)/2)*SIN(RADIANS(PARAMETERS!$D$9-C11491)/2))))*2*3958.756</f>
        <v>1095.8669938560001</v>
      </c>
      <c r="F11491">
        <v>129.80961608887</v>
      </c>
      <c r="G11491">
        <v>166.84631347656</v>
      </c>
      <c r="H11491">
        <v>198.3787689209</v>
      </c>
      <c r="I11491">
        <v>224.8673248291</v>
      </c>
      <c r="J11491">
        <v>254.89323425293</v>
      </c>
      <c r="K11491" s="6">
        <f>IFERROR(EXP(TREND(LN($F$1:$J$1),LN(F11491:J11491),LN(Calculations!$B$3))),0)</f>
        <v>1.2631996121735444E-2</v>
      </c>
    </row>
    <row r="11492" spans="1:11" x14ac:dyDescent="0.35">
      <c r="A11492">
        <v>11489</v>
      </c>
      <c r="B11492" t="str">
        <f t="shared" si="179"/>
        <v>30-53.5</v>
      </c>
      <c r="C11492">
        <v>-53.292936601248002</v>
      </c>
      <c r="D11492">
        <v>29.652256489102001</v>
      </c>
      <c r="E11492">
        <f>ASIN(SQRT((SIN(RADIANS(PARAMETERS!$D$8-D11492)/2)*SIN(RADIANS(PARAMETERS!$D$8-D11492)/2))+(COS(RADIANS(D11492))*COS(RADIANS(PARAMETERS!$D$8))*SIN(RADIANS(PARAMETERS!$D$9-C11492)/2)*SIN(RADIANS(PARAMETERS!$D$9-C11492)/2))))*2*3958.756</f>
        <v>1088.358659413127</v>
      </c>
      <c r="F11492">
        <v>131.39303588867</v>
      </c>
      <c r="G11492">
        <v>168.2258605957</v>
      </c>
      <c r="H11492">
        <v>199.54454040527</v>
      </c>
      <c r="I11492">
        <v>226.19514465332</v>
      </c>
      <c r="J11492">
        <v>256.40560913086</v>
      </c>
      <c r="K11492" s="6">
        <f>IFERROR(EXP(TREND(LN($F$1:$J$1),LN(F11492:J11492),LN(Calculations!$B$3))),0)</f>
        <v>1.3218613890809755E-2</v>
      </c>
    </row>
    <row r="11493" spans="1:11" x14ac:dyDescent="0.35">
      <c r="A11493">
        <v>11490</v>
      </c>
      <c r="B11493" t="str">
        <f t="shared" si="179"/>
        <v>30-53.5</v>
      </c>
      <c r="C11493">
        <v>-53.564257936148998</v>
      </c>
      <c r="D11493">
        <v>29.652256489102001</v>
      </c>
      <c r="E11493">
        <f>ASIN(SQRT((SIN(RADIANS(PARAMETERS!$D$8-D11493)/2)*SIN(RADIANS(PARAMETERS!$D$8-D11493)/2))+(COS(RADIANS(D11493))*COS(RADIANS(PARAMETERS!$D$8))*SIN(RADIANS(PARAMETERS!$D$9-C11493)/2)*SIN(RADIANS(PARAMETERS!$D$9-C11493)/2))))*2*3958.756</f>
        <v>1081.0730101439501</v>
      </c>
      <c r="F11493">
        <v>133.03594970703</v>
      </c>
      <c r="G11493">
        <v>169.56983947754</v>
      </c>
      <c r="H11493">
        <v>200.77252197266</v>
      </c>
      <c r="I11493">
        <v>227.61253356934</v>
      </c>
      <c r="J11493">
        <v>258.04113769531</v>
      </c>
      <c r="K11493" s="6">
        <f>IFERROR(EXP(TREND(LN($F$1:$J$1),LN(F11493:J11493),LN(Calculations!$B$3))),0)</f>
        <v>1.385362698886301E-2</v>
      </c>
    </row>
    <row r="11494" spans="1:11" x14ac:dyDescent="0.35">
      <c r="A11494">
        <v>11491</v>
      </c>
      <c r="B11494" t="str">
        <f t="shared" si="179"/>
        <v>30-54</v>
      </c>
      <c r="C11494">
        <v>-53.835579271050001</v>
      </c>
      <c r="D11494">
        <v>29.652256489102001</v>
      </c>
      <c r="E11494">
        <f>ASIN(SQRT((SIN(RADIANS(PARAMETERS!$D$8-D11494)/2)*SIN(RADIANS(PARAMETERS!$D$8-D11494)/2))+(COS(RADIANS(D11494))*COS(RADIANS(PARAMETERS!$D$8))*SIN(RADIANS(PARAMETERS!$D$9-C11494)/2)*SIN(RADIANS(PARAMETERS!$D$9-C11494)/2))))*2*3958.756</f>
        <v>1074.0146027879878</v>
      </c>
      <c r="F11494">
        <v>134.66998291016</v>
      </c>
      <c r="G11494">
        <v>170.80058288574</v>
      </c>
      <c r="H11494">
        <v>201.95037841797</v>
      </c>
      <c r="I11494">
        <v>228.9469909668</v>
      </c>
      <c r="J11494">
        <v>259.55307006836</v>
      </c>
      <c r="K11494" s="6">
        <f>IFERROR(EXP(TREND(LN($F$1:$J$1),LN(F11494:J11494),LN(Calculations!$B$3))),0)</f>
        <v>1.450779998585172E-2</v>
      </c>
    </row>
    <row r="11495" spans="1:11" x14ac:dyDescent="0.35">
      <c r="A11495">
        <v>11492</v>
      </c>
      <c r="B11495" t="str">
        <f t="shared" si="179"/>
        <v>30-54</v>
      </c>
      <c r="C11495">
        <v>-54.106900605950997</v>
      </c>
      <c r="D11495">
        <v>29.652256489102001</v>
      </c>
      <c r="E11495">
        <f>ASIN(SQRT((SIN(RADIANS(PARAMETERS!$D$8-D11495)/2)*SIN(RADIANS(PARAMETERS!$D$8-D11495)/2))+(COS(RADIANS(D11495))*COS(RADIANS(PARAMETERS!$D$8))*SIN(RADIANS(PARAMETERS!$D$9-C11495)/2)*SIN(RADIANS(PARAMETERS!$D$9-C11495)/2))))*2*3958.756</f>
        <v>1067.1879704407536</v>
      </c>
      <c r="F11495">
        <v>136.35472106934</v>
      </c>
      <c r="G11495">
        <v>171.99546813965</v>
      </c>
      <c r="H11495">
        <v>203.18151855469</v>
      </c>
      <c r="I11495">
        <v>230.35791015625</v>
      </c>
      <c r="J11495">
        <v>261.16986083984</v>
      </c>
      <c r="K11495" s="6">
        <f>IFERROR(EXP(TREND(LN($F$1:$J$1),LN(F11495:J11495),LN(Calculations!$B$3))),0)</f>
        <v>1.5212113979230698E-2</v>
      </c>
    </row>
    <row r="11496" spans="1:11" x14ac:dyDescent="0.35">
      <c r="A11496">
        <v>11493</v>
      </c>
      <c r="B11496" t="str">
        <f t="shared" si="179"/>
        <v>30-54.5</v>
      </c>
      <c r="C11496">
        <v>-54.378221940852001</v>
      </c>
      <c r="D11496">
        <v>29.652256489102001</v>
      </c>
      <c r="E11496">
        <f>ASIN(SQRT((SIN(RADIANS(PARAMETERS!$D$8-D11496)/2)*SIN(RADIANS(PARAMETERS!$D$8-D11496)/2))+(COS(RADIANS(D11496))*COS(RADIANS(PARAMETERS!$D$8))*SIN(RADIANS(PARAMETERS!$D$9-C11496)/2)*SIN(RADIANS(PARAMETERS!$D$9-C11496)/2))))*2*3958.756</f>
        <v>1060.5976119593872</v>
      </c>
      <c r="F11496">
        <v>138.10475158691</v>
      </c>
      <c r="G11496">
        <v>173.16279602051</v>
      </c>
      <c r="H11496">
        <v>204.49282836914</v>
      </c>
      <c r="I11496">
        <v>231.88555908203</v>
      </c>
      <c r="J11496">
        <v>262.94836425781</v>
      </c>
      <c r="K11496" s="6">
        <f>IFERROR(EXP(TREND(LN($F$1:$J$1),LN(F11496:J11496),LN(Calculations!$B$3))),0)</f>
        <v>1.5976050386972758E-2</v>
      </c>
    </row>
    <row r="11497" spans="1:11" x14ac:dyDescent="0.35">
      <c r="A11497">
        <v>11494</v>
      </c>
      <c r="B11497" t="str">
        <f t="shared" si="179"/>
        <v>30-54.5</v>
      </c>
      <c r="C11497">
        <v>-54.649543275752997</v>
      </c>
      <c r="D11497">
        <v>29.652256489102001</v>
      </c>
      <c r="E11497">
        <f>ASIN(SQRT((SIN(RADIANS(PARAMETERS!$D$8-D11497)/2)*SIN(RADIANS(PARAMETERS!$D$8-D11497)/2))+(COS(RADIANS(D11497))*COS(RADIANS(PARAMETERS!$D$8))*SIN(RADIANS(PARAMETERS!$D$9-C11497)/2)*SIN(RADIANS(PARAMETERS!$D$9-C11497)/2))))*2*3958.756</f>
        <v>1054.2479808694509</v>
      </c>
      <c r="F11497">
        <v>139.78080749512</v>
      </c>
      <c r="G11497">
        <v>174.19668579102</v>
      </c>
      <c r="H11497">
        <v>205.70750427246</v>
      </c>
      <c r="I11497">
        <v>233.27951049805</v>
      </c>
      <c r="J11497">
        <v>264.54788208008</v>
      </c>
      <c r="K11497" s="6">
        <f>IFERROR(EXP(TREND(LN($F$1:$J$1),LN(F11497:J11497),LN(Calculations!$B$3))),0)</f>
        <v>1.6736120332911063E-2</v>
      </c>
    </row>
    <row r="11498" spans="1:11" x14ac:dyDescent="0.35">
      <c r="A11498">
        <v>11495</v>
      </c>
      <c r="B11498" t="str">
        <f t="shared" si="179"/>
        <v>30-55</v>
      </c>
      <c r="C11498">
        <v>-54.920864610654</v>
      </c>
      <c r="D11498">
        <v>29.652256489102001</v>
      </c>
      <c r="E11498">
        <f>ASIN(SQRT((SIN(RADIANS(PARAMETERS!$D$8-D11498)/2)*SIN(RADIANS(PARAMETERS!$D$8-D11498)/2))+(COS(RADIANS(D11498))*COS(RADIANS(PARAMETERS!$D$8))*SIN(RADIANS(PARAMETERS!$D$9-C11498)/2)*SIN(RADIANS(PARAMETERS!$D$9-C11498)/2))))*2*3958.756</f>
        <v>1048.1434738081541</v>
      </c>
      <c r="F11498">
        <v>141.45304870605</v>
      </c>
      <c r="G11498">
        <v>175.20623779297</v>
      </c>
      <c r="H11498">
        <v>206.94262695313</v>
      </c>
      <c r="I11498">
        <v>234.7170715332</v>
      </c>
      <c r="J11498">
        <v>266.22006225586</v>
      </c>
      <c r="K11498" s="6">
        <f>IFERROR(EXP(TREND(LN($F$1:$J$1),LN(F11498:J11498),LN(Calculations!$B$3))),0)</f>
        <v>1.7530245859728989E-2</v>
      </c>
    </row>
    <row r="11499" spans="1:11" x14ac:dyDescent="0.35">
      <c r="A11499">
        <v>11496</v>
      </c>
      <c r="B11499" t="str">
        <f t="shared" si="179"/>
        <v>30-55</v>
      </c>
      <c r="C11499">
        <v>-55.192185945555003</v>
      </c>
      <c r="D11499">
        <v>29.652256489102001</v>
      </c>
      <c r="E11499">
        <f>ASIN(SQRT((SIN(RADIANS(PARAMETERS!$D$8-D11499)/2)*SIN(RADIANS(PARAMETERS!$D$8-D11499)/2))+(COS(RADIANS(D11499))*COS(RADIANS(PARAMETERS!$D$8))*SIN(RADIANS(PARAMETERS!$D$9-C11499)/2)*SIN(RADIANS(PARAMETERS!$D$9-C11499)/2))))*2*3958.756</f>
        <v>1042.2884185466776</v>
      </c>
      <c r="F11499">
        <v>143.13282775879</v>
      </c>
      <c r="G11499">
        <v>176.22398376465</v>
      </c>
      <c r="H11499">
        <v>208.21620178223</v>
      </c>
      <c r="I11499">
        <v>236.22305297852</v>
      </c>
      <c r="J11499">
        <v>267.99798583984</v>
      </c>
      <c r="K11499" s="6">
        <f>IFERROR(EXP(TREND(LN($F$1:$J$1),LN(F11499:J11499),LN(Calculations!$B$3))),0)</f>
        <v>1.8367536482470661E-2</v>
      </c>
    </row>
    <row r="11500" spans="1:11" x14ac:dyDescent="0.35">
      <c r="A11500">
        <v>11497</v>
      </c>
      <c r="B11500" t="str">
        <f t="shared" si="179"/>
        <v>30-55.5</v>
      </c>
      <c r="C11500">
        <v>-55.463507280456</v>
      </c>
      <c r="D11500">
        <v>29.652256489102001</v>
      </c>
      <c r="E11500">
        <f>ASIN(SQRT((SIN(RADIANS(PARAMETERS!$D$8-D11500)/2)*SIN(RADIANS(PARAMETERS!$D$8-D11500)/2))+(COS(RADIANS(D11500))*COS(RADIANS(PARAMETERS!$D$8))*SIN(RADIANS(PARAMETERS!$D$9-C11500)/2)*SIN(RADIANS(PARAMETERS!$D$9-C11500)/2))))*2*3958.756</f>
        <v>1036.6870616418355</v>
      </c>
      <c r="F11500">
        <v>144.69293212891</v>
      </c>
      <c r="G11500">
        <v>177.16101074219</v>
      </c>
      <c r="H11500">
        <v>209.37750244141</v>
      </c>
      <c r="I11500">
        <v>237.58708190918</v>
      </c>
      <c r="J11500">
        <v>269.59838867188</v>
      </c>
      <c r="K11500" s="6">
        <f>IFERROR(EXP(TREND(LN($F$1:$J$1),LN(F11500:J11500),LN(Calculations!$B$3))),0)</f>
        <v>1.9181859099898373E-2</v>
      </c>
    </row>
    <row r="11501" spans="1:11" x14ac:dyDescent="0.35">
      <c r="A11501">
        <v>11498</v>
      </c>
      <c r="B11501" t="str">
        <f t="shared" si="179"/>
        <v>30-55.5</v>
      </c>
      <c r="C11501">
        <v>-55.734828615357003</v>
      </c>
      <c r="D11501">
        <v>29.652256489102001</v>
      </c>
      <c r="E11501">
        <f>ASIN(SQRT((SIN(RADIANS(PARAMETERS!$D$8-D11501)/2)*SIN(RADIANS(PARAMETERS!$D$8-D11501)/2))+(COS(RADIANS(D11501))*COS(RADIANS(PARAMETERS!$D$8))*SIN(RADIANS(PARAMETERS!$D$9-C11501)/2)*SIN(RADIANS(PARAMETERS!$D$9-C11501)/2))))*2*3958.756</f>
        <v>1031.3435557749003</v>
      </c>
      <c r="F11501">
        <v>146.24612426758</v>
      </c>
      <c r="G11501">
        <v>178.10250854492</v>
      </c>
      <c r="H11501">
        <v>210.57371520996</v>
      </c>
      <c r="I11501">
        <v>239.0161895752</v>
      </c>
      <c r="J11501">
        <v>271.30145263672</v>
      </c>
      <c r="K11501" s="6">
        <f>IFERROR(EXP(TREND(LN($F$1:$J$1),LN(F11501:J11501),LN(Calculations!$B$3))),0)</f>
        <v>2.0028295594011036E-2</v>
      </c>
    </row>
    <row r="11502" spans="1:11" x14ac:dyDescent="0.35">
      <c r="A11502">
        <v>11499</v>
      </c>
      <c r="B11502" t="str">
        <f t="shared" si="179"/>
        <v>30-56</v>
      </c>
      <c r="C11502">
        <v>-56.006149950257999</v>
      </c>
      <c r="D11502">
        <v>29.652256489102001</v>
      </c>
      <c r="E11502">
        <f>ASIN(SQRT((SIN(RADIANS(PARAMETERS!$D$8-D11502)/2)*SIN(RADIANS(PARAMETERS!$D$8-D11502)/2))+(COS(RADIANS(D11502))*COS(RADIANS(PARAMETERS!$D$8))*SIN(RADIANS(PARAMETERS!$D$9-C11502)/2)*SIN(RADIANS(PARAMETERS!$D$9-C11502)/2))))*2*3958.756</f>
        <v>1026.2619468429596</v>
      </c>
      <c r="F11502">
        <v>147.80628967285</v>
      </c>
      <c r="G11502">
        <v>179.05834960938</v>
      </c>
      <c r="H11502">
        <v>211.81365966797</v>
      </c>
      <c r="I11502">
        <v>240.51800537109</v>
      </c>
      <c r="J11502">
        <v>273.11334228516</v>
      </c>
      <c r="K11502" s="6">
        <f>IFERROR(EXP(TREND(LN($F$1:$J$1),LN(F11502:J11502),LN(Calculations!$B$3))),0)</f>
        <v>2.0914451920154498E-2</v>
      </c>
    </row>
    <row r="11503" spans="1:11" x14ac:dyDescent="0.35">
      <c r="A11503">
        <v>11500</v>
      </c>
      <c r="B11503" t="str">
        <f t="shared" si="179"/>
        <v>30-56.5</v>
      </c>
      <c r="C11503">
        <v>-56.277471285159002</v>
      </c>
      <c r="D11503">
        <v>29.652256489102001</v>
      </c>
      <c r="E11503">
        <f>ASIN(SQRT((SIN(RADIANS(PARAMETERS!$D$8-D11503)/2)*SIN(RADIANS(PARAMETERS!$D$8-D11503)/2))+(COS(RADIANS(D11503))*COS(RADIANS(PARAMETERS!$D$8))*SIN(RADIANS(PARAMETERS!$D$9-C11503)/2)*SIN(RADIANS(PARAMETERS!$D$9-C11503)/2))))*2*3958.756</f>
        <v>1021.4461608754204</v>
      </c>
      <c r="F11503">
        <v>149.27221679688</v>
      </c>
      <c r="G11503">
        <v>179.95260620117</v>
      </c>
      <c r="H11503">
        <v>212.96110534668</v>
      </c>
      <c r="I11503">
        <v>241.89790344238</v>
      </c>
      <c r="J11503">
        <v>274.76760864258</v>
      </c>
      <c r="K11503" s="6">
        <f>IFERROR(EXP(TREND(LN($F$1:$J$1),LN(F11503:J11503),LN(Calculations!$B$3))),0)</f>
        <v>2.1782838285330026E-2</v>
      </c>
    </row>
    <row r="11504" spans="1:11" x14ac:dyDescent="0.35">
      <c r="A11504">
        <v>11501</v>
      </c>
      <c r="B11504" t="str">
        <f t="shared" si="179"/>
        <v>30-56.5</v>
      </c>
      <c r="C11504">
        <v>-56.548792620059999</v>
      </c>
      <c r="D11504">
        <v>29.652256489102001</v>
      </c>
      <c r="E11504">
        <f>ASIN(SQRT((SIN(RADIANS(PARAMETERS!$D$8-D11504)/2)*SIN(RADIANS(PARAMETERS!$D$8-D11504)/2))+(COS(RADIANS(D11504))*COS(RADIANS(PARAMETERS!$D$8))*SIN(RADIANS(PARAMETERS!$D$9-C11504)/2)*SIN(RADIANS(PARAMETERS!$D$9-C11504)/2))))*2*3958.756</f>
        <v>1016.8999908552116</v>
      </c>
      <c r="F11504">
        <v>150.72981262207</v>
      </c>
      <c r="G11504">
        <v>180.8445892334</v>
      </c>
      <c r="H11504">
        <v>214.12162780762</v>
      </c>
      <c r="I11504">
        <v>243.30621337891</v>
      </c>
      <c r="J11504">
        <v>276.46957397461</v>
      </c>
      <c r="K11504" s="6">
        <f>IFERROR(EXP(TREND(LN($F$1:$J$1),LN(F11504:J11504),LN(Calculations!$B$3))),0)</f>
        <v>2.2678452665878909E-2</v>
      </c>
    </row>
    <row r="11505" spans="1:11" x14ac:dyDescent="0.35">
      <c r="A11505">
        <v>11502</v>
      </c>
      <c r="B11505" t="str">
        <f t="shared" si="179"/>
        <v>30-57</v>
      </c>
      <c r="C11505">
        <v>-56.820113954961002</v>
      </c>
      <c r="D11505">
        <v>29.652256489102001</v>
      </c>
      <c r="E11505">
        <f>ASIN(SQRT((SIN(RADIANS(PARAMETERS!$D$8-D11505)/2)*SIN(RADIANS(PARAMETERS!$D$8-D11505)/2))+(COS(RADIANS(D11505))*COS(RADIANS(PARAMETERS!$D$8))*SIN(RADIANS(PARAMETERS!$D$9-C11505)/2)*SIN(RADIANS(PARAMETERS!$D$9-C11505)/2))))*2*3958.756</f>
        <v>1012.6270835305568</v>
      </c>
      <c r="F11505">
        <v>152.17720031738</v>
      </c>
      <c r="G11505">
        <v>181.73187255859</v>
      </c>
      <c r="H11505">
        <v>215.28535461426</v>
      </c>
      <c r="I11505">
        <v>244.72583007813</v>
      </c>
      <c r="J11505">
        <v>278.19323730469</v>
      </c>
      <c r="K11505" s="6">
        <f>IFERROR(EXP(TREND(LN($F$1:$J$1),LN(F11505:J11505),LN(Calculations!$B$3))),0)</f>
        <v>2.3600379419203073E-2</v>
      </c>
    </row>
    <row r="11506" spans="1:11" x14ac:dyDescent="0.35">
      <c r="A11506">
        <v>11503</v>
      </c>
      <c r="B11506" t="str">
        <f t="shared" si="179"/>
        <v>30-57</v>
      </c>
      <c r="C11506">
        <v>-57.091435289861998</v>
      </c>
      <c r="D11506">
        <v>29.652256489102001</v>
      </c>
      <c r="E11506">
        <f>ASIN(SQRT((SIN(RADIANS(PARAMETERS!$D$8-D11506)/2)*SIN(RADIANS(PARAMETERS!$D$8-D11506)/2))+(COS(RADIANS(D11506))*COS(RADIANS(PARAMETERS!$D$8))*SIN(RADIANS(PARAMETERS!$D$9-C11506)/2)*SIN(RADIANS(PARAMETERS!$D$9-C11506)/2))))*2*3958.756</f>
        <v>1008.6309263088493</v>
      </c>
      <c r="F11506">
        <v>153.51023864746</v>
      </c>
      <c r="G11506">
        <v>182.53793334961</v>
      </c>
      <c r="H11506">
        <v>216.32009887695</v>
      </c>
      <c r="I11506">
        <v>245.97076416016</v>
      </c>
      <c r="J11506">
        <v>279.6865234375</v>
      </c>
      <c r="K11506" s="6">
        <f>IFERROR(EXP(TREND(LN($F$1:$J$1),LN(F11506:J11506),LN(Calculations!$B$3))),0)</f>
        <v>2.4483844117298915E-2</v>
      </c>
    </row>
    <row r="11507" spans="1:11" x14ac:dyDescent="0.35">
      <c r="A11507">
        <v>11504</v>
      </c>
      <c r="B11507" t="str">
        <f t="shared" si="179"/>
        <v>30-57.5</v>
      </c>
      <c r="C11507">
        <v>-57.362756624763001</v>
      </c>
      <c r="D11507">
        <v>29.652256489102001</v>
      </c>
      <c r="E11507">
        <f>ASIN(SQRT((SIN(RADIANS(PARAMETERS!$D$8-D11507)/2)*SIN(RADIANS(PARAMETERS!$D$8-D11507)/2))+(COS(RADIANS(D11507))*COS(RADIANS(PARAMETERS!$D$8))*SIN(RADIANS(PARAMETERS!$D$9-C11507)/2)*SIN(RADIANS(PARAMETERS!$D$9-C11507)/2))))*2*3958.756</f>
        <v>1004.9148343289179</v>
      </c>
      <c r="F11507">
        <v>154.81649780273</v>
      </c>
      <c r="G11507">
        <v>183.32958984375</v>
      </c>
      <c r="H11507">
        <v>217.35554504395</v>
      </c>
      <c r="I11507">
        <v>247.23179626465</v>
      </c>
      <c r="J11507">
        <v>281.21551513672</v>
      </c>
      <c r="K11507" s="6">
        <f>IFERROR(EXP(TREND(LN($F$1:$J$1),LN(F11507:J11507),LN(Calculations!$B$3))),0)</f>
        <v>2.5375079287074873E-2</v>
      </c>
    </row>
    <row r="11508" spans="1:11" x14ac:dyDescent="0.35">
      <c r="A11508">
        <v>11505</v>
      </c>
      <c r="B11508" t="str">
        <f t="shared" si="179"/>
        <v>30-57.5</v>
      </c>
      <c r="C11508">
        <v>-57.634077959663998</v>
      </c>
      <c r="D11508">
        <v>29.652256489102001</v>
      </c>
      <c r="E11508">
        <f>ASIN(SQRT((SIN(RADIANS(PARAMETERS!$D$8-D11508)/2)*SIN(RADIANS(PARAMETERS!$D$8-D11508)/2))+(COS(RADIANS(D11508))*COS(RADIANS(PARAMETERS!$D$8))*SIN(RADIANS(PARAMETERS!$D$9-C11508)/2)*SIN(RADIANS(PARAMETERS!$D$9-C11508)/2))))*2*3958.756</f>
        <v>1001.4819378116939</v>
      </c>
      <c r="F11508">
        <v>156.08447265625</v>
      </c>
      <c r="G11508">
        <v>184.1001739502</v>
      </c>
      <c r="H11508">
        <v>218.37455749512</v>
      </c>
      <c r="I11508">
        <v>248.48162841797</v>
      </c>
      <c r="J11508">
        <v>282.74038696289</v>
      </c>
      <c r="K11508" s="6">
        <f>IFERROR(EXP(TREND(LN($F$1:$J$1),LN(F11508:J11508),LN(Calculations!$B$3))),0)</f>
        <v>2.6265605195936355E-2</v>
      </c>
    </row>
    <row r="11509" spans="1:11" x14ac:dyDescent="0.35">
      <c r="A11509">
        <v>11506</v>
      </c>
      <c r="B11509" t="str">
        <f t="shared" si="179"/>
        <v>30-58</v>
      </c>
      <c r="C11509">
        <v>-57.905399294565001</v>
      </c>
      <c r="D11509">
        <v>29.652256489102001</v>
      </c>
      <c r="E11509">
        <f>ASIN(SQRT((SIN(RADIANS(PARAMETERS!$D$8-D11509)/2)*SIN(RADIANS(PARAMETERS!$D$8-D11509)/2))+(COS(RADIANS(D11509))*COS(RADIANS(PARAMETERS!$D$8))*SIN(RADIANS(PARAMETERS!$D$9-C11509)/2)*SIN(RADIANS(PARAMETERS!$D$9-C11509)/2))))*2*3958.756</f>
        <v>998.33516979184583</v>
      </c>
      <c r="F11509">
        <v>157.24002075195</v>
      </c>
      <c r="G11509">
        <v>184.79444885254</v>
      </c>
      <c r="H11509">
        <v>219.28149414063</v>
      </c>
      <c r="I11509">
        <v>249.58547973633</v>
      </c>
      <c r="J11509">
        <v>284.07833862305</v>
      </c>
      <c r="K11509" s="6">
        <f>IFERROR(EXP(TREND(LN($F$1:$J$1),LN(F11509:J11509),LN(Calculations!$B$3))),0)</f>
        <v>2.7104046707143416E-2</v>
      </c>
    </row>
    <row r="11510" spans="1:11" x14ac:dyDescent="0.35">
      <c r="A11510">
        <v>11507</v>
      </c>
      <c r="B11510" t="str">
        <f t="shared" si="179"/>
        <v>30-58</v>
      </c>
      <c r="C11510">
        <v>-58.176720629465002</v>
      </c>
      <c r="D11510">
        <v>29.652256489102001</v>
      </c>
      <c r="E11510">
        <f>ASIN(SQRT((SIN(RADIANS(PARAMETERS!$D$8-D11510)/2)*SIN(RADIANS(PARAMETERS!$D$8-D11510)/2))+(COS(RADIANS(D11510))*COS(RADIANS(PARAMETERS!$D$8))*SIN(RADIANS(PARAMETERS!$D$9-C11510)/2)*SIN(RADIANS(PARAMETERS!$D$9-C11510)/2))))*2*3958.756</f>
        <v>995.47725433417497</v>
      </c>
      <c r="F11510">
        <v>158.43418884277</v>
      </c>
      <c r="G11510">
        <v>185.52848815918</v>
      </c>
      <c r="H11510">
        <v>220.26947021484</v>
      </c>
      <c r="I11510">
        <v>250.81080627441</v>
      </c>
      <c r="J11510">
        <v>285.587890625</v>
      </c>
      <c r="K11510" s="6">
        <f>IFERROR(EXP(TREND(LN($F$1:$J$1),LN(F11510:J11510),LN(Calculations!$B$3))),0)</f>
        <v>2.7988116215309718E-2</v>
      </c>
    </row>
    <row r="11511" spans="1:11" x14ac:dyDescent="0.35">
      <c r="A11511">
        <v>11508</v>
      </c>
      <c r="B11511" t="str">
        <f t="shared" si="179"/>
        <v>30-58.5</v>
      </c>
      <c r="C11511">
        <v>-58.448041964365999</v>
      </c>
      <c r="D11511">
        <v>29.652256489102001</v>
      </c>
      <c r="E11511">
        <f>ASIN(SQRT((SIN(RADIANS(PARAMETERS!$D$8-D11511)/2)*SIN(RADIANS(PARAMETERS!$D$8-D11511)/2))+(COS(RADIANS(D11511))*COS(RADIANS(PARAMETERS!$D$8))*SIN(RADIANS(PARAMETERS!$D$9-C11511)/2)*SIN(RADIANS(PARAMETERS!$D$9-C11511)/2))))*2*3958.756</f>
        <v>992.91069533829341</v>
      </c>
      <c r="F11511">
        <v>159.64018249512</v>
      </c>
      <c r="G11511">
        <v>186.28744506836</v>
      </c>
      <c r="H11511">
        <v>221.3067779541</v>
      </c>
      <c r="I11511">
        <v>252.10952758789</v>
      </c>
      <c r="J11511">
        <v>287.20077514648</v>
      </c>
      <c r="K11511" s="6">
        <f>IFERROR(EXP(TREND(LN($F$1:$J$1),LN(F11511:J11511),LN(Calculations!$B$3))),0)</f>
        <v>2.8902213002555383E-2</v>
      </c>
    </row>
    <row r="11512" spans="1:11" x14ac:dyDescent="0.35">
      <c r="A11512">
        <v>11509</v>
      </c>
      <c r="B11512" t="str">
        <f t="shared" si="179"/>
        <v>30-58.5</v>
      </c>
      <c r="C11512">
        <v>-58.719363299267002</v>
      </c>
      <c r="D11512">
        <v>29.652256489102001</v>
      </c>
      <c r="E11512">
        <f>ASIN(SQRT((SIN(RADIANS(PARAMETERS!$D$8-D11512)/2)*SIN(RADIANS(PARAMETERS!$D$8-D11512)/2))+(COS(RADIANS(D11512))*COS(RADIANS(PARAMETERS!$D$8))*SIN(RADIANS(PARAMETERS!$D$9-C11512)/2)*SIN(RADIANS(PARAMETERS!$D$9-C11512)/2))))*2*3958.756</f>
        <v>990.63776603361521</v>
      </c>
      <c r="F11512">
        <v>160.76852416992</v>
      </c>
      <c r="G11512">
        <v>187.02188110352</v>
      </c>
      <c r="H11512">
        <v>222.30549621582</v>
      </c>
      <c r="I11512">
        <v>253.35627746582</v>
      </c>
      <c r="J11512">
        <v>288.74551391602</v>
      </c>
      <c r="K11512" s="6">
        <f>IFERROR(EXP(TREND(LN($F$1:$J$1),LN(F11512:J11512),LN(Calculations!$B$3))),0)</f>
        <v>2.9785217933178506E-2</v>
      </c>
    </row>
    <row r="11513" spans="1:11" x14ac:dyDescent="0.35">
      <c r="A11513">
        <v>11510</v>
      </c>
      <c r="B11513" t="str">
        <f t="shared" si="179"/>
        <v>30-59</v>
      </c>
      <c r="C11513">
        <v>-58.990684634167998</v>
      </c>
      <c r="D11513">
        <v>29.652256489102001</v>
      </c>
      <c r="E11513">
        <f>ASIN(SQRT((SIN(RADIANS(PARAMETERS!$D$8-D11513)/2)*SIN(RADIANS(PARAMETERS!$D$8-D11513)/2))+(COS(RADIANS(D11513))*COS(RADIANS(PARAMETERS!$D$8))*SIN(RADIANS(PARAMETERS!$D$9-C11513)/2)*SIN(RADIANS(PARAMETERS!$D$9-C11513)/2))))*2*3958.756</f>
        <v>988.66049926303594</v>
      </c>
      <c r="F11513">
        <v>161.92913818359</v>
      </c>
      <c r="G11513">
        <v>187.83953857422</v>
      </c>
      <c r="H11513">
        <v>223.43659973145</v>
      </c>
      <c r="I11513">
        <v>254.78294372559</v>
      </c>
      <c r="J11513">
        <v>290.52853393555</v>
      </c>
      <c r="K11513" s="6">
        <f>IFERROR(EXP(TREND(LN($F$1:$J$1),LN(F11513:J11513),LN(Calculations!$B$3))),0)</f>
        <v>3.0716063133169127E-2</v>
      </c>
    </row>
    <row r="11514" spans="1:11" x14ac:dyDescent="0.35">
      <c r="A11514">
        <v>11511</v>
      </c>
      <c r="B11514" t="str">
        <f t="shared" si="179"/>
        <v>30-59.5</v>
      </c>
      <c r="C11514">
        <v>-59.262005969069001</v>
      </c>
      <c r="D11514">
        <v>29.652256489102001</v>
      </c>
      <c r="E11514">
        <f>ASIN(SQRT((SIN(RADIANS(PARAMETERS!$D$8-D11514)/2)*SIN(RADIANS(PARAMETERS!$D$8-D11514)/2))+(COS(RADIANS(D11514))*COS(RADIANS(PARAMETERS!$D$8))*SIN(RADIANS(PARAMETERS!$D$9-C11514)/2)*SIN(RADIANS(PARAMETERS!$D$9-C11514)/2))))*2*3958.756</f>
        <v>986.98067864918278</v>
      </c>
      <c r="F11514">
        <v>163.07037353516</v>
      </c>
      <c r="G11514">
        <v>188.69499206543</v>
      </c>
      <c r="H11514">
        <v>224.6222076416</v>
      </c>
      <c r="I11514">
        <v>256.28018188477</v>
      </c>
      <c r="J11514">
        <v>292.40194702148</v>
      </c>
      <c r="K11514" s="6">
        <f>IFERROR(EXP(TREND(LN($F$1:$J$1),LN(F11514:J11514),LN(Calculations!$B$3))),0)</f>
        <v>3.1658002396122063E-2</v>
      </c>
    </row>
    <row r="11515" spans="1:11" x14ac:dyDescent="0.35">
      <c r="A11515">
        <v>11512</v>
      </c>
      <c r="B11515" t="str">
        <f t="shared" si="179"/>
        <v>30-59.5</v>
      </c>
      <c r="C11515">
        <v>-59.533327303969998</v>
      </c>
      <c r="D11515">
        <v>29.652256489102001</v>
      </c>
      <c r="E11515">
        <f>ASIN(SQRT((SIN(RADIANS(PARAMETERS!$D$8-D11515)/2)*SIN(RADIANS(PARAMETERS!$D$8-D11515)/2))+(COS(RADIANS(D11515))*COS(RADIANS(PARAMETERS!$D$8))*SIN(RADIANS(PARAMETERS!$D$9-C11515)/2)*SIN(RADIANS(PARAMETERS!$D$9-C11515)/2))))*2*3958.756</f>
        <v>985.59983073046408</v>
      </c>
      <c r="F11515">
        <v>164.12210083008</v>
      </c>
      <c r="G11515">
        <v>189.50061035156</v>
      </c>
      <c r="H11515">
        <v>225.71868896484</v>
      </c>
      <c r="I11515">
        <v>257.65005493164</v>
      </c>
      <c r="J11515">
        <v>294.10067749023</v>
      </c>
      <c r="K11515" s="6">
        <f>IFERROR(EXP(TREND(LN($F$1:$J$1),LN(F11515:J11515),LN(Calculations!$B$3))),0)</f>
        <v>3.2557387976524237E-2</v>
      </c>
    </row>
    <row r="11516" spans="1:11" x14ac:dyDescent="0.35">
      <c r="A11516">
        <v>11513</v>
      </c>
      <c r="B11516" t="str">
        <f t="shared" si="179"/>
        <v>30-60</v>
      </c>
      <c r="C11516">
        <v>-59.804648638871001</v>
      </c>
      <c r="D11516">
        <v>29.652256489102001</v>
      </c>
      <c r="E11516">
        <f>ASIN(SQRT((SIN(RADIANS(PARAMETERS!$D$8-D11516)/2)*SIN(RADIANS(PARAMETERS!$D$8-D11516)/2))+(COS(RADIANS(D11516))*COS(RADIANS(PARAMETERS!$D$8))*SIN(RADIANS(PARAMETERS!$D$9-C11516)/2)*SIN(RADIANS(PARAMETERS!$D$9-C11516)/2))))*2*3958.756</f>
        <v>984.51921814627212</v>
      </c>
      <c r="F11516">
        <v>165.18214416504</v>
      </c>
      <c r="G11516">
        <v>190.35136413574</v>
      </c>
      <c r="H11516">
        <v>226.88639831543</v>
      </c>
      <c r="I11516">
        <v>259.11633300781</v>
      </c>
      <c r="J11516">
        <v>295.92672729492</v>
      </c>
      <c r="K11516" s="6">
        <f>IFERROR(EXP(TREND(LN($F$1:$J$1),LN(F11516:J11516),LN(Calculations!$B$3))),0)</f>
        <v>3.3482626058488549E-2</v>
      </c>
    </row>
    <row r="11517" spans="1:11" x14ac:dyDescent="0.35">
      <c r="A11517">
        <v>11514</v>
      </c>
      <c r="B11517" t="str">
        <f t="shared" si="179"/>
        <v>30-60</v>
      </c>
      <c r="C11517">
        <v>-60.075969973771997</v>
      </c>
      <c r="D11517">
        <v>29.652256489102001</v>
      </c>
      <c r="E11517">
        <f>ASIN(SQRT((SIN(RADIANS(PARAMETERS!$D$8-D11517)/2)*SIN(RADIANS(PARAMETERS!$D$8-D11517)/2))+(COS(RADIANS(D11517))*COS(RADIANS(PARAMETERS!$D$8))*SIN(RADIANS(PARAMETERS!$D$9-C11517)/2)*SIN(RADIANS(PARAMETERS!$D$9-C11517)/2))))*2*3958.756</f>
        <v>983.73983394134484</v>
      </c>
      <c r="F11517">
        <v>166.19091796875</v>
      </c>
      <c r="G11517">
        <v>191.19635009766</v>
      </c>
      <c r="H11517">
        <v>228.04116821289</v>
      </c>
      <c r="I11517">
        <v>260.56271362305</v>
      </c>
      <c r="J11517">
        <v>297.72427368164</v>
      </c>
      <c r="K11517" s="6">
        <f>IFERROR(EXP(TREND(LN($F$1:$J$1),LN(F11517:J11517),LN(Calculations!$B$3))),0)</f>
        <v>3.4387645062796179E-2</v>
      </c>
    </row>
    <row r="11518" spans="1:11" x14ac:dyDescent="0.35">
      <c r="A11518">
        <v>11515</v>
      </c>
      <c r="B11518" t="str">
        <f t="shared" si="179"/>
        <v>30-60.5</v>
      </c>
      <c r="C11518">
        <v>-60.347291308673</v>
      </c>
      <c r="D11518">
        <v>29.652256489102001</v>
      </c>
      <c r="E11518">
        <f>ASIN(SQRT((SIN(RADIANS(PARAMETERS!$D$8-D11518)/2)*SIN(RADIANS(PARAMETERS!$D$8-D11518)/2))+(COS(RADIANS(D11518))*COS(RADIANS(PARAMETERS!$D$8))*SIN(RADIANS(PARAMETERS!$D$9-C11518)/2)*SIN(RADIANS(PARAMETERS!$D$9-C11518)/2))))*2*3958.756</f>
        <v>983.26239704865009</v>
      </c>
      <c r="F11518">
        <v>167.09591674805</v>
      </c>
      <c r="G11518">
        <v>191.97093200684</v>
      </c>
      <c r="H11518">
        <v>229.07563781738</v>
      </c>
      <c r="I11518">
        <v>261.84020996094</v>
      </c>
      <c r="J11518">
        <v>299.29302978516</v>
      </c>
      <c r="K11518" s="6">
        <f>IFERROR(EXP(TREND(LN($F$1:$J$1),LN(F11518:J11518),LN(Calculations!$B$3))),0)</f>
        <v>3.5231340643148708E-2</v>
      </c>
    </row>
    <row r="11519" spans="1:11" x14ac:dyDescent="0.35">
      <c r="A11519">
        <v>11516</v>
      </c>
      <c r="B11519" t="str">
        <f t="shared" si="179"/>
        <v>30-60.5</v>
      </c>
      <c r="C11519">
        <v>-60.618612643573996</v>
      </c>
      <c r="D11519">
        <v>29.652256489102001</v>
      </c>
      <c r="E11519">
        <f>ASIN(SQRT((SIN(RADIANS(PARAMETERS!$D$8-D11519)/2)*SIN(RADIANS(PARAMETERS!$D$8-D11519)/2))+(COS(RADIANS(D11519))*COS(RADIANS(PARAMETERS!$D$8))*SIN(RADIANS(PARAMETERS!$D$9-C11519)/2)*SIN(RADIANS(PARAMETERS!$D$9-C11519)/2))))*2*3958.756</f>
        <v>983.08734899844535</v>
      </c>
      <c r="F11519">
        <v>167.99592590332</v>
      </c>
      <c r="G11519">
        <v>192.77024841309</v>
      </c>
      <c r="H11519">
        <v>230.14888000488</v>
      </c>
      <c r="I11519">
        <v>263.17004394531</v>
      </c>
      <c r="J11519">
        <v>300.93072509766</v>
      </c>
      <c r="K11519" s="6">
        <f>IFERROR(EXP(TREND(LN($F$1:$J$1),LN(F11519:J11519),LN(Calculations!$B$3))),0)</f>
        <v>3.6085568056663062E-2</v>
      </c>
    </row>
    <row r="11520" spans="1:11" x14ac:dyDescent="0.35">
      <c r="A11520">
        <v>11517</v>
      </c>
      <c r="B11520" t="str">
        <f t="shared" si="179"/>
        <v>30-61</v>
      </c>
      <c r="C11520">
        <v>-60.889933978475</v>
      </c>
      <c r="D11520">
        <v>29.652256489102001</v>
      </c>
      <c r="E11520">
        <f>ASIN(SQRT((SIN(RADIANS(PARAMETERS!$D$8-D11520)/2)*SIN(RADIANS(PARAMETERS!$D$8-D11520)/2))+(COS(RADIANS(D11520))*COS(RADIANS(PARAMETERS!$D$8))*SIN(RADIANS(PARAMETERS!$D$9-C11520)/2)*SIN(RADIANS(PARAMETERS!$D$9-C11520)/2))))*2*3958.756</f>
        <v>983.21485188852989</v>
      </c>
      <c r="F11520">
        <v>168.84063720703</v>
      </c>
      <c r="G11520">
        <v>193.55523681641</v>
      </c>
      <c r="H11520">
        <v>231.19570922852</v>
      </c>
      <c r="I11520">
        <v>264.46170043945</v>
      </c>
      <c r="J11520">
        <v>302.51574707031</v>
      </c>
      <c r="K11520" s="6">
        <f>IFERROR(EXP(TREND(LN($F$1:$J$1),LN(F11520:J11520),LN(Calculations!$B$3))),0)</f>
        <v>3.6910002121953799E-2</v>
      </c>
    </row>
    <row r="11521" spans="1:11" x14ac:dyDescent="0.35">
      <c r="A11521">
        <v>11518</v>
      </c>
      <c r="B11521" t="str">
        <f t="shared" si="179"/>
        <v>30-61</v>
      </c>
      <c r="C11521">
        <v>-61.161255313376003</v>
      </c>
      <c r="D11521">
        <v>29.652256489102001</v>
      </c>
      <c r="E11521">
        <f>ASIN(SQRT((SIN(RADIANS(PARAMETERS!$D$8-D11521)/2)*SIN(RADIANS(PARAMETERS!$D$8-D11521)/2))+(COS(RADIANS(D11521))*COS(RADIANS(PARAMETERS!$D$8))*SIN(RADIANS(PARAMETERS!$D$9-C11521)/2)*SIN(RADIANS(PARAMETERS!$D$9-C11521)/2))))*2*3958.756</f>
        <v>983.64478763741988</v>
      </c>
      <c r="F11521">
        <v>169.60209655762</v>
      </c>
      <c r="G11521">
        <v>194.29415893555</v>
      </c>
      <c r="H11521">
        <v>232.16065979004</v>
      </c>
      <c r="I11521">
        <v>265.63659667969</v>
      </c>
      <c r="J11521">
        <v>303.94085693359</v>
      </c>
      <c r="K11521" s="6">
        <f>IFERROR(EXP(TREND(LN($F$1:$J$1),LN(F11521:J11521),LN(Calculations!$B$3))),0)</f>
        <v>3.7683252085234833E-2</v>
      </c>
    </row>
    <row r="11522" spans="1:11" x14ac:dyDescent="0.35">
      <c r="A11522">
        <v>11519</v>
      </c>
      <c r="B11522" t="str">
        <f t="shared" si="179"/>
        <v>30-61.5</v>
      </c>
      <c r="C11522">
        <v>-61.432576648276999</v>
      </c>
      <c r="D11522">
        <v>29.652256489102001</v>
      </c>
      <c r="E11522">
        <f>ASIN(SQRT((SIN(RADIANS(PARAMETERS!$D$8-D11522)/2)*SIN(RADIANS(PARAMETERS!$D$8-D11522)/2))+(COS(RADIANS(D11522))*COS(RADIANS(PARAMETERS!$D$8))*SIN(RADIANS(PARAMETERS!$D$9-C11522)/2)*SIN(RADIANS(PARAMETERS!$D$9-C11522)/2))))*2*3958.756</f>
        <v>984.37675852846724</v>
      </c>
      <c r="F11522">
        <v>170.34797668457</v>
      </c>
      <c r="G11522">
        <v>195.0597076416</v>
      </c>
      <c r="H11522">
        <v>233.16439819336</v>
      </c>
      <c r="I11522">
        <v>266.86190795898</v>
      </c>
      <c r="J11522">
        <v>305.43060302734</v>
      </c>
      <c r="K11522" s="6">
        <f>IFERROR(EXP(TREND(LN($F$1:$J$1),LN(F11522:J11522),LN(Calculations!$B$3))),0)</f>
        <v>3.8455138119352569E-2</v>
      </c>
    </row>
    <row r="11523" spans="1:11" x14ac:dyDescent="0.35">
      <c r="A11523">
        <v>11520</v>
      </c>
      <c r="B11523" t="str">
        <f t="shared" si="179"/>
        <v>30-61.5</v>
      </c>
      <c r="C11523">
        <v>-61.703897983178003</v>
      </c>
      <c r="D11523">
        <v>29.652256489102001</v>
      </c>
      <c r="E11523">
        <f>ASIN(SQRT((SIN(RADIANS(PARAMETERS!$D$8-D11523)/2)*SIN(RADIANS(PARAMETERS!$D$8-D11523)/2))+(COS(RADIANS(D11523))*COS(RADIANS(PARAMETERS!$D$8))*SIN(RADIANS(PARAMETERS!$D$9-C11523)/2)*SIN(RADIANS(PARAMETERS!$D$9-C11523)/2))))*2*3958.756</f>
        <v>985.4100890390755</v>
      </c>
      <c r="F11523">
        <v>171.0313873291</v>
      </c>
      <c r="G11523">
        <v>195.81163024902</v>
      </c>
      <c r="H11523">
        <v>234.14207458496</v>
      </c>
      <c r="I11523">
        <v>268.04907226563</v>
      </c>
      <c r="J11523">
        <v>306.86730957031</v>
      </c>
      <c r="K11523" s="6">
        <f>IFERROR(EXP(TREND(LN($F$1:$J$1),LN(F11523:J11523),LN(Calculations!$B$3))),0)</f>
        <v>3.9185194471322876E-2</v>
      </c>
    </row>
    <row r="11524" spans="1:11" x14ac:dyDescent="0.35">
      <c r="A11524">
        <v>11521</v>
      </c>
      <c r="B11524" t="str">
        <f t="shared" si="179"/>
        <v>30-62</v>
      </c>
      <c r="C11524">
        <v>-61.975219318078999</v>
      </c>
      <c r="D11524">
        <v>29.652256489102001</v>
      </c>
      <c r="E11524">
        <f>ASIN(SQRT((SIN(RADIANS(PARAMETERS!$D$8-D11524)/2)*SIN(RADIANS(PARAMETERS!$D$8-D11524)/2))+(COS(RADIANS(D11524))*COS(RADIANS(PARAMETERS!$D$8))*SIN(RADIANS(PARAMETERS!$D$9-C11524)/2)*SIN(RADIANS(PARAMETERS!$D$9-C11524)/2))))*2*3958.756</f>
        <v>986.7438289354194</v>
      </c>
      <c r="F11524">
        <v>171.64169311523</v>
      </c>
      <c r="G11524">
        <v>196.53692626953</v>
      </c>
      <c r="H11524">
        <v>235.07377624512</v>
      </c>
      <c r="I11524">
        <v>269.17153930664</v>
      </c>
      <c r="J11524">
        <v>308.21633911133</v>
      </c>
      <c r="K11524" s="6">
        <f>IFERROR(EXP(TREND(LN($F$1:$J$1),LN(F11524:J11524),LN(Calculations!$B$3))),0)</f>
        <v>3.9861626767113363E-2</v>
      </c>
    </row>
    <row r="11525" spans="1:11" x14ac:dyDescent="0.35">
      <c r="A11525">
        <v>11522</v>
      </c>
      <c r="B11525" t="str">
        <f t="shared" ref="B11525:B11588" si="180">MROUND(D11525,1)&amp;MROUND(C11525,-0.5)</f>
        <v>30-62</v>
      </c>
      <c r="C11525">
        <v>-62.246540652980002</v>
      </c>
      <c r="D11525">
        <v>29.652256489102001</v>
      </c>
      <c r="E11525">
        <f>ASIN(SQRT((SIN(RADIANS(PARAMETERS!$D$8-D11525)/2)*SIN(RADIANS(PARAMETERS!$D$8-D11525)/2))+(COS(RADIANS(D11525))*COS(RADIANS(PARAMETERS!$D$8))*SIN(RADIANS(PARAMETERS!$D$9-C11525)/2)*SIN(RADIANS(PARAMETERS!$D$9-C11525)/2))))*2*3958.756</f>
        <v>988.37675759969659</v>
      </c>
      <c r="F11525">
        <v>172.26927185059</v>
      </c>
      <c r="G11525">
        <v>197.30880737305</v>
      </c>
      <c r="H11525">
        <v>236.0814666748</v>
      </c>
      <c r="I11525">
        <v>270.39880371094</v>
      </c>
      <c r="J11525">
        <v>309.70584106445</v>
      </c>
      <c r="K11525" s="6">
        <f>IFERROR(EXP(TREND(LN($F$1:$J$1),LN(F11525:J11525),LN(Calculations!$B$3))),0)</f>
        <v>4.0555577888075546E-2</v>
      </c>
    </row>
    <row r="11526" spans="1:11" x14ac:dyDescent="0.35">
      <c r="A11526">
        <v>11523</v>
      </c>
      <c r="B11526" t="str">
        <f t="shared" si="180"/>
        <v>30-62.5</v>
      </c>
      <c r="C11526">
        <v>-62.517861987880998</v>
      </c>
      <c r="D11526">
        <v>29.652256489102001</v>
      </c>
      <c r="E11526">
        <f>ASIN(SQRT((SIN(RADIANS(PARAMETERS!$D$8-D11526)/2)*SIN(RADIANS(PARAMETERS!$D$8-D11526)/2))+(COS(RADIANS(D11526))*COS(RADIANS(PARAMETERS!$D$8))*SIN(RADIANS(PARAMETERS!$D$9-C11526)/2)*SIN(RADIANS(PARAMETERS!$D$9-C11526)/2))))*2*3958.756</f>
        <v>990.30738954419735</v>
      </c>
      <c r="F11526">
        <v>172.87944030762</v>
      </c>
      <c r="G11526">
        <v>198.05326843262</v>
      </c>
      <c r="H11526">
        <v>237.04470825195</v>
      </c>
      <c r="I11526">
        <v>271.56518554688</v>
      </c>
      <c r="J11526">
        <v>311.11441040039</v>
      </c>
      <c r="K11526" s="6">
        <f>IFERROR(EXP(TREND(LN($F$1:$J$1),LN(F11526:J11526),LN(Calculations!$B$3))),0)</f>
        <v>4.124332630006175E-2</v>
      </c>
    </row>
    <row r="11527" spans="1:11" x14ac:dyDescent="0.35">
      <c r="A11527">
        <v>11524</v>
      </c>
      <c r="B11527" t="str">
        <f t="shared" si="180"/>
        <v>30-63</v>
      </c>
      <c r="C11527">
        <v>-62.789183322782002</v>
      </c>
      <c r="D11527">
        <v>29.652256489102001</v>
      </c>
      <c r="E11527">
        <f>ASIN(SQRT((SIN(RADIANS(PARAMETERS!$D$8-D11527)/2)*SIN(RADIANS(PARAMETERS!$D$8-D11527)/2))+(COS(RADIANS(D11527))*COS(RADIANS(PARAMETERS!$D$8))*SIN(RADIANS(PARAMETERS!$D$9-C11527)/2)*SIN(RADIANS(PARAMETERS!$D$9-C11527)/2))))*2*3958.756</f>
        <v>992.53398105459053</v>
      </c>
      <c r="F11527">
        <v>173.4666595459</v>
      </c>
      <c r="G11527">
        <v>198.76191711426</v>
      </c>
      <c r="H11527">
        <v>237.95013427734</v>
      </c>
      <c r="I11527">
        <v>272.65243530273</v>
      </c>
      <c r="J11527">
        <v>312.41760253906</v>
      </c>
      <c r="K11527" s="6">
        <f>IFERROR(EXP(TREND(LN($F$1:$J$1),LN(F11527:J11527),LN(Calculations!$B$3))),0)</f>
        <v>4.1920638614043673E-2</v>
      </c>
    </row>
    <row r="11528" spans="1:11" x14ac:dyDescent="0.35">
      <c r="A11528">
        <v>11525</v>
      </c>
      <c r="B11528" t="str">
        <f t="shared" si="180"/>
        <v>30-63</v>
      </c>
      <c r="C11528">
        <v>-63.060504657682998</v>
      </c>
      <c r="D11528">
        <v>29.652256489102001</v>
      </c>
      <c r="E11528">
        <f>ASIN(SQRT((SIN(RADIANS(PARAMETERS!$D$8-D11528)/2)*SIN(RADIANS(PARAMETERS!$D$8-D11528)/2))+(COS(RADIANS(D11528))*COS(RADIANS(PARAMETERS!$D$8))*SIN(RADIANS(PARAMETERS!$D$9-C11528)/2)*SIN(RADIANS(PARAMETERS!$D$9-C11528)/2))))*2*3958.756</f>
        <v>995.054537894026</v>
      </c>
      <c r="F11528">
        <v>174.10440063477</v>
      </c>
      <c r="G11528">
        <v>199.54864501953</v>
      </c>
      <c r="H11528">
        <v>238.98109436035</v>
      </c>
      <c r="I11528">
        <v>273.91149902344</v>
      </c>
      <c r="J11528">
        <v>313.94982910156</v>
      </c>
      <c r="K11528" s="6">
        <f>IFERROR(EXP(TREND(LN($F$1:$J$1),LN(F11528:J11528),LN(Calculations!$B$3))),0)</f>
        <v>4.2643813758697739E-2</v>
      </c>
    </row>
    <row r="11529" spans="1:11" x14ac:dyDescent="0.35">
      <c r="A11529">
        <v>11526</v>
      </c>
      <c r="B11529" t="str">
        <f t="shared" si="180"/>
        <v>30-63.5</v>
      </c>
      <c r="C11529">
        <v>-63.331825992584001</v>
      </c>
      <c r="D11529">
        <v>29.652256489102001</v>
      </c>
      <c r="E11529">
        <f>ASIN(SQRT((SIN(RADIANS(PARAMETERS!$D$8-D11529)/2)*SIN(RADIANS(PARAMETERS!$D$8-D11529)/2))+(COS(RADIANS(D11529))*COS(RADIANS(PARAMETERS!$D$8))*SIN(RADIANS(PARAMETERS!$D$9-C11529)/2)*SIN(RADIANS(PARAMETERS!$D$9-C11529)/2))))*2*3958.756</f>
        <v>997.86682399007213</v>
      </c>
      <c r="F11529">
        <v>174.73173522949</v>
      </c>
      <c r="G11529">
        <v>200.31631469727</v>
      </c>
      <c r="H11529">
        <v>239.97799682617</v>
      </c>
      <c r="I11529">
        <v>275.12170410156</v>
      </c>
      <c r="J11529">
        <v>315.41485595703</v>
      </c>
      <c r="K11529" s="6">
        <f>IFERROR(EXP(TREND(LN($F$1:$J$1),LN(F11529:J11529),LN(Calculations!$B$3))),0)</f>
        <v>4.336969377945845E-2</v>
      </c>
    </row>
    <row r="11530" spans="1:11" x14ac:dyDescent="0.35">
      <c r="A11530">
        <v>11527</v>
      </c>
      <c r="B11530" t="str">
        <f t="shared" si="180"/>
        <v>30-63.5</v>
      </c>
      <c r="C11530">
        <v>-63.603147327484997</v>
      </c>
      <c r="D11530">
        <v>29.652256489102001</v>
      </c>
      <c r="E11530">
        <f>ASIN(SQRT((SIN(RADIANS(PARAMETERS!$D$8-D11530)/2)*SIN(RADIANS(PARAMETERS!$D$8-D11530)/2))+(COS(RADIANS(D11530))*COS(RADIANS(PARAMETERS!$D$8))*SIN(RADIANS(PARAMETERS!$D$9-C11530)/2)*SIN(RADIANS(PARAMETERS!$D$9-C11530)/2))))*2*3958.756</f>
        <v>1000.9683710183614</v>
      </c>
      <c r="F11530">
        <v>175.34242248535</v>
      </c>
      <c r="G11530">
        <v>201.05662536621</v>
      </c>
      <c r="H11530">
        <v>240.92889404297</v>
      </c>
      <c r="I11530">
        <v>276.26763916016</v>
      </c>
      <c r="J11530">
        <v>316.79284667969</v>
      </c>
      <c r="K11530" s="6">
        <f>IFERROR(EXP(TREND(LN($F$1:$J$1),LN(F11530:J11530),LN(Calculations!$B$3))),0)</f>
        <v>4.4092388802264029E-2</v>
      </c>
    </row>
    <row r="11531" spans="1:11" x14ac:dyDescent="0.35">
      <c r="A11531">
        <v>11528</v>
      </c>
      <c r="B11531" t="str">
        <f t="shared" si="180"/>
        <v>30-64</v>
      </c>
      <c r="C11531">
        <v>-63.874468662386001</v>
      </c>
      <c r="D11531">
        <v>29.652256489102001</v>
      </c>
      <c r="E11531">
        <f>ASIN(SQRT((SIN(RADIANS(PARAMETERS!$D$8-D11531)/2)*SIN(RADIANS(PARAMETERS!$D$8-D11531)/2))+(COS(RADIANS(D11531))*COS(RADIANS(PARAMETERS!$D$8))*SIN(RADIANS(PARAMETERS!$D$9-C11531)/2)*SIN(RADIANS(PARAMETERS!$D$9-C11531)/2))))*2*3958.756</f>
        <v>1004.35648879012</v>
      </c>
      <c r="F11531">
        <v>175.99755859375</v>
      </c>
      <c r="G11531">
        <v>201.86585998535</v>
      </c>
      <c r="H11531">
        <v>241.99072265625</v>
      </c>
      <c r="I11531">
        <v>277.56527709961</v>
      </c>
      <c r="J11531">
        <v>318.37283325195</v>
      </c>
      <c r="K11531" s="6">
        <f>IFERROR(EXP(TREND(LN($F$1:$J$1),LN(F11531:J11531),LN(Calculations!$B$3))),0)</f>
        <v>4.4856625576038818E-2</v>
      </c>
    </row>
    <row r="11532" spans="1:11" x14ac:dyDescent="0.35">
      <c r="A11532">
        <v>11529</v>
      </c>
      <c r="B11532" t="str">
        <f t="shared" si="180"/>
        <v>30-64</v>
      </c>
      <c r="C11532">
        <v>-64.145789997286997</v>
      </c>
      <c r="D11532">
        <v>29.652256489102001</v>
      </c>
      <c r="E11532">
        <f>ASIN(SQRT((SIN(RADIANS(PARAMETERS!$D$8-D11532)/2)*SIN(RADIANS(PARAMETERS!$D$8-D11532)/2))+(COS(RADIANS(D11532))*COS(RADIANS(PARAMETERS!$D$8))*SIN(RADIANS(PARAMETERS!$D$9-C11532)/2)*SIN(RADIANS(PARAMETERS!$D$9-C11532)/2))))*2*3958.756</f>
        <v>1008.0282763456562</v>
      </c>
      <c r="F11532">
        <v>176.6403503418</v>
      </c>
      <c r="G11532">
        <v>202.65135192871</v>
      </c>
      <c r="H11532">
        <v>243.00880432129</v>
      </c>
      <c r="I11532">
        <v>278.79943847656</v>
      </c>
      <c r="J11532">
        <v>319.86465454102</v>
      </c>
      <c r="K11532" s="6">
        <f>IFERROR(EXP(TREND(LN($F$1:$J$1),LN(F11532:J11532),LN(Calculations!$B$3))),0)</f>
        <v>4.5625352069735073E-2</v>
      </c>
    </row>
    <row r="11533" spans="1:11" x14ac:dyDescent="0.35">
      <c r="A11533">
        <v>11530</v>
      </c>
      <c r="B11533" t="str">
        <f t="shared" si="180"/>
        <v>30-64.5</v>
      </c>
      <c r="C11533">
        <v>-64.417111332188</v>
      </c>
      <c r="D11533">
        <v>29.652256489102001</v>
      </c>
      <c r="E11533">
        <f>ASIN(SQRT((SIN(RADIANS(PARAMETERS!$D$8-D11533)/2)*SIN(RADIANS(PARAMETERS!$D$8-D11533)/2))+(COS(RADIANS(D11533))*COS(RADIANS(PARAMETERS!$D$8))*SIN(RADIANS(PARAMETERS!$D$9-C11533)/2)*SIN(RADIANS(PARAMETERS!$D$9-C11533)/2))))*2*3958.756</f>
        <v>1011.9806336523468</v>
      </c>
      <c r="F11533">
        <v>177.26664733887</v>
      </c>
      <c r="G11533">
        <v>203.40716552734</v>
      </c>
      <c r="H11533">
        <v>243.9741973877</v>
      </c>
      <c r="I11533">
        <v>279.9582824707</v>
      </c>
      <c r="J11533">
        <v>321.2529296875</v>
      </c>
      <c r="K11533" s="6">
        <f>IFERROR(EXP(TREND(LN($F$1:$J$1),LN(F11533:J11533),LN(Calculations!$B$3))),0)</f>
        <v>4.6395345244485083E-2</v>
      </c>
    </row>
    <row r="11534" spans="1:11" x14ac:dyDescent="0.35">
      <c r="A11534">
        <v>11531</v>
      </c>
      <c r="B11534" t="str">
        <f t="shared" si="180"/>
        <v>30-64.5</v>
      </c>
      <c r="C11534">
        <v>-64.688432667089003</v>
      </c>
      <c r="D11534">
        <v>29.652256489102001</v>
      </c>
      <c r="E11534">
        <f>ASIN(SQRT((SIN(RADIANS(PARAMETERS!$D$8-D11534)/2)*SIN(RADIANS(PARAMETERS!$D$8-D11534)/2))+(COS(RADIANS(D11534))*COS(RADIANS(PARAMETERS!$D$8))*SIN(RADIANS(PARAMETERS!$D$9-C11534)/2)*SIN(RADIANS(PARAMETERS!$D$9-C11534)/2))))*2*3958.756</f>
        <v>1016.2102738037077</v>
      </c>
      <c r="F11534">
        <v>177.91523742676</v>
      </c>
      <c r="G11534">
        <v>204.19578552246</v>
      </c>
      <c r="H11534">
        <v>244.99038696289</v>
      </c>
      <c r="I11534">
        <v>281.18524169922</v>
      </c>
      <c r="J11534">
        <v>322.73068237305</v>
      </c>
      <c r="K11534" s="6">
        <f>IFERROR(EXP(TREND(LN($F$1:$J$1),LN(F11534:J11534),LN(Calculations!$B$3))),0)</f>
        <v>4.7193155664311641E-2</v>
      </c>
    </row>
    <row r="11535" spans="1:11" x14ac:dyDescent="0.35">
      <c r="A11535">
        <v>11532</v>
      </c>
      <c r="B11535" t="str">
        <f t="shared" si="180"/>
        <v>30-65</v>
      </c>
      <c r="C11535">
        <v>-64.959754001990007</v>
      </c>
      <c r="D11535">
        <v>29.652256489102001</v>
      </c>
      <c r="E11535">
        <f>ASIN(SQRT((SIN(RADIANS(PARAMETERS!$D$8-D11535)/2)*SIN(RADIANS(PARAMETERS!$D$8-D11535)/2))+(COS(RADIANS(D11535))*COS(RADIANS(PARAMETERS!$D$8))*SIN(RADIANS(PARAMETERS!$D$9-C11535)/2)*SIN(RADIANS(PARAMETERS!$D$9-C11535)/2))))*2*3958.756</f>
        <v>1020.7137356156912</v>
      </c>
      <c r="F11535">
        <v>178.53530883789</v>
      </c>
      <c r="G11535">
        <v>204.9419708252</v>
      </c>
      <c r="H11535">
        <v>245.94030761719</v>
      </c>
      <c r="I11535">
        <v>282.32287597656</v>
      </c>
      <c r="J11535">
        <v>324.09069824219</v>
      </c>
      <c r="K11535" s="6">
        <f>IFERROR(EXP(TREND(LN($F$1:$J$1),LN(F11535:J11535),LN(Calculations!$B$3))),0)</f>
        <v>4.7975262688994602E-2</v>
      </c>
    </row>
    <row r="11536" spans="1:11" x14ac:dyDescent="0.35">
      <c r="A11536">
        <v>11533</v>
      </c>
      <c r="B11536" t="str">
        <f t="shared" si="180"/>
        <v>30-65</v>
      </c>
      <c r="C11536">
        <v>-65.231075336890996</v>
      </c>
      <c r="D11536">
        <v>29.652256489102001</v>
      </c>
      <c r="E11536">
        <f>ASIN(SQRT((SIN(RADIANS(PARAMETERS!$D$8-D11536)/2)*SIN(RADIANS(PARAMETERS!$D$8-D11536)/2))+(COS(RADIANS(D11536))*COS(RADIANS(PARAMETERS!$D$8))*SIN(RADIANS(PARAMETERS!$D$9-C11536)/2)*SIN(RADIANS(PARAMETERS!$D$9-C11536)/2))))*2*3958.756</f>
        <v>1025.4873965173729</v>
      </c>
      <c r="F11536">
        <v>179.1319732666</v>
      </c>
      <c r="G11536">
        <v>205.65544128418</v>
      </c>
      <c r="H11536">
        <v>246.84170532227</v>
      </c>
      <c r="I11536">
        <v>283.39682006836</v>
      </c>
      <c r="J11536">
        <v>325.3684387207</v>
      </c>
      <c r="K11536" s="6">
        <f>IFERROR(EXP(TREND(LN($F$1:$J$1),LN(F11536:J11536),LN(Calculations!$B$3))),0)</f>
        <v>4.8742744315136699E-2</v>
      </c>
    </row>
    <row r="11537" spans="1:11" x14ac:dyDescent="0.35">
      <c r="A11537">
        <v>11534</v>
      </c>
      <c r="B11537" t="str">
        <f t="shared" si="180"/>
        <v>30-65.5</v>
      </c>
      <c r="C11537">
        <v>-65.502396671791999</v>
      </c>
      <c r="D11537">
        <v>29.652256489102001</v>
      </c>
      <c r="E11537">
        <f>ASIN(SQRT((SIN(RADIANS(PARAMETERS!$D$8-D11537)/2)*SIN(RADIANS(PARAMETERS!$D$8-D11537)/2))+(COS(RADIANS(D11537))*COS(RADIANS(PARAMETERS!$D$8))*SIN(RADIANS(PARAMETERS!$D$9-C11537)/2)*SIN(RADIANS(PARAMETERS!$D$9-C11537)/2))))*2*3958.756</f>
        <v>1030.5274856355265</v>
      </c>
      <c r="F11537">
        <v>179.73457336426</v>
      </c>
      <c r="G11537">
        <v>206.38069152832</v>
      </c>
      <c r="H11537">
        <v>247.76518249512</v>
      </c>
      <c r="I11537">
        <v>284.50299072266</v>
      </c>
      <c r="J11537">
        <v>326.69110107422</v>
      </c>
      <c r="K11537" s="6">
        <f>IFERROR(EXP(TREND(LN($F$1:$J$1),LN(F11537:J11537),LN(Calculations!$B$3))),0)</f>
        <v>4.9518841029635143E-2</v>
      </c>
    </row>
    <row r="11538" spans="1:11" x14ac:dyDescent="0.35">
      <c r="A11538">
        <v>11535</v>
      </c>
      <c r="B11538" t="str">
        <f t="shared" si="180"/>
        <v>30-66</v>
      </c>
      <c r="C11538">
        <v>-65.773718006693002</v>
      </c>
      <c r="D11538">
        <v>29.652256489102001</v>
      </c>
      <c r="E11538">
        <f>ASIN(SQRT((SIN(RADIANS(PARAMETERS!$D$8-D11538)/2)*SIN(RADIANS(PARAMETERS!$D$8-D11538)/2))+(COS(RADIANS(D11538))*COS(RADIANS(PARAMETERS!$D$8))*SIN(RADIANS(PARAMETERS!$D$9-C11538)/2)*SIN(RADIANS(PARAMETERS!$D$9-C11538)/2))))*2*3958.756</f>
        <v>1035.8300969761394</v>
      </c>
      <c r="F11538">
        <v>180.27632141113</v>
      </c>
      <c r="G11538">
        <v>207.01803588867</v>
      </c>
      <c r="H11538">
        <v>248.55448913574</v>
      </c>
      <c r="I11538">
        <v>285.43026733398</v>
      </c>
      <c r="J11538">
        <v>327.77987670898</v>
      </c>
      <c r="K11538" s="6">
        <f>IFERROR(EXP(TREND(LN($F$1:$J$1),LN(F11538:J11538),LN(Calculations!$B$3))),0)</f>
        <v>5.0247130288033813E-2</v>
      </c>
    </row>
    <row r="11539" spans="1:11" x14ac:dyDescent="0.35">
      <c r="A11539">
        <v>11536</v>
      </c>
      <c r="B11539" t="str">
        <f t="shared" si="180"/>
        <v>30-66</v>
      </c>
      <c r="C11539">
        <v>-66.045039341594006</v>
      </c>
      <c r="D11539">
        <v>29.652256489102001</v>
      </c>
      <c r="E11539">
        <f>ASIN(SQRT((SIN(RADIANS(PARAMETERS!$D$8-D11539)/2)*SIN(RADIANS(PARAMETERS!$D$8-D11539)/2))+(COS(RADIANS(D11539))*COS(RADIANS(PARAMETERS!$D$8))*SIN(RADIANS(PARAMETERS!$D$9-C11539)/2)*SIN(RADIANS(PARAMETERS!$D$9-C11539)/2))))*2*3958.756</f>
        <v>1041.3912026105374</v>
      </c>
      <c r="F11539">
        <v>180.78495788574</v>
      </c>
      <c r="G11539">
        <v>207.61195373535</v>
      </c>
      <c r="H11539">
        <v>249.28308105469</v>
      </c>
      <c r="I11539">
        <v>286.28033447266</v>
      </c>
      <c r="J11539">
        <v>328.77136230469</v>
      </c>
      <c r="K11539" s="6">
        <f>IFERROR(EXP(TREND(LN($F$1:$J$1),LN(F11539:J11539),LN(Calculations!$B$3))),0)</f>
        <v>5.0945447563877255E-2</v>
      </c>
    </row>
    <row r="11540" spans="1:11" x14ac:dyDescent="0.35">
      <c r="A11540">
        <v>11537</v>
      </c>
      <c r="B11540" t="str">
        <f t="shared" si="180"/>
        <v>30-66.5</v>
      </c>
      <c r="C11540">
        <v>-66.316360676494995</v>
      </c>
      <c r="D11540">
        <v>29.652256489102001</v>
      </c>
      <c r="E11540">
        <f>ASIN(SQRT((SIN(RADIANS(PARAMETERS!$D$8-D11540)/2)*SIN(RADIANS(PARAMETERS!$D$8-D11540)/2))+(COS(RADIANS(D11540))*COS(RADIANS(PARAMETERS!$D$8))*SIN(RADIANS(PARAMETERS!$D$9-C11540)/2)*SIN(RADIANS(PARAMETERS!$D$9-C11540)/2))))*2*3958.756</f>
        <v>1047.2066657792916</v>
      </c>
      <c r="F11540">
        <v>181.30339050293</v>
      </c>
      <c r="G11540">
        <v>208.22850036621</v>
      </c>
      <c r="H11540">
        <v>250.05693054199</v>
      </c>
      <c r="I11540">
        <v>287.19808959961</v>
      </c>
      <c r="J11540">
        <v>329.85861206055</v>
      </c>
      <c r="K11540" s="6">
        <f>IFERROR(EXP(TREND(LN($F$1:$J$1),LN(F11540:J11540),LN(Calculations!$B$3))),0)</f>
        <v>5.16456495264421E-2</v>
      </c>
    </row>
    <row r="11541" spans="1:11" x14ac:dyDescent="0.35">
      <c r="A11541">
        <v>11538</v>
      </c>
      <c r="B11541" t="str">
        <f t="shared" si="180"/>
        <v>30-66.5</v>
      </c>
      <c r="C11541">
        <v>-66.587682011395998</v>
      </c>
      <c r="D11541">
        <v>29.652256489102001</v>
      </c>
      <c r="E11541">
        <f>ASIN(SQRT((SIN(RADIANS(PARAMETERS!$D$8-D11541)/2)*SIN(RADIANS(PARAMETERS!$D$8-D11541)/2))+(COS(RADIANS(D11541))*COS(RADIANS(PARAMETERS!$D$8))*SIN(RADIANS(PARAMETERS!$D$9-C11541)/2)*SIN(RADIANS(PARAMETERS!$D$9-C11541)/2))))*2*3958.756</f>
        <v>1053.2722538333373</v>
      </c>
      <c r="F11541">
        <v>181.7523651123</v>
      </c>
      <c r="G11541">
        <v>208.75254821777</v>
      </c>
      <c r="H11541">
        <v>250.69940185547</v>
      </c>
      <c r="I11541">
        <v>287.947265625</v>
      </c>
      <c r="J11541">
        <v>330.73184204102</v>
      </c>
      <c r="K11541" s="6">
        <f>IFERROR(EXP(TREND(LN($F$1:$J$1),LN(F11541:J11541),LN(Calculations!$B$3))),0)</f>
        <v>5.2274823420378494E-2</v>
      </c>
    </row>
    <row r="11542" spans="1:11" x14ac:dyDescent="0.35">
      <c r="A11542">
        <v>11539</v>
      </c>
      <c r="B11542" t="str">
        <f t="shared" si="180"/>
        <v>30-67</v>
      </c>
      <c r="C11542">
        <v>-66.859003346296006</v>
      </c>
      <c r="D11542">
        <v>29.652256489102001</v>
      </c>
      <c r="E11542">
        <f>ASIN(SQRT((SIN(RADIANS(PARAMETERS!$D$8-D11542)/2)*SIN(RADIANS(PARAMETERS!$D$8-D11542)/2))+(COS(RADIANS(D11542))*COS(RADIANS(PARAMETERS!$D$8))*SIN(RADIANS(PARAMETERS!$D$9-C11542)/2)*SIN(RADIANS(PARAMETERS!$D$9-C11542)/2))))*2*3958.756</f>
        <v>1059.583650938531</v>
      </c>
      <c r="F11542">
        <v>182.18032836914</v>
      </c>
      <c r="G11542">
        <v>209.2586517334</v>
      </c>
      <c r="H11542">
        <v>251.33013916016</v>
      </c>
      <c r="I11542">
        <v>288.69146728516</v>
      </c>
      <c r="J11542">
        <v>331.60919189453</v>
      </c>
      <c r="K11542" s="6">
        <f>IFERROR(EXP(TREND(LN($F$1:$J$1),LN(F11542:J11542),LN(Calculations!$B$3))),0)</f>
        <v>5.286828239569203E-2</v>
      </c>
    </row>
    <row r="11543" spans="1:11" x14ac:dyDescent="0.35">
      <c r="A11543">
        <v>11540</v>
      </c>
      <c r="B11543" t="str">
        <f t="shared" si="180"/>
        <v>30-67</v>
      </c>
      <c r="C11543">
        <v>-67.130324681196996</v>
      </c>
      <c r="D11543">
        <v>29.652256489102001</v>
      </c>
      <c r="E11543">
        <f>ASIN(SQRT((SIN(RADIANS(PARAMETERS!$D$8-D11543)/2)*SIN(RADIANS(PARAMETERS!$D$8-D11543)/2))+(COS(RADIANS(D11543))*COS(RADIANS(PARAMETERS!$D$8))*SIN(RADIANS(PARAMETERS!$D$9-C11543)/2)*SIN(RADIANS(PARAMETERS!$D$9-C11543)/2))))*2*3958.756</f>
        <v>1066.1364704772748</v>
      </c>
      <c r="F11543">
        <v>182.63436889648</v>
      </c>
      <c r="G11543">
        <v>209.8161315918</v>
      </c>
      <c r="H11543">
        <v>252.05671691895</v>
      </c>
      <c r="I11543">
        <v>289.57556152344</v>
      </c>
      <c r="J11543">
        <v>332.68148803711</v>
      </c>
      <c r="K11543" s="6">
        <f>IFERROR(EXP(TREND(LN($F$1:$J$1),LN(F11543:J11543),LN(Calculations!$B$3))),0)</f>
        <v>5.3465717718103073E-2</v>
      </c>
    </row>
    <row r="11544" spans="1:11" x14ac:dyDescent="0.35">
      <c r="A11544">
        <v>11541</v>
      </c>
      <c r="B11544" t="str">
        <f t="shared" si="180"/>
        <v>30-67.5</v>
      </c>
      <c r="C11544">
        <v>-67.401646016097999</v>
      </c>
      <c r="D11544">
        <v>29.652256489102001</v>
      </c>
      <c r="E11544">
        <f>ASIN(SQRT((SIN(RADIANS(PARAMETERS!$D$8-D11544)/2)*SIN(RADIANS(PARAMETERS!$D$8-D11544)/2))+(COS(RADIANS(D11544))*COS(RADIANS(PARAMETERS!$D$8))*SIN(RADIANS(PARAMETERS!$D$9-C11544)/2)*SIN(RADIANS(PARAMETERS!$D$9-C11544)/2))))*2*3958.756</f>
        <v>1072.9262670878263</v>
      </c>
      <c r="F11544">
        <v>183.02038574219</v>
      </c>
      <c r="G11544">
        <v>210.28446960449</v>
      </c>
      <c r="H11544">
        <v>252.6587677002</v>
      </c>
      <c r="I11544">
        <v>290.30145263672</v>
      </c>
      <c r="J11544">
        <v>333.55465698242</v>
      </c>
      <c r="K11544" s="6">
        <f>IFERROR(EXP(TREND(LN($F$1:$J$1),LN(F11544:J11544),LN(Calculations!$B$3))),0)</f>
        <v>5.3987069515496748E-2</v>
      </c>
    </row>
    <row r="11545" spans="1:11" x14ac:dyDescent="0.35">
      <c r="A11545">
        <v>11542</v>
      </c>
      <c r="B11545" t="str">
        <f t="shared" si="180"/>
        <v>30-67.5</v>
      </c>
      <c r="C11545">
        <v>-67.672967350999002</v>
      </c>
      <c r="D11545">
        <v>29.652256489102001</v>
      </c>
      <c r="E11545">
        <f>ASIN(SQRT((SIN(RADIANS(PARAMETERS!$D$8-D11545)/2)*SIN(RADIANS(PARAMETERS!$D$8-D11545)/2))+(COS(RADIANS(D11545))*COS(RADIANS(PARAMETERS!$D$8))*SIN(RADIANS(PARAMETERS!$D$9-C11545)/2)*SIN(RADIANS(PARAMETERS!$D$9-C11545)/2))))*2*3958.756</f>
        <v>1079.9485482903324</v>
      </c>
      <c r="F11545">
        <v>183.38652038574</v>
      </c>
      <c r="G11545">
        <v>210.73739624023</v>
      </c>
      <c r="H11545">
        <v>253.25408935547</v>
      </c>
      <c r="I11545">
        <v>291.02984619141</v>
      </c>
      <c r="J11545">
        <v>334.44250488281</v>
      </c>
      <c r="K11545" s="6">
        <f>IFERROR(EXP(TREND(LN($F$1:$J$1),LN(F11545:J11545),LN(Calculations!$B$3))),0)</f>
        <v>5.4468333187044624E-2</v>
      </c>
    </row>
    <row r="11546" spans="1:11" x14ac:dyDescent="0.35">
      <c r="A11546">
        <v>11543</v>
      </c>
      <c r="B11546" t="str">
        <f t="shared" si="180"/>
        <v>30-68</v>
      </c>
      <c r="C11546">
        <v>-67.944288685900005</v>
      </c>
      <c r="D11546">
        <v>29.652256489102001</v>
      </c>
      <c r="E11546">
        <f>ASIN(SQRT((SIN(RADIANS(PARAMETERS!$D$8-D11546)/2)*SIN(RADIANS(PARAMETERS!$D$8-D11546)/2))+(COS(RADIANS(D11546))*COS(RADIANS(PARAMETERS!$D$8))*SIN(RADIANS(PARAMETERS!$D$9-C11546)/2)*SIN(RADIANS(PARAMETERS!$D$9-C11546)/2))))*2*3958.756</f>
        <v>1087.1987856553858</v>
      </c>
      <c r="F11546">
        <v>183.7696685791</v>
      </c>
      <c r="G11546">
        <v>211.22956848145</v>
      </c>
      <c r="H11546">
        <v>253.92791748047</v>
      </c>
      <c r="I11546">
        <v>291.87567138672</v>
      </c>
      <c r="J11546">
        <v>335.49661254883</v>
      </c>
      <c r="K11546" s="6">
        <f>IFERROR(EXP(TREND(LN($F$1:$J$1),LN(F11546:J11546),LN(Calculations!$B$3))),0)</f>
        <v>5.4940146328311547E-2</v>
      </c>
    </row>
    <row r="11547" spans="1:11" x14ac:dyDescent="0.35">
      <c r="A11547">
        <v>11544</v>
      </c>
      <c r="B11547" t="str">
        <f t="shared" si="180"/>
        <v>30-68</v>
      </c>
      <c r="C11547">
        <v>-68.215610020800995</v>
      </c>
      <c r="D11547">
        <v>29.652256489102001</v>
      </c>
      <c r="E11547">
        <f>ASIN(SQRT((SIN(RADIANS(PARAMETERS!$D$8-D11547)/2)*SIN(RADIANS(PARAMETERS!$D$8-D11547)/2))+(COS(RADIANS(D11547))*COS(RADIANS(PARAMETERS!$D$8))*SIN(RADIANS(PARAMETERS!$D$9-C11547)/2)*SIN(RADIANS(PARAMETERS!$D$9-C11547)/2))))*2*3958.756</f>
        <v>1094.6724254788348</v>
      </c>
      <c r="F11547">
        <v>184.09155273438</v>
      </c>
      <c r="G11547">
        <v>211.64074707031</v>
      </c>
      <c r="H11547">
        <v>254.48748779297</v>
      </c>
      <c r="I11547">
        <v>292.5754699707</v>
      </c>
      <c r="J11547">
        <v>336.36596679688</v>
      </c>
      <c r="K11547" s="6">
        <f>IFERROR(EXP(TREND(LN($F$1:$J$1),LN(F11547:J11547),LN(Calculations!$B$3))),0)</f>
        <v>5.5342432781407706E-2</v>
      </c>
    </row>
    <row r="11548" spans="1:11" x14ac:dyDescent="0.35">
      <c r="A11548">
        <v>11545</v>
      </c>
      <c r="B11548" t="str">
        <f t="shared" si="180"/>
        <v>30-68.5</v>
      </c>
      <c r="C11548">
        <v>-68.486931355701998</v>
      </c>
      <c r="D11548">
        <v>29.652256489102001</v>
      </c>
      <c r="E11548">
        <f>ASIN(SQRT((SIN(RADIANS(PARAMETERS!$D$8-D11548)/2)*SIN(RADIANS(PARAMETERS!$D$8-D11548)/2))+(COS(RADIANS(D11548))*COS(RADIANS(PARAMETERS!$D$8))*SIN(RADIANS(PARAMETERS!$D$9-C11548)/2)*SIN(RADIANS(PARAMETERS!$D$9-C11548)/2))))*2*3958.756</f>
        <v>1102.3648989335916</v>
      </c>
      <c r="F11548">
        <v>184.40289306641</v>
      </c>
      <c r="G11548">
        <v>212.04075622559</v>
      </c>
      <c r="H11548">
        <v>255.03517150879</v>
      </c>
      <c r="I11548">
        <v>293.2629699707</v>
      </c>
      <c r="J11548">
        <v>337.22262573242</v>
      </c>
      <c r="K11548" s="6">
        <f>IFERROR(EXP(TREND(LN($F$1:$J$1),LN(F11548:J11548),LN(Calculations!$B$3))),0)</f>
        <v>5.5728381307068801E-2</v>
      </c>
    </row>
    <row r="11549" spans="1:11" x14ac:dyDescent="0.35">
      <c r="A11549">
        <v>11546</v>
      </c>
      <c r="B11549" t="str">
        <f t="shared" si="180"/>
        <v>30-69</v>
      </c>
      <c r="C11549">
        <v>-68.758252690603001</v>
      </c>
      <c r="D11549">
        <v>29.652256489102001</v>
      </c>
      <c r="E11549">
        <f>ASIN(SQRT((SIN(RADIANS(PARAMETERS!$D$8-D11549)/2)*SIN(RADIANS(PARAMETERS!$D$8-D11549)/2))+(COS(RADIANS(D11549))*COS(RADIANS(PARAMETERS!$D$8))*SIN(RADIANS(PARAMETERS!$D$9-C11549)/2)*SIN(RADIANS(PARAMETERS!$D$9-C11549)/2))))*2*3958.756</f>
        <v>1110.271631676098</v>
      </c>
      <c r="F11549">
        <v>184.7329864502</v>
      </c>
      <c r="G11549">
        <v>212.46971130371</v>
      </c>
      <c r="H11549">
        <v>255.62940979004</v>
      </c>
      <c r="I11549">
        <v>294.01425170898</v>
      </c>
      <c r="J11549">
        <v>338.16452026367</v>
      </c>
      <c r="K11549" s="6">
        <f>IFERROR(EXP(TREND(LN($F$1:$J$1),LN(F11549:J11549),LN(Calculations!$B$3))),0)</f>
        <v>5.6129287081487844E-2</v>
      </c>
    </row>
    <row r="11550" spans="1:11" x14ac:dyDescent="0.35">
      <c r="A11550">
        <v>11547</v>
      </c>
      <c r="B11550" t="str">
        <f t="shared" si="180"/>
        <v>30-69</v>
      </c>
      <c r="C11550">
        <v>-69.029574025504004</v>
      </c>
      <c r="D11550">
        <v>29.652256489102001</v>
      </c>
      <c r="E11550">
        <f>ASIN(SQRT((SIN(RADIANS(PARAMETERS!$D$8-D11550)/2)*SIN(RADIANS(PARAMETERS!$D$8-D11550)/2))+(COS(RADIANS(D11550))*COS(RADIANS(PARAMETERS!$D$8))*SIN(RADIANS(PARAMETERS!$D$9-C11550)/2)*SIN(RADIANS(PARAMETERS!$D$9-C11550)/2))))*2*3958.756</f>
        <v>1118.3880528915618</v>
      </c>
      <c r="F11550">
        <v>184.98159790039</v>
      </c>
      <c r="G11550">
        <v>212.78691101074</v>
      </c>
      <c r="H11550">
        <v>256.06060791016</v>
      </c>
      <c r="I11550">
        <v>294.55313110352</v>
      </c>
      <c r="J11550">
        <v>338.83358764648</v>
      </c>
      <c r="K11550" s="6">
        <f>IFERROR(EXP(TREND(LN($F$1:$J$1),LN(F11550:J11550),LN(Calculations!$B$3))),0)</f>
        <v>5.6443481305492649E-2</v>
      </c>
    </row>
    <row r="11551" spans="1:11" x14ac:dyDescent="0.35">
      <c r="A11551">
        <v>11548</v>
      </c>
      <c r="B11551" t="str">
        <f t="shared" si="180"/>
        <v>30-69.5</v>
      </c>
      <c r="C11551">
        <v>-69.300895360404994</v>
      </c>
      <c r="D11551">
        <v>29.652256489102001</v>
      </c>
      <c r="E11551">
        <f>ASIN(SQRT((SIN(RADIANS(PARAMETERS!$D$8-D11551)/2)*SIN(RADIANS(PARAMETERS!$D$8-D11551)/2))+(COS(RADIANS(D11551))*COS(RADIANS(PARAMETERS!$D$8))*SIN(RADIANS(PARAMETERS!$D$9-C11551)/2)*SIN(RADIANS(PARAMETERS!$D$9-C11551)/2))))*2*3958.756</f>
        <v>1126.7096037681122</v>
      </c>
      <c r="F11551">
        <v>185.21319580078</v>
      </c>
      <c r="G11551">
        <v>213.08486938477</v>
      </c>
      <c r="H11551">
        <v>256.46917724609</v>
      </c>
      <c r="I11551">
        <v>295.06646728516</v>
      </c>
      <c r="J11551">
        <v>339.47378540039</v>
      </c>
      <c r="K11551" s="6">
        <f>IFERROR(EXP(TREND(LN($F$1:$J$1),LN(F11551:J11551),LN(Calculations!$B$3))),0)</f>
        <v>5.6732039571786616E-2</v>
      </c>
    </row>
    <row r="11552" spans="1:11" x14ac:dyDescent="0.35">
      <c r="A11552">
        <v>11549</v>
      </c>
      <c r="B11552" t="str">
        <f t="shared" si="180"/>
        <v>30-69.5</v>
      </c>
      <c r="C11552">
        <v>-69.572216695305997</v>
      </c>
      <c r="D11552">
        <v>29.652256489102001</v>
      </c>
      <c r="E11552">
        <f>ASIN(SQRT((SIN(RADIANS(PARAMETERS!$D$8-D11552)/2)*SIN(RADIANS(PARAMETERS!$D$8-D11552)/2))+(COS(RADIANS(D11552))*COS(RADIANS(PARAMETERS!$D$8))*SIN(RADIANS(PARAMETERS!$D$9-C11552)/2)*SIN(RADIANS(PARAMETERS!$D$9-C11552)/2))))*2*3958.756</f>
        <v>1135.2317453955441</v>
      </c>
      <c r="F11552">
        <v>185.45303344727</v>
      </c>
      <c r="G11552">
        <v>213.39811706543</v>
      </c>
      <c r="H11552">
        <v>256.90542602539</v>
      </c>
      <c r="I11552">
        <v>295.61981201172</v>
      </c>
      <c r="J11552">
        <v>340.16946411133</v>
      </c>
      <c r="K11552" s="6">
        <f>IFERROR(EXP(TREND(LN($F$1:$J$1),LN(F11552:J11552),LN(Calculations!$B$3))),0)</f>
        <v>5.7022009069665675E-2</v>
      </c>
    </row>
    <row r="11553" spans="1:11" x14ac:dyDescent="0.35">
      <c r="A11553">
        <v>11550</v>
      </c>
      <c r="B11553" t="str">
        <f t="shared" si="180"/>
        <v>30-70</v>
      </c>
      <c r="C11553">
        <v>-69.843538030207</v>
      </c>
      <c r="D11553">
        <v>29.652256489102001</v>
      </c>
      <c r="E11553">
        <f>ASIN(SQRT((SIN(RADIANS(PARAMETERS!$D$8-D11553)/2)*SIN(RADIANS(PARAMETERS!$D$8-D11553)/2))+(COS(RADIANS(D11553))*COS(RADIANS(PARAMETERS!$D$8))*SIN(RADIANS(PARAMETERS!$D$9-C11553)/2)*SIN(RADIANS(PARAMETERS!$D$9-C11553)/2))))*2*3958.756</f>
        <v>1143.9499660893409</v>
      </c>
      <c r="F11553">
        <v>185.60073852539</v>
      </c>
      <c r="G11553">
        <v>213.58491516113</v>
      </c>
      <c r="H11553">
        <v>257.1569519043</v>
      </c>
      <c r="I11553">
        <v>295.93231201172</v>
      </c>
      <c r="J11553">
        <v>340.55551147461</v>
      </c>
      <c r="K11553" s="6">
        <f>IFERROR(EXP(TREND(LN($F$1:$J$1),LN(F11553:J11553),LN(Calculations!$B$3))),0)</f>
        <v>5.7213220514295338E-2</v>
      </c>
    </row>
    <row r="11554" spans="1:11" x14ac:dyDescent="0.35">
      <c r="A11554">
        <v>11551</v>
      </c>
      <c r="B11554" t="str">
        <f t="shared" si="180"/>
        <v>30-70</v>
      </c>
      <c r="C11554">
        <v>-70.114859365108003</v>
      </c>
      <c r="D11554">
        <v>29.652256489102001</v>
      </c>
      <c r="E11554">
        <f>ASIN(SQRT((SIN(RADIANS(PARAMETERS!$D$8-D11554)/2)*SIN(RADIANS(PARAMETERS!$D$8-D11554)/2))+(COS(RADIANS(D11554))*COS(RADIANS(PARAMETERS!$D$8))*SIN(RADIANS(PARAMETERS!$D$9-C11554)/2)*SIN(RADIANS(PARAMETERS!$D$9-C11554)/2))))*2*3958.756</f>
        <v>1152.8597881451735</v>
      </c>
      <c r="F11554">
        <v>185.73913574219</v>
      </c>
      <c r="G11554">
        <v>213.76229858398</v>
      </c>
      <c r="H11554">
        <v>257.39926147461</v>
      </c>
      <c r="I11554">
        <v>296.23608398438</v>
      </c>
      <c r="J11554">
        <v>340.93371582031</v>
      </c>
      <c r="K11554" s="6">
        <f>IFERROR(EXP(TREND(LN($F$1:$J$1),LN(F11554:J11554),LN(Calculations!$B$3))),0)</f>
        <v>5.7387823972655717E-2</v>
      </c>
    </row>
    <row r="11555" spans="1:11" x14ac:dyDescent="0.35">
      <c r="A11555">
        <v>11552</v>
      </c>
      <c r="B11555" t="str">
        <f t="shared" si="180"/>
        <v>30-70.5</v>
      </c>
      <c r="C11555">
        <v>-70.386180700009007</v>
      </c>
      <c r="D11555">
        <v>29.652256489102001</v>
      </c>
      <c r="E11555">
        <f>ASIN(SQRT((SIN(RADIANS(PARAMETERS!$D$8-D11555)/2)*SIN(RADIANS(PARAMETERS!$D$8-D11555)/2))+(COS(RADIANS(D11555))*COS(RADIANS(PARAMETERS!$D$8))*SIN(RADIANS(PARAMETERS!$D$9-C11555)/2)*SIN(RADIANS(PARAMETERS!$D$9-C11555)/2))))*2*3958.756</f>
        <v>1161.956774033016</v>
      </c>
      <c r="F11555">
        <v>185.88426208496</v>
      </c>
      <c r="G11555">
        <v>213.95123291016</v>
      </c>
      <c r="H11555">
        <v>257.66162109375</v>
      </c>
      <c r="I11555">
        <v>296.56832885742</v>
      </c>
      <c r="J11555">
        <v>341.35092163086</v>
      </c>
      <c r="K11555" s="6">
        <f>IFERROR(EXP(TREND(LN($F$1:$J$1),LN(F11555:J11555),LN(Calculations!$B$3))),0)</f>
        <v>5.7565069032530038E-2</v>
      </c>
    </row>
    <row r="11556" spans="1:11" x14ac:dyDescent="0.35">
      <c r="A11556">
        <v>11553</v>
      </c>
      <c r="B11556" t="str">
        <f t="shared" si="180"/>
        <v>30-70.5</v>
      </c>
      <c r="C11556">
        <v>-70.657502034909996</v>
      </c>
      <c r="D11556">
        <v>29.652256489102001</v>
      </c>
      <c r="E11556">
        <f>ASIN(SQRT((SIN(RADIANS(PARAMETERS!$D$8-D11556)/2)*SIN(RADIANS(PARAMETERS!$D$8-D11556)/2))+(COS(RADIANS(D11556))*COS(RADIANS(PARAMETERS!$D$8))*SIN(RADIANS(PARAMETERS!$D$9-C11556)/2)*SIN(RADIANS(PARAMETERS!$D$9-C11556)/2))))*2*3958.756</f>
        <v>1171.2365320434767</v>
      </c>
      <c r="F11556">
        <v>185.93011474609</v>
      </c>
      <c r="G11556">
        <v>213.99362182617</v>
      </c>
      <c r="H11556">
        <v>257.69616699219</v>
      </c>
      <c r="I11556">
        <v>296.59375</v>
      </c>
      <c r="J11556">
        <v>341.36364746094</v>
      </c>
      <c r="K11556" s="6">
        <f>IFERROR(EXP(TREND(LN($F$1:$J$1),LN(F11556:J11556),LN(Calculations!$B$3))),0)</f>
        <v>5.7656096672804011E-2</v>
      </c>
    </row>
    <row r="11557" spans="1:11" x14ac:dyDescent="0.35">
      <c r="A11557">
        <v>11554</v>
      </c>
      <c r="B11557" t="str">
        <f t="shared" si="180"/>
        <v>30-71</v>
      </c>
      <c r="C11557">
        <v>-70.928823369810999</v>
      </c>
      <c r="D11557">
        <v>29.652256489102001</v>
      </c>
      <c r="E11557">
        <f>ASIN(SQRT((SIN(RADIANS(PARAMETERS!$D$8-D11557)/2)*SIN(RADIANS(PARAMETERS!$D$8-D11557)/2))+(COS(RADIANS(D11557))*COS(RADIANS(PARAMETERS!$D$8))*SIN(RADIANS(PARAMETERS!$D$9-C11557)/2)*SIN(RADIANS(PARAMETERS!$D$9-C11557)/2))))*2*3958.756</f>
        <v>1180.6947214018901</v>
      </c>
      <c r="F11557">
        <v>185.97621154785</v>
      </c>
      <c r="G11557">
        <v>214.03288269043</v>
      </c>
      <c r="H11557">
        <v>257.72149658203</v>
      </c>
      <c r="I11557">
        <v>296.60385131836</v>
      </c>
      <c r="J11557">
        <v>341.35339355469</v>
      </c>
      <c r="K11557" s="6">
        <f>IFERROR(EXP(TREND(LN($F$1:$J$1),LN(F11557:J11557),LN(Calculations!$B$3))),0)</f>
        <v>5.7754595399505448E-2</v>
      </c>
    </row>
    <row r="11558" spans="1:11" x14ac:dyDescent="0.35">
      <c r="A11558">
        <v>11555</v>
      </c>
      <c r="B11558" t="str">
        <f t="shared" si="180"/>
        <v>30-71</v>
      </c>
      <c r="C11558">
        <v>-71.200144704712002</v>
      </c>
      <c r="D11558">
        <v>29.652256489102001</v>
      </c>
      <c r="E11558">
        <f>ASIN(SQRT((SIN(RADIANS(PARAMETERS!$D$8-D11558)/2)*SIN(RADIANS(PARAMETERS!$D$8-D11558)/2))+(COS(RADIANS(D11558))*COS(RADIANS(PARAMETERS!$D$8))*SIN(RADIANS(PARAMETERS!$D$9-C11558)/2)*SIN(RADIANS(PARAMETERS!$D$9-C11558)/2))))*2*3958.756</f>
        <v>1190.3270568681564</v>
      </c>
      <c r="F11558">
        <v>186.03384399414</v>
      </c>
      <c r="G11558">
        <v>214.08334350586</v>
      </c>
      <c r="H11558">
        <v>257.75708007813</v>
      </c>
      <c r="I11558">
        <v>296.62289428711</v>
      </c>
      <c r="J11558">
        <v>341.35012817383</v>
      </c>
      <c r="K11558" s="6">
        <f>IFERROR(EXP(TREND(LN($F$1:$J$1),LN(F11558:J11558),LN(Calculations!$B$3))),0)</f>
        <v>5.7875235063019344E-2</v>
      </c>
    </row>
    <row r="11559" spans="1:11" x14ac:dyDescent="0.35">
      <c r="A11559">
        <v>11556</v>
      </c>
      <c r="B11559" t="str">
        <f t="shared" si="180"/>
        <v>30-71.5</v>
      </c>
      <c r="C11559">
        <v>-71.471466039613006</v>
      </c>
      <c r="D11559">
        <v>29.652256489102001</v>
      </c>
      <c r="E11559">
        <f>ASIN(SQRT((SIN(RADIANS(PARAMETERS!$D$8-D11559)/2)*SIN(RADIANS(PARAMETERS!$D$8-D11559)/2))+(COS(RADIANS(D11559))*COS(RADIANS(PARAMETERS!$D$8))*SIN(RADIANS(PARAMETERS!$D$9-C11559)/2)*SIN(RADIANS(PARAMETERS!$D$9-C11559)/2))))*2*3958.756</f>
        <v>1200.1293128423429</v>
      </c>
      <c r="F11559">
        <v>186.02432250977</v>
      </c>
      <c r="G11559">
        <v>214.03387451172</v>
      </c>
      <c r="H11559">
        <v>257.63632202148</v>
      </c>
      <c r="I11559">
        <v>296.43072509766</v>
      </c>
      <c r="J11559">
        <v>341.06790161133</v>
      </c>
      <c r="K11559" s="6">
        <f>IFERROR(EXP(TREND(LN($F$1:$J$1),LN(F11559:J11559),LN(Calculations!$B$3))),0)</f>
        <v>5.7939281075675385E-2</v>
      </c>
    </row>
    <row r="11560" spans="1:11" x14ac:dyDescent="0.35">
      <c r="A11560">
        <v>11557</v>
      </c>
      <c r="B11560" t="str">
        <f t="shared" si="180"/>
        <v>30-71.5</v>
      </c>
      <c r="C11560">
        <v>-71.742787374513995</v>
      </c>
      <c r="D11560">
        <v>29.652256489102001</v>
      </c>
      <c r="E11560">
        <f>ASIN(SQRT((SIN(RADIANS(PARAMETERS!$D$8-D11560)/2)*SIN(RADIANS(PARAMETERS!$D$8-D11560)/2))+(COS(RADIANS(D11560))*COS(RADIANS(PARAMETERS!$D$8))*SIN(RADIANS(PARAMETERS!$D$9-C11560)/2)*SIN(RADIANS(PARAMETERS!$D$9-C11560)/2))))*2*3958.756</f>
        <v>1210.0973269976325</v>
      </c>
      <c r="F11560">
        <v>186.03057861328</v>
      </c>
      <c r="G11560">
        <v>214.00714111328</v>
      </c>
      <c r="H11560">
        <v>257.55023193359</v>
      </c>
      <c r="I11560">
        <v>296.28491210938</v>
      </c>
      <c r="J11560">
        <v>340.84634399414</v>
      </c>
      <c r="K11560" s="6">
        <f>IFERROR(EXP(TREND(LN($F$1:$J$1),LN(F11560:J11560),LN(Calculations!$B$3))),0)</f>
        <v>5.8018450959877683E-2</v>
      </c>
    </row>
    <row r="11561" spans="1:11" x14ac:dyDescent="0.35">
      <c r="A11561">
        <v>11558</v>
      </c>
      <c r="B11561" t="str">
        <f t="shared" si="180"/>
        <v>30-72</v>
      </c>
      <c r="C11561">
        <v>-72.014108709414998</v>
      </c>
      <c r="D11561">
        <v>29.652256489102001</v>
      </c>
      <c r="E11561">
        <f>ASIN(SQRT((SIN(RADIANS(PARAMETERS!$D$8-D11561)/2)*SIN(RADIANS(PARAMETERS!$D$8-D11561)/2))+(COS(RADIANS(D11561))*COS(RADIANS(PARAMETERS!$D$8))*SIN(RADIANS(PARAMETERS!$D$9-C11561)/2)*SIN(RADIANS(PARAMETERS!$D$9-C11561)/2))))*2*3958.756</f>
        <v>1220.2270034634039</v>
      </c>
      <c r="F11561">
        <v>186.04783630371</v>
      </c>
      <c r="G11561">
        <v>213.99522399902</v>
      </c>
      <c r="H11561">
        <v>257.48541259766</v>
      </c>
      <c r="I11561">
        <v>296.16647338867</v>
      </c>
      <c r="J11561">
        <v>340.65969848633</v>
      </c>
      <c r="K11561" s="6">
        <f>IFERROR(EXP(TREND(LN($F$1:$J$1),LN(F11561:J11561),LN(Calculations!$B$3))),0)</f>
        <v>5.8110564118899498E-2</v>
      </c>
    </row>
    <row r="11562" spans="1:11" x14ac:dyDescent="0.35">
      <c r="A11562">
        <v>11559</v>
      </c>
      <c r="B11562" t="str">
        <f t="shared" si="180"/>
        <v>30-72.5</v>
      </c>
      <c r="C11562">
        <v>-72.285430044316001</v>
      </c>
      <c r="D11562">
        <v>29.652256489102001</v>
      </c>
      <c r="E11562">
        <f>ASIN(SQRT((SIN(RADIANS(PARAMETERS!$D$8-D11562)/2)*SIN(RADIANS(PARAMETERS!$D$8-D11562)/2))+(COS(RADIANS(D11562))*COS(RADIANS(PARAMETERS!$D$8))*SIN(RADIANS(PARAMETERS!$D$9-C11562)/2)*SIN(RADIANS(PARAMETERS!$D$9-C11562)/2))))*2*3958.756</f>
        <v>1230.5143155820547</v>
      </c>
      <c r="F11562">
        <v>185.9877166748</v>
      </c>
      <c r="G11562">
        <v>213.87313842773</v>
      </c>
      <c r="H11562">
        <v>257.25448608398</v>
      </c>
      <c r="I11562">
        <v>295.82778930664</v>
      </c>
      <c r="J11562">
        <v>340.18621826172</v>
      </c>
      <c r="K11562" s="6">
        <f>IFERROR(EXP(TREND(LN($F$1:$J$1),LN(F11562:J11562),LN(Calculations!$B$3))),0)</f>
        <v>5.8126906695491032E-2</v>
      </c>
    </row>
    <row r="11563" spans="1:11" x14ac:dyDescent="0.35">
      <c r="A11563">
        <v>11560</v>
      </c>
      <c r="B11563" t="str">
        <f t="shared" si="180"/>
        <v>30-72.5</v>
      </c>
      <c r="C11563">
        <v>-72.556751379217005</v>
      </c>
      <c r="D11563">
        <v>29.652256489102001</v>
      </c>
      <c r="E11563">
        <f>ASIN(SQRT((SIN(RADIANS(PARAMETERS!$D$8-D11563)/2)*SIN(RADIANS(PARAMETERS!$D$8-D11563)/2))+(COS(RADIANS(D11563))*COS(RADIANS(PARAMETERS!$D$8))*SIN(RADIANS(PARAMETERS!$D$9-C11563)/2)*SIN(RADIANS(PARAMETERS!$D$9-C11563)/2))))*2*3958.756</f>
        <v>1240.9553082637258</v>
      </c>
      <c r="F11563">
        <v>185.95063781738</v>
      </c>
      <c r="G11563">
        <v>213.77964782715</v>
      </c>
      <c r="H11563">
        <v>257.06127929688</v>
      </c>
      <c r="I11563">
        <v>295.53546142578</v>
      </c>
      <c r="J11563">
        <v>339.76953125</v>
      </c>
      <c r="K11563" s="6">
        <f>IFERROR(EXP(TREND(LN($F$1:$J$1),LN(F11563:J11563),LN(Calculations!$B$3))),0)</f>
        <v>5.8174839548340289E-2</v>
      </c>
    </row>
    <row r="11564" spans="1:11" x14ac:dyDescent="0.35">
      <c r="A11564">
        <v>11561</v>
      </c>
      <c r="B11564" t="str">
        <f t="shared" si="180"/>
        <v>30-73</v>
      </c>
      <c r="C11564">
        <v>-72.828072714117994</v>
      </c>
      <c r="D11564">
        <v>29.652256489102001</v>
      </c>
      <c r="E11564">
        <f>ASIN(SQRT((SIN(RADIANS(PARAMETERS!$D$8-D11564)/2)*SIN(RADIANS(PARAMETERS!$D$8-D11564)/2))+(COS(RADIANS(D11564))*COS(RADIANS(PARAMETERS!$D$8))*SIN(RADIANS(PARAMETERS!$D$9-C11564)/2)*SIN(RADIANS(PARAMETERS!$D$9-C11564)/2))))*2*3958.756</f>
        <v>1251.5460999632896</v>
      </c>
      <c r="F11564">
        <v>185.92288208008</v>
      </c>
      <c r="G11564">
        <v>213.69619750977</v>
      </c>
      <c r="H11564">
        <v>256.87905883789</v>
      </c>
      <c r="I11564">
        <v>295.25482177734</v>
      </c>
      <c r="J11564">
        <v>339.36514282227</v>
      </c>
      <c r="K11564" s="6">
        <f>IFERROR(EXP(TREND(LN($F$1:$J$1),LN(F11564:J11564),LN(Calculations!$B$3))),0)</f>
        <v>5.8239133725137428E-2</v>
      </c>
    </row>
    <row r="11565" spans="1:11" x14ac:dyDescent="0.35">
      <c r="A11565">
        <v>11562</v>
      </c>
      <c r="B11565" t="str">
        <f t="shared" si="180"/>
        <v>30-73</v>
      </c>
      <c r="C11565">
        <v>-73.099394049018997</v>
      </c>
      <c r="D11565">
        <v>29.652256489102001</v>
      </c>
      <c r="E11565">
        <f>ASIN(SQRT((SIN(RADIANS(PARAMETERS!$D$8-D11565)/2)*SIN(RADIANS(PARAMETERS!$D$8-D11565)/2))+(COS(RADIANS(D11565))*COS(RADIANS(PARAMETERS!$D$8))*SIN(RADIANS(PARAMETERS!$D$9-C11565)/2)*SIN(RADIANS(PARAMETERS!$D$9-C11565)/2))))*2*3958.756</f>
        <v>1262.2828843039831</v>
      </c>
      <c r="F11565">
        <v>185.8335723877</v>
      </c>
      <c r="G11565">
        <v>213.52688598633</v>
      </c>
      <c r="H11565">
        <v>256.56958007813</v>
      </c>
      <c r="I11565">
        <v>294.80700683594</v>
      </c>
      <c r="J11565">
        <v>338.74447631836</v>
      </c>
      <c r="K11565" s="6">
        <f>IFERROR(EXP(TREND(LN($F$1:$J$1),LN(F11565:J11565),LN(Calculations!$B$3))),0)</f>
        <v>5.8239528931906787E-2</v>
      </c>
    </row>
    <row r="11566" spans="1:11" x14ac:dyDescent="0.35">
      <c r="A11566">
        <v>11563</v>
      </c>
      <c r="B11566" t="str">
        <f t="shared" si="180"/>
        <v>30-73.5</v>
      </c>
      <c r="C11566">
        <v>-73.37071538392</v>
      </c>
      <c r="D11566">
        <v>29.652256489102001</v>
      </c>
      <c r="E11566">
        <f>ASIN(SQRT((SIN(RADIANS(PARAMETERS!$D$8-D11566)/2)*SIN(RADIANS(PARAMETERS!$D$8-D11566)/2))+(COS(RADIANS(D11566))*COS(RADIANS(PARAMETERS!$D$8))*SIN(RADIANS(PARAMETERS!$D$9-C11566)/2)*SIN(RADIANS(PARAMETERS!$D$9-C11566)/2))))*2*3958.756</f>
        <v>1273.1619313718052</v>
      </c>
      <c r="F11566">
        <v>185.78204345703</v>
      </c>
      <c r="G11566">
        <v>213.41220092773</v>
      </c>
      <c r="H11566">
        <v>256.34359741211</v>
      </c>
      <c r="I11566">
        <v>294.47064208984</v>
      </c>
      <c r="J11566">
        <v>338.2698059082</v>
      </c>
      <c r="K11566" s="6">
        <f>IFERROR(EXP(TREND(LN($F$1:$J$1),LN(F11566:J11566),LN(Calculations!$B$3))),0)</f>
        <v>5.8275719308249381E-2</v>
      </c>
    </row>
    <row r="11567" spans="1:11" x14ac:dyDescent="0.35">
      <c r="A11567">
        <v>11564</v>
      </c>
      <c r="B11567" t="str">
        <f t="shared" si="180"/>
        <v>30-73.5</v>
      </c>
      <c r="C11567">
        <v>-73.642036718821004</v>
      </c>
      <c r="D11567">
        <v>29.652256489102001</v>
      </c>
      <c r="E11567">
        <f>ASIN(SQRT((SIN(RADIANS(PARAMETERS!$D$8-D11567)/2)*SIN(RADIANS(PARAMETERS!$D$8-D11567)/2))+(COS(RADIANS(D11567))*COS(RADIANS(PARAMETERS!$D$8))*SIN(RADIANS(PARAMETERS!$D$9-C11567)/2)*SIN(RADIANS(PARAMETERS!$D$9-C11567)/2))))*2*3958.756</f>
        <v>1284.1795887044234</v>
      </c>
      <c r="F11567">
        <v>185.73425292969</v>
      </c>
      <c r="G11567">
        <v>213.30737304688</v>
      </c>
      <c r="H11567">
        <v>256.13824462891</v>
      </c>
      <c r="I11567">
        <v>294.16558837891</v>
      </c>
      <c r="J11567">
        <v>337.83981323242</v>
      </c>
      <c r="K11567" s="6">
        <f>IFERROR(EXP(TREND(LN($F$1:$J$1),LN(F11567:J11567),LN(Calculations!$B$3))),0)</f>
        <v>5.8306494289784239E-2</v>
      </c>
    </row>
    <row r="11568" spans="1:11" x14ac:dyDescent="0.35">
      <c r="A11568">
        <v>11565</v>
      </c>
      <c r="B11568" t="str">
        <f t="shared" si="180"/>
        <v>30-74</v>
      </c>
      <c r="C11568">
        <v>-73.913358053722007</v>
      </c>
      <c r="D11568">
        <v>29.652256489102001</v>
      </c>
      <c r="E11568">
        <f>ASIN(SQRT((SIN(RADIANS(PARAMETERS!$D$8-D11568)/2)*SIN(RADIANS(PARAMETERS!$D$8-D11568)/2))+(COS(RADIANS(D11568))*COS(RADIANS(PARAMETERS!$D$8))*SIN(RADIANS(PARAMETERS!$D$9-C11568)/2)*SIN(RADIANS(PARAMETERS!$D$9-C11568)/2))))*2*3958.756</f>
        <v>1295.332281997732</v>
      </c>
      <c r="F11568">
        <v>185.60720825195</v>
      </c>
      <c r="G11568">
        <v>213.09941101074</v>
      </c>
      <c r="H11568">
        <v>255.78973388672</v>
      </c>
      <c r="I11568">
        <v>293.67926025391</v>
      </c>
      <c r="J11568">
        <v>337.18218994141</v>
      </c>
      <c r="K11568" s="6">
        <f>IFERROR(EXP(TREND(LN($F$1:$J$1),LN(F11568:J11568),LN(Calculations!$B$3))),0)</f>
        <v>5.8238698012617815E-2</v>
      </c>
    </row>
    <row r="11569" spans="1:11" x14ac:dyDescent="0.35">
      <c r="A11569">
        <v>11566</v>
      </c>
      <c r="B11569" t="str">
        <f t="shared" si="180"/>
        <v>30-74</v>
      </c>
      <c r="C11569">
        <v>-74.184679388622996</v>
      </c>
      <c r="D11569">
        <v>29.652256489102001</v>
      </c>
      <c r="E11569">
        <f>ASIN(SQRT((SIN(RADIANS(PARAMETERS!$D$8-D11569)/2)*SIN(RADIANS(PARAMETERS!$D$8-D11569)/2))+(COS(RADIANS(D11569))*COS(RADIANS(PARAMETERS!$D$8))*SIN(RADIANS(PARAMETERS!$D$9-C11569)/2)*SIN(RADIANS(PARAMETERS!$D$9-C11569)/2))))*2*3958.756</f>
        <v>1306.6165155525282</v>
      </c>
      <c r="F11569">
        <v>185.50177001953</v>
      </c>
      <c r="G11569">
        <v>212.93797302246</v>
      </c>
      <c r="H11569">
        <v>255.53172302246</v>
      </c>
      <c r="I11569">
        <v>293.32711791992</v>
      </c>
      <c r="J11569">
        <v>336.71353149414</v>
      </c>
      <c r="K11569" s="6">
        <f>IFERROR(EXP(TREND(LN($F$1:$J$1),LN(F11569:J11569),LN(Calculations!$B$3))),0)</f>
        <v>5.8158489887971711E-2</v>
      </c>
    </row>
    <row r="11570" spans="1:11" x14ac:dyDescent="0.35">
      <c r="A11570">
        <v>11567</v>
      </c>
      <c r="B11570" t="str">
        <f t="shared" si="180"/>
        <v>30-74.5</v>
      </c>
      <c r="C11570">
        <v>-74.456000723523999</v>
      </c>
      <c r="D11570">
        <v>29.652256489102001</v>
      </c>
      <c r="E11570">
        <f>ASIN(SQRT((SIN(RADIANS(PARAMETERS!$D$8-D11570)/2)*SIN(RADIANS(PARAMETERS!$D$8-D11570)/2))+(COS(RADIANS(D11570))*COS(RADIANS(PARAMETERS!$D$8))*SIN(RADIANS(PARAMETERS!$D$9-C11570)/2)*SIN(RADIANS(PARAMETERS!$D$9-C11570)/2))))*2*3958.756</f>
        <v>1318.02887248297</v>
      </c>
      <c r="F11570">
        <v>185.37683105469</v>
      </c>
      <c r="G11570">
        <v>212.7674407959</v>
      </c>
      <c r="H11570">
        <v>255.28395080566</v>
      </c>
      <c r="I11570">
        <v>293.00512695313</v>
      </c>
      <c r="J11570">
        <v>336.30068969727</v>
      </c>
      <c r="K11570" s="6">
        <f>IFERROR(EXP(TREND(LN($F$1:$J$1),LN(F11570:J11570),LN(Calculations!$B$3))),0)</f>
        <v>5.8019328013254191E-2</v>
      </c>
    </row>
    <row r="11571" spans="1:11" x14ac:dyDescent="0.35">
      <c r="A11571">
        <v>11568</v>
      </c>
      <c r="B11571" t="str">
        <f t="shared" si="180"/>
        <v>30-74.5</v>
      </c>
      <c r="C11571">
        <v>-74.727322058425003</v>
      </c>
      <c r="D11571">
        <v>29.652256489102001</v>
      </c>
      <c r="E11571">
        <f>ASIN(SQRT((SIN(RADIANS(PARAMETERS!$D$8-D11571)/2)*SIN(RADIANS(PARAMETERS!$D$8-D11571)/2))+(COS(RADIANS(D11571))*COS(RADIANS(PARAMETERS!$D$8))*SIN(RADIANS(PARAMETERS!$D$9-C11571)/2)*SIN(RADIANS(PARAMETERS!$D$9-C11571)/2))))*2*3958.756</f>
        <v>1329.5660147075898</v>
      </c>
      <c r="F11571">
        <v>185.16435241699</v>
      </c>
      <c r="G11571">
        <v>212.49627685547</v>
      </c>
      <c r="H11571">
        <v>254.91520690918</v>
      </c>
      <c r="I11571">
        <v>292.54409790039</v>
      </c>
      <c r="J11571">
        <v>335.72805786133</v>
      </c>
      <c r="K11571" s="6">
        <f>IFERROR(EXP(TREND(LN($F$1:$J$1),LN(F11571:J11571),LN(Calculations!$B$3))),0)</f>
        <v>5.77429810788379E-2</v>
      </c>
    </row>
    <row r="11572" spans="1:11" x14ac:dyDescent="0.35">
      <c r="A11572">
        <v>11569</v>
      </c>
      <c r="B11572" t="str">
        <f t="shared" si="180"/>
        <v>30-75</v>
      </c>
      <c r="C11572">
        <v>-74.998643393324997</v>
      </c>
      <c r="D11572">
        <v>29.652256489102001</v>
      </c>
      <c r="E11572">
        <f>ASIN(SQRT((SIN(RADIANS(PARAMETERS!$D$8-D11572)/2)*SIN(RADIANS(PARAMETERS!$D$8-D11572)/2))+(COS(RADIANS(D11572))*COS(RADIANS(PARAMETERS!$D$8))*SIN(RADIANS(PARAMETERS!$D$9-C11572)/2)*SIN(RADIANS(PARAMETERS!$D$9-C11572)/2))))*2*3958.756</f>
        <v>1341.2246827426786</v>
      </c>
      <c r="F11572">
        <v>184.9366607666</v>
      </c>
      <c r="G11572">
        <v>212.22644042969</v>
      </c>
      <c r="H11572">
        <v>254.57788085938</v>
      </c>
      <c r="I11572">
        <v>292.14511108398</v>
      </c>
      <c r="J11572">
        <v>335.25650024414</v>
      </c>
      <c r="K11572" s="6">
        <f>IFERROR(EXP(TREND(LN($F$1:$J$1),LN(F11572:J11572),LN(Calculations!$B$3))),0)</f>
        <v>5.7404269214874092E-2</v>
      </c>
    </row>
    <row r="11573" spans="1:11" x14ac:dyDescent="0.35">
      <c r="A11573">
        <v>11570</v>
      </c>
      <c r="B11573" t="str">
        <f t="shared" si="180"/>
        <v>30-75.5</v>
      </c>
      <c r="C11573">
        <v>-75.269964728226</v>
      </c>
      <c r="D11573">
        <v>29.652256489102001</v>
      </c>
      <c r="E11573">
        <f>ASIN(SQRT((SIN(RADIANS(PARAMETERS!$D$8-D11573)/2)*SIN(RADIANS(PARAMETERS!$D$8-D11573)/2))+(COS(RADIANS(D11573))*COS(RADIANS(PARAMETERS!$D$8))*SIN(RADIANS(PARAMETERS!$D$9-C11573)/2)*SIN(RADIANS(PARAMETERS!$D$9-C11573)/2))))*2*3958.756</f>
        <v>1353.0016953171439</v>
      </c>
      <c r="F11573">
        <v>184.65132141113</v>
      </c>
      <c r="G11573">
        <v>211.8995513916</v>
      </c>
      <c r="H11573">
        <v>254.18664550781</v>
      </c>
      <c r="I11573">
        <v>291.69686889648</v>
      </c>
      <c r="J11573">
        <v>334.74295043945</v>
      </c>
      <c r="K11573" s="6">
        <f>IFERROR(EXP(TREND(LN($F$1:$J$1),LN(F11573:J11573),LN(Calculations!$B$3))),0)</f>
        <v>5.6958534610954292E-2</v>
      </c>
    </row>
    <row r="11574" spans="1:11" x14ac:dyDescent="0.35">
      <c r="A11574">
        <v>11571</v>
      </c>
      <c r="B11574" t="str">
        <f t="shared" si="180"/>
        <v>30-75.5</v>
      </c>
      <c r="C11574">
        <v>-75.541286063127004</v>
      </c>
      <c r="D11574">
        <v>29.652256489102001</v>
      </c>
      <c r="E11574">
        <f>ASIN(SQRT((SIN(RADIANS(PARAMETERS!$D$8-D11574)/2)*SIN(RADIANS(PARAMETERS!$D$8-D11574)/2))+(COS(RADIANS(D11574))*COS(RADIANS(PARAMETERS!$D$8))*SIN(RADIANS(PARAMETERS!$D$9-C11574)/2)*SIN(RADIANS(PARAMETERS!$D$9-C11574)/2))))*2*3958.756</f>
        <v>1364.8939488260623</v>
      </c>
      <c r="F11574">
        <v>184.2582244873</v>
      </c>
      <c r="G11574">
        <v>211.44641113281</v>
      </c>
      <c r="H11574">
        <v>253.63981628418</v>
      </c>
      <c r="I11574">
        <v>291.06652832031</v>
      </c>
      <c r="J11574">
        <v>334.0163269043</v>
      </c>
      <c r="K11574" s="6">
        <f>IFERROR(EXP(TREND(LN($F$1:$J$1),LN(F11574:J11574),LN(Calculations!$B$3))),0)</f>
        <v>5.6354658258238197E-2</v>
      </c>
    </row>
    <row r="11575" spans="1:11" x14ac:dyDescent="0.35">
      <c r="A11575">
        <v>11572</v>
      </c>
      <c r="B11575" t="str">
        <f t="shared" si="180"/>
        <v>30-76</v>
      </c>
      <c r="C11575">
        <v>-75.812607398028007</v>
      </c>
      <c r="D11575">
        <v>29.652256489102001</v>
      </c>
      <c r="E11575">
        <f>ASIN(SQRT((SIN(RADIANS(PARAMETERS!$D$8-D11575)/2)*SIN(RADIANS(PARAMETERS!$D$8-D11575)/2))+(COS(RADIANS(D11575))*COS(RADIANS(PARAMETERS!$D$8))*SIN(RADIANS(PARAMETERS!$D$9-C11575)/2)*SIN(RADIANS(PARAMETERS!$D$9-C11575)/2))))*2*3958.756</f>
        <v>1376.8984166406092</v>
      </c>
      <c r="F11575">
        <v>183.83949279785</v>
      </c>
      <c r="G11575">
        <v>210.98286437988</v>
      </c>
      <c r="H11575">
        <v>253.11070251465</v>
      </c>
      <c r="I11575">
        <v>290.48272705078</v>
      </c>
      <c r="J11575">
        <v>333.37326049805</v>
      </c>
      <c r="K11575" s="6">
        <f>IFERROR(EXP(TREND(LN($F$1:$J$1),LN(F11575:J11575),LN(Calculations!$B$3))),0)</f>
        <v>5.567927433141296E-2</v>
      </c>
    </row>
    <row r="11576" spans="1:11" x14ac:dyDescent="0.35">
      <c r="A11576">
        <v>11573</v>
      </c>
      <c r="B11576" t="str">
        <f t="shared" si="180"/>
        <v>30-76</v>
      </c>
      <c r="C11576">
        <v>-76.083928732928996</v>
      </c>
      <c r="D11576">
        <v>29.652256489102001</v>
      </c>
      <c r="E11576">
        <f>ASIN(SQRT((SIN(RADIANS(PARAMETERS!$D$8-D11576)/2)*SIN(RADIANS(PARAMETERS!$D$8-D11576)/2))+(COS(RADIANS(D11576))*COS(RADIANS(PARAMETERS!$D$8))*SIN(RADIANS(PARAMETERS!$D$9-C11576)/2)*SIN(RADIANS(PARAMETERS!$D$9-C11576)/2))))*2*3958.756</f>
        <v>1389.0121482895445</v>
      </c>
      <c r="F11576">
        <v>183.36029052734</v>
      </c>
      <c r="G11576">
        <v>210.46115112305</v>
      </c>
      <c r="H11576">
        <v>252.52963256836</v>
      </c>
      <c r="I11576">
        <v>289.85479736328</v>
      </c>
      <c r="J11576">
        <v>332.69735717773</v>
      </c>
      <c r="K11576" s="6">
        <f>IFERROR(EXP(TREND(LN($F$1:$J$1),LN(F11576:J11576),LN(Calculations!$B$3))),0)</f>
        <v>5.4898501649489256E-2</v>
      </c>
    </row>
    <row r="11577" spans="1:11" x14ac:dyDescent="0.35">
      <c r="A11577">
        <v>11574</v>
      </c>
      <c r="B11577" t="str">
        <f t="shared" si="180"/>
        <v>30-76.5</v>
      </c>
      <c r="C11577">
        <v>-76.355250067829999</v>
      </c>
      <c r="D11577">
        <v>29.652256489102001</v>
      </c>
      <c r="E11577">
        <f>ASIN(SQRT((SIN(RADIANS(PARAMETERS!$D$8-D11577)/2)*SIN(RADIANS(PARAMETERS!$D$8-D11577)/2))+(COS(RADIANS(D11577))*COS(RADIANS(PARAMETERS!$D$8))*SIN(RADIANS(PARAMETERS!$D$9-C11577)/2)*SIN(RADIANS(PARAMETERS!$D$9-C11577)/2))))*2*3958.756</f>
        <v>1401.2322685273011</v>
      </c>
      <c r="F11577">
        <v>182.79075622559</v>
      </c>
      <c r="G11577">
        <v>209.84072875977</v>
      </c>
      <c r="H11577">
        <v>251.8380279541</v>
      </c>
      <c r="I11577">
        <v>289.10687255859</v>
      </c>
      <c r="J11577">
        <v>331.8916015625</v>
      </c>
      <c r="K11577" s="6">
        <f>IFERROR(EXP(TREND(LN($F$1:$J$1),LN(F11577:J11577),LN(Calculations!$B$3))),0)</f>
        <v>5.3984648388854001E-2</v>
      </c>
    </row>
    <row r="11578" spans="1:11" x14ac:dyDescent="0.35">
      <c r="A11578">
        <v>11575</v>
      </c>
      <c r="B11578" t="str">
        <f t="shared" si="180"/>
        <v>30-76.5</v>
      </c>
      <c r="C11578">
        <v>-76.626571402731003</v>
      </c>
      <c r="D11578">
        <v>29.652256489102001</v>
      </c>
      <c r="E11578">
        <f>ASIN(SQRT((SIN(RADIANS(PARAMETERS!$D$8-D11578)/2)*SIN(RADIANS(PARAMETERS!$D$8-D11578)/2))+(COS(RADIANS(D11578))*COS(RADIANS(PARAMETERS!$D$8))*SIN(RADIANS(PARAMETERS!$D$9-C11578)/2)*SIN(RADIANS(PARAMETERS!$D$9-C11578)/2))))*2*3958.756</f>
        <v>1413.5559763024351</v>
      </c>
      <c r="F11578">
        <v>182.19923400879</v>
      </c>
      <c r="G11578">
        <v>209.21600341797</v>
      </c>
      <c r="H11578">
        <v>251.17459106445</v>
      </c>
      <c r="I11578">
        <v>288.42031860352</v>
      </c>
      <c r="J11578">
        <v>331.18969726563</v>
      </c>
      <c r="K11578" s="6">
        <f>IFERROR(EXP(TREND(LN($F$1:$J$1),LN(F11578:J11578),LN(Calculations!$B$3))),0)</f>
        <v>5.3015360571377797E-2</v>
      </c>
    </row>
    <row r="11579" spans="1:11" x14ac:dyDescent="0.35">
      <c r="A11579">
        <v>11576</v>
      </c>
      <c r="B11579" t="str">
        <f t="shared" si="180"/>
        <v>30-77</v>
      </c>
      <c r="C11579">
        <v>-76.897892737632006</v>
      </c>
      <c r="D11579">
        <v>29.652256489102001</v>
      </c>
      <c r="E11579">
        <f>ASIN(SQRT((SIN(RADIANS(PARAMETERS!$D$8-D11579)/2)*SIN(RADIANS(PARAMETERS!$D$8-D11579)/2))+(COS(RADIANS(D11579))*COS(RADIANS(PARAMETERS!$D$8))*SIN(RADIANS(PARAMETERS!$D$9-C11579)/2)*SIN(RADIANS(PARAMETERS!$D$9-C11579)/2))))*2*3958.756</f>
        <v>1425.9805436392871</v>
      </c>
      <c r="F11579">
        <v>181.54357910156</v>
      </c>
      <c r="G11579">
        <v>208.52006530762</v>
      </c>
      <c r="H11579">
        <v>250.42956542969</v>
      </c>
      <c r="I11579">
        <v>287.64352416992</v>
      </c>
      <c r="J11579">
        <v>330.38821411133</v>
      </c>
      <c r="K11579" s="6">
        <f>IFERROR(EXP(TREND(LN($F$1:$J$1),LN(F11579:J11579),LN(Calculations!$B$3))),0)</f>
        <v>5.1967539291472346E-2</v>
      </c>
    </row>
    <row r="11580" spans="1:11" x14ac:dyDescent="0.35">
      <c r="A11580">
        <v>11577</v>
      </c>
      <c r="B11580" t="str">
        <f t="shared" si="180"/>
        <v>30-77</v>
      </c>
      <c r="C11580">
        <v>-77.169214072532995</v>
      </c>
      <c r="D11580">
        <v>29.652256489102001</v>
      </c>
      <c r="E11580">
        <f>ASIN(SQRT((SIN(RADIANS(PARAMETERS!$D$8-D11580)/2)*SIN(RADIANS(PARAMETERS!$D$8-D11580)/2))+(COS(RADIANS(D11580))*COS(RADIANS(PARAMETERS!$D$8))*SIN(RADIANS(PARAMETERS!$D$9-C11580)/2)*SIN(RADIANS(PARAMETERS!$D$9-C11580)/2))))*2*3958.756</f>
        <v>1438.5033144447264</v>
      </c>
      <c r="F11580">
        <v>180.80432128906</v>
      </c>
      <c r="G11580">
        <v>207.71545410156</v>
      </c>
      <c r="H11580">
        <v>249.53395080566</v>
      </c>
      <c r="I11580">
        <v>286.67633056641</v>
      </c>
      <c r="J11580">
        <v>329.3479309082</v>
      </c>
      <c r="K11580" s="6">
        <f>IFERROR(EXP(TREND(LN($F$1:$J$1),LN(F11580:J11580),LN(Calculations!$B$3))),0)</f>
        <v>5.0843886691974247E-2</v>
      </c>
    </row>
    <row r="11581" spans="1:11" x14ac:dyDescent="0.35">
      <c r="A11581">
        <v>11578</v>
      </c>
      <c r="B11581" t="str">
        <f t="shared" si="180"/>
        <v>30-77.5</v>
      </c>
      <c r="C11581">
        <v>-77.440535407433998</v>
      </c>
      <c r="D11581">
        <v>29.652256489102001</v>
      </c>
      <c r="E11581">
        <f>ASIN(SQRT((SIN(RADIANS(PARAMETERS!$D$8-D11581)/2)*SIN(RADIANS(PARAMETERS!$D$8-D11581)/2))+(COS(RADIANS(D11581))*COS(RADIANS(PARAMETERS!$D$8))*SIN(RADIANS(PARAMETERS!$D$9-C11581)/2)*SIN(RADIANS(PARAMETERS!$D$9-C11581)/2))))*2*3958.756</f>
        <v>1451.1217032509835</v>
      </c>
      <c r="F11581">
        <v>180.06593322754</v>
      </c>
      <c r="G11581">
        <v>206.9200592041</v>
      </c>
      <c r="H11581">
        <v>248.66244506836</v>
      </c>
      <c r="I11581">
        <v>285.74816894531</v>
      </c>
      <c r="J11581">
        <v>328.36560058594</v>
      </c>
      <c r="K11581" s="6">
        <f>IFERROR(EXP(TREND(LN($F$1:$J$1),LN(F11581:J11581),LN(Calculations!$B$3))),0)</f>
        <v>4.9731502537209947E-2</v>
      </c>
    </row>
    <row r="11582" spans="1:11" x14ac:dyDescent="0.35">
      <c r="A11582">
        <v>11579</v>
      </c>
      <c r="B11582" t="str">
        <f t="shared" si="180"/>
        <v>30-77.5</v>
      </c>
      <c r="C11582">
        <v>-77.711856742335002</v>
      </c>
      <c r="D11582">
        <v>29.652256489102001</v>
      </c>
      <c r="E11582">
        <f>ASIN(SQRT((SIN(RADIANS(PARAMETERS!$D$8-D11582)/2)*SIN(RADIANS(PARAMETERS!$D$8-D11582)/2))+(COS(RADIANS(D11582))*COS(RADIANS(PARAMETERS!$D$8))*SIN(RADIANS(PARAMETERS!$D$9-C11582)/2)*SIN(RADIANS(PARAMETERS!$D$9-C11582)/2))))*2*3958.756</f>
        <v>1463.8331939046759</v>
      </c>
      <c r="F11582">
        <v>179.27717590332</v>
      </c>
      <c r="G11582">
        <v>206.05805969238</v>
      </c>
      <c r="H11582">
        <v>247.69706726074</v>
      </c>
      <c r="I11582">
        <v>284.70007324219</v>
      </c>
      <c r="J11582">
        <v>327.23156738281</v>
      </c>
      <c r="K11582" s="6">
        <f>IFERROR(EXP(TREND(LN($F$1:$J$1),LN(F11582:J11582),LN(Calculations!$B$3))),0)</f>
        <v>4.8587922934768428E-2</v>
      </c>
    </row>
    <row r="11583" spans="1:11" x14ac:dyDescent="0.35">
      <c r="A11583">
        <v>11580</v>
      </c>
      <c r="B11583" t="str">
        <f t="shared" si="180"/>
        <v>30-78</v>
      </c>
      <c r="C11583">
        <v>-77.983178077236005</v>
      </c>
      <c r="D11583">
        <v>29.652256489102001</v>
      </c>
      <c r="E11583">
        <f>ASIN(SQRT((SIN(RADIANS(PARAMETERS!$D$8-D11583)/2)*SIN(RADIANS(PARAMETERS!$D$8-D11583)/2))+(COS(RADIANS(D11583))*COS(RADIANS(PARAMETERS!$D$8))*SIN(RADIANS(PARAMETERS!$D$9-C11583)/2)*SIN(RADIANS(PARAMETERS!$D$9-C11583)/2))))*2*3958.756</f>
        <v>1476.6353382113205</v>
      </c>
      <c r="F11583">
        <v>178.42010498047</v>
      </c>
      <c r="G11583">
        <v>205.10105895996</v>
      </c>
      <c r="H11583">
        <v>246.59124755859</v>
      </c>
      <c r="I11583">
        <v>283.4677734375</v>
      </c>
      <c r="J11583">
        <v>325.85958862305</v>
      </c>
      <c r="K11583" s="6">
        <f>IFERROR(EXP(TREND(LN($F$1:$J$1),LN(F11583:J11583),LN(Calculations!$B$3))),0)</f>
        <v>4.7402324055929826E-2</v>
      </c>
    </row>
    <row r="11584" spans="1:11" x14ac:dyDescent="0.35">
      <c r="A11584">
        <v>11581</v>
      </c>
      <c r="B11584" t="str">
        <f t="shared" si="180"/>
        <v>30-78.5</v>
      </c>
      <c r="C11584">
        <v>-78.254499412136994</v>
      </c>
      <c r="D11584">
        <v>29.652256489102001</v>
      </c>
      <c r="E11584">
        <f>ASIN(SQRT((SIN(RADIANS(PARAMETERS!$D$8-D11584)/2)*SIN(RADIANS(PARAMETERS!$D$8-D11584)/2))+(COS(RADIANS(D11584))*COS(RADIANS(PARAMETERS!$D$8))*SIN(RADIANS(PARAMETERS!$D$9-C11584)/2)*SIN(RADIANS(PARAMETERS!$D$9-C11584)/2))))*2*3958.756</f>
        <v>1489.5257545438378</v>
      </c>
      <c r="F11584">
        <v>177.56155395508</v>
      </c>
      <c r="G11584">
        <v>204.14796447754</v>
      </c>
      <c r="H11584">
        <v>245.49594116211</v>
      </c>
      <c r="I11584">
        <v>282.25256347656</v>
      </c>
      <c r="J11584">
        <v>324.51312255859</v>
      </c>
      <c r="K11584" s="6">
        <f>IFERROR(EXP(TREND(LN($F$1:$J$1),LN(F11584:J11584),LN(Calculations!$B$3))),0)</f>
        <v>4.6235771260702122E-2</v>
      </c>
    </row>
    <row r="11585" spans="1:11" x14ac:dyDescent="0.35">
      <c r="A11585">
        <v>11582</v>
      </c>
      <c r="B11585" t="str">
        <f t="shared" si="180"/>
        <v>30-78.5</v>
      </c>
      <c r="C11585">
        <v>-78.525820747037997</v>
      </c>
      <c r="D11585">
        <v>29.652256489102001</v>
      </c>
      <c r="E11585">
        <f>ASIN(SQRT((SIN(RADIANS(PARAMETERS!$D$8-D11585)/2)*SIN(RADIANS(PARAMETERS!$D$8-D11585)/2))+(COS(RADIANS(D11585))*COS(RADIANS(PARAMETERS!$D$8))*SIN(RADIANS(PARAMETERS!$D$9-C11585)/2)*SIN(RADIANS(PARAMETERS!$D$9-C11585)/2))))*2*3958.756</f>
        <v>1502.5021264227976</v>
      </c>
      <c r="F11585">
        <v>176.59925842285</v>
      </c>
      <c r="G11585">
        <v>203.0739440918</v>
      </c>
      <c r="H11585">
        <v>244.22895812988</v>
      </c>
      <c r="I11585">
        <v>280.81723022461</v>
      </c>
      <c r="J11585">
        <v>322.88732910156</v>
      </c>
      <c r="K11585" s="6">
        <f>IFERROR(EXP(TREND(LN($F$1:$J$1),LN(F11585:J11585),LN(Calculations!$B$3))),0)</f>
        <v>4.4987879933074036E-2</v>
      </c>
    </row>
    <row r="11586" spans="1:11" x14ac:dyDescent="0.35">
      <c r="A11586">
        <v>11583</v>
      </c>
      <c r="B11586" t="str">
        <f t="shared" si="180"/>
        <v>30-79</v>
      </c>
      <c r="C11586">
        <v>-78.797142081939</v>
      </c>
      <c r="D11586">
        <v>29.652256489102001</v>
      </c>
      <c r="E11586">
        <f>ASIN(SQRT((SIN(RADIANS(PARAMETERS!$D$8-D11586)/2)*SIN(RADIANS(PARAMETERS!$D$8-D11586)/2))+(COS(RADIANS(D11586))*COS(RADIANS(PARAMETERS!$D$8))*SIN(RADIANS(PARAMETERS!$D$9-C11586)/2)*SIN(RADIANS(PARAMETERS!$D$9-C11586)/2))))*2*3958.756</f>
        <v>1515.562201075461</v>
      </c>
      <c r="F11586">
        <v>175.48258972168</v>
      </c>
      <c r="G11586">
        <v>201.82991027832</v>
      </c>
      <c r="H11586">
        <v>242.71937561035</v>
      </c>
      <c r="I11586">
        <v>279.06991577148</v>
      </c>
      <c r="J11586">
        <v>320.86508178711</v>
      </c>
      <c r="K11586" s="6">
        <f>IFERROR(EXP(TREND(LN($F$1:$J$1),LN(F11586:J11586),LN(Calculations!$B$3))),0)</f>
        <v>4.3613450093722646E-2</v>
      </c>
    </row>
    <row r="11587" spans="1:11" x14ac:dyDescent="0.35">
      <c r="A11587">
        <v>11584</v>
      </c>
      <c r="B11587" t="str">
        <f t="shared" si="180"/>
        <v>30-79</v>
      </c>
      <c r="C11587">
        <v>-79.068463416840004</v>
      </c>
      <c r="D11587">
        <v>29.652256489102001</v>
      </c>
      <c r="E11587">
        <f>ASIN(SQRT((SIN(RADIANS(PARAMETERS!$D$8-D11587)/2)*SIN(RADIANS(PARAMETERS!$D$8-D11587)/2))+(COS(RADIANS(D11587))*COS(RADIANS(PARAMETERS!$D$8))*SIN(RADIANS(PARAMETERS!$D$9-C11587)/2)*SIN(RADIANS(PARAMETERS!$D$9-C11587)/2))))*2*3958.756</f>
        <v>1528.7037879800203</v>
      </c>
      <c r="F11587">
        <v>174.20965576172</v>
      </c>
      <c r="G11587">
        <v>200.50126647949</v>
      </c>
      <c r="H11587">
        <v>241.10081481934</v>
      </c>
      <c r="I11587">
        <v>277.19122314453</v>
      </c>
      <c r="J11587">
        <v>318.68487548828</v>
      </c>
      <c r="K11587" s="6">
        <f>IFERROR(EXP(TREND(LN($F$1:$J$1),LN(F11587:J11587),LN(Calculations!$B$3))),0)</f>
        <v>4.2111214740759149E-2</v>
      </c>
    </row>
    <row r="11588" spans="1:11" x14ac:dyDescent="0.35">
      <c r="A11588">
        <v>11585</v>
      </c>
      <c r="B11588" t="str">
        <f t="shared" si="180"/>
        <v>30-79.5</v>
      </c>
      <c r="C11588">
        <v>-79.339784751741007</v>
      </c>
      <c r="D11588">
        <v>29.652256489102001</v>
      </c>
      <c r="E11588">
        <f>ASIN(SQRT((SIN(RADIANS(PARAMETERS!$D$8-D11588)/2)*SIN(RADIANS(PARAMETERS!$D$8-D11588)/2))+(COS(RADIANS(D11588))*COS(RADIANS(PARAMETERS!$D$8))*SIN(RADIANS(PARAMETERS!$D$9-C11588)/2)*SIN(RADIANS(PARAMETERS!$D$9-C11588)/2))))*2*3958.756</f>
        <v>1541.9247574007995</v>
      </c>
      <c r="F11588">
        <v>172.48089599609</v>
      </c>
      <c r="G11588">
        <v>198.85559082031</v>
      </c>
      <c r="H11588">
        <v>239.05046081543</v>
      </c>
      <c r="I11588">
        <v>274.77243041992</v>
      </c>
      <c r="J11588">
        <v>315.83395385742</v>
      </c>
      <c r="K11588" s="6">
        <f>IFERROR(EXP(TREND(LN($F$1:$J$1),LN(F11588:J11588),LN(Calculations!$B$3))),0)</f>
        <v>4.020649458644926E-2</v>
      </c>
    </row>
    <row r="11589" spans="1:11" x14ac:dyDescent="0.35">
      <c r="A11589">
        <v>11586</v>
      </c>
      <c r="B11589" t="str">
        <f t="shared" ref="B11589:B11652" si="181">MROUND(D11589,1)&amp;MROUND(C11589,-0.5)</f>
        <v>30-79.5</v>
      </c>
      <c r="C11589">
        <v>-79.611106086641996</v>
      </c>
      <c r="D11589">
        <v>29.652256489102001</v>
      </c>
      <c r="E11589">
        <f>ASIN(SQRT((SIN(RADIANS(PARAMETERS!$D$8-D11589)/2)*SIN(RADIANS(PARAMETERS!$D$8-D11589)/2))+(COS(RADIANS(D11589))*COS(RADIANS(PARAMETERS!$D$8))*SIN(RADIANS(PARAMETERS!$D$9-C11589)/2)*SIN(RADIANS(PARAMETERS!$D$9-C11589)/2))))*2*3958.756</f>
        <v>1555.2230389196277</v>
      </c>
      <c r="F11589">
        <v>170.11315917969</v>
      </c>
      <c r="G11589">
        <v>196.79515075684</v>
      </c>
      <c r="H11589">
        <v>236.43919372559</v>
      </c>
      <c r="I11589">
        <v>271.65545654297</v>
      </c>
      <c r="J11589">
        <v>312.11972045898</v>
      </c>
      <c r="K11589" s="6">
        <f>IFERROR(EXP(TREND(LN($F$1:$J$1),LN(F11589:J11589),LN(Calculations!$B$3))),0)</f>
        <v>3.7778792418398016E-2</v>
      </c>
    </row>
    <row r="11590" spans="1:11" x14ac:dyDescent="0.35">
      <c r="A11590">
        <v>11587</v>
      </c>
      <c r="B11590" t="str">
        <f t="shared" si="181"/>
        <v>30-80</v>
      </c>
      <c r="C11590">
        <v>-79.882427421542999</v>
      </c>
      <c r="D11590">
        <v>29.652256489102001</v>
      </c>
      <c r="E11590">
        <f>ASIN(SQRT((SIN(RADIANS(PARAMETERS!$D$8-D11590)/2)*SIN(RADIANS(PARAMETERS!$D$8-D11590)/2))+(COS(RADIANS(D11590))*COS(RADIANS(PARAMETERS!$D$8))*SIN(RADIANS(PARAMETERS!$D$9-C11590)/2)*SIN(RADIANS(PARAMETERS!$D$9-C11590)/2))))*2*3958.756</f>
        <v>1568.5966199680365</v>
      </c>
      <c r="F11590">
        <v>167.20373535156</v>
      </c>
      <c r="G11590">
        <v>194.32797241211</v>
      </c>
      <c r="H11590">
        <v>233.37214660645</v>
      </c>
      <c r="I11590">
        <v>267.98513793945</v>
      </c>
      <c r="J11590">
        <v>307.73617553711</v>
      </c>
      <c r="K11590" s="6">
        <f>IFERROR(EXP(TREND(LN($F$1:$J$1),LN(F11590:J11590),LN(Calculations!$B$3))),0)</f>
        <v>3.4967202610025026E-2</v>
      </c>
    </row>
    <row r="11591" spans="1:11" x14ac:dyDescent="0.35">
      <c r="A11591">
        <v>11588</v>
      </c>
      <c r="B11591" t="str">
        <f t="shared" si="181"/>
        <v>30-80</v>
      </c>
      <c r="C11591">
        <v>-80.153748756444003</v>
      </c>
      <c r="D11591">
        <v>29.652256489102001</v>
      </c>
      <c r="E11591">
        <f>ASIN(SQRT((SIN(RADIANS(PARAMETERS!$D$8-D11591)/2)*SIN(RADIANS(PARAMETERS!$D$8-D11591)/2))+(COS(RADIANS(D11591))*COS(RADIANS(PARAMETERS!$D$8))*SIN(RADIANS(PARAMETERS!$D$9-C11591)/2)*SIN(RADIANS(PARAMETERS!$D$9-C11591)/2))))*2*3958.756</f>
        <v>1582.0435443644485</v>
      </c>
      <c r="F11591">
        <v>163.86988830566</v>
      </c>
      <c r="G11591">
        <v>191.49714660645</v>
      </c>
      <c r="H11591">
        <v>229.8971862793</v>
      </c>
      <c r="I11591">
        <v>263.80215454102</v>
      </c>
      <c r="J11591">
        <v>302.71337890625</v>
      </c>
      <c r="K11591" s="6">
        <f>IFERROR(EXP(TREND(LN($F$1:$J$1),LN(F11591:J11591),LN(Calculations!$B$3))),0)</f>
        <v>3.1969032096243903E-2</v>
      </c>
    </row>
    <row r="11592" spans="1:11" x14ac:dyDescent="0.35">
      <c r="A11592">
        <v>11589</v>
      </c>
      <c r="B11592" t="str">
        <f t="shared" si="181"/>
        <v>30-80.5</v>
      </c>
      <c r="C11592">
        <v>-80.425070091345006</v>
      </c>
      <c r="D11592">
        <v>29.652256489102001</v>
      </c>
      <c r="E11592">
        <f>ASIN(SQRT((SIN(RADIANS(PARAMETERS!$D$8-D11592)/2)*SIN(RADIANS(PARAMETERS!$D$8-D11592)/2))+(COS(RADIANS(D11592))*COS(RADIANS(PARAMETERS!$D$8))*SIN(RADIANS(PARAMETERS!$D$9-C11592)/2)*SIN(RADIANS(PARAMETERS!$D$9-C11592)/2))))*2*3958.756</f>
        <v>1595.5619108600588</v>
      </c>
      <c r="F11592">
        <v>160.22201538086</v>
      </c>
      <c r="G11592">
        <v>188.43412780762</v>
      </c>
      <c r="H11592">
        <v>226.14070129395</v>
      </c>
      <c r="I11592">
        <v>259.26983642578</v>
      </c>
      <c r="J11592">
        <v>297.25961303711</v>
      </c>
      <c r="K11592" s="6">
        <f>IFERROR(EXP(TREND(LN($F$1:$J$1),LN(F11592:J11592),LN(Calculations!$B$3))),0)</f>
        <v>2.895345484659519E-2</v>
      </c>
    </row>
    <row r="11593" spans="1:11" x14ac:dyDescent="0.35">
      <c r="A11593">
        <v>11590</v>
      </c>
      <c r="B11593" t="str">
        <f t="shared" si="181"/>
        <v>30-80.5</v>
      </c>
      <c r="C11593">
        <v>-80.696391426245995</v>
      </c>
      <c r="D11593">
        <v>29.652256489102001</v>
      </c>
      <c r="E11593">
        <f>ASIN(SQRT((SIN(RADIANS(PARAMETERS!$D$8-D11593)/2)*SIN(RADIANS(PARAMETERS!$D$8-D11593)/2))+(COS(RADIANS(D11593))*COS(RADIANS(PARAMETERS!$D$8))*SIN(RADIANS(PARAMETERS!$D$9-C11593)/2)*SIN(RADIANS(PARAMETERS!$D$9-C11593)/2))))*2*3958.756</f>
        <v>1609.149871696681</v>
      </c>
      <c r="F11593">
        <v>156.34262084961</v>
      </c>
      <c r="G11593">
        <v>185.12490844727</v>
      </c>
      <c r="H11593">
        <v>222.22731018066</v>
      </c>
      <c r="I11593">
        <v>254.56684875488</v>
      </c>
      <c r="J11593">
        <v>291.62078857422</v>
      </c>
      <c r="K11593" s="6">
        <f>IFERROR(EXP(TREND(LN($F$1:$J$1),LN(F11593:J11593),LN(Calculations!$B$3))),0)</f>
        <v>2.59939572826067E-2</v>
      </c>
    </row>
    <row r="11594" spans="1:11" x14ac:dyDescent="0.35">
      <c r="A11594">
        <v>11591</v>
      </c>
      <c r="B11594" t="str">
        <f t="shared" si="181"/>
        <v>30-81</v>
      </c>
      <c r="C11594">
        <v>-80.967712761146998</v>
      </c>
      <c r="D11594">
        <v>29.652256489102001</v>
      </c>
      <c r="E11594">
        <f>ASIN(SQRT((SIN(RADIANS(PARAMETERS!$D$8-D11594)/2)*SIN(RADIANS(PARAMETERS!$D$8-D11594)/2))+(COS(RADIANS(D11594))*COS(RADIANS(PARAMETERS!$D$8))*SIN(RADIANS(PARAMETERS!$D$9-C11594)/2)*SIN(RADIANS(PARAMETERS!$D$9-C11594)/2))))*2*3958.756</f>
        <v>1622.8056311794437</v>
      </c>
      <c r="F11594">
        <v>152.70909118652</v>
      </c>
      <c r="G11594">
        <v>182.05117797852</v>
      </c>
      <c r="H11594">
        <v>218.57878112793</v>
      </c>
      <c r="I11594">
        <v>250.1837310791</v>
      </c>
      <c r="J11594">
        <v>286.36666870117</v>
      </c>
      <c r="K11594" s="6">
        <f>IFERROR(EXP(TREND(LN($F$1:$J$1),LN(F11594:J11594),LN(Calculations!$B$3))),0)</f>
        <v>2.3476500454817698E-2</v>
      </c>
    </row>
    <row r="11595" spans="1:11" x14ac:dyDescent="0.35">
      <c r="A11595">
        <v>11592</v>
      </c>
      <c r="B11595" t="str">
        <f t="shared" si="181"/>
        <v>30-81</v>
      </c>
      <c r="C11595">
        <v>-81.239034096048002</v>
      </c>
      <c r="D11595">
        <v>29.652256489102001</v>
      </c>
      <c r="E11595">
        <f>ASIN(SQRT((SIN(RADIANS(PARAMETERS!$D$8-D11595)/2)*SIN(RADIANS(PARAMETERS!$D$8-D11595)/2))+(COS(RADIANS(D11595))*COS(RADIANS(PARAMETERS!$D$8))*SIN(RADIANS(PARAMETERS!$D$9-C11595)/2)*SIN(RADIANS(PARAMETERS!$D$9-C11595)/2))))*2*3958.756</f>
        <v>1636.5274442668481</v>
      </c>
      <c r="F11595">
        <v>149.59231567383</v>
      </c>
      <c r="G11595">
        <v>179.44097900391</v>
      </c>
      <c r="H11595">
        <v>215.49557495117</v>
      </c>
      <c r="I11595">
        <v>246.49981689453</v>
      </c>
      <c r="J11595">
        <v>281.97219848633</v>
      </c>
      <c r="K11595" s="6">
        <f>IFERROR(EXP(TREND(LN($F$1:$J$1),LN(F11595:J11595),LN(Calculations!$B$3))),0)</f>
        <v>2.1496294579842416E-2</v>
      </c>
    </row>
    <row r="11596" spans="1:11" x14ac:dyDescent="0.35">
      <c r="A11596">
        <v>11593</v>
      </c>
      <c r="B11596" t="str">
        <f t="shared" si="181"/>
        <v>30-81.5</v>
      </c>
      <c r="C11596">
        <v>-81.510355430949005</v>
      </c>
      <c r="D11596">
        <v>29.652256489102001</v>
      </c>
      <c r="E11596">
        <f>ASIN(SQRT((SIN(RADIANS(PARAMETERS!$D$8-D11596)/2)*SIN(RADIANS(PARAMETERS!$D$8-D11596)/2))+(COS(RADIANS(D11596))*COS(RADIANS(PARAMETERS!$D$8))*SIN(RADIANS(PARAMETERS!$D$9-C11596)/2)*SIN(RADIANS(PARAMETERS!$D$9-C11596)/2))))*2*3958.756</f>
        <v>1650.3136151803858</v>
      </c>
      <c r="F11596">
        <v>147.08316040039</v>
      </c>
      <c r="G11596">
        <v>177.37158203125</v>
      </c>
      <c r="H11596">
        <v>213.10328674316</v>
      </c>
      <c r="I11596">
        <v>243.68951416016</v>
      </c>
      <c r="J11596">
        <v>278.67269897461</v>
      </c>
      <c r="K11596" s="6">
        <f>IFERROR(EXP(TREND(LN($F$1:$J$1),LN(F11596:J11596),LN(Calculations!$B$3))),0)</f>
        <v>2.0014440851338969E-2</v>
      </c>
    </row>
    <row r="11597" spans="1:11" x14ac:dyDescent="0.35">
      <c r="A11597">
        <v>11594</v>
      </c>
      <c r="B11597" t="str">
        <f t="shared" si="181"/>
        <v>30-82</v>
      </c>
      <c r="C11597">
        <v>-81.781676765849994</v>
      </c>
      <c r="D11597">
        <v>29.652256489102001</v>
      </c>
      <c r="E11597">
        <f>ASIN(SQRT((SIN(RADIANS(PARAMETERS!$D$8-D11597)/2)*SIN(RADIANS(PARAMETERS!$D$8-D11597)/2))+(COS(RADIANS(D11597))*COS(RADIANS(PARAMETERS!$D$8))*SIN(RADIANS(PARAMETERS!$D$9-C11597)/2)*SIN(RADIANS(PARAMETERS!$D$9-C11597)/2))))*2*3958.756</f>
        <v>1664.1624960355953</v>
      </c>
      <c r="F11597">
        <v>144.79067993164</v>
      </c>
      <c r="G11597">
        <v>175.50614929199</v>
      </c>
      <c r="H11597">
        <v>210.97378540039</v>
      </c>
      <c r="I11597">
        <v>241.20095825195</v>
      </c>
      <c r="J11597">
        <v>275.76565551758</v>
      </c>
      <c r="K11597" s="6">
        <f>IFERROR(EXP(TREND(LN($F$1:$J$1),LN(F11597:J11597),LN(Calculations!$B$3))),0)</f>
        <v>1.8750469194968776E-2</v>
      </c>
    </row>
    <row r="11598" spans="1:11" x14ac:dyDescent="0.35">
      <c r="A11598">
        <v>11595</v>
      </c>
      <c r="B11598" t="str">
        <f t="shared" si="181"/>
        <v>30-82</v>
      </c>
      <c r="C11598">
        <v>-82.052998100750997</v>
      </c>
      <c r="D11598">
        <v>29.652256489102001</v>
      </c>
      <c r="E11598">
        <f>ASIN(SQRT((SIN(RADIANS(PARAMETERS!$D$8-D11598)/2)*SIN(RADIANS(PARAMETERS!$D$8-D11598)/2))+(COS(RADIANS(D11598))*COS(RADIANS(PARAMETERS!$D$8))*SIN(RADIANS(PARAMETERS!$D$9-C11598)/2)*SIN(RADIANS(PARAMETERS!$D$9-C11598)/2))))*2*3958.756</f>
        <v>1678.072485496175</v>
      </c>
      <c r="F11598">
        <v>142.7354888916</v>
      </c>
      <c r="G11598">
        <v>173.87788391113</v>
      </c>
      <c r="H11598">
        <v>209.17831420898</v>
      </c>
      <c r="I11598">
        <v>239.13522338867</v>
      </c>
      <c r="J11598">
        <v>273.38919067383</v>
      </c>
      <c r="K11598" s="6">
        <f>IFERROR(EXP(TREND(LN($F$1:$J$1),LN(F11598:J11598),LN(Calculations!$B$3))),0)</f>
        <v>1.7690538284593233E-2</v>
      </c>
    </row>
    <row r="11599" spans="1:11" x14ac:dyDescent="0.35">
      <c r="A11599">
        <v>11596</v>
      </c>
      <c r="B11599" t="str">
        <f t="shared" si="181"/>
        <v>30-82.5</v>
      </c>
      <c r="C11599">
        <v>-82.324319435652001</v>
      </c>
      <c r="D11599">
        <v>29.652256489102001</v>
      </c>
      <c r="E11599">
        <f>ASIN(SQRT((SIN(RADIANS(PARAMETERS!$D$8-D11599)/2)*SIN(RADIANS(PARAMETERS!$D$8-D11599)/2))+(COS(RADIANS(D11599))*COS(RADIANS(PARAMETERS!$D$8))*SIN(RADIANS(PARAMETERS!$D$9-C11599)/2)*SIN(RADIANS(PARAMETERS!$D$9-C11599)/2))))*2*3958.756</f>
        <v>1692.0420274524931</v>
      </c>
      <c r="F11599">
        <v>141.02137756348</v>
      </c>
      <c r="G11599">
        <v>172.58784484863</v>
      </c>
      <c r="H11599">
        <v>207.86953735352</v>
      </c>
      <c r="I11599">
        <v>237.69795227051</v>
      </c>
      <c r="J11599">
        <v>271.81451416016</v>
      </c>
      <c r="K11599" s="6">
        <f>IFERROR(EXP(TREND(LN($F$1:$J$1),LN(F11599:J11599),LN(Calculations!$B$3))),0)</f>
        <v>1.6863716469086354E-2</v>
      </c>
    </row>
    <row r="11600" spans="1:11" x14ac:dyDescent="0.35">
      <c r="A11600">
        <v>11597</v>
      </c>
      <c r="B11600" t="str">
        <f t="shared" si="181"/>
        <v>30-82.5</v>
      </c>
      <c r="C11600">
        <v>-82.595640770553004</v>
      </c>
      <c r="D11600">
        <v>29.652256489102001</v>
      </c>
      <c r="E11600">
        <f>ASIN(SQRT((SIN(RADIANS(PARAMETERS!$D$8-D11600)/2)*SIN(RADIANS(PARAMETERS!$D$8-D11600)/2))+(COS(RADIANS(D11600))*COS(RADIANS(PARAMETERS!$D$8))*SIN(RADIANS(PARAMETERS!$D$9-C11600)/2)*SIN(RADIANS(PARAMETERS!$D$9-C11600)/2))))*2*3958.756</f>
        <v>1706.0696097256462</v>
      </c>
      <c r="F11600">
        <v>139.5263671875</v>
      </c>
      <c r="G11600">
        <v>171.46025085449</v>
      </c>
      <c r="H11600">
        <v>206.77375793457</v>
      </c>
      <c r="I11600">
        <v>236.51222229004</v>
      </c>
      <c r="J11600">
        <v>270.53656005859</v>
      </c>
      <c r="K11600" s="6">
        <f>IFERROR(EXP(TREND(LN($F$1:$J$1),LN(F11600:J11600),LN(Calculations!$B$3))),0)</f>
        <v>1.6178491427545322E-2</v>
      </c>
    </row>
    <row r="11601" spans="1:11" x14ac:dyDescent="0.35">
      <c r="A11601">
        <v>11598</v>
      </c>
      <c r="B11601" t="str">
        <f t="shared" si="181"/>
        <v>30-83</v>
      </c>
      <c r="C11601">
        <v>-82.866962105453993</v>
      </c>
      <c r="D11601">
        <v>29.652256489102001</v>
      </c>
      <c r="E11601">
        <f>ASIN(SQRT((SIN(RADIANS(PARAMETERS!$D$8-D11601)/2)*SIN(RADIANS(PARAMETERS!$D$8-D11601)/2))+(COS(RADIANS(D11601))*COS(RADIANS(PARAMETERS!$D$8))*SIN(RADIANS(PARAMETERS!$D$9-C11601)/2)*SIN(RADIANS(PARAMETERS!$D$9-C11601)/2))))*2*3958.756</f>
        <v>1720.1537627979635</v>
      </c>
      <c r="F11601">
        <v>138.52079772949</v>
      </c>
      <c r="G11601">
        <v>170.69346618652</v>
      </c>
      <c r="H11601">
        <v>206.15905761719</v>
      </c>
      <c r="I11601">
        <v>235.91625976563</v>
      </c>
      <c r="J11601">
        <v>269.97857666016</v>
      </c>
      <c r="K11601" s="6">
        <f>IFERROR(EXP(TREND(LN($F$1:$J$1),LN(F11601:J11601),LN(Calculations!$B$3))),0)</f>
        <v>1.5735494062700067E-2</v>
      </c>
    </row>
    <row r="11602" spans="1:11" x14ac:dyDescent="0.35">
      <c r="A11602">
        <v>11599</v>
      </c>
      <c r="B11602" t="str">
        <f t="shared" si="181"/>
        <v>30-83</v>
      </c>
      <c r="C11602">
        <v>-83.138283440354996</v>
      </c>
      <c r="D11602">
        <v>29.652256489102001</v>
      </c>
      <c r="E11602">
        <f>ASIN(SQRT((SIN(RADIANS(PARAMETERS!$D$8-D11602)/2)*SIN(RADIANS(PARAMETERS!$D$8-D11602)/2))+(COS(RADIANS(D11602))*COS(RADIANS(PARAMETERS!$D$8))*SIN(RADIANS(PARAMETERS!$D$9-C11602)/2)*SIN(RADIANS(PARAMETERS!$D$9-C11602)/2))))*2*3958.756</f>
        <v>1734.2930585707186</v>
      </c>
      <c r="F11602">
        <v>138.23240661621</v>
      </c>
      <c r="G11602">
        <v>170.43397521973</v>
      </c>
      <c r="H11602">
        <v>206.22406005859</v>
      </c>
      <c r="I11602">
        <v>236.16590881348</v>
      </c>
      <c r="J11602">
        <v>270.46594238281</v>
      </c>
      <c r="K11602" s="6">
        <f>IFERROR(EXP(TREND(LN($F$1:$J$1),LN(F11602:J11602),LN(Calculations!$B$3))),0)</f>
        <v>1.5606652271731306E-2</v>
      </c>
    </row>
    <row r="11603" spans="1:11" x14ac:dyDescent="0.35">
      <c r="A11603">
        <v>11600</v>
      </c>
      <c r="B11603" t="str">
        <f t="shared" si="181"/>
        <v>30-83.5</v>
      </c>
      <c r="C11603">
        <v>-83.409604775255005</v>
      </c>
      <c r="D11603">
        <v>29.652256489102001</v>
      </c>
      <c r="E11603">
        <f>ASIN(SQRT((SIN(RADIANS(PARAMETERS!$D$8-D11603)/2)*SIN(RADIANS(PARAMETERS!$D$8-D11603)/2))+(COS(RADIANS(D11603))*COS(RADIANS(PARAMETERS!$D$8))*SIN(RADIANS(PARAMETERS!$D$9-C11603)/2)*SIN(RADIANS(PARAMETERS!$D$9-C11603)/2))))*2*3958.756</f>
        <v>1748.4861091495281</v>
      </c>
      <c r="F11603">
        <v>138.54388427734</v>
      </c>
      <c r="G11603">
        <v>170.63771057129</v>
      </c>
      <c r="H11603">
        <v>206.78840637207</v>
      </c>
      <c r="I11603">
        <v>236.98893737793</v>
      </c>
      <c r="J11603">
        <v>271.61108398438</v>
      </c>
      <c r="K11603" s="6">
        <f>IFERROR(EXP(TREND(LN($F$1:$J$1),LN(F11603:J11603),LN(Calculations!$B$3))),0)</f>
        <v>1.5736152321821302E-2</v>
      </c>
    </row>
    <row r="11604" spans="1:11" x14ac:dyDescent="0.35">
      <c r="A11604">
        <v>11601</v>
      </c>
      <c r="B11604" t="str">
        <f t="shared" si="181"/>
        <v>30-83.5</v>
      </c>
      <c r="C11604">
        <v>-83.680926110155994</v>
      </c>
      <c r="D11604">
        <v>29.652256489102001</v>
      </c>
      <c r="E11604">
        <f>ASIN(SQRT((SIN(RADIANS(PARAMETERS!$D$8-D11604)/2)*SIN(RADIANS(PARAMETERS!$D$8-D11604)/2))+(COS(RADIANS(D11604))*COS(RADIANS(PARAMETERS!$D$8))*SIN(RADIANS(PARAMETERS!$D$9-C11604)/2)*SIN(RADIANS(PARAMETERS!$D$9-C11604)/2))))*2*3958.756</f>
        <v>1762.7315656581966</v>
      </c>
      <c r="F11604">
        <v>139.3381652832</v>
      </c>
      <c r="G11604">
        <v>171.24772644043</v>
      </c>
      <c r="H11604">
        <v>207.77560424805</v>
      </c>
      <c r="I11604">
        <v>238.30700683594</v>
      </c>
      <c r="J11604">
        <v>273.33517456055</v>
      </c>
      <c r="K11604" s="6">
        <f>IFERROR(EXP(TREND(LN($F$1:$J$1),LN(F11604:J11604),LN(Calculations!$B$3))),0)</f>
        <v>1.6080194718903221E-2</v>
      </c>
    </row>
    <row r="11605" spans="1:11" x14ac:dyDescent="0.35">
      <c r="A11605">
        <v>11602</v>
      </c>
      <c r="B11605" t="str">
        <f t="shared" si="181"/>
        <v>30-84</v>
      </c>
      <c r="C11605">
        <v>-83.952247445056997</v>
      </c>
      <c r="D11605">
        <v>29.652256489102001</v>
      </c>
      <c r="E11605">
        <f>ASIN(SQRT((SIN(RADIANS(PARAMETERS!$D$8-D11605)/2)*SIN(RADIANS(PARAMETERS!$D$8-D11605)/2))+(COS(RADIANS(D11605))*COS(RADIANS(PARAMETERS!$D$8))*SIN(RADIANS(PARAMETERS!$D$9-C11605)/2)*SIN(RADIANS(PARAMETERS!$D$9-C11605)/2))))*2*3958.756</f>
        <v>1777.0281170804892</v>
      </c>
      <c r="F11605">
        <v>140.55836486816</v>
      </c>
      <c r="G11605">
        <v>172.20028686523</v>
      </c>
      <c r="H11605">
        <v>209.16571044922</v>
      </c>
      <c r="I11605">
        <v>240.10983276367</v>
      </c>
      <c r="J11605">
        <v>275.64105224609</v>
      </c>
      <c r="K11605" s="6">
        <f>IFERROR(EXP(TREND(LN($F$1:$J$1),LN(F11605:J11605),LN(Calculations!$B$3))),0)</f>
        <v>1.6621362393271912E-2</v>
      </c>
    </row>
    <row r="11606" spans="1:11" x14ac:dyDescent="0.35">
      <c r="A11606">
        <v>11603</v>
      </c>
      <c r="B11606" t="str">
        <f t="shared" si="181"/>
        <v>30-84</v>
      </c>
      <c r="C11606">
        <v>-84.223568779958001</v>
      </c>
      <c r="D11606">
        <v>29.652256489102001</v>
      </c>
      <c r="E11606">
        <f>ASIN(SQRT((SIN(RADIANS(PARAMETERS!$D$8-D11606)/2)*SIN(RADIANS(PARAMETERS!$D$8-D11606)/2))+(COS(RADIANS(D11606))*COS(RADIANS(PARAMETERS!$D$8))*SIN(RADIANS(PARAMETERS!$D$9-C11606)/2)*SIN(RADIANS(PARAMETERS!$D$9-C11606)/2))))*2*3958.756</f>
        <v>1791.3744891310187</v>
      </c>
      <c r="F11606">
        <v>142.03868103027</v>
      </c>
      <c r="G11606">
        <v>173.41900634766</v>
      </c>
      <c r="H11606">
        <v>210.74757385254</v>
      </c>
      <c r="I11606">
        <v>242.1000213623</v>
      </c>
      <c r="J11606">
        <v>278.12451171875</v>
      </c>
      <c r="K11606" s="6">
        <f>IFERROR(EXP(TREND(LN($F$1:$J$1),LN(F11606:J11606),LN(Calculations!$B$3))),0)</f>
        <v>1.7308805383256267E-2</v>
      </c>
    </row>
    <row r="11607" spans="1:11" x14ac:dyDescent="0.35">
      <c r="A11607">
        <v>11604</v>
      </c>
      <c r="B11607" t="str">
        <f t="shared" si="181"/>
        <v>30-84.5</v>
      </c>
      <c r="C11607">
        <v>-84.494890114859004</v>
      </c>
      <c r="D11607">
        <v>29.652256489102001</v>
      </c>
      <c r="E11607">
        <f>ASIN(SQRT((SIN(RADIANS(PARAMETERS!$D$8-D11607)/2)*SIN(RADIANS(PARAMETERS!$D$8-D11607)/2))+(COS(RADIANS(D11607))*COS(RADIANS(PARAMETERS!$D$8))*SIN(RADIANS(PARAMETERS!$D$9-C11607)/2)*SIN(RADIANS(PARAMETERS!$D$9-C11607)/2))))*2*3958.756</f>
        <v>1805.7694431545401</v>
      </c>
      <c r="F11607">
        <v>143.30197143555</v>
      </c>
      <c r="G11607">
        <v>174.41084289551</v>
      </c>
      <c r="H11607">
        <v>212.08351135254</v>
      </c>
      <c r="I11607">
        <v>243.7700958252</v>
      </c>
      <c r="J11607">
        <v>280.19784545898</v>
      </c>
      <c r="K11607" s="6">
        <f>IFERROR(EXP(TREND(LN($F$1:$J$1),LN(F11607:J11607),LN(Calculations!$B$3))),0)</f>
        <v>1.7906651118443095E-2</v>
      </c>
    </row>
    <row r="11608" spans="1:11" x14ac:dyDescent="0.35">
      <c r="A11608">
        <v>11605</v>
      </c>
      <c r="B11608" t="str">
        <f t="shared" si="181"/>
        <v>30-85</v>
      </c>
      <c r="C11608">
        <v>-84.766211449759993</v>
      </c>
      <c r="D11608">
        <v>29.652256489102001</v>
      </c>
      <c r="E11608">
        <f>ASIN(SQRT((SIN(RADIANS(PARAMETERS!$D$8-D11608)/2)*SIN(RADIANS(PARAMETERS!$D$8-D11608)/2))+(COS(RADIANS(D11608))*COS(RADIANS(PARAMETERS!$D$8))*SIN(RADIANS(PARAMETERS!$D$9-C11608)/2)*SIN(RADIANS(PARAMETERS!$D$9-C11608)/2))))*2*3958.756</f>
        <v>1820.2117750538957</v>
      </c>
      <c r="F11608">
        <v>144.14469909668</v>
      </c>
      <c r="G11608">
        <v>175.0301361084</v>
      </c>
      <c r="H11608">
        <v>213.00311279297</v>
      </c>
      <c r="I11608">
        <v>244.92301940918</v>
      </c>
      <c r="J11608">
        <v>281.63339233398</v>
      </c>
      <c r="K11608" s="6">
        <f>IFERROR(EXP(TREND(LN($F$1:$J$1),LN(F11608:J11608),LN(Calculations!$B$3))),0)</f>
        <v>1.8307188166666221E-2</v>
      </c>
    </row>
    <row r="11609" spans="1:11" x14ac:dyDescent="0.35">
      <c r="A11609">
        <v>11606</v>
      </c>
      <c r="B11609" t="str">
        <f t="shared" si="181"/>
        <v>30-85</v>
      </c>
      <c r="C11609">
        <v>-85.037532784660996</v>
      </c>
      <c r="D11609">
        <v>29.652256489102001</v>
      </c>
      <c r="E11609">
        <f>ASIN(SQRT((SIN(RADIANS(PARAMETERS!$D$8-D11609)/2)*SIN(RADIANS(PARAMETERS!$D$8-D11609)/2))+(COS(RADIANS(D11609))*COS(RADIANS(PARAMETERS!$D$8))*SIN(RADIANS(PARAMETERS!$D$9-C11609)/2)*SIN(RADIANS(PARAMETERS!$D$9-C11609)/2))))*2*3958.756</f>
        <v>1834.7003142464407</v>
      </c>
      <c r="F11609">
        <v>144.49771118164</v>
      </c>
      <c r="G11609">
        <v>175.25157165527</v>
      </c>
      <c r="H11609">
        <v>213.4020690918</v>
      </c>
      <c r="I11609">
        <v>245.39967346191</v>
      </c>
      <c r="J11609">
        <v>282.20272827148</v>
      </c>
      <c r="K11609" s="6">
        <f>IFERROR(EXP(TREND(LN($F$1:$J$1),LN(F11609:J11609),LN(Calculations!$B$3))),0)</f>
        <v>1.8472512789453836E-2</v>
      </c>
    </row>
    <row r="11610" spans="1:11" x14ac:dyDescent="0.35">
      <c r="A11610">
        <v>11607</v>
      </c>
      <c r="B11610" t="str">
        <f t="shared" si="181"/>
        <v>30-85.5</v>
      </c>
      <c r="C11610">
        <v>-85.308854119562</v>
      </c>
      <c r="D11610">
        <v>29.652256489102001</v>
      </c>
      <c r="E11610">
        <f>ASIN(SQRT((SIN(RADIANS(PARAMETERS!$D$8-D11610)/2)*SIN(RADIANS(PARAMETERS!$D$8-D11610)/2))+(COS(RADIANS(D11610))*COS(RADIANS(PARAMETERS!$D$8))*SIN(RADIANS(PARAMETERS!$D$9-C11610)/2)*SIN(RADIANS(PARAMETERS!$D$9-C11610)/2))))*2*3958.756</f>
        <v>1849.2339226487284</v>
      </c>
      <c r="F11610">
        <v>144.76789855957</v>
      </c>
      <c r="G11610">
        <v>175.41729736328</v>
      </c>
      <c r="H11610">
        <v>213.69856262207</v>
      </c>
      <c r="I11610">
        <v>245.73858642578</v>
      </c>
      <c r="J11610">
        <v>282.5908203125</v>
      </c>
      <c r="K11610" s="6">
        <f>IFERROR(EXP(TREND(LN($F$1:$J$1),LN(F11610:J11610),LN(Calculations!$B$3))),0)</f>
        <v>1.8600560275499535E-2</v>
      </c>
    </row>
    <row r="11611" spans="1:11" x14ac:dyDescent="0.35">
      <c r="A11611">
        <v>11608</v>
      </c>
      <c r="B11611" t="str">
        <f t="shared" si="181"/>
        <v>30-85.5</v>
      </c>
      <c r="C11611">
        <v>-85.580175454463003</v>
      </c>
      <c r="D11611">
        <v>29.652256489102001</v>
      </c>
      <c r="E11611">
        <f>ASIN(SQRT((SIN(RADIANS(PARAMETERS!$D$8-D11611)/2)*SIN(RADIANS(PARAMETERS!$D$8-D11611)/2))+(COS(RADIANS(D11611))*COS(RADIANS(PARAMETERS!$D$8))*SIN(RADIANS(PARAMETERS!$D$9-C11611)/2)*SIN(RADIANS(PARAMETERS!$D$9-C11611)/2))))*2*3958.756</f>
        <v>1863.8114936891984</v>
      </c>
      <c r="F11611">
        <v>145.05610656738</v>
      </c>
      <c r="G11611">
        <v>175.62968444824</v>
      </c>
      <c r="H11611">
        <v>214.01080322266</v>
      </c>
      <c r="I11611">
        <v>246.08854675293</v>
      </c>
      <c r="J11611">
        <v>282.98345947266</v>
      </c>
      <c r="K11611" s="6">
        <f>IFERROR(EXP(TREND(LN($F$1:$J$1),LN(F11611:J11611),LN(Calculations!$B$3))),0)</f>
        <v>1.8744878546392375E-2</v>
      </c>
    </row>
    <row r="11612" spans="1:11" x14ac:dyDescent="0.35">
      <c r="A11612">
        <v>11609</v>
      </c>
      <c r="B11612" t="str">
        <f t="shared" si="181"/>
        <v>30-86</v>
      </c>
      <c r="C11612">
        <v>-85.851496789364006</v>
      </c>
      <c r="D11612">
        <v>29.652256489102001</v>
      </c>
      <c r="E11612">
        <f>ASIN(SQRT((SIN(RADIANS(PARAMETERS!$D$8-D11612)/2)*SIN(RADIANS(PARAMETERS!$D$8-D11612)/2))+(COS(RADIANS(D11612))*COS(RADIANS(PARAMETERS!$D$8))*SIN(RADIANS(PARAMETERS!$D$9-C11612)/2)*SIN(RADIANS(PARAMETERS!$D$9-C11612)/2))))*2*3958.756</f>
        <v>1878.4319513485257</v>
      </c>
      <c r="F11612">
        <v>145.43075561523</v>
      </c>
      <c r="G11612">
        <v>175.98587036133</v>
      </c>
      <c r="H11612">
        <v>214.34503173828</v>
      </c>
      <c r="I11612">
        <v>246.42526245117</v>
      </c>
      <c r="J11612">
        <v>283.3161315918</v>
      </c>
      <c r="K11612" s="6">
        <f>IFERROR(EXP(TREND(LN($F$1:$J$1),LN(F11612:J11612),LN(Calculations!$B$3))),0)</f>
        <v>1.8951880822313735E-2</v>
      </c>
    </row>
    <row r="11613" spans="1:11" x14ac:dyDescent="0.35">
      <c r="A11613">
        <v>11610</v>
      </c>
      <c r="B11613" t="str">
        <f t="shared" si="181"/>
        <v>30-86</v>
      </c>
      <c r="C11613">
        <v>-86.122818124264995</v>
      </c>
      <c r="D11613">
        <v>29.652256489102001</v>
      </c>
      <c r="E11613">
        <f>ASIN(SQRT((SIN(RADIANS(PARAMETERS!$D$8-D11613)/2)*SIN(RADIANS(PARAMETERS!$D$8-D11613)/2))+(COS(RADIANS(D11613))*COS(RADIANS(PARAMETERS!$D$8))*SIN(RADIANS(PARAMETERS!$D$9-C11613)/2)*SIN(RADIANS(PARAMETERS!$D$9-C11613)/2))))*2*3958.756</f>
        <v>1893.0942492272654</v>
      </c>
      <c r="F11613">
        <v>146.09950256348</v>
      </c>
      <c r="G11613">
        <v>176.61241149902</v>
      </c>
      <c r="H11613">
        <v>214.96463012695</v>
      </c>
      <c r="I11613">
        <v>247.10882568359</v>
      </c>
      <c r="J11613">
        <v>284.06887817383</v>
      </c>
      <c r="K11613" s="6">
        <f>IFERROR(EXP(TREND(LN($F$1:$J$1),LN(F11613:J11613),LN(Calculations!$B$3))),0)</f>
        <v>1.9320309227734776E-2</v>
      </c>
    </row>
    <row r="11614" spans="1:11" x14ac:dyDescent="0.35">
      <c r="A11614">
        <v>11611</v>
      </c>
      <c r="B11614" t="str">
        <f t="shared" si="181"/>
        <v>30-86.5</v>
      </c>
      <c r="C11614">
        <v>-86.394139459165999</v>
      </c>
      <c r="D11614">
        <v>29.652256489102001</v>
      </c>
      <c r="E11614">
        <f>ASIN(SQRT((SIN(RADIANS(PARAMETERS!$D$8-D11614)/2)*SIN(RADIANS(PARAMETERS!$D$8-D11614)/2))+(COS(RADIANS(D11614))*COS(RADIANS(PARAMETERS!$D$8))*SIN(RADIANS(PARAMETERS!$D$9-C11614)/2)*SIN(RADIANS(PARAMETERS!$D$9-C11614)/2))))*2*3958.756</f>
        <v>1907.7973696403633</v>
      </c>
      <c r="F11614">
        <v>147.06898498535</v>
      </c>
      <c r="G11614">
        <v>177.48361206055</v>
      </c>
      <c r="H11614">
        <v>215.87269592285</v>
      </c>
      <c r="I11614">
        <v>248.14343261719</v>
      </c>
      <c r="J11614">
        <v>285.24746704102</v>
      </c>
      <c r="K11614" s="6">
        <f>IFERROR(EXP(TREND(LN($F$1:$J$1),LN(F11614:J11614),LN(Calculations!$B$3))),0)</f>
        <v>1.9857219393581763E-2</v>
      </c>
    </row>
    <row r="11615" spans="1:11" x14ac:dyDescent="0.35">
      <c r="A11615">
        <v>11612</v>
      </c>
      <c r="B11615" t="str">
        <f t="shared" si="181"/>
        <v>30-86.5</v>
      </c>
      <c r="C11615">
        <v>-86.665460794067002</v>
      </c>
      <c r="D11615">
        <v>29.652256489102001</v>
      </c>
      <c r="E11615">
        <f>ASIN(SQRT((SIN(RADIANS(PARAMETERS!$D$8-D11615)/2)*SIN(RADIANS(PARAMETERS!$D$8-D11615)/2))+(COS(RADIANS(D11615))*COS(RADIANS(PARAMETERS!$D$8))*SIN(RADIANS(PARAMETERS!$D$9-C11615)/2)*SIN(RADIANS(PARAMETERS!$D$9-C11615)/2))))*2*3958.756</f>
        <v>1922.5403227380762</v>
      </c>
      <c r="F11615">
        <v>147.80978393555</v>
      </c>
      <c r="G11615">
        <v>178.15013122559</v>
      </c>
      <c r="H11615">
        <v>216.48683166504</v>
      </c>
      <c r="I11615">
        <v>248.77500915527</v>
      </c>
      <c r="J11615">
        <v>285.88775634766</v>
      </c>
      <c r="K11615" s="6">
        <f>IFERROR(EXP(TREND(LN($F$1:$J$1),LN(F11615:J11615),LN(Calculations!$B$3))),0)</f>
        <v>2.0287202174924943E-2</v>
      </c>
    </row>
    <row r="11616" spans="1:11" x14ac:dyDescent="0.35">
      <c r="A11616">
        <v>11613</v>
      </c>
      <c r="B11616" t="str">
        <f t="shared" si="181"/>
        <v>30-87</v>
      </c>
      <c r="C11616">
        <v>-86.936782128968005</v>
      </c>
      <c r="D11616">
        <v>29.652256489102001</v>
      </c>
      <c r="E11616">
        <f>ASIN(SQRT((SIN(RADIANS(PARAMETERS!$D$8-D11616)/2)*SIN(RADIANS(PARAMETERS!$D$8-D11616)/2))+(COS(RADIANS(D11616))*COS(RADIANS(PARAMETERS!$D$8))*SIN(RADIANS(PARAMETERS!$D$9-C11616)/2)*SIN(RADIANS(PARAMETERS!$D$9-C11616)/2))))*2*3958.756</f>
        <v>1937.3221456528315</v>
      </c>
      <c r="F11616">
        <v>148.40325927734</v>
      </c>
      <c r="G11616">
        <v>178.68621826172</v>
      </c>
      <c r="H11616">
        <v>216.96447753906</v>
      </c>
      <c r="I11616">
        <v>249.2366027832</v>
      </c>
      <c r="J11616">
        <v>286.31805419922</v>
      </c>
      <c r="K11616" s="6">
        <f>IFERROR(EXP(TREND(LN($F$1:$J$1),LN(F11616:J11616),LN(Calculations!$B$3))),0)</f>
        <v>2.064380013417701E-2</v>
      </c>
    </row>
    <row r="11617" spans="1:11" x14ac:dyDescent="0.35">
      <c r="A11617">
        <v>11614</v>
      </c>
      <c r="B11617" t="str">
        <f t="shared" si="181"/>
        <v>30-87</v>
      </c>
      <c r="C11617">
        <v>-87.208103463868994</v>
      </c>
      <c r="D11617">
        <v>29.652256489102001</v>
      </c>
      <c r="E11617">
        <f>ASIN(SQRT((SIN(RADIANS(PARAMETERS!$D$8-D11617)/2)*SIN(RADIANS(PARAMETERS!$D$8-D11617)/2))+(COS(RADIANS(D11617))*COS(RADIANS(PARAMETERS!$D$8))*SIN(RADIANS(PARAMETERS!$D$9-C11617)/2)*SIN(RADIANS(PARAMETERS!$D$9-C11617)/2))))*2*3958.756</f>
        <v>1952.1419016714949</v>
      </c>
      <c r="F11617">
        <v>148.87451171875</v>
      </c>
      <c r="G11617">
        <v>179.07006835938</v>
      </c>
      <c r="H11617">
        <v>217.32681274414</v>
      </c>
      <c r="I11617">
        <v>249.55268859863</v>
      </c>
      <c r="J11617">
        <v>286.56671142578</v>
      </c>
      <c r="K11617" s="6">
        <f>IFERROR(EXP(TREND(LN($F$1:$J$1),LN(F11617:J11617),LN(Calculations!$B$3))),0)</f>
        <v>2.0928300223673944E-2</v>
      </c>
    </row>
    <row r="11618" spans="1:11" x14ac:dyDescent="0.35">
      <c r="A11618">
        <v>11615</v>
      </c>
      <c r="B11618" t="str">
        <f t="shared" si="181"/>
        <v>30-87.5</v>
      </c>
      <c r="C11618">
        <v>-87.479424798769998</v>
      </c>
      <c r="D11618">
        <v>29.652256489102001</v>
      </c>
      <c r="E11618">
        <f>ASIN(SQRT((SIN(RADIANS(PARAMETERS!$D$8-D11618)/2)*SIN(RADIANS(PARAMETERS!$D$8-D11618)/2))+(COS(RADIANS(D11618))*COS(RADIANS(PARAMETERS!$D$8))*SIN(RADIANS(PARAMETERS!$D$9-C11618)/2)*SIN(RADIANS(PARAMETERS!$D$9-C11618)/2))))*2*3958.756</f>
        <v>1966.9986794325346</v>
      </c>
      <c r="F11618">
        <v>149.30265808105</v>
      </c>
      <c r="G11618">
        <v>179.41390991211</v>
      </c>
      <c r="H11618">
        <v>217.61109924316</v>
      </c>
      <c r="I11618">
        <v>249.75994873047</v>
      </c>
      <c r="J11618">
        <v>286.66860961914</v>
      </c>
      <c r="K11618" s="6">
        <f>IFERROR(EXP(TREND(LN($F$1:$J$1),LN(F11618:J11618),LN(Calculations!$B$3))),0)</f>
        <v>2.1194977119863932E-2</v>
      </c>
    </row>
    <row r="11619" spans="1:11" x14ac:dyDescent="0.35">
      <c r="A11619">
        <v>11616</v>
      </c>
      <c r="B11619" t="str">
        <f t="shared" si="181"/>
        <v>30-88</v>
      </c>
      <c r="C11619">
        <v>-87.750746133671001</v>
      </c>
      <c r="D11619">
        <v>29.652256489102001</v>
      </c>
      <c r="E11619">
        <f>ASIN(SQRT((SIN(RADIANS(PARAMETERS!$D$8-D11619)/2)*SIN(RADIANS(PARAMETERS!$D$8-D11619)/2))+(COS(RADIANS(D11619))*COS(RADIANS(PARAMETERS!$D$8))*SIN(RADIANS(PARAMETERS!$D$9-C11619)/2)*SIN(RADIANS(PARAMETERS!$D$9-C11619)/2))))*2*3958.756</f>
        <v>1981.8915921475173</v>
      </c>
      <c r="F11619">
        <v>149.81832885742</v>
      </c>
      <c r="G11619">
        <v>179.87959289551</v>
      </c>
      <c r="H11619">
        <v>218.01416015625</v>
      </c>
      <c r="I11619">
        <v>250.13452148438</v>
      </c>
      <c r="J11619">
        <v>286.99807739258</v>
      </c>
      <c r="K11619" s="6">
        <f>IFERROR(EXP(TREND(LN($F$1:$J$1),LN(F11619:J11619),LN(Calculations!$B$3))),0)</f>
        <v>2.1523965739123629E-2</v>
      </c>
    </row>
    <row r="11620" spans="1:11" x14ac:dyDescent="0.35">
      <c r="A11620">
        <v>11617</v>
      </c>
      <c r="B11620" t="str">
        <f t="shared" si="181"/>
        <v>30-88</v>
      </c>
      <c r="C11620">
        <v>-88.022067468572004</v>
      </c>
      <c r="D11620">
        <v>29.652256489102001</v>
      </c>
      <c r="E11620">
        <f>ASIN(SQRT((SIN(RADIANS(PARAMETERS!$D$8-D11620)/2)*SIN(RADIANS(PARAMETERS!$D$8-D11620)/2))+(COS(RADIANS(D11620))*COS(RADIANS(PARAMETERS!$D$8))*SIN(RADIANS(PARAMETERS!$D$9-C11620)/2)*SIN(RADIANS(PARAMETERS!$D$9-C11620)/2))))*2*3958.756</f>
        <v>1996.8197768463956</v>
      </c>
      <c r="F11620">
        <v>150.34466552734</v>
      </c>
      <c r="G11620">
        <v>180.38990783691</v>
      </c>
      <c r="H11620">
        <v>218.44891357422</v>
      </c>
      <c r="I11620">
        <v>250.56520080566</v>
      </c>
      <c r="J11620">
        <v>287.41445922852</v>
      </c>
      <c r="K11620" s="6">
        <f>IFERROR(EXP(TREND(LN($F$1:$J$1),LN(F11620:J11620),LN(Calculations!$B$3))),0)</f>
        <v>2.1870083409475861E-2</v>
      </c>
    </row>
    <row r="11621" spans="1:11" x14ac:dyDescent="0.35">
      <c r="A11621">
        <v>11618</v>
      </c>
      <c r="B11621" t="str">
        <f t="shared" si="181"/>
        <v>30-88.5</v>
      </c>
      <c r="C11621">
        <v>-88.293388803472993</v>
      </c>
      <c r="D11621">
        <v>29.652256489102001</v>
      </c>
      <c r="E11621">
        <f>ASIN(SQRT((SIN(RADIANS(PARAMETERS!$D$8-D11621)/2)*SIN(RADIANS(PARAMETERS!$D$8-D11621)/2))+(COS(RADIANS(D11621))*COS(RADIANS(PARAMETERS!$D$8))*SIN(RADIANS(PARAMETERS!$D$9-C11621)/2)*SIN(RADIANS(PARAMETERS!$D$9-C11621)/2))))*2*3958.756</f>
        <v>2011.7823936460063</v>
      </c>
      <c r="F11621">
        <v>150.51997375488</v>
      </c>
      <c r="G11621">
        <v>180.57972717285</v>
      </c>
      <c r="H11621">
        <v>218.52339172363</v>
      </c>
      <c r="I11621">
        <v>250.54981994629</v>
      </c>
      <c r="J11621">
        <v>287.2819519043</v>
      </c>
      <c r="K11621" s="6">
        <f>IFERROR(EXP(TREND(LN($F$1:$J$1),LN(F11621:J11621),LN(Calculations!$B$3))),0)</f>
        <v>2.2005410159250994E-2</v>
      </c>
    </row>
    <row r="11622" spans="1:11" x14ac:dyDescent="0.35">
      <c r="A11622">
        <v>11619</v>
      </c>
      <c r="B11622" t="str">
        <f t="shared" si="181"/>
        <v>30-88.5</v>
      </c>
      <c r="C11622">
        <v>-88.564710138373997</v>
      </c>
      <c r="D11622">
        <v>29.652256489102001</v>
      </c>
      <c r="E11622">
        <f>ASIN(SQRT((SIN(RADIANS(PARAMETERS!$D$8-D11622)/2)*SIN(RADIANS(PARAMETERS!$D$8-D11622)/2))+(COS(RADIANS(D11622))*COS(RADIANS(PARAMETERS!$D$8))*SIN(RADIANS(PARAMETERS!$D$9-C11622)/2)*SIN(RADIANS(PARAMETERS!$D$9-C11622)/2))))*2*3958.756</f>
        <v>2026.7786250412109</v>
      </c>
      <c r="F11622">
        <v>150.37651062012</v>
      </c>
      <c r="G11622">
        <v>180.4623260498</v>
      </c>
      <c r="H11622">
        <v>218.31712341309</v>
      </c>
      <c r="I11622">
        <v>250.20956420898</v>
      </c>
      <c r="J11622">
        <v>286.77404785156</v>
      </c>
      <c r="K11622" s="6">
        <f>IFERROR(EXP(TREND(LN($F$1:$J$1),LN(F11622:J11622),LN(Calculations!$B$3))),0)</f>
        <v>2.1935674458426344E-2</v>
      </c>
    </row>
    <row r="11623" spans="1:11" x14ac:dyDescent="0.35">
      <c r="A11623">
        <v>11620</v>
      </c>
      <c r="B11623" t="str">
        <f t="shared" si="181"/>
        <v>30-89</v>
      </c>
      <c r="C11623">
        <v>-88.836031473275</v>
      </c>
      <c r="D11623">
        <v>29.652256489102001</v>
      </c>
      <c r="E11623">
        <f>ASIN(SQRT((SIN(RADIANS(PARAMETERS!$D$8-D11623)/2)*SIN(RADIANS(PARAMETERS!$D$8-D11623)/2))+(COS(RADIANS(D11623))*COS(RADIANS(PARAMETERS!$D$8))*SIN(RADIANS(PARAMETERS!$D$9-C11623)/2)*SIN(RADIANS(PARAMETERS!$D$9-C11623)/2))))*2*3958.756</f>
        <v>2041.807675218095</v>
      </c>
      <c r="F11623">
        <v>149.93292236328</v>
      </c>
      <c r="G11623">
        <v>180.04708862305</v>
      </c>
      <c r="H11623">
        <v>217.83082580566</v>
      </c>
      <c r="I11623">
        <v>249.53913879395</v>
      </c>
      <c r="J11623">
        <v>285.87753295898</v>
      </c>
      <c r="K11623" s="6">
        <f>IFERROR(EXP(TREND(LN($F$1:$J$1),LN(F11623:J11623),LN(Calculations!$B$3))),0)</f>
        <v>2.1673089693168984E-2</v>
      </c>
    </row>
    <row r="11624" spans="1:11" x14ac:dyDescent="0.35">
      <c r="A11624">
        <v>11621</v>
      </c>
      <c r="B11624" t="str">
        <f t="shared" si="181"/>
        <v>30-89</v>
      </c>
      <c r="C11624">
        <v>-89.107352808176003</v>
      </c>
      <c r="D11624">
        <v>29.652256489102001</v>
      </c>
      <c r="E11624">
        <f>ASIN(SQRT((SIN(RADIANS(PARAMETERS!$D$8-D11624)/2)*SIN(RADIANS(PARAMETERS!$D$8-D11624)/2))+(COS(RADIANS(D11624))*COS(RADIANS(PARAMETERS!$D$8))*SIN(RADIANS(PARAMETERS!$D$9-C11624)/2)*SIN(RADIANS(PARAMETERS!$D$9-C11624)/2))))*2*3958.756</f>
        <v>2056.8687693886577</v>
      </c>
      <c r="F11624">
        <v>149.25210571289</v>
      </c>
      <c r="G11624">
        <v>179.40495300293</v>
      </c>
      <c r="H11624">
        <v>217.09619140625</v>
      </c>
      <c r="I11624">
        <v>248.56521606445</v>
      </c>
      <c r="J11624">
        <v>284.61157226563</v>
      </c>
      <c r="K11624" s="6">
        <f>IFERROR(EXP(TREND(LN($F$1:$J$1),LN(F11624:J11624),LN(Calculations!$B$3))),0)</f>
        <v>2.1267114262483424E-2</v>
      </c>
    </row>
    <row r="11625" spans="1:11" x14ac:dyDescent="0.35">
      <c r="A11625">
        <v>11622</v>
      </c>
      <c r="B11625" t="str">
        <f t="shared" si="181"/>
        <v>30-89.5</v>
      </c>
      <c r="C11625">
        <v>-89.378674143077006</v>
      </c>
      <c r="D11625">
        <v>29.652256489102001</v>
      </c>
      <c r="E11625">
        <f>ASIN(SQRT((SIN(RADIANS(PARAMETERS!$D$8-D11625)/2)*SIN(RADIANS(PARAMETERS!$D$8-D11625)/2))+(COS(RADIANS(D11625))*COS(RADIANS(PARAMETERS!$D$8))*SIN(RADIANS(PARAMETERS!$D$9-C11625)/2)*SIN(RADIANS(PARAMETERS!$D$9-C11625)/2))))*2*3958.756</f>
        <v>2071.9611531464093</v>
      </c>
      <c r="F11625">
        <v>148.25399780273</v>
      </c>
      <c r="G11625">
        <v>178.42297363281</v>
      </c>
      <c r="H11625">
        <v>216.08335876465</v>
      </c>
      <c r="I11625">
        <v>247.27560424805</v>
      </c>
      <c r="J11625">
        <v>282.98770141602</v>
      </c>
      <c r="K11625" s="6">
        <f>IFERROR(EXP(TREND(LN($F$1:$J$1),LN(F11625:J11625),LN(Calculations!$B$3))),0)</f>
        <v>2.0664737007977503E-2</v>
      </c>
    </row>
    <row r="11626" spans="1:11" x14ac:dyDescent="0.35">
      <c r="A11626">
        <v>11623</v>
      </c>
      <c r="B11626" t="str">
        <f t="shared" si="181"/>
        <v>30-89.5</v>
      </c>
      <c r="C11626">
        <v>-89.649995477977996</v>
      </c>
      <c r="D11626">
        <v>29.652256489102001</v>
      </c>
      <c r="E11626">
        <f>ASIN(SQRT((SIN(RADIANS(PARAMETERS!$D$8-D11626)/2)*SIN(RADIANS(PARAMETERS!$D$8-D11626)/2))+(COS(RADIANS(D11626))*COS(RADIANS(PARAMETERS!$D$8))*SIN(RADIANS(PARAMETERS!$D$9-C11626)/2)*SIN(RADIANS(PARAMETERS!$D$9-C11626)/2))))*2*3958.756</f>
        <v>2087.0840918422969</v>
      </c>
      <c r="F11626">
        <v>146.97424316406</v>
      </c>
      <c r="G11626">
        <v>177.20840454102</v>
      </c>
      <c r="H11626">
        <v>214.82334899902</v>
      </c>
      <c r="I11626">
        <v>245.7045135498</v>
      </c>
      <c r="J11626">
        <v>281.04330444336</v>
      </c>
      <c r="K11626" s="6">
        <f>IFERROR(EXP(TREND(LN($F$1:$J$1),LN(F11626:J11626),LN(Calculations!$B$3))),0)</f>
        <v>1.9918270548504299E-2</v>
      </c>
    </row>
    <row r="11627" spans="1:11" x14ac:dyDescent="0.35">
      <c r="A11627">
        <v>11624</v>
      </c>
      <c r="B11627" t="str">
        <f t="shared" si="181"/>
        <v>30-90</v>
      </c>
      <c r="C11627">
        <v>-89.921316812878999</v>
      </c>
      <c r="D11627">
        <v>29.652256489102001</v>
      </c>
      <c r="E11627">
        <f>ASIN(SQRT((SIN(RADIANS(PARAMETERS!$D$8-D11627)/2)*SIN(RADIANS(PARAMETERS!$D$8-D11627)/2))+(COS(RADIANS(D11627))*COS(RADIANS(PARAMETERS!$D$8))*SIN(RADIANS(PARAMETERS!$D$9-C11627)/2)*SIN(RADIANS(PARAMETERS!$D$9-C11627)/2))))*2*3958.756</f>
        <v>2102.2368699803978</v>
      </c>
      <c r="F11627">
        <v>145.57731628418</v>
      </c>
      <c r="G11627">
        <v>175.97093200684</v>
      </c>
      <c r="H11627">
        <v>213.47540283203</v>
      </c>
      <c r="I11627">
        <v>244.04747009277</v>
      </c>
      <c r="J11627">
        <v>279.01669311523</v>
      </c>
      <c r="K11627" s="6">
        <f>IFERROR(EXP(TREND(LN($F$1:$J$1),LN(F11627:J11627),LN(Calculations!$B$3))),0)</f>
        <v>1.9145354482944035E-2</v>
      </c>
    </row>
    <row r="11628" spans="1:11" x14ac:dyDescent="0.35">
      <c r="A11628">
        <v>11625</v>
      </c>
      <c r="B11628" t="str">
        <f t="shared" si="181"/>
        <v>30-90</v>
      </c>
      <c r="C11628">
        <v>-90.192638147780002</v>
      </c>
      <c r="D11628">
        <v>29.652256489102001</v>
      </c>
      <c r="E11628">
        <f>ASIN(SQRT((SIN(RADIANS(PARAMETERS!$D$8-D11628)/2)*SIN(RADIANS(PARAMETERS!$D$8-D11628)/2))+(COS(RADIANS(D11628))*COS(RADIANS(PARAMETERS!$D$8))*SIN(RADIANS(PARAMETERS!$D$9-C11628)/2)*SIN(RADIANS(PARAMETERS!$D$9-C11628)/2))))*2*3958.756</f>
        <v>2117.4187906328093</v>
      </c>
      <c r="F11628">
        <v>144.595703125</v>
      </c>
      <c r="G11628">
        <v>175.11431884766</v>
      </c>
      <c r="H11628">
        <v>212.61486816406</v>
      </c>
      <c r="I11628">
        <v>243.04582214355</v>
      </c>
      <c r="J11628">
        <v>277.8522644043</v>
      </c>
      <c r="K11628" s="6">
        <f>IFERROR(EXP(TREND(LN($F$1:$J$1),LN(F11628:J11628),LN(Calculations!$B$3))),0)</f>
        <v>1.8615639204188909E-2</v>
      </c>
    </row>
    <row r="11629" spans="1:11" x14ac:dyDescent="0.35">
      <c r="A11629">
        <v>11626</v>
      </c>
      <c r="B11629" t="str">
        <f t="shared" si="181"/>
        <v>30-90.5</v>
      </c>
      <c r="C11629">
        <v>-90.463959482681005</v>
      </c>
      <c r="D11629">
        <v>29.652256489102001</v>
      </c>
      <c r="E11629">
        <f>ASIN(SQRT((SIN(RADIANS(PARAMETERS!$D$8-D11629)/2)*SIN(RADIANS(PARAMETERS!$D$8-D11629)/2))+(COS(RADIANS(D11629))*COS(RADIANS(PARAMETERS!$D$8))*SIN(RADIANS(PARAMETERS!$D$9-C11629)/2)*SIN(RADIANS(PARAMETERS!$D$9-C11629)/2))))*2*3958.756</f>
        <v>2132.6291748731769</v>
      </c>
      <c r="F11629">
        <v>143.85575866699</v>
      </c>
      <c r="G11629">
        <v>174.49301147461</v>
      </c>
      <c r="H11629">
        <v>212.05574035645</v>
      </c>
      <c r="I11629">
        <v>242.46185302734</v>
      </c>
      <c r="J11629">
        <v>277.24923706055</v>
      </c>
      <c r="K11629" s="6">
        <f>IFERROR(EXP(TREND(LN($F$1:$J$1),LN(F11629:J11629),LN(Calculations!$B$3))),0)</f>
        <v>1.8225267614208313E-2</v>
      </c>
    </row>
    <row r="11630" spans="1:11" x14ac:dyDescent="0.35">
      <c r="A11630">
        <v>11627</v>
      </c>
      <c r="B11630" t="str">
        <f t="shared" si="181"/>
        <v>30-90.5</v>
      </c>
      <c r="C11630">
        <v>-90.735280817581994</v>
      </c>
      <c r="D11630">
        <v>29.652256489102001</v>
      </c>
      <c r="E11630">
        <f>ASIN(SQRT((SIN(RADIANS(PARAMETERS!$D$8-D11630)/2)*SIN(RADIANS(PARAMETERS!$D$8-D11630)/2))+(COS(RADIANS(D11630))*COS(RADIANS(PARAMETERS!$D$8))*SIN(RADIANS(PARAMETERS!$D$9-C11630)/2)*SIN(RADIANS(PARAMETERS!$D$9-C11630)/2))))*2*3958.756</f>
        <v>2147.8673612283169</v>
      </c>
      <c r="F11630">
        <v>142.99647521973</v>
      </c>
      <c r="G11630">
        <v>173.84007263184</v>
      </c>
      <c r="H11630">
        <v>211.42138671875</v>
      </c>
      <c r="I11630">
        <v>241.81164550781</v>
      </c>
      <c r="J11630">
        <v>276.59274291992</v>
      </c>
      <c r="K11630" s="6">
        <f>IFERROR(EXP(TREND(LN($F$1:$J$1),LN(F11630:J11630),LN(Calculations!$B$3))),0)</f>
        <v>1.7794831385685182E-2</v>
      </c>
    </row>
    <row r="11631" spans="1:11" x14ac:dyDescent="0.35">
      <c r="A11631">
        <v>11628</v>
      </c>
      <c r="B11631" t="str">
        <f t="shared" si="181"/>
        <v>30-50</v>
      </c>
      <c r="C11631">
        <v>-50.037080582435998</v>
      </c>
      <c r="D11631">
        <v>29.923577824003001</v>
      </c>
      <c r="E11631">
        <f>ASIN(SQRT((SIN(RADIANS(PARAMETERS!$D$8-D11631)/2)*SIN(RADIANS(PARAMETERS!$D$8-D11631)/2))+(COS(RADIANS(D11631))*COS(RADIANS(PARAMETERS!$D$8))*SIN(RADIANS(PARAMETERS!$D$9-C11631)/2)*SIN(RADIANS(PARAMETERS!$D$9-C11631)/2))))*2*3958.756</f>
        <v>1206.9301881411072</v>
      </c>
      <c r="F11631">
        <v>115.78460693359</v>
      </c>
      <c r="G11631">
        <v>150.23152160645</v>
      </c>
      <c r="H11631">
        <v>186.84613037109</v>
      </c>
      <c r="I11631">
        <v>211.39115905762</v>
      </c>
      <c r="J11631">
        <v>239.16159057617</v>
      </c>
      <c r="K11631" s="6">
        <f>IFERROR(EXP(TREND(LN($F$1:$J$1),LN(F11631:J11631),LN(Calculations!$B$3))),0)</f>
        <v>8.2731826534970382E-3</v>
      </c>
    </row>
    <row r="11632" spans="1:11" x14ac:dyDescent="0.35">
      <c r="A11632">
        <v>11629</v>
      </c>
      <c r="B11632" t="str">
        <f t="shared" si="181"/>
        <v>30-50.5</v>
      </c>
      <c r="C11632">
        <v>-50.308401917337001</v>
      </c>
      <c r="D11632">
        <v>29.923577824003001</v>
      </c>
      <c r="E11632">
        <f>ASIN(SQRT((SIN(RADIANS(PARAMETERS!$D$8-D11632)/2)*SIN(RADIANS(PARAMETERS!$D$8-D11632)/2))+(COS(RADIANS(D11632))*COS(RADIANS(PARAMETERS!$D$8))*SIN(RADIANS(PARAMETERS!$D$9-C11632)/2)*SIN(RADIANS(PARAMETERS!$D$9-C11632)/2))))*2*3958.756</f>
        <v>1197.4146986487042</v>
      </c>
      <c r="F11632">
        <v>116.81230926514</v>
      </c>
      <c r="G11632">
        <v>151.66583251953</v>
      </c>
      <c r="H11632">
        <v>187.77395629883</v>
      </c>
      <c r="I11632">
        <v>212.51599121094</v>
      </c>
      <c r="J11632">
        <v>240.51922607422</v>
      </c>
      <c r="K11632" s="6">
        <f>IFERROR(EXP(TREND(LN($F$1:$J$1),LN(F11632:J11632),LN(Calculations!$B$3))),0)</f>
        <v>8.5450453586986674E-3</v>
      </c>
    </row>
    <row r="11633" spans="1:11" x14ac:dyDescent="0.35">
      <c r="A11633">
        <v>11630</v>
      </c>
      <c r="B11633" t="str">
        <f t="shared" si="181"/>
        <v>30-50.5</v>
      </c>
      <c r="C11633">
        <v>-50.579723252237997</v>
      </c>
      <c r="D11633">
        <v>29.923577824003001</v>
      </c>
      <c r="E11633">
        <f>ASIN(SQRT((SIN(RADIANS(PARAMETERS!$D$8-D11633)/2)*SIN(RADIANS(PARAMETERS!$D$8-D11633)/2))+(COS(RADIANS(D11633))*COS(RADIANS(PARAMETERS!$D$8))*SIN(RADIANS(PARAMETERS!$D$9-C11633)/2)*SIN(RADIANS(PARAMETERS!$D$9-C11633)/2))))*2*3958.756</f>
        <v>1188.072180866948</v>
      </c>
      <c r="F11633">
        <v>117.87338256836</v>
      </c>
      <c r="G11633">
        <v>153.13362121582</v>
      </c>
      <c r="H11633">
        <v>188.70472717285</v>
      </c>
      <c r="I11633">
        <v>213.62376403809</v>
      </c>
      <c r="J11633">
        <v>241.83447265625</v>
      </c>
      <c r="K11633" s="6">
        <f>IFERROR(EXP(TREND(LN($F$1:$J$1),LN(F11633:J11633),LN(Calculations!$B$3))),0)</f>
        <v>8.8326638508334429E-3</v>
      </c>
    </row>
    <row r="11634" spans="1:11" x14ac:dyDescent="0.35">
      <c r="A11634">
        <v>11631</v>
      </c>
      <c r="B11634" t="str">
        <f t="shared" si="181"/>
        <v>30-51</v>
      </c>
      <c r="C11634">
        <v>-50.851044587139</v>
      </c>
      <c r="D11634">
        <v>29.923577824003001</v>
      </c>
      <c r="E11634">
        <f>ASIN(SQRT((SIN(RADIANS(PARAMETERS!$D$8-D11634)/2)*SIN(RADIANS(PARAMETERS!$D$8-D11634)/2))+(COS(RADIANS(D11634))*COS(RADIANS(PARAMETERS!$D$8))*SIN(RADIANS(PARAMETERS!$D$9-C11634)/2)*SIN(RADIANS(PARAMETERS!$D$9-C11634)/2))))*2*3958.756</f>
        <v>1178.9067796980144</v>
      </c>
      <c r="F11634">
        <v>118.99677276611</v>
      </c>
      <c r="G11634">
        <v>154.66748046875</v>
      </c>
      <c r="H11634">
        <v>189.67381286621</v>
      </c>
      <c r="I11634">
        <v>214.76898193359</v>
      </c>
      <c r="J11634">
        <v>243.18534851074</v>
      </c>
      <c r="K11634" s="6">
        <f>IFERROR(EXP(TREND(LN($F$1:$J$1),LN(F11634:J11634),LN(Calculations!$B$3))),0)</f>
        <v>9.1464283160096662E-3</v>
      </c>
    </row>
    <row r="11635" spans="1:11" x14ac:dyDescent="0.35">
      <c r="A11635">
        <v>11632</v>
      </c>
      <c r="B11635" t="str">
        <f t="shared" si="181"/>
        <v>30-51</v>
      </c>
      <c r="C11635">
        <v>-51.122365922039997</v>
      </c>
      <c r="D11635">
        <v>29.923577824003001</v>
      </c>
      <c r="E11635">
        <f>ASIN(SQRT((SIN(RADIANS(PARAMETERS!$D$8-D11635)/2)*SIN(RADIANS(PARAMETERS!$D$8-D11635)/2))+(COS(RADIANS(D11635))*COS(RADIANS(PARAMETERS!$D$8))*SIN(RADIANS(PARAMETERS!$D$9-C11635)/2)*SIN(RADIANS(PARAMETERS!$D$9-C11635)/2))))*2*3958.756</f>
        <v>1169.9226898341253</v>
      </c>
      <c r="F11635">
        <v>120.21909332275</v>
      </c>
      <c r="G11635">
        <v>156.29873657227</v>
      </c>
      <c r="H11635">
        <v>190.73519897461</v>
      </c>
      <c r="I11635">
        <v>216.03506469727</v>
      </c>
      <c r="J11635">
        <v>244.69165039063</v>
      </c>
      <c r="K11635" s="6">
        <f>IFERROR(EXP(TREND(LN($F$1:$J$1),LN(F11635:J11635),LN(Calculations!$B$3))),0)</f>
        <v>9.5005749272425704E-3</v>
      </c>
    </row>
    <row r="11636" spans="1:11" x14ac:dyDescent="0.35">
      <c r="A11636">
        <v>11633</v>
      </c>
      <c r="B11636" t="str">
        <f t="shared" si="181"/>
        <v>30-51.5</v>
      </c>
      <c r="C11636">
        <v>-51.393687256941</v>
      </c>
      <c r="D11636">
        <v>29.923577824003001</v>
      </c>
      <c r="E11636">
        <f>ASIN(SQRT((SIN(RADIANS(PARAMETERS!$D$8-D11636)/2)*SIN(RADIANS(PARAMETERS!$D$8-D11636)/2))+(COS(RADIANS(D11636))*COS(RADIANS(PARAMETERS!$D$8))*SIN(RADIANS(PARAMETERS!$D$9-C11636)/2)*SIN(RADIANS(PARAMETERS!$D$9-C11636)/2))))*2*3958.756</f>
        <v>1161.1241512491822</v>
      </c>
      <c r="F11636">
        <v>121.48827362061</v>
      </c>
      <c r="G11636">
        <v>157.92018127441</v>
      </c>
      <c r="H11636">
        <v>191.79695129395</v>
      </c>
      <c r="I11636">
        <v>217.27825927734</v>
      </c>
      <c r="J11636">
        <v>246.14566040039</v>
      </c>
      <c r="K11636" s="6">
        <f>IFERROR(EXP(TREND(LN($F$1:$J$1),LN(F11636:J11636),LN(Calculations!$B$3))),0)</f>
        <v>9.8764113617289314E-3</v>
      </c>
    </row>
    <row r="11637" spans="1:11" x14ac:dyDescent="0.35">
      <c r="A11637">
        <v>11634</v>
      </c>
      <c r="B11637" t="str">
        <f t="shared" si="181"/>
        <v>30-51.5</v>
      </c>
      <c r="C11637">
        <v>-51.665008591842003</v>
      </c>
      <c r="D11637">
        <v>29.923577824003001</v>
      </c>
      <c r="E11637">
        <f>ASIN(SQRT((SIN(RADIANS(PARAMETERS!$D$8-D11637)/2)*SIN(RADIANS(PARAMETERS!$D$8-D11637)/2))+(COS(RADIANS(D11637))*COS(RADIANS(PARAMETERS!$D$8))*SIN(RADIANS(PARAMETERS!$D$9-C11637)/2)*SIN(RADIANS(PARAMETERS!$D$9-C11637)/2))))*2*3958.756</f>
        <v>1152.5154442163025</v>
      </c>
      <c r="F11637">
        <v>122.83763122559</v>
      </c>
      <c r="G11637">
        <v>159.54667663574</v>
      </c>
      <c r="H11637">
        <v>192.90515136719</v>
      </c>
      <c r="I11637">
        <v>218.5690612793</v>
      </c>
      <c r="J11637">
        <v>247.64791870117</v>
      </c>
      <c r="K11637" s="6">
        <f>IFERROR(EXP(TREND(LN($F$1:$J$1),LN(F11637:J11637),LN(Calculations!$B$3))),0)</f>
        <v>1.0286472880984991E-2</v>
      </c>
    </row>
    <row r="11638" spans="1:11" x14ac:dyDescent="0.35">
      <c r="A11638">
        <v>11635</v>
      </c>
      <c r="B11638" t="str">
        <f t="shared" si="181"/>
        <v>30-52</v>
      </c>
      <c r="C11638">
        <v>-51.936329926742999</v>
      </c>
      <c r="D11638">
        <v>29.923577824003001</v>
      </c>
      <c r="E11638">
        <f>ASIN(SQRT((SIN(RADIANS(PARAMETERS!$D$8-D11638)/2)*SIN(RADIANS(PARAMETERS!$D$8-D11638)/2))+(COS(RADIANS(D11638))*COS(RADIANS(PARAMETERS!$D$8))*SIN(RADIANS(PARAMETERS!$D$9-C11638)/2)*SIN(RADIANS(PARAMETERS!$D$9-C11638)/2))))*2*3958.756</f>
        <v>1144.100883836453</v>
      </c>
      <c r="F11638">
        <v>124.29890441895</v>
      </c>
      <c r="G11638">
        <v>161.20188903809</v>
      </c>
      <c r="H11638">
        <v>194.10707092285</v>
      </c>
      <c r="I11638">
        <v>219.97883605957</v>
      </c>
      <c r="J11638">
        <v>249.29949951172</v>
      </c>
      <c r="K11638" s="6">
        <f>IFERROR(EXP(TREND(LN($F$1:$J$1),LN(F11638:J11638),LN(Calculations!$B$3))),0)</f>
        <v>1.0745402614924791E-2</v>
      </c>
    </row>
    <row r="11639" spans="1:11" x14ac:dyDescent="0.35">
      <c r="A11639">
        <v>11636</v>
      </c>
      <c r="B11639" t="str">
        <f t="shared" si="181"/>
        <v>30-52</v>
      </c>
      <c r="C11639">
        <v>-52.207651261644003</v>
      </c>
      <c r="D11639">
        <v>29.923577824003001</v>
      </c>
      <c r="E11639">
        <f>ASIN(SQRT((SIN(RADIANS(PARAMETERS!$D$8-D11639)/2)*SIN(RADIANS(PARAMETERS!$D$8-D11639)/2))+(COS(RADIANS(D11639))*COS(RADIANS(PARAMETERS!$D$8))*SIN(RADIANS(PARAMETERS!$D$9-C11639)/2)*SIN(RADIANS(PARAMETERS!$D$9-C11639)/2))))*2*3958.756</f>
        <v>1135.8848140657312</v>
      </c>
      <c r="F11639">
        <v>125.77570343018</v>
      </c>
      <c r="G11639">
        <v>162.79249572754</v>
      </c>
      <c r="H11639">
        <v>195.27270507813</v>
      </c>
      <c r="I11639">
        <v>221.32119750977</v>
      </c>
      <c r="J11639">
        <v>250.84498596191</v>
      </c>
      <c r="K11639" s="6">
        <f>IFERROR(EXP(TREND(LN($F$1:$J$1),LN(F11639:J11639),LN(Calculations!$B$3))),0)</f>
        <v>1.1223514754940919E-2</v>
      </c>
    </row>
    <row r="11640" spans="1:11" x14ac:dyDescent="0.35">
      <c r="A11640">
        <v>11637</v>
      </c>
      <c r="B11640" t="str">
        <f t="shared" si="181"/>
        <v>30-52.5</v>
      </c>
      <c r="C11640">
        <v>-52.478972596544999</v>
      </c>
      <c r="D11640">
        <v>29.923577824003001</v>
      </c>
      <c r="E11640">
        <f>ASIN(SQRT((SIN(RADIANS(PARAMETERS!$D$8-D11640)/2)*SIN(RADIANS(PARAMETERS!$D$8-D11640)/2))+(COS(RADIANS(D11640))*COS(RADIANS(PARAMETERS!$D$8))*SIN(RADIANS(PARAMETERS!$D$9-C11640)/2)*SIN(RADIANS(PARAMETERS!$D$9-C11640)/2))))*2*3958.756</f>
        <v>1127.8716012316374</v>
      </c>
      <c r="F11640">
        <v>127.29210662842</v>
      </c>
      <c r="G11640">
        <v>164.34420776367</v>
      </c>
      <c r="H11640">
        <v>196.44374084473</v>
      </c>
      <c r="I11640">
        <v>222.66410827637</v>
      </c>
      <c r="J11640">
        <v>252.38471984863</v>
      </c>
      <c r="K11640" s="6">
        <f>IFERROR(EXP(TREND(LN($F$1:$J$1),LN(F11640:J11640),LN(Calculations!$B$3))),0)</f>
        <v>1.1732504873898961E-2</v>
      </c>
    </row>
    <row r="11641" spans="1:11" x14ac:dyDescent="0.35">
      <c r="A11641">
        <v>11638</v>
      </c>
      <c r="B11641" t="str">
        <f t="shared" si="181"/>
        <v>30-53</v>
      </c>
      <c r="C11641">
        <v>-52.750293931446002</v>
      </c>
      <c r="D11641">
        <v>29.923577824003001</v>
      </c>
      <c r="E11641">
        <f>ASIN(SQRT((SIN(RADIANS(PARAMETERS!$D$8-D11641)/2)*SIN(RADIANS(PARAMETERS!$D$8-D11641)/2))+(COS(RADIANS(D11641))*COS(RADIANS(PARAMETERS!$D$8))*SIN(RADIANS(PARAMETERS!$D$9-C11641)/2)*SIN(RADIANS(PARAMETERS!$D$9-C11641)/2))))*2*3958.756</f>
        <v>1120.0656270318682</v>
      </c>
      <c r="F11641">
        <v>128.86694335938</v>
      </c>
      <c r="G11641">
        <v>165.86392211914</v>
      </c>
      <c r="H11641">
        <v>197.65292358398</v>
      </c>
      <c r="I11641">
        <v>224.05770874023</v>
      </c>
      <c r="J11641">
        <v>253.99041748047</v>
      </c>
      <c r="K11641" s="6">
        <f>IFERROR(EXP(TREND(LN($F$1:$J$1),LN(F11641:J11641),LN(Calculations!$B$3))),0)</f>
        <v>1.2282039305404769E-2</v>
      </c>
    </row>
    <row r="11642" spans="1:11" x14ac:dyDescent="0.35">
      <c r="A11642">
        <v>11639</v>
      </c>
      <c r="B11642" t="str">
        <f t="shared" si="181"/>
        <v>30-53</v>
      </c>
      <c r="C11642">
        <v>-53.021615266346998</v>
      </c>
      <c r="D11642">
        <v>29.923577824003001</v>
      </c>
      <c r="E11642">
        <f>ASIN(SQRT((SIN(RADIANS(PARAMETERS!$D$8-D11642)/2)*SIN(RADIANS(PARAMETERS!$D$8-D11642)/2))+(COS(RADIANS(D11642))*COS(RADIANS(PARAMETERS!$D$8))*SIN(RADIANS(PARAMETERS!$D$9-C11642)/2)*SIN(RADIANS(PARAMETERS!$D$9-C11642)/2))))*2*3958.756</f>
        <v>1112.4712810128535</v>
      </c>
      <c r="F11642">
        <v>130.43908691406</v>
      </c>
      <c r="G11642">
        <v>167.28636169434</v>
      </c>
      <c r="H11642">
        <v>198.81576538086</v>
      </c>
      <c r="I11642">
        <v>225.37510681152</v>
      </c>
      <c r="J11642">
        <v>255.48295593262</v>
      </c>
      <c r="K11642" s="6">
        <f>IFERROR(EXP(TREND(LN($F$1:$J$1),LN(F11642:J11642),LN(Calculations!$B$3))),0)</f>
        <v>1.2850100921512333E-2</v>
      </c>
    </row>
    <row r="11643" spans="1:11" x14ac:dyDescent="0.35">
      <c r="A11643">
        <v>11640</v>
      </c>
      <c r="B11643" t="str">
        <f t="shared" si="181"/>
        <v>30-53.5</v>
      </c>
      <c r="C11643">
        <v>-53.292936601248002</v>
      </c>
      <c r="D11643">
        <v>29.923577824003001</v>
      </c>
      <c r="E11643">
        <f>ASIN(SQRT((SIN(RADIANS(PARAMETERS!$D$8-D11643)/2)*SIN(RADIANS(PARAMETERS!$D$8-D11643)/2))+(COS(RADIANS(D11643))*COS(RADIANS(PARAMETERS!$D$8))*SIN(RADIANS(PARAMETERS!$D$9-C11643)/2)*SIN(RADIANS(PARAMETERS!$D$9-C11643)/2))))*2*3958.756</f>
        <v>1105.0929525293516</v>
      </c>
      <c r="F11643">
        <v>132.05557250977</v>
      </c>
      <c r="G11643">
        <v>168.66775512695</v>
      </c>
      <c r="H11643">
        <v>200.00787353516</v>
      </c>
      <c r="I11643">
        <v>226.73112487793</v>
      </c>
      <c r="J11643">
        <v>257.02542114258</v>
      </c>
      <c r="K11643" s="6">
        <f>IFERROR(EXP(TREND(LN($F$1:$J$1),LN(F11643:J11643),LN(Calculations!$B$3))),0)</f>
        <v>1.3459180640274288E-2</v>
      </c>
    </row>
    <row r="11644" spans="1:11" x14ac:dyDescent="0.35">
      <c r="A11644">
        <v>11641</v>
      </c>
      <c r="B11644" t="str">
        <f t="shared" si="181"/>
        <v>30-53.5</v>
      </c>
      <c r="C11644">
        <v>-53.564257936148998</v>
      </c>
      <c r="D11644">
        <v>29.923577824003001</v>
      </c>
      <c r="E11644">
        <f>ASIN(SQRT((SIN(RADIANS(PARAMETERS!$D$8-D11644)/2)*SIN(RADIANS(PARAMETERS!$D$8-D11644)/2))+(COS(RADIANS(D11644))*COS(RADIANS(PARAMETERS!$D$8))*SIN(RADIANS(PARAMETERS!$D$9-C11644)/2)*SIN(RADIANS(PARAMETERS!$D$9-C11644)/2))))*2*3958.756</f>
        <v>1097.9350221909763</v>
      </c>
      <c r="F11644">
        <v>133.73634338379</v>
      </c>
      <c r="G11644">
        <v>170.01686096191</v>
      </c>
      <c r="H11644">
        <v>201.26286315918</v>
      </c>
      <c r="I11644">
        <v>228.17544555664</v>
      </c>
      <c r="J11644">
        <v>258.68728637695</v>
      </c>
      <c r="K11644" s="6">
        <f>IFERROR(EXP(TREND(LN($F$1:$J$1),LN(F11644:J11644),LN(Calculations!$B$3))),0)</f>
        <v>1.4120439883431214E-2</v>
      </c>
    </row>
    <row r="11645" spans="1:11" x14ac:dyDescent="0.35">
      <c r="A11645">
        <v>11642</v>
      </c>
      <c r="B11645" t="str">
        <f t="shared" si="181"/>
        <v>30-54</v>
      </c>
      <c r="C11645">
        <v>-53.835579271050001</v>
      </c>
      <c r="D11645">
        <v>29.923577824003001</v>
      </c>
      <c r="E11645">
        <f>ASIN(SQRT((SIN(RADIANS(PARAMETERS!$D$8-D11645)/2)*SIN(RADIANS(PARAMETERS!$D$8-D11645)/2))+(COS(RADIANS(D11645))*COS(RADIANS(PARAMETERS!$D$8))*SIN(RADIANS(PARAMETERS!$D$9-C11645)/2)*SIN(RADIANS(PARAMETERS!$D$9-C11645)/2))))*2*3958.756</f>
        <v>1091.0018528065225</v>
      </c>
      <c r="F11645">
        <v>135.41015625</v>
      </c>
      <c r="G11645">
        <v>171.25593566895</v>
      </c>
      <c r="H11645">
        <v>202.46800231934</v>
      </c>
      <c r="I11645">
        <v>229.53700256348</v>
      </c>
      <c r="J11645">
        <v>260.22555541992</v>
      </c>
      <c r="K11645" s="6">
        <f>IFERROR(EXP(TREND(LN($F$1:$J$1),LN(F11645:J11645),LN(Calculations!$B$3))),0)</f>
        <v>1.4803800275576155E-2</v>
      </c>
    </row>
    <row r="11646" spans="1:11" x14ac:dyDescent="0.35">
      <c r="A11646">
        <v>11643</v>
      </c>
      <c r="B11646" t="str">
        <f t="shared" si="181"/>
        <v>30-54</v>
      </c>
      <c r="C11646">
        <v>-54.106900605950997</v>
      </c>
      <c r="D11646">
        <v>29.923577824003001</v>
      </c>
      <c r="E11646">
        <f>ASIN(SQRT((SIN(RADIANS(PARAMETERS!$D$8-D11646)/2)*SIN(RADIANS(PARAMETERS!$D$8-D11646)/2))+(COS(RADIANS(D11646))*COS(RADIANS(PARAMETERS!$D$8))*SIN(RADIANS(PARAMETERS!$D$9-C11646)/2)*SIN(RADIANS(PARAMETERS!$D$9-C11646)/2))))*2*3958.756</f>
        <v>1084.2977798423392</v>
      </c>
      <c r="F11646">
        <v>137.13247680664</v>
      </c>
      <c r="G11646">
        <v>172.46199035645</v>
      </c>
      <c r="H11646">
        <v>203.72227478027</v>
      </c>
      <c r="I11646">
        <v>230.96954345703</v>
      </c>
      <c r="J11646">
        <v>261.8616027832</v>
      </c>
      <c r="K11646" s="6">
        <f>IFERROR(EXP(TREND(LN($F$1:$J$1),LN(F11646:J11646),LN(Calculations!$B$3))),0)</f>
        <v>1.5539414432653569E-2</v>
      </c>
    </row>
    <row r="11647" spans="1:11" x14ac:dyDescent="0.35">
      <c r="A11647">
        <v>11644</v>
      </c>
      <c r="B11647" t="str">
        <f t="shared" si="181"/>
        <v>30-54.5</v>
      </c>
      <c r="C11647">
        <v>-54.378221940852001</v>
      </c>
      <c r="D11647">
        <v>29.923577824003001</v>
      </c>
      <c r="E11647">
        <f>ASIN(SQRT((SIN(RADIANS(PARAMETERS!$D$8-D11647)/2)*SIN(RADIANS(PARAMETERS!$D$8-D11647)/2))+(COS(RADIANS(D11647))*COS(RADIANS(PARAMETERS!$D$8))*SIN(RADIANS(PARAMETERS!$D$9-C11647)/2)*SIN(RADIANS(PARAMETERS!$D$9-C11647)/2))))*2*3958.756</f>
        <v>1077.8271014167522</v>
      </c>
      <c r="F11647">
        <v>138.9165802002</v>
      </c>
      <c r="G11647">
        <v>173.64254760742</v>
      </c>
      <c r="H11647">
        <v>205.05110168457</v>
      </c>
      <c r="I11647">
        <v>232.51147460938</v>
      </c>
      <c r="J11647">
        <v>263.65002441406</v>
      </c>
      <c r="K11647" s="6">
        <f>IFERROR(EXP(TREND(LN($F$1:$J$1),LN(F11647:J11647),LN(Calculations!$B$3))),0)</f>
        <v>1.6336416917495024E-2</v>
      </c>
    </row>
    <row r="11648" spans="1:11" x14ac:dyDescent="0.35">
      <c r="A11648">
        <v>11645</v>
      </c>
      <c r="B11648" t="str">
        <f t="shared" si="181"/>
        <v>30-54.5</v>
      </c>
      <c r="C11648">
        <v>-54.649543275752997</v>
      </c>
      <c r="D11648">
        <v>29.923577824003001</v>
      </c>
      <c r="E11648">
        <f>ASIN(SQRT((SIN(RADIANS(PARAMETERS!$D$8-D11648)/2)*SIN(RADIANS(PARAMETERS!$D$8-D11648)/2))+(COS(RADIANS(D11648))*COS(RADIANS(PARAMETERS!$D$8))*SIN(RADIANS(PARAMETERS!$D$9-C11648)/2)*SIN(RADIANS(PARAMETERS!$D$9-C11648)/2))))*2*3958.756</f>
        <v>1071.594067858631</v>
      </c>
      <c r="F11648">
        <v>140.62242126465</v>
      </c>
      <c r="G11648">
        <v>174.69248962402</v>
      </c>
      <c r="H11648">
        <v>206.27853393555</v>
      </c>
      <c r="I11648">
        <v>233.91456604004</v>
      </c>
      <c r="J11648">
        <v>265.25381469727</v>
      </c>
      <c r="K11648" s="6">
        <f>IFERROR(EXP(TREND(LN($F$1:$J$1),LN(F11648:J11648),LN(Calculations!$B$3))),0)</f>
        <v>1.7129974205602617E-2</v>
      </c>
    </row>
    <row r="11649" spans="1:11" x14ac:dyDescent="0.35">
      <c r="A11649">
        <v>11646</v>
      </c>
      <c r="B11649" t="str">
        <f t="shared" si="181"/>
        <v>30-55</v>
      </c>
      <c r="C11649">
        <v>-54.920864610654</v>
      </c>
      <c r="D11649">
        <v>29.923577824003001</v>
      </c>
      <c r="E11649">
        <f>ASIN(SQRT((SIN(RADIANS(PARAMETERS!$D$8-D11649)/2)*SIN(RADIANS(PARAMETERS!$D$8-D11649)/2))+(COS(RADIANS(D11649))*COS(RADIANS(PARAMETERS!$D$8))*SIN(RADIANS(PARAMETERS!$D$9-C11649)/2)*SIN(RADIANS(PARAMETERS!$D$9-C11649)/2))))*2*3958.756</f>
        <v>1065.6028708644969</v>
      </c>
      <c r="F11649">
        <v>142.31590270996</v>
      </c>
      <c r="G11649">
        <v>175.71086120605</v>
      </c>
      <c r="H11649">
        <v>207.51634216309</v>
      </c>
      <c r="I11649">
        <v>235.34854125977</v>
      </c>
      <c r="J11649">
        <v>266.9143371582</v>
      </c>
      <c r="K11649" s="6">
        <f>IFERROR(EXP(TREND(LN($F$1:$J$1),LN(F11649:J11649),LN(Calculations!$B$3))),0)</f>
        <v>1.7955342102070278E-2</v>
      </c>
    </row>
    <row r="11650" spans="1:11" x14ac:dyDescent="0.35">
      <c r="A11650">
        <v>11647</v>
      </c>
      <c r="B11650" t="str">
        <f t="shared" si="181"/>
        <v>30-55</v>
      </c>
      <c r="C11650">
        <v>-55.192185945555003</v>
      </c>
      <c r="D11650">
        <v>29.923577824003001</v>
      </c>
      <c r="E11650">
        <f>ASIN(SQRT((SIN(RADIANS(PARAMETERS!$D$8-D11650)/2)*SIN(RADIANS(PARAMETERS!$D$8-D11650)/2))+(COS(RADIANS(D11650))*COS(RADIANS(PARAMETERS!$D$8))*SIN(RADIANS(PARAMETERS!$D$9-C11650)/2)*SIN(RADIANS(PARAMETERS!$D$9-C11650)/2))))*2*3958.756</f>
        <v>1059.8576322951012</v>
      </c>
      <c r="F11650">
        <v>144.00732421875</v>
      </c>
      <c r="G11650">
        <v>176.72952270508</v>
      </c>
      <c r="H11650">
        <v>208.78176879883</v>
      </c>
      <c r="I11650">
        <v>236.83726501465</v>
      </c>
      <c r="J11650">
        <v>268.66357421875</v>
      </c>
      <c r="K11650" s="6">
        <f>IFERROR(EXP(TREND(LN($F$1:$J$1),LN(F11650:J11650),LN(Calculations!$B$3))),0)</f>
        <v>1.8820774041432422E-2</v>
      </c>
    </row>
    <row r="11651" spans="1:11" x14ac:dyDescent="0.35">
      <c r="A11651">
        <v>11648</v>
      </c>
      <c r="B11651" t="str">
        <f t="shared" si="181"/>
        <v>30-55.5</v>
      </c>
      <c r="C11651">
        <v>-55.463507280456</v>
      </c>
      <c r="D11651">
        <v>29.923577824003001</v>
      </c>
      <c r="E11651">
        <f>ASIN(SQRT((SIN(RADIANS(PARAMETERS!$D$8-D11651)/2)*SIN(RADIANS(PARAMETERS!$D$8-D11651)/2))+(COS(RADIANS(D11651))*COS(RADIANS(PARAMETERS!$D$8))*SIN(RADIANS(PARAMETERS!$D$9-C11651)/2)*SIN(RADIANS(PARAMETERS!$D$9-C11651)/2))))*2*3958.756</f>
        <v>1054.3623926589864</v>
      </c>
      <c r="F11651">
        <v>145.57554626465</v>
      </c>
      <c r="G11651">
        <v>177.66361999512</v>
      </c>
      <c r="H11651">
        <v>209.93011474609</v>
      </c>
      <c r="I11651">
        <v>238.1784362793</v>
      </c>
      <c r="J11651">
        <v>270.22869873047</v>
      </c>
      <c r="K11651" s="6">
        <f>IFERROR(EXP(TREND(LN($F$1:$J$1),LN(F11651:J11651),LN(Calculations!$B$3))),0)</f>
        <v>1.9661447742858641E-2</v>
      </c>
    </row>
    <row r="11652" spans="1:11" x14ac:dyDescent="0.35">
      <c r="A11652">
        <v>11649</v>
      </c>
      <c r="B11652" t="str">
        <f t="shared" si="181"/>
        <v>30-55.5</v>
      </c>
      <c r="C11652">
        <v>-55.734828615357003</v>
      </c>
      <c r="D11652">
        <v>29.923577824003001</v>
      </c>
      <c r="E11652">
        <f>ASIN(SQRT((SIN(RADIANS(PARAMETERS!$D$8-D11652)/2)*SIN(RADIANS(PARAMETERS!$D$8-D11652)/2))+(COS(RADIANS(D11652))*COS(RADIANS(PARAMETERS!$D$8))*SIN(RADIANS(PARAMETERS!$D$9-C11652)/2)*SIN(RADIANS(PARAMETERS!$D$9-C11652)/2))))*2*3958.756</f>
        <v>1049.121099337124</v>
      </c>
      <c r="F11652">
        <v>147.13639831543</v>
      </c>
      <c r="G11652">
        <v>178.60089111328</v>
      </c>
      <c r="H11652">
        <v>211.11158752441</v>
      </c>
      <c r="I11652">
        <v>239.58241271973</v>
      </c>
      <c r="J11652">
        <v>271.89367675781</v>
      </c>
      <c r="K11652" s="6">
        <f>IFERROR(EXP(TREND(LN($F$1:$J$1),LN(F11652:J11652),LN(Calculations!$B$3))),0)</f>
        <v>2.0535109240040456E-2</v>
      </c>
    </row>
    <row r="11653" spans="1:11" x14ac:dyDescent="0.35">
      <c r="A11653">
        <v>11650</v>
      </c>
      <c r="B11653" t="str">
        <f t="shared" ref="B11653:B11716" si="182">MROUND(D11653,1)&amp;MROUND(C11653,-0.5)</f>
        <v>30-56</v>
      </c>
      <c r="C11653">
        <v>-56.006149950257999</v>
      </c>
      <c r="D11653">
        <v>29.923577824003001</v>
      </c>
      <c r="E11653">
        <f>ASIN(SQRT((SIN(RADIANS(PARAMETERS!$D$8-D11653)/2)*SIN(RADIANS(PARAMETERS!$D$8-D11653)/2))+(COS(RADIANS(D11653))*COS(RADIANS(PARAMETERS!$D$8))*SIN(RADIANS(PARAMETERS!$D$9-C11653)/2)*SIN(RADIANS(PARAMETERS!$D$9-C11653)/2))))*2*3958.756</f>
        <v>1044.1375946091989</v>
      </c>
      <c r="F11653">
        <v>148.70365905762</v>
      </c>
      <c r="G11653">
        <v>179.55130004883</v>
      </c>
      <c r="H11653">
        <v>212.33567810059</v>
      </c>
      <c r="I11653">
        <v>241.0580291748</v>
      </c>
      <c r="J11653">
        <v>273.66647338867</v>
      </c>
      <c r="K11653" s="6">
        <f>IFERROR(EXP(TREND(LN($F$1:$J$1),LN(F11653:J11653),LN(Calculations!$B$3))),0)</f>
        <v>2.1449477476274667E-2</v>
      </c>
    </row>
    <row r="11654" spans="1:11" x14ac:dyDescent="0.35">
      <c r="A11654">
        <v>11651</v>
      </c>
      <c r="B11654" t="str">
        <f t="shared" si="182"/>
        <v>30-56.5</v>
      </c>
      <c r="C11654">
        <v>-56.277471285159002</v>
      </c>
      <c r="D11654">
        <v>29.923577824003001</v>
      </c>
      <c r="E11654">
        <f>ASIN(SQRT((SIN(RADIANS(PARAMETERS!$D$8-D11654)/2)*SIN(RADIANS(PARAMETERS!$D$8-D11654)/2))+(COS(RADIANS(D11654))*COS(RADIANS(PARAMETERS!$D$8))*SIN(RADIANS(PARAMETERS!$D$9-C11654)/2)*SIN(RADIANS(PARAMETERS!$D$9-C11654)/2))))*2*3958.756</f>
        <v>1039.4156035482956</v>
      </c>
      <c r="F11654">
        <v>150.17454528809</v>
      </c>
      <c r="G11654">
        <v>180.43913269043</v>
      </c>
      <c r="H11654">
        <v>213.46870422363</v>
      </c>
      <c r="I11654">
        <v>242.41566467285</v>
      </c>
      <c r="J11654">
        <v>275.28872680664</v>
      </c>
      <c r="K11654" s="6">
        <f>IFERROR(EXP(TREND(LN($F$1:$J$1),LN(F11654:J11654),LN(Calculations!$B$3))),0)</f>
        <v>2.2344733879655018E-2</v>
      </c>
    </row>
    <row r="11655" spans="1:11" x14ac:dyDescent="0.35">
      <c r="A11655">
        <v>11652</v>
      </c>
      <c r="B11655" t="str">
        <f t="shared" si="182"/>
        <v>30-56.5</v>
      </c>
      <c r="C11655">
        <v>-56.548792620059999</v>
      </c>
      <c r="D11655">
        <v>29.923577824003001</v>
      </c>
      <c r="E11655">
        <f>ASIN(SQRT((SIN(RADIANS(PARAMETERS!$D$8-D11655)/2)*SIN(RADIANS(PARAMETERS!$D$8-D11655)/2))+(COS(RADIANS(D11655))*COS(RADIANS(PARAMETERS!$D$8))*SIN(RADIANS(PARAMETERS!$D$9-C11655)/2)*SIN(RADIANS(PARAMETERS!$D$9-C11655)/2))))*2*3958.756</f>
        <v>1034.9587218565939</v>
      </c>
      <c r="F11655">
        <v>151.63215637207</v>
      </c>
      <c r="G11655">
        <v>181.32221984863</v>
      </c>
      <c r="H11655">
        <v>214.61401367188</v>
      </c>
      <c r="I11655">
        <v>243.80265808105</v>
      </c>
      <c r="J11655">
        <v>276.96185302734</v>
      </c>
      <c r="K11655" s="6">
        <f>IFERROR(EXP(TREND(LN($F$1:$J$1),LN(F11655:J11655),LN(Calculations!$B$3))),0)</f>
        <v>2.3264660142487528E-2</v>
      </c>
    </row>
    <row r="11656" spans="1:11" x14ac:dyDescent="0.35">
      <c r="A11656">
        <v>11653</v>
      </c>
      <c r="B11656" t="str">
        <f t="shared" si="182"/>
        <v>30-57</v>
      </c>
      <c r="C11656">
        <v>-56.820113954961002</v>
      </c>
      <c r="D11656">
        <v>29.923577824003001</v>
      </c>
      <c r="E11656">
        <f>ASIN(SQRT((SIN(RADIANS(PARAMETERS!$D$8-D11656)/2)*SIN(RADIANS(PARAMETERS!$D$8-D11656)/2))+(COS(RADIANS(D11656))*COS(RADIANS(PARAMETERS!$D$8))*SIN(RADIANS(PARAMETERS!$D$9-C11656)/2)*SIN(RADIANS(PARAMETERS!$D$9-C11656)/2))))*2*3958.756</f>
        <v>1030.770403719969</v>
      </c>
      <c r="F11656">
        <v>153.07255554199</v>
      </c>
      <c r="G11656">
        <v>182.19769287109</v>
      </c>
      <c r="H11656">
        <v>215.76078796387</v>
      </c>
      <c r="I11656">
        <v>245.20040893555</v>
      </c>
      <c r="J11656">
        <v>278.65768432617</v>
      </c>
      <c r="K11656" s="6">
        <f>IFERROR(EXP(TREND(LN($F$1:$J$1),LN(F11656:J11656),LN(Calculations!$B$3))),0)</f>
        <v>2.4206689120728327E-2</v>
      </c>
    </row>
    <row r="11657" spans="1:11" x14ac:dyDescent="0.35">
      <c r="A11657">
        <v>11654</v>
      </c>
      <c r="B11657" t="str">
        <f t="shared" si="182"/>
        <v>30-57</v>
      </c>
      <c r="C11657">
        <v>-57.091435289861998</v>
      </c>
      <c r="D11657">
        <v>29.923577824003001</v>
      </c>
      <c r="E11657">
        <f>ASIN(SQRT((SIN(RADIANS(PARAMETERS!$D$8-D11657)/2)*SIN(RADIANS(PARAMETERS!$D$8-D11657)/2))+(COS(RADIANS(D11657))*COS(RADIANS(PARAMETERS!$D$8))*SIN(RADIANS(PARAMETERS!$D$9-C11657)/2)*SIN(RADIANS(PARAMETERS!$D$9-C11657)/2))))*2*3958.756</f>
        <v>1026.8539497640766</v>
      </c>
      <c r="F11657">
        <v>154.39122009277</v>
      </c>
      <c r="G11657">
        <v>182.98858642578</v>
      </c>
      <c r="H11657">
        <v>216.77589416504</v>
      </c>
      <c r="I11657">
        <v>246.42155456543</v>
      </c>
      <c r="J11657">
        <v>280.12222290039</v>
      </c>
      <c r="K11657" s="6">
        <f>IFERROR(EXP(TREND(LN($F$1:$J$1),LN(F11657:J11657),LN(Calculations!$B$3))),0)</f>
        <v>2.5103898298019664E-2</v>
      </c>
    </row>
    <row r="11658" spans="1:11" x14ac:dyDescent="0.35">
      <c r="A11658">
        <v>11655</v>
      </c>
      <c r="B11658" t="str">
        <f t="shared" si="182"/>
        <v>30-57.5</v>
      </c>
      <c r="C11658">
        <v>-57.362756624763001</v>
      </c>
      <c r="D11658">
        <v>29.923577824003001</v>
      </c>
      <c r="E11658">
        <f>ASIN(SQRT((SIN(RADIANS(PARAMETERS!$D$8-D11658)/2)*SIN(RADIANS(PARAMETERS!$D$8-D11658)/2))+(COS(RADIANS(D11658))*COS(RADIANS(PARAMETERS!$D$8))*SIN(RADIANS(PARAMETERS!$D$9-C11658)/2)*SIN(RADIANS(PARAMETERS!$D$9-C11658)/2))))*2*3958.756</f>
        <v>1023.2124951983351</v>
      </c>
      <c r="F11658">
        <v>155.67730712891</v>
      </c>
      <c r="G11658">
        <v>183.76425170898</v>
      </c>
      <c r="H11658">
        <v>217.79032897949</v>
      </c>
      <c r="I11658">
        <v>247.65689086914</v>
      </c>
      <c r="J11658">
        <v>281.61987304688</v>
      </c>
      <c r="K11658" s="6">
        <f>IFERROR(EXP(TREND(LN($F$1:$J$1),LN(F11658:J11658),LN(Calculations!$B$3))),0)</f>
        <v>2.6004457449985842E-2</v>
      </c>
    </row>
    <row r="11659" spans="1:11" x14ac:dyDescent="0.35">
      <c r="A11659">
        <v>11656</v>
      </c>
      <c r="B11659" t="str">
        <f t="shared" si="182"/>
        <v>30-57.5</v>
      </c>
      <c r="C11659">
        <v>-57.634077959663998</v>
      </c>
      <c r="D11659">
        <v>29.923577824003001</v>
      </c>
      <c r="E11659">
        <f>ASIN(SQRT((SIN(RADIANS(PARAMETERS!$D$8-D11659)/2)*SIN(RADIANS(PARAMETERS!$D$8-D11659)/2))+(COS(RADIANS(D11659))*COS(RADIANS(PARAMETERS!$D$8))*SIN(RADIANS(PARAMETERS!$D$9-C11659)/2)*SIN(RADIANS(PARAMETERS!$D$9-C11659)/2))))*2*3958.756</f>
        <v>1019.8489982372016</v>
      </c>
      <c r="F11659">
        <v>156.91859436035</v>
      </c>
      <c r="G11659">
        <v>184.51821899414</v>
      </c>
      <c r="H11659">
        <v>218.7873840332</v>
      </c>
      <c r="I11659">
        <v>248.87976074219</v>
      </c>
      <c r="J11659">
        <v>283.11181640625</v>
      </c>
      <c r="K11659" s="6">
        <f>IFERROR(EXP(TREND(LN($F$1:$J$1),LN(F11659:J11659),LN(Calculations!$B$3))),0)</f>
        <v>2.6898922691238846E-2</v>
      </c>
    </row>
    <row r="11660" spans="1:11" x14ac:dyDescent="0.35">
      <c r="A11660">
        <v>11657</v>
      </c>
      <c r="B11660" t="str">
        <f t="shared" si="182"/>
        <v>30-58</v>
      </c>
      <c r="C11660">
        <v>-57.905399294565001</v>
      </c>
      <c r="D11660">
        <v>29.923577824003001</v>
      </c>
      <c r="E11660">
        <f>ASIN(SQRT((SIN(RADIANS(PARAMETERS!$D$8-D11660)/2)*SIN(RADIANS(PARAMETERS!$D$8-D11660)/2))+(COS(RADIANS(D11660))*COS(RADIANS(PARAMETERS!$D$8))*SIN(RADIANS(PARAMETERS!$D$9-C11660)/2)*SIN(RADIANS(PARAMETERS!$D$9-C11660)/2))))*2*3958.756</f>
        <v>1016.7662288899954</v>
      </c>
      <c r="F11660">
        <v>158.04168701172</v>
      </c>
      <c r="G11660">
        <v>185.19479370117</v>
      </c>
      <c r="H11660">
        <v>219.67115783691</v>
      </c>
      <c r="I11660">
        <v>249.95533752441</v>
      </c>
      <c r="J11660">
        <v>284.41534423828</v>
      </c>
      <c r="K11660" s="6">
        <f>IFERROR(EXP(TREND(LN($F$1:$J$1),LN(F11660:J11660),LN(Calculations!$B$3))),0)</f>
        <v>2.7734945992377035E-2</v>
      </c>
    </row>
    <row r="11661" spans="1:11" x14ac:dyDescent="0.35">
      <c r="A11661">
        <v>11658</v>
      </c>
      <c r="B11661" t="str">
        <f t="shared" si="182"/>
        <v>30-58</v>
      </c>
      <c r="C11661">
        <v>-58.176720629465002</v>
      </c>
      <c r="D11661">
        <v>29.923577824003001</v>
      </c>
      <c r="E11661">
        <f>ASIN(SQRT((SIN(RADIANS(PARAMETERS!$D$8-D11661)/2)*SIN(RADIANS(PARAMETERS!$D$8-D11661)/2))+(COS(RADIANS(D11661))*COS(RADIANS(PARAMETERS!$D$8))*SIN(RADIANS(PARAMETERS!$D$9-C11661)/2)*SIN(RADIANS(PARAMETERS!$D$9-C11661)/2))))*2*3958.756</f>
        <v>1013.966758211327</v>
      </c>
      <c r="F11661">
        <v>159.19651794434</v>
      </c>
      <c r="G11661">
        <v>185.9107208252</v>
      </c>
      <c r="H11661">
        <v>220.63500976563</v>
      </c>
      <c r="I11661">
        <v>251.15089416504</v>
      </c>
      <c r="J11661">
        <v>285.88830566406</v>
      </c>
      <c r="K11661" s="6">
        <f>IFERROR(EXP(TREND(LN($F$1:$J$1),LN(F11661:J11661),LN(Calculations!$B$3))),0)</f>
        <v>2.8611200576821927E-2</v>
      </c>
    </row>
    <row r="11662" spans="1:11" x14ac:dyDescent="0.35">
      <c r="A11662">
        <v>11659</v>
      </c>
      <c r="B11662" t="str">
        <f t="shared" si="182"/>
        <v>30-58.5</v>
      </c>
      <c r="C11662">
        <v>-58.448041964365999</v>
      </c>
      <c r="D11662">
        <v>29.923577824003001</v>
      </c>
      <c r="E11662">
        <f>ASIN(SQRT((SIN(RADIANS(PARAMETERS!$D$8-D11662)/2)*SIN(RADIANS(PARAMETERS!$D$8-D11662)/2))+(COS(RADIANS(D11662))*COS(RADIANS(PARAMETERS!$D$8))*SIN(RADIANS(PARAMETERS!$D$9-C11662)/2)*SIN(RADIANS(PARAMETERS!$D$9-C11662)/2))))*2*3958.756</f>
        <v>1011.4529481036075</v>
      </c>
      <c r="F11662">
        <v>160.35580444336</v>
      </c>
      <c r="G11662">
        <v>186.65097045898</v>
      </c>
      <c r="H11662">
        <v>221.6471862793</v>
      </c>
      <c r="I11662">
        <v>252.41839599609</v>
      </c>
      <c r="J11662">
        <v>287.46264648438</v>
      </c>
      <c r="K11662" s="6">
        <f>IFERROR(EXP(TREND(LN($F$1:$J$1),LN(F11662:J11662),LN(Calculations!$B$3))),0)</f>
        <v>2.9510976137206529E-2</v>
      </c>
    </row>
    <row r="11663" spans="1:11" x14ac:dyDescent="0.35">
      <c r="A11663">
        <v>11660</v>
      </c>
      <c r="B11663" t="str">
        <f t="shared" si="182"/>
        <v>30-58.5</v>
      </c>
      <c r="C11663">
        <v>-58.719363299267002</v>
      </c>
      <c r="D11663">
        <v>29.923577824003001</v>
      </c>
      <c r="E11663">
        <f>ASIN(SQRT((SIN(RADIANS(PARAMETERS!$D$8-D11663)/2)*SIN(RADIANS(PARAMETERS!$D$8-D11663)/2))+(COS(RADIANS(D11663))*COS(RADIANS(PARAMETERS!$D$8))*SIN(RADIANS(PARAMETERS!$D$9-C11663)/2)*SIN(RADIANS(PARAMETERS!$D$9-C11663)/2))))*2*3958.756</f>
        <v>1009.2269417615597</v>
      </c>
      <c r="F11663">
        <v>161.43658447266</v>
      </c>
      <c r="G11663">
        <v>187.36450195313</v>
      </c>
      <c r="H11663">
        <v>222.61692810059</v>
      </c>
      <c r="I11663">
        <v>253.62846374512</v>
      </c>
      <c r="J11663">
        <v>288.96130371094</v>
      </c>
      <c r="K11663" s="6">
        <f>IFERROR(EXP(TREND(LN($F$1:$J$1),LN(F11663:J11663),LN(Calculations!$B$3))),0)</f>
        <v>3.0376433460199005E-2</v>
      </c>
    </row>
    <row r="11664" spans="1:11" x14ac:dyDescent="0.35">
      <c r="A11664">
        <v>11661</v>
      </c>
      <c r="B11664" t="str">
        <f t="shared" si="182"/>
        <v>30-59</v>
      </c>
      <c r="C11664">
        <v>-58.990684634167998</v>
      </c>
      <c r="D11664">
        <v>29.923577824003001</v>
      </c>
      <c r="E11664">
        <f>ASIN(SQRT((SIN(RADIANS(PARAMETERS!$D$8-D11664)/2)*SIN(RADIANS(PARAMETERS!$D$8-D11664)/2))+(COS(RADIANS(D11664))*COS(RADIANS(PARAMETERS!$D$8))*SIN(RADIANS(PARAMETERS!$D$9-C11664)/2)*SIN(RADIANS(PARAMETERS!$D$9-C11664)/2))))*2*3958.756</f>
        <v>1007.2906548451614</v>
      </c>
      <c r="F11664">
        <v>162.54351806641</v>
      </c>
      <c r="G11664">
        <v>188.15481567383</v>
      </c>
      <c r="H11664">
        <v>223.70953369141</v>
      </c>
      <c r="I11664">
        <v>255.00595092773</v>
      </c>
      <c r="J11664">
        <v>290.68212890625</v>
      </c>
      <c r="K11664" s="6">
        <f>IFERROR(EXP(TREND(LN($F$1:$J$1),LN(F11664:J11664),LN(Calculations!$B$3))),0)</f>
        <v>3.1283175841862139E-2</v>
      </c>
    </row>
    <row r="11665" spans="1:11" x14ac:dyDescent="0.35">
      <c r="A11665">
        <v>11662</v>
      </c>
      <c r="B11665" t="str">
        <f t="shared" si="182"/>
        <v>30-59.5</v>
      </c>
      <c r="C11665">
        <v>-59.262005969069001</v>
      </c>
      <c r="D11665">
        <v>29.923577824003001</v>
      </c>
      <c r="E11665">
        <f>ASIN(SQRT((SIN(RADIANS(PARAMETERS!$D$8-D11665)/2)*SIN(RADIANS(PARAMETERS!$D$8-D11665)/2))+(COS(RADIANS(D11665))*COS(RADIANS(PARAMETERS!$D$8))*SIN(RADIANS(PARAMETERS!$D$9-C11665)/2)*SIN(RADIANS(PARAMETERS!$D$9-C11665)/2))))*2*3958.756</f>
        <v>1005.6457674633416</v>
      </c>
      <c r="F11665">
        <v>163.62693786621</v>
      </c>
      <c r="G11665">
        <v>188.97926330566</v>
      </c>
      <c r="H11665">
        <v>224.85173034668</v>
      </c>
      <c r="I11665">
        <v>256.44793701172</v>
      </c>
      <c r="J11665">
        <v>292.48577880859</v>
      </c>
      <c r="K11665" s="6">
        <f>IFERROR(EXP(TREND(LN($F$1:$J$1),LN(F11665:J11665),LN(Calculations!$B$3))),0)</f>
        <v>3.2195195274915649E-2</v>
      </c>
    </row>
    <row r="11666" spans="1:11" x14ac:dyDescent="0.35">
      <c r="A11666">
        <v>11663</v>
      </c>
      <c r="B11666" t="str">
        <f t="shared" si="182"/>
        <v>30-59.5</v>
      </c>
      <c r="C11666">
        <v>-59.533327303969998</v>
      </c>
      <c r="D11666">
        <v>29.923577824003001</v>
      </c>
      <c r="E11666">
        <f>ASIN(SQRT((SIN(RADIANS(PARAMETERS!$D$8-D11666)/2)*SIN(RADIANS(PARAMETERS!$D$8-D11666)/2))+(COS(RADIANS(D11666))*COS(RADIANS(PARAMETERS!$D$8))*SIN(RADIANS(PARAMETERS!$D$9-C11666)/2)*SIN(RADIANS(PARAMETERS!$D$9-C11666)/2))))*2*3958.756</f>
        <v>1004.2937170447409</v>
      </c>
      <c r="F11666">
        <v>164.6208190918</v>
      </c>
      <c r="G11666">
        <v>189.75559997559</v>
      </c>
      <c r="H11666">
        <v>225.90795898438</v>
      </c>
      <c r="I11666">
        <v>257.76708984375</v>
      </c>
      <c r="J11666">
        <v>294.12109375</v>
      </c>
      <c r="K11666" s="6">
        <f>IFERROR(EXP(TREND(LN($F$1:$J$1),LN(F11666:J11666),LN(Calculations!$B$3))),0)</f>
        <v>3.3061730667701905E-2</v>
      </c>
    </row>
    <row r="11667" spans="1:11" x14ac:dyDescent="0.35">
      <c r="A11667">
        <v>11664</v>
      </c>
      <c r="B11667" t="str">
        <f t="shared" si="182"/>
        <v>30-60</v>
      </c>
      <c r="C11667">
        <v>-59.804648638871001</v>
      </c>
      <c r="D11667">
        <v>29.923577824003001</v>
      </c>
      <c r="E11667">
        <f>ASIN(SQRT((SIN(RADIANS(PARAMETERS!$D$8-D11667)/2)*SIN(RADIANS(PARAMETERS!$D$8-D11667)/2))+(COS(RADIANS(D11667))*COS(RADIANS(PARAMETERS!$D$8))*SIN(RADIANS(PARAMETERS!$D$9-C11667)/2)*SIN(RADIANS(PARAMETERS!$D$9-C11667)/2))))*2*3958.756</f>
        <v>1003.2356921648277</v>
      </c>
      <c r="F11667">
        <v>165.62428283691</v>
      </c>
      <c r="G11667">
        <v>190.57824707031</v>
      </c>
      <c r="H11667">
        <v>227.03567504883</v>
      </c>
      <c r="I11667">
        <v>259.18200683594</v>
      </c>
      <c r="J11667">
        <v>295.88189697266</v>
      </c>
      <c r="K11667" s="6">
        <f>IFERROR(EXP(TREND(LN($F$1:$J$1),LN(F11667:J11667),LN(Calculations!$B$3))),0)</f>
        <v>3.3954016208887057E-2</v>
      </c>
    </row>
    <row r="11668" spans="1:11" x14ac:dyDescent="0.35">
      <c r="A11668">
        <v>11665</v>
      </c>
      <c r="B11668" t="str">
        <f t="shared" si="182"/>
        <v>30-60</v>
      </c>
      <c r="C11668">
        <v>-60.075969973771997</v>
      </c>
      <c r="D11668">
        <v>29.923577824003001</v>
      </c>
      <c r="E11668">
        <f>ASIN(SQRT((SIN(RADIANS(PARAMETERS!$D$8-D11668)/2)*SIN(RADIANS(PARAMETERS!$D$8-D11668)/2))+(COS(RADIANS(D11668))*COS(RADIANS(PARAMETERS!$D$8))*SIN(RADIANS(PARAMETERS!$D$9-C11668)/2)*SIN(RADIANS(PARAMETERS!$D$9-C11668)/2))))*2*3958.756</f>
        <v>1002.472627390412</v>
      </c>
      <c r="F11668">
        <v>166.57841491699</v>
      </c>
      <c r="G11668">
        <v>191.39709472656</v>
      </c>
      <c r="H11668">
        <v>228.15249633789</v>
      </c>
      <c r="I11668">
        <v>260.57907104492</v>
      </c>
      <c r="J11668">
        <v>297.61627197266</v>
      </c>
      <c r="K11668" s="6">
        <f>IFERROR(EXP(TREND(LN($F$1:$J$1),LN(F11668:J11668),LN(Calculations!$B$3))),0)</f>
        <v>3.4825934671951463E-2</v>
      </c>
    </row>
    <row r="11669" spans="1:11" x14ac:dyDescent="0.35">
      <c r="A11669">
        <v>11666</v>
      </c>
      <c r="B11669" t="str">
        <f t="shared" si="182"/>
        <v>30-60.5</v>
      </c>
      <c r="C11669">
        <v>-60.347291308673</v>
      </c>
      <c r="D11669">
        <v>29.923577824003001</v>
      </c>
      <c r="E11669">
        <f>ASIN(SQRT((SIN(RADIANS(PARAMETERS!$D$8-D11669)/2)*SIN(RADIANS(PARAMETERS!$D$8-D11669)/2))+(COS(RADIANS(D11669))*COS(RADIANS(PARAMETERS!$D$8))*SIN(RADIANS(PARAMETERS!$D$9-C11669)/2)*SIN(RADIANS(PARAMETERS!$D$9-C11669)/2))))*2*3958.756</f>
        <v>1002.0051991932484</v>
      </c>
      <c r="F11669">
        <v>167.43319702148</v>
      </c>
      <c r="G11669">
        <v>192.14901733398</v>
      </c>
      <c r="H11669">
        <v>229.1540222168</v>
      </c>
      <c r="I11669">
        <v>261.81381225586</v>
      </c>
      <c r="J11669">
        <v>299.13018798828</v>
      </c>
      <c r="K11669" s="6">
        <f>IFERROR(EXP(TREND(LN($F$1:$J$1),LN(F11669:J11669),LN(Calculations!$B$3))),0)</f>
        <v>3.5638039230926392E-2</v>
      </c>
    </row>
    <row r="11670" spans="1:11" x14ac:dyDescent="0.35">
      <c r="A11670">
        <v>11667</v>
      </c>
      <c r="B11670" t="str">
        <f t="shared" si="182"/>
        <v>30-60.5</v>
      </c>
      <c r="C11670">
        <v>-60.618612643573996</v>
      </c>
      <c r="D11670">
        <v>29.923577824003001</v>
      </c>
      <c r="E11670">
        <f>ASIN(SQRT((SIN(RADIANS(PARAMETERS!$D$8-D11670)/2)*SIN(RADIANS(PARAMETERS!$D$8-D11670)/2))+(COS(RADIANS(D11670))*COS(RADIANS(PARAMETERS!$D$8))*SIN(RADIANS(PARAMETERS!$D$9-C11670)/2)*SIN(RADIANS(PARAMETERS!$D$9-C11670)/2))))*2*3958.756</f>
        <v>1001.83382297418</v>
      </c>
      <c r="F11670">
        <v>168.28807067871</v>
      </c>
      <c r="G11670">
        <v>192.92977905273</v>
      </c>
      <c r="H11670">
        <v>230.2003326416</v>
      </c>
      <c r="I11670">
        <v>263.10864257813</v>
      </c>
      <c r="J11670">
        <v>300.72299194336</v>
      </c>
      <c r="K11670" s="6">
        <f>IFERROR(EXP(TREND(LN($F$1:$J$1),LN(F11670:J11670),LN(Calculations!$B$3))),0)</f>
        <v>3.6463576343985761E-2</v>
      </c>
    </row>
    <row r="11671" spans="1:11" x14ac:dyDescent="0.35">
      <c r="A11671">
        <v>11668</v>
      </c>
      <c r="B11671" t="str">
        <f t="shared" si="182"/>
        <v>30-61</v>
      </c>
      <c r="C11671">
        <v>-60.889933978475</v>
      </c>
      <c r="D11671">
        <v>29.923577824003001</v>
      </c>
      <c r="E11671">
        <f>ASIN(SQRT((SIN(RADIANS(PARAMETERS!$D$8-D11671)/2)*SIN(RADIANS(PARAMETERS!$D$8-D11671)/2))+(COS(RADIANS(D11671))*COS(RADIANS(PARAMETERS!$D$8))*SIN(RADIANS(PARAMETERS!$D$9-C11671)/2)*SIN(RADIANS(PARAMETERS!$D$9-C11671)/2))))*2*3958.756</f>
        <v>1001.9586512282609</v>
      </c>
      <c r="F11671">
        <v>169.09407043457</v>
      </c>
      <c r="G11671">
        <v>193.69909667969</v>
      </c>
      <c r="H11671">
        <v>231.22442626953</v>
      </c>
      <c r="I11671">
        <v>264.37075805664</v>
      </c>
      <c r="J11671">
        <v>302.27014160156</v>
      </c>
      <c r="K11671" s="6">
        <f>IFERROR(EXP(TREND(LN($F$1:$J$1),LN(F11671:J11671),LN(Calculations!$B$3))),0)</f>
        <v>3.7263186514954812E-2</v>
      </c>
    </row>
    <row r="11672" spans="1:11" x14ac:dyDescent="0.35">
      <c r="A11672">
        <v>11669</v>
      </c>
      <c r="B11672" t="str">
        <f t="shared" si="182"/>
        <v>30-61</v>
      </c>
      <c r="C11672">
        <v>-61.161255313376003</v>
      </c>
      <c r="D11672">
        <v>29.923577824003001</v>
      </c>
      <c r="E11672">
        <f>ASIN(SQRT((SIN(RADIANS(PARAMETERS!$D$8-D11672)/2)*SIN(RADIANS(PARAMETERS!$D$8-D11672)/2))+(COS(RADIANS(D11672))*COS(RADIANS(PARAMETERS!$D$8))*SIN(RADIANS(PARAMETERS!$D$9-C11672)/2)*SIN(RADIANS(PARAMETERS!$D$9-C11672)/2))))*2*3958.756</f>
        <v>1002.3795728697344</v>
      </c>
      <c r="F11672">
        <v>169.82353210449</v>
      </c>
      <c r="G11672">
        <v>194.42362976074</v>
      </c>
      <c r="H11672">
        <v>232.16828918457</v>
      </c>
      <c r="I11672">
        <v>265.51809692383</v>
      </c>
      <c r="J11672">
        <v>303.65975952148</v>
      </c>
      <c r="K11672" s="6">
        <f>IFERROR(EXP(TREND(LN($F$1:$J$1),LN(F11672:J11672),LN(Calculations!$B$3))),0)</f>
        <v>3.8016121664637435E-2</v>
      </c>
    </row>
    <row r="11673" spans="1:11" x14ac:dyDescent="0.35">
      <c r="A11673">
        <v>11670</v>
      </c>
      <c r="B11673" t="str">
        <f t="shared" si="182"/>
        <v>30-61.5</v>
      </c>
      <c r="C11673">
        <v>-61.432576648276999</v>
      </c>
      <c r="D11673">
        <v>29.923577824003001</v>
      </c>
      <c r="E11673">
        <f>ASIN(SQRT((SIN(RADIANS(PARAMETERS!$D$8-D11673)/2)*SIN(RADIANS(PARAMETERS!$D$8-D11673)/2))+(COS(RADIANS(D11673))*COS(RADIANS(PARAMETERS!$D$8))*SIN(RADIANS(PARAMETERS!$D$9-C11673)/2)*SIN(RADIANS(PARAMETERS!$D$9-C11673)/2))))*2*3958.756</f>
        <v>1003.0962137238298</v>
      </c>
      <c r="F11673">
        <v>170.54417419434</v>
      </c>
      <c r="G11673">
        <v>195.17672729492</v>
      </c>
      <c r="H11673">
        <v>233.1530456543</v>
      </c>
      <c r="I11673">
        <v>266.71807861328</v>
      </c>
      <c r="J11673">
        <v>305.11636352539</v>
      </c>
      <c r="K11673" s="6">
        <f>IFERROR(EXP(TREND(LN($F$1:$J$1),LN(F11673:J11673),LN(Calculations!$B$3))),0)</f>
        <v>3.8773300815967325E-2</v>
      </c>
    </row>
    <row r="11674" spans="1:11" x14ac:dyDescent="0.35">
      <c r="A11674">
        <v>11671</v>
      </c>
      <c r="B11674" t="str">
        <f t="shared" si="182"/>
        <v>30-61.5</v>
      </c>
      <c r="C11674">
        <v>-61.703897983178003</v>
      </c>
      <c r="D11674">
        <v>29.923577824003001</v>
      </c>
      <c r="E11674">
        <f>ASIN(SQRT((SIN(RADIANS(PARAMETERS!$D$8-D11674)/2)*SIN(RADIANS(PARAMETERS!$D$8-D11674)/2))+(COS(RADIANS(D11674))*COS(RADIANS(PARAMETERS!$D$8))*SIN(RADIANS(PARAMETERS!$D$9-C11674)/2)*SIN(RADIANS(PARAMETERS!$D$9-C11674)/2))))*2*3958.756</f>
        <v>1004.1079381803106</v>
      </c>
      <c r="F11674">
        <v>171.2112121582</v>
      </c>
      <c r="G11674">
        <v>195.91716003418</v>
      </c>
      <c r="H11674">
        <v>234.11167907715</v>
      </c>
      <c r="I11674">
        <v>267.87881469727</v>
      </c>
      <c r="J11674">
        <v>306.51745605469</v>
      </c>
      <c r="K11674" s="6">
        <f>IFERROR(EXP(TREND(LN($F$1:$J$1),LN(F11674:J11674),LN(Calculations!$B$3))),0)</f>
        <v>3.9496840864263014E-2</v>
      </c>
    </row>
    <row r="11675" spans="1:11" x14ac:dyDescent="0.35">
      <c r="A11675">
        <v>11672</v>
      </c>
      <c r="B11675" t="str">
        <f t="shared" si="182"/>
        <v>30-62</v>
      </c>
      <c r="C11675">
        <v>-61.975219318078999</v>
      </c>
      <c r="D11675">
        <v>29.923577824003001</v>
      </c>
      <c r="E11675">
        <f>ASIN(SQRT((SIN(RADIANS(PARAMETERS!$D$8-D11675)/2)*SIN(RADIANS(PARAMETERS!$D$8-D11675)/2))+(COS(RADIANS(D11675))*COS(RADIANS(PARAMETERS!$D$8))*SIN(RADIANS(PARAMETERS!$D$9-C11675)/2)*SIN(RADIANS(PARAMETERS!$D$9-C11675)/2))))*2*3958.756</f>
        <v>1005.4138519917386</v>
      </c>
      <c r="F11675">
        <v>171.81475830078</v>
      </c>
      <c r="G11675">
        <v>196.63165283203</v>
      </c>
      <c r="H11675">
        <v>235.02368164063</v>
      </c>
      <c r="I11675">
        <v>268.97280883789</v>
      </c>
      <c r="J11675">
        <v>307.82705688477</v>
      </c>
      <c r="K11675" s="6">
        <f>IFERROR(EXP(TREND(LN($F$1:$J$1),LN(F11675:J11675),LN(Calculations!$B$3))),0)</f>
        <v>4.0176294914760304E-2</v>
      </c>
    </row>
    <row r="11676" spans="1:11" x14ac:dyDescent="0.35">
      <c r="A11676">
        <v>11673</v>
      </c>
      <c r="B11676" t="str">
        <f t="shared" si="182"/>
        <v>30-62</v>
      </c>
      <c r="C11676">
        <v>-62.246540652980002</v>
      </c>
      <c r="D11676">
        <v>29.923577824003001</v>
      </c>
      <c r="E11676">
        <f>ASIN(SQRT((SIN(RADIANS(PARAMETERS!$D$8-D11676)/2)*SIN(RADIANS(PARAMETERS!$D$8-D11676)/2))+(COS(RADIANS(D11676))*COS(RADIANS(PARAMETERS!$D$8))*SIN(RADIANS(PARAMETERS!$D$9-C11676)/2)*SIN(RADIANS(PARAMETERS!$D$9-C11676)/2))))*2*3958.756</f>
        <v>1007.0128061878117</v>
      </c>
      <c r="F11676">
        <v>172.43873596191</v>
      </c>
      <c r="G11676">
        <v>197.39508056641</v>
      </c>
      <c r="H11676">
        <v>236.01429748535</v>
      </c>
      <c r="I11676">
        <v>270.17437744141</v>
      </c>
      <c r="J11676">
        <v>309.2799987793</v>
      </c>
      <c r="K11676" s="6">
        <f>IFERROR(EXP(TREND(LN($F$1:$J$1),LN(F11676:J11676),LN(Calculations!$B$3))),0)</f>
        <v>4.0877071069614225E-2</v>
      </c>
    </row>
    <row r="11677" spans="1:11" x14ac:dyDescent="0.35">
      <c r="A11677">
        <v>11674</v>
      </c>
      <c r="B11677" t="str">
        <f t="shared" si="182"/>
        <v>30-62.5</v>
      </c>
      <c r="C11677">
        <v>-62.517861987880998</v>
      </c>
      <c r="D11677">
        <v>29.923577824003001</v>
      </c>
      <c r="E11677">
        <f>ASIN(SQRT((SIN(RADIANS(PARAMETERS!$D$8-D11677)/2)*SIN(RADIANS(PARAMETERS!$D$8-D11677)/2))+(COS(RADIANS(D11677))*COS(RADIANS(PARAMETERS!$D$8))*SIN(RADIANS(PARAMETERS!$D$9-C11677)/2)*SIN(RADIANS(PARAMETERS!$D$9-C11677)/2))))*2*3958.756</f>
        <v>1008.9034020660037</v>
      </c>
      <c r="F11677">
        <v>173.04676818848</v>
      </c>
      <c r="G11677">
        <v>198.13301086426</v>
      </c>
      <c r="H11677">
        <v>236.96315002441</v>
      </c>
      <c r="I11677">
        <v>271.31845092773</v>
      </c>
      <c r="J11677">
        <v>310.65625</v>
      </c>
      <c r="K11677" s="6">
        <f>IFERROR(EXP(TREND(LN($F$1:$J$1),LN(F11677:J11677),LN(Calculations!$B$3))),0)</f>
        <v>4.1573449836866387E-2</v>
      </c>
    </row>
    <row r="11678" spans="1:11" x14ac:dyDescent="0.35">
      <c r="A11678">
        <v>11675</v>
      </c>
      <c r="B11678" t="str">
        <f t="shared" si="182"/>
        <v>30-63</v>
      </c>
      <c r="C11678">
        <v>-62.789183322782002</v>
      </c>
      <c r="D11678">
        <v>29.923577824003001</v>
      </c>
      <c r="E11678">
        <f>ASIN(SQRT((SIN(RADIANS(PARAMETERS!$D$8-D11678)/2)*SIN(RADIANS(PARAMETERS!$D$8-D11678)/2))+(COS(RADIANS(D11678))*COS(RADIANS(PARAMETERS!$D$8))*SIN(RADIANS(PARAMETERS!$D$9-C11678)/2)*SIN(RADIANS(PARAMETERS!$D$9-C11678)/2))))*2*3958.756</f>
        <v>1011.0839972083719</v>
      </c>
      <c r="F11678">
        <v>173.63078308105</v>
      </c>
      <c r="G11678">
        <v>198.8338470459</v>
      </c>
      <c r="H11678">
        <v>237.8525390625</v>
      </c>
      <c r="I11678">
        <v>272.38140869141</v>
      </c>
      <c r="J11678">
        <v>311.92468261719</v>
      </c>
      <c r="K11678" s="6">
        <f>IFERROR(EXP(TREND(LN($F$1:$J$1),LN(F11678:J11678),LN(Calculations!$B$3))),0)</f>
        <v>4.2258457578764327E-2</v>
      </c>
    </row>
    <row r="11679" spans="1:11" x14ac:dyDescent="0.35">
      <c r="A11679">
        <v>11676</v>
      </c>
      <c r="B11679" t="str">
        <f t="shared" si="182"/>
        <v>30-63</v>
      </c>
      <c r="C11679">
        <v>-63.060504657682998</v>
      </c>
      <c r="D11679">
        <v>29.923577824003001</v>
      </c>
      <c r="E11679">
        <f>ASIN(SQRT((SIN(RADIANS(PARAMETERS!$D$8-D11679)/2)*SIN(RADIANS(PARAMETERS!$D$8-D11679)/2))+(COS(RADIANS(D11679))*COS(RADIANS(PARAMETERS!$D$8))*SIN(RADIANS(PARAMETERS!$D$9-C11679)/2)*SIN(RADIANS(PARAMETERS!$D$9-C11679)/2))))*2*3958.756</f>
        <v>1013.5527124648858</v>
      </c>
      <c r="F11679">
        <v>174.26042175293</v>
      </c>
      <c r="G11679">
        <v>199.60612487793</v>
      </c>
      <c r="H11679">
        <v>238.85781860352</v>
      </c>
      <c r="I11679">
        <v>273.603515625</v>
      </c>
      <c r="J11679">
        <v>313.40579223633</v>
      </c>
      <c r="K11679" s="6">
        <f>IFERROR(EXP(TREND(LN($F$1:$J$1),LN(F11679:J11679),LN(Calculations!$B$3))),0)</f>
        <v>4.2984931920179381E-2</v>
      </c>
    </row>
    <row r="11680" spans="1:11" x14ac:dyDescent="0.35">
      <c r="A11680">
        <v>11677</v>
      </c>
      <c r="B11680" t="str">
        <f t="shared" si="182"/>
        <v>30-63.5</v>
      </c>
      <c r="C11680">
        <v>-63.331825992584001</v>
      </c>
      <c r="D11680">
        <v>29.923577824003001</v>
      </c>
      <c r="E11680">
        <f>ASIN(SQRT((SIN(RADIANS(PARAMETERS!$D$8-D11680)/2)*SIN(RADIANS(PARAMETERS!$D$8-D11680)/2))+(COS(RADIANS(D11680))*COS(RADIANS(PARAMETERS!$D$8))*SIN(RADIANS(PARAMETERS!$D$9-C11680)/2)*SIN(RADIANS(PARAMETERS!$D$9-C11680)/2))))*2*3958.756</f>
        <v>1016.3074398352237</v>
      </c>
      <c r="F11680">
        <v>174.87586975098</v>
      </c>
      <c r="G11680">
        <v>200.35517883301</v>
      </c>
      <c r="H11680">
        <v>239.82421875</v>
      </c>
      <c r="I11680">
        <v>274.77151489258</v>
      </c>
      <c r="J11680">
        <v>314.81384277344</v>
      </c>
      <c r="K11680" s="6">
        <f>IFERROR(EXP(TREND(LN($F$1:$J$1),LN(F11680:J11680),LN(Calculations!$B$3))),0)</f>
        <v>4.3709445209481237E-2</v>
      </c>
    </row>
    <row r="11681" spans="1:11" x14ac:dyDescent="0.35">
      <c r="A11681">
        <v>11678</v>
      </c>
      <c r="B11681" t="str">
        <f t="shared" si="182"/>
        <v>30-63.5</v>
      </c>
      <c r="C11681">
        <v>-63.603147327484997</v>
      </c>
      <c r="D11681">
        <v>29.923577824003001</v>
      </c>
      <c r="E11681">
        <f>ASIN(SQRT((SIN(RADIANS(PARAMETERS!$D$8-D11681)/2)*SIN(RADIANS(PARAMETERS!$D$8-D11681)/2))+(COS(RADIANS(D11681))*COS(RADIANS(PARAMETERS!$D$8))*SIN(RADIANS(PARAMETERS!$D$9-C11681)/2)*SIN(RADIANS(PARAMETERS!$D$9-C11681)/2))))*2*3958.756</f>
        <v>1019.3458511736839</v>
      </c>
      <c r="F11681">
        <v>175.47142028809</v>
      </c>
      <c r="G11681">
        <v>201.0738067627</v>
      </c>
      <c r="H11681">
        <v>240.74209594727</v>
      </c>
      <c r="I11681">
        <v>275.8733215332</v>
      </c>
      <c r="J11681">
        <v>316.13391113281</v>
      </c>
      <c r="K11681" s="6">
        <f>IFERROR(EXP(TREND(LN($F$1:$J$1),LN(F11681:J11681),LN(Calculations!$B$3))),0)</f>
        <v>4.4425775705299451E-2</v>
      </c>
    </row>
    <row r="11682" spans="1:11" x14ac:dyDescent="0.35">
      <c r="A11682">
        <v>11679</v>
      </c>
      <c r="B11682" t="str">
        <f t="shared" si="182"/>
        <v>30-64</v>
      </c>
      <c r="C11682">
        <v>-63.874468662386001</v>
      </c>
      <c r="D11682">
        <v>29.923577824003001</v>
      </c>
      <c r="E11682">
        <f>ASIN(SQRT((SIN(RADIANS(PARAMETERS!$D$8-D11682)/2)*SIN(RADIANS(PARAMETERS!$D$8-D11682)/2))+(COS(RADIANS(D11682))*COS(RADIANS(PARAMETERS!$D$8))*SIN(RADIANS(PARAMETERS!$D$9-C11682)/2)*SIN(RADIANS(PARAMETERS!$D$9-C11682)/2))))*2*3958.756</f>
        <v>1022.6654076358833</v>
      </c>
      <c r="F11682">
        <v>176.10751342773</v>
      </c>
      <c r="G11682">
        <v>201.85711669922</v>
      </c>
      <c r="H11682">
        <v>241.7661895752</v>
      </c>
      <c r="I11682">
        <v>277.12176513672</v>
      </c>
      <c r="J11682">
        <v>317.65051269531</v>
      </c>
      <c r="K11682" s="6">
        <f>IFERROR(EXP(TREND(LN($F$1:$J$1),LN(F11682:J11682),LN(Calculations!$B$3))),0)</f>
        <v>4.5178260882252054E-2</v>
      </c>
    </row>
    <row r="11683" spans="1:11" x14ac:dyDescent="0.35">
      <c r="A11683">
        <v>11680</v>
      </c>
      <c r="B11683" t="str">
        <f t="shared" si="182"/>
        <v>30-64</v>
      </c>
      <c r="C11683">
        <v>-64.145789997286997</v>
      </c>
      <c r="D11683">
        <v>29.923577824003001</v>
      </c>
      <c r="E11683">
        <f>ASIN(SQRT((SIN(RADIANS(PARAMETERS!$D$8-D11683)/2)*SIN(RADIANS(PARAMETERS!$D$8-D11683)/2))+(COS(RADIANS(D11683))*COS(RADIANS(PARAMETERS!$D$8))*SIN(RADIANS(PARAMETERS!$D$9-C11683)/2)*SIN(RADIANS(PARAMETERS!$D$9-C11683)/2))))*2*3958.756</f>
        <v>1026.2633697812021</v>
      </c>
      <c r="F11683">
        <v>176.72787475586</v>
      </c>
      <c r="G11683">
        <v>202.61293029785</v>
      </c>
      <c r="H11683">
        <v>242.74234008789</v>
      </c>
      <c r="I11683">
        <v>278.30218505859</v>
      </c>
      <c r="J11683">
        <v>319.07409667969</v>
      </c>
      <c r="K11683" s="6">
        <f>IFERROR(EXP(TREND(LN($F$1:$J$1),LN(F11683:J11683),LN(Calculations!$B$3))),0)</f>
        <v>4.5930455129900571E-2</v>
      </c>
    </row>
    <row r="11684" spans="1:11" x14ac:dyDescent="0.35">
      <c r="A11684">
        <v>11681</v>
      </c>
      <c r="B11684" t="str">
        <f t="shared" si="182"/>
        <v>30-64.5</v>
      </c>
      <c r="C11684">
        <v>-64.417111332188</v>
      </c>
      <c r="D11684">
        <v>29.923577824003001</v>
      </c>
      <c r="E11684">
        <f>ASIN(SQRT((SIN(RADIANS(PARAMETERS!$D$8-D11684)/2)*SIN(RADIANS(PARAMETERS!$D$8-D11684)/2))+(COS(RADIANS(D11684))*COS(RADIANS(PARAMETERS!$D$8))*SIN(RADIANS(PARAMETERS!$D$9-C11684)/2)*SIN(RADIANS(PARAMETERS!$D$9-C11684)/2))))*2*3958.756</f>
        <v>1030.1368082416329</v>
      </c>
      <c r="F11684">
        <v>177.32965087891</v>
      </c>
      <c r="G11684">
        <v>203.3369140625</v>
      </c>
      <c r="H11684">
        <v>243.66363525391</v>
      </c>
      <c r="I11684">
        <v>279.40521240234</v>
      </c>
      <c r="J11684">
        <v>320.39236450195</v>
      </c>
      <c r="K11684" s="6">
        <f>IFERROR(EXP(TREND(LN($F$1:$J$1),LN(F11684:J11684),LN(Calculations!$B$3))),0)</f>
        <v>4.6680513896330808E-2</v>
      </c>
    </row>
    <row r="11685" spans="1:11" x14ac:dyDescent="0.35">
      <c r="A11685">
        <v>11682</v>
      </c>
      <c r="B11685" t="str">
        <f t="shared" si="182"/>
        <v>30-64.5</v>
      </c>
      <c r="C11685">
        <v>-64.688432667089003</v>
      </c>
      <c r="D11685">
        <v>29.923577824003001</v>
      </c>
      <c r="E11685">
        <f>ASIN(SQRT((SIN(RADIANS(PARAMETERS!$D$8-D11685)/2)*SIN(RADIANS(PARAMETERS!$D$8-D11685)/2))+(COS(RADIANS(D11685))*COS(RADIANS(PARAMETERS!$D$8))*SIN(RADIANS(PARAMETERS!$D$9-C11685)/2)*SIN(RADIANS(PARAMETERS!$D$9-C11685)/2))))*2*3958.756</f>
        <v>1034.2826148656602</v>
      </c>
      <c r="F11685">
        <v>177.9527130127</v>
      </c>
      <c r="G11685">
        <v>204.09324645996</v>
      </c>
      <c r="H11685">
        <v>244.63627624512</v>
      </c>
      <c r="I11685">
        <v>280.57797241211</v>
      </c>
      <c r="J11685">
        <v>321.8030090332</v>
      </c>
      <c r="K11685" s="6">
        <f>IFERROR(EXP(TREND(LN($F$1:$J$1),LN(F11685:J11685),LN(Calculations!$B$3))),0)</f>
        <v>4.7455708340844158E-2</v>
      </c>
    </row>
    <row r="11686" spans="1:11" x14ac:dyDescent="0.35">
      <c r="A11686">
        <v>11683</v>
      </c>
      <c r="B11686" t="str">
        <f t="shared" si="182"/>
        <v>30-65</v>
      </c>
      <c r="C11686">
        <v>-64.959754001990007</v>
      </c>
      <c r="D11686">
        <v>29.923577824003001</v>
      </c>
      <c r="E11686">
        <f>ASIN(SQRT((SIN(RADIANS(PARAMETERS!$D$8-D11686)/2)*SIN(RADIANS(PARAMETERS!$D$8-D11686)/2))+(COS(RADIANS(D11686))*COS(RADIANS(PARAMETERS!$D$8))*SIN(RADIANS(PARAMETERS!$D$9-C11686)/2)*SIN(RADIANS(PARAMETERS!$D$9-C11686)/2))))*2*3958.756</f>
        <v>1038.6975142451477</v>
      </c>
      <c r="F11686">
        <v>178.54740905762</v>
      </c>
      <c r="G11686">
        <v>204.80758666992</v>
      </c>
      <c r="H11686">
        <v>245.54362487793</v>
      </c>
      <c r="I11686">
        <v>281.66293334961</v>
      </c>
      <c r="J11686">
        <v>323.09814453125</v>
      </c>
      <c r="K11686" s="6">
        <f>IFERROR(EXP(TREND(LN($F$1:$J$1),LN(F11686:J11686),LN(Calculations!$B$3))),0)</f>
        <v>4.8214421922198457E-2</v>
      </c>
    </row>
    <row r="11687" spans="1:11" x14ac:dyDescent="0.35">
      <c r="A11687">
        <v>11684</v>
      </c>
      <c r="B11687" t="str">
        <f t="shared" si="182"/>
        <v>30-65</v>
      </c>
      <c r="C11687">
        <v>-65.231075336890996</v>
      </c>
      <c r="D11687">
        <v>29.923577824003001</v>
      </c>
      <c r="E11687">
        <f>ASIN(SQRT((SIN(RADIANS(PARAMETERS!$D$8-D11687)/2)*SIN(RADIANS(PARAMETERS!$D$8-D11687)/2))+(COS(RADIANS(D11687))*COS(RADIANS(PARAMETERS!$D$8))*SIN(RADIANS(PARAMETERS!$D$9-C11687)/2)*SIN(RADIANS(PARAMETERS!$D$9-C11687)/2))))*2*3958.756</f>
        <v>1043.3780755337555</v>
      </c>
      <c r="F11687">
        <v>179.11961364746</v>
      </c>
      <c r="G11687">
        <v>205.49041748047</v>
      </c>
      <c r="H11687">
        <v>246.40417480469</v>
      </c>
      <c r="I11687">
        <v>282.68640136719</v>
      </c>
      <c r="J11687">
        <v>324.31381225586</v>
      </c>
      <c r="K11687" s="6">
        <f>IFERROR(EXP(TREND(LN($F$1:$J$1),LN(F11687:J11687),LN(Calculations!$B$3))),0)</f>
        <v>4.8958901678563725E-2</v>
      </c>
    </row>
    <row r="11688" spans="1:11" x14ac:dyDescent="0.35">
      <c r="A11688">
        <v>11685</v>
      </c>
      <c r="B11688" t="str">
        <f t="shared" si="182"/>
        <v>30-65.5</v>
      </c>
      <c r="C11688">
        <v>-65.502396671791999</v>
      </c>
      <c r="D11688">
        <v>29.923577824003001</v>
      </c>
      <c r="E11688">
        <f>ASIN(SQRT((SIN(RADIANS(PARAMETERS!$D$8-D11688)/2)*SIN(RADIANS(PARAMETERS!$D$8-D11688)/2))+(COS(RADIANS(D11688))*COS(RADIANS(PARAMETERS!$D$8))*SIN(RADIANS(PARAMETERS!$D$9-C11688)/2)*SIN(RADIANS(PARAMETERS!$D$9-C11688)/2))))*2*3958.756</f>
        <v>1048.3207244671364</v>
      </c>
      <c r="F11688">
        <v>179.69871520996</v>
      </c>
      <c r="G11688">
        <v>206.18641662598</v>
      </c>
      <c r="H11688">
        <v>247.28886413574</v>
      </c>
      <c r="I11688">
        <v>283.74478149414</v>
      </c>
      <c r="J11688">
        <v>325.57781982422</v>
      </c>
      <c r="K11688" s="6">
        <f>IFERROR(EXP(TREND(LN($F$1:$J$1),LN(F11688:J11688),LN(Calculations!$B$3))),0)</f>
        <v>4.971243175280237E-2</v>
      </c>
    </row>
    <row r="11689" spans="1:11" x14ac:dyDescent="0.35">
      <c r="A11689">
        <v>11686</v>
      </c>
      <c r="B11689" t="str">
        <f t="shared" si="182"/>
        <v>30-66</v>
      </c>
      <c r="C11689">
        <v>-65.773718006693002</v>
      </c>
      <c r="D11689">
        <v>29.923577824003001</v>
      </c>
      <c r="E11689">
        <f>ASIN(SQRT((SIN(RADIANS(PARAMETERS!$D$8-D11689)/2)*SIN(RADIANS(PARAMETERS!$D$8-D11689)/2))+(COS(RADIANS(D11689))*COS(RADIANS(PARAMETERS!$D$8))*SIN(RADIANS(PARAMETERS!$D$9-C11689)/2)*SIN(RADIANS(PARAMETERS!$D$9-C11689)/2))))*2*3958.756</f>
        <v>1053.5217554979629</v>
      </c>
      <c r="F11689">
        <v>180.2177734375</v>
      </c>
      <c r="G11689">
        <v>206.7967376709</v>
      </c>
      <c r="H11689">
        <v>248.04417419434</v>
      </c>
      <c r="I11689">
        <v>284.63168334961</v>
      </c>
      <c r="J11689">
        <v>326.61862182617</v>
      </c>
      <c r="K11689" s="6">
        <f>IFERROR(EXP(TREND(LN($F$1:$J$1),LN(F11689:J11689),LN(Calculations!$B$3))),0)</f>
        <v>5.0416390372476513E-2</v>
      </c>
    </row>
    <row r="11690" spans="1:11" x14ac:dyDescent="0.35">
      <c r="A11690">
        <v>11687</v>
      </c>
      <c r="B11690" t="str">
        <f t="shared" si="182"/>
        <v>30-66</v>
      </c>
      <c r="C11690">
        <v>-66.045039341594006</v>
      </c>
      <c r="D11690">
        <v>29.923577824003001</v>
      </c>
      <c r="E11690">
        <f>ASIN(SQRT((SIN(RADIANS(PARAMETERS!$D$8-D11690)/2)*SIN(RADIANS(PARAMETERS!$D$8-D11690)/2))+(COS(RADIANS(D11690))*COS(RADIANS(PARAMETERS!$D$8))*SIN(RADIANS(PARAMETERS!$D$9-C11690)/2)*SIN(RADIANS(PARAMETERS!$D$9-C11690)/2))))*2*3958.756</f>
        <v>1058.9773439625483</v>
      </c>
      <c r="F11690">
        <v>180.70538330078</v>
      </c>
      <c r="G11690">
        <v>207.36698913574</v>
      </c>
      <c r="H11690">
        <v>248.74510192871</v>
      </c>
      <c r="I11690">
        <v>285.45062255859</v>
      </c>
      <c r="J11690">
        <v>327.57510375977</v>
      </c>
      <c r="K11690" s="6">
        <f>IFERROR(EXP(TREND(LN($F$1:$J$1),LN(F11690:J11690),LN(Calculations!$B$3))),0)</f>
        <v>5.108954408149792E-2</v>
      </c>
    </row>
    <row r="11691" spans="1:11" x14ac:dyDescent="0.35">
      <c r="A11691">
        <v>11688</v>
      </c>
      <c r="B11691" t="str">
        <f t="shared" si="182"/>
        <v>30-66.5</v>
      </c>
      <c r="C11691">
        <v>-66.316360676494995</v>
      </c>
      <c r="D11691">
        <v>29.923577824003001</v>
      </c>
      <c r="E11691">
        <f>ASIN(SQRT((SIN(RADIANS(PARAMETERS!$D$8-D11691)/2)*SIN(RADIANS(PARAMETERS!$D$8-D11691)/2))+(COS(RADIANS(D11691))*COS(RADIANS(PARAMETERS!$D$8))*SIN(RADIANS(PARAMETERS!$D$9-C11691)/2)*SIN(RADIANS(PARAMETERS!$D$9-C11691)/2))))*2*3958.756</f>
        <v>1064.6835582003821</v>
      </c>
      <c r="F11691">
        <v>181.2053527832</v>
      </c>
      <c r="G11691">
        <v>207.9640045166</v>
      </c>
      <c r="H11691">
        <v>249.49813842773</v>
      </c>
      <c r="I11691">
        <v>286.34677124023</v>
      </c>
      <c r="J11691">
        <v>328.64019775391</v>
      </c>
      <c r="K11691" s="6">
        <f>IFERROR(EXP(TREND(LN($F$1:$J$1),LN(F11691:J11691),LN(Calculations!$B$3))),0)</f>
        <v>5.1765417781279979E-2</v>
      </c>
    </row>
    <row r="11692" spans="1:11" x14ac:dyDescent="0.35">
      <c r="A11692">
        <v>11689</v>
      </c>
      <c r="B11692" t="str">
        <f t="shared" si="182"/>
        <v>30-66.5</v>
      </c>
      <c r="C11692">
        <v>-66.587682011395998</v>
      </c>
      <c r="D11692">
        <v>29.923577824003001</v>
      </c>
      <c r="E11692">
        <f>ASIN(SQRT((SIN(RADIANS(PARAMETERS!$D$8-D11692)/2)*SIN(RADIANS(PARAMETERS!$D$8-D11692)/2))+(COS(RADIANS(D11692))*COS(RADIANS(PARAMETERS!$D$8))*SIN(RADIANS(PARAMETERS!$D$9-C11692)/2)*SIN(RADIANS(PARAMETERS!$D$9-C11692)/2))))*2*3958.756</f>
        <v>1070.6363715531045</v>
      </c>
      <c r="F11692">
        <v>181.64012145996</v>
      </c>
      <c r="G11692">
        <v>208.47497558594</v>
      </c>
      <c r="H11692">
        <v>250.13012695313</v>
      </c>
      <c r="I11692">
        <v>287.08850097656</v>
      </c>
      <c r="J11692">
        <v>329.51022338867</v>
      </c>
      <c r="K11692" s="6">
        <f>IFERROR(EXP(TREND(LN($F$1:$J$1),LN(F11692:J11692),LN(Calculations!$B$3))),0)</f>
        <v>5.2372531907356884E-2</v>
      </c>
    </row>
    <row r="11693" spans="1:11" x14ac:dyDescent="0.35">
      <c r="A11693">
        <v>11690</v>
      </c>
      <c r="B11693" t="str">
        <f t="shared" si="182"/>
        <v>30-67</v>
      </c>
      <c r="C11693">
        <v>-66.859003346296006</v>
      </c>
      <c r="D11693">
        <v>29.923577824003001</v>
      </c>
      <c r="E11693">
        <f>ASIN(SQRT((SIN(RADIANS(PARAMETERS!$D$8-D11693)/2)*SIN(RADIANS(PARAMETERS!$D$8-D11693)/2))+(COS(RADIANS(D11693))*COS(RADIANS(PARAMETERS!$D$8))*SIN(RADIANS(PARAMETERS!$D$9-C11693)/2)*SIN(RADIANS(PARAMETERS!$D$9-C11693)/2))))*2*3958.756</f>
        <v>1076.8316741751889</v>
      </c>
      <c r="F11693">
        <v>182.05751037598</v>
      </c>
      <c r="G11693">
        <v>208.97309875488</v>
      </c>
      <c r="H11693">
        <v>250.75796508789</v>
      </c>
      <c r="I11693">
        <v>287.8352355957</v>
      </c>
      <c r="J11693">
        <v>330.39721679688</v>
      </c>
      <c r="K11693" s="6">
        <f>IFERROR(EXP(TREND(LN($F$1:$J$1),LN(F11693:J11693),LN(Calculations!$B$3))),0)</f>
        <v>5.2946711846291981E-2</v>
      </c>
    </row>
    <row r="11694" spans="1:11" x14ac:dyDescent="0.35">
      <c r="A11694">
        <v>11691</v>
      </c>
      <c r="B11694" t="str">
        <f t="shared" si="182"/>
        <v>30-67</v>
      </c>
      <c r="C11694">
        <v>-67.130324681196996</v>
      </c>
      <c r="D11694">
        <v>29.923577824003001</v>
      </c>
      <c r="E11694">
        <f>ASIN(SQRT((SIN(RADIANS(PARAMETERS!$D$8-D11694)/2)*SIN(RADIANS(PARAMETERS!$D$8-D11694)/2))+(COS(RADIANS(D11694))*COS(RADIANS(PARAMETERS!$D$8))*SIN(RADIANS(PARAMETERS!$D$9-C11694)/2)*SIN(RADIANS(PARAMETERS!$D$9-C11694)/2))))*2*3958.756</f>
        <v>1083.2652845949162</v>
      </c>
      <c r="F11694">
        <v>182.50410461426</v>
      </c>
      <c r="G11694">
        <v>209.52656555176</v>
      </c>
      <c r="H11694">
        <v>251.48690795898</v>
      </c>
      <c r="I11694">
        <v>288.72830200195</v>
      </c>
      <c r="J11694">
        <v>331.48699951172</v>
      </c>
      <c r="K11694" s="6">
        <f>IFERROR(EXP(TREND(LN($F$1:$J$1),LN(F11694:J11694),LN(Calculations!$B$3))),0)</f>
        <v>5.3528202615365443E-2</v>
      </c>
    </row>
    <row r="11695" spans="1:11" x14ac:dyDescent="0.35">
      <c r="A11695">
        <v>11692</v>
      </c>
      <c r="B11695" t="str">
        <f t="shared" si="182"/>
        <v>30-67.5</v>
      </c>
      <c r="C11695">
        <v>-67.401646016097999</v>
      </c>
      <c r="D11695">
        <v>29.923577824003001</v>
      </c>
      <c r="E11695">
        <f>ASIN(SQRT((SIN(RADIANS(PARAMETERS!$D$8-D11695)/2)*SIN(RADIANS(PARAMETERS!$D$8-D11695)/2))+(COS(RADIANS(D11695))*COS(RADIANS(PARAMETERS!$D$8))*SIN(RADIANS(PARAMETERS!$D$9-C11695)/2)*SIN(RADIANS(PARAMETERS!$D$9-C11695)/2))))*2*3958.756</f>
        <v>1089.9329609701722</v>
      </c>
      <c r="F11695">
        <v>182.884765625</v>
      </c>
      <c r="G11695">
        <v>209.9928894043</v>
      </c>
      <c r="H11695">
        <v>252.09310913086</v>
      </c>
      <c r="I11695">
        <v>289.46466064453</v>
      </c>
      <c r="J11695">
        <v>332.37878417969</v>
      </c>
      <c r="K11695" s="6">
        <f>IFERROR(EXP(TREND(LN($F$1:$J$1),LN(F11695:J11695),LN(Calculations!$B$3))),0)</f>
        <v>5.4036677823663226E-2</v>
      </c>
    </row>
    <row r="11696" spans="1:11" x14ac:dyDescent="0.35">
      <c r="A11696">
        <v>11693</v>
      </c>
      <c r="B11696" t="str">
        <f t="shared" si="182"/>
        <v>30-67.5</v>
      </c>
      <c r="C11696">
        <v>-67.672967350999002</v>
      </c>
      <c r="D11696">
        <v>29.923577824003001</v>
      </c>
      <c r="E11696">
        <f>ASIN(SQRT((SIN(RADIANS(PARAMETERS!$D$8-D11696)/2)*SIN(RADIANS(PARAMETERS!$D$8-D11696)/2))+(COS(RADIANS(D11696))*COS(RADIANS(PARAMETERS!$D$8))*SIN(RADIANS(PARAMETERS!$D$9-C11696)/2)*SIN(RADIANS(PARAMETERS!$D$9-C11696)/2))))*2*3958.756</f>
        <v>1096.8304119909631</v>
      </c>
      <c r="F11696">
        <v>183.24684143066</v>
      </c>
      <c r="G11696">
        <v>210.44496154785</v>
      </c>
      <c r="H11696">
        <v>252.69345092773</v>
      </c>
      <c r="I11696">
        <v>290.20404052734</v>
      </c>
      <c r="J11696">
        <v>333.28521728516</v>
      </c>
      <c r="K11696" s="6">
        <f>IFERROR(EXP(TREND(LN($F$1:$J$1),LN(F11696:J11696),LN(Calculations!$B$3))),0)</f>
        <v>5.450705307171972E-2</v>
      </c>
    </row>
    <row r="11697" spans="1:11" x14ac:dyDescent="0.35">
      <c r="A11697">
        <v>11694</v>
      </c>
      <c r="B11697" t="str">
        <f t="shared" si="182"/>
        <v>30-68</v>
      </c>
      <c r="C11697">
        <v>-67.944288685900005</v>
      </c>
      <c r="D11697">
        <v>29.923577824003001</v>
      </c>
      <c r="E11697">
        <f>ASIN(SQRT((SIN(RADIANS(PARAMETERS!$D$8-D11697)/2)*SIN(RADIANS(PARAMETERS!$D$8-D11697)/2))+(COS(RADIANS(D11697))*COS(RADIANS(PARAMETERS!$D$8))*SIN(RADIANS(PARAMETERS!$D$9-C11697)/2)*SIN(RADIANS(PARAMETERS!$D$9-C11697)/2))))*2*3958.756</f>
        <v>1103.9533073863677</v>
      </c>
      <c r="F11697">
        <v>183.62692260742</v>
      </c>
      <c r="G11697">
        <v>210.93737792969</v>
      </c>
      <c r="H11697">
        <v>253.37344360352</v>
      </c>
      <c r="I11697">
        <v>291.06198120117</v>
      </c>
      <c r="J11697">
        <v>334.35894775391</v>
      </c>
      <c r="K11697" s="6">
        <f>IFERROR(EXP(TREND(LN($F$1:$J$1),LN(F11697:J11697),LN(Calculations!$B$3))),0)</f>
        <v>5.4969243998981981E-2</v>
      </c>
    </row>
    <row r="11698" spans="1:11" x14ac:dyDescent="0.35">
      <c r="A11698">
        <v>11695</v>
      </c>
      <c r="B11698" t="str">
        <f t="shared" si="182"/>
        <v>30-68</v>
      </c>
      <c r="C11698">
        <v>-68.215610020800995</v>
      </c>
      <c r="D11698">
        <v>29.923577824003001</v>
      </c>
      <c r="E11698">
        <f>ASIN(SQRT((SIN(RADIANS(PARAMETERS!$D$8-D11698)/2)*SIN(RADIANS(PARAMETERS!$D$8-D11698)/2))+(COS(RADIANS(D11698))*COS(RADIANS(PARAMETERS!$D$8))*SIN(RADIANS(PARAMETERS!$D$9-C11698)/2)*SIN(RADIANS(PARAMETERS!$D$9-C11698)/2))))*2*3958.756</f>
        <v>1111.2972880006298</v>
      </c>
      <c r="F11698">
        <v>183.94592285156</v>
      </c>
      <c r="G11698">
        <v>211.34826660156</v>
      </c>
      <c r="H11698">
        <v>253.93740844727</v>
      </c>
      <c r="I11698">
        <v>291.77087402344</v>
      </c>
      <c r="J11698">
        <v>335.24328613281</v>
      </c>
      <c r="K11698" s="6">
        <f>IFERROR(EXP(TREND(LN($F$1:$J$1),LN(F11698:J11698),LN(Calculations!$B$3))),0)</f>
        <v>5.536312892649238E-2</v>
      </c>
    </row>
    <row r="11699" spans="1:11" x14ac:dyDescent="0.35">
      <c r="A11699">
        <v>11696</v>
      </c>
      <c r="B11699" t="str">
        <f t="shared" si="182"/>
        <v>30-68.5</v>
      </c>
      <c r="C11699">
        <v>-68.486931355701998</v>
      </c>
      <c r="D11699">
        <v>29.923577824003001</v>
      </c>
      <c r="E11699">
        <f>ASIN(SQRT((SIN(RADIANS(PARAMETERS!$D$8-D11699)/2)*SIN(RADIANS(PARAMETERS!$D$8-D11699)/2))+(COS(RADIANS(D11699))*COS(RADIANS(PARAMETERS!$D$8))*SIN(RADIANS(PARAMETERS!$D$9-C11699)/2)*SIN(RADIANS(PARAMETERS!$D$9-C11699)/2))))*2*3958.756</f>
        <v>1118.85797540931</v>
      </c>
      <c r="F11699">
        <v>184.2530670166</v>
      </c>
      <c r="G11699">
        <v>211.74624633789</v>
      </c>
      <c r="H11699">
        <v>254.48695373535</v>
      </c>
      <c r="I11699">
        <v>292.4641418457</v>
      </c>
      <c r="J11699">
        <v>336.11068725586</v>
      </c>
      <c r="K11699" s="6">
        <f>IFERROR(EXP(TREND(LN($F$1:$J$1),LN(F11699:J11699),LN(Calculations!$B$3))),0)</f>
        <v>5.5739023447092848E-2</v>
      </c>
    </row>
    <row r="11700" spans="1:11" x14ac:dyDescent="0.35">
      <c r="A11700">
        <v>11697</v>
      </c>
      <c r="B11700" t="str">
        <f t="shared" si="182"/>
        <v>30-69</v>
      </c>
      <c r="C11700">
        <v>-68.758252690603001</v>
      </c>
      <c r="D11700">
        <v>29.923577824003001</v>
      </c>
      <c r="E11700">
        <f>ASIN(SQRT((SIN(RADIANS(PARAMETERS!$D$8-D11700)/2)*SIN(RADIANS(PARAMETERS!$D$8-D11700)/2))+(COS(RADIANS(D11700))*COS(RADIANS(PARAMETERS!$D$8))*SIN(RADIANS(PARAMETERS!$D$9-C11700)/2)*SIN(RADIANS(PARAMETERS!$D$9-C11700)/2))))*2*3958.756</f>
        <v>1126.6309810525495</v>
      </c>
      <c r="F11700">
        <v>184.57720947266</v>
      </c>
      <c r="G11700">
        <v>212.17126464844</v>
      </c>
      <c r="H11700">
        <v>255.08097839355</v>
      </c>
      <c r="I11700">
        <v>293.21896362305</v>
      </c>
      <c r="J11700">
        <v>337.06088256836</v>
      </c>
      <c r="K11700" s="6">
        <f>IFERROR(EXP(TREND(LN($F$1:$J$1),LN(F11700:J11700),LN(Calculations!$B$3))),0)</f>
        <v>5.6126854315525256E-2</v>
      </c>
    </row>
    <row r="11701" spans="1:11" x14ac:dyDescent="0.35">
      <c r="A11701">
        <v>11698</v>
      </c>
      <c r="B11701" t="str">
        <f t="shared" si="182"/>
        <v>30-69</v>
      </c>
      <c r="C11701">
        <v>-69.029574025504004</v>
      </c>
      <c r="D11701">
        <v>29.923577824003001</v>
      </c>
      <c r="E11701">
        <f>ASIN(SQRT((SIN(RADIANS(PARAMETERS!$D$8-D11701)/2)*SIN(RADIANS(PARAMETERS!$D$8-D11701)/2))+(COS(RADIANS(D11701))*COS(RADIANS(PARAMETERS!$D$8))*SIN(RADIANS(PARAMETERS!$D$9-C11701)/2)*SIN(RADIANS(PARAMETERS!$D$9-C11701)/2))))*2*3958.756</f>
        <v>1134.6119148683247</v>
      </c>
      <c r="F11701">
        <v>184.82023620605</v>
      </c>
      <c r="G11701">
        <v>212.48580932617</v>
      </c>
      <c r="H11701">
        <v>255.51483154297</v>
      </c>
      <c r="I11701">
        <v>293.76593017578</v>
      </c>
      <c r="J11701">
        <v>337.74496459961</v>
      </c>
      <c r="K11701" s="6">
        <f>IFERROR(EXP(TREND(LN($F$1:$J$1),LN(F11701:J11701),LN(Calculations!$B$3))),0)</f>
        <v>5.6426409769229253E-2</v>
      </c>
    </row>
    <row r="11702" spans="1:11" x14ac:dyDescent="0.35">
      <c r="A11702">
        <v>11699</v>
      </c>
      <c r="B11702" t="str">
        <f t="shared" si="182"/>
        <v>30-69.5</v>
      </c>
      <c r="C11702">
        <v>-69.300895360404994</v>
      </c>
      <c r="D11702">
        <v>29.923577824003001</v>
      </c>
      <c r="E11702">
        <f>ASIN(SQRT((SIN(RADIANS(PARAMETERS!$D$8-D11702)/2)*SIN(RADIANS(PARAMETERS!$D$8-D11702)/2))+(COS(RADIANS(D11702))*COS(RADIANS(PARAMETERS!$D$8))*SIN(RADIANS(PARAMETERS!$D$9-C11702)/2)*SIN(RADIANS(PARAMETERS!$D$9-C11702)/2))))*2*3958.756</f>
        <v>1142.7963934139923</v>
      </c>
      <c r="F11702">
        <v>185.04672241211</v>
      </c>
      <c r="G11702">
        <v>212.78140258789</v>
      </c>
      <c r="H11702">
        <v>255.92604064941</v>
      </c>
      <c r="I11702">
        <v>294.28701782227</v>
      </c>
      <c r="J11702">
        <v>338.39938354492</v>
      </c>
      <c r="K11702" s="6">
        <f>IFERROR(EXP(TREND(LN($F$1:$J$1),LN(F11702:J11702),LN(Calculations!$B$3))),0)</f>
        <v>5.6701267414128759E-2</v>
      </c>
    </row>
    <row r="11703" spans="1:11" x14ac:dyDescent="0.35">
      <c r="A11703">
        <v>11700</v>
      </c>
      <c r="B11703" t="str">
        <f t="shared" si="182"/>
        <v>30-69.5</v>
      </c>
      <c r="C11703">
        <v>-69.572216695305997</v>
      </c>
      <c r="D11703">
        <v>29.923577824003001</v>
      </c>
      <c r="E11703">
        <f>ASIN(SQRT((SIN(RADIANS(PARAMETERS!$D$8-D11703)/2)*SIN(RADIANS(PARAMETERS!$D$8-D11703)/2))+(COS(RADIANS(D11703))*COS(RADIANS(PARAMETERS!$D$8))*SIN(RADIANS(PARAMETERS!$D$9-C11703)/2)*SIN(RADIANS(PARAMETERS!$D$9-C11703)/2))))*2*3958.756</f>
        <v>1151.1800474695137</v>
      </c>
      <c r="F11703">
        <v>185.28160095215</v>
      </c>
      <c r="G11703">
        <v>213.09184265137</v>
      </c>
      <c r="H11703">
        <v>256.36343383789</v>
      </c>
      <c r="I11703">
        <v>294.84545898438</v>
      </c>
      <c r="J11703">
        <v>339.10525512695</v>
      </c>
      <c r="K11703" s="6">
        <f>IFERROR(EXP(TREND(LN($F$1:$J$1),LN(F11703:J11703),LN(Calculations!$B$3))),0)</f>
        <v>5.6978874620356938E-2</v>
      </c>
    </row>
    <row r="11704" spans="1:11" x14ac:dyDescent="0.35">
      <c r="A11704">
        <v>11701</v>
      </c>
      <c r="B11704" t="str">
        <f t="shared" si="182"/>
        <v>30-70</v>
      </c>
      <c r="C11704">
        <v>-69.843538030207</v>
      </c>
      <c r="D11704">
        <v>29.923577824003001</v>
      </c>
      <c r="E11704">
        <f>ASIN(SQRT((SIN(RADIANS(PARAMETERS!$D$8-D11704)/2)*SIN(RADIANS(PARAMETERS!$D$8-D11704)/2))+(COS(RADIANS(D11704))*COS(RADIANS(PARAMETERS!$D$8))*SIN(RADIANS(PARAMETERS!$D$9-C11704)/2)*SIN(RADIANS(PARAMETERS!$D$9-C11704)/2))))*2*3958.756</f>
        <v>1159.7585291203325</v>
      </c>
      <c r="F11704">
        <v>185.42628479004</v>
      </c>
      <c r="G11704">
        <v>213.2783203125</v>
      </c>
      <c r="H11704">
        <v>256.61956787109</v>
      </c>
      <c r="I11704">
        <v>295.16760253906</v>
      </c>
      <c r="J11704">
        <v>339.50732421875</v>
      </c>
      <c r="K11704" s="6">
        <f>IFERROR(EXP(TREND(LN($F$1:$J$1),LN(F11704:J11704),LN(Calculations!$B$3))),0)</f>
        <v>5.7159669373028889E-2</v>
      </c>
    </row>
    <row r="11705" spans="1:11" x14ac:dyDescent="0.35">
      <c r="A11705">
        <v>11702</v>
      </c>
      <c r="B11705" t="str">
        <f t="shared" si="182"/>
        <v>30-70</v>
      </c>
      <c r="C11705">
        <v>-70.114859365108003</v>
      </c>
      <c r="D11705">
        <v>29.923577824003001</v>
      </c>
      <c r="E11705">
        <f>ASIN(SQRT((SIN(RADIANS(PARAMETERS!$D$8-D11705)/2)*SIN(RADIANS(PARAMETERS!$D$8-D11705)/2))+(COS(RADIANS(D11705))*COS(RADIANS(PARAMETERS!$D$8))*SIN(RADIANS(PARAMETERS!$D$9-C11705)/2)*SIN(RADIANS(PARAMETERS!$D$9-C11705)/2))))*2*3958.756</f>
        <v>1168.5275183220956</v>
      </c>
      <c r="F11705">
        <v>185.56214904785</v>
      </c>
      <c r="G11705">
        <v>213.45579528809</v>
      </c>
      <c r="H11705">
        <v>256.86672973633</v>
      </c>
      <c r="I11705">
        <v>295.48104858398</v>
      </c>
      <c r="J11705">
        <v>339.90127563477</v>
      </c>
      <c r="K11705" s="6">
        <f>IFERROR(EXP(TREND(LN($F$1:$J$1),LN(F11705:J11705),LN(Calculations!$B$3))),0)</f>
        <v>5.7324840258132059E-2</v>
      </c>
    </row>
    <row r="11706" spans="1:11" x14ac:dyDescent="0.35">
      <c r="A11706">
        <v>11703</v>
      </c>
      <c r="B11706" t="str">
        <f t="shared" si="182"/>
        <v>30-70.5</v>
      </c>
      <c r="C11706">
        <v>-70.386180700009007</v>
      </c>
      <c r="D11706">
        <v>29.923577824003001</v>
      </c>
      <c r="E11706">
        <f>ASIN(SQRT((SIN(RADIANS(PARAMETERS!$D$8-D11706)/2)*SIN(RADIANS(PARAMETERS!$D$8-D11706)/2))+(COS(RADIANS(D11706))*COS(RADIANS(PARAMETERS!$D$8))*SIN(RADIANS(PARAMETERS!$D$9-C11706)/2)*SIN(RADIANS(PARAMETERS!$D$9-C11706)/2))))*2*3958.756</f>
        <v>1177.4827289531172</v>
      </c>
      <c r="F11706">
        <v>185.70481872559</v>
      </c>
      <c r="G11706">
        <v>213.64440917969</v>
      </c>
      <c r="H11706">
        <v>257.13262939453</v>
      </c>
      <c r="I11706">
        <v>295.82077026367</v>
      </c>
      <c r="J11706">
        <v>340.33096313477</v>
      </c>
      <c r="K11706" s="6">
        <f>IFERROR(EXP(TREND(LN($F$1:$J$1),LN(F11706:J11706),LN(Calculations!$B$3))),0)</f>
        <v>5.7493697440950127E-2</v>
      </c>
    </row>
    <row r="11707" spans="1:11" x14ac:dyDescent="0.35">
      <c r="A11707">
        <v>11704</v>
      </c>
      <c r="B11707" t="str">
        <f t="shared" si="182"/>
        <v>30-70.5</v>
      </c>
      <c r="C11707">
        <v>-70.657502034909996</v>
      </c>
      <c r="D11707">
        <v>29.923577824003001</v>
      </c>
      <c r="E11707">
        <f>ASIN(SQRT((SIN(RADIANS(PARAMETERS!$D$8-D11707)/2)*SIN(RADIANS(PARAMETERS!$D$8-D11707)/2))+(COS(RADIANS(D11707))*COS(RADIANS(PARAMETERS!$D$8))*SIN(RADIANS(PARAMETERS!$D$9-C11707)/2)*SIN(RADIANS(PARAMETERS!$D$9-C11707)/2))))*2*3958.756</f>
        <v>1186.6199143637755</v>
      </c>
      <c r="F11707">
        <v>185.74816894531</v>
      </c>
      <c r="G11707">
        <v>213.68615722656</v>
      </c>
      <c r="H11707">
        <v>257.169921875</v>
      </c>
      <c r="I11707">
        <v>295.85238647461</v>
      </c>
      <c r="J11707">
        <v>340.35433959961</v>
      </c>
      <c r="K11707" s="6">
        <f>IFERROR(EXP(TREND(LN($F$1:$J$1),LN(F11707:J11707),LN(Calculations!$B$3))),0)</f>
        <v>5.7576671028464824E-2</v>
      </c>
    </row>
    <row r="11708" spans="1:11" x14ac:dyDescent="0.35">
      <c r="A11708">
        <v>11705</v>
      </c>
      <c r="B11708" t="str">
        <f t="shared" si="182"/>
        <v>30-71</v>
      </c>
      <c r="C11708">
        <v>-70.928823369810999</v>
      </c>
      <c r="D11708">
        <v>29.923577824003001</v>
      </c>
      <c r="E11708">
        <f>ASIN(SQRT((SIN(RADIANS(PARAMETERS!$D$8-D11708)/2)*SIN(RADIANS(PARAMETERS!$D$8-D11708)/2))+(COS(RADIANS(D11708))*COS(RADIANS(PARAMETERS!$D$8))*SIN(RADIANS(PARAMETERS!$D$9-C11708)/2)*SIN(RADIANS(PARAMETERS!$D$9-C11708)/2))))*2*3958.756</f>
        <v>1195.9348724348918</v>
      </c>
      <c r="F11708">
        <v>185.7932434082</v>
      </c>
      <c r="G11708">
        <v>213.72691345215</v>
      </c>
      <c r="H11708">
        <v>257.20132446289</v>
      </c>
      <c r="I11708">
        <v>295.87319946289</v>
      </c>
      <c r="J11708">
        <v>340.36071777344</v>
      </c>
      <c r="K11708" s="6">
        <f>IFERROR(EXP(TREND(LN($F$1:$J$1),LN(F11708:J11708),LN(Calculations!$B$3))),0)</f>
        <v>5.766837060530379E-2</v>
      </c>
    </row>
    <row r="11709" spans="1:11" x14ac:dyDescent="0.35">
      <c r="A11709">
        <v>11706</v>
      </c>
      <c r="B11709" t="str">
        <f t="shared" si="182"/>
        <v>30-71</v>
      </c>
      <c r="C11709">
        <v>-71.200144704712002</v>
      </c>
      <c r="D11709">
        <v>29.923577824003001</v>
      </c>
      <c r="E11709">
        <f>ASIN(SQRT((SIN(RADIANS(PARAMETERS!$D$8-D11709)/2)*SIN(RADIANS(PARAMETERS!$D$8-D11709)/2))+(COS(RADIANS(D11709))*COS(RADIANS(PARAMETERS!$D$8))*SIN(RADIANS(PARAMETERS!$D$9-C11709)/2)*SIN(RADIANS(PARAMETERS!$D$9-C11709)/2))))*2*3958.756</f>
        <v>1205.4234501595395</v>
      </c>
      <c r="F11709">
        <v>185.8515625</v>
      </c>
      <c r="G11709">
        <v>213.78129577637</v>
      </c>
      <c r="H11709">
        <v>257.24661254883</v>
      </c>
      <c r="I11709">
        <v>295.90780639648</v>
      </c>
      <c r="J11709">
        <v>340.38037109375</v>
      </c>
      <c r="K11709" s="6">
        <f>IFERROR(EXP(TREND(LN($F$1:$J$1),LN(F11709:J11709),LN(Calculations!$B$3))),0)</f>
        <v>5.7783899218965339E-2</v>
      </c>
    </row>
    <row r="11710" spans="1:11" x14ac:dyDescent="0.35">
      <c r="A11710">
        <v>11707</v>
      </c>
      <c r="B11710" t="str">
        <f t="shared" si="182"/>
        <v>30-71.5</v>
      </c>
      <c r="C11710">
        <v>-71.471466039613006</v>
      </c>
      <c r="D11710">
        <v>29.923577824003001</v>
      </c>
      <c r="E11710">
        <f>ASIN(SQRT((SIN(RADIANS(PARAMETERS!$D$8-D11710)/2)*SIN(RADIANS(PARAMETERS!$D$8-D11710)/2))+(COS(RADIANS(D11710))*COS(RADIANS(PARAMETERS!$D$8))*SIN(RADIANS(PARAMETERS!$D$9-C11710)/2)*SIN(RADIANS(PARAMETERS!$D$9-C11710)/2))))*2*3958.756</f>
        <v>1215.0815477647725</v>
      </c>
      <c r="F11710">
        <v>185.84240722656</v>
      </c>
      <c r="G11710">
        <v>213.7352142334</v>
      </c>
      <c r="H11710">
        <v>257.13467407227</v>
      </c>
      <c r="I11710">
        <v>295.72994995117</v>
      </c>
      <c r="J11710">
        <v>340.11944580078</v>
      </c>
      <c r="K11710" s="6">
        <f>IFERROR(EXP(TREND(LN($F$1:$J$1),LN(F11710:J11710),LN(Calculations!$B$3))),0)</f>
        <v>5.7842561681323221E-2</v>
      </c>
    </row>
    <row r="11711" spans="1:11" x14ac:dyDescent="0.35">
      <c r="A11711">
        <v>11708</v>
      </c>
      <c r="B11711" t="str">
        <f t="shared" si="182"/>
        <v>30-71.5</v>
      </c>
      <c r="C11711">
        <v>-71.742787374513995</v>
      </c>
      <c r="D11711">
        <v>29.923577824003001</v>
      </c>
      <c r="E11711">
        <f>ASIN(SQRT((SIN(RADIANS(PARAMETERS!$D$8-D11711)/2)*SIN(RADIANS(PARAMETERS!$D$8-D11711)/2))+(COS(RADIANS(D11711))*COS(RADIANS(PARAMETERS!$D$8))*SIN(RADIANS(PARAMETERS!$D$9-C11711)/2)*SIN(RADIANS(PARAMETERS!$D$9-C11711)/2))))*2*3958.756</f>
        <v>1224.9051223913932</v>
      </c>
      <c r="F11711">
        <v>185.84986877441</v>
      </c>
      <c r="G11711">
        <v>213.71325683594</v>
      </c>
      <c r="H11711">
        <v>257.05981445313</v>
      </c>
      <c r="I11711">
        <v>295.60177612305</v>
      </c>
      <c r="J11711">
        <v>339.92367553711</v>
      </c>
      <c r="K11711" s="6">
        <f>IFERROR(EXP(TREND(LN($F$1:$J$1),LN(F11711:J11711),LN(Calculations!$B$3))),0)</f>
        <v>5.7916723213820326E-2</v>
      </c>
    </row>
    <row r="11712" spans="1:11" x14ac:dyDescent="0.35">
      <c r="A11712">
        <v>11709</v>
      </c>
      <c r="B11712" t="str">
        <f t="shared" si="182"/>
        <v>30-72</v>
      </c>
      <c r="C11712">
        <v>-72.014108709414998</v>
      </c>
      <c r="D11712">
        <v>29.923577824003001</v>
      </c>
      <c r="E11712">
        <f>ASIN(SQRT((SIN(RADIANS(PARAMETERS!$D$8-D11712)/2)*SIN(RADIANS(PARAMETERS!$D$8-D11712)/2))+(COS(RADIANS(D11712))*COS(RADIANS(PARAMETERS!$D$8))*SIN(RADIANS(PARAMETERS!$D$9-C11712)/2)*SIN(RADIANS(PARAMETERS!$D$9-C11712)/2))))*2*3958.756</f>
        <v>1234.8901913511709</v>
      </c>
      <c r="F11712">
        <v>185.86933898926</v>
      </c>
      <c r="G11712">
        <v>213.7077331543</v>
      </c>
      <c r="H11712">
        <v>257.00888061523</v>
      </c>
      <c r="I11712">
        <v>295.50466918945</v>
      </c>
      <c r="J11712">
        <v>339.76782226563</v>
      </c>
      <c r="K11712" s="6">
        <f>IFERROR(EXP(TREND(LN($F$1:$J$1),LN(F11712:J11712),LN(Calculations!$B$3))),0)</f>
        <v>5.8004392440790267E-2</v>
      </c>
    </row>
    <row r="11713" spans="1:11" x14ac:dyDescent="0.35">
      <c r="A11713">
        <v>11710</v>
      </c>
      <c r="B11713" t="str">
        <f t="shared" si="182"/>
        <v>30-72.5</v>
      </c>
      <c r="C11713">
        <v>-72.285430044316001</v>
      </c>
      <c r="D11713">
        <v>29.923577824003001</v>
      </c>
      <c r="E11713">
        <f>ASIN(SQRT((SIN(RADIANS(PARAMETERS!$D$8-D11713)/2)*SIN(RADIANS(PARAMETERS!$D$8-D11713)/2))+(COS(RADIANS(D11713))*COS(RADIANS(PARAMETERS!$D$8))*SIN(RADIANS(PARAMETERS!$D$9-C11713)/2)*SIN(RADIANS(PARAMETERS!$D$9-C11713)/2))))*2*3958.756</f>
        <v>1245.0328349818765</v>
      </c>
      <c r="F11713">
        <v>185.81169128418</v>
      </c>
      <c r="G11713">
        <v>213.59248352051</v>
      </c>
      <c r="H11713">
        <v>256.79248046875</v>
      </c>
      <c r="I11713">
        <v>295.18832397461</v>
      </c>
      <c r="J11713">
        <v>339.32647705078</v>
      </c>
      <c r="K11713" s="6">
        <f>IFERROR(EXP(TREND(LN($F$1:$J$1),LN(F11713:J11713),LN(Calculations!$B$3))),0)</f>
        <v>5.8016325878951849E-2</v>
      </c>
    </row>
    <row r="11714" spans="1:11" x14ac:dyDescent="0.35">
      <c r="A11714">
        <v>11711</v>
      </c>
      <c r="B11714" t="str">
        <f t="shared" si="182"/>
        <v>30-72.5</v>
      </c>
      <c r="C11714">
        <v>-72.556751379217005</v>
      </c>
      <c r="D11714">
        <v>29.923577824003001</v>
      </c>
      <c r="E11714">
        <f>ASIN(SQRT((SIN(RADIANS(PARAMETERS!$D$8-D11714)/2)*SIN(RADIANS(PARAMETERS!$D$8-D11714)/2))+(COS(RADIANS(D11714))*COS(RADIANS(PARAMETERS!$D$8))*SIN(RADIANS(PARAMETERS!$D$9-C11714)/2)*SIN(RADIANS(PARAMETERS!$D$9-C11714)/2))))*2*3958.756</f>
        <v>1255.3291991211845</v>
      </c>
      <c r="F11714">
        <v>185.77560424805</v>
      </c>
      <c r="G11714">
        <v>213.5034942627</v>
      </c>
      <c r="H11714">
        <v>256.61010742188</v>
      </c>
      <c r="I11714">
        <v>294.91323852539</v>
      </c>
      <c r="J11714">
        <v>338.93515014648</v>
      </c>
      <c r="K11714" s="6">
        <f>IFERROR(EXP(TREND(LN($F$1:$J$1),LN(F11714:J11714),LN(Calculations!$B$3))),0)</f>
        <v>5.8058733693016604E-2</v>
      </c>
    </row>
    <row r="11715" spans="1:11" x14ac:dyDescent="0.35">
      <c r="A11715">
        <v>11712</v>
      </c>
      <c r="B11715" t="str">
        <f t="shared" si="182"/>
        <v>30-73</v>
      </c>
      <c r="C11715">
        <v>-72.828072714117994</v>
      </c>
      <c r="D11715">
        <v>29.923577824003001</v>
      </c>
      <c r="E11715">
        <f>ASIN(SQRT((SIN(RADIANS(PARAMETERS!$D$8-D11715)/2)*SIN(RADIANS(PARAMETERS!$D$8-D11715)/2))+(COS(RADIANS(D11715))*COS(RADIANS(PARAMETERS!$D$8))*SIN(RADIANS(PARAMETERS!$D$9-C11715)/2)*SIN(RADIANS(PARAMETERS!$D$9-C11715)/2))))*2*3958.756</f>
        <v>1265.7754972208743</v>
      </c>
      <c r="F11715">
        <v>185.74755859375</v>
      </c>
      <c r="G11715">
        <v>213.42253112793</v>
      </c>
      <c r="H11715">
        <v>256.43542480469</v>
      </c>
      <c r="I11715">
        <v>294.64529418945</v>
      </c>
      <c r="J11715">
        <v>338.55001831055</v>
      </c>
      <c r="K11715" s="6">
        <f>IFERROR(EXP(TREND(LN($F$1:$J$1),LN(F11715:J11715),LN(Calculations!$B$3))),0)</f>
        <v>5.8116611808231196E-2</v>
      </c>
    </row>
    <row r="11716" spans="1:11" x14ac:dyDescent="0.35">
      <c r="A11716">
        <v>11713</v>
      </c>
      <c r="B11716" t="str">
        <f t="shared" si="182"/>
        <v>30-73</v>
      </c>
      <c r="C11716">
        <v>-73.099394049018997</v>
      </c>
      <c r="D11716">
        <v>29.923577824003001</v>
      </c>
      <c r="E11716">
        <f>ASIN(SQRT((SIN(RADIANS(PARAMETERS!$D$8-D11716)/2)*SIN(RADIANS(PARAMETERS!$D$8-D11716)/2))+(COS(RADIANS(D11716))*COS(RADIANS(PARAMETERS!$D$8))*SIN(RADIANS(PARAMETERS!$D$9-C11716)/2)*SIN(RADIANS(PARAMETERS!$D$9-C11716)/2))))*2*3958.756</f>
        <v>1276.3680121229531</v>
      </c>
      <c r="F11716">
        <v>185.65704345703</v>
      </c>
      <c r="G11716">
        <v>213.25486755371</v>
      </c>
      <c r="H11716">
        <v>256.13290405273</v>
      </c>
      <c r="I11716">
        <v>294.20980834961</v>
      </c>
      <c r="J11716">
        <v>337.94869995117</v>
      </c>
      <c r="K11716" s="6">
        <f>IFERROR(EXP(TREND(LN($F$1:$J$1),LN(F11716:J11716),LN(Calculations!$B$3))),0)</f>
        <v>5.8108501814329853E-2</v>
      </c>
    </row>
    <row r="11717" spans="1:11" x14ac:dyDescent="0.35">
      <c r="A11717">
        <v>11714</v>
      </c>
      <c r="B11717" t="str">
        <f t="shared" ref="B11717:B11780" si="183">MROUND(D11717,1)&amp;MROUND(C11717,-0.5)</f>
        <v>30-73.5</v>
      </c>
      <c r="C11717">
        <v>-73.37071538392</v>
      </c>
      <c r="D11717">
        <v>29.923577824003001</v>
      </c>
      <c r="E11717">
        <f>ASIN(SQRT((SIN(RADIANS(PARAMETERS!$D$8-D11717)/2)*SIN(RADIANS(PARAMETERS!$D$8-D11717)/2))+(COS(RADIANS(D11717))*COS(RADIANS(PARAMETERS!$D$8))*SIN(RADIANS(PARAMETERS!$D$9-C11717)/2)*SIN(RADIANS(PARAMETERS!$D$9-C11717)/2))))*2*3958.756</f>
        <v>1287.1030975192539</v>
      </c>
      <c r="F11717">
        <v>185.60139465332</v>
      </c>
      <c r="G11717">
        <v>213.13749694824</v>
      </c>
      <c r="H11717">
        <v>255.90699768066</v>
      </c>
      <c r="I11717">
        <v>293.87649536133</v>
      </c>
      <c r="J11717">
        <v>337.48095703125</v>
      </c>
      <c r="K11717" s="6">
        <f>IFERROR(EXP(TREND(LN($F$1:$J$1),LN(F11717:J11717),LN(Calculations!$B$3))),0)</f>
        <v>5.8133782998062149E-2</v>
      </c>
    </row>
    <row r="11718" spans="1:11" x14ac:dyDescent="0.35">
      <c r="A11718">
        <v>11715</v>
      </c>
      <c r="B11718" t="str">
        <f t="shared" si="183"/>
        <v>30-73.5</v>
      </c>
      <c r="C11718">
        <v>-73.642036718821004</v>
      </c>
      <c r="D11718">
        <v>29.923577824003001</v>
      </c>
      <c r="E11718">
        <f>ASIN(SQRT((SIN(RADIANS(PARAMETERS!$D$8-D11718)/2)*SIN(RADIANS(PARAMETERS!$D$8-D11718)/2))+(COS(RADIANS(D11718))*COS(RADIANS(PARAMETERS!$D$8))*SIN(RADIANS(PARAMETERS!$D$9-C11718)/2)*SIN(RADIANS(PARAMETERS!$D$9-C11718)/2))))*2*3958.756</f>
        <v>1297.9771791158719</v>
      </c>
      <c r="F11718">
        <v>185.54678344727</v>
      </c>
      <c r="G11718">
        <v>213.02577209473</v>
      </c>
      <c r="H11718">
        <v>255.69494628906</v>
      </c>
      <c r="I11718">
        <v>293.56518554688</v>
      </c>
      <c r="J11718">
        <v>337.04550170898</v>
      </c>
      <c r="K11718" s="6">
        <f>IFERROR(EXP(TREND(LN($F$1:$J$1),LN(F11718:J11718),LN(Calculations!$B$3))),0)</f>
        <v>5.8151632861453938E-2</v>
      </c>
    </row>
    <row r="11719" spans="1:11" x14ac:dyDescent="0.35">
      <c r="A11719">
        <v>11716</v>
      </c>
      <c r="B11719" t="str">
        <f t="shared" si="183"/>
        <v>30-74</v>
      </c>
      <c r="C11719">
        <v>-73.913358053722007</v>
      </c>
      <c r="D11719">
        <v>29.923577824003001</v>
      </c>
      <c r="E11719">
        <f>ASIN(SQRT((SIN(RADIANS(PARAMETERS!$D$8-D11719)/2)*SIN(RADIANS(PARAMETERS!$D$8-D11719)/2))+(COS(RADIANS(D11719))*COS(RADIANS(PARAMETERS!$D$8))*SIN(RADIANS(PARAMETERS!$D$9-C11719)/2)*SIN(RADIANS(PARAMETERS!$D$9-C11719)/2))))*2*3958.756</f>
        <v>1308.9867555234027</v>
      </c>
      <c r="F11719">
        <v>185.41143798828</v>
      </c>
      <c r="G11719">
        <v>212.80847167969</v>
      </c>
      <c r="H11719">
        <v>255.33561706543</v>
      </c>
      <c r="I11719">
        <v>293.06689453125</v>
      </c>
      <c r="J11719">
        <v>336.3747253418</v>
      </c>
      <c r="K11719" s="6">
        <f>IFERROR(EXP(TREND(LN($F$1:$J$1),LN(F11719:J11719),LN(Calculations!$B$3))),0)</f>
        <v>5.8070049259352913E-2</v>
      </c>
    </row>
    <row r="11720" spans="1:11" x14ac:dyDescent="0.35">
      <c r="A11720">
        <v>11717</v>
      </c>
      <c r="B11720" t="str">
        <f t="shared" si="183"/>
        <v>30-74</v>
      </c>
      <c r="C11720">
        <v>-74.184679388622996</v>
      </c>
      <c r="D11720">
        <v>29.923577824003001</v>
      </c>
      <c r="E11720">
        <f>ASIN(SQRT((SIN(RADIANS(PARAMETERS!$D$8-D11720)/2)*SIN(RADIANS(PARAMETERS!$D$8-D11720)/2))+(COS(RADIANS(D11720))*COS(RADIANS(PARAMETERS!$D$8))*SIN(RADIANS(PARAMETERS!$D$9-C11720)/2)*SIN(RADIANS(PARAMETERS!$D$9-C11720)/2))))*2*3958.756</f>
        <v>1320.1283988934545</v>
      </c>
      <c r="F11720">
        <v>185.29592895508</v>
      </c>
      <c r="G11720">
        <v>212.63438415527</v>
      </c>
      <c r="H11720">
        <v>255.06071472168</v>
      </c>
      <c r="I11720">
        <v>292.69387817383</v>
      </c>
      <c r="J11720">
        <v>335.88046264648</v>
      </c>
      <c r="K11720" s="6">
        <f>IFERROR(EXP(TREND(LN($F$1:$J$1),LN(F11720:J11720),LN(Calculations!$B$3))),0)</f>
        <v>5.7976193870849471E-2</v>
      </c>
    </row>
    <row r="11721" spans="1:11" x14ac:dyDescent="0.35">
      <c r="A11721">
        <v>11718</v>
      </c>
      <c r="B11721" t="str">
        <f t="shared" si="183"/>
        <v>30-74.5</v>
      </c>
      <c r="C11721">
        <v>-74.456000723523999</v>
      </c>
      <c r="D11721">
        <v>29.923577824003001</v>
      </c>
      <c r="E11721">
        <f>ASIN(SQRT((SIN(RADIANS(PARAMETERS!$D$8-D11721)/2)*SIN(RADIANS(PARAMETERS!$D$8-D11721)/2))+(COS(RADIANS(D11721))*COS(RADIANS(PARAMETERS!$D$8))*SIN(RADIANS(PARAMETERS!$D$9-C11721)/2)*SIN(RADIANS(PARAMETERS!$D$9-C11721)/2))))*2*3958.756</f>
        <v>1331.3987553212942</v>
      </c>
      <c r="F11721">
        <v>185.15821838379</v>
      </c>
      <c r="G11721">
        <v>212.44697570801</v>
      </c>
      <c r="H11721">
        <v>254.78921508789</v>
      </c>
      <c r="I11721">
        <v>292.34164428711</v>
      </c>
      <c r="J11721">
        <v>335.42947387695</v>
      </c>
      <c r="K11721" s="6">
        <f>IFERROR(EXP(TREND(LN($F$1:$J$1),LN(F11721:J11721),LN(Calculations!$B$3))),0)</f>
        <v>5.7821520178952306E-2</v>
      </c>
    </row>
    <row r="11722" spans="1:11" x14ac:dyDescent="0.35">
      <c r="A11722">
        <v>11719</v>
      </c>
      <c r="B11722" t="str">
        <f t="shared" si="183"/>
        <v>30-74.5</v>
      </c>
      <c r="C11722">
        <v>-74.727322058425003</v>
      </c>
      <c r="D11722">
        <v>29.923577824003001</v>
      </c>
      <c r="E11722">
        <f>ASIN(SQRT((SIN(RADIANS(PARAMETERS!$D$8-D11722)/2)*SIN(RADIANS(PARAMETERS!$D$8-D11722)/2))+(COS(RADIANS(D11722))*COS(RADIANS(PARAMETERS!$D$8))*SIN(RADIANS(PARAMETERS!$D$9-C11722)/2)*SIN(RADIANS(PARAMETERS!$D$9-C11722)/2))))*2*3958.756</f>
        <v>1342.7945450337777</v>
      </c>
      <c r="F11722">
        <v>184.92913818359</v>
      </c>
      <c r="G11722">
        <v>212.15451049805</v>
      </c>
      <c r="H11722">
        <v>254.39134216309</v>
      </c>
      <c r="I11722">
        <v>291.84411621094</v>
      </c>
      <c r="J11722">
        <v>334.81143188477</v>
      </c>
      <c r="K11722" s="6">
        <f>IFERROR(EXP(TREND(LN($F$1:$J$1),LN(F11722:J11722),LN(Calculations!$B$3))),0)</f>
        <v>5.7523849672589486E-2</v>
      </c>
    </row>
    <row r="11723" spans="1:11" x14ac:dyDescent="0.35">
      <c r="A11723">
        <v>11720</v>
      </c>
      <c r="B11723" t="str">
        <f t="shared" si="183"/>
        <v>30-75</v>
      </c>
      <c r="C11723">
        <v>-74.998643393324997</v>
      </c>
      <c r="D11723">
        <v>29.923577824003001</v>
      </c>
      <c r="E11723">
        <f>ASIN(SQRT((SIN(RADIANS(PARAMETERS!$D$8-D11723)/2)*SIN(RADIANS(PARAMETERS!$D$8-D11723)/2))+(COS(RADIANS(D11723))*COS(RADIANS(PARAMETERS!$D$8))*SIN(RADIANS(PARAMETERS!$D$9-C11723)/2)*SIN(RADIANS(PARAMETERS!$D$9-C11723)/2))))*2*3958.756</f>
        <v>1354.3125623809287</v>
      </c>
      <c r="F11723">
        <v>184.68264770508</v>
      </c>
      <c r="G11723">
        <v>211.86137390137</v>
      </c>
      <c r="H11723">
        <v>254.02339172363</v>
      </c>
      <c r="I11723">
        <v>291.40765380859</v>
      </c>
      <c r="J11723">
        <v>334.29418945313</v>
      </c>
      <c r="K11723" s="6">
        <f>IFERROR(EXP(TREND(LN($F$1:$J$1),LN(F11723:J11723),LN(Calculations!$B$3))),0)</f>
        <v>5.7159446917976323E-2</v>
      </c>
    </row>
    <row r="11724" spans="1:11" x14ac:dyDescent="0.35">
      <c r="A11724">
        <v>11721</v>
      </c>
      <c r="B11724" t="str">
        <f t="shared" si="183"/>
        <v>30-75.5</v>
      </c>
      <c r="C11724">
        <v>-75.269964728226</v>
      </c>
      <c r="D11724">
        <v>29.923577824003001</v>
      </c>
      <c r="E11724">
        <f>ASIN(SQRT((SIN(RADIANS(PARAMETERS!$D$8-D11724)/2)*SIN(RADIANS(PARAMETERS!$D$8-D11724)/2))+(COS(RADIANS(D11724))*COS(RADIANS(PARAMETERS!$D$8))*SIN(RADIANS(PARAMETERS!$D$9-C11724)/2)*SIN(RADIANS(PARAMETERS!$D$9-C11724)/2))))*2*3958.756</f>
        <v>1365.9496756489912</v>
      </c>
      <c r="F11724">
        <v>184.37617492676</v>
      </c>
      <c r="G11724">
        <v>211.50924682617</v>
      </c>
      <c r="H11724">
        <v>253.60025024414</v>
      </c>
      <c r="I11724">
        <v>290.92144775391</v>
      </c>
      <c r="J11724">
        <v>333.73550415039</v>
      </c>
      <c r="K11724" s="6">
        <f>IFERROR(EXP(TREND(LN($F$1:$J$1),LN(F11724:J11724),LN(Calculations!$B$3))),0)</f>
        <v>5.6683371247532685E-2</v>
      </c>
    </row>
    <row r="11725" spans="1:11" x14ac:dyDescent="0.35">
      <c r="A11725">
        <v>11722</v>
      </c>
      <c r="B11725" t="str">
        <f t="shared" si="183"/>
        <v>30-75.5</v>
      </c>
      <c r="C11725">
        <v>-75.541286063127004</v>
      </c>
      <c r="D11725">
        <v>29.923577824003001</v>
      </c>
      <c r="E11725">
        <f>ASIN(SQRT((SIN(RADIANS(PARAMETERS!$D$8-D11725)/2)*SIN(RADIANS(PARAMETERS!$D$8-D11725)/2))+(COS(RADIANS(D11725))*COS(RADIANS(PARAMETERS!$D$8))*SIN(RADIANS(PARAMETERS!$D$9-C11725)/2)*SIN(RADIANS(PARAMETERS!$D$9-C11725)/2))))*2*3958.756</f>
        <v>1377.7028267110409</v>
      </c>
      <c r="F11725">
        <v>183.96038818359</v>
      </c>
      <c r="G11725">
        <v>211.02983093262</v>
      </c>
      <c r="H11725">
        <v>253.02159118652</v>
      </c>
      <c r="I11725">
        <v>290.25427246094</v>
      </c>
      <c r="J11725">
        <v>332.96633911133</v>
      </c>
      <c r="K11725" s="6">
        <f>IFERROR(EXP(TREND(LN($F$1:$J$1),LN(F11725:J11725),LN(Calculations!$B$3))),0)</f>
        <v>5.6045787953190665E-2</v>
      </c>
    </row>
    <row r="11726" spans="1:11" x14ac:dyDescent="0.35">
      <c r="A11726">
        <v>11723</v>
      </c>
      <c r="B11726" t="str">
        <f t="shared" si="183"/>
        <v>30-76</v>
      </c>
      <c r="C11726">
        <v>-75.812607398028007</v>
      </c>
      <c r="D11726">
        <v>29.923577824003001</v>
      </c>
      <c r="E11726">
        <f>ASIN(SQRT((SIN(RADIANS(PARAMETERS!$D$8-D11726)/2)*SIN(RADIANS(PARAMETERS!$D$8-D11726)/2))+(COS(RADIANS(D11726))*COS(RADIANS(PARAMETERS!$D$8))*SIN(RADIANS(PARAMETERS!$D$9-C11726)/2)*SIN(RADIANS(PARAMETERS!$D$9-C11726)/2))))*2*3958.756</f>
        <v>1389.569030531864</v>
      </c>
      <c r="F11726">
        <v>183.51802062988</v>
      </c>
      <c r="G11726">
        <v>210.54020690918</v>
      </c>
      <c r="H11726">
        <v>252.46287536621</v>
      </c>
      <c r="I11726">
        <v>289.6379699707</v>
      </c>
      <c r="J11726">
        <v>332.28765869141</v>
      </c>
      <c r="K11726" s="6">
        <f>IFERROR(EXP(TREND(LN($F$1:$J$1),LN(F11726:J11726),LN(Calculations!$B$3))),0)</f>
        <v>5.5333707464922485E-2</v>
      </c>
    </row>
    <row r="11727" spans="1:11" x14ac:dyDescent="0.35">
      <c r="A11727">
        <v>11724</v>
      </c>
      <c r="B11727" t="str">
        <f t="shared" si="183"/>
        <v>30-76</v>
      </c>
      <c r="C11727">
        <v>-76.083928732928996</v>
      </c>
      <c r="D11727">
        <v>29.923577824003001</v>
      </c>
      <c r="E11727">
        <f>ASIN(SQRT((SIN(RADIANS(PARAMETERS!$D$8-D11727)/2)*SIN(RADIANS(PARAMETERS!$D$8-D11727)/2))+(COS(RADIANS(D11727))*COS(RADIANS(PARAMETERS!$D$8))*SIN(RADIANS(PARAMETERS!$D$9-C11727)/2)*SIN(RADIANS(PARAMETERS!$D$9-C11727)/2))))*2*3958.756</f>
        <v>1401.5453745414231</v>
      </c>
      <c r="F11727">
        <v>183.01411437988</v>
      </c>
      <c r="G11727">
        <v>209.99266052246</v>
      </c>
      <c r="H11727">
        <v>251.85482788086</v>
      </c>
      <c r="I11727">
        <v>288.98260498047</v>
      </c>
      <c r="J11727">
        <v>331.58422851563</v>
      </c>
      <c r="K11727" s="6">
        <f>IFERROR(EXP(TREND(LN($F$1:$J$1),LN(F11727:J11727),LN(Calculations!$B$3))),0)</f>
        <v>5.4513152759492992E-2</v>
      </c>
    </row>
    <row r="11728" spans="1:11" x14ac:dyDescent="0.35">
      <c r="A11728">
        <v>11725</v>
      </c>
      <c r="B11728" t="str">
        <f t="shared" si="183"/>
        <v>30-76.5</v>
      </c>
      <c r="C11728">
        <v>-76.355250067829999</v>
      </c>
      <c r="D11728">
        <v>29.923577824003001</v>
      </c>
      <c r="E11728">
        <f>ASIN(SQRT((SIN(RADIANS(PARAMETERS!$D$8-D11728)/2)*SIN(RADIANS(PARAMETERS!$D$8-D11728)/2))+(COS(RADIANS(D11728))*COS(RADIANS(PARAMETERS!$D$8))*SIN(RADIANS(PARAMETERS!$D$9-C11728)/2)*SIN(RADIANS(PARAMETERS!$D$9-C11728)/2))))*2*3958.756</f>
        <v>1413.6290178912504</v>
      </c>
      <c r="F11728">
        <v>182.41877746582</v>
      </c>
      <c r="G11728">
        <v>209.34678649902</v>
      </c>
      <c r="H11728">
        <v>251.13928222656</v>
      </c>
      <c r="I11728">
        <v>288.212890625</v>
      </c>
      <c r="J11728">
        <v>330.76000976563</v>
      </c>
      <c r="K11728" s="6">
        <f>IFERROR(EXP(TREND(LN($F$1:$J$1),LN(F11728:J11728),LN(Calculations!$B$3))),0)</f>
        <v>5.355678109462951E-2</v>
      </c>
    </row>
    <row r="11729" spans="1:11" x14ac:dyDescent="0.35">
      <c r="A11729">
        <v>11726</v>
      </c>
      <c r="B11729" t="str">
        <f t="shared" si="183"/>
        <v>30-76.5</v>
      </c>
      <c r="C11729">
        <v>-76.626571402731003</v>
      </c>
      <c r="D11729">
        <v>29.923577824003001</v>
      </c>
      <c r="E11729">
        <f>ASIN(SQRT((SIN(RADIANS(PARAMETERS!$D$8-D11729)/2)*SIN(RADIANS(PARAMETERS!$D$8-D11729)/2))+(COS(RADIANS(D11729))*COS(RADIANS(PARAMETERS!$D$8))*SIN(RADIANS(PARAMETERS!$D$9-C11729)/2)*SIN(RADIANS(PARAMETERS!$D$9-C11729)/2))))*2*3958.756</f>
        <v>1425.8171906069099</v>
      </c>
      <c r="F11729">
        <v>181.80009460449</v>
      </c>
      <c r="G11729">
        <v>208.69599914551</v>
      </c>
      <c r="H11729">
        <v>250.45263671875</v>
      </c>
      <c r="I11729">
        <v>287.50665283203</v>
      </c>
      <c r="J11729">
        <v>330.04351806641</v>
      </c>
      <c r="K11729" s="6">
        <f>IFERROR(EXP(TREND(LN($F$1:$J$1),LN(F11729:J11729),LN(Calculations!$B$3))),0)</f>
        <v>5.2543634301340889E-2</v>
      </c>
    </row>
    <row r="11730" spans="1:11" x14ac:dyDescent="0.35">
      <c r="A11730">
        <v>11727</v>
      </c>
      <c r="B11730" t="str">
        <f t="shared" si="183"/>
        <v>30-77</v>
      </c>
      <c r="C11730">
        <v>-76.897892737632006</v>
      </c>
      <c r="D11730">
        <v>29.923577824003001</v>
      </c>
      <c r="E11730">
        <f>ASIN(SQRT((SIN(RADIANS(PARAMETERS!$D$8-D11730)/2)*SIN(RADIANS(PARAMETERS!$D$8-D11730)/2))+(COS(RADIANS(D11730))*COS(RADIANS(PARAMETERS!$D$8))*SIN(RADIANS(PARAMETERS!$D$9-C11730)/2)*SIN(RADIANS(PARAMETERS!$D$9-C11730)/2))))*2*3958.756</f>
        <v>1438.1071926488762</v>
      </c>
      <c r="F11730">
        <v>181.11553955078</v>
      </c>
      <c r="G11730">
        <v>207.97225952148</v>
      </c>
      <c r="H11730">
        <v>249.68273925781</v>
      </c>
      <c r="I11730">
        <v>286.70867919922</v>
      </c>
      <c r="J11730">
        <v>329.22613525391</v>
      </c>
      <c r="K11730" s="6">
        <f>IFERROR(EXP(TREND(LN($F$1:$J$1),LN(F11730:J11730),LN(Calculations!$B$3))),0)</f>
        <v>5.1451586773730566E-2</v>
      </c>
    </row>
    <row r="11731" spans="1:11" x14ac:dyDescent="0.35">
      <c r="A11731">
        <v>11728</v>
      </c>
      <c r="B11731" t="str">
        <f t="shared" si="183"/>
        <v>30-77</v>
      </c>
      <c r="C11731">
        <v>-77.169214072532995</v>
      </c>
      <c r="D11731">
        <v>29.923577824003001</v>
      </c>
      <c r="E11731">
        <f>ASIN(SQRT((SIN(RADIANS(PARAMETERS!$D$8-D11731)/2)*SIN(RADIANS(PARAMETERS!$D$8-D11731)/2))+(COS(RADIANS(D11731))*COS(RADIANS(PARAMETERS!$D$8))*SIN(RADIANS(PARAMETERS!$D$9-C11731)/2)*SIN(RADIANS(PARAMETERS!$D$9-C11731)/2))))*2*3958.756</f>
        <v>1450.4963928933007</v>
      </c>
      <c r="F11731">
        <v>180.34484863281</v>
      </c>
      <c r="G11731">
        <v>207.13600158691</v>
      </c>
      <c r="H11731">
        <v>248.75614929199</v>
      </c>
      <c r="I11731">
        <v>285.71197509766</v>
      </c>
      <c r="J11731">
        <v>328.15893554688</v>
      </c>
      <c r="K11731" s="6">
        <f>IFERROR(EXP(TREND(LN($F$1:$J$1),LN(F11731:J11731),LN(Calculations!$B$3))),0)</f>
        <v>5.0284372164157286E-2</v>
      </c>
    </row>
    <row r="11732" spans="1:11" x14ac:dyDescent="0.35">
      <c r="A11732">
        <v>11729</v>
      </c>
      <c r="B11732" t="str">
        <f t="shared" si="183"/>
        <v>30-77.5</v>
      </c>
      <c r="C11732">
        <v>-77.440535407433998</v>
      </c>
      <c r="D11732">
        <v>29.923577824003001</v>
      </c>
      <c r="E11732">
        <f>ASIN(SQRT((SIN(RADIANS(PARAMETERS!$D$8-D11732)/2)*SIN(RADIANS(PARAMETERS!$D$8-D11732)/2))+(COS(RADIANS(D11732))*COS(RADIANS(PARAMETERS!$D$8))*SIN(RADIANS(PARAMETERS!$D$9-C11732)/2)*SIN(RADIANS(PARAMETERS!$D$9-C11732)/2))))*2*3958.756</f>
        <v>1462.982228043345</v>
      </c>
      <c r="F11732">
        <v>179.57145690918</v>
      </c>
      <c r="G11732">
        <v>206.3034362793</v>
      </c>
      <c r="H11732">
        <v>247.84480285645</v>
      </c>
      <c r="I11732">
        <v>284.7421875</v>
      </c>
      <c r="J11732">
        <v>327.13348388672</v>
      </c>
      <c r="K11732" s="6">
        <f>IFERROR(EXP(TREND(LN($F$1:$J$1),LN(F11732:J11732),LN(Calculations!$B$3))),0)</f>
        <v>4.9128234445076434E-2</v>
      </c>
    </row>
    <row r="11733" spans="1:11" x14ac:dyDescent="0.35">
      <c r="A11733">
        <v>11730</v>
      </c>
      <c r="B11733" t="str">
        <f t="shared" si="183"/>
        <v>30-77.5</v>
      </c>
      <c r="C11733">
        <v>-77.711856742335002</v>
      </c>
      <c r="D11733">
        <v>29.923577824003001</v>
      </c>
      <c r="E11733">
        <f>ASIN(SQRT((SIN(RADIANS(PARAMETERS!$D$8-D11733)/2)*SIN(RADIANS(PARAMETERS!$D$8-D11733)/2))+(COS(RADIANS(D11733))*COS(RADIANS(PARAMETERS!$D$8))*SIN(RADIANS(PARAMETERS!$D$9-C11733)/2)*SIN(RADIANS(PARAMETERS!$D$9-C11733)/2))))*2*3958.756</f>
        <v>1475.5622014809326</v>
      </c>
      <c r="F11733">
        <v>178.74510192871</v>
      </c>
      <c r="G11733">
        <v>205.40103149414</v>
      </c>
      <c r="H11733">
        <v>246.83528137207</v>
      </c>
      <c r="I11733">
        <v>283.6471862793</v>
      </c>
      <c r="J11733">
        <v>325.9499206543</v>
      </c>
      <c r="K11733" s="6">
        <f>IFERROR(EXP(TREND(LN($F$1:$J$1),LN(F11733:J11733),LN(Calculations!$B$3))),0)</f>
        <v>4.7940329844181617E-2</v>
      </c>
    </row>
    <row r="11734" spans="1:11" x14ac:dyDescent="0.35">
      <c r="A11734">
        <v>11731</v>
      </c>
      <c r="B11734" t="str">
        <f t="shared" si="183"/>
        <v>30-78</v>
      </c>
      <c r="C11734">
        <v>-77.983178077236005</v>
      </c>
      <c r="D11734">
        <v>29.923577824003001</v>
      </c>
      <c r="E11734">
        <f>ASIN(SQRT((SIN(RADIANS(PARAMETERS!$D$8-D11734)/2)*SIN(RADIANS(PARAMETERS!$D$8-D11734)/2))+(COS(RADIANS(D11734))*COS(RADIANS(PARAMETERS!$D$8))*SIN(RADIANS(PARAMETERS!$D$9-C11734)/2)*SIN(RADIANS(PARAMETERS!$D$9-C11734)/2))))*2*3958.756</f>
        <v>1488.2338820680557</v>
      </c>
      <c r="F11734">
        <v>177.8482208252</v>
      </c>
      <c r="G11734">
        <v>204.40223693848</v>
      </c>
      <c r="H11734">
        <v>245.68452453613</v>
      </c>
      <c r="I11734">
        <v>282.36779785156</v>
      </c>
      <c r="J11734">
        <v>324.52908325195</v>
      </c>
      <c r="K11734" s="6">
        <f>IFERROR(EXP(TREND(LN($F$1:$J$1),LN(F11734:J11734),LN(Calculations!$B$3))),0)</f>
        <v>4.6709522465089949E-2</v>
      </c>
    </row>
    <row r="11735" spans="1:11" x14ac:dyDescent="0.35">
      <c r="A11735">
        <v>11732</v>
      </c>
      <c r="B11735" t="str">
        <f t="shared" si="183"/>
        <v>30-78.5</v>
      </c>
      <c r="C11735">
        <v>-78.254499412136994</v>
      </c>
      <c r="D11735">
        <v>29.923577824003001</v>
      </c>
      <c r="E11735">
        <f>ASIN(SQRT((SIN(RADIANS(PARAMETERS!$D$8-D11735)/2)*SIN(RADIANS(PARAMETERS!$D$8-D11735)/2))+(COS(RADIANS(D11735))*COS(RADIANS(PARAMETERS!$D$8))*SIN(RADIANS(PARAMETERS!$D$9-C11735)/2)*SIN(RADIANS(PARAMETERS!$D$9-C11735)/2))))*2*3958.756</f>
        <v>1500.9949029060028</v>
      </c>
      <c r="F11735">
        <v>176.94187927246</v>
      </c>
      <c r="G11735">
        <v>203.40588378906</v>
      </c>
      <c r="H11735">
        <v>244.54188537598</v>
      </c>
      <c r="I11735">
        <v>281.1022644043</v>
      </c>
      <c r="J11735">
        <v>323.12933349609</v>
      </c>
      <c r="K11735" s="6">
        <f>IFERROR(EXP(TREND(LN($F$1:$J$1),LN(F11735:J11735),LN(Calculations!$B$3))),0)</f>
        <v>4.5492446721162497E-2</v>
      </c>
    </row>
    <row r="11736" spans="1:11" x14ac:dyDescent="0.35">
      <c r="A11736">
        <v>11733</v>
      </c>
      <c r="B11736" t="str">
        <f t="shared" si="183"/>
        <v>30-78.5</v>
      </c>
      <c r="C11736">
        <v>-78.525820747037997</v>
      </c>
      <c r="D11736">
        <v>29.923577824003001</v>
      </c>
      <c r="E11736">
        <f>ASIN(SQRT((SIN(RADIANS(PARAMETERS!$D$8-D11736)/2)*SIN(RADIANS(PARAMETERS!$D$8-D11736)/2))+(COS(RADIANS(D11736))*COS(RADIANS(PARAMETERS!$D$8))*SIN(RADIANS(PARAMETERS!$D$9-C11736)/2)*SIN(RADIANS(PARAMETERS!$D$9-C11736)/2))))*2*3958.756</f>
        <v>1513.8429600602103</v>
      </c>
      <c r="F11736">
        <v>175.94010925293</v>
      </c>
      <c r="G11736">
        <v>202.30995178223</v>
      </c>
      <c r="H11736">
        <v>243.25634765625</v>
      </c>
      <c r="I11736">
        <v>279.65228271484</v>
      </c>
      <c r="J11736">
        <v>321.49447631836</v>
      </c>
      <c r="K11736" s="6">
        <f>IFERROR(EXP(TREND(LN($F$1:$J$1),LN(F11736:J11736),LN(Calculations!$B$3))),0)</f>
        <v>4.4207996258134027E-2</v>
      </c>
    </row>
    <row r="11737" spans="1:11" x14ac:dyDescent="0.35">
      <c r="A11737">
        <v>11734</v>
      </c>
      <c r="B11737" t="str">
        <f t="shared" si="183"/>
        <v>30-79</v>
      </c>
      <c r="C11737">
        <v>-78.797142081939</v>
      </c>
      <c r="D11737">
        <v>29.923577824003001</v>
      </c>
      <c r="E11737">
        <f>ASIN(SQRT((SIN(RADIANS(PARAMETERS!$D$8-D11737)/2)*SIN(RADIANS(PARAMETERS!$D$8-D11737)/2))+(COS(RADIANS(D11737))*COS(RADIANS(PARAMETERS!$D$8))*SIN(RADIANS(PARAMETERS!$D$9-C11737)/2)*SIN(RADIANS(PARAMETERS!$D$9-C11737)/2))))*2*3958.756</f>
        <v>1526.7758112577653</v>
      </c>
      <c r="F11737">
        <v>174.80700683594</v>
      </c>
      <c r="G11737">
        <v>201.08166503906</v>
      </c>
      <c r="H11737">
        <v>241.77886962891</v>
      </c>
      <c r="I11737">
        <v>277.95327758789</v>
      </c>
      <c r="J11737">
        <v>319.54067993164</v>
      </c>
      <c r="K11737" s="6">
        <f>IFERROR(EXP(TREND(LN($F$1:$J$1),LN(F11737:J11737),LN(Calculations!$B$3))),0)</f>
        <v>4.2827346723625231E-2</v>
      </c>
    </row>
    <row r="11738" spans="1:11" x14ac:dyDescent="0.35">
      <c r="A11738">
        <v>11735</v>
      </c>
      <c r="B11738" t="str">
        <f t="shared" si="183"/>
        <v>30-79</v>
      </c>
      <c r="C11738">
        <v>-79.068463416840004</v>
      </c>
      <c r="D11738">
        <v>29.923577824003001</v>
      </c>
      <c r="E11738">
        <f>ASIN(SQRT((SIN(RADIANS(PARAMETERS!$D$8-D11738)/2)*SIN(RADIANS(PARAMETERS!$D$8-D11738)/2))+(COS(RADIANS(D11738))*COS(RADIANS(PARAMETERS!$D$8))*SIN(RADIANS(PARAMETERS!$D$9-C11738)/2)*SIN(RADIANS(PARAMETERS!$D$9-C11738)/2))))*2*3958.756</f>
        <v>1539.7912745639894</v>
      </c>
      <c r="F11738">
        <v>173.57353210449</v>
      </c>
      <c r="G11738">
        <v>199.80458068848</v>
      </c>
      <c r="H11738">
        <v>240.24011230469</v>
      </c>
      <c r="I11738">
        <v>276.18157958984</v>
      </c>
      <c r="J11738">
        <v>317.50088500977</v>
      </c>
      <c r="K11738" s="6">
        <f>IFERROR(EXP(TREND(LN($F$1:$J$1),LN(F11738:J11738),LN(Calculations!$B$3))),0)</f>
        <v>4.1380040764273526E-2</v>
      </c>
    </row>
    <row r="11739" spans="1:11" x14ac:dyDescent="0.35">
      <c r="A11739">
        <v>11736</v>
      </c>
      <c r="B11739" t="str">
        <f t="shared" si="183"/>
        <v>30-79.5</v>
      </c>
      <c r="C11739">
        <v>-79.339784751741007</v>
      </c>
      <c r="D11739">
        <v>29.923577824003001</v>
      </c>
      <c r="E11739">
        <f>ASIN(SQRT((SIN(RADIANS(PARAMETERS!$D$8-D11739)/2)*SIN(RADIANS(PARAMETERS!$D$8-D11739)/2))+(COS(RADIANS(D11739))*COS(RADIANS(PARAMETERS!$D$8))*SIN(RADIANS(PARAMETERS!$D$9-C11739)/2)*SIN(RADIANS(PARAMETERS!$D$9-C11739)/2))))*2*3958.756</f>
        <v>1552.8872270439242</v>
      </c>
      <c r="F11739">
        <v>171.88819885254</v>
      </c>
      <c r="G11739">
        <v>198.21279907227</v>
      </c>
      <c r="H11739">
        <v>238.27256774902</v>
      </c>
      <c r="I11739">
        <v>273.87338256836</v>
      </c>
      <c r="J11739">
        <v>314.79452514648</v>
      </c>
      <c r="K11739" s="6">
        <f>IFERROR(EXP(TREND(LN($F$1:$J$1),LN(F11739:J11739),LN(Calculations!$B$3))),0)</f>
        <v>3.9539114400639952E-2</v>
      </c>
    </row>
    <row r="11740" spans="1:11" x14ac:dyDescent="0.35">
      <c r="A11740">
        <v>11737</v>
      </c>
      <c r="B11740" t="str">
        <f t="shared" si="183"/>
        <v>30-79.5</v>
      </c>
      <c r="C11740">
        <v>-79.611106086641996</v>
      </c>
      <c r="D11740">
        <v>29.923577824003001</v>
      </c>
      <c r="E11740">
        <f>ASIN(SQRT((SIN(RADIANS(PARAMETERS!$D$8-D11740)/2)*SIN(RADIANS(PARAMETERS!$D$8-D11740)/2))+(COS(RADIANS(D11740))*COS(RADIANS(PARAMETERS!$D$8))*SIN(RADIANS(PARAMETERS!$D$9-C11740)/2)*SIN(RADIANS(PARAMETERS!$D$9-C11740)/2))))*2*3958.756</f>
        <v>1566.0616034140078</v>
      </c>
      <c r="F11740">
        <v>169.53959655762</v>
      </c>
      <c r="G11740">
        <v>196.18832397461</v>
      </c>
      <c r="H11740">
        <v>235.7205657959</v>
      </c>
      <c r="I11740">
        <v>270.83819580078</v>
      </c>
      <c r="J11740">
        <v>311.18963623047</v>
      </c>
      <c r="K11740" s="6">
        <f>IFERROR(EXP(TREND(LN($F$1:$J$1),LN(F11740:J11740),LN(Calculations!$B$3))),0)</f>
        <v>3.7158490559965091E-2</v>
      </c>
    </row>
    <row r="11741" spans="1:11" x14ac:dyDescent="0.35">
      <c r="A11741">
        <v>11738</v>
      </c>
      <c r="B11741" t="str">
        <f t="shared" si="183"/>
        <v>30-80</v>
      </c>
      <c r="C11741">
        <v>-79.882427421542999</v>
      </c>
      <c r="D11741">
        <v>29.923577824003001</v>
      </c>
      <c r="E11741">
        <f>ASIN(SQRT((SIN(RADIANS(PARAMETERS!$D$8-D11741)/2)*SIN(RADIANS(PARAMETERS!$D$8-D11741)/2))+(COS(RADIANS(D11741))*COS(RADIANS(PARAMETERS!$D$8))*SIN(RADIANS(PARAMETERS!$D$9-C11741)/2)*SIN(RADIANS(PARAMETERS!$D$9-C11741)/2))))*2*3958.756</f>
        <v>1579.3123946887249</v>
      </c>
      <c r="F11741">
        <v>166.62699890137</v>
      </c>
      <c r="G11741">
        <v>193.72634887695</v>
      </c>
      <c r="H11741">
        <v>232.68882751465</v>
      </c>
      <c r="I11741">
        <v>267.22024536133</v>
      </c>
      <c r="J11741">
        <v>306.87963867188</v>
      </c>
      <c r="K11741" s="6">
        <f>IFERROR(EXP(TREND(LN($F$1:$J$1),LN(F11741:J11741),LN(Calculations!$B$3))),0)</f>
        <v>3.4375662794075307E-2</v>
      </c>
    </row>
    <row r="11742" spans="1:11" x14ac:dyDescent="0.35">
      <c r="A11742">
        <v>11739</v>
      </c>
      <c r="B11742" t="str">
        <f t="shared" si="183"/>
        <v>30-80</v>
      </c>
      <c r="C11742">
        <v>-80.153748756444003</v>
      </c>
      <c r="D11742">
        <v>29.923577824003001</v>
      </c>
      <c r="E11742">
        <f>ASIN(SQRT((SIN(RADIANS(PARAMETERS!$D$8-D11742)/2)*SIN(RADIANS(PARAMETERS!$D$8-D11742)/2))+(COS(RADIANS(D11742))*COS(RADIANS(PARAMETERS!$D$8))*SIN(RADIANS(PARAMETERS!$D$9-C11742)/2)*SIN(RADIANS(PARAMETERS!$D$9-C11742)/2))))*2*3958.756</f>
        <v>1592.6376468265048</v>
      </c>
      <c r="F11742">
        <v>163.27241516113</v>
      </c>
      <c r="G11742">
        <v>190.86502075195</v>
      </c>
      <c r="H11742">
        <v>229.22915649414</v>
      </c>
      <c r="I11742">
        <v>263.06439208984</v>
      </c>
      <c r="J11742">
        <v>301.89868164063</v>
      </c>
      <c r="K11742" s="6">
        <f>IFERROR(EXP(TREND(LN($F$1:$J$1),LN(F11742:J11742),LN(Calculations!$B$3))),0)</f>
        <v>3.1391961219690838E-2</v>
      </c>
    </row>
    <row r="11743" spans="1:11" x14ac:dyDescent="0.35">
      <c r="A11743">
        <v>11740</v>
      </c>
      <c r="B11743" t="str">
        <f t="shared" si="183"/>
        <v>30-80.5</v>
      </c>
      <c r="C11743">
        <v>-80.425070091345006</v>
      </c>
      <c r="D11743">
        <v>29.923577824003001</v>
      </c>
      <c r="E11743">
        <f>ASIN(SQRT((SIN(RADIANS(PARAMETERS!$D$8-D11743)/2)*SIN(RADIANS(PARAMETERS!$D$8-D11743)/2))+(COS(RADIANS(D11743))*COS(RADIANS(PARAMETERS!$D$8))*SIN(RADIANS(PARAMETERS!$D$9-C11743)/2)*SIN(RADIANS(PARAMETERS!$D$9-C11743)/2))))*2*3958.756</f>
        <v>1606.0354593787365</v>
      </c>
      <c r="F11743">
        <v>159.58862304688</v>
      </c>
      <c r="G11743">
        <v>187.74664306641</v>
      </c>
      <c r="H11743">
        <v>225.47341918945</v>
      </c>
      <c r="I11743">
        <v>258.54135131836</v>
      </c>
      <c r="J11743">
        <v>296.46499633789</v>
      </c>
      <c r="K11743" s="6">
        <f>IFERROR(EXP(TREND(LN($F$1:$J$1),LN(F11743:J11743),LN(Calculations!$B$3))),0)</f>
        <v>2.838437875446673E-2</v>
      </c>
    </row>
    <row r="11744" spans="1:11" x14ac:dyDescent="0.35">
      <c r="A11744">
        <v>11741</v>
      </c>
      <c r="B11744" t="str">
        <f t="shared" si="183"/>
        <v>30-80.5</v>
      </c>
      <c r="C11744">
        <v>-80.696391426245995</v>
      </c>
      <c r="D11744">
        <v>29.923577824003001</v>
      </c>
      <c r="E11744">
        <f>ASIN(SQRT((SIN(RADIANS(PARAMETERS!$D$8-D11744)/2)*SIN(RADIANS(PARAMETERS!$D$8-D11744)/2))+(COS(RADIANS(D11744))*COS(RADIANS(PARAMETERS!$D$8))*SIN(RADIANS(PARAMETERS!$D$9-C11744)/2)*SIN(RADIANS(PARAMETERS!$D$9-C11744)/2))))*2*3958.756</f>
        <v>1619.5039841453288</v>
      </c>
      <c r="F11744">
        <v>155.65882873535</v>
      </c>
      <c r="G11744">
        <v>184.36209106445</v>
      </c>
      <c r="H11744">
        <v>221.55082702637</v>
      </c>
      <c r="I11744">
        <v>253.8370513916</v>
      </c>
      <c r="J11744">
        <v>290.83514404297</v>
      </c>
      <c r="K11744" s="6">
        <f>IFERROR(EXP(TREND(LN($F$1:$J$1),LN(F11744:J11744),LN(Calculations!$B$3))),0)</f>
        <v>2.5431203933067612E-2</v>
      </c>
    </row>
    <row r="11745" spans="1:11" x14ac:dyDescent="0.35">
      <c r="A11745">
        <v>11742</v>
      </c>
      <c r="B11745" t="str">
        <f t="shared" si="183"/>
        <v>30-81</v>
      </c>
      <c r="C11745">
        <v>-80.967712761146998</v>
      </c>
      <c r="D11745">
        <v>29.923577824003001</v>
      </c>
      <c r="E11745">
        <f>ASIN(SQRT((SIN(RADIANS(PARAMETERS!$D$8-D11745)/2)*SIN(RADIANS(PARAMETERS!$D$8-D11745)/2))+(COS(RADIANS(D11745))*COS(RADIANS(PARAMETERS!$D$8))*SIN(RADIANS(PARAMETERS!$D$9-C11745)/2)*SIN(RADIANS(PARAMETERS!$D$9-C11745)/2))))*2*3958.756</f>
        <v>1633.0414238398678</v>
      </c>
      <c r="F11745">
        <v>151.92408752441</v>
      </c>
      <c r="G11745">
        <v>181.17889404297</v>
      </c>
      <c r="H11745">
        <v>217.85078430176</v>
      </c>
      <c r="I11745">
        <v>249.40191650391</v>
      </c>
      <c r="J11745">
        <v>285.52951049805</v>
      </c>
      <c r="K11745" s="6">
        <f>IFERROR(EXP(TREND(LN($F$1:$J$1),LN(F11745:J11745),LN(Calculations!$B$3))),0)</f>
        <v>2.2893146162682895E-2</v>
      </c>
    </row>
    <row r="11746" spans="1:11" x14ac:dyDescent="0.35">
      <c r="A11746">
        <v>11743</v>
      </c>
      <c r="B11746" t="str">
        <f t="shared" si="183"/>
        <v>30-81</v>
      </c>
      <c r="C11746">
        <v>-81.239034096048002</v>
      </c>
      <c r="D11746">
        <v>29.923577824003001</v>
      </c>
      <c r="E11746">
        <f>ASIN(SQRT((SIN(RADIANS(PARAMETERS!$D$8-D11746)/2)*SIN(RADIANS(PARAMETERS!$D$8-D11746)/2))+(COS(RADIANS(D11746))*COS(RADIANS(PARAMETERS!$D$8))*SIN(RADIANS(PARAMETERS!$D$9-C11746)/2)*SIN(RADIANS(PARAMETERS!$D$9-C11746)/2))))*2*3958.756</f>
        <v>1646.6460307670718</v>
      </c>
      <c r="F11746">
        <v>148.63446044922</v>
      </c>
      <c r="G11746">
        <v>178.4171295166</v>
      </c>
      <c r="H11746">
        <v>214.65411376953</v>
      </c>
      <c r="I11746">
        <v>245.58906555176</v>
      </c>
      <c r="J11746">
        <v>280.98858642578</v>
      </c>
      <c r="K11746" s="6">
        <f>IFERROR(EXP(TREND(LN($F$1:$J$1),LN(F11746:J11746),LN(Calculations!$B$3))),0)</f>
        <v>2.0857397485099259E-2</v>
      </c>
    </row>
    <row r="11747" spans="1:11" x14ac:dyDescent="0.35">
      <c r="A11747">
        <v>11744</v>
      </c>
      <c r="B11747" t="str">
        <f t="shared" si="183"/>
        <v>30-81.5</v>
      </c>
      <c r="C11747">
        <v>-81.510355430949005</v>
      </c>
      <c r="D11747">
        <v>29.923577824003001</v>
      </c>
      <c r="E11747">
        <f>ASIN(SQRT((SIN(RADIANS(PARAMETERS!$D$8-D11747)/2)*SIN(RADIANS(PARAMETERS!$D$8-D11747)/2))+(COS(RADIANS(D11747))*COS(RADIANS(PARAMETERS!$D$8))*SIN(RADIANS(PARAMETERS!$D$9-C11747)/2)*SIN(RADIANS(PARAMETERS!$D$9-C11747)/2))))*2*3958.756</f>
        <v>1660.3161055149244</v>
      </c>
      <c r="F11747">
        <v>145.88096618652</v>
      </c>
      <c r="G11747">
        <v>176.15267944336</v>
      </c>
      <c r="H11747">
        <v>212.07960510254</v>
      </c>
      <c r="I11747">
        <v>242.56265258789</v>
      </c>
      <c r="J11747">
        <v>277.43313598633</v>
      </c>
      <c r="K11747" s="6">
        <f>IFERROR(EXP(TREND(LN($F$1:$J$1),LN(F11747:J11747),LN(Calculations!$B$3))),0)</f>
        <v>1.9288678315425752E-2</v>
      </c>
    </row>
    <row r="11748" spans="1:11" x14ac:dyDescent="0.35">
      <c r="A11748">
        <v>11745</v>
      </c>
      <c r="B11748" t="str">
        <f t="shared" si="183"/>
        <v>30-82</v>
      </c>
      <c r="C11748">
        <v>-81.781676765849994</v>
      </c>
      <c r="D11748">
        <v>29.923577824003001</v>
      </c>
      <c r="E11748">
        <f>ASIN(SQRT((SIN(RADIANS(PARAMETERS!$D$8-D11748)/2)*SIN(RADIANS(PARAMETERS!$D$8-D11748)/2))+(COS(RADIANS(D11748))*COS(RADIANS(PARAMETERS!$D$8))*SIN(RADIANS(PARAMETERS!$D$9-C11748)/2)*SIN(RADIANS(PARAMETERS!$D$9-C11748)/2))))*2*3958.756</f>
        <v>1674.0499956635547</v>
      </c>
      <c r="F11748">
        <v>143.34135437012</v>
      </c>
      <c r="G11748">
        <v>174.07859802246</v>
      </c>
      <c r="H11748">
        <v>209.75137329102</v>
      </c>
      <c r="I11748">
        <v>239.83596801758</v>
      </c>
      <c r="J11748">
        <v>274.24127197266</v>
      </c>
      <c r="K11748" s="6">
        <f>IFERROR(EXP(TREND(LN($F$1:$J$1),LN(F11748:J11748),LN(Calculations!$B$3))),0)</f>
        <v>1.7946546126555211E-2</v>
      </c>
    </row>
    <row r="11749" spans="1:11" x14ac:dyDescent="0.35">
      <c r="A11749">
        <v>11746</v>
      </c>
      <c r="B11749" t="str">
        <f t="shared" si="183"/>
        <v>30-82</v>
      </c>
      <c r="C11749">
        <v>-82.052998100750997</v>
      </c>
      <c r="D11749">
        <v>29.923577824003001</v>
      </c>
      <c r="E11749">
        <f>ASIN(SQRT((SIN(RADIANS(PARAMETERS!$D$8-D11749)/2)*SIN(RADIANS(PARAMETERS!$D$8-D11749)/2))+(COS(RADIANS(D11749))*COS(RADIANS(PARAMETERS!$D$8))*SIN(RADIANS(PARAMETERS!$D$9-C11749)/2)*SIN(RADIANS(PARAMETERS!$D$9-C11749)/2))))*2*3958.756</f>
        <v>1687.8460945126649</v>
      </c>
      <c r="F11749">
        <v>141.02806091309</v>
      </c>
      <c r="G11749">
        <v>172.21495056152</v>
      </c>
      <c r="H11749">
        <v>207.72398376465</v>
      </c>
      <c r="I11749">
        <v>237.48889160156</v>
      </c>
      <c r="J11749">
        <v>271.52456665039</v>
      </c>
      <c r="K11749" s="6">
        <f>IFERROR(EXP(TREND(LN($F$1:$J$1),LN(F11749:J11749),LN(Calculations!$B$3))),0)</f>
        <v>1.68092413003239E-2</v>
      </c>
    </row>
    <row r="11750" spans="1:11" x14ac:dyDescent="0.35">
      <c r="A11750">
        <v>11747</v>
      </c>
      <c r="B11750" t="str">
        <f t="shared" si="183"/>
        <v>30-82.5</v>
      </c>
      <c r="C11750">
        <v>-82.324319435652001</v>
      </c>
      <c r="D11750">
        <v>29.923577824003001</v>
      </c>
      <c r="E11750">
        <f>ASIN(SQRT((SIN(RADIANS(PARAMETERS!$D$8-D11750)/2)*SIN(RADIANS(PARAMETERS!$D$8-D11750)/2))+(COS(RADIANS(D11750))*COS(RADIANS(PARAMETERS!$D$8))*SIN(RADIANS(PARAMETERS!$D$9-C11750)/2)*SIN(RADIANS(PARAMETERS!$D$9-C11750)/2))))*2*3958.756</f>
        <v>1701.7028398290543</v>
      </c>
      <c r="F11750">
        <v>139.03062438965</v>
      </c>
      <c r="G11750">
        <v>170.64710998535</v>
      </c>
      <c r="H11750">
        <v>206.12615966797</v>
      </c>
      <c r="I11750">
        <v>235.69744873047</v>
      </c>
      <c r="J11750">
        <v>269.51763916016</v>
      </c>
      <c r="K11750" s="6">
        <f>IFERROR(EXP(TREND(LN($F$1:$J$1),LN(F11750:J11750),LN(Calculations!$B$3))),0)</f>
        <v>1.5894453361379457E-2</v>
      </c>
    </row>
    <row r="11751" spans="1:11" x14ac:dyDescent="0.35">
      <c r="A11751">
        <v>11748</v>
      </c>
      <c r="B11751" t="str">
        <f t="shared" si="183"/>
        <v>30-82.5</v>
      </c>
      <c r="C11751">
        <v>-82.595640770553004</v>
      </c>
      <c r="D11751">
        <v>29.923577824003001</v>
      </c>
      <c r="E11751">
        <f>ASIN(SQRT((SIN(RADIANS(PARAMETERS!$D$8-D11751)/2)*SIN(RADIANS(PARAMETERS!$D$8-D11751)/2))+(COS(RADIANS(D11751))*COS(RADIANS(PARAMETERS!$D$8))*SIN(RADIANS(PARAMETERS!$D$9-C11751)/2)*SIN(RADIANS(PARAMETERS!$D$9-C11751)/2))))*2*3958.756</f>
        <v>1715.6187126155635</v>
      </c>
      <c r="F11751">
        <v>137.19488525391</v>
      </c>
      <c r="G11751">
        <v>169.20265197754</v>
      </c>
      <c r="H11751">
        <v>204.69059753418</v>
      </c>
      <c r="I11751">
        <v>234.09266662598</v>
      </c>
      <c r="J11751">
        <v>267.72543334961</v>
      </c>
      <c r="K11751" s="6">
        <f>IFERROR(EXP(TREND(LN($F$1:$J$1),LN(F11751:J11751),LN(Calculations!$B$3))),0)</f>
        <v>1.5103032287271867E-2</v>
      </c>
    </row>
    <row r="11752" spans="1:11" x14ac:dyDescent="0.35">
      <c r="A11752">
        <v>11749</v>
      </c>
      <c r="B11752" t="str">
        <f t="shared" si="183"/>
        <v>30-83</v>
      </c>
      <c r="C11752">
        <v>-82.866962105453993</v>
      </c>
      <c r="D11752">
        <v>29.923577824003001</v>
      </c>
      <c r="E11752">
        <f>ASIN(SQRT((SIN(RADIANS(PARAMETERS!$D$8-D11752)/2)*SIN(RADIANS(PARAMETERS!$D$8-D11752)/2))+(COS(RADIANS(D11752))*COS(RADIANS(PARAMETERS!$D$8))*SIN(RADIANS(PARAMETERS!$D$9-C11752)/2)*SIN(RADIANS(PARAMETERS!$D$9-C11752)/2))))*2*3958.756</f>
        <v>1729.592235902539</v>
      </c>
      <c r="F11752">
        <v>135.84376525879</v>
      </c>
      <c r="G11752">
        <v>168.11424255371</v>
      </c>
      <c r="H11752">
        <v>203.72944641113</v>
      </c>
      <c r="I11752">
        <v>233.06698608398</v>
      </c>
      <c r="J11752">
        <v>266.63754272461</v>
      </c>
      <c r="K11752" s="6">
        <f>IFERROR(EXP(TREND(LN($F$1:$J$1),LN(F11752:J11752),LN(Calculations!$B$3))),0)</f>
        <v>1.4548146802077378E-2</v>
      </c>
    </row>
    <row r="11753" spans="1:11" x14ac:dyDescent="0.35">
      <c r="A11753">
        <v>11750</v>
      </c>
      <c r="B11753" t="str">
        <f t="shared" si="183"/>
        <v>30-83</v>
      </c>
      <c r="C11753">
        <v>-83.138283440354996</v>
      </c>
      <c r="D11753">
        <v>29.923577824003001</v>
      </c>
      <c r="E11753">
        <f>ASIN(SQRT((SIN(RADIANS(PARAMETERS!$D$8-D11753)/2)*SIN(RADIANS(PARAMETERS!$D$8-D11753)/2))+(COS(RADIANS(D11753))*COS(RADIANS(PARAMETERS!$D$8))*SIN(RADIANS(PARAMETERS!$D$9-C11753)/2)*SIN(RADIANS(PARAMETERS!$D$9-C11753)/2))))*2*3958.756</f>
        <v>1743.6219735627503</v>
      </c>
      <c r="F11753">
        <v>135.23358154297</v>
      </c>
      <c r="G11753">
        <v>167.54890441895</v>
      </c>
      <c r="H11753">
        <v>203.46553039551</v>
      </c>
      <c r="I11753">
        <v>232.90565490723</v>
      </c>
      <c r="J11753">
        <v>266.61492919922</v>
      </c>
      <c r="K11753" s="6">
        <f>IFERROR(EXP(TREND(LN($F$1:$J$1),LN(F11753:J11753),LN(Calculations!$B$3))),0)</f>
        <v>1.4300566808774434E-2</v>
      </c>
    </row>
    <row r="11754" spans="1:11" x14ac:dyDescent="0.35">
      <c r="A11754">
        <v>11751</v>
      </c>
      <c r="B11754" t="str">
        <f t="shared" si="183"/>
        <v>30-83.5</v>
      </c>
      <c r="C11754">
        <v>-83.409604775255005</v>
      </c>
      <c r="D11754">
        <v>29.923577824003001</v>
      </c>
      <c r="E11754">
        <f>ASIN(SQRT((SIN(RADIANS(PARAMETERS!$D$8-D11754)/2)*SIN(RADIANS(PARAMETERS!$D$8-D11754)/2))+(COS(RADIANS(D11754))*COS(RADIANS(PARAMETERS!$D$8))*SIN(RADIANS(PARAMETERS!$D$9-C11754)/2)*SIN(RADIANS(PARAMETERS!$D$9-C11754)/2))))*2*3958.756</f>
        <v>1757.7065291504368</v>
      </c>
      <c r="F11754">
        <v>135.24494934082</v>
      </c>
      <c r="G11754">
        <v>167.47720336914</v>
      </c>
      <c r="H11754">
        <v>203.7262878418</v>
      </c>
      <c r="I11754">
        <v>233.3475189209</v>
      </c>
      <c r="J11754">
        <v>267.28518676758</v>
      </c>
      <c r="K11754" s="6">
        <f>IFERROR(EXP(TREND(LN($F$1:$J$1),LN(F11754:J11754),LN(Calculations!$B$3))),0)</f>
        <v>1.4301072450662942E-2</v>
      </c>
    </row>
    <row r="11755" spans="1:11" x14ac:dyDescent="0.35">
      <c r="A11755">
        <v>11752</v>
      </c>
      <c r="B11755" t="str">
        <f t="shared" si="183"/>
        <v>30-83.5</v>
      </c>
      <c r="C11755">
        <v>-83.680926110155994</v>
      </c>
      <c r="D11755">
        <v>29.923577824003001</v>
      </c>
      <c r="E11755">
        <f>ASIN(SQRT((SIN(RADIANS(PARAMETERS!$D$8-D11755)/2)*SIN(RADIANS(PARAMETERS!$D$8-D11755)/2))+(COS(RADIANS(D11755))*COS(RADIANS(PARAMETERS!$D$8))*SIN(RADIANS(PARAMETERS!$D$9-C11755)/2)*SIN(RADIANS(PARAMETERS!$D$9-C11755)/2))))*2*3958.756</f>
        <v>1771.8445447654024</v>
      </c>
      <c r="F11755">
        <v>135.75643920898</v>
      </c>
      <c r="G11755">
        <v>167.84782409668</v>
      </c>
      <c r="H11755">
        <v>204.43087768555</v>
      </c>
      <c r="I11755">
        <v>234.31015014648</v>
      </c>
      <c r="J11755">
        <v>268.56585693359</v>
      </c>
      <c r="K11755" s="6">
        <f>IFERROR(EXP(TREND(LN($F$1:$J$1),LN(F11755:J11755),LN(Calculations!$B$3))),0)</f>
        <v>1.4504204727995887E-2</v>
      </c>
    </row>
    <row r="11756" spans="1:11" x14ac:dyDescent="0.35">
      <c r="A11756">
        <v>11753</v>
      </c>
      <c r="B11756" t="str">
        <f t="shared" si="183"/>
        <v>30-84</v>
      </c>
      <c r="C11756">
        <v>-83.952247445056997</v>
      </c>
      <c r="D11756">
        <v>29.923577824003001</v>
      </c>
      <c r="E11756">
        <f>ASIN(SQRT((SIN(RADIANS(PARAMETERS!$D$8-D11756)/2)*SIN(RADIANS(PARAMETERS!$D$8-D11756)/2))+(COS(RADIANS(D11756))*COS(RADIANS(PARAMETERS!$D$8))*SIN(RADIANS(PARAMETERS!$D$9-C11756)/2)*SIN(RADIANS(PARAMETERS!$D$9-C11756)/2))))*2*3958.756</f>
        <v>1786.0346999418293</v>
      </c>
      <c r="F11756">
        <v>136.70977783203</v>
      </c>
      <c r="G11756">
        <v>168.58831787109</v>
      </c>
      <c r="H11756">
        <v>205.55578613281</v>
      </c>
      <c r="I11756">
        <v>235.7797088623</v>
      </c>
      <c r="J11756">
        <v>270.45629882813</v>
      </c>
      <c r="K11756" s="6">
        <f>IFERROR(EXP(TREND(LN($F$1:$J$1),LN(F11756:J11756),LN(Calculations!$B$3))),0)</f>
        <v>1.4889822484852827E-2</v>
      </c>
    </row>
    <row r="11757" spans="1:11" x14ac:dyDescent="0.35">
      <c r="A11757">
        <v>11754</v>
      </c>
      <c r="B11757" t="str">
        <f t="shared" si="183"/>
        <v>30-84</v>
      </c>
      <c r="C11757">
        <v>-84.223568779958001</v>
      </c>
      <c r="D11757">
        <v>29.923577824003001</v>
      </c>
      <c r="E11757">
        <f>ASIN(SQRT((SIN(RADIANS(PARAMETERS!$D$8-D11757)/2)*SIN(RADIANS(PARAMETERS!$D$8-D11757)/2))+(COS(RADIANS(D11757))*COS(RADIANS(PARAMETERS!$D$8))*SIN(RADIANS(PARAMETERS!$D$9-C11757)/2)*SIN(RADIANS(PARAMETERS!$D$9-C11757)/2))))*2*3958.756</f>
        <v>1800.2757105631524</v>
      </c>
      <c r="F11757">
        <v>137.93840026855</v>
      </c>
      <c r="G11757">
        <v>169.61749267578</v>
      </c>
      <c r="H11757">
        <v>206.88961791992</v>
      </c>
      <c r="I11757">
        <v>237.45674133301</v>
      </c>
      <c r="J11757">
        <v>272.54782104492</v>
      </c>
      <c r="K11757" s="6">
        <f>IFERROR(EXP(TREND(LN($F$1:$J$1),LN(F11757:J11757),LN(Calculations!$B$3))),0)</f>
        <v>1.5407068086278239E-2</v>
      </c>
    </row>
    <row r="11758" spans="1:11" x14ac:dyDescent="0.35">
      <c r="A11758">
        <v>11755</v>
      </c>
      <c r="B11758" t="str">
        <f t="shared" si="183"/>
        <v>30-84.5</v>
      </c>
      <c r="C11758">
        <v>-84.494890114859004</v>
      </c>
      <c r="D11758">
        <v>29.923577824003001</v>
      </c>
      <c r="E11758">
        <f>ASIN(SQRT((SIN(RADIANS(PARAMETERS!$D$8-D11758)/2)*SIN(RADIANS(PARAMETERS!$D$8-D11758)/2))+(COS(RADIANS(D11758))*COS(RADIANS(PARAMETERS!$D$8))*SIN(RADIANS(PARAMETERS!$D$9-C11758)/2)*SIN(RADIANS(PARAMETERS!$D$9-C11758)/2))))*2*3958.756</f>
        <v>1814.5663278024517</v>
      </c>
      <c r="F11758">
        <v>139.00141906738</v>
      </c>
      <c r="G11758">
        <v>170.45643615723</v>
      </c>
      <c r="H11758">
        <v>208.02490234375</v>
      </c>
      <c r="I11758">
        <v>238.87156677246</v>
      </c>
      <c r="J11758">
        <v>274.29962158203</v>
      </c>
      <c r="K11758" s="6">
        <f>IFERROR(EXP(TREND(LN($F$1:$J$1),LN(F11758:J11758),LN(Calculations!$B$3))),0)</f>
        <v>1.5859479215531724E-2</v>
      </c>
    </row>
    <row r="11759" spans="1:11" x14ac:dyDescent="0.35">
      <c r="A11759">
        <v>11756</v>
      </c>
      <c r="B11759" t="str">
        <f t="shared" si="183"/>
        <v>30-85</v>
      </c>
      <c r="C11759">
        <v>-84.766211449759993</v>
      </c>
      <c r="D11759">
        <v>29.923577824003001</v>
      </c>
      <c r="E11759">
        <f>ASIN(SQRT((SIN(RADIANS(PARAMETERS!$D$8-D11759)/2)*SIN(RADIANS(PARAMETERS!$D$8-D11759)/2))+(COS(RADIANS(D11759))*COS(RADIANS(PARAMETERS!$D$8))*SIN(RADIANS(PARAMETERS!$D$9-C11759)/2)*SIN(RADIANS(PARAMETERS!$D$9-C11759)/2))))*2*3958.756</f>
        <v>1828.905337088765</v>
      </c>
      <c r="F11759">
        <v>139.71549987793</v>
      </c>
      <c r="G11759">
        <v>170.96557617188</v>
      </c>
      <c r="H11759">
        <v>208.80447387695</v>
      </c>
      <c r="I11759">
        <v>239.84465026855</v>
      </c>
      <c r="J11759">
        <v>275.50668334961</v>
      </c>
      <c r="K11759" s="6">
        <f>IFERROR(EXP(TREND(LN($F$1:$J$1),LN(F11759:J11759),LN(Calculations!$B$3))),0)</f>
        <v>1.6161888174232558E-2</v>
      </c>
    </row>
    <row r="11760" spans="1:11" x14ac:dyDescent="0.35">
      <c r="A11760">
        <v>11757</v>
      </c>
      <c r="B11760" t="str">
        <f t="shared" si="183"/>
        <v>30-85</v>
      </c>
      <c r="C11760">
        <v>-85.037532784660996</v>
      </c>
      <c r="D11760">
        <v>29.923577824003001</v>
      </c>
      <c r="E11760">
        <f>ASIN(SQRT((SIN(RADIANS(PARAMETERS!$D$8-D11760)/2)*SIN(RADIANS(PARAMETERS!$D$8-D11760)/2))+(COS(RADIANS(D11760))*COS(RADIANS(PARAMETERS!$D$8))*SIN(RADIANS(PARAMETERS!$D$9-C11760)/2)*SIN(RADIANS(PARAMETERS!$D$9-C11760)/2))))*2*3958.756</f>
        <v>1843.2915570992934</v>
      </c>
      <c r="F11760">
        <v>140.01536560059</v>
      </c>
      <c r="G11760">
        <v>171.12579345703</v>
      </c>
      <c r="H11760">
        <v>209.1372833252</v>
      </c>
      <c r="I11760">
        <v>240.23304748535</v>
      </c>
      <c r="J11760">
        <v>275.96054077148</v>
      </c>
      <c r="K11760" s="6">
        <f>IFERROR(EXP(TREND(LN($F$1:$J$1),LN(F11760:J11760),LN(Calculations!$B$3))),0)</f>
        <v>1.6283967403498367E-2</v>
      </c>
    </row>
    <row r="11761" spans="1:11" x14ac:dyDescent="0.35">
      <c r="A11761">
        <v>11758</v>
      </c>
      <c r="B11761" t="str">
        <f t="shared" si="183"/>
        <v>30-85.5</v>
      </c>
      <c r="C11761">
        <v>-85.308854119562</v>
      </c>
      <c r="D11761">
        <v>29.923577824003001</v>
      </c>
      <c r="E11761">
        <f>ASIN(SQRT((SIN(RADIANS(PARAMETERS!$D$8-D11761)/2)*SIN(RADIANS(PARAMETERS!$D$8-D11761)/2))+(COS(RADIANS(D11761))*COS(RADIANS(PARAMETERS!$D$8))*SIN(RADIANS(PARAMETERS!$D$9-C11761)/2)*SIN(RADIANS(PARAMETERS!$D$9-C11761)/2))))*2*3958.756</f>
        <v>1857.7238387774296</v>
      </c>
      <c r="F11761">
        <v>140.2462310791</v>
      </c>
      <c r="G11761">
        <v>171.24996948242</v>
      </c>
      <c r="H11761">
        <v>209.38748168945</v>
      </c>
      <c r="I11761">
        <v>240.50819396973</v>
      </c>
      <c r="J11761">
        <v>276.26324462891</v>
      </c>
      <c r="K11761" s="6">
        <f>IFERROR(EXP(TREND(LN($F$1:$J$1),LN(F11761:J11761),LN(Calculations!$B$3))),0)</f>
        <v>1.6379365899026863E-2</v>
      </c>
    </row>
    <row r="11762" spans="1:11" x14ac:dyDescent="0.35">
      <c r="A11762">
        <v>11759</v>
      </c>
      <c r="B11762" t="str">
        <f t="shared" si="183"/>
        <v>30-85.5</v>
      </c>
      <c r="C11762">
        <v>-85.580175454463003</v>
      </c>
      <c r="D11762">
        <v>29.923577824003001</v>
      </c>
      <c r="E11762">
        <f>ASIN(SQRT((SIN(RADIANS(PARAMETERS!$D$8-D11762)/2)*SIN(RADIANS(PARAMETERS!$D$8-D11762)/2))+(COS(RADIANS(D11762))*COS(RADIANS(PARAMETERS!$D$8))*SIN(RADIANS(PARAMETERS!$D$9-C11762)/2)*SIN(RADIANS(PARAMETERS!$D$9-C11762)/2))))*2*3958.756</f>
        <v>1872.2010643764854</v>
      </c>
      <c r="F11762">
        <v>140.50090026855</v>
      </c>
      <c r="G11762">
        <v>171.43096923828</v>
      </c>
      <c r="H11762">
        <v>209.6568145752</v>
      </c>
      <c r="I11762">
        <v>240.79884338379</v>
      </c>
      <c r="J11762">
        <v>276.57623291016</v>
      </c>
      <c r="K11762" s="6">
        <f>IFERROR(EXP(TREND(LN($F$1:$J$1),LN(F11762:J11762),LN(Calculations!$B$3))),0)</f>
        <v>1.6491857591370698E-2</v>
      </c>
    </row>
    <row r="11763" spans="1:11" x14ac:dyDescent="0.35">
      <c r="A11763">
        <v>11760</v>
      </c>
      <c r="B11763" t="str">
        <f t="shared" si="183"/>
        <v>30-86</v>
      </c>
      <c r="C11763">
        <v>-85.851496789364006</v>
      </c>
      <c r="D11763">
        <v>29.923577824003001</v>
      </c>
      <c r="E11763">
        <f>ASIN(SQRT((SIN(RADIANS(PARAMETERS!$D$8-D11763)/2)*SIN(RADIANS(PARAMETERS!$D$8-D11763)/2))+(COS(RADIANS(D11763))*COS(RADIANS(PARAMETERS!$D$8))*SIN(RADIANS(PARAMETERS!$D$9-C11763)/2)*SIN(RADIANS(PARAMETERS!$D$9-C11763)/2))))*2*3958.756</f>
        <v>1886.7221465289103</v>
      </c>
      <c r="F11763">
        <v>140.84515380859</v>
      </c>
      <c r="G11763">
        <v>171.76278686523</v>
      </c>
      <c r="H11763">
        <v>209.9577331543</v>
      </c>
      <c r="I11763">
        <v>241.08935546875</v>
      </c>
      <c r="J11763">
        <v>276.84689331055</v>
      </c>
      <c r="K11763" s="6">
        <f>IFERROR(EXP(TREND(LN($F$1:$J$1),LN(F11763:J11763),LN(Calculations!$B$3))),0)</f>
        <v>1.6658885879171661E-2</v>
      </c>
    </row>
    <row r="11764" spans="1:11" x14ac:dyDescent="0.35">
      <c r="A11764">
        <v>11761</v>
      </c>
      <c r="B11764" t="str">
        <f t="shared" si="183"/>
        <v>30-86</v>
      </c>
      <c r="C11764">
        <v>-86.122818124264995</v>
      </c>
      <c r="D11764">
        <v>29.923577824003001</v>
      </c>
      <c r="E11764">
        <f>ASIN(SQRT((SIN(RADIANS(PARAMETERS!$D$8-D11764)/2)*SIN(RADIANS(PARAMETERS!$D$8-D11764)/2))+(COS(RADIANS(D11764))*COS(RADIANS(PARAMETERS!$D$8))*SIN(RADIANS(PARAMETERS!$D$9-C11764)/2)*SIN(RADIANS(PARAMETERS!$D$9-C11764)/2))))*2*3958.756</f>
        <v>1901.2860273407596</v>
      </c>
      <c r="F11764">
        <v>141.48468017578</v>
      </c>
      <c r="G11764">
        <v>172.36958312988</v>
      </c>
      <c r="H11764">
        <v>210.54705810547</v>
      </c>
      <c r="I11764">
        <v>241.73257446289</v>
      </c>
      <c r="J11764">
        <v>277.54711914063</v>
      </c>
      <c r="K11764" s="6">
        <f>IFERROR(EXP(TREND(LN($F$1:$J$1),LN(F11764:J11764),LN(Calculations!$B$3))),0)</f>
        <v>1.6969125111316444E-2</v>
      </c>
    </row>
    <row r="11765" spans="1:11" x14ac:dyDescent="0.35">
      <c r="A11765">
        <v>11762</v>
      </c>
      <c r="B11765" t="str">
        <f t="shared" si="183"/>
        <v>30-86.5</v>
      </c>
      <c r="C11765">
        <v>-86.394139459165999</v>
      </c>
      <c r="D11765">
        <v>29.923577824003001</v>
      </c>
      <c r="E11765">
        <f>ASIN(SQRT((SIN(RADIANS(PARAMETERS!$D$8-D11765)/2)*SIN(RADIANS(PARAMETERS!$D$8-D11765)/2))+(COS(RADIANS(D11765))*COS(RADIANS(PARAMETERS!$D$8))*SIN(RADIANS(PARAMETERS!$D$9-C11765)/2)*SIN(RADIANS(PARAMETERS!$D$9-C11765)/2))))*2*3958.756</f>
        <v>1915.8916775111022</v>
      </c>
      <c r="F11765">
        <v>142.42517089844</v>
      </c>
      <c r="G11765">
        <v>173.22457885742</v>
      </c>
      <c r="H11765">
        <v>211.42684936523</v>
      </c>
      <c r="I11765">
        <v>242.73187255859</v>
      </c>
      <c r="J11765">
        <v>278.68212890625</v>
      </c>
      <c r="K11765" s="6">
        <f>IFERROR(EXP(TREND(LN($F$1:$J$1),LN(F11765:J11765),LN(Calculations!$B$3))),0)</f>
        <v>1.7428273072462867E-2</v>
      </c>
    </row>
    <row r="11766" spans="1:11" x14ac:dyDescent="0.35">
      <c r="A11766">
        <v>11763</v>
      </c>
      <c r="B11766" t="str">
        <f t="shared" si="183"/>
        <v>30-86.5</v>
      </c>
      <c r="C11766">
        <v>-86.665460794067002</v>
      </c>
      <c r="D11766">
        <v>29.923577824003001</v>
      </c>
      <c r="E11766">
        <f>ASIN(SQRT((SIN(RADIANS(PARAMETERS!$D$8-D11766)/2)*SIN(RADIANS(PARAMETERS!$D$8-D11766)/2))+(COS(RADIANS(D11766))*COS(RADIANS(PARAMETERS!$D$8))*SIN(RADIANS(PARAMETERS!$D$9-C11766)/2)*SIN(RADIANS(PARAMETERS!$D$9-C11766)/2))))*2*3958.756</f>
        <v>1930.5380954760337</v>
      </c>
      <c r="F11766">
        <v>143.13801574707</v>
      </c>
      <c r="G11766">
        <v>173.87788391113</v>
      </c>
      <c r="H11766">
        <v>212.02198791504</v>
      </c>
      <c r="I11766">
        <v>243.34197998047</v>
      </c>
      <c r="J11766">
        <v>279.29852294922</v>
      </c>
      <c r="K11766" s="6">
        <f>IFERROR(EXP(TREND(LN($F$1:$J$1),LN(F11766:J11766),LN(Calculations!$B$3))),0)</f>
        <v>1.7790229054155123E-2</v>
      </c>
    </row>
    <row r="11767" spans="1:11" x14ac:dyDescent="0.35">
      <c r="A11767">
        <v>11764</v>
      </c>
      <c r="B11767" t="str">
        <f t="shared" si="183"/>
        <v>30-87</v>
      </c>
      <c r="C11767">
        <v>-86.936782128968005</v>
      </c>
      <c r="D11767">
        <v>29.923577824003001</v>
      </c>
      <c r="E11767">
        <f>ASIN(SQRT((SIN(RADIANS(PARAMETERS!$D$8-D11767)/2)*SIN(RADIANS(PARAMETERS!$D$8-D11767)/2))+(COS(RADIANS(D11767))*COS(RADIANS(PARAMETERS!$D$8))*SIN(RADIANS(PARAMETERS!$D$9-C11767)/2)*SIN(RADIANS(PARAMETERS!$D$9-C11767)/2))))*2*3958.756</f>
        <v>1945.2243065769155</v>
      </c>
      <c r="F11767">
        <v>143.70413208008</v>
      </c>
      <c r="G11767">
        <v>174.4015045166</v>
      </c>
      <c r="H11767">
        <v>212.47991943359</v>
      </c>
      <c r="I11767">
        <v>243.78228759766</v>
      </c>
      <c r="J11767">
        <v>279.70623779297</v>
      </c>
      <c r="K11767" s="6">
        <f>IFERROR(EXP(TREND(LN($F$1:$J$1),LN(F11767:J11767),LN(Calculations!$B$3))),0)</f>
        <v>1.8087012402148415E-2</v>
      </c>
    </row>
    <row r="11768" spans="1:11" x14ac:dyDescent="0.35">
      <c r="A11768">
        <v>11765</v>
      </c>
      <c r="B11768" t="str">
        <f t="shared" si="183"/>
        <v>30-87</v>
      </c>
      <c r="C11768">
        <v>-87.208103463868994</v>
      </c>
      <c r="D11768">
        <v>29.923577824003001</v>
      </c>
      <c r="E11768">
        <f>ASIN(SQRT((SIN(RADIANS(PARAMETERS!$D$8-D11768)/2)*SIN(RADIANS(PARAMETERS!$D$8-D11768)/2))+(COS(RADIANS(D11768))*COS(RADIANS(PARAMETERS!$D$8))*SIN(RADIANS(PARAMETERS!$D$9-C11768)/2)*SIN(RADIANS(PARAMETERS!$D$9-C11768)/2))))*2*3958.756</f>
        <v>1959.949362252431</v>
      </c>
      <c r="F11768">
        <v>144.14817810059</v>
      </c>
      <c r="G11768">
        <v>174.77258300781</v>
      </c>
      <c r="H11768">
        <v>212.82067871094</v>
      </c>
      <c r="I11768">
        <v>244.07516479492</v>
      </c>
      <c r="J11768">
        <v>279.93035888672</v>
      </c>
      <c r="K11768" s="6">
        <f>IFERROR(EXP(TREND(LN($F$1:$J$1),LN(F11768:J11768),LN(Calculations!$B$3))),0)</f>
        <v>1.8319926240526009E-2</v>
      </c>
    </row>
    <row r="11769" spans="1:11" x14ac:dyDescent="0.35">
      <c r="A11769">
        <v>11766</v>
      </c>
      <c r="B11769" t="str">
        <f t="shared" si="183"/>
        <v>30-87.5</v>
      </c>
      <c r="C11769">
        <v>-87.479424798769998</v>
      </c>
      <c r="D11769">
        <v>29.923577824003001</v>
      </c>
      <c r="E11769">
        <f>ASIN(SQRT((SIN(RADIANS(PARAMETERS!$D$8-D11769)/2)*SIN(RADIANS(PARAMETERS!$D$8-D11769)/2))+(COS(RADIANS(D11769))*COS(RADIANS(PARAMETERS!$D$8))*SIN(RADIANS(PARAMETERS!$D$9-C11769)/2)*SIN(RADIANS(PARAMETERS!$D$9-C11769)/2))))*2*3958.756</f>
        <v>1974.7123392540375</v>
      </c>
      <c r="F11769">
        <v>144.55039978027</v>
      </c>
      <c r="G11769">
        <v>175.10174560547</v>
      </c>
      <c r="H11769">
        <v>213.08386230469</v>
      </c>
      <c r="I11769">
        <v>244.25698852539</v>
      </c>
      <c r="J11769">
        <v>280.00201416016</v>
      </c>
      <c r="K11769" s="6">
        <f>IFERROR(EXP(TREND(LN($F$1:$J$1),LN(F11769:J11769),LN(Calculations!$B$3))),0)</f>
        <v>1.8535768684912069E-2</v>
      </c>
    </row>
    <row r="11770" spans="1:11" x14ac:dyDescent="0.35">
      <c r="A11770">
        <v>11767</v>
      </c>
      <c r="B11770" t="str">
        <f t="shared" si="183"/>
        <v>30-88</v>
      </c>
      <c r="C11770">
        <v>-87.750746133671001</v>
      </c>
      <c r="D11770">
        <v>29.923577824003001</v>
      </c>
      <c r="E11770">
        <f>ASIN(SQRT((SIN(RADIANS(PARAMETERS!$D$8-D11770)/2)*SIN(RADIANS(PARAMETERS!$D$8-D11770)/2))+(COS(RADIANS(D11770))*COS(RADIANS(PARAMETERS!$D$8))*SIN(RADIANS(PARAMETERS!$D$9-C11770)/2)*SIN(RADIANS(PARAMETERS!$D$9-C11770)/2))))*2*3958.756</f>
        <v>1989.5123388843353</v>
      </c>
      <c r="F11770">
        <v>145.0422668457</v>
      </c>
      <c r="G11770">
        <v>175.55271911621</v>
      </c>
      <c r="H11770">
        <v>213.46458435059</v>
      </c>
      <c r="I11770">
        <v>244.60369873047</v>
      </c>
      <c r="J11770">
        <v>280.29730224609</v>
      </c>
      <c r="K11770" s="6">
        <f>IFERROR(EXP(TREND(LN($F$1:$J$1),LN(F11770:J11770),LN(Calculations!$B$3))),0)</f>
        <v>1.880792266810007E-2</v>
      </c>
    </row>
    <row r="11771" spans="1:11" x14ac:dyDescent="0.35">
      <c r="A11771">
        <v>11768</v>
      </c>
      <c r="B11771" t="str">
        <f t="shared" si="183"/>
        <v>30-88</v>
      </c>
      <c r="C11771">
        <v>-88.022067468572004</v>
      </c>
      <c r="D11771">
        <v>29.923577824003001</v>
      </c>
      <c r="E11771">
        <f>ASIN(SQRT((SIN(RADIANS(PARAMETERS!$D$8-D11771)/2)*SIN(RADIANS(PARAMETERS!$D$8-D11771)/2))+(COS(RADIANS(D11771))*COS(RADIANS(PARAMETERS!$D$8))*SIN(RADIANS(PARAMETERS!$D$9-C11771)/2)*SIN(RADIANS(PARAMETERS!$D$9-C11771)/2))))*2*3958.756</f>
        <v>2004.3484862579146</v>
      </c>
      <c r="F11771">
        <v>145.54570007324</v>
      </c>
      <c r="G11771">
        <v>176.04649353027</v>
      </c>
      <c r="H11771">
        <v>213.87666320801</v>
      </c>
      <c r="I11771">
        <v>245.00541687012</v>
      </c>
      <c r="J11771">
        <v>280.67736816406</v>
      </c>
      <c r="K11771" s="6">
        <f>IFERROR(EXP(TREND(LN($F$1:$J$1),LN(F11771:J11771),LN(Calculations!$B$3))),0)</f>
        <v>1.909547047230558E-2</v>
      </c>
    </row>
    <row r="11772" spans="1:11" x14ac:dyDescent="0.35">
      <c r="A11772">
        <v>11769</v>
      </c>
      <c r="B11772" t="str">
        <f t="shared" si="183"/>
        <v>30-88.5</v>
      </c>
      <c r="C11772">
        <v>-88.293388803472993</v>
      </c>
      <c r="D11772">
        <v>29.923577824003001</v>
      </c>
      <c r="E11772">
        <f>ASIN(SQRT((SIN(RADIANS(PARAMETERS!$D$8-D11772)/2)*SIN(RADIANS(PARAMETERS!$D$8-D11772)/2))+(COS(RADIANS(D11772))*COS(RADIANS(PARAMETERS!$D$8))*SIN(RADIANS(PARAMETERS!$D$9-C11772)/2)*SIN(RADIANS(PARAMETERS!$D$9-C11772)/2))))*2*3958.756</f>
        <v>2019.2199295841647</v>
      </c>
      <c r="F11772">
        <v>145.69306945801</v>
      </c>
      <c r="G11772">
        <v>176.20860290527</v>
      </c>
      <c r="H11772">
        <v>213.93016052246</v>
      </c>
      <c r="I11772">
        <v>244.96235656738</v>
      </c>
      <c r="J11772">
        <v>280.50930786133</v>
      </c>
      <c r="K11772" s="6">
        <f>IFERROR(EXP(TREND(LN($F$1:$J$1),LN(F11772:J11772),LN(Calculations!$B$3))),0)</f>
        <v>1.9192675682785008E-2</v>
      </c>
    </row>
    <row r="11773" spans="1:11" x14ac:dyDescent="0.35">
      <c r="A11773">
        <v>11770</v>
      </c>
      <c r="B11773" t="str">
        <f t="shared" si="183"/>
        <v>30-88.5</v>
      </c>
      <c r="C11773">
        <v>-88.564710138373997</v>
      </c>
      <c r="D11773">
        <v>29.923577824003001</v>
      </c>
      <c r="E11773">
        <f>ASIN(SQRT((SIN(RADIANS(PARAMETERS!$D$8-D11773)/2)*SIN(RADIANS(PARAMETERS!$D$8-D11773)/2))+(COS(RADIANS(D11773))*COS(RADIANS(PARAMETERS!$D$8))*SIN(RADIANS(PARAMETERS!$D$9-C11773)/2)*SIN(RADIANS(PARAMETERS!$D$9-C11773)/2))))*2*3958.756</f>
        <v>2034.1258394715849</v>
      </c>
      <c r="F11773">
        <v>145.5125579834</v>
      </c>
      <c r="G11773">
        <v>176.04627990723</v>
      </c>
      <c r="H11773">
        <v>213.69290161133</v>
      </c>
      <c r="I11773">
        <v>244.58233642578</v>
      </c>
      <c r="J11773">
        <v>279.95141601563</v>
      </c>
      <c r="K11773" s="6">
        <f>IFERROR(EXP(TREND(LN($F$1:$J$1),LN(F11773:J11773),LN(Calculations!$B$3))),0)</f>
        <v>1.9104523767240353E-2</v>
      </c>
    </row>
    <row r="11774" spans="1:11" x14ac:dyDescent="0.35">
      <c r="A11774">
        <v>11771</v>
      </c>
      <c r="B11774" t="str">
        <f t="shared" si="183"/>
        <v>30-89</v>
      </c>
      <c r="C11774">
        <v>-88.836031473275</v>
      </c>
      <c r="D11774">
        <v>29.923577824003001</v>
      </c>
      <c r="E11774">
        <f>ASIN(SQRT((SIN(RADIANS(PARAMETERS!$D$8-D11774)/2)*SIN(RADIANS(PARAMETERS!$D$8-D11774)/2))+(COS(RADIANS(D11774))*COS(RADIANS(PARAMETERS!$D$8))*SIN(RADIANS(PARAMETERS!$D$9-C11774)/2)*SIN(RADIANS(PARAMETERS!$D$9-C11774)/2))))*2*3958.756</f>
        <v>2049.0654082530491</v>
      </c>
      <c r="F11774">
        <v>145.02839660645</v>
      </c>
      <c r="G11774">
        <v>175.57748413086</v>
      </c>
      <c r="H11774">
        <v>213.1731262207</v>
      </c>
      <c r="I11774">
        <v>243.86953735352</v>
      </c>
      <c r="J11774">
        <v>279.00207519531</v>
      </c>
      <c r="K11774" s="6">
        <f>IFERROR(EXP(TREND(LN($F$1:$J$1),LN(F11774:J11774),LN(Calculations!$B$3))),0)</f>
        <v>1.8845609655766617E-2</v>
      </c>
    </row>
    <row r="11775" spans="1:11" x14ac:dyDescent="0.35">
      <c r="A11775">
        <v>11772</v>
      </c>
      <c r="B11775" t="str">
        <f t="shared" si="183"/>
        <v>30-89</v>
      </c>
      <c r="C11775">
        <v>-89.107352808176003</v>
      </c>
      <c r="D11775">
        <v>29.923577824003001</v>
      </c>
      <c r="E11775">
        <f>ASIN(SQRT((SIN(RADIANS(PARAMETERS!$D$8-D11775)/2)*SIN(RADIANS(PARAMETERS!$D$8-D11775)/2))+(COS(RADIANS(D11775))*COS(RADIANS(PARAMETERS!$D$8))*SIN(RADIANS(PARAMETERS!$D$9-C11775)/2)*SIN(RADIANS(PARAMETERS!$D$9-C11775)/2))))*2*3958.756</f>
        <v>2064.0378493315602</v>
      </c>
      <c r="F11775">
        <v>144.3224029541</v>
      </c>
      <c r="G11775">
        <v>174.9006652832</v>
      </c>
      <c r="H11775">
        <v>212.4264831543</v>
      </c>
      <c r="I11775">
        <v>242.87973022461</v>
      </c>
      <c r="J11775">
        <v>277.71575927734</v>
      </c>
      <c r="K11775" s="6">
        <f>IFERROR(EXP(TREND(LN($F$1:$J$1),LN(F11775:J11775),LN(Calculations!$B$3))),0)</f>
        <v>1.8470660617418224E-2</v>
      </c>
    </row>
    <row r="11776" spans="1:11" x14ac:dyDescent="0.35">
      <c r="A11776">
        <v>11773</v>
      </c>
      <c r="B11776" t="str">
        <f t="shared" si="183"/>
        <v>30-89.5</v>
      </c>
      <c r="C11776">
        <v>-89.378674143077006</v>
      </c>
      <c r="D11776">
        <v>29.923577824003001</v>
      </c>
      <c r="E11776">
        <f>ASIN(SQRT((SIN(RADIANS(PARAMETERS!$D$8-D11776)/2)*SIN(RADIANS(PARAMETERS!$D$8-D11776)/2))+(COS(RADIANS(D11776))*COS(RADIANS(PARAMETERS!$D$8))*SIN(RADIANS(PARAMETERS!$D$9-C11776)/2)*SIN(RADIANS(PARAMETERS!$D$9-C11776)/2))))*2*3958.756</f>
        <v>2079.042396545959</v>
      </c>
      <c r="F11776">
        <v>143.31610107422</v>
      </c>
      <c r="G11776">
        <v>173.90464782715</v>
      </c>
      <c r="H11776">
        <v>211.41575622559</v>
      </c>
      <c r="I11776">
        <v>241.5905456543</v>
      </c>
      <c r="J11776">
        <v>276.09017944336</v>
      </c>
      <c r="K11776" s="6">
        <f>IFERROR(EXP(TREND(LN($F$1:$J$1),LN(F11776:J11776),LN(Calculations!$B$3))),0)</f>
        <v>1.7936800727305181E-2</v>
      </c>
    </row>
    <row r="11777" spans="1:11" x14ac:dyDescent="0.35">
      <c r="A11777">
        <v>11774</v>
      </c>
      <c r="B11777" t="str">
        <f t="shared" si="183"/>
        <v>30-89.5</v>
      </c>
      <c r="C11777">
        <v>-89.649995477977996</v>
      </c>
      <c r="D11777">
        <v>29.923577824003001</v>
      </c>
      <c r="E11777">
        <f>ASIN(SQRT((SIN(RADIANS(PARAMETERS!$D$8-D11777)/2)*SIN(RADIANS(PARAMETERS!$D$8-D11777)/2))+(COS(RADIANS(D11777))*COS(RADIANS(PARAMETERS!$D$8))*SIN(RADIANS(PARAMETERS!$D$9-C11777)/2)*SIN(RADIANS(PARAMETERS!$D$9-C11777)/2))))*2*3958.756</f>
        <v>2094.0783035560721</v>
      </c>
      <c r="F11777">
        <v>142.04125976563</v>
      </c>
      <c r="G11777">
        <v>172.69052124023</v>
      </c>
      <c r="H11777">
        <v>210.16876220703</v>
      </c>
      <c r="I11777">
        <v>240.03149414063</v>
      </c>
      <c r="J11777">
        <v>274.15612792969</v>
      </c>
      <c r="K11777" s="6">
        <f>IFERROR(EXP(TREND(LN($F$1:$J$1),LN(F11777:J11777),LN(Calculations!$B$3))),0)</f>
        <v>1.7285974684930629E-2</v>
      </c>
    </row>
    <row r="11778" spans="1:11" x14ac:dyDescent="0.35">
      <c r="A11778">
        <v>11775</v>
      </c>
      <c r="B11778" t="str">
        <f t="shared" si="183"/>
        <v>30-90</v>
      </c>
      <c r="C11778">
        <v>-89.921316812878999</v>
      </c>
      <c r="D11778">
        <v>29.923577824003001</v>
      </c>
      <c r="E11778">
        <f>ASIN(SQRT((SIN(RADIANS(PARAMETERS!$D$8-D11778)/2)*SIN(RADIANS(PARAMETERS!$D$8-D11778)/2))+(COS(RADIANS(D11778))*COS(RADIANS(PARAMETERS!$D$8))*SIN(RADIANS(PARAMETERS!$D$9-C11778)/2)*SIN(RADIANS(PARAMETERS!$D$9-C11778)/2))))*2*3958.756</f>
        <v>2109.1448432468064</v>
      </c>
      <c r="F11778">
        <v>140.65235900879</v>
      </c>
      <c r="G11778">
        <v>171.45288085938</v>
      </c>
      <c r="H11778">
        <v>208.83688354492</v>
      </c>
      <c r="I11778">
        <v>238.38739013672</v>
      </c>
      <c r="J11778">
        <v>272.13787841797</v>
      </c>
      <c r="K11778" s="6">
        <f>IFERROR(EXP(TREND(LN($F$1:$J$1),LN(F11778:J11778),LN(Calculations!$B$3))),0)</f>
        <v>1.6614054358610814E-2</v>
      </c>
    </row>
    <row r="11779" spans="1:11" x14ac:dyDescent="0.35">
      <c r="A11779">
        <v>11776</v>
      </c>
      <c r="B11779" t="str">
        <f t="shared" si="183"/>
        <v>30-90</v>
      </c>
      <c r="C11779">
        <v>-90.192638147780002</v>
      </c>
      <c r="D11779">
        <v>29.923577824003001</v>
      </c>
      <c r="E11779">
        <f>ASIN(SQRT((SIN(RADIANS(PARAMETERS!$D$8-D11779)/2)*SIN(RADIANS(PARAMETERS!$D$8-D11779)/2))+(COS(RADIANS(D11779))*COS(RADIANS(PARAMETERS!$D$8))*SIN(RADIANS(PARAMETERS!$D$9-C11779)/2)*SIN(RADIANS(PARAMETERS!$D$9-C11779)/2))))*2*3958.756</f>
        <v>2124.2413071506617</v>
      </c>
      <c r="F11779">
        <v>139.68029785156</v>
      </c>
      <c r="G11779">
        <v>170.59515380859</v>
      </c>
      <c r="H11779">
        <v>207.98811340332</v>
      </c>
      <c r="I11779">
        <v>237.39108276367</v>
      </c>
      <c r="J11779">
        <v>270.96987915039</v>
      </c>
      <c r="K11779" s="6">
        <f>IFERROR(EXP(TREND(LN($F$1:$J$1),LN(F11779:J11779),LN(Calculations!$B$3))),0)</f>
        <v>1.6158579864861695E-2</v>
      </c>
    </row>
    <row r="11780" spans="1:11" x14ac:dyDescent="0.35">
      <c r="A11780">
        <v>11777</v>
      </c>
      <c r="B11780" t="str">
        <f t="shared" si="183"/>
        <v>30-90.5</v>
      </c>
      <c r="C11780">
        <v>-90.463959482681005</v>
      </c>
      <c r="D11780">
        <v>29.923577824003001</v>
      </c>
      <c r="E11780">
        <f>ASIN(SQRT((SIN(RADIANS(PARAMETERS!$D$8-D11780)/2)*SIN(RADIANS(PARAMETERS!$D$8-D11780)/2))+(COS(RADIANS(D11780))*COS(RADIANS(PARAMETERS!$D$8))*SIN(RADIANS(PARAMETERS!$D$9-C11780)/2)*SIN(RADIANS(PARAMETERS!$D$9-C11780)/2))))*2*3958.756</f>
        <v>2139.3670048881645</v>
      </c>
      <c r="F11780">
        <v>138.95079040527</v>
      </c>
      <c r="G11780">
        <v>169.97094726563</v>
      </c>
      <c r="H11780">
        <v>207.43890380859</v>
      </c>
      <c r="I11780">
        <v>236.80870056152</v>
      </c>
      <c r="J11780">
        <v>270.35705566406</v>
      </c>
      <c r="K11780" s="6">
        <f>IFERROR(EXP(TREND(LN($F$1:$J$1),LN(F11780:J11780),LN(Calculations!$B$3))),0)</f>
        <v>1.5827314029488358E-2</v>
      </c>
    </row>
    <row r="11781" spans="1:11" x14ac:dyDescent="0.35">
      <c r="A11781">
        <v>11778</v>
      </c>
      <c r="B11781" t="str">
        <f t="shared" ref="B11781:B11844" si="184">MROUND(D11781,1)&amp;MROUND(C11781,-0.5)</f>
        <v>30-90.5</v>
      </c>
      <c r="C11781">
        <v>-90.735280817581994</v>
      </c>
      <c r="D11781">
        <v>29.923577824003001</v>
      </c>
      <c r="E11781">
        <f>ASIN(SQRT((SIN(RADIANS(PARAMETERS!$D$8-D11781)/2)*SIN(RADIANS(PARAMETERS!$D$8-D11781)/2))+(COS(RADIANS(D11781))*COS(RADIANS(PARAMETERS!$D$8))*SIN(RADIANS(PARAMETERS!$D$9-C11781)/2)*SIN(RADIANS(PARAMETERS!$D$9-C11781)/2))))*2*3958.756</f>
        <v>2154.5212636257243</v>
      </c>
      <c r="F11781">
        <v>138.10163879395</v>
      </c>
      <c r="G11781">
        <v>169.31239318848</v>
      </c>
      <c r="H11781">
        <v>206.81719970703</v>
      </c>
      <c r="I11781">
        <v>236.16389465332</v>
      </c>
      <c r="J11781">
        <v>269.69583129883</v>
      </c>
      <c r="K11781" s="6">
        <f>IFERROR(EXP(TREND(LN($F$1:$J$1),LN(F11781:J11781),LN(Calculations!$B$3))),0)</f>
        <v>1.5461257379111243E-2</v>
      </c>
    </row>
    <row r="11782" spans="1:11" x14ac:dyDescent="0.35">
      <c r="A11782">
        <v>11779</v>
      </c>
      <c r="B11782" t="str">
        <f t="shared" si="184"/>
        <v>1-61.5</v>
      </c>
      <c r="C11782">
        <v>-61.432576648276999</v>
      </c>
      <c r="D11782">
        <v>1.1635163245003</v>
      </c>
      <c r="E11782">
        <f>ASIN(SQRT((SIN(RADIANS(PARAMETERS!$D$8-D11782)/2)*SIN(RADIANS(PARAMETERS!$D$8-D11782)/2))+(COS(RADIANS(D11782))*COS(RADIANS(PARAMETERS!$D$8))*SIN(RADIANS(PARAMETERS!$D$9-C11782)/2)*SIN(RADIANS(PARAMETERS!$D$9-C11782)/2))))*2*3958.756</f>
        <v>986.77649199278994</v>
      </c>
      <c r="F11782">
        <v>3.4890405368059998E-4</v>
      </c>
      <c r="G11782">
        <v>7.2837446350604003E-4</v>
      </c>
      <c r="H11782">
        <v>2.6571596972643999E-3</v>
      </c>
      <c r="I11782">
        <v>9.1506764292716997E-3</v>
      </c>
      <c r="J11782">
        <v>3.7667058408259999E-2</v>
      </c>
      <c r="K11782" s="6">
        <f>IFERROR(EXP(TREND(LN($F$1:$J$1),LN(F11782:J11782),LN(Calculations!$B$3))),0)</f>
        <v>4.6511186428156833E-6</v>
      </c>
    </row>
    <row r="11783" spans="1:11" x14ac:dyDescent="0.35">
      <c r="A11783">
        <v>11780</v>
      </c>
      <c r="B11783" t="str">
        <f t="shared" si="184"/>
        <v>1-61</v>
      </c>
      <c r="C11783">
        <v>-61.161255313376003</v>
      </c>
      <c r="D11783">
        <v>1.1635163245003</v>
      </c>
      <c r="E11783">
        <f>ASIN(SQRT((SIN(RADIANS(PARAMETERS!$D$8-D11783)/2)*SIN(RADIANS(PARAMETERS!$D$8-D11783)/2))+(COS(RADIANS(D11783))*COS(RADIANS(PARAMETERS!$D$8))*SIN(RADIANS(PARAMETERS!$D$9-C11783)/2)*SIN(RADIANS(PARAMETERS!$D$9-C11783)/2))))*2*3958.756</f>
        <v>985.93635546469159</v>
      </c>
      <c r="F11783">
        <v>3.5437967744655999E-4</v>
      </c>
      <c r="G11783">
        <v>7.4401771416887999E-4</v>
      </c>
      <c r="H11783">
        <v>2.7476099785417002E-3</v>
      </c>
      <c r="I11783">
        <v>9.6114734187721998E-3</v>
      </c>
      <c r="J11783">
        <v>4.0372539311646999E-2</v>
      </c>
      <c r="K11783" s="6">
        <f>IFERROR(EXP(TREND(LN($F$1:$J$1),LN(F11783:J11783),LN(Calculations!$B$3))),0)</f>
        <v>5.1525567731078606E-6</v>
      </c>
    </row>
    <row r="11784" spans="1:11" x14ac:dyDescent="0.35">
      <c r="A11784">
        <v>11781</v>
      </c>
      <c r="B11784" t="str">
        <f t="shared" si="184"/>
        <v>1-61</v>
      </c>
      <c r="C11784">
        <v>-60.889933978475</v>
      </c>
      <c r="D11784">
        <v>1.1635163245003</v>
      </c>
      <c r="E11784">
        <f>ASIN(SQRT((SIN(RADIANS(PARAMETERS!$D$8-D11784)/2)*SIN(RADIANS(PARAMETERS!$D$8-D11784)/2))+(COS(RADIANS(D11784))*COS(RADIANS(PARAMETERS!$D$8))*SIN(RADIANS(PARAMETERS!$D$9-C11784)/2)*SIN(RADIANS(PARAMETERS!$D$9-C11784)/2))))*2*3958.756</f>
        <v>985.44284537091721</v>
      </c>
      <c r="F11784">
        <v>3.5926912096329001E-4</v>
      </c>
      <c r="G11784">
        <v>7.5859180651604999E-4</v>
      </c>
      <c r="H11784">
        <v>2.8373380191624E-3</v>
      </c>
      <c r="I11784">
        <v>1.0082154534757E-2</v>
      </c>
      <c r="J11784">
        <v>4.3173342943192E-2</v>
      </c>
      <c r="K11784" s="6">
        <f>IFERROR(EXP(TREND(LN($F$1:$J$1),LN(F11784:J11784),LN(Calculations!$B$3))),0)</f>
        <v>5.6866290322736731E-6</v>
      </c>
    </row>
    <row r="11785" spans="1:11" x14ac:dyDescent="0.35">
      <c r="A11785">
        <v>11782</v>
      </c>
      <c r="B11785" t="str">
        <f t="shared" si="184"/>
        <v>1-60.5</v>
      </c>
      <c r="C11785">
        <v>-60.618612643573996</v>
      </c>
      <c r="D11785">
        <v>1.1635163245003</v>
      </c>
      <c r="E11785">
        <f>ASIN(SQRT((SIN(RADIANS(PARAMETERS!$D$8-D11785)/2)*SIN(RADIANS(PARAMETERS!$D$8-D11785)/2))+(COS(RADIANS(D11785))*COS(RADIANS(PARAMETERS!$D$8))*SIN(RADIANS(PARAMETERS!$D$9-C11785)/2)*SIN(RADIANS(PARAMETERS!$D$9-C11785)/2))))*2*3958.756</f>
        <v>985.29648280603885</v>
      </c>
      <c r="F11785">
        <v>4.6789745101704998E-4</v>
      </c>
      <c r="G11785">
        <v>9.4473460922017997E-4</v>
      </c>
      <c r="H11785">
        <v>3.2820445485413001E-3</v>
      </c>
      <c r="I11785">
        <v>1.1241928674281001E-2</v>
      </c>
      <c r="J11785">
        <v>4.7623004764318001E-2</v>
      </c>
      <c r="K11785" s="6">
        <f>IFERROR(EXP(TREND(LN($F$1:$J$1),LN(F11785:J11785),LN(Calculations!$B$3))),0)</f>
        <v>5.0045595942375386E-6</v>
      </c>
    </row>
    <row r="11786" spans="1:11" x14ac:dyDescent="0.35">
      <c r="A11786">
        <v>11783</v>
      </c>
      <c r="B11786" t="str">
        <f t="shared" si="184"/>
        <v>1-60.5</v>
      </c>
      <c r="C11786">
        <v>-60.347291308673</v>
      </c>
      <c r="D11786">
        <v>1.1635163245003</v>
      </c>
      <c r="E11786">
        <f>ASIN(SQRT((SIN(RADIANS(PARAMETERS!$D$8-D11786)/2)*SIN(RADIANS(PARAMETERS!$D$8-D11786)/2))+(COS(RADIANS(D11786))*COS(RADIANS(PARAMETERS!$D$8))*SIN(RADIANS(PARAMETERS!$D$9-C11786)/2)*SIN(RADIANS(PARAMETERS!$D$9-C11786)/2))))*2*3958.756</f>
        <v>985.49742251408509</v>
      </c>
      <c r="F11786">
        <v>2.5634525809436999E-4</v>
      </c>
      <c r="G11786">
        <v>6.3668750226497997E-4</v>
      </c>
      <c r="H11786">
        <v>2.8343645390122999E-3</v>
      </c>
      <c r="I11786">
        <v>1.1020020581781999E-2</v>
      </c>
      <c r="J11786">
        <v>5.0168134272098999E-2</v>
      </c>
      <c r="K11786" s="6">
        <f>IFERROR(EXP(TREND(LN($F$1:$J$1),LN(F11786:J11786),LN(Calculations!$B$3))),0)</f>
        <v>9.8922962892012064E-6</v>
      </c>
    </row>
    <row r="11787" spans="1:11" x14ac:dyDescent="0.35">
      <c r="A11787">
        <v>11784</v>
      </c>
      <c r="B11787" t="str">
        <f t="shared" si="184"/>
        <v>1-60</v>
      </c>
      <c r="C11787">
        <v>-60.075969973771997</v>
      </c>
      <c r="D11787">
        <v>1.1635163245003</v>
      </c>
      <c r="E11787">
        <f>ASIN(SQRT((SIN(RADIANS(PARAMETERS!$D$8-D11787)/2)*SIN(RADIANS(PARAMETERS!$D$8-D11787)/2))+(COS(RADIANS(D11787))*COS(RADIANS(PARAMETERS!$D$8))*SIN(RADIANS(PARAMETERS!$D$9-C11787)/2)*SIN(RADIANS(PARAMETERS!$D$9-C11787)/2))))*2*3958.756</f>
        <v>986.04545207202762</v>
      </c>
      <c r="F11787">
        <v>2.3702390899416E-4</v>
      </c>
      <c r="G11787">
        <v>6.0302985366434E-4</v>
      </c>
      <c r="H11787">
        <v>2.8273293282837001E-3</v>
      </c>
      <c r="I11787">
        <v>1.1458834633231E-2</v>
      </c>
      <c r="J11787">
        <v>5.3924929350614999E-2</v>
      </c>
      <c r="K11787" s="6">
        <f>IFERROR(EXP(TREND(LN($F$1:$J$1),LN(F11787:J11787),LN(Calculations!$B$3))),0)</f>
        <v>1.1732161394088388E-5</v>
      </c>
    </row>
    <row r="11788" spans="1:11" x14ac:dyDescent="0.35">
      <c r="A11788">
        <v>11785</v>
      </c>
      <c r="B11788" t="str">
        <f t="shared" si="184"/>
        <v>1-60</v>
      </c>
      <c r="C11788">
        <v>-59.804648638871001</v>
      </c>
      <c r="D11788">
        <v>1.1635163245003</v>
      </c>
      <c r="E11788">
        <f>ASIN(SQRT((SIN(RADIANS(PARAMETERS!$D$8-D11788)/2)*SIN(RADIANS(PARAMETERS!$D$8-D11788)/2))+(COS(RADIANS(D11788))*COS(RADIANS(PARAMETERS!$D$8))*SIN(RADIANS(PARAMETERS!$D$9-C11788)/2)*SIN(RADIANS(PARAMETERS!$D$9-C11788)/2))))*2*3958.756</f>
        <v>986.93999301043573</v>
      </c>
      <c r="F11788">
        <v>2.3523007985204E-4</v>
      </c>
      <c r="G11788">
        <v>6.0502532869576996E-4</v>
      </c>
      <c r="H11788">
        <v>2.9175174422562001E-3</v>
      </c>
      <c r="I11788">
        <v>1.2122218497097E-2</v>
      </c>
      <c r="J11788">
        <v>5.8260895311831998E-2</v>
      </c>
      <c r="K11788" s="6">
        <f>IFERROR(EXP(TREND(LN($F$1:$J$1),LN(F11788:J11788),LN(Calculations!$B$3))),0)</f>
        <v>1.3117629956874886E-5</v>
      </c>
    </row>
    <row r="11789" spans="1:11" x14ac:dyDescent="0.35">
      <c r="A11789">
        <v>11786</v>
      </c>
      <c r="B11789" t="str">
        <f t="shared" si="184"/>
        <v>1-59.5</v>
      </c>
      <c r="C11789">
        <v>-59.533327303969998</v>
      </c>
      <c r="D11789">
        <v>1.1635163245003</v>
      </c>
      <c r="E11789">
        <f>ASIN(SQRT((SIN(RADIANS(PARAMETERS!$D$8-D11789)/2)*SIN(RADIANS(PARAMETERS!$D$8-D11789)/2))+(COS(RADIANS(D11789))*COS(RADIANS(PARAMETERS!$D$8))*SIN(RADIANS(PARAMETERS!$D$9-C11789)/2)*SIN(RADIANS(PARAMETERS!$D$9-C11789)/2))))*2*3958.756</f>
        <v>988.18010385753894</v>
      </c>
      <c r="F11789">
        <v>2.3614181554876E-4</v>
      </c>
      <c r="G11789">
        <v>6.1382423155009996E-4</v>
      </c>
      <c r="H11789">
        <v>3.0326561536639998E-3</v>
      </c>
      <c r="I11789">
        <v>1.2859620153903999E-2</v>
      </c>
      <c r="J11789">
        <v>6.2855377793312003E-2</v>
      </c>
      <c r="K11789" s="6">
        <f>IFERROR(EXP(TREND(LN($F$1:$J$1),LN(F11789:J11789),LN(Calculations!$B$3))),0)</f>
        <v>1.4459655219003523E-5</v>
      </c>
    </row>
    <row r="11790" spans="1:11" x14ac:dyDescent="0.35">
      <c r="A11790">
        <v>11787</v>
      </c>
      <c r="B11790" t="str">
        <f t="shared" si="184"/>
        <v>1-59.5</v>
      </c>
      <c r="C11790">
        <v>-59.262005969069001</v>
      </c>
      <c r="D11790">
        <v>1.1635163245003</v>
      </c>
      <c r="E11790">
        <f>ASIN(SQRT((SIN(RADIANS(PARAMETERS!$D$8-D11790)/2)*SIN(RADIANS(PARAMETERS!$D$8-D11790)/2))+(COS(RADIANS(D11790))*COS(RADIANS(PARAMETERS!$D$8))*SIN(RADIANS(PARAMETERS!$D$9-C11790)/2)*SIN(RADIANS(PARAMETERS!$D$9-C11790)/2))))*2*3958.756</f>
        <v>989.76448506942995</v>
      </c>
      <c r="F11790">
        <v>2.3754917492624001E-4</v>
      </c>
      <c r="G11790">
        <v>6.2402547337114995E-4</v>
      </c>
      <c r="H11790">
        <v>3.1544403173029002E-3</v>
      </c>
      <c r="I11790">
        <v>1.3624589890241999E-2</v>
      </c>
      <c r="J11790">
        <v>6.7598201334475999E-2</v>
      </c>
      <c r="K11790" s="6">
        <f>IFERROR(EXP(TREND(LN($F$1:$J$1),LN(F11790:J11790),LN(Calculations!$B$3))),0)</f>
        <v>1.581102376130695E-5</v>
      </c>
    </row>
    <row r="11791" spans="1:11" x14ac:dyDescent="0.35">
      <c r="A11791">
        <v>11788</v>
      </c>
      <c r="B11791" t="str">
        <f t="shared" si="184"/>
        <v>1-59</v>
      </c>
      <c r="C11791">
        <v>-58.990684634167998</v>
      </c>
      <c r="D11791">
        <v>1.1635163245003</v>
      </c>
      <c r="E11791">
        <f>ASIN(SQRT((SIN(RADIANS(PARAMETERS!$D$8-D11791)/2)*SIN(RADIANS(PARAMETERS!$D$8-D11791)/2))+(COS(RADIANS(D11791))*COS(RADIANS(PARAMETERS!$D$8))*SIN(RADIANS(PARAMETERS!$D$9-C11791)/2)*SIN(RADIANS(PARAMETERS!$D$9-C11791)/2))))*2*3958.756</f>
        <v>991.69148578647105</v>
      </c>
      <c r="F11791">
        <v>2.4157277948689E-4</v>
      </c>
      <c r="G11791">
        <v>6.4596824813634005E-4</v>
      </c>
      <c r="H11791">
        <v>3.3648104872555E-3</v>
      </c>
      <c r="I11791">
        <v>1.4796267263591E-2</v>
      </c>
      <c r="J11791">
        <v>7.4152745306492004E-2</v>
      </c>
      <c r="K11791" s="6">
        <f>IFERROR(EXP(TREND(LN($F$1:$J$1),LN(F11791:J11791),LN(Calculations!$B$3))),0)</f>
        <v>1.7564897234896009E-5</v>
      </c>
    </row>
    <row r="11792" spans="1:11" x14ac:dyDescent="0.35">
      <c r="A11792">
        <v>11789</v>
      </c>
      <c r="B11792" t="str">
        <f t="shared" si="184"/>
        <v>1-58.5</v>
      </c>
      <c r="C11792">
        <v>-58.719363299267002</v>
      </c>
      <c r="D11792">
        <v>1.1635163245003</v>
      </c>
      <c r="E11792">
        <f>ASIN(SQRT((SIN(RADIANS(PARAMETERS!$D$8-D11792)/2)*SIN(RADIANS(PARAMETERS!$D$8-D11792)/2))+(COS(RADIANS(D11792))*COS(RADIANS(PARAMETERS!$D$8))*SIN(RADIANS(PARAMETERS!$D$9-C11792)/2)*SIN(RADIANS(PARAMETERS!$D$9-C11792)/2))))*2*3958.756</f>
        <v>993.95911233458355</v>
      </c>
      <c r="F11792">
        <v>2.4187880626414001E-4</v>
      </c>
      <c r="G11792">
        <v>6.5892958082259005E-4</v>
      </c>
      <c r="H11792">
        <v>3.5592210479080998E-3</v>
      </c>
      <c r="I11792">
        <v>1.6029478982090999E-2</v>
      </c>
      <c r="J11792">
        <v>8.1583388149738006E-2</v>
      </c>
      <c r="K11792" s="6">
        <f>IFERROR(EXP(TREND(LN($F$1:$J$1),LN(F11792:J11792),LN(Calculations!$B$3))),0)</f>
        <v>1.9742856624660493E-5</v>
      </c>
    </row>
    <row r="11793" spans="1:11" x14ac:dyDescent="0.35">
      <c r="A11793">
        <v>11790</v>
      </c>
      <c r="B11793" t="str">
        <f t="shared" si="184"/>
        <v>1-58.5</v>
      </c>
      <c r="C11793">
        <v>-58.448041964365999</v>
      </c>
      <c r="D11793">
        <v>1.1635163245003</v>
      </c>
      <c r="E11793">
        <f>ASIN(SQRT((SIN(RADIANS(PARAMETERS!$D$8-D11793)/2)*SIN(RADIANS(PARAMETERS!$D$8-D11793)/2))+(COS(RADIANS(D11793))*COS(RADIANS(PARAMETERS!$D$8))*SIN(RADIANS(PARAMETERS!$D$9-C11793)/2)*SIN(RADIANS(PARAMETERS!$D$9-C11793)/2))))*2*3958.756</f>
        <v>996.56503837048115</v>
      </c>
      <c r="F11793">
        <v>2.3585386225021999E-4</v>
      </c>
      <c r="G11793">
        <v>6.5776635892689E-4</v>
      </c>
      <c r="H11793">
        <v>3.7237163633108E-3</v>
      </c>
      <c r="I11793">
        <v>1.729054376483E-2</v>
      </c>
      <c r="J11793">
        <v>8.9842565357685006E-2</v>
      </c>
      <c r="K11793" s="6">
        <f>IFERROR(EXP(TREND(LN($F$1:$J$1),LN(F11793:J11793),LN(Calculations!$B$3))),0)</f>
        <v>2.2525293217143869E-5</v>
      </c>
    </row>
    <row r="11794" spans="1:11" x14ac:dyDescent="0.35">
      <c r="A11794">
        <v>11791</v>
      </c>
      <c r="B11794" t="str">
        <f t="shared" si="184"/>
        <v>1-58</v>
      </c>
      <c r="C11794">
        <v>-58.176720629465002</v>
      </c>
      <c r="D11794">
        <v>1.1635163245003</v>
      </c>
      <c r="E11794">
        <f>ASIN(SQRT((SIN(RADIANS(PARAMETERS!$D$8-D11794)/2)*SIN(RADIANS(PARAMETERS!$D$8-D11794)/2))+(COS(RADIANS(D11794))*COS(RADIANS(PARAMETERS!$D$8))*SIN(RADIANS(PARAMETERS!$D$9-C11794)/2)*SIN(RADIANS(PARAMETERS!$D$9-C11794)/2))))*2*3958.756</f>
        <v>999.50661655240083</v>
      </c>
      <c r="F11794">
        <v>2.3306431830861E-4</v>
      </c>
      <c r="G11794">
        <v>6.6832877928391001E-4</v>
      </c>
      <c r="H11794">
        <v>3.9682374335825001E-3</v>
      </c>
      <c r="I11794">
        <v>1.8932627514004999E-2</v>
      </c>
      <c r="J11794">
        <v>0.10000113397837</v>
      </c>
      <c r="K11794" s="6">
        <f>IFERROR(EXP(TREND(LN($F$1:$J$1),LN(F11794:J11794),LN(Calculations!$B$3))),0)</f>
        <v>2.5662921060526503E-5</v>
      </c>
    </row>
    <row r="11795" spans="1:11" x14ac:dyDescent="0.35">
      <c r="A11795">
        <v>11792</v>
      </c>
      <c r="B11795" t="str">
        <f t="shared" si="184"/>
        <v>1-58</v>
      </c>
      <c r="C11795">
        <v>-57.905399294565001</v>
      </c>
      <c r="D11795">
        <v>1.1635163245003</v>
      </c>
      <c r="E11795">
        <f>ASIN(SQRT((SIN(RADIANS(PARAMETERS!$D$8-D11795)/2)*SIN(RADIANS(PARAMETERS!$D$8-D11795)/2))+(COS(RADIANS(D11795))*COS(RADIANS(PARAMETERS!$D$8))*SIN(RADIANS(PARAMETERS!$D$9-C11795)/2)*SIN(RADIANS(PARAMETERS!$D$9-C11795)/2))))*2*3958.756</f>
        <v>1002.7808916028292</v>
      </c>
      <c r="F11795">
        <v>2.3389869602397E-4</v>
      </c>
      <c r="G11795">
        <v>6.9119088584557002E-4</v>
      </c>
      <c r="H11795">
        <v>4.2924880981445E-3</v>
      </c>
      <c r="I11795">
        <v>2.0955769345164001E-2</v>
      </c>
      <c r="J11795">
        <v>0.11213472485542</v>
      </c>
      <c r="K11795" s="6">
        <f>IFERROR(EXP(TREND(LN($F$1:$J$1),LN(F11795:J11795),LN(Calculations!$B$3))),0)</f>
        <v>2.9052243338880569E-5</v>
      </c>
    </row>
    <row r="11796" spans="1:11" x14ac:dyDescent="0.35">
      <c r="A11796">
        <v>11793</v>
      </c>
      <c r="B11796" t="str">
        <f t="shared" si="184"/>
        <v>1-57.5</v>
      </c>
      <c r="C11796">
        <v>-57.634077959663998</v>
      </c>
      <c r="D11796">
        <v>1.1635163245003</v>
      </c>
      <c r="E11796">
        <f>ASIN(SQRT((SIN(RADIANS(PARAMETERS!$D$8-D11796)/2)*SIN(RADIANS(PARAMETERS!$D$8-D11796)/2))+(COS(RADIANS(D11796))*COS(RADIANS(PARAMETERS!$D$8))*SIN(RADIANS(PARAMETERS!$D$9-C11796)/2)*SIN(RADIANS(PARAMETERS!$D$9-C11796)/2))))*2*3958.756</f>
        <v>1006.3846146174219</v>
      </c>
      <c r="F11796">
        <v>2.3774881265126001E-4</v>
      </c>
      <c r="G11796">
        <v>7.2455720510334004E-4</v>
      </c>
      <c r="H11796">
        <v>4.6881837770343E-3</v>
      </c>
      <c r="I11796">
        <v>2.3336129263043001E-2</v>
      </c>
      <c r="J11796">
        <v>0.12621009349823001</v>
      </c>
      <c r="K11796" s="6">
        <f>IFERROR(EXP(TREND(LN($F$1:$J$1),LN(F11796:J11796),LN(Calculations!$B$3))),0)</f>
        <v>3.2630181021005258E-5</v>
      </c>
    </row>
    <row r="11797" spans="1:11" x14ac:dyDescent="0.35">
      <c r="A11797">
        <v>11794</v>
      </c>
      <c r="B11797" t="str">
        <f t="shared" si="184"/>
        <v>1-57.5</v>
      </c>
      <c r="C11797">
        <v>-57.362756624763001</v>
      </c>
      <c r="D11797">
        <v>1.1635163245003</v>
      </c>
      <c r="E11797">
        <f>ASIN(SQRT((SIN(RADIANS(PARAMETERS!$D$8-D11797)/2)*SIN(RADIANS(PARAMETERS!$D$8-D11797)/2))+(COS(RADIANS(D11797))*COS(RADIANS(PARAMETERS!$D$8))*SIN(RADIANS(PARAMETERS!$D$9-C11797)/2)*SIN(RADIANS(PARAMETERS!$D$9-C11797)/2))))*2*3958.756</f>
        <v>1010.3142584645233</v>
      </c>
      <c r="F11797">
        <v>2.8931820997968002E-4</v>
      </c>
      <c r="G11797">
        <v>8.6180644575506004E-4</v>
      </c>
      <c r="H11797">
        <v>5.4107243195176003E-3</v>
      </c>
      <c r="I11797">
        <v>2.6609774678945999E-2</v>
      </c>
      <c r="J11797">
        <v>0.14312967658042999</v>
      </c>
      <c r="K11797" s="6">
        <f>IFERROR(EXP(TREND(LN($F$1:$J$1),LN(F11797:J11797),LN(Calculations!$B$3))),0)</f>
        <v>3.3249123606965246E-5</v>
      </c>
    </row>
    <row r="11798" spans="1:11" x14ac:dyDescent="0.35">
      <c r="A11798">
        <v>11795</v>
      </c>
      <c r="B11798" t="str">
        <f t="shared" si="184"/>
        <v>1-57</v>
      </c>
      <c r="C11798">
        <v>-57.091435289861998</v>
      </c>
      <c r="D11798">
        <v>1.1635163245003</v>
      </c>
      <c r="E11798">
        <f>ASIN(SQRT((SIN(RADIANS(PARAMETERS!$D$8-D11798)/2)*SIN(RADIANS(PARAMETERS!$D$8-D11798)/2))+(COS(RADIANS(D11798))*COS(RADIANS(PARAMETERS!$D$8))*SIN(RADIANS(PARAMETERS!$D$9-C11798)/2)*SIN(RADIANS(PARAMETERS!$D$9-C11798)/2))))*2*3958.756</f>
        <v>1014.5660341134883</v>
      </c>
      <c r="F11798">
        <v>3.1284926808439E-4</v>
      </c>
      <c r="G11798">
        <v>9.5545104704796997E-4</v>
      </c>
      <c r="H11798">
        <v>6.0669663362205003E-3</v>
      </c>
      <c r="I11798">
        <v>2.9860718175769001E-2</v>
      </c>
      <c r="J11798">
        <v>0.16049261391163</v>
      </c>
      <c r="K11798" s="6">
        <f>IFERROR(EXP(TREND(LN($F$1:$J$1),LN(F11798:J11798),LN(Calculations!$B$3))),0)</f>
        <v>3.5789152000376098E-5</v>
      </c>
    </row>
    <row r="11799" spans="1:11" x14ac:dyDescent="0.35">
      <c r="A11799">
        <v>11796</v>
      </c>
      <c r="B11799" t="str">
        <f t="shared" si="184"/>
        <v>1-57</v>
      </c>
      <c r="C11799">
        <v>-56.820113954961002</v>
      </c>
      <c r="D11799">
        <v>1.1635163245003</v>
      </c>
      <c r="E11799">
        <f>ASIN(SQRT((SIN(RADIANS(PARAMETERS!$D$8-D11799)/2)*SIN(RADIANS(PARAMETERS!$D$8-D11799)/2))+(COS(RADIANS(D11799))*COS(RADIANS(PARAMETERS!$D$8))*SIN(RADIANS(PARAMETERS!$D$9-C11799)/2)*SIN(RADIANS(PARAMETERS!$D$9-C11799)/2))))*2*3958.756</f>
        <v>1019.1359077258339</v>
      </c>
      <c r="F11799">
        <v>3.3440042170695998E-4</v>
      </c>
      <c r="G11799">
        <v>1.0346141643822E-3</v>
      </c>
      <c r="H11799">
        <v>6.6680754534899998E-3</v>
      </c>
      <c r="I11799">
        <v>3.3011216670274998E-2</v>
      </c>
      <c r="J11799">
        <v>0.17784871160984</v>
      </c>
      <c r="K11799" s="6">
        <f>IFERROR(EXP(TREND(LN($F$1:$J$1),LN(F11799:J11799),LN(Calculations!$B$3))),0)</f>
        <v>3.8339998329896602E-5</v>
      </c>
    </row>
    <row r="11800" spans="1:11" x14ac:dyDescent="0.35">
      <c r="A11800">
        <v>11797</v>
      </c>
      <c r="B11800" t="str">
        <f t="shared" si="184"/>
        <v>1-61.5</v>
      </c>
      <c r="C11800">
        <v>-61.432576648276999</v>
      </c>
      <c r="D11800">
        <v>1.4348376594012999</v>
      </c>
      <c r="E11800">
        <f>ASIN(SQRT((SIN(RADIANS(PARAMETERS!$D$8-D11800)/2)*SIN(RADIANS(PARAMETERS!$D$8-D11800)/2))+(COS(RADIANS(D11800))*COS(RADIANS(PARAMETERS!$D$8))*SIN(RADIANS(PARAMETERS!$D$9-C11800)/2)*SIN(RADIANS(PARAMETERS!$D$9-C11800)/2))))*2*3958.756</f>
        <v>968.05792877113765</v>
      </c>
      <c r="F11800">
        <v>3.6537900450638998E-4</v>
      </c>
      <c r="G11800">
        <v>8.1711629172787005E-4</v>
      </c>
      <c r="H11800">
        <v>3.5116327926517001E-3</v>
      </c>
      <c r="I11800">
        <v>1.4040687121451E-2</v>
      </c>
      <c r="J11800">
        <v>6.6428594291209994E-2</v>
      </c>
      <c r="K11800" s="6">
        <f>IFERROR(EXP(TREND(LN($F$1:$J$1),LN(F11800:J11800),LN(Calculations!$B$3))),0)</f>
        <v>1.1021773160038164E-5</v>
      </c>
    </row>
    <row r="11801" spans="1:11" x14ac:dyDescent="0.35">
      <c r="A11801">
        <v>11798</v>
      </c>
      <c r="B11801" t="str">
        <f t="shared" si="184"/>
        <v>1-61</v>
      </c>
      <c r="C11801">
        <v>-61.161255313376003</v>
      </c>
      <c r="D11801">
        <v>1.4348376594012999</v>
      </c>
      <c r="E11801">
        <f>ASIN(SQRT((SIN(RADIANS(PARAMETERS!$D$8-D11801)/2)*SIN(RADIANS(PARAMETERS!$D$8-D11801)/2))+(COS(RADIANS(D11801))*COS(RADIANS(PARAMETERS!$D$8))*SIN(RADIANS(PARAMETERS!$D$9-C11801)/2)*SIN(RADIANS(PARAMETERS!$D$9-C11801)/2))))*2*3958.756</f>
        <v>967.20195962262039</v>
      </c>
      <c r="F11801">
        <v>3.6887190071865998E-4</v>
      </c>
      <c r="G11801">
        <v>8.2557817222550999E-4</v>
      </c>
      <c r="H11801">
        <v>3.5754332784562999E-3</v>
      </c>
      <c r="I11801">
        <v>1.4513546600937999E-2</v>
      </c>
      <c r="J11801">
        <v>7.0028610527514995E-2</v>
      </c>
      <c r="K11801" s="6">
        <f>IFERROR(EXP(TREND(LN($F$1:$J$1),LN(F11801:J11801),LN(Calculations!$B$3))),0)</f>
        <v>1.1766935068986837E-5</v>
      </c>
    </row>
    <row r="11802" spans="1:11" x14ac:dyDescent="0.35">
      <c r="A11802">
        <v>11799</v>
      </c>
      <c r="B11802" t="str">
        <f t="shared" si="184"/>
        <v>1-61</v>
      </c>
      <c r="C11802">
        <v>-60.889933978475</v>
      </c>
      <c r="D11802">
        <v>1.4348376594012999</v>
      </c>
      <c r="E11802">
        <f>ASIN(SQRT((SIN(RADIANS(PARAMETERS!$D$8-D11802)/2)*SIN(RADIANS(PARAMETERS!$D$8-D11802)/2))+(COS(RADIANS(D11802))*COS(RADIANS(PARAMETERS!$D$8))*SIN(RADIANS(PARAMETERS!$D$9-C11802)/2)*SIN(RADIANS(PARAMETERS!$D$9-C11802)/2))))*2*3958.756</f>
        <v>966.69913606001944</v>
      </c>
      <c r="F11802">
        <v>3.7205827538855E-4</v>
      </c>
      <c r="G11802">
        <v>8.3391077350824995E-4</v>
      </c>
      <c r="H11802">
        <v>3.6430850159376998E-3</v>
      </c>
      <c r="I11802">
        <v>1.5014629811049E-2</v>
      </c>
      <c r="J11802">
        <v>7.3836363852023995E-2</v>
      </c>
      <c r="K11802" s="6">
        <f>IFERROR(EXP(TREND(LN($F$1:$J$1),LN(F11802:J11802),LN(Calculations!$B$3))),0)</f>
        <v>1.2564071227340551E-5</v>
      </c>
    </row>
    <row r="11803" spans="1:11" x14ac:dyDescent="0.35">
      <c r="A11803">
        <v>11800</v>
      </c>
      <c r="B11803" t="str">
        <f t="shared" si="184"/>
        <v>1-60.5</v>
      </c>
      <c r="C11803">
        <v>-60.618612643573996</v>
      </c>
      <c r="D11803">
        <v>1.4348376594012999</v>
      </c>
      <c r="E11803">
        <f>ASIN(SQRT((SIN(RADIANS(PARAMETERS!$D$8-D11803)/2)*SIN(RADIANS(PARAMETERS!$D$8-D11803)/2))+(COS(RADIANS(D11803))*COS(RADIANS(PARAMETERS!$D$8))*SIN(RADIANS(PARAMETERS!$D$9-C11803)/2)*SIN(RADIANS(PARAMETERS!$D$9-C11803)/2))))*2*3958.756</f>
        <v>966.5500094861103</v>
      </c>
      <c r="F11803">
        <v>4.7929582069628E-4</v>
      </c>
      <c r="G11803">
        <v>1.0150535963475999E-3</v>
      </c>
      <c r="H11803">
        <v>4.0738000534474997E-3</v>
      </c>
      <c r="I11803">
        <v>1.6242230311035999E-2</v>
      </c>
      <c r="J11803">
        <v>7.9498060047625996E-2</v>
      </c>
      <c r="K11803" s="6">
        <f>IFERROR(EXP(TREND(LN($F$1:$J$1),LN(F11803:J11803),LN(Calculations!$B$3))),0)</f>
        <v>1.1202601811836461E-5</v>
      </c>
    </row>
    <row r="11804" spans="1:11" x14ac:dyDescent="0.35">
      <c r="A11804">
        <v>11801</v>
      </c>
      <c r="B11804" t="str">
        <f t="shared" si="184"/>
        <v>1-60.5</v>
      </c>
      <c r="C11804">
        <v>-60.347291308673</v>
      </c>
      <c r="D11804">
        <v>1.4348376594012999</v>
      </c>
      <c r="E11804">
        <f>ASIN(SQRT((SIN(RADIANS(PARAMETERS!$D$8-D11804)/2)*SIN(RADIANS(PARAMETERS!$D$8-D11804)/2))+(COS(RADIANS(D11804))*COS(RADIANS(PARAMETERS!$D$8))*SIN(RADIANS(PARAMETERS!$D$9-C11804)/2)*SIN(RADIANS(PARAMETERS!$D$9-C11804)/2))))*2*3958.756</f>
        <v>966.75474365548553</v>
      </c>
      <c r="F11804">
        <v>2.6705479831434998E-4</v>
      </c>
      <c r="G11804">
        <v>7.0505146868527001E-4</v>
      </c>
      <c r="H11804">
        <v>3.6333203315735002E-3</v>
      </c>
      <c r="I11804">
        <v>1.6181815415621002E-2</v>
      </c>
      <c r="J11804">
        <v>8.3688035607337993E-2</v>
      </c>
      <c r="K11804" s="6">
        <f>IFERROR(EXP(TREND(LN($F$1:$J$1),LN(F11804:J11804),LN(Calculations!$B$3))),0)</f>
        <v>1.8846028605020969E-5</v>
      </c>
    </row>
    <row r="11805" spans="1:11" x14ac:dyDescent="0.35">
      <c r="A11805">
        <v>11802</v>
      </c>
      <c r="B11805" t="str">
        <f t="shared" si="184"/>
        <v>1-60</v>
      </c>
      <c r="C11805">
        <v>-60.075969973771997</v>
      </c>
      <c r="D11805">
        <v>1.4348376594012999</v>
      </c>
      <c r="E11805">
        <f>ASIN(SQRT((SIN(RADIANS(PARAMETERS!$D$8-D11805)/2)*SIN(RADIANS(PARAMETERS!$D$8-D11805)/2))+(COS(RADIANS(D11805))*COS(RADIANS(PARAMETERS!$D$8))*SIN(RADIANS(PARAMETERS!$D$9-C11805)/2)*SIN(RADIANS(PARAMETERS!$D$9-C11805)/2))))*2*3958.756</f>
        <v>967.3131137771735</v>
      </c>
      <c r="F11805">
        <v>2.4772426695563002E-4</v>
      </c>
      <c r="G11805">
        <v>6.7262252559885003E-4</v>
      </c>
      <c r="H11805">
        <v>3.6579321604221999E-3</v>
      </c>
      <c r="I11805">
        <v>1.6897261142731001E-2</v>
      </c>
      <c r="J11805">
        <v>8.9643709361552998E-2</v>
      </c>
      <c r="K11805" s="6">
        <f>IFERROR(EXP(TREND(LN($F$1:$J$1),LN(F11805:J11805),LN(Calculations!$B$3))),0)</f>
        <v>2.1565095514264911E-5</v>
      </c>
    </row>
    <row r="11806" spans="1:11" x14ac:dyDescent="0.35">
      <c r="A11806">
        <v>11803</v>
      </c>
      <c r="B11806" t="str">
        <f t="shared" si="184"/>
        <v>1-60</v>
      </c>
      <c r="C11806">
        <v>-59.804648638871001</v>
      </c>
      <c r="D11806">
        <v>1.4348376594012999</v>
      </c>
      <c r="E11806">
        <f>ASIN(SQRT((SIN(RADIANS(PARAMETERS!$D$8-D11806)/2)*SIN(RADIANS(PARAMETERS!$D$8-D11806)/2))+(COS(RADIANS(D11806))*COS(RADIANS(PARAMETERS!$D$8))*SIN(RADIANS(PARAMETERS!$D$9-C11806)/2)*SIN(RADIANS(PARAMETERS!$D$9-C11806)/2))))*2*3958.756</f>
        <v>968.22450774626645</v>
      </c>
      <c r="F11806">
        <v>2.4647114332764999E-4</v>
      </c>
      <c r="G11806">
        <v>6.7873724037781E-4</v>
      </c>
      <c r="H11806">
        <v>3.805659012869E-3</v>
      </c>
      <c r="I11806">
        <v>1.7973257228732002E-2</v>
      </c>
      <c r="J11806">
        <v>9.6893720328807997E-2</v>
      </c>
      <c r="K11806" s="6">
        <f>IFERROR(EXP(TREND(LN($F$1:$J$1),LN(F11806:J11806),LN(Calculations!$B$3))),0)</f>
        <v>2.368209752296445E-5</v>
      </c>
    </row>
    <row r="11807" spans="1:11" x14ac:dyDescent="0.35">
      <c r="A11807">
        <v>11804</v>
      </c>
      <c r="B11807" t="str">
        <f t="shared" si="184"/>
        <v>1-59.5</v>
      </c>
      <c r="C11807">
        <v>-59.533327303969998</v>
      </c>
      <c r="D11807">
        <v>1.4348376594012999</v>
      </c>
      <c r="E11807">
        <f>ASIN(SQRT((SIN(RADIANS(PARAMETERS!$D$8-D11807)/2)*SIN(RADIANS(PARAMETERS!$D$8-D11807)/2))+(COS(RADIANS(D11807))*COS(RADIANS(PARAMETERS!$D$8))*SIN(RADIANS(PARAMETERS!$D$9-C11807)/2)*SIN(RADIANS(PARAMETERS!$D$9-C11807)/2))))*2*3958.756</f>
        <v>969.48792948885193</v>
      </c>
      <c r="F11807">
        <v>2.4823288549669E-4</v>
      </c>
      <c r="G11807">
        <v>6.9335778243840001E-4</v>
      </c>
      <c r="H11807">
        <v>3.9943736046552996E-3</v>
      </c>
      <c r="I11807">
        <v>1.9209830090404001E-2</v>
      </c>
      <c r="J11807">
        <v>0.10486386716366</v>
      </c>
      <c r="K11807" s="6">
        <f>IFERROR(EXP(TREND(LN($F$1:$J$1),LN(F11807:J11807),LN(Calculations!$B$3))),0)</f>
        <v>2.5779911511276304E-5</v>
      </c>
    </row>
    <row r="11808" spans="1:11" x14ac:dyDescent="0.35">
      <c r="A11808">
        <v>11805</v>
      </c>
      <c r="B11808" t="str">
        <f t="shared" si="184"/>
        <v>1-59.5</v>
      </c>
      <c r="C11808">
        <v>-59.262005969069001</v>
      </c>
      <c r="D11808">
        <v>1.4348376594012999</v>
      </c>
      <c r="E11808">
        <f>ASIN(SQRT((SIN(RADIANS(PARAMETERS!$D$8-D11808)/2)*SIN(RADIANS(PARAMETERS!$D$8-D11808)/2))+(COS(RADIANS(D11808))*COS(RADIANS(PARAMETERS!$D$8))*SIN(RADIANS(PARAMETERS!$D$9-C11808)/2)*SIN(RADIANS(PARAMETERS!$D$9-C11808)/2))))*2*3958.756</f>
        <v>971.10200437772755</v>
      </c>
      <c r="F11808">
        <v>2.5069655384867999E-4</v>
      </c>
      <c r="G11808">
        <v>7.1052316343411998E-4</v>
      </c>
      <c r="H11808">
        <v>4.2003882117569004E-3</v>
      </c>
      <c r="I11808">
        <v>2.0529801025987001E-2</v>
      </c>
      <c r="J11808">
        <v>0.11326273530722</v>
      </c>
      <c r="K11808" s="6">
        <f>IFERROR(EXP(TREND(LN($F$1:$J$1),LN(F11808:J11808),LN(Calculations!$B$3))),0)</f>
        <v>2.7902170673379514E-5</v>
      </c>
    </row>
    <row r="11809" spans="1:11" x14ac:dyDescent="0.35">
      <c r="A11809">
        <v>11806</v>
      </c>
      <c r="B11809" t="str">
        <f t="shared" si="184"/>
        <v>1-59</v>
      </c>
      <c r="C11809">
        <v>-58.990684634167998</v>
      </c>
      <c r="D11809">
        <v>1.4348376594012999</v>
      </c>
      <c r="E11809">
        <f>ASIN(SQRT((SIN(RADIANS(PARAMETERS!$D$8-D11809)/2)*SIN(RADIANS(PARAMETERS!$D$8-D11809)/2))+(COS(RADIANS(D11809))*COS(RADIANS(PARAMETERS!$D$8))*SIN(RADIANS(PARAMETERS!$D$9-C11809)/2)*SIN(RADIANS(PARAMETERS!$D$9-C11809)/2))))*2*3958.756</f>
        <v>973.06498665055199</v>
      </c>
      <c r="F11809">
        <v>2.5593553436919998E-4</v>
      </c>
      <c r="G11809">
        <v>7.4077874887734999E-4</v>
      </c>
      <c r="H11809">
        <v>4.5163040049373999E-3</v>
      </c>
      <c r="I11809">
        <v>2.2422973066568E-2</v>
      </c>
      <c r="J11809">
        <v>0.12474823743105</v>
      </c>
      <c r="K11809" s="6">
        <f>IFERROR(EXP(TREND(LN($F$1:$J$1),LN(F11809:J11809),LN(Calculations!$B$3))),0)</f>
        <v>3.0596586178059444E-5</v>
      </c>
    </row>
    <row r="11810" spans="1:11" x14ac:dyDescent="0.35">
      <c r="A11810">
        <v>11807</v>
      </c>
      <c r="B11810" t="str">
        <f t="shared" si="184"/>
        <v>1-58.5</v>
      </c>
      <c r="C11810">
        <v>-58.719363299267002</v>
      </c>
      <c r="D11810">
        <v>1.4348376594012999</v>
      </c>
      <c r="E11810">
        <f>ASIN(SQRT((SIN(RADIANS(PARAMETERS!$D$8-D11810)/2)*SIN(RADIANS(PARAMETERS!$D$8-D11810)/2))+(COS(RADIANS(D11810))*COS(RADIANS(PARAMETERS!$D$8))*SIN(RADIANS(PARAMETERS!$D$9-C11810)/2)*SIN(RADIANS(PARAMETERS!$D$9-C11810)/2))))*2*3958.756</f>
        <v>975.3747687377886</v>
      </c>
      <c r="F11810">
        <v>2.5774983805604003E-4</v>
      </c>
      <c r="G11810">
        <v>7.6438277028501001E-4</v>
      </c>
      <c r="H11810">
        <v>4.8515647649764997E-3</v>
      </c>
      <c r="I11810">
        <v>2.4649897590279999E-2</v>
      </c>
      <c r="J11810">
        <v>0.13918916881084001</v>
      </c>
      <c r="K11810" s="6">
        <f>IFERROR(EXP(TREND(LN($F$1:$J$1),LN(F11810:J11810),LN(Calculations!$B$3))),0)</f>
        <v>3.4182694663924283E-5</v>
      </c>
    </row>
    <row r="11811" spans="1:11" x14ac:dyDescent="0.35">
      <c r="A11811">
        <v>11808</v>
      </c>
      <c r="B11811" t="str">
        <f t="shared" si="184"/>
        <v>1-58.5</v>
      </c>
      <c r="C11811">
        <v>-58.448041964365999</v>
      </c>
      <c r="D11811">
        <v>1.4348376594012999</v>
      </c>
      <c r="E11811">
        <f>ASIN(SQRT((SIN(RADIANS(PARAMETERS!$D$8-D11811)/2)*SIN(RADIANS(PARAMETERS!$D$8-D11811)/2))+(COS(RADIANS(D11811))*COS(RADIANS(PARAMETERS!$D$8))*SIN(RADIANS(PARAMETERS!$D$9-C11811)/2)*SIN(RADIANS(PARAMETERS!$D$9-C11811)/2))))*2*3958.756</f>
        <v>978.02889238557577</v>
      </c>
      <c r="F11811">
        <v>2.5359558640048E-4</v>
      </c>
      <c r="G11811">
        <v>7.7675638021901001E-4</v>
      </c>
      <c r="H11811">
        <v>5.2013001404703002E-3</v>
      </c>
      <c r="I11811">
        <v>2.7251414954662E-2</v>
      </c>
      <c r="J11811">
        <v>0.1571482270956</v>
      </c>
      <c r="K11811" s="6">
        <f>IFERROR(EXP(TREND(LN($F$1:$J$1),LN(F11811:J11811),LN(Calculations!$B$3))),0)</f>
        <v>3.8973638600594132E-5</v>
      </c>
    </row>
    <row r="11812" spans="1:11" x14ac:dyDescent="0.35">
      <c r="A11812">
        <v>11809</v>
      </c>
      <c r="B11812" t="str">
        <f t="shared" si="184"/>
        <v>1-58</v>
      </c>
      <c r="C11812">
        <v>-58.176720629465002</v>
      </c>
      <c r="D11812">
        <v>1.4348376594012999</v>
      </c>
      <c r="E11812">
        <f>ASIN(SQRT((SIN(RADIANS(PARAMETERS!$D$8-D11812)/2)*SIN(RADIANS(PARAMETERS!$D$8-D11812)/2))+(COS(RADIANS(D11812))*COS(RADIANS(PARAMETERS!$D$8))*SIN(RADIANS(PARAMETERS!$D$9-C11812)/2)*SIN(RADIANS(PARAMETERS!$D$9-C11812)/2))))*2*3958.756</f>
        <v>981.02456143893801</v>
      </c>
      <c r="F11812">
        <v>2.5335667305626002E-4</v>
      </c>
      <c r="G11812">
        <v>8.0542633077130004E-4</v>
      </c>
      <c r="H11812">
        <v>5.6872330605984003E-3</v>
      </c>
      <c r="I11812">
        <v>3.0605243518948999E-2</v>
      </c>
      <c r="J11812">
        <v>0.17943695187569</v>
      </c>
      <c r="K11812" s="6">
        <f>IFERROR(EXP(TREND(LN($F$1:$J$1),LN(F11812:J11812),LN(Calculations!$B$3))),0)</f>
        <v>4.4344335645622781E-5</v>
      </c>
    </row>
    <row r="11813" spans="1:11" x14ac:dyDescent="0.35">
      <c r="A11813">
        <v>11810</v>
      </c>
      <c r="B11813" t="str">
        <f t="shared" si="184"/>
        <v>1-58</v>
      </c>
      <c r="C11813">
        <v>-57.905399294565001</v>
      </c>
      <c r="D11813">
        <v>1.4348376594012999</v>
      </c>
      <c r="E11813">
        <f>ASIN(SQRT((SIN(RADIANS(PARAMETERS!$D$8-D11813)/2)*SIN(RADIANS(PARAMETERS!$D$8-D11813)/2))+(COS(RADIANS(D11813))*COS(RADIANS(PARAMETERS!$D$8))*SIN(RADIANS(PARAMETERS!$D$9-C11813)/2)*SIN(RADIANS(PARAMETERS!$D$9-C11813)/2))))*2*3958.756</f>
        <v>984.35865613390058</v>
      </c>
      <c r="F11813">
        <v>2.5686208391562001E-4</v>
      </c>
      <c r="G11813">
        <v>8.4781454643235001E-4</v>
      </c>
      <c r="H11813">
        <v>6.2809125520288996E-3</v>
      </c>
      <c r="I11813">
        <v>3.4583859145641001E-2</v>
      </c>
      <c r="J11813">
        <v>0.20558103919029</v>
      </c>
      <c r="K11813" s="6">
        <f>IFERROR(EXP(TREND(LN($F$1:$J$1),LN(F11813:J11813),LN(Calculations!$B$3))),0)</f>
        <v>5.0004026246624168E-5</v>
      </c>
    </row>
    <row r="11814" spans="1:11" x14ac:dyDescent="0.35">
      <c r="A11814">
        <v>11811</v>
      </c>
      <c r="B11814" t="str">
        <f t="shared" si="184"/>
        <v>1-57.5</v>
      </c>
      <c r="C11814">
        <v>-57.634077959663998</v>
      </c>
      <c r="D11814">
        <v>1.4348376594012999</v>
      </c>
      <c r="E11814">
        <f>ASIN(SQRT((SIN(RADIANS(PARAMETERS!$D$8-D11814)/2)*SIN(RADIANS(PARAMETERS!$D$8-D11814)/2))+(COS(RADIANS(D11814))*COS(RADIANS(PARAMETERS!$D$8))*SIN(RADIANS(PARAMETERS!$D$9-C11814)/2)*SIN(RADIANS(PARAMETERS!$D$9-C11814)/2))))*2*3958.756</f>
        <v>988.02774873346777</v>
      </c>
      <c r="F11814">
        <v>2.6374324806966001E-4</v>
      </c>
      <c r="G11814">
        <v>9.0354669373482E-4</v>
      </c>
      <c r="H11814">
        <v>6.9877351634203997E-3</v>
      </c>
      <c r="I11814">
        <v>3.9230760186910997E-2</v>
      </c>
      <c r="J11814">
        <v>0.23505826294422</v>
      </c>
      <c r="K11814" s="6">
        <f>IFERROR(EXP(TREND(LN($F$1:$J$1),LN(F11814:J11814),LN(Calculations!$B$3))),0)</f>
        <v>5.5779634748539573E-5</v>
      </c>
    </row>
    <row r="11815" spans="1:11" x14ac:dyDescent="0.35">
      <c r="A11815">
        <v>11812</v>
      </c>
      <c r="B11815" t="str">
        <f t="shared" si="184"/>
        <v>1-57.5</v>
      </c>
      <c r="C11815">
        <v>-57.362756624763001</v>
      </c>
      <c r="D11815">
        <v>1.4348376594012999</v>
      </c>
      <c r="E11815">
        <f>ASIN(SQRT((SIN(RADIANS(PARAMETERS!$D$8-D11815)/2)*SIN(RADIANS(PARAMETERS!$D$8-D11815)/2))+(COS(RADIANS(D11815))*COS(RADIANS(PARAMETERS!$D$8))*SIN(RADIANS(PARAMETERS!$D$9-C11815)/2)*SIN(RADIANS(PARAMETERS!$D$9-C11815)/2))))*2*3958.756</f>
        <v>992.0281203317777</v>
      </c>
      <c r="F11815">
        <v>3.1876002321950999E-4</v>
      </c>
      <c r="G11815">
        <v>1.0656595695764E-3</v>
      </c>
      <c r="H11815">
        <v>8.0475369468331007E-3</v>
      </c>
      <c r="I11815">
        <v>4.4921837747097002E-2</v>
      </c>
      <c r="J11815">
        <v>0.26785352826117997</v>
      </c>
      <c r="K11815" s="6">
        <f>IFERROR(EXP(TREND(LN($F$1:$J$1),LN(F11815:J11815),LN(Calculations!$B$3))),0)</f>
        <v>5.7548112183518502E-5</v>
      </c>
    </row>
    <row r="11816" spans="1:11" x14ac:dyDescent="0.35">
      <c r="A11816">
        <v>11813</v>
      </c>
      <c r="B11816" t="str">
        <f t="shared" si="184"/>
        <v>1-57</v>
      </c>
      <c r="C11816">
        <v>-57.091435289861998</v>
      </c>
      <c r="D11816">
        <v>1.4348376594012999</v>
      </c>
      <c r="E11816">
        <f>ASIN(SQRT((SIN(RADIANS(PARAMETERS!$D$8-D11816)/2)*SIN(RADIANS(PARAMETERS!$D$8-D11816)/2))+(COS(RADIANS(D11816))*COS(RADIANS(PARAMETERS!$D$8))*SIN(RADIANS(PARAMETERS!$D$9-C11816)/2)*SIN(RADIANS(PARAMETERS!$D$9-C11816)/2))))*2*3958.756</f>
        <v>996.35577864418224</v>
      </c>
      <c r="F11816">
        <v>3.4610703005455001E-4</v>
      </c>
      <c r="G11816">
        <v>1.1863826075568999E-3</v>
      </c>
      <c r="H11816">
        <v>9.0639805421233004E-3</v>
      </c>
      <c r="I11816">
        <v>5.0719842314720001E-2</v>
      </c>
      <c r="J11816">
        <v>0.30142283439635997</v>
      </c>
      <c r="K11816" s="6">
        <f>IFERROR(EXP(TREND(LN($F$1:$J$1),LN(F11816:J11816),LN(Calculations!$B$3))),0)</f>
        <v>6.1580954600231005E-5</v>
      </c>
    </row>
    <row r="11817" spans="1:11" x14ac:dyDescent="0.35">
      <c r="A11817">
        <v>11814</v>
      </c>
      <c r="B11817" t="str">
        <f t="shared" si="184"/>
        <v>1-57</v>
      </c>
      <c r="C11817">
        <v>-56.820113954961002</v>
      </c>
      <c r="D11817">
        <v>1.4348376594012999</v>
      </c>
      <c r="E11817">
        <f>ASIN(SQRT((SIN(RADIANS(PARAMETERS!$D$8-D11817)/2)*SIN(RADIANS(PARAMETERS!$D$8-D11817)/2))+(COS(RADIANS(D11817))*COS(RADIANS(PARAMETERS!$D$8))*SIN(RADIANS(PARAMETERS!$D$9-C11817)/2)*SIN(RADIANS(PARAMETERS!$D$9-C11817)/2))))*2*3958.756</f>
        <v>1001.0064765969333</v>
      </c>
      <c r="F11817">
        <v>3.7189351860434001E-4</v>
      </c>
      <c r="G11817">
        <v>1.2951070675626E-3</v>
      </c>
      <c r="H11817">
        <v>1.0050265118479999E-2</v>
      </c>
      <c r="I11817">
        <v>5.655375868082E-2</v>
      </c>
      <c r="J11817">
        <v>0.33528175950049999</v>
      </c>
      <c r="K11817" s="6">
        <f>IFERROR(EXP(TREND(LN($F$1:$J$1),LN(F11817:J11817),LN(Calculations!$B$3))),0)</f>
        <v>6.5578231728374826E-5</v>
      </c>
    </row>
    <row r="11818" spans="1:11" x14ac:dyDescent="0.35">
      <c r="A11818">
        <v>11815</v>
      </c>
      <c r="B11818" t="str">
        <f t="shared" si="184"/>
        <v>2-61.5</v>
      </c>
      <c r="C11818">
        <v>-61.432576648276999</v>
      </c>
      <c r="D11818">
        <v>1.7061589943022</v>
      </c>
      <c r="E11818">
        <f>ASIN(SQRT((SIN(RADIANS(PARAMETERS!$D$8-D11818)/2)*SIN(RADIANS(PARAMETERS!$D$8-D11818)/2))+(COS(RADIANS(D11818))*COS(RADIANS(PARAMETERS!$D$8))*SIN(RADIANS(PARAMETERS!$D$9-C11818)/2)*SIN(RADIANS(PARAMETERS!$D$9-C11818)/2))))*2*3958.756</f>
        <v>949.34044532523797</v>
      </c>
      <c r="F11818">
        <v>3.7984721711836999E-4</v>
      </c>
      <c r="G11818">
        <v>9.0734311379492001E-4</v>
      </c>
      <c r="H11818">
        <v>4.5521920546889002E-3</v>
      </c>
      <c r="I11818">
        <v>2.0790979266166999E-2</v>
      </c>
      <c r="J11818">
        <v>0.11099532246590001</v>
      </c>
      <c r="K11818" s="6">
        <f>IFERROR(EXP(TREND(LN($F$1:$J$1),LN(F11818:J11818),LN(Calculations!$B$3))),0)</f>
        <v>2.1007271952838074E-5</v>
      </c>
    </row>
    <row r="11819" spans="1:11" x14ac:dyDescent="0.35">
      <c r="A11819">
        <v>11816</v>
      </c>
      <c r="B11819" t="str">
        <f t="shared" si="184"/>
        <v>2-61</v>
      </c>
      <c r="C11819">
        <v>-61.161255313376003</v>
      </c>
      <c r="D11819">
        <v>1.7061589943022</v>
      </c>
      <c r="E11819">
        <f>ASIN(SQRT((SIN(RADIANS(PARAMETERS!$D$8-D11819)/2)*SIN(RADIANS(PARAMETERS!$D$8-D11819)/2))+(COS(RADIANS(D11819))*COS(RADIANS(PARAMETERS!$D$8))*SIN(RADIANS(PARAMETERS!$D$9-C11819)/2)*SIN(RADIANS(PARAMETERS!$D$9-C11819)/2))))*2*3958.756</f>
        <v>948.46803211866518</v>
      </c>
      <c r="F11819">
        <v>3.8212159415706998E-4</v>
      </c>
      <c r="G11819">
        <v>9.1115152463317004E-4</v>
      </c>
      <c r="H11819">
        <v>4.6034394763409996E-3</v>
      </c>
      <c r="I11819">
        <v>2.1358968690038001E-2</v>
      </c>
      <c r="J11819">
        <v>0.11621676385403</v>
      </c>
      <c r="K11819" s="6">
        <f>IFERROR(EXP(TREND(LN($F$1:$J$1),LN(F11819:J11819),LN(Calculations!$B$3))),0)</f>
        <v>2.2079054054652264E-5</v>
      </c>
    </row>
    <row r="11820" spans="1:11" x14ac:dyDescent="0.35">
      <c r="A11820">
        <v>11817</v>
      </c>
      <c r="B11820" t="str">
        <f t="shared" si="184"/>
        <v>2-61</v>
      </c>
      <c r="C11820">
        <v>-60.889933978475</v>
      </c>
      <c r="D11820">
        <v>1.7061589943022</v>
      </c>
      <c r="E11820">
        <f>ASIN(SQRT((SIN(RADIANS(PARAMETERS!$D$8-D11820)/2)*SIN(RADIANS(PARAMETERS!$D$8-D11820)/2))+(COS(RADIANS(D11820))*COS(RADIANS(PARAMETERS!$D$8))*SIN(RADIANS(PARAMETERS!$D$9-C11820)/2)*SIN(RADIANS(PARAMETERS!$D$9-C11820)/2))))*2*3958.756</f>
        <v>947.95553462333748</v>
      </c>
      <c r="F11820">
        <v>3.8429233245551998E-4</v>
      </c>
      <c r="G11820">
        <v>9.1555499238892999E-4</v>
      </c>
      <c r="H11820">
        <v>4.6621933579444998E-3</v>
      </c>
      <c r="I11820">
        <v>2.1972157061099999E-2</v>
      </c>
      <c r="J11820">
        <v>0.12179373949765999</v>
      </c>
      <c r="K11820" s="6">
        <f>IFERROR(EXP(TREND(LN($F$1:$J$1),LN(F11820:J11820),LN(Calculations!$B$3))),0)</f>
        <v>2.321935244386631E-5</v>
      </c>
    </row>
    <row r="11821" spans="1:11" x14ac:dyDescent="0.35">
      <c r="A11821">
        <v>11818</v>
      </c>
      <c r="B11821" t="str">
        <f t="shared" si="184"/>
        <v>2-60.5</v>
      </c>
      <c r="C11821">
        <v>-60.618612643573996</v>
      </c>
      <c r="D11821">
        <v>1.7061589943022</v>
      </c>
      <c r="E11821">
        <f>ASIN(SQRT((SIN(RADIANS(PARAMETERS!$D$8-D11821)/2)*SIN(RADIANS(PARAMETERS!$D$8-D11821)/2))+(COS(RADIANS(D11821))*COS(RADIANS(PARAMETERS!$D$8))*SIN(RADIANS(PARAMETERS!$D$9-C11821)/2)*SIN(RADIANS(PARAMETERS!$D$9-C11821)/2))))*2*3958.756</f>
        <v>947.8035369511116</v>
      </c>
      <c r="F11821">
        <v>4.9074733396992001E-4</v>
      </c>
      <c r="G11821">
        <v>1.0937746847048001E-3</v>
      </c>
      <c r="H11821">
        <v>5.0908820703626E-3</v>
      </c>
      <c r="I11821">
        <v>2.3343911394477002E-2</v>
      </c>
      <c r="J11821">
        <v>0.12941180169582001</v>
      </c>
      <c r="K11821" s="6">
        <f>IFERROR(EXP(TREND(LN($F$1:$J$1),LN(F11821:J11821),LN(Calculations!$B$3))),0)</f>
        <v>2.111188876712099E-5</v>
      </c>
    </row>
    <row r="11822" spans="1:11" x14ac:dyDescent="0.35">
      <c r="A11822">
        <v>11819</v>
      </c>
      <c r="B11822" t="str">
        <f t="shared" si="184"/>
        <v>2-60.5</v>
      </c>
      <c r="C11822">
        <v>-60.347291308673</v>
      </c>
      <c r="D11822">
        <v>1.7061589943022</v>
      </c>
      <c r="E11822">
        <f>ASIN(SQRT((SIN(RADIANS(PARAMETERS!$D$8-D11822)/2)*SIN(RADIANS(PARAMETERS!$D$8-D11822)/2))+(COS(RADIANS(D11822))*COS(RADIANS(PARAMETERS!$D$8))*SIN(RADIANS(PARAMETERS!$D$9-C11822)/2)*SIN(RADIANS(PARAMETERS!$D$9-C11822)/2))))*2*3958.756</f>
        <v>948.01221258196688</v>
      </c>
      <c r="F11822">
        <v>2.7810203027911002E-4</v>
      </c>
      <c r="G11822">
        <v>7.8278733417392005E-4</v>
      </c>
      <c r="H11822">
        <v>4.6654045581818E-3</v>
      </c>
      <c r="I11822">
        <v>2.3518839851021999E-2</v>
      </c>
      <c r="J11822">
        <v>0.13607600331306</v>
      </c>
      <c r="K11822" s="6">
        <f>IFERROR(EXP(TREND(LN($F$1:$J$1),LN(F11822:J11822),LN(Calculations!$B$3))),0)</f>
        <v>3.1710543249168164E-5</v>
      </c>
    </row>
    <row r="11823" spans="1:11" x14ac:dyDescent="0.35">
      <c r="A11823">
        <v>11820</v>
      </c>
      <c r="B11823" t="str">
        <f t="shared" si="184"/>
        <v>2-60</v>
      </c>
      <c r="C11823">
        <v>-60.075969973771997</v>
      </c>
      <c r="D11823">
        <v>1.7061589943022</v>
      </c>
      <c r="E11823">
        <f>ASIN(SQRT((SIN(RADIANS(PARAMETERS!$D$8-D11823)/2)*SIN(RADIANS(PARAMETERS!$D$8-D11823)/2))+(COS(RADIANS(D11823))*COS(RADIANS(PARAMETERS!$D$8))*SIN(RADIANS(PARAMETERS!$D$9-C11823)/2)*SIN(RADIANS(PARAMETERS!$D$9-C11823)/2))))*2*3958.756</f>
        <v>948.58132337594145</v>
      </c>
      <c r="F11823">
        <v>2.5874824495986001E-4</v>
      </c>
      <c r="G11823">
        <v>7.5147923780605002E-4</v>
      </c>
      <c r="H11823">
        <v>4.7255633398890001E-3</v>
      </c>
      <c r="I11823">
        <v>2.4587899446487E-2</v>
      </c>
      <c r="J11823">
        <v>0.14521394670009999</v>
      </c>
      <c r="K11823" s="6">
        <f>IFERROR(EXP(TREND(LN($F$1:$J$1),LN(F11823:J11823),LN(Calculations!$B$3))),0)</f>
        <v>3.5329157829698096E-5</v>
      </c>
    </row>
    <row r="11824" spans="1:11" x14ac:dyDescent="0.35">
      <c r="A11824">
        <v>11821</v>
      </c>
      <c r="B11824" t="str">
        <f t="shared" si="184"/>
        <v>2-60</v>
      </c>
      <c r="C11824">
        <v>-59.804648638871001</v>
      </c>
      <c r="D11824">
        <v>1.7061589943022</v>
      </c>
      <c r="E11824">
        <f>ASIN(SQRT((SIN(RADIANS(PARAMETERS!$D$8-D11824)/2)*SIN(RADIANS(PARAMETERS!$D$8-D11824)/2))+(COS(RADIANS(D11824))*COS(RADIANS(PARAMETERS!$D$8))*SIN(RADIANS(PARAMETERS!$D$9-C11824)/2)*SIN(RADIANS(PARAMETERS!$D$9-C11824)/2))))*2*3958.756</f>
        <v>949.51022092920095</v>
      </c>
      <c r="F11824">
        <v>2.5795251713134001E-4</v>
      </c>
      <c r="G11824">
        <v>7.6166825601831003E-4</v>
      </c>
      <c r="H11824">
        <v>4.9414923414588001E-3</v>
      </c>
      <c r="I11824">
        <v>2.6218965649604999E-2</v>
      </c>
      <c r="J11824">
        <v>0.15688994526863001</v>
      </c>
      <c r="K11824" s="6">
        <f>IFERROR(EXP(TREND(LN($F$1:$J$1),LN(F11824:J11824),LN(Calculations!$B$3))),0)</f>
        <v>3.824991595504428E-5</v>
      </c>
    </row>
    <row r="11825" spans="1:11" x14ac:dyDescent="0.35">
      <c r="A11825">
        <v>11822</v>
      </c>
      <c r="B11825" t="str">
        <f t="shared" si="184"/>
        <v>2-59.5</v>
      </c>
      <c r="C11825">
        <v>-59.533327303969998</v>
      </c>
      <c r="D11825">
        <v>1.7061589943022</v>
      </c>
      <c r="E11825">
        <f>ASIN(SQRT((SIN(RADIANS(PARAMETERS!$D$8-D11825)/2)*SIN(RADIANS(PARAMETERS!$D$8-D11825)/2))+(COS(RADIANS(D11825))*COS(RADIANS(PARAMETERS!$D$8))*SIN(RADIANS(PARAMETERS!$D$9-C11825)/2)*SIN(RADIANS(PARAMETERS!$D$9-C11825)/2))))*2*3958.756</f>
        <v>950.7978502562662</v>
      </c>
      <c r="F11825">
        <v>2.6052995235658998E-4</v>
      </c>
      <c r="G11825">
        <v>7.8258488792925997E-4</v>
      </c>
      <c r="H11825">
        <v>5.2229259163140999E-3</v>
      </c>
      <c r="I11825">
        <v>2.8159577399492E-2</v>
      </c>
      <c r="J11825">
        <v>0.17017805576323999</v>
      </c>
      <c r="K11825" s="6">
        <f>IFERROR(EXP(TREND(LN($F$1:$J$1),LN(F11825:J11825),LN(Calculations!$B$3))),0)</f>
        <v>4.1217312079603467E-5</v>
      </c>
    </row>
    <row r="11826" spans="1:11" x14ac:dyDescent="0.35">
      <c r="A11826">
        <v>11823</v>
      </c>
      <c r="B11826" t="str">
        <f t="shared" si="184"/>
        <v>2-59.5</v>
      </c>
      <c r="C11826">
        <v>-59.262005969069001</v>
      </c>
      <c r="D11826">
        <v>1.7061589943022</v>
      </c>
      <c r="E11826">
        <f>ASIN(SQRT((SIN(RADIANS(PARAMETERS!$D$8-D11826)/2)*SIN(RADIANS(PARAMETERS!$D$8-D11826)/2))+(COS(RADIANS(D11826))*COS(RADIANS(PARAMETERS!$D$8))*SIN(RADIANS(PARAMETERS!$D$9-C11826)/2)*SIN(RADIANS(PARAMETERS!$D$9-C11826)/2))))*2*3958.756</f>
        <v>952.44275574976473</v>
      </c>
      <c r="F11826">
        <v>2.6410972350277001E-4</v>
      </c>
      <c r="G11826">
        <v>8.0787617480381998E-4</v>
      </c>
      <c r="H11826">
        <v>5.5409306660295001E-3</v>
      </c>
      <c r="I11826">
        <v>3.0293766409159002E-2</v>
      </c>
      <c r="J11826">
        <v>0.18449348211288</v>
      </c>
      <c r="K11826" s="6">
        <f>IFERROR(EXP(TREND(LN($F$1:$J$1),LN(F11826:J11826),LN(Calculations!$B$3))),0)</f>
        <v>4.4246704537444636E-5</v>
      </c>
    </row>
    <row r="11827" spans="1:11" x14ac:dyDescent="0.35">
      <c r="A11827">
        <v>11824</v>
      </c>
      <c r="B11827" t="str">
        <f t="shared" si="184"/>
        <v>2-59</v>
      </c>
      <c r="C11827">
        <v>-58.990684634167998</v>
      </c>
      <c r="D11827">
        <v>1.7061589943022</v>
      </c>
      <c r="E11827">
        <f>ASIN(SQRT((SIN(RADIANS(PARAMETERS!$D$8-D11827)/2)*SIN(RADIANS(PARAMETERS!$D$8-D11827)/2))+(COS(RADIANS(D11827))*COS(RADIANS(PARAMETERS!$D$8))*SIN(RADIANS(PARAMETERS!$D$9-C11827)/2)*SIN(RADIANS(PARAMETERS!$D$9-C11827)/2))))*2*3958.756</f>
        <v>954.44308933957461</v>
      </c>
      <c r="F11827">
        <v>2.7085014153272E-4</v>
      </c>
      <c r="G11827">
        <v>8.4926269482820998E-4</v>
      </c>
      <c r="H11827">
        <v>6.0140811838210002E-3</v>
      </c>
      <c r="I11827">
        <v>3.3352233469486001E-2</v>
      </c>
      <c r="J11827">
        <v>0.20461401343346</v>
      </c>
      <c r="K11827" s="6">
        <f>IFERROR(EXP(TREND(LN($F$1:$J$1),LN(F11827:J11827),LN(Calculations!$B$3))),0)</f>
        <v>4.8172815150571086E-5</v>
      </c>
    </row>
    <row r="11828" spans="1:11" x14ac:dyDescent="0.35">
      <c r="A11828">
        <v>11825</v>
      </c>
      <c r="B11828" t="str">
        <f t="shared" si="184"/>
        <v>2-58.5</v>
      </c>
      <c r="C11828">
        <v>-58.719363299267002</v>
      </c>
      <c r="D11828">
        <v>1.7061589943022</v>
      </c>
      <c r="E11828">
        <f>ASIN(SQRT((SIN(RADIANS(PARAMETERS!$D$8-D11828)/2)*SIN(RADIANS(PARAMETERS!$D$8-D11828)/2))+(COS(RADIANS(D11828))*COS(RADIANS(PARAMETERS!$D$8))*SIN(RADIANS(PARAMETERS!$D$9-C11828)/2)*SIN(RADIANS(PARAMETERS!$D$9-C11828)/2))))*2*3958.756</f>
        <v>956.79662074555699</v>
      </c>
      <c r="F11828">
        <v>2.7476952527649999E-4</v>
      </c>
      <c r="G11828">
        <v>8.8878121459856998E-4</v>
      </c>
      <c r="H11828">
        <v>6.5800920128821997E-3</v>
      </c>
      <c r="I11828">
        <v>3.7323646247387002E-2</v>
      </c>
      <c r="J11828">
        <v>0.23201574385165999</v>
      </c>
      <c r="K11828" s="6">
        <f>IFERROR(EXP(TREND(LN($F$1:$J$1),LN(F11828:J11828),LN(Calculations!$B$3))),0)</f>
        <v>5.3667784876654405E-5</v>
      </c>
    </row>
    <row r="11829" spans="1:11" x14ac:dyDescent="0.35">
      <c r="A11829">
        <v>11826</v>
      </c>
      <c r="B11829" t="str">
        <f t="shared" si="184"/>
        <v>2-58.5</v>
      </c>
      <c r="C11829">
        <v>-58.448041964365999</v>
      </c>
      <c r="D11829">
        <v>1.7061589943022</v>
      </c>
      <c r="E11829">
        <f>ASIN(SQRT((SIN(RADIANS(PARAMETERS!$D$8-D11829)/2)*SIN(RADIANS(PARAMETERS!$D$8-D11829)/2))+(COS(RADIANS(D11829))*COS(RADIANS(PARAMETERS!$D$8))*SIN(RADIANS(PARAMETERS!$D$9-C11829)/2)*SIN(RADIANS(PARAMETERS!$D$9-C11829)/2))))*2*3958.756</f>
        <v>959.50074969284913</v>
      </c>
      <c r="F11829">
        <v>2.7345598209648999E-4</v>
      </c>
      <c r="G11829">
        <v>9.2303199926391005E-4</v>
      </c>
      <c r="H11829">
        <v>7.2548561729491E-3</v>
      </c>
      <c r="I11829">
        <v>4.2427938431501E-2</v>
      </c>
      <c r="J11829">
        <v>0.26688125729561002</v>
      </c>
      <c r="K11829" s="6">
        <f>IFERROR(EXP(TREND(LN($F$1:$J$1),LN(F11829:J11829),LN(Calculations!$B$3))),0)</f>
        <v>6.0926271211046994E-5</v>
      </c>
    </row>
    <row r="11830" spans="1:11" x14ac:dyDescent="0.35">
      <c r="A11830">
        <v>11827</v>
      </c>
      <c r="B11830" t="str">
        <f t="shared" si="184"/>
        <v>2-58</v>
      </c>
      <c r="C11830">
        <v>-58.176720629465002</v>
      </c>
      <c r="D11830">
        <v>1.7061589943022</v>
      </c>
      <c r="E11830">
        <f>ASIN(SQRT((SIN(RADIANS(PARAMETERS!$D$8-D11830)/2)*SIN(RADIANS(PARAMETERS!$D$8-D11830)/2))+(COS(RADIANS(D11830))*COS(RADIANS(PARAMETERS!$D$8))*SIN(RADIANS(PARAMETERS!$D$9-C11830)/2)*SIN(RADIANS(PARAMETERS!$D$9-C11830)/2))))*2*3958.756</f>
        <v>962.55251993644322</v>
      </c>
      <c r="F11830">
        <v>2.7672495343722002E-4</v>
      </c>
      <c r="G11830">
        <v>9.7857695072889003E-4</v>
      </c>
      <c r="H11830">
        <v>8.1370985135436006E-3</v>
      </c>
      <c r="I11830">
        <v>4.8814706504345003E-2</v>
      </c>
      <c r="J11830">
        <v>0.30847561359406001</v>
      </c>
      <c r="K11830" s="6">
        <f>IFERROR(EXP(TREND(LN($F$1:$J$1),LN(F11830:J11830),LN(Calculations!$B$3))),0)</f>
        <v>6.86881933726676E-5</v>
      </c>
    </row>
    <row r="11831" spans="1:11" x14ac:dyDescent="0.35">
      <c r="A11831">
        <v>11828</v>
      </c>
      <c r="B11831" t="str">
        <f t="shared" si="184"/>
        <v>2-58</v>
      </c>
      <c r="C11831">
        <v>-57.905399294565001</v>
      </c>
      <c r="D11831">
        <v>1.7061589943022</v>
      </c>
      <c r="E11831">
        <f>ASIN(SQRT((SIN(RADIANS(PARAMETERS!$D$8-D11831)/2)*SIN(RADIANS(PARAMETERS!$D$8-D11831)/2))+(COS(RADIANS(D11831))*COS(RADIANS(PARAMETERS!$D$8))*SIN(RADIANS(PARAMETERS!$D$9-C11831)/2)*SIN(RADIANS(PARAMETERS!$D$9-C11831)/2))))*2*3958.756</f>
        <v>965.94863492289994</v>
      </c>
      <c r="F11831">
        <v>2.8357226983643998E-4</v>
      </c>
      <c r="G11831">
        <v>1.0478117037565E-3</v>
      </c>
      <c r="H11831">
        <v>9.1490084305405998E-3</v>
      </c>
      <c r="I11831">
        <v>5.6114330887794002E-2</v>
      </c>
      <c r="J11831">
        <v>0.35539728403090998</v>
      </c>
      <c r="K11831" s="6">
        <f>IFERROR(EXP(TREND(LN($F$1:$J$1),LN(F11831:J11831),LN(Calculations!$B$3))),0)</f>
        <v>7.6535975184529575E-5</v>
      </c>
    </row>
    <row r="11832" spans="1:11" x14ac:dyDescent="0.35">
      <c r="A11832">
        <v>11829</v>
      </c>
      <c r="B11832" t="str">
        <f t="shared" si="184"/>
        <v>2-57.5</v>
      </c>
      <c r="C11832">
        <v>-57.634077959663998</v>
      </c>
      <c r="D11832">
        <v>1.7061589943022</v>
      </c>
      <c r="E11832">
        <f>ASIN(SQRT((SIN(RADIANS(PARAMETERS!$D$8-D11832)/2)*SIN(RADIANS(PARAMETERS!$D$8-D11832)/2))+(COS(RADIANS(D11832))*COS(RADIANS(PARAMETERS!$D$8))*SIN(RADIANS(PARAMETERS!$D$9-C11832)/2)*SIN(RADIANS(PARAMETERS!$D$9-C11832)/2))))*2*3958.756</f>
        <v>969.68547490198171</v>
      </c>
      <c r="F11832">
        <v>2.9415573226287999E-4</v>
      </c>
      <c r="G11832">
        <v>1.1334404116495999E-3</v>
      </c>
      <c r="H11832">
        <v>1.032495778054E-2</v>
      </c>
      <c r="I11832">
        <v>6.4507618546485998E-2</v>
      </c>
      <c r="J11832">
        <v>0.40741601586342002</v>
      </c>
      <c r="K11832" s="6">
        <f>IFERROR(EXP(TREND(LN($F$1:$J$1),LN(F11832:J11832),LN(Calculations!$B$3))),0)</f>
        <v>8.4346117302695981E-5</v>
      </c>
    </row>
    <row r="11833" spans="1:11" x14ac:dyDescent="0.35">
      <c r="A11833">
        <v>11830</v>
      </c>
      <c r="B11833" t="str">
        <f t="shared" si="184"/>
        <v>2-57.5</v>
      </c>
      <c r="C11833">
        <v>-57.362756624763001</v>
      </c>
      <c r="D11833">
        <v>1.7061589943022</v>
      </c>
      <c r="E11833">
        <f>ASIN(SQRT((SIN(RADIANS(PARAMETERS!$D$8-D11833)/2)*SIN(RADIANS(PARAMETERS!$D$8-D11833)/2))+(COS(RADIANS(D11833))*COS(RADIANS(PARAMETERS!$D$8))*SIN(RADIANS(PARAMETERS!$D$9-C11833)/2)*SIN(RADIANS(PARAMETERS!$D$9-C11833)/2))))*2*3958.756</f>
        <v>973.75911528945448</v>
      </c>
      <c r="F11833">
        <v>3.5329523961991001E-4</v>
      </c>
      <c r="G11833">
        <v>1.3280728599057001E-3</v>
      </c>
      <c r="H11833">
        <v>1.1882008053362E-2</v>
      </c>
      <c r="I11833">
        <v>7.4104435741900995E-2</v>
      </c>
      <c r="J11833">
        <v>0.46304243803023998</v>
      </c>
      <c r="K11833" s="6">
        <f>IFERROR(EXP(TREND(LN($F$1:$J$1),LN(F11833:J11833),LN(Calculations!$B$3))),0)</f>
        <v>8.7331394315874435E-5</v>
      </c>
    </row>
    <row r="11834" spans="1:11" x14ac:dyDescent="0.35">
      <c r="A11834">
        <v>11831</v>
      </c>
      <c r="B11834" t="str">
        <f t="shared" si="184"/>
        <v>2-57</v>
      </c>
      <c r="C11834">
        <v>-57.091435289861998</v>
      </c>
      <c r="D11834">
        <v>1.7061589943022</v>
      </c>
      <c r="E11834">
        <f>ASIN(SQRT((SIN(RADIANS(PARAMETERS!$D$8-D11834)/2)*SIN(RADIANS(PARAMETERS!$D$8-D11834)/2))+(COS(RADIANS(D11834))*COS(RADIANS(PARAMETERS!$D$8))*SIN(RADIANS(PARAMETERS!$D$9-C11834)/2)*SIN(RADIANS(PARAMETERS!$D$9-C11834)/2))))*2*3958.756</f>
        <v>978.16534607541212</v>
      </c>
      <c r="F11834">
        <v>3.8515336927958001E-4</v>
      </c>
      <c r="G11834">
        <v>1.4837583294138E-3</v>
      </c>
      <c r="H11834">
        <v>1.3421691022812999E-2</v>
      </c>
      <c r="I11834">
        <v>8.3950735628605E-2</v>
      </c>
      <c r="J11834">
        <v>0.51962178945541004</v>
      </c>
      <c r="K11834" s="6">
        <f>IFERROR(EXP(TREND(LN($F$1:$J$1),LN(F11834:J11834),LN(Calculations!$B$3))),0)</f>
        <v>9.2727268942617317E-5</v>
      </c>
    </row>
    <row r="11835" spans="1:11" x14ac:dyDescent="0.35">
      <c r="A11835">
        <v>11832</v>
      </c>
      <c r="B11835" t="str">
        <f t="shared" si="184"/>
        <v>2-57</v>
      </c>
      <c r="C11835">
        <v>-56.820113954961002</v>
      </c>
      <c r="D11835">
        <v>1.7061589943022</v>
      </c>
      <c r="E11835">
        <f>ASIN(SQRT((SIN(RADIANS(PARAMETERS!$D$8-D11835)/2)*SIN(RADIANS(PARAMETERS!$D$8-D11835)/2))+(COS(RADIANS(D11835))*COS(RADIANS(PARAMETERS!$D$8))*SIN(RADIANS(PARAMETERS!$D$9-C11835)/2)*SIN(RADIANS(PARAMETERS!$D$9-C11835)/2))))*2*3958.756</f>
        <v>982.89969206862725</v>
      </c>
      <c r="F11835">
        <v>4.1591754416004002E-4</v>
      </c>
      <c r="G11835">
        <v>1.6303556039929E-3</v>
      </c>
      <c r="H11835">
        <v>1.4961580745876E-2</v>
      </c>
      <c r="I11835">
        <v>9.3994736671448004E-2</v>
      </c>
      <c r="J11835">
        <v>0.57666164636612005</v>
      </c>
      <c r="K11835" s="6">
        <f>IFERROR(EXP(TREND(LN($F$1:$J$1),LN(F11835:J11835),LN(Calculations!$B$3))),0)</f>
        <v>9.7990173903869714E-5</v>
      </c>
    </row>
    <row r="11836" spans="1:11" x14ac:dyDescent="0.35">
      <c r="A11836">
        <v>11833</v>
      </c>
      <c r="B11836" t="str">
        <f t="shared" si="184"/>
        <v>2-61.5</v>
      </c>
      <c r="C11836">
        <v>-61.432576648276999</v>
      </c>
      <c r="D11836">
        <v>1.9774803292031999</v>
      </c>
      <c r="E11836">
        <f>ASIN(SQRT((SIN(RADIANS(PARAMETERS!$D$8-D11836)/2)*SIN(RADIANS(PARAMETERS!$D$8-D11836)/2))+(COS(RADIANS(D11836))*COS(RADIANS(PARAMETERS!$D$8))*SIN(RADIANS(PARAMETERS!$D$9-C11836)/2)*SIN(RADIANS(PARAMETERS!$D$9-C11836)/2))))*2*3958.756</f>
        <v>930.62410682820132</v>
      </c>
      <c r="F11836">
        <v>4.8214470734819998E-4</v>
      </c>
      <c r="G11836">
        <v>1.4365038368851001E-3</v>
      </c>
      <c r="H11836">
        <v>9.2726424336432994E-3</v>
      </c>
      <c r="I11836">
        <v>4.5795399695635002E-2</v>
      </c>
      <c r="J11836">
        <v>0.24474285542964999</v>
      </c>
      <c r="K11836" s="6">
        <f>IFERROR(EXP(TREND(LN($F$1:$J$1),LN(F11836:J11836),LN(Calculations!$B$3))),0)</f>
        <v>4.3819998799839475E-5</v>
      </c>
    </row>
    <row r="11837" spans="1:11" x14ac:dyDescent="0.35">
      <c r="A11837">
        <v>11834</v>
      </c>
      <c r="B11837" t="str">
        <f t="shared" si="184"/>
        <v>2-61</v>
      </c>
      <c r="C11837">
        <v>-61.161255313376003</v>
      </c>
      <c r="D11837">
        <v>1.9774803292031999</v>
      </c>
      <c r="E11837">
        <f>ASIN(SQRT((SIN(RADIANS(PARAMETERS!$D$8-D11837)/2)*SIN(RADIANS(PARAMETERS!$D$8-D11837)/2))+(COS(RADIANS(D11837))*COS(RADIANS(PARAMETERS!$D$8))*SIN(RADIANS(PARAMETERS!$D$9-C11837)/2)*SIN(RADIANS(PARAMETERS!$D$9-C11837)/2))))*2*3958.756</f>
        <v>929.73460127264195</v>
      </c>
      <c r="F11837">
        <v>4.7281495062634002E-4</v>
      </c>
      <c r="G11837">
        <v>1.3966765254736001E-3</v>
      </c>
      <c r="H11837">
        <v>9.1334749013186004E-3</v>
      </c>
      <c r="I11837">
        <v>4.6191506087779999E-2</v>
      </c>
      <c r="J11837">
        <v>0.25381177663803001</v>
      </c>
      <c r="K11837" s="6">
        <f>IFERROR(EXP(TREND(LN($F$1:$J$1),LN(F11837:J11837),LN(Calculations!$B$3))),0)</f>
        <v>4.5757505690720922E-5</v>
      </c>
    </row>
    <row r="11838" spans="1:11" x14ac:dyDescent="0.35">
      <c r="A11838">
        <v>11835</v>
      </c>
      <c r="B11838" t="str">
        <f t="shared" si="184"/>
        <v>2-61</v>
      </c>
      <c r="C11838">
        <v>-60.889933978475</v>
      </c>
      <c r="D11838">
        <v>1.9774803292031999</v>
      </c>
      <c r="E11838">
        <f>ASIN(SQRT((SIN(RADIANS(PARAMETERS!$D$8-D11838)/2)*SIN(RADIANS(PARAMETERS!$D$8-D11838)/2))+(COS(RADIANS(D11838))*COS(RADIANS(PARAMETERS!$D$8))*SIN(RADIANS(PARAMETERS!$D$9-C11838)/2)*SIN(RADIANS(PARAMETERS!$D$9-C11838)/2))))*2*3958.756</f>
        <v>929.21204759091245</v>
      </c>
      <c r="F11838">
        <v>4.6390696661547E-4</v>
      </c>
      <c r="G11838">
        <v>1.3572647003457E-3</v>
      </c>
      <c r="H11838">
        <v>8.9884335175156992E-3</v>
      </c>
      <c r="I11838">
        <v>4.6649683266878003E-2</v>
      </c>
      <c r="J11838">
        <v>0.26474186778068998</v>
      </c>
      <c r="K11838" s="6">
        <f>IFERROR(EXP(TREND(LN($F$1:$J$1),LN(F11838:J11838),LN(Calculations!$B$3))),0)</f>
        <v>4.7955763900924847E-5</v>
      </c>
    </row>
    <row r="11839" spans="1:11" x14ac:dyDescent="0.35">
      <c r="A11839">
        <v>11836</v>
      </c>
      <c r="B11839" t="str">
        <f t="shared" si="184"/>
        <v>2-60.5</v>
      </c>
      <c r="C11839">
        <v>-60.618612643573996</v>
      </c>
      <c r="D11839">
        <v>1.9774803292031999</v>
      </c>
      <c r="E11839">
        <f>ASIN(SQRT((SIN(RADIANS(PARAMETERS!$D$8-D11839)/2)*SIN(RADIANS(PARAMETERS!$D$8-D11839)/2))+(COS(RADIANS(D11839))*COS(RADIANS(PARAMETERS!$D$8))*SIN(RADIANS(PARAMETERS!$D$9-C11839)/2)*SIN(RADIANS(PARAMETERS!$D$9-C11839)/2))))*2*3958.756</f>
        <v>929.05706524855862</v>
      </c>
      <c r="F11839">
        <v>5.6317367125302998E-4</v>
      </c>
      <c r="G11839">
        <v>1.5061831800267001E-3</v>
      </c>
      <c r="H11839">
        <v>9.2899054288863997E-3</v>
      </c>
      <c r="I11839">
        <v>4.8121701925993E-2</v>
      </c>
      <c r="J11839">
        <v>0.27861237525940002</v>
      </c>
      <c r="K11839" s="6">
        <f>IFERROR(EXP(TREND(LN($F$1:$J$1),LN(F11839:J11839),LN(Calculations!$B$3))),0)</f>
        <v>4.5572475851404087E-5</v>
      </c>
    </row>
    <row r="11840" spans="1:11" x14ac:dyDescent="0.35">
      <c r="A11840">
        <v>11837</v>
      </c>
      <c r="B11840" t="str">
        <f t="shared" si="184"/>
        <v>2-60.5</v>
      </c>
      <c r="C11840">
        <v>-60.347291308673</v>
      </c>
      <c r="D11840">
        <v>1.9774803292031999</v>
      </c>
      <c r="E11840">
        <f>ASIN(SQRT((SIN(RADIANS(PARAMETERS!$D$8-D11840)/2)*SIN(RADIANS(PARAMETERS!$D$8-D11840)/2))+(COS(RADIANS(D11840))*COS(RADIANS(PARAMETERS!$D$8))*SIN(RADIANS(PARAMETERS!$D$9-C11840)/2)*SIN(RADIANS(PARAMETERS!$D$9-C11840)/2))))*2*3958.756</f>
        <v>929.26983823846695</v>
      </c>
      <c r="F11840">
        <v>3.4443190088496002E-4</v>
      </c>
      <c r="G11840">
        <v>1.1699232272804E-3</v>
      </c>
      <c r="H11840">
        <v>8.7561309337616001E-3</v>
      </c>
      <c r="I11840">
        <v>4.8440650105475998E-2</v>
      </c>
      <c r="J11840">
        <v>0.29153084754943998</v>
      </c>
      <c r="K11840" s="6">
        <f>IFERROR(EXP(TREND(LN($F$1:$J$1),LN(F11840:J11840),LN(Calculations!$B$3))),0)</f>
        <v>5.9586233755191766E-5</v>
      </c>
    </row>
    <row r="11841" spans="1:11" x14ac:dyDescent="0.35">
      <c r="A11841">
        <v>11838</v>
      </c>
      <c r="B11841" t="str">
        <f t="shared" si="184"/>
        <v>2-60</v>
      </c>
      <c r="C11841">
        <v>-60.075969973771997</v>
      </c>
      <c r="D11841">
        <v>1.9774803292031999</v>
      </c>
      <c r="E11841">
        <f>ASIN(SQRT((SIN(RADIANS(PARAMETERS!$D$8-D11841)/2)*SIN(RADIANS(PARAMETERS!$D$8-D11841)/2))+(COS(RADIANS(D11841))*COS(RADIANS(PARAMETERS!$D$8))*SIN(RADIANS(PARAMETERS!$D$9-C11841)/2)*SIN(RADIANS(PARAMETERS!$D$9-C11841)/2))))*2*3958.756</f>
        <v>929.85011399088148</v>
      </c>
      <c r="F11841">
        <v>3.1996483448893E-4</v>
      </c>
      <c r="G11841">
        <v>1.1167984921484999E-3</v>
      </c>
      <c r="H11841">
        <v>8.7200803682207992E-3</v>
      </c>
      <c r="I11841">
        <v>4.9648657441138999E-2</v>
      </c>
      <c r="J11841">
        <v>0.30657249689102001</v>
      </c>
      <c r="K11841" s="6">
        <f>IFERROR(EXP(TREND(LN($F$1:$J$1),LN(F11841:J11841),LN(Calculations!$B$3))),0)</f>
        <v>6.4121770677333696E-5</v>
      </c>
    </row>
    <row r="11842" spans="1:11" x14ac:dyDescent="0.35">
      <c r="A11842">
        <v>11839</v>
      </c>
      <c r="B11842" t="str">
        <f t="shared" si="184"/>
        <v>2-60</v>
      </c>
      <c r="C11842">
        <v>-59.804648638871001</v>
      </c>
      <c r="D11842">
        <v>1.9774803292031999</v>
      </c>
      <c r="E11842">
        <f>ASIN(SQRT((SIN(RADIANS(PARAMETERS!$D$8-D11842)/2)*SIN(RADIANS(PARAMETERS!$D$8-D11842)/2))+(COS(RADIANS(D11842))*COS(RADIANS(PARAMETERS!$D$8))*SIN(RADIANS(PARAMETERS!$D$9-C11842)/2)*SIN(RADIANS(PARAMETERS!$D$9-C11842)/2))))*2*3958.756</f>
        <v>930.7972048693307</v>
      </c>
      <c r="F11842">
        <v>3.1665022834204002E-4</v>
      </c>
      <c r="G11842">
        <v>1.1178198037669E-3</v>
      </c>
      <c r="H11842">
        <v>8.9387856423855001E-3</v>
      </c>
      <c r="I11842">
        <v>5.1853280514479003E-2</v>
      </c>
      <c r="J11842">
        <v>0.32548746466637002</v>
      </c>
      <c r="K11842" s="6">
        <f>IFERROR(EXP(TREND(LN($F$1:$J$1),LN(F11842:J11842),LN(Calculations!$B$3))),0)</f>
        <v>6.7668775617897684E-5</v>
      </c>
    </row>
    <row r="11843" spans="1:11" x14ac:dyDescent="0.35">
      <c r="A11843">
        <v>11840</v>
      </c>
      <c r="B11843" t="str">
        <f t="shared" si="184"/>
        <v>2-59.5</v>
      </c>
      <c r="C11843">
        <v>-59.533327303969998</v>
      </c>
      <c r="D11843">
        <v>1.9774803292031999</v>
      </c>
      <c r="E11843">
        <f>ASIN(SQRT((SIN(RADIANS(PARAMETERS!$D$8-D11843)/2)*SIN(RADIANS(PARAMETERS!$D$8-D11843)/2))+(COS(RADIANS(D11843))*COS(RADIANS(PARAMETERS!$D$8))*SIN(RADIANS(PARAMETERS!$D$9-C11843)/2)*SIN(RADIANS(PARAMETERS!$D$9-C11843)/2))))*2*3958.756</f>
        <v>932.10999223184126</v>
      </c>
      <c r="F11843">
        <v>3.1753000803291998E-4</v>
      </c>
      <c r="G11843">
        <v>1.1352739529683999E-3</v>
      </c>
      <c r="H11843">
        <v>9.2904474586247999E-3</v>
      </c>
      <c r="I11843">
        <v>5.4771769791842E-2</v>
      </c>
      <c r="J11843">
        <v>0.34736022353172002</v>
      </c>
      <c r="K11843" s="6">
        <f>IFERROR(EXP(TREND(LN($F$1:$J$1),LN(F11843:J11843),LN(Calculations!$B$3))),0)</f>
        <v>7.13467005836395E-5</v>
      </c>
    </row>
    <row r="11844" spans="1:11" x14ac:dyDescent="0.35">
      <c r="A11844">
        <v>11841</v>
      </c>
      <c r="B11844" t="str">
        <f t="shared" si="184"/>
        <v>2-59.5</v>
      </c>
      <c r="C11844">
        <v>-59.262005969069001</v>
      </c>
      <c r="D11844">
        <v>1.9774803292031999</v>
      </c>
      <c r="E11844">
        <f>ASIN(SQRT((SIN(RADIANS(PARAMETERS!$D$8-D11844)/2)*SIN(RADIANS(PARAMETERS!$D$8-D11844)/2))+(COS(RADIANS(D11844))*COS(RADIANS(PARAMETERS!$D$8))*SIN(RADIANS(PARAMETERS!$D$9-C11844)/2)*SIN(RADIANS(PARAMETERS!$D$9-C11844)/2))))*2*3958.756</f>
        <v>933.78693300166401</v>
      </c>
      <c r="F11844">
        <v>3.1869916711003E-4</v>
      </c>
      <c r="G11844">
        <v>1.1556055396795E-3</v>
      </c>
      <c r="H11844">
        <v>9.6970517188311005E-3</v>
      </c>
      <c r="I11844">
        <v>5.8128837496042002E-2</v>
      </c>
      <c r="J11844">
        <v>0.37130975723267001</v>
      </c>
      <c r="K11844" s="6">
        <f>IFERROR(EXP(TREND(LN($F$1:$J$1),LN(F11844:J11844),LN(Calculations!$B$3))),0)</f>
        <v>7.5295990467612228E-5</v>
      </c>
    </row>
    <row r="11845" spans="1:11" x14ac:dyDescent="0.35">
      <c r="A11845">
        <v>11842</v>
      </c>
      <c r="B11845" t="str">
        <f t="shared" ref="B11845:B11908" si="185">MROUND(D11845,1)&amp;MROUND(C11845,-0.5)</f>
        <v>2-59</v>
      </c>
      <c r="C11845">
        <v>-58.990684634167998</v>
      </c>
      <c r="D11845">
        <v>1.9774803292031999</v>
      </c>
      <c r="E11845">
        <f>ASIN(SQRT((SIN(RADIANS(PARAMETERS!$D$8-D11845)/2)*SIN(RADIANS(PARAMETERS!$D$8-D11845)/2))+(COS(RADIANS(D11845))*COS(RADIANS(PARAMETERS!$D$8))*SIN(RADIANS(PARAMETERS!$D$9-C11845)/2)*SIN(RADIANS(PARAMETERS!$D$9-C11845)/2))))*2*3958.756</f>
        <v>935.8260686579589</v>
      </c>
      <c r="F11845">
        <v>3.2587983878329001E-4</v>
      </c>
      <c r="G11845">
        <v>1.2095111887902E-3</v>
      </c>
      <c r="H11845">
        <v>1.0445334948599E-2</v>
      </c>
      <c r="I11845">
        <v>6.3496559858322005E-2</v>
      </c>
      <c r="J11845">
        <v>0.40458858013152998</v>
      </c>
      <c r="K11845" s="6">
        <f>IFERROR(EXP(TREND(LN($F$1:$J$1),LN(F11845:J11845),LN(Calculations!$B$3))),0)</f>
        <v>8.0200567967291347E-5</v>
      </c>
    </row>
    <row r="11846" spans="1:11" x14ac:dyDescent="0.35">
      <c r="A11846">
        <v>11843</v>
      </c>
      <c r="B11846" t="str">
        <f t="shared" si="185"/>
        <v>2-58.5</v>
      </c>
      <c r="C11846">
        <v>-58.719363299267002</v>
      </c>
      <c r="D11846">
        <v>1.9774803292031999</v>
      </c>
      <c r="E11846">
        <f>ASIN(SQRT((SIN(RADIANS(PARAMETERS!$D$8-D11846)/2)*SIN(RADIANS(PARAMETERS!$D$8-D11846)/2))+(COS(RADIANS(D11846))*COS(RADIANS(PARAMETERS!$D$8))*SIN(RADIANS(PARAMETERS!$D$9-C11846)/2)*SIN(RADIANS(PARAMETERS!$D$9-C11846)/2))))*2*3958.756</f>
        <v>938.22503652530077</v>
      </c>
      <c r="F11846">
        <v>3.3391581382601998E-4</v>
      </c>
      <c r="G11846">
        <v>1.2840087292716E-3</v>
      </c>
      <c r="H11846">
        <v>1.1531288735569E-2</v>
      </c>
      <c r="I11846">
        <v>7.1262985467911003E-2</v>
      </c>
      <c r="J11846">
        <v>0.45038759708405002</v>
      </c>
      <c r="K11846" s="6">
        <f>IFERROR(EXP(TREND(LN($F$1:$J$1),LN(F11846:J11846),LN(Calculations!$B$3))),0)</f>
        <v>8.6862941170598836E-5</v>
      </c>
    </row>
    <row r="11847" spans="1:11" x14ac:dyDescent="0.35">
      <c r="A11847">
        <v>11844</v>
      </c>
      <c r="B11847" t="str">
        <f t="shared" si="185"/>
        <v>2-58.5</v>
      </c>
      <c r="C11847">
        <v>-58.448041964365999</v>
      </c>
      <c r="D11847">
        <v>1.9774803292031999</v>
      </c>
      <c r="E11847">
        <f>ASIN(SQRT((SIN(RADIANS(PARAMETERS!$D$8-D11847)/2)*SIN(RADIANS(PARAMETERS!$D$8-D11847)/2))+(COS(RADIANS(D11847))*COS(RADIANS(PARAMETERS!$D$8))*SIN(RADIANS(PARAMETERS!$D$9-C11847)/2)*SIN(RADIANS(PARAMETERS!$D$9-C11847)/2))))*2*3958.756</f>
        <v>940.98108321217148</v>
      </c>
      <c r="F11847">
        <v>3.404579765629E-4</v>
      </c>
      <c r="G11847">
        <v>1.3768172357230999E-3</v>
      </c>
      <c r="H11847">
        <v>1.2998325750232E-2</v>
      </c>
      <c r="I11847">
        <v>8.1909209489821999E-2</v>
      </c>
      <c r="J11847">
        <v>0.50989365577697998</v>
      </c>
      <c r="K11847" s="6">
        <f>IFERROR(EXP(TREND(LN($F$1:$J$1),LN(F11847:J11847),LN(Calculations!$B$3))),0)</f>
        <v>9.5499934314946199E-5</v>
      </c>
    </row>
    <row r="11848" spans="1:11" x14ac:dyDescent="0.35">
      <c r="A11848">
        <v>11845</v>
      </c>
      <c r="B11848" t="str">
        <f t="shared" si="185"/>
        <v>2-58</v>
      </c>
      <c r="C11848">
        <v>-58.176720629465002</v>
      </c>
      <c r="D11848">
        <v>1.9774803292031999</v>
      </c>
      <c r="E11848">
        <f>ASIN(SQRT((SIN(RADIANS(PARAMETERS!$D$8-D11848)/2)*SIN(RADIANS(PARAMETERS!$D$8-D11848)/2))+(COS(RADIANS(D11848))*COS(RADIANS(PARAMETERS!$D$8))*SIN(RADIANS(PARAMETERS!$D$9-C11848)/2)*SIN(RADIANS(PARAMETERS!$D$9-C11848)/2))))*2*3958.756</f>
        <v>944.09108002346329</v>
      </c>
      <c r="F11848">
        <v>3.5375927109271001E-4</v>
      </c>
      <c r="G11848">
        <v>1.5020000282675E-3</v>
      </c>
      <c r="H11848">
        <v>1.4774166978896001E-2</v>
      </c>
      <c r="I11848">
        <v>9.4420090317725996E-2</v>
      </c>
      <c r="J11848">
        <v>0.57828044891357</v>
      </c>
      <c r="K11848" s="6">
        <f>IFERROR(EXP(TREND(LN($F$1:$J$1),LN(F11848:J11848),LN(Calculations!$B$3))),0)</f>
        <v>1.0416013180584989E-4</v>
      </c>
    </row>
    <row r="11849" spans="1:11" x14ac:dyDescent="0.35">
      <c r="A11849">
        <v>11846</v>
      </c>
      <c r="B11849" t="str">
        <f t="shared" si="185"/>
        <v>2-58</v>
      </c>
      <c r="C11849">
        <v>-57.905399294565001</v>
      </c>
      <c r="D11849">
        <v>1.9774803292031999</v>
      </c>
      <c r="E11849">
        <f>ASIN(SQRT((SIN(RADIANS(PARAMETERS!$D$8-D11849)/2)*SIN(RADIANS(PARAMETERS!$D$8-D11849)/2))+(COS(RADIANS(D11849))*COS(RADIANS(PARAMETERS!$D$8))*SIN(RADIANS(PARAMETERS!$D$9-C11849)/2)*SIN(RADIANS(PARAMETERS!$D$9-C11849)/2))))*2*3958.756</f>
        <v>947.55154015084838</v>
      </c>
      <c r="F11849">
        <v>3.7066885852254998E-4</v>
      </c>
      <c r="G11849">
        <v>1.6410448588431001E-3</v>
      </c>
      <c r="H11849">
        <v>1.6687398776412E-2</v>
      </c>
      <c r="I11849">
        <v>0.10795077681541</v>
      </c>
      <c r="J11849">
        <v>0.65200036764144997</v>
      </c>
      <c r="K11849" s="6">
        <f>IFERROR(EXP(TREND(LN($F$1:$J$1),LN(F11849:J11849),LN(Calculations!$B$3))),0)</f>
        <v>1.1251179108923216E-4</v>
      </c>
    </row>
    <row r="11850" spans="1:11" x14ac:dyDescent="0.35">
      <c r="A11850">
        <v>11847</v>
      </c>
      <c r="B11850" t="str">
        <f t="shared" si="185"/>
        <v>2-57.5</v>
      </c>
      <c r="C11850">
        <v>-57.634077959663998</v>
      </c>
      <c r="D11850">
        <v>1.9774803292031999</v>
      </c>
      <c r="E11850">
        <f>ASIN(SQRT((SIN(RADIANS(PARAMETERS!$D$8-D11850)/2)*SIN(RADIANS(PARAMETERS!$D$8-D11850)/2))+(COS(RADIANS(D11850))*COS(RADIANS(PARAMETERS!$D$8))*SIN(RADIANS(PARAMETERS!$D$9-C11850)/2)*SIN(RADIANS(PARAMETERS!$D$9-C11850)/2))))*2*3958.756</f>
        <v>951.358637428203</v>
      </c>
      <c r="F11850">
        <v>3.9105492760426998E-4</v>
      </c>
      <c r="G11850">
        <v>1.7952868947759E-3</v>
      </c>
      <c r="H11850">
        <v>1.8761793151498E-2</v>
      </c>
      <c r="I11850">
        <v>0.1226319745183</v>
      </c>
      <c r="J11850">
        <v>0.73047250509261996</v>
      </c>
      <c r="K11850" s="6">
        <f>IFERROR(EXP(TREND(LN($F$1:$J$1),LN(F11850:J11850),LN(Calculations!$B$3))),0)</f>
        <v>1.2053481107197985E-4</v>
      </c>
    </row>
    <row r="11851" spans="1:11" x14ac:dyDescent="0.35">
      <c r="A11851">
        <v>11848</v>
      </c>
      <c r="B11851" t="str">
        <f t="shared" si="185"/>
        <v>2-57.5</v>
      </c>
      <c r="C11851">
        <v>-57.362756624763001</v>
      </c>
      <c r="D11851">
        <v>1.9774803292031999</v>
      </c>
      <c r="E11851">
        <f>ASIN(SQRT((SIN(RADIANS(PARAMETERS!$D$8-D11851)/2)*SIN(RADIANS(PARAMETERS!$D$8-D11851)/2))+(COS(RADIANS(D11851))*COS(RADIANS(PARAMETERS!$D$8))*SIN(RADIANS(PARAMETERS!$D$9-C11851)/2)*SIN(RADIANS(PARAMETERS!$D$9-C11851)/2))))*2*3958.756</f>
        <v>955.50822642678258</v>
      </c>
      <c r="F11851">
        <v>4.6795984962954998E-4</v>
      </c>
      <c r="G11851">
        <v>2.1009971387683998E-3</v>
      </c>
      <c r="H11851">
        <v>2.1558841690421E-2</v>
      </c>
      <c r="I11851">
        <v>0.13983914256096</v>
      </c>
      <c r="J11851">
        <v>0.81311661005019997</v>
      </c>
      <c r="K11851" s="6">
        <f>IFERROR(EXP(TREND(LN($F$1:$J$1),LN(F11851:J11851),LN(Calculations!$B$3))),0)</f>
        <v>1.2359026167020376E-4</v>
      </c>
    </row>
    <row r="11852" spans="1:11" x14ac:dyDescent="0.35">
      <c r="A11852">
        <v>11849</v>
      </c>
      <c r="B11852" t="str">
        <f t="shared" si="185"/>
        <v>2-57</v>
      </c>
      <c r="C11852">
        <v>-57.091435289861998</v>
      </c>
      <c r="D11852">
        <v>1.9774803292031999</v>
      </c>
      <c r="E11852">
        <f>ASIN(SQRT((SIN(RADIANS(PARAMETERS!$D$8-D11852)/2)*SIN(RADIANS(PARAMETERS!$D$8-D11852)/2))+(COS(RADIANS(D11852))*COS(RADIANS(PARAMETERS!$D$8))*SIN(RADIANS(PARAMETERS!$D$9-C11852)/2)*SIN(RADIANS(PARAMETERS!$D$9-C11852)/2))))*2*3958.756</f>
        <v>959.9958636577071</v>
      </c>
      <c r="F11852">
        <v>5.2023446187376998E-4</v>
      </c>
      <c r="G11852">
        <v>2.3840139620006002E-3</v>
      </c>
      <c r="H11852">
        <v>2.4515109136701001E-2</v>
      </c>
      <c r="I11852">
        <v>0.15835490822792</v>
      </c>
      <c r="J11852">
        <v>0.89868652820587003</v>
      </c>
      <c r="K11852" s="6">
        <f>IFERROR(EXP(TREND(LN($F$1:$J$1),LN(F11852:J11852),LN(Calculations!$B$3))),0)</f>
        <v>1.2909198768885856E-4</v>
      </c>
    </row>
    <row r="11853" spans="1:11" x14ac:dyDescent="0.35">
      <c r="A11853">
        <v>11850</v>
      </c>
      <c r="B11853" t="str">
        <f t="shared" si="185"/>
        <v>2-57</v>
      </c>
      <c r="C11853">
        <v>-56.820113954961002</v>
      </c>
      <c r="D11853">
        <v>1.9774803292031999</v>
      </c>
      <c r="E11853">
        <f>ASIN(SQRT((SIN(RADIANS(PARAMETERS!$D$8-D11853)/2)*SIN(RADIANS(PARAMETERS!$D$8-D11853)/2))+(COS(RADIANS(D11853))*COS(RADIANS(PARAMETERS!$D$8))*SIN(RADIANS(PARAMETERS!$D$9-C11853)/2)*SIN(RADIANS(PARAMETERS!$D$9-C11853)/2))))*2*3958.756</f>
        <v>964.81682964581364</v>
      </c>
      <c r="F11853">
        <v>5.7350791757925998E-4</v>
      </c>
      <c r="G11853">
        <v>2.6713320985436001E-3</v>
      </c>
      <c r="H11853">
        <v>2.7627062052488001E-2</v>
      </c>
      <c r="I11853">
        <v>0.17806059122085999</v>
      </c>
      <c r="J11853">
        <v>0.98683637380599998</v>
      </c>
      <c r="K11853" s="6">
        <f>IFERROR(EXP(TREND(LN($F$1:$J$1),LN(F11853:J11853),LN(Calculations!$B$3))),0)</f>
        <v>1.3464783936703093E-4</v>
      </c>
    </row>
    <row r="11854" spans="1:11" x14ac:dyDescent="0.35">
      <c r="A11854">
        <v>11851</v>
      </c>
      <c r="B11854" t="str">
        <f t="shared" si="185"/>
        <v>2-61.5</v>
      </c>
      <c r="C11854">
        <v>-61.432576648276999</v>
      </c>
      <c r="D11854">
        <v>2.2488016641041999</v>
      </c>
      <c r="E11854">
        <f>ASIN(SQRT((SIN(RADIANS(PARAMETERS!$D$8-D11854)/2)*SIN(RADIANS(PARAMETERS!$D$8-D11854)/2))+(COS(RADIANS(D11854))*COS(RADIANS(PARAMETERS!$D$8))*SIN(RADIANS(PARAMETERS!$D$9-C11854)/2)*SIN(RADIANS(PARAMETERS!$D$9-C11854)/2))))*2*3958.756</f>
        <v>911.90898379910561</v>
      </c>
      <c r="F11854">
        <v>5.8565597282723004E-4</v>
      </c>
      <c r="G11854">
        <v>2.0543700084089999E-3</v>
      </c>
      <c r="H11854">
        <v>1.5920575708150999E-2</v>
      </c>
      <c r="I11854">
        <v>8.6310513317585005E-2</v>
      </c>
      <c r="J11854">
        <v>0.47978535294532998</v>
      </c>
      <c r="K11854" s="6">
        <f>IFERROR(EXP(TREND(LN($F$1:$J$1),LN(F11854:J11854),LN(Calculations!$B$3))),0)</f>
        <v>7.481688718712724E-5</v>
      </c>
    </row>
    <row r="11855" spans="1:11" x14ac:dyDescent="0.35">
      <c r="A11855">
        <v>11852</v>
      </c>
      <c r="B11855" t="str">
        <f t="shared" si="185"/>
        <v>2-61</v>
      </c>
      <c r="C11855">
        <v>-61.161255313376003</v>
      </c>
      <c r="D11855">
        <v>2.2488016641041999</v>
      </c>
      <c r="E11855">
        <f>ASIN(SQRT((SIN(RADIANS(PARAMETERS!$D$8-D11855)/2)*SIN(RADIANS(PARAMETERS!$D$8-D11855)/2))+(COS(RADIANS(D11855))*COS(RADIANS(PARAMETERS!$D$8))*SIN(RADIANS(PARAMETERS!$D$9-C11855)/2)*SIN(RADIANS(PARAMETERS!$D$9-C11855)/2))))*2*3958.756</f>
        <v>911.00169773283824</v>
      </c>
      <c r="F11855">
        <v>5.6892767315729997E-4</v>
      </c>
      <c r="G11855">
        <v>1.9867371302098001E-3</v>
      </c>
      <c r="H11855">
        <v>1.5719387680292001E-2</v>
      </c>
      <c r="I11855">
        <v>8.7448127567768E-2</v>
      </c>
      <c r="J11855">
        <v>0.49720621109009</v>
      </c>
      <c r="K11855" s="6">
        <f>IFERROR(EXP(TREND(LN($F$1:$J$1),LN(F11855:J11855),LN(Calculations!$B$3))),0)</f>
        <v>7.7879507279723535E-5</v>
      </c>
    </row>
    <row r="11856" spans="1:11" x14ac:dyDescent="0.35">
      <c r="A11856">
        <v>11853</v>
      </c>
      <c r="B11856" t="str">
        <f t="shared" si="185"/>
        <v>2-61</v>
      </c>
      <c r="C11856">
        <v>-60.889933978475</v>
      </c>
      <c r="D11856">
        <v>2.2488016641041999</v>
      </c>
      <c r="E11856">
        <f>ASIN(SQRT((SIN(RADIANS(PARAMETERS!$D$8-D11856)/2)*SIN(RADIANS(PARAMETERS!$D$8-D11856)/2))+(COS(RADIANS(D11856))*COS(RADIANS(PARAMETERS!$D$8))*SIN(RADIANS(PARAMETERS!$D$9-C11856)/2)*SIN(RADIANS(PARAMETERS!$D$9-C11856)/2))))*2*3958.756</f>
        <v>910.46868203044789</v>
      </c>
      <c r="F11856">
        <v>5.5135233560577002E-4</v>
      </c>
      <c r="G11856">
        <v>1.9119179341942E-3</v>
      </c>
      <c r="H11856">
        <v>1.5462670475244999E-2</v>
      </c>
      <c r="I11856">
        <v>8.8712804019451003E-2</v>
      </c>
      <c r="J11856">
        <v>0.51895117759705001</v>
      </c>
      <c r="K11856" s="6">
        <f>IFERROR(EXP(TREND(LN($F$1:$J$1),LN(F11856:J11856),LN(Calculations!$B$3))),0)</f>
        <v>8.1482261679513673E-5</v>
      </c>
    </row>
    <row r="11857" spans="1:11" x14ac:dyDescent="0.35">
      <c r="A11857">
        <v>11854</v>
      </c>
      <c r="B11857" t="str">
        <f t="shared" si="185"/>
        <v>2-60.5</v>
      </c>
      <c r="C11857">
        <v>-60.618612643573996</v>
      </c>
      <c r="D11857">
        <v>2.2488016641041999</v>
      </c>
      <c r="E11857">
        <f>ASIN(SQRT((SIN(RADIANS(PARAMETERS!$D$8-D11857)/2)*SIN(RADIANS(PARAMETERS!$D$8-D11857)/2))+(COS(RADIANS(D11857))*COS(RADIANS(PARAMETERS!$D$8))*SIN(RADIANS(PARAMETERS!$D$9-C11857)/2)*SIN(RADIANS(PARAMETERS!$D$9-C11857)/2))))*2*3958.756</f>
        <v>910.31059442990306</v>
      </c>
      <c r="F11857">
        <v>5.5069004883989995E-4</v>
      </c>
      <c r="G11857">
        <v>1.8860886339098E-3</v>
      </c>
      <c r="H11857">
        <v>1.5432785265148E-2</v>
      </c>
      <c r="I11857">
        <v>9.0818159282207003E-2</v>
      </c>
      <c r="J11857">
        <v>0.54414981603622004</v>
      </c>
      <c r="K11857" s="6">
        <f>IFERROR(EXP(TREND(LN($F$1:$J$1),LN(F11857:J11857),LN(Calculations!$B$3))),0)</f>
        <v>8.4522002463391851E-5</v>
      </c>
    </row>
    <row r="11858" spans="1:11" x14ac:dyDescent="0.35">
      <c r="A11858">
        <v>11855</v>
      </c>
      <c r="B11858" t="str">
        <f t="shared" si="185"/>
        <v>2-60.5</v>
      </c>
      <c r="C11858">
        <v>-60.347291308673</v>
      </c>
      <c r="D11858">
        <v>2.2488016641041999</v>
      </c>
      <c r="E11858">
        <f>ASIN(SQRT((SIN(RADIANS(PARAMETERS!$D$8-D11858)/2)*SIN(RADIANS(PARAMETERS!$D$8-D11858)/2))+(COS(RADIANS(D11858))*COS(RADIANS(PARAMETERS!$D$8))*SIN(RADIANS(PARAMETERS!$D$9-C11858)/2)*SIN(RADIANS(PARAMETERS!$D$9-C11858)/2))))*2*3958.756</f>
        <v>910.52763030630081</v>
      </c>
      <c r="F11858">
        <v>3.1327048782258998E-4</v>
      </c>
      <c r="G11858">
        <v>1.4992326032369999E-3</v>
      </c>
      <c r="H11858">
        <v>1.4780947007239E-2</v>
      </c>
      <c r="I11858">
        <v>9.1996669769286998E-2</v>
      </c>
      <c r="J11858">
        <v>0.56750297546386996</v>
      </c>
      <c r="K11858" s="6">
        <f>IFERROR(EXP(TREND(LN($F$1:$J$1),LN(F11858:J11858),LN(Calculations!$B$3))),0)</f>
        <v>1.0611648893946414E-4</v>
      </c>
    </row>
    <row r="11859" spans="1:11" x14ac:dyDescent="0.35">
      <c r="A11859">
        <v>11856</v>
      </c>
      <c r="B11859" t="str">
        <f t="shared" si="185"/>
        <v>2-60</v>
      </c>
      <c r="C11859">
        <v>-60.075969973771997</v>
      </c>
      <c r="D11859">
        <v>2.2488016641041999</v>
      </c>
      <c r="E11859">
        <f>ASIN(SQRT((SIN(RADIANS(PARAMETERS!$D$8-D11859)/2)*SIN(RADIANS(PARAMETERS!$D$8-D11859)/2))+(COS(RADIANS(D11859))*COS(RADIANS(PARAMETERS!$D$8))*SIN(RADIANS(PARAMETERS!$D$9-C11859)/2)*SIN(RADIANS(PARAMETERS!$D$9-C11859)/2))))*2*3958.756</f>
        <v>911.1195214670646</v>
      </c>
      <c r="F11859">
        <v>2.8161852969787999E-4</v>
      </c>
      <c r="G11859">
        <v>1.4221497112885E-3</v>
      </c>
      <c r="H11859">
        <v>1.4699118211865E-2</v>
      </c>
      <c r="I11859">
        <v>9.4039469957352004E-2</v>
      </c>
      <c r="J11859">
        <v>0.59106791019439997</v>
      </c>
      <c r="K11859" s="6">
        <f>IFERROR(EXP(TREND(LN($F$1:$J$1),LN(F11859:J11859),LN(Calculations!$B$3))),0)</f>
        <v>1.1290242946924893E-4</v>
      </c>
    </row>
    <row r="11860" spans="1:11" x14ac:dyDescent="0.35">
      <c r="A11860">
        <v>11857</v>
      </c>
      <c r="B11860" t="str">
        <f t="shared" si="185"/>
        <v>2-60</v>
      </c>
      <c r="C11860">
        <v>-59.804648638871001</v>
      </c>
      <c r="D11860">
        <v>2.2488016641041999</v>
      </c>
      <c r="E11860">
        <f>ASIN(SQRT((SIN(RADIANS(PARAMETERS!$D$8-D11860)/2)*SIN(RADIANS(PARAMETERS!$D$8-D11860)/2))+(COS(RADIANS(D11860))*COS(RADIANS(PARAMETERS!$D$8))*SIN(RADIANS(PARAMETERS!$D$9-C11860)/2)*SIN(RADIANS(PARAMETERS!$D$9-C11860)/2))))*2*3958.756</f>
        <v>912.08553780542832</v>
      </c>
      <c r="F11860">
        <v>2.756520989351E-4</v>
      </c>
      <c r="G11860">
        <v>1.4217898715287E-3</v>
      </c>
      <c r="H11860">
        <v>1.5057751908898E-2</v>
      </c>
      <c r="I11860">
        <v>9.7835712134837993E-2</v>
      </c>
      <c r="J11860">
        <v>0.61935991048812999</v>
      </c>
      <c r="K11860" s="6">
        <f>IFERROR(EXP(TREND(LN($F$1:$J$1),LN(F11860:J11860),LN(Calculations!$B$3))),0)</f>
        <v>1.1745636343865097E-4</v>
      </c>
    </row>
    <row r="11861" spans="1:11" x14ac:dyDescent="0.35">
      <c r="A11861">
        <v>11858</v>
      </c>
      <c r="B11861" t="str">
        <f t="shared" si="185"/>
        <v>2-59.5</v>
      </c>
      <c r="C11861">
        <v>-59.533327303969998</v>
      </c>
      <c r="D11861">
        <v>2.2488016641041999</v>
      </c>
      <c r="E11861">
        <f>ASIN(SQRT((SIN(RADIANS(PARAMETERS!$D$8-D11861)/2)*SIN(RADIANS(PARAMETERS!$D$8-D11861)/2))+(COS(RADIANS(D11861))*COS(RADIANS(PARAMETERS!$D$8))*SIN(RADIANS(PARAMETERS!$D$9-C11861)/2)*SIN(RADIANS(PARAMETERS!$D$9-C11861)/2))))*2*3958.756</f>
        <v>913.42449178847812</v>
      </c>
      <c r="F11861">
        <v>2.7394862263462998E-4</v>
      </c>
      <c r="G11861">
        <v>1.4397603226826E-3</v>
      </c>
      <c r="H11861">
        <v>1.5607463195919999E-2</v>
      </c>
      <c r="I11861">
        <v>0.10292354971169999</v>
      </c>
      <c r="J11861">
        <v>0.65298825502395996</v>
      </c>
      <c r="K11861" s="6">
        <f>IFERROR(EXP(TREND(LN($F$1:$J$1),LN(F11861:J11861),LN(Calculations!$B$3))),0)</f>
        <v>1.2221086272817117E-4</v>
      </c>
    </row>
    <row r="11862" spans="1:11" x14ac:dyDescent="0.35">
      <c r="A11862">
        <v>11859</v>
      </c>
      <c r="B11862" t="str">
        <f t="shared" si="185"/>
        <v>2-59.5</v>
      </c>
      <c r="C11862">
        <v>-59.262005969069001</v>
      </c>
      <c r="D11862">
        <v>2.2488016641041999</v>
      </c>
      <c r="E11862">
        <f>ASIN(SQRT((SIN(RADIANS(PARAMETERS!$D$8-D11862)/2)*SIN(RADIANS(PARAMETERS!$D$8-D11862)/2))+(COS(RADIANS(D11862))*COS(RADIANS(PARAMETERS!$D$8))*SIN(RADIANS(PARAMETERS!$D$9-C11862)/2)*SIN(RADIANS(PARAMETERS!$D$9-C11862)/2))))*2*3958.756</f>
        <v>915.13474571561244</v>
      </c>
      <c r="F11862">
        <v>2.7241042698734002E-4</v>
      </c>
      <c r="G11862">
        <v>1.4614961110055E-3</v>
      </c>
      <c r="H11862">
        <v>1.6263458877801999E-2</v>
      </c>
      <c r="I11862">
        <v>0.10902821272612</v>
      </c>
      <c r="J11862">
        <v>0.69114190340042003</v>
      </c>
      <c r="K11862" s="6">
        <f>IFERROR(EXP(TREND(LN($F$1:$J$1),LN(F11862:J11862),LN(Calculations!$B$3))),0)</f>
        <v>1.2752238875220776E-4</v>
      </c>
    </row>
    <row r="11863" spans="1:11" x14ac:dyDescent="0.35">
      <c r="A11863">
        <v>11860</v>
      </c>
      <c r="B11863" t="str">
        <f t="shared" si="185"/>
        <v>2-59</v>
      </c>
      <c r="C11863">
        <v>-58.990684634167998</v>
      </c>
      <c r="D11863">
        <v>2.2488016641041999</v>
      </c>
      <c r="E11863">
        <f>ASIN(SQRT((SIN(RADIANS(PARAMETERS!$D$8-D11863)/2)*SIN(RADIANS(PARAMETERS!$D$8-D11863)/2))+(COS(RADIANS(D11863))*COS(RADIANS(PARAMETERS!$D$8))*SIN(RADIANS(PARAMETERS!$D$9-C11863)/2)*SIN(RADIANS(PARAMETERS!$D$9-C11863)/2))))*2*3958.756</f>
        <v>917.21422164449916</v>
      </c>
      <c r="F11863">
        <v>2.8027893858962E-4</v>
      </c>
      <c r="G11863">
        <v>1.5397033421323E-3</v>
      </c>
      <c r="H11863">
        <v>1.7542926594615E-2</v>
      </c>
      <c r="I11863">
        <v>0.11899065971375</v>
      </c>
      <c r="J11863">
        <v>0.74432313442230003</v>
      </c>
      <c r="K11863" s="6">
        <f>IFERROR(EXP(TREND(LN($F$1:$J$1),LN(F11863:J11863),LN(Calculations!$B$3))),0)</f>
        <v>1.3357042650643001E-4</v>
      </c>
    </row>
    <row r="11864" spans="1:11" x14ac:dyDescent="0.35">
      <c r="A11864">
        <v>11861</v>
      </c>
      <c r="B11864" t="str">
        <f t="shared" si="185"/>
        <v>2-58.5</v>
      </c>
      <c r="C11864">
        <v>-58.719363299267002</v>
      </c>
      <c r="D11864">
        <v>2.2488016641041999</v>
      </c>
      <c r="E11864">
        <f>ASIN(SQRT((SIN(RADIANS(PARAMETERS!$D$8-D11864)/2)*SIN(RADIANS(PARAMETERS!$D$8-D11864)/2))+(COS(RADIANS(D11864))*COS(RADIANS(PARAMETERS!$D$8))*SIN(RADIANS(PARAMETERS!$D$9-C11864)/2)*SIN(RADIANS(PARAMETERS!$D$9-C11864)/2))))*2*3958.756</f>
        <v>919.6604138454644</v>
      </c>
      <c r="F11864">
        <v>2.9187323525547998E-4</v>
      </c>
      <c r="G11864">
        <v>1.6600252129138E-3</v>
      </c>
      <c r="H11864">
        <v>1.9465301185845999E-2</v>
      </c>
      <c r="I11864">
        <v>0.13360185921192</v>
      </c>
      <c r="J11864">
        <v>0.81658077239990001</v>
      </c>
      <c r="K11864" s="6">
        <f>IFERROR(EXP(TREND(LN($F$1:$J$1),LN(F11864:J11864),LN(Calculations!$B$3))),0)</f>
        <v>1.4144320774082402E-4</v>
      </c>
    </row>
    <row r="11865" spans="1:11" x14ac:dyDescent="0.35">
      <c r="A11865">
        <v>11862</v>
      </c>
      <c r="B11865" t="str">
        <f t="shared" si="185"/>
        <v>2-58.5</v>
      </c>
      <c r="C11865">
        <v>-58.448041964365999</v>
      </c>
      <c r="D11865">
        <v>2.2488016641041999</v>
      </c>
      <c r="E11865">
        <f>ASIN(SQRT((SIN(RADIANS(PARAMETERS!$D$8-D11865)/2)*SIN(RADIANS(PARAMETERS!$D$8-D11865)/2))+(COS(RADIANS(D11865))*COS(RADIANS(PARAMETERS!$D$8))*SIN(RADIANS(PARAMETERS!$D$9-C11865)/2)*SIN(RADIANS(PARAMETERS!$D$9-C11865)/2))))*2*3958.756</f>
        <v>922.47040361253937</v>
      </c>
      <c r="F11865">
        <v>3.0395621433854E-4</v>
      </c>
      <c r="G11865">
        <v>1.8165401415898999E-3</v>
      </c>
      <c r="H11865">
        <v>2.2073358297348002E-2</v>
      </c>
      <c r="I11865">
        <v>0.15360584855080001</v>
      </c>
      <c r="J11865">
        <v>0.90809088945389005</v>
      </c>
      <c r="K11865" s="6">
        <f>IFERROR(EXP(TREND(LN($F$1:$J$1),LN(F11865:J11865),LN(Calculations!$B$3))),0)</f>
        <v>1.5143186433092817E-4</v>
      </c>
    </row>
    <row r="11866" spans="1:11" x14ac:dyDescent="0.35">
      <c r="A11866">
        <v>11863</v>
      </c>
      <c r="B11866" t="str">
        <f t="shared" si="185"/>
        <v>2-58</v>
      </c>
      <c r="C11866">
        <v>-58.176720629465002</v>
      </c>
      <c r="D11866">
        <v>2.2488016641041999</v>
      </c>
      <c r="E11866">
        <f>ASIN(SQRT((SIN(RADIANS(PARAMETERS!$D$8-D11866)/2)*SIN(RADIANS(PARAMETERS!$D$8-D11866)/2))+(COS(RADIANS(D11866))*COS(RADIANS(PARAMETERS!$D$8))*SIN(RADIANS(PARAMETERS!$D$9-C11866)/2)*SIN(RADIANS(PARAMETERS!$D$9-C11866)/2))))*2*3958.756</f>
        <v>925.64087623091029</v>
      </c>
      <c r="F11866">
        <v>3.2350482069886999E-4</v>
      </c>
      <c r="G11866">
        <v>2.0102208945899998E-3</v>
      </c>
      <c r="H11866">
        <v>2.5038555264473E-2</v>
      </c>
      <c r="I11866">
        <v>0.17574690282345001</v>
      </c>
      <c r="J11866">
        <v>1.0093599557877</v>
      </c>
      <c r="K11866" s="6">
        <f>IFERROR(EXP(TREND(LN($F$1:$J$1),LN(F11866:J11866),LN(Calculations!$B$3))),0)</f>
        <v>1.6071924553295991E-4</v>
      </c>
    </row>
    <row r="11867" spans="1:11" x14ac:dyDescent="0.35">
      <c r="A11867">
        <v>11864</v>
      </c>
      <c r="B11867" t="str">
        <f t="shared" si="185"/>
        <v>2-58</v>
      </c>
      <c r="C11867">
        <v>-57.905399294565001</v>
      </c>
      <c r="D11867">
        <v>2.2488016641041999</v>
      </c>
      <c r="E11867">
        <f>ASIN(SQRT((SIN(RADIANS(PARAMETERS!$D$8-D11867)/2)*SIN(RADIANS(PARAMETERS!$D$8-D11867)/2))+(COS(RADIANS(D11867))*COS(RADIANS(PARAMETERS!$D$8))*SIN(RADIANS(PARAMETERS!$D$9-C11867)/2)*SIN(RADIANS(PARAMETERS!$D$9-C11867)/2))))*2*3958.756</f>
        <v>929.16813987678597</v>
      </c>
      <c r="F11867">
        <v>3.4731678897514999E-4</v>
      </c>
      <c r="G11867">
        <v>2.2203046828508E-3</v>
      </c>
      <c r="H11867">
        <v>2.8121808543800999E-2</v>
      </c>
      <c r="I11867">
        <v>0.19850511848926999</v>
      </c>
      <c r="J11867">
        <v>1.1136745214462</v>
      </c>
      <c r="K11867" s="6">
        <f>IFERROR(EXP(TREND(LN($F$1:$J$1),LN(F11867:J11867),LN(Calculations!$B$3))),0)</f>
        <v>1.6901092763130191E-4</v>
      </c>
    </row>
    <row r="11868" spans="1:11" x14ac:dyDescent="0.35">
      <c r="A11868">
        <v>11865</v>
      </c>
      <c r="B11868" t="str">
        <f t="shared" si="185"/>
        <v>2-57.5</v>
      </c>
      <c r="C11868">
        <v>-57.634077959663998</v>
      </c>
      <c r="D11868">
        <v>2.2488016641041999</v>
      </c>
      <c r="E11868">
        <f>ASIN(SQRT((SIN(RADIANS(PARAMETERS!$D$8-D11868)/2)*SIN(RADIANS(PARAMETERS!$D$8-D11868)/2))+(COS(RADIANS(D11868))*COS(RADIANS(PARAMETERS!$D$8))*SIN(RADIANS(PARAMETERS!$D$9-C11868)/2)*SIN(RADIANS(PARAMETERS!$D$9-C11868)/2))))*2*3958.756</f>
        <v>933.04814620722027</v>
      </c>
      <c r="F11868">
        <v>3.7364813033490999E-4</v>
      </c>
      <c r="G11868">
        <v>2.4403505958616998E-3</v>
      </c>
      <c r="H11868">
        <v>3.1287327408790998E-2</v>
      </c>
      <c r="I11868">
        <v>0.22175624966620999</v>
      </c>
      <c r="J11868">
        <v>1.2197606563568</v>
      </c>
      <c r="K11868" s="6">
        <f>IFERROR(EXP(TREND(LN($F$1:$J$1),LN(F11868:J11868),LN(Calculations!$B$3))),0)</f>
        <v>1.7657226407906068E-4</v>
      </c>
    </row>
    <row r="11869" spans="1:11" x14ac:dyDescent="0.35">
      <c r="A11869">
        <v>11866</v>
      </c>
      <c r="B11869" t="str">
        <f t="shared" si="185"/>
        <v>2-57.5</v>
      </c>
      <c r="C11869">
        <v>-57.362756624763001</v>
      </c>
      <c r="D11869">
        <v>2.2488016641041999</v>
      </c>
      <c r="E11869">
        <f>ASIN(SQRT((SIN(RADIANS(PARAMETERS!$D$8-D11869)/2)*SIN(RADIANS(PARAMETERS!$D$8-D11869)/2))+(COS(RADIANS(D11869))*COS(RADIANS(PARAMETERS!$D$8))*SIN(RADIANS(PARAMETERS!$D$9-C11869)/2)*SIN(RADIANS(PARAMETERS!$D$9-C11869)/2))))*2*3958.756</f>
        <v>937.27651238398676</v>
      </c>
      <c r="F11869">
        <v>4.3353653745726E-4</v>
      </c>
      <c r="G11869">
        <v>2.8115075547247999E-3</v>
      </c>
      <c r="H11869">
        <v>3.5609219223260997E-2</v>
      </c>
      <c r="I11869">
        <v>0.24984121322632</v>
      </c>
      <c r="J11869">
        <v>1.3295989036560001</v>
      </c>
      <c r="K11869" s="6">
        <f>IFERROR(EXP(TREND(LN($F$1:$J$1),LN(F11869:J11869),LN(Calculations!$B$3))),0)</f>
        <v>1.8082611371930197E-4</v>
      </c>
    </row>
    <row r="11870" spans="1:11" x14ac:dyDescent="0.35">
      <c r="A11870">
        <v>11867</v>
      </c>
      <c r="B11870" t="str">
        <f t="shared" si="185"/>
        <v>2-57</v>
      </c>
      <c r="C11870">
        <v>-57.091435289861998</v>
      </c>
      <c r="D11870">
        <v>2.2488016641041999</v>
      </c>
      <c r="E11870">
        <f>ASIN(SQRT((SIN(RADIANS(PARAMETERS!$D$8-D11870)/2)*SIN(RADIANS(PARAMETERS!$D$8-D11870)/2))+(COS(RADIANS(D11870))*COS(RADIANS(PARAMETERS!$D$8))*SIN(RADIANS(PARAMETERS!$D$9-C11870)/2)*SIN(RADIANS(PARAMETERS!$D$9-C11870)/2))))*2*3958.756</f>
        <v>941.8485442682902</v>
      </c>
      <c r="F11870">
        <v>5.0102290697395997E-4</v>
      </c>
      <c r="G11870">
        <v>3.2335107680409999E-3</v>
      </c>
      <c r="H11870">
        <v>4.0519379079341999E-2</v>
      </c>
      <c r="I11870">
        <v>0.28141504526138</v>
      </c>
      <c r="J11870">
        <v>1.4449112415314</v>
      </c>
      <c r="K11870" s="6">
        <f>IFERROR(EXP(TREND(LN($F$1:$J$1),LN(F11870:J11870),LN(Calculations!$B$3))),0)</f>
        <v>1.8524226958515199E-4</v>
      </c>
    </row>
    <row r="11871" spans="1:11" x14ac:dyDescent="0.35">
      <c r="A11871">
        <v>11868</v>
      </c>
      <c r="B11871" t="str">
        <f t="shared" si="185"/>
        <v>2-57</v>
      </c>
      <c r="C11871">
        <v>-56.820113954961002</v>
      </c>
      <c r="D11871">
        <v>2.2488016641041999</v>
      </c>
      <c r="E11871">
        <f>ASIN(SQRT((SIN(RADIANS(PARAMETERS!$D$8-D11871)/2)*SIN(RADIANS(PARAMETERS!$D$8-D11871)/2))+(COS(RADIANS(D11871))*COS(RADIANS(PARAMETERS!$D$8))*SIN(RADIANS(PARAMETERS!$D$9-C11871)/2)*SIN(RADIANS(PARAMETERS!$D$9-C11871)/2))))*2*3958.756</f>
        <v>946.75926052016086</v>
      </c>
      <c r="F11871">
        <v>5.7338509941474004E-4</v>
      </c>
      <c r="G11871">
        <v>3.6938341800123002E-3</v>
      </c>
      <c r="H11871">
        <v>4.5936625450849998E-2</v>
      </c>
      <c r="I11871">
        <v>0.31566181778907998</v>
      </c>
      <c r="J11871">
        <v>1.5657013654709</v>
      </c>
      <c r="K11871" s="6">
        <f>IFERROR(EXP(TREND(LN($F$1:$J$1),LN(F11871:J11871),LN(Calculations!$B$3))),0)</f>
        <v>1.8994139033622648E-4</v>
      </c>
    </row>
    <row r="11872" spans="1:11" x14ac:dyDescent="0.35">
      <c r="A11872">
        <v>11869</v>
      </c>
      <c r="B11872" t="str">
        <f t="shared" si="185"/>
        <v>3-61.5</v>
      </c>
      <c r="C11872">
        <v>-61.432576648276999</v>
      </c>
      <c r="D11872">
        <v>2.5201229990052001</v>
      </c>
      <c r="E11872">
        <f>ASIN(SQRT((SIN(RADIANS(PARAMETERS!$D$8-D11872)/2)*SIN(RADIANS(PARAMETERS!$D$8-D11872)/2))+(COS(RADIANS(D11872))*COS(RADIANS(PARAMETERS!$D$8))*SIN(RADIANS(PARAMETERS!$D$9-C11872)/2)*SIN(RADIANS(PARAMETERS!$D$9-C11872)/2))))*2*3958.756</f>
        <v>893.19515266213909</v>
      </c>
      <c r="F11872">
        <v>6.8699073744938005E-4</v>
      </c>
      <c r="G11872">
        <v>2.7335602790116999E-3</v>
      </c>
      <c r="H11872">
        <v>2.4437876418233001E-2</v>
      </c>
      <c r="I11872">
        <v>0.14459955692290999</v>
      </c>
      <c r="J11872">
        <v>0.80941009521483998</v>
      </c>
      <c r="K11872" s="6">
        <f>IFERROR(EXP(TREND(LN($F$1:$J$1),LN(F11872:J11872),LN(Calculations!$B$3))),0)</f>
        <v>1.0854779625694555E-4</v>
      </c>
    </row>
    <row r="11873" spans="1:11" x14ac:dyDescent="0.35">
      <c r="A11873">
        <v>11870</v>
      </c>
      <c r="B11873" t="str">
        <f t="shared" si="185"/>
        <v>3-61</v>
      </c>
      <c r="C11873">
        <v>-61.161255313376003</v>
      </c>
      <c r="D11873">
        <v>2.5201229990052001</v>
      </c>
      <c r="E11873">
        <f>ASIN(SQRT((SIN(RADIANS(PARAMETERS!$D$8-D11873)/2)*SIN(RADIANS(PARAMETERS!$D$8-D11873)/2))+(COS(RADIANS(D11873))*COS(RADIANS(PARAMETERS!$D$8))*SIN(RADIANS(PARAMETERS!$D$9-C11873)/2)*SIN(RADIANS(PARAMETERS!$D$9-C11873)/2))))*2*3958.756</f>
        <v>892.26935472024138</v>
      </c>
      <c r="F11873">
        <v>6.6589028574525996E-4</v>
      </c>
      <c r="G11873">
        <v>2.6531699113548001E-3</v>
      </c>
      <c r="H11873">
        <v>2.4353496730328002E-2</v>
      </c>
      <c r="I11873">
        <v>0.14797674119473</v>
      </c>
      <c r="J11873">
        <v>0.84160077571868996</v>
      </c>
      <c r="K11873" s="6">
        <f>IFERROR(EXP(TREND(LN($F$1:$J$1),LN(F11873:J11873),LN(Calculations!$B$3))),0)</f>
        <v>1.1291134268070478E-4</v>
      </c>
    </row>
    <row r="11874" spans="1:11" x14ac:dyDescent="0.35">
      <c r="A11874">
        <v>11871</v>
      </c>
      <c r="B11874" t="str">
        <f t="shared" si="185"/>
        <v>3-61</v>
      </c>
      <c r="C11874">
        <v>-60.889933978475</v>
      </c>
      <c r="D11874">
        <v>2.5201229990052001</v>
      </c>
      <c r="E11874">
        <f>ASIN(SQRT((SIN(RADIANS(PARAMETERS!$D$8-D11874)/2)*SIN(RADIANS(PARAMETERS!$D$8-D11874)/2))+(COS(RADIANS(D11874))*COS(RADIANS(PARAMETERS!$D$8))*SIN(RADIANS(PARAMETERS!$D$9-C11874)/2)*SIN(RADIANS(PARAMETERS!$D$9-C11874)/2))))*2*3958.756</f>
        <v>891.72544560377708</v>
      </c>
      <c r="F11874">
        <v>6.4213649602607001E-4</v>
      </c>
      <c r="G11874">
        <v>2.5552592705935001E-3</v>
      </c>
      <c r="H11874">
        <v>2.4154603481292999E-2</v>
      </c>
      <c r="I11874">
        <v>0.15173251926899001</v>
      </c>
      <c r="J11874">
        <v>0.88263130187988004</v>
      </c>
      <c r="K11874" s="6">
        <f>IFERROR(EXP(TREND(LN($F$1:$J$1),LN(F11874:J11874),LN(Calculations!$B$3))),0)</f>
        <v>1.181701952129419E-4</v>
      </c>
    </row>
    <row r="11875" spans="1:11" x14ac:dyDescent="0.35">
      <c r="A11875">
        <v>11872</v>
      </c>
      <c r="B11875" t="str">
        <f t="shared" si="185"/>
        <v>3-60.5</v>
      </c>
      <c r="C11875">
        <v>-60.618612643573996</v>
      </c>
      <c r="D11875">
        <v>2.5201229990052001</v>
      </c>
      <c r="E11875">
        <f>ASIN(SQRT((SIN(RADIANS(PARAMETERS!$D$8-D11875)/2)*SIN(RADIANS(PARAMETERS!$D$8-D11875)/2))+(COS(RADIANS(D11875))*COS(RADIANS(PARAMETERS!$D$8))*SIN(RADIANS(PARAMETERS!$D$9-C11875)/2)*SIN(RADIANS(PARAMETERS!$D$9-C11875)/2))))*2*3958.756</f>
        <v>891.56412455091572</v>
      </c>
      <c r="F11875">
        <v>6.242036470212E-4</v>
      </c>
      <c r="G11875">
        <v>2.4825921282171999E-3</v>
      </c>
      <c r="H11875">
        <v>2.4128193035722001E-2</v>
      </c>
      <c r="I11875">
        <v>0.15643739700317</v>
      </c>
      <c r="J11875">
        <v>0.92812865972518999</v>
      </c>
      <c r="K11875" s="6">
        <f>IFERROR(EXP(TREND(LN($F$1:$J$1),LN(F11875:J11875),LN(Calculations!$B$3))),0)</f>
        <v>1.2352163475053935E-4</v>
      </c>
    </row>
    <row r="11876" spans="1:11" x14ac:dyDescent="0.35">
      <c r="A11876">
        <v>11873</v>
      </c>
      <c r="B11876" t="str">
        <f t="shared" si="185"/>
        <v>3-60.5</v>
      </c>
      <c r="C11876">
        <v>-60.347291308673</v>
      </c>
      <c r="D11876">
        <v>2.5201229990052001</v>
      </c>
      <c r="E11876">
        <f>ASIN(SQRT((SIN(RADIANS(PARAMETERS!$D$8-D11876)/2)*SIN(RADIANS(PARAMETERS!$D$8-D11876)/2))+(COS(RADIANS(D11876))*COS(RADIANS(PARAMETERS!$D$8))*SIN(RADIANS(PARAMETERS!$D$9-C11876)/2)*SIN(RADIANS(PARAMETERS!$D$9-C11876)/2))))*2*3958.756</f>
        <v>891.78559928049276</v>
      </c>
      <c r="F11876">
        <v>3.8171169580891999E-4</v>
      </c>
      <c r="G11876">
        <v>2.0780912600457998E-3</v>
      </c>
      <c r="H11876">
        <v>2.3563200607896E-2</v>
      </c>
      <c r="I11876">
        <v>0.16018913686274999</v>
      </c>
      <c r="J11876">
        <v>0.96987283229828003</v>
      </c>
      <c r="K11876" s="6">
        <f>IFERROR(EXP(TREND(LN($F$1:$J$1),LN(F11876:J11876),LN(Calculations!$B$3))),0)</f>
        <v>1.4698634282567672E-4</v>
      </c>
    </row>
    <row r="11877" spans="1:11" x14ac:dyDescent="0.35">
      <c r="A11877">
        <v>11874</v>
      </c>
      <c r="B11877" t="str">
        <f t="shared" si="185"/>
        <v>3-60</v>
      </c>
      <c r="C11877">
        <v>-60.075969973771997</v>
      </c>
      <c r="D11877">
        <v>2.5201229990052001</v>
      </c>
      <c r="E11877">
        <f>ASIN(SQRT((SIN(RADIANS(PARAMETERS!$D$8-D11877)/2)*SIN(RADIANS(PARAMETERS!$D$8-D11877)/2))+(COS(RADIANS(D11877))*COS(RADIANS(PARAMETERS!$D$8))*SIN(RADIANS(PARAMETERS!$D$9-C11877)/2)*SIN(RADIANS(PARAMETERS!$D$9-C11877)/2))))*2*3958.756</f>
        <v>892.38958465753785</v>
      </c>
      <c r="F11877">
        <v>3.4827966010198003E-4</v>
      </c>
      <c r="G11877">
        <v>1.9970161374657999E-3</v>
      </c>
      <c r="H11877">
        <v>2.3622028529643999E-2</v>
      </c>
      <c r="I11877">
        <v>0.16458819806576</v>
      </c>
      <c r="J11877">
        <v>1.0084139108657999</v>
      </c>
      <c r="K11877" s="6">
        <f>IFERROR(EXP(TREND(LN($F$1:$J$1),LN(F11877:J11877),LN(Calculations!$B$3))),0)</f>
        <v>1.5451311883631866E-4</v>
      </c>
    </row>
    <row r="11878" spans="1:11" x14ac:dyDescent="0.35">
      <c r="A11878">
        <v>11875</v>
      </c>
      <c r="B11878" t="str">
        <f t="shared" si="185"/>
        <v>3-60</v>
      </c>
      <c r="C11878">
        <v>-59.804648638871001</v>
      </c>
      <c r="D11878">
        <v>2.5201229990052001</v>
      </c>
      <c r="E11878">
        <f>ASIN(SQRT((SIN(RADIANS(PARAMETERS!$D$8-D11878)/2)*SIN(RADIANS(PARAMETERS!$D$8-D11878)/2))+(COS(RADIANS(D11878))*COS(RADIANS(PARAMETERS!$D$8))*SIN(RADIANS(PARAMETERS!$D$9-C11878)/2)*SIN(RADIANS(PARAMETERS!$D$9-C11878)/2))))*2*3958.756</f>
        <v>893.37530452469082</v>
      </c>
      <c r="F11878">
        <v>3.4487331868148999E-4</v>
      </c>
      <c r="G11878">
        <v>2.0194309763609999E-3</v>
      </c>
      <c r="H11878">
        <v>2.4377562105656E-2</v>
      </c>
      <c r="I11878">
        <v>0.17179174721241</v>
      </c>
      <c r="J11878">
        <v>1.0519593954086</v>
      </c>
      <c r="K11878" s="6">
        <f>IFERROR(EXP(TREND(LN($F$1:$J$1),LN(F11878:J11878),LN(Calculations!$B$3))),0)</f>
        <v>1.5938203372729446E-4</v>
      </c>
    </row>
    <row r="11879" spans="1:11" x14ac:dyDescent="0.35">
      <c r="A11879">
        <v>11876</v>
      </c>
      <c r="B11879" t="str">
        <f t="shared" si="185"/>
        <v>3-59.5</v>
      </c>
      <c r="C11879">
        <v>-59.533327303969998</v>
      </c>
      <c r="D11879">
        <v>2.5201229990052001</v>
      </c>
      <c r="E11879">
        <f>ASIN(SQRT((SIN(RADIANS(PARAMETERS!$D$8-D11879)/2)*SIN(RADIANS(PARAMETERS!$D$8-D11879)/2))+(COS(RADIANS(D11879))*COS(RADIANS(PARAMETERS!$D$8))*SIN(RADIANS(PARAMETERS!$D$9-C11879)/2)*SIN(RADIANS(PARAMETERS!$D$9-C11879)/2))))*2*3958.756</f>
        <v>894.74149667212703</v>
      </c>
      <c r="F11879">
        <v>3.4506455995141999E-4</v>
      </c>
      <c r="G11879">
        <v>2.0588128827512E-3</v>
      </c>
      <c r="H11879">
        <v>2.5379586964846001E-2</v>
      </c>
      <c r="I11879">
        <v>0.18116401135921001</v>
      </c>
      <c r="J11879">
        <v>1.1039518117905001</v>
      </c>
      <c r="K11879" s="6">
        <f>IFERROR(EXP(TREND(LN($F$1:$J$1),LN(F11879:J11879),LN(Calculations!$B$3))),0)</f>
        <v>1.6470752305268826E-4</v>
      </c>
    </row>
    <row r="11880" spans="1:11" x14ac:dyDescent="0.35">
      <c r="A11880">
        <v>11877</v>
      </c>
      <c r="B11880" t="str">
        <f t="shared" si="185"/>
        <v>3-59.5</v>
      </c>
      <c r="C11880">
        <v>-59.262005969069001</v>
      </c>
      <c r="D11880">
        <v>2.5201229990052001</v>
      </c>
      <c r="E11880">
        <f>ASIN(SQRT((SIN(RADIANS(PARAMETERS!$D$8-D11880)/2)*SIN(RADIANS(PARAMETERS!$D$8-D11880)/2))+(COS(RADIANS(D11880))*COS(RADIANS(PARAMETERS!$D$8))*SIN(RADIANS(PARAMETERS!$D$9-C11880)/2)*SIN(RADIANS(PARAMETERS!$D$9-C11880)/2))))*2*3958.756</f>
        <v>896.48642087201654</v>
      </c>
      <c r="F11880">
        <v>3.4530909033492002E-4</v>
      </c>
      <c r="G11880">
        <v>2.1039568819105998E-3</v>
      </c>
      <c r="H11880">
        <v>2.6576532050967001E-2</v>
      </c>
      <c r="I11880">
        <v>0.19259837269783001</v>
      </c>
      <c r="J11880">
        <v>1.1627812385559</v>
      </c>
      <c r="K11880" s="6">
        <f>IFERROR(EXP(TREND(LN($F$1:$J$1),LN(F11880:J11880),LN(Calculations!$B$3))),0)</f>
        <v>1.7075367904748287E-4</v>
      </c>
    </row>
    <row r="11881" spans="1:11" x14ac:dyDescent="0.35">
      <c r="A11881">
        <v>11878</v>
      </c>
      <c r="B11881" t="str">
        <f t="shared" si="185"/>
        <v>3-59</v>
      </c>
      <c r="C11881">
        <v>-58.990684634167998</v>
      </c>
      <c r="D11881">
        <v>2.5201229990052001</v>
      </c>
      <c r="E11881">
        <f>ASIN(SQRT((SIN(RADIANS(PARAMETERS!$D$8-D11881)/2)*SIN(RADIANS(PARAMETERS!$D$8-D11881)/2))+(COS(RADIANS(D11881))*COS(RADIANS(PARAMETERS!$D$8))*SIN(RADIANS(PARAMETERS!$D$9-C11881)/2)*SIN(RADIANS(PARAMETERS!$D$9-C11881)/2))))*2*3958.756</f>
        <v>898.60786985890979</v>
      </c>
      <c r="F11881">
        <v>3.5800249315798001E-4</v>
      </c>
      <c r="G11881">
        <v>2.2291988134383999E-3</v>
      </c>
      <c r="H11881">
        <v>2.8745869174600001E-2</v>
      </c>
      <c r="I11881">
        <v>0.21052652597426999</v>
      </c>
      <c r="J11881">
        <v>1.2412877082825</v>
      </c>
      <c r="K11881" s="6">
        <f>IFERROR(EXP(TREND(LN($F$1:$J$1),LN(F11881:J11881),LN(Calculations!$B$3))),0)</f>
        <v>1.7742344501858471E-4</v>
      </c>
    </row>
    <row r="11882" spans="1:11" x14ac:dyDescent="0.35">
      <c r="A11882">
        <v>11879</v>
      </c>
      <c r="B11882" t="str">
        <f t="shared" si="185"/>
        <v>3-58.5</v>
      </c>
      <c r="C11882">
        <v>-58.719363299267002</v>
      </c>
      <c r="D11882">
        <v>2.5201229990052001</v>
      </c>
      <c r="E11882">
        <f>ASIN(SQRT((SIN(RADIANS(PARAMETERS!$D$8-D11882)/2)*SIN(RADIANS(PARAMETERS!$D$8-D11882)/2))+(COS(RADIANS(D11882))*COS(RADIANS(PARAMETERS!$D$8))*SIN(RADIANS(PARAMETERS!$D$9-C11882)/2)*SIN(RADIANS(PARAMETERS!$D$9-C11882)/2))))*2*3958.756</f>
        <v>901.10318309594891</v>
      </c>
      <c r="F11882">
        <v>3.7632288876920998E-4</v>
      </c>
      <c r="G11882">
        <v>2.4147694930434001E-3</v>
      </c>
      <c r="H11882">
        <v>3.1896956264972999E-2</v>
      </c>
      <c r="I11882">
        <v>0.23610416054725999</v>
      </c>
      <c r="J11882">
        <v>1.3446041345596</v>
      </c>
      <c r="K11882" s="6">
        <f>IFERROR(EXP(TREND(LN($F$1:$J$1),LN(F11882:J11882),LN(Calculations!$B$3))),0)</f>
        <v>1.8586798776247307E-4</v>
      </c>
    </row>
    <row r="11883" spans="1:11" x14ac:dyDescent="0.35">
      <c r="A11883">
        <v>11880</v>
      </c>
      <c r="B11883" t="str">
        <f t="shared" si="185"/>
        <v>3-58.5</v>
      </c>
      <c r="C11883">
        <v>-58.448041964365999</v>
      </c>
      <c r="D11883">
        <v>2.5201229990052001</v>
      </c>
      <c r="E11883">
        <f>ASIN(SQRT((SIN(RADIANS(PARAMETERS!$D$8-D11883)/2)*SIN(RADIANS(PARAMETERS!$D$8-D11883)/2))+(COS(RADIANS(D11883))*COS(RADIANS(PARAMETERS!$D$8))*SIN(RADIANS(PARAMETERS!$D$9-C11883)/2)*SIN(RADIANS(PARAMETERS!$D$9-C11883)/2))))*2*3958.756</f>
        <v>903.96926312946346</v>
      </c>
      <c r="F11883">
        <v>3.9578400901519001E-4</v>
      </c>
      <c r="G11883">
        <v>2.6484557893126999E-3</v>
      </c>
      <c r="H11883">
        <v>3.6047637462616001E-2</v>
      </c>
      <c r="I11883">
        <v>0.26931533217429998</v>
      </c>
      <c r="J11883">
        <v>1.4736092090607</v>
      </c>
      <c r="K11883" s="6">
        <f>IFERROR(EXP(TREND(LN($F$1:$J$1),LN(F11883:J11883),LN(Calculations!$B$3))),0)</f>
        <v>1.9633457257131089E-4</v>
      </c>
    </row>
    <row r="11884" spans="1:11" x14ac:dyDescent="0.35">
      <c r="A11884">
        <v>11881</v>
      </c>
      <c r="B11884" t="str">
        <f t="shared" si="185"/>
        <v>3-58</v>
      </c>
      <c r="C11884">
        <v>-58.176720629465002</v>
      </c>
      <c r="D11884">
        <v>2.5201229990052001</v>
      </c>
      <c r="E11884">
        <f>ASIN(SQRT((SIN(RADIANS(PARAMETERS!$D$8-D11884)/2)*SIN(RADIANS(PARAMETERS!$D$8-D11884)/2))+(COS(RADIANS(D11884))*COS(RADIANS(PARAMETERS!$D$8))*SIN(RADIANS(PARAMETERS!$D$9-C11884)/2)*SIN(RADIANS(PARAMETERS!$D$9-C11884)/2))))*2*3958.756</f>
        <v>907.20259430218027</v>
      </c>
      <c r="F11884">
        <v>4.2274998850188998E-4</v>
      </c>
      <c r="G11884">
        <v>2.9193283990026002E-3</v>
      </c>
      <c r="H11884">
        <v>4.0541771799325999E-2</v>
      </c>
      <c r="I11884">
        <v>0.30462619662285001</v>
      </c>
      <c r="J11884">
        <v>1.6121908426285001</v>
      </c>
      <c r="K11884" s="6">
        <f>IFERROR(EXP(TREND(LN($F$1:$J$1),LN(F11884:J11884),LN(Calculations!$B$3))),0)</f>
        <v>2.0589371433841941E-4</v>
      </c>
    </row>
    <row r="11885" spans="1:11" x14ac:dyDescent="0.35">
      <c r="A11885">
        <v>11882</v>
      </c>
      <c r="B11885" t="str">
        <f t="shared" si="185"/>
        <v>3-58</v>
      </c>
      <c r="C11885">
        <v>-57.905399294565001</v>
      </c>
      <c r="D11885">
        <v>2.5201229990052001</v>
      </c>
      <c r="E11885">
        <f>ASIN(SQRT((SIN(RADIANS(PARAMETERS!$D$8-D11885)/2)*SIN(RADIANS(PARAMETERS!$D$8-D11885)/2))+(COS(RADIANS(D11885))*COS(RADIANS(PARAMETERS!$D$8))*SIN(RADIANS(PARAMETERS!$D$9-C11885)/2)*SIN(RADIANS(PARAMETERS!$D$9-C11885)/2))))*2*3958.756</f>
        <v>910.79926356863393</v>
      </c>
      <c r="F11885">
        <v>4.5614386908709997E-4</v>
      </c>
      <c r="G11885">
        <v>3.2142444979399E-3</v>
      </c>
      <c r="H11885">
        <v>4.5109704136847999E-2</v>
      </c>
      <c r="I11885">
        <v>0.33968582749366999</v>
      </c>
      <c r="J11885">
        <v>1.7487338781357</v>
      </c>
      <c r="K11885" s="6">
        <f>IFERROR(EXP(TREND(LN($F$1:$J$1),LN(F11885:J11885),LN(Calculations!$B$3))),0)</f>
        <v>2.1387589015142106E-4</v>
      </c>
    </row>
    <row r="11886" spans="1:11" x14ac:dyDescent="0.35">
      <c r="A11886">
        <v>11883</v>
      </c>
      <c r="B11886" t="str">
        <f t="shared" si="185"/>
        <v>3-57.5</v>
      </c>
      <c r="C11886">
        <v>-57.634077959663998</v>
      </c>
      <c r="D11886">
        <v>2.5201229990052001</v>
      </c>
      <c r="E11886">
        <f>ASIN(SQRT((SIN(RADIANS(PARAMETERS!$D$8-D11886)/2)*SIN(RADIANS(PARAMETERS!$D$8-D11886)/2))+(COS(RADIANS(D11886))*COS(RADIANS(PARAMETERS!$D$8))*SIN(RADIANS(PARAMETERS!$D$9-C11886)/2)*SIN(RADIANS(PARAMETERS!$D$9-C11886)/2))))*2*3958.756</f>
        <v>914.75498313592846</v>
      </c>
      <c r="F11886">
        <v>4.9205782124773004E-4</v>
      </c>
      <c r="G11886">
        <v>3.5153103526682E-3</v>
      </c>
      <c r="H11886">
        <v>4.9621772021055E-2</v>
      </c>
      <c r="I11886">
        <v>0.37396109104156</v>
      </c>
      <c r="J11886">
        <v>1.8806977272034</v>
      </c>
      <c r="K11886" s="6">
        <f>IFERROR(EXP(TREND(LN($F$1:$J$1),LN(F11886:J11886),LN(Calculations!$B$3))),0)</f>
        <v>2.2077178222592802E-4</v>
      </c>
    </row>
    <row r="11887" spans="1:11" x14ac:dyDescent="0.35">
      <c r="A11887">
        <v>11884</v>
      </c>
      <c r="B11887" t="str">
        <f t="shared" si="185"/>
        <v>3-57.5</v>
      </c>
      <c r="C11887">
        <v>-57.362756624763001</v>
      </c>
      <c r="D11887">
        <v>2.5201229990052001</v>
      </c>
      <c r="E11887">
        <f>ASIN(SQRT((SIN(RADIANS(PARAMETERS!$D$8-D11887)/2)*SIN(RADIANS(PARAMETERS!$D$8-D11887)/2))+(COS(RADIANS(D11887))*COS(RADIANS(PARAMETERS!$D$8))*SIN(RADIANS(PARAMETERS!$D$9-C11887)/2)*SIN(RADIANS(PARAMETERS!$D$9-C11887)/2))))*2*3958.756</f>
        <v>919.0651146385726</v>
      </c>
      <c r="F11887">
        <v>5.6480790954082998E-4</v>
      </c>
      <c r="G11887">
        <v>4.0203682146965998E-3</v>
      </c>
      <c r="H11887">
        <v>5.5994544178247001E-2</v>
      </c>
      <c r="I11887">
        <v>0.41530421376227999</v>
      </c>
      <c r="J11887">
        <v>2.0149371623993</v>
      </c>
      <c r="K11887" s="6">
        <f>IFERROR(EXP(TREND(LN($F$1:$J$1),LN(F11887:J11887),LN(Calculations!$B$3))),0)</f>
        <v>2.2480470093618721E-4</v>
      </c>
    </row>
    <row r="11888" spans="1:11" x14ac:dyDescent="0.35">
      <c r="A11888">
        <v>11885</v>
      </c>
      <c r="B11888" t="str">
        <f t="shared" si="185"/>
        <v>3-57</v>
      </c>
      <c r="C11888">
        <v>-57.091435289861998</v>
      </c>
      <c r="D11888">
        <v>2.5201229990052001</v>
      </c>
      <c r="E11888">
        <f>ASIN(SQRT((SIN(RADIANS(PARAMETERS!$D$8-D11888)/2)*SIN(RADIANS(PARAMETERS!$D$8-D11888)/2))+(COS(RADIANS(D11888))*COS(RADIANS(PARAMETERS!$D$8))*SIN(RADIANS(PARAMETERS!$D$9-C11888)/2)*SIN(RADIANS(PARAMETERS!$D$9-C11888)/2))))*2*3958.756</f>
        <v>923.72469454877125</v>
      </c>
      <c r="F11888">
        <v>6.5470859408379002E-4</v>
      </c>
      <c r="G11888">
        <v>4.6248408034444003E-3</v>
      </c>
      <c r="H11888">
        <v>6.3509732484818004E-2</v>
      </c>
      <c r="I11888">
        <v>0.46236670017241999</v>
      </c>
      <c r="J11888">
        <v>2.1578631401061998</v>
      </c>
      <c r="K11888" s="6">
        <f>IFERROR(EXP(TREND(LN($F$1:$J$1),LN(F11888:J11888),LN(Calculations!$B$3))),0)</f>
        <v>2.2861588959482027E-4</v>
      </c>
    </row>
    <row r="11889" spans="1:11" x14ac:dyDescent="0.35">
      <c r="A11889">
        <v>11886</v>
      </c>
      <c r="B11889" t="str">
        <f t="shared" si="185"/>
        <v>3-57</v>
      </c>
      <c r="C11889">
        <v>-56.820113954961002</v>
      </c>
      <c r="D11889">
        <v>2.5201229990052001</v>
      </c>
      <c r="E11889">
        <f>ASIN(SQRT((SIN(RADIANS(PARAMETERS!$D$8-D11889)/2)*SIN(RADIANS(PARAMETERS!$D$8-D11889)/2))+(COS(RADIANS(D11889))*COS(RADIANS(PARAMETERS!$D$8))*SIN(RADIANS(PARAMETERS!$D$9-C11889)/2)*SIN(RADIANS(PARAMETERS!$D$9-C11889)/2))))*2*3958.756</f>
        <v>928.72846052146542</v>
      </c>
      <c r="F11889">
        <v>7.5815699528902997E-4</v>
      </c>
      <c r="G11889">
        <v>5.3149275481701001E-3</v>
      </c>
      <c r="H11889">
        <v>7.2068810462951993E-2</v>
      </c>
      <c r="I11889">
        <v>0.51424419879912997</v>
      </c>
      <c r="J11889">
        <v>2.3105852603911998</v>
      </c>
      <c r="K11889" s="6">
        <f>IFERROR(EXP(TREND(LN($F$1:$J$1),LN(F11889:J11889),LN(Calculations!$B$3))),0)</f>
        <v>2.3259126844611553E-4</v>
      </c>
    </row>
    <row r="11890" spans="1:11" x14ac:dyDescent="0.35">
      <c r="A11890">
        <v>11887</v>
      </c>
      <c r="B11890" t="str">
        <f t="shared" si="185"/>
        <v>3-61.5</v>
      </c>
      <c r="C11890">
        <v>-61.432576648276999</v>
      </c>
      <c r="D11890">
        <v>2.7914443339060999</v>
      </c>
      <c r="E11890">
        <f>ASIN(SQRT((SIN(RADIANS(PARAMETERS!$D$8-D11890)/2)*SIN(RADIANS(PARAMETERS!$D$8-D11890)/2))+(COS(RADIANS(D11890))*COS(RADIANS(PARAMETERS!$D$8))*SIN(RADIANS(PARAMETERS!$D$9-C11890)/2)*SIN(RADIANS(PARAMETERS!$D$9-C11890)/2))))*2*3958.756</f>
        <v>874.48269637740634</v>
      </c>
      <c r="F11890">
        <v>1.9476064480840999E-3</v>
      </c>
      <c r="G11890">
        <v>8.6567793041467996E-3</v>
      </c>
      <c r="H11890">
        <v>7.0506669580936002E-2</v>
      </c>
      <c r="I11890">
        <v>0.35568737983704002</v>
      </c>
      <c r="J11890">
        <v>1.4455119371414</v>
      </c>
      <c r="K11890" s="6">
        <f>IFERROR(EXP(TREND(LN($F$1:$J$1),LN(F11890:J11890),LN(Calculations!$B$3))),0)</f>
        <v>1.282382495549596E-4</v>
      </c>
    </row>
    <row r="11891" spans="1:11" x14ac:dyDescent="0.35">
      <c r="A11891">
        <v>11888</v>
      </c>
      <c r="B11891" t="str">
        <f t="shared" si="185"/>
        <v>3-61</v>
      </c>
      <c r="C11891">
        <v>-61.161255313376003</v>
      </c>
      <c r="D11891">
        <v>2.7914443339060999</v>
      </c>
      <c r="E11891">
        <f>ASIN(SQRT((SIN(RADIANS(PARAMETERS!$D$8-D11891)/2)*SIN(RADIANS(PARAMETERS!$D$8-D11891)/2))+(COS(RADIANS(D11891))*COS(RADIANS(PARAMETERS!$D$8))*SIN(RADIANS(PARAMETERS!$D$9-C11891)/2)*SIN(RADIANS(PARAMETERS!$D$9-C11891)/2))))*2*3958.756</f>
        <v>873.53760830420219</v>
      </c>
      <c r="F11891">
        <v>2.0248496439308002E-3</v>
      </c>
      <c r="G11891">
        <v>9.0292105451225992E-3</v>
      </c>
      <c r="H11891">
        <v>7.3825612664222995E-2</v>
      </c>
      <c r="I11891">
        <v>0.36969795823097001</v>
      </c>
      <c r="J11891">
        <v>1.4989610910416</v>
      </c>
      <c r="K11891" s="6">
        <f>IFERROR(EXP(TREND(LN($F$1:$J$1),LN(F11891:J11891),LN(Calculations!$B$3))),0)</f>
        <v>1.3036986974672944E-4</v>
      </c>
    </row>
    <row r="11892" spans="1:11" x14ac:dyDescent="0.35">
      <c r="A11892">
        <v>11889</v>
      </c>
      <c r="B11892" t="str">
        <f t="shared" si="185"/>
        <v>3-61</v>
      </c>
      <c r="C11892">
        <v>-60.889933978475</v>
      </c>
      <c r="D11892">
        <v>2.7914443339060999</v>
      </c>
      <c r="E11892">
        <f>ASIN(SQRT((SIN(RADIANS(PARAMETERS!$D$8-D11892)/2)*SIN(RADIANS(PARAMETERS!$D$8-D11892)/2))+(COS(RADIANS(D11892))*COS(RADIANS(PARAMETERS!$D$8))*SIN(RADIANS(PARAMETERS!$D$9-C11892)/2)*SIN(RADIANS(PARAMETERS!$D$9-C11892)/2))))*2*3958.756</f>
        <v>872.98234663064829</v>
      </c>
      <c r="F11892">
        <v>2.1165369544178E-3</v>
      </c>
      <c r="G11892">
        <v>9.4706667587160995E-3</v>
      </c>
      <c r="H11892">
        <v>7.7763557434082003E-2</v>
      </c>
      <c r="I11892">
        <v>0.38594985008240001</v>
      </c>
      <c r="J11892">
        <v>1.5648506879807</v>
      </c>
      <c r="K11892" s="6">
        <f>IFERROR(EXP(TREND(LN($F$1:$J$1),LN(F11892:J11892),LN(Calculations!$B$3))),0)</f>
        <v>1.3290657361765494E-4</v>
      </c>
    </row>
    <row r="11893" spans="1:11" x14ac:dyDescent="0.35">
      <c r="A11893">
        <v>11890</v>
      </c>
      <c r="B11893" t="str">
        <f t="shared" si="185"/>
        <v>3-60.5</v>
      </c>
      <c r="C11893">
        <v>-60.618612643573996</v>
      </c>
      <c r="D11893">
        <v>2.7914443339060999</v>
      </c>
      <c r="E11893">
        <f>ASIN(SQRT((SIN(RADIANS(PARAMETERS!$D$8-D11893)/2)*SIN(RADIANS(PARAMETERS!$D$8-D11893)/2))+(COS(RADIANS(D11893))*COS(RADIANS(PARAMETERS!$D$8))*SIN(RADIANS(PARAMETERS!$D$9-C11893)/2)*SIN(RADIANS(PARAMETERS!$D$9-C11893)/2))))*2*3958.756</f>
        <v>872.81765567216587</v>
      </c>
      <c r="F11893">
        <v>2.2688428871333998E-3</v>
      </c>
      <c r="G11893">
        <v>1.0126360692084E-2</v>
      </c>
      <c r="H11893">
        <v>8.2642123103142007E-2</v>
      </c>
      <c r="I11893">
        <v>0.40373918414116</v>
      </c>
      <c r="J11893">
        <v>1.6350107192993</v>
      </c>
      <c r="K11893" s="6">
        <f>IFERROR(EXP(TREND(LN($F$1:$J$1),LN(F11893:J11893),LN(Calculations!$B$3))),0)</f>
        <v>1.3432249152049868E-4</v>
      </c>
    </row>
    <row r="11894" spans="1:11" x14ac:dyDescent="0.35">
      <c r="A11894">
        <v>11891</v>
      </c>
      <c r="B11894" t="str">
        <f t="shared" si="185"/>
        <v>3-60.5</v>
      </c>
      <c r="C11894">
        <v>-60.347291308673</v>
      </c>
      <c r="D11894">
        <v>2.7914443339060999</v>
      </c>
      <c r="E11894">
        <f>ASIN(SQRT((SIN(RADIANS(PARAMETERS!$D$8-D11894)/2)*SIN(RADIANS(PARAMETERS!$D$8-D11894)/2))+(COS(RADIANS(D11894))*COS(RADIANS(PARAMETERS!$D$8))*SIN(RADIANS(PARAMETERS!$D$9-C11894)/2)*SIN(RADIANS(PARAMETERS!$D$9-C11894)/2))))*2*3958.756</f>
        <v>873.04375655711453</v>
      </c>
      <c r="F11894">
        <v>2.2175563499331002E-3</v>
      </c>
      <c r="G11894">
        <v>1.0544292628765E-2</v>
      </c>
      <c r="H11894">
        <v>8.7676644325256001E-2</v>
      </c>
      <c r="I11894">
        <v>0.42234748601913003</v>
      </c>
      <c r="J11894">
        <v>1.7027094364166</v>
      </c>
      <c r="K11894" s="6">
        <f>IFERROR(EXP(TREND(LN($F$1:$J$1),LN(F11894:J11894),LN(Calculations!$B$3))),0)</f>
        <v>1.4012707222714558E-4</v>
      </c>
    </row>
    <row r="11895" spans="1:11" x14ac:dyDescent="0.35">
      <c r="A11895">
        <v>11892</v>
      </c>
      <c r="B11895" t="str">
        <f t="shared" si="185"/>
        <v>3-60</v>
      </c>
      <c r="C11895">
        <v>-60.075969973771997</v>
      </c>
      <c r="D11895">
        <v>2.7914443339060999</v>
      </c>
      <c r="E11895">
        <f>ASIN(SQRT((SIN(RADIANS(PARAMETERS!$D$8-D11895)/2)*SIN(RADIANS(PARAMETERS!$D$8-D11895)/2))+(COS(RADIANS(D11895))*COS(RADIANS(PARAMETERS!$D$8))*SIN(RADIANS(PARAMETERS!$D$9-C11895)/2)*SIN(RADIANS(PARAMETERS!$D$9-C11895)/2))))*2*3958.756</f>
        <v>873.6603457455019</v>
      </c>
      <c r="F11895">
        <v>2.3705228231847E-3</v>
      </c>
      <c r="G11895">
        <v>1.130934804678E-2</v>
      </c>
      <c r="H11895">
        <v>9.3967877328395996E-2</v>
      </c>
      <c r="I11895">
        <v>0.44438961148262002</v>
      </c>
      <c r="J11895">
        <v>1.7701784372330001</v>
      </c>
      <c r="K11895" s="6">
        <f>IFERROR(EXP(TREND(LN($F$1:$J$1),LN(F11895:J11895),LN(Calculations!$B$3))),0)</f>
        <v>1.4180922759687671E-4</v>
      </c>
    </row>
    <row r="11896" spans="1:11" x14ac:dyDescent="0.35">
      <c r="A11896">
        <v>11893</v>
      </c>
      <c r="B11896" t="str">
        <f t="shared" si="185"/>
        <v>3-60</v>
      </c>
      <c r="C11896">
        <v>-59.804648638871001</v>
      </c>
      <c r="D11896">
        <v>2.7914443339060999</v>
      </c>
      <c r="E11896">
        <f>ASIN(SQRT((SIN(RADIANS(PARAMETERS!$D$8-D11896)/2)*SIN(RADIANS(PARAMETERS!$D$8-D11896)/2))+(COS(RADIANS(D11896))*COS(RADIANS(PARAMETERS!$D$8))*SIN(RADIANS(PARAMETERS!$D$9-C11896)/2)*SIN(RADIANS(PARAMETERS!$D$9-C11896)/2))))*2*3958.756</f>
        <v>874.66659706185578</v>
      </c>
      <c r="F11896">
        <v>2.6137004606426001E-3</v>
      </c>
      <c r="G11896">
        <v>1.2426557950675E-2</v>
      </c>
      <c r="H11896">
        <v>0.10250835865735999</v>
      </c>
      <c r="I11896">
        <v>0.47321307659148998</v>
      </c>
      <c r="J11896">
        <v>1.8464291095734</v>
      </c>
      <c r="K11896" s="6">
        <f>IFERROR(EXP(TREND(LN($F$1:$J$1),LN(F11896:J11896),LN(Calculations!$B$3))),0)</f>
        <v>1.4273027898462786E-4</v>
      </c>
    </row>
    <row r="11897" spans="1:11" x14ac:dyDescent="0.35">
      <c r="A11897">
        <v>11894</v>
      </c>
      <c r="B11897" t="str">
        <f t="shared" si="185"/>
        <v>3-59.5</v>
      </c>
      <c r="C11897">
        <v>-59.533327303969998</v>
      </c>
      <c r="D11897">
        <v>2.7914443339060999</v>
      </c>
      <c r="E11897">
        <f>ASIN(SQRT((SIN(RADIANS(PARAMETERS!$D$8-D11897)/2)*SIN(RADIANS(PARAMETERS!$D$8-D11897)/2))+(COS(RADIANS(D11897))*COS(RADIANS(PARAMETERS!$D$8))*SIN(RADIANS(PARAMETERS!$D$9-C11897)/2)*SIN(RADIANS(PARAMETERS!$D$9-C11897)/2))))*2*3958.756</f>
        <v>876.06116721057333</v>
      </c>
      <c r="F11897">
        <v>2.8864992782474002E-3</v>
      </c>
      <c r="G11897">
        <v>1.3684703968465E-2</v>
      </c>
      <c r="H11897">
        <v>0.11227460205555</v>
      </c>
      <c r="I11897">
        <v>0.50620204210280995</v>
      </c>
      <c r="J11897">
        <v>1.9336941242218</v>
      </c>
      <c r="K11897" s="6">
        <f>IFERROR(EXP(TREND(LN($F$1:$J$1),LN(F11897:J11897),LN(Calculations!$B$3))),0)</f>
        <v>1.4411783425404516E-4</v>
      </c>
    </row>
    <row r="11898" spans="1:11" x14ac:dyDescent="0.35">
      <c r="A11898">
        <v>11895</v>
      </c>
      <c r="B11898" t="str">
        <f t="shared" si="185"/>
        <v>3-59.5</v>
      </c>
      <c r="C11898">
        <v>-59.262005969069001</v>
      </c>
      <c r="D11898">
        <v>2.7914443339060999</v>
      </c>
      <c r="E11898">
        <f>ASIN(SQRT((SIN(RADIANS(PARAMETERS!$D$8-D11898)/2)*SIN(RADIANS(PARAMETERS!$D$8-D11898)/2))+(COS(RADIANS(D11898))*COS(RADIANS(PARAMETERS!$D$8))*SIN(RADIANS(PARAMETERS!$D$9-C11898)/2)*SIN(RADIANS(PARAMETERS!$D$9-C11898)/2))))*2*3958.756</f>
        <v>877.84220468817239</v>
      </c>
      <c r="F11898">
        <v>3.1429766677319999E-3</v>
      </c>
      <c r="G11898">
        <v>1.4939605258405E-2</v>
      </c>
      <c r="H11898">
        <v>0.12287265807390001</v>
      </c>
      <c r="I11898">
        <v>0.54219186306</v>
      </c>
      <c r="J11898">
        <v>2.0299205780028999</v>
      </c>
      <c r="K11898" s="6">
        <f>IFERROR(EXP(TREND(LN($F$1:$J$1),LN(F11898:J11898),LN(Calculations!$B$3))),0)</f>
        <v>1.466123983907599E-4</v>
      </c>
    </row>
    <row r="11899" spans="1:11" x14ac:dyDescent="0.35">
      <c r="A11899">
        <v>11896</v>
      </c>
      <c r="B11899" t="str">
        <f t="shared" si="185"/>
        <v>3-59</v>
      </c>
      <c r="C11899">
        <v>-58.990684634167998</v>
      </c>
      <c r="D11899">
        <v>2.7914443339060999</v>
      </c>
      <c r="E11899">
        <f>ASIN(SQRT((SIN(RADIANS(PARAMETERS!$D$8-D11899)/2)*SIN(RADIANS(PARAMETERS!$D$8-D11899)/2))+(COS(RADIANS(D11899))*COS(RADIANS(PARAMETERS!$D$8))*SIN(RADIANS(PARAMETERS!$D$9-C11899)/2)*SIN(RADIANS(PARAMETERS!$D$9-C11899)/2))))*2*3958.756</f>
        <v>880.0073619553541</v>
      </c>
      <c r="F11899">
        <v>3.4441843163222001E-3</v>
      </c>
      <c r="G11899">
        <v>1.6394374892115999E-2</v>
      </c>
      <c r="H11899">
        <v>0.13501635193825001</v>
      </c>
      <c r="I11899">
        <v>0.58471643924713002</v>
      </c>
      <c r="J11899">
        <v>2.1474633216857999</v>
      </c>
      <c r="K11899" s="6">
        <f>IFERROR(EXP(TREND(LN($F$1:$J$1),LN(F11899:J11899),LN(Calculations!$B$3))),0)</f>
        <v>1.4971892867558049E-4</v>
      </c>
    </row>
    <row r="11900" spans="1:11" x14ac:dyDescent="0.35">
      <c r="A11900">
        <v>11897</v>
      </c>
      <c r="B11900" t="str">
        <f t="shared" si="185"/>
        <v>3-58.5</v>
      </c>
      <c r="C11900">
        <v>-58.719363299267002</v>
      </c>
      <c r="D11900">
        <v>2.7914443339060999</v>
      </c>
      <c r="E11900">
        <f>ASIN(SQRT((SIN(RADIANS(PARAMETERS!$D$8-D11900)/2)*SIN(RADIANS(PARAMETERS!$D$8-D11900)/2))+(COS(RADIANS(D11900))*COS(RADIANS(PARAMETERS!$D$8))*SIN(RADIANS(PARAMETERS!$D$9-C11900)/2)*SIN(RADIANS(PARAMETERS!$D$9-C11900)/2))))*2*3958.756</f>
        <v>882.55381068403688</v>
      </c>
      <c r="F11900">
        <v>3.7238975055516E-3</v>
      </c>
      <c r="G11900">
        <v>1.7828069627285E-2</v>
      </c>
      <c r="H11900">
        <v>0.14802534878254001</v>
      </c>
      <c r="I11900">
        <v>0.63554358482360995</v>
      </c>
      <c r="J11900">
        <v>2.2929096221924001</v>
      </c>
      <c r="K11900" s="6">
        <f>IFERROR(EXP(TREND(LN($F$1:$J$1),LN(F11900:J11900),LN(Calculations!$B$3))),0)</f>
        <v>1.5478462647602816E-4</v>
      </c>
    </row>
    <row r="11901" spans="1:11" x14ac:dyDescent="0.35">
      <c r="A11901">
        <v>11898</v>
      </c>
      <c r="B11901" t="str">
        <f t="shared" si="185"/>
        <v>3-58.5</v>
      </c>
      <c r="C11901">
        <v>-58.448041964365999</v>
      </c>
      <c r="D11901">
        <v>2.7914443339060999</v>
      </c>
      <c r="E11901">
        <f>ASIN(SQRT((SIN(RADIANS(PARAMETERS!$D$8-D11901)/2)*SIN(RADIANS(PARAMETERS!$D$8-D11901)/2))+(COS(RADIANS(D11901))*COS(RADIANS(PARAMETERS!$D$8))*SIN(RADIANS(PARAMETERS!$D$9-C11901)/2)*SIN(RADIANS(PARAMETERS!$D$9-C11901)/2))))*2*3958.756</f>
        <v>885.47825985178008</v>
      </c>
      <c r="F11901">
        <v>3.9121811278163996E-3</v>
      </c>
      <c r="G11901">
        <v>1.9035534933208999E-2</v>
      </c>
      <c r="H11901">
        <v>0.16176326572895</v>
      </c>
      <c r="I11901">
        <v>0.69530183076858998</v>
      </c>
      <c r="J11901">
        <v>2.4681169986725</v>
      </c>
      <c r="K11901" s="6">
        <f>IFERROR(EXP(TREND(LN($F$1:$J$1),LN(F11901:J11901),LN(Calculations!$B$3))),0)</f>
        <v>1.6276731567841751E-4</v>
      </c>
    </row>
    <row r="11902" spans="1:11" x14ac:dyDescent="0.35">
      <c r="A11902">
        <v>11899</v>
      </c>
      <c r="B11902" t="str">
        <f t="shared" si="185"/>
        <v>3-58</v>
      </c>
      <c r="C11902">
        <v>-58.176720629465002</v>
      </c>
      <c r="D11902">
        <v>2.7914443339060999</v>
      </c>
      <c r="E11902">
        <f>ASIN(SQRT((SIN(RADIANS(PARAMETERS!$D$8-D11902)/2)*SIN(RADIANS(PARAMETERS!$D$8-D11902)/2))+(COS(RADIANS(D11902))*COS(RADIANS(PARAMETERS!$D$8))*SIN(RADIANS(PARAMETERS!$D$9-C11902)/2)*SIN(RADIANS(PARAMETERS!$D$9-C11902)/2))))*2*3958.756</f>
        <v>888.77697641926909</v>
      </c>
      <c r="F11902">
        <v>4.1018081828952E-3</v>
      </c>
      <c r="G11902">
        <v>2.0241275429726001E-2</v>
      </c>
      <c r="H11902">
        <v>0.17532636225223999</v>
      </c>
      <c r="I11902">
        <v>0.75549465417862005</v>
      </c>
      <c r="J11902">
        <v>2.6504857540131002</v>
      </c>
      <c r="K11902" s="6">
        <f>IFERROR(EXP(TREND(LN($F$1:$J$1),LN(F11902:J11902),LN(Calculations!$B$3))),0)</f>
        <v>1.705392188972319E-4</v>
      </c>
    </row>
    <row r="11903" spans="1:11" x14ac:dyDescent="0.35">
      <c r="A11903">
        <v>11900</v>
      </c>
      <c r="B11903" t="str">
        <f t="shared" si="185"/>
        <v>3-58</v>
      </c>
      <c r="C11903">
        <v>-57.905399294565001</v>
      </c>
      <c r="D11903">
        <v>2.7914443339060999</v>
      </c>
      <c r="E11903">
        <f>ASIN(SQRT((SIN(RADIANS(PARAMETERS!$D$8-D11903)/2)*SIN(RADIANS(PARAMETERS!$D$8-D11903)/2))+(COS(RADIANS(D11903))*COS(RADIANS(PARAMETERS!$D$8))*SIN(RADIANS(PARAMETERS!$D$9-C11903)/2)*SIN(RADIANS(PARAMETERS!$D$9-C11903)/2))))*2*3958.756</f>
        <v>892.44580829658241</v>
      </c>
      <c r="F11903">
        <v>4.2739380151033003E-3</v>
      </c>
      <c r="G11903">
        <v>2.1367326378822001E-2</v>
      </c>
      <c r="H11903">
        <v>0.18823072314261999</v>
      </c>
      <c r="I11903">
        <v>0.81320148706436002</v>
      </c>
      <c r="J11903">
        <v>2.8255429267882999</v>
      </c>
      <c r="K11903" s="6">
        <f>IFERROR(EXP(TREND(LN($F$1:$J$1),LN(F11903:J11903),LN(Calculations!$B$3))),0)</f>
        <v>1.7778692968168248E-4</v>
      </c>
    </row>
    <row r="11904" spans="1:11" x14ac:dyDescent="0.35">
      <c r="A11904">
        <v>11901</v>
      </c>
      <c r="B11904" t="str">
        <f t="shared" si="185"/>
        <v>3-57.5</v>
      </c>
      <c r="C11904">
        <v>-57.634077959663998</v>
      </c>
      <c r="D11904">
        <v>2.7914443339060999</v>
      </c>
      <c r="E11904">
        <f>ASIN(SQRT((SIN(RADIANS(PARAMETERS!$D$8-D11904)/2)*SIN(RADIANS(PARAMETERS!$D$8-D11904)/2))+(COS(RADIANS(D11904))*COS(RADIANS(PARAMETERS!$D$8))*SIN(RADIANS(PARAMETERS!$D$9-C11904)/2)*SIN(RADIANS(PARAMETERS!$D$9-C11904)/2))))*2*3958.756</f>
        <v>896.48020928139431</v>
      </c>
      <c r="F11904">
        <v>4.4157858937978996E-3</v>
      </c>
      <c r="G11904">
        <v>2.2361697629093999E-2</v>
      </c>
      <c r="H11904">
        <v>0.20027540624142001</v>
      </c>
      <c r="I11904">
        <v>0.86775350570679</v>
      </c>
      <c r="J11904">
        <v>2.9897708892821999</v>
      </c>
      <c r="K11904" s="6">
        <f>IFERROR(EXP(TREND(LN($F$1:$J$1),LN(F11904:J11904),LN(Calculations!$B$3))),0)</f>
        <v>1.8463028665481981E-4</v>
      </c>
    </row>
    <row r="11905" spans="1:11" x14ac:dyDescent="0.35">
      <c r="A11905">
        <v>11902</v>
      </c>
      <c r="B11905" t="str">
        <f t="shared" si="185"/>
        <v>3-57.5</v>
      </c>
      <c r="C11905">
        <v>-57.362756624763001</v>
      </c>
      <c r="D11905">
        <v>2.7914443339060999</v>
      </c>
      <c r="E11905">
        <f>ASIN(SQRT((SIN(RADIANS(PARAMETERS!$D$8-D11905)/2)*SIN(RADIANS(PARAMETERS!$D$8-D11905)/2))+(COS(RADIANS(D11905))*COS(RADIANS(PARAMETERS!$D$8))*SIN(RADIANS(PARAMETERS!$D$9-C11905)/2)*SIN(RADIANS(PARAMETERS!$D$9-C11905)/2))))*2*3958.756</f>
        <v>900.87526563686095</v>
      </c>
      <c r="F11905">
        <v>4.5981835573911996E-3</v>
      </c>
      <c r="G11905">
        <v>2.355645596981E-2</v>
      </c>
      <c r="H11905">
        <v>0.21391493082047</v>
      </c>
      <c r="I11905">
        <v>0.92771905660628995</v>
      </c>
      <c r="J11905">
        <v>3.1523635387421001</v>
      </c>
      <c r="K11905" s="6">
        <f>IFERROR(EXP(TREND(LN($F$1:$J$1),LN(F11905:J11905),LN(Calculations!$B$3))),0)</f>
        <v>1.9103500930927101E-4</v>
      </c>
    </row>
    <row r="11906" spans="1:11" x14ac:dyDescent="0.35">
      <c r="A11906">
        <v>11903</v>
      </c>
      <c r="B11906" t="str">
        <f t="shared" si="185"/>
        <v>3-57</v>
      </c>
      <c r="C11906">
        <v>-57.091435289861998</v>
      </c>
      <c r="D11906">
        <v>2.7914443339060999</v>
      </c>
      <c r="E11906">
        <f>ASIN(SQRT((SIN(RADIANS(PARAMETERS!$D$8-D11906)/2)*SIN(RADIANS(PARAMETERS!$D$8-D11906)/2))+(COS(RADIANS(D11906))*COS(RADIANS(PARAMETERS!$D$8))*SIN(RADIANS(PARAMETERS!$D$9-C11906)/2)*SIN(RADIANS(PARAMETERS!$D$9-C11906)/2))))*2*3958.756</f>
        <v>905.62572396977271</v>
      </c>
      <c r="F11906">
        <v>4.7509307041763999E-3</v>
      </c>
      <c r="G11906">
        <v>2.4705948308110001E-2</v>
      </c>
      <c r="H11906">
        <v>0.22841526567935999</v>
      </c>
      <c r="I11906">
        <v>0.99328678846358998</v>
      </c>
      <c r="J11906">
        <v>3.3246166706085001</v>
      </c>
      <c r="K11906" s="6">
        <f>IFERROR(EXP(TREND(LN($F$1:$J$1),LN(F11906:J11906),LN(Calculations!$B$3))),0)</f>
        <v>1.9829209725699212E-4</v>
      </c>
    </row>
    <row r="11907" spans="1:11" x14ac:dyDescent="0.35">
      <c r="A11907">
        <v>11904</v>
      </c>
      <c r="B11907" t="str">
        <f t="shared" si="185"/>
        <v>3-57</v>
      </c>
      <c r="C11907">
        <v>-56.820113954961002</v>
      </c>
      <c r="D11907">
        <v>2.7914443339060999</v>
      </c>
      <c r="E11907">
        <f>ASIN(SQRT((SIN(RADIANS(PARAMETERS!$D$8-D11907)/2)*SIN(RADIANS(PARAMETERS!$D$8-D11907)/2))+(COS(RADIANS(D11907))*COS(RADIANS(PARAMETERS!$D$8))*SIN(RADIANS(PARAMETERS!$D$9-C11907)/2)*SIN(RADIANS(PARAMETERS!$D$9-C11907)/2))))*2*3958.756</f>
        <v>910.7260200686635</v>
      </c>
      <c r="F11907">
        <v>4.8799524083734001E-3</v>
      </c>
      <c r="G11907">
        <v>2.5816226378083E-2</v>
      </c>
      <c r="H11907">
        <v>0.24377967417240001</v>
      </c>
      <c r="I11907">
        <v>1.063703417778</v>
      </c>
      <c r="J11907">
        <v>3.5085952281952002</v>
      </c>
      <c r="K11907" s="6">
        <f>IFERROR(EXP(TREND(LN($F$1:$J$1),LN(F11907:J11907),LN(Calculations!$B$3))),0)</f>
        <v>2.0626381640818846E-4</v>
      </c>
    </row>
    <row r="11908" spans="1:11" x14ac:dyDescent="0.35">
      <c r="A11908">
        <v>11905</v>
      </c>
      <c r="B11908" t="str">
        <f t="shared" si="185"/>
        <v>3-61.5</v>
      </c>
      <c r="C11908">
        <v>-61.432576648276999</v>
      </c>
      <c r="D11908">
        <v>3.0627656688071001</v>
      </c>
      <c r="E11908">
        <f>ASIN(SQRT((SIN(RADIANS(PARAMETERS!$D$8-D11908)/2)*SIN(RADIANS(PARAMETERS!$D$8-D11908)/2))+(COS(RADIANS(D11908))*COS(RADIANS(PARAMETERS!$D$8))*SIN(RADIANS(PARAMETERS!$D$9-C11908)/2)*SIN(RADIANS(PARAMETERS!$D$9-C11908)/2))))*2*3958.756</f>
        <v>855.77170515423586</v>
      </c>
      <c r="F11908">
        <v>3.2493069302290999E-3</v>
      </c>
      <c r="G11908">
        <v>1.6733851283789E-2</v>
      </c>
      <c r="H11908">
        <v>0.15007434785366</v>
      </c>
      <c r="I11908">
        <v>0.70060312747955</v>
      </c>
      <c r="J11908">
        <v>2.3307125568389999</v>
      </c>
      <c r="K11908" s="6">
        <f>IFERROR(EXP(TREND(LN($F$1:$J$1),LN(F11908:J11908),LN(Calculations!$B$3))),0)</f>
        <v>1.6969786319534895E-4</v>
      </c>
    </row>
    <row r="11909" spans="1:11" x14ac:dyDescent="0.35">
      <c r="A11909">
        <v>11906</v>
      </c>
      <c r="B11909" t="str">
        <f t="shared" ref="B11909:B11972" si="186">MROUND(D11909,1)&amp;MROUND(C11909,-0.5)</f>
        <v>3-61</v>
      </c>
      <c r="C11909">
        <v>-61.161255313376003</v>
      </c>
      <c r="D11909">
        <v>3.0627656688071001</v>
      </c>
      <c r="E11909">
        <f>ASIN(SQRT((SIN(RADIANS(PARAMETERS!$D$8-D11909)/2)*SIN(RADIANS(PARAMETERS!$D$8-D11909)/2))+(COS(RADIANS(D11909))*COS(RADIANS(PARAMETERS!$D$8))*SIN(RADIANS(PARAMETERS!$D$9-C11909)/2)*SIN(RADIANS(PARAMETERS!$D$9-C11909)/2))))*2*3958.756</f>
        <v>854.80649771426181</v>
      </c>
      <c r="F11909">
        <v>3.4345190506427999E-3</v>
      </c>
      <c r="G11909">
        <v>1.7777295783161999E-2</v>
      </c>
      <c r="H11909">
        <v>0.16059133410453999</v>
      </c>
      <c r="I11909">
        <v>0.73458302021027</v>
      </c>
      <c r="J11909">
        <v>2.4150996208190998</v>
      </c>
      <c r="K11909" s="6">
        <f>IFERROR(EXP(TREND(LN($F$1:$J$1),LN(F11909:J11909),LN(Calculations!$B$3))),0)</f>
        <v>1.7230962473021547E-4</v>
      </c>
    </row>
    <row r="11910" spans="1:11" x14ac:dyDescent="0.35">
      <c r="A11910">
        <v>11907</v>
      </c>
      <c r="B11910" t="str">
        <f t="shared" si="186"/>
        <v>3-61</v>
      </c>
      <c r="C11910">
        <v>-60.889933978475</v>
      </c>
      <c r="D11910">
        <v>3.0627656688071001</v>
      </c>
      <c r="E11910">
        <f>ASIN(SQRT((SIN(RADIANS(PARAMETERS!$D$8-D11910)/2)*SIN(RADIANS(PARAMETERS!$D$8-D11910)/2))+(COS(RADIANS(D11910))*COS(RADIANS(PARAMETERS!$D$8))*SIN(RADIANS(PARAMETERS!$D$9-C11910)/2)*SIN(RADIANS(PARAMETERS!$D$9-C11910)/2))))*2*3958.756</f>
        <v>854.23939416086114</v>
      </c>
      <c r="F11910">
        <v>3.6471246276051001E-3</v>
      </c>
      <c r="G11910">
        <v>1.8994860351085999E-2</v>
      </c>
      <c r="H11910">
        <v>0.17326459288596999</v>
      </c>
      <c r="I11910">
        <v>0.77377134561538996</v>
      </c>
      <c r="J11910">
        <v>2.5184898376464999</v>
      </c>
      <c r="K11910" s="6">
        <f>IFERROR(EXP(TREND(LN($F$1:$J$1),LN(F11910:J11910),LN(Calculations!$B$3))),0)</f>
        <v>1.7555297215546538E-4</v>
      </c>
    </row>
    <row r="11911" spans="1:11" x14ac:dyDescent="0.35">
      <c r="A11911">
        <v>11908</v>
      </c>
      <c r="B11911" t="str">
        <f t="shared" si="186"/>
        <v>3-60.5</v>
      </c>
      <c r="C11911">
        <v>-60.618612643573996</v>
      </c>
      <c r="D11911">
        <v>3.0627656688071001</v>
      </c>
      <c r="E11911">
        <f>ASIN(SQRT((SIN(RADIANS(PARAMETERS!$D$8-D11911)/2)*SIN(RADIANS(PARAMETERS!$D$8-D11911)/2))+(COS(RADIANS(D11911))*COS(RADIANS(PARAMETERS!$D$8))*SIN(RADIANS(PARAMETERS!$D$9-C11911)/2)*SIN(RADIANS(PARAMETERS!$D$9-C11911)/2))))*2*3958.756</f>
        <v>854.07118785951855</v>
      </c>
      <c r="F11911">
        <v>3.9927614852786003E-3</v>
      </c>
      <c r="G11911">
        <v>2.0736470818520002E-2</v>
      </c>
      <c r="H11911">
        <v>0.18870547413826</v>
      </c>
      <c r="I11911">
        <v>0.81556081771850997</v>
      </c>
      <c r="J11911">
        <v>2.6267149448395002</v>
      </c>
      <c r="K11911" s="6">
        <f>IFERROR(EXP(TREND(LN($F$1:$J$1),LN(F11911:J11911),LN(Calculations!$B$3))),0)</f>
        <v>1.770472640909068E-4</v>
      </c>
    </row>
    <row r="11912" spans="1:11" x14ac:dyDescent="0.35">
      <c r="A11912">
        <v>11909</v>
      </c>
      <c r="B11912" t="str">
        <f t="shared" si="186"/>
        <v>3-60.5</v>
      </c>
      <c r="C11912">
        <v>-60.347291308673</v>
      </c>
      <c r="D11912">
        <v>3.0627656688071001</v>
      </c>
      <c r="E11912">
        <f>ASIN(SQRT((SIN(RADIANS(PARAMETERS!$D$8-D11912)/2)*SIN(RADIANS(PARAMETERS!$D$8-D11912)/2))+(COS(RADIANS(D11912))*COS(RADIANS(PARAMETERS!$D$8))*SIN(RADIANS(PARAMETERS!$D$9-C11912)/2)*SIN(RADIANS(PARAMETERS!$D$9-C11912)/2))))*2*3958.756</f>
        <v>854.30211453206948</v>
      </c>
      <c r="F11912">
        <v>4.3358551338315001E-3</v>
      </c>
      <c r="G11912">
        <v>2.2623388096690001E-2</v>
      </c>
      <c r="H11912">
        <v>0.20600892603397</v>
      </c>
      <c r="I11912">
        <v>0.86144775152205999</v>
      </c>
      <c r="J11912">
        <v>2.7379789352417001</v>
      </c>
      <c r="K11912" s="6">
        <f>IFERROR(EXP(TREND(LN($F$1:$J$1),LN(F11912:J11912),LN(Calculations!$B$3))),0)</f>
        <v>1.7921985210367854E-4</v>
      </c>
    </row>
    <row r="11913" spans="1:11" x14ac:dyDescent="0.35">
      <c r="A11913">
        <v>11910</v>
      </c>
      <c r="B11913" t="str">
        <f t="shared" si="186"/>
        <v>3-60</v>
      </c>
      <c r="C11913">
        <v>-60.075969973771997</v>
      </c>
      <c r="D11913">
        <v>3.0627656688071001</v>
      </c>
      <c r="E11913">
        <f>ASIN(SQRT((SIN(RADIANS(PARAMETERS!$D$8-D11913)/2)*SIN(RADIANS(PARAMETERS!$D$8-D11913)/2))+(COS(RADIANS(D11913))*COS(RADIANS(PARAMETERS!$D$8))*SIN(RADIANS(PARAMETERS!$D$9-C11913)/2)*SIN(RADIANS(PARAMETERS!$D$9-C11913)/2))))*2*3958.756</f>
        <v>854.93185060873429</v>
      </c>
      <c r="F11913">
        <v>4.707358777523E-3</v>
      </c>
      <c r="G11913">
        <v>2.4650927633047E-2</v>
      </c>
      <c r="H11913">
        <v>0.22529707849026001</v>
      </c>
      <c r="I11913">
        <v>0.91449117660521995</v>
      </c>
      <c r="J11913">
        <v>2.8575577735900999</v>
      </c>
      <c r="K11913" s="6">
        <f>IFERROR(EXP(TREND(LN($F$1:$J$1),LN(F11913:J11913),LN(Calculations!$B$3))),0)</f>
        <v>1.8195123944372271E-4</v>
      </c>
    </row>
    <row r="11914" spans="1:11" x14ac:dyDescent="0.35">
      <c r="A11914">
        <v>11911</v>
      </c>
      <c r="B11914" t="str">
        <f t="shared" si="186"/>
        <v>3-60</v>
      </c>
      <c r="C11914">
        <v>-59.804648638871001</v>
      </c>
      <c r="D11914">
        <v>3.0627656688071001</v>
      </c>
      <c r="E11914">
        <f>ASIN(SQRT((SIN(RADIANS(PARAMETERS!$D$8-D11914)/2)*SIN(RADIANS(PARAMETERS!$D$8-D11914)/2))+(COS(RADIANS(D11914))*COS(RADIANS(PARAMETERS!$D$8))*SIN(RADIANS(PARAMETERS!$D$9-C11914)/2)*SIN(RADIANS(PARAMETERS!$D$9-C11914)/2))))*2*3958.756</f>
        <v>855.95951548969015</v>
      </c>
      <c r="F11914">
        <v>5.2224770188332003E-3</v>
      </c>
      <c r="G11914">
        <v>2.7363428846002E-2</v>
      </c>
      <c r="H11914">
        <v>0.24907177686691001</v>
      </c>
      <c r="I11914">
        <v>0.97934699058533004</v>
      </c>
      <c r="J11914">
        <v>2.9938287734985001</v>
      </c>
      <c r="K11914" s="6">
        <f>IFERROR(EXP(TREND(LN($F$1:$J$1),LN(F11914:J11914),LN(Calculations!$B$3))),0)</f>
        <v>1.8425061501514328E-4</v>
      </c>
    </row>
    <row r="11915" spans="1:11" x14ac:dyDescent="0.35">
      <c r="A11915">
        <v>11912</v>
      </c>
      <c r="B11915" t="str">
        <f t="shared" si="186"/>
        <v>3-59.5</v>
      </c>
      <c r="C11915">
        <v>-59.533327303969998</v>
      </c>
      <c r="D11915">
        <v>3.0627656688071001</v>
      </c>
      <c r="E11915">
        <f>ASIN(SQRT((SIN(RADIANS(PARAMETERS!$D$8-D11915)/2)*SIN(RADIANS(PARAMETERS!$D$8-D11915)/2))+(COS(RADIANS(D11915))*COS(RADIANS(PARAMETERS!$D$8))*SIN(RADIANS(PARAMETERS!$D$9-C11915)/2)*SIN(RADIANS(PARAMETERS!$D$9-C11915)/2))))*2*3958.756</f>
        <v>857.38367767940099</v>
      </c>
      <c r="F11915">
        <v>5.8052064850926E-3</v>
      </c>
      <c r="G11915">
        <v>3.0442815274000001E-2</v>
      </c>
      <c r="H11915">
        <v>0.27537533640862</v>
      </c>
      <c r="I11915">
        <v>1.0503458976746001</v>
      </c>
      <c r="J11915">
        <v>3.1455681324004998</v>
      </c>
      <c r="K11915" s="6">
        <f>IFERROR(EXP(TREND(LN($F$1:$J$1),LN(F11915:J11915),LN(Calculations!$B$3))),0)</f>
        <v>1.8678961841525475E-4</v>
      </c>
    </row>
    <row r="11916" spans="1:11" x14ac:dyDescent="0.35">
      <c r="A11916">
        <v>11913</v>
      </c>
      <c r="B11916" t="str">
        <f t="shared" si="186"/>
        <v>3-59.5</v>
      </c>
      <c r="C11916">
        <v>-59.262005969069001</v>
      </c>
      <c r="D11916">
        <v>3.0627656688071001</v>
      </c>
      <c r="E11916">
        <f>ASIN(SQRT((SIN(RADIANS(PARAMETERS!$D$8-D11916)/2)*SIN(RADIANS(PARAMETERS!$D$8-D11916)/2))+(COS(RADIANS(D11916))*COS(RADIANS(PARAMETERS!$D$8))*SIN(RADIANS(PARAMETERS!$D$9-C11916)/2)*SIN(RADIANS(PARAMETERS!$D$9-C11916)/2))))*2*3958.756</f>
        <v>859.20236469440204</v>
      </c>
      <c r="F11916">
        <v>6.3566230237484004E-3</v>
      </c>
      <c r="G11916">
        <v>3.3540785312652997E-2</v>
      </c>
      <c r="H11916">
        <v>0.30312696099281</v>
      </c>
      <c r="I11916">
        <v>1.1246973276137999</v>
      </c>
      <c r="J11916">
        <v>3.3079667091370002</v>
      </c>
      <c r="K11916" s="6">
        <f>IFERROR(EXP(TREND(LN($F$1:$J$1),LN(F11916:J11916),LN(Calculations!$B$3))),0)</f>
        <v>1.9040562048628837E-4</v>
      </c>
    </row>
    <row r="11917" spans="1:11" x14ac:dyDescent="0.35">
      <c r="A11917">
        <v>11914</v>
      </c>
      <c r="B11917" t="str">
        <f t="shared" si="186"/>
        <v>3-59</v>
      </c>
      <c r="C11917">
        <v>-58.990684634167998</v>
      </c>
      <c r="D11917">
        <v>3.0627656688071001</v>
      </c>
      <c r="E11917">
        <f>ASIN(SQRT((SIN(RADIANS(PARAMETERS!$D$8-D11917)/2)*SIN(RADIANS(PARAMETERS!$D$8-D11917)/2))+(COS(RADIANS(D11917))*COS(RADIANS(PARAMETERS!$D$8))*SIN(RADIANS(PARAMETERS!$D$9-C11917)/2)*SIN(RADIANS(PARAMETERS!$D$9-C11917)/2))))*2*3958.756</f>
        <v>861.4130765855931</v>
      </c>
      <c r="F11917">
        <v>6.9916490465403002E-3</v>
      </c>
      <c r="G11917">
        <v>3.7008561193943003E-2</v>
      </c>
      <c r="H11917">
        <v>0.33269083499907998</v>
      </c>
      <c r="I11917">
        <v>1.2045383453369001</v>
      </c>
      <c r="J11917">
        <v>3.4898498058318999</v>
      </c>
      <c r="K11917" s="6">
        <f>IFERROR(EXP(TREND(LN($F$1:$J$1),LN(F11917:J11917),LN(Calculations!$B$3))),0)</f>
        <v>1.9399697644278222E-4</v>
      </c>
    </row>
    <row r="11918" spans="1:11" x14ac:dyDescent="0.35">
      <c r="A11918">
        <v>11915</v>
      </c>
      <c r="B11918" t="str">
        <f t="shared" si="186"/>
        <v>3-58.5</v>
      </c>
      <c r="C11918">
        <v>-58.719363299267002</v>
      </c>
      <c r="D11918">
        <v>3.0627656688071001</v>
      </c>
      <c r="E11918">
        <f>ASIN(SQRT((SIN(RADIANS(PARAMETERS!$D$8-D11918)/2)*SIN(RADIANS(PARAMETERS!$D$8-D11918)/2))+(COS(RADIANS(D11918))*COS(RADIANS(PARAMETERS!$D$8))*SIN(RADIANS(PARAMETERS!$D$9-C11918)/2)*SIN(RADIANS(PARAMETERS!$D$9-C11918)/2))))*2*3958.756</f>
        <v>864.01280286101257</v>
      </c>
      <c r="F11918">
        <v>7.5838579796254999E-3</v>
      </c>
      <c r="G11918">
        <v>4.0360018610954E-2</v>
      </c>
      <c r="H11918">
        <v>0.36230152845383001</v>
      </c>
      <c r="I11918">
        <v>1.2910883426666</v>
      </c>
      <c r="J11918">
        <v>3.6986157894135001</v>
      </c>
      <c r="K11918" s="6">
        <f>IFERROR(EXP(TREND(LN($F$1:$J$1),LN(F11918:J11918),LN(Calculations!$B$3))),0)</f>
        <v>1.9900837210760339E-4</v>
      </c>
    </row>
    <row r="11919" spans="1:11" x14ac:dyDescent="0.35">
      <c r="A11919">
        <v>11916</v>
      </c>
      <c r="B11919" t="str">
        <f t="shared" si="186"/>
        <v>3-58.5</v>
      </c>
      <c r="C11919">
        <v>-58.448041964365999</v>
      </c>
      <c r="D11919">
        <v>3.0627656688071001</v>
      </c>
      <c r="E11919">
        <f>ASIN(SQRT((SIN(RADIANS(PARAMETERS!$D$8-D11919)/2)*SIN(RADIANS(PARAMETERS!$D$8-D11919)/2))+(COS(RADIANS(D11919))*COS(RADIANS(PARAMETERS!$D$8))*SIN(RADIANS(PARAMETERS!$D$9-C11919)/2)*SIN(RADIANS(PARAMETERS!$D$9-C11919)/2))))*2*3958.756</f>
        <v>866.99804254599871</v>
      </c>
      <c r="F11919">
        <v>7.9899821430444995E-3</v>
      </c>
      <c r="G11919">
        <v>4.3113473802805002E-2</v>
      </c>
      <c r="H11919">
        <v>0.39152476191521002</v>
      </c>
      <c r="I11919">
        <v>1.3851799964905001</v>
      </c>
      <c r="J11919">
        <v>3.9367361068725999</v>
      </c>
      <c r="K11919" s="6">
        <f>IFERROR(EXP(TREND(LN($F$1:$J$1),LN(F11919:J11919),LN(Calculations!$B$3))),0)</f>
        <v>2.0671747394292934E-4</v>
      </c>
    </row>
    <row r="11920" spans="1:11" x14ac:dyDescent="0.35">
      <c r="A11920">
        <v>11917</v>
      </c>
      <c r="B11920" t="str">
        <f t="shared" si="186"/>
        <v>3-58</v>
      </c>
      <c r="C11920">
        <v>-58.176720629465002</v>
      </c>
      <c r="D11920">
        <v>3.0627656688071001</v>
      </c>
      <c r="E11920">
        <f>ASIN(SQRT((SIN(RADIANS(PARAMETERS!$D$8-D11920)/2)*SIN(RADIANS(PARAMETERS!$D$8-D11920)/2))+(COS(RADIANS(D11920))*COS(RADIANS(PARAMETERS!$D$8))*SIN(RADIANS(PARAMETERS!$D$9-C11920)/2)*SIN(RADIANS(PARAMETERS!$D$9-C11920)/2))))*2*3958.756</f>
        <v>870.36482707582275</v>
      </c>
      <c r="F11920">
        <v>8.4104109555483003E-3</v>
      </c>
      <c r="G11920">
        <v>4.5888666063547003E-2</v>
      </c>
      <c r="H11920">
        <v>0.41968446969986001</v>
      </c>
      <c r="I11920">
        <v>1.4764024019241</v>
      </c>
      <c r="J11920">
        <v>4.1769738197326998</v>
      </c>
      <c r="K11920" s="6">
        <f>IFERROR(EXP(TREND(LN($F$1:$J$1),LN(F11920:J11920),LN(Calculations!$B$3))),0)</f>
        <v>2.1379849346749819E-4</v>
      </c>
    </row>
    <row r="11921" spans="1:11" x14ac:dyDescent="0.35">
      <c r="A11921">
        <v>11918</v>
      </c>
      <c r="B11921" t="str">
        <f t="shared" si="186"/>
        <v>3-58</v>
      </c>
      <c r="C11921">
        <v>-57.905399294565001</v>
      </c>
      <c r="D11921">
        <v>3.0627656688071001</v>
      </c>
      <c r="E11921">
        <f>ASIN(SQRT((SIN(RADIANS(PARAMETERS!$D$8-D11921)/2)*SIN(RADIANS(PARAMETERS!$D$8-D11921)/2))+(COS(RADIANS(D11921))*COS(RADIANS(PARAMETERS!$D$8))*SIN(RADIANS(PARAMETERS!$D$9-C11921)/2)*SIN(RADIANS(PARAMETERS!$D$9-C11921)/2))))*2*3958.756</f>
        <v>874.10874568218196</v>
      </c>
      <c r="F11921">
        <v>8.7911793962120992E-3</v>
      </c>
      <c r="G11921">
        <v>4.8464171588421E-2</v>
      </c>
      <c r="H11921">
        <v>0.44585242867469999</v>
      </c>
      <c r="I11921">
        <v>1.5611069202423</v>
      </c>
      <c r="J11921">
        <v>4.4025750160217001</v>
      </c>
      <c r="K11921" s="6">
        <f>IFERROR(EXP(TREND(LN($F$1:$J$1),LN(F11921:J11921),LN(Calculations!$B$3))),0)</f>
        <v>2.2027263905021103E-4</v>
      </c>
    </row>
    <row r="11922" spans="1:11" x14ac:dyDescent="0.35">
      <c r="A11922">
        <v>11919</v>
      </c>
      <c r="B11922" t="str">
        <f t="shared" si="186"/>
        <v>3-57.5</v>
      </c>
      <c r="C11922">
        <v>-57.634077959663998</v>
      </c>
      <c r="D11922">
        <v>3.0627656688071001</v>
      </c>
      <c r="E11922">
        <f>ASIN(SQRT((SIN(RADIANS(PARAMETERS!$D$8-D11922)/2)*SIN(RADIANS(PARAMETERS!$D$8-D11922)/2))+(COS(RADIANS(D11922))*COS(RADIANS(PARAMETERS!$D$8))*SIN(RADIANS(PARAMETERS!$D$9-C11922)/2)*SIN(RADIANS(PARAMETERS!$D$9-C11922)/2))))*2*3958.756</f>
        <v>878.22497291005516</v>
      </c>
      <c r="F11922">
        <v>9.1041056439280996E-3</v>
      </c>
      <c r="G11922">
        <v>5.0717048346996002E-2</v>
      </c>
      <c r="H11922">
        <v>0.46961218118668002</v>
      </c>
      <c r="I11922">
        <v>1.6380994319916</v>
      </c>
      <c r="J11922">
        <v>4.6090826988220002</v>
      </c>
      <c r="K11922" s="6">
        <f>IFERROR(EXP(TREND(LN($F$1:$J$1),LN(F11922:J11922),LN(Calculations!$B$3))),0)</f>
        <v>2.2629873758763387E-4</v>
      </c>
    </row>
    <row r="11923" spans="1:11" x14ac:dyDescent="0.35">
      <c r="A11923">
        <v>11920</v>
      </c>
      <c r="B11923" t="str">
        <f t="shared" si="186"/>
        <v>3-57.5</v>
      </c>
      <c r="C11923">
        <v>-57.362756624763001</v>
      </c>
      <c r="D11923">
        <v>3.0627656688071001</v>
      </c>
      <c r="E11923">
        <f>ASIN(SQRT((SIN(RADIANS(PARAMETERS!$D$8-D11923)/2)*SIN(RADIANS(PARAMETERS!$D$8-D11923)/2))+(COS(RADIANS(D11923))*COS(RADIANS(PARAMETERS!$D$8))*SIN(RADIANS(PARAMETERS!$D$9-C11923)/2)*SIN(RADIANS(PARAMETERS!$D$9-C11923)/2))))*2*3958.756</f>
        <v>882.70829788510048</v>
      </c>
      <c r="F11923">
        <v>9.4813797622918996E-3</v>
      </c>
      <c r="G11923">
        <v>5.3207874298096001E-2</v>
      </c>
      <c r="H11923">
        <v>0.49359789490700001</v>
      </c>
      <c r="I11923">
        <v>1.7166593074798999</v>
      </c>
      <c r="J11923">
        <v>4.8045277595520002</v>
      </c>
      <c r="K11923" s="6">
        <f>IFERROR(EXP(TREND(LN($F$1:$J$1),LN(F11923:J11923),LN(Calculations!$B$3))),0)</f>
        <v>2.3144430742078753E-4</v>
      </c>
    </row>
    <row r="11924" spans="1:11" x14ac:dyDescent="0.35">
      <c r="A11924">
        <v>11921</v>
      </c>
      <c r="B11924" t="str">
        <f t="shared" si="186"/>
        <v>3-57</v>
      </c>
      <c r="C11924">
        <v>-57.091435289861998</v>
      </c>
      <c r="D11924">
        <v>3.0627656688071001</v>
      </c>
      <c r="E11924">
        <f>ASIN(SQRT((SIN(RADIANS(PARAMETERS!$D$8-D11924)/2)*SIN(RADIANS(PARAMETERS!$D$8-D11924)/2))+(COS(RADIANS(D11924))*COS(RADIANS(PARAMETERS!$D$8))*SIN(RADIANS(PARAMETERS!$D$9-C11924)/2)*SIN(RADIANS(PARAMETERS!$D$9-C11924)/2))))*2*3958.756</f>
        <v>887.55315494506465</v>
      </c>
      <c r="F11924">
        <v>9.7713526338339008E-3</v>
      </c>
      <c r="G11924">
        <v>5.5402312427758997E-2</v>
      </c>
      <c r="H11924">
        <v>0.51685225963592996</v>
      </c>
      <c r="I11924">
        <v>1.7992795705794999</v>
      </c>
      <c r="J11924">
        <v>5.0065417289734002</v>
      </c>
      <c r="K11924" s="6">
        <f>IFERROR(EXP(TREND(LN($F$1:$J$1),LN(F11924:J11924),LN(Calculations!$B$3))),0)</f>
        <v>2.3745047820523263E-4</v>
      </c>
    </row>
    <row r="11925" spans="1:11" x14ac:dyDescent="0.35">
      <c r="A11925">
        <v>11922</v>
      </c>
      <c r="B11925" t="str">
        <f t="shared" si="186"/>
        <v>3-57</v>
      </c>
      <c r="C11925">
        <v>-56.820113954961002</v>
      </c>
      <c r="D11925">
        <v>3.0627656688071001</v>
      </c>
      <c r="E11925">
        <f>ASIN(SQRT((SIN(RADIANS(PARAMETERS!$D$8-D11925)/2)*SIN(RADIANS(PARAMETERS!$D$8-D11925)/2))+(COS(RADIANS(D11925))*COS(RADIANS(PARAMETERS!$D$8))*SIN(RADIANS(PARAMETERS!$D$9-C11925)/2)*SIN(RADIANS(PARAMETERS!$D$9-C11925)/2))))*2*3958.756</f>
        <v>892.7536552494538</v>
      </c>
      <c r="F11925">
        <v>9.9893836304545004E-3</v>
      </c>
      <c r="G11925">
        <v>5.7330843061209003E-2</v>
      </c>
      <c r="H11925">
        <v>0.53987324237822998</v>
      </c>
      <c r="I11925">
        <v>1.8853992223739999</v>
      </c>
      <c r="J11925">
        <v>5.2179331779479998</v>
      </c>
      <c r="K11925" s="6">
        <f>IFERROR(EXP(TREND(LN($F$1:$J$1),LN(F11925:J11925),LN(Calculations!$B$3))),0)</f>
        <v>2.4420696447545324E-4</v>
      </c>
    </row>
    <row r="11926" spans="1:11" x14ac:dyDescent="0.35">
      <c r="A11926">
        <v>11923</v>
      </c>
      <c r="B11926" t="str">
        <f t="shared" si="186"/>
        <v>3-61.5</v>
      </c>
      <c r="C11926">
        <v>-61.432576648276999</v>
      </c>
      <c r="D11926">
        <v>3.3340870037080999</v>
      </c>
      <c r="E11926">
        <f>ASIN(SQRT((SIN(RADIANS(PARAMETERS!$D$8-D11926)/2)*SIN(RADIANS(PARAMETERS!$D$8-D11926)/2))+(COS(RADIANS(D11926))*COS(RADIANS(PARAMETERS!$D$8))*SIN(RADIANS(PARAMETERS!$D$9-C11926)/2)*SIN(RADIANS(PARAMETERS!$D$9-C11926)/2))))*2*3958.756</f>
        <v>837.06227725996803</v>
      </c>
      <c r="F11926">
        <v>5.4742596112191998E-3</v>
      </c>
      <c r="G11926">
        <v>2.9759082943200999E-2</v>
      </c>
      <c r="H11926">
        <v>0.28312060236931003</v>
      </c>
      <c r="I11926">
        <v>1.2049841880798</v>
      </c>
      <c r="J11926">
        <v>3.4992289543152002</v>
      </c>
      <c r="K11926" s="6">
        <f>IFERROR(EXP(TREND(LN($F$1:$J$1),LN(F11926:J11926),LN(Calculations!$B$3))),0)</f>
        <v>2.087883185311908E-4</v>
      </c>
    </row>
    <row r="11927" spans="1:11" x14ac:dyDescent="0.35">
      <c r="A11927">
        <v>11924</v>
      </c>
      <c r="B11927" t="str">
        <f t="shared" si="186"/>
        <v>3-61</v>
      </c>
      <c r="C11927">
        <v>-61.161255313376003</v>
      </c>
      <c r="D11927">
        <v>3.3340870037080999</v>
      </c>
      <c r="E11927">
        <f>ASIN(SQRT((SIN(RADIANS(PARAMETERS!$D$8-D11927)/2)*SIN(RADIANS(PARAMETERS!$D$8-D11927)/2))+(COS(RADIANS(D11927))*COS(RADIANS(PARAMETERS!$D$8))*SIN(RADIANS(PARAMETERS!$D$9-C11927)/2)*SIN(RADIANS(PARAMETERS!$D$9-C11927)/2))))*2*3958.756</f>
        <v>836.07606569391294</v>
      </c>
      <c r="F11927">
        <v>5.8218324556946997E-3</v>
      </c>
      <c r="G11927">
        <v>3.1904798001050998E-2</v>
      </c>
      <c r="H11927">
        <v>0.30534145236014998</v>
      </c>
      <c r="I11927">
        <v>1.2634795904160001</v>
      </c>
      <c r="J11927">
        <v>3.6271128654479998</v>
      </c>
      <c r="K11927" s="6">
        <f>IFERROR(EXP(TREND(LN($F$1:$J$1),LN(F11927:J11927),LN(Calculations!$B$3))),0)</f>
        <v>2.120086831348184E-4</v>
      </c>
    </row>
    <row r="11928" spans="1:11" x14ac:dyDescent="0.35">
      <c r="A11928">
        <v>11925</v>
      </c>
      <c r="B11928" t="str">
        <f t="shared" si="186"/>
        <v>3-61</v>
      </c>
      <c r="C11928">
        <v>-60.889933978475</v>
      </c>
      <c r="D11928">
        <v>3.3340870037080999</v>
      </c>
      <c r="E11928">
        <f>ASIN(SQRT((SIN(RADIANS(PARAMETERS!$D$8-D11928)/2)*SIN(RADIANS(PARAMETERS!$D$8-D11928)/2))+(COS(RADIANS(D11928))*COS(RADIANS(PARAMETERS!$D$8))*SIN(RADIANS(PARAMETERS!$D$9-C11928)/2)*SIN(RADIANS(PARAMETERS!$D$9-C11928)/2))))*2*3958.756</f>
        <v>835.49659805618364</v>
      </c>
      <c r="F11928">
        <v>6.2106749974190998E-3</v>
      </c>
      <c r="G11928">
        <v>3.4373309463263002E-2</v>
      </c>
      <c r="H11928">
        <v>0.33133786916732999</v>
      </c>
      <c r="I11928">
        <v>1.3304334878922</v>
      </c>
      <c r="J11928">
        <v>3.7778534889221</v>
      </c>
      <c r="K11928" s="6">
        <f>IFERROR(EXP(TREND(LN($F$1:$J$1),LN(F11928:J11928),LN(Calculations!$B$3))),0)</f>
        <v>2.1592894942921336E-4</v>
      </c>
    </row>
    <row r="11929" spans="1:11" x14ac:dyDescent="0.35">
      <c r="A11929">
        <v>11926</v>
      </c>
      <c r="B11929" t="str">
        <f t="shared" si="186"/>
        <v>3-60.5</v>
      </c>
      <c r="C11929">
        <v>-60.618612643573996</v>
      </c>
      <c r="D11929">
        <v>3.3340870037080999</v>
      </c>
      <c r="E11929">
        <f>ASIN(SQRT((SIN(RADIANS(PARAMETERS!$D$8-D11929)/2)*SIN(RADIANS(PARAMETERS!$D$8-D11929)/2))+(COS(RADIANS(D11929))*COS(RADIANS(PARAMETERS!$D$8))*SIN(RADIANS(PARAMETERS!$D$9-C11929)/2)*SIN(RADIANS(PARAMETERS!$D$9-C11929)/2))))*2*3958.756</f>
        <v>835.32472118477335</v>
      </c>
      <c r="F11929">
        <v>6.8008773960173E-3</v>
      </c>
      <c r="G11929">
        <v>3.7746604532003E-2</v>
      </c>
      <c r="H11929">
        <v>0.36218449473380998</v>
      </c>
      <c r="I11929">
        <v>1.4016156196594001</v>
      </c>
      <c r="J11929">
        <v>3.9322028160095002</v>
      </c>
      <c r="K11929" s="6">
        <f>IFERROR(EXP(TREND(LN($F$1:$J$1),LN(F11929:J11929),LN(Calculations!$B$3))),0)</f>
        <v>2.1807566519199345E-4</v>
      </c>
    </row>
    <row r="11930" spans="1:11" x14ac:dyDescent="0.35">
      <c r="A11930">
        <v>11927</v>
      </c>
      <c r="B11930" t="str">
        <f t="shared" si="186"/>
        <v>3-60.5</v>
      </c>
      <c r="C11930">
        <v>-60.347291308673</v>
      </c>
      <c r="D11930">
        <v>3.3340870037080999</v>
      </c>
      <c r="E11930">
        <f>ASIN(SQRT((SIN(RADIANS(PARAMETERS!$D$8-D11930)/2)*SIN(RADIANS(PARAMETERS!$D$8-D11930)/2))+(COS(RADIANS(D11930))*COS(RADIANS(PARAMETERS!$D$8))*SIN(RADIANS(PARAMETERS!$D$9-C11930)/2)*SIN(RADIANS(PARAMETERS!$D$9-C11930)/2))))*2*3958.756</f>
        <v>835.5606867132401</v>
      </c>
      <c r="F11930">
        <v>7.4422974139451998E-3</v>
      </c>
      <c r="G11930">
        <v>4.1513685137032998E-2</v>
      </c>
      <c r="H11930">
        <v>0.39683830738067999</v>
      </c>
      <c r="I11930">
        <v>1.4814597368239999</v>
      </c>
      <c r="J11930">
        <v>4.0966906547545996</v>
      </c>
      <c r="K11930" s="6">
        <f>IFERROR(EXP(TREND(LN($F$1:$J$1),LN(F11930:J11930),LN(Calculations!$B$3))),0)</f>
        <v>2.2072517699821788E-4</v>
      </c>
    </row>
    <row r="11931" spans="1:11" x14ac:dyDescent="0.35">
      <c r="A11931">
        <v>11928</v>
      </c>
      <c r="B11931" t="str">
        <f t="shared" si="186"/>
        <v>3-60</v>
      </c>
      <c r="C11931">
        <v>-60.075969973771997</v>
      </c>
      <c r="D11931">
        <v>3.3340870037080999</v>
      </c>
      <c r="E11931">
        <f>ASIN(SQRT((SIN(RADIANS(PARAMETERS!$D$8-D11931)/2)*SIN(RADIANS(PARAMETERS!$D$8-D11931)/2))+(COS(RADIANS(D11931))*COS(RADIANS(PARAMETERS!$D$8))*SIN(RADIANS(PARAMETERS!$D$9-C11931)/2)*SIN(RADIANS(PARAMETERS!$D$9-C11931)/2))))*2*3958.756</f>
        <v>836.20414923299052</v>
      </c>
      <c r="F11931">
        <v>8.0767963081598004E-3</v>
      </c>
      <c r="G11931">
        <v>4.5434173196553997E-2</v>
      </c>
      <c r="H11931">
        <v>0.43506023287772999</v>
      </c>
      <c r="I11931">
        <v>1.5750190019607999</v>
      </c>
      <c r="J11931">
        <v>4.282338142395</v>
      </c>
      <c r="K11931" s="6">
        <f>IFERROR(EXP(TREND(LN($F$1:$J$1),LN(F11931:J11931),LN(Calculations!$B$3))),0)</f>
        <v>2.2489145859496559E-4</v>
      </c>
    </row>
    <row r="11932" spans="1:11" x14ac:dyDescent="0.35">
      <c r="A11932">
        <v>11929</v>
      </c>
      <c r="B11932" t="str">
        <f t="shared" si="186"/>
        <v>3-60</v>
      </c>
      <c r="C11932">
        <v>-59.804648638871001</v>
      </c>
      <c r="D11932">
        <v>3.3340870037080999</v>
      </c>
      <c r="E11932">
        <f>ASIN(SQRT((SIN(RADIANS(PARAMETERS!$D$8-D11932)/2)*SIN(RADIANS(PARAMETERS!$D$8-D11932)/2))+(COS(RADIANS(D11932))*COS(RADIANS(PARAMETERS!$D$8))*SIN(RADIANS(PARAMETERS!$D$9-C11932)/2)*SIN(RADIANS(PARAMETERS!$D$9-C11932)/2))))*2*3958.756</f>
        <v>837.25416881520789</v>
      </c>
      <c r="F11932">
        <v>8.9166695252060994E-3</v>
      </c>
      <c r="G11932">
        <v>5.0484932959079999E-2</v>
      </c>
      <c r="H11932">
        <v>0.48111742734909002</v>
      </c>
      <c r="I11932">
        <v>1.6880080699921001</v>
      </c>
      <c r="J11932">
        <v>4.4955267906189</v>
      </c>
      <c r="K11932" s="6">
        <f>IFERROR(EXP(TREND(LN($F$1:$J$1),LN(F11932:J11932),LN(Calculations!$B$3))),0)</f>
        <v>2.2898674085021801E-4</v>
      </c>
    </row>
    <row r="11933" spans="1:11" x14ac:dyDescent="0.35">
      <c r="A11933">
        <v>11930</v>
      </c>
      <c r="B11933" t="str">
        <f t="shared" si="186"/>
        <v>3-59.5</v>
      </c>
      <c r="C11933">
        <v>-59.533327303969998</v>
      </c>
      <c r="D11933">
        <v>3.3340870037080999</v>
      </c>
      <c r="E11933">
        <f>ASIN(SQRT((SIN(RADIANS(PARAMETERS!$D$8-D11933)/2)*SIN(RADIANS(PARAMETERS!$D$8-D11933)/2))+(COS(RADIANS(D11933))*COS(RADIANS(PARAMETERS!$D$8))*SIN(RADIANS(PARAMETERS!$D$9-C11933)/2)*SIN(RADIANS(PARAMETERS!$D$9-C11933)/2))))*2*3958.756</f>
        <v>838.7092178495808</v>
      </c>
      <c r="F11933">
        <v>9.8740933462976993E-3</v>
      </c>
      <c r="G11933">
        <v>5.6247279047966003E-2</v>
      </c>
      <c r="H11933">
        <v>0.53159815073012995</v>
      </c>
      <c r="I11933">
        <v>1.8097729682921999</v>
      </c>
      <c r="J11933">
        <v>4.7280149459839</v>
      </c>
      <c r="K11933" s="6">
        <f>IFERROR(EXP(TREND(LN($F$1:$J$1),LN(F11933:J11933),LN(Calculations!$B$3))),0)</f>
        <v>2.3312166477280517E-4</v>
      </c>
    </row>
    <row r="11934" spans="1:11" x14ac:dyDescent="0.35">
      <c r="A11934">
        <v>11931</v>
      </c>
      <c r="B11934" t="str">
        <f t="shared" si="186"/>
        <v>3-59.5</v>
      </c>
      <c r="C11934">
        <v>-59.262005969069001</v>
      </c>
      <c r="D11934">
        <v>3.3340870037080999</v>
      </c>
      <c r="E11934">
        <f>ASIN(SQRT((SIN(RADIANS(PARAMETERS!$D$8-D11934)/2)*SIN(RADIANS(PARAMETERS!$D$8-D11934)/2))+(COS(RADIANS(D11934))*COS(RADIANS(PARAMETERS!$D$8))*SIN(RADIANS(PARAMETERS!$D$9-C11934)/2)*SIN(RADIANS(PARAMETERS!$D$9-C11934)/2))))*2*3958.756</f>
        <v>840.56719208423385</v>
      </c>
      <c r="F11934">
        <v>1.0804791934788E-2</v>
      </c>
      <c r="G11934">
        <v>6.2145177274942003E-2</v>
      </c>
      <c r="H11934">
        <v>0.58435231447220004</v>
      </c>
      <c r="I11934">
        <v>1.9350110292435001</v>
      </c>
      <c r="J11934">
        <v>4.9714384078979004</v>
      </c>
      <c r="K11934" s="6">
        <f>IFERROR(EXP(TREND(LN($F$1:$J$1),LN(F11934:J11934),LN(Calculations!$B$3))),0)</f>
        <v>2.3804730824766835E-4</v>
      </c>
    </row>
    <row r="11935" spans="1:11" x14ac:dyDescent="0.35">
      <c r="A11935">
        <v>11932</v>
      </c>
      <c r="B11935" t="str">
        <f t="shared" si="186"/>
        <v>3-59</v>
      </c>
      <c r="C11935">
        <v>-58.990684634167998</v>
      </c>
      <c r="D11935">
        <v>3.3340870037080999</v>
      </c>
      <c r="E11935">
        <f>ASIN(SQRT((SIN(RADIANS(PARAMETERS!$D$8-D11935)/2)*SIN(RADIANS(PARAMETERS!$D$8-D11935)/2))+(COS(RADIANS(D11935))*COS(RADIANS(PARAMETERS!$D$8))*SIN(RADIANS(PARAMETERS!$D$9-C11935)/2)*SIN(RADIANS(PARAMETERS!$D$9-C11935)/2))))*2*3958.756</f>
        <v>842.82542568198141</v>
      </c>
      <c r="F11935">
        <v>1.1844897642732E-2</v>
      </c>
      <c r="G11935">
        <v>6.8586304783820995E-2</v>
      </c>
      <c r="H11935">
        <v>0.63899993896483998</v>
      </c>
      <c r="I11935">
        <v>2.0633580684661998</v>
      </c>
      <c r="J11935">
        <v>5.2302765846251997</v>
      </c>
      <c r="K11935" s="6">
        <f>IFERROR(EXP(TREND(LN($F$1:$J$1),LN(F11935:J11935),LN(Calculations!$B$3))),0)</f>
        <v>2.426317600535113E-4</v>
      </c>
    </row>
    <row r="11936" spans="1:11" x14ac:dyDescent="0.35">
      <c r="A11936">
        <v>11933</v>
      </c>
      <c r="B11936" t="str">
        <f t="shared" si="186"/>
        <v>3-58.5</v>
      </c>
      <c r="C11936">
        <v>-58.719363299267002</v>
      </c>
      <c r="D11936">
        <v>3.3340870037080999</v>
      </c>
      <c r="E11936">
        <f>ASIN(SQRT((SIN(RADIANS(PARAMETERS!$D$8-D11936)/2)*SIN(RADIANS(PARAMETERS!$D$8-D11936)/2))+(COS(RADIANS(D11936))*COS(RADIANS(PARAMETERS!$D$8))*SIN(RADIANS(PARAMETERS!$D$9-C11936)/2)*SIN(RADIANS(PARAMETERS!$D$9-C11936)/2))))*2*3958.756</f>
        <v>845.48071004430028</v>
      </c>
      <c r="F11936">
        <v>1.2833236716688E-2</v>
      </c>
      <c r="G11936">
        <v>7.4833117425442006E-2</v>
      </c>
      <c r="H11936">
        <v>0.69196736812591997</v>
      </c>
      <c r="I11936">
        <v>2.1944279670714999</v>
      </c>
      <c r="J11936">
        <v>5.5114140510559002</v>
      </c>
      <c r="K11936" s="6">
        <f>IFERROR(EXP(TREND(LN($F$1:$J$1),LN(F11936:J11936),LN(Calculations!$B$3))),0)</f>
        <v>2.4799427128919345E-4</v>
      </c>
    </row>
    <row r="11937" spans="1:11" x14ac:dyDescent="0.35">
      <c r="A11937">
        <v>11934</v>
      </c>
      <c r="B11937" t="str">
        <f t="shared" si="186"/>
        <v>3-58.5</v>
      </c>
      <c r="C11937">
        <v>-58.448041964365999</v>
      </c>
      <c r="D11937">
        <v>3.3340870037080999</v>
      </c>
      <c r="E11937">
        <f>ASIN(SQRT((SIN(RADIANS(PARAMETERS!$D$8-D11937)/2)*SIN(RADIANS(PARAMETERS!$D$8-D11937)/2))+(COS(RADIANS(D11937))*COS(RADIANS(PARAMETERS!$D$8))*SIN(RADIANS(PARAMETERS!$D$9-C11937)/2)*SIN(RADIANS(PARAMETERS!$D$9-C11937)/2))))*2*3958.756</f>
        <v>848.52931609796951</v>
      </c>
      <c r="F11937">
        <v>1.3585791923105999E-2</v>
      </c>
      <c r="G11937">
        <v>8.0140806734562003E-2</v>
      </c>
      <c r="H11937">
        <v>0.74216175079346003</v>
      </c>
      <c r="I11937">
        <v>2.3292934894561999</v>
      </c>
      <c r="J11937">
        <v>5.8171033859253001</v>
      </c>
      <c r="K11937" s="6">
        <f>IFERROR(EXP(TREND(LN($F$1:$J$1),LN(F11937:J11937),LN(Calculations!$B$3))),0)</f>
        <v>2.5528716307479221E-4</v>
      </c>
    </row>
    <row r="11938" spans="1:11" x14ac:dyDescent="0.35">
      <c r="A11938">
        <v>11935</v>
      </c>
      <c r="B11938" t="str">
        <f t="shared" si="186"/>
        <v>3-58</v>
      </c>
      <c r="C11938">
        <v>-58.176720629465002</v>
      </c>
      <c r="D11938">
        <v>3.3340870037080999</v>
      </c>
      <c r="E11938">
        <f>ASIN(SQRT((SIN(RADIANS(PARAMETERS!$D$8-D11938)/2)*SIN(RADIANS(PARAMETERS!$D$8-D11938)/2))+(COS(RADIANS(D11938))*COS(RADIANS(PARAMETERS!$D$8))*SIN(RADIANS(PARAMETERS!$D$9-C11938)/2)*SIN(RADIANS(PARAMETERS!$D$9-C11938)/2))))*2*3958.756</f>
        <v>851.96701969163234</v>
      </c>
      <c r="F11938">
        <v>1.4343292452395E-2</v>
      </c>
      <c r="G11938">
        <v>8.5439294576644995E-2</v>
      </c>
      <c r="H11938">
        <v>0.78983235359191994</v>
      </c>
      <c r="I11938">
        <v>2.4579420089721999</v>
      </c>
      <c r="J11938">
        <v>6.1161336898804004</v>
      </c>
      <c r="K11938" s="6">
        <f>IFERROR(EXP(TREND(LN($F$1:$J$1),LN(F11938:J11938),LN(Calculations!$B$3))),0)</f>
        <v>2.6185771036024334E-4</v>
      </c>
    </row>
    <row r="11939" spans="1:11" x14ac:dyDescent="0.35">
      <c r="A11939">
        <v>11936</v>
      </c>
      <c r="B11939" t="str">
        <f t="shared" si="186"/>
        <v>3-58</v>
      </c>
      <c r="C11939">
        <v>-57.905399294565001</v>
      </c>
      <c r="D11939">
        <v>3.3340870037080999</v>
      </c>
      <c r="E11939">
        <f>ASIN(SQRT((SIN(RADIANS(PARAMETERS!$D$8-D11939)/2)*SIN(RADIANS(PARAMETERS!$D$8-D11939)/2))+(COS(RADIANS(D11939))*COS(RADIANS(PARAMETERS!$D$8))*SIN(RADIANS(PARAMETERS!$D$9-C11939)/2)*SIN(RADIANS(PARAMETERS!$D$9-C11939)/2))))*2*3958.756</f>
        <v>855.78912971161026</v>
      </c>
      <c r="F11939">
        <v>1.5044902451336E-2</v>
      </c>
      <c r="G11939">
        <v>9.0411752462387002E-2</v>
      </c>
      <c r="H11939">
        <v>0.83407646417617998</v>
      </c>
      <c r="I11939">
        <v>2.5764727592468</v>
      </c>
      <c r="J11939">
        <v>6.3900413513184002</v>
      </c>
      <c r="K11939" s="6">
        <f>IFERROR(EXP(TREND(LN($F$1:$J$1),LN(F11939:J11939),LN(Calculations!$B$3))),0)</f>
        <v>2.6772628897348726E-4</v>
      </c>
    </row>
    <row r="11940" spans="1:11" x14ac:dyDescent="0.35">
      <c r="A11940">
        <v>11937</v>
      </c>
      <c r="B11940" t="str">
        <f t="shared" si="186"/>
        <v>3-57.5</v>
      </c>
      <c r="C11940">
        <v>-57.634077959663998</v>
      </c>
      <c r="D11940">
        <v>3.3340870037080999</v>
      </c>
      <c r="E11940">
        <f>ASIN(SQRT((SIN(RADIANS(PARAMETERS!$D$8-D11940)/2)*SIN(RADIANS(PARAMETERS!$D$8-D11940)/2))+(COS(RADIANS(D11940))*COS(RADIANS(PARAMETERS!$D$8))*SIN(RADIANS(PARAMETERS!$D$9-C11940)/2)*SIN(RADIANS(PARAMETERS!$D$9-C11940)/2))))*2*3958.756</f>
        <v>859.99051849892021</v>
      </c>
      <c r="F11940">
        <v>1.5643594786525002E-2</v>
      </c>
      <c r="G11940">
        <v>9.4830632209777999E-2</v>
      </c>
      <c r="H11940">
        <v>0.87433695793152</v>
      </c>
      <c r="I11940">
        <v>2.6835501194</v>
      </c>
      <c r="J11940">
        <v>6.6346983909606996</v>
      </c>
      <c r="K11940" s="6">
        <f>IFERROR(EXP(TREND(LN($F$1:$J$1),LN(F11940:J11940),LN(Calculations!$B$3))),0)</f>
        <v>2.7310804863197132E-4</v>
      </c>
    </row>
    <row r="11941" spans="1:11" x14ac:dyDescent="0.35">
      <c r="A11941">
        <v>11938</v>
      </c>
      <c r="B11941" t="str">
        <f t="shared" si="186"/>
        <v>3-57.5</v>
      </c>
      <c r="C11941">
        <v>-57.362756624763001</v>
      </c>
      <c r="D11941">
        <v>3.3340870037080999</v>
      </c>
      <c r="E11941">
        <f>ASIN(SQRT((SIN(RADIANS(PARAMETERS!$D$8-D11941)/2)*SIN(RADIANS(PARAMETERS!$D$8-D11941)/2))+(COS(RADIANS(D11941))*COS(RADIANS(PARAMETERS!$D$8))*SIN(RADIANS(PARAMETERS!$D$9-C11941)/2)*SIN(RADIANS(PARAMETERS!$D$9-C11941)/2))))*2*3958.756</f>
        <v>864.56565413232352</v>
      </c>
      <c r="F11941">
        <v>1.6354149207472999E-2</v>
      </c>
      <c r="G11941">
        <v>9.9607527256012005E-2</v>
      </c>
      <c r="H11941">
        <v>0.91346240043640003</v>
      </c>
      <c r="I11941">
        <v>2.7869820594788002</v>
      </c>
      <c r="J11941">
        <v>6.8592896461487003</v>
      </c>
      <c r="K11941" s="6">
        <f>IFERROR(EXP(TREND(LN($F$1:$J$1),LN(F11941:J11941),LN(Calculations!$B$3))),0)</f>
        <v>2.7724825498877837E-4</v>
      </c>
    </row>
    <row r="11942" spans="1:11" x14ac:dyDescent="0.35">
      <c r="A11942">
        <v>11939</v>
      </c>
      <c r="B11942" t="str">
        <f t="shared" si="186"/>
        <v>3-57</v>
      </c>
      <c r="C11942">
        <v>-57.091435289861998</v>
      </c>
      <c r="D11942">
        <v>3.3340870037080999</v>
      </c>
      <c r="E11942">
        <f>ASIN(SQRT((SIN(RADIANS(PARAMETERS!$D$8-D11942)/2)*SIN(RADIANS(PARAMETERS!$D$8-D11942)/2))+(COS(RADIANS(D11942))*COS(RADIANS(PARAMETERS!$D$8))*SIN(RADIANS(PARAMETERS!$D$9-C11942)/2)*SIN(RADIANS(PARAMETERS!$D$9-C11942)/2))))*2*3958.756</f>
        <v>869.50863413636444</v>
      </c>
      <c r="F11942">
        <v>1.6953131183982E-2</v>
      </c>
      <c r="G11942">
        <v>0.10387543588877</v>
      </c>
      <c r="H11942">
        <v>0.95002406835555997</v>
      </c>
      <c r="I11942">
        <v>2.8914158344268999</v>
      </c>
      <c r="J11942">
        <v>7.0867228507995996</v>
      </c>
      <c r="K11942" s="6">
        <f>IFERROR(EXP(TREND(LN($F$1:$J$1),LN(F11942:J11942),LN(Calculations!$B$3))),0)</f>
        <v>2.8192545858604363E-4</v>
      </c>
    </row>
    <row r="11943" spans="1:11" x14ac:dyDescent="0.35">
      <c r="A11943">
        <v>11940</v>
      </c>
      <c r="B11943" t="str">
        <f t="shared" si="186"/>
        <v>3-57</v>
      </c>
      <c r="C11943">
        <v>-56.820113954961002</v>
      </c>
      <c r="D11943">
        <v>3.3340870037080999</v>
      </c>
      <c r="E11943">
        <f>ASIN(SQRT((SIN(RADIANS(PARAMETERS!$D$8-D11943)/2)*SIN(RADIANS(PARAMETERS!$D$8-D11943)/2))+(COS(RADIANS(D11943))*COS(RADIANS(PARAMETERS!$D$8))*SIN(RADIANS(PARAMETERS!$D$9-C11943)/2)*SIN(RADIANS(PARAMETERS!$D$9-C11943)/2))))*2*3958.756</f>
        <v>874.81322017642867</v>
      </c>
      <c r="F11943">
        <v>1.7432849854230999E-2</v>
      </c>
      <c r="G11943">
        <v>0.10757373273373</v>
      </c>
      <c r="H11943">
        <v>0.98472768068313998</v>
      </c>
      <c r="I11943">
        <v>2.9967725276946999</v>
      </c>
      <c r="J11943">
        <v>7.3204627037048002</v>
      </c>
      <c r="K11943" s="6">
        <f>IFERROR(EXP(TREND(LN($F$1:$J$1),LN(F11943:J11943),LN(Calculations!$B$3))),0)</f>
        <v>2.8723024236488107E-4</v>
      </c>
    </row>
    <row r="11944" spans="1:11" x14ac:dyDescent="0.35">
      <c r="A11944">
        <v>11941</v>
      </c>
      <c r="B11944" t="str">
        <f t="shared" si="186"/>
        <v>4-61.5</v>
      </c>
      <c r="C11944">
        <v>-61.432576648276999</v>
      </c>
      <c r="D11944">
        <v>3.6054083386090001</v>
      </c>
      <c r="E11944">
        <f>ASIN(SQRT((SIN(RADIANS(PARAMETERS!$D$8-D11944)/2)*SIN(RADIANS(PARAMETERS!$D$8-D11944)/2))+(COS(RADIANS(D11944))*COS(RADIANS(PARAMETERS!$D$8))*SIN(RADIANS(PARAMETERS!$D$9-C11944)/2)*SIN(RADIANS(PARAMETERS!$D$9-C11944)/2))))*2*3958.756</f>
        <v>818.35451993931156</v>
      </c>
      <c r="F11944">
        <v>1.7685003578663001E-2</v>
      </c>
      <c r="G11944">
        <v>9.3003489077090995E-2</v>
      </c>
      <c r="H11944">
        <v>0.68503814935684004</v>
      </c>
      <c r="I11944">
        <v>2.1299459934235001</v>
      </c>
      <c r="J11944">
        <v>5.2637319564818998</v>
      </c>
      <c r="K11944" s="6">
        <f>IFERROR(EXP(TREND(LN($F$1:$J$1),LN(F11944:J11944),LN(Calculations!$B$3))),0)</f>
        <v>2.1136814918663885E-4</v>
      </c>
    </row>
    <row r="11945" spans="1:11" x14ac:dyDescent="0.35">
      <c r="A11945">
        <v>11942</v>
      </c>
      <c r="B11945" t="str">
        <f t="shared" si="186"/>
        <v>4-61</v>
      </c>
      <c r="C11945">
        <v>-61.161255313376003</v>
      </c>
      <c r="D11945">
        <v>3.6054083386090001</v>
      </c>
      <c r="E11945">
        <f>ASIN(SQRT((SIN(RADIANS(PARAMETERS!$D$8-D11945)/2)*SIN(RADIANS(PARAMETERS!$D$8-D11945)/2))+(COS(RADIANS(D11945))*COS(RADIANS(PARAMETERS!$D$8))*SIN(RADIANS(PARAMETERS!$D$9-C11945)/2)*SIN(RADIANS(PARAMETERS!$D$9-C11945)/2))))*2*3958.756</f>
        <v>817.34635890288121</v>
      </c>
      <c r="F11945">
        <v>1.8695244565605999E-2</v>
      </c>
      <c r="G11945">
        <v>9.9596127867699003E-2</v>
      </c>
      <c r="H11945">
        <v>0.72951900959015004</v>
      </c>
      <c r="I11945">
        <v>2.2231805324553999</v>
      </c>
      <c r="J11945">
        <v>5.4306988716125</v>
      </c>
      <c r="K11945" s="6">
        <f>IFERROR(EXP(TREND(LN($F$1:$J$1),LN(F11945:J11945),LN(Calculations!$B$3))),0)</f>
        <v>2.1449334510229525E-4</v>
      </c>
    </row>
    <row r="11946" spans="1:11" x14ac:dyDescent="0.35">
      <c r="A11946">
        <v>11943</v>
      </c>
      <c r="B11946" t="str">
        <f t="shared" si="186"/>
        <v>4-61</v>
      </c>
      <c r="C11946">
        <v>-60.889933978475</v>
      </c>
      <c r="D11946">
        <v>3.6054083386090001</v>
      </c>
      <c r="E11946">
        <f>ASIN(SQRT((SIN(RADIANS(PARAMETERS!$D$8-D11946)/2)*SIN(RADIANS(PARAMETERS!$D$8-D11946)/2))+(COS(RADIANS(D11946))*COS(RADIANS(PARAMETERS!$D$8))*SIN(RADIANS(PARAMETERS!$D$9-C11946)/2)*SIN(RADIANS(PARAMETERS!$D$9-C11946)/2))))*2*3958.756</f>
        <v>816.75396908347648</v>
      </c>
      <c r="F11946">
        <v>1.9748544320463999E-2</v>
      </c>
      <c r="G11946">
        <v>0.10695894062519</v>
      </c>
      <c r="H11946">
        <v>0.77970051765441994</v>
      </c>
      <c r="I11946">
        <v>2.3304121494293</v>
      </c>
      <c r="J11946">
        <v>5.6267700195312997</v>
      </c>
      <c r="K11946" s="6">
        <f>IFERROR(EXP(TREND(LN($F$1:$J$1),LN(F11946:J11946),LN(Calculations!$B$3))),0)</f>
        <v>2.1860445412778725E-4</v>
      </c>
    </row>
    <row r="11947" spans="1:11" x14ac:dyDescent="0.35">
      <c r="A11947">
        <v>11944</v>
      </c>
      <c r="B11947" t="str">
        <f t="shared" si="186"/>
        <v>4-60.5</v>
      </c>
      <c r="C11947">
        <v>-60.618612643573996</v>
      </c>
      <c r="D11947">
        <v>3.6054083386090001</v>
      </c>
      <c r="E11947">
        <f>ASIN(SQRT((SIN(RADIANS(PARAMETERS!$D$8-D11947)/2)*SIN(RADIANS(PARAMETERS!$D$8-D11947)/2))+(COS(RADIANS(D11947))*COS(RADIANS(PARAMETERS!$D$8))*SIN(RADIANS(PARAMETERS!$D$9-C11947)/2)*SIN(RADIANS(PARAMETERS!$D$9-C11947)/2))))*2*3958.756</f>
        <v>816.57825572632203</v>
      </c>
      <c r="F11947">
        <v>2.1176854148507E-2</v>
      </c>
      <c r="G11947">
        <v>0.11631916463375</v>
      </c>
      <c r="H11947">
        <v>0.83695620298385998</v>
      </c>
      <c r="I11947">
        <v>2.4466152191161998</v>
      </c>
      <c r="J11947">
        <v>5.8302259445190003</v>
      </c>
      <c r="K11947" s="6">
        <f>IFERROR(EXP(TREND(LN($F$1:$J$1),LN(F11947:J11947),LN(Calculations!$B$3))),0)</f>
        <v>2.2171637089403188E-4</v>
      </c>
    </row>
    <row r="11948" spans="1:11" x14ac:dyDescent="0.35">
      <c r="A11948">
        <v>11945</v>
      </c>
      <c r="B11948" t="str">
        <f t="shared" si="186"/>
        <v>4-60.5</v>
      </c>
      <c r="C11948">
        <v>-60.347291308673</v>
      </c>
      <c r="D11948">
        <v>3.6054083386090001</v>
      </c>
      <c r="E11948">
        <f>ASIN(SQRT((SIN(RADIANS(PARAMETERS!$D$8-D11948)/2)*SIN(RADIANS(PARAMETERS!$D$8-D11948)/2))+(COS(RADIANS(D11948))*COS(RADIANS(PARAMETERS!$D$8))*SIN(RADIANS(PARAMETERS!$D$9-C11948)/2)*SIN(RADIANS(PARAMETERS!$D$9-C11948)/2))))*2*3958.756</f>
        <v>816.81948784800056</v>
      </c>
      <c r="F11948">
        <v>2.2793229669333E-2</v>
      </c>
      <c r="G11948">
        <v>0.1271847486496</v>
      </c>
      <c r="H11948">
        <v>0.90082317590714001</v>
      </c>
      <c r="I11948">
        <v>2.5783913135529</v>
      </c>
      <c r="J11948">
        <v>6.0517406463623002</v>
      </c>
      <c r="K11948" s="6">
        <f>IFERROR(EXP(TREND(LN($F$1:$J$1),LN(F11948:J11948),LN(Calculations!$B$3))),0)</f>
        <v>2.2513306058247583E-4</v>
      </c>
    </row>
    <row r="11949" spans="1:11" x14ac:dyDescent="0.35">
      <c r="A11949">
        <v>11946</v>
      </c>
      <c r="B11949" t="str">
        <f t="shared" si="186"/>
        <v>4-60</v>
      </c>
      <c r="C11949">
        <v>-60.075969973771997</v>
      </c>
      <c r="D11949">
        <v>3.6054083386090001</v>
      </c>
      <c r="E11949">
        <f>ASIN(SQRT((SIN(RADIANS(PARAMETERS!$D$8-D11949)/2)*SIN(RADIANS(PARAMETERS!$D$8-D11949)/2))+(COS(RADIANS(D11949))*COS(RADIANS(PARAMETERS!$D$8))*SIN(RADIANS(PARAMETERS!$D$9-C11949)/2)*SIN(RADIANS(PARAMETERS!$D$9-C11949)/2))))*2*3958.756</f>
        <v>817.47729618208473</v>
      </c>
      <c r="F11949">
        <v>2.4461081251501999E-2</v>
      </c>
      <c r="G11949">
        <v>0.13917614519596</v>
      </c>
      <c r="H11949">
        <v>0.97138190269470004</v>
      </c>
      <c r="I11949">
        <v>2.7325198650360001</v>
      </c>
      <c r="J11949">
        <v>6.305552482605</v>
      </c>
      <c r="K11949" s="6">
        <f>IFERROR(EXP(TREND(LN($F$1:$J$1),LN(F11949:J11949),LN(Calculations!$B$3))),0)</f>
        <v>2.2983178253438972E-4</v>
      </c>
    </row>
    <row r="11950" spans="1:11" x14ac:dyDescent="0.35">
      <c r="A11950">
        <v>11947</v>
      </c>
      <c r="B11950" t="str">
        <f t="shared" si="186"/>
        <v>4-60</v>
      </c>
      <c r="C11950">
        <v>-59.804648638871001</v>
      </c>
      <c r="D11950">
        <v>3.6054083386090001</v>
      </c>
      <c r="E11950">
        <f>ASIN(SQRT((SIN(RADIANS(PARAMETERS!$D$8-D11950)/2)*SIN(RADIANS(PARAMETERS!$D$8-D11950)/2))+(COS(RADIANS(D11950))*COS(RADIANS(PARAMETERS!$D$8))*SIN(RADIANS(PARAMETERS!$D$9-C11950)/2)*SIN(RADIANS(PARAMETERS!$D$9-C11950)/2))))*2*3958.756</f>
        <v>818.55067599831943</v>
      </c>
      <c r="F11950">
        <v>2.644582092762E-2</v>
      </c>
      <c r="G11950">
        <v>0.15344317257404</v>
      </c>
      <c r="H11950">
        <v>1.0528318881989001</v>
      </c>
      <c r="I11950">
        <v>2.9125986099243</v>
      </c>
      <c r="J11950">
        <v>6.5985794067382999</v>
      </c>
      <c r="K11950" s="6">
        <f>IFERROR(EXP(TREND(LN($F$1:$J$1),LN(F11950:J11950),LN(Calculations!$B$3))),0)</f>
        <v>2.3509929576168731E-4</v>
      </c>
    </row>
    <row r="11951" spans="1:11" x14ac:dyDescent="0.35">
      <c r="A11951">
        <v>11948</v>
      </c>
      <c r="B11951" t="str">
        <f t="shared" si="186"/>
        <v>4-59.5</v>
      </c>
      <c r="C11951">
        <v>-59.533327303969998</v>
      </c>
      <c r="D11951">
        <v>3.6054083386090001</v>
      </c>
      <c r="E11951">
        <f>ASIN(SQRT((SIN(RADIANS(PARAMETERS!$D$8-D11951)/2)*SIN(RADIANS(PARAMETERS!$D$8-D11951)/2))+(COS(RADIANS(D11951))*COS(RADIANS(PARAMETERS!$D$8))*SIN(RADIANS(PARAMETERS!$D$9-C11951)/2)*SIN(RADIANS(PARAMETERS!$D$9-C11951)/2))))*2*3958.756</f>
        <v>820.03799474528387</v>
      </c>
      <c r="F11951">
        <v>2.8620881959796E-2</v>
      </c>
      <c r="G11951">
        <v>0.16934452950953999</v>
      </c>
      <c r="H11951">
        <v>1.1399842500687001</v>
      </c>
      <c r="I11951">
        <v>3.1031155586243</v>
      </c>
      <c r="J11951">
        <v>6.9137821197509997</v>
      </c>
      <c r="K11951" s="6">
        <f>IFERROR(EXP(TREND(LN($F$1:$J$1),LN(F11951:J11951),LN(Calculations!$B$3))),0)</f>
        <v>2.4050964674812879E-4</v>
      </c>
    </row>
    <row r="11952" spans="1:11" x14ac:dyDescent="0.35">
      <c r="A11952">
        <v>11949</v>
      </c>
      <c r="B11952" t="str">
        <f t="shared" si="186"/>
        <v>4-59.5</v>
      </c>
      <c r="C11952">
        <v>-59.262005969069001</v>
      </c>
      <c r="D11952">
        <v>3.6054083386090001</v>
      </c>
      <c r="E11952">
        <f>ASIN(SQRT((SIN(RADIANS(PARAMETERS!$D$8-D11952)/2)*SIN(RADIANS(PARAMETERS!$D$8-D11952)/2))+(COS(RADIANS(D11952))*COS(RADIANS(PARAMETERS!$D$8))*SIN(RADIANS(PARAMETERS!$D$9-C11952)/2)*SIN(RADIANS(PARAMETERS!$D$9-C11952)/2))))*2*3958.756</f>
        <v>821.93700438148733</v>
      </c>
      <c r="F11952">
        <v>3.0816676095128E-2</v>
      </c>
      <c r="G11952">
        <v>0.18607822060585</v>
      </c>
      <c r="H11952">
        <v>1.2295430898666</v>
      </c>
      <c r="I11952">
        <v>3.2967116832732999</v>
      </c>
      <c r="J11952">
        <v>7.2383370399475</v>
      </c>
      <c r="K11952" s="6">
        <f>IFERROR(EXP(TREND(LN($F$1:$J$1),LN(F11952:J11952),LN(Calculations!$B$3))),0)</f>
        <v>2.46155809563118E-4</v>
      </c>
    </row>
    <row r="11953" spans="1:11" x14ac:dyDescent="0.35">
      <c r="A11953">
        <v>11950</v>
      </c>
      <c r="B11953" t="str">
        <f t="shared" si="186"/>
        <v>4-59</v>
      </c>
      <c r="C11953">
        <v>-58.990684634167998</v>
      </c>
      <c r="D11953">
        <v>3.6054083386090001</v>
      </c>
      <c r="E11953">
        <f>ASIN(SQRT((SIN(RADIANS(PARAMETERS!$D$8-D11953)/2)*SIN(RADIANS(PARAMETERS!$D$8-D11953)/2))+(COS(RADIANS(D11953))*COS(RADIANS(PARAMETERS!$D$8))*SIN(RADIANS(PARAMETERS!$D$9-C11953)/2)*SIN(RADIANS(PARAMETERS!$D$9-C11953)/2))))*2*3958.756</f>
        <v>824.24485817915468</v>
      </c>
      <c r="F11953">
        <v>3.3202160149812997E-2</v>
      </c>
      <c r="G11953">
        <v>0.20368520915508001</v>
      </c>
      <c r="H11953">
        <v>1.3197753429412999</v>
      </c>
      <c r="I11953">
        <v>3.4907219409943</v>
      </c>
      <c r="J11953">
        <v>7.5744462013245002</v>
      </c>
      <c r="K11953" s="6">
        <f>IFERROR(EXP(TREND(LN($F$1:$J$1),LN(F11953:J11953),LN(Calculations!$B$3))),0)</f>
        <v>2.5138566910161387E-4</v>
      </c>
    </row>
    <row r="11954" spans="1:11" x14ac:dyDescent="0.35">
      <c r="A11954">
        <v>11951</v>
      </c>
      <c r="B11954" t="str">
        <f t="shared" si="186"/>
        <v>4-58.5</v>
      </c>
      <c r="C11954">
        <v>-58.719363299267002</v>
      </c>
      <c r="D11954">
        <v>3.6054083386090001</v>
      </c>
      <c r="E11954">
        <f>ASIN(SQRT((SIN(RADIANS(PARAMETERS!$D$8-D11954)/2)*SIN(RADIANS(PARAMETERS!$D$8-D11954)/2))+(COS(RADIANS(D11954))*COS(RADIANS(PARAMETERS!$D$8))*SIN(RADIANS(PARAMETERS!$D$9-C11954)/2)*SIN(RADIANS(PARAMETERS!$D$9-C11954)/2))))*2*3958.756</f>
        <v>826.95813171098393</v>
      </c>
      <c r="F11954">
        <v>3.5591311752796E-2</v>
      </c>
      <c r="G11954">
        <v>0.22107939422131001</v>
      </c>
      <c r="H11954">
        <v>1.4062836170196999</v>
      </c>
      <c r="I11954">
        <v>3.6832733154296999</v>
      </c>
      <c r="J11954">
        <v>7.9275503158568998</v>
      </c>
      <c r="K11954" s="6">
        <f>IFERROR(EXP(TREND(LN($F$1:$J$1),LN(F11954:J11954),LN(Calculations!$B$3))),0)</f>
        <v>2.5666563182042849E-4</v>
      </c>
    </row>
    <row r="11955" spans="1:11" x14ac:dyDescent="0.35">
      <c r="A11955">
        <v>11952</v>
      </c>
      <c r="B11955" t="str">
        <f t="shared" si="186"/>
        <v>4-58.5</v>
      </c>
      <c r="C11955">
        <v>-58.448041964365999</v>
      </c>
      <c r="D11955">
        <v>3.6054083386090001</v>
      </c>
      <c r="E11955">
        <f>ASIN(SQRT((SIN(RADIANS(PARAMETERS!$D$8-D11955)/2)*SIN(RADIANS(PARAMETERS!$D$8-D11955)/2))+(COS(RADIANS(D11955))*COS(RADIANS(PARAMETERS!$D$8))*SIN(RADIANS(PARAMETERS!$D$9-C11955)/2)*SIN(RADIANS(PARAMETERS!$D$9-C11955)/2))))*2*3958.756</f>
        <v>830.07284766507667</v>
      </c>
      <c r="F11955">
        <v>3.7828307598828999E-2</v>
      </c>
      <c r="G11955">
        <v>0.23746351897717</v>
      </c>
      <c r="H11955">
        <v>1.4872769117355</v>
      </c>
      <c r="I11955">
        <v>3.8745052814483998</v>
      </c>
      <c r="J11955">
        <v>8.2993755340575994</v>
      </c>
      <c r="K11955" s="6">
        <f>IFERROR(EXP(TREND(LN($F$1:$J$1),LN(F11955:J11955),LN(Calculations!$B$3))),0)</f>
        <v>2.6237693294783182E-4</v>
      </c>
    </row>
    <row r="11956" spans="1:11" x14ac:dyDescent="0.35">
      <c r="A11956">
        <v>11953</v>
      </c>
      <c r="B11956" t="str">
        <f t="shared" si="186"/>
        <v>4-58</v>
      </c>
      <c r="C11956">
        <v>-58.176720629465002</v>
      </c>
      <c r="D11956">
        <v>3.6054083386090001</v>
      </c>
      <c r="E11956">
        <f>ASIN(SQRT((SIN(RADIANS(PARAMETERS!$D$8-D11956)/2)*SIN(RADIANS(PARAMETERS!$D$8-D11956)/2))+(COS(RADIANS(D11956))*COS(RADIANS(PARAMETERS!$D$8))*SIN(RADIANS(PARAMETERS!$D$9-C11956)/2)*SIN(RADIANS(PARAMETERS!$D$9-C11956)/2))))*2*3958.756</f>
        <v>833.58450407874477</v>
      </c>
      <c r="F11956">
        <v>4.0313087403773998E-2</v>
      </c>
      <c r="G11956">
        <v>0.25409728288651001</v>
      </c>
      <c r="H11956">
        <v>1.5629321336746</v>
      </c>
      <c r="I11956">
        <v>4.0535964965820002</v>
      </c>
      <c r="J11956">
        <v>8.6563024520874006</v>
      </c>
      <c r="K11956" s="6">
        <f>IFERROR(EXP(TREND(LN($F$1:$J$1),LN(F11956:J11956),LN(Calculations!$B$3))),0)</f>
        <v>2.6671502178161113E-4</v>
      </c>
    </row>
    <row r="11957" spans="1:11" x14ac:dyDescent="0.35">
      <c r="A11957">
        <v>11954</v>
      </c>
      <c r="B11957" t="str">
        <f t="shared" si="186"/>
        <v>4-58</v>
      </c>
      <c r="C11957">
        <v>-57.905399294565001</v>
      </c>
      <c r="D11957">
        <v>3.6054083386090001</v>
      </c>
      <c r="E11957">
        <f>ASIN(SQRT((SIN(RADIANS(PARAMETERS!$D$8-D11957)/2)*SIN(RADIANS(PARAMETERS!$D$8-D11957)/2))+(COS(RADIANS(D11957))*COS(RADIANS(PARAMETERS!$D$8))*SIN(RADIANS(PARAMETERS!$D$9-C11957)/2)*SIN(RADIANS(PARAMETERS!$D$9-C11957)/2))))*2*3958.756</f>
        <v>837.48810553920896</v>
      </c>
      <c r="F11957">
        <v>4.2834937572478998E-2</v>
      </c>
      <c r="G11957">
        <v>0.27042993903160001</v>
      </c>
      <c r="H11957">
        <v>1.6322809457778999</v>
      </c>
      <c r="I11957">
        <v>4.2167186737061</v>
      </c>
      <c r="J11957">
        <v>8.9801425933837997</v>
      </c>
      <c r="K11957" s="6">
        <f>IFERROR(EXP(TREND(LN($F$1:$J$1),LN(F11957:J11957),LN(Calculations!$B$3))),0)</f>
        <v>2.7002596593072014E-4</v>
      </c>
    </row>
    <row r="11958" spans="1:11" x14ac:dyDescent="0.35">
      <c r="A11958">
        <v>11955</v>
      </c>
      <c r="B11958" t="str">
        <f t="shared" si="186"/>
        <v>4-57.5</v>
      </c>
      <c r="C11958">
        <v>-57.634077959663998</v>
      </c>
      <c r="D11958">
        <v>3.6054083386090001</v>
      </c>
      <c r="E11958">
        <f>ASIN(SQRT((SIN(RADIANS(PARAMETERS!$D$8-D11958)/2)*SIN(RADIANS(PARAMETERS!$D$8-D11958)/2))+(COS(RADIANS(D11958))*COS(RADIANS(PARAMETERS!$D$8))*SIN(RADIANS(PARAMETERS!$D$9-C11958)/2)*SIN(RADIANS(PARAMETERS!$D$9-C11958)/2))))*2*3958.756</f>
        <v>841.77819686917883</v>
      </c>
      <c r="F11958">
        <v>4.5318819582461999E-2</v>
      </c>
      <c r="G11958">
        <v>0.28610721230507002</v>
      </c>
      <c r="H11958">
        <v>1.6955183744430999</v>
      </c>
      <c r="I11958">
        <v>4.3625025749206996</v>
      </c>
      <c r="J11958">
        <v>9.2671422958374006</v>
      </c>
      <c r="K11958" s="6">
        <f>IFERROR(EXP(TREND(LN($F$1:$J$1),LN(F11958:J11958),LN(Calculations!$B$3))),0)</f>
        <v>2.7250040343878868E-4</v>
      </c>
    </row>
    <row r="11959" spans="1:11" x14ac:dyDescent="0.35">
      <c r="A11959">
        <v>11956</v>
      </c>
      <c r="B11959" t="str">
        <f t="shared" si="186"/>
        <v>4-57.5</v>
      </c>
      <c r="C11959">
        <v>-57.362756624763001</v>
      </c>
      <c r="D11959">
        <v>3.6054083386090001</v>
      </c>
      <c r="E11959">
        <f>ASIN(SQRT((SIN(RADIANS(PARAMETERS!$D$8-D11959)/2)*SIN(RADIANS(PARAMETERS!$D$8-D11959)/2))+(COS(RADIANS(D11959))*COS(RADIANS(PARAMETERS!$D$8))*SIN(RADIANS(PARAMETERS!$D$9-C11959)/2)*SIN(RADIANS(PARAMETERS!$D$9-C11959)/2))))*2*3958.756</f>
        <v>846.44889879757727</v>
      </c>
      <c r="F11959">
        <v>4.8298869282007002E-2</v>
      </c>
      <c r="G11959">
        <v>0.30339694023132002</v>
      </c>
      <c r="H11959">
        <v>1.7596595287323</v>
      </c>
      <c r="I11959">
        <v>4.5033731460570996</v>
      </c>
      <c r="J11959">
        <v>9.5344552993774006</v>
      </c>
      <c r="K11959" s="6">
        <f>IFERROR(EXP(TREND(LN($F$1:$J$1),LN(F11959:J11959),LN(Calculations!$B$3))),0)</f>
        <v>2.736194275737595E-4</v>
      </c>
    </row>
    <row r="11960" spans="1:11" x14ac:dyDescent="0.35">
      <c r="A11960">
        <v>11957</v>
      </c>
      <c r="B11960" t="str">
        <f t="shared" si="186"/>
        <v>4-57</v>
      </c>
      <c r="C11960">
        <v>-57.091435289861998</v>
      </c>
      <c r="D11960">
        <v>3.6054083386090001</v>
      </c>
      <c r="E11960">
        <f>ASIN(SQRT((SIN(RADIANS(PARAMETERS!$D$8-D11960)/2)*SIN(RADIANS(PARAMETERS!$D$8-D11960)/2))+(COS(RADIANS(D11960))*COS(RADIANS(PARAMETERS!$D$8))*SIN(RADIANS(PARAMETERS!$D$9-C11960)/2)*SIN(RADIANS(PARAMETERS!$D$9-C11960)/2))))*2*3958.756</f>
        <v>851.49394511118294</v>
      </c>
      <c r="F11960">
        <v>5.1370736211538003E-2</v>
      </c>
      <c r="G11960">
        <v>0.32094523310661</v>
      </c>
      <c r="H11960">
        <v>1.8231859207153001</v>
      </c>
      <c r="I11960">
        <v>4.6449084281920996</v>
      </c>
      <c r="J11960">
        <v>9.8080873489380007</v>
      </c>
      <c r="K11960" s="6">
        <f>IFERROR(EXP(TREND(LN($F$1:$J$1),LN(F11960:J11960),LN(Calculations!$B$3))),0)</f>
        <v>2.747963170239853E-4</v>
      </c>
    </row>
    <row r="11961" spans="1:11" x14ac:dyDescent="0.35">
      <c r="A11961">
        <v>11958</v>
      </c>
      <c r="B11961" t="str">
        <f t="shared" si="186"/>
        <v>4-57</v>
      </c>
      <c r="C11961">
        <v>-56.820113954961002</v>
      </c>
      <c r="D11961">
        <v>3.6054083386090001</v>
      </c>
      <c r="E11961">
        <f>ASIN(SQRT((SIN(RADIANS(PARAMETERS!$D$8-D11961)/2)*SIN(RADIANS(PARAMETERS!$D$8-D11961)/2))+(COS(RADIANS(D11961))*COS(RADIANS(PARAMETERS!$D$8))*SIN(RADIANS(PARAMETERS!$D$9-C11961)/2)*SIN(RADIANS(PARAMETERS!$D$9-C11961)/2))))*2*3958.756</f>
        <v>856.90672078912974</v>
      </c>
      <c r="F11961">
        <v>5.4468788206577003E-2</v>
      </c>
      <c r="G11961">
        <v>0.33850902318954001</v>
      </c>
      <c r="H11961">
        <v>1.8865813016891</v>
      </c>
      <c r="I11961">
        <v>4.7868342399596999</v>
      </c>
      <c r="J11961">
        <v>10.09170627594</v>
      </c>
      <c r="K11961" s="6">
        <f>IFERROR(EXP(TREND(LN($F$1:$J$1),LN(F11961:J11961),LN(Calculations!$B$3))),0)</f>
        <v>2.7621899997319415E-4</v>
      </c>
    </row>
    <row r="11962" spans="1:11" x14ac:dyDescent="0.35">
      <c r="A11962">
        <v>11959</v>
      </c>
      <c r="B11962" t="str">
        <f t="shared" si="186"/>
        <v>4-61.5</v>
      </c>
      <c r="C11962">
        <v>-61.432576648276999</v>
      </c>
      <c r="D11962">
        <v>3.8767296735099999</v>
      </c>
      <c r="E11962">
        <f>ASIN(SQRT((SIN(RADIANS(PARAMETERS!$D$8-D11962)/2)*SIN(RADIANS(PARAMETERS!$D$8-D11962)/2))+(COS(RADIANS(D11962))*COS(RADIANS(PARAMETERS!$D$8))*SIN(RADIANS(PARAMETERS!$D$9-C11962)/2)*SIN(RADIANS(PARAMETERS!$D$9-C11962)/2))))*2*3958.756</f>
        <v>799.64855046236812</v>
      </c>
      <c r="F11962">
        <v>3.7481378763913997E-2</v>
      </c>
      <c r="G11962">
        <v>0.21303682029247001</v>
      </c>
      <c r="H11962">
        <v>1.3325396776199001</v>
      </c>
      <c r="I11962">
        <v>3.4695274829864999</v>
      </c>
      <c r="J11962">
        <v>7.4934988021851003</v>
      </c>
      <c r="K11962" s="6">
        <f>IFERROR(EXP(TREND(LN($F$1:$J$1),LN(F11962:J11962),LN(Calculations!$B$3))),0)</f>
        <v>2.37935802249808E-4</v>
      </c>
    </row>
    <row r="11963" spans="1:11" x14ac:dyDescent="0.35">
      <c r="A11963">
        <v>11960</v>
      </c>
      <c r="B11963" t="str">
        <f t="shared" si="186"/>
        <v>4-61</v>
      </c>
      <c r="C11963">
        <v>-61.161255313376003</v>
      </c>
      <c r="D11963">
        <v>3.8767296735099999</v>
      </c>
      <c r="E11963">
        <f>ASIN(SQRT((SIN(RADIANS(PARAMETERS!$D$8-D11963)/2)*SIN(RADIANS(PARAMETERS!$D$8-D11963)/2))+(COS(RADIANS(D11963))*COS(RADIANS(PARAMETERS!$D$8))*SIN(RADIANS(PARAMETERS!$D$9-C11963)/2)*SIN(RADIANS(PARAMETERS!$D$9-C11963)/2))))*2*3958.756</f>
        <v>798.61742837594102</v>
      </c>
      <c r="F11963">
        <v>3.9777155965567003E-2</v>
      </c>
      <c r="G11963">
        <v>0.22930577397346</v>
      </c>
      <c r="H11963">
        <v>1.4021412134171001</v>
      </c>
      <c r="I11963">
        <v>3.6088378429413002</v>
      </c>
      <c r="J11963">
        <v>7.71209192276</v>
      </c>
      <c r="K11963" s="6">
        <f>IFERROR(EXP(TREND(LN($F$1:$J$1),LN(F11963:J11963),LN(Calculations!$B$3))),0)</f>
        <v>2.4040137523740737E-4</v>
      </c>
    </row>
    <row r="11964" spans="1:11" x14ac:dyDescent="0.35">
      <c r="A11964">
        <v>11961</v>
      </c>
      <c r="B11964" t="str">
        <f t="shared" si="186"/>
        <v>4-61</v>
      </c>
      <c r="C11964">
        <v>-60.889933978475</v>
      </c>
      <c r="D11964">
        <v>3.8767296735099999</v>
      </c>
      <c r="E11964">
        <f>ASIN(SQRT((SIN(RADIANS(PARAMETERS!$D$8-D11964)/2)*SIN(RADIANS(PARAMETERS!$D$8-D11964)/2))+(COS(RADIANS(D11964))*COS(RADIANS(PARAMETERS!$D$8))*SIN(RADIANS(PARAMETERS!$D$9-C11964)/2)*SIN(RADIANS(PARAMETERS!$D$9-C11964)/2))))*2*3958.756</f>
        <v>798.01151902093818</v>
      </c>
      <c r="F11964">
        <v>4.2142424732446997E-2</v>
      </c>
      <c r="G11964">
        <v>0.24713315069674999</v>
      </c>
      <c r="H11964">
        <v>1.4799324274062999</v>
      </c>
      <c r="I11964">
        <v>3.7659411430359002</v>
      </c>
      <c r="J11964">
        <v>7.9673624038695996</v>
      </c>
      <c r="K11964" s="6">
        <f>IFERROR(EXP(TREND(LN($F$1:$J$1),LN(F11964:J11964),LN(Calculations!$B$3))),0)</f>
        <v>2.4396482043971828E-4</v>
      </c>
    </row>
    <row r="11965" spans="1:11" x14ac:dyDescent="0.35">
      <c r="A11965">
        <v>11962</v>
      </c>
      <c r="B11965" t="str">
        <f t="shared" si="186"/>
        <v>4-60.5</v>
      </c>
      <c r="C11965">
        <v>-60.618612643573996</v>
      </c>
      <c r="D11965">
        <v>3.8767296735099999</v>
      </c>
      <c r="E11965">
        <f>ASIN(SQRT((SIN(RADIANS(PARAMETERS!$D$8-D11965)/2)*SIN(RADIANS(PARAMETERS!$D$8-D11965)/2))+(COS(RADIANS(D11965))*COS(RADIANS(PARAMETERS!$D$8))*SIN(RADIANS(PARAMETERS!$D$9-C11965)/2)*SIN(RADIANS(PARAMETERS!$D$9-C11965)/2))))*2*3958.756</f>
        <v>797.83179156990241</v>
      </c>
      <c r="F11965">
        <v>4.5207593590021002E-2</v>
      </c>
      <c r="G11965">
        <v>0.26850807666778997</v>
      </c>
      <c r="H11965">
        <v>1.5681060552596999</v>
      </c>
      <c r="I11965">
        <v>3.9356617927550999</v>
      </c>
      <c r="J11965">
        <v>8.2364530563353995</v>
      </c>
      <c r="K11965" s="6">
        <f>IFERROR(EXP(TREND(LN($F$1:$J$1),LN(F11965:J11965),LN(Calculations!$B$3))),0)</f>
        <v>2.4672387391538002E-4</v>
      </c>
    </row>
    <row r="11966" spans="1:11" x14ac:dyDescent="0.35">
      <c r="A11966">
        <v>11963</v>
      </c>
      <c r="B11966" t="str">
        <f t="shared" si="186"/>
        <v>4-60.5</v>
      </c>
      <c r="C11966">
        <v>-60.347291308673</v>
      </c>
      <c r="D11966">
        <v>3.8767296735099999</v>
      </c>
      <c r="E11966">
        <f>ASIN(SQRT((SIN(RADIANS(PARAMETERS!$D$8-D11966)/2)*SIN(RADIANS(PARAMETERS!$D$8-D11966)/2))+(COS(RADIANS(D11966))*COS(RADIANS(PARAMETERS!$D$8))*SIN(RADIANS(PARAMETERS!$D$9-C11966)/2)*SIN(RADIANS(PARAMETERS!$D$9-C11966)/2))))*2*3958.756</f>
        <v>798.07853406869162</v>
      </c>
      <c r="F11966">
        <v>4.8770003020763002E-2</v>
      </c>
      <c r="G11966">
        <v>0.29302883148192999</v>
      </c>
      <c r="H11966">
        <v>1.6672471761703</v>
      </c>
      <c r="I11966">
        <v>4.1267309188843004</v>
      </c>
      <c r="J11966">
        <v>8.5331287384033008</v>
      </c>
      <c r="K11966" s="6">
        <f>IFERROR(EXP(TREND(LN($F$1:$J$1),LN(F11966:J11966),LN(Calculations!$B$3))),0)</f>
        <v>2.4969821837696741E-4</v>
      </c>
    </row>
    <row r="11967" spans="1:11" x14ac:dyDescent="0.35">
      <c r="A11967">
        <v>11964</v>
      </c>
      <c r="B11967" t="str">
        <f t="shared" si="186"/>
        <v>4-60</v>
      </c>
      <c r="C11967">
        <v>-60.075969973771997</v>
      </c>
      <c r="D11967">
        <v>3.8767296735099999</v>
      </c>
      <c r="E11967">
        <f>ASIN(SQRT((SIN(RADIANS(PARAMETERS!$D$8-D11967)/2)*SIN(RADIANS(PARAMETERS!$D$8-D11967)/2))+(COS(RADIANS(D11967))*COS(RADIANS(PARAMETERS!$D$8))*SIN(RADIANS(PARAMETERS!$D$9-C11967)/2)*SIN(RADIANS(PARAMETERS!$D$9-C11967)/2))))*2*3958.756</f>
        <v>798.75135113399415</v>
      </c>
      <c r="F11967">
        <v>5.2620038390160002E-2</v>
      </c>
      <c r="G11967">
        <v>0.32023987174034002</v>
      </c>
      <c r="H11967">
        <v>1.7781920433044001</v>
      </c>
      <c r="I11967">
        <v>4.3476214408875</v>
      </c>
      <c r="J11967">
        <v>8.8744421005249006</v>
      </c>
      <c r="K11967" s="6">
        <f>IFERROR(EXP(TREND(LN($F$1:$J$1),LN(F11967:J11967),LN(Calculations!$B$3))),0)</f>
        <v>2.5380775188524134E-4</v>
      </c>
    </row>
    <row r="11968" spans="1:11" x14ac:dyDescent="0.35">
      <c r="A11968">
        <v>11965</v>
      </c>
      <c r="B11968" t="str">
        <f t="shared" si="186"/>
        <v>4-60</v>
      </c>
      <c r="C11968">
        <v>-59.804648638871001</v>
      </c>
      <c r="D11968">
        <v>3.8767296735099999</v>
      </c>
      <c r="E11968">
        <f>ASIN(SQRT((SIN(RADIANS(PARAMETERS!$D$8-D11968)/2)*SIN(RADIANS(PARAMETERS!$D$8-D11968)/2))+(COS(RADIANS(D11968))*COS(RADIANS(PARAMETERS!$D$8))*SIN(RADIANS(PARAMETERS!$D$9-C11968)/2)*SIN(RADIANS(PARAMETERS!$D$9-C11968)/2))))*2*3958.756</f>
        <v>799.84916711293079</v>
      </c>
      <c r="F11968">
        <v>5.7041041553019999E-2</v>
      </c>
      <c r="G11968">
        <v>0.35108408331870999</v>
      </c>
      <c r="H11968">
        <v>1.9039698839188</v>
      </c>
      <c r="I11968">
        <v>4.5999441146851003</v>
      </c>
      <c r="J11968">
        <v>9.2636632919312003</v>
      </c>
      <c r="K11968" s="6">
        <f>IFERROR(EXP(TREND(LN($F$1:$J$1),LN(F11968:J11968),LN(Calculations!$B$3))),0)</f>
        <v>2.5859798653313454E-4</v>
      </c>
    </row>
    <row r="11969" spans="1:11" x14ac:dyDescent="0.35">
      <c r="A11969">
        <v>11966</v>
      </c>
      <c r="B11969" t="str">
        <f t="shared" si="186"/>
        <v>4-59.5</v>
      </c>
      <c r="C11969">
        <v>-59.533327303969998</v>
      </c>
      <c r="D11969">
        <v>3.8767296735099999</v>
      </c>
      <c r="E11969">
        <f>ASIN(SQRT((SIN(RADIANS(PARAMETERS!$D$8-D11969)/2)*SIN(RADIANS(PARAMETERS!$D$8-D11969)/2))+(COS(RADIANS(D11969))*COS(RADIANS(PARAMETERS!$D$8))*SIN(RADIANS(PARAMETERS!$D$9-C11969)/2)*SIN(RADIANS(PARAMETERS!$D$9-C11969)/2))))*2*3958.756</f>
        <v>801.37023464601759</v>
      </c>
      <c r="F11969">
        <v>6.1811357736588003E-2</v>
      </c>
      <c r="G11969">
        <v>0.38440659642219999</v>
      </c>
      <c r="H11969">
        <v>2.0371766090393</v>
      </c>
      <c r="I11969">
        <v>4.8635573387145996</v>
      </c>
      <c r="J11969">
        <v>9.6776981353759997</v>
      </c>
      <c r="K11969" s="6">
        <f>IFERROR(EXP(TREND(LN($F$1:$J$1),LN(F11969:J11969),LN(Calculations!$B$3))),0)</f>
        <v>2.6360173924122317E-4</v>
      </c>
    </row>
    <row r="11970" spans="1:11" x14ac:dyDescent="0.35">
      <c r="A11970">
        <v>11967</v>
      </c>
      <c r="B11970" t="str">
        <f t="shared" si="186"/>
        <v>4-59.5</v>
      </c>
      <c r="C11970">
        <v>-59.262005969069001</v>
      </c>
      <c r="D11970">
        <v>3.8767296735099999</v>
      </c>
      <c r="E11970">
        <f>ASIN(SQRT((SIN(RADIANS(PARAMETERS!$D$8-D11970)/2)*SIN(RADIANS(PARAMETERS!$D$8-D11970)/2))+(COS(RADIANS(D11970))*COS(RADIANS(PARAMETERS!$D$8))*SIN(RADIANS(PARAMETERS!$D$9-C11970)/2)*SIN(RADIANS(PARAMETERS!$D$9-C11970)/2))))*2*3958.756</f>
        <v>803.3121484751689</v>
      </c>
      <c r="F11970">
        <v>6.6735573112965005E-2</v>
      </c>
      <c r="G11970">
        <v>0.41910219192504999</v>
      </c>
      <c r="H11970">
        <v>2.1740217208861998</v>
      </c>
      <c r="I11970">
        <v>5.1283340454101998</v>
      </c>
      <c r="J11970">
        <v>10.100583076476999</v>
      </c>
      <c r="K11970" s="6">
        <f>IFERROR(EXP(TREND(LN($F$1:$J$1),LN(F11970:J11970),LN(Calculations!$B$3))),0)</f>
        <v>2.68698280270999E-4</v>
      </c>
    </row>
    <row r="11971" spans="1:11" x14ac:dyDescent="0.35">
      <c r="A11971">
        <v>11968</v>
      </c>
      <c r="B11971" t="str">
        <f t="shared" si="186"/>
        <v>4-59</v>
      </c>
      <c r="C11971">
        <v>-58.990684634167998</v>
      </c>
      <c r="D11971">
        <v>3.8767296735099999</v>
      </c>
      <c r="E11971">
        <f>ASIN(SQRT((SIN(RADIANS(PARAMETERS!$D$8-D11971)/2)*SIN(RADIANS(PARAMETERS!$D$8-D11971)/2))+(COS(RADIANS(D11971))*COS(RADIANS(PARAMETERS!$D$8))*SIN(RADIANS(PARAMETERS!$D$9-C11971)/2)*SIN(RADIANS(PARAMETERS!$D$9-C11971)/2))))*2*3958.756</f>
        <v>805.67186424408885</v>
      </c>
      <c r="F11971">
        <v>7.2029456496239E-2</v>
      </c>
      <c r="G11971">
        <v>0.45472916960715998</v>
      </c>
      <c r="H11971">
        <v>2.3104610443114999</v>
      </c>
      <c r="I11971">
        <v>5.3884592056273997</v>
      </c>
      <c r="J11971">
        <v>10.529074668884</v>
      </c>
      <c r="K11971" s="6">
        <f>IFERROR(EXP(TREND(LN($F$1:$J$1),LN(F11971:J11971),LN(Calculations!$B$3))),0)</f>
        <v>2.7324656309099353E-4</v>
      </c>
    </row>
    <row r="11972" spans="1:11" x14ac:dyDescent="0.35">
      <c r="A11972">
        <v>11969</v>
      </c>
      <c r="B11972" t="str">
        <f t="shared" si="186"/>
        <v>4-58.5</v>
      </c>
      <c r="C11972">
        <v>-58.719363299267002</v>
      </c>
      <c r="D11972">
        <v>3.8767296735099999</v>
      </c>
      <c r="E11972">
        <f>ASIN(SQRT((SIN(RADIANS(PARAMETERS!$D$8-D11972)/2)*SIN(RADIANS(PARAMETERS!$D$8-D11972)/2))+(COS(RADIANS(D11972))*COS(RADIANS(PARAMETERS!$D$8))*SIN(RADIANS(PARAMETERS!$D$9-C11972)/2)*SIN(RADIANS(PARAMETERS!$D$9-C11972)/2))))*2*3958.756</f>
        <v>808.44572195228284</v>
      </c>
      <c r="F11972">
        <v>7.7378392219542999E-2</v>
      </c>
      <c r="G11972">
        <v>0.48989027738571</v>
      </c>
      <c r="H11972">
        <v>2.4416449069977002</v>
      </c>
      <c r="I11972">
        <v>5.6407041549682999</v>
      </c>
      <c r="J11972">
        <v>10.966982841491999</v>
      </c>
      <c r="K11972" s="6">
        <f>IFERROR(EXP(TREND(LN($F$1:$J$1),LN(F11972:J11972),LN(Calculations!$B$3))),0)</f>
        <v>2.7764480186573127E-4</v>
      </c>
    </row>
    <row r="11973" spans="1:11" x14ac:dyDescent="0.35">
      <c r="A11973">
        <v>11970</v>
      </c>
      <c r="B11973" t="str">
        <f t="shared" ref="B11973:B12036" si="187">MROUND(D11973,1)&amp;MROUND(C11973,-0.5)</f>
        <v>4-58.5</v>
      </c>
      <c r="C11973">
        <v>-58.448041964365999</v>
      </c>
      <c r="D11973">
        <v>3.8767296735099999</v>
      </c>
      <c r="E11973">
        <f>ASIN(SQRT((SIN(RADIANS(PARAMETERS!$D$8-D11973)/2)*SIN(RADIANS(PARAMETERS!$D$8-D11973)/2))+(COS(RADIANS(D11973))*COS(RADIANS(PARAMETERS!$D$8))*SIN(RADIANS(PARAMETERS!$D$9-C11973)/2)*SIN(RADIANS(PARAMETERS!$D$9-C11973)/2))))*2*3958.756</f>
        <v>811.62947364867625</v>
      </c>
      <c r="F11973">
        <v>8.2639358937740007E-2</v>
      </c>
      <c r="G11973">
        <v>0.52373874187469005</v>
      </c>
      <c r="H11973">
        <v>2.5653810501099001</v>
      </c>
      <c r="I11973">
        <v>5.8841295242309997</v>
      </c>
      <c r="J11973">
        <v>11.415501594543001</v>
      </c>
      <c r="K11973" s="6">
        <f>IFERROR(EXP(TREND(LN($F$1:$J$1),LN(F11973:J11973),LN(Calculations!$B$3))),0)</f>
        <v>2.8203159319929288E-4</v>
      </c>
    </row>
    <row r="11974" spans="1:11" x14ac:dyDescent="0.35">
      <c r="A11974">
        <v>11971</v>
      </c>
      <c r="B11974" t="str">
        <f t="shared" si="187"/>
        <v>4-58</v>
      </c>
      <c r="C11974">
        <v>-58.176720629465002</v>
      </c>
      <c r="D11974">
        <v>3.8767296735099999</v>
      </c>
      <c r="E11974">
        <f>ASIN(SQRT((SIN(RADIANS(PARAMETERS!$D$8-D11974)/2)*SIN(RADIANS(PARAMETERS!$D$8-D11974)/2))+(COS(RADIANS(D11974))*COS(RADIANS(PARAMETERS!$D$8))*SIN(RADIANS(PARAMETERS!$D$9-C11974)/2)*SIN(RADIANS(PARAMETERS!$D$9-C11974)/2))))*2*3958.756</f>
        <v>815.2183148884618</v>
      </c>
      <c r="F11974">
        <v>8.8624663650990004E-2</v>
      </c>
      <c r="G11974">
        <v>0.55826133489608998</v>
      </c>
      <c r="H11974">
        <v>2.6813712120056001</v>
      </c>
      <c r="I11974">
        <v>6.1065073013306002</v>
      </c>
      <c r="J11974">
        <v>11.837013244629</v>
      </c>
      <c r="K11974" s="6">
        <f>IFERROR(EXP(TREND(LN($F$1:$J$1),LN(F11974:J11974),LN(Calculations!$B$3))),0)</f>
        <v>2.8463137068024109E-4</v>
      </c>
    </row>
    <row r="11975" spans="1:11" x14ac:dyDescent="0.35">
      <c r="A11975">
        <v>11972</v>
      </c>
      <c r="B11975" t="str">
        <f t="shared" si="187"/>
        <v>4-58</v>
      </c>
      <c r="C11975">
        <v>-57.905399294565001</v>
      </c>
      <c r="D11975">
        <v>3.8767296735099999</v>
      </c>
      <c r="E11975">
        <f>ASIN(SQRT((SIN(RADIANS(PARAMETERS!$D$8-D11975)/2)*SIN(RADIANS(PARAMETERS!$D$8-D11975)/2))+(COS(RADIANS(D11975))*COS(RADIANS(PARAMETERS!$D$8))*SIN(RADIANS(PARAMETERS!$D$9-C11975)/2)*SIN(RADIANS(PARAMETERS!$D$9-C11975)/2))))*2*3958.756</f>
        <v>819.2069194287518</v>
      </c>
      <c r="F11975">
        <v>9.4834819436072998E-2</v>
      </c>
      <c r="G11975">
        <v>0.59237623214722002</v>
      </c>
      <c r="H11975">
        <v>2.7891619205475</v>
      </c>
      <c r="I11975">
        <v>6.3084683418273997</v>
      </c>
      <c r="J11975">
        <v>12.215725898743001</v>
      </c>
      <c r="K11975" s="6">
        <f>IFERROR(EXP(TREND(LN($F$1:$J$1),LN(F11975:J11975),LN(Calculations!$B$3))),0)</f>
        <v>2.8616400469835639E-4</v>
      </c>
    </row>
    <row r="11976" spans="1:11" x14ac:dyDescent="0.35">
      <c r="A11976">
        <v>11973</v>
      </c>
      <c r="B11976" t="str">
        <f t="shared" si="187"/>
        <v>4-57.5</v>
      </c>
      <c r="C11976">
        <v>-57.634077959663998</v>
      </c>
      <c r="D11976">
        <v>3.8767296735099999</v>
      </c>
      <c r="E11976">
        <f>ASIN(SQRT((SIN(RADIANS(PARAMETERS!$D$8-D11976)/2)*SIN(RADIANS(PARAMETERS!$D$8-D11976)/2))+(COS(RADIANS(D11976))*COS(RADIANS(PARAMETERS!$D$8))*SIN(RADIANS(PARAMETERS!$D$9-C11976)/2)*SIN(RADIANS(PARAMETERS!$D$9-C11976)/2))))*2*3958.756</f>
        <v>823.58947660580964</v>
      </c>
      <c r="F11976">
        <v>0.10113879293203</v>
      </c>
      <c r="G11976">
        <v>0.62551605701446999</v>
      </c>
      <c r="H11976">
        <v>2.8888111114502002</v>
      </c>
      <c r="I11976">
        <v>6.4890022277831996</v>
      </c>
      <c r="J11976">
        <v>12.549157142639</v>
      </c>
      <c r="K11976" s="6">
        <f>IFERROR(EXP(TREND(LN($F$1:$J$1),LN(F11976:J11976),LN(Calculations!$B$3))),0)</f>
        <v>2.868272619300076E-4</v>
      </c>
    </row>
    <row r="11977" spans="1:11" x14ac:dyDescent="0.35">
      <c r="A11977">
        <v>11974</v>
      </c>
      <c r="B11977" t="str">
        <f t="shared" si="187"/>
        <v>4-57.5</v>
      </c>
      <c r="C11977">
        <v>-57.362756624763001</v>
      </c>
      <c r="D11977">
        <v>3.8767296735099999</v>
      </c>
      <c r="E11977">
        <f>ASIN(SQRT((SIN(RADIANS(PARAMETERS!$D$8-D11977)/2)*SIN(RADIANS(PARAMETERS!$D$8-D11977)/2))+(COS(RADIANS(D11977))*COS(RADIANS(PARAMETERS!$D$8))*SIN(RADIANS(PARAMETERS!$D$9-C11977)/2)*SIN(RADIANS(PARAMETERS!$D$9-C11977)/2))))*2*3958.756</f>
        <v>828.35973081864086</v>
      </c>
      <c r="F11977">
        <v>0.10876024514436999</v>
      </c>
      <c r="G11977">
        <v>0.66369616985321001</v>
      </c>
      <c r="H11977">
        <v>2.9970030784607</v>
      </c>
      <c r="I11977">
        <v>6.6714143753051998</v>
      </c>
      <c r="J11977">
        <v>12.874462127686</v>
      </c>
      <c r="K11977" s="6">
        <f>IFERROR(EXP(TREND(LN($F$1:$J$1),LN(F11977:J11977),LN(Calculations!$B$3))),0)</f>
        <v>2.8635083634756043E-4</v>
      </c>
    </row>
    <row r="11978" spans="1:11" x14ac:dyDescent="0.35">
      <c r="A11978">
        <v>11975</v>
      </c>
      <c r="B11978" t="str">
        <f t="shared" si="187"/>
        <v>4-57</v>
      </c>
      <c r="C11978">
        <v>-57.091435289861998</v>
      </c>
      <c r="D11978">
        <v>3.8767296735099999</v>
      </c>
      <c r="E11978">
        <f>ASIN(SQRT((SIN(RADIANS(PARAMETERS!$D$8-D11978)/2)*SIN(RADIANS(PARAMETERS!$D$8-D11978)/2))+(COS(RADIANS(D11978))*COS(RADIANS(PARAMETERS!$D$8))*SIN(RADIANS(PARAMETERS!$D$9-C11978)/2)*SIN(RADIANS(PARAMETERS!$D$9-C11978)/2))))*2*3958.756</f>
        <v>833.51102254133639</v>
      </c>
      <c r="F11978">
        <v>0.11694180220366</v>
      </c>
      <c r="G11978">
        <v>0.70548146963119995</v>
      </c>
      <c r="H11978">
        <v>3.1126546859741002</v>
      </c>
      <c r="I11978">
        <v>6.8620462417603001</v>
      </c>
      <c r="J11978">
        <v>13.220376968384</v>
      </c>
      <c r="K11978" s="6">
        <f>IFERROR(EXP(TREND(LN($F$1:$J$1),LN(F11978:J11978),LN(Calculations!$B$3))),0)</f>
        <v>2.8613632345982808E-4</v>
      </c>
    </row>
    <row r="11979" spans="1:11" x14ac:dyDescent="0.35">
      <c r="A11979">
        <v>11976</v>
      </c>
      <c r="B11979" t="str">
        <f t="shared" si="187"/>
        <v>4-57</v>
      </c>
      <c r="C11979">
        <v>-56.820113954961002</v>
      </c>
      <c r="D11979">
        <v>3.8767296735099999</v>
      </c>
      <c r="E11979">
        <f>ASIN(SQRT((SIN(RADIANS(PARAMETERS!$D$8-D11979)/2)*SIN(RADIANS(PARAMETERS!$D$8-D11979)/2))+(COS(RADIANS(D11979))*COS(RADIANS(PARAMETERS!$D$8))*SIN(RADIANS(PARAMETERS!$D$9-C11979)/2)*SIN(RADIANS(PARAMETERS!$D$9-C11979)/2))))*2*3958.756</f>
        <v>839.03633029686296</v>
      </c>
      <c r="F11979">
        <v>0.12548261880875</v>
      </c>
      <c r="G11979">
        <v>0.74951946735382002</v>
      </c>
      <c r="H11979">
        <v>3.2301318645477002</v>
      </c>
      <c r="I11979">
        <v>7.0601253509520996</v>
      </c>
      <c r="J11979">
        <v>13.590178489685</v>
      </c>
      <c r="K11979" s="6">
        <f>IFERROR(EXP(TREND(LN($F$1:$J$1),LN(F11979:J11979),LN(Calculations!$B$3))),0)</f>
        <v>2.8628807422918063E-4</v>
      </c>
    </row>
    <row r="11980" spans="1:11" x14ac:dyDescent="0.35">
      <c r="A11980">
        <v>11977</v>
      </c>
      <c r="B11980" t="str">
        <f t="shared" si="187"/>
        <v>4-61.5</v>
      </c>
      <c r="C11980">
        <v>-61.432576648276999</v>
      </c>
      <c r="D11980">
        <v>4.1480510084109996</v>
      </c>
      <c r="E11980">
        <f>ASIN(SQRT((SIN(RADIANS(PARAMETERS!$D$8-D11980)/2)*SIN(RADIANS(PARAMETERS!$D$8-D11980)/2))+(COS(RADIANS(D11980))*COS(RADIANS(PARAMETERS!$D$8))*SIN(RADIANS(PARAMETERS!$D$9-C11980)/2)*SIN(RADIANS(PARAMETERS!$D$9-C11980)/2))))*2*3958.756</f>
        <v>780.94449732287978</v>
      </c>
      <c r="F11980">
        <v>7.0779711008071997E-2</v>
      </c>
      <c r="G11980">
        <v>0.42016300559044001</v>
      </c>
      <c r="H11980">
        <v>2.2107884883881002</v>
      </c>
      <c r="I11980">
        <v>5.2469592094420996</v>
      </c>
      <c r="J11980">
        <v>10.239675521851</v>
      </c>
      <c r="K11980" s="6">
        <f>IFERROR(EXP(TREND(LN($F$1:$J$1),LN(F11980:J11980),LN(Calculations!$B$3))),0)</f>
        <v>2.6675948170503869E-4</v>
      </c>
    </row>
    <row r="11981" spans="1:11" x14ac:dyDescent="0.35">
      <c r="A11981">
        <v>11978</v>
      </c>
      <c r="B11981" t="str">
        <f t="shared" si="187"/>
        <v>4-61</v>
      </c>
      <c r="C11981">
        <v>-61.161255313376003</v>
      </c>
      <c r="D11981">
        <v>4.1480510084109996</v>
      </c>
      <c r="E11981">
        <f>ASIN(SQRT((SIN(RADIANS(PARAMETERS!$D$8-D11981)/2)*SIN(RADIANS(PARAMETERS!$D$8-D11981)/2))+(COS(RADIANS(D11981))*COS(RADIANS(PARAMETERS!$D$8))*SIN(RADIANS(PARAMETERS!$D$9-C11981)/2)*SIN(RADIANS(PARAMETERS!$D$9-C11981)/2))))*2*3958.756</f>
        <v>779.88933004781984</v>
      </c>
      <c r="F11981">
        <v>7.5476482510567003E-2</v>
      </c>
      <c r="G11981">
        <v>0.45034915208817</v>
      </c>
      <c r="H11981">
        <v>2.3154940605164001</v>
      </c>
      <c r="I11981">
        <v>5.4290556907654004</v>
      </c>
      <c r="J11981">
        <v>10.526036262511999</v>
      </c>
      <c r="K11981" s="6">
        <f>IFERROR(EXP(TREND(LN($F$1:$J$1),LN(F11981:J11981),LN(Calculations!$B$3))),0)</f>
        <v>2.6859491116134205E-4</v>
      </c>
    </row>
    <row r="11982" spans="1:11" x14ac:dyDescent="0.35">
      <c r="A11982">
        <v>11979</v>
      </c>
      <c r="B11982" t="str">
        <f t="shared" si="187"/>
        <v>4-61</v>
      </c>
      <c r="C11982">
        <v>-60.889933978475</v>
      </c>
      <c r="D11982">
        <v>4.1480510084109996</v>
      </c>
      <c r="E11982">
        <f>ASIN(SQRT((SIN(RADIANS(PARAMETERS!$D$8-D11982)/2)*SIN(RADIANS(PARAMETERS!$D$8-D11982)/2))+(COS(RADIANS(D11982))*COS(RADIANS(PARAMETERS!$D$8))*SIN(RADIANS(PARAMETERS!$D$9-C11982)/2)*SIN(RADIANS(PARAMETERS!$D$9-C11982)/2))))*2*3958.756</f>
        <v>779.26926077974701</v>
      </c>
      <c r="F11982">
        <v>8.0348059535026994E-2</v>
      </c>
      <c r="G11982">
        <v>0.4829475581646</v>
      </c>
      <c r="H11982">
        <v>2.4320311546325999</v>
      </c>
      <c r="I11982">
        <v>5.6327776908875</v>
      </c>
      <c r="J11982">
        <v>10.857390403747999</v>
      </c>
      <c r="K11982" s="6">
        <f>IFERROR(EXP(TREND(LN($F$1:$J$1),LN(F11982:J11982),LN(Calculations!$B$3))),0)</f>
        <v>2.7156239402045237E-4</v>
      </c>
    </row>
    <row r="11983" spans="1:11" x14ac:dyDescent="0.35">
      <c r="A11983">
        <v>11980</v>
      </c>
      <c r="B11983" t="str">
        <f t="shared" si="187"/>
        <v>4-60.5</v>
      </c>
      <c r="C11983">
        <v>-60.618612643573996</v>
      </c>
      <c r="D11983">
        <v>4.1480510084109996</v>
      </c>
      <c r="E11983">
        <f>ASIN(SQRT((SIN(RADIANS(PARAMETERS!$D$8-D11983)/2)*SIN(RADIANS(PARAMETERS!$D$8-D11983)/2))+(COS(RADIANS(D11983))*COS(RADIANS(PARAMETERS!$D$8))*SIN(RADIANS(PARAMETERS!$D$9-C11983)/2)*SIN(RADIANS(PARAMETERS!$D$9-C11983)/2))))*2*3958.756</f>
        <v>779.08532880952646</v>
      </c>
      <c r="F11983">
        <v>8.6407005786896002E-2</v>
      </c>
      <c r="G11983">
        <v>0.52150249481201005</v>
      </c>
      <c r="H11983">
        <v>2.5644211769103999</v>
      </c>
      <c r="I11983">
        <v>5.8538494110107004</v>
      </c>
      <c r="J11983">
        <v>11.211094856261999</v>
      </c>
      <c r="K11983" s="6">
        <f>IFERROR(EXP(TREND(LN($F$1:$J$1),LN(F11983:J11983),LN(Calculations!$B$3))),0)</f>
        <v>2.7394809249301692E-4</v>
      </c>
    </row>
    <row r="11984" spans="1:11" x14ac:dyDescent="0.35">
      <c r="A11984">
        <v>11981</v>
      </c>
      <c r="B11984" t="str">
        <f t="shared" si="187"/>
        <v>4-60.5</v>
      </c>
      <c r="C11984">
        <v>-60.347291308673</v>
      </c>
      <c r="D11984">
        <v>4.1480510084109996</v>
      </c>
      <c r="E11984">
        <f>ASIN(SQRT((SIN(RADIANS(PARAMETERS!$D$8-D11984)/2)*SIN(RADIANS(PARAMETERS!$D$8-D11984)/2))+(COS(RADIANS(D11984))*COS(RADIANS(PARAMETERS!$D$8))*SIN(RADIANS(PARAMETERS!$D$9-C11984)/2)*SIN(RADIANS(PARAMETERS!$D$9-C11984)/2))))*2*3958.756</f>
        <v>779.33784305914037</v>
      </c>
      <c r="F11984">
        <v>9.3602880835533003E-2</v>
      </c>
      <c r="G11984">
        <v>0.56606745719910001</v>
      </c>
      <c r="H11984">
        <v>2.71466588974</v>
      </c>
      <c r="I11984">
        <v>6.1032619476318004</v>
      </c>
      <c r="J11984">
        <v>11.604155540466</v>
      </c>
      <c r="K11984" s="6">
        <f>IFERROR(EXP(TREND(LN($F$1:$J$1),LN(F11984:J11984),LN(Calculations!$B$3))),0)</f>
        <v>2.7641411687087935E-4</v>
      </c>
    </row>
    <row r="11985" spans="1:11" x14ac:dyDescent="0.35">
      <c r="A11985">
        <v>11982</v>
      </c>
      <c r="B11985" t="str">
        <f t="shared" si="187"/>
        <v>4-60</v>
      </c>
      <c r="C11985">
        <v>-60.075969973771997</v>
      </c>
      <c r="D11985">
        <v>4.1480510084109996</v>
      </c>
      <c r="E11985">
        <f>ASIN(SQRT((SIN(RADIANS(PARAMETERS!$D$8-D11985)/2)*SIN(RADIANS(PARAMETERS!$D$8-D11985)/2))+(COS(RADIANS(D11985))*COS(RADIANS(PARAMETERS!$D$8))*SIN(RADIANS(PARAMETERS!$D$9-C11985)/2)*SIN(RADIANS(PARAMETERS!$D$9-C11985)/2))))*2*3958.756</f>
        <v>780.02637949413588</v>
      </c>
      <c r="F11985">
        <v>0.10165531933308</v>
      </c>
      <c r="G11985">
        <v>0.61625701189041004</v>
      </c>
      <c r="H11985">
        <v>2.8845789432525999</v>
      </c>
      <c r="I11985">
        <v>6.3908276557921999</v>
      </c>
      <c r="J11985">
        <v>12.056208610535</v>
      </c>
      <c r="K11985" s="6">
        <f>IFERROR(EXP(TREND(LN($F$1:$J$1),LN(F11985:J11985),LN(Calculations!$B$3))),0)</f>
        <v>2.7984078735150572E-4</v>
      </c>
    </row>
    <row r="11986" spans="1:11" x14ac:dyDescent="0.35">
      <c r="A11986">
        <v>11983</v>
      </c>
      <c r="B11986" t="str">
        <f t="shared" si="187"/>
        <v>4-60</v>
      </c>
      <c r="C11986">
        <v>-59.804648638871001</v>
      </c>
      <c r="D11986">
        <v>4.1480510084109996</v>
      </c>
      <c r="E11986">
        <f>ASIN(SQRT((SIN(RADIANS(PARAMETERS!$D$8-D11986)/2)*SIN(RADIANS(PARAMETERS!$D$8-D11986)/2))+(COS(RADIANS(D11986))*COS(RADIANS(PARAMETERS!$D$8))*SIN(RADIANS(PARAMETERS!$D$9-C11986)/2)*SIN(RADIANS(PARAMETERS!$D$9-C11986)/2))))*2*3958.756</f>
        <v>781.14978467432832</v>
      </c>
      <c r="F11986">
        <v>0.11084616929292999</v>
      </c>
      <c r="G11986">
        <v>0.67268091440201006</v>
      </c>
      <c r="H11986">
        <v>3.0754141807556001</v>
      </c>
      <c r="I11986">
        <v>6.7160530090331996</v>
      </c>
      <c r="J11986">
        <v>12.565941810608001</v>
      </c>
      <c r="K11986" s="6">
        <f>IFERROR(EXP(TREND(LN($F$1:$J$1),LN(F11986:J11986),LN(Calculations!$B$3))),0)</f>
        <v>2.8391133443152287E-4</v>
      </c>
    </row>
    <row r="11987" spans="1:11" x14ac:dyDescent="0.35">
      <c r="A11987">
        <v>11984</v>
      </c>
      <c r="B11987" t="str">
        <f t="shared" si="187"/>
        <v>4-59.5</v>
      </c>
      <c r="C11987">
        <v>-59.533327303969998</v>
      </c>
      <c r="D11987">
        <v>4.1480510084109996</v>
      </c>
      <c r="E11987">
        <f>ASIN(SQRT((SIN(RADIANS(PARAMETERS!$D$8-D11987)/2)*SIN(RADIANS(PARAMETERS!$D$8-D11987)/2))+(COS(RADIANS(D11987))*COS(RADIANS(PARAMETERS!$D$8))*SIN(RADIANS(PARAMETERS!$D$9-C11987)/2)*SIN(RADIANS(PARAMETERS!$D$9-C11987)/2))))*2*3958.756</f>
        <v>782.70618537361179</v>
      </c>
      <c r="F11987">
        <v>0.12085149437188999</v>
      </c>
      <c r="G11987">
        <v>0.73343300819396995</v>
      </c>
      <c r="H11987">
        <v>3.2757942676543998</v>
      </c>
      <c r="I11987">
        <v>7.0543274879456002</v>
      </c>
      <c r="J11987">
        <v>13.103790283203001</v>
      </c>
      <c r="K11987" s="6">
        <f>IFERROR(EXP(TREND(LN($F$1:$J$1),LN(F11987:J11987),LN(Calculations!$B$3))),0)</f>
        <v>2.8808702743470443E-4</v>
      </c>
    </row>
    <row r="11988" spans="1:11" x14ac:dyDescent="0.35">
      <c r="A11988">
        <v>11985</v>
      </c>
      <c r="B11988" t="str">
        <f t="shared" si="187"/>
        <v>4-59.5</v>
      </c>
      <c r="C11988">
        <v>-59.262005969069001</v>
      </c>
      <c r="D11988">
        <v>4.1480510084109996</v>
      </c>
      <c r="E11988">
        <f>ASIN(SQRT((SIN(RADIANS(PARAMETERS!$D$8-D11988)/2)*SIN(RADIANS(PARAMETERS!$D$8-D11988)/2))+(COS(RADIANS(D11988))*COS(RADIANS(PARAMETERS!$D$8))*SIN(RADIANS(PARAMETERS!$D$9-C11988)/2)*SIN(RADIANS(PARAMETERS!$D$9-C11988)/2))))*2*3958.756</f>
        <v>784.69300408259255</v>
      </c>
      <c r="F11988">
        <v>0.13145871460437999</v>
      </c>
      <c r="G11988">
        <v>0.79704421758652</v>
      </c>
      <c r="H11988">
        <v>3.4797916412354</v>
      </c>
      <c r="I11988">
        <v>7.3942856788634996</v>
      </c>
      <c r="J11988">
        <v>13.650450706481999</v>
      </c>
      <c r="K11988" s="6">
        <f>IFERROR(EXP(TREND(LN($F$1:$J$1),LN(F11988:J11988),LN(Calculations!$B$3))),0)</f>
        <v>2.9214065634740956E-4</v>
      </c>
    </row>
    <row r="11989" spans="1:11" x14ac:dyDescent="0.35">
      <c r="A11989">
        <v>11986</v>
      </c>
      <c r="B11989" t="str">
        <f t="shared" si="187"/>
        <v>4-59</v>
      </c>
      <c r="C11989">
        <v>-58.990684634167998</v>
      </c>
      <c r="D11989">
        <v>4.1480510084109996</v>
      </c>
      <c r="E11989">
        <f>ASIN(SQRT((SIN(RADIANS(PARAMETERS!$D$8-D11989)/2)*SIN(RADIANS(PARAMETERS!$D$8-D11989)/2))+(COS(RADIANS(D11989))*COS(RADIANS(PARAMETERS!$D$8))*SIN(RADIANS(PARAMETERS!$D$9-C11989)/2)*SIN(RADIANS(PARAMETERS!$D$9-C11989)/2))))*2*3958.756</f>
        <v>787.106980097068</v>
      </c>
      <c r="F11989">
        <v>0.14283062517643</v>
      </c>
      <c r="G11989">
        <v>0.86182254552840998</v>
      </c>
      <c r="H11989">
        <v>3.6811325550078999</v>
      </c>
      <c r="I11989">
        <v>7.7258663177490003</v>
      </c>
      <c r="J11989">
        <v>14.194622039795</v>
      </c>
      <c r="K11989" s="6">
        <f>IFERROR(EXP(TREND(LN($F$1:$J$1),LN(F11989:J11989),LN(Calculations!$B$3))),0)</f>
        <v>2.9553653580455898E-4</v>
      </c>
    </row>
    <row r="11990" spans="1:11" x14ac:dyDescent="0.35">
      <c r="A11990">
        <v>11987</v>
      </c>
      <c r="B11990" t="str">
        <f t="shared" si="187"/>
        <v>4-58.5</v>
      </c>
      <c r="C11990">
        <v>-58.719363299267002</v>
      </c>
      <c r="D11990">
        <v>4.1480510084109996</v>
      </c>
      <c r="E11990">
        <f>ASIN(SQRT((SIN(RADIANS(PARAMETERS!$D$8-D11990)/2)*SIN(RADIANS(PARAMETERS!$D$8-D11990)/2))+(COS(RADIANS(D11990))*COS(RADIANS(PARAMETERS!$D$8))*SIN(RADIANS(PARAMETERS!$D$9-C11990)/2)*SIN(RADIANS(PARAMETERS!$D$9-C11990)/2))))*2*3958.756</f>
        <v>789.94419579483827</v>
      </c>
      <c r="F11990">
        <v>0.15443460643290999</v>
      </c>
      <c r="G11990">
        <v>0.92563474178313998</v>
      </c>
      <c r="H11990">
        <v>3.8741188049316002</v>
      </c>
      <c r="I11990">
        <v>8.0448198318481001</v>
      </c>
      <c r="J11990">
        <v>14.73801612854</v>
      </c>
      <c r="K11990" s="6">
        <f>IFERROR(EXP(TREND(LN($F$1:$J$1),LN(F11990:J11990),LN(Calculations!$B$3))),0)</f>
        <v>2.9865796590080842E-4</v>
      </c>
    </row>
    <row r="11991" spans="1:11" x14ac:dyDescent="0.35">
      <c r="A11991">
        <v>11988</v>
      </c>
      <c r="B11991" t="str">
        <f t="shared" si="187"/>
        <v>4-58.5</v>
      </c>
      <c r="C11991">
        <v>-58.448041964365999</v>
      </c>
      <c r="D11991">
        <v>4.1480510084109996</v>
      </c>
      <c r="E11991">
        <f>ASIN(SQRT((SIN(RADIANS(PARAMETERS!$D$8-D11991)/2)*SIN(RADIANS(PARAMETERS!$D$8-D11991)/2))+(COS(RADIANS(D11991))*COS(RADIANS(PARAMETERS!$D$8))*SIN(RADIANS(PARAMETERS!$D$9-C11991)/2)*SIN(RADIANS(PARAMETERS!$D$9-C11991)/2))))*2*3958.756</f>
        <v>793.20010761608876</v>
      </c>
      <c r="F11991">
        <v>0.16608084738255</v>
      </c>
      <c r="G11991">
        <v>0.98753339052199995</v>
      </c>
      <c r="H11991">
        <v>4.0559048652648997</v>
      </c>
      <c r="I11991">
        <v>8.3495721817016992</v>
      </c>
      <c r="J11991">
        <v>15.280878067016999</v>
      </c>
      <c r="K11991" s="6">
        <f>IFERROR(EXP(TREND(LN($F$1:$J$1),LN(F11991:J11991),LN(Calculations!$B$3))),0)</f>
        <v>3.0157891896413427E-4</v>
      </c>
    </row>
    <row r="11992" spans="1:11" x14ac:dyDescent="0.35">
      <c r="A11992">
        <v>11989</v>
      </c>
      <c r="B11992" t="str">
        <f t="shared" si="187"/>
        <v>4-58</v>
      </c>
      <c r="C11992">
        <v>-58.176720629465002</v>
      </c>
      <c r="D11992">
        <v>4.1480510084109996</v>
      </c>
      <c r="E11992">
        <f>ASIN(SQRT((SIN(RADIANS(PARAMETERS!$D$8-D11992)/2)*SIN(RADIANS(PARAMETERS!$D$8-D11992)/2))+(COS(RADIANS(D11992))*COS(RADIANS(PARAMETERS!$D$8))*SIN(RADIANS(PARAMETERS!$D$9-C11992)/2)*SIN(RADIANS(PARAMETERS!$D$9-C11992)/2))))*2*3958.756</f>
        <v>796.86958119111546</v>
      </c>
      <c r="F11992">
        <v>0.17929248511790999</v>
      </c>
      <c r="G11992">
        <v>1.0502077341080001</v>
      </c>
      <c r="H11992">
        <v>4.2254476547240998</v>
      </c>
      <c r="I11992">
        <v>8.6252431869506996</v>
      </c>
      <c r="J11992">
        <v>15.778891563416</v>
      </c>
      <c r="K11992" s="6">
        <f>IFERROR(EXP(TREND(LN($F$1:$J$1),LN(F11992:J11992),LN(Calculations!$B$3))),0)</f>
        <v>3.0245604945189353E-4</v>
      </c>
    </row>
    <row r="11993" spans="1:11" x14ac:dyDescent="0.35">
      <c r="A11993">
        <v>11990</v>
      </c>
      <c r="B11993" t="str">
        <f t="shared" si="187"/>
        <v>4-58</v>
      </c>
      <c r="C11993">
        <v>-57.905399294565001</v>
      </c>
      <c r="D11993">
        <v>4.1480510084109996</v>
      </c>
      <c r="E11993">
        <f>ASIN(SQRT((SIN(RADIANS(PARAMETERS!$D$8-D11993)/2)*SIN(RADIANS(PARAMETERS!$D$8-D11993)/2))+(COS(RADIANS(D11993))*COS(RADIANS(PARAMETERS!$D$8))*SIN(RADIANS(PARAMETERS!$D$9-C11993)/2)*SIN(RADIANS(PARAMETERS!$D$9-C11993)/2))))*2*3958.756</f>
        <v>800.94693000509994</v>
      </c>
      <c r="F11993">
        <v>0.19322776794433999</v>
      </c>
      <c r="G11993">
        <v>1.1120308637619001</v>
      </c>
      <c r="H11993">
        <v>4.3831214904784996</v>
      </c>
      <c r="I11993">
        <v>8.8749599456787003</v>
      </c>
      <c r="J11993">
        <v>16.221982955933001</v>
      </c>
      <c r="K11993" s="6">
        <f>IFERROR(EXP(TREND(LN($F$1:$J$1),LN(F11993:J11993),LN(Calculations!$B$3))),0)</f>
        <v>3.0213684823687678E-4</v>
      </c>
    </row>
    <row r="11994" spans="1:11" x14ac:dyDescent="0.35">
      <c r="A11994">
        <v>11991</v>
      </c>
      <c r="B11994" t="str">
        <f t="shared" si="187"/>
        <v>4-57.5</v>
      </c>
      <c r="C11994">
        <v>-57.634077959663998</v>
      </c>
      <c r="D11994">
        <v>4.1480510084109996</v>
      </c>
      <c r="E11994">
        <f>ASIN(SQRT((SIN(RADIANS(PARAMETERS!$D$8-D11994)/2)*SIN(RADIANS(PARAMETERS!$D$8-D11994)/2))+(COS(RADIANS(D11994))*COS(RADIANS(PARAMETERS!$D$8))*SIN(RADIANS(PARAMETERS!$D$9-C11994)/2)*SIN(RADIANS(PARAMETERS!$D$9-C11994)/2))))*2*3958.756</f>
        <v>805.42595695401565</v>
      </c>
      <c r="F11994">
        <v>0.20760819315910001</v>
      </c>
      <c r="G11994">
        <v>1.1723332405089999</v>
      </c>
      <c r="H11994">
        <v>4.5289998054504004</v>
      </c>
      <c r="I11994">
        <v>9.0985136032103995</v>
      </c>
      <c r="J11994">
        <v>16.610258102416999</v>
      </c>
      <c r="K11994" s="6">
        <f>IFERROR(EXP(TREND(LN($F$1:$J$1),LN(F11994:J11994),LN(Calculations!$B$3))),0)</f>
        <v>3.0090629358337927E-4</v>
      </c>
    </row>
    <row r="11995" spans="1:11" x14ac:dyDescent="0.35">
      <c r="A11995">
        <v>11992</v>
      </c>
      <c r="B11995" t="str">
        <f t="shared" si="187"/>
        <v>4-57.5</v>
      </c>
      <c r="C11995">
        <v>-57.362756624763001</v>
      </c>
      <c r="D11995">
        <v>4.1480510084109996</v>
      </c>
      <c r="E11995">
        <f>ASIN(SQRT((SIN(RADIANS(PARAMETERS!$D$8-D11995)/2)*SIN(RADIANS(PARAMETERS!$D$8-D11995)/2))+(COS(RADIANS(D11995))*COS(RADIANS(PARAMETERS!$D$8))*SIN(RADIANS(PARAMETERS!$D$9-C11995)/2)*SIN(RADIANS(PARAMETERS!$D$9-C11995)/2))))*2*3958.756</f>
        <v>810.29999812798337</v>
      </c>
      <c r="F11995">
        <v>0.22478166222571999</v>
      </c>
      <c r="G11995">
        <v>1.2404117584229</v>
      </c>
      <c r="H11995">
        <v>4.6880526542664001</v>
      </c>
      <c r="I11995">
        <v>9.3364133834838992</v>
      </c>
      <c r="J11995">
        <v>17.013750076293999</v>
      </c>
      <c r="K11995" s="6">
        <f>IFERROR(EXP(TREND(LN($F$1:$J$1),LN(F11995:J11995),LN(Calculations!$B$3))),0)</f>
        <v>2.9884053918802418E-4</v>
      </c>
    </row>
    <row r="11996" spans="1:11" x14ac:dyDescent="0.35">
      <c r="A11996">
        <v>11993</v>
      </c>
      <c r="B11996" t="str">
        <f t="shared" si="187"/>
        <v>4-57</v>
      </c>
      <c r="C11996">
        <v>-57.091435289861998</v>
      </c>
      <c r="D11996">
        <v>4.1480510084109996</v>
      </c>
      <c r="E11996">
        <f>ASIN(SQRT((SIN(RADIANS(PARAMETERS!$D$8-D11996)/2)*SIN(RADIANS(PARAMETERS!$D$8-D11996)/2))+(COS(RADIANS(D11996))*COS(RADIANS(PARAMETERS!$D$8))*SIN(RADIANS(PARAMETERS!$D$9-C11996)/2)*SIN(RADIANS(PARAMETERS!$D$9-C11996)/2))))*2*3958.756</f>
        <v>815.56196815908424</v>
      </c>
      <c r="F11996">
        <v>0.24344900250435</v>
      </c>
      <c r="G11996">
        <v>1.3137991428375</v>
      </c>
      <c r="H11996">
        <v>4.8581624031067001</v>
      </c>
      <c r="I11996">
        <v>9.5958452224731001</v>
      </c>
      <c r="J11996">
        <v>17.448671340941999</v>
      </c>
      <c r="K11996" s="6">
        <f>IFERROR(EXP(TREND(LN($F$1:$J$1),LN(F11996:J11996),LN(Calculations!$B$3))),0)</f>
        <v>2.9716518091244432E-4</v>
      </c>
    </row>
    <row r="11997" spans="1:11" x14ac:dyDescent="0.35">
      <c r="A11997">
        <v>11994</v>
      </c>
      <c r="B11997" t="str">
        <f t="shared" si="187"/>
        <v>4-57</v>
      </c>
      <c r="C11997">
        <v>-56.820113954961002</v>
      </c>
      <c r="D11997">
        <v>4.1480510084109996</v>
      </c>
      <c r="E11997">
        <f>ASIN(SQRT((SIN(RADIANS(PARAMETERS!$D$8-D11997)/2)*SIN(RADIANS(PARAMETERS!$D$8-D11997)/2))+(COS(RADIANS(D11997))*COS(RADIANS(PARAMETERS!$D$8))*SIN(RADIANS(PARAMETERS!$D$9-C11997)/2)*SIN(RADIANS(PARAMETERS!$D$9-C11997)/2))))*2*3958.756</f>
        <v>821.20440648646616</v>
      </c>
      <c r="F11997">
        <v>0.26297500729561002</v>
      </c>
      <c r="G11997">
        <v>1.3907563686371001</v>
      </c>
      <c r="H11997">
        <v>5.0327014923095996</v>
      </c>
      <c r="I11997">
        <v>9.8755102157593004</v>
      </c>
      <c r="J11997">
        <v>17.916265487671001</v>
      </c>
      <c r="K11997" s="6">
        <f>IFERROR(EXP(TREND(LN($F$1:$J$1),LN(F11997:J11997),LN(Calculations!$B$3))),0)</f>
        <v>2.9615118613170519E-4</v>
      </c>
    </row>
    <row r="11998" spans="1:11" x14ac:dyDescent="0.35">
      <c r="A11998">
        <v>11995</v>
      </c>
      <c r="B11998" t="str">
        <f t="shared" si="187"/>
        <v>4-61.5</v>
      </c>
      <c r="C11998">
        <v>-61.432576648276999</v>
      </c>
      <c r="D11998">
        <v>4.4193723433118999</v>
      </c>
      <c r="E11998">
        <f>ASIN(SQRT((SIN(RADIANS(PARAMETERS!$D$8-D11998)/2)*SIN(RADIANS(PARAMETERS!$D$8-D11998)/2))+(COS(RADIANS(D11998))*COS(RADIANS(PARAMETERS!$D$8))*SIN(RADIANS(PARAMETERS!$D$9-C11998)/2)*SIN(RADIANS(PARAMETERS!$D$9-C11998)/2))))*2*3958.756</f>
        <v>762.24250161225677</v>
      </c>
      <c r="F11998">
        <v>0.17481125891209001</v>
      </c>
      <c r="G11998">
        <v>0.88361650705338002</v>
      </c>
      <c r="H11998">
        <v>3.6064703464507999</v>
      </c>
      <c r="I11998">
        <v>7.5633463859557999</v>
      </c>
      <c r="J11998">
        <v>13.798794746399</v>
      </c>
      <c r="K11998" s="6">
        <f>IFERROR(EXP(TREND(LN($F$1:$J$1),LN(F11998:J11998),LN(Calculations!$B$3))),0)</f>
        <v>2.6019609920320818E-4</v>
      </c>
    </row>
    <row r="11999" spans="1:11" x14ac:dyDescent="0.35">
      <c r="A11999">
        <v>11996</v>
      </c>
      <c r="B11999" t="str">
        <f t="shared" si="187"/>
        <v>4-61</v>
      </c>
      <c r="C11999">
        <v>-61.161255313376003</v>
      </c>
      <c r="D11999">
        <v>4.4193723433118999</v>
      </c>
      <c r="E11999">
        <f>ASIN(SQRT((SIN(RADIANS(PARAMETERS!$D$8-D11999)/2)*SIN(RADIANS(PARAMETERS!$D$8-D11999)/2))+(COS(RADIANS(D11999))*COS(RADIANS(PARAMETERS!$D$8))*SIN(RADIANS(PARAMETERS!$D$9-C11999)/2)*SIN(RADIANS(PARAMETERS!$D$9-C11999)/2))))*2*3958.756</f>
        <v>761.16212535541786</v>
      </c>
      <c r="F11999">
        <v>0.18884910643100999</v>
      </c>
      <c r="G11999">
        <v>0.94117039442062</v>
      </c>
      <c r="H11999">
        <v>3.7626357078552002</v>
      </c>
      <c r="I11999">
        <v>7.8007302284240998</v>
      </c>
      <c r="J11999">
        <v>14.167727470398001</v>
      </c>
      <c r="K11999" s="6">
        <f>IFERROR(EXP(TREND(LN($F$1:$J$1),LN(F11999:J11999),LN(Calculations!$B$3))),0)</f>
        <v>2.5969396397510609E-4</v>
      </c>
    </row>
    <row r="12000" spans="1:11" x14ac:dyDescent="0.35">
      <c r="A12000">
        <v>11997</v>
      </c>
      <c r="B12000" t="str">
        <f t="shared" si="187"/>
        <v>4-61</v>
      </c>
      <c r="C12000">
        <v>-60.889933978475</v>
      </c>
      <c r="D12000">
        <v>4.4193723433118999</v>
      </c>
      <c r="E12000">
        <f>ASIN(SQRT((SIN(RADIANS(PARAMETERS!$D$8-D12000)/2)*SIN(RADIANS(PARAMETERS!$D$8-D12000)/2))+(COS(RADIANS(D12000))*COS(RADIANS(PARAMETERS!$D$8))*SIN(RADIANS(PARAMETERS!$D$9-C12000)/2)*SIN(RADIANS(PARAMETERS!$D$9-C12000)/2))))*2*3958.756</f>
        <v>760.52720854360848</v>
      </c>
      <c r="F12000">
        <v>0.20379894971848</v>
      </c>
      <c r="G12000">
        <v>1.0013983249664</v>
      </c>
      <c r="H12000">
        <v>3.9299006462096999</v>
      </c>
      <c r="I12000">
        <v>8.0609378814696999</v>
      </c>
      <c r="J12000">
        <v>14.583477973938001</v>
      </c>
      <c r="K12000" s="6">
        <f>IFERROR(EXP(TREND(LN($F$1:$J$1),LN(F12000:J12000),LN(Calculations!$B$3))),0)</f>
        <v>2.5994835857941662E-4</v>
      </c>
    </row>
    <row r="12001" spans="1:11" x14ac:dyDescent="0.35">
      <c r="A12001">
        <v>11998</v>
      </c>
      <c r="B12001" t="str">
        <f t="shared" si="187"/>
        <v>4-60.5</v>
      </c>
      <c r="C12001">
        <v>-60.618612643573996</v>
      </c>
      <c r="D12001">
        <v>4.4193723433118999</v>
      </c>
      <c r="E12001">
        <f>ASIN(SQRT((SIN(RADIANS(PARAMETERS!$D$8-D12001)/2)*SIN(RADIANS(PARAMETERS!$D$8-D12001)/2))+(COS(RADIANS(D12001))*COS(RADIANS(PARAMETERS!$D$8))*SIN(RADIANS(PARAMETERS!$D$9-C12001)/2)*SIN(RADIANS(PARAMETERS!$D$9-C12001)/2))))*2*3958.756</f>
        <v>760.33886754847606</v>
      </c>
      <c r="F12001">
        <v>0.22080394625663999</v>
      </c>
      <c r="G12001">
        <v>1.0686186552048</v>
      </c>
      <c r="H12001">
        <v>4.1129102706909002</v>
      </c>
      <c r="I12001">
        <v>8.3402194976806996</v>
      </c>
      <c r="J12001">
        <v>15.023118972778001</v>
      </c>
      <c r="K12001" s="6">
        <f>IFERROR(EXP(TREND(LN($F$1:$J$1),LN(F12001:J12001),LN(Calculations!$B$3))),0)</f>
        <v>2.6006373084489837E-4</v>
      </c>
    </row>
    <row r="12002" spans="1:11" x14ac:dyDescent="0.35">
      <c r="A12002">
        <v>11999</v>
      </c>
      <c r="B12002" t="str">
        <f t="shared" si="187"/>
        <v>4-60.5</v>
      </c>
      <c r="C12002">
        <v>-60.347291308673</v>
      </c>
      <c r="D12002">
        <v>4.4193723433118999</v>
      </c>
      <c r="E12002">
        <f>ASIN(SQRT((SIN(RADIANS(PARAMETERS!$D$8-D12002)/2)*SIN(RADIANS(PARAMETERS!$D$8-D12002)/2))+(COS(RADIANS(D12002))*COS(RADIANS(PARAMETERS!$D$8))*SIN(RADIANS(PARAMETERS!$D$9-C12002)/2)*SIN(RADIANS(PARAMETERS!$D$9-C12002)/2))))*2*3958.756</f>
        <v>760.59743424572014</v>
      </c>
      <c r="F12002">
        <v>0.23992672562598999</v>
      </c>
      <c r="G12002">
        <v>1.1442321538925</v>
      </c>
      <c r="H12002">
        <v>4.3170900344848997</v>
      </c>
      <c r="I12002">
        <v>8.6542387008666992</v>
      </c>
      <c r="J12002">
        <v>15.508029937744</v>
      </c>
      <c r="K12002" s="6">
        <f>IFERROR(EXP(TREND(LN($F$1:$J$1),LN(F12002:J12002),LN(Calculations!$B$3))),0)</f>
        <v>2.6061180715510307E-4</v>
      </c>
    </row>
    <row r="12003" spans="1:11" x14ac:dyDescent="0.35">
      <c r="A12003">
        <v>12000</v>
      </c>
      <c r="B12003" t="str">
        <f t="shared" si="187"/>
        <v>4-60</v>
      </c>
      <c r="C12003">
        <v>-60.075969973771997</v>
      </c>
      <c r="D12003">
        <v>4.4193723433118999</v>
      </c>
      <c r="E12003">
        <f>ASIN(SQRT((SIN(RADIANS(PARAMETERS!$D$8-D12003)/2)*SIN(RADIANS(PARAMETERS!$D$8-D12003)/2))+(COS(RADIANS(D12003))*COS(RADIANS(PARAMETERS!$D$8))*SIN(RADIANS(PARAMETERS!$D$9-C12003)/2)*SIN(RADIANS(PARAMETERS!$D$9-C12003)/2))))*2*3958.756</f>
        <v>761.30245309893041</v>
      </c>
      <c r="F12003">
        <v>0.26108491420745999</v>
      </c>
      <c r="G12003">
        <v>1.2287844419478999</v>
      </c>
      <c r="H12003">
        <v>4.5468378067017001</v>
      </c>
      <c r="I12003">
        <v>9.0163774490356001</v>
      </c>
      <c r="J12003">
        <v>16.064195632935</v>
      </c>
      <c r="K12003" s="6">
        <f>IFERROR(EXP(TREND(LN($F$1:$J$1),LN(F12003:J12003),LN(Calculations!$B$3))),0)</f>
        <v>2.6217652700401999E-4</v>
      </c>
    </row>
    <row r="12004" spans="1:11" x14ac:dyDescent="0.35">
      <c r="A12004">
        <v>12001</v>
      </c>
      <c r="B12004" t="str">
        <f t="shared" si="187"/>
        <v>4-60</v>
      </c>
      <c r="C12004">
        <v>-59.804648638871001</v>
      </c>
      <c r="D12004">
        <v>4.4193723433118999</v>
      </c>
      <c r="E12004">
        <f>ASIN(SQRT((SIN(RADIANS(PARAMETERS!$D$8-D12004)/2)*SIN(RADIANS(PARAMETERS!$D$8-D12004)/2))+(COS(RADIANS(D12004))*COS(RADIANS(PARAMETERS!$D$8))*SIN(RADIANS(PARAMETERS!$D$9-C12004)/2)*SIN(RADIANS(PARAMETERS!$D$9-C12004)/2))))*2*3958.756</f>
        <v>762.45268516111878</v>
      </c>
      <c r="F12004">
        <v>0.28528606891632002</v>
      </c>
      <c r="G12004">
        <v>1.3240339756012001</v>
      </c>
      <c r="H12004">
        <v>4.8049349784851003</v>
      </c>
      <c r="I12004">
        <v>9.4287595748900994</v>
      </c>
      <c r="J12004">
        <v>16.692403793335</v>
      </c>
      <c r="K12004" s="6">
        <f>IFERROR(EXP(TREND(LN($F$1:$J$1),LN(F12004:J12004),LN(Calculations!$B$3))),0)</f>
        <v>2.6433367684580152E-4</v>
      </c>
    </row>
    <row r="12005" spans="1:11" x14ac:dyDescent="0.35">
      <c r="A12005">
        <v>12002</v>
      </c>
      <c r="B12005" t="str">
        <f t="shared" si="187"/>
        <v>4-59.5</v>
      </c>
      <c r="C12005">
        <v>-59.533327303969998</v>
      </c>
      <c r="D12005">
        <v>4.4193723433118999</v>
      </c>
      <c r="E12005">
        <f>ASIN(SQRT((SIN(RADIANS(PARAMETERS!$D$8-D12005)/2)*SIN(RADIANS(PARAMETERS!$D$8-D12005)/2))+(COS(RADIANS(D12005))*COS(RADIANS(PARAMETERS!$D$8))*SIN(RADIANS(PARAMETERS!$D$9-C12005)/2)*SIN(RADIANS(PARAMETERS!$D$9-C12005)/2))))*2*3958.756</f>
        <v>764.04611891222123</v>
      </c>
      <c r="F12005">
        <v>0.31213921308517001</v>
      </c>
      <c r="G12005">
        <v>1.4277751445769999</v>
      </c>
      <c r="H12005">
        <v>5.0786724090576003</v>
      </c>
      <c r="I12005">
        <v>9.8657207489013992</v>
      </c>
      <c r="J12005">
        <v>17.360050201416001</v>
      </c>
      <c r="K12005" s="6">
        <f>IFERROR(EXP(TREND(LN($F$1:$J$1),LN(F12005:J12005),LN(Calculations!$B$3))),0)</f>
        <v>2.6657198334922161E-4</v>
      </c>
    </row>
    <row r="12006" spans="1:11" x14ac:dyDescent="0.35">
      <c r="A12006">
        <v>12003</v>
      </c>
      <c r="B12006" t="str">
        <f t="shared" si="187"/>
        <v>4-59.5</v>
      </c>
      <c r="C12006">
        <v>-59.262005969069001</v>
      </c>
      <c r="D12006">
        <v>4.4193723433118999</v>
      </c>
      <c r="E12006">
        <f>ASIN(SQRT((SIN(RADIANS(PARAMETERS!$D$8-D12006)/2)*SIN(RADIANS(PARAMETERS!$D$8-D12006)/2))+(COS(RADIANS(D12006))*COS(RADIANS(PARAMETERS!$D$8))*SIN(RADIANS(PARAMETERS!$D$9-C12006)/2)*SIN(RADIANS(PARAMETERS!$D$9-C12006)/2))))*2*3958.756</f>
        <v>766.07998771250379</v>
      </c>
      <c r="F12006">
        <v>0.34140530228615001</v>
      </c>
      <c r="G12006">
        <v>1.5382010936737001</v>
      </c>
      <c r="H12006">
        <v>5.3610711097717001</v>
      </c>
      <c r="I12006">
        <v>10.315113067626999</v>
      </c>
      <c r="J12006">
        <v>18.045635223388999</v>
      </c>
      <c r="K12006" s="6">
        <f>IFERROR(EXP(TREND(LN($F$1:$J$1),LN(F12006:J12006),LN(Calculations!$B$3))),0)</f>
        <v>2.6866194527321475E-4</v>
      </c>
    </row>
    <row r="12007" spans="1:11" x14ac:dyDescent="0.35">
      <c r="A12007">
        <v>12004</v>
      </c>
      <c r="B12007" t="str">
        <f t="shared" si="187"/>
        <v>4-59</v>
      </c>
      <c r="C12007">
        <v>-58.990684634167998</v>
      </c>
      <c r="D12007">
        <v>4.4193723433118999</v>
      </c>
      <c r="E12007">
        <f>ASIN(SQRT((SIN(RADIANS(PARAMETERS!$D$8-D12007)/2)*SIN(RADIANS(PARAMETERS!$D$8-D12007)/2))+(COS(RADIANS(D12007))*COS(RADIANS(PARAMETERS!$D$8))*SIN(RADIANS(PARAMETERS!$D$9-C12007)/2)*SIN(RADIANS(PARAMETERS!$D$9-C12007)/2))))*2*3958.756</f>
        <v>768.55079352147652</v>
      </c>
      <c r="F12007">
        <v>0.37281990051269998</v>
      </c>
      <c r="G12007">
        <v>1.6509016752243</v>
      </c>
      <c r="H12007">
        <v>5.6404418945312997</v>
      </c>
      <c r="I12007">
        <v>10.756359100341999</v>
      </c>
      <c r="J12007">
        <v>18.727035522461001</v>
      </c>
      <c r="K12007" s="6">
        <f>IFERROR(EXP(TREND(LN($F$1:$J$1),LN(F12007:J12007),LN(Calculations!$B$3))),0)</f>
        <v>2.7019357127362997E-4</v>
      </c>
    </row>
    <row r="12008" spans="1:11" x14ac:dyDescent="0.35">
      <c r="A12008">
        <v>12005</v>
      </c>
      <c r="B12008" t="str">
        <f t="shared" si="187"/>
        <v>4-58.5</v>
      </c>
      <c r="C12008">
        <v>-58.719363299267002</v>
      </c>
      <c r="D12008">
        <v>4.4193723433118999</v>
      </c>
      <c r="E12008">
        <f>ASIN(SQRT((SIN(RADIANS(PARAMETERS!$D$8-D12008)/2)*SIN(RADIANS(PARAMETERS!$D$8-D12008)/2))+(COS(RADIANS(D12008))*COS(RADIANS(PARAMETERS!$D$8))*SIN(RADIANS(PARAMETERS!$D$9-C12008)/2)*SIN(RADIANS(PARAMETERS!$D$9-C12008)/2))))*2*3958.756</f>
        <v>771.45433641411989</v>
      </c>
      <c r="F12008">
        <v>0.40511342883110002</v>
      </c>
      <c r="G12008">
        <v>1.7612968683243</v>
      </c>
      <c r="H12008">
        <v>5.9052019119262997</v>
      </c>
      <c r="I12008">
        <v>11.178285598755</v>
      </c>
      <c r="J12008">
        <v>19.394523620605</v>
      </c>
      <c r="K12008" s="6">
        <f>IFERROR(EXP(TREND(LN($F$1:$J$1),LN(F12008:J12008),LN(Calculations!$B$3))),0)</f>
        <v>2.7135727213333248E-4</v>
      </c>
    </row>
    <row r="12009" spans="1:11" x14ac:dyDescent="0.35">
      <c r="A12009">
        <v>12006</v>
      </c>
      <c r="B12009" t="str">
        <f t="shared" si="187"/>
        <v>4-58.5</v>
      </c>
      <c r="C12009">
        <v>-58.448041964365999</v>
      </c>
      <c r="D12009">
        <v>4.4193723433118999</v>
      </c>
      <c r="E12009">
        <f>ASIN(SQRT((SIN(RADIANS(PARAMETERS!$D$8-D12009)/2)*SIN(RADIANS(PARAMETERS!$D$8-D12009)/2))+(COS(RADIANS(D12009))*COS(RADIANS(PARAMETERS!$D$8))*SIN(RADIANS(PARAMETERS!$D$9-C12009)/2)*SIN(RADIANS(PARAMETERS!$D$9-C12009)/2))))*2*3958.756</f>
        <v>774.78574932482604</v>
      </c>
      <c r="F12009">
        <v>0.43772172927856001</v>
      </c>
      <c r="G12009">
        <v>1.8669146299362001</v>
      </c>
      <c r="H12009">
        <v>6.1493296623229998</v>
      </c>
      <c r="I12009">
        <v>11.576351165770999</v>
      </c>
      <c r="J12009">
        <v>20.042526245116999</v>
      </c>
      <c r="K12009" s="6">
        <f>IFERROR(EXP(TREND(LN($F$1:$J$1),LN(F12009:J12009),LN(Calculations!$B$3))),0)</f>
        <v>2.7217608951084161E-4</v>
      </c>
    </row>
    <row r="12010" spans="1:11" x14ac:dyDescent="0.35">
      <c r="A12010">
        <v>12007</v>
      </c>
      <c r="B12010" t="str">
        <f t="shared" si="187"/>
        <v>4-58</v>
      </c>
      <c r="C12010">
        <v>-58.176720629465002</v>
      </c>
      <c r="D12010">
        <v>4.4193723433118999</v>
      </c>
      <c r="E12010">
        <f>ASIN(SQRT((SIN(RADIANS(PARAMETERS!$D$8-D12010)/2)*SIN(RADIANS(PARAMETERS!$D$8-D12010)/2))+(COS(RADIANS(D12010))*COS(RADIANS(PARAMETERS!$D$8))*SIN(RADIANS(PARAMETERS!$D$9-C12010)/2)*SIN(RADIANS(PARAMETERS!$D$9-C12010)/2))))*2*3958.756</f>
        <v>778.53953736740698</v>
      </c>
      <c r="F12010">
        <v>0.47224241495132002</v>
      </c>
      <c r="G12010">
        <v>1.9713183641434</v>
      </c>
      <c r="H12010">
        <v>6.3733420372009002</v>
      </c>
      <c r="I12010">
        <v>11.931505203246999</v>
      </c>
      <c r="J12010">
        <v>20.621522903441999</v>
      </c>
      <c r="K12010" s="6">
        <f>IFERROR(EXP(TREND(LN($F$1:$J$1),LN(F12010:J12010),LN(Calculations!$B$3))),0)</f>
        <v>2.7154028554829109E-4</v>
      </c>
    </row>
    <row r="12011" spans="1:11" x14ac:dyDescent="0.35">
      <c r="A12011">
        <v>12008</v>
      </c>
      <c r="B12011" t="str">
        <f t="shared" si="187"/>
        <v>4-58</v>
      </c>
      <c r="C12011">
        <v>-57.905399294565001</v>
      </c>
      <c r="D12011">
        <v>4.4193723433118999</v>
      </c>
      <c r="E12011">
        <f>ASIN(SQRT((SIN(RADIANS(PARAMETERS!$D$8-D12011)/2)*SIN(RADIANS(PARAMETERS!$D$8-D12011)/2))+(COS(RADIANS(D12011))*COS(RADIANS(PARAMETERS!$D$8))*SIN(RADIANS(PARAMETERS!$D$9-C12011)/2)*SIN(RADIANS(PARAMETERS!$D$9-C12011)/2))))*2*3958.756</f>
        <v>782.70962101876739</v>
      </c>
      <c r="F12011">
        <v>0.50785392522812001</v>
      </c>
      <c r="G12011">
        <v>2.0741033554077002</v>
      </c>
      <c r="H12011">
        <v>6.5811433792114</v>
      </c>
      <c r="I12011">
        <v>12.251586914062999</v>
      </c>
      <c r="J12011">
        <v>21.130819320678999</v>
      </c>
      <c r="K12011" s="6">
        <f>IFERROR(EXP(TREND(LN($F$1:$J$1),LN(F12011:J12011),LN(Calculations!$B$3))),0)</f>
        <v>2.6995981242879889E-4</v>
      </c>
    </row>
    <row r="12012" spans="1:11" x14ac:dyDescent="0.35">
      <c r="A12012">
        <v>12009</v>
      </c>
      <c r="B12012" t="str">
        <f t="shared" si="187"/>
        <v>4-57.5</v>
      </c>
      <c r="C12012">
        <v>-57.634077959663998</v>
      </c>
      <c r="D12012">
        <v>4.4193723433118999</v>
      </c>
      <c r="E12012">
        <f>ASIN(SQRT((SIN(RADIANS(PARAMETERS!$D$8-D12012)/2)*SIN(RADIANS(PARAMETERS!$D$8-D12012)/2))+(COS(RADIANS(D12012))*COS(RADIANS(PARAMETERS!$D$8))*SIN(RADIANS(PARAMETERS!$D$9-C12012)/2)*SIN(RADIANS(PARAMETERS!$D$9-C12012)/2))))*2*3958.756</f>
        <v>787.28938241542392</v>
      </c>
      <c r="F12012">
        <v>0.54427325725554998</v>
      </c>
      <c r="G12012">
        <v>2.1749713420868</v>
      </c>
      <c r="H12012">
        <v>6.7738132476806996</v>
      </c>
      <c r="I12012">
        <v>12.538484573364</v>
      </c>
      <c r="J12012">
        <v>21.574293136596999</v>
      </c>
      <c r="K12012" s="6">
        <f>IFERROR(EXP(TREND(LN($F$1:$J$1),LN(F12012:J12012),LN(Calculations!$B$3))),0)</f>
        <v>2.6761827307257054E-4</v>
      </c>
    </row>
    <row r="12013" spans="1:11" x14ac:dyDescent="0.35">
      <c r="A12013">
        <v>12010</v>
      </c>
      <c r="B12013" t="str">
        <f t="shared" si="187"/>
        <v>4-57.5</v>
      </c>
      <c r="C12013">
        <v>-57.362756624763001</v>
      </c>
      <c r="D12013">
        <v>4.4193723433118999</v>
      </c>
      <c r="E12013">
        <f>ASIN(SQRT((SIN(RADIANS(PARAMETERS!$D$8-D12013)/2)*SIN(RADIANS(PARAMETERS!$D$8-D12013)/2))+(COS(RADIANS(D12013))*COS(RADIANS(PARAMETERS!$D$8))*SIN(RADIANS(PARAMETERS!$D$9-C12013)/2)*SIN(RADIANS(PARAMETERS!$D$9-C12013)/2))))*2*3958.756</f>
        <v>792.27171399526458</v>
      </c>
      <c r="F12013">
        <v>0.58321529626846003</v>
      </c>
      <c r="G12013">
        <v>2.2848834991454998</v>
      </c>
      <c r="H12013">
        <v>6.9815073013306002</v>
      </c>
      <c r="I12013">
        <v>12.844506263733001</v>
      </c>
      <c r="J12013">
        <v>22.034000396728999</v>
      </c>
      <c r="K12013" s="6">
        <f>IFERROR(EXP(TREND(LN($F$1:$J$1),LN(F12013:J12013),LN(Calculations!$B$3))),0)</f>
        <v>2.6557072185489955E-4</v>
      </c>
    </row>
    <row r="12014" spans="1:11" x14ac:dyDescent="0.35">
      <c r="A12014">
        <v>12011</v>
      </c>
      <c r="B12014" t="str">
        <f t="shared" si="187"/>
        <v>4-57</v>
      </c>
      <c r="C12014">
        <v>-57.091435289861998</v>
      </c>
      <c r="D12014">
        <v>4.4193723433118999</v>
      </c>
      <c r="E12014">
        <f>ASIN(SQRT((SIN(RADIANS(PARAMETERS!$D$8-D12014)/2)*SIN(RADIANS(PARAMETERS!$D$8-D12014)/2))+(COS(RADIANS(D12014))*COS(RADIANS(PARAMETERS!$D$8))*SIN(RADIANS(PARAMETERS!$D$9-C12014)/2)*SIN(RADIANS(PARAMETERS!$D$9-C12014)/2))))*2*3958.756</f>
        <v>797.64906872203596</v>
      </c>
      <c r="F12014">
        <v>0.62313061952590998</v>
      </c>
      <c r="G12014">
        <v>2.4011950492859002</v>
      </c>
      <c r="H12014">
        <v>7.2020101547240998</v>
      </c>
      <c r="I12014">
        <v>13.177426338196</v>
      </c>
      <c r="J12014">
        <v>22.526754379271999</v>
      </c>
      <c r="K12014" s="6">
        <f>IFERROR(EXP(TREND(LN($F$1:$J$1),LN(F12014:J12014),LN(Calculations!$B$3))),0)</f>
        <v>2.6441325852034762E-4</v>
      </c>
    </row>
    <row r="12015" spans="1:11" x14ac:dyDescent="0.35">
      <c r="A12015">
        <v>12012</v>
      </c>
      <c r="B12015" t="str">
        <f t="shared" si="187"/>
        <v>4-57</v>
      </c>
      <c r="C12015">
        <v>-56.820113954961002</v>
      </c>
      <c r="D12015">
        <v>4.4193723433118999</v>
      </c>
      <c r="E12015">
        <f>ASIN(SQRT((SIN(RADIANS(PARAMETERS!$D$8-D12015)/2)*SIN(RADIANS(PARAMETERS!$D$8-D12015)/2))+(COS(RADIANS(D12015))*COS(RADIANS(PARAMETERS!$D$8))*SIN(RADIANS(PARAMETERS!$D$9-C12015)/2)*SIN(RADIANS(PARAMETERS!$D$9-C12015)/2))))*2*3958.756</f>
        <v>803.41351115318389</v>
      </c>
      <c r="F12015">
        <v>0.66333937644957996</v>
      </c>
      <c r="G12015">
        <v>2.5222115516663002</v>
      </c>
      <c r="H12015">
        <v>7.4284229278564</v>
      </c>
      <c r="I12015">
        <v>13.53540802002</v>
      </c>
      <c r="J12015">
        <v>23.057046890258999</v>
      </c>
      <c r="K12015" s="6">
        <f>IFERROR(EXP(TREND(LN($F$1:$J$1),LN(F12015:J12015),LN(Calculations!$B$3))),0)</f>
        <v>2.6418055702303055E-4</v>
      </c>
    </row>
    <row r="12016" spans="1:11" x14ac:dyDescent="0.35">
      <c r="A12016">
        <v>12013</v>
      </c>
      <c r="B12016" t="str">
        <f t="shared" si="187"/>
        <v>5-61.5</v>
      </c>
      <c r="C12016">
        <v>-61.432576648276999</v>
      </c>
      <c r="D12016">
        <v>4.6906936782128996</v>
      </c>
      <c r="E12016">
        <f>ASIN(SQRT((SIN(RADIANS(PARAMETERS!$D$8-D12016)/2)*SIN(RADIANS(PARAMETERS!$D$8-D12016)/2))+(COS(RADIANS(D12016))*COS(RADIANS(PARAMETERS!$D$8))*SIN(RADIANS(PARAMETERS!$D$9-C12016)/2)*SIN(RADIANS(PARAMETERS!$D$9-C12016)/2))))*2*3958.756</f>
        <v>743.54271860026711</v>
      </c>
      <c r="F12016">
        <v>0.36747390031815003</v>
      </c>
      <c r="G12016">
        <v>1.5856101512909</v>
      </c>
      <c r="H12016">
        <v>5.4608745574951003</v>
      </c>
      <c r="I12016">
        <v>10.457370758056999</v>
      </c>
      <c r="J12016">
        <v>18.258213043213001</v>
      </c>
      <c r="K12016" s="6">
        <f>IFERROR(EXP(TREND(LN($F$1:$J$1),LN(F12016:J12016),LN(Calculations!$B$3))),0)</f>
        <v>2.6242171450819137E-4</v>
      </c>
    </row>
    <row r="12017" spans="1:11" x14ac:dyDescent="0.35">
      <c r="A12017">
        <v>12014</v>
      </c>
      <c r="B12017" t="str">
        <f t="shared" si="187"/>
        <v>5-61</v>
      </c>
      <c r="C12017">
        <v>-61.161255313376003</v>
      </c>
      <c r="D12017">
        <v>4.6906936782128996</v>
      </c>
      <c r="E12017">
        <f>ASIN(SQRT((SIN(RADIANS(PARAMETERS!$D$8-D12017)/2)*SIN(RADIANS(PARAMETERS!$D$8-D12017)/2))+(COS(RADIANS(D12017))*COS(RADIANS(PARAMETERS!$D$8))*SIN(RADIANS(PARAMETERS!$D$9-C12017)/2)*SIN(RADIANS(PARAMETERS!$D$9-C12017)/2))))*2*3958.756</f>
        <v>742.43588193103676</v>
      </c>
      <c r="F12017">
        <v>0.39718076586723</v>
      </c>
      <c r="G12017">
        <v>1.6774611473083001</v>
      </c>
      <c r="H12017">
        <v>5.66619348526</v>
      </c>
      <c r="I12017">
        <v>10.766712188721</v>
      </c>
      <c r="J12017">
        <v>18.702451705933001</v>
      </c>
      <c r="K12017" s="6">
        <f>IFERROR(EXP(TREND(LN($F$1:$J$1),LN(F12017:J12017),LN(Calculations!$B$3))),0)</f>
        <v>2.6077492428590722E-4</v>
      </c>
    </row>
    <row r="12018" spans="1:11" x14ac:dyDescent="0.35">
      <c r="A12018">
        <v>12015</v>
      </c>
      <c r="B12018" t="str">
        <f t="shared" si="187"/>
        <v>5-61</v>
      </c>
      <c r="C12018">
        <v>-60.889933978475</v>
      </c>
      <c r="D12018">
        <v>4.6906936782128996</v>
      </c>
      <c r="E12018">
        <f>ASIN(SQRT((SIN(RADIANS(PARAMETERS!$D$8-D12018)/2)*SIN(RADIANS(PARAMETERS!$D$8-D12018)/2))+(COS(RADIANS(D12018))*COS(RADIANS(PARAMETERS!$D$8))*SIN(RADIANS(PARAMETERS!$D$9-C12018)/2)*SIN(RADIANS(PARAMETERS!$D$9-C12018)/2))))*2*3958.756</f>
        <v>741.78537792946122</v>
      </c>
      <c r="F12018">
        <v>0.42827656865120001</v>
      </c>
      <c r="G12018">
        <v>1.7716320753098</v>
      </c>
      <c r="H12018">
        <v>5.8812522888184002</v>
      </c>
      <c r="I12018">
        <v>11.096315383911</v>
      </c>
      <c r="J12018">
        <v>19.181673049926999</v>
      </c>
      <c r="K12018" s="6">
        <f>IFERROR(EXP(TREND(LN($F$1:$J$1),LN(F12018:J12018),LN(Calculations!$B$3))),0)</f>
        <v>2.5979455528554182E-4</v>
      </c>
    </row>
    <row r="12019" spans="1:11" x14ac:dyDescent="0.35">
      <c r="A12019">
        <v>12016</v>
      </c>
      <c r="B12019" t="str">
        <f t="shared" si="187"/>
        <v>5-60.5</v>
      </c>
      <c r="C12019">
        <v>-60.618612643573996</v>
      </c>
      <c r="D12019">
        <v>4.6906936782128996</v>
      </c>
      <c r="E12019">
        <f>ASIN(SQRT((SIN(RADIANS(PARAMETERS!$D$8-D12019)/2)*SIN(RADIANS(PARAMETERS!$D$8-D12019)/2))+(COS(RADIANS(D12019))*COS(RADIANS(PARAMETERS!$D$8))*SIN(RADIANS(PARAMETERS!$D$9-C12019)/2)*SIN(RADIANS(PARAMETERS!$D$9-C12019)/2))))*2*3958.756</f>
        <v>741.59240790045476</v>
      </c>
      <c r="F12019">
        <v>0.46244803071022</v>
      </c>
      <c r="G12019">
        <v>1.8746517896652</v>
      </c>
      <c r="H12019">
        <v>6.1115808486937997</v>
      </c>
      <c r="I12019">
        <v>11.441909790039</v>
      </c>
      <c r="J12019">
        <v>19.671125411986999</v>
      </c>
      <c r="K12019" s="6">
        <f>IFERROR(EXP(TREND(LN($F$1:$J$1),LN(F12019:J12019),LN(Calculations!$B$3))),0)</f>
        <v>2.5873204879544356E-4</v>
      </c>
    </row>
    <row r="12020" spans="1:11" x14ac:dyDescent="0.35">
      <c r="A12020">
        <v>12017</v>
      </c>
      <c r="B12020" t="str">
        <f t="shared" si="187"/>
        <v>5-60.5</v>
      </c>
      <c r="C12020">
        <v>-60.347291308673</v>
      </c>
      <c r="D12020">
        <v>4.6906936782128996</v>
      </c>
      <c r="E12020">
        <f>ASIN(SQRT((SIN(RADIANS(PARAMETERS!$D$8-D12020)/2)*SIN(RADIANS(PARAMETERS!$D$8-D12020)/2))+(COS(RADIANS(D12020))*COS(RADIANS(PARAMETERS!$D$8))*SIN(RADIANS(PARAMETERS!$D$9-C12020)/2)*SIN(RADIANS(PARAMETERS!$D$9-C12020)/2))))*2*3958.756</f>
        <v>741.85732901735764</v>
      </c>
      <c r="F12020">
        <v>0.50049883127213002</v>
      </c>
      <c r="G12020">
        <v>1.98990213871</v>
      </c>
      <c r="H12020">
        <v>6.3667702674865998</v>
      </c>
      <c r="I12020">
        <v>11.827760696411</v>
      </c>
      <c r="J12020">
        <v>20.20876121521</v>
      </c>
      <c r="K12020" s="6">
        <f>IFERROR(EXP(TREND(LN($F$1:$J$1),LN(F12020:J12020),LN(Calculations!$B$3))),0)</f>
        <v>2.5808222046917886E-4</v>
      </c>
    </row>
    <row r="12021" spans="1:11" x14ac:dyDescent="0.35">
      <c r="A12021">
        <v>12018</v>
      </c>
      <c r="B12021" t="str">
        <f t="shared" si="187"/>
        <v>5-60</v>
      </c>
      <c r="C12021">
        <v>-60.075969973771997</v>
      </c>
      <c r="D12021">
        <v>4.6906936782128996</v>
      </c>
      <c r="E12021">
        <f>ASIN(SQRT((SIN(RADIANS(PARAMETERS!$D$8-D12021)/2)*SIN(RADIANS(PARAMETERS!$D$8-D12021)/2))+(COS(RADIANS(D12021))*COS(RADIANS(PARAMETERS!$D$8))*SIN(RADIANS(PARAMETERS!$D$9-C12021)/2)*SIN(RADIANS(PARAMETERS!$D$9-C12021)/2))))*2*3958.756</f>
        <v>742.57965102562423</v>
      </c>
      <c r="F12021">
        <v>0.54288792610168002</v>
      </c>
      <c r="G12021">
        <v>2.119518995285</v>
      </c>
      <c r="H12021">
        <v>6.6545305252075</v>
      </c>
      <c r="I12021">
        <v>12.274235725403001</v>
      </c>
      <c r="J12021">
        <v>20.832489013671999</v>
      </c>
      <c r="K12021" s="6">
        <f>IFERROR(EXP(TREND(LN($F$1:$J$1),LN(F12021:J12021),LN(Calculations!$B$3))),0)</f>
        <v>2.5837227134170034E-4</v>
      </c>
    </row>
    <row r="12022" spans="1:11" x14ac:dyDescent="0.35">
      <c r="A12022">
        <v>12019</v>
      </c>
      <c r="B12022" t="str">
        <f t="shared" si="187"/>
        <v>5-60</v>
      </c>
      <c r="C12022">
        <v>-59.804648638871001</v>
      </c>
      <c r="D12022">
        <v>4.6906936782128996</v>
      </c>
      <c r="E12022">
        <f>ASIN(SQRT((SIN(RADIANS(PARAMETERS!$D$8-D12022)/2)*SIN(RADIANS(PARAMETERS!$D$8-D12022)/2))+(COS(RADIANS(D12022))*COS(RADIANS(PARAMETERS!$D$8))*SIN(RADIANS(PARAMETERS!$D$9-C12022)/2)*SIN(RADIANS(PARAMETERS!$D$9-C12022)/2))))*2*3958.756</f>
        <v>743.75804076587031</v>
      </c>
      <c r="F12022">
        <v>0.59266608953475997</v>
      </c>
      <c r="G12022">
        <v>2.2689819335938002</v>
      </c>
      <c r="H12022">
        <v>6.9823503494262997</v>
      </c>
      <c r="I12022">
        <v>12.792580604553001</v>
      </c>
      <c r="J12022">
        <v>21.550786972046001</v>
      </c>
      <c r="K12022" s="6">
        <f>IFERROR(EXP(TREND(LN($F$1:$J$1),LN(F12022:J12022),LN(Calculations!$B$3))),0)</f>
        <v>2.5907747014621365E-4</v>
      </c>
    </row>
    <row r="12023" spans="1:11" x14ac:dyDescent="0.35">
      <c r="A12023">
        <v>12020</v>
      </c>
      <c r="B12023" t="str">
        <f t="shared" si="187"/>
        <v>5-59.5</v>
      </c>
      <c r="C12023">
        <v>-59.533327303969998</v>
      </c>
      <c r="D12023">
        <v>4.6906936782128996</v>
      </c>
      <c r="E12023">
        <f>ASIN(SQRT((SIN(RADIANS(PARAMETERS!$D$8-D12023)/2)*SIN(RADIANS(PARAMETERS!$D$8-D12023)/2))+(COS(RADIANS(D12023))*COS(RADIANS(PARAMETERS!$D$8))*SIN(RADIANS(PARAMETERS!$D$9-C12023)/2)*SIN(RADIANS(PARAMETERS!$D$9-C12023)/2))))*2*3958.756</f>
        <v>745.39033441926517</v>
      </c>
      <c r="F12023">
        <v>0.64959436655045</v>
      </c>
      <c r="G12023">
        <v>2.4371130466461</v>
      </c>
      <c r="H12023">
        <v>7.3385090827942001</v>
      </c>
      <c r="I12023">
        <v>13.359978675841999</v>
      </c>
      <c r="J12023">
        <v>22.332914352416999</v>
      </c>
      <c r="K12023" s="6">
        <f>IFERROR(EXP(TREND(LN($F$1:$J$1),LN(F12023:J12023),LN(Calculations!$B$3))),0)</f>
        <v>2.5984114988804514E-4</v>
      </c>
    </row>
    <row r="12024" spans="1:11" x14ac:dyDescent="0.35">
      <c r="A12024">
        <v>12021</v>
      </c>
      <c r="B12024" t="str">
        <f t="shared" si="187"/>
        <v>5-59.5</v>
      </c>
      <c r="C12024">
        <v>-59.262005969069001</v>
      </c>
      <c r="D12024">
        <v>4.6906936782128996</v>
      </c>
      <c r="E12024">
        <f>ASIN(SQRT((SIN(RADIANS(PARAMETERS!$D$8-D12024)/2)*SIN(RADIANS(PARAMETERS!$D$8-D12024)/2))+(COS(RADIANS(D12024))*COS(RADIANS(PARAMETERS!$D$8))*SIN(RADIANS(PARAMETERS!$D$9-C12024)/2)*SIN(RADIANS(PARAMETERS!$D$9-C12024)/2))))*2*3958.756</f>
        <v>747.47355721424321</v>
      </c>
      <c r="F12024">
        <v>0.71208554506302002</v>
      </c>
      <c r="G12024">
        <v>2.6227126121521001</v>
      </c>
      <c r="H12024">
        <v>7.7162280082703001</v>
      </c>
      <c r="I12024">
        <v>13.959637641906999</v>
      </c>
      <c r="J12024">
        <v>23.157608032226999</v>
      </c>
      <c r="K12024" s="6">
        <f>IFERROR(EXP(TREND(LN($F$1:$J$1),LN(F12024:J12024),LN(Calculations!$B$3))),0)</f>
        <v>2.6081867494391386E-4</v>
      </c>
    </row>
    <row r="12025" spans="1:11" x14ac:dyDescent="0.35">
      <c r="A12025">
        <v>12022</v>
      </c>
      <c r="B12025" t="str">
        <f t="shared" si="187"/>
        <v>5-59</v>
      </c>
      <c r="C12025">
        <v>-58.990684634167998</v>
      </c>
      <c r="D12025">
        <v>4.6906936782128996</v>
      </c>
      <c r="E12025">
        <f>ASIN(SQRT((SIN(RADIANS(PARAMETERS!$D$8-D12025)/2)*SIN(RADIANS(PARAMETERS!$D$8-D12025)/2))+(COS(RADIANS(D12025))*COS(RADIANS(PARAMETERS!$D$8))*SIN(RADIANS(PARAMETERS!$D$9-C12025)/2)*SIN(RADIANS(PARAMETERS!$D$9-C12025)/2))))*2*3958.756</f>
        <v>750.0039501794397</v>
      </c>
      <c r="F12025">
        <v>0.77802127599715998</v>
      </c>
      <c r="G12025">
        <v>2.8123857975006001</v>
      </c>
      <c r="H12025">
        <v>8.0941133499146005</v>
      </c>
      <c r="I12025">
        <v>14.555086135864</v>
      </c>
      <c r="J12025">
        <v>23.985879898071001</v>
      </c>
      <c r="K12025" s="6">
        <f>IFERROR(EXP(TREND(LN($F$1:$J$1),LN(F12025:J12025),LN(Calculations!$B$3))),0)</f>
        <v>2.6169026763626718E-4</v>
      </c>
    </row>
    <row r="12026" spans="1:11" x14ac:dyDescent="0.35">
      <c r="A12026">
        <v>12023</v>
      </c>
      <c r="B12026" t="str">
        <f t="shared" si="187"/>
        <v>5-58.5</v>
      </c>
      <c r="C12026">
        <v>-58.719363299267002</v>
      </c>
      <c r="D12026">
        <v>4.6906936782128996</v>
      </c>
      <c r="E12026">
        <f>ASIN(SQRT((SIN(RADIANS(PARAMETERS!$D$8-D12026)/2)*SIN(RADIANS(PARAMETERS!$D$8-D12026)/2))+(COS(RADIANS(D12026))*COS(RADIANS(PARAMETERS!$D$8))*SIN(RADIANS(PARAMETERS!$D$9-C12026)/2)*SIN(RADIANS(PARAMETERS!$D$9-C12026)/2))))*2*3958.756</f>
        <v>752.97700338926734</v>
      </c>
      <c r="F12026">
        <v>0.84481298923491999</v>
      </c>
      <c r="G12026">
        <v>2.9983148574828999</v>
      </c>
      <c r="H12026">
        <v>8.4535722732543999</v>
      </c>
      <c r="I12026">
        <v>15.122019767761</v>
      </c>
      <c r="J12026">
        <v>24.783647537231001</v>
      </c>
      <c r="K12026" s="6">
        <f>IFERROR(EXP(TREND(LN($F$1:$J$1),LN(F12026:J12026),LN(Calculations!$B$3))),0)</f>
        <v>2.6234256116799509E-4</v>
      </c>
    </row>
    <row r="12027" spans="1:11" x14ac:dyDescent="0.35">
      <c r="A12027">
        <v>12024</v>
      </c>
      <c r="B12027" t="str">
        <f t="shared" si="187"/>
        <v>5-58.5</v>
      </c>
      <c r="C12027">
        <v>-58.448041964365999</v>
      </c>
      <c r="D12027">
        <v>4.6906936782128996</v>
      </c>
      <c r="E12027">
        <f>ASIN(SQRT((SIN(RADIANS(PARAMETERS!$D$8-D12027)/2)*SIN(RADIANS(PARAMETERS!$D$8-D12027)/2))+(COS(RADIANS(D12027))*COS(RADIANS(PARAMETERS!$D$8))*SIN(RADIANS(PARAMETERS!$D$9-C12027)/2)*SIN(RADIANS(PARAMETERS!$D$9-C12027)/2))))*2*3958.756</f>
        <v>756.38749503036513</v>
      </c>
      <c r="F12027">
        <v>0.91183155775070002</v>
      </c>
      <c r="G12027">
        <v>3.1762688159943</v>
      </c>
      <c r="H12027">
        <v>8.7854413986206001</v>
      </c>
      <c r="I12027">
        <v>15.649476051331</v>
      </c>
      <c r="J12027">
        <v>25.537015914916999</v>
      </c>
      <c r="K12027" s="6">
        <f>IFERROR(EXP(TREND(LN($F$1:$J$1),LN(F12027:J12027),LN(Calculations!$B$3))),0)</f>
        <v>2.6256026504562733E-4</v>
      </c>
    </row>
    <row r="12028" spans="1:11" x14ac:dyDescent="0.35">
      <c r="A12028">
        <v>12025</v>
      </c>
      <c r="B12028" t="str">
        <f t="shared" si="187"/>
        <v>5-58</v>
      </c>
      <c r="C12028">
        <v>-58.176720629465002</v>
      </c>
      <c r="D12028">
        <v>4.6906936782128996</v>
      </c>
      <c r="E12028">
        <f>ASIN(SQRT((SIN(RADIANS(PARAMETERS!$D$8-D12028)/2)*SIN(RADIANS(PARAMETERS!$D$8-D12028)/2))+(COS(RADIANS(D12028))*COS(RADIANS(PARAMETERS!$D$8))*SIN(RADIANS(PARAMETERS!$D$9-C12028)/2)*SIN(RADIANS(PARAMETERS!$D$9-C12028)/2))))*2*3958.756</f>
        <v>760.22953552283957</v>
      </c>
      <c r="F12028">
        <v>0.98034918308258001</v>
      </c>
      <c r="G12028">
        <v>3.3484272956847998</v>
      </c>
      <c r="H12028">
        <v>9.0864143371581996</v>
      </c>
      <c r="I12028">
        <v>16.113464355468999</v>
      </c>
      <c r="J12028">
        <v>26.199668884276999</v>
      </c>
      <c r="K12028" s="6">
        <f>IFERROR(EXP(TREND(LN($F$1:$J$1),LN(F12028:J12028),LN(Calculations!$B$3))),0)</f>
        <v>2.6152773759965221E-4</v>
      </c>
    </row>
    <row r="12029" spans="1:11" x14ac:dyDescent="0.35">
      <c r="A12029">
        <v>12026</v>
      </c>
      <c r="B12029" t="str">
        <f t="shared" si="187"/>
        <v>5-58</v>
      </c>
      <c r="C12029">
        <v>-57.905399294565001</v>
      </c>
      <c r="D12029">
        <v>4.6906936782128996</v>
      </c>
      <c r="E12029">
        <f>ASIN(SQRT((SIN(RADIANS(PARAMETERS!$D$8-D12029)/2)*SIN(RADIANS(PARAMETERS!$D$8-D12029)/2))+(COS(RADIANS(D12029))*COS(RADIANS(PARAMETERS!$D$8))*SIN(RADIANS(PARAMETERS!$D$9-C12029)/2)*SIN(RADIANS(PARAMETERS!$D$9-C12029)/2))))*2*3958.756</f>
        <v>764.49661586203615</v>
      </c>
      <c r="F12029">
        <v>1.0497454404830999</v>
      </c>
      <c r="G12029">
        <v>3.5159482955932999</v>
      </c>
      <c r="H12029">
        <v>9.3643398284912003</v>
      </c>
      <c r="I12029">
        <v>16.529891967773001</v>
      </c>
      <c r="J12029">
        <v>26.780099868773998</v>
      </c>
      <c r="K12029" s="6">
        <f>IFERROR(EXP(TREND(LN($F$1:$J$1),LN(F12029:J12029),LN(Calculations!$B$3))),0)</f>
        <v>2.5967284606834051E-4</v>
      </c>
    </row>
    <row r="12030" spans="1:11" x14ac:dyDescent="0.35">
      <c r="A12030">
        <v>12027</v>
      </c>
      <c r="B12030" t="str">
        <f t="shared" si="187"/>
        <v>5-57.5</v>
      </c>
      <c r="C12030">
        <v>-57.634077959663998</v>
      </c>
      <c r="D12030">
        <v>4.6906936782128996</v>
      </c>
      <c r="E12030">
        <f>ASIN(SQRT((SIN(RADIANS(PARAMETERS!$D$8-D12030)/2)*SIN(RADIANS(PARAMETERS!$D$8-D12030)/2))+(COS(RADIANS(D12030))*COS(RADIANS(PARAMETERS!$D$8))*SIN(RADIANS(PARAMETERS!$D$9-C12030)/2)*SIN(RADIANS(PARAMETERS!$D$9-C12030)/2))))*2*3958.756</f>
        <v>769.1816593055928</v>
      </c>
      <c r="F12030">
        <v>1.1198012828827</v>
      </c>
      <c r="G12030">
        <v>3.67924284935</v>
      </c>
      <c r="H12030">
        <v>9.6221590042113991</v>
      </c>
      <c r="I12030">
        <v>16.904113769531001</v>
      </c>
      <c r="J12030">
        <v>27.286197662353999</v>
      </c>
      <c r="K12030" s="6">
        <f>IFERROR(EXP(TREND(LN($F$1:$J$1),LN(F12030:J12030),LN(Calculations!$B$3))),0)</f>
        <v>2.5716028779614394E-4</v>
      </c>
    </row>
    <row r="12031" spans="1:11" x14ac:dyDescent="0.35">
      <c r="A12031">
        <v>12028</v>
      </c>
      <c r="B12031" t="str">
        <f t="shared" si="187"/>
        <v>5-57.5</v>
      </c>
      <c r="C12031">
        <v>-57.362756624763001</v>
      </c>
      <c r="D12031">
        <v>4.6906936782128996</v>
      </c>
      <c r="E12031">
        <f>ASIN(SQRT((SIN(RADIANS(PARAMETERS!$D$8-D12031)/2)*SIN(RADIANS(PARAMETERS!$D$8-D12031)/2))+(COS(RADIANS(D12031))*COS(RADIANS(PARAMETERS!$D$8))*SIN(RADIANS(PARAMETERS!$D$9-C12031)/2)*SIN(RADIANS(PARAMETERS!$D$9-C12031)/2))))*2*3958.756</f>
        <v>774.2770755157934</v>
      </c>
      <c r="F12031">
        <v>1.1906757354735999</v>
      </c>
      <c r="G12031">
        <v>3.8480670452118</v>
      </c>
      <c r="H12031">
        <v>9.8909521102905007</v>
      </c>
      <c r="I12031">
        <v>17.290906906128001</v>
      </c>
      <c r="J12031">
        <v>27.803674697876001</v>
      </c>
      <c r="K12031" s="6">
        <f>IFERROR(EXP(TREND(LN($F$1:$J$1),LN(F12031:J12031),LN(Calculations!$B$3))),0)</f>
        <v>2.5528853369002257E-4</v>
      </c>
    </row>
    <row r="12032" spans="1:11" x14ac:dyDescent="0.35">
      <c r="A12032">
        <v>12029</v>
      </c>
      <c r="B12032" t="str">
        <f t="shared" si="187"/>
        <v>5-57</v>
      </c>
      <c r="C12032">
        <v>-57.091435289861998</v>
      </c>
      <c r="D12032">
        <v>4.6906936782128996</v>
      </c>
      <c r="E12032">
        <f>ASIN(SQRT((SIN(RADIANS(PARAMETERS!$D$8-D12032)/2)*SIN(RADIANS(PARAMETERS!$D$8-D12032)/2))+(COS(RADIANS(D12032))*COS(RADIANS(PARAMETERS!$D$8))*SIN(RADIANS(PARAMETERS!$D$9-C12032)/2)*SIN(RADIANS(PARAMETERS!$D$9-C12032)/2))))*2*3958.756</f>
        <v>779.77481627850216</v>
      </c>
      <c r="F12032">
        <v>1.2602317333221</v>
      </c>
      <c r="G12032">
        <v>4.0194821357726997</v>
      </c>
      <c r="H12032">
        <v>10.168827056885</v>
      </c>
      <c r="I12032">
        <v>17.698474884033001</v>
      </c>
      <c r="J12032">
        <v>28.350313186646002</v>
      </c>
      <c r="K12032" s="6">
        <f>IFERROR(EXP(TREND(LN($F$1:$J$1),LN(F12032:J12032),LN(Calculations!$B$3))),0)</f>
        <v>2.5447812877194389E-4</v>
      </c>
    </row>
    <row r="12033" spans="1:11" x14ac:dyDescent="0.35">
      <c r="A12033">
        <v>12030</v>
      </c>
      <c r="B12033" t="str">
        <f t="shared" si="187"/>
        <v>5-57</v>
      </c>
      <c r="C12033">
        <v>-56.820113954961002</v>
      </c>
      <c r="D12033">
        <v>4.6906936782128996</v>
      </c>
      <c r="E12033">
        <f>ASIN(SQRT((SIN(RADIANS(PARAMETERS!$D$8-D12033)/2)*SIN(RADIANS(PARAMETERS!$D$8-D12033)/2))+(COS(RADIANS(D12033))*COS(RADIANS(PARAMETERS!$D$8))*SIN(RADIANS(PARAMETERS!$D$9-C12033)/2)*SIN(RADIANS(PARAMETERS!$D$9-C12033)/2))))*2*3958.756</f>
        <v>785.66643195276117</v>
      </c>
      <c r="F12033">
        <v>1.3275580406189</v>
      </c>
      <c r="G12033">
        <v>4.1917042732239</v>
      </c>
      <c r="H12033">
        <v>10.448860168456999</v>
      </c>
      <c r="I12033">
        <v>18.124441146851002</v>
      </c>
      <c r="J12033">
        <v>28.930234909058001</v>
      </c>
      <c r="K12033" s="6">
        <f>IFERROR(EXP(TREND(LN($F$1:$J$1),LN(F12033:J12033),LN(Calculations!$B$3))),0)</f>
        <v>2.5470274303989149E-4</v>
      </c>
    </row>
    <row r="12034" spans="1:11" x14ac:dyDescent="0.35">
      <c r="A12034">
        <v>12031</v>
      </c>
      <c r="B12034" t="str">
        <f t="shared" si="187"/>
        <v>5-61.5</v>
      </c>
      <c r="C12034">
        <v>-61.432576648276999</v>
      </c>
      <c r="D12034">
        <v>4.9620150131139003</v>
      </c>
      <c r="E12034">
        <f>ASIN(SQRT((SIN(RADIANS(PARAMETERS!$D$8-D12034)/2)*SIN(RADIANS(PARAMETERS!$D$8-D12034)/2))+(COS(RADIANS(D12034))*COS(RADIANS(PARAMETERS!$D$8))*SIN(RADIANS(PARAMETERS!$D$9-C12034)/2)*SIN(RADIANS(PARAMETERS!$D$9-C12034)/2))))*2*3958.756</f>
        <v>724.84531955959756</v>
      </c>
      <c r="F12034">
        <v>0.68381446599960005</v>
      </c>
      <c r="G12034">
        <v>2.5411343574524001</v>
      </c>
      <c r="H12034">
        <v>7.7137079238892001</v>
      </c>
      <c r="I12034">
        <v>14.031885147095</v>
      </c>
      <c r="J12034">
        <v>23.391525268555</v>
      </c>
      <c r="K12034" s="6">
        <f>IFERROR(EXP(TREND(LN($F$1:$J$1),LN(F12034:J12034),LN(Calculations!$B$3))),0)</f>
        <v>2.6998437993659908E-4</v>
      </c>
    </row>
    <row r="12035" spans="1:11" x14ac:dyDescent="0.35">
      <c r="A12035">
        <v>12032</v>
      </c>
      <c r="B12035" t="str">
        <f t="shared" si="187"/>
        <v>5-61</v>
      </c>
      <c r="C12035">
        <v>-61.161255313376003</v>
      </c>
      <c r="D12035">
        <v>4.9620150131139003</v>
      </c>
      <c r="E12035">
        <f>ASIN(SQRT((SIN(RADIANS(PARAMETERS!$D$8-D12035)/2)*SIN(RADIANS(PARAMETERS!$D$8-D12035)/2))+(COS(RADIANS(D12035))*COS(RADIANS(PARAMETERS!$D$8))*SIN(RADIANS(PARAMETERS!$D$9-C12035)/2)*SIN(RADIANS(PARAMETERS!$D$9-C12035)/2))))*2*3958.756</f>
        <v>723.71067440313743</v>
      </c>
      <c r="F12035">
        <v>0.73699414730071999</v>
      </c>
      <c r="G12035">
        <v>2.6828033924103001</v>
      </c>
      <c r="H12035">
        <v>7.9815702438354004</v>
      </c>
      <c r="I12035">
        <v>14.436388015746999</v>
      </c>
      <c r="J12035">
        <v>23.904151916503999</v>
      </c>
      <c r="K12035" s="6">
        <f>IFERROR(EXP(TREND(LN($F$1:$J$1),LN(F12035:J12035),LN(Calculations!$B$3))),0)</f>
        <v>2.679660175372115E-4</v>
      </c>
    </row>
    <row r="12036" spans="1:11" x14ac:dyDescent="0.35">
      <c r="A12036">
        <v>12033</v>
      </c>
      <c r="B12036" t="str">
        <f t="shared" si="187"/>
        <v>5-61</v>
      </c>
      <c r="C12036">
        <v>-60.889933978475</v>
      </c>
      <c r="D12036">
        <v>4.9620150131139003</v>
      </c>
      <c r="E12036">
        <f>ASIN(SQRT((SIN(RADIANS(PARAMETERS!$D$8-D12036)/2)*SIN(RADIANS(PARAMETERS!$D$8-D12036)/2))+(COS(RADIANS(D12036))*COS(RADIANS(PARAMETERS!$D$8))*SIN(RADIANS(PARAMETERS!$D$9-C12036)/2)*SIN(RADIANS(PARAMETERS!$D$9-C12036)/2))))*2*3958.756</f>
        <v>723.04378617322641</v>
      </c>
      <c r="F12036">
        <v>0.79343038797378995</v>
      </c>
      <c r="G12036">
        <v>2.8289775848389001</v>
      </c>
      <c r="H12036">
        <v>8.2572336196899006</v>
      </c>
      <c r="I12036">
        <v>14.855054855346999</v>
      </c>
      <c r="J12036">
        <v>24.442932128906001</v>
      </c>
      <c r="K12036" s="6">
        <f>IFERROR(EXP(TREND(LN($F$1:$J$1),LN(F12036:J12036),LN(Calculations!$B$3))),0)</f>
        <v>2.6619866109025837E-4</v>
      </c>
    </row>
    <row r="12037" spans="1:11" x14ac:dyDescent="0.35">
      <c r="A12037">
        <v>12034</v>
      </c>
      <c r="B12037" t="str">
        <f t="shared" ref="B12037:B12100" si="188">MROUND(D12037,1)&amp;MROUND(C12037,-0.5)</f>
        <v>5-60.5</v>
      </c>
      <c r="C12037">
        <v>-60.618612643573996</v>
      </c>
      <c r="D12037">
        <v>4.9620150131139003</v>
      </c>
      <c r="E12037">
        <f>ASIN(SQRT((SIN(RADIANS(PARAMETERS!$D$8-D12037)/2)*SIN(RADIANS(PARAMETERS!$D$8-D12037)/2))+(COS(RADIANS(D12037))*COS(RADIANS(PARAMETERS!$D$8))*SIN(RADIANS(PARAMETERS!$D$9-C12037)/2)*SIN(RADIANS(PARAMETERS!$D$9-C12037)/2))))*2*3958.756</f>
        <v>722.8459499909834</v>
      </c>
      <c r="F12037">
        <v>0.85479772090911998</v>
      </c>
      <c r="G12037">
        <v>2.9875841140746999</v>
      </c>
      <c r="H12037">
        <v>8.5463638305663991</v>
      </c>
      <c r="I12037">
        <v>15.282130241394</v>
      </c>
      <c r="J12037">
        <v>24.982568740845</v>
      </c>
      <c r="K12037" s="6">
        <f>IFERROR(EXP(TREND(LN($F$1:$J$1),LN(F12037:J12037),LN(Calculations!$B$3))),0)</f>
        <v>2.6420297629501196E-4</v>
      </c>
    </row>
    <row r="12038" spans="1:11" x14ac:dyDescent="0.35">
      <c r="A12038">
        <v>12035</v>
      </c>
      <c r="B12038" t="str">
        <f t="shared" si="188"/>
        <v>5-60.5</v>
      </c>
      <c r="C12038">
        <v>-60.347291308673</v>
      </c>
      <c r="D12038">
        <v>4.9620150131139003</v>
      </c>
      <c r="E12038">
        <f>ASIN(SQRT((SIN(RADIANS(PARAMETERS!$D$8-D12038)/2)*SIN(RADIANS(PARAMETERS!$D$8-D12038)/2))+(COS(RADIANS(D12038))*COS(RADIANS(PARAMETERS!$D$8))*SIN(RADIANS(PARAMETERS!$D$9-C12038)/2)*SIN(RADIANS(PARAMETERS!$D$9-C12038)/2))))*2*3958.756</f>
        <v>723.11755097979881</v>
      </c>
      <c r="F12038">
        <v>0.92177546024322998</v>
      </c>
      <c r="G12038">
        <v>3.1638703346252002</v>
      </c>
      <c r="H12038">
        <v>8.8646001815796005</v>
      </c>
      <c r="I12038">
        <v>15.750217437744</v>
      </c>
      <c r="J12038">
        <v>25.573499679565</v>
      </c>
      <c r="K12038" s="6">
        <f>IFERROR(EXP(TREND(LN($F$1:$J$1),LN(F12038:J12038),LN(Calculations!$B$3))),0)</f>
        <v>2.6272936236697297E-4</v>
      </c>
    </row>
    <row r="12039" spans="1:11" x14ac:dyDescent="0.35">
      <c r="A12039">
        <v>12036</v>
      </c>
      <c r="B12039" t="str">
        <f t="shared" si="188"/>
        <v>5-60</v>
      </c>
      <c r="C12039">
        <v>-60.075969973771997</v>
      </c>
      <c r="D12039">
        <v>4.9620150131139003</v>
      </c>
      <c r="E12039">
        <f>ASIN(SQRT((SIN(RADIANS(PARAMETERS!$D$8-D12039)/2)*SIN(RADIANS(PARAMETERS!$D$8-D12039)/2))+(COS(RADIANS(D12039))*COS(RADIANS(PARAMETERS!$D$8))*SIN(RADIANS(PARAMETERS!$D$9-C12039)/2)*SIN(RADIANS(PARAMETERS!$D$9-C12039)/2))))*2*3958.756</f>
        <v>723.85806052763439</v>
      </c>
      <c r="F12039">
        <v>0.99530041217803999</v>
      </c>
      <c r="G12039">
        <v>3.3587265014647998</v>
      </c>
      <c r="H12039">
        <v>9.2245244979858008</v>
      </c>
      <c r="I12039">
        <v>16.289602279663001</v>
      </c>
      <c r="J12039">
        <v>26.263496398926002</v>
      </c>
      <c r="K12039" s="6">
        <f>IFERROR(EXP(TREND(LN($F$1:$J$1),LN(F12039:J12039),LN(Calculations!$B$3))),0)</f>
        <v>2.6237476799336428E-4</v>
      </c>
    </row>
    <row r="12040" spans="1:11" x14ac:dyDescent="0.35">
      <c r="A12040">
        <v>12037</v>
      </c>
      <c r="B12040" t="str">
        <f t="shared" si="188"/>
        <v>5-60</v>
      </c>
      <c r="C12040">
        <v>-59.804648638871001</v>
      </c>
      <c r="D12040">
        <v>4.9620150131139003</v>
      </c>
      <c r="E12040">
        <f>ASIN(SQRT((SIN(RADIANS(PARAMETERS!$D$8-D12040)/2)*SIN(RADIANS(PARAMETERS!$D$8-D12040)/2))+(COS(RADIANS(D12040))*COS(RADIANS(PARAMETERS!$D$8))*SIN(RADIANS(PARAMETERS!$D$9-C12040)/2)*SIN(RADIANS(PARAMETERS!$D$9-C12040)/2))))*2*3958.756</f>
        <v>725.0660414155733</v>
      </c>
      <c r="F12040">
        <v>1.0800507068634</v>
      </c>
      <c r="G12040">
        <v>3.5801208019257</v>
      </c>
      <c r="H12040">
        <v>9.6408195495605007</v>
      </c>
      <c r="I12040">
        <v>16.9183177948</v>
      </c>
      <c r="J12040">
        <v>27.070785522461001</v>
      </c>
      <c r="K12040" s="6">
        <f>IFERROR(EXP(TREND(LN($F$1:$J$1),LN(F12040:J12040),LN(Calculations!$B$3))),0)</f>
        <v>2.6280317659317063E-4</v>
      </c>
    </row>
    <row r="12041" spans="1:11" x14ac:dyDescent="0.35">
      <c r="A12041">
        <v>12038</v>
      </c>
      <c r="B12041" t="str">
        <f t="shared" si="188"/>
        <v>5-59.5</v>
      </c>
      <c r="C12041">
        <v>-59.533327303969998</v>
      </c>
      <c r="D12041">
        <v>4.9620150131139003</v>
      </c>
      <c r="E12041">
        <f>ASIN(SQRT((SIN(RADIANS(PARAMETERS!$D$8-D12041)/2)*SIN(RADIANS(PARAMETERS!$D$8-D12041)/2))+(COS(RADIANS(D12041))*COS(RADIANS(PARAMETERS!$D$8))*SIN(RADIANS(PARAMETERS!$D$9-C12041)/2)*SIN(RADIANS(PARAMETERS!$D$9-C12041)/2))))*2*3958.756</f>
        <v>726.73916169696963</v>
      </c>
      <c r="F12041">
        <v>1.1756891012191999</v>
      </c>
      <c r="G12041">
        <v>3.8269612789153999</v>
      </c>
      <c r="H12041">
        <v>10.104674339294</v>
      </c>
      <c r="I12041">
        <v>17.617065429688001</v>
      </c>
      <c r="J12041">
        <v>27.96981048584</v>
      </c>
      <c r="K12041" s="6">
        <f>IFERROR(EXP(TREND(LN($F$1:$J$1),LN(F12041:J12041),LN(Calculations!$B$3))),0)</f>
        <v>2.6378128447127796E-4</v>
      </c>
    </row>
    <row r="12042" spans="1:11" x14ac:dyDescent="0.35">
      <c r="A12042">
        <v>12039</v>
      </c>
      <c r="B12042" t="str">
        <f t="shared" si="188"/>
        <v>5-59.5</v>
      </c>
      <c r="C12042">
        <v>-59.262005969069001</v>
      </c>
      <c r="D12042">
        <v>4.9620150131139003</v>
      </c>
      <c r="E12042">
        <f>ASIN(SQRT((SIN(RADIANS(PARAMETERS!$D$8-D12042)/2)*SIN(RADIANS(PARAMETERS!$D$8-D12042)/2))+(COS(RADIANS(D12042))*COS(RADIANS(PARAMETERS!$D$8))*SIN(RADIANS(PARAMETERS!$D$9-C12042)/2)*SIN(RADIANS(PARAMETERS!$D$9-C12042)/2))))*2*3958.756</f>
        <v>728.87421701623691</v>
      </c>
      <c r="F12042">
        <v>1.2805677652359</v>
      </c>
      <c r="G12042">
        <v>4.0978775024414</v>
      </c>
      <c r="H12042">
        <v>10.610726356505999</v>
      </c>
      <c r="I12042">
        <v>18.370294570923001</v>
      </c>
      <c r="J12042">
        <v>28.941452026366999</v>
      </c>
      <c r="K12042" s="6">
        <f>IFERROR(EXP(TREND(LN($F$1:$J$1),LN(F12042:J12042),LN(Calculations!$B$3))),0)</f>
        <v>2.6536879795038902E-4</v>
      </c>
    </row>
    <row r="12043" spans="1:11" x14ac:dyDescent="0.35">
      <c r="A12043">
        <v>12040</v>
      </c>
      <c r="B12043" t="str">
        <f t="shared" si="188"/>
        <v>5-59</v>
      </c>
      <c r="C12043">
        <v>-58.990684634167998</v>
      </c>
      <c r="D12043">
        <v>4.9620150131139003</v>
      </c>
      <c r="E12043">
        <f>ASIN(SQRT((SIN(RADIANS(PARAMETERS!$D$8-D12043)/2)*SIN(RADIANS(PARAMETERS!$D$8-D12043)/2))+(COS(RADIANS(D12043))*COS(RADIANS(PARAMETERS!$D$8))*SIN(RADIANS(PARAMETERS!$D$9-C12043)/2)*SIN(RADIANS(PARAMETERS!$D$9-C12043)/2))))*2*3958.756</f>
        <v>731.46716087346613</v>
      </c>
      <c r="F12043">
        <v>1.3914133310318</v>
      </c>
      <c r="G12043">
        <v>4.3751378059387003</v>
      </c>
      <c r="H12043">
        <v>11.122783660889001</v>
      </c>
      <c r="I12043">
        <v>19.127244949341002</v>
      </c>
      <c r="J12043">
        <v>29.925203323363998</v>
      </c>
      <c r="K12043" s="6">
        <f>IFERROR(EXP(TREND(LN($F$1:$J$1),LN(F12043:J12043),LN(Calculations!$B$3))),0)</f>
        <v>2.6693285646356321E-4</v>
      </c>
    </row>
    <row r="12044" spans="1:11" x14ac:dyDescent="0.35">
      <c r="A12044">
        <v>12041</v>
      </c>
      <c r="B12044" t="str">
        <f t="shared" si="188"/>
        <v>5-58.5</v>
      </c>
      <c r="C12044">
        <v>-58.719363299267002</v>
      </c>
      <c r="D12044">
        <v>4.9620150131139003</v>
      </c>
      <c r="E12044">
        <f>ASIN(SQRT((SIN(RADIANS(PARAMETERS!$D$8-D12044)/2)*SIN(RADIANS(PARAMETERS!$D$8-D12044)/2))+(COS(RADIANS(D12044))*COS(RADIANS(PARAMETERS!$D$8))*SIN(RADIANS(PARAMETERS!$D$9-C12044)/2)*SIN(RADIANS(PARAMETERS!$D$9-C12044)/2))))*2*3958.756</f>
        <v>734.51314217765912</v>
      </c>
      <c r="F12044">
        <v>1.5038222074509</v>
      </c>
      <c r="G12044">
        <v>4.6461577415465998</v>
      </c>
      <c r="H12044">
        <v>11.612131118774</v>
      </c>
      <c r="I12044">
        <v>19.844577789306999</v>
      </c>
      <c r="J12044">
        <v>30.866792678833001</v>
      </c>
      <c r="K12044" s="6">
        <f>IFERROR(EXP(TREND(LN($F$1:$J$1),LN(F12044:J12044),LN(Calculations!$B$3))),0)</f>
        <v>2.6811990930251852E-4</v>
      </c>
    </row>
    <row r="12045" spans="1:11" x14ac:dyDescent="0.35">
      <c r="A12045">
        <v>12042</v>
      </c>
      <c r="B12045" t="str">
        <f t="shared" si="188"/>
        <v>5-58.5</v>
      </c>
      <c r="C12045">
        <v>-58.448041964365999</v>
      </c>
      <c r="D12045">
        <v>4.9620150131139003</v>
      </c>
      <c r="E12045">
        <f>ASIN(SQRT((SIN(RADIANS(PARAMETERS!$D$8-D12045)/2)*SIN(RADIANS(PARAMETERS!$D$8-D12045)/2))+(COS(RADIANS(D12045))*COS(RADIANS(PARAMETERS!$D$8))*SIN(RADIANS(PARAMETERS!$D$9-C12045)/2)*SIN(RADIANS(PARAMETERS!$D$9-C12045)/2))))*2*3958.756</f>
        <v>738.00654929325128</v>
      </c>
      <c r="F12045">
        <v>1.6164122819900999</v>
      </c>
      <c r="G12045">
        <v>4.9039692878723002</v>
      </c>
      <c r="H12045">
        <v>12.065099716187</v>
      </c>
      <c r="I12045">
        <v>20.501550674438</v>
      </c>
      <c r="J12045">
        <v>31.743320465088001</v>
      </c>
      <c r="K12045" s="6">
        <f>IFERROR(EXP(TREND(LN($F$1:$J$1),LN(F12045:J12045),LN(Calculations!$B$3))),0)</f>
        <v>2.6864106302736227E-4</v>
      </c>
    </row>
    <row r="12046" spans="1:11" x14ac:dyDescent="0.35">
      <c r="A12046">
        <v>12043</v>
      </c>
      <c r="B12046" t="str">
        <f t="shared" si="188"/>
        <v>5-58</v>
      </c>
      <c r="C12046">
        <v>-58.176720629465002</v>
      </c>
      <c r="D12046">
        <v>4.9620150131139003</v>
      </c>
      <c r="E12046">
        <f>ASIN(SQRT((SIN(RADIANS(PARAMETERS!$D$8-D12046)/2)*SIN(RADIANS(PARAMETERS!$D$8-D12046)/2))+(COS(RADIANS(D12046))*COS(RADIANS(PARAMETERS!$D$8))*SIN(RADIANS(PARAMETERS!$D$9-C12046)/2)*SIN(RADIANS(PARAMETERS!$D$9-C12046)/2))))*2*3958.756</f>
        <v>741.94105967604605</v>
      </c>
      <c r="F12046">
        <v>1.7295840978621999</v>
      </c>
      <c r="G12046">
        <v>5.1481409072876003</v>
      </c>
      <c r="H12046">
        <v>12.471822738647001</v>
      </c>
      <c r="I12046">
        <v>21.06768989563</v>
      </c>
      <c r="J12046">
        <v>32.502704620361001</v>
      </c>
      <c r="K12046" s="6">
        <f>IFERROR(EXP(TREND(LN($F$1:$J$1),LN(F12046:J12046),LN(Calculations!$B$3))),0)</f>
        <v>2.677833520956203E-4</v>
      </c>
    </row>
    <row r="12047" spans="1:11" x14ac:dyDescent="0.35">
      <c r="A12047">
        <v>12044</v>
      </c>
      <c r="B12047" t="str">
        <f t="shared" si="188"/>
        <v>5-58</v>
      </c>
      <c r="C12047">
        <v>-57.905399294565001</v>
      </c>
      <c r="D12047">
        <v>4.9620150131139003</v>
      </c>
      <c r="E12047">
        <f>ASIN(SQRT((SIN(RADIANS(PARAMETERS!$D$8-D12047)/2)*SIN(RADIANS(PARAMETERS!$D$8-D12047)/2))+(COS(RADIANS(D12047))*COS(RADIANS(PARAMETERS!$D$8))*SIN(RADIANS(PARAMETERS!$D$9-C12047)/2)*SIN(RADIANS(PARAMETERS!$D$9-C12047)/2))))*2*3958.756</f>
        <v>746.30969411837339</v>
      </c>
      <c r="F12047">
        <v>1.8428697586060001</v>
      </c>
      <c r="G12047">
        <v>5.3820123672484996</v>
      </c>
      <c r="H12047">
        <v>12.845672607421999</v>
      </c>
      <c r="I12047">
        <v>21.570718765258999</v>
      </c>
      <c r="J12047">
        <v>33.16584777832</v>
      </c>
      <c r="K12047" s="6">
        <f>IFERROR(EXP(TREND(LN($F$1:$J$1),LN(F12047:J12047),LN(Calculations!$B$3))),0)</f>
        <v>2.6607138998274829E-4</v>
      </c>
    </row>
    <row r="12048" spans="1:11" x14ac:dyDescent="0.35">
      <c r="A12048">
        <v>12045</v>
      </c>
      <c r="B12048" t="str">
        <f t="shared" si="188"/>
        <v>5-57.5</v>
      </c>
      <c r="C12048">
        <v>-57.634077959663998</v>
      </c>
      <c r="D12048">
        <v>4.9620150131139003</v>
      </c>
      <c r="E12048">
        <f>ASIN(SQRT((SIN(RADIANS(PARAMETERS!$D$8-D12048)/2)*SIN(RADIANS(PARAMETERS!$D$8-D12048)/2))+(COS(RADIANS(D12048))*COS(RADIANS(PARAMETERS!$D$8))*SIN(RADIANS(PARAMETERS!$D$9-C12048)/2)*SIN(RADIANS(PARAMETERS!$D$9-C12048)/2))))*2*3958.756</f>
        <v>751.10487458017985</v>
      </c>
      <c r="F12048">
        <v>1.9560576677321999</v>
      </c>
      <c r="G12048">
        <v>5.6068654060364</v>
      </c>
      <c r="H12048">
        <v>13.192296981812</v>
      </c>
      <c r="I12048">
        <v>22.021087646483998</v>
      </c>
      <c r="J12048">
        <v>33.746417999267997</v>
      </c>
      <c r="K12048" s="6">
        <f>IFERROR(EXP(TREND(LN($F$1:$J$1),LN(F12048:J12048),LN(Calculations!$B$3))),0)</f>
        <v>2.6372275614767337E-4</v>
      </c>
    </row>
    <row r="12049" spans="1:11" x14ac:dyDescent="0.35">
      <c r="A12049">
        <v>12046</v>
      </c>
      <c r="B12049" t="str">
        <f t="shared" si="188"/>
        <v>5-57.5</v>
      </c>
      <c r="C12049">
        <v>-57.362756624763001</v>
      </c>
      <c r="D12049">
        <v>4.9620150131139003</v>
      </c>
      <c r="E12049">
        <f>ASIN(SQRT((SIN(RADIANS(PARAMETERS!$D$8-D12049)/2)*SIN(RADIANS(PARAMETERS!$D$8-D12049)/2))+(COS(RADIANS(D12049))*COS(RADIANS(PARAMETERS!$D$8))*SIN(RADIANS(PARAMETERS!$D$9-C12049)/2)*SIN(RADIANS(PARAMETERS!$D$9-C12049)/2))))*2*3958.756</f>
        <v>756.31848457159629</v>
      </c>
      <c r="F12049">
        <v>2.0658791065215998</v>
      </c>
      <c r="G12049">
        <v>5.8291859626770002</v>
      </c>
      <c r="H12049">
        <v>13.538648605346999</v>
      </c>
      <c r="I12049">
        <v>22.470085144043001</v>
      </c>
      <c r="J12049">
        <v>34.326118469237997</v>
      </c>
      <c r="K12049" s="6">
        <f>IFERROR(EXP(TREND(LN($F$1:$J$1),LN(F12049:J12049),LN(Calculations!$B$3))),0)</f>
        <v>2.6214337028304701E-4</v>
      </c>
    </row>
    <row r="12050" spans="1:11" x14ac:dyDescent="0.35">
      <c r="A12050">
        <v>12047</v>
      </c>
      <c r="B12050" t="str">
        <f t="shared" si="188"/>
        <v>5-57</v>
      </c>
      <c r="C12050">
        <v>-57.091435289861998</v>
      </c>
      <c r="D12050">
        <v>4.9620150131139003</v>
      </c>
      <c r="E12050">
        <f>ASIN(SQRT((SIN(RADIANS(PARAMETERS!$D$8-D12050)/2)*SIN(RADIANS(PARAMETERS!$D$8-D12050)/2))+(COS(RADIANS(D12050))*COS(RADIANS(PARAMETERS!$D$8))*SIN(RADIANS(PARAMETERS!$D$9-C12050)/2)*SIN(RADIANS(PARAMETERS!$D$9-C12050)/2))))*2*3958.756</f>
        <v>761.94193107239414</v>
      </c>
      <c r="F12050">
        <v>2.1702127456664999</v>
      </c>
      <c r="G12050">
        <v>6.0450134277343999</v>
      </c>
      <c r="H12050">
        <v>13.883069038391</v>
      </c>
      <c r="I12050">
        <v>22.926614761353001</v>
      </c>
      <c r="J12050">
        <v>34.923042297362997</v>
      </c>
      <c r="K12050" s="6">
        <f>IFERROR(EXP(TREND(LN($F$1:$J$1),LN(F12050:J12050),LN(Calculations!$B$3))),0)</f>
        <v>2.6160373968809182E-4</v>
      </c>
    </row>
    <row r="12051" spans="1:11" x14ac:dyDescent="0.35">
      <c r="A12051">
        <v>12048</v>
      </c>
      <c r="B12051" t="str">
        <f t="shared" si="188"/>
        <v>5-57</v>
      </c>
      <c r="C12051">
        <v>-56.820113954961002</v>
      </c>
      <c r="D12051">
        <v>4.9620150131139003</v>
      </c>
      <c r="E12051">
        <f>ASIN(SQRT((SIN(RADIANS(PARAMETERS!$D$8-D12051)/2)*SIN(RADIANS(PARAMETERS!$D$8-D12051)/2))+(COS(RADIANS(D12051))*COS(RADIANS(PARAMETERS!$D$8))*SIN(RADIANS(PARAMETERS!$D$9-C12051)/2)*SIN(RADIANS(PARAMETERS!$D$9-C12051)/2))))*2*3958.756</f>
        <v>767.96620701922257</v>
      </c>
      <c r="F12051">
        <v>2.2689843177795002</v>
      </c>
      <c r="G12051">
        <v>6.2534341812134002</v>
      </c>
      <c r="H12051">
        <v>14.21870136261</v>
      </c>
      <c r="I12051">
        <v>23.391962051391999</v>
      </c>
      <c r="J12051">
        <v>35.540985107422003</v>
      </c>
      <c r="K12051" s="6">
        <f>IFERROR(EXP(TREND(LN($F$1:$J$1),LN(F12051:J12051),LN(Calculations!$B$3))),0)</f>
        <v>2.6198486949537505E-4</v>
      </c>
    </row>
    <row r="12052" spans="1:11" x14ac:dyDescent="0.35">
      <c r="A12052">
        <v>12049</v>
      </c>
      <c r="B12052" t="str">
        <f t="shared" si="188"/>
        <v>5-61.5</v>
      </c>
      <c r="C12052">
        <v>-61.432576648276999</v>
      </c>
      <c r="D12052">
        <v>5.2333363480147996</v>
      </c>
      <c r="E12052">
        <f>ASIN(SQRT((SIN(RADIANS(PARAMETERS!$D$8-D12052)/2)*SIN(RADIANS(PARAMETERS!$D$8-D12052)/2))+(COS(RADIANS(D12052))*COS(RADIANS(PARAMETERS!$D$8))*SIN(RADIANS(PARAMETERS!$D$9-C12052)/2)*SIN(RADIANS(PARAMETERS!$D$9-C12052)/2))))*2*3958.756</f>
        <v>706.15049387913018</v>
      </c>
      <c r="F12052">
        <v>1.2975633144379</v>
      </c>
      <c r="G12052">
        <v>4.0021791458129998</v>
      </c>
      <c r="H12052">
        <v>10.556511878966999</v>
      </c>
      <c r="I12052">
        <v>18.46586227417</v>
      </c>
      <c r="J12052">
        <v>29.147850036621001</v>
      </c>
      <c r="K12052" s="6">
        <f>IFERROR(EXP(TREND(LN($F$1:$J$1),LN(F12052:J12052),LN(Calculations!$B$3))),0)</f>
        <v>2.6445394335381352E-4</v>
      </c>
    </row>
    <row r="12053" spans="1:11" x14ac:dyDescent="0.35">
      <c r="A12053">
        <v>12050</v>
      </c>
      <c r="B12053" t="str">
        <f t="shared" si="188"/>
        <v>5-61</v>
      </c>
      <c r="C12053">
        <v>-61.161255313376003</v>
      </c>
      <c r="D12053">
        <v>5.2333363480147996</v>
      </c>
      <c r="E12053">
        <f>ASIN(SQRT((SIN(RADIANS(PARAMETERS!$D$8-D12053)/2)*SIN(RADIANS(PARAMETERS!$D$8-D12053)/2))+(COS(RADIANS(D12053))*COS(RADIANS(PARAMETERS!$D$8))*SIN(RADIANS(PARAMETERS!$D$9-C12053)/2)*SIN(RADIANS(PARAMETERS!$D$9-C12053)/2))))*2*3958.756</f>
        <v>704.98658532443642</v>
      </c>
      <c r="F12053">
        <v>1.3812221288680999</v>
      </c>
      <c r="G12053">
        <v>4.2049536705017001</v>
      </c>
      <c r="H12053">
        <v>10.906311035156</v>
      </c>
      <c r="I12053">
        <v>18.967113494873001</v>
      </c>
      <c r="J12053">
        <v>29.74342918396</v>
      </c>
      <c r="K12053" s="6">
        <f>IFERROR(EXP(TREND(LN($F$1:$J$1),LN(F12053:J12053),LN(Calculations!$B$3))),0)</f>
        <v>2.6382609732158763E-4</v>
      </c>
    </row>
    <row r="12054" spans="1:11" x14ac:dyDescent="0.35">
      <c r="A12054">
        <v>12051</v>
      </c>
      <c r="B12054" t="str">
        <f t="shared" si="188"/>
        <v>5-61</v>
      </c>
      <c r="C12054">
        <v>-60.889933978475</v>
      </c>
      <c r="D12054">
        <v>5.2333363480147996</v>
      </c>
      <c r="E12054">
        <f>ASIN(SQRT((SIN(RADIANS(PARAMETERS!$D$8-D12054)/2)*SIN(RADIANS(PARAMETERS!$D$8-D12054)/2))+(COS(RADIANS(D12054))*COS(RADIANS(PARAMETERS!$D$8))*SIN(RADIANS(PARAMETERS!$D$9-C12054)/2)*SIN(RADIANS(PARAMETERS!$D$9-C12054)/2))))*2*3958.756</f>
        <v>704.30245234514052</v>
      </c>
      <c r="F12054">
        <v>1.46837413311</v>
      </c>
      <c r="G12054">
        <v>4.4105772972106996</v>
      </c>
      <c r="H12054">
        <v>11.2623462677</v>
      </c>
      <c r="I12054">
        <v>19.470489501953001</v>
      </c>
      <c r="J12054">
        <v>30.356620788573998</v>
      </c>
      <c r="K12054" s="6">
        <f>IFERROR(EXP(TREND(LN($F$1:$J$1),LN(F12054:J12054),LN(Calculations!$B$3))),0)</f>
        <v>2.6332663425838185E-4</v>
      </c>
    </row>
    <row r="12055" spans="1:11" x14ac:dyDescent="0.35">
      <c r="A12055">
        <v>12052</v>
      </c>
      <c r="B12055" t="str">
        <f t="shared" si="188"/>
        <v>5-60.5</v>
      </c>
      <c r="C12055">
        <v>-60.618612643573996</v>
      </c>
      <c r="D12055">
        <v>5.2333363480147996</v>
      </c>
      <c r="E12055">
        <f>ASIN(SQRT((SIN(RADIANS(PARAMETERS!$D$8-D12055)/2)*SIN(RADIANS(PARAMETERS!$D$8-D12055)/2))+(COS(RADIANS(D12055))*COS(RADIANS(PARAMETERS!$D$8))*SIN(RADIANS(PARAMETERS!$D$9-C12055)/2)*SIN(RADIANS(PARAMETERS!$D$9-C12055)/2))))*2*3958.756</f>
        <v>704.09949395895012</v>
      </c>
      <c r="F12055">
        <v>1.5626680850982999</v>
      </c>
      <c r="G12055">
        <v>4.6288871765137003</v>
      </c>
      <c r="H12055">
        <v>11.634966850281</v>
      </c>
      <c r="I12055">
        <v>19.972894668578999</v>
      </c>
      <c r="J12055">
        <v>30.967296600341999</v>
      </c>
      <c r="K12055" s="6">
        <f>IFERROR(EXP(TREND(LN($F$1:$J$1),LN(F12055:J12055),LN(Calculations!$B$3))),0)</f>
        <v>2.6244852893921256E-4</v>
      </c>
    </row>
    <row r="12056" spans="1:11" x14ac:dyDescent="0.35">
      <c r="A12056">
        <v>12053</v>
      </c>
      <c r="B12056" t="str">
        <f t="shared" si="188"/>
        <v>5-60.5</v>
      </c>
      <c r="C12056">
        <v>-60.347291308673</v>
      </c>
      <c r="D12056">
        <v>5.2333363480147996</v>
      </c>
      <c r="E12056">
        <f>ASIN(SQRT((SIN(RADIANS(PARAMETERS!$D$8-D12056)/2)*SIN(RADIANS(PARAMETERS!$D$8-D12056)/2))+(COS(RADIANS(D12056))*COS(RADIANS(PARAMETERS!$D$8))*SIN(RADIANS(PARAMETERS!$D$9-C12056)/2)*SIN(RADIANS(PARAMETERS!$D$9-C12056)/2))))*2*3958.756</f>
        <v>704.37812625037611</v>
      </c>
      <c r="F12056">
        <v>1.6666283607482999</v>
      </c>
      <c r="G12056">
        <v>4.8681101799011</v>
      </c>
      <c r="H12056">
        <v>12.046916007996</v>
      </c>
      <c r="I12056">
        <v>20.518203735351999</v>
      </c>
      <c r="J12056">
        <v>31.636947631836001</v>
      </c>
      <c r="K12056" s="6">
        <f>IFERROR(EXP(TREND(LN($F$1:$J$1),LN(F12056:J12056),LN(Calculations!$B$3))),0)</f>
        <v>2.618823829957122E-4</v>
      </c>
    </row>
    <row r="12057" spans="1:11" x14ac:dyDescent="0.35">
      <c r="A12057">
        <v>12054</v>
      </c>
      <c r="B12057" t="str">
        <f t="shared" si="188"/>
        <v>5-60</v>
      </c>
      <c r="C12057">
        <v>-60.075969973771997</v>
      </c>
      <c r="D12057">
        <v>5.2333363480147996</v>
      </c>
      <c r="E12057">
        <f>ASIN(SQRT((SIN(RADIANS(PARAMETERS!$D$8-D12057)/2)*SIN(RADIANS(PARAMETERS!$D$8-D12057)/2))+(COS(RADIANS(D12057))*COS(RADIANS(PARAMETERS!$D$8))*SIN(RADIANS(PARAMETERS!$D$9-C12057)/2)*SIN(RADIANS(PARAMETERS!$D$9-C12057)/2))))*2*3958.756</f>
        <v>705.13777811854288</v>
      </c>
      <c r="F12057">
        <v>1.7823311090469001</v>
      </c>
      <c r="G12057">
        <v>5.1310873031615998</v>
      </c>
      <c r="H12057">
        <v>12.515859603881999</v>
      </c>
      <c r="I12057">
        <v>21.14510345459</v>
      </c>
      <c r="J12057">
        <v>32.420791625977003</v>
      </c>
      <c r="K12057" s="6">
        <f>IFERROR(EXP(TREND(LN($F$1:$J$1),LN(F12057:J12057),LN(Calculations!$B$3))),0)</f>
        <v>2.6225222063248405E-4</v>
      </c>
    </row>
    <row r="12058" spans="1:11" x14ac:dyDescent="0.35">
      <c r="A12058">
        <v>12055</v>
      </c>
      <c r="B12058" t="str">
        <f t="shared" si="188"/>
        <v>5-60</v>
      </c>
      <c r="C12058">
        <v>-59.804648638871001</v>
      </c>
      <c r="D12058">
        <v>5.2333363480147996</v>
      </c>
      <c r="E12058">
        <f>ASIN(SQRT((SIN(RADIANS(PARAMETERS!$D$8-D12058)/2)*SIN(RADIANS(PARAMETERS!$D$8-D12058)/2))+(COS(RADIANS(D12058))*COS(RADIANS(PARAMETERS!$D$8))*SIN(RADIANS(PARAMETERS!$D$9-C12058)/2)*SIN(RADIANS(PARAMETERS!$D$9-C12058)/2))))*2*3958.756</f>
        <v>706.37689711149403</v>
      </c>
      <c r="F12058">
        <v>1.9146064519882</v>
      </c>
      <c r="G12058">
        <v>5.4252772331237997</v>
      </c>
      <c r="H12058">
        <v>13.055506706238001</v>
      </c>
      <c r="I12058">
        <v>21.86999130249</v>
      </c>
      <c r="J12058">
        <v>33.334674835205</v>
      </c>
      <c r="K12058" s="6">
        <f>IFERROR(EXP(TREND(LN($F$1:$J$1),LN(F12058:J12058),LN(Calculations!$B$3))),0)</f>
        <v>2.6343841310526414E-4</v>
      </c>
    </row>
    <row r="12059" spans="1:11" x14ac:dyDescent="0.35">
      <c r="A12059">
        <v>12056</v>
      </c>
      <c r="B12059" t="str">
        <f t="shared" si="188"/>
        <v>5-59.5</v>
      </c>
      <c r="C12059">
        <v>-59.533327303969998</v>
      </c>
      <c r="D12059">
        <v>5.2333363480147996</v>
      </c>
      <c r="E12059">
        <f>ASIN(SQRT((SIN(RADIANS(PARAMETERS!$D$8-D12059)/2)*SIN(RADIANS(PARAMETERS!$D$8-D12059)/2))+(COS(RADIANS(D12059))*COS(RADIANS(PARAMETERS!$D$8))*SIN(RADIANS(PARAMETERS!$D$9-C12059)/2)*SIN(RADIANS(PARAMETERS!$D$9-C12059)/2))))*2*3958.756</f>
        <v>708.09296520848409</v>
      </c>
      <c r="F12059">
        <v>2.0641782283782999</v>
      </c>
      <c r="G12059">
        <v>5.7496347427368004</v>
      </c>
      <c r="H12059">
        <v>13.6583776474</v>
      </c>
      <c r="I12059">
        <v>22.676692962646001</v>
      </c>
      <c r="J12059">
        <v>34.356433868407997</v>
      </c>
      <c r="K12059" s="6">
        <f>IFERROR(EXP(TREND(LN($F$1:$J$1),LN(F12059:J12059),LN(Calculations!$B$3))),0)</f>
        <v>2.6516351089168346E-4</v>
      </c>
    </row>
    <row r="12060" spans="1:11" x14ac:dyDescent="0.35">
      <c r="A12060">
        <v>12057</v>
      </c>
      <c r="B12060" t="str">
        <f t="shared" si="188"/>
        <v>5-59.5</v>
      </c>
      <c r="C12060">
        <v>-59.262005969069001</v>
      </c>
      <c r="D12060">
        <v>5.2333363480147996</v>
      </c>
      <c r="E12060">
        <f>ASIN(SQRT((SIN(RADIANS(PARAMETERS!$D$8-D12060)/2)*SIN(RADIANS(PARAMETERS!$D$8-D12060)/2))+(COS(RADIANS(D12060))*COS(RADIANS(PARAMETERS!$D$8))*SIN(RADIANS(PARAMETERS!$D$9-C12060)/2)*SIN(RADIANS(PARAMETERS!$D$9-C12060)/2))))*2*3958.756</f>
        <v>710.28252417813701</v>
      </c>
      <c r="F12060">
        <v>2.2299752235413002</v>
      </c>
      <c r="G12060">
        <v>6.1029682159423997</v>
      </c>
      <c r="H12060">
        <v>14.311873435974</v>
      </c>
      <c r="I12060">
        <v>23.551879882813001</v>
      </c>
      <c r="J12060">
        <v>35.469375610352003</v>
      </c>
      <c r="K12060" s="6">
        <f>IFERROR(EXP(TREND(LN($F$1:$J$1),LN(F12060:J12060),LN(Calculations!$B$3))),0)</f>
        <v>2.6734675105353773E-4</v>
      </c>
    </row>
    <row r="12061" spans="1:11" x14ac:dyDescent="0.35">
      <c r="A12061">
        <v>12058</v>
      </c>
      <c r="B12061" t="str">
        <f t="shared" si="188"/>
        <v>5-59</v>
      </c>
      <c r="C12061">
        <v>-58.990684634167998</v>
      </c>
      <c r="D12061">
        <v>5.2333363480147996</v>
      </c>
      <c r="E12061">
        <f>ASIN(SQRT((SIN(RADIANS(PARAMETERS!$D$8-D12061)/2)*SIN(RADIANS(PARAMETERS!$D$8-D12061)/2))+(COS(RADIANS(D12061))*COS(RADIANS(PARAMETERS!$D$8))*SIN(RADIANS(PARAMETERS!$D$9-C12061)/2)*SIN(RADIANS(PARAMETERS!$D$9-C12061)/2))))*2*3958.756</f>
        <v>712.94120992239857</v>
      </c>
      <c r="F12061">
        <v>2.4057655334472998</v>
      </c>
      <c r="G12061">
        <v>6.4625201225281002</v>
      </c>
      <c r="H12061">
        <v>14.972543716431</v>
      </c>
      <c r="I12061">
        <v>24.434225082396999</v>
      </c>
      <c r="J12061">
        <v>36.5964012146</v>
      </c>
      <c r="K12061" s="6">
        <f>IFERROR(EXP(TREND(LN($F$1:$J$1),LN(F12061:J12061),LN(Calculations!$B$3))),0)</f>
        <v>2.6940886174195769E-4</v>
      </c>
    </row>
    <row r="12062" spans="1:11" x14ac:dyDescent="0.35">
      <c r="A12062">
        <v>12059</v>
      </c>
      <c r="B12062" t="str">
        <f t="shared" si="188"/>
        <v>5-58.5</v>
      </c>
      <c r="C12062">
        <v>-58.719363299267002</v>
      </c>
      <c r="D12062">
        <v>5.2333363480147996</v>
      </c>
      <c r="E12062">
        <f>ASIN(SQRT((SIN(RADIANS(PARAMETERS!$D$8-D12062)/2)*SIN(RADIANS(PARAMETERS!$D$8-D12062)/2))+(COS(RADIANS(D12062))*COS(RADIANS(PARAMETERS!$D$8))*SIN(RADIANS(PARAMETERS!$D$9-C12062)/2)*SIN(RADIANS(PARAMETERS!$D$9-C12062)/2))))*2*3958.756</f>
        <v>716.06379502272341</v>
      </c>
      <c r="F12062">
        <v>2.5861768722534002</v>
      </c>
      <c r="G12062">
        <v>6.8108959197998002</v>
      </c>
      <c r="H12062">
        <v>15.604152679443001</v>
      </c>
      <c r="I12062">
        <v>25.265165328978998</v>
      </c>
      <c r="J12062">
        <v>37.668552398682003</v>
      </c>
      <c r="K12062" s="6">
        <f>IFERROR(EXP(TREND(LN($F$1:$J$1),LN(F12062:J12062),LN(Calculations!$B$3))),0)</f>
        <v>2.7075307109952122E-4</v>
      </c>
    </row>
    <row r="12063" spans="1:11" x14ac:dyDescent="0.35">
      <c r="A12063">
        <v>12060</v>
      </c>
      <c r="B12063" t="str">
        <f t="shared" si="188"/>
        <v>5-58.5</v>
      </c>
      <c r="C12063">
        <v>-58.448041964365999</v>
      </c>
      <c r="D12063">
        <v>5.2333363480147996</v>
      </c>
      <c r="E12063">
        <f>ASIN(SQRT((SIN(RADIANS(PARAMETERS!$D$8-D12063)/2)*SIN(RADIANS(PARAMETERS!$D$8-D12063)/2))+(COS(RADIANS(D12063))*COS(RADIANS(PARAMETERS!$D$8))*SIN(RADIANS(PARAMETERS!$D$9-C12063)/2)*SIN(RADIANS(PARAMETERS!$D$9-C12063)/2))))*2*3958.756</f>
        <v>719.64423854305448</v>
      </c>
      <c r="F12063">
        <v>2.7698080539703001</v>
      </c>
      <c r="G12063">
        <v>7.1423926353454998</v>
      </c>
      <c r="H12063">
        <v>16.189336776733001</v>
      </c>
      <c r="I12063">
        <v>26.023735046386999</v>
      </c>
      <c r="J12063">
        <v>38.657585144042997</v>
      </c>
      <c r="K12063" s="6">
        <f>IFERROR(EXP(TREND(LN($F$1:$J$1),LN(F12063:J12063),LN(Calculations!$B$3))),0)</f>
        <v>2.7106150058230175E-4</v>
      </c>
    </row>
    <row r="12064" spans="1:11" x14ac:dyDescent="0.35">
      <c r="A12064">
        <v>12061</v>
      </c>
      <c r="B12064" t="str">
        <f t="shared" si="188"/>
        <v>5-58</v>
      </c>
      <c r="C12064">
        <v>-58.176720629465002</v>
      </c>
      <c r="D12064">
        <v>5.2333363480147996</v>
      </c>
      <c r="E12064">
        <f>ASIN(SQRT((SIN(RADIANS(PARAMETERS!$D$8-D12064)/2)*SIN(RADIANS(PARAMETERS!$D$8-D12064)/2))+(COS(RADIANS(D12064))*COS(RADIANS(PARAMETERS!$D$8))*SIN(RADIANS(PARAMETERS!$D$9-C12064)/2)*SIN(RADIANS(PARAMETERS!$D$9-C12064)/2))))*2*3958.756</f>
        <v>723.67574201914272</v>
      </c>
      <c r="F12064">
        <v>2.9534199237822998</v>
      </c>
      <c r="G12064">
        <v>7.4552493095398003</v>
      </c>
      <c r="H12064">
        <v>16.7142162323</v>
      </c>
      <c r="I12064">
        <v>26.677381515503001</v>
      </c>
      <c r="J12064">
        <v>39.5080909729</v>
      </c>
      <c r="K12064" s="6">
        <f>IFERROR(EXP(TREND(LN($F$1:$J$1),LN(F12064:J12064),LN(Calculations!$B$3))),0)</f>
        <v>2.699478465344095E-4</v>
      </c>
    </row>
    <row r="12065" spans="1:11" x14ac:dyDescent="0.35">
      <c r="A12065">
        <v>12062</v>
      </c>
      <c r="B12065" t="str">
        <f t="shared" si="188"/>
        <v>5-58</v>
      </c>
      <c r="C12065">
        <v>-57.905399294565001</v>
      </c>
      <c r="D12065">
        <v>5.2333363480147996</v>
      </c>
      <c r="E12065">
        <f>ASIN(SQRT((SIN(RADIANS(PARAMETERS!$D$8-D12065)/2)*SIN(RADIANS(PARAMETERS!$D$8-D12065)/2))+(COS(RADIANS(D12065))*COS(RADIANS(PARAMETERS!$D$8))*SIN(RADIANS(PARAMETERS!$D$9-C12065)/2)*SIN(RADIANS(PARAMETERS!$D$9-C12065)/2))))*2*3958.756</f>
        <v>728.15081047859621</v>
      </c>
      <c r="F12065">
        <v>3.1353280544281001</v>
      </c>
      <c r="G12065">
        <v>7.7535228729248002</v>
      </c>
      <c r="H12065">
        <v>17.195917129516999</v>
      </c>
      <c r="I12065">
        <v>27.259021759033001</v>
      </c>
      <c r="J12065">
        <v>40.2506980896</v>
      </c>
      <c r="K12065" s="6">
        <f>IFERROR(EXP(TREND(LN($F$1:$J$1),LN(F12065:J12065),LN(Calculations!$B$3))),0)</f>
        <v>2.6806132079891499E-4</v>
      </c>
    </row>
    <row r="12066" spans="1:11" x14ac:dyDescent="0.35">
      <c r="A12066">
        <v>12063</v>
      </c>
      <c r="B12066" t="str">
        <f t="shared" si="188"/>
        <v>5-57.5</v>
      </c>
      <c r="C12066">
        <v>-57.634077959663998</v>
      </c>
      <c r="D12066">
        <v>5.2333363480147996</v>
      </c>
      <c r="E12066">
        <f>ASIN(SQRT((SIN(RADIANS(PARAMETERS!$D$8-D12066)/2)*SIN(RADIANS(PARAMETERS!$D$8-D12066)/2))+(COS(RADIANS(D12066))*COS(RADIANS(PARAMETERS!$D$8))*SIN(RADIANS(PARAMETERS!$D$9-C12066)/2)*SIN(RADIANS(PARAMETERS!$D$9-C12066)/2))))*2*3958.756</f>
        <v>733.06131729170852</v>
      </c>
      <c r="F12066">
        <v>3.3151257038116002</v>
      </c>
      <c r="G12066">
        <v>8.0389471054077006</v>
      </c>
      <c r="H12066">
        <v>17.641809463501001</v>
      </c>
      <c r="I12066">
        <v>27.781408309937</v>
      </c>
      <c r="J12066">
        <v>40.90283203125</v>
      </c>
      <c r="K12066" s="6">
        <f>IFERROR(EXP(TREND(LN($F$1:$J$1),LN(F12066:J12066),LN(Calculations!$B$3))),0)</f>
        <v>2.6563314968372845E-4</v>
      </c>
    </row>
    <row r="12067" spans="1:11" x14ac:dyDescent="0.35">
      <c r="A12067">
        <v>12064</v>
      </c>
      <c r="B12067" t="str">
        <f t="shared" si="188"/>
        <v>5-57.5</v>
      </c>
      <c r="C12067">
        <v>-57.362756624763001</v>
      </c>
      <c r="D12067">
        <v>5.2333363480147996</v>
      </c>
      <c r="E12067">
        <f>ASIN(SQRT((SIN(RADIANS(PARAMETERS!$D$8-D12067)/2)*SIN(RADIANS(PARAMETERS!$D$8-D12067)/2))+(COS(RADIANS(D12067))*COS(RADIANS(PARAMETERS!$D$8))*SIN(RADIANS(PARAMETERS!$D$9-C12067)/2)*SIN(RADIANS(PARAMETERS!$D$9-C12067)/2))))*2*3958.756</f>
        <v>738.3985716476642</v>
      </c>
      <c r="F12067">
        <v>3.4871096611022998</v>
      </c>
      <c r="G12067">
        <v>8.3150424957275</v>
      </c>
      <c r="H12067">
        <v>18.076545715331999</v>
      </c>
      <c r="I12067">
        <v>28.293399810791001</v>
      </c>
      <c r="J12067">
        <v>41.544094085692997</v>
      </c>
      <c r="K12067" s="6">
        <f>IFERROR(EXP(TREND(LN($F$1:$J$1),LN(F12067:J12067),LN(Calculations!$B$3))),0)</f>
        <v>2.6395679132640878E-4</v>
      </c>
    </row>
    <row r="12068" spans="1:11" x14ac:dyDescent="0.35">
      <c r="A12068">
        <v>12065</v>
      </c>
      <c r="B12068" t="str">
        <f t="shared" si="188"/>
        <v>5-57</v>
      </c>
      <c r="C12068">
        <v>-57.091435289861998</v>
      </c>
      <c r="D12068">
        <v>5.2333363480147996</v>
      </c>
      <c r="E12068">
        <f>ASIN(SQRT((SIN(RADIANS(PARAMETERS!$D$8-D12068)/2)*SIN(RADIANS(PARAMETERS!$D$8-D12068)/2))+(COS(RADIANS(D12068))*COS(RADIANS(PARAMETERS!$D$8))*SIN(RADIANS(PARAMETERS!$D$9-C12068)/2)*SIN(RADIANS(PARAMETERS!$D$9-C12068)/2))))*2*3958.756</f>
        <v>744.15338748241572</v>
      </c>
      <c r="F12068">
        <v>3.6469423770904998</v>
      </c>
      <c r="G12068">
        <v>8.5758275985718004</v>
      </c>
      <c r="H12068">
        <v>18.493854522705</v>
      </c>
      <c r="I12068">
        <v>28.800457000731999</v>
      </c>
      <c r="J12068">
        <v>42.187496185302997</v>
      </c>
      <c r="K12068" s="6">
        <f>IFERROR(EXP(TREND(LN($F$1:$J$1),LN(F12068:J12068),LN(Calculations!$B$3))),0)</f>
        <v>2.6328145954767132E-4</v>
      </c>
    </row>
    <row r="12069" spans="1:11" x14ac:dyDescent="0.35">
      <c r="A12069">
        <v>12066</v>
      </c>
      <c r="B12069" t="str">
        <f t="shared" si="188"/>
        <v>5-57</v>
      </c>
      <c r="C12069">
        <v>-56.820113954961002</v>
      </c>
      <c r="D12069">
        <v>5.2333363480147996</v>
      </c>
      <c r="E12069">
        <f>ASIN(SQRT((SIN(RADIANS(PARAMETERS!$D$8-D12069)/2)*SIN(RADIANS(PARAMETERS!$D$8-D12069)/2))+(COS(RADIANS(D12069))*COS(RADIANS(PARAMETERS!$D$8))*SIN(RADIANS(PARAMETERS!$D$9-C12069)/2)*SIN(RADIANS(PARAMETERS!$D$9-C12069)/2))))*2*3958.756</f>
        <v>750.31615274669093</v>
      </c>
      <c r="F12069">
        <v>3.7935714721679998</v>
      </c>
      <c r="G12069">
        <v>8.8199014663696005</v>
      </c>
      <c r="H12069">
        <v>18.884799957275</v>
      </c>
      <c r="I12069">
        <v>29.302669525146001</v>
      </c>
      <c r="J12069">
        <v>42.834938049316001</v>
      </c>
      <c r="K12069" s="6">
        <f>IFERROR(EXP(TREND(LN($F$1:$J$1),LN(F12069:J12069),LN(Calculations!$B$3))),0)</f>
        <v>2.635153947615651E-4</v>
      </c>
    </row>
    <row r="12070" spans="1:11" x14ac:dyDescent="0.35">
      <c r="A12070">
        <v>12067</v>
      </c>
      <c r="B12070" t="str">
        <f t="shared" si="188"/>
        <v>6-61.5</v>
      </c>
      <c r="C12070">
        <v>-61.432576648276999</v>
      </c>
      <c r="D12070">
        <v>5.5046576829158003</v>
      </c>
      <c r="E12070">
        <f>ASIN(SQRT((SIN(RADIANS(PARAMETERS!$D$8-D12070)/2)*SIN(RADIANS(PARAMETERS!$D$8-D12070)/2))+(COS(RADIANS(D12070))*COS(RADIANS(PARAMETERS!$D$8))*SIN(RADIANS(PARAMETERS!$D$9-C12070)/2)*SIN(RADIANS(PARAMETERS!$D$9-C12070)/2))))*2*3958.756</f>
        <v>687.45845152067579</v>
      </c>
      <c r="F12070">
        <v>2.1572227478027002</v>
      </c>
      <c r="G12070">
        <v>5.8749432563781996</v>
      </c>
      <c r="H12070">
        <v>14.054955482483001</v>
      </c>
      <c r="I12070">
        <v>23.528331756591999</v>
      </c>
      <c r="J12070">
        <v>35.505420684813998</v>
      </c>
      <c r="K12070" s="6">
        <f>IFERROR(EXP(TREND(LN($F$1:$J$1),LN(F12070:J12070),LN(Calculations!$B$3))),0)</f>
        <v>2.7239894751628145E-4</v>
      </c>
    </row>
    <row r="12071" spans="1:11" x14ac:dyDescent="0.35">
      <c r="A12071">
        <v>12068</v>
      </c>
      <c r="B12071" t="str">
        <f t="shared" si="188"/>
        <v>6-61</v>
      </c>
      <c r="C12071">
        <v>-61.161255313376003</v>
      </c>
      <c r="D12071">
        <v>5.5046576829158003</v>
      </c>
      <c r="E12071">
        <f>ASIN(SQRT((SIN(RADIANS(PARAMETERS!$D$8-D12071)/2)*SIN(RADIANS(PARAMETERS!$D$8-D12071)/2))+(COS(RADIANS(D12071))*COS(RADIANS(PARAMETERS!$D$8))*SIN(RADIANS(PARAMETERS!$D$9-C12071)/2)*SIN(RADIANS(PARAMETERS!$D$9-C12071)/2))))*2*3958.756</f>
        <v>686.26370625167772</v>
      </c>
      <c r="F12071">
        <v>2.2796573638915998</v>
      </c>
      <c r="G12071">
        <v>6.1376266479492001</v>
      </c>
      <c r="H12071">
        <v>14.512832641601999</v>
      </c>
      <c r="I12071">
        <v>24.115194320678999</v>
      </c>
      <c r="J12071">
        <v>36.197513580322003</v>
      </c>
      <c r="K12071" s="6">
        <f>IFERROR(EXP(TREND(LN($F$1:$J$1),LN(F12071:J12071),LN(Calculations!$B$3))),0)</f>
        <v>2.7275124417517347E-4</v>
      </c>
    </row>
    <row r="12072" spans="1:11" x14ac:dyDescent="0.35">
      <c r="A12072">
        <v>12069</v>
      </c>
      <c r="B12072" t="str">
        <f t="shared" si="188"/>
        <v>6-61</v>
      </c>
      <c r="C12072">
        <v>-60.889933978475</v>
      </c>
      <c r="D12072">
        <v>5.5046576829158003</v>
      </c>
      <c r="E12072">
        <f>ASIN(SQRT((SIN(RADIANS(PARAMETERS!$D$8-D12072)/2)*SIN(RADIANS(PARAMETERS!$D$8-D12072)/2))+(COS(RADIANS(D12072))*COS(RADIANS(PARAMETERS!$D$8))*SIN(RADIANS(PARAMETERS!$D$9-C12072)/2)*SIN(RADIANS(PARAMETERS!$D$9-C12072)/2))))*2*3958.756</f>
        <v>685.56139760039059</v>
      </c>
      <c r="F12072">
        <v>2.4081618785857999</v>
      </c>
      <c r="G12072">
        <v>6.4001970291137997</v>
      </c>
      <c r="H12072">
        <v>14.97686958313</v>
      </c>
      <c r="I12072">
        <v>24.696041107178001</v>
      </c>
      <c r="J12072">
        <v>36.898128509521001</v>
      </c>
      <c r="K12072" s="6">
        <f>IFERROR(EXP(TREND(LN($F$1:$J$1),LN(F12072:J12072),LN(Calculations!$B$3))),0)</f>
        <v>2.7295157531565038E-4</v>
      </c>
    </row>
    <row r="12073" spans="1:11" x14ac:dyDescent="0.35">
      <c r="A12073">
        <v>12070</v>
      </c>
      <c r="B12073" t="str">
        <f t="shared" si="188"/>
        <v>6-60.5</v>
      </c>
      <c r="C12073">
        <v>-60.618612643573996</v>
      </c>
      <c r="D12073">
        <v>5.5046576829158003</v>
      </c>
      <c r="E12073">
        <f>ASIN(SQRT((SIN(RADIANS(PARAMETERS!$D$8-D12073)/2)*SIN(RADIANS(PARAMETERS!$D$8-D12073)/2))+(COS(RADIANS(D12073))*COS(RADIANS(PARAMETERS!$D$8))*SIN(RADIANS(PARAMETERS!$D$9-C12073)/2)*SIN(RADIANS(PARAMETERS!$D$9-C12073)/2))))*2*3958.756</f>
        <v>685.35303995841548</v>
      </c>
      <c r="F12073">
        <v>2.5510981082916002</v>
      </c>
      <c r="G12073">
        <v>6.6789379119873002</v>
      </c>
      <c r="H12073">
        <v>15.464751243591</v>
      </c>
      <c r="I12073">
        <v>25.278966903687</v>
      </c>
      <c r="J12073">
        <v>37.598564147948998</v>
      </c>
      <c r="K12073" s="6">
        <f>IFERROR(EXP(TREND(LN($F$1:$J$1),LN(F12073:J12073),LN(Calculations!$B$3))),0)</f>
        <v>2.7244460153591987E-4</v>
      </c>
    </row>
    <row r="12074" spans="1:11" x14ac:dyDescent="0.35">
      <c r="A12074">
        <v>12071</v>
      </c>
      <c r="B12074" t="str">
        <f t="shared" si="188"/>
        <v>6-60.5</v>
      </c>
      <c r="C12074">
        <v>-60.347291308673</v>
      </c>
      <c r="D12074">
        <v>5.5046576829158003</v>
      </c>
      <c r="E12074">
        <f>ASIN(SQRT((SIN(RADIANS(PARAMETERS!$D$8-D12074)/2)*SIN(RADIANS(PARAMETERS!$D$8-D12074)/2))+(COS(RADIANS(D12074))*COS(RADIANS(PARAMETERS!$D$8))*SIN(RADIANS(PARAMETERS!$D$9-C12074)/2)*SIN(RADIANS(PARAMETERS!$D$9-C12074)/2))))*2*3958.756</f>
        <v>685.63908380108546</v>
      </c>
      <c r="F12074">
        <v>2.7141106128693</v>
      </c>
      <c r="G12074">
        <v>6.9870033264159996</v>
      </c>
      <c r="H12074">
        <v>15.996890068054</v>
      </c>
      <c r="I12074">
        <v>25.914909362793001</v>
      </c>
      <c r="J12074">
        <v>38.371112823486001</v>
      </c>
      <c r="K12074" s="6">
        <f>IFERROR(EXP(TREND(LN($F$1:$J$1),LN(F12074:J12074),LN(Calculations!$B$3))),0)</f>
        <v>2.7180175917292695E-4</v>
      </c>
    </row>
    <row r="12075" spans="1:11" x14ac:dyDescent="0.35">
      <c r="A12075">
        <v>12072</v>
      </c>
      <c r="B12075" t="str">
        <f t="shared" si="188"/>
        <v>6-60</v>
      </c>
      <c r="C12075">
        <v>-60.075969973771997</v>
      </c>
      <c r="D12075">
        <v>5.5046576829158003</v>
      </c>
      <c r="E12075">
        <f>ASIN(SQRT((SIN(RADIANS(PARAMETERS!$D$8-D12075)/2)*SIN(RADIANS(PARAMETERS!$D$8-D12075)/2))+(COS(RADIANS(D12075))*COS(RADIANS(PARAMETERS!$D$8))*SIN(RADIANS(PARAMETERS!$D$9-C12075)/2)*SIN(RADIANS(PARAMETERS!$D$9-C12075)/2))))*2*3958.756</f>
        <v>686.4189108331193</v>
      </c>
      <c r="F12075">
        <v>2.89821600914</v>
      </c>
      <c r="G12075">
        <v>7.3290290832520002</v>
      </c>
      <c r="H12075">
        <v>16.594072341918999</v>
      </c>
      <c r="I12075">
        <v>26.646148681641002</v>
      </c>
      <c r="J12075">
        <v>39.276523590087997</v>
      </c>
      <c r="K12075" s="6">
        <f>IFERROR(EXP(TREND(LN($F$1:$J$1),LN(F12075:J12075),LN(Calculations!$B$3))),0)</f>
        <v>2.7188229657824312E-4</v>
      </c>
    </row>
    <row r="12076" spans="1:11" x14ac:dyDescent="0.35">
      <c r="A12076">
        <v>12073</v>
      </c>
      <c r="B12076" t="str">
        <f t="shared" si="188"/>
        <v>6-60</v>
      </c>
      <c r="C12076">
        <v>-59.804648638871001</v>
      </c>
      <c r="D12076">
        <v>5.5046576829158003</v>
      </c>
      <c r="E12076">
        <f>ASIN(SQRT((SIN(RADIANS(PARAMETERS!$D$8-D12076)/2)*SIN(RADIANS(PARAMETERS!$D$8-D12076)/2))+(COS(RADIANS(D12076))*COS(RADIANS(PARAMETERS!$D$8))*SIN(RADIANS(PARAMETERS!$D$9-C12076)/2)*SIN(RADIANS(PARAMETERS!$D$9-C12076)/2))))*2*3958.756</f>
        <v>687.69084064890023</v>
      </c>
      <c r="F12076">
        <v>3.1014454364777002</v>
      </c>
      <c r="G12076">
        <v>7.7075910568237003</v>
      </c>
      <c r="H12076">
        <v>17.262605667113998</v>
      </c>
      <c r="I12076">
        <v>27.47841835022</v>
      </c>
      <c r="J12076">
        <v>40.314220428467003</v>
      </c>
      <c r="K12076" s="6">
        <f>IFERROR(EXP(TREND(LN($F$1:$J$1),LN(F12076:J12076),LN(Calculations!$B$3))),0)</f>
        <v>2.7302216277481884E-4</v>
      </c>
    </row>
    <row r="12077" spans="1:11" x14ac:dyDescent="0.35">
      <c r="A12077">
        <v>12074</v>
      </c>
      <c r="B12077" t="str">
        <f t="shared" si="188"/>
        <v>6-59.5</v>
      </c>
      <c r="C12077">
        <v>-59.533327303969998</v>
      </c>
      <c r="D12077">
        <v>5.5046576829158003</v>
      </c>
      <c r="E12077">
        <f>ASIN(SQRT((SIN(RADIANS(PARAMETERS!$D$8-D12077)/2)*SIN(RADIANS(PARAMETERS!$D$8-D12077)/2))+(COS(RADIANS(D12077))*COS(RADIANS(PARAMETERS!$D$8))*SIN(RADIANS(PARAMETERS!$D$9-C12077)/2)*SIN(RADIANS(PARAMETERS!$D$9-C12077)/2))))*2*3958.756</f>
        <v>689.45214874069256</v>
      </c>
      <c r="F12077">
        <v>3.3242971897125</v>
      </c>
      <c r="G12077">
        <v>8.1213197708130007</v>
      </c>
      <c r="H12077">
        <v>17.995714187621999</v>
      </c>
      <c r="I12077">
        <v>28.396137237548999</v>
      </c>
      <c r="J12077">
        <v>41.463447570801002</v>
      </c>
      <c r="K12077" s="6">
        <f>IFERROR(EXP(TREND(LN($F$1:$J$1),LN(F12077:J12077),LN(Calculations!$B$3))),0)</f>
        <v>2.7497981517216887E-4</v>
      </c>
    </row>
    <row r="12078" spans="1:11" x14ac:dyDescent="0.35">
      <c r="A12078">
        <v>12075</v>
      </c>
      <c r="B12078" t="str">
        <f t="shared" si="188"/>
        <v>6-59.5</v>
      </c>
      <c r="C12078">
        <v>-59.262005969069001</v>
      </c>
      <c r="D12078">
        <v>5.5046576829158003</v>
      </c>
      <c r="E12078">
        <f>ASIN(SQRT((SIN(RADIANS(PARAMETERS!$D$8-D12078)/2)*SIN(RADIANS(PARAMETERS!$D$8-D12078)/2))+(COS(RADIANS(D12078))*COS(RADIANS(PARAMETERS!$D$8))*SIN(RADIANS(PARAMETERS!$D$9-C12078)/2)*SIN(RADIANS(PARAMETERS!$D$9-C12078)/2))))*2*3958.756</f>
        <v>691.69909540734307</v>
      </c>
      <c r="F12078">
        <v>3.5656208992003999</v>
      </c>
      <c r="G12078">
        <v>8.5697393417358008</v>
      </c>
      <c r="H12078">
        <v>18.782363891601999</v>
      </c>
      <c r="I12078">
        <v>29.388051986693998</v>
      </c>
      <c r="J12078">
        <v>42.710716247558999</v>
      </c>
      <c r="K12078" s="6">
        <f>IFERROR(EXP(TREND(LN($F$1:$J$1),LN(F12078:J12078),LN(Calculations!$B$3))),0)</f>
        <v>2.7766785701317158E-4</v>
      </c>
    </row>
    <row r="12079" spans="1:11" x14ac:dyDescent="0.35">
      <c r="A12079">
        <v>12076</v>
      </c>
      <c r="B12079" t="str">
        <f t="shared" si="188"/>
        <v>6-59</v>
      </c>
      <c r="C12079">
        <v>-58.990684634167998</v>
      </c>
      <c r="D12079">
        <v>5.5046576829158003</v>
      </c>
      <c r="E12079">
        <f>ASIN(SQRT((SIN(RADIANS(PARAMETERS!$D$8-D12079)/2)*SIN(RADIANS(PARAMETERS!$D$8-D12079)/2))+(COS(RADIANS(D12079))*COS(RADIANS(PARAMETERS!$D$8))*SIN(RADIANS(PARAMETERS!$D$9-C12079)/2)*SIN(RADIANS(PARAMETERS!$D$9-C12079)/2))))*2*3958.756</f>
        <v>694.42696485509498</v>
      </c>
      <c r="F12079">
        <v>3.8169231414795002</v>
      </c>
      <c r="G12079">
        <v>9.0245971679687997</v>
      </c>
      <c r="H12079">
        <v>19.573560714721999</v>
      </c>
      <c r="I12079">
        <v>30.385290145873999</v>
      </c>
      <c r="J12079">
        <v>43.96764755249</v>
      </c>
      <c r="K12079" s="6">
        <f>IFERROR(EXP(TREND(LN($F$1:$J$1),LN(F12079:J12079),LN(Calculations!$B$3))),0)</f>
        <v>2.8040228707976319E-4</v>
      </c>
    </row>
    <row r="12080" spans="1:11" x14ac:dyDescent="0.35">
      <c r="A12080">
        <v>12077</v>
      </c>
      <c r="B12080" t="str">
        <f t="shared" si="188"/>
        <v>6-58.5</v>
      </c>
      <c r="C12080">
        <v>-58.719363299267002</v>
      </c>
      <c r="D12080">
        <v>5.5046576829158003</v>
      </c>
      <c r="E12080">
        <f>ASIN(SQRT((SIN(RADIANS(PARAMETERS!$D$8-D12080)/2)*SIN(RADIANS(PARAMETERS!$D$8-D12080)/2))+(COS(RADIANS(D12080))*COS(RADIANS(PARAMETERS!$D$8))*SIN(RADIANS(PARAMETERS!$D$9-C12080)/2)*SIN(RADIANS(PARAMETERS!$D$9-C12080)/2))))*2*3958.756</f>
        <v>697.63011355211017</v>
      </c>
      <c r="F12080">
        <v>4.0720109939575</v>
      </c>
      <c r="G12080">
        <v>9.4669923782349006</v>
      </c>
      <c r="H12080">
        <v>20.329042434691999</v>
      </c>
      <c r="I12080">
        <v>31.324998855591002</v>
      </c>
      <c r="J12080">
        <v>45.157608032227003</v>
      </c>
      <c r="K12080" s="6">
        <f>IFERROR(EXP(TREND(LN($F$1:$J$1),LN(F12080:J12080),LN(Calculations!$B$3))),0)</f>
        <v>2.8245869573009151E-4</v>
      </c>
    </row>
    <row r="12081" spans="1:11" x14ac:dyDescent="0.35">
      <c r="A12081">
        <v>12078</v>
      </c>
      <c r="B12081" t="str">
        <f t="shared" si="188"/>
        <v>6-58.5</v>
      </c>
      <c r="C12081">
        <v>-58.448041964365999</v>
      </c>
      <c r="D12081">
        <v>5.5046576829158003</v>
      </c>
      <c r="E12081">
        <f>ASIN(SQRT((SIN(RADIANS(PARAMETERS!$D$8-D12081)/2)*SIN(RADIANS(PARAMETERS!$D$8-D12081)/2))+(COS(RADIANS(D12081))*COS(RADIANS(PARAMETERS!$D$8))*SIN(RADIANS(PARAMETERS!$D$9-C12081)/2)*SIN(RADIANS(PARAMETERS!$D$9-C12081)/2))))*2*3958.756</f>
        <v>701.30202670806955</v>
      </c>
      <c r="F12081">
        <v>4.329213142395</v>
      </c>
      <c r="G12081">
        <v>9.8909626007080007</v>
      </c>
      <c r="H12081">
        <v>21.029470443726002</v>
      </c>
      <c r="I12081">
        <v>32.184368133545</v>
      </c>
      <c r="J12081">
        <v>46.24881362915</v>
      </c>
      <c r="K12081" s="6">
        <f>IFERROR(EXP(TREND(LN($F$1:$J$1),LN(F12081:J12081),LN(Calculations!$B$3))),0)</f>
        <v>2.8346930635267625E-4</v>
      </c>
    </row>
    <row r="12082" spans="1:11" x14ac:dyDescent="0.35">
      <c r="A12082">
        <v>12079</v>
      </c>
      <c r="B12082" t="str">
        <f t="shared" si="188"/>
        <v>6-58</v>
      </c>
      <c r="C12082">
        <v>-58.176720629465002</v>
      </c>
      <c r="D12082">
        <v>5.5046576829158003</v>
      </c>
      <c r="E12082">
        <f>ASIN(SQRT((SIN(RADIANS(PARAMETERS!$D$8-D12082)/2)*SIN(RADIANS(PARAMETERS!$D$8-D12082)/2))+(COS(RADIANS(D12082))*COS(RADIANS(PARAMETERS!$D$8))*SIN(RADIANS(PARAMETERS!$D$9-C12082)/2)*SIN(RADIANS(PARAMETERS!$D$9-C12082)/2))))*2*3958.756</f>
        <v>705.43538160612547</v>
      </c>
      <c r="F12082">
        <v>4.5839195251465004</v>
      </c>
      <c r="G12082">
        <v>10.290778160095</v>
      </c>
      <c r="H12082">
        <v>21.657154083251999</v>
      </c>
      <c r="I12082">
        <v>32.928127288817997</v>
      </c>
      <c r="J12082">
        <v>47.185703277587997</v>
      </c>
      <c r="K12082" s="6">
        <f>IFERROR(EXP(TREND(LN($F$1:$J$1),LN(F12082:J12082),LN(Calculations!$B$3))),0)</f>
        <v>2.8303096994431739E-4</v>
      </c>
    </row>
    <row r="12083" spans="1:11" x14ac:dyDescent="0.35">
      <c r="A12083">
        <v>12080</v>
      </c>
      <c r="B12083" t="str">
        <f t="shared" si="188"/>
        <v>6-58</v>
      </c>
      <c r="C12083">
        <v>-57.905399294565001</v>
      </c>
      <c r="D12083">
        <v>5.5046576829158003</v>
      </c>
      <c r="E12083">
        <f>ASIN(SQRT((SIN(RADIANS(PARAMETERS!$D$8-D12083)/2)*SIN(RADIANS(PARAMETERS!$D$8-D12083)/2))+(COS(RADIANS(D12083))*COS(RADIANS(PARAMETERS!$D$8))*SIN(RADIANS(PARAMETERS!$D$9-C12083)/2)*SIN(RADIANS(PARAMETERS!$D$9-C12083)/2))))*2*3958.756</f>
        <v>710.02211641998178</v>
      </c>
      <c r="F12083">
        <v>4.8335585594176997</v>
      </c>
      <c r="G12083">
        <v>10.670495986938</v>
      </c>
      <c r="H12083">
        <v>22.230331420898001</v>
      </c>
      <c r="I12083">
        <v>33.592197418212997</v>
      </c>
      <c r="J12083">
        <v>48.006519317627003</v>
      </c>
      <c r="K12083" s="6">
        <f>IFERROR(EXP(TREND(LN($F$1:$J$1),LN(F12083:J12083),LN(Calculations!$B$3))),0)</f>
        <v>2.8182345434541963E-4</v>
      </c>
    </row>
    <row r="12084" spans="1:11" x14ac:dyDescent="0.35">
      <c r="A12084">
        <v>12081</v>
      </c>
      <c r="B12084" t="str">
        <f t="shared" si="188"/>
        <v>6-57.5</v>
      </c>
      <c r="C12084">
        <v>-57.634077959663998</v>
      </c>
      <c r="D12084">
        <v>5.5046576829158003</v>
      </c>
      <c r="E12084">
        <f>ASIN(SQRT((SIN(RADIANS(PARAMETERS!$D$8-D12084)/2)*SIN(RADIANS(PARAMETERS!$D$8-D12084)/2))+(COS(RADIANS(D12084))*COS(RADIANS(PARAMETERS!$D$8))*SIN(RADIANS(PARAMETERS!$D$9-C12084)/2)*SIN(RADIANS(PARAMETERS!$D$9-C12084)/2))))*2*3958.756</f>
        <v>715.05350310465417</v>
      </c>
      <c r="F12084">
        <v>5.0772233009337997</v>
      </c>
      <c r="G12084">
        <v>11.032228469849001</v>
      </c>
      <c r="H12084">
        <v>22.756856918335</v>
      </c>
      <c r="I12084">
        <v>34.190864562987997</v>
      </c>
      <c r="J12084">
        <v>48.73168182373</v>
      </c>
      <c r="K12084" s="6">
        <f>IFERROR(EXP(TREND(LN($F$1:$J$1),LN(F12084:J12084),LN(Calculations!$B$3))),0)</f>
        <v>2.8010178446487456E-4</v>
      </c>
    </row>
    <row r="12085" spans="1:11" x14ac:dyDescent="0.35">
      <c r="A12085">
        <v>12082</v>
      </c>
      <c r="B12085" t="str">
        <f t="shared" si="188"/>
        <v>6-57.5</v>
      </c>
      <c r="C12085">
        <v>-57.362756624763001</v>
      </c>
      <c r="D12085">
        <v>5.5046576829158003</v>
      </c>
      <c r="E12085">
        <f>ASIN(SQRT((SIN(RADIANS(PARAMETERS!$D$8-D12085)/2)*SIN(RADIANS(PARAMETERS!$D$8-D12085)/2))+(COS(RADIANS(D12085))*COS(RADIANS(PARAMETERS!$D$8))*SIN(RADIANS(PARAMETERS!$D$9-C12085)/2)*SIN(RADIANS(PARAMETERS!$D$9-C12085)/2))))*2*3958.756</f>
        <v>720.52022295278482</v>
      </c>
      <c r="F12085">
        <v>5.3063955307006996</v>
      </c>
      <c r="G12085">
        <v>11.376209259033001</v>
      </c>
      <c r="H12085">
        <v>23.258531570435</v>
      </c>
      <c r="I12085">
        <v>34.769641876221002</v>
      </c>
      <c r="J12085">
        <v>49.43758392334</v>
      </c>
      <c r="K12085" s="6">
        <f>IFERROR(EXP(TREND(LN($F$1:$J$1),LN(F12085:J12085),LN(Calculations!$B$3))),0)</f>
        <v>2.7909101800970053E-4</v>
      </c>
    </row>
    <row r="12086" spans="1:11" x14ac:dyDescent="0.35">
      <c r="A12086">
        <v>12083</v>
      </c>
      <c r="B12086" t="str">
        <f t="shared" si="188"/>
        <v>6-57</v>
      </c>
      <c r="C12086">
        <v>-57.091435289861998</v>
      </c>
      <c r="D12086">
        <v>5.5046576829158003</v>
      </c>
      <c r="E12086">
        <f>ASIN(SQRT((SIN(RADIANS(PARAMETERS!$D$8-D12086)/2)*SIN(RADIANS(PARAMETERS!$D$8-D12086)/2))+(COS(RADIANS(D12086))*COS(RADIANS(PARAMETERS!$D$8))*SIN(RADIANS(PARAMETERS!$D$9-C12086)/2)*SIN(RADIANS(PARAMETERS!$D$9-C12086)/2))))*2*3958.756</f>
        <v>726.41244345624511</v>
      </c>
      <c r="F12086">
        <v>5.5117139816284002</v>
      </c>
      <c r="G12086">
        <v>11.692486763</v>
      </c>
      <c r="H12086">
        <v>23.721866607666001</v>
      </c>
      <c r="I12086">
        <v>35.326915740967003</v>
      </c>
      <c r="J12086">
        <v>50.125057220458999</v>
      </c>
      <c r="K12086" s="6">
        <f>IFERROR(EXP(TREND(LN($F$1:$J$1),LN(F12086:J12086),LN(Calculations!$B$3))),0)</f>
        <v>2.7906474250836424E-4</v>
      </c>
    </row>
    <row r="12087" spans="1:11" x14ac:dyDescent="0.35">
      <c r="A12087">
        <v>12084</v>
      </c>
      <c r="B12087" t="str">
        <f t="shared" si="188"/>
        <v>6-57</v>
      </c>
      <c r="C12087">
        <v>-56.820113954961002</v>
      </c>
      <c r="D12087">
        <v>5.5046576829158003</v>
      </c>
      <c r="E12087">
        <f>ASIN(SQRT((SIN(RADIANS(PARAMETERS!$D$8-D12087)/2)*SIN(RADIANS(PARAMETERS!$D$8-D12087)/2))+(COS(RADIANS(D12087))*COS(RADIANS(PARAMETERS!$D$8))*SIN(RADIANS(PARAMETERS!$D$9-C12087)/2)*SIN(RADIANS(PARAMETERS!$D$9-C12087)/2))))*2*3958.756</f>
        <v>732.7198951968345</v>
      </c>
      <c r="F12087">
        <v>5.6894445419312003</v>
      </c>
      <c r="G12087">
        <v>11.978189468384</v>
      </c>
      <c r="H12087">
        <v>24.14457321167</v>
      </c>
      <c r="I12087">
        <v>35.860694885253999</v>
      </c>
      <c r="J12087">
        <v>50.79235458374</v>
      </c>
      <c r="K12087" s="6">
        <f>IFERROR(EXP(TREND(LN($F$1:$J$1),LN(F12087:J12087),LN(Calculations!$B$3))),0)</f>
        <v>2.8005949083881169E-4</v>
      </c>
    </row>
    <row r="12088" spans="1:11" x14ac:dyDescent="0.35">
      <c r="A12088">
        <v>12085</v>
      </c>
      <c r="B12088" t="str">
        <f t="shared" si="188"/>
        <v>6-61.5</v>
      </c>
      <c r="C12088">
        <v>-61.432576648276999</v>
      </c>
      <c r="D12088">
        <v>5.7759790178168</v>
      </c>
      <c r="E12088">
        <f>ASIN(SQRT((SIN(RADIANS(PARAMETERS!$D$8-D12088)/2)*SIN(RADIANS(PARAMETERS!$D$8-D12088)/2))+(COS(RADIANS(D12088))*COS(RADIANS(PARAMETERS!$D$8))*SIN(RADIANS(PARAMETERS!$D$9-C12088)/2)*SIN(RADIANS(PARAMETERS!$D$9-C12088)/2))))*2*3958.756</f>
        <v>668.76942588606505</v>
      </c>
      <c r="F12088">
        <v>3.3330590724945002</v>
      </c>
      <c r="G12088">
        <v>8.1263647079468004</v>
      </c>
      <c r="H12088">
        <v>18.300912857056002</v>
      </c>
      <c r="I12088">
        <v>29.140068054198998</v>
      </c>
      <c r="J12088">
        <v>42.468559265137003</v>
      </c>
      <c r="K12088" s="6">
        <f>IFERROR(EXP(TREND(LN($F$1:$J$1),LN(F12088:J12088),LN(Calculations!$B$3))),0)</f>
        <v>2.8748226933908915E-4</v>
      </c>
    </row>
    <row r="12089" spans="1:11" x14ac:dyDescent="0.35">
      <c r="A12089">
        <v>12086</v>
      </c>
      <c r="B12089" t="str">
        <f t="shared" si="188"/>
        <v>6-61</v>
      </c>
      <c r="C12089">
        <v>-61.161255313376003</v>
      </c>
      <c r="D12089">
        <v>5.7759790178168</v>
      </c>
      <c r="E12089">
        <f>ASIN(SQRT((SIN(RADIANS(PARAMETERS!$D$8-D12089)/2)*SIN(RADIANS(PARAMETERS!$D$8-D12089)/2))+(COS(RADIANS(D12089))*COS(RADIANS(PARAMETERS!$D$8))*SIN(RADIANS(PARAMETERS!$D$9-C12089)/2)*SIN(RADIANS(PARAMETERS!$D$9-C12089)/2))))*2*3958.756</f>
        <v>667.54213900686159</v>
      </c>
      <c r="F12089">
        <v>3.5155582427979</v>
      </c>
      <c r="G12089">
        <v>8.4574842453003001</v>
      </c>
      <c r="H12089">
        <v>18.875457763671999</v>
      </c>
      <c r="I12089">
        <v>29.82014465332</v>
      </c>
      <c r="J12089">
        <v>43.26696395874</v>
      </c>
      <c r="K12089" s="6">
        <f>IFERROR(EXP(TREND(LN($F$1:$J$1),LN(F12089:J12089),LN(Calculations!$B$3))),0)</f>
        <v>2.8795720930396092E-4</v>
      </c>
    </row>
    <row r="12090" spans="1:11" x14ac:dyDescent="0.35">
      <c r="A12090">
        <v>12087</v>
      </c>
      <c r="B12090" t="str">
        <f t="shared" si="188"/>
        <v>6-61</v>
      </c>
      <c r="C12090">
        <v>-60.889933978475</v>
      </c>
      <c r="D12090">
        <v>5.7759790178168</v>
      </c>
      <c r="E12090">
        <f>ASIN(SQRT((SIN(RADIANS(PARAMETERS!$D$8-D12090)/2)*SIN(RADIANS(PARAMETERS!$D$8-D12090)/2))+(COS(RADIANS(D12090))*COS(RADIANS(PARAMETERS!$D$8))*SIN(RADIANS(PARAMETERS!$D$9-C12090)/2)*SIN(RADIANS(PARAMETERS!$D$9-C12090)/2))))*2*3958.756</f>
        <v>666.82064547206903</v>
      </c>
      <c r="F12090">
        <v>3.7046680450439</v>
      </c>
      <c r="G12090">
        <v>8.7914514541625994</v>
      </c>
      <c r="H12090">
        <v>19.451393127441001</v>
      </c>
      <c r="I12090">
        <v>30.492473602295</v>
      </c>
      <c r="J12090">
        <v>44.068069458007997</v>
      </c>
      <c r="K12090" s="6">
        <f>IFERROR(EXP(TREND(LN($F$1:$J$1),LN(F12090:J12090),LN(Calculations!$B$3))),0)</f>
        <v>2.883276262059693E-4</v>
      </c>
    </row>
    <row r="12091" spans="1:11" x14ac:dyDescent="0.35">
      <c r="A12091">
        <v>12088</v>
      </c>
      <c r="B12091" t="str">
        <f t="shared" si="188"/>
        <v>6-60.5</v>
      </c>
      <c r="C12091">
        <v>-60.618612643573996</v>
      </c>
      <c r="D12091">
        <v>5.7759790178168</v>
      </c>
      <c r="E12091">
        <f>ASIN(SQRT((SIN(RADIANS(PARAMETERS!$D$8-D12091)/2)*SIN(RADIANS(PARAMETERS!$D$8-D12091)/2))+(COS(RADIANS(D12091))*COS(RADIANS(PARAMETERS!$D$8))*SIN(RADIANS(PARAMETERS!$D$9-C12091)/2)*SIN(RADIANS(PARAMETERS!$D$9-C12091)/2))))*2*3958.756</f>
        <v>666.60658816079354</v>
      </c>
      <c r="F12091">
        <v>3.9109847545624001</v>
      </c>
      <c r="G12091">
        <v>9.1505680084228995</v>
      </c>
      <c r="H12091">
        <v>20.051261901855</v>
      </c>
      <c r="I12091">
        <v>31.173376083373999</v>
      </c>
      <c r="J12091">
        <v>44.876178741455</v>
      </c>
      <c r="K12091" s="6">
        <f>IFERROR(EXP(TREND(LN($F$1:$J$1),LN(F12091:J12091),LN(Calculations!$B$3))),0)</f>
        <v>2.8821103408277634E-4</v>
      </c>
    </row>
    <row r="12092" spans="1:11" x14ac:dyDescent="0.35">
      <c r="A12092">
        <v>12089</v>
      </c>
      <c r="B12092" t="str">
        <f t="shared" si="188"/>
        <v>6-60.5</v>
      </c>
      <c r="C12092">
        <v>-60.347291308673</v>
      </c>
      <c r="D12092">
        <v>5.7759790178168</v>
      </c>
      <c r="E12092">
        <f>ASIN(SQRT((SIN(RADIANS(PARAMETERS!$D$8-D12092)/2)*SIN(RADIANS(PARAMETERS!$D$8-D12092)/2))+(COS(RADIANS(D12092))*COS(RADIANS(PARAMETERS!$D$8))*SIN(RADIANS(PARAMETERS!$D$9-C12092)/2)*SIN(RADIANS(PARAMETERS!$D$9-C12092)/2))))*2*3958.756</f>
        <v>666.90045585954419</v>
      </c>
      <c r="F12092">
        <v>4.1414422988892001</v>
      </c>
      <c r="G12092">
        <v>9.5521507263184002</v>
      </c>
      <c r="H12092">
        <v>20.699752807616999</v>
      </c>
      <c r="I12092">
        <v>31.919404983521002</v>
      </c>
      <c r="J12092">
        <v>45.773235321045</v>
      </c>
      <c r="K12092" s="6">
        <f>IFERROR(EXP(TREND(LN($F$1:$J$1),LN(F12092:J12092),LN(Calculations!$B$3))),0)</f>
        <v>2.8825288486873267E-4</v>
      </c>
    </row>
    <row r="12093" spans="1:11" x14ac:dyDescent="0.35">
      <c r="A12093">
        <v>12090</v>
      </c>
      <c r="B12093" t="str">
        <f t="shared" si="188"/>
        <v>6-60</v>
      </c>
      <c r="C12093">
        <v>-60.075969973771997</v>
      </c>
      <c r="D12093">
        <v>5.7759790178168</v>
      </c>
      <c r="E12093">
        <f>ASIN(SQRT((SIN(RADIANS(PARAMETERS!$D$8-D12093)/2)*SIN(RADIANS(PARAMETERS!$D$8-D12093)/2))+(COS(RADIANS(D12093))*COS(RADIANS(PARAMETERS!$D$8))*SIN(RADIANS(PARAMETERS!$D$9-C12093)/2)*SIN(RADIANS(PARAMETERS!$D$9-C12093)/2))))*2*3958.756</f>
        <v>667.70157770008404</v>
      </c>
      <c r="F12093">
        <v>4.3976593017578001</v>
      </c>
      <c r="G12093">
        <v>10.003499031066999</v>
      </c>
      <c r="H12093">
        <v>21.419553756713999</v>
      </c>
      <c r="I12093">
        <v>32.774993896483998</v>
      </c>
      <c r="J12093">
        <v>46.823623657227003</v>
      </c>
      <c r="K12093" s="6">
        <f>IFERROR(EXP(TREND(LN($F$1:$J$1),LN(F12093:J12093),LN(Calculations!$B$3))),0)</f>
        <v>2.8926272509178965E-4</v>
      </c>
    </row>
    <row r="12094" spans="1:11" x14ac:dyDescent="0.35">
      <c r="A12094">
        <v>12091</v>
      </c>
      <c r="B12094" t="str">
        <f t="shared" si="188"/>
        <v>6-60</v>
      </c>
      <c r="C12094">
        <v>-59.804648638871001</v>
      </c>
      <c r="D12094">
        <v>5.7759790178168</v>
      </c>
      <c r="E12094">
        <f>ASIN(SQRT((SIN(RADIANS(PARAMETERS!$D$8-D12094)/2)*SIN(RADIANS(PARAMETERS!$D$8-D12094)/2))+(COS(RADIANS(D12094))*COS(RADIANS(PARAMETERS!$D$8))*SIN(RADIANS(PARAMETERS!$D$9-C12094)/2)*SIN(RADIANS(PARAMETERS!$D$9-C12094)/2))))*2*3958.756</f>
        <v>669.00813079055172</v>
      </c>
      <c r="F12094">
        <v>4.6748189926146999</v>
      </c>
      <c r="G12094">
        <v>10.497127532959</v>
      </c>
      <c r="H12094">
        <v>22.20521736145</v>
      </c>
      <c r="I12094">
        <v>33.728569030762003</v>
      </c>
      <c r="J12094">
        <v>47.999824523926002</v>
      </c>
      <c r="K12094" s="6">
        <f>IFERROR(EXP(TREND(LN($F$1:$J$1),LN(F12094:J12094),LN(Calculations!$B$3))),0)</f>
        <v>2.9133975806876997E-4</v>
      </c>
    </row>
    <row r="12095" spans="1:11" x14ac:dyDescent="0.35">
      <c r="A12095">
        <v>12092</v>
      </c>
      <c r="B12095" t="str">
        <f t="shared" si="188"/>
        <v>6-59.5</v>
      </c>
      <c r="C12095">
        <v>-59.533327303969998</v>
      </c>
      <c r="D12095">
        <v>5.7759790178168</v>
      </c>
      <c r="E12095">
        <f>ASIN(SQRT((SIN(RADIANS(PARAMETERS!$D$8-D12095)/2)*SIN(RADIANS(PARAMETERS!$D$8-D12095)/2))+(COS(RADIANS(D12095))*COS(RADIANS(PARAMETERS!$D$8))*SIN(RADIANS(PARAMETERS!$D$9-C12095)/2)*SIN(RADIANS(PARAMETERS!$D$9-C12095)/2))))*2*3958.756</f>
        <v>670.81716083823551</v>
      </c>
      <c r="F12095">
        <v>4.9728279113770002</v>
      </c>
      <c r="G12095">
        <v>11.030448913574</v>
      </c>
      <c r="H12095">
        <v>23.050010681151999</v>
      </c>
      <c r="I12095">
        <v>34.764198303222997</v>
      </c>
      <c r="J12095">
        <v>49.279438018798999</v>
      </c>
      <c r="K12095" s="6">
        <f>IFERROR(EXP(TREND(LN($F$1:$J$1),LN(F12095:J12095),LN(Calculations!$B$3))),0)</f>
        <v>2.9427044150217175E-4</v>
      </c>
    </row>
    <row r="12096" spans="1:11" x14ac:dyDescent="0.35">
      <c r="A12096">
        <v>12093</v>
      </c>
      <c r="B12096" t="str">
        <f t="shared" si="188"/>
        <v>6-59.5</v>
      </c>
      <c r="C12096">
        <v>-59.262005969069001</v>
      </c>
      <c r="D12096">
        <v>5.7759790178168</v>
      </c>
      <c r="E12096">
        <f>ASIN(SQRT((SIN(RADIANS(PARAMETERS!$D$8-D12096)/2)*SIN(RADIANS(PARAMETERS!$D$8-D12096)/2))+(COS(RADIANS(D12096))*COS(RADIANS(PARAMETERS!$D$8))*SIN(RADIANS(PARAMETERS!$D$9-C12096)/2)*SIN(RADIANS(PARAMETERS!$D$9-C12096)/2))))*2*3958.756</f>
        <v>673.12461522324099</v>
      </c>
      <c r="F12096">
        <v>5.2903652191162003</v>
      </c>
      <c r="G12096">
        <v>11.604198455811</v>
      </c>
      <c r="H12096">
        <v>23.944328308105</v>
      </c>
      <c r="I12096">
        <v>35.87272644043</v>
      </c>
      <c r="J12096">
        <v>50.652309417725</v>
      </c>
      <c r="K12096" s="6">
        <f>IFERROR(EXP(TREND(LN($F$1:$J$1),LN(F12096:J12096),LN(Calculations!$B$3))),0)</f>
        <v>2.9799080031213876E-4</v>
      </c>
    </row>
    <row r="12097" spans="1:11" x14ac:dyDescent="0.35">
      <c r="A12097">
        <v>12094</v>
      </c>
      <c r="B12097" t="str">
        <f t="shared" si="188"/>
        <v>6-59</v>
      </c>
      <c r="C12097">
        <v>-58.990684634167998</v>
      </c>
      <c r="D12097">
        <v>5.7759790178168</v>
      </c>
      <c r="E12097">
        <f>ASIN(SQRT((SIN(RADIANS(PARAMETERS!$D$8-D12097)/2)*SIN(RADIANS(PARAMETERS!$D$8-D12097)/2))+(COS(RADIANS(D12097))*COS(RADIANS(PARAMETERS!$D$8))*SIN(RADIANS(PARAMETERS!$D$9-C12097)/2)*SIN(RADIANS(PARAMETERS!$D$9-C12097)/2))))*2*3958.756</f>
        <v>675.92538766848691</v>
      </c>
      <c r="F12097">
        <v>5.6161570549011</v>
      </c>
      <c r="G12097">
        <v>12.18378162384</v>
      </c>
      <c r="H12097">
        <v>24.834774017333999</v>
      </c>
      <c r="I12097">
        <v>36.980125427246001</v>
      </c>
      <c r="J12097">
        <v>52.022647857666001</v>
      </c>
      <c r="K12097" s="6">
        <f>IFERROR(EXP(TREND(LN($F$1:$J$1),LN(F12097:J12097),LN(Calculations!$B$3))),0)</f>
        <v>3.0177571767188893E-4</v>
      </c>
    </row>
    <row r="12098" spans="1:11" x14ac:dyDescent="0.35">
      <c r="A12098">
        <v>12095</v>
      </c>
      <c r="B12098" t="str">
        <f t="shared" si="188"/>
        <v>6-58.5</v>
      </c>
      <c r="C12098">
        <v>-58.719363299267002</v>
      </c>
      <c r="D12098">
        <v>5.7759790178168</v>
      </c>
      <c r="E12098">
        <f>ASIN(SQRT((SIN(RADIANS(PARAMETERS!$D$8-D12098)/2)*SIN(RADIANS(PARAMETERS!$D$8-D12098)/2))+(COS(RADIANS(D12098))*COS(RADIANS(PARAMETERS!$D$8))*SIN(RADIANS(PARAMETERS!$D$9-C12098)/2)*SIN(RADIANS(PARAMETERS!$D$9-C12098)/2))))*2*3958.756</f>
        <v>679.21337337688385</v>
      </c>
      <c r="F12098">
        <v>5.9436273574829004</v>
      </c>
      <c r="G12098">
        <v>12.750127792358001</v>
      </c>
      <c r="H12098">
        <v>25.684694290161001</v>
      </c>
      <c r="I12098">
        <v>38.023750305176002</v>
      </c>
      <c r="J12098">
        <v>53.313949584961001</v>
      </c>
      <c r="K12098" s="6">
        <f>IFERROR(EXP(TREND(LN($F$1:$J$1),LN(F12098:J12098),LN(Calculations!$B$3))),0)</f>
        <v>3.0488827547640608E-4</v>
      </c>
    </row>
    <row r="12099" spans="1:11" x14ac:dyDescent="0.35">
      <c r="A12099">
        <v>12096</v>
      </c>
      <c r="B12099" t="str">
        <f t="shared" si="188"/>
        <v>6-58.5</v>
      </c>
      <c r="C12099">
        <v>-58.448041964365999</v>
      </c>
      <c r="D12099">
        <v>5.7759790178168</v>
      </c>
      <c r="E12099">
        <f>ASIN(SQRT((SIN(RADIANS(PARAMETERS!$D$8-D12099)/2)*SIN(RADIANS(PARAMETERS!$D$8-D12099)/2))+(COS(RADIANS(D12099))*COS(RADIANS(PARAMETERS!$D$8))*SIN(RADIANS(PARAMETERS!$D$9-C12099)/2)*SIN(RADIANS(PARAMETERS!$D$9-C12099)/2))))*2*3958.756</f>
        <v>682.98153328240073</v>
      </c>
      <c r="F12099">
        <v>6.2711043357848997</v>
      </c>
      <c r="G12099">
        <v>13.297964096069</v>
      </c>
      <c r="H12099">
        <v>26.476848602295</v>
      </c>
      <c r="I12099">
        <v>38.981025695801002</v>
      </c>
      <c r="J12099">
        <v>54.495971679687997</v>
      </c>
      <c r="K12099" s="6">
        <f>IFERROR(EXP(TREND(LN($F$1:$J$1),LN(F12099:J12099),LN(Calculations!$B$3))),0)</f>
        <v>3.0696395340638324E-4</v>
      </c>
    </row>
    <row r="12100" spans="1:11" x14ac:dyDescent="0.35">
      <c r="A12100">
        <v>12097</v>
      </c>
      <c r="B12100" t="str">
        <f t="shared" si="188"/>
        <v>6-58</v>
      </c>
      <c r="C12100">
        <v>-58.176720629465002</v>
      </c>
      <c r="D12100">
        <v>5.7759790178168</v>
      </c>
      <c r="E12100">
        <f>ASIN(SQRT((SIN(RADIANS(PARAMETERS!$D$8-D12100)/2)*SIN(RADIANS(PARAMETERS!$D$8-D12100)/2))+(COS(RADIANS(D12100))*COS(RADIANS(PARAMETERS!$D$8))*SIN(RADIANS(PARAMETERS!$D$9-C12100)/2)*SIN(RADIANS(PARAMETERS!$D$9-C12100)/2))))*2*3958.756</f>
        <v>687.22196589562316</v>
      </c>
      <c r="F12100">
        <v>6.5920143127440998</v>
      </c>
      <c r="G12100">
        <v>13.814772605896</v>
      </c>
      <c r="H12100">
        <v>27.190269470215</v>
      </c>
      <c r="I12100">
        <v>39.815258026122997</v>
      </c>
      <c r="J12100">
        <v>55.514190673827997</v>
      </c>
      <c r="K12100" s="6">
        <f>IFERROR(EXP(TREND(LN($F$1:$J$1),LN(F12100:J12100),LN(Calculations!$B$3))),0)</f>
        <v>3.0761657516666693E-4</v>
      </c>
    </row>
    <row r="12101" spans="1:11" x14ac:dyDescent="0.35">
      <c r="A12101">
        <v>12098</v>
      </c>
      <c r="B12101" t="str">
        <f t="shared" ref="B12101:B12164" si="189">MROUND(D12101,1)&amp;MROUND(C12101,-0.5)</f>
        <v>6-58</v>
      </c>
      <c r="C12101">
        <v>-57.905399294565001</v>
      </c>
      <c r="D12101">
        <v>5.7759790178168</v>
      </c>
      <c r="E12101">
        <f>ASIN(SQRT((SIN(RADIANS(PARAMETERS!$D$8-D12101)/2)*SIN(RADIANS(PARAMETERS!$D$8-D12101)/2))+(COS(RADIANS(D12101))*COS(RADIANS(PARAMETERS!$D$8))*SIN(RADIANS(PARAMETERS!$D$9-C12101)/2)*SIN(RADIANS(PARAMETERS!$D$9-C12101)/2))))*2*3958.756</f>
        <v>691.92598512029099</v>
      </c>
      <c r="F12101">
        <v>6.90132188797</v>
      </c>
      <c r="G12101">
        <v>14.303112030029</v>
      </c>
      <c r="H12101">
        <v>27.841938018798999</v>
      </c>
      <c r="I12101">
        <v>40.562648773192997</v>
      </c>
      <c r="J12101">
        <v>56.411121368407997</v>
      </c>
      <c r="K12101" s="6">
        <f>IFERROR(EXP(TREND(LN($F$1:$J$1),LN(F12101:J12101),LN(Calculations!$B$3))),0)</f>
        <v>3.0758729653880562E-4</v>
      </c>
    </row>
    <row r="12102" spans="1:11" x14ac:dyDescent="0.35">
      <c r="A12102">
        <v>12099</v>
      </c>
      <c r="B12102" t="str">
        <f t="shared" si="189"/>
        <v>6-57.5</v>
      </c>
      <c r="C12102">
        <v>-57.634077959663998</v>
      </c>
      <c r="D12102">
        <v>5.7759790178168</v>
      </c>
      <c r="E12102">
        <f>ASIN(SQRT((SIN(RADIANS(PARAMETERS!$D$8-D12102)/2)*SIN(RADIANS(PARAMETERS!$D$8-D12102)/2))+(COS(RADIANS(D12102))*COS(RADIANS(PARAMETERS!$D$8))*SIN(RADIANS(PARAMETERS!$D$9-C12102)/2)*SIN(RADIANS(PARAMETERS!$D$9-C12102)/2))))*2*3958.756</f>
        <v>697.08420237539451</v>
      </c>
      <c r="F12102">
        <v>7.1972188949584996</v>
      </c>
      <c r="G12102">
        <v>14.765129089355</v>
      </c>
      <c r="H12102">
        <v>28.439636230468999</v>
      </c>
      <c r="I12102">
        <v>41.23796081543</v>
      </c>
      <c r="J12102">
        <v>57.208641052246001</v>
      </c>
      <c r="K12102" s="6">
        <f>IFERROR(EXP(TREND(LN($F$1:$J$1),LN(F12102:J12102),LN(Calculations!$B$3))),0)</f>
        <v>3.071502386130383E-4</v>
      </c>
    </row>
    <row r="12103" spans="1:11" x14ac:dyDescent="0.35">
      <c r="A12103">
        <v>12100</v>
      </c>
      <c r="B12103" t="str">
        <f t="shared" si="189"/>
        <v>6-57.5</v>
      </c>
      <c r="C12103">
        <v>-57.362756624763001</v>
      </c>
      <c r="D12103">
        <v>5.7759790178168</v>
      </c>
      <c r="E12103">
        <f>ASIN(SQRT((SIN(RADIANS(PARAMETERS!$D$8-D12103)/2)*SIN(RADIANS(PARAMETERS!$D$8-D12103)/2))+(COS(RADIANS(D12103))*COS(RADIANS(PARAMETERS!$D$8))*SIN(RADIANS(PARAMETERS!$D$9-C12103)/2)*SIN(RADIANS(PARAMETERS!$D$9-C12103)/2))))*2*3958.756</f>
        <v>702.68661137376614</v>
      </c>
      <c r="F12103">
        <v>7.4732518196106001</v>
      </c>
      <c r="G12103">
        <v>15.196293830871999</v>
      </c>
      <c r="H12103">
        <v>29.002277374268001</v>
      </c>
      <c r="I12103">
        <v>41.881267547607003</v>
      </c>
      <c r="J12103">
        <v>57.978107452392997</v>
      </c>
      <c r="K12103" s="6">
        <f>IFERROR(EXP(TREND(LN($F$1:$J$1),LN(F12103:J12103),LN(Calculations!$B$3))),0)</f>
        <v>3.0726877797296152E-4</v>
      </c>
    </row>
    <row r="12104" spans="1:11" x14ac:dyDescent="0.35">
      <c r="A12104">
        <v>12101</v>
      </c>
      <c r="B12104" t="str">
        <f t="shared" si="189"/>
        <v>6-57</v>
      </c>
      <c r="C12104">
        <v>-57.091435289861998</v>
      </c>
      <c r="D12104">
        <v>5.7759790178168</v>
      </c>
      <c r="E12104">
        <f>ASIN(SQRT((SIN(RADIANS(PARAMETERS!$D$8-D12104)/2)*SIN(RADIANS(PARAMETERS!$D$8-D12104)/2))+(COS(RADIANS(D12104))*COS(RADIANS(PARAMETERS!$D$8))*SIN(RADIANS(PARAMETERS!$D$9-C12104)/2)*SIN(RADIANS(PARAMETERS!$D$9-C12104)/2))))*2*3958.756</f>
        <v>708.722673977966</v>
      </c>
      <c r="F12104">
        <v>7.7178382873534996</v>
      </c>
      <c r="G12104">
        <v>15.582720756531</v>
      </c>
      <c r="H12104">
        <v>29.511631011963001</v>
      </c>
      <c r="I12104">
        <v>42.483665466308999</v>
      </c>
      <c r="J12104">
        <v>58.706272125243999</v>
      </c>
      <c r="K12104" s="6">
        <f>IFERROR(EXP(TREND(LN($F$1:$J$1),LN(F12104:J12104),LN(Calculations!$B$3))),0)</f>
        <v>3.0809604967719329E-4</v>
      </c>
    </row>
    <row r="12105" spans="1:11" x14ac:dyDescent="0.35">
      <c r="A12105">
        <v>12102</v>
      </c>
      <c r="B12105" t="str">
        <f t="shared" si="189"/>
        <v>6-57</v>
      </c>
      <c r="C12105">
        <v>-56.820113954961002</v>
      </c>
      <c r="D12105">
        <v>5.7759790178168</v>
      </c>
      <c r="E12105">
        <f>ASIN(SQRT((SIN(RADIANS(PARAMETERS!$D$8-D12105)/2)*SIN(RADIANS(PARAMETERS!$D$8-D12105)/2))+(COS(RADIANS(D12105))*COS(RADIANS(PARAMETERS!$D$8))*SIN(RADIANS(PARAMETERS!$D$9-C12105)/2)*SIN(RADIANS(PARAMETERS!$D$9-C12105)/2))))*2*3958.756</f>
        <v>715.181405667077</v>
      </c>
      <c r="F12105">
        <v>7.9262161254882999</v>
      </c>
      <c r="G12105">
        <v>15.919939041138001</v>
      </c>
      <c r="H12105">
        <v>29.964412689208999</v>
      </c>
      <c r="I12105">
        <v>43.041641235352003</v>
      </c>
      <c r="J12105">
        <v>59.387149810791001</v>
      </c>
      <c r="K12105" s="6">
        <f>IFERROR(EXP(TREND(LN($F$1:$J$1),LN(F12105:J12105),LN(Calculations!$B$3))),0)</f>
        <v>3.0966127928176858E-4</v>
      </c>
    </row>
    <row r="12106" spans="1:11" x14ac:dyDescent="0.35">
      <c r="A12106">
        <v>12103</v>
      </c>
      <c r="B12106" t="str">
        <f t="shared" si="189"/>
        <v>6-61.5</v>
      </c>
      <c r="C12106">
        <v>-61.432576648276999</v>
      </c>
      <c r="D12106">
        <v>6.0473003527177003</v>
      </c>
      <c r="E12106">
        <f>ASIN(SQRT((SIN(RADIANS(PARAMETERS!$D$8-D12106)/2)*SIN(RADIANS(PARAMETERS!$D$8-D12106)/2))+(COS(RADIANS(D12106))*COS(RADIANS(PARAMETERS!$D$8))*SIN(RADIANS(PARAMETERS!$D$9-C12106)/2)*SIN(RADIANS(PARAMETERS!$D$9-C12106)/2))))*2*3958.756</f>
        <v>650.08367717656017</v>
      </c>
      <c r="F12106">
        <v>4.9731683731079004</v>
      </c>
      <c r="G12106">
        <v>10.889398574829</v>
      </c>
      <c r="H12106">
        <v>23.186540603638001</v>
      </c>
      <c r="I12106">
        <v>35.289836883545</v>
      </c>
      <c r="J12106">
        <v>49.985305786132997</v>
      </c>
      <c r="K12106" s="6">
        <f>IFERROR(EXP(TREND(LN($F$1:$J$1),LN(F12106:J12106),LN(Calculations!$B$3))),0)</f>
        <v>3.0274472807813215E-4</v>
      </c>
    </row>
    <row r="12107" spans="1:11" x14ac:dyDescent="0.35">
      <c r="A12107">
        <v>12104</v>
      </c>
      <c r="B12107" t="str">
        <f t="shared" si="189"/>
        <v>6-61</v>
      </c>
      <c r="C12107">
        <v>-61.161255313376003</v>
      </c>
      <c r="D12107">
        <v>6.0473003527177003</v>
      </c>
      <c r="E12107">
        <f>ASIN(SQRT((SIN(RADIANS(PARAMETERS!$D$8-D12107)/2)*SIN(RADIANS(PARAMETERS!$D$8-D12107)/2))+(COS(RADIANS(D12107))*COS(RADIANS(PARAMETERS!$D$8))*SIN(RADIANS(PARAMETERS!$D$9-C12107)/2)*SIN(RADIANS(PARAMETERS!$D$9-C12107)/2))))*2*3958.756</f>
        <v>648.8219971563401</v>
      </c>
      <c r="F12107">
        <v>5.2138295173645002</v>
      </c>
      <c r="G12107">
        <v>11.314756393433001</v>
      </c>
      <c r="H12107">
        <v>23.858753204346002</v>
      </c>
      <c r="I12107">
        <v>36.071399688721002</v>
      </c>
      <c r="J12107">
        <v>50.89253616333</v>
      </c>
      <c r="K12107" s="6">
        <f>IFERROR(EXP(TREND(LN($F$1:$J$1),LN(F12107:J12107),LN(Calculations!$B$3))),0)</f>
        <v>3.0433895875311902E-4</v>
      </c>
    </row>
    <row r="12108" spans="1:11" x14ac:dyDescent="0.35">
      <c r="A12108">
        <v>12105</v>
      </c>
      <c r="B12108" t="str">
        <f t="shared" si="189"/>
        <v>6-61</v>
      </c>
      <c r="C12108">
        <v>-60.889933978475</v>
      </c>
      <c r="D12108">
        <v>6.0473003527177003</v>
      </c>
      <c r="E12108">
        <f>ASIN(SQRT((SIN(RADIANS(PARAMETERS!$D$8-D12108)/2)*SIN(RADIANS(PARAMETERS!$D$8-D12108)/2))+(COS(RADIANS(D12108))*COS(RADIANS(PARAMETERS!$D$8))*SIN(RADIANS(PARAMETERS!$D$9-C12108)/2)*SIN(RADIANS(PARAMETERS!$D$9-C12108)/2))))*2*3958.756</f>
        <v>648.08022221486203</v>
      </c>
      <c r="F12108">
        <v>5.4653139114379998</v>
      </c>
      <c r="G12108">
        <v>11.757286071776999</v>
      </c>
      <c r="H12108">
        <v>24.534940719603998</v>
      </c>
      <c r="I12108">
        <v>36.854461669922003</v>
      </c>
      <c r="J12108">
        <v>51.810237884521001</v>
      </c>
      <c r="K12108" s="6">
        <f>IFERROR(EXP(TREND(LN($F$1:$J$1),LN(F12108:J12108),LN(Calculations!$B$3))),0)</f>
        <v>3.0578031802608584E-4</v>
      </c>
    </row>
    <row r="12109" spans="1:11" x14ac:dyDescent="0.35">
      <c r="A12109">
        <v>12106</v>
      </c>
      <c r="B12109" t="str">
        <f t="shared" si="189"/>
        <v>6-60.5</v>
      </c>
      <c r="C12109">
        <v>-60.618612643573996</v>
      </c>
      <c r="D12109">
        <v>6.0473003527177003</v>
      </c>
      <c r="E12109">
        <f>ASIN(SQRT((SIN(RADIANS(PARAMETERS!$D$8-D12109)/2)*SIN(RADIANS(PARAMETERS!$D$8-D12109)/2))+(COS(RADIANS(D12109))*COS(RADIANS(PARAMETERS!$D$8))*SIN(RADIANS(PARAMETERS!$D$9-C12109)/2)*SIN(RADIANS(PARAMETERS!$D$9-C12109)/2))))*2*3958.756</f>
        <v>647.86013875733613</v>
      </c>
      <c r="F12109">
        <v>5.7374596595764</v>
      </c>
      <c r="G12109">
        <v>12.238305091858001</v>
      </c>
      <c r="H12109">
        <v>25.234718322753999</v>
      </c>
      <c r="I12109">
        <v>37.652576446532997</v>
      </c>
      <c r="J12109">
        <v>52.742118835448998</v>
      </c>
      <c r="K12109" s="6">
        <f>IFERROR(EXP(TREND(LN($F$1:$J$1),LN(F12109:J12109),LN(Calculations!$B$3))),0)</f>
        <v>3.0683063810826313E-4</v>
      </c>
    </row>
    <row r="12110" spans="1:11" x14ac:dyDescent="0.35">
      <c r="A12110">
        <v>12107</v>
      </c>
      <c r="B12110" t="str">
        <f t="shared" si="189"/>
        <v>6-60.5</v>
      </c>
      <c r="C12110">
        <v>-60.347291308673</v>
      </c>
      <c r="D12110">
        <v>6.0473003527177003</v>
      </c>
      <c r="E12110">
        <f>ASIN(SQRT((SIN(RADIANS(PARAMETERS!$D$8-D12110)/2)*SIN(RADIANS(PARAMETERS!$D$8-D12110)/2))+(COS(RADIANS(D12110))*COS(RADIANS(PARAMETERS!$D$8))*SIN(RADIANS(PARAMETERS!$D$9-C12110)/2)*SIN(RADIANS(PARAMETERS!$D$9-C12110)/2))))*2*3958.756</f>
        <v>648.162278379383</v>
      </c>
      <c r="F12110">
        <v>6.0371665954590004</v>
      </c>
      <c r="G12110">
        <v>12.776505470276</v>
      </c>
      <c r="H12110">
        <v>25.988245010376001</v>
      </c>
      <c r="I12110">
        <v>38.523036956787003</v>
      </c>
      <c r="J12110">
        <v>53.773902893066001</v>
      </c>
      <c r="K12110" s="6">
        <f>IFERROR(EXP(TREND(LN($F$1:$J$1),LN(F12110:J12110),LN(Calculations!$B$3))),0)</f>
        <v>3.0824514350585267E-4</v>
      </c>
    </row>
    <row r="12111" spans="1:11" x14ac:dyDescent="0.35">
      <c r="A12111">
        <v>12108</v>
      </c>
      <c r="B12111" t="str">
        <f t="shared" si="189"/>
        <v>6-60</v>
      </c>
      <c r="C12111">
        <v>-60.075969973771997</v>
      </c>
      <c r="D12111">
        <v>6.0473003527177003</v>
      </c>
      <c r="E12111">
        <f>ASIN(SQRT((SIN(RADIANS(PARAMETERS!$D$8-D12111)/2)*SIN(RADIANS(PARAMETERS!$D$8-D12111)/2))+(COS(RADIANS(D12111))*COS(RADIANS(PARAMETERS!$D$8))*SIN(RADIANS(PARAMETERS!$D$9-C12111)/2)*SIN(RADIANS(PARAMETERS!$D$9-C12111)/2))))*2*3958.756</f>
        <v>648.98591146909177</v>
      </c>
      <c r="F12111">
        <v>6.3663301467895996</v>
      </c>
      <c r="G12111">
        <v>13.381662368774</v>
      </c>
      <c r="H12111">
        <v>26.81932258606</v>
      </c>
      <c r="I12111">
        <v>39.511150360107003</v>
      </c>
      <c r="J12111">
        <v>54.972290039062997</v>
      </c>
      <c r="K12111" s="6">
        <f>IFERROR(EXP(TREND(LN($F$1:$J$1),LN(F12111:J12111),LN(Calculations!$B$3))),0)</f>
        <v>3.1082173658120052E-4</v>
      </c>
    </row>
    <row r="12112" spans="1:11" x14ac:dyDescent="0.35">
      <c r="A12112">
        <v>12109</v>
      </c>
      <c r="B12112" t="str">
        <f t="shared" si="189"/>
        <v>6-60</v>
      </c>
      <c r="C12112">
        <v>-59.804648638871001</v>
      </c>
      <c r="D12112">
        <v>6.0473003527177003</v>
      </c>
      <c r="E12112">
        <f>ASIN(SQRT((SIN(RADIANS(PARAMETERS!$D$8-D12112)/2)*SIN(RADIANS(PARAMETERS!$D$8-D12112)/2))+(COS(RADIANS(D12112))*COS(RADIANS(PARAMETERS!$D$8))*SIN(RADIANS(PARAMETERS!$D$9-C12112)/2)*SIN(RADIANS(PARAMETERS!$D$9-C12112)/2))))*2*3958.756</f>
        <v>650.32905598447417</v>
      </c>
      <c r="F12112">
        <v>6.7170176506042001</v>
      </c>
      <c r="G12112">
        <v>14.030051231384</v>
      </c>
      <c r="H12112">
        <v>27.714401245116999</v>
      </c>
      <c r="I12112">
        <v>40.592300415038999</v>
      </c>
      <c r="J12112">
        <v>56.288970947266002</v>
      </c>
      <c r="K12112" s="6">
        <f>IFERROR(EXP(TREND(LN($F$1:$J$1),LN(F12112:J12112),LN(Calculations!$B$3))),0)</f>
        <v>3.1451095697070358E-4</v>
      </c>
    </row>
    <row r="12113" spans="1:11" x14ac:dyDescent="0.35">
      <c r="A12113">
        <v>12110</v>
      </c>
      <c r="B12113" t="str">
        <f t="shared" si="189"/>
        <v>6-59.5</v>
      </c>
      <c r="C12113">
        <v>-59.533327303969998</v>
      </c>
      <c r="D12113">
        <v>6.0473003527177003</v>
      </c>
      <c r="E12113">
        <f>ASIN(SQRT((SIN(RADIANS(PARAMETERS!$D$8-D12113)/2)*SIN(RADIANS(PARAMETERS!$D$8-D12113)/2))+(COS(RADIANS(D12113))*COS(RADIANS(PARAMETERS!$D$8))*SIN(RADIANS(PARAMETERS!$D$9-C12113)/2)*SIN(RADIANS(PARAMETERS!$D$9-C12113)/2))))*2*3958.756</f>
        <v>652.18850116110923</v>
      </c>
      <c r="F12113">
        <v>7.0877895355225</v>
      </c>
      <c r="G12113">
        <v>14.715620040894001</v>
      </c>
      <c r="H12113">
        <v>28.665172576903998</v>
      </c>
      <c r="I12113">
        <v>41.748615264892997</v>
      </c>
      <c r="J12113">
        <v>57.696228027343999</v>
      </c>
      <c r="K12113" s="6">
        <f>IFERROR(EXP(TREND(LN($F$1:$J$1),LN(F12113:J12113),LN(Calculations!$B$3))),0)</f>
        <v>3.1910679720596654E-4</v>
      </c>
    </row>
    <row r="12114" spans="1:11" x14ac:dyDescent="0.35">
      <c r="A12114">
        <v>12111</v>
      </c>
      <c r="B12114" t="str">
        <f t="shared" si="189"/>
        <v>6-59.5</v>
      </c>
      <c r="C12114">
        <v>-59.262005969069001</v>
      </c>
      <c r="D12114">
        <v>6.0473003527177003</v>
      </c>
      <c r="E12114">
        <f>ASIN(SQRT((SIN(RADIANS(PARAMETERS!$D$8-D12114)/2)*SIN(RADIANS(PARAMETERS!$D$8-D12114)/2))+(COS(RADIANS(D12114))*COS(RADIANS(PARAMETERS!$D$8))*SIN(RADIANS(PARAMETERS!$D$9-C12114)/2)*SIN(RADIANS(PARAMETERS!$D$9-C12114)/2))))*2*3958.756</f>
        <v>654.5598454929825</v>
      </c>
      <c r="F12114">
        <v>7.4799032211304004</v>
      </c>
      <c r="G12114">
        <v>15.438552856445</v>
      </c>
      <c r="H12114">
        <v>29.662076950073001</v>
      </c>
      <c r="I12114">
        <v>42.971172332763999</v>
      </c>
      <c r="J12114">
        <v>59.18558883667</v>
      </c>
      <c r="K12114" s="6">
        <f>IFERROR(EXP(TREND(LN($F$1:$J$1),LN(F12114:J12114),LN(Calculations!$B$3))),0)</f>
        <v>3.2443186469608565E-4</v>
      </c>
    </row>
    <row r="12115" spans="1:11" x14ac:dyDescent="0.35">
      <c r="A12115">
        <v>12112</v>
      </c>
      <c r="B12115" t="str">
        <f t="shared" si="189"/>
        <v>6-59</v>
      </c>
      <c r="C12115">
        <v>-58.990684634167998</v>
      </c>
      <c r="D12115">
        <v>6.0473003527177003</v>
      </c>
      <c r="E12115">
        <f>ASIN(SQRT((SIN(RADIANS(PARAMETERS!$D$8-D12115)/2)*SIN(RADIANS(PARAMETERS!$D$8-D12115)/2))+(COS(RADIANS(D12115))*COS(RADIANS(PARAMETERS!$D$8))*SIN(RADIANS(PARAMETERS!$D$9-C12115)/2)*SIN(RADIANS(PARAMETERS!$D$9-C12115)/2))))*2*3958.756</f>
        <v>657.43754795022937</v>
      </c>
      <c r="F12115">
        <v>7.8794794082642001</v>
      </c>
      <c r="G12115">
        <v>16.16160774231</v>
      </c>
      <c r="H12115">
        <v>30.649255752563</v>
      </c>
      <c r="I12115">
        <v>44.182342529297003</v>
      </c>
      <c r="J12115">
        <v>60.657329559326001</v>
      </c>
      <c r="K12115" s="6">
        <f>IFERROR(EXP(TREND(LN($F$1:$J$1),LN(F12115:J12115),LN(Calculations!$B$3))),0)</f>
        <v>3.2971945414281371E-4</v>
      </c>
    </row>
    <row r="12116" spans="1:11" x14ac:dyDescent="0.35">
      <c r="A12116">
        <v>12113</v>
      </c>
      <c r="B12116" t="str">
        <f t="shared" si="189"/>
        <v>6-58.5</v>
      </c>
      <c r="C12116">
        <v>-58.719363299267002</v>
      </c>
      <c r="D12116">
        <v>6.0473003527177003</v>
      </c>
      <c r="E12116">
        <f>ASIN(SQRT((SIN(RADIANS(PARAMETERS!$D$8-D12116)/2)*SIN(RADIANS(PARAMETERS!$D$8-D12116)/2))+(COS(RADIANS(D12116))*COS(RADIANS(PARAMETERS!$D$8))*SIN(RADIANS(PARAMETERS!$D$9-C12116)/2)*SIN(RADIANS(PARAMETERS!$D$9-C12116)/2))))*2*3958.756</f>
        <v>660.81499106841216</v>
      </c>
      <c r="F12116">
        <v>8.2802801132202006</v>
      </c>
      <c r="G12116">
        <v>16.866674423218001</v>
      </c>
      <c r="H12116">
        <v>31.591947555541999</v>
      </c>
      <c r="I12116">
        <v>45.32222366333</v>
      </c>
      <c r="J12116">
        <v>62.038703918457003</v>
      </c>
      <c r="K12116" s="6">
        <f>IFERROR(EXP(TREND(LN($F$1:$J$1),LN(F12116:J12116),LN(Calculations!$B$3))),0)</f>
        <v>3.3421891620114989E-4</v>
      </c>
    </row>
    <row r="12117" spans="1:11" x14ac:dyDescent="0.35">
      <c r="A12117">
        <v>12114</v>
      </c>
      <c r="B12117" t="str">
        <f t="shared" si="189"/>
        <v>6-58.5</v>
      </c>
      <c r="C12117">
        <v>-58.448041964365999</v>
      </c>
      <c r="D12117">
        <v>6.0473003527177003</v>
      </c>
      <c r="E12117">
        <f>ASIN(SQRT((SIN(RADIANS(PARAMETERS!$D$8-D12117)/2)*SIN(RADIANS(PARAMETERS!$D$8-D12117)/2))+(COS(RADIANS(D12117))*COS(RADIANS(PARAMETERS!$D$8))*SIN(RADIANS(PARAMETERS!$D$9-C12117)/2)*SIN(RADIANS(PARAMETERS!$D$9-C12117)/2))))*2*3958.756</f>
        <v>664.68455427909191</v>
      </c>
      <c r="F12117">
        <v>8.6812105178833008</v>
      </c>
      <c r="G12117">
        <v>17.549097061156999</v>
      </c>
      <c r="H12117">
        <v>32.474048614502003</v>
      </c>
      <c r="I12117">
        <v>46.370571136475</v>
      </c>
      <c r="J12117">
        <v>63.300956726073998</v>
      </c>
      <c r="K12117" s="6">
        <f>IFERROR(EXP(TREND(LN($F$1:$J$1),LN(F12117:J12117),LN(Calculations!$B$3))),0)</f>
        <v>3.3756063802997855E-4</v>
      </c>
    </row>
    <row r="12118" spans="1:11" x14ac:dyDescent="0.35">
      <c r="A12118">
        <v>12115</v>
      </c>
      <c r="B12118" t="str">
        <f t="shared" si="189"/>
        <v>6-58</v>
      </c>
      <c r="C12118">
        <v>-58.176720629465002</v>
      </c>
      <c r="D12118">
        <v>6.0473003527177003</v>
      </c>
      <c r="E12118">
        <f>ASIN(SQRT((SIN(RADIANS(PARAMETERS!$D$8-D12118)/2)*SIN(RADIANS(PARAMETERS!$D$8-D12118)/2))+(COS(RADIANS(D12118))*COS(RADIANS(PARAMETERS!$D$8))*SIN(RADIANS(PARAMETERS!$D$9-C12118)/2)*SIN(RADIANS(PARAMETERS!$D$9-C12118)/2))))*2*3958.756</f>
        <v>669.03769566010476</v>
      </c>
      <c r="F12118">
        <v>9.0727462768555007</v>
      </c>
      <c r="G12118">
        <v>18.192838668823001</v>
      </c>
      <c r="H12118">
        <v>33.27161026001</v>
      </c>
      <c r="I12118">
        <v>47.289730072021001</v>
      </c>
      <c r="J12118">
        <v>64.393203735352003</v>
      </c>
      <c r="K12118" s="6">
        <f>IFERROR(EXP(TREND(LN($F$1:$J$1),LN(F12118:J12118),LN(Calculations!$B$3))),0)</f>
        <v>3.3941112185360969E-4</v>
      </c>
    </row>
    <row r="12119" spans="1:11" x14ac:dyDescent="0.35">
      <c r="A12119">
        <v>12116</v>
      </c>
      <c r="B12119" t="str">
        <f t="shared" si="189"/>
        <v>6-58</v>
      </c>
      <c r="C12119">
        <v>-57.905399294565001</v>
      </c>
      <c r="D12119">
        <v>6.0473003527177003</v>
      </c>
      <c r="E12119">
        <f>ASIN(SQRT((SIN(RADIANS(PARAMETERS!$D$8-D12119)/2)*SIN(RADIANS(PARAMETERS!$D$8-D12119)/2))+(COS(RADIANS(D12119))*COS(RADIANS(PARAMETERS!$D$8))*SIN(RADIANS(PARAMETERS!$D$9-C12119)/2)*SIN(RADIANS(PARAMETERS!$D$9-C12119)/2))))*2*3958.756</f>
        <v>673.86504017042239</v>
      </c>
      <c r="F12119">
        <v>9.4473886489868004</v>
      </c>
      <c r="G12119">
        <v>18.794322967528998</v>
      </c>
      <c r="H12119">
        <v>33.996997833252003</v>
      </c>
      <c r="I12119">
        <v>48.111316680907997</v>
      </c>
      <c r="J12119">
        <v>65.35661315918</v>
      </c>
      <c r="K12119" s="6">
        <f>IFERROR(EXP(TREND(LN($F$1:$J$1),LN(F12119:J12119),LN(Calculations!$B$3))),0)</f>
        <v>3.4049139823854045E-4</v>
      </c>
    </row>
    <row r="12120" spans="1:11" x14ac:dyDescent="0.35">
      <c r="A12120">
        <v>12117</v>
      </c>
      <c r="B12120" t="str">
        <f t="shared" si="189"/>
        <v>6-57.5</v>
      </c>
      <c r="C12120">
        <v>-57.634077959663998</v>
      </c>
      <c r="D12120">
        <v>6.0473003527177003</v>
      </c>
      <c r="E12120">
        <f>ASIN(SQRT((SIN(RADIANS(PARAMETERS!$D$8-D12120)/2)*SIN(RADIANS(PARAMETERS!$D$8-D12120)/2))+(COS(RADIANS(D12120))*COS(RADIANS(PARAMETERS!$D$8))*SIN(RADIANS(PARAMETERS!$D$9-C12120)/2)*SIN(RADIANS(PARAMETERS!$D$9-C12120)/2))))*2*3958.756</f>
        <v>679.15647239824807</v>
      </c>
      <c r="F12120">
        <v>9.8025388717650994</v>
      </c>
      <c r="G12120">
        <v>19.352403640746999</v>
      </c>
      <c r="H12120">
        <v>34.656497955322003</v>
      </c>
      <c r="I12120">
        <v>48.848518371582003</v>
      </c>
      <c r="J12120">
        <v>66.211822509765994</v>
      </c>
      <c r="K12120" s="6">
        <f>IFERROR(EXP(TREND(LN($F$1:$J$1),LN(F12120:J12120),LN(Calculations!$B$3))),0)</f>
        <v>3.4106327371038244E-4</v>
      </c>
    </row>
    <row r="12121" spans="1:11" x14ac:dyDescent="0.35">
      <c r="A12121">
        <v>12118</v>
      </c>
      <c r="B12121" t="str">
        <f t="shared" si="189"/>
        <v>6-57.5</v>
      </c>
      <c r="C12121">
        <v>-57.362756624763001</v>
      </c>
      <c r="D12121">
        <v>6.0473003527177003</v>
      </c>
      <c r="E12121">
        <f>ASIN(SQRT((SIN(RADIANS(PARAMETERS!$D$8-D12121)/2)*SIN(RADIANS(PARAMETERS!$D$8-D12121)/2))+(COS(RADIANS(D12121))*COS(RADIANS(PARAMETERS!$D$8))*SIN(RADIANS(PARAMETERS!$D$9-C12121)/2)*SIN(RADIANS(PARAMETERS!$D$9-C12121)/2))))*2*3958.756</f>
        <v>684.9012318863505</v>
      </c>
      <c r="F12121">
        <v>10.127479553223001</v>
      </c>
      <c r="G12121">
        <v>19.857343673706001</v>
      </c>
      <c r="H12121">
        <v>35.264617919922003</v>
      </c>
      <c r="I12121">
        <v>49.534160614013999</v>
      </c>
      <c r="J12121">
        <v>67.021461486815994</v>
      </c>
      <c r="K12121" s="6">
        <f>IFERROR(EXP(TREND(LN($F$1:$J$1),LN(F12121:J12121),LN(Calculations!$B$3))),0)</f>
        <v>3.420749253463205E-4</v>
      </c>
    </row>
    <row r="12122" spans="1:11" x14ac:dyDescent="0.35">
      <c r="A12122">
        <v>12119</v>
      </c>
      <c r="B12122" t="str">
        <f t="shared" si="189"/>
        <v>6-57</v>
      </c>
      <c r="C12122">
        <v>-57.091435289861998</v>
      </c>
      <c r="D12122">
        <v>6.0473003527177003</v>
      </c>
      <c r="E12122">
        <f>ASIN(SQRT((SIN(RADIANS(PARAMETERS!$D$8-D12122)/2)*SIN(RADIANS(PARAMETERS!$D$8-D12122)/2))+(COS(RADIANS(D12122))*COS(RADIANS(PARAMETERS!$D$8))*SIN(RADIANS(PARAMETERS!$D$9-C12122)/2)*SIN(RADIANS(PARAMETERS!$D$9-C12122)/2))))*2*3958.756</f>
        <v>691.08800919835323</v>
      </c>
      <c r="F12122">
        <v>10.41231918335</v>
      </c>
      <c r="G12122">
        <v>20.297485351563001</v>
      </c>
      <c r="H12122">
        <v>35.806587219237997</v>
      </c>
      <c r="I12122">
        <v>50.163150787353999</v>
      </c>
      <c r="J12122">
        <v>67.772087097167997</v>
      </c>
      <c r="K12122" s="6">
        <f>IFERROR(EXP(TREND(LN($F$1:$J$1),LN(F12122:J12122),LN(Calculations!$B$3))),0)</f>
        <v>3.4359456629889766E-4</v>
      </c>
    </row>
    <row r="12123" spans="1:11" x14ac:dyDescent="0.35">
      <c r="A12123">
        <v>12120</v>
      </c>
      <c r="B12123" t="str">
        <f t="shared" si="189"/>
        <v>6-57</v>
      </c>
      <c r="C12123">
        <v>-56.820113954961002</v>
      </c>
      <c r="D12123">
        <v>6.0473003527177003</v>
      </c>
      <c r="E12123">
        <f>ASIN(SQRT((SIN(RADIANS(PARAMETERS!$D$8-D12123)/2)*SIN(RADIANS(PARAMETERS!$D$8-D12123)/2))+(COS(RADIANS(D12123))*COS(RADIANS(PARAMETERS!$D$8))*SIN(RADIANS(PARAMETERS!$D$9-C12123)/2)*SIN(RADIANS(PARAMETERS!$D$9-C12123)/2))))*2*3958.756</f>
        <v>697.70504104024621</v>
      </c>
      <c r="F12123">
        <v>10.652798652649</v>
      </c>
      <c r="G12123">
        <v>20.668436050415</v>
      </c>
      <c r="H12123">
        <v>36.280754089355</v>
      </c>
      <c r="I12123">
        <v>50.733520507812997</v>
      </c>
      <c r="J12123">
        <v>68.457763671875</v>
      </c>
      <c r="K12123" s="6">
        <f>IFERROR(EXP(TREND(LN($F$1:$J$1),LN(F12123:J12123),LN(Calculations!$B$3))),0)</f>
        <v>3.4563491054414485E-4</v>
      </c>
    </row>
    <row r="12124" spans="1:11" x14ac:dyDescent="0.35">
      <c r="A12124">
        <v>12121</v>
      </c>
      <c r="B12124" t="str">
        <f t="shared" si="189"/>
        <v>6-61.5</v>
      </c>
      <c r="C12124">
        <v>-61.432576648276999</v>
      </c>
      <c r="D12124">
        <v>6.3186216876187</v>
      </c>
      <c r="E12124">
        <f>ASIN(SQRT((SIN(RADIANS(PARAMETERS!$D$8-D12124)/2)*SIN(RADIANS(PARAMETERS!$D$8-D12124)/2))+(COS(RADIANS(D12124))*COS(RADIANS(PARAMETERS!$D$8))*SIN(RADIANS(PARAMETERS!$D$9-C12124)/2)*SIN(RADIANS(PARAMETERS!$D$9-C12124)/2))))*2*3958.756</f>
        <v>631.40149634603119</v>
      </c>
      <c r="F12124">
        <v>6.9719958305359002</v>
      </c>
      <c r="G12124">
        <v>14.22940826416</v>
      </c>
      <c r="H12124">
        <v>28.528322219848999</v>
      </c>
      <c r="I12124">
        <v>41.874095916747997</v>
      </c>
      <c r="J12124">
        <v>57.919891357422003</v>
      </c>
      <c r="K12124" s="6">
        <f>IFERROR(EXP(TREND(LN($F$1:$J$1),LN(F12124:J12124),LN(Calculations!$B$3))),0)</f>
        <v>3.257242253054413E-4</v>
      </c>
    </row>
    <row r="12125" spans="1:11" x14ac:dyDescent="0.35">
      <c r="A12125">
        <v>12122</v>
      </c>
      <c r="B12125" t="str">
        <f t="shared" si="189"/>
        <v>6-61</v>
      </c>
      <c r="C12125">
        <v>-61.161255313376003</v>
      </c>
      <c r="D12125">
        <v>6.3186216876187</v>
      </c>
      <c r="E12125">
        <f>ASIN(SQRT((SIN(RADIANS(PARAMETERS!$D$8-D12125)/2)*SIN(RADIANS(PARAMETERS!$D$8-D12125)/2))+(COS(RADIANS(D12125))*COS(RADIANS(PARAMETERS!$D$8))*SIN(RADIANS(PARAMETERS!$D$9-C12125)/2)*SIN(RADIANS(PARAMETERS!$D$9-C12125)/2))))*2*3958.756</f>
        <v>630.1034077530569</v>
      </c>
      <c r="F12125">
        <v>7.2745490074157999</v>
      </c>
      <c r="G12125">
        <v>14.790702819824</v>
      </c>
      <c r="H12125">
        <v>29.292848587036001</v>
      </c>
      <c r="I12125">
        <v>42.757411956787003</v>
      </c>
      <c r="J12125">
        <v>58.937065124512003</v>
      </c>
      <c r="K12125" s="6">
        <f>IFERROR(EXP(TREND(LN($F$1:$J$1),LN(F12125:J12125),LN(Calculations!$B$3))),0)</f>
        <v>3.2847846172302998E-4</v>
      </c>
    </row>
    <row r="12126" spans="1:11" x14ac:dyDescent="0.35">
      <c r="A12126">
        <v>12123</v>
      </c>
      <c r="B12126" t="str">
        <f t="shared" si="189"/>
        <v>6-61</v>
      </c>
      <c r="C12126">
        <v>-60.889933978475</v>
      </c>
      <c r="D12126">
        <v>6.3186216876187</v>
      </c>
      <c r="E12126">
        <f>ASIN(SQRT((SIN(RADIANS(PARAMETERS!$D$8-D12126)/2)*SIN(RADIANS(PARAMETERS!$D$8-D12126)/2))+(COS(RADIANS(D12126))*COS(RADIANS(PARAMETERS!$D$8))*SIN(RADIANS(PARAMETERS!$D$9-C12126)/2)*SIN(RADIANS(PARAMETERS!$D$9-C12126)/2))))*2*3958.756</f>
        <v>629.34015721011986</v>
      </c>
      <c r="F12126">
        <v>7.6007175445556996</v>
      </c>
      <c r="G12126">
        <v>15.379193305969</v>
      </c>
      <c r="H12126">
        <v>30.076265335083001</v>
      </c>
      <c r="I12126">
        <v>43.661796569823998</v>
      </c>
      <c r="J12126">
        <v>59.990314483642997</v>
      </c>
      <c r="K12126" s="6">
        <f>IFERROR(EXP(TREND(LN($F$1:$J$1),LN(F12126:J12126),LN(Calculations!$B$3))),0)</f>
        <v>3.3101192982779352E-4</v>
      </c>
    </row>
    <row r="12127" spans="1:11" x14ac:dyDescent="0.35">
      <c r="A12127">
        <v>12124</v>
      </c>
      <c r="B12127" t="str">
        <f t="shared" si="189"/>
        <v>6-60.5</v>
      </c>
      <c r="C12127">
        <v>-60.618612643573996</v>
      </c>
      <c r="D12127">
        <v>6.3186216876187</v>
      </c>
      <c r="E12127">
        <f>ASIN(SQRT((SIN(RADIANS(PARAMETERS!$D$8-D12127)/2)*SIN(RADIANS(PARAMETERS!$D$8-D12127)/2))+(COS(RADIANS(D12127))*COS(RADIANS(PARAMETERS!$D$8))*SIN(RADIANS(PARAMETERS!$D$9-C12127)/2)*SIN(RADIANS(PARAMETERS!$D$9-C12127)/2))))*2*3958.756</f>
        <v>629.11369196206988</v>
      </c>
      <c r="F12127">
        <v>7.9545650482178001</v>
      </c>
      <c r="G12127">
        <v>16.009517669678001</v>
      </c>
      <c r="H12127">
        <v>30.887701034546001</v>
      </c>
      <c r="I12127">
        <v>44.587142944336001</v>
      </c>
      <c r="J12127">
        <v>61.066032409667997</v>
      </c>
      <c r="K12127" s="6">
        <f>IFERROR(EXP(TREND(LN($F$1:$J$1),LN(F12127:J12127),LN(Calculations!$B$3))),0)</f>
        <v>3.3318677245986421E-4</v>
      </c>
    </row>
    <row r="12128" spans="1:11" x14ac:dyDescent="0.35">
      <c r="A12128">
        <v>12125</v>
      </c>
      <c r="B12128" t="str">
        <f t="shared" si="189"/>
        <v>6-60.5</v>
      </c>
      <c r="C12128">
        <v>-60.347291308673</v>
      </c>
      <c r="D12128">
        <v>6.3186216876187</v>
      </c>
      <c r="E12128">
        <f>ASIN(SQRT((SIN(RADIANS(PARAMETERS!$D$8-D12128)/2)*SIN(RADIANS(PARAMETERS!$D$8-D12128)/2))+(COS(RADIANS(D12128))*COS(RADIANS(PARAMETERS!$D$8))*SIN(RADIANS(PARAMETERS!$D$9-C12128)/2)*SIN(RADIANS(PARAMETERS!$D$9-C12128)/2))))*2*3958.756</f>
        <v>629.42459159461521</v>
      </c>
      <c r="F12128">
        <v>8.3413066864013992</v>
      </c>
      <c r="G12128">
        <v>16.698047637938998</v>
      </c>
      <c r="H12128">
        <v>31.754114151001001</v>
      </c>
      <c r="I12128">
        <v>45.584941864013999</v>
      </c>
      <c r="J12128">
        <v>62.242084503173999</v>
      </c>
      <c r="K12128" s="6">
        <f>IFERROR(EXP(TREND(LN($F$1:$J$1),LN(F12128:J12128),LN(Calculations!$B$3))),0)</f>
        <v>3.3577704288288382E-4</v>
      </c>
    </row>
    <row r="12129" spans="1:11" x14ac:dyDescent="0.35">
      <c r="A12129">
        <v>12126</v>
      </c>
      <c r="B12129" t="str">
        <f t="shared" si="189"/>
        <v>6-60</v>
      </c>
      <c r="C12129">
        <v>-60.075969973771997</v>
      </c>
      <c r="D12129">
        <v>6.3186216876187</v>
      </c>
      <c r="E12129">
        <f>ASIN(SQRT((SIN(RADIANS(PARAMETERS!$D$8-D12129)/2)*SIN(RADIANS(PARAMETERS!$D$8-D12129)/2))+(COS(RADIANS(D12129))*COS(RADIANS(PARAMETERS!$D$8))*SIN(RADIANS(PARAMETERS!$D$9-C12129)/2)*SIN(RADIANS(PARAMETERS!$D$9-C12129)/2))))*2*3958.756</f>
        <v>630.27206064469465</v>
      </c>
      <c r="F12129">
        <v>8.7632617950438991</v>
      </c>
      <c r="G12129">
        <v>17.454006195068001</v>
      </c>
      <c r="H12129">
        <v>32.699115753173999</v>
      </c>
      <c r="I12129">
        <v>46.69905090332</v>
      </c>
      <c r="J12129">
        <v>63.582805633545</v>
      </c>
      <c r="K12129" s="6">
        <f>IFERROR(EXP(TREND(LN($F$1:$J$1),LN(F12129:J12129),LN(Calculations!$B$3))),0)</f>
        <v>3.3954936923373839E-4</v>
      </c>
    </row>
    <row r="12130" spans="1:11" x14ac:dyDescent="0.35">
      <c r="A12130">
        <v>12127</v>
      </c>
      <c r="B12130" t="str">
        <f t="shared" si="189"/>
        <v>6-60</v>
      </c>
      <c r="C12130">
        <v>-59.804648638871001</v>
      </c>
      <c r="D12130">
        <v>6.3186216876187</v>
      </c>
      <c r="E12130">
        <f>ASIN(SQRT((SIN(RADIANS(PARAMETERS!$D$8-D12130)/2)*SIN(RADIANS(PARAMETERS!$D$8-D12130)/2))+(COS(RADIANS(D12130))*COS(RADIANS(PARAMETERS!$D$8))*SIN(RADIANS(PARAMETERS!$D$9-C12130)/2)*SIN(RADIANS(PARAMETERS!$D$9-C12130)/2))))*2*3958.756</f>
        <v>631.65393873800213</v>
      </c>
      <c r="F12130">
        <v>9.2094984054565003</v>
      </c>
      <c r="G12130">
        <v>18.250238418578999</v>
      </c>
      <c r="H12130">
        <v>33.703327178955</v>
      </c>
      <c r="I12130">
        <v>47.896492004395</v>
      </c>
      <c r="J12130">
        <v>65.028816223145</v>
      </c>
      <c r="K12130" s="6">
        <f>IFERROR(EXP(TREND(LN($F$1:$J$1),LN(F12130:J12130),LN(Calculations!$B$3))),0)</f>
        <v>3.4435377093291905E-4</v>
      </c>
    </row>
    <row r="12131" spans="1:11" x14ac:dyDescent="0.35">
      <c r="A12131">
        <v>12128</v>
      </c>
      <c r="B12131" t="str">
        <f t="shared" si="189"/>
        <v>6-59.5</v>
      </c>
      <c r="C12131">
        <v>-59.533327303969998</v>
      </c>
      <c r="D12131">
        <v>6.3186216876187</v>
      </c>
      <c r="E12131">
        <f>ASIN(SQRT((SIN(RADIANS(PARAMETERS!$D$8-D12131)/2)*SIN(RADIANS(PARAMETERS!$D$8-D12131)/2))+(COS(RADIANS(D12131))*COS(RADIANS(PARAMETERS!$D$8))*SIN(RADIANS(PARAMETERS!$D$9-C12131)/2)*SIN(RADIANS(PARAMETERS!$D$9-C12131)/2))))*2*3958.756</f>
        <v>633.5667279537455</v>
      </c>
      <c r="F12131">
        <v>9.6775665283203001</v>
      </c>
      <c r="G12131">
        <v>19.077831268311002</v>
      </c>
      <c r="H12131">
        <v>34.756244659423999</v>
      </c>
      <c r="I12131">
        <v>49.157649993896001</v>
      </c>
      <c r="J12131">
        <v>66.548622131347997</v>
      </c>
      <c r="K12131" s="6">
        <f>IFERROR(EXP(TREND(LN($F$1:$J$1),LN(F12131:J12131),LN(Calculations!$B$3))),0)</f>
        <v>3.4996661036526127E-4</v>
      </c>
    </row>
    <row r="12132" spans="1:11" x14ac:dyDescent="0.35">
      <c r="A12132">
        <v>12129</v>
      </c>
      <c r="B12132" t="str">
        <f t="shared" si="189"/>
        <v>6-59.5</v>
      </c>
      <c r="C12132">
        <v>-59.262005969069001</v>
      </c>
      <c r="D12132">
        <v>6.3186216876187</v>
      </c>
      <c r="E12132">
        <f>ASIN(SQRT((SIN(RADIANS(PARAMETERS!$D$8-D12132)/2)*SIN(RADIANS(PARAMETERS!$D$8-D12132)/2))+(COS(RADIANS(D12132))*COS(RADIANS(PARAMETERS!$D$8))*SIN(RADIANS(PARAMETERS!$D$9-C12132)/2)*SIN(RADIANS(PARAMETERS!$D$9-C12132)/2))))*2*3958.756</f>
        <v>636.00563661391629</v>
      </c>
      <c r="F12132">
        <v>10.168843269348001</v>
      </c>
      <c r="G12132">
        <v>19.935201644896999</v>
      </c>
      <c r="H12132">
        <v>35.847690582275</v>
      </c>
      <c r="I12132">
        <v>50.473411560058999</v>
      </c>
      <c r="J12132">
        <v>68.132606506347997</v>
      </c>
      <c r="K12132" s="6">
        <f>IFERROR(EXP(TREND(LN($F$1:$J$1),LN(F12132:J12132),LN(Calculations!$B$3))),0)</f>
        <v>3.5620425001693862E-4</v>
      </c>
    </row>
    <row r="12133" spans="1:11" x14ac:dyDescent="0.35">
      <c r="A12133">
        <v>12130</v>
      </c>
      <c r="B12133" t="str">
        <f t="shared" si="189"/>
        <v>6-59</v>
      </c>
      <c r="C12133">
        <v>-58.990684634167998</v>
      </c>
      <c r="D12133">
        <v>6.3186216876187</v>
      </c>
      <c r="E12133">
        <f>ASIN(SQRT((SIN(RADIANS(PARAMETERS!$D$8-D12133)/2)*SIN(RADIANS(PARAMETERS!$D$8-D12133)/2))+(COS(RADIANS(D12133))*COS(RADIANS(PARAMETERS!$D$8))*SIN(RADIANS(PARAMETERS!$D$9-C12133)/2)*SIN(RADIANS(PARAMETERS!$D$9-C12133)/2))))*2*3958.756</f>
        <v>638.96463823352678</v>
      </c>
      <c r="F12133">
        <v>10.666787147521999</v>
      </c>
      <c r="G12133">
        <v>20.782890319823998</v>
      </c>
      <c r="H12133">
        <v>36.92115020752</v>
      </c>
      <c r="I12133">
        <v>51.766960144042997</v>
      </c>
      <c r="J12133">
        <v>69.68238067627</v>
      </c>
      <c r="K12133" s="6">
        <f>IFERROR(EXP(TREND(LN($F$1:$J$1),LN(F12133:J12133),LN(Calculations!$B$3))),0)</f>
        <v>3.6229666037834588E-4</v>
      </c>
    </row>
    <row r="12134" spans="1:11" x14ac:dyDescent="0.35">
      <c r="A12134">
        <v>12131</v>
      </c>
      <c r="B12134" t="str">
        <f t="shared" si="189"/>
        <v>6-58.5</v>
      </c>
      <c r="C12134">
        <v>-58.719363299267002</v>
      </c>
      <c r="D12134">
        <v>6.3186216876187</v>
      </c>
      <c r="E12134">
        <f>ASIN(SQRT((SIN(RADIANS(PARAMETERS!$D$8-D12134)/2)*SIN(RADIANS(PARAMETERS!$D$8-D12134)/2))+(COS(RADIANS(D12134))*COS(RADIANS(PARAMETERS!$D$8))*SIN(RADIANS(PARAMETERS!$D$9-C12134)/2)*SIN(RADIANS(PARAMETERS!$D$9-C12134)/2))))*2*3958.756</f>
        <v>642.43654397218529</v>
      </c>
      <c r="F12134">
        <v>11.166262626648001</v>
      </c>
      <c r="G12134">
        <v>21.605331420898001</v>
      </c>
      <c r="H12134">
        <v>37.946201324462997</v>
      </c>
      <c r="I12134">
        <v>52.983791351317997</v>
      </c>
      <c r="J12134">
        <v>71.133110046387003</v>
      </c>
      <c r="K12134" s="6">
        <f>IFERROR(EXP(TREND(LN($F$1:$J$1),LN(F12134:J12134),LN(Calculations!$B$3))),0)</f>
        <v>3.6750808616146648E-4</v>
      </c>
    </row>
    <row r="12135" spans="1:11" x14ac:dyDescent="0.35">
      <c r="A12135">
        <v>12132</v>
      </c>
      <c r="B12135" t="str">
        <f t="shared" si="189"/>
        <v>6-58.5</v>
      </c>
      <c r="C12135">
        <v>-58.448041964365999</v>
      </c>
      <c r="D12135">
        <v>6.3186216876187</v>
      </c>
      <c r="E12135">
        <f>ASIN(SQRT((SIN(RADIANS(PARAMETERS!$D$8-D12135)/2)*SIN(RADIANS(PARAMETERS!$D$8-D12135)/2))+(COS(RADIANS(D12135))*COS(RADIANS(PARAMETERS!$D$8))*SIN(RADIANS(PARAMETERS!$D$9-C12135)/2)*SIN(RADIANS(PARAMETERS!$D$9-C12135)/2))))*2*3958.756</f>
        <v>646.4130866135838</v>
      </c>
      <c r="F12135">
        <v>11.667206764221</v>
      </c>
      <c r="G12135">
        <v>22.399158477783001</v>
      </c>
      <c r="H12135">
        <v>38.90877532959</v>
      </c>
      <c r="I12135">
        <v>54.105895996093999</v>
      </c>
      <c r="J12135">
        <v>72.459297180175994</v>
      </c>
      <c r="K12135" s="6">
        <f>IFERROR(EXP(TREND(LN($F$1:$J$1),LN(F12135:J12135),LN(Calculations!$B$3))),0)</f>
        <v>3.7146529511439876E-4</v>
      </c>
    </row>
    <row r="12136" spans="1:11" x14ac:dyDescent="0.35">
      <c r="A12136">
        <v>12133</v>
      </c>
      <c r="B12136" t="str">
        <f t="shared" si="189"/>
        <v>6-58</v>
      </c>
      <c r="C12136">
        <v>-58.176720629465002</v>
      </c>
      <c r="D12136">
        <v>6.3186216876187</v>
      </c>
      <c r="E12136">
        <f>ASIN(SQRT((SIN(RADIANS(PARAMETERS!$D$8-D12136)/2)*SIN(RADIANS(PARAMETERS!$D$8-D12136)/2))+(COS(RADIANS(D12136))*COS(RADIANS(PARAMETERS!$D$8))*SIN(RADIANS(PARAMETERS!$D$9-C12136)/2)*SIN(RADIANS(PARAMETERS!$D$9-C12136)/2))))*2*3958.756</f>
        <v>650.88501387932104</v>
      </c>
      <c r="F12136">
        <v>12.153553962707999</v>
      </c>
      <c r="G12136">
        <v>23.143941879271999</v>
      </c>
      <c r="H12136">
        <v>39.781768798827997</v>
      </c>
      <c r="I12136">
        <v>55.095432281493999</v>
      </c>
      <c r="J12136">
        <v>73.613960266112997</v>
      </c>
      <c r="K12136" s="6">
        <f>IFERROR(EXP(TREND(LN($F$1:$J$1),LN(F12136:J12136),LN(Calculations!$B$3))),0)</f>
        <v>3.739754452646888E-4</v>
      </c>
    </row>
    <row r="12137" spans="1:11" x14ac:dyDescent="0.35">
      <c r="A12137">
        <v>12134</v>
      </c>
      <c r="B12137" t="str">
        <f t="shared" si="189"/>
        <v>6-58</v>
      </c>
      <c r="C12137">
        <v>-57.905399294565001</v>
      </c>
      <c r="D12137">
        <v>6.3186216876187</v>
      </c>
      <c r="E12137">
        <f>ASIN(SQRT((SIN(RADIANS(PARAMETERS!$D$8-D12137)/2)*SIN(RADIANS(PARAMETERS!$D$8-D12137)/2))+(COS(RADIANS(D12137))*COS(RADIANS(PARAMETERS!$D$8))*SIN(RADIANS(PARAMETERS!$D$9-C12137)/2)*SIN(RADIANS(PARAMETERS!$D$9-C12137)/2))))*2*3958.756</f>
        <v>655.84218876155501</v>
      </c>
      <c r="F12137">
        <v>12.612753868103001</v>
      </c>
      <c r="G12137">
        <v>23.822889328003001</v>
      </c>
      <c r="H12137">
        <v>40.569381713867003</v>
      </c>
      <c r="I12137">
        <v>55.973621368407997</v>
      </c>
      <c r="J12137">
        <v>74.626770019530994</v>
      </c>
      <c r="K12137" s="6">
        <f>IFERROR(EXP(TREND(LN($F$1:$J$1),LN(F12137:J12137),LN(Calculations!$B$3))),0)</f>
        <v>3.756835948444167E-4</v>
      </c>
    </row>
    <row r="12138" spans="1:11" x14ac:dyDescent="0.35">
      <c r="A12138">
        <v>12135</v>
      </c>
      <c r="B12138" t="str">
        <f t="shared" si="189"/>
        <v>6-57.5</v>
      </c>
      <c r="C12138">
        <v>-57.634077959663998</v>
      </c>
      <c r="D12138">
        <v>6.3186216876187</v>
      </c>
      <c r="E12138">
        <f>ASIN(SQRT((SIN(RADIANS(PARAMETERS!$D$8-D12138)/2)*SIN(RADIANS(PARAMETERS!$D$8-D12138)/2))+(COS(RADIANS(D12138))*COS(RADIANS(PARAMETERS!$D$8))*SIN(RADIANS(PARAMETERS!$D$9-C12138)/2)*SIN(RADIANS(PARAMETERS!$D$9-C12138)/2))))*2*3958.756</f>
        <v>661.27369453349013</v>
      </c>
      <c r="F12138">
        <v>13.039826393127001</v>
      </c>
      <c r="G12138">
        <v>24.426343917846999</v>
      </c>
      <c r="H12138">
        <v>41.274765014647997</v>
      </c>
      <c r="I12138">
        <v>56.749370574951001</v>
      </c>
      <c r="J12138">
        <v>75.513336181640994</v>
      </c>
      <c r="K12138" s="6">
        <f>IFERROR(EXP(TREND(LN($F$1:$J$1),LN(F12138:J12138),LN(Calculations!$B$3))),0)</f>
        <v>3.7682115528677948E-4</v>
      </c>
    </row>
    <row r="12139" spans="1:11" x14ac:dyDescent="0.35">
      <c r="A12139">
        <v>12136</v>
      </c>
      <c r="B12139" t="str">
        <f t="shared" si="189"/>
        <v>6-57.5</v>
      </c>
      <c r="C12139">
        <v>-57.362756624763001</v>
      </c>
      <c r="D12139">
        <v>6.3186216876187</v>
      </c>
      <c r="E12139">
        <f>ASIN(SQRT((SIN(RADIANS(PARAMETERS!$D$8-D12139)/2)*SIN(RADIANS(PARAMETERS!$D$8-D12139)/2))+(COS(RADIANS(D12139))*COS(RADIANS(PARAMETERS!$D$8))*SIN(RADIANS(PARAMETERS!$D$9-C12139)/2)*SIN(RADIANS(PARAMETERS!$D$9-C12139)/2))))*2*3958.756</f>
        <v>667.16794215937318</v>
      </c>
      <c r="F12139">
        <v>13.415971755980999</v>
      </c>
      <c r="G12139">
        <v>24.959171295166001</v>
      </c>
      <c r="H12139">
        <v>41.907619476317997</v>
      </c>
      <c r="I12139">
        <v>57.450317382812997</v>
      </c>
      <c r="J12139">
        <v>76.329277038574006</v>
      </c>
      <c r="K12139" s="6">
        <f>IFERROR(EXP(TREND(LN($F$1:$J$1),LN(F12139:J12139),LN(Calculations!$B$3))),0)</f>
        <v>3.784222657099361E-4</v>
      </c>
    </row>
    <row r="12140" spans="1:11" x14ac:dyDescent="0.35">
      <c r="A12140">
        <v>12137</v>
      </c>
      <c r="B12140" t="str">
        <f t="shared" si="189"/>
        <v>6-57</v>
      </c>
      <c r="C12140">
        <v>-57.091435289861998</v>
      </c>
      <c r="D12140">
        <v>6.3186216876187</v>
      </c>
      <c r="E12140">
        <f>ASIN(SQRT((SIN(RADIANS(PARAMETERS!$D$8-D12140)/2)*SIN(RADIANS(PARAMETERS!$D$8-D12140)/2))+(COS(RADIANS(D12140))*COS(RADIANS(PARAMETERS!$D$8))*SIN(RADIANS(PARAMETERS!$D$9-C12140)/2)*SIN(RADIANS(PARAMETERS!$D$9-C12140)/2))))*2*3958.756</f>
        <v>673.51277796581098</v>
      </c>
      <c r="F12140">
        <v>13.739505767821999</v>
      </c>
      <c r="G12140">
        <v>25.417486190796001</v>
      </c>
      <c r="H12140">
        <v>42.464744567871001</v>
      </c>
      <c r="I12140">
        <v>58.085605621337997</v>
      </c>
      <c r="J12140">
        <v>77.07787322998</v>
      </c>
      <c r="K12140" s="6">
        <f>IFERROR(EXP(TREND(LN($F$1:$J$1),LN(F12140:J12140),LN(Calculations!$B$3))),0)</f>
        <v>3.8050543171402315E-4</v>
      </c>
    </row>
    <row r="12141" spans="1:11" x14ac:dyDescent="0.35">
      <c r="A12141">
        <v>12138</v>
      </c>
      <c r="B12141" t="str">
        <f t="shared" si="189"/>
        <v>6-57</v>
      </c>
      <c r="C12141">
        <v>-56.820113954961002</v>
      </c>
      <c r="D12141">
        <v>6.3186216876187</v>
      </c>
      <c r="E12141">
        <f>ASIN(SQRT((SIN(RADIANS(PARAMETERS!$D$8-D12141)/2)*SIN(RADIANS(PARAMETERS!$D$8-D12141)/2))+(COS(RADIANS(D12141))*COS(RADIANS(PARAMETERS!$D$8))*SIN(RADIANS(PARAMETERS!$D$9-C12141)/2)*SIN(RADIANS(PARAMETERS!$D$9-C12141)/2))))*2*3958.756</f>
        <v>680.29558963631939</v>
      </c>
      <c r="F12141">
        <v>14.009601593017999</v>
      </c>
      <c r="G12141">
        <v>25.800098419188998</v>
      </c>
      <c r="H12141">
        <v>42.948539733887003</v>
      </c>
      <c r="I12141">
        <v>58.658172607422003</v>
      </c>
      <c r="J12141">
        <v>77.758445739745994</v>
      </c>
      <c r="K12141" s="6">
        <f>IFERROR(EXP(TREND(LN($F$1:$J$1),LN(F12141:J12141),LN(Calculations!$B$3))),0)</f>
        <v>3.8305119846385503E-4</v>
      </c>
    </row>
    <row r="12142" spans="1:11" x14ac:dyDescent="0.35">
      <c r="A12142">
        <v>12139</v>
      </c>
      <c r="B12142" t="str">
        <f t="shared" si="189"/>
        <v>7-61.5</v>
      </c>
      <c r="C12142">
        <v>-61.432576648276999</v>
      </c>
      <c r="D12142">
        <v>6.5899430225196998</v>
      </c>
      <c r="E12142">
        <f>ASIN(SQRT((SIN(RADIANS(PARAMETERS!$D$8-D12142)/2)*SIN(RADIANS(PARAMETERS!$D$8-D12142)/2))+(COS(RADIANS(D12142))*COS(RADIANS(PARAMETERS!$D$8))*SIN(RADIANS(PARAMETERS!$D$9-C12142)/2)*SIN(RADIANS(PARAMETERS!$D$9-C12142)/2))))*2*3958.756</f>
        <v>612.7232097738696</v>
      </c>
      <c r="F12142">
        <v>9.3690490722656001</v>
      </c>
      <c r="G12142">
        <v>18.255680084228999</v>
      </c>
      <c r="H12142">
        <v>34.339012145996001</v>
      </c>
      <c r="I12142">
        <v>48.946586608887003</v>
      </c>
      <c r="J12142">
        <v>66.374641418457003</v>
      </c>
      <c r="K12142" s="6">
        <f>IFERROR(EXP(TREND(LN($F$1:$J$1),LN(F12142:J12142),LN(Calculations!$B$3))),0)</f>
        <v>3.5660623947530626E-4</v>
      </c>
    </row>
    <row r="12143" spans="1:11" x14ac:dyDescent="0.35">
      <c r="A12143">
        <v>12140</v>
      </c>
      <c r="B12143" t="str">
        <f t="shared" si="189"/>
        <v>7-61</v>
      </c>
      <c r="C12143">
        <v>-61.161255313376003</v>
      </c>
      <c r="D12143">
        <v>6.5899430225196998</v>
      </c>
      <c r="E12143">
        <f>ASIN(SQRT((SIN(RADIANS(PARAMETERS!$D$8-D12143)/2)*SIN(RADIANS(PARAMETERS!$D$8-D12143)/2))+(COS(RADIANS(D12143))*COS(RADIANS(PARAMETERS!$D$8))*SIN(RADIANS(PARAMETERS!$D$9-C12143)/2)*SIN(RADIANS(PARAMETERS!$D$9-C12143)/2))))*2*3958.756</f>
        <v>611.38651339822343</v>
      </c>
      <c r="F12143">
        <v>9.7552671432494993</v>
      </c>
      <c r="G12143">
        <v>18.940771102905</v>
      </c>
      <c r="H12143">
        <v>35.19722366333</v>
      </c>
      <c r="I12143">
        <v>49.926982879638999</v>
      </c>
      <c r="J12143">
        <v>67.495460510254006</v>
      </c>
      <c r="K12143" s="6">
        <f>IFERROR(EXP(TREND(LN($F$1:$J$1),LN(F12143:J12143),LN(Calculations!$B$3))),0)</f>
        <v>3.6012238057994982E-4</v>
      </c>
    </row>
    <row r="12144" spans="1:11" x14ac:dyDescent="0.35">
      <c r="A12144">
        <v>12141</v>
      </c>
      <c r="B12144" t="str">
        <f t="shared" si="189"/>
        <v>7-61</v>
      </c>
      <c r="C12144">
        <v>-60.889933978475</v>
      </c>
      <c r="D12144">
        <v>6.5899430225196998</v>
      </c>
      <c r="E12144">
        <f>ASIN(SQRT((SIN(RADIANS(PARAMETERS!$D$8-D12144)/2)*SIN(RADIANS(PARAMETERS!$D$8-D12144)/2))+(COS(RADIANS(D12144))*COS(RADIANS(PARAMETERS!$D$8))*SIN(RADIANS(PARAMETERS!$D$9-C12144)/2)*SIN(RADIANS(PARAMETERS!$D$9-C12144)/2))))*2*3958.756</f>
        <v>610.60048344555128</v>
      </c>
      <c r="F12144">
        <v>10.184466362</v>
      </c>
      <c r="G12144">
        <v>19.664171218871999</v>
      </c>
      <c r="H12144">
        <v>36.091869354247997</v>
      </c>
      <c r="I12144">
        <v>50.952503204346002</v>
      </c>
      <c r="J12144">
        <v>68.683647155762003</v>
      </c>
      <c r="K12144" s="6">
        <f>IFERROR(EXP(TREND(LN($F$1:$J$1),LN(F12144:J12144),LN(Calculations!$B$3))),0)</f>
        <v>3.6336451092622177E-4</v>
      </c>
    </row>
    <row r="12145" spans="1:11" x14ac:dyDescent="0.35">
      <c r="A12145">
        <v>12142</v>
      </c>
      <c r="B12145" t="str">
        <f t="shared" si="189"/>
        <v>7-60.5</v>
      </c>
      <c r="C12145">
        <v>-60.618612643573996</v>
      </c>
      <c r="D12145">
        <v>6.5899430225196998</v>
      </c>
      <c r="E12145">
        <f>ASIN(SQRT((SIN(RADIANS(PARAMETERS!$D$8-D12145)/2)*SIN(RADIANS(PARAMETERS!$D$8-D12145)/2))+(COS(RADIANS(D12145))*COS(RADIANS(PARAMETERS!$D$8))*SIN(RADIANS(PARAMETERS!$D$9-C12145)/2)*SIN(RADIANS(PARAMETERS!$D$9-C12145)/2))))*2*3958.756</f>
        <v>610.36724801533671</v>
      </c>
      <c r="F12145">
        <v>10.649863243103001</v>
      </c>
      <c r="G12145">
        <v>20.431116104126001</v>
      </c>
      <c r="H12145">
        <v>37.016502380371001</v>
      </c>
      <c r="I12145">
        <v>52.002712249756001</v>
      </c>
      <c r="J12145">
        <v>69.89981842041</v>
      </c>
      <c r="K12145" s="6">
        <f>IFERROR(EXP(TREND(LN($F$1:$J$1),LN(F12145:J12145),LN(Calculations!$B$3))),0)</f>
        <v>3.6625766305222889E-4</v>
      </c>
    </row>
    <row r="12146" spans="1:11" x14ac:dyDescent="0.35">
      <c r="A12146">
        <v>12143</v>
      </c>
      <c r="B12146" t="str">
        <f t="shared" si="189"/>
        <v>7-60.5</v>
      </c>
      <c r="C12146">
        <v>-60.347291308673</v>
      </c>
      <c r="D12146">
        <v>6.5899430225196998</v>
      </c>
      <c r="E12146">
        <f>ASIN(SQRT((SIN(RADIANS(PARAMETERS!$D$8-D12146)/2)*SIN(RADIANS(PARAMETERS!$D$8-D12146)/2))+(COS(RADIANS(D12146))*COS(RADIANS(PARAMETERS!$D$8))*SIN(RADIANS(PARAMETERS!$D$9-C12146)/2)*SIN(RADIANS(PARAMETERS!$D$9-C12146)/2))))*2*3958.756</f>
        <v>610.68744067606065</v>
      </c>
      <c r="F12146">
        <v>11.153316497803001</v>
      </c>
      <c r="G12146">
        <v>21.254451751708999</v>
      </c>
      <c r="H12146">
        <v>37.993419647217003</v>
      </c>
      <c r="I12146">
        <v>53.119876861572003</v>
      </c>
      <c r="J12146">
        <v>71.206871032715</v>
      </c>
      <c r="K12146" s="6">
        <f>IFERROR(EXP(TREND(LN($F$1:$J$1),LN(F12146:J12146),LN(Calculations!$B$3))),0)</f>
        <v>3.6956183267338052E-4</v>
      </c>
    </row>
    <row r="12147" spans="1:11" x14ac:dyDescent="0.35">
      <c r="A12147">
        <v>12144</v>
      </c>
      <c r="B12147" t="str">
        <f t="shared" si="189"/>
        <v>7-60</v>
      </c>
      <c r="C12147">
        <v>-60.075969973771997</v>
      </c>
      <c r="D12147">
        <v>6.5899430225196998</v>
      </c>
      <c r="E12147">
        <f>ASIN(SQRT((SIN(RADIANS(PARAMETERS!$D$8-D12147)/2)*SIN(RADIANS(PARAMETERS!$D$8-D12147)/2))+(COS(RADIANS(D12147))*COS(RADIANS(PARAMETERS!$D$8))*SIN(RADIANS(PARAMETERS!$D$9-C12147)/2)*SIN(RADIANS(PARAMETERS!$D$9-C12147)/2))))*2*3958.756</f>
        <v>611.56019189288838</v>
      </c>
      <c r="F12147">
        <v>11.697549819946</v>
      </c>
      <c r="G12147">
        <v>22.142393112183001</v>
      </c>
      <c r="H12147">
        <v>39.045913696288999</v>
      </c>
      <c r="I12147">
        <v>54.345600128173999</v>
      </c>
      <c r="J12147">
        <v>72.663619995117003</v>
      </c>
      <c r="K12147" s="6">
        <f>IFERROR(EXP(TREND(LN($F$1:$J$1),LN(F12147:J12147),LN(Calculations!$B$3))),0)</f>
        <v>3.7400306156223375E-4</v>
      </c>
    </row>
    <row r="12148" spans="1:11" x14ac:dyDescent="0.35">
      <c r="A12148">
        <v>12145</v>
      </c>
      <c r="B12148" t="str">
        <f t="shared" si="189"/>
        <v>7-60</v>
      </c>
      <c r="C12148">
        <v>-59.804648638871001</v>
      </c>
      <c r="D12148">
        <v>6.5899430225196998</v>
      </c>
      <c r="E12148">
        <f>ASIN(SQRT((SIN(RADIANS(PARAMETERS!$D$8-D12148)/2)*SIN(RADIANS(PARAMETERS!$D$8-D12148)/2))+(COS(RADIANS(D12148))*COS(RADIANS(PARAMETERS!$D$8))*SIN(RADIANS(PARAMETERS!$D$9-C12148)/2)*SIN(RADIANS(PARAMETERS!$D$9-C12148)/2))))*2*3958.756</f>
        <v>612.98314078710939</v>
      </c>
      <c r="F12148">
        <v>12.268901824951</v>
      </c>
      <c r="G12148">
        <v>23.065244674683001</v>
      </c>
      <c r="H12148">
        <v>40.150833129882997</v>
      </c>
      <c r="I12148">
        <v>55.642482757567997</v>
      </c>
      <c r="J12148">
        <v>74.207054138184006</v>
      </c>
      <c r="K12148" s="6">
        <f>IFERROR(EXP(TREND(LN($F$1:$J$1),LN(F12148:J12148),LN(Calculations!$B$3))),0)</f>
        <v>3.7937316317490112E-4</v>
      </c>
    </row>
    <row r="12149" spans="1:11" x14ac:dyDescent="0.35">
      <c r="A12149">
        <v>12146</v>
      </c>
      <c r="B12149" t="str">
        <f t="shared" si="189"/>
        <v>7-59.5</v>
      </c>
      <c r="C12149">
        <v>-59.533327303969998</v>
      </c>
      <c r="D12149">
        <v>6.5899430225196998</v>
      </c>
      <c r="E12149">
        <f>ASIN(SQRT((SIN(RADIANS(PARAMETERS!$D$8-D12149)/2)*SIN(RADIANS(PARAMETERS!$D$8-D12149)/2))+(COS(RADIANS(D12149))*COS(RADIANS(PARAMETERS!$D$8))*SIN(RADIANS(PARAMETERS!$D$9-C12149)/2)*SIN(RADIANS(PARAMETERS!$D$9-C12149)/2))))*2*3958.756</f>
        <v>614.9524668582585</v>
      </c>
      <c r="F12149">
        <v>12.863858222960999</v>
      </c>
      <c r="G12149">
        <v>24.010370254516999</v>
      </c>
      <c r="H12149">
        <v>41.295963287353999</v>
      </c>
      <c r="I12149">
        <v>56.990398406982003</v>
      </c>
      <c r="J12149">
        <v>75.804351806640994</v>
      </c>
      <c r="K12149" s="6">
        <f>IFERROR(EXP(TREND(LN($F$1:$J$1),LN(F12149:J12149),LN(Calculations!$B$3))),0)</f>
        <v>3.8544020043620905E-4</v>
      </c>
    </row>
    <row r="12150" spans="1:11" x14ac:dyDescent="0.35">
      <c r="A12150">
        <v>12147</v>
      </c>
      <c r="B12150" t="str">
        <f t="shared" si="189"/>
        <v>7-59.5</v>
      </c>
      <c r="C12150">
        <v>-59.262005969069001</v>
      </c>
      <c r="D12150">
        <v>6.5899430225196998</v>
      </c>
      <c r="E12150">
        <f>ASIN(SQRT((SIN(RADIANS(PARAMETERS!$D$8-D12150)/2)*SIN(RADIANS(PARAMETERS!$D$8-D12150)/2))+(COS(RADIANS(D12150))*COS(RADIANS(PARAMETERS!$D$8))*SIN(RADIANS(PARAMETERS!$D$9-C12150)/2)*SIN(RADIANS(PARAMETERS!$D$9-C12150)/2))))*2*3958.756</f>
        <v>617.46294068227212</v>
      </c>
      <c r="F12150">
        <v>13.483696937561</v>
      </c>
      <c r="G12150">
        <v>24.973428726196001</v>
      </c>
      <c r="H12150">
        <v>42.470584869385</v>
      </c>
      <c r="I12150">
        <v>58.38024520874</v>
      </c>
      <c r="J12150">
        <v>77.446517944335994</v>
      </c>
      <c r="K12150" s="6">
        <f>IFERROR(EXP(TREND(LN($F$1:$J$1),LN(F12150:J12150),LN(Calculations!$B$3))),0)</f>
        <v>3.920264005341046E-4</v>
      </c>
    </row>
    <row r="12151" spans="1:11" x14ac:dyDescent="0.35">
      <c r="A12151">
        <v>12148</v>
      </c>
      <c r="B12151" t="str">
        <f t="shared" si="189"/>
        <v>7-59</v>
      </c>
      <c r="C12151">
        <v>-58.990684634167998</v>
      </c>
      <c r="D12151">
        <v>6.5899430225196998</v>
      </c>
      <c r="E12151">
        <f>ASIN(SQRT((SIN(RADIANS(PARAMETERS!$D$8-D12151)/2)*SIN(RADIANS(PARAMETERS!$D$8-D12151)/2))+(COS(RADIANS(D12151))*COS(RADIANS(PARAMETERS!$D$8))*SIN(RADIANS(PARAMETERS!$D$9-C12151)/2)*SIN(RADIANS(PARAMETERS!$D$9-C12151)/2))))*2*3958.756</f>
        <v>620.50799203614679</v>
      </c>
      <c r="F12151">
        <v>14.109268188476999</v>
      </c>
      <c r="G12151">
        <v>25.912729263306002</v>
      </c>
      <c r="H12151">
        <v>43.618576049805</v>
      </c>
      <c r="I12151">
        <v>59.737457275391002</v>
      </c>
      <c r="J12151">
        <v>79.04076385498</v>
      </c>
      <c r="K12151" s="6">
        <f>IFERROR(EXP(TREND(LN($F$1:$J$1),LN(F12151:J12151),LN(Calculations!$B$3))),0)</f>
        <v>3.9837365963732842E-4</v>
      </c>
    </row>
    <row r="12152" spans="1:11" x14ac:dyDescent="0.35">
      <c r="A12152">
        <v>12149</v>
      </c>
      <c r="B12152" t="str">
        <f t="shared" si="189"/>
        <v>7-58.5</v>
      </c>
      <c r="C12152">
        <v>-58.719363299267002</v>
      </c>
      <c r="D12152">
        <v>6.5899430225196998</v>
      </c>
      <c r="E12152">
        <f>ASIN(SQRT((SIN(RADIANS(PARAMETERS!$D$8-D12152)/2)*SIN(RADIANS(PARAMETERS!$D$8-D12152)/2))+(COS(RADIANS(D12152))*COS(RADIANS(PARAMETERS!$D$8))*SIN(RADIANS(PARAMETERS!$D$9-C12152)/2)*SIN(RADIANS(PARAMETERS!$D$9-C12152)/2))))*2*3958.756</f>
        <v>624.07979342067563</v>
      </c>
      <c r="F12152">
        <v>14.736041069031</v>
      </c>
      <c r="G12152">
        <v>26.814220428466999</v>
      </c>
      <c r="H12152">
        <v>44.713771820067997</v>
      </c>
      <c r="I12152">
        <v>61.013538360596002</v>
      </c>
      <c r="J12152">
        <v>80.530113220215</v>
      </c>
      <c r="K12152" s="6">
        <f>IFERROR(EXP(TREND(LN($F$1:$J$1),LN(F12152:J12152),LN(Calculations!$B$3))),0)</f>
        <v>4.0378770262034983E-4</v>
      </c>
    </row>
    <row r="12153" spans="1:11" x14ac:dyDescent="0.35">
      <c r="A12153">
        <v>12150</v>
      </c>
      <c r="B12153" t="str">
        <f t="shared" si="189"/>
        <v>7-58.5</v>
      </c>
      <c r="C12153">
        <v>-58.448041964365999</v>
      </c>
      <c r="D12153">
        <v>6.5899430225196998</v>
      </c>
      <c r="E12153">
        <f>ASIN(SQRT((SIN(RADIANS(PARAMETERS!$D$8-D12153)/2)*SIN(RADIANS(PARAMETERS!$D$8-D12153)/2))+(COS(RADIANS(D12153))*COS(RADIANS(PARAMETERS!$D$8))*SIN(RADIANS(PARAMETERS!$D$9-C12153)/2)*SIN(RADIANS(PARAMETERS!$D$9-C12153)/2))))*2*3958.756</f>
        <v>628.16935658020873</v>
      </c>
      <c r="F12153">
        <v>15.364506721496999</v>
      </c>
      <c r="G12153">
        <v>27.678253173828001</v>
      </c>
      <c r="H12153">
        <v>45.743938446045</v>
      </c>
      <c r="I12153">
        <v>62.192775726317997</v>
      </c>
      <c r="J12153">
        <v>81.892372131347997</v>
      </c>
      <c r="K12153" s="6">
        <f>IFERROR(EXP(TREND(LN($F$1:$J$1),LN(F12153:J12153),LN(Calculations!$B$3))),0)</f>
        <v>4.0791050329311139E-4</v>
      </c>
    </row>
    <row r="12154" spans="1:11" x14ac:dyDescent="0.35">
      <c r="A12154">
        <v>12151</v>
      </c>
      <c r="B12154" t="str">
        <f t="shared" si="189"/>
        <v>7-58</v>
      </c>
      <c r="C12154">
        <v>-58.176720629465002</v>
      </c>
      <c r="D12154">
        <v>6.5899430225196998</v>
      </c>
      <c r="E12154">
        <f>ASIN(SQRT((SIN(RADIANS(PARAMETERS!$D$8-D12154)/2)*SIN(RADIANS(PARAMETERS!$D$8-D12154)/2))+(COS(RADIANS(D12154))*COS(RADIANS(PARAMETERS!$D$8))*SIN(RADIANS(PARAMETERS!$D$9-C12154)/2)*SIN(RADIANS(PARAMETERS!$D$9-C12154)/2))))*2*3958.756</f>
        <v>632.76663936570662</v>
      </c>
      <c r="F12154">
        <v>15.967985153198001</v>
      </c>
      <c r="G12154">
        <v>28.486177444458001</v>
      </c>
      <c r="H12154">
        <v>46.67830657959</v>
      </c>
      <c r="I12154">
        <v>63.236061096191001</v>
      </c>
      <c r="J12154">
        <v>83.08251953125</v>
      </c>
      <c r="K12154" s="6">
        <f>IFERROR(EXP(TREND(LN($F$1:$J$1),LN(F12154:J12154),LN(Calculations!$B$3))),0)</f>
        <v>4.1072300212897814E-4</v>
      </c>
    </row>
    <row r="12155" spans="1:11" x14ac:dyDescent="0.35">
      <c r="A12155">
        <v>12152</v>
      </c>
      <c r="B12155" t="str">
        <f t="shared" si="189"/>
        <v>7-58</v>
      </c>
      <c r="C12155">
        <v>-57.905399294565001</v>
      </c>
      <c r="D12155">
        <v>6.5899430225196998</v>
      </c>
      <c r="E12155">
        <f>ASIN(SQRT((SIN(RADIANS(PARAMETERS!$D$8-D12155)/2)*SIN(RADIANS(PARAMETERS!$D$8-D12155)/2))+(COS(RADIANS(D12155))*COS(RADIANS(PARAMETERS!$D$8))*SIN(RADIANS(PARAMETERS!$D$9-C12155)/2)*SIN(RADIANS(PARAMETERS!$D$9-C12155)/2))))*2*3958.756</f>
        <v>637.86066015933181</v>
      </c>
      <c r="F12155">
        <v>16.526914596558001</v>
      </c>
      <c r="G12155">
        <v>29.215677261353001</v>
      </c>
      <c r="H12155">
        <v>47.51294708252</v>
      </c>
      <c r="I12155">
        <v>64.153701782227003</v>
      </c>
      <c r="J12155">
        <v>84.11678314209</v>
      </c>
      <c r="K12155" s="6">
        <f>IFERROR(EXP(TREND(LN($F$1:$J$1),LN(F12155:J12155),LN(Calculations!$B$3))),0)</f>
        <v>4.1279177552414574E-4</v>
      </c>
    </row>
    <row r="12156" spans="1:11" x14ac:dyDescent="0.35">
      <c r="A12156">
        <v>12153</v>
      </c>
      <c r="B12156" t="str">
        <f t="shared" si="189"/>
        <v>7-57.5</v>
      </c>
      <c r="C12156">
        <v>-57.634077959663998</v>
      </c>
      <c r="D12156">
        <v>6.5899430225196998</v>
      </c>
      <c r="E12156">
        <f>ASIN(SQRT((SIN(RADIANS(PARAMETERS!$D$8-D12156)/2)*SIN(RADIANS(PARAMETERS!$D$8-D12156)/2))+(COS(RADIANS(D12156))*COS(RADIANS(PARAMETERS!$D$8))*SIN(RADIANS(PARAMETERS!$D$9-C12156)/2)*SIN(RADIANS(PARAMETERS!$D$9-C12156)/2))))*2*3958.756</f>
        <v>643.43961707162646</v>
      </c>
      <c r="F12156">
        <v>17.03254699707</v>
      </c>
      <c r="G12156">
        <v>29.855150222778001</v>
      </c>
      <c r="H12156">
        <v>48.247901916503999</v>
      </c>
      <c r="I12156">
        <v>64.950401306152003</v>
      </c>
      <c r="J12156">
        <v>85.00505065918</v>
      </c>
      <c r="K12156" s="6">
        <f>IFERROR(EXP(TREND(LN($F$1:$J$1),LN(F12156:J12156),LN(Calculations!$B$3))),0)</f>
        <v>4.143284765680817E-4</v>
      </c>
    </row>
    <row r="12157" spans="1:11" x14ac:dyDescent="0.35">
      <c r="A12157">
        <v>12154</v>
      </c>
      <c r="B12157" t="str">
        <f t="shared" si="189"/>
        <v>7-57.5</v>
      </c>
      <c r="C12157">
        <v>-57.362756624763001</v>
      </c>
      <c r="D12157">
        <v>6.5899430225196998</v>
      </c>
      <c r="E12157">
        <f>ASIN(SQRT((SIN(RADIANS(PARAMETERS!$D$8-D12157)/2)*SIN(RADIANS(PARAMETERS!$D$8-D12157)/2))+(COS(RADIANS(D12157))*COS(RADIANS(PARAMETERS!$D$8))*SIN(RADIANS(PARAMETERS!$D$9-C12157)/2)*SIN(RADIANS(PARAMETERS!$D$9-C12157)/2))))*2*3958.756</f>
        <v>649.49100922388811</v>
      </c>
      <c r="F12157">
        <v>17.455015182495</v>
      </c>
      <c r="G12157">
        <v>30.40550994873</v>
      </c>
      <c r="H12157">
        <v>48.888648986816001</v>
      </c>
      <c r="I12157">
        <v>65.648918151855</v>
      </c>
      <c r="J12157">
        <v>85.799980163574006</v>
      </c>
      <c r="K12157" s="6">
        <f>IFERROR(EXP(TREND(LN($F$1:$J$1),LN(F12157:J12157),LN(Calculations!$B$3))),0)</f>
        <v>4.1649930091489947E-4</v>
      </c>
    </row>
    <row r="12158" spans="1:11" x14ac:dyDescent="0.35">
      <c r="A12158">
        <v>12155</v>
      </c>
      <c r="B12158" t="str">
        <f t="shared" si="189"/>
        <v>7-57</v>
      </c>
      <c r="C12158">
        <v>-57.091435289861998</v>
      </c>
      <c r="D12158">
        <v>6.5899430225196998</v>
      </c>
      <c r="E12158">
        <f>ASIN(SQRT((SIN(RADIANS(PARAMETERS!$D$8-D12158)/2)*SIN(RADIANS(PARAMETERS!$D$8-D12158)/2))+(COS(RADIANS(D12158))*COS(RADIANS(PARAMETERS!$D$8))*SIN(RADIANS(PARAMETERS!$D$9-C12158)/2)*SIN(RADIANS(PARAMETERS!$D$9-C12158)/2))))*2*3958.756</f>
        <v>656.00175762321908</v>
      </c>
      <c r="F12158">
        <v>17.807025909423999</v>
      </c>
      <c r="G12158">
        <v>30.873020172118999</v>
      </c>
      <c r="H12158">
        <v>49.448246002197003</v>
      </c>
      <c r="I12158">
        <v>66.278785705565994</v>
      </c>
      <c r="J12158">
        <v>86.530311584472997</v>
      </c>
      <c r="K12158" s="6">
        <f>IFERROR(EXP(TREND(LN($F$1:$J$1),LN(F12158:J12158),LN(Calculations!$B$3))),0)</f>
        <v>4.1931860743836508E-4</v>
      </c>
    </row>
    <row r="12159" spans="1:11" x14ac:dyDescent="0.35">
      <c r="A12159">
        <v>12156</v>
      </c>
      <c r="B12159" t="str">
        <f t="shared" si="189"/>
        <v>7-57</v>
      </c>
      <c r="C12159">
        <v>-56.820113954961002</v>
      </c>
      <c r="D12159">
        <v>6.5899430225196998</v>
      </c>
      <c r="E12159">
        <f>ASIN(SQRT((SIN(RADIANS(PARAMETERS!$D$8-D12159)/2)*SIN(RADIANS(PARAMETERS!$D$8-D12159)/2))+(COS(RADIANS(D12159))*COS(RADIANS(PARAMETERS!$D$8))*SIN(RADIANS(PARAMETERS!$D$9-C12159)/2)*SIN(RADIANS(PARAMETERS!$D$9-C12159)/2))))*2*3958.756</f>
        <v>662.95832340289121</v>
      </c>
      <c r="F12159">
        <v>18.094215393066001</v>
      </c>
      <c r="G12159">
        <v>31.260318756103999</v>
      </c>
      <c r="H12159">
        <v>49.933975219727003</v>
      </c>
      <c r="I12159">
        <v>66.849700927734006</v>
      </c>
      <c r="J12159">
        <v>87.203582763672003</v>
      </c>
      <c r="K12159" s="6">
        <f>IFERROR(EXP(TREND(LN($F$1:$J$1),LN(F12159:J12159),LN(Calculations!$B$3))),0)</f>
        <v>4.2272656042923677E-4</v>
      </c>
    </row>
    <row r="12160" spans="1:11" x14ac:dyDescent="0.35">
      <c r="A12160">
        <v>12157</v>
      </c>
      <c r="B12160" t="str">
        <f t="shared" si="189"/>
        <v>7-61.5</v>
      </c>
      <c r="C12160">
        <v>-61.432576648276999</v>
      </c>
      <c r="D12160">
        <v>6.8612643574206</v>
      </c>
      <c r="E12160">
        <f>ASIN(SQRT((SIN(RADIANS(PARAMETERS!$D$8-D12160)/2)*SIN(RADIANS(PARAMETERS!$D$8-D12160)/2))+(COS(RADIANS(D12160))*COS(RADIANS(PARAMETERS!$D$8))*SIN(RADIANS(PARAMETERS!$D$9-C12160)/2)*SIN(RADIANS(PARAMETERS!$D$9-C12160)/2))))*2*3958.756</f>
        <v>594.0491848148348</v>
      </c>
      <c r="F12160">
        <v>12.35961151123</v>
      </c>
      <c r="G12160">
        <v>22.984220504761002</v>
      </c>
      <c r="H12160">
        <v>40.666889190673999</v>
      </c>
      <c r="I12160">
        <v>56.548400878906001</v>
      </c>
      <c r="J12160">
        <v>75.375793457030994</v>
      </c>
      <c r="K12160" s="6">
        <f>IFERROR(EXP(TREND(LN($F$1:$J$1),LN(F12160:J12160),LN(Calculations!$B$3))),0)</f>
        <v>3.9208406254800883E-4</v>
      </c>
    </row>
    <row r="12161" spans="1:11" x14ac:dyDescent="0.35">
      <c r="A12161">
        <v>12158</v>
      </c>
      <c r="B12161" t="str">
        <f t="shared" si="189"/>
        <v>7-61</v>
      </c>
      <c r="C12161">
        <v>-61.161255313376003</v>
      </c>
      <c r="D12161">
        <v>6.8612643574206</v>
      </c>
      <c r="E12161">
        <f>ASIN(SQRT((SIN(RADIANS(PARAMETERS!$D$8-D12161)/2)*SIN(RADIANS(PARAMETERS!$D$8-D12161)/2))+(COS(RADIANS(D12161))*COS(RADIANS(PARAMETERS!$D$8))*SIN(RADIANS(PARAMETERS!$D$9-C12161)/2)*SIN(RADIANS(PARAMETERS!$D$9-C12161)/2))))*2*3958.756</f>
        <v>592.67147469270753</v>
      </c>
      <c r="F12161">
        <v>12.857250213623001</v>
      </c>
      <c r="G12161">
        <v>23.766181945801002</v>
      </c>
      <c r="H12161">
        <v>41.613861083983998</v>
      </c>
      <c r="I12161">
        <v>57.620231628417997</v>
      </c>
      <c r="J12161">
        <v>76.585655212402003</v>
      </c>
      <c r="K12161" s="6">
        <f>IFERROR(EXP(TREND(LN($F$1:$J$1),LN(F12161:J12161),LN(Calculations!$B$3))),0)</f>
        <v>3.9606461957683635E-4</v>
      </c>
    </row>
    <row r="12162" spans="1:11" x14ac:dyDescent="0.35">
      <c r="A12162">
        <v>12159</v>
      </c>
      <c r="B12162" t="str">
        <f t="shared" si="189"/>
        <v>7-61</v>
      </c>
      <c r="C12162">
        <v>-60.889933978475</v>
      </c>
      <c r="D12162">
        <v>6.8612643574206</v>
      </c>
      <c r="E12162">
        <f>ASIN(SQRT((SIN(RADIANS(PARAMETERS!$D$8-D12162)/2)*SIN(RADIANS(PARAMETERS!$D$8-D12162)/2))+(COS(RADIANS(D12162))*COS(RADIANS(PARAMETERS!$D$8))*SIN(RADIANS(PARAMETERS!$D$9-C12162)/2)*SIN(RADIANS(PARAMETERS!$D$9-C12162)/2))))*2*3958.756</f>
        <v>591.86123808592799</v>
      </c>
      <c r="F12162">
        <v>13.413815498351999</v>
      </c>
      <c r="G12162">
        <v>24.589895248413001</v>
      </c>
      <c r="H12162">
        <v>42.60620880127</v>
      </c>
      <c r="I12162">
        <v>58.749103546142997</v>
      </c>
      <c r="J12162">
        <v>77.880493164062997</v>
      </c>
      <c r="K12162" s="6">
        <f>IFERROR(EXP(TREND(LN($F$1:$J$1),LN(F12162:J12162),LN(Calculations!$B$3))),0)</f>
        <v>3.9980205084496961E-4</v>
      </c>
    </row>
    <row r="12163" spans="1:11" x14ac:dyDescent="0.35">
      <c r="A12163">
        <v>12160</v>
      </c>
      <c r="B12163" t="str">
        <f t="shared" si="189"/>
        <v>7-60.5</v>
      </c>
      <c r="C12163">
        <v>-60.618612643573996</v>
      </c>
      <c r="D12163">
        <v>6.8612643574206</v>
      </c>
      <c r="E12163">
        <f>ASIN(SQRT((SIN(RADIANS(PARAMETERS!$D$8-D12163)/2)*SIN(RADIANS(PARAMETERS!$D$8-D12163)/2))+(COS(RADIANS(D12163))*COS(RADIANS(PARAMETERS!$D$8))*SIN(RADIANS(PARAMETERS!$D$9-C12163)/2)*SIN(RADIANS(PARAMETERS!$D$9-C12163)/2))))*2*3958.756</f>
        <v>591.62080718793925</v>
      </c>
      <c r="F12163">
        <v>14.013109207153001</v>
      </c>
      <c r="G12163">
        <v>25.453687667846999</v>
      </c>
      <c r="H12163">
        <v>43.626346588135</v>
      </c>
      <c r="I12163">
        <v>59.90060043335</v>
      </c>
      <c r="J12163">
        <v>79.203659057617003</v>
      </c>
      <c r="K12163" s="6">
        <f>IFERROR(EXP(TREND(LN($F$1:$J$1),LN(F12163:J12163),LN(Calculations!$B$3))),0)</f>
        <v>4.0322175713729106E-4</v>
      </c>
    </row>
    <row r="12164" spans="1:11" x14ac:dyDescent="0.35">
      <c r="A12164">
        <v>12161</v>
      </c>
      <c r="B12164" t="str">
        <f t="shared" si="189"/>
        <v>7-60.5</v>
      </c>
      <c r="C12164">
        <v>-60.347291308673</v>
      </c>
      <c r="D12164">
        <v>6.8612643574206</v>
      </c>
      <c r="E12164">
        <f>ASIN(SQRT((SIN(RADIANS(PARAMETERS!$D$8-D12164)/2)*SIN(RADIANS(PARAMETERS!$D$8-D12164)/2))+(COS(RADIANS(D12164))*COS(RADIANS(PARAMETERS!$D$8))*SIN(RADIANS(PARAMETERS!$D$9-C12164)/2)*SIN(RADIANS(PARAMETERS!$D$9-C12164)/2))))*2*3958.756</f>
        <v>591.9508765122788</v>
      </c>
      <c r="F12164">
        <v>14.654619216919</v>
      </c>
      <c r="G12164">
        <v>26.368234634398998</v>
      </c>
      <c r="H12164">
        <v>44.693866729736001</v>
      </c>
      <c r="I12164">
        <v>61.109912872313998</v>
      </c>
      <c r="J12164">
        <v>80.603889465332003</v>
      </c>
      <c r="K12164" s="6">
        <f>IFERROR(EXP(TREND(LN($F$1:$J$1),LN(F12164:J12164),LN(Calculations!$B$3))),0)</f>
        <v>4.0703325072093111E-4</v>
      </c>
    </row>
    <row r="12165" spans="1:11" x14ac:dyDescent="0.35">
      <c r="A12165">
        <v>12162</v>
      </c>
      <c r="B12165" t="str">
        <f t="shared" ref="B12165:B12228" si="190">MROUND(D12165,1)&amp;MROUND(C12165,-0.5)</f>
        <v>7-60</v>
      </c>
      <c r="C12165">
        <v>-60.075969973771997</v>
      </c>
      <c r="D12165">
        <v>6.8612643574206</v>
      </c>
      <c r="E12165">
        <f>ASIN(SQRT((SIN(RADIANS(PARAMETERS!$D$8-D12165)/2)*SIN(RADIANS(PARAMETERS!$D$8-D12165)/2))+(COS(RADIANS(D12165))*COS(RADIANS(PARAMETERS!$D$8))*SIN(RADIANS(PARAMETERS!$D$9-C12165)/2)*SIN(RADIANS(PARAMETERS!$D$9-C12165)/2))))*2*3958.756</f>
        <v>592.85049290213419</v>
      </c>
      <c r="F12165">
        <v>15.341766357421999</v>
      </c>
      <c r="G12165">
        <v>27.341159820556999</v>
      </c>
      <c r="H12165">
        <v>45.832332611083999</v>
      </c>
      <c r="I12165">
        <v>62.416481018066001</v>
      </c>
      <c r="J12165">
        <v>82.133926391602003</v>
      </c>
      <c r="K12165" s="6">
        <f>IFERROR(EXP(TREND(LN($F$1:$J$1),LN(F12165:J12165),LN(Calculations!$B$3))),0)</f>
        <v>4.1192185618467122E-4</v>
      </c>
    </row>
    <row r="12166" spans="1:11" x14ac:dyDescent="0.35">
      <c r="A12166">
        <v>12163</v>
      </c>
      <c r="B12166" t="str">
        <f t="shared" si="190"/>
        <v>7-60</v>
      </c>
      <c r="C12166">
        <v>-59.804648638871001</v>
      </c>
      <c r="D12166">
        <v>6.8612643574206</v>
      </c>
      <c r="E12166">
        <f>ASIN(SQRT((SIN(RADIANS(PARAMETERS!$D$8-D12166)/2)*SIN(RADIANS(PARAMETERS!$D$8-D12166)/2))+(COS(RADIANS(D12166))*COS(RADIANS(PARAMETERS!$D$8))*SIN(RADIANS(PARAMETERS!$D$9-C12166)/2)*SIN(RADIANS(PARAMETERS!$D$9-C12166)/2))))*2*3958.756</f>
        <v>594.31706923444983</v>
      </c>
      <c r="F12166">
        <v>16.053712844848999</v>
      </c>
      <c r="G12166">
        <v>28.344884872437</v>
      </c>
      <c r="H12166">
        <v>47.015445709228999</v>
      </c>
      <c r="I12166">
        <v>63.78018951416</v>
      </c>
      <c r="J12166">
        <v>83.730758666992003</v>
      </c>
      <c r="K12166" s="6">
        <f>IFERROR(EXP(TREND(LN($F$1:$J$1),LN(F12166:J12166),LN(Calculations!$B$3))),0)</f>
        <v>4.1775341878157863E-4</v>
      </c>
    </row>
    <row r="12167" spans="1:11" x14ac:dyDescent="0.35">
      <c r="A12167">
        <v>12164</v>
      </c>
      <c r="B12167" t="str">
        <f t="shared" si="190"/>
        <v>7-59.5</v>
      </c>
      <c r="C12167">
        <v>-59.533327303969998</v>
      </c>
      <c r="D12167">
        <v>6.8612643574206</v>
      </c>
      <c r="E12167">
        <f>ASIN(SQRT((SIN(RADIANS(PARAMETERS!$D$8-D12167)/2)*SIN(RADIANS(PARAMETERS!$D$8-D12167)/2))+(COS(RADIANS(D12167))*COS(RADIANS(PARAMETERS!$D$8))*SIN(RADIANS(PARAMETERS!$D$9-C12167)/2)*SIN(RADIANS(PARAMETERS!$D$9-C12167)/2))))*2*3958.756</f>
        <v>596.34642136148557</v>
      </c>
      <c r="F12167">
        <v>16.786029815673999</v>
      </c>
      <c r="G12167">
        <v>29.367446899413999</v>
      </c>
      <c r="H12167">
        <v>48.232543945312997</v>
      </c>
      <c r="I12167">
        <v>65.186744689940994</v>
      </c>
      <c r="J12167">
        <v>85.370552062987997</v>
      </c>
      <c r="K12167" s="6">
        <f>IFERROR(EXP(TREND(LN($F$1:$J$1),LN(F12167:J12167),LN(Calculations!$B$3))),0)</f>
        <v>4.2438514771416311E-4</v>
      </c>
    </row>
    <row r="12168" spans="1:11" x14ac:dyDescent="0.35">
      <c r="A12168">
        <v>12165</v>
      </c>
      <c r="B12168" t="str">
        <f t="shared" si="190"/>
        <v>7-59.5</v>
      </c>
      <c r="C12168">
        <v>-59.262005969069001</v>
      </c>
      <c r="D12168">
        <v>6.8612643574206</v>
      </c>
      <c r="E12168">
        <f>ASIN(SQRT((SIN(RADIANS(PARAMETERS!$D$8-D12168)/2)*SIN(RADIANS(PARAMETERS!$D$8-D12168)/2))+(COS(RADIANS(D12168))*COS(RADIANS(PARAMETERS!$D$8))*SIN(RADIANS(PARAMETERS!$D$9-C12168)/2)*SIN(RADIANS(PARAMETERS!$D$9-C12168)/2))))*2*3958.756</f>
        <v>598.93282706942057</v>
      </c>
      <c r="F12168">
        <v>17.539293289185</v>
      </c>
      <c r="G12168">
        <v>30.404600143433001</v>
      </c>
      <c r="H12168">
        <v>49.474285125732003</v>
      </c>
      <c r="I12168">
        <v>66.630424499512003</v>
      </c>
      <c r="J12168">
        <v>87.049530029297003</v>
      </c>
      <c r="K12168" s="6">
        <f>IFERROR(EXP(TREND(LN($F$1:$J$1),LN(F12168:J12168),LN(Calculations!$B$3))),0)</f>
        <v>4.3171388240477123E-4</v>
      </c>
    </row>
    <row r="12169" spans="1:11" x14ac:dyDescent="0.35">
      <c r="A12169">
        <v>12166</v>
      </c>
      <c r="B12169" t="str">
        <f t="shared" si="190"/>
        <v>7-59</v>
      </c>
      <c r="C12169">
        <v>-58.990684634167998</v>
      </c>
      <c r="D12169">
        <v>6.8612643574206</v>
      </c>
      <c r="E12169">
        <f>ASIN(SQRT((SIN(RADIANS(PARAMETERS!$D$8-D12169)/2)*SIN(RADIANS(PARAMETERS!$D$8-D12169)/2))+(COS(RADIANS(D12169))*COS(RADIANS(PARAMETERS!$D$8))*SIN(RADIANS(PARAMETERS!$D$9-C12169)/2)*SIN(RADIANS(PARAMETERS!$D$9-C12169)/2))))*2*3958.756</f>
        <v>602.06910514209574</v>
      </c>
      <c r="F12169">
        <v>18.292505264281999</v>
      </c>
      <c r="G12169">
        <v>31.413461685181002</v>
      </c>
      <c r="H12169">
        <v>50.684410095215</v>
      </c>
      <c r="I12169">
        <v>68.038619995117003</v>
      </c>
      <c r="J12169">
        <v>88.679237365722997</v>
      </c>
      <c r="K12169" s="6">
        <f>IFERROR(EXP(TREND(LN($F$1:$J$1),LN(F12169:J12169),LN(Calculations!$B$3))),0)</f>
        <v>4.3894284447500333E-4</v>
      </c>
    </row>
    <row r="12170" spans="1:11" x14ac:dyDescent="0.35">
      <c r="A12170">
        <v>12167</v>
      </c>
      <c r="B12170" t="str">
        <f t="shared" si="190"/>
        <v>7-58.5</v>
      </c>
      <c r="C12170">
        <v>-58.719363299267002</v>
      </c>
      <c r="D12170">
        <v>6.8612643574206</v>
      </c>
      <c r="E12170">
        <f>ASIN(SQRT((SIN(RADIANS(PARAMETERS!$D$8-D12170)/2)*SIN(RADIANS(PARAMETERS!$D$8-D12170)/2))+(COS(RADIANS(D12170))*COS(RADIANS(PARAMETERS!$D$8))*SIN(RADIANS(PARAMETERS!$D$9-C12170)/2)*SIN(RADIANS(PARAMETERS!$D$9-C12170)/2))))*2*3958.756</f>
        <v>605.74671203634762</v>
      </c>
      <c r="F12170">
        <v>19.036880493163999</v>
      </c>
      <c r="G12170">
        <v>32.37776184082</v>
      </c>
      <c r="H12170">
        <v>51.834980010986001</v>
      </c>
      <c r="I12170">
        <v>69.359733581542997</v>
      </c>
      <c r="J12170">
        <v>90.197135925292997</v>
      </c>
      <c r="K12170" s="6">
        <f>IFERROR(EXP(TREND(LN($F$1:$J$1),LN(F12170:J12170),LN(Calculations!$B$3))),0)</f>
        <v>4.4536077148031957E-4</v>
      </c>
    </row>
    <row r="12171" spans="1:11" x14ac:dyDescent="0.35">
      <c r="A12171">
        <v>12168</v>
      </c>
      <c r="B12171" t="str">
        <f t="shared" si="190"/>
        <v>7-58.5</v>
      </c>
      <c r="C12171">
        <v>-58.448041964365999</v>
      </c>
      <c r="D12171">
        <v>6.8612643574206</v>
      </c>
      <c r="E12171">
        <f>ASIN(SQRT((SIN(RADIANS(PARAMETERS!$D$8-D12171)/2)*SIN(RADIANS(PARAMETERS!$D$8-D12171)/2))+(COS(RADIANS(D12171))*COS(RADIANS(PARAMETERS!$D$8))*SIN(RADIANS(PARAMETERS!$D$9-C12171)/2)*SIN(RADIANS(PARAMETERS!$D$9-C12171)/2))))*2*3958.756</f>
        <v>609.95585323189312</v>
      </c>
      <c r="F12171">
        <v>19.770105361938</v>
      </c>
      <c r="G12171">
        <v>33.297023773192997</v>
      </c>
      <c r="H12171">
        <v>52.912635803222997</v>
      </c>
      <c r="I12171">
        <v>70.57527923584</v>
      </c>
      <c r="J12171">
        <v>91.577629089355</v>
      </c>
      <c r="K12171" s="6">
        <f>IFERROR(EXP(TREND(LN($F$1:$J$1),LN(F12171:J12171),LN(Calculations!$B$3))),0)</f>
        <v>4.5059800397001905E-4</v>
      </c>
    </row>
    <row r="12172" spans="1:11" x14ac:dyDescent="0.35">
      <c r="A12172">
        <v>12169</v>
      </c>
      <c r="B12172" t="str">
        <f t="shared" si="190"/>
        <v>7-58</v>
      </c>
      <c r="C12172">
        <v>-58.176720629465002</v>
      </c>
      <c r="D12172">
        <v>6.8612643574206</v>
      </c>
      <c r="E12172">
        <f>ASIN(SQRT((SIN(RADIANS(PARAMETERS!$D$8-D12172)/2)*SIN(RADIANS(PARAMETERS!$D$8-D12172)/2))+(COS(RADIANS(D12172))*COS(RADIANS(PARAMETERS!$D$8))*SIN(RADIANS(PARAMETERS!$D$9-C12172)/2)*SIN(RADIANS(PARAMETERS!$D$9-C12172)/2))))*2*3958.756</f>
        <v>614.6856060299292</v>
      </c>
      <c r="F12172">
        <v>20.461048126221002</v>
      </c>
      <c r="G12172">
        <v>34.149055480957003</v>
      </c>
      <c r="H12172">
        <v>53.88219833374</v>
      </c>
      <c r="I12172">
        <v>71.642150878905994</v>
      </c>
      <c r="J12172">
        <v>92.77613067627</v>
      </c>
      <c r="K12172" s="6">
        <f>IFERROR(EXP(TREND(LN($F$1:$J$1),LN(F12172:J12172),LN(Calculations!$B$3))),0)</f>
        <v>4.545399574577169E-4</v>
      </c>
    </row>
    <row r="12173" spans="1:11" x14ac:dyDescent="0.35">
      <c r="A12173">
        <v>12170</v>
      </c>
      <c r="B12173" t="str">
        <f t="shared" si="190"/>
        <v>7-58</v>
      </c>
      <c r="C12173">
        <v>-57.905399294565001</v>
      </c>
      <c r="D12173">
        <v>6.8612643574206</v>
      </c>
      <c r="E12173">
        <f>ASIN(SQRT((SIN(RADIANS(PARAMETERS!$D$8-D12173)/2)*SIN(RADIANS(PARAMETERS!$D$8-D12173)/2))+(COS(RADIANS(D12173))*COS(RADIANS(PARAMETERS!$D$8))*SIN(RADIANS(PARAMETERS!$D$9-C12173)/2)*SIN(RADIANS(PARAMETERS!$D$9-C12173)/2))))*2*3958.756</f>
        <v>619.92405044484826</v>
      </c>
      <c r="F12173">
        <v>21.089546203613001</v>
      </c>
      <c r="G12173">
        <v>34.911808013916001</v>
      </c>
      <c r="H12173">
        <v>54.740440368652003</v>
      </c>
      <c r="I12173">
        <v>72.572280883789006</v>
      </c>
      <c r="J12173">
        <v>93.812782287597997</v>
      </c>
      <c r="K12173" s="6">
        <f>IFERROR(EXP(TREND(LN($F$1:$J$1),LN(F12173:J12173),LN(Calculations!$B$3))),0)</f>
        <v>4.5772696262089265E-4</v>
      </c>
    </row>
    <row r="12174" spans="1:11" x14ac:dyDescent="0.35">
      <c r="A12174">
        <v>12171</v>
      </c>
      <c r="B12174" t="str">
        <f t="shared" si="190"/>
        <v>7-57.5</v>
      </c>
      <c r="C12174">
        <v>-57.634077959663998</v>
      </c>
      <c r="D12174">
        <v>6.8612643574206</v>
      </c>
      <c r="E12174">
        <f>ASIN(SQRT((SIN(RADIANS(PARAMETERS!$D$8-D12174)/2)*SIN(RADIANS(PARAMETERS!$D$8-D12174)/2))+(COS(RADIANS(D12174))*COS(RADIANS(PARAMETERS!$D$8))*SIN(RADIANS(PARAMETERS!$D$9-C12174)/2)*SIN(RADIANS(PARAMETERS!$D$9-C12174)/2))))*2*3958.756</f>
        <v>625.65840485567389</v>
      </c>
      <c r="F12174">
        <v>21.645654678345</v>
      </c>
      <c r="G12174">
        <v>35.574012756347997</v>
      </c>
      <c r="H12174">
        <v>55.487888336182003</v>
      </c>
      <c r="I12174">
        <v>73.370971679687997</v>
      </c>
      <c r="J12174">
        <v>94.697814941405994</v>
      </c>
      <c r="K12174" s="6">
        <f>IFERROR(EXP(TREND(LN($F$1:$J$1),LN(F12174:J12174),LN(Calculations!$B$3))),0)</f>
        <v>4.6037216137199282E-4</v>
      </c>
    </row>
    <row r="12175" spans="1:11" x14ac:dyDescent="0.35">
      <c r="A12175">
        <v>12172</v>
      </c>
      <c r="B12175" t="str">
        <f t="shared" si="190"/>
        <v>7-57.5</v>
      </c>
      <c r="C12175">
        <v>-57.362756624763001</v>
      </c>
      <c r="D12175">
        <v>6.8612643574206</v>
      </c>
      <c r="E12175">
        <f>ASIN(SQRT((SIN(RADIANS(PARAMETERS!$D$8-D12175)/2)*SIN(RADIANS(PARAMETERS!$D$8-D12175)/2))+(COS(RADIANS(D12175))*COS(RADIANS(PARAMETERS!$D$8))*SIN(RADIANS(PARAMETERS!$D$9-C12175)/2)*SIN(RADIANS(PARAMETERS!$D$9-C12175)/2))))*2*3958.756</f>
        <v>631.87516324049147</v>
      </c>
      <c r="F12175">
        <v>22.094837188721002</v>
      </c>
      <c r="G12175">
        <v>36.133277893066001</v>
      </c>
      <c r="H12175">
        <v>56.126682281493999</v>
      </c>
      <c r="I12175">
        <v>74.059364318847997</v>
      </c>
      <c r="J12175">
        <v>95.479850769042997</v>
      </c>
      <c r="K12175" s="6">
        <f>IFERROR(EXP(TREND(LN($F$1:$J$1),LN(F12175:J12175),LN(Calculations!$B$3))),0)</f>
        <v>4.6361584524245704E-4</v>
      </c>
    </row>
    <row r="12176" spans="1:11" x14ac:dyDescent="0.35">
      <c r="A12176">
        <v>12173</v>
      </c>
      <c r="B12176" t="str">
        <f t="shared" si="190"/>
        <v>7-57</v>
      </c>
      <c r="C12176">
        <v>-57.091435289861998</v>
      </c>
      <c r="D12176">
        <v>6.8612643574206</v>
      </c>
      <c r="E12176">
        <f>ASIN(SQRT((SIN(RADIANS(PARAMETERS!$D$8-D12176)/2)*SIN(RADIANS(PARAMETERS!$D$8-D12176)/2))+(COS(RADIANS(D12176))*COS(RADIANS(PARAMETERS!$D$8))*SIN(RADIANS(PARAMETERS!$D$9-C12176)/2)*SIN(RADIANS(PARAMETERS!$D$9-C12176)/2))))*2*3958.756</f>
        <v>638.56023108602778</v>
      </c>
      <c r="F12176">
        <v>22.454929351806999</v>
      </c>
      <c r="G12176">
        <v>36.603248596191001</v>
      </c>
      <c r="H12176">
        <v>56.681659698486001</v>
      </c>
      <c r="I12176">
        <v>74.680732727050994</v>
      </c>
      <c r="J12176">
        <v>96.20442199707</v>
      </c>
      <c r="K12176" s="6">
        <f>IFERROR(EXP(TREND(LN($F$1:$J$1),LN(F12176:J12176),LN(Calculations!$B$3))),0)</f>
        <v>4.676919663091674E-4</v>
      </c>
    </row>
    <row r="12177" spans="1:11" x14ac:dyDescent="0.35">
      <c r="A12177">
        <v>12174</v>
      </c>
      <c r="B12177" t="str">
        <f t="shared" si="190"/>
        <v>7-57</v>
      </c>
      <c r="C12177">
        <v>-56.820113954961002</v>
      </c>
      <c r="D12177">
        <v>6.8612643574206</v>
      </c>
      <c r="E12177">
        <f>ASIN(SQRT((SIN(RADIANS(PARAMETERS!$D$8-D12177)/2)*SIN(RADIANS(PARAMETERS!$D$8-D12177)/2))+(COS(RADIANS(D12177))*COS(RADIANS(PARAMETERS!$D$8))*SIN(RADIANS(PARAMETERS!$D$9-C12177)/2)*SIN(RADIANS(PARAMETERS!$D$9-C12177)/2))))*2*3958.756</f>
        <v>645.6990574152112</v>
      </c>
      <c r="F12177">
        <v>22.73740196228</v>
      </c>
      <c r="G12177">
        <v>36.98957824707</v>
      </c>
      <c r="H12177">
        <v>57.163707733153998</v>
      </c>
      <c r="I12177">
        <v>75.248924255370994</v>
      </c>
      <c r="J12177">
        <v>96.884086608887003</v>
      </c>
      <c r="K12177" s="6">
        <f>IFERROR(EXP(TREND(LN($F$1:$J$1),LN(F12177:J12177),LN(Calculations!$B$3))),0)</f>
        <v>4.72522713466103E-4</v>
      </c>
    </row>
    <row r="12178" spans="1:11" x14ac:dyDescent="0.35">
      <c r="A12178">
        <v>12175</v>
      </c>
      <c r="B12178" t="str">
        <f t="shared" si="190"/>
        <v>7-61.5</v>
      </c>
      <c r="C12178">
        <v>-61.432576648276999</v>
      </c>
      <c r="D12178">
        <v>7.1325856923215998</v>
      </c>
      <c r="E12178">
        <f>ASIN(SQRT((SIN(RADIANS(PARAMETERS!$D$8-D12178)/2)*SIN(RADIANS(PARAMETERS!$D$8-D12178)/2))+(COS(RADIANS(D12178))*COS(RADIANS(PARAMETERS!$D$8))*SIN(RADIANS(PARAMETERS!$D$9-C12178)/2)*SIN(RADIANS(PARAMETERS!$D$9-C12178)/2))))*2*3958.756</f>
        <v>575.37983642368977</v>
      </c>
      <c r="F12178">
        <v>16.018646240233998</v>
      </c>
      <c r="G12178">
        <v>28.157438278198001</v>
      </c>
      <c r="H12178">
        <v>47.341388702392997</v>
      </c>
      <c r="I12178">
        <v>64.51025390625</v>
      </c>
      <c r="J12178">
        <v>84.770927429199006</v>
      </c>
      <c r="K12178" s="6">
        <f>IFERROR(EXP(TREND(LN($F$1:$J$1),LN(F12178:J12178),LN(Calculations!$B$3))),0)</f>
        <v>4.3158272943084913E-4</v>
      </c>
    </row>
    <row r="12179" spans="1:11" x14ac:dyDescent="0.35">
      <c r="A12179">
        <v>12176</v>
      </c>
      <c r="B12179" t="str">
        <f t="shared" si="190"/>
        <v>7-61</v>
      </c>
      <c r="C12179">
        <v>-61.161255313376003</v>
      </c>
      <c r="D12179">
        <v>7.1325856923215998</v>
      </c>
      <c r="E12179">
        <f>ASIN(SQRT((SIN(RADIANS(PARAMETERS!$D$8-D12179)/2)*SIN(RADIANS(PARAMETERS!$D$8-D12179)/2))+(COS(RADIANS(D12179))*COS(RADIANS(PARAMETERS!$D$8))*SIN(RADIANS(PARAMETERS!$D$9-C12179)/2)*SIN(RADIANS(PARAMETERS!$D$9-C12179)/2))))*2*3958.756</f>
        <v>573.95847316688139</v>
      </c>
      <c r="F12179">
        <v>16.643142700195</v>
      </c>
      <c r="G12179">
        <v>29.017463684081999</v>
      </c>
      <c r="H12179">
        <v>48.365783691406001</v>
      </c>
      <c r="I12179">
        <v>65.661209106445</v>
      </c>
      <c r="J12179">
        <v>86.070182800292997</v>
      </c>
      <c r="K12179" s="6">
        <f>IFERROR(EXP(TREND(LN($F$1:$J$1),LN(F12179:J12179),LN(Calculations!$B$3))),0)</f>
        <v>4.3625474093273846E-4</v>
      </c>
    </row>
    <row r="12180" spans="1:11" x14ac:dyDescent="0.35">
      <c r="A12180">
        <v>12177</v>
      </c>
      <c r="B12180" t="str">
        <f t="shared" si="190"/>
        <v>7-61</v>
      </c>
      <c r="C12180">
        <v>-60.889933978475</v>
      </c>
      <c r="D12180">
        <v>7.1325856923215998</v>
      </c>
      <c r="E12180">
        <f>ASIN(SQRT((SIN(RADIANS(PARAMETERS!$D$8-D12180)/2)*SIN(RADIANS(PARAMETERS!$D$8-D12180)/2))+(COS(RADIANS(D12180))*COS(RADIANS(PARAMETERS!$D$8))*SIN(RADIANS(PARAMETERS!$D$9-C12180)/2)*SIN(RADIANS(PARAMETERS!$D$9-C12180)/2))))*2*3958.756</f>
        <v>573.1224631556961</v>
      </c>
      <c r="F12180">
        <v>17.326084136963001</v>
      </c>
      <c r="G12180">
        <v>29.919874191283998</v>
      </c>
      <c r="H12180">
        <v>49.435485839843999</v>
      </c>
      <c r="I12180">
        <v>66.866409301757997</v>
      </c>
      <c r="J12180">
        <v>87.452163696289006</v>
      </c>
      <c r="K12180" s="6">
        <f>IFERROR(EXP(TREND(LN($F$1:$J$1),LN(F12180:J12180),LN(Calculations!$B$3))),0)</f>
        <v>4.4098578977620892E-4</v>
      </c>
    </row>
    <row r="12181" spans="1:11" x14ac:dyDescent="0.35">
      <c r="A12181">
        <v>12178</v>
      </c>
      <c r="B12181" t="str">
        <f t="shared" si="190"/>
        <v>7-60.5</v>
      </c>
      <c r="C12181">
        <v>-60.618612643573996</v>
      </c>
      <c r="D12181">
        <v>7.1325856923215998</v>
      </c>
      <c r="E12181">
        <f>ASIN(SQRT((SIN(RADIANS(PARAMETERS!$D$8-D12181)/2)*SIN(RADIANS(PARAMETERS!$D$8-D12181)/2))+(COS(RADIANS(D12181))*COS(RADIANS(PARAMETERS!$D$8))*SIN(RADIANS(PARAMETERS!$D$9-C12181)/2)*SIN(RADIANS(PARAMETERS!$D$9-C12181)/2))))*2*3958.756</f>
        <v>572.87436978610549</v>
      </c>
      <c r="F12181">
        <v>18.04866027832</v>
      </c>
      <c r="G12181">
        <v>30.859045028687</v>
      </c>
      <c r="H12181">
        <v>50.526878356933999</v>
      </c>
      <c r="I12181">
        <v>68.083854675292997</v>
      </c>
      <c r="J12181">
        <v>88.850723266602003</v>
      </c>
      <c r="K12181" s="6">
        <f>IFERROR(EXP(TREND(LN($F$1:$J$1),LN(F12181:J12181),LN(Calculations!$B$3))),0)</f>
        <v>4.4552437709080876E-4</v>
      </c>
    </row>
    <row r="12182" spans="1:11" x14ac:dyDescent="0.35">
      <c r="A12182">
        <v>12179</v>
      </c>
      <c r="B12182" t="str">
        <f t="shared" si="190"/>
        <v>7-60.5</v>
      </c>
      <c r="C12182">
        <v>-60.347291308673</v>
      </c>
      <c r="D12182">
        <v>7.1325856923215998</v>
      </c>
      <c r="E12182">
        <f>ASIN(SQRT((SIN(RADIANS(PARAMETERS!$D$8-D12182)/2)*SIN(RADIANS(PARAMETERS!$D$8-D12182)/2))+(COS(RADIANS(D12182))*COS(RADIANS(PARAMETERS!$D$8))*SIN(RADIANS(PARAMETERS!$D$9-C12182)/2)*SIN(RADIANS(PARAMETERS!$D$9-C12182)/2))))*2*3958.756</f>
        <v>573.21495664355155</v>
      </c>
      <c r="F12182">
        <v>18.810096740723001</v>
      </c>
      <c r="G12182">
        <v>31.84531211853</v>
      </c>
      <c r="H12182">
        <v>51.65856552124</v>
      </c>
      <c r="I12182">
        <v>69.346092224120994</v>
      </c>
      <c r="J12182">
        <v>90.309944152832003</v>
      </c>
      <c r="K12182" s="6">
        <f>IFERROR(EXP(TREND(LN($F$1:$J$1),LN(F12182:J12182),LN(Calculations!$B$3))),0)</f>
        <v>4.5053656971176829E-4</v>
      </c>
    </row>
    <row r="12183" spans="1:11" x14ac:dyDescent="0.35">
      <c r="A12183">
        <v>12180</v>
      </c>
      <c r="B12183" t="str">
        <f t="shared" si="190"/>
        <v>7-60</v>
      </c>
      <c r="C12183">
        <v>-60.075969973771997</v>
      </c>
      <c r="D12183">
        <v>7.1325856923215998</v>
      </c>
      <c r="E12183">
        <f>ASIN(SQRT((SIN(RADIANS(PARAMETERS!$D$8-D12183)/2)*SIN(RADIANS(PARAMETERS!$D$8-D12183)/2))+(COS(RADIANS(D12183))*COS(RADIANS(PARAMETERS!$D$8))*SIN(RADIANS(PARAMETERS!$D$9-C12183)/2)*SIN(RADIANS(PARAMETERS!$D$9-C12183)/2))))*2*3958.756</f>
        <v>574.14317580222996</v>
      </c>
      <c r="F12183">
        <v>19.613973617553999</v>
      </c>
      <c r="G12183">
        <v>32.886932373047003</v>
      </c>
      <c r="H12183">
        <v>52.854690551757997</v>
      </c>
      <c r="I12183">
        <v>70.692161560059006</v>
      </c>
      <c r="J12183">
        <v>91.881187438965</v>
      </c>
      <c r="K12183" s="6">
        <f>IFERROR(EXP(TREND(LN($F$1:$J$1),LN(F12183:J12183),LN(Calculations!$B$3))),0)</f>
        <v>4.5672095005892647E-4</v>
      </c>
    </row>
    <row r="12184" spans="1:11" x14ac:dyDescent="0.35">
      <c r="A12184">
        <v>12181</v>
      </c>
      <c r="B12184" t="str">
        <f t="shared" si="190"/>
        <v>7-60</v>
      </c>
      <c r="C12184">
        <v>-59.804648638871001</v>
      </c>
      <c r="D12184">
        <v>7.1325856923215998</v>
      </c>
      <c r="E12184">
        <f>ASIN(SQRT((SIN(RADIANS(PARAMETERS!$D$8-D12184)/2)*SIN(RADIANS(PARAMETERS!$D$8-D12184)/2))+(COS(RADIANS(D12184))*COS(RADIANS(PARAMETERS!$D$8))*SIN(RADIANS(PARAMETERS!$D$9-C12184)/2)*SIN(RADIANS(PARAMETERS!$D$9-C12184)/2))))*2*3958.756</f>
        <v>575.6561838742939</v>
      </c>
      <c r="F12184">
        <v>20.437944412231001</v>
      </c>
      <c r="G12184">
        <v>33.955078125</v>
      </c>
      <c r="H12184">
        <v>54.087867736816001</v>
      </c>
      <c r="I12184">
        <v>72.082893371582003</v>
      </c>
      <c r="J12184">
        <v>93.49976348877</v>
      </c>
      <c r="K12184" s="6">
        <f>IFERROR(EXP(TREND(LN($F$1:$J$1),LN(F12184:J12184),LN(Calculations!$B$3))),0)</f>
        <v>4.6385477333817549E-4</v>
      </c>
    </row>
    <row r="12185" spans="1:11" x14ac:dyDescent="0.35">
      <c r="A12185">
        <v>12182</v>
      </c>
      <c r="B12185" t="str">
        <f t="shared" si="190"/>
        <v>7-59.5</v>
      </c>
      <c r="C12185">
        <v>-59.533327303969998</v>
      </c>
      <c r="D12185">
        <v>7.1325856923215998</v>
      </c>
      <c r="E12185">
        <f>ASIN(SQRT((SIN(RADIANS(PARAMETERS!$D$8-D12185)/2)*SIN(RADIANS(PARAMETERS!$D$8-D12185)/2))+(COS(RADIANS(D12185))*COS(RADIANS(PARAMETERS!$D$8))*SIN(RADIANS(PARAMETERS!$D$9-C12185)/2)*SIN(RADIANS(PARAMETERS!$D$9-C12185)/2))))*2*3958.756</f>
        <v>577.74938523897549</v>
      </c>
      <c r="F12185">
        <v>21.277753829956001</v>
      </c>
      <c r="G12185">
        <v>35.038944244385</v>
      </c>
      <c r="H12185">
        <v>55.352264404297003</v>
      </c>
      <c r="I12185">
        <v>73.514366149902003</v>
      </c>
      <c r="J12185">
        <v>95.159690856934006</v>
      </c>
      <c r="K12185" s="6">
        <f>IFERROR(EXP(TREND(LN($F$1:$J$1),LN(F12185:J12185),LN(Calculations!$B$3))),0)</f>
        <v>4.7197016163795508E-4</v>
      </c>
    </row>
    <row r="12186" spans="1:11" x14ac:dyDescent="0.35">
      <c r="A12186">
        <v>12183</v>
      </c>
      <c r="B12186" t="str">
        <f t="shared" si="190"/>
        <v>7-59.5</v>
      </c>
      <c r="C12186">
        <v>-59.262005969069001</v>
      </c>
      <c r="D12186">
        <v>7.1325856923215998</v>
      </c>
      <c r="E12186">
        <f>ASIN(SQRT((SIN(RADIANS(PARAMETERS!$D$8-D12186)/2)*SIN(RADIANS(PARAMETERS!$D$8-D12186)/2))+(COS(RADIANS(D12186))*COS(RADIANS(PARAMETERS!$D$8))*SIN(RADIANS(PARAMETERS!$D$9-C12186)/2)*SIN(RADIANS(PARAMETERS!$D$9-C12186)/2))))*2*3958.756</f>
        <v>580.41650093188514</v>
      </c>
      <c r="F12186">
        <v>22.133853912353999</v>
      </c>
      <c r="G12186">
        <v>36.135227203368999</v>
      </c>
      <c r="H12186">
        <v>56.641742706298999</v>
      </c>
      <c r="I12186">
        <v>74.986518859862997</v>
      </c>
      <c r="J12186">
        <v>96.867401123047003</v>
      </c>
      <c r="K12186" s="6">
        <f>IFERROR(EXP(TREND(LN($F$1:$J$1),LN(F12186:J12186),LN(Calculations!$B$3))),0)</f>
        <v>4.8108976579768972E-4</v>
      </c>
    </row>
    <row r="12187" spans="1:11" x14ac:dyDescent="0.35">
      <c r="A12187">
        <v>12184</v>
      </c>
      <c r="B12187" t="str">
        <f t="shared" si="190"/>
        <v>7-59</v>
      </c>
      <c r="C12187">
        <v>-58.990684634167998</v>
      </c>
      <c r="D12187">
        <v>7.1325856923215998</v>
      </c>
      <c r="E12187">
        <f>ASIN(SQRT((SIN(RADIANS(PARAMETERS!$D$8-D12187)/2)*SIN(RADIANS(PARAMETERS!$D$8-D12187)/2))+(COS(RADIANS(D12187))*COS(RADIANS(PARAMETERS!$D$8))*SIN(RADIANS(PARAMETERS!$D$9-C12187)/2)*SIN(RADIANS(PARAMETERS!$D$9-C12187)/2))))*2*3958.756</f>
        <v>583.64966082013291</v>
      </c>
      <c r="F12187">
        <v>22.982992172241001</v>
      </c>
      <c r="G12187">
        <v>37.199810028076001</v>
      </c>
      <c r="H12187">
        <v>57.899608612061002</v>
      </c>
      <c r="I12187">
        <v>76.427108764647997</v>
      </c>
      <c r="J12187">
        <v>98.534675598145</v>
      </c>
      <c r="K12187" s="6">
        <f>IFERROR(EXP(TREND(LN($F$1:$J$1),LN(F12187:J12187),LN(Calculations!$B$3))),0)</f>
        <v>4.9034754722175166E-4</v>
      </c>
    </row>
    <row r="12188" spans="1:11" x14ac:dyDescent="0.35">
      <c r="A12188">
        <v>12185</v>
      </c>
      <c r="B12188" t="str">
        <f t="shared" si="190"/>
        <v>7-58.5</v>
      </c>
      <c r="C12188">
        <v>-58.719363299267002</v>
      </c>
      <c r="D12188">
        <v>7.1325856923215998</v>
      </c>
      <c r="E12188">
        <f>ASIN(SQRT((SIN(RADIANS(PARAMETERS!$D$8-D12188)/2)*SIN(RADIANS(PARAMETERS!$D$8-D12188)/2))+(COS(RADIANS(D12188))*COS(RADIANS(PARAMETERS!$D$8))*SIN(RADIANS(PARAMETERS!$D$9-C12188)/2)*SIN(RADIANS(PARAMETERS!$D$9-C12188)/2))))*2*3958.756</f>
        <v>587.43951597915088</v>
      </c>
      <c r="F12188">
        <v>23.806474685668999</v>
      </c>
      <c r="G12188">
        <v>38.21070098877</v>
      </c>
      <c r="H12188">
        <v>59.08837890625</v>
      </c>
      <c r="I12188">
        <v>77.77099609375</v>
      </c>
      <c r="J12188">
        <v>100.07913970947</v>
      </c>
      <c r="K12188" s="6">
        <f>IFERROR(EXP(TREND(LN($F$1:$J$1),LN(F12188:J12188),LN(Calculations!$B$3))),0)</f>
        <v>4.988881255273078E-4</v>
      </c>
    </row>
    <row r="12189" spans="1:11" x14ac:dyDescent="0.35">
      <c r="A12189">
        <v>12186</v>
      </c>
      <c r="B12189" t="str">
        <f t="shared" si="190"/>
        <v>7-58.5</v>
      </c>
      <c r="C12189">
        <v>-58.448041964365999</v>
      </c>
      <c r="D12189">
        <v>7.1325856923215998</v>
      </c>
      <c r="E12189">
        <f>ASIN(SQRT((SIN(RADIANS(PARAMETERS!$D$8-D12189)/2)*SIN(RADIANS(PARAMETERS!$D$8-D12189)/2))+(COS(RADIANS(D12189))*COS(RADIANS(PARAMETERS!$D$8))*SIN(RADIANS(PARAMETERS!$D$9-C12189)/2)*SIN(RADIANS(PARAMETERS!$D$9-C12189)/2))))*2*3958.756</f>
        <v>591.77536765828495</v>
      </c>
      <c r="F12189">
        <v>24.595794677733998</v>
      </c>
      <c r="G12189">
        <v>39.164852142333999</v>
      </c>
      <c r="H12189">
        <v>60.190441131592003</v>
      </c>
      <c r="I12189">
        <v>78.993087768555</v>
      </c>
      <c r="J12189">
        <v>101.46455383301</v>
      </c>
      <c r="K12189" s="6">
        <f>IFERROR(EXP(TREND(LN($F$1:$J$1),LN(F12189:J12189),LN(Calculations!$B$3))),0)</f>
        <v>5.062759654113091E-4</v>
      </c>
    </row>
    <row r="12190" spans="1:11" x14ac:dyDescent="0.35">
      <c r="A12190">
        <v>12187</v>
      </c>
      <c r="B12190" t="str">
        <f t="shared" si="190"/>
        <v>7-58</v>
      </c>
      <c r="C12190">
        <v>-58.176720629465002</v>
      </c>
      <c r="D12190">
        <v>7.1325856923215998</v>
      </c>
      <c r="E12190">
        <f>ASIN(SQRT((SIN(RADIANS(PARAMETERS!$D$8-D12190)/2)*SIN(RADIANS(PARAMETERS!$D$8-D12190)/2))+(COS(RADIANS(D12190))*COS(RADIANS(PARAMETERS!$D$8))*SIN(RADIANS(PARAMETERS!$D$9-C12190)/2)*SIN(RADIANS(PARAMETERS!$D$9-C12190)/2))))*2*3958.756</f>
        <v>596.64530889429511</v>
      </c>
      <c r="F12190">
        <v>25.314882278441999</v>
      </c>
      <c r="G12190">
        <v>40.036735534667997</v>
      </c>
      <c r="H12190">
        <v>61.166942596436002</v>
      </c>
      <c r="I12190">
        <v>80.046646118164006</v>
      </c>
      <c r="J12190">
        <v>102.64342498779</v>
      </c>
      <c r="K12190" s="6">
        <f>IFERROR(EXP(TREND(LN($F$1:$J$1),LN(F12190:J12190),LN(Calculations!$B$3))),0)</f>
        <v>5.1227414432893461E-4</v>
      </c>
    </row>
    <row r="12191" spans="1:11" x14ac:dyDescent="0.35">
      <c r="A12191">
        <v>12188</v>
      </c>
      <c r="B12191" t="str">
        <f t="shared" si="190"/>
        <v>7-58</v>
      </c>
      <c r="C12191">
        <v>-57.905399294565001</v>
      </c>
      <c r="D12191">
        <v>7.1325856923215998</v>
      </c>
      <c r="E12191">
        <f>ASIN(SQRT((SIN(RADIANS(PARAMETERS!$D$8-D12191)/2)*SIN(RADIANS(PARAMETERS!$D$8-D12191)/2))+(COS(RADIANS(D12191))*COS(RADIANS(PARAMETERS!$D$8))*SIN(RADIANS(PARAMETERS!$D$9-C12191)/2)*SIN(RADIANS(PARAMETERS!$D$9-C12191)/2))))*2*3958.756</f>
        <v>602.03637470793694</v>
      </c>
      <c r="F12191">
        <v>25.961486816406001</v>
      </c>
      <c r="G12191">
        <v>40.810352325438998</v>
      </c>
      <c r="H12191">
        <v>62.025196075438998</v>
      </c>
      <c r="I12191">
        <v>80.959136962890994</v>
      </c>
      <c r="J12191">
        <v>103.65829467773</v>
      </c>
      <c r="K12191" s="6">
        <f>IFERROR(EXP(TREND(LN($F$1:$J$1),LN(F12191:J12191),LN(Calculations!$B$3))),0)</f>
        <v>5.1731542761598284E-4</v>
      </c>
    </row>
    <row r="12192" spans="1:11" x14ac:dyDescent="0.35">
      <c r="A12192">
        <v>12189</v>
      </c>
      <c r="B12192" t="str">
        <f t="shared" si="190"/>
        <v>7-57.5</v>
      </c>
      <c r="C12192">
        <v>-57.634077959663998</v>
      </c>
      <c r="D12192">
        <v>7.1325856923215998</v>
      </c>
      <c r="E12192">
        <f>ASIN(SQRT((SIN(RADIANS(PARAMETERS!$D$8-D12192)/2)*SIN(RADIANS(PARAMETERS!$D$8-D12192)/2))+(COS(RADIANS(D12192))*COS(RADIANS(PARAMETERS!$D$8))*SIN(RADIANS(PARAMETERS!$D$9-C12192)/2)*SIN(RADIANS(PARAMETERS!$D$9-C12192)/2))))*2*3958.756</f>
        <v>607.93469688677249</v>
      </c>
      <c r="F12192">
        <v>26.528837203978998</v>
      </c>
      <c r="G12192">
        <v>41.47681427002</v>
      </c>
      <c r="H12192">
        <v>62.768932342528998</v>
      </c>
      <c r="I12192">
        <v>81.741729736327997</v>
      </c>
      <c r="J12192">
        <v>104.52738189697</v>
      </c>
      <c r="K12192" s="6">
        <f>IFERROR(EXP(TREND(LN($F$1:$J$1),LN(F12192:J12192),LN(Calculations!$B$3))),0)</f>
        <v>5.2164899408735301E-4</v>
      </c>
    </row>
    <row r="12193" spans="1:11" x14ac:dyDescent="0.35">
      <c r="A12193">
        <v>12190</v>
      </c>
      <c r="B12193" t="str">
        <f t="shared" si="190"/>
        <v>7-57.5</v>
      </c>
      <c r="C12193">
        <v>-57.362756624763001</v>
      </c>
      <c r="D12193">
        <v>7.1325856923215998</v>
      </c>
      <c r="E12193">
        <f>ASIN(SQRT((SIN(RADIANS(PARAMETERS!$D$8-D12193)/2)*SIN(RADIANS(PARAMETERS!$D$8-D12193)/2))+(COS(RADIANS(D12193))*COS(RADIANS(PARAMETERS!$D$8))*SIN(RADIANS(PARAMETERS!$D$9-C12193)/2)*SIN(RADIANS(PARAMETERS!$D$9-C12193)/2))))*2*3958.756</f>
        <v>614.32565959173485</v>
      </c>
      <c r="F12193">
        <v>26.979791641235</v>
      </c>
      <c r="G12193">
        <v>42.029872894287003</v>
      </c>
      <c r="H12193">
        <v>63.393394470215</v>
      </c>
      <c r="I12193">
        <v>82.408126831055</v>
      </c>
      <c r="J12193">
        <v>105.28859710693</v>
      </c>
      <c r="K12193" s="6">
        <f>IFERROR(EXP(TREND(LN($F$1:$J$1),LN(F12193:J12193),LN(Calculations!$B$3))),0)</f>
        <v>5.2626152928870041E-4</v>
      </c>
    </row>
    <row r="12194" spans="1:11" x14ac:dyDescent="0.35">
      <c r="A12194">
        <v>12191</v>
      </c>
      <c r="B12194" t="str">
        <f t="shared" si="190"/>
        <v>7-57</v>
      </c>
      <c r="C12194">
        <v>-57.091435289861998</v>
      </c>
      <c r="D12194">
        <v>7.1325856923215998</v>
      </c>
      <c r="E12194">
        <f>ASIN(SQRT((SIN(RADIANS(PARAMETERS!$D$8-D12194)/2)*SIN(RADIANS(PARAMETERS!$D$8-D12194)/2))+(COS(RADIANS(D12194))*COS(RADIANS(PARAMETERS!$D$8))*SIN(RADIANS(PARAMETERS!$D$9-C12194)/2)*SIN(RADIANS(PARAMETERS!$D$9-C12194)/2))))*2*3958.756</f>
        <v>621.19405239400851</v>
      </c>
      <c r="F12194">
        <v>27.335372924805</v>
      </c>
      <c r="G12194">
        <v>42.487777709961001</v>
      </c>
      <c r="H12194">
        <v>63.929721832275</v>
      </c>
      <c r="I12194">
        <v>83.009094238280994</v>
      </c>
      <c r="J12194">
        <v>105.99571228027</v>
      </c>
      <c r="K12194" s="6">
        <f>IFERROR(EXP(TREND(LN($F$1:$J$1),LN(F12194:J12194),LN(Calculations!$B$3))),0)</f>
        <v>5.3156575152813281E-4</v>
      </c>
    </row>
    <row r="12195" spans="1:11" x14ac:dyDescent="0.35">
      <c r="A12195">
        <v>12192</v>
      </c>
      <c r="B12195" t="str">
        <f t="shared" si="190"/>
        <v>7-57</v>
      </c>
      <c r="C12195">
        <v>-56.820113954961002</v>
      </c>
      <c r="D12195">
        <v>7.1325856923215998</v>
      </c>
      <c r="E12195">
        <f>ASIN(SQRT((SIN(RADIANS(PARAMETERS!$D$8-D12195)/2)*SIN(RADIANS(PARAMETERS!$D$8-D12195)/2))+(COS(RADIANS(D12195))*COS(RADIANS(PARAMETERS!$D$8))*SIN(RADIANS(PARAMETERS!$D$9-C12195)/2)*SIN(RADIANS(PARAMETERS!$D$9-C12195)/2))))*2*3958.756</f>
        <v>628.52421781193482</v>
      </c>
      <c r="F12195">
        <v>27.60892868042</v>
      </c>
      <c r="G12195">
        <v>42.858329772948998</v>
      </c>
      <c r="H12195">
        <v>64.391067504882997</v>
      </c>
      <c r="I12195">
        <v>83.560699462890994</v>
      </c>
      <c r="J12195">
        <v>106.66237640381</v>
      </c>
      <c r="K12195" s="6">
        <f>IFERROR(EXP(TREND(LN($F$1:$J$1),LN(F12195:J12195),LN(Calculations!$B$3))),0)</f>
        <v>5.3752921732932893E-4</v>
      </c>
    </row>
    <row r="12196" spans="1:11" x14ac:dyDescent="0.35">
      <c r="A12196">
        <v>12193</v>
      </c>
      <c r="B12196" t="str">
        <f t="shared" si="190"/>
        <v>7-61.5</v>
      </c>
      <c r="C12196">
        <v>-61.432576648276999</v>
      </c>
      <c r="D12196">
        <v>7.4039070272226004</v>
      </c>
      <c r="E12196">
        <f>ASIN(SQRT((SIN(RADIANS(PARAMETERS!$D$8-D12196)/2)*SIN(RADIANS(PARAMETERS!$D$8-D12196)/2))+(COS(RADIANS(D12196))*COS(RADIANS(PARAMETERS!$D$8))*SIN(RADIANS(PARAMETERS!$D$9-C12196)/2)*SIN(RADIANS(PARAMETERS!$D$9-C12196)/2))))*2*3958.756</f>
        <v>556.71563510504097</v>
      </c>
      <c r="F12196">
        <v>20.322793960571001</v>
      </c>
      <c r="G12196">
        <v>33.719974517822003</v>
      </c>
      <c r="H12196">
        <v>54.382785797118999</v>
      </c>
      <c r="I12196">
        <v>72.835662841797003</v>
      </c>
      <c r="J12196">
        <v>94.672897338867003</v>
      </c>
      <c r="K12196" s="6">
        <f>IFERROR(EXP(TREND(LN($F$1:$J$1),LN(F12196:J12196),LN(Calculations!$B$3))),0)</f>
        <v>4.8085423215735228E-4</v>
      </c>
    </row>
    <row r="12197" spans="1:11" x14ac:dyDescent="0.35">
      <c r="A12197">
        <v>12194</v>
      </c>
      <c r="B12197" t="str">
        <f t="shared" si="190"/>
        <v>7-61</v>
      </c>
      <c r="C12197">
        <v>-61.161255313376003</v>
      </c>
      <c r="D12197">
        <v>7.4039070272226004</v>
      </c>
      <c r="E12197">
        <f>ASIN(SQRT((SIN(RADIANS(PARAMETERS!$D$8-D12197)/2)*SIN(RADIANS(PARAMETERS!$D$8-D12197)/2))+(COS(RADIANS(D12197))*COS(RADIANS(PARAMETERS!$D$8))*SIN(RADIANS(PARAMETERS!$D$9-C12197)/2)*SIN(RADIANS(PARAMETERS!$D$9-C12197)/2))))*2*3958.756</f>
        <v>555.24771480149172</v>
      </c>
      <c r="F12197">
        <v>21.04542350769</v>
      </c>
      <c r="G12197">
        <v>34.644771575927997</v>
      </c>
      <c r="H12197">
        <v>55.468338012695</v>
      </c>
      <c r="I12197">
        <v>74.03515625</v>
      </c>
      <c r="J12197">
        <v>96.014854431152003</v>
      </c>
      <c r="K12197" s="6">
        <f>IFERROR(EXP(TREND(LN($F$1:$J$1),LN(F12197:J12197),LN(Calculations!$B$3))),0)</f>
        <v>4.8707676555943022E-4</v>
      </c>
    </row>
    <row r="12198" spans="1:11" x14ac:dyDescent="0.35">
      <c r="A12198">
        <v>12195</v>
      </c>
      <c r="B12198" t="str">
        <f t="shared" si="190"/>
        <v>7-61</v>
      </c>
      <c r="C12198">
        <v>-60.889933978475</v>
      </c>
      <c r="D12198">
        <v>7.4039070272226004</v>
      </c>
      <c r="E12198">
        <f>ASIN(SQRT((SIN(RADIANS(PARAMETERS!$D$8-D12198)/2)*SIN(RADIANS(PARAMETERS!$D$8-D12198)/2))+(COS(RADIANS(D12198))*COS(RADIANS(PARAMETERS!$D$8))*SIN(RADIANS(PARAMETERS!$D$9-C12198)/2)*SIN(RADIANS(PARAMETERS!$D$9-C12198)/2))))*2*3958.756</f>
        <v>554.38420636000865</v>
      </c>
      <c r="F12198">
        <v>21.824901580811002</v>
      </c>
      <c r="G12198">
        <v>35.611156463622997</v>
      </c>
      <c r="H12198">
        <v>56.596733093262003</v>
      </c>
      <c r="I12198">
        <v>75.28524017334</v>
      </c>
      <c r="J12198">
        <v>97.43310546875</v>
      </c>
      <c r="K12198" s="6">
        <f>IFERROR(EXP(TREND(LN($F$1:$J$1),LN(F12198:J12198),LN(Calculations!$B$3))),0)</f>
        <v>4.9357360689826165E-4</v>
      </c>
    </row>
    <row r="12199" spans="1:11" x14ac:dyDescent="0.35">
      <c r="A12199">
        <v>12196</v>
      </c>
      <c r="B12199" t="str">
        <f t="shared" si="190"/>
        <v>7-60.5</v>
      </c>
      <c r="C12199">
        <v>-60.618612643573996</v>
      </c>
      <c r="D12199">
        <v>7.4039070272226004</v>
      </c>
      <c r="E12199">
        <f>ASIN(SQRT((SIN(RADIANS(PARAMETERS!$D$8-D12199)/2)*SIN(RADIANS(PARAMETERS!$D$8-D12199)/2))+(COS(RADIANS(D12199))*COS(RADIANS(PARAMETERS!$D$8))*SIN(RADIANS(PARAMETERS!$D$9-C12199)/2)*SIN(RADIANS(PARAMETERS!$D$9-C12199)/2))))*2*3958.756</f>
        <v>554.12793615752344</v>
      </c>
      <c r="F12199">
        <v>22.640687942505</v>
      </c>
      <c r="G12199">
        <v>36.611267089843999</v>
      </c>
      <c r="H12199">
        <v>57.741283416747997</v>
      </c>
      <c r="I12199">
        <v>76.540962219237997</v>
      </c>
      <c r="J12199">
        <v>98.858840942382997</v>
      </c>
      <c r="K12199" s="6">
        <f>IFERROR(EXP(TREND(LN($F$1:$J$1),LN(F12199:J12199),LN(Calculations!$B$3))),0)</f>
        <v>4.9996560599517115E-4</v>
      </c>
    </row>
    <row r="12200" spans="1:11" x14ac:dyDescent="0.35">
      <c r="A12200">
        <v>12197</v>
      </c>
      <c r="B12200" t="str">
        <f t="shared" si="190"/>
        <v>7-60.5</v>
      </c>
      <c r="C12200">
        <v>-60.347291308673</v>
      </c>
      <c r="D12200">
        <v>7.4039070272226004</v>
      </c>
      <c r="E12200">
        <f>ASIN(SQRT((SIN(RADIANS(PARAMETERS!$D$8-D12200)/2)*SIN(RADIANS(PARAMETERS!$D$8-D12200)/2))+(COS(RADIANS(D12200))*COS(RADIANS(PARAMETERS!$D$8))*SIN(RADIANS(PARAMETERS!$D$9-C12200)/2)*SIN(RADIANS(PARAMETERS!$D$9-C12200)/2))))*2*3958.756</f>
        <v>554.47974638513494</v>
      </c>
      <c r="F12200">
        <v>23.490804672241001</v>
      </c>
      <c r="G12200">
        <v>37.654731750487997</v>
      </c>
      <c r="H12200">
        <v>58.918750762938998</v>
      </c>
      <c r="I12200">
        <v>77.831802368164006</v>
      </c>
      <c r="J12200">
        <v>100.3314666748</v>
      </c>
      <c r="K12200" s="6">
        <f>IFERROR(EXP(TREND(LN($F$1:$J$1),LN(F12200:J12200),LN(Calculations!$B$3))),0)</f>
        <v>5.0689873674350798E-4</v>
      </c>
    </row>
    <row r="12201" spans="1:11" x14ac:dyDescent="0.35">
      <c r="A12201">
        <v>12198</v>
      </c>
      <c r="B12201" t="str">
        <f t="shared" si="190"/>
        <v>7-60</v>
      </c>
      <c r="C12201">
        <v>-60.075969973771997</v>
      </c>
      <c r="D12201">
        <v>7.4039070272226004</v>
      </c>
      <c r="E12201">
        <f>ASIN(SQRT((SIN(RADIANS(PARAMETERS!$D$8-D12201)/2)*SIN(RADIANS(PARAMETERS!$D$8-D12201)/2))+(COS(RADIANS(D12201))*COS(RADIANS(PARAMETERS!$D$8))*SIN(RADIANS(PARAMETERS!$D$9-C12201)/2)*SIN(RADIANS(PARAMETERS!$D$9-C12201)/2))))*2*3958.756</f>
        <v>555.43848127209458</v>
      </c>
      <c r="F12201">
        <v>24.378004074096999</v>
      </c>
      <c r="G12201">
        <v>38.749809265137003</v>
      </c>
      <c r="H12201">
        <v>60.15259552002</v>
      </c>
      <c r="I12201">
        <v>79.195320129395</v>
      </c>
      <c r="J12201">
        <v>101.89938354492</v>
      </c>
      <c r="K12201" s="6">
        <f>IFERROR(EXP(TREND(LN($F$1:$J$1),LN(F12201:J12201),LN(Calculations!$B$3))),0)</f>
        <v>5.1509572012112508E-4</v>
      </c>
    </row>
    <row r="12202" spans="1:11" x14ac:dyDescent="0.35">
      <c r="A12202">
        <v>12199</v>
      </c>
      <c r="B12202" t="str">
        <f t="shared" si="190"/>
        <v>7-60</v>
      </c>
      <c r="C12202">
        <v>-59.804648638871001</v>
      </c>
      <c r="D12202">
        <v>7.4039070272226004</v>
      </c>
      <c r="E12202">
        <f>ASIN(SQRT((SIN(RADIANS(PARAMETERS!$D$8-D12202)/2)*SIN(RADIANS(PARAMETERS!$D$8-D12202)/2))+(COS(RADIANS(D12202))*COS(RADIANS(PARAMETERS!$D$8))*SIN(RADIANS(PARAMETERS!$D$9-C12202)/2)*SIN(RADIANS(PARAMETERS!$D$9-C12202)/2))))*2*3958.756</f>
        <v>557.00100598038239</v>
      </c>
      <c r="F12202">
        <v>25.277986526488998</v>
      </c>
      <c r="G12202">
        <v>39.866542816162003</v>
      </c>
      <c r="H12202">
        <v>61.415279388427997</v>
      </c>
      <c r="I12202">
        <v>80.593139648437997</v>
      </c>
      <c r="J12202">
        <v>103.50059509277</v>
      </c>
      <c r="K12202" s="6">
        <f>IFERROR(EXP(TREND(LN($F$1:$J$1),LN(F12202:J12202),LN(Calculations!$B$3))),0)</f>
        <v>5.2428674391420877E-4</v>
      </c>
    </row>
    <row r="12203" spans="1:11" x14ac:dyDescent="0.35">
      <c r="A12203">
        <v>12200</v>
      </c>
      <c r="B12203" t="str">
        <f t="shared" si="190"/>
        <v>7-59.5</v>
      </c>
      <c r="C12203">
        <v>-59.533327303969998</v>
      </c>
      <c r="D12203">
        <v>7.4039070272226004</v>
      </c>
      <c r="E12203">
        <f>ASIN(SQRT((SIN(RADIANS(PARAMETERS!$D$8-D12203)/2)*SIN(RADIANS(PARAMETERS!$D$8-D12203)/2))+(COS(RADIANS(D12203))*COS(RADIANS(PARAMETERS!$D$8))*SIN(RADIANS(PARAMETERS!$D$9-C12203)/2)*SIN(RADIANS(PARAMETERS!$D$9-C12203)/2))))*2*3958.756</f>
        <v>559.16225745385327</v>
      </c>
      <c r="F12203">
        <v>26.185676574706999</v>
      </c>
      <c r="G12203">
        <v>40.995334625243999</v>
      </c>
      <c r="H12203">
        <v>62.706035614013999</v>
      </c>
      <c r="I12203">
        <v>82.031364440917997</v>
      </c>
      <c r="J12203">
        <v>105.14391326904</v>
      </c>
      <c r="K12203" s="6">
        <f>IFERROR(EXP(TREND(LN($F$1:$J$1),LN(F12203:J12203),LN(Calculations!$B$3))),0)</f>
        <v>5.3470583061200269E-4</v>
      </c>
    </row>
    <row r="12204" spans="1:11" x14ac:dyDescent="0.35">
      <c r="A12204">
        <v>12201</v>
      </c>
      <c r="B12204" t="str">
        <f t="shared" si="190"/>
        <v>7-59.5</v>
      </c>
      <c r="C12204">
        <v>-59.262005969069001</v>
      </c>
      <c r="D12204">
        <v>7.4039070272226004</v>
      </c>
      <c r="E12204">
        <f>ASIN(SQRT((SIN(RADIANS(PARAMETERS!$D$8-D12204)/2)*SIN(RADIANS(PARAMETERS!$D$8-D12204)/2))+(COS(RADIANS(D12204))*COS(RADIANS(PARAMETERS!$D$8))*SIN(RADIANS(PARAMETERS!$D$9-C12204)/2)*SIN(RADIANS(PARAMETERS!$D$9-C12204)/2))))*2*3958.756</f>
        <v>561.91532531588541</v>
      </c>
      <c r="F12204">
        <v>27.100688934326001</v>
      </c>
      <c r="G12204">
        <v>42.13387298584</v>
      </c>
      <c r="H12204">
        <v>64.021270751952997</v>
      </c>
      <c r="I12204">
        <v>83.516265869140994</v>
      </c>
      <c r="J12204">
        <v>106.84440612793</v>
      </c>
      <c r="K12204" s="6">
        <f>IFERROR(EXP(TREND(LN($F$1:$J$1),LN(F12204:J12204),LN(Calculations!$B$3))),0)</f>
        <v>5.4652131419188497E-4</v>
      </c>
    </row>
    <row r="12205" spans="1:11" x14ac:dyDescent="0.35">
      <c r="A12205">
        <v>12202</v>
      </c>
      <c r="B12205" t="str">
        <f t="shared" si="190"/>
        <v>7-59</v>
      </c>
      <c r="C12205">
        <v>-58.990684634167998</v>
      </c>
      <c r="D12205">
        <v>7.4039070272226004</v>
      </c>
      <c r="E12205">
        <f>ASIN(SQRT((SIN(RADIANS(PARAMETERS!$D$8-D12205)/2)*SIN(RADIANS(PARAMETERS!$D$8-D12205)/2))+(COS(RADIANS(D12205))*COS(RADIANS(PARAMETERS!$D$8))*SIN(RADIANS(PARAMETERS!$D$9-C12205)/2)*SIN(RADIANS(PARAMETERS!$D$9-C12205)/2))))*2*3958.756</f>
        <v>565.25155984650542</v>
      </c>
      <c r="F12205">
        <v>27.997066497803001</v>
      </c>
      <c r="G12205">
        <v>43.236614227295</v>
      </c>
      <c r="H12205">
        <v>65.304183959960994</v>
      </c>
      <c r="I12205">
        <v>84.97583770752</v>
      </c>
      <c r="J12205">
        <v>108.51539611816</v>
      </c>
      <c r="K12205" s="6">
        <f>IFERROR(EXP(TREND(LN($F$1:$J$1),LN(F12205:J12205),LN(Calculations!$B$3))),0)</f>
        <v>5.5879842950892148E-4</v>
      </c>
    </row>
    <row r="12206" spans="1:11" x14ac:dyDescent="0.35">
      <c r="A12206">
        <v>12203</v>
      </c>
      <c r="B12206" t="str">
        <f t="shared" si="190"/>
        <v>7-58.5</v>
      </c>
      <c r="C12206">
        <v>-58.719363299267002</v>
      </c>
      <c r="D12206">
        <v>7.4039070272226004</v>
      </c>
      <c r="E12206">
        <f>ASIN(SQRT((SIN(RADIANS(PARAMETERS!$D$8-D12206)/2)*SIN(RADIANS(PARAMETERS!$D$8-D12206)/2))+(COS(RADIANS(D12206))*COS(RADIANS(PARAMETERS!$D$8))*SIN(RADIANS(PARAMETERS!$D$9-C12206)/2)*SIN(RADIANS(PARAMETERS!$D$9-C12206)/2))))*2*3958.756</f>
        <v>569.16070319966957</v>
      </c>
      <c r="F12206">
        <v>28.856302261353001</v>
      </c>
      <c r="G12206">
        <v>44.276153564452997</v>
      </c>
      <c r="H12206">
        <v>66.507141113280994</v>
      </c>
      <c r="I12206">
        <v>86.330284118652003</v>
      </c>
      <c r="J12206">
        <v>110.05225372314</v>
      </c>
      <c r="K12206" s="6">
        <f>IFERROR(EXP(TREND(LN($F$1:$J$1),LN(F12206:J12206),LN(Calculations!$B$3))),0)</f>
        <v>5.7022132588658246E-4</v>
      </c>
    </row>
    <row r="12207" spans="1:11" x14ac:dyDescent="0.35">
      <c r="A12207">
        <v>12204</v>
      </c>
      <c r="B12207" t="str">
        <f t="shared" si="190"/>
        <v>7-58.5</v>
      </c>
      <c r="C12207">
        <v>-58.448041964365999</v>
      </c>
      <c r="D12207">
        <v>7.4039070272226004</v>
      </c>
      <c r="E12207">
        <f>ASIN(SQRT((SIN(RADIANS(PARAMETERS!$D$8-D12207)/2)*SIN(RADIANS(PARAMETERS!$D$8-D12207)/2))+(COS(RADIANS(D12207))*COS(RADIANS(PARAMETERS!$D$8))*SIN(RADIANS(PARAMETERS!$D$9-C12207)/2)*SIN(RADIANS(PARAMETERS!$D$9-C12207)/2))))*2*3958.756</f>
        <v>573.63103939005191</v>
      </c>
      <c r="F12207">
        <v>29.672027587891002</v>
      </c>
      <c r="G12207">
        <v>45.24711227417</v>
      </c>
      <c r="H12207">
        <v>67.608032226562997</v>
      </c>
      <c r="I12207">
        <v>87.547882080077997</v>
      </c>
      <c r="J12207">
        <v>111.40724182129</v>
      </c>
      <c r="K12207" s="6">
        <f>IFERROR(EXP(TREND(LN($F$1:$J$1),LN(F12207:J12207),LN(Calculations!$B$3))),0)</f>
        <v>5.8007923405792403E-4</v>
      </c>
    </row>
    <row r="12208" spans="1:11" x14ac:dyDescent="0.35">
      <c r="A12208">
        <v>12205</v>
      </c>
      <c r="B12208" t="str">
        <f t="shared" si="190"/>
        <v>7-58</v>
      </c>
      <c r="C12208">
        <v>-58.176720629465002</v>
      </c>
      <c r="D12208">
        <v>7.4039070272226004</v>
      </c>
      <c r="E12208">
        <f>ASIN(SQRT((SIN(RADIANS(PARAMETERS!$D$8-D12208)/2)*SIN(RADIANS(PARAMETERS!$D$8-D12208)/2))+(COS(RADIANS(D12208))*COS(RADIANS(PARAMETERS!$D$8))*SIN(RADIANS(PARAMETERS!$D$9-C12208)/2)*SIN(RADIANS(PARAMETERS!$D$9-C12208)/2))))*2*3958.756</f>
        <v>578.6495582099401</v>
      </c>
      <c r="F12208">
        <v>30.405164718628001</v>
      </c>
      <c r="G12208">
        <v>46.120021820067997</v>
      </c>
      <c r="H12208">
        <v>68.56421661377</v>
      </c>
      <c r="I12208">
        <v>88.577987670897997</v>
      </c>
      <c r="J12208">
        <v>112.53739929199</v>
      </c>
      <c r="K12208" s="6">
        <f>IFERROR(EXP(TREND(LN($F$1:$J$1),LN(F12208:J12208),LN(Calculations!$B$3))),0)</f>
        <v>5.8802086481321396E-4</v>
      </c>
    </row>
    <row r="12209" spans="1:11" x14ac:dyDescent="0.35">
      <c r="A12209">
        <v>12206</v>
      </c>
      <c r="B12209" t="str">
        <f t="shared" si="190"/>
        <v>7-58</v>
      </c>
      <c r="C12209">
        <v>-57.905399294565001</v>
      </c>
      <c r="D12209">
        <v>7.4039070272226004</v>
      </c>
      <c r="E12209">
        <f>ASIN(SQRT((SIN(RADIANS(PARAMETERS!$D$8-D12209)/2)*SIN(RADIANS(PARAMETERS!$D$8-D12209)/2))+(COS(RADIANS(D12209))*COS(RADIANS(PARAMETERS!$D$8))*SIN(RADIANS(PARAMETERS!$D$9-C12209)/2)*SIN(RADIANS(PARAMETERS!$D$9-C12209)/2))))*2*3958.756</f>
        <v>584.20212813127739</v>
      </c>
      <c r="F12209">
        <v>31.058679580688</v>
      </c>
      <c r="G12209">
        <v>46.887729644775</v>
      </c>
      <c r="H12209">
        <v>69.397506713867003</v>
      </c>
      <c r="I12209">
        <v>89.466033935547003</v>
      </c>
      <c r="J12209">
        <v>113.50975036621</v>
      </c>
      <c r="K12209" s="6">
        <f>IFERROR(EXP(TREND(LN($F$1:$J$1),LN(F12209:J12209),LN(Calculations!$B$3))),0)</f>
        <v>5.9480593373810583E-4</v>
      </c>
    </row>
    <row r="12210" spans="1:11" x14ac:dyDescent="0.35">
      <c r="A12210">
        <v>12207</v>
      </c>
      <c r="B12210" t="str">
        <f t="shared" si="190"/>
        <v>7-57.5</v>
      </c>
      <c r="C12210">
        <v>-57.634077959663998</v>
      </c>
      <c r="D12210">
        <v>7.4039070272226004</v>
      </c>
      <c r="E12210">
        <f>ASIN(SQRT((SIN(RADIANS(PARAMETERS!$D$8-D12210)/2)*SIN(RADIANS(PARAMETERS!$D$8-D12210)/2))+(COS(RADIANS(D12210))*COS(RADIANS(PARAMETERS!$D$8))*SIN(RADIANS(PARAMETERS!$D$9-C12210)/2)*SIN(RADIANS(PARAMETERS!$D$9-C12210)/2))))*2*3958.756</f>
        <v>590.27367338553859</v>
      </c>
      <c r="F12210">
        <v>31.627830505371001</v>
      </c>
      <c r="G12210">
        <v>47.544750213622997</v>
      </c>
      <c r="H12210">
        <v>70.117332458495994</v>
      </c>
      <c r="I12210">
        <v>90.231002807617003</v>
      </c>
      <c r="J12210">
        <v>114.3491897583</v>
      </c>
      <c r="K12210" s="6">
        <f>IFERROR(EXP(TREND(LN($F$1:$J$1),LN(F12210:J12210),LN(Calculations!$B$3))),0)</f>
        <v>6.0079278379407744E-4</v>
      </c>
    </row>
    <row r="12211" spans="1:11" x14ac:dyDescent="0.35">
      <c r="A12211">
        <v>12208</v>
      </c>
      <c r="B12211" t="str">
        <f t="shared" si="190"/>
        <v>7-57.5</v>
      </c>
      <c r="C12211">
        <v>-57.362756624763001</v>
      </c>
      <c r="D12211">
        <v>7.4039070272226004</v>
      </c>
      <c r="E12211">
        <f>ASIN(SQRT((SIN(RADIANS(PARAMETERS!$D$8-D12211)/2)*SIN(RADIANS(PARAMETERS!$D$8-D12211)/2))+(COS(RADIANS(D12211))*COS(RADIANS(PARAMETERS!$D$8))*SIN(RADIANS(PARAMETERS!$D$9-C12211)/2)*SIN(RADIANS(PARAMETERS!$D$9-C12211)/2))))*2*3958.756</f>
        <v>596.84835075789601</v>
      </c>
      <c r="F12211">
        <v>32.072917938232003</v>
      </c>
      <c r="G12211">
        <v>48.078884124756001</v>
      </c>
      <c r="H12211">
        <v>70.706565856934006</v>
      </c>
      <c r="I12211">
        <v>90.872581481934006</v>
      </c>
      <c r="J12211">
        <v>115.07095336914</v>
      </c>
      <c r="K12211" s="6">
        <f>IFERROR(EXP(TREND(LN($F$1:$J$1),LN(F12211:J12211),LN(Calculations!$B$3))),0)</f>
        <v>6.0662301840033489E-4</v>
      </c>
    </row>
    <row r="12212" spans="1:11" x14ac:dyDescent="0.35">
      <c r="A12212">
        <v>12209</v>
      </c>
      <c r="B12212" t="str">
        <f t="shared" si="190"/>
        <v>7-57</v>
      </c>
      <c r="C12212">
        <v>-57.091435289861998</v>
      </c>
      <c r="D12212">
        <v>7.4039070272226004</v>
      </c>
      <c r="E12212">
        <f>ASIN(SQRT((SIN(RADIANS(PARAMETERS!$D$8-D12212)/2)*SIN(RADIANS(PARAMETERS!$D$8-D12212)/2))+(COS(RADIANS(D12212))*COS(RADIANS(PARAMETERS!$D$8))*SIN(RADIANS(PARAMETERS!$D$9-C12212)/2)*SIN(RADIANS(PARAMETERS!$D$9-C12212)/2))))*2*3958.756</f>
        <v>603.9097221367357</v>
      </c>
      <c r="F12212">
        <v>32.41722869873</v>
      </c>
      <c r="G12212">
        <v>48.510681152343999</v>
      </c>
      <c r="H12212">
        <v>71.198570251465</v>
      </c>
      <c r="I12212">
        <v>91.443801879882997</v>
      </c>
      <c r="J12212">
        <v>115.72871398926</v>
      </c>
      <c r="K12212" s="6">
        <f>IFERROR(EXP(TREND(LN($F$1:$J$1),LN(F12212:J12212),LN(Calculations!$B$3))),0)</f>
        <v>6.1280219296086036E-4</v>
      </c>
    </row>
    <row r="12213" spans="1:11" x14ac:dyDescent="0.35">
      <c r="A12213">
        <v>12210</v>
      </c>
      <c r="B12213" t="str">
        <f t="shared" si="190"/>
        <v>7-57</v>
      </c>
      <c r="C12213">
        <v>-56.820113954961002</v>
      </c>
      <c r="D12213">
        <v>7.4039070272226004</v>
      </c>
      <c r="E12213">
        <f>ASIN(SQRT((SIN(RADIANS(PARAMETERS!$D$8-D12213)/2)*SIN(RADIANS(PARAMETERS!$D$8-D12213)/2))+(COS(RADIANS(D12213))*COS(RADIANS(PARAMETERS!$D$8))*SIN(RADIANS(PARAMETERS!$D$9-C12213)/2)*SIN(RADIANS(PARAMETERS!$D$9-C12213)/2))))*2*3958.756</f>
        <v>611.44091947075708</v>
      </c>
      <c r="F12213">
        <v>32.675590515137003</v>
      </c>
      <c r="G12213">
        <v>48.850280761718999</v>
      </c>
      <c r="H12213">
        <v>71.613502502440994</v>
      </c>
      <c r="I12213">
        <v>91.961624145507997</v>
      </c>
      <c r="J12213">
        <v>116.33636474609</v>
      </c>
      <c r="K12213" s="6">
        <f>IFERROR(EXP(TREND(LN($F$1:$J$1),LN(F12213:J12213),LN(Calculations!$B$3))),0)</f>
        <v>6.1936650671852564E-4</v>
      </c>
    </row>
    <row r="12214" spans="1:11" x14ac:dyDescent="0.35">
      <c r="A12214">
        <v>12211</v>
      </c>
      <c r="B12214" t="str">
        <f t="shared" si="190"/>
        <v>8-61.5</v>
      </c>
      <c r="C12214">
        <v>-61.432576648276999</v>
      </c>
      <c r="D12214">
        <v>7.6752283621234998</v>
      </c>
      <c r="E12214">
        <f>ASIN(SQRT((SIN(RADIANS(PARAMETERS!$D$8-D12214)/2)*SIN(RADIANS(PARAMETERS!$D$8-D12214)/2))+(COS(RADIANS(D12214))*COS(RADIANS(PARAMETERS!$D$8))*SIN(RADIANS(PARAMETERS!$D$9-C12214)/2)*SIN(RADIANS(PARAMETERS!$D$9-C12214)/2))))*2*3958.756</f>
        <v>538.0571165073826</v>
      </c>
      <c r="F12214">
        <v>25.179458618163999</v>
      </c>
      <c r="G12214">
        <v>39.653656005858998</v>
      </c>
      <c r="H12214">
        <v>61.803325653076001</v>
      </c>
      <c r="I12214">
        <v>81.480323791504006</v>
      </c>
      <c r="J12214">
        <v>104.89791870117</v>
      </c>
      <c r="K12214" s="6">
        <f>IFERROR(EXP(TREND(LN($F$1:$J$1),LN(F12214:J12214),LN(Calculations!$B$3))),0)</f>
        <v>5.4459532951656045E-4</v>
      </c>
    </row>
    <row r="12215" spans="1:11" x14ac:dyDescent="0.35">
      <c r="A12215">
        <v>12212</v>
      </c>
      <c r="B12215" t="str">
        <f t="shared" si="190"/>
        <v>8-61</v>
      </c>
      <c r="C12215">
        <v>-61.161255313376003</v>
      </c>
      <c r="D12215">
        <v>7.6752283621234998</v>
      </c>
      <c r="E12215">
        <f>ASIN(SQRT((SIN(RADIANS(PARAMETERS!$D$8-D12215)/2)*SIN(RADIANS(PARAMETERS!$D$8-D12215)/2))+(COS(RADIANS(D12215))*COS(RADIANS(PARAMETERS!$D$8))*SIN(RADIANS(PARAMETERS!$D$9-C12215)/2)*SIN(RADIANS(PARAMETERS!$D$9-C12215)/2))))*2*3958.756</f>
        <v>536.53943428317928</v>
      </c>
      <c r="F12215">
        <v>25.950561523438001</v>
      </c>
      <c r="G12215">
        <v>40.616600036621001</v>
      </c>
      <c r="H12215">
        <v>62.902835845947003</v>
      </c>
      <c r="I12215">
        <v>82.678215026855</v>
      </c>
      <c r="J12215">
        <v>106.19619750977</v>
      </c>
      <c r="K12215" s="6">
        <f>IFERROR(EXP(TREND(LN($F$1:$J$1),LN(F12215:J12215),LN(Calculations!$B$3))),0)</f>
        <v>5.5271256771010973E-4</v>
      </c>
    </row>
    <row r="12216" spans="1:11" x14ac:dyDescent="0.35">
      <c r="A12216">
        <v>12213</v>
      </c>
      <c r="B12216" t="str">
        <f t="shared" si="190"/>
        <v>8-61</v>
      </c>
      <c r="C12216">
        <v>-60.889933978475</v>
      </c>
      <c r="D12216">
        <v>7.6752283621234998</v>
      </c>
      <c r="E12216">
        <f>ASIN(SQRT((SIN(RADIANS(PARAMETERS!$D$8-D12216)/2)*SIN(RADIANS(PARAMETERS!$D$8-D12216)/2))+(COS(RADIANS(D12216))*COS(RADIANS(PARAMETERS!$D$8))*SIN(RADIANS(PARAMETERS!$D$9-C12216)/2)*SIN(RADIANS(PARAMETERS!$D$9-C12216)/2))))*2*3958.756</f>
        <v>535.64652207791414</v>
      </c>
      <c r="F12216">
        <v>26.782602310181002</v>
      </c>
      <c r="G12216">
        <v>41.627151489257997</v>
      </c>
      <c r="H12216">
        <v>64.053855895995994</v>
      </c>
      <c r="I12216">
        <v>83.941345214844006</v>
      </c>
      <c r="J12216">
        <v>107.57859802246</v>
      </c>
      <c r="K12216" s="6">
        <f>IFERROR(EXP(TREND(LN($F$1:$J$1),LN(F12216:J12216),LN(Calculations!$B$3))),0)</f>
        <v>5.614375942665313E-4</v>
      </c>
    </row>
    <row r="12217" spans="1:11" x14ac:dyDescent="0.35">
      <c r="A12217">
        <v>12214</v>
      </c>
      <c r="B12217" t="str">
        <f t="shared" si="190"/>
        <v>8-60.5</v>
      </c>
      <c r="C12217">
        <v>-60.618612643573996</v>
      </c>
      <c r="D12217">
        <v>7.6752283621234998</v>
      </c>
      <c r="E12217">
        <f>ASIN(SQRT((SIN(RADIANS(PARAMETERS!$D$8-D12217)/2)*SIN(RADIANS(PARAMETERS!$D$8-D12217)/2))+(COS(RADIANS(D12217))*COS(RADIANS(PARAMETERS!$D$8))*SIN(RADIANS(PARAMETERS!$D$9-C12217)/2)*SIN(RADIANS(PARAMETERS!$D$9-C12217)/2))))*2*3958.756</f>
        <v>535.38150669857828</v>
      </c>
      <c r="F12217">
        <v>27.65341758728</v>
      </c>
      <c r="G12217">
        <v>42.674320220947003</v>
      </c>
      <c r="H12217">
        <v>65.225685119629006</v>
      </c>
      <c r="I12217">
        <v>85.221008300780994</v>
      </c>
      <c r="J12217">
        <v>108.9780960083</v>
      </c>
      <c r="K12217" s="6">
        <f>IFERROR(EXP(TREND(LN($F$1:$J$1),LN(F12217:J12217),LN(Calculations!$B$3))),0)</f>
        <v>5.7028483067385479E-4</v>
      </c>
    </row>
    <row r="12218" spans="1:11" x14ac:dyDescent="0.35">
      <c r="A12218">
        <v>12215</v>
      </c>
      <c r="B12218" t="str">
        <f t="shared" si="190"/>
        <v>8-60.5</v>
      </c>
      <c r="C12218">
        <v>-60.347291308673</v>
      </c>
      <c r="D12218">
        <v>7.6752283621234998</v>
      </c>
      <c r="E12218">
        <f>ASIN(SQRT((SIN(RADIANS(PARAMETERS!$D$8-D12218)/2)*SIN(RADIANS(PARAMETERS!$D$8-D12218)/2))+(COS(RADIANS(D12218))*COS(RADIANS(PARAMETERS!$D$8))*SIN(RADIANS(PARAMETERS!$D$9-C12218)/2)*SIN(RADIANS(PARAMETERS!$D$9-C12218)/2))))*2*3958.756</f>
        <v>535.74532018592538</v>
      </c>
      <c r="F12218">
        <v>28.558000564575</v>
      </c>
      <c r="G12218">
        <v>43.762985229492003</v>
      </c>
      <c r="H12218">
        <v>66.42658996582</v>
      </c>
      <c r="I12218">
        <v>86.534271240234006</v>
      </c>
      <c r="J12218">
        <v>110.4225692749</v>
      </c>
      <c r="K12218" s="6">
        <f>IFERROR(EXP(TREND(LN($F$1:$J$1),LN(F12218:J12218),LN(Calculations!$B$3))),0)</f>
        <v>5.7977579145394864E-4</v>
      </c>
    </row>
    <row r="12219" spans="1:11" x14ac:dyDescent="0.35">
      <c r="A12219">
        <v>12216</v>
      </c>
      <c r="B12219" t="str">
        <f t="shared" si="190"/>
        <v>8-60</v>
      </c>
      <c r="C12219">
        <v>-60.075969973771997</v>
      </c>
      <c r="D12219">
        <v>7.6752283621234998</v>
      </c>
      <c r="E12219">
        <f>ASIN(SQRT((SIN(RADIANS(PARAMETERS!$D$8-D12219)/2)*SIN(RADIANS(PARAMETERS!$D$8-D12219)/2))+(COS(RADIANS(D12219))*COS(RADIANS(PARAMETERS!$D$8))*SIN(RADIANS(PARAMETERS!$D$9-C12219)/2)*SIN(RADIANS(PARAMETERS!$D$9-C12219)/2))))*2*3958.756</f>
        <v>536.73668350368871</v>
      </c>
      <c r="F12219">
        <v>29.49733543396</v>
      </c>
      <c r="G12219">
        <v>44.898536682128999</v>
      </c>
      <c r="H12219">
        <v>67.674354553222997</v>
      </c>
      <c r="I12219">
        <v>87.910575866699006</v>
      </c>
      <c r="J12219">
        <v>111.94756317139</v>
      </c>
      <c r="K12219" s="6">
        <f>IFERROR(EXP(TREND(LN($F$1:$J$1),LN(F12219:J12219),LN(Calculations!$B$3))),0)</f>
        <v>5.905394068253983E-4</v>
      </c>
    </row>
    <row r="12220" spans="1:11" x14ac:dyDescent="0.35">
      <c r="A12220">
        <v>12217</v>
      </c>
      <c r="B12220" t="str">
        <f t="shared" si="190"/>
        <v>8-60</v>
      </c>
      <c r="C12220">
        <v>-59.804648638871001</v>
      </c>
      <c r="D12220">
        <v>7.6752283621234998</v>
      </c>
      <c r="E12220">
        <f>ASIN(SQRT((SIN(RADIANS(PARAMETERS!$D$8-D12220)/2)*SIN(RADIANS(PARAMETERS!$D$8-D12220)/2))+(COS(RADIANS(D12220))*COS(RADIANS(PARAMETERS!$D$8))*SIN(RADIANS(PARAMETERS!$D$9-C12220)/2)*SIN(RADIANS(PARAMETERS!$D$9-C12220)/2))))*2*3958.756</f>
        <v>538.35212890817104</v>
      </c>
      <c r="F12220">
        <v>30.445379257201999</v>
      </c>
      <c r="G12220">
        <v>46.049625396728999</v>
      </c>
      <c r="H12220">
        <v>68.941696166992003</v>
      </c>
      <c r="I12220">
        <v>89.312446594237997</v>
      </c>
      <c r="J12220">
        <v>113.49482727051</v>
      </c>
      <c r="K12220" s="6">
        <f>IFERROR(EXP(TREND(LN($F$1:$J$1),LN(F12220:J12220),LN(Calculations!$B$3))),0)</f>
        <v>6.0226572500463645E-4</v>
      </c>
    </row>
    <row r="12221" spans="1:11" x14ac:dyDescent="0.35">
      <c r="A12221">
        <v>12218</v>
      </c>
      <c r="B12221" t="str">
        <f t="shared" si="190"/>
        <v>8-59.5</v>
      </c>
      <c r="C12221">
        <v>-59.533327303969998</v>
      </c>
      <c r="D12221">
        <v>7.6752283621234998</v>
      </c>
      <c r="E12221">
        <f>ASIN(SQRT((SIN(RADIANS(PARAMETERS!$D$8-D12221)/2)*SIN(RADIANS(PARAMETERS!$D$8-D12221)/2))+(COS(RADIANS(D12221))*COS(RADIANS(PARAMETERS!$D$8))*SIN(RADIANS(PARAMETERS!$D$9-C12221)/2)*SIN(RADIANS(PARAMETERS!$D$9-C12221)/2))))*2*3958.756</f>
        <v>540.58606009174321</v>
      </c>
      <c r="F12221">
        <v>31.394477844238001</v>
      </c>
      <c r="G12221">
        <v>47.204235076903998</v>
      </c>
      <c r="H12221">
        <v>70.227882385254006</v>
      </c>
      <c r="I12221">
        <v>90.745834350585994</v>
      </c>
      <c r="J12221">
        <v>115.07389831543</v>
      </c>
      <c r="K12221" s="6">
        <f>IFERROR(EXP(TREND(LN($F$1:$J$1),LN(F12221:J12221),LN(Calculations!$B$3))),0)</f>
        <v>6.1523997727456006E-4</v>
      </c>
    </row>
    <row r="12222" spans="1:11" x14ac:dyDescent="0.35">
      <c r="A12222">
        <v>12219</v>
      </c>
      <c r="B12222" t="str">
        <f t="shared" si="190"/>
        <v>8-59.5</v>
      </c>
      <c r="C12222">
        <v>-59.262005969069001</v>
      </c>
      <c r="D12222">
        <v>7.6752283621234998</v>
      </c>
      <c r="E12222">
        <f>ASIN(SQRT((SIN(RADIANS(PARAMETERS!$D$8-D12222)/2)*SIN(RADIANS(PARAMETERS!$D$8-D12222)/2))+(COS(RADIANS(D12222))*COS(RADIANS(PARAMETERS!$D$8))*SIN(RADIANS(PARAMETERS!$D$9-C12222)/2)*SIN(RADIANS(PARAMETERS!$D$9-C12222)/2))))*2*3958.756</f>
        <v>543.43084769131303</v>
      </c>
      <c r="F12222">
        <v>32.343013763427997</v>
      </c>
      <c r="G12222">
        <v>48.358871459961001</v>
      </c>
      <c r="H12222">
        <v>71.529365539550994</v>
      </c>
      <c r="I12222">
        <v>92.215637207030994</v>
      </c>
      <c r="J12222">
        <v>116.70250701904</v>
      </c>
      <c r="K12222" s="6">
        <f>IFERROR(EXP(TREND(LN($F$1:$J$1),LN(F12222:J12222),LN(Calculations!$B$3))),0)</f>
        <v>6.2967376285224435E-4</v>
      </c>
    </row>
    <row r="12223" spans="1:11" x14ac:dyDescent="0.35">
      <c r="A12223">
        <v>12220</v>
      </c>
      <c r="B12223" t="str">
        <f t="shared" si="190"/>
        <v>8-59</v>
      </c>
      <c r="C12223">
        <v>-58.990684634167998</v>
      </c>
      <c r="D12223">
        <v>7.6752283621234998</v>
      </c>
      <c r="E12223">
        <f>ASIN(SQRT((SIN(RADIANS(PARAMETERS!$D$8-D12223)/2)*SIN(RADIANS(PARAMETERS!$D$8-D12223)/2))+(COS(RADIANS(D12223))*COS(RADIANS(PARAMETERS!$D$8))*SIN(RADIANS(PARAMETERS!$D$9-C12223)/2)*SIN(RADIANS(PARAMETERS!$D$9-C12223)/2))))*2*3958.756</f>
        <v>546.87695642186588</v>
      </c>
      <c r="F12223">
        <v>33.263149261475</v>
      </c>
      <c r="G12223">
        <v>49.466884613037003</v>
      </c>
      <c r="H12223">
        <v>72.788543701172003</v>
      </c>
      <c r="I12223">
        <v>93.650329589844006</v>
      </c>
      <c r="J12223">
        <v>118.29940032959</v>
      </c>
      <c r="K12223" s="6">
        <f>IFERROR(EXP(TREND(LN($F$1:$J$1),LN(F12223:J12223),LN(Calculations!$B$3))),0)</f>
        <v>6.4454259153154479E-4</v>
      </c>
    </row>
    <row r="12224" spans="1:11" x14ac:dyDescent="0.35">
      <c r="A12224">
        <v>12221</v>
      </c>
      <c r="B12224" t="str">
        <f t="shared" si="190"/>
        <v>8-58.5</v>
      </c>
      <c r="C12224">
        <v>-58.719363299267002</v>
      </c>
      <c r="D12224">
        <v>7.6752283621234998</v>
      </c>
      <c r="E12224">
        <f>ASIN(SQRT((SIN(RADIANS(PARAMETERS!$D$8-D12224)/2)*SIN(RADIANS(PARAMETERS!$D$8-D12224)/2))+(COS(RADIANS(D12224))*COS(RADIANS(PARAMETERS!$D$8))*SIN(RADIANS(PARAMETERS!$D$9-C12224)/2)*SIN(RADIANS(PARAMETERS!$D$9-C12224)/2))))*2*3958.756</f>
        <v>550.9130990228183</v>
      </c>
      <c r="F12224">
        <v>34.138389587402003</v>
      </c>
      <c r="G12224">
        <v>50.50366973877</v>
      </c>
      <c r="H12224">
        <v>73.961029052734006</v>
      </c>
      <c r="I12224">
        <v>94.97386932373</v>
      </c>
      <c r="J12224">
        <v>119.76378631592</v>
      </c>
      <c r="K12224" s="6">
        <f>IFERROR(EXP(TREND(LN($F$1:$J$1),LN(F12224:J12224),LN(Calculations!$B$3))),0)</f>
        <v>6.5840294374849254E-4</v>
      </c>
    </row>
    <row r="12225" spans="1:11" x14ac:dyDescent="0.35">
      <c r="A12225">
        <v>12222</v>
      </c>
      <c r="B12225" t="str">
        <f t="shared" si="190"/>
        <v>8-58.5</v>
      </c>
      <c r="C12225">
        <v>-58.448041964365999</v>
      </c>
      <c r="D12225">
        <v>7.6752283621234998</v>
      </c>
      <c r="E12225">
        <f>ASIN(SQRT((SIN(RADIANS(PARAMETERS!$D$8-D12225)/2)*SIN(RADIANS(PARAMETERS!$D$8-D12225)/2))+(COS(RADIANS(D12225))*COS(RADIANS(PARAMETERS!$D$8))*SIN(RADIANS(PARAMETERS!$D$9-C12225)/2)*SIN(RADIANS(PARAMETERS!$D$9-C12225)/2))))*2*3958.756</f>
        <v>555.52641145076166</v>
      </c>
      <c r="F12225">
        <v>34.963562011718999</v>
      </c>
      <c r="G12225">
        <v>51.465232849121001</v>
      </c>
      <c r="H12225">
        <v>75.026885986327997</v>
      </c>
      <c r="I12225">
        <v>96.156829833984006</v>
      </c>
      <c r="J12225">
        <v>121.05005645752</v>
      </c>
      <c r="K12225" s="6">
        <f>IFERROR(EXP(TREND(LN($F$1:$J$1),LN(F12225:J12225),LN(Calculations!$B$3))),0)</f>
        <v>6.7049072016352879E-4</v>
      </c>
    </row>
    <row r="12226" spans="1:11" x14ac:dyDescent="0.35">
      <c r="A12226">
        <v>12223</v>
      </c>
      <c r="B12226" t="str">
        <f t="shared" si="190"/>
        <v>8-58</v>
      </c>
      <c r="C12226">
        <v>-58.176720629465002</v>
      </c>
      <c r="D12226">
        <v>7.6752283621234998</v>
      </c>
      <c r="E12226">
        <f>ASIN(SQRT((SIN(RADIANS(PARAMETERS!$D$8-D12226)/2)*SIN(RADIANS(PARAMETERS!$D$8-D12226)/2))+(COS(RADIANS(D12226))*COS(RADIANS(PARAMETERS!$D$8))*SIN(RADIANS(PARAMETERS!$D$9-C12226)/2)*SIN(RADIANS(PARAMETERS!$D$9-C12226)/2))))*2*3958.756</f>
        <v>560.70264334381613</v>
      </c>
      <c r="F12226">
        <v>35.695964813232003</v>
      </c>
      <c r="G12226">
        <v>52.318023681641002</v>
      </c>
      <c r="H12226">
        <v>75.940116882324006</v>
      </c>
      <c r="I12226">
        <v>97.146530151367003</v>
      </c>
      <c r="J12226">
        <v>122.11696624756</v>
      </c>
      <c r="K12226" s="6">
        <f>IFERROR(EXP(TREND(LN($F$1:$J$1),LN(F12226:J12226),LN(Calculations!$B$3))),0)</f>
        <v>6.8033860696628155E-4</v>
      </c>
    </row>
    <row r="12227" spans="1:11" x14ac:dyDescent="0.35">
      <c r="A12227">
        <v>12224</v>
      </c>
      <c r="B12227" t="str">
        <f t="shared" si="190"/>
        <v>8-58</v>
      </c>
      <c r="C12227">
        <v>-57.905399294565001</v>
      </c>
      <c r="D12227">
        <v>7.6752283621234998</v>
      </c>
      <c r="E12227">
        <f>ASIN(SQRT((SIN(RADIANS(PARAMETERS!$D$8-D12227)/2)*SIN(RADIANS(PARAMETERS!$D$8-D12227)/2))+(COS(RADIANS(D12227))*COS(RADIANS(PARAMETERS!$D$8))*SIN(RADIANS(PARAMETERS!$D$9-C12227)/2)*SIN(RADIANS(PARAMETERS!$D$9-C12227)/2))))*2*3958.756</f>
        <v>566.42635771592279</v>
      </c>
      <c r="F12227">
        <v>36.342311859131001</v>
      </c>
      <c r="G12227">
        <v>53.060718536377003</v>
      </c>
      <c r="H12227">
        <v>76.730644226074006</v>
      </c>
      <c r="I12227">
        <v>97.998825073242003</v>
      </c>
      <c r="J12227">
        <v>123.0376739502</v>
      </c>
      <c r="K12227" s="6">
        <f>IFERROR(EXP(TREND(LN($F$1:$J$1),LN(F12227:J12227),LN(Calculations!$B$3))),0)</f>
        <v>6.8889798698154017E-4</v>
      </c>
    </row>
    <row r="12228" spans="1:11" x14ac:dyDescent="0.35">
      <c r="A12228">
        <v>12225</v>
      </c>
      <c r="B12228" t="str">
        <f t="shared" si="190"/>
        <v>8-57.5</v>
      </c>
      <c r="C12228">
        <v>-57.634077959663998</v>
      </c>
      <c r="D12228">
        <v>7.6752283621234998</v>
      </c>
      <c r="E12228">
        <f>ASIN(SQRT((SIN(RADIANS(PARAMETERS!$D$8-D12228)/2)*SIN(RADIANS(PARAMETERS!$D$8-D12228)/2))+(COS(RADIANS(D12228))*COS(RADIANS(PARAMETERS!$D$8))*SIN(RADIANS(PARAMETERS!$D$9-C12228)/2)*SIN(RADIANS(PARAMETERS!$D$9-C12228)/2))))*2*3958.756</f>
        <v>572.68113408177874</v>
      </c>
      <c r="F12228">
        <v>36.899600982666001</v>
      </c>
      <c r="G12228">
        <v>53.690128326416001</v>
      </c>
      <c r="H12228">
        <v>77.411193847655994</v>
      </c>
      <c r="I12228">
        <v>98.736366271972997</v>
      </c>
      <c r="J12228">
        <v>123.83855438232</v>
      </c>
      <c r="K12228" s="6">
        <f>IFERROR(EXP(TREND(LN($F$1:$J$1),LN(F12228:J12228),LN(Calculations!$B$3))),0)</f>
        <v>6.9658091044401654E-4</v>
      </c>
    </row>
    <row r="12229" spans="1:11" x14ac:dyDescent="0.35">
      <c r="A12229">
        <v>12226</v>
      </c>
      <c r="B12229" t="str">
        <f t="shared" ref="B12229:B12292" si="191">MROUND(D12229,1)&amp;MROUND(C12229,-0.5)</f>
        <v>8-57.5</v>
      </c>
      <c r="C12229">
        <v>-57.362756624763001</v>
      </c>
      <c r="D12229">
        <v>7.6752283621234998</v>
      </c>
      <c r="E12229">
        <f>ASIN(SQRT((SIN(RADIANS(PARAMETERS!$D$8-D12229)/2)*SIN(RADIANS(PARAMETERS!$D$8-D12229)/2))+(COS(RADIANS(D12229))*COS(RADIANS(PARAMETERS!$D$8))*SIN(RADIANS(PARAMETERS!$D$9-C12229)/2)*SIN(RADIANS(PARAMETERS!$D$9-C12229)/2))))*2*3958.756</f>
        <v>579.44976971065444</v>
      </c>
      <c r="F12229">
        <v>37.325496673583999</v>
      </c>
      <c r="G12229">
        <v>54.188827514647997</v>
      </c>
      <c r="H12229">
        <v>77.953651428222997</v>
      </c>
      <c r="I12229">
        <v>99.338188171387003</v>
      </c>
      <c r="J12229">
        <v>124.49908447266</v>
      </c>
      <c r="K12229" s="6">
        <f>IFERROR(EXP(TREND(LN($F$1:$J$1),LN(F12229:J12229),LN(Calculations!$B$3))),0)</f>
        <v>7.0347156601008537E-4</v>
      </c>
    </row>
    <row r="12230" spans="1:11" x14ac:dyDescent="0.35">
      <c r="A12230">
        <v>12227</v>
      </c>
      <c r="B12230" t="str">
        <f t="shared" si="191"/>
        <v>8-57</v>
      </c>
      <c r="C12230">
        <v>-57.091435289861998</v>
      </c>
      <c r="D12230">
        <v>7.6752283621234998</v>
      </c>
      <c r="E12230">
        <f>ASIN(SQRT((SIN(RADIANS(PARAMETERS!$D$8-D12230)/2)*SIN(RADIANS(PARAMETERS!$D$8-D12230)/2))+(COS(RADIANS(D12230))*COS(RADIANS(PARAMETERS!$D$8))*SIN(RADIANS(PARAMETERS!$D$9-C12230)/2)*SIN(RADIANS(PARAMETERS!$D$9-C12230)/2))))*2*3958.756</f>
        <v>586.71447439561655</v>
      </c>
      <c r="F12230">
        <v>37.645820617676002</v>
      </c>
      <c r="G12230">
        <v>54.580574035645</v>
      </c>
      <c r="H12230">
        <v>78.394798278809006</v>
      </c>
      <c r="I12230">
        <v>99.858993530272997</v>
      </c>
      <c r="J12230">
        <v>125.08793640137</v>
      </c>
      <c r="K12230" s="6">
        <f>IFERROR(EXP(TREND(LN($F$1:$J$1),LN(F12230:J12230),LN(Calculations!$B$3))),0)</f>
        <v>7.1030872893786839E-4</v>
      </c>
    </row>
    <row r="12231" spans="1:11" x14ac:dyDescent="0.35">
      <c r="A12231">
        <v>12228</v>
      </c>
      <c r="B12231" t="str">
        <f t="shared" si="191"/>
        <v>8-57</v>
      </c>
      <c r="C12231">
        <v>-56.820113954961002</v>
      </c>
      <c r="D12231">
        <v>7.6752283621234998</v>
      </c>
      <c r="E12231">
        <f>ASIN(SQRT((SIN(RADIANS(PARAMETERS!$D$8-D12231)/2)*SIN(RADIANS(PARAMETERS!$D$8-D12231)/2))+(COS(RADIANS(D12231))*COS(RADIANS(PARAMETERS!$D$8))*SIN(RADIANS(PARAMETERS!$D$9-C12231)/2)*SIN(RADIANS(PARAMETERS!$D$9-C12231)/2))))*2*3958.756</f>
        <v>594.45705493069568</v>
      </c>
      <c r="F12231">
        <v>37.877010345458999</v>
      </c>
      <c r="G12231">
        <v>54.877021789551002</v>
      </c>
      <c r="H12231">
        <v>78.756683349609006</v>
      </c>
      <c r="I12231">
        <v>100.3168182373</v>
      </c>
      <c r="J12231">
        <v>125.62135314941</v>
      </c>
      <c r="K12231" s="6">
        <f>IFERROR(EXP(TREND(LN($F$1:$J$1),LN(F12231:J12231),LN(Calculations!$B$3))),0)</f>
        <v>7.171917424008687E-4</v>
      </c>
    </row>
    <row r="12232" spans="1:11" x14ac:dyDescent="0.35">
      <c r="A12232">
        <v>12229</v>
      </c>
      <c r="B12232" t="str">
        <f t="shared" si="191"/>
        <v>8-61.5</v>
      </c>
      <c r="C12232">
        <v>-61.432576648276999</v>
      </c>
      <c r="D12232">
        <v>7.9465496970245004</v>
      </c>
      <c r="E12232">
        <f>ASIN(SQRT((SIN(RADIANS(PARAMETERS!$D$8-D12232)/2)*SIN(RADIANS(PARAMETERS!$D$8-D12232)/2))+(COS(RADIANS(D12232))*COS(RADIANS(PARAMETERS!$D$8))*SIN(RADIANS(PARAMETERS!$D$9-C12232)/2)*SIN(RADIANS(PARAMETERS!$D$9-C12232)/2))))*2*3958.756</f>
        <v>519.40489307124176</v>
      </c>
      <c r="F12232">
        <v>30.360437393188</v>
      </c>
      <c r="G12232">
        <v>45.839553833007997</v>
      </c>
      <c r="H12232">
        <v>69.416343688965</v>
      </c>
      <c r="I12232">
        <v>90.499542236327997</v>
      </c>
      <c r="J12232">
        <v>115.07367706299</v>
      </c>
      <c r="K12232" s="6">
        <f>IFERROR(EXP(TREND(LN($F$1:$J$1),LN(F12232:J12232),LN(Calculations!$B$3))),0)</f>
        <v>6.2760141845428043E-4</v>
      </c>
    </row>
    <row r="12233" spans="1:11" x14ac:dyDescent="0.35">
      <c r="A12233">
        <v>12230</v>
      </c>
      <c r="B12233" t="str">
        <f t="shared" si="191"/>
        <v>8-61</v>
      </c>
      <c r="C12233">
        <v>-61.161255313376003</v>
      </c>
      <c r="D12233">
        <v>7.9465496970245004</v>
      </c>
      <c r="E12233">
        <f>ASIN(SQRT((SIN(RADIANS(PARAMETERS!$D$8-D12233)/2)*SIN(RADIANS(PARAMETERS!$D$8-D12233)/2))+(COS(RADIANS(D12233))*COS(RADIANS(PARAMETERS!$D$8))*SIN(RADIANS(PARAMETERS!$D$9-C12233)/2)*SIN(RADIANS(PARAMETERS!$D$9-C12233)/2))))*2*3958.756</f>
        <v>517.83390017980719</v>
      </c>
      <c r="F12233">
        <v>31.159561157226999</v>
      </c>
      <c r="G12233">
        <v>46.804859161377003</v>
      </c>
      <c r="H12233">
        <v>70.473373413085994</v>
      </c>
      <c r="I12233">
        <v>91.623275756835994</v>
      </c>
      <c r="J12233">
        <v>116.27454376221</v>
      </c>
      <c r="K12233" s="6">
        <f>IFERROR(EXP(TREND(LN($F$1:$J$1),LN(F12233:J12233),LN(Calculations!$B$3))),0)</f>
        <v>6.3693899134437842E-4</v>
      </c>
    </row>
    <row r="12234" spans="1:11" x14ac:dyDescent="0.35">
      <c r="A12234">
        <v>12231</v>
      </c>
      <c r="B12234" t="str">
        <f t="shared" si="191"/>
        <v>8-61</v>
      </c>
      <c r="C12234">
        <v>-60.889933978475</v>
      </c>
      <c r="D12234">
        <v>7.9465496970245004</v>
      </c>
      <c r="E12234">
        <f>ASIN(SQRT((SIN(RADIANS(PARAMETERS!$D$8-D12234)/2)*SIN(RADIANS(PARAMETERS!$D$8-D12234)/2))+(COS(RADIANS(D12234))*COS(RADIANS(PARAMETERS!$D$8))*SIN(RADIANS(PARAMETERS!$D$9-C12234)/2)*SIN(RADIANS(PARAMETERS!$D$9-C12234)/2))))*2*3958.756</f>
        <v>516.90947257142022</v>
      </c>
      <c r="F12234">
        <v>32.027912139892997</v>
      </c>
      <c r="G12234">
        <v>47.832294464111001</v>
      </c>
      <c r="H12234">
        <v>71.609153747559006</v>
      </c>
      <c r="I12234">
        <v>92.850929260254006</v>
      </c>
      <c r="J12234">
        <v>117.58969116211</v>
      </c>
      <c r="K12234" s="6">
        <f>IFERROR(EXP(TREND(LN($F$1:$J$1),LN(F12234:J12234),LN(Calculations!$B$3))),0)</f>
        <v>6.4765031866210185E-4</v>
      </c>
    </row>
    <row r="12235" spans="1:11" x14ac:dyDescent="0.35">
      <c r="A12235">
        <v>12232</v>
      </c>
      <c r="B12235" t="str">
        <f t="shared" si="191"/>
        <v>8-60.5</v>
      </c>
      <c r="C12235">
        <v>-60.618612643573996</v>
      </c>
      <c r="D12235">
        <v>7.9465496970245004</v>
      </c>
      <c r="E12235">
        <f>ASIN(SQRT((SIN(RADIANS(PARAMETERS!$D$8-D12235)/2)*SIN(RADIANS(PARAMETERS!$D$8-D12235)/2))+(COS(RADIANS(D12235))*COS(RADIANS(PARAMETERS!$D$8))*SIN(RADIANS(PARAMETERS!$D$9-C12235)/2)*SIN(RADIANS(PARAMETERS!$D$9-C12235)/2))))*2*3958.756</f>
        <v>516.63508186316426</v>
      </c>
      <c r="F12235">
        <v>32.941635131836001</v>
      </c>
      <c r="G12235">
        <v>48.90816116333</v>
      </c>
      <c r="H12235">
        <v>72.789657592772997</v>
      </c>
      <c r="I12235">
        <v>94.129577636719006</v>
      </c>
      <c r="J12235">
        <v>118.94980621338</v>
      </c>
      <c r="K12235" s="6">
        <f>IFERROR(EXP(TREND(LN($F$1:$J$1),LN(F12235:J12235),LN(Calculations!$B$3))),0)</f>
        <v>6.5912314363606784E-4</v>
      </c>
    </row>
    <row r="12236" spans="1:11" x14ac:dyDescent="0.35">
      <c r="A12236">
        <v>12233</v>
      </c>
      <c r="B12236" t="str">
        <f t="shared" si="191"/>
        <v>8-60.5</v>
      </c>
      <c r="C12236">
        <v>-60.347291308673</v>
      </c>
      <c r="D12236">
        <v>7.9465496970245004</v>
      </c>
      <c r="E12236">
        <f>ASIN(SQRT((SIN(RADIANS(PARAMETERS!$D$8-D12236)/2)*SIN(RADIANS(PARAMETERS!$D$8-D12236)/2))+(COS(RADIANS(D12236))*COS(RADIANS(PARAMETERS!$D$8))*SIN(RADIANS(PARAMETERS!$D$9-C12236)/2)*SIN(RADIANS(PARAMETERS!$D$9-C12236)/2))))*2*3958.756</f>
        <v>517.01176328225824</v>
      </c>
      <c r="F12236">
        <v>33.890159606933999</v>
      </c>
      <c r="G12236">
        <v>50.02766418457</v>
      </c>
      <c r="H12236">
        <v>74.005645751952997</v>
      </c>
      <c r="I12236">
        <v>95.451164245605</v>
      </c>
      <c r="J12236">
        <v>120.36278533936</v>
      </c>
      <c r="K12236" s="6">
        <f>IFERROR(EXP(TREND(LN($F$1:$J$1),LN(F12236:J12236),LN(Calculations!$B$3))),0)</f>
        <v>6.7156251841053076E-4</v>
      </c>
    </row>
    <row r="12237" spans="1:11" x14ac:dyDescent="0.35">
      <c r="A12237">
        <v>12234</v>
      </c>
      <c r="B12237" t="str">
        <f t="shared" si="191"/>
        <v>8-60</v>
      </c>
      <c r="C12237">
        <v>-60.075969973771997</v>
      </c>
      <c r="D12237">
        <v>7.9465496970245004</v>
      </c>
      <c r="E12237">
        <f>ASIN(SQRT((SIN(RADIANS(PARAMETERS!$D$8-D12237)/2)*SIN(RADIANS(PARAMETERS!$D$8-D12237)/2))+(COS(RADIANS(D12237))*COS(RADIANS(PARAMETERS!$D$8))*SIN(RADIANS(PARAMETERS!$D$9-C12237)/2)*SIN(RADIANS(PARAMETERS!$D$9-C12237)/2))))*2*3958.756</f>
        <v>518.03809623754046</v>
      </c>
      <c r="F12237">
        <v>34.870643615722997</v>
      </c>
      <c r="G12237">
        <v>51.189590454102003</v>
      </c>
      <c r="H12237">
        <v>75.262649536132997</v>
      </c>
      <c r="I12237">
        <v>96.827392578125</v>
      </c>
      <c r="J12237">
        <v>121.84634399414</v>
      </c>
      <c r="K12237" s="6">
        <f>IFERROR(EXP(TREND(LN($F$1:$J$1),LN(F12237:J12237),LN(Calculations!$B$3))),0)</f>
        <v>6.8536536586960258E-4</v>
      </c>
    </row>
    <row r="12238" spans="1:11" x14ac:dyDescent="0.35">
      <c r="A12238">
        <v>12235</v>
      </c>
      <c r="B12238" t="str">
        <f t="shared" si="191"/>
        <v>8-60</v>
      </c>
      <c r="C12238">
        <v>-59.804648638871001</v>
      </c>
      <c r="D12238">
        <v>7.9465496970245004</v>
      </c>
      <c r="E12238">
        <f>ASIN(SQRT((SIN(RADIANS(PARAMETERS!$D$8-D12238)/2)*SIN(RADIANS(PARAMETERS!$D$8-D12238)/2))+(COS(RADIANS(D12238))*COS(RADIANS(PARAMETERS!$D$8))*SIN(RADIANS(PARAMETERS!$D$9-C12238)/2)*SIN(RADIANS(PARAMETERS!$D$9-C12238)/2))))*2*3958.756</f>
        <v>519.71023096284159</v>
      </c>
      <c r="F12238">
        <v>35.853912353516002</v>
      </c>
      <c r="G12238">
        <v>52.359092712402003</v>
      </c>
      <c r="H12238">
        <v>76.52978515625</v>
      </c>
      <c r="I12238">
        <v>98.216651916504006</v>
      </c>
      <c r="J12238">
        <v>123.33902740479</v>
      </c>
      <c r="K12238" s="6">
        <f>IFERROR(EXP(TREND(LN($F$1:$J$1),LN(F12238:J12238),LN(Calculations!$B$3))),0)</f>
        <v>7.0007544671973345E-4</v>
      </c>
    </row>
    <row r="12239" spans="1:11" x14ac:dyDescent="0.35">
      <c r="A12239">
        <v>12236</v>
      </c>
      <c r="B12239" t="str">
        <f t="shared" si="191"/>
        <v>8-59.5</v>
      </c>
      <c r="C12239">
        <v>-59.533327303969998</v>
      </c>
      <c r="D12239">
        <v>7.9465496970245004</v>
      </c>
      <c r="E12239">
        <f>ASIN(SQRT((SIN(RADIANS(PARAMETERS!$D$8-D12239)/2)*SIN(RADIANS(PARAMETERS!$D$8-D12239)/2))+(COS(RADIANS(D12239))*COS(RADIANS(PARAMETERS!$D$8))*SIN(RADIANS(PARAMETERS!$D$9-C12239)/2)*SIN(RADIANS(PARAMETERS!$D$9-C12239)/2))))*2*3958.756</f>
        <v>522.02196007505881</v>
      </c>
      <c r="F12239">
        <v>36.826999664307003</v>
      </c>
      <c r="G12239">
        <v>53.51696395874</v>
      </c>
      <c r="H12239">
        <v>77.796249389647997</v>
      </c>
      <c r="I12239">
        <v>99.610343933105</v>
      </c>
      <c r="J12239">
        <v>124.84037017822</v>
      </c>
      <c r="K12239" s="6">
        <f>IFERROR(EXP(TREND(LN($F$1:$J$1),LN(F12239:J12239),LN(Calculations!$B$3))),0)</f>
        <v>7.1578667434765361E-4</v>
      </c>
    </row>
    <row r="12240" spans="1:11" x14ac:dyDescent="0.35">
      <c r="A12240">
        <v>12237</v>
      </c>
      <c r="B12240" t="str">
        <f t="shared" si="191"/>
        <v>8-59.5</v>
      </c>
      <c r="C12240">
        <v>-59.262005969069001</v>
      </c>
      <c r="D12240">
        <v>7.9465496970245004</v>
      </c>
      <c r="E12240">
        <f>ASIN(SQRT((SIN(RADIANS(PARAMETERS!$D$8-D12240)/2)*SIN(RADIANS(PARAMETERS!$D$8-D12240)/2))+(COS(RADIANS(D12240))*COS(RADIANS(PARAMETERS!$D$8))*SIN(RADIANS(PARAMETERS!$D$9-C12240)/2)*SIN(RADIANS(PARAMETERS!$D$9-C12240)/2))))*2*3958.756</f>
        <v>524.96483197752389</v>
      </c>
      <c r="F12240">
        <v>37.78551864624</v>
      </c>
      <c r="G12240">
        <v>54.655883789062997</v>
      </c>
      <c r="H12240">
        <v>79.052764892577997</v>
      </c>
      <c r="I12240">
        <v>101.00455474854</v>
      </c>
      <c r="J12240">
        <v>126.36191558838</v>
      </c>
      <c r="K12240" s="6">
        <f>IFERROR(EXP(TREND(LN($F$1:$J$1),LN(F12240:J12240),LN(Calculations!$B$3))),0)</f>
        <v>7.3258116139545543E-4</v>
      </c>
    </row>
    <row r="12241" spans="1:11" x14ac:dyDescent="0.35">
      <c r="A12241">
        <v>12238</v>
      </c>
      <c r="B12241" t="str">
        <f t="shared" si="191"/>
        <v>8-59</v>
      </c>
      <c r="C12241">
        <v>-58.990684634167998</v>
      </c>
      <c r="D12241">
        <v>7.9465496970245004</v>
      </c>
      <c r="E12241">
        <f>ASIN(SQRT((SIN(RADIANS(PARAMETERS!$D$8-D12241)/2)*SIN(RADIANS(PARAMETERS!$D$8-D12241)/2))+(COS(RADIANS(D12241))*COS(RADIANS(PARAMETERS!$D$8))*SIN(RADIANS(PARAMETERS!$D$9-C12241)/2)*SIN(RADIANS(PARAMETERS!$D$9-C12241)/2))))*2*3958.756</f>
        <v>528.52830136086266</v>
      </c>
      <c r="F12241">
        <v>38.69945526123</v>
      </c>
      <c r="G12241">
        <v>55.728675842285</v>
      </c>
      <c r="H12241">
        <v>80.242729187012003</v>
      </c>
      <c r="I12241">
        <v>102.33265686035</v>
      </c>
      <c r="J12241">
        <v>127.82618713379</v>
      </c>
      <c r="K12241" s="6">
        <f>IFERROR(EXP(TREND(LN($F$1:$J$1),LN(F12241:J12241),LN(Calculations!$B$3))),0)</f>
        <v>7.4933437329608896E-4</v>
      </c>
    </row>
    <row r="12242" spans="1:11" x14ac:dyDescent="0.35">
      <c r="A12242">
        <v>12239</v>
      </c>
      <c r="B12242" t="str">
        <f t="shared" si="191"/>
        <v>8-58.5</v>
      </c>
      <c r="C12242">
        <v>-58.719363299267002</v>
      </c>
      <c r="D12242">
        <v>7.9465496970245004</v>
      </c>
      <c r="E12242">
        <f>ASIN(SQRT((SIN(RADIANS(PARAMETERS!$D$8-D12242)/2)*SIN(RADIANS(PARAMETERS!$D$8-D12242)/2))+(COS(RADIANS(D12242))*COS(RADIANS(PARAMETERS!$D$8))*SIN(RADIANS(PARAMETERS!$D$9-C12242)/2)*SIN(RADIANS(PARAMETERS!$D$9-C12242)/2))))*2*3958.756</f>
        <v>532.69991072567632</v>
      </c>
      <c r="F12242">
        <v>39.560329437256001</v>
      </c>
      <c r="G12242">
        <v>56.723834991455</v>
      </c>
      <c r="H12242">
        <v>81.344818115234006</v>
      </c>
      <c r="I12242">
        <v>103.54974365234</v>
      </c>
      <c r="J12242">
        <v>129.16488647461</v>
      </c>
      <c r="K12242" s="6">
        <f>IFERROR(EXP(TREND(LN($F$1:$J$1),LN(F12242:J12242),LN(Calculations!$B$3))),0)</f>
        <v>7.6497119699270994E-4</v>
      </c>
    </row>
    <row r="12243" spans="1:11" x14ac:dyDescent="0.35">
      <c r="A12243">
        <v>12240</v>
      </c>
      <c r="B12243" t="str">
        <f t="shared" si="191"/>
        <v>8-58.5</v>
      </c>
      <c r="C12243">
        <v>-58.448041964365999</v>
      </c>
      <c r="D12243">
        <v>7.9465496970245004</v>
      </c>
      <c r="E12243">
        <f>ASIN(SQRT((SIN(RADIANS(PARAMETERS!$D$8-D12243)/2)*SIN(RADIANS(PARAMETERS!$D$8-D12243)/2))+(COS(RADIANS(D12243))*COS(RADIANS(PARAMETERS!$D$8))*SIN(RADIANS(PARAMETERS!$D$9-C12243)/2)*SIN(RADIANS(PARAMETERS!$D$9-C12243)/2))))*2*3958.756</f>
        <v>537.46549595097099</v>
      </c>
      <c r="F12243">
        <v>40.367244720458999</v>
      </c>
      <c r="G12243">
        <v>57.644470214843999</v>
      </c>
      <c r="H12243">
        <v>82.351005554199006</v>
      </c>
      <c r="I12243">
        <v>104.64150238037</v>
      </c>
      <c r="J12243">
        <v>130.34910583496</v>
      </c>
      <c r="K12243" s="6">
        <f>IFERROR(EXP(TREND(LN($F$1:$J$1),LN(F12243:J12243),LN(Calculations!$B$3))),0)</f>
        <v>7.7894107201116288E-4</v>
      </c>
    </row>
    <row r="12244" spans="1:11" x14ac:dyDescent="0.35">
      <c r="A12244">
        <v>12241</v>
      </c>
      <c r="B12244" t="str">
        <f t="shared" si="191"/>
        <v>8-58</v>
      </c>
      <c r="C12244">
        <v>-58.176720629465002</v>
      </c>
      <c r="D12244">
        <v>7.9465496970245004</v>
      </c>
      <c r="E12244">
        <f>ASIN(SQRT((SIN(RADIANS(PARAMETERS!$D$8-D12244)/2)*SIN(RADIANS(PARAMETERS!$D$8-D12244)/2))+(COS(RADIANS(D12244))*COS(RADIANS(PARAMETERS!$D$8))*SIN(RADIANS(PARAMETERS!$D$9-C12244)/2)*SIN(RADIANS(PARAMETERS!$D$9-C12244)/2))))*2*3958.756</f>
        <v>542.80940849074091</v>
      </c>
      <c r="F12244">
        <v>41.074684143066001</v>
      </c>
      <c r="G12244">
        <v>58.453014373778998</v>
      </c>
      <c r="H12244">
        <v>83.209983825684006</v>
      </c>
      <c r="I12244">
        <v>105.55516052246</v>
      </c>
      <c r="J12244">
        <v>131.3385925293</v>
      </c>
      <c r="K12244" s="6">
        <f>IFERROR(EXP(TREND(LN($F$1:$J$1),LN(F12244:J12244),LN(Calculations!$B$3))),0)</f>
        <v>7.9063459407992666E-4</v>
      </c>
    </row>
    <row r="12245" spans="1:11" x14ac:dyDescent="0.35">
      <c r="A12245">
        <v>12242</v>
      </c>
      <c r="B12245" t="str">
        <f t="shared" si="191"/>
        <v>8-58</v>
      </c>
      <c r="C12245">
        <v>-57.905399294565001</v>
      </c>
      <c r="D12245">
        <v>7.9465496970245004</v>
      </c>
      <c r="E12245">
        <f>ASIN(SQRT((SIN(RADIANS(PARAMETERS!$D$8-D12245)/2)*SIN(RADIANS(PARAMETERS!$D$8-D12245)/2))+(COS(RADIANS(D12245))*COS(RADIANS(PARAMETERS!$D$8))*SIN(RADIANS(PARAMETERS!$D$9-C12245)/2)*SIN(RADIANS(PARAMETERS!$D$9-C12245)/2))))*2*3958.756</f>
        <v>548.71474678507832</v>
      </c>
      <c r="F12245">
        <v>41.690925598145</v>
      </c>
      <c r="G12245">
        <v>59.148880004882997</v>
      </c>
      <c r="H12245">
        <v>83.950744628905994</v>
      </c>
      <c r="I12245">
        <v>106.34506225586</v>
      </c>
      <c r="J12245">
        <v>132.20004272461</v>
      </c>
      <c r="K12245" s="6">
        <f>IFERROR(EXP(TREND(LN($F$1:$J$1),LN(F12245:J12245),LN(Calculations!$B$3))),0)</f>
        <v>8.0101357443055146E-4</v>
      </c>
    </row>
    <row r="12246" spans="1:11" x14ac:dyDescent="0.35">
      <c r="A12246">
        <v>12243</v>
      </c>
      <c r="B12246" t="str">
        <f t="shared" si="191"/>
        <v>8-57.5</v>
      </c>
      <c r="C12246">
        <v>-57.634077959663998</v>
      </c>
      <c r="D12246">
        <v>7.9465496970245004</v>
      </c>
      <c r="E12246">
        <f>ASIN(SQRT((SIN(RADIANS(PARAMETERS!$D$8-D12246)/2)*SIN(RADIANS(PARAMETERS!$D$8-D12246)/2))+(COS(RADIANS(D12246))*COS(RADIANS(PARAMETERS!$D$8))*SIN(RADIANS(PARAMETERS!$D$9-C12246)/2)*SIN(RADIANS(PARAMETERS!$D$9-C12246)/2))))*2*3958.756</f>
        <v>555.16358987063734</v>
      </c>
      <c r="F12246">
        <v>42.213924407958999</v>
      </c>
      <c r="G12246">
        <v>59.729461669922003</v>
      </c>
      <c r="H12246">
        <v>84.585891723632997</v>
      </c>
      <c r="I12246">
        <v>107.03248596191</v>
      </c>
      <c r="J12246">
        <v>132.95657348633</v>
      </c>
      <c r="K12246" s="6">
        <f>IFERROR(EXP(TREND(LN($F$1:$J$1),LN(F12246:J12246),LN(Calculations!$B$3))),0)</f>
        <v>8.1046757815737575E-4</v>
      </c>
    </row>
    <row r="12247" spans="1:11" x14ac:dyDescent="0.35">
      <c r="A12247">
        <v>12244</v>
      </c>
      <c r="B12247" t="str">
        <f t="shared" si="191"/>
        <v>8-57.5</v>
      </c>
      <c r="C12247">
        <v>-57.362756624763001</v>
      </c>
      <c r="D12247">
        <v>7.9465496970245004</v>
      </c>
      <c r="E12247">
        <f>ASIN(SQRT((SIN(RADIANS(PARAMETERS!$D$8-D12247)/2)*SIN(RADIANS(PARAMETERS!$D$8-D12247)/2))+(COS(RADIANS(D12247))*COS(RADIANS(PARAMETERS!$D$8))*SIN(RADIANS(PARAMETERS!$D$9-C12247)/2)*SIN(RADIANS(PARAMETERS!$D$9-C12247)/2))))*2*3958.756</f>
        <v>562.13722688888561</v>
      </c>
      <c r="F12247">
        <v>42.600578308105</v>
      </c>
      <c r="G12247">
        <v>60.173698425292997</v>
      </c>
      <c r="H12247">
        <v>85.079093933105</v>
      </c>
      <c r="I12247">
        <v>107.58055877686</v>
      </c>
      <c r="J12247">
        <v>133.57250976563</v>
      </c>
      <c r="K12247" s="6">
        <f>IFERROR(EXP(TREND(LN($F$1:$J$1),LN(F12247:J12247),LN(Calculations!$B$3))),0)</f>
        <v>8.1864293527946885E-4</v>
      </c>
    </row>
    <row r="12248" spans="1:11" x14ac:dyDescent="0.35">
      <c r="A12248">
        <v>12245</v>
      </c>
      <c r="B12248" t="str">
        <f t="shared" si="191"/>
        <v>8-57</v>
      </c>
      <c r="C12248">
        <v>-57.091435289861998</v>
      </c>
      <c r="D12248">
        <v>7.9465496970245004</v>
      </c>
      <c r="E12248">
        <f>ASIN(SQRT((SIN(RADIANS(PARAMETERS!$D$8-D12248)/2)*SIN(RADIANS(PARAMETERS!$D$8-D12248)/2))+(COS(RADIANS(D12248))*COS(RADIANS(PARAMETERS!$D$8))*SIN(RADIANS(PARAMETERS!$D$9-C12248)/2)*SIN(RADIANS(PARAMETERS!$D$9-C12248)/2))))*2*3958.756</f>
        <v>569.61637712795994</v>
      </c>
      <c r="F12248">
        <v>42.879222869872997</v>
      </c>
      <c r="G12248">
        <v>60.507869720458999</v>
      </c>
      <c r="H12248">
        <v>85.469520568847997</v>
      </c>
      <c r="I12248">
        <v>108.04545593262</v>
      </c>
      <c r="J12248">
        <v>134.11866760254</v>
      </c>
      <c r="K12248" s="6">
        <f>IFERROR(EXP(TREND(LN($F$1:$J$1),LN(F12248:J12248),LN(Calculations!$B$3))),0)</f>
        <v>8.2643521855211427E-4</v>
      </c>
    </row>
    <row r="12249" spans="1:11" x14ac:dyDescent="0.35">
      <c r="A12249">
        <v>12246</v>
      </c>
      <c r="B12249" t="str">
        <f t="shared" si="191"/>
        <v>8-57</v>
      </c>
      <c r="C12249">
        <v>-56.820113954961002</v>
      </c>
      <c r="D12249">
        <v>7.9465496970245004</v>
      </c>
      <c r="E12249">
        <f>ASIN(SQRT((SIN(RADIANS(PARAMETERS!$D$8-D12249)/2)*SIN(RADIANS(PARAMETERS!$D$8-D12249)/2))+(COS(RADIANS(D12249))*COS(RADIANS(PARAMETERS!$D$8))*SIN(RADIANS(PARAMETERS!$D$9-C12249)/2)*SIN(RADIANS(PARAMETERS!$D$9-C12249)/2))))*2*3958.756</f>
        <v>577.58139629640141</v>
      </c>
      <c r="F12249">
        <v>43.067581176757997</v>
      </c>
      <c r="G12249">
        <v>60.744739532471002</v>
      </c>
      <c r="H12249">
        <v>85.780372619629006</v>
      </c>
      <c r="I12249">
        <v>108.44620513916</v>
      </c>
      <c r="J12249">
        <v>134.60864257813</v>
      </c>
      <c r="K12249" s="6">
        <f>IFERROR(EXP(TREND(LN($F$1:$J$1),LN(F12249:J12249),LN(Calculations!$B$3))),0)</f>
        <v>8.3397702453417977E-4</v>
      </c>
    </row>
    <row r="12250" spans="1:11" x14ac:dyDescent="0.35">
      <c r="A12250">
        <v>12247</v>
      </c>
      <c r="B12250" t="str">
        <f t="shared" si="191"/>
        <v>8-61.5</v>
      </c>
      <c r="C12250">
        <v>-61.432576648276999</v>
      </c>
      <c r="D12250">
        <v>8.2178710319254993</v>
      </c>
      <c r="E12250">
        <f>ASIN(SQRT((SIN(RADIANS(PARAMETERS!$D$8-D12250)/2)*SIN(RADIANS(PARAMETERS!$D$8-D12250)/2))+(COS(RADIANS(D12250))*COS(RADIANS(PARAMETERS!$D$8))*SIN(RADIANS(PARAMETERS!$D$9-C12250)/2)*SIN(RADIANS(PARAMETERS!$D$9-C12250)/2))))*2*3958.756</f>
        <v>500.75966826203052</v>
      </c>
      <c r="F12250">
        <v>35.85124206543</v>
      </c>
      <c r="G12250">
        <v>52.297325134277003</v>
      </c>
      <c r="H12250">
        <v>77.278266906737997</v>
      </c>
      <c r="I12250">
        <v>99.836616516112997</v>
      </c>
      <c r="J12250">
        <v>125.06832122803</v>
      </c>
      <c r="K12250" s="6">
        <f>IFERROR(EXP(TREND(LN($F$1:$J$1),LN(F12250:J12250),LN(Calculations!$B$3))),0)</f>
        <v>7.3234396170663977E-4</v>
      </c>
    </row>
    <row r="12251" spans="1:11" x14ac:dyDescent="0.35">
      <c r="A12251">
        <v>12248</v>
      </c>
      <c r="B12251" t="str">
        <f t="shared" si="191"/>
        <v>8-61</v>
      </c>
      <c r="C12251">
        <v>-61.161255313376003</v>
      </c>
      <c r="D12251">
        <v>8.2178710319254993</v>
      </c>
      <c r="E12251">
        <f>ASIN(SQRT((SIN(RADIANS(PARAMETERS!$D$8-D12251)/2)*SIN(RADIANS(PARAMETERS!$D$8-D12251)/2))+(COS(RADIANS(D12251))*COS(RADIANS(PARAMETERS!$D$8))*SIN(RADIANS(PARAMETERS!$D$9-C12251)/2)*SIN(RADIANS(PARAMETERS!$D$9-C12251)/2))))*2*3958.756</f>
        <v>499.13142127598599</v>
      </c>
      <c r="F12251">
        <v>36.66174697876</v>
      </c>
      <c r="G12251">
        <v>53.24222946167</v>
      </c>
      <c r="H12251">
        <v>78.268402099609006</v>
      </c>
      <c r="I12251">
        <v>100.83990478516</v>
      </c>
      <c r="J12251">
        <v>126.15766906738</v>
      </c>
      <c r="K12251" s="6">
        <f>IFERROR(EXP(TREND(LN($F$1:$J$1),LN(F12251:J12251),LN(Calculations!$B$3))),0)</f>
        <v>7.4267703190231463E-4</v>
      </c>
    </row>
    <row r="12252" spans="1:11" x14ac:dyDescent="0.35">
      <c r="A12252">
        <v>12249</v>
      </c>
      <c r="B12252" t="str">
        <f t="shared" si="191"/>
        <v>8-61</v>
      </c>
      <c r="C12252">
        <v>-60.889933978475</v>
      </c>
      <c r="D12252">
        <v>8.2178710319254993</v>
      </c>
      <c r="E12252">
        <f>ASIN(SQRT((SIN(RADIANS(PARAMETERS!$D$8-D12252)/2)*SIN(RADIANS(PARAMETERS!$D$8-D12252)/2))+(COS(RADIANS(D12252))*COS(RADIANS(PARAMETERS!$D$8))*SIN(RADIANS(PARAMETERS!$D$9-C12252)/2)*SIN(RADIANS(PARAMETERS!$D$9-C12252)/2))))*2*3958.756</f>
        <v>498.17312946728009</v>
      </c>
      <c r="F12252">
        <v>37.55403137207</v>
      </c>
      <c r="G12252">
        <v>54.270622253417997</v>
      </c>
      <c r="H12252">
        <v>79.375869750977003</v>
      </c>
      <c r="I12252">
        <v>101.99614715576</v>
      </c>
      <c r="J12252">
        <v>127.41483306885</v>
      </c>
      <c r="K12252" s="6">
        <f>IFERROR(EXP(TREND(LN($F$1:$J$1),LN(F12252:J12252),LN(Calculations!$B$3))),0)</f>
        <v>7.5560019018946481E-4</v>
      </c>
    </row>
    <row r="12253" spans="1:11" x14ac:dyDescent="0.35">
      <c r="A12253">
        <v>12250</v>
      </c>
      <c r="B12253" t="str">
        <f t="shared" si="191"/>
        <v>8-60.5</v>
      </c>
      <c r="C12253">
        <v>-60.618612643573996</v>
      </c>
      <c r="D12253">
        <v>8.2178710319254993</v>
      </c>
      <c r="E12253">
        <f>ASIN(SQRT((SIN(RADIANS(PARAMETERS!$D$8-D12253)/2)*SIN(RADIANS(PARAMETERS!$D$8-D12253)/2))+(COS(RADIANS(D12253))*COS(RADIANS(PARAMETERS!$D$8))*SIN(RADIANS(PARAMETERS!$D$9-C12253)/2)*SIN(RADIANS(PARAMETERS!$D$9-C12253)/2))))*2*3958.756</f>
        <v>497.88866217355758</v>
      </c>
      <c r="F12253">
        <v>38.501667022705</v>
      </c>
      <c r="G12253">
        <v>55.364055633545</v>
      </c>
      <c r="H12253">
        <v>80.562034606934006</v>
      </c>
      <c r="I12253">
        <v>103.25690460205</v>
      </c>
      <c r="J12253">
        <v>128.76950073242</v>
      </c>
      <c r="K12253" s="6">
        <f>IFERROR(EXP(TREND(LN($F$1:$J$1),LN(F12253:J12253),LN(Calculations!$B$3))),0)</f>
        <v>7.7046257144680348E-4</v>
      </c>
    </row>
    <row r="12254" spans="1:11" x14ac:dyDescent="0.35">
      <c r="A12254">
        <v>12251</v>
      </c>
      <c r="B12254" t="str">
        <f t="shared" si="191"/>
        <v>8-60.5</v>
      </c>
      <c r="C12254">
        <v>-60.347291308673</v>
      </c>
      <c r="D12254">
        <v>8.2178710319254993</v>
      </c>
      <c r="E12254">
        <f>ASIN(SQRT((SIN(RADIANS(PARAMETERS!$D$8-D12254)/2)*SIN(RADIANS(PARAMETERS!$D$8-D12254)/2))+(COS(RADIANS(D12254))*COS(RADIANS(PARAMETERS!$D$8))*SIN(RADIANS(PARAMETERS!$D$9-C12254)/2)*SIN(RADIANS(PARAMETERS!$D$9-C12254)/2))))*2*3958.756</f>
        <v>498.27917372447411</v>
      </c>
      <c r="F12254">
        <v>39.484497070312997</v>
      </c>
      <c r="G12254">
        <v>56.502304077147997</v>
      </c>
      <c r="H12254">
        <v>81.790969848632997</v>
      </c>
      <c r="I12254">
        <v>104.57285308838</v>
      </c>
      <c r="J12254">
        <v>130.18829345703</v>
      </c>
      <c r="K12254" s="6">
        <f>IFERROR(EXP(TREND(LN($F$1:$J$1),LN(F12254:J12254),LN(Calculations!$B$3))),0)</f>
        <v>7.8676787877544625E-4</v>
      </c>
    </row>
    <row r="12255" spans="1:11" x14ac:dyDescent="0.35">
      <c r="A12255">
        <v>12252</v>
      </c>
      <c r="B12255" t="str">
        <f t="shared" si="191"/>
        <v>8-60</v>
      </c>
      <c r="C12255">
        <v>-60.075969973771997</v>
      </c>
      <c r="D12255">
        <v>8.2178710319254993</v>
      </c>
      <c r="E12255">
        <f>ASIN(SQRT((SIN(RADIANS(PARAMETERS!$D$8-D12255)/2)*SIN(RADIANS(PARAMETERS!$D$8-D12255)/2))+(COS(RADIANS(D12255))*COS(RADIANS(PARAMETERS!$D$8))*SIN(RADIANS(PARAMETERS!$D$9-C12255)/2)*SIN(RADIANS(PARAMETERS!$D$9-C12255)/2))))*2*3958.756</f>
        <v>499.34308014950602</v>
      </c>
      <c r="F12255">
        <v>40.493019104003999</v>
      </c>
      <c r="G12255">
        <v>57.673236846923999</v>
      </c>
      <c r="H12255">
        <v>83.049255371094006</v>
      </c>
      <c r="I12255">
        <v>105.92618560791</v>
      </c>
      <c r="J12255">
        <v>131.65901184082</v>
      </c>
      <c r="K12255" s="6">
        <f>IFERROR(EXP(TREND(LN($F$1:$J$1),LN(F12255:J12255),LN(Calculations!$B$3))),0)</f>
        <v>8.0440767984660256E-4</v>
      </c>
    </row>
    <row r="12256" spans="1:11" x14ac:dyDescent="0.35">
      <c r="A12256">
        <v>12253</v>
      </c>
      <c r="B12256" t="str">
        <f t="shared" si="191"/>
        <v>8-60</v>
      </c>
      <c r="C12256">
        <v>-59.804648638871001</v>
      </c>
      <c r="D12256">
        <v>8.2178710319254993</v>
      </c>
      <c r="E12256">
        <f>ASIN(SQRT((SIN(RADIANS(PARAMETERS!$D$8-D12256)/2)*SIN(RADIANS(PARAMETERS!$D$8-D12256)/2))+(COS(RADIANS(D12256))*COS(RADIANS(PARAMETERS!$D$8))*SIN(RADIANS(PARAMETERS!$D$9-C12256)/2)*SIN(RADIANS(PARAMETERS!$D$9-C12256)/2))))*2*3958.756</f>
        <v>501.07609111703607</v>
      </c>
      <c r="F12256">
        <v>41.493370056152003</v>
      </c>
      <c r="G12256">
        <v>58.835750579833999</v>
      </c>
      <c r="H12256">
        <v>84.299293518065994</v>
      </c>
      <c r="I12256">
        <v>107.26487731934</v>
      </c>
      <c r="J12256">
        <v>133.11067199707</v>
      </c>
      <c r="K12256" s="6">
        <f>IFERROR(EXP(TREND(LN($F$1:$J$1),LN(F12256:J12256),LN(Calculations!$B$3))),0)</f>
        <v>8.2261517036641364E-4</v>
      </c>
    </row>
    <row r="12257" spans="1:11" x14ac:dyDescent="0.35">
      <c r="A12257">
        <v>12254</v>
      </c>
      <c r="B12257" t="str">
        <f t="shared" si="191"/>
        <v>8-59.5</v>
      </c>
      <c r="C12257">
        <v>-59.533327303969998</v>
      </c>
      <c r="D12257">
        <v>8.2178710319254993</v>
      </c>
      <c r="E12257">
        <f>ASIN(SQRT((SIN(RADIANS(PARAMETERS!$D$8-D12257)/2)*SIN(RADIANS(PARAMETERS!$D$8-D12257)/2))+(COS(RADIANS(D12257))*COS(RADIANS(PARAMETERS!$D$8))*SIN(RADIANS(PARAMETERS!$D$9-C12257)/2)*SIN(RADIANS(PARAMETERS!$D$9-C12257)/2))))*2*3958.756</f>
        <v>503.47129561417131</v>
      </c>
      <c r="F12257">
        <v>42.46781539917</v>
      </c>
      <c r="G12257">
        <v>59.963020324707003</v>
      </c>
      <c r="H12257">
        <v>85.518928527832003</v>
      </c>
      <c r="I12257">
        <v>108.56316375732</v>
      </c>
      <c r="J12257">
        <v>134.52870178223</v>
      </c>
      <c r="K12257" s="6">
        <f>IFERROR(EXP(TREND(LN($F$1:$J$1),LN(F12257:J12257),LN(Calculations!$B$3))),0)</f>
        <v>8.4112081562921553E-4</v>
      </c>
    </row>
    <row r="12258" spans="1:11" x14ac:dyDescent="0.35">
      <c r="A12258">
        <v>12255</v>
      </c>
      <c r="B12258" t="str">
        <f t="shared" si="191"/>
        <v>8-59.5</v>
      </c>
      <c r="C12258">
        <v>-59.262005969069001</v>
      </c>
      <c r="D12258">
        <v>8.2178710319254993</v>
      </c>
      <c r="E12258">
        <f>ASIN(SQRT((SIN(RADIANS(PARAMETERS!$D$8-D12258)/2)*SIN(RADIANS(PARAMETERS!$D$8-D12258)/2))+(COS(RADIANS(D12258))*COS(RADIANS(PARAMETERS!$D$8))*SIN(RADIANS(PARAMETERS!$D$9-C12258)/2)*SIN(RADIANS(PARAMETERS!$D$9-C12258)/2))))*2*3958.756</f>
        <v>506.5192974220098</v>
      </c>
      <c r="F12258">
        <v>43.410942077637003</v>
      </c>
      <c r="G12258">
        <v>61.043441772461001</v>
      </c>
      <c r="H12258">
        <v>86.692459106445</v>
      </c>
      <c r="I12258">
        <v>109.81276702881</v>
      </c>
      <c r="J12258">
        <v>135.91665649414</v>
      </c>
      <c r="K12258" s="6">
        <f>IFERROR(EXP(TREND(LN($F$1:$J$1),LN(F12258:J12258),LN(Calculations!$B$3))),0)</f>
        <v>8.5979727882947408E-4</v>
      </c>
    </row>
    <row r="12259" spans="1:11" x14ac:dyDescent="0.35">
      <c r="A12259">
        <v>12256</v>
      </c>
      <c r="B12259" t="str">
        <f t="shared" si="191"/>
        <v>8-59</v>
      </c>
      <c r="C12259">
        <v>-58.990684634167998</v>
      </c>
      <c r="D12259">
        <v>8.2178710319254993</v>
      </c>
      <c r="E12259">
        <f>ASIN(SQRT((SIN(RADIANS(PARAMETERS!$D$8-D12259)/2)*SIN(RADIANS(PARAMETERS!$D$8-D12259)/2))+(COS(RADIANS(D12259))*COS(RADIANS(PARAMETERS!$D$8))*SIN(RADIANS(PARAMETERS!$D$9-C12259)/2)*SIN(RADIANS(PARAMETERS!$D$9-C12259)/2))))*2*3958.756</f>
        <v>510.20839430865146</v>
      </c>
      <c r="F12259">
        <v>44.291145324707003</v>
      </c>
      <c r="G12259">
        <v>62.034687042236001</v>
      </c>
      <c r="H12259">
        <v>87.767761230469006</v>
      </c>
      <c r="I12259">
        <v>110.95664978027</v>
      </c>
      <c r="J12259">
        <v>137.2074432373</v>
      </c>
      <c r="K12259" s="6">
        <f>IFERROR(EXP(TREND(LN($F$1:$J$1),LN(F12259:J12259),LN(Calculations!$B$3))),0)</f>
        <v>8.7749519471642468E-4</v>
      </c>
    </row>
    <row r="12260" spans="1:11" x14ac:dyDescent="0.35">
      <c r="A12260">
        <v>12257</v>
      </c>
      <c r="B12260" t="str">
        <f t="shared" si="191"/>
        <v>8-58.5</v>
      </c>
      <c r="C12260">
        <v>-58.719363299267002</v>
      </c>
      <c r="D12260">
        <v>8.2178710319254993</v>
      </c>
      <c r="E12260">
        <f>ASIN(SQRT((SIN(RADIANS(PARAMETERS!$D$8-D12260)/2)*SIN(RADIANS(PARAMETERS!$D$8-D12260)/2))+(COS(RADIANS(D12260))*COS(RADIANS(PARAMETERS!$D$8))*SIN(RADIANS(PARAMETERS!$D$9-C12260)/2)*SIN(RADIANS(PARAMETERS!$D$9-C12260)/2))))*2*3958.756</f>
        <v>514.52479320989971</v>
      </c>
      <c r="F12260">
        <v>45.111022949218999</v>
      </c>
      <c r="G12260">
        <v>62.943061828612997</v>
      </c>
      <c r="H12260">
        <v>88.754379272460994</v>
      </c>
      <c r="I12260">
        <v>111.99699401855</v>
      </c>
      <c r="J12260">
        <v>138.38589477539</v>
      </c>
      <c r="K12260" s="6">
        <f>IFERROR(EXP(TREND(LN($F$1:$J$1),LN(F12260:J12260),LN(Calculations!$B$3))),0)</f>
        <v>8.9398485132867402E-4</v>
      </c>
    </row>
    <row r="12261" spans="1:11" x14ac:dyDescent="0.35">
      <c r="A12261">
        <v>12258</v>
      </c>
      <c r="B12261" t="str">
        <f t="shared" si="191"/>
        <v>8-58.5</v>
      </c>
      <c r="C12261">
        <v>-58.448041964365999</v>
      </c>
      <c r="D12261">
        <v>8.2178710319254993</v>
      </c>
      <c r="E12261">
        <f>ASIN(SQRT((SIN(RADIANS(PARAMETERS!$D$8-D12261)/2)*SIN(RADIANS(PARAMETERS!$D$8-D12261)/2))+(COS(RADIANS(D12261))*COS(RADIANS(PARAMETERS!$D$8))*SIN(RADIANS(PARAMETERS!$D$9-C12261)/2)*SIN(RADIANS(PARAMETERS!$D$9-C12261)/2))))*2*3958.756</f>
        <v>519.45285259495142</v>
      </c>
      <c r="F12261">
        <v>45.875057220458999</v>
      </c>
      <c r="G12261">
        <v>63.781074523926002</v>
      </c>
      <c r="H12261">
        <v>89.659469604492003</v>
      </c>
      <c r="I12261">
        <v>112.94267272949</v>
      </c>
      <c r="J12261">
        <v>139.44592285156</v>
      </c>
      <c r="K12261" s="6">
        <f>IFERROR(EXP(TREND(LN($F$1:$J$1),LN(F12261:J12261),LN(Calculations!$B$3))),0)</f>
        <v>9.0915322138325255E-4</v>
      </c>
    </row>
    <row r="12262" spans="1:11" x14ac:dyDescent="0.35">
      <c r="A12262">
        <v>12259</v>
      </c>
      <c r="B12262" t="str">
        <f t="shared" si="191"/>
        <v>8-58</v>
      </c>
      <c r="C12262">
        <v>-58.176720629465002</v>
      </c>
      <c r="D12262">
        <v>8.2178710319254993</v>
      </c>
      <c r="E12262">
        <f>ASIN(SQRT((SIN(RADIANS(PARAMETERS!$D$8-D12262)/2)*SIN(RADIANS(PARAMETERS!$D$8-D12262)/2))+(COS(RADIANS(D12262))*COS(RADIANS(PARAMETERS!$D$8))*SIN(RADIANS(PARAMETERS!$D$9-C12262)/2)*SIN(RADIANS(PARAMETERS!$D$9-C12262)/2))))*2*3958.756</f>
        <v>524.97534275535145</v>
      </c>
      <c r="F12262">
        <v>46.535671234131001</v>
      </c>
      <c r="G12262">
        <v>64.509803771972997</v>
      </c>
      <c r="H12262">
        <v>90.432304382324006</v>
      </c>
      <c r="I12262">
        <v>113.74212646484</v>
      </c>
      <c r="J12262">
        <v>140.3408203125</v>
      </c>
      <c r="K12262" s="6">
        <f>IFERROR(EXP(TREND(LN($F$1:$J$1),LN(F12262:J12262),LN(Calculations!$B$3))),0)</f>
        <v>9.222040967285627E-4</v>
      </c>
    </row>
    <row r="12263" spans="1:11" x14ac:dyDescent="0.35">
      <c r="A12263">
        <v>12260</v>
      </c>
      <c r="B12263" t="str">
        <f t="shared" si="191"/>
        <v>8-58</v>
      </c>
      <c r="C12263">
        <v>-57.905399294565001</v>
      </c>
      <c r="D12263">
        <v>8.2178710319254993</v>
      </c>
      <c r="E12263">
        <f>ASIN(SQRT((SIN(RADIANS(PARAMETERS!$D$8-D12263)/2)*SIN(RADIANS(PARAMETERS!$D$8-D12263)/2))+(COS(RADIANS(D12263))*COS(RADIANS(PARAMETERS!$D$8))*SIN(RADIANS(PARAMETERS!$D$9-C12263)/2)*SIN(RADIANS(PARAMETERS!$D$9-C12263)/2))))*2*3958.756</f>
        <v>531.07371488105571</v>
      </c>
      <c r="F12263">
        <v>47.101726531982003</v>
      </c>
      <c r="G12263">
        <v>65.127456665039006</v>
      </c>
      <c r="H12263">
        <v>91.097274780272997</v>
      </c>
      <c r="I12263">
        <v>114.43975830078</v>
      </c>
      <c r="J12263">
        <v>141.12683105469</v>
      </c>
      <c r="K12263" s="6">
        <f>IFERROR(EXP(TREND(LN($F$1:$J$1),LN(F12263:J12263),LN(Calculations!$B$3))),0)</f>
        <v>9.339915269128287E-4</v>
      </c>
    </row>
    <row r="12264" spans="1:11" x14ac:dyDescent="0.35">
      <c r="A12264">
        <v>12261</v>
      </c>
      <c r="B12264" t="str">
        <f t="shared" si="191"/>
        <v>8-57.5</v>
      </c>
      <c r="C12264">
        <v>-57.634077959663998</v>
      </c>
      <c r="D12264">
        <v>8.2178710319254993</v>
      </c>
      <c r="E12264">
        <f>ASIN(SQRT((SIN(RADIANS(PARAMETERS!$D$8-D12264)/2)*SIN(RADIANS(PARAMETERS!$D$8-D12264)/2))+(COS(RADIANS(D12264))*COS(RADIANS(PARAMETERS!$D$8))*SIN(RADIANS(PARAMETERS!$D$9-C12264)/2)*SIN(RADIANS(PARAMETERS!$D$9-C12264)/2))))*2*3958.756</f>
        <v>537.72837041713979</v>
      </c>
      <c r="F12264">
        <v>47.571758270263999</v>
      </c>
      <c r="G12264">
        <v>65.631042480469006</v>
      </c>
      <c r="H12264">
        <v>91.664726257324006</v>
      </c>
      <c r="I12264">
        <v>115.05210113525</v>
      </c>
      <c r="J12264">
        <v>141.82189941406</v>
      </c>
      <c r="K12264" s="6">
        <f>IFERROR(EXP(TREND(LN($F$1:$J$1),LN(F12264:J12264),LN(Calculations!$B$3))),0)</f>
        <v>9.4482492309638192E-4</v>
      </c>
    </row>
    <row r="12265" spans="1:11" x14ac:dyDescent="0.35">
      <c r="A12265">
        <v>12262</v>
      </c>
      <c r="B12265" t="str">
        <f t="shared" si="191"/>
        <v>8-57.5</v>
      </c>
      <c r="C12265">
        <v>-57.362756624763001</v>
      </c>
      <c r="D12265">
        <v>8.2178710319254993</v>
      </c>
      <c r="E12265">
        <f>ASIN(SQRT((SIN(RADIANS(PARAMETERS!$D$8-D12265)/2)*SIN(RADIANS(PARAMETERS!$D$8-D12265)/2))+(COS(RADIANS(D12265))*COS(RADIANS(PARAMETERS!$D$8))*SIN(RADIANS(PARAMETERS!$D$9-C12265)/2)*SIN(RADIANS(PARAMETERS!$D$9-C12265)/2))))*2*3958.756</f>
        <v>544.91892321215994</v>
      </c>
      <c r="F12265">
        <v>47.902690887451001</v>
      </c>
      <c r="G12265">
        <v>65.998435974120994</v>
      </c>
      <c r="H12265">
        <v>92.093719482422003</v>
      </c>
      <c r="I12265">
        <v>115.53466033936</v>
      </c>
      <c r="J12265">
        <v>142.38345336914</v>
      </c>
      <c r="K12265" s="6">
        <f>IFERROR(EXP(TREND(LN($F$1:$J$1),LN(F12265:J12265),LN(Calculations!$B$3))),0)</f>
        <v>9.5402156019574861E-4</v>
      </c>
    </row>
    <row r="12266" spans="1:11" x14ac:dyDescent="0.35">
      <c r="A12266">
        <v>12263</v>
      </c>
      <c r="B12266" t="str">
        <f t="shared" si="191"/>
        <v>8-57</v>
      </c>
      <c r="C12266">
        <v>-57.091435289861998</v>
      </c>
      <c r="D12266">
        <v>8.2178710319254993</v>
      </c>
      <c r="E12266">
        <f>ASIN(SQRT((SIN(RADIANS(PARAMETERS!$D$8-D12266)/2)*SIN(RADIANS(PARAMETERS!$D$8-D12266)/2))+(COS(RADIANS(D12266))*COS(RADIANS(PARAMETERS!$D$8))*SIN(RADIANS(PARAMETERS!$D$9-C12266)/2)*SIN(RADIANS(PARAMETERS!$D$9-C12266)/2))))*2*3958.756</f>
        <v>552.62444824457964</v>
      </c>
      <c r="F12266">
        <v>48.126182556152003</v>
      </c>
      <c r="G12266">
        <v>66.258911132812997</v>
      </c>
      <c r="H12266">
        <v>92.425506591797003</v>
      </c>
      <c r="I12266">
        <v>115.94501495361</v>
      </c>
      <c r="J12266">
        <v>142.88433837891</v>
      </c>
      <c r="K12266" s="6">
        <f>IFERROR(EXP(TREND(LN($F$1:$J$1),LN(F12266:J12266),LN(Calculations!$B$3))),0)</f>
        <v>9.6265884725177104E-4</v>
      </c>
    </row>
    <row r="12267" spans="1:11" x14ac:dyDescent="0.35">
      <c r="A12267">
        <v>12264</v>
      </c>
      <c r="B12267" t="str">
        <f t="shared" si="191"/>
        <v>8-57</v>
      </c>
      <c r="C12267">
        <v>-56.820113954961002</v>
      </c>
      <c r="D12267">
        <v>8.2178710319254993</v>
      </c>
      <c r="E12267">
        <f>ASIN(SQRT((SIN(RADIANS(PARAMETERS!$D$8-D12267)/2)*SIN(RADIANS(PARAMETERS!$D$8-D12267)/2))+(COS(RADIANS(D12267))*COS(RADIANS(PARAMETERS!$D$8))*SIN(RADIANS(PARAMETERS!$D$9-C12267)/2)*SIN(RADIANS(PARAMETERS!$D$9-C12267)/2))))*2*3958.756</f>
        <v>560.82371211338705</v>
      </c>
      <c r="F12267">
        <v>48.261436462402003</v>
      </c>
      <c r="G12267">
        <v>66.426467895507997</v>
      </c>
      <c r="H12267">
        <v>92.684020996094006</v>
      </c>
      <c r="I12267">
        <v>116.30290222168</v>
      </c>
      <c r="J12267">
        <v>143.33901977539</v>
      </c>
      <c r="K12267" s="6">
        <f>IFERROR(EXP(TREND(LN($F$1:$J$1),LN(F12267:J12267),LN(Calculations!$B$3))),0)</f>
        <v>9.7094458053094185E-4</v>
      </c>
    </row>
    <row r="12268" spans="1:11" x14ac:dyDescent="0.35">
      <c r="A12268">
        <v>12265</v>
      </c>
      <c r="B12268" t="str">
        <f t="shared" si="191"/>
        <v>15-90</v>
      </c>
      <c r="C12268">
        <v>-89.921316812878999</v>
      </c>
      <c r="D12268">
        <v>15.000904404450001</v>
      </c>
      <c r="E12268">
        <f>ASIN(SQRT((SIN(RADIANS(PARAMETERS!$D$8-D12268)/2)*SIN(RADIANS(PARAMETERS!$D$8-D12268)/2))+(COS(RADIANS(D12268))*COS(RADIANS(PARAMETERS!$D$8))*SIN(RADIANS(PARAMETERS!$D$9-C12268)/2)*SIN(RADIANS(PARAMETERS!$D$9-C12268)/2))))*2*3958.756</f>
        <v>1950.9712041760649</v>
      </c>
      <c r="F12268">
        <v>103.9211807251</v>
      </c>
      <c r="G12268">
        <v>135.72970581055</v>
      </c>
      <c r="H12268">
        <v>179.83390808105</v>
      </c>
      <c r="I12268">
        <v>206.54791259766</v>
      </c>
      <c r="J12268">
        <v>237.11726379395</v>
      </c>
      <c r="K12268" s="6">
        <f>IFERROR(EXP(TREND(LN($F$1:$J$1),LN(F12268:J12268),LN(Calculations!$B$3))),0)</f>
        <v>6.2261670667302718E-3</v>
      </c>
    </row>
    <row r="12269" spans="1:11" x14ac:dyDescent="0.35">
      <c r="A12269">
        <v>12266</v>
      </c>
      <c r="B12269" t="str">
        <f t="shared" si="191"/>
        <v>15-89.5</v>
      </c>
      <c r="C12269">
        <v>-89.649995477977996</v>
      </c>
      <c r="D12269">
        <v>15.000904404450001</v>
      </c>
      <c r="E12269">
        <f>ASIN(SQRT((SIN(RADIANS(PARAMETERS!$D$8-D12269)/2)*SIN(RADIANS(PARAMETERS!$D$8-D12269)/2))+(COS(RADIANS(D12269))*COS(RADIANS(PARAMETERS!$D$8))*SIN(RADIANS(PARAMETERS!$D$9-C12269)/2)*SIN(RADIANS(PARAMETERS!$D$9-C12269)/2))))*2*3958.756</f>
        <v>1932.9256310714645</v>
      </c>
      <c r="F12269">
        <v>104.13339996338</v>
      </c>
      <c r="G12269">
        <v>135.99128723145</v>
      </c>
      <c r="H12269">
        <v>180.42486572266</v>
      </c>
      <c r="I12269">
        <v>207.62507629395</v>
      </c>
      <c r="J12269">
        <v>238.68197631836</v>
      </c>
      <c r="K12269" s="6">
        <f>IFERROR(EXP(TREND(LN($F$1:$J$1),LN(F12269:J12269),LN(Calculations!$B$3))),0)</f>
        <v>6.2997281067257568E-3</v>
      </c>
    </row>
    <row r="12270" spans="1:11" x14ac:dyDescent="0.35">
      <c r="A12270">
        <v>12267</v>
      </c>
      <c r="B12270" t="str">
        <f t="shared" si="191"/>
        <v>15-89.5</v>
      </c>
      <c r="C12270">
        <v>-89.378674143077006</v>
      </c>
      <c r="D12270">
        <v>15.000904404450001</v>
      </c>
      <c r="E12270">
        <f>ASIN(SQRT((SIN(RADIANS(PARAMETERS!$D$8-D12270)/2)*SIN(RADIANS(PARAMETERS!$D$8-D12270)/2))+(COS(RADIANS(D12270))*COS(RADIANS(PARAMETERS!$D$8))*SIN(RADIANS(PARAMETERS!$D$9-C12270)/2)*SIN(RADIANS(PARAMETERS!$D$9-C12270)/2))))*2*3958.756</f>
        <v>1914.8792881416421</v>
      </c>
      <c r="F12270">
        <v>104.26601409912</v>
      </c>
      <c r="G12270">
        <v>136.14526367188</v>
      </c>
      <c r="H12270">
        <v>180.74000549316</v>
      </c>
      <c r="I12270">
        <v>208.34506225586</v>
      </c>
      <c r="J12270">
        <v>239.75889587402</v>
      </c>
      <c r="K12270" s="6">
        <f>IFERROR(EXP(TREND(LN($F$1:$J$1),LN(F12270:J12270),LN(Calculations!$B$3))),0)</f>
        <v>6.3459964469409968E-3</v>
      </c>
    </row>
    <row r="12271" spans="1:11" x14ac:dyDescent="0.35">
      <c r="A12271">
        <v>12268</v>
      </c>
      <c r="B12271" t="str">
        <f t="shared" si="191"/>
        <v>15-89</v>
      </c>
      <c r="C12271">
        <v>-89.107352808176003</v>
      </c>
      <c r="D12271">
        <v>15.000904404450001</v>
      </c>
      <c r="E12271">
        <f>ASIN(SQRT((SIN(RADIANS(PARAMETERS!$D$8-D12271)/2)*SIN(RADIANS(PARAMETERS!$D$8-D12271)/2))+(COS(RADIANS(D12271))*COS(RADIANS(PARAMETERS!$D$8))*SIN(RADIANS(PARAMETERS!$D$9-C12271)/2)*SIN(RADIANS(PARAMETERS!$D$9-C12271)/2))))*2*3958.756</f>
        <v>1896.8321852481931</v>
      </c>
      <c r="F12271">
        <v>104.21018981934</v>
      </c>
      <c r="G12271">
        <v>135.99739074707</v>
      </c>
      <c r="H12271">
        <v>180.6909942627</v>
      </c>
      <c r="I12271">
        <v>208.56019592285</v>
      </c>
      <c r="J12271">
        <v>240.16271972656</v>
      </c>
      <c r="K12271" s="6">
        <f>IFERROR(EXP(TREND(LN($F$1:$J$1),LN(F12271:J12271),LN(Calculations!$B$3))),0)</f>
        <v>6.3434822974480568E-3</v>
      </c>
    </row>
    <row r="12272" spans="1:11" x14ac:dyDescent="0.35">
      <c r="A12272">
        <v>12269</v>
      </c>
      <c r="B12272" t="str">
        <f t="shared" si="191"/>
        <v>15-89</v>
      </c>
      <c r="C12272">
        <v>-88.836031473275</v>
      </c>
      <c r="D12272">
        <v>15.000904404450001</v>
      </c>
      <c r="E12272">
        <f>ASIN(SQRT((SIN(RADIANS(PARAMETERS!$D$8-D12272)/2)*SIN(RADIANS(PARAMETERS!$D$8-D12272)/2))+(COS(RADIANS(D12272))*COS(RADIANS(PARAMETERS!$D$8))*SIN(RADIANS(PARAMETERS!$D$9-C12272)/2)*SIN(RADIANS(PARAMETERS!$D$9-C12272)/2))))*2*3958.756</f>
        <v>1878.7843322592971</v>
      </c>
      <c r="F12272">
        <v>104.09168243408</v>
      </c>
      <c r="G12272">
        <v>135.61531066895</v>
      </c>
      <c r="H12272">
        <v>180.40306091309</v>
      </c>
      <c r="I12272">
        <v>208.49188232422</v>
      </c>
      <c r="J12272">
        <v>240.18524169922</v>
      </c>
      <c r="K12272" s="6">
        <f>IFERROR(EXP(TREND(LN($F$1:$J$1),LN(F12272:J12272),LN(Calculations!$B$3))),0)</f>
        <v>6.313403094038785E-3</v>
      </c>
    </row>
    <row r="12273" spans="1:11" x14ac:dyDescent="0.35">
      <c r="A12273">
        <v>12270</v>
      </c>
      <c r="B12273" t="str">
        <f t="shared" si="191"/>
        <v>15-88.5</v>
      </c>
      <c r="C12273">
        <v>-88.564710138373997</v>
      </c>
      <c r="D12273">
        <v>15.000904404450001</v>
      </c>
      <c r="E12273">
        <f>ASIN(SQRT((SIN(RADIANS(PARAMETERS!$D$8-D12273)/2)*SIN(RADIANS(PARAMETERS!$D$8-D12273)/2))+(COS(RADIANS(D12273))*COS(RADIANS(PARAMETERS!$D$8))*SIN(RADIANS(PARAMETERS!$D$9-C12273)/2)*SIN(RADIANS(PARAMETERS!$D$9-C12273)/2))))*2*3958.756</f>
        <v>1860.7357390522245</v>
      </c>
      <c r="F12273">
        <v>104.28522491455</v>
      </c>
      <c r="G12273">
        <v>135.65850830078</v>
      </c>
      <c r="H12273">
        <v>180.47343444824</v>
      </c>
      <c r="I12273">
        <v>208.77081298828</v>
      </c>
      <c r="J12273">
        <v>240.61273193359</v>
      </c>
      <c r="K12273" s="6">
        <f>IFERROR(EXP(TREND(LN($F$1:$J$1),LN(F12273:J12273),LN(Calculations!$B$3))),0)</f>
        <v>6.3392341363504578E-3</v>
      </c>
    </row>
    <row r="12274" spans="1:11" x14ac:dyDescent="0.35">
      <c r="A12274">
        <v>12271</v>
      </c>
      <c r="B12274" t="str">
        <f t="shared" si="191"/>
        <v>15-88.5</v>
      </c>
      <c r="C12274">
        <v>-88.293388803472993</v>
      </c>
      <c r="D12274">
        <v>15.000904404450001</v>
      </c>
      <c r="E12274">
        <f>ASIN(SQRT((SIN(RADIANS(PARAMETERS!$D$8-D12274)/2)*SIN(RADIANS(PARAMETERS!$D$8-D12274)/2))+(COS(RADIANS(D12274))*COS(RADIANS(PARAMETERS!$D$8))*SIN(RADIANS(PARAMETERS!$D$9-C12274)/2)*SIN(RADIANS(PARAMETERS!$D$9-C12274)/2))))*2*3958.756</f>
        <v>1842.6864155159622</v>
      </c>
      <c r="F12274">
        <v>104.86399078369</v>
      </c>
      <c r="G12274">
        <v>136.22775268555</v>
      </c>
      <c r="H12274">
        <v>180.98927307129</v>
      </c>
      <c r="I12274">
        <v>209.56118774414</v>
      </c>
      <c r="J12274">
        <v>241.66529846191</v>
      </c>
      <c r="K12274" s="6">
        <f>IFERROR(EXP(TREND(LN($F$1:$J$1),LN(F12274:J12274),LN(Calculations!$B$3))),0)</f>
        <v>6.4378733034576247E-3</v>
      </c>
    </row>
    <row r="12275" spans="1:11" x14ac:dyDescent="0.35">
      <c r="A12275">
        <v>12272</v>
      </c>
      <c r="B12275" t="str">
        <f t="shared" si="191"/>
        <v>15-88</v>
      </c>
      <c r="C12275">
        <v>-88.022067468572004</v>
      </c>
      <c r="D12275">
        <v>15.000904404450001</v>
      </c>
      <c r="E12275">
        <f>ASIN(SQRT((SIN(RADIANS(PARAMETERS!$D$8-D12275)/2)*SIN(RADIANS(PARAMETERS!$D$8-D12275)/2))+(COS(RADIANS(D12275))*COS(RADIANS(PARAMETERS!$D$8))*SIN(RADIANS(PARAMETERS!$D$9-C12275)/2)*SIN(RADIANS(PARAMETERS!$D$9-C12275)/2))))*2*3958.756</f>
        <v>1824.6363715539687</v>
      </c>
      <c r="F12275">
        <v>105.83777618408</v>
      </c>
      <c r="G12275">
        <v>137.32516479492</v>
      </c>
      <c r="H12275">
        <v>181.97392272949</v>
      </c>
      <c r="I12275">
        <v>210.91984558105</v>
      </c>
      <c r="J12275">
        <v>243.42584228516</v>
      </c>
      <c r="K12275" s="6">
        <f>IFERROR(EXP(TREND(LN($F$1:$J$1),LN(F12275:J12275),LN(Calculations!$B$3))),0)</f>
        <v>6.6158451536852195E-3</v>
      </c>
    </row>
    <row r="12276" spans="1:11" x14ac:dyDescent="0.35">
      <c r="A12276">
        <v>12273</v>
      </c>
      <c r="B12276" t="str">
        <f t="shared" si="191"/>
        <v>15-90</v>
      </c>
      <c r="C12276">
        <v>-89.921316812878999</v>
      </c>
      <c r="D12276">
        <v>15.272225739351001</v>
      </c>
      <c r="E12276">
        <f>ASIN(SQRT((SIN(RADIANS(PARAMETERS!$D$8-D12276)/2)*SIN(RADIANS(PARAMETERS!$D$8-D12276)/2))+(COS(RADIANS(D12276))*COS(RADIANS(PARAMETERS!$D$8))*SIN(RADIANS(PARAMETERS!$D$9-C12276)/2)*SIN(RADIANS(PARAMETERS!$D$9-C12276)/2))))*2*3958.756</f>
        <v>1949.4976267624602</v>
      </c>
      <c r="F12276">
        <v>102.73365020752</v>
      </c>
      <c r="G12276">
        <v>134.45506286621</v>
      </c>
      <c r="H12276">
        <v>179.0158996582</v>
      </c>
      <c r="I12276">
        <v>205.95129394531</v>
      </c>
      <c r="J12276">
        <v>236.76399230957</v>
      </c>
      <c r="K12276" s="6">
        <f>IFERROR(EXP(TREND(LN($F$1:$J$1),LN(F12276:J12276),LN(Calculations!$B$3))),0)</f>
        <v>6.0686314236009908E-3</v>
      </c>
    </row>
    <row r="12277" spans="1:11" x14ac:dyDescent="0.35">
      <c r="A12277">
        <v>12274</v>
      </c>
      <c r="B12277" t="str">
        <f t="shared" si="191"/>
        <v>15-89.5</v>
      </c>
      <c r="C12277">
        <v>-89.649995477977996</v>
      </c>
      <c r="D12277">
        <v>15.272225739351001</v>
      </c>
      <c r="E12277">
        <f>ASIN(SQRT((SIN(RADIANS(PARAMETERS!$D$8-D12277)/2)*SIN(RADIANS(PARAMETERS!$D$8-D12277)/2))+(COS(RADIANS(D12277))*COS(RADIANS(PARAMETERS!$D$8))*SIN(RADIANS(PARAMETERS!$D$9-C12277)/2)*SIN(RADIANS(PARAMETERS!$D$9-C12277)/2))))*2*3958.756</f>
        <v>1931.4626290674523</v>
      </c>
      <c r="F12277">
        <v>103.63714599609</v>
      </c>
      <c r="G12277">
        <v>135.51762390137</v>
      </c>
      <c r="H12277">
        <v>180.3090057373</v>
      </c>
      <c r="I12277">
        <v>207.75210571289</v>
      </c>
      <c r="J12277">
        <v>239.13858032227</v>
      </c>
      <c r="K12277" s="6">
        <f>IFERROR(EXP(TREND(LN($F$1:$J$1),LN(F12277:J12277),LN(Calculations!$B$3))),0)</f>
        <v>6.2527026151798764E-3</v>
      </c>
    </row>
    <row r="12278" spans="1:11" x14ac:dyDescent="0.35">
      <c r="A12278">
        <v>12275</v>
      </c>
      <c r="B12278" t="str">
        <f t="shared" si="191"/>
        <v>15-89.5</v>
      </c>
      <c r="C12278">
        <v>-89.378674143077006</v>
      </c>
      <c r="D12278">
        <v>15.272225739351001</v>
      </c>
      <c r="E12278">
        <f>ASIN(SQRT((SIN(RADIANS(PARAMETERS!$D$8-D12278)/2)*SIN(RADIANS(PARAMETERS!$D$8-D12278)/2))+(COS(RADIANS(D12278))*COS(RADIANS(PARAMETERS!$D$8))*SIN(RADIANS(PARAMETERS!$D$9-C12278)/2)*SIN(RADIANS(PARAMETERS!$D$9-C12278)/2))))*2*3958.756</f>
        <v>1913.4268144103066</v>
      </c>
      <c r="F12278">
        <v>104.43616485596</v>
      </c>
      <c r="G12278">
        <v>136.45779418945</v>
      </c>
      <c r="H12278">
        <v>181.3097076416</v>
      </c>
      <c r="I12278">
        <v>209.18255615234</v>
      </c>
      <c r="J12278">
        <v>241.01179504395</v>
      </c>
      <c r="K12278" s="6">
        <f>IFERROR(EXP(TREND(LN($F$1:$J$1),LN(F12278:J12278),LN(Calculations!$B$3))),0)</f>
        <v>6.4103516114911814E-3</v>
      </c>
    </row>
    <row r="12279" spans="1:11" x14ac:dyDescent="0.35">
      <c r="A12279">
        <v>12276</v>
      </c>
      <c r="B12279" t="str">
        <f t="shared" si="191"/>
        <v>15-89</v>
      </c>
      <c r="C12279">
        <v>-89.107352808176003</v>
      </c>
      <c r="D12279">
        <v>15.272225739351001</v>
      </c>
      <c r="E12279">
        <f>ASIN(SQRT((SIN(RADIANS(PARAMETERS!$D$8-D12279)/2)*SIN(RADIANS(PARAMETERS!$D$8-D12279)/2))+(COS(RADIANS(D12279))*COS(RADIANS(PARAMETERS!$D$8))*SIN(RADIANS(PARAMETERS!$D$9-C12279)/2)*SIN(RADIANS(PARAMETERS!$D$9-C12279)/2))))*2*3958.756</f>
        <v>1895.3901918350871</v>
      </c>
      <c r="F12279">
        <v>105.01865386963</v>
      </c>
      <c r="G12279">
        <v>137.06680297852</v>
      </c>
      <c r="H12279">
        <v>181.90509033203</v>
      </c>
      <c r="I12279">
        <v>210.07855224609</v>
      </c>
      <c r="J12279">
        <v>242.17788696289</v>
      </c>
      <c r="K12279" s="6">
        <f>IFERROR(EXP(TREND(LN($F$1:$J$1),LN(F12279:J12279),LN(Calculations!$B$3))),0)</f>
        <v>6.5165942930062726E-3</v>
      </c>
    </row>
    <row r="12280" spans="1:11" x14ac:dyDescent="0.35">
      <c r="A12280">
        <v>12277</v>
      </c>
      <c r="B12280" t="str">
        <f t="shared" si="191"/>
        <v>15-89</v>
      </c>
      <c r="C12280">
        <v>-88.836031473275</v>
      </c>
      <c r="D12280">
        <v>15.272225739351001</v>
      </c>
      <c r="E12280">
        <f>ASIN(SQRT((SIN(RADIANS(PARAMETERS!$D$8-D12280)/2)*SIN(RADIANS(PARAMETERS!$D$8-D12280)/2))+(COS(RADIANS(D12280))*COS(RADIANS(PARAMETERS!$D$8))*SIN(RADIANS(PARAMETERS!$D$9-C12280)/2)*SIN(RADIANS(PARAMETERS!$D$9-C12280)/2))))*2*3958.756</f>
        <v>1877.3527703548982</v>
      </c>
      <c r="F12280">
        <v>105.48221588135</v>
      </c>
      <c r="G12280">
        <v>137.3846282959</v>
      </c>
      <c r="H12280">
        <v>182.18872070313</v>
      </c>
      <c r="I12280">
        <v>210.63404846191</v>
      </c>
      <c r="J12280">
        <v>242.90380859375</v>
      </c>
      <c r="K12280" s="6">
        <f>IFERROR(EXP(TREND(LN($F$1:$J$1),LN(F12280:J12280),LN(Calculations!$B$3))),0)</f>
        <v>6.5864502926024854E-3</v>
      </c>
    </row>
    <row r="12281" spans="1:11" x14ac:dyDescent="0.35">
      <c r="A12281">
        <v>12278</v>
      </c>
      <c r="B12281" t="str">
        <f t="shared" si="191"/>
        <v>15-88.5</v>
      </c>
      <c r="C12281">
        <v>-88.564710138373997</v>
      </c>
      <c r="D12281">
        <v>15.272225739351001</v>
      </c>
      <c r="E12281">
        <f>ASIN(SQRT((SIN(RADIANS(PARAMETERS!$D$8-D12281)/2)*SIN(RADIANS(PARAMETERS!$D$8-D12281)/2))+(COS(RADIANS(D12281))*COS(RADIANS(PARAMETERS!$D$8))*SIN(RADIANS(PARAMETERS!$D$9-C12281)/2)*SIN(RADIANS(PARAMETERS!$D$9-C12281)/2))))*2*3958.756</f>
        <v>1859.3145589525975</v>
      </c>
      <c r="F12281">
        <v>106.21117401123</v>
      </c>
      <c r="G12281">
        <v>138.04737854004</v>
      </c>
      <c r="H12281">
        <v>182.7869720459</v>
      </c>
      <c r="I12281">
        <v>211.48768615723</v>
      </c>
      <c r="J12281">
        <v>243.98313903809</v>
      </c>
      <c r="K12281" s="6">
        <f>IFERROR(EXP(TREND(LN($F$1:$J$1),LN(F12281:J12281),LN(Calculations!$B$3))),0)</f>
        <v>6.7070479686692306E-3</v>
      </c>
    </row>
    <row r="12282" spans="1:11" x14ac:dyDescent="0.35">
      <c r="A12282">
        <v>12279</v>
      </c>
      <c r="B12282" t="str">
        <f t="shared" si="191"/>
        <v>15-88.5</v>
      </c>
      <c r="C12282">
        <v>-88.293388803472993</v>
      </c>
      <c r="D12282">
        <v>15.272225739351001</v>
      </c>
      <c r="E12282">
        <f>ASIN(SQRT((SIN(RADIANS(PARAMETERS!$D$8-D12282)/2)*SIN(RADIANS(PARAMETERS!$D$8-D12282)/2))+(COS(RADIANS(D12282))*COS(RADIANS(PARAMETERS!$D$8))*SIN(RADIANS(PARAMETERS!$D$9-C12282)/2)*SIN(RADIANS(PARAMETERS!$D$9-C12282)/2))))*2*3958.756</f>
        <v>1841.2755665815287</v>
      </c>
      <c r="F12282">
        <v>107.29880523682</v>
      </c>
      <c r="G12282">
        <v>139.18524169922</v>
      </c>
      <c r="H12282">
        <v>183.81080627441</v>
      </c>
      <c r="I12282">
        <v>212.82963562012</v>
      </c>
      <c r="J12282">
        <v>245.66497802734</v>
      </c>
      <c r="K12282" s="6">
        <f>IFERROR(EXP(TREND(LN($F$1:$J$1),LN(F12282:J12282),LN(Calculations!$B$3))),0)</f>
        <v>6.9027082383787096E-3</v>
      </c>
    </row>
    <row r="12283" spans="1:11" x14ac:dyDescent="0.35">
      <c r="A12283">
        <v>12280</v>
      </c>
      <c r="B12283" t="str">
        <f t="shared" si="191"/>
        <v>15-88</v>
      </c>
      <c r="C12283">
        <v>-88.022067468572004</v>
      </c>
      <c r="D12283">
        <v>15.272225739351001</v>
      </c>
      <c r="E12283">
        <f>ASIN(SQRT((SIN(RADIANS(PARAMETERS!$D$8-D12283)/2)*SIN(RADIANS(PARAMETERS!$D$8-D12283)/2))+(COS(RADIANS(D12283))*COS(RADIANS(PARAMETERS!$D$8))*SIN(RADIANS(PARAMETERS!$D$9-C12283)/2)*SIN(RADIANS(PARAMETERS!$D$9-C12283)/2))))*2*3958.756</f>
        <v>1823.2358021662637</v>
      </c>
      <c r="F12283">
        <v>108.76176452637</v>
      </c>
      <c r="G12283">
        <v>140.81126403809</v>
      </c>
      <c r="H12283">
        <v>185.28759765625</v>
      </c>
      <c r="I12283">
        <v>214.72303771973</v>
      </c>
      <c r="J12283">
        <v>248.03901672363</v>
      </c>
      <c r="K12283" s="6">
        <f>IFERROR(EXP(TREND(LN($F$1:$J$1),LN(F12283:J12283),LN(Calculations!$B$3))),0)</f>
        <v>7.1845150004154184E-3</v>
      </c>
    </row>
    <row r="12284" spans="1:11" x14ac:dyDescent="0.35">
      <c r="A12284">
        <v>12281</v>
      </c>
      <c r="B12284" t="str">
        <f t="shared" si="191"/>
        <v>16-90</v>
      </c>
      <c r="C12284">
        <v>-89.921316812878999</v>
      </c>
      <c r="D12284">
        <v>15.543547074252</v>
      </c>
      <c r="E12284">
        <f>ASIN(SQRT((SIN(RADIANS(PARAMETERS!$D$8-D12284)/2)*SIN(RADIANS(PARAMETERS!$D$8-D12284)/2))+(COS(RADIANS(D12284))*COS(RADIANS(PARAMETERS!$D$8))*SIN(RADIANS(PARAMETERS!$D$9-C12284)/2)*SIN(RADIANS(PARAMETERS!$D$9-C12284)/2))))*2*3958.756</f>
        <v>1948.1885886606042</v>
      </c>
      <c r="F12284">
        <v>101.94919586182</v>
      </c>
      <c r="G12284">
        <v>133.56695556641</v>
      </c>
      <c r="H12284">
        <v>178.48216247559</v>
      </c>
      <c r="I12284">
        <v>205.60275268555</v>
      </c>
      <c r="J12284">
        <v>236.65980529785</v>
      </c>
      <c r="K12284" s="6">
        <f>IFERROR(EXP(TREND(LN($F$1:$J$1),LN(F12284:J12284),LN(Calculations!$B$3))),0)</f>
        <v>5.9688649008511211E-3</v>
      </c>
    </row>
    <row r="12285" spans="1:11" x14ac:dyDescent="0.35">
      <c r="A12285">
        <v>12282</v>
      </c>
      <c r="B12285" t="str">
        <f t="shared" si="191"/>
        <v>16-89.5</v>
      </c>
      <c r="C12285">
        <v>-89.649995477977996</v>
      </c>
      <c r="D12285">
        <v>15.543547074252</v>
      </c>
      <c r="E12285">
        <f>ASIN(SQRT((SIN(RADIANS(PARAMETERS!$D$8-D12285)/2)*SIN(RADIANS(PARAMETERS!$D$8-D12285)/2))+(COS(RADIANS(D12285))*COS(RADIANS(PARAMETERS!$D$8))*SIN(RADIANS(PARAMETERS!$D$9-C12285)/2)*SIN(RADIANS(PARAMETERS!$D$9-C12285)/2))))*2*3958.756</f>
        <v>1930.1659961561759</v>
      </c>
      <c r="F12285">
        <v>103.51773071289</v>
      </c>
      <c r="G12285">
        <v>135.41607666016</v>
      </c>
      <c r="H12285">
        <v>180.46746826172</v>
      </c>
      <c r="I12285">
        <v>208.13619995117</v>
      </c>
      <c r="J12285">
        <v>239.87944030762</v>
      </c>
      <c r="K12285" s="6">
        <f>IFERROR(EXP(TREND(LN($F$1:$J$1),LN(F12285:J12285),LN(Calculations!$B$3))),0)</f>
        <v>6.2589888280889074E-3</v>
      </c>
    </row>
    <row r="12286" spans="1:11" x14ac:dyDescent="0.35">
      <c r="A12286">
        <v>12283</v>
      </c>
      <c r="B12286" t="str">
        <f t="shared" si="191"/>
        <v>16-89.5</v>
      </c>
      <c r="C12286">
        <v>-89.378674143077006</v>
      </c>
      <c r="D12286">
        <v>15.543547074252</v>
      </c>
      <c r="E12286">
        <f>ASIN(SQRT((SIN(RADIANS(PARAMETERS!$D$8-D12286)/2)*SIN(RADIANS(PARAMETERS!$D$8-D12286)/2))+(COS(RADIANS(D12286))*COS(RADIANS(PARAMETERS!$D$8))*SIN(RADIANS(PARAMETERS!$D$9-C12286)/2)*SIN(RADIANS(PARAMETERS!$D$9-C12286)/2))))*2*3958.756</f>
        <v>1912.1425712281527</v>
      </c>
      <c r="F12286">
        <v>104.95609283447</v>
      </c>
      <c r="G12286">
        <v>137.1183013916</v>
      </c>
      <c r="H12286">
        <v>182.12690734863</v>
      </c>
      <c r="I12286">
        <v>210.27320861816</v>
      </c>
      <c r="J12286">
        <v>242.56468200684</v>
      </c>
      <c r="K12286" s="6">
        <f>IFERROR(EXP(TREND(LN($F$1:$J$1),LN(F12286:J12286),LN(Calculations!$B$3))),0)</f>
        <v>6.5264039470586772E-3</v>
      </c>
    </row>
    <row r="12287" spans="1:11" x14ac:dyDescent="0.35">
      <c r="A12287">
        <v>12284</v>
      </c>
      <c r="B12287" t="str">
        <f t="shared" si="191"/>
        <v>16-89</v>
      </c>
      <c r="C12287">
        <v>-89.107352808176003</v>
      </c>
      <c r="D12287">
        <v>15.543547074252</v>
      </c>
      <c r="E12287">
        <f>ASIN(SQRT((SIN(RADIANS(PARAMETERS!$D$8-D12287)/2)*SIN(RADIANS(PARAMETERS!$D$8-D12287)/2))+(COS(RADIANS(D12287))*COS(RADIANS(PARAMETERS!$D$8))*SIN(RADIANS(PARAMETERS!$D$9-C12287)/2)*SIN(RADIANS(PARAMETERS!$D$9-C12287)/2))))*2*3958.756</f>
        <v>1894.1183230123204</v>
      </c>
      <c r="F12287">
        <v>106.14831542969</v>
      </c>
      <c r="G12287">
        <v>138.45074462891</v>
      </c>
      <c r="H12287">
        <v>183.3218536377</v>
      </c>
      <c r="I12287">
        <v>211.83245849609</v>
      </c>
      <c r="J12287">
        <v>244.48774719238</v>
      </c>
      <c r="K12287" s="6">
        <f>IFERROR(EXP(TREND(LN($F$1:$J$1),LN(F12287:J12287),LN(Calculations!$B$3))),0)</f>
        <v>6.7420860506830303E-3</v>
      </c>
    </row>
    <row r="12288" spans="1:11" x14ac:dyDescent="0.35">
      <c r="A12288">
        <v>12285</v>
      </c>
      <c r="B12288" t="str">
        <f t="shared" si="191"/>
        <v>16-89</v>
      </c>
      <c r="C12288">
        <v>-88.836031473275</v>
      </c>
      <c r="D12288">
        <v>15.543547074252</v>
      </c>
      <c r="E12288">
        <f>ASIN(SQRT((SIN(RADIANS(PARAMETERS!$D$8-D12288)/2)*SIN(RADIANS(PARAMETERS!$D$8-D12288)/2))+(COS(RADIANS(D12288))*COS(RADIANS(PARAMETERS!$D$8))*SIN(RADIANS(PARAMETERS!$D$9-C12288)/2)*SIN(RADIANS(PARAMETERS!$D$9-C12288)/2))))*2*3958.756</f>
        <v>1876.0932606109045</v>
      </c>
      <c r="F12288">
        <v>107.17307281494</v>
      </c>
      <c r="G12288">
        <v>139.42582702637</v>
      </c>
      <c r="H12288">
        <v>184.13035583496</v>
      </c>
      <c r="I12288">
        <v>212.98649597168</v>
      </c>
      <c r="J12288">
        <v>245.89659118652</v>
      </c>
      <c r="K12288" s="6">
        <f>IFERROR(EXP(TREND(LN($F$1:$J$1),LN(F12288:J12288),LN(Calculations!$B$3))),0)</f>
        <v>6.9153788287776817E-3</v>
      </c>
    </row>
    <row r="12289" spans="1:11" x14ac:dyDescent="0.35">
      <c r="A12289">
        <v>12286</v>
      </c>
      <c r="B12289" t="str">
        <f t="shared" si="191"/>
        <v>16-88.5</v>
      </c>
      <c r="C12289">
        <v>-88.564710138373997</v>
      </c>
      <c r="D12289">
        <v>15.543547074252</v>
      </c>
      <c r="E12289">
        <f>ASIN(SQRT((SIN(RADIANS(PARAMETERS!$D$8-D12289)/2)*SIN(RADIANS(PARAMETERS!$D$8-D12289)/2))+(COS(RADIANS(D12289))*COS(RADIANS(PARAMETERS!$D$8))*SIN(RADIANS(PARAMETERS!$D$9-C12289)/2)*SIN(RADIANS(PARAMETERS!$D$9-C12289)/2))))*2*3958.756</f>
        <v>1858.067393093193</v>
      </c>
      <c r="F12289">
        <v>108.42981719971</v>
      </c>
      <c r="G12289">
        <v>140.68476867676</v>
      </c>
      <c r="H12289">
        <v>185.22500610352</v>
      </c>
      <c r="I12289">
        <v>214.40422058105</v>
      </c>
      <c r="J12289">
        <v>247.62326049805</v>
      </c>
      <c r="K12289" s="6">
        <f>IFERROR(EXP(TREND(LN($F$1:$J$1),LN(F12289:J12289),LN(Calculations!$B$3))),0)</f>
        <v>7.1399069711826982E-3</v>
      </c>
    </row>
    <row r="12290" spans="1:11" x14ac:dyDescent="0.35">
      <c r="A12290">
        <v>12287</v>
      </c>
      <c r="B12290" t="str">
        <f t="shared" si="191"/>
        <v>16-88.5</v>
      </c>
      <c r="C12290">
        <v>-88.293388803472993</v>
      </c>
      <c r="D12290">
        <v>15.543547074252</v>
      </c>
      <c r="E12290">
        <f>ASIN(SQRT((SIN(RADIANS(PARAMETERS!$D$8-D12290)/2)*SIN(RADIANS(PARAMETERS!$D$8-D12290)/2))+(COS(RADIANS(D12290))*COS(RADIANS(PARAMETERS!$D$8))*SIN(RADIANS(PARAMETERS!$D$9-C12290)/2)*SIN(RADIANS(PARAMETERS!$D$9-C12290)/2))))*2*3958.756</f>
        <v>1840.0407294961649</v>
      </c>
      <c r="F12290">
        <v>110.02201843262</v>
      </c>
      <c r="G12290">
        <v>142.3736114502</v>
      </c>
      <c r="H12290">
        <v>186.73004150391</v>
      </c>
      <c r="I12290">
        <v>216.2865447998</v>
      </c>
      <c r="J12290">
        <v>249.92622375488</v>
      </c>
      <c r="K12290" s="6">
        <f>IFERROR(EXP(TREND(LN($F$1:$J$1),LN(F12290:J12290),LN(Calculations!$B$3))),0)</f>
        <v>7.4457406162166647E-3</v>
      </c>
    </row>
    <row r="12291" spans="1:11" x14ac:dyDescent="0.35">
      <c r="A12291">
        <v>12288</v>
      </c>
      <c r="B12291" t="str">
        <f t="shared" si="191"/>
        <v>16-88</v>
      </c>
      <c r="C12291">
        <v>-88.022067468572004</v>
      </c>
      <c r="D12291">
        <v>15.543547074252</v>
      </c>
      <c r="E12291">
        <f>ASIN(SQRT((SIN(RADIANS(PARAMETERS!$D$8-D12291)/2)*SIN(RADIANS(PARAMETERS!$D$8-D12291)/2))+(COS(RADIANS(D12291))*COS(RADIANS(PARAMETERS!$D$8))*SIN(RADIANS(PARAMETERS!$D$9-C12291)/2)*SIN(RADIANS(PARAMETERS!$D$9-C12291)/2))))*2*3958.756</f>
        <v>1822.0132788251296</v>
      </c>
      <c r="F12291">
        <v>111.9695892334</v>
      </c>
      <c r="G12291">
        <v>144.51019287109</v>
      </c>
      <c r="H12291">
        <v>188.67210388184</v>
      </c>
      <c r="I12291">
        <v>218.69760131836</v>
      </c>
      <c r="J12291">
        <v>252.89511108398</v>
      </c>
      <c r="K12291" s="6">
        <f>IFERROR(EXP(TREND(LN($F$1:$J$1),LN(F12291:J12291),LN(Calculations!$B$3))),0)</f>
        <v>7.8480761540726928E-3</v>
      </c>
    </row>
    <row r="12292" spans="1:11" x14ac:dyDescent="0.35">
      <c r="A12292">
        <v>12289</v>
      </c>
      <c r="B12292" t="str">
        <f t="shared" si="191"/>
        <v>16-90</v>
      </c>
      <c r="C12292">
        <v>-89.921316812878999</v>
      </c>
      <c r="D12292">
        <v>15.814868409153</v>
      </c>
      <c r="E12292">
        <f>ASIN(SQRT((SIN(RADIANS(PARAMETERS!$D$8-D12292)/2)*SIN(RADIANS(PARAMETERS!$D$8-D12292)/2))+(COS(RADIANS(D12292))*COS(RADIANS(PARAMETERS!$D$8))*SIN(RADIANS(PARAMETERS!$D$9-C12292)/2)*SIN(RADIANS(PARAMETERS!$D$9-C12292)/2))))*2*3958.756</f>
        <v>1947.0444236971584</v>
      </c>
      <c r="F12292">
        <v>101.56223297119</v>
      </c>
      <c r="G12292">
        <v>133.07292175293</v>
      </c>
      <c r="H12292">
        <v>178.23136901855</v>
      </c>
      <c r="I12292">
        <v>205.51765441895</v>
      </c>
      <c r="J12292">
        <v>236.80551147461</v>
      </c>
      <c r="K12292" s="6">
        <f>IFERROR(EXP(TREND(LN($F$1:$J$1),LN(F12292:J12292),LN(Calculations!$B$3))),0)</f>
        <v>5.9227009293989791E-3</v>
      </c>
    </row>
    <row r="12293" spans="1:11" x14ac:dyDescent="0.35">
      <c r="A12293">
        <v>12290</v>
      </c>
      <c r="B12293" t="str">
        <f t="shared" ref="B12293:B12356" si="192">MROUND(D12293,1)&amp;MROUND(C12293,-0.5)</f>
        <v>16-89.5</v>
      </c>
      <c r="C12293">
        <v>-89.649995477977996</v>
      </c>
      <c r="D12293">
        <v>15.814868409153</v>
      </c>
      <c r="E12293">
        <f>ASIN(SQRT((SIN(RADIANS(PARAMETERS!$D$8-D12293)/2)*SIN(RADIANS(PARAMETERS!$D$8-D12293)/2))+(COS(RADIANS(D12293))*COS(RADIANS(PARAMETERS!$D$8))*SIN(RADIANS(PARAMETERS!$D$9-C12293)/2)*SIN(RADIANS(PARAMETERS!$D$9-C12293)/2))))*2*3958.756</f>
        <v>1929.0360697225162</v>
      </c>
      <c r="F12293">
        <v>103.76363372803</v>
      </c>
      <c r="G12293">
        <v>135.66784667969</v>
      </c>
      <c r="H12293">
        <v>180.84745788574</v>
      </c>
      <c r="I12293">
        <v>208.75827026367</v>
      </c>
      <c r="J12293">
        <v>240.85705566406</v>
      </c>
      <c r="K12293" s="6">
        <f>IFERROR(EXP(TREND(LN($F$1:$J$1),LN(F12293:J12293),LN(Calculations!$B$3))),0)</f>
        <v>6.3145961095682343E-3</v>
      </c>
    </row>
    <row r="12294" spans="1:11" x14ac:dyDescent="0.35">
      <c r="A12294">
        <v>12291</v>
      </c>
      <c r="B12294" t="str">
        <f t="shared" si="192"/>
        <v>16-89.5</v>
      </c>
      <c r="C12294">
        <v>-89.378674143077006</v>
      </c>
      <c r="D12294">
        <v>15.814868409153</v>
      </c>
      <c r="E12294">
        <f>ASIN(SQRT((SIN(RADIANS(PARAMETERS!$D$8-D12294)/2)*SIN(RADIANS(PARAMETERS!$D$8-D12294)/2))+(COS(RADIANS(D12294))*COS(RADIANS(PARAMETERS!$D$8))*SIN(RADIANS(PARAMETERS!$D$9-C12294)/2)*SIN(RADIANS(PARAMETERS!$D$9-C12294)/2))))*2*3958.756</f>
        <v>1911.0268996043092</v>
      </c>
      <c r="F12294">
        <v>105.81211853027</v>
      </c>
      <c r="G12294">
        <v>138.09405517578</v>
      </c>
      <c r="H12294">
        <v>183.11479187012</v>
      </c>
      <c r="I12294">
        <v>211.57702636719</v>
      </c>
      <c r="J12294">
        <v>244.34017944336</v>
      </c>
      <c r="K12294" s="6">
        <f>IFERROR(EXP(TREND(LN($F$1:$J$1),LN(F12294:J12294),LN(Calculations!$B$3))),0)</f>
        <v>6.6914396582690308E-3</v>
      </c>
    </row>
    <row r="12295" spans="1:11" x14ac:dyDescent="0.35">
      <c r="A12295">
        <v>12292</v>
      </c>
      <c r="B12295" t="str">
        <f t="shared" si="192"/>
        <v>16-89</v>
      </c>
      <c r="C12295">
        <v>-89.107352808176003</v>
      </c>
      <c r="D12295">
        <v>15.814868409153</v>
      </c>
      <c r="E12295">
        <f>ASIN(SQRT((SIN(RADIANS(PARAMETERS!$D$8-D12295)/2)*SIN(RADIANS(PARAMETERS!$D$8-D12295)/2))+(COS(RADIANS(D12295))*COS(RADIANS(PARAMETERS!$D$8))*SIN(RADIANS(PARAMETERS!$D$9-C12295)/2)*SIN(RADIANS(PARAMETERS!$D$9-C12295)/2))))*2*3958.756</f>
        <v>1893.0169234812176</v>
      </c>
      <c r="F12295">
        <v>107.59191131592</v>
      </c>
      <c r="G12295">
        <v>140.12098693848</v>
      </c>
      <c r="H12295">
        <v>184.88468933105</v>
      </c>
      <c r="I12295">
        <v>213.78598022461</v>
      </c>
      <c r="J12295">
        <v>247.01910400391</v>
      </c>
      <c r="K12295" s="6">
        <f>IFERROR(EXP(TREND(LN($F$1:$J$1),LN(F12295:J12295),LN(Calculations!$B$3))),0)</f>
        <v>7.0212423760088972E-3</v>
      </c>
    </row>
    <row r="12296" spans="1:11" x14ac:dyDescent="0.35">
      <c r="A12296">
        <v>12293</v>
      </c>
      <c r="B12296" t="str">
        <f t="shared" si="192"/>
        <v>16-89</v>
      </c>
      <c r="C12296">
        <v>-88.836031473275</v>
      </c>
      <c r="D12296">
        <v>15.814868409153</v>
      </c>
      <c r="E12296">
        <f>ASIN(SQRT((SIN(RADIANS(PARAMETERS!$D$8-D12296)/2)*SIN(RADIANS(PARAMETERS!$D$8-D12296)/2))+(COS(RADIANS(D12296))*COS(RADIANS(PARAMETERS!$D$8))*SIN(RADIANS(PARAMETERS!$D$9-C12296)/2)*SIN(RADIANS(PARAMETERS!$D$9-C12296)/2))))*2*3958.756</f>
        <v>1875.006151490785</v>
      </c>
      <c r="F12296">
        <v>109.16887664795</v>
      </c>
      <c r="G12296">
        <v>141.72970581055</v>
      </c>
      <c r="H12296">
        <v>186.21398925781</v>
      </c>
      <c r="I12296">
        <v>215.54197692871</v>
      </c>
      <c r="J12296">
        <v>249.12730407715</v>
      </c>
      <c r="K12296" s="6">
        <f>IFERROR(EXP(TREND(LN($F$1:$J$1),LN(F12296:J12296),LN(Calculations!$B$3))),0)</f>
        <v>7.3076648830047155E-3</v>
      </c>
    </row>
    <row r="12297" spans="1:11" x14ac:dyDescent="0.35">
      <c r="A12297">
        <v>12294</v>
      </c>
      <c r="B12297" t="str">
        <f t="shared" si="192"/>
        <v>16-88.5</v>
      </c>
      <c r="C12297">
        <v>-88.564710138373997</v>
      </c>
      <c r="D12297">
        <v>15.814868409153</v>
      </c>
      <c r="E12297">
        <f>ASIN(SQRT((SIN(RADIANS(PARAMETERS!$D$8-D12297)/2)*SIN(RADIANS(PARAMETERS!$D$8-D12297)/2))+(COS(RADIANS(D12297))*COS(RADIANS(PARAMETERS!$D$8))*SIN(RADIANS(PARAMETERS!$D$9-C12297)/2)*SIN(RADIANS(PARAMETERS!$D$9-C12297)/2))))*2*3958.756</f>
        <v>1856.9945937716484</v>
      </c>
      <c r="F12297">
        <v>110.94910430908</v>
      </c>
      <c r="G12297">
        <v>143.56886291504</v>
      </c>
      <c r="H12297">
        <v>187.80227661133</v>
      </c>
      <c r="I12297">
        <v>217.52793884277</v>
      </c>
      <c r="J12297">
        <v>251.51484680176</v>
      </c>
      <c r="K12297" s="6">
        <f>IFERROR(EXP(TREND(LN($F$1:$J$1),LN(F12297:J12297),LN(Calculations!$B$3))),0)</f>
        <v>7.6501003354116645E-3</v>
      </c>
    </row>
    <row r="12298" spans="1:11" x14ac:dyDescent="0.35">
      <c r="A12298">
        <v>12295</v>
      </c>
      <c r="B12298" t="str">
        <f t="shared" si="192"/>
        <v>16-88.5</v>
      </c>
      <c r="C12298">
        <v>-88.293388803472993</v>
      </c>
      <c r="D12298">
        <v>15.814868409153</v>
      </c>
      <c r="E12298">
        <f>ASIN(SQRT((SIN(RADIANS(PARAMETERS!$D$8-D12298)/2)*SIN(RADIANS(PARAMETERS!$D$8-D12298)/2))+(COS(RADIANS(D12298))*COS(RADIANS(PARAMETERS!$D$8))*SIN(RADIANS(PARAMETERS!$D$9-C12298)/2)*SIN(RADIANS(PARAMETERS!$D$9-C12298)/2))))*2*3958.756</f>
        <v>1838.9822604658707</v>
      </c>
      <c r="F12298">
        <v>113.04236602783</v>
      </c>
      <c r="G12298">
        <v>145.79379272461</v>
      </c>
      <c r="H12298">
        <v>189.78128051758</v>
      </c>
      <c r="I12298">
        <v>219.95230102539</v>
      </c>
      <c r="J12298">
        <v>254.44805908203</v>
      </c>
      <c r="K12298" s="6">
        <f>IFERROR(EXP(TREND(LN($F$1:$J$1),LN(F12298:J12298),LN(Calculations!$B$3))),0)</f>
        <v>8.0841072759183421E-3</v>
      </c>
    </row>
    <row r="12299" spans="1:11" x14ac:dyDescent="0.35">
      <c r="A12299">
        <v>12296</v>
      </c>
      <c r="B12299" t="str">
        <f t="shared" si="192"/>
        <v>16-88</v>
      </c>
      <c r="C12299">
        <v>-88.022067468572004</v>
      </c>
      <c r="D12299">
        <v>15.814868409153</v>
      </c>
      <c r="E12299">
        <f>ASIN(SQRT((SIN(RADIANS(PARAMETERS!$D$8-D12299)/2)*SIN(RADIANS(PARAMETERS!$D$8-D12299)/2))+(COS(RADIANS(D12299))*COS(RADIANS(PARAMETERS!$D$8))*SIN(RADIANS(PARAMETERS!$D$9-C12299)/2)*SIN(RADIANS(PARAMETERS!$D$9-C12299)/2))))*2*3958.756</f>
        <v>1820.9691617213782</v>
      </c>
      <c r="F12299">
        <v>115.47033691406</v>
      </c>
      <c r="G12299">
        <v>148.42440795898</v>
      </c>
      <c r="H12299">
        <v>192.17346191406</v>
      </c>
      <c r="I12299">
        <v>222.87739562988</v>
      </c>
      <c r="J12299">
        <v>258.01382446289</v>
      </c>
      <c r="K12299" s="6">
        <f>IFERROR(EXP(TREND(LN($F$1:$J$1),LN(F12299:J12299),LN(Calculations!$B$3))),0)</f>
        <v>8.6290771890443277E-3</v>
      </c>
    </row>
    <row r="12300" spans="1:11" x14ac:dyDescent="0.35">
      <c r="A12300">
        <v>12297</v>
      </c>
      <c r="B12300" t="str">
        <f t="shared" si="192"/>
        <v>16-90</v>
      </c>
      <c r="C12300">
        <v>-89.921316812878999</v>
      </c>
      <c r="D12300">
        <v>16.086189744054</v>
      </c>
      <c r="E12300">
        <f>ASIN(SQRT((SIN(RADIANS(PARAMETERS!$D$8-D12300)/2)*SIN(RADIANS(PARAMETERS!$D$8-D12300)/2))+(COS(RADIANS(D12300))*COS(RADIANS(PARAMETERS!$D$8))*SIN(RADIANS(PARAMETERS!$D$9-C12300)/2)*SIN(RADIANS(PARAMETERS!$D$9-C12300)/2))))*2*3958.756</f>
        <v>1946.0654243876268</v>
      </c>
      <c r="F12300">
        <v>101.81399536133</v>
      </c>
      <c r="G12300">
        <v>133.32846069336</v>
      </c>
      <c r="H12300">
        <v>178.55206298828</v>
      </c>
      <c r="I12300">
        <v>206.07588195801</v>
      </c>
      <c r="J12300">
        <v>237.66940307617</v>
      </c>
      <c r="K12300" s="6">
        <f>IFERROR(EXP(TREND(LN($F$1:$J$1),LN(F12300:J12300),LN(Calculations!$B$3))),0)</f>
        <v>5.9731182564498279E-3</v>
      </c>
    </row>
    <row r="12301" spans="1:11" x14ac:dyDescent="0.35">
      <c r="A12301">
        <v>12298</v>
      </c>
      <c r="B12301" t="str">
        <f t="shared" si="192"/>
        <v>16-89.5</v>
      </c>
      <c r="C12301">
        <v>-89.649995477977996</v>
      </c>
      <c r="D12301">
        <v>16.086189744054</v>
      </c>
      <c r="E12301">
        <f>ASIN(SQRT((SIN(RADIANS(PARAMETERS!$D$8-D12301)/2)*SIN(RADIANS(PARAMETERS!$D$8-D12301)/2))+(COS(RADIANS(D12301))*COS(RADIANS(PARAMETERS!$D$8))*SIN(RADIANS(PARAMETERS!$D$9-C12301)/2)*SIN(RADIANS(PARAMETERS!$D$9-C12301)/2))))*2*3958.756</f>
        <v>1928.0731445129113</v>
      </c>
      <c r="F12301">
        <v>104.59030914307</v>
      </c>
      <c r="G12301">
        <v>136.60656738281</v>
      </c>
      <c r="H12301">
        <v>181.73948669434</v>
      </c>
      <c r="I12301">
        <v>209.96920776367</v>
      </c>
      <c r="J12301">
        <v>242.49577331543</v>
      </c>
      <c r="K12301" s="6">
        <f>IFERROR(EXP(TREND(LN($F$1:$J$1),LN(F12301:J12301),LN(Calculations!$B$3))),0)</f>
        <v>6.4658172650195554E-3</v>
      </c>
    </row>
    <row r="12302" spans="1:11" x14ac:dyDescent="0.35">
      <c r="A12302">
        <v>12299</v>
      </c>
      <c r="B12302" t="str">
        <f t="shared" si="192"/>
        <v>16-89.5</v>
      </c>
      <c r="C12302">
        <v>-89.378674143077006</v>
      </c>
      <c r="D12302">
        <v>16.086189744054</v>
      </c>
      <c r="E12302">
        <f>ASIN(SQRT((SIN(RADIANS(PARAMETERS!$D$8-D12302)/2)*SIN(RADIANS(PARAMETERS!$D$8-D12302)/2))+(COS(RADIANS(D12302))*COS(RADIANS(PARAMETERS!$D$8))*SIN(RADIANS(PARAMETERS!$D$9-C12302)/2)*SIN(RADIANS(PARAMETERS!$D$9-C12302)/2))))*2*3958.756</f>
        <v>1910.0800965297231</v>
      </c>
      <c r="F12302">
        <v>107.19866943359</v>
      </c>
      <c r="G12302">
        <v>139.69853210449</v>
      </c>
      <c r="H12302">
        <v>184.56976318359</v>
      </c>
      <c r="I12302">
        <v>213.42164611816</v>
      </c>
      <c r="J12302">
        <v>246.72732543945</v>
      </c>
      <c r="K12302" s="6">
        <f>IFERROR(EXP(TREND(LN($F$1:$J$1),LN(F12302:J12302),LN(Calculations!$B$3))),0)</f>
        <v>6.9548747022348326E-3</v>
      </c>
    </row>
    <row r="12303" spans="1:11" x14ac:dyDescent="0.35">
      <c r="A12303">
        <v>12300</v>
      </c>
      <c r="B12303" t="str">
        <f t="shared" si="192"/>
        <v>16-89</v>
      </c>
      <c r="C12303">
        <v>-89.107352808176003</v>
      </c>
      <c r="D12303">
        <v>16.086189744054</v>
      </c>
      <c r="E12303">
        <f>ASIN(SQRT((SIN(RADIANS(PARAMETERS!$D$8-D12303)/2)*SIN(RADIANS(PARAMETERS!$D$8-D12303)/2))+(COS(RADIANS(D12303))*COS(RADIANS(PARAMETERS!$D$8))*SIN(RADIANS(PARAMETERS!$D$9-C12303)/2)*SIN(RADIANS(PARAMETERS!$D$9-C12303)/2))))*2*3958.756</f>
        <v>1892.0862924901764</v>
      </c>
      <c r="F12303">
        <v>109.52838897705</v>
      </c>
      <c r="G12303">
        <v>142.36167907715</v>
      </c>
      <c r="H12303">
        <v>186.89311218262</v>
      </c>
      <c r="I12303">
        <v>216.2516784668</v>
      </c>
      <c r="J12303">
        <v>250.13766479492</v>
      </c>
      <c r="K12303" s="6">
        <f>IFERROR(EXP(TREND(LN($F$1:$J$1),LN(F12303:J12303),LN(Calculations!$B$3))),0)</f>
        <v>7.4061554790587876E-3</v>
      </c>
    </row>
    <row r="12304" spans="1:11" x14ac:dyDescent="0.35">
      <c r="A12304">
        <v>12301</v>
      </c>
      <c r="B12304" t="str">
        <f t="shared" si="192"/>
        <v>16-89</v>
      </c>
      <c r="C12304">
        <v>-88.836031473275</v>
      </c>
      <c r="D12304">
        <v>16.086189744054</v>
      </c>
      <c r="E12304">
        <f>ASIN(SQRT((SIN(RADIANS(PARAMETERS!$D$8-D12304)/2)*SIN(RADIANS(PARAMETERS!$D$8-D12304)/2))+(COS(RADIANS(D12304))*COS(RADIANS(PARAMETERS!$D$8))*SIN(RADIANS(PARAMETERS!$D$9-C12304)/2)*SIN(RADIANS(PARAMETERS!$D$9-C12304)/2))))*2*3958.756</f>
        <v>1874.0917445126245</v>
      </c>
      <c r="F12304">
        <v>111.6372756958</v>
      </c>
      <c r="G12304">
        <v>144.56105041504</v>
      </c>
      <c r="H12304">
        <v>188.75173950195</v>
      </c>
      <c r="I12304">
        <v>218.60552978516</v>
      </c>
      <c r="J12304">
        <v>252.95008850098</v>
      </c>
      <c r="K12304" s="6">
        <f>IFERROR(EXP(TREND(LN($F$1:$J$1),LN(F12304:J12304),LN(Calculations!$B$3))),0)</f>
        <v>7.819122109087466E-3</v>
      </c>
    </row>
    <row r="12305" spans="1:11" x14ac:dyDescent="0.35">
      <c r="A12305">
        <v>12302</v>
      </c>
      <c r="B12305" t="str">
        <f t="shared" si="192"/>
        <v>16-88.5</v>
      </c>
      <c r="C12305">
        <v>-88.564710138373997</v>
      </c>
      <c r="D12305">
        <v>16.086189744054</v>
      </c>
      <c r="E12305">
        <f>ASIN(SQRT((SIN(RADIANS(PARAMETERS!$D$8-D12305)/2)*SIN(RADIANS(PARAMETERS!$D$8-D12305)/2))+(COS(RADIANS(D12305))*COS(RADIANS(PARAMETERS!$D$8))*SIN(RADIANS(PARAMETERS!$D$9-C12305)/2)*SIN(RADIANS(PARAMETERS!$D$9-C12305)/2))))*2*3958.756</f>
        <v>1856.0964647871897</v>
      </c>
      <c r="F12305">
        <v>113.92231750488</v>
      </c>
      <c r="G12305">
        <v>146.94009399414</v>
      </c>
      <c r="H12305">
        <v>190.83125305176</v>
      </c>
      <c r="I12305">
        <v>221.14822387695</v>
      </c>
      <c r="J12305">
        <v>255.99057006836</v>
      </c>
      <c r="K12305" s="6">
        <f>IFERROR(EXP(TREND(LN($F$1:$J$1),LN(F12305:J12305),LN(Calculations!$B$3))),0)</f>
        <v>8.2967383174894771E-3</v>
      </c>
    </row>
    <row r="12306" spans="1:11" x14ac:dyDescent="0.35">
      <c r="A12306">
        <v>12303</v>
      </c>
      <c r="B12306" t="str">
        <f t="shared" si="192"/>
        <v>16-88.5</v>
      </c>
      <c r="C12306">
        <v>-88.293388803472993</v>
      </c>
      <c r="D12306">
        <v>16.086189744054</v>
      </c>
      <c r="E12306">
        <f>ASIN(SQRT((SIN(RADIANS(PARAMETERS!$D$8-D12306)/2)*SIN(RADIANS(PARAMETERS!$D$8-D12306)/2))+(COS(RADIANS(D12306))*COS(RADIANS(PARAMETERS!$D$8))*SIN(RADIANS(PARAMETERS!$D$9-C12306)/2)*SIN(RADIANS(PARAMETERS!$D$9-C12306)/2))))*2*3958.756</f>
        <v>1838.1004655815927</v>
      </c>
      <c r="F12306">
        <v>116.49615478516</v>
      </c>
      <c r="G12306">
        <v>149.65927124023</v>
      </c>
      <c r="H12306">
        <v>193.26623535156</v>
      </c>
      <c r="I12306">
        <v>224.0940246582</v>
      </c>
      <c r="J12306">
        <v>259.53366088867</v>
      </c>
      <c r="K12306" s="6">
        <f>IFERROR(EXP(TREND(LN($F$1:$J$1),LN(F12306:J12306),LN(Calculations!$B$3))),0)</f>
        <v>8.880140502789409E-3</v>
      </c>
    </row>
    <row r="12307" spans="1:11" x14ac:dyDescent="0.35">
      <c r="A12307">
        <v>12304</v>
      </c>
      <c r="B12307" t="str">
        <f t="shared" si="192"/>
        <v>16-88</v>
      </c>
      <c r="C12307">
        <v>-88.022067468572004</v>
      </c>
      <c r="D12307">
        <v>16.086189744054</v>
      </c>
      <c r="E12307">
        <f>ASIN(SQRT((SIN(RADIANS(PARAMETERS!$D$8-D12307)/2)*SIN(RADIANS(PARAMETERS!$D$8-D12307)/2))+(COS(RADIANS(D12307))*COS(RADIANS(PARAMETERS!$D$8))*SIN(RADIANS(PARAMETERS!$D$9-C12307)/2)*SIN(RADIANS(PARAMETERS!$D$9-C12307)/2))))*2*3958.756</f>
        <v>1820.1037592472924</v>
      </c>
      <c r="F12307">
        <v>119.37435913086</v>
      </c>
      <c r="G12307">
        <v>152.73876953125</v>
      </c>
      <c r="H12307">
        <v>196.07412719727</v>
      </c>
      <c r="I12307">
        <v>227.50288391113</v>
      </c>
      <c r="J12307">
        <v>263.6633605957</v>
      </c>
      <c r="K12307" s="6">
        <f>IFERROR(EXP(TREND(LN($F$1:$J$1),LN(F12307:J12307),LN(Calculations!$B$3))),0)</f>
        <v>9.5922326077004655E-3</v>
      </c>
    </row>
    <row r="12308" spans="1:11" x14ac:dyDescent="0.35">
      <c r="A12308">
        <v>12305</v>
      </c>
      <c r="B12308" t="str">
        <f t="shared" si="192"/>
        <v>16-90</v>
      </c>
      <c r="C12308">
        <v>-89.921316812878999</v>
      </c>
      <c r="D12308">
        <v>16.357511078955</v>
      </c>
      <c r="E12308">
        <f>ASIN(SQRT((SIN(RADIANS(PARAMETERS!$D$8-D12308)/2)*SIN(RADIANS(PARAMETERS!$D$8-D12308)/2))+(COS(RADIANS(D12308))*COS(RADIANS(PARAMETERS!$D$8))*SIN(RADIANS(PARAMETERS!$D$9-C12308)/2)*SIN(RADIANS(PARAMETERS!$D$9-C12308)/2))))*2*3958.756</f>
        <v>1945.2518415668537</v>
      </c>
      <c r="F12308">
        <v>102.50466156006</v>
      </c>
      <c r="G12308">
        <v>134.13938903809</v>
      </c>
      <c r="H12308">
        <v>179.18862915039</v>
      </c>
      <c r="I12308">
        <v>206.93644714355</v>
      </c>
      <c r="J12308">
        <v>238.8060760498</v>
      </c>
      <c r="K12308" s="6">
        <f>IFERROR(EXP(TREND(LN($F$1:$J$1),LN(F12308:J12308),LN(Calculations!$B$3))),0)</f>
        <v>6.0863446989225549E-3</v>
      </c>
    </row>
    <row r="12309" spans="1:11" x14ac:dyDescent="0.35">
      <c r="A12309">
        <v>12306</v>
      </c>
      <c r="B12309" t="str">
        <f t="shared" si="192"/>
        <v>16-89.5</v>
      </c>
      <c r="C12309">
        <v>-89.649995477977996</v>
      </c>
      <c r="D12309">
        <v>16.357511078955</v>
      </c>
      <c r="E12309">
        <f>ASIN(SQRT((SIN(RADIANS(PARAMETERS!$D$8-D12309)/2)*SIN(RADIANS(PARAMETERS!$D$8-D12309)/2))+(COS(RADIANS(D12309))*COS(RADIANS(PARAMETERS!$D$8))*SIN(RADIANS(PARAMETERS!$D$9-C12309)/2)*SIN(RADIANS(PARAMETERS!$D$9-C12309)/2))))*2*3958.756</f>
        <v>1927.2774722553193</v>
      </c>
      <c r="F12309">
        <v>105.749168396</v>
      </c>
      <c r="G12309">
        <v>137.99310302734</v>
      </c>
      <c r="H12309">
        <v>182.8388671875</v>
      </c>
      <c r="I12309">
        <v>211.35540771484</v>
      </c>
      <c r="J12309">
        <v>244.25028991699</v>
      </c>
      <c r="K12309" s="6">
        <f>IFERROR(EXP(TREND(LN($F$1:$J$1),LN(F12309:J12309),LN(Calculations!$B$3))),0)</f>
        <v>6.6720994214680964E-3</v>
      </c>
    </row>
    <row r="12310" spans="1:11" x14ac:dyDescent="0.35">
      <c r="A12310">
        <v>12307</v>
      </c>
      <c r="B12310" t="str">
        <f t="shared" si="192"/>
        <v>16-89.5</v>
      </c>
      <c r="C12310">
        <v>-89.378674143077006</v>
      </c>
      <c r="D12310">
        <v>16.357511078955</v>
      </c>
      <c r="E12310">
        <f>ASIN(SQRT((SIN(RADIANS(PARAMETERS!$D$8-D12310)/2)*SIN(RADIANS(PARAMETERS!$D$8-D12310)/2))+(COS(RADIANS(D12310))*COS(RADIANS(PARAMETERS!$D$8))*SIN(RADIANS(PARAMETERS!$D$9-C12310)/2)*SIN(RADIANS(PARAMETERS!$D$9-C12310)/2))))*2*3958.756</f>
        <v>1909.3024145862382</v>
      </c>
      <c r="F12310">
        <v>108.83856201172</v>
      </c>
      <c r="G12310">
        <v>141.65599060059</v>
      </c>
      <c r="H12310">
        <v>186.16256713867</v>
      </c>
      <c r="I12310">
        <v>215.35618591309</v>
      </c>
      <c r="J12310">
        <v>249.12710571289</v>
      </c>
      <c r="K12310" s="6">
        <f>IFERROR(EXP(TREND(LN($F$1:$J$1),LN(F12310:J12310),LN(Calculations!$B$3))),0)</f>
        <v>7.2713889603154792E-3</v>
      </c>
    </row>
    <row r="12311" spans="1:11" x14ac:dyDescent="0.35">
      <c r="A12311">
        <v>12308</v>
      </c>
      <c r="B12311" t="str">
        <f t="shared" si="192"/>
        <v>16-89</v>
      </c>
      <c r="C12311">
        <v>-89.107352808176003</v>
      </c>
      <c r="D12311">
        <v>16.357511078955</v>
      </c>
      <c r="E12311">
        <f>ASIN(SQRT((SIN(RADIANS(PARAMETERS!$D$8-D12311)/2)*SIN(RADIANS(PARAMETERS!$D$8-D12311)/2))+(COS(RADIANS(D12311))*COS(RADIANS(PARAMETERS!$D$8))*SIN(RADIANS(PARAMETERS!$D$9-C12311)/2)*SIN(RADIANS(PARAMETERS!$D$9-C12311)/2))))*2*3958.756</f>
        <v>1891.3266834324966</v>
      </c>
      <c r="F12311">
        <v>111.66513824463</v>
      </c>
      <c r="G12311">
        <v>144.88790893555</v>
      </c>
      <c r="H12311">
        <v>189.0071105957</v>
      </c>
      <c r="I12311">
        <v>218.76013183594</v>
      </c>
      <c r="J12311">
        <v>253.2154083252</v>
      </c>
      <c r="K12311" s="6">
        <f>IFERROR(EXP(TREND(LN($F$1:$J$1),LN(F12311:J12311),LN(Calculations!$B$3))),0)</f>
        <v>7.8495478959897599E-3</v>
      </c>
    </row>
    <row r="12312" spans="1:11" x14ac:dyDescent="0.35">
      <c r="A12312">
        <v>12309</v>
      </c>
      <c r="B12312" t="str">
        <f t="shared" si="192"/>
        <v>16-89</v>
      </c>
      <c r="C12312">
        <v>-88.836031473275</v>
      </c>
      <c r="D12312">
        <v>16.357511078955</v>
      </c>
      <c r="E12312">
        <f>ASIN(SQRT((SIN(RADIANS(PARAMETERS!$D$8-D12312)/2)*SIN(RADIANS(PARAMETERS!$D$8-D12312)/2))+(COS(RADIANS(D12312))*COS(RADIANS(PARAMETERS!$D$8))*SIN(RADIANS(PARAMETERS!$D$9-C12312)/2)*SIN(RADIANS(PARAMETERS!$D$9-C12312)/2))))*2*3958.756</f>
        <v>1873.3502938353206</v>
      </c>
      <c r="F12312">
        <v>114.27895355225</v>
      </c>
      <c r="G12312">
        <v>147.63795471191</v>
      </c>
      <c r="H12312">
        <v>191.39973449707</v>
      </c>
      <c r="I12312">
        <v>221.70040893555</v>
      </c>
      <c r="J12312">
        <v>256.72372436523</v>
      </c>
      <c r="K12312" s="6">
        <f>IFERROR(EXP(TREND(LN($F$1:$J$1),LN(F12312:J12312),LN(Calculations!$B$3))),0)</f>
        <v>8.4030209926815192E-3</v>
      </c>
    </row>
    <row r="12313" spans="1:11" x14ac:dyDescent="0.35">
      <c r="A12313">
        <v>12310</v>
      </c>
      <c r="B12313" t="str">
        <f t="shared" si="192"/>
        <v>16-88.5</v>
      </c>
      <c r="C12313">
        <v>-88.564710138373997</v>
      </c>
      <c r="D12313">
        <v>16.357511078955</v>
      </c>
      <c r="E12313">
        <f>ASIN(SQRT((SIN(RADIANS(PARAMETERS!$D$8-D12313)/2)*SIN(RADIANS(PARAMETERS!$D$8-D12313)/2))+(COS(RADIANS(D12313))*COS(RADIANS(PARAMETERS!$D$8))*SIN(RADIANS(PARAMETERS!$D$9-C12313)/2)*SIN(RADIANS(PARAMETERS!$D$9-C12313)/2))))*2*3958.756</f>
        <v>1855.3732610147893</v>
      </c>
      <c r="F12313">
        <v>117.03746795654</v>
      </c>
      <c r="G12313">
        <v>150.51014709473</v>
      </c>
      <c r="H12313">
        <v>193.95872497559</v>
      </c>
      <c r="I12313">
        <v>224.77635192871</v>
      </c>
      <c r="J12313">
        <v>260.39248657227</v>
      </c>
      <c r="K12313" s="6">
        <f>IFERROR(EXP(TREND(LN($F$1:$J$1),LN(F12313:J12313),LN(Calculations!$B$3))),0)</f>
        <v>9.0320426596513115E-3</v>
      </c>
    </row>
    <row r="12314" spans="1:11" x14ac:dyDescent="0.35">
      <c r="A12314">
        <v>12311</v>
      </c>
      <c r="B12314" t="str">
        <f t="shared" si="192"/>
        <v>16-88.5</v>
      </c>
      <c r="C12314">
        <v>-88.293388803472993</v>
      </c>
      <c r="D12314">
        <v>16.357511078955</v>
      </c>
      <c r="E12314">
        <f>ASIN(SQRT((SIN(RADIANS(PARAMETERS!$D$8-D12314)/2)*SIN(RADIANS(PARAMETERS!$D$8-D12314)/2))+(COS(RADIANS(D12314))*COS(RADIANS(PARAMETERS!$D$8))*SIN(RADIANS(PARAMETERS!$D$9-C12314)/2)*SIN(RADIANS(PARAMETERS!$D$9-C12314)/2))))*2*3958.756</f>
        <v>1837.395600380934</v>
      </c>
      <c r="F12314">
        <v>120.05042266846</v>
      </c>
      <c r="G12314">
        <v>153.67007446289</v>
      </c>
      <c r="H12314">
        <v>196.81880187988</v>
      </c>
      <c r="I12314">
        <v>228.20809936523</v>
      </c>
      <c r="J12314">
        <v>264.50543212891</v>
      </c>
      <c r="K12314" s="6">
        <f>IFERROR(EXP(TREND(LN($F$1:$J$1),LN(F12314:J12314),LN(Calculations!$B$3))),0)</f>
        <v>9.782777722435302E-3</v>
      </c>
    </row>
    <row r="12315" spans="1:11" x14ac:dyDescent="0.35">
      <c r="A12315">
        <v>12312</v>
      </c>
      <c r="B12315" t="str">
        <f t="shared" si="192"/>
        <v>16-88</v>
      </c>
      <c r="C12315">
        <v>-88.022067468572004</v>
      </c>
      <c r="D12315">
        <v>16.357511078955</v>
      </c>
      <c r="E12315">
        <f>ASIN(SQRT((SIN(RADIANS(PARAMETERS!$D$8-D12315)/2)*SIN(RADIANS(PARAMETERS!$D$8-D12315)/2))+(COS(RADIANS(D12315))*COS(RADIANS(PARAMETERS!$D$8))*SIN(RADIANS(PARAMETERS!$D$9-C12315)/2)*SIN(RADIANS(PARAMETERS!$D$9-C12315)/2))))*2*3958.756</f>
        <v>1819.4173275454639</v>
      </c>
      <c r="F12315">
        <v>123.33428192139</v>
      </c>
      <c r="G12315">
        <v>157.13882446289</v>
      </c>
      <c r="H12315">
        <v>200.00219726563</v>
      </c>
      <c r="I12315">
        <v>232.0549621582</v>
      </c>
      <c r="J12315">
        <v>269.14608764648</v>
      </c>
      <c r="K12315" s="6">
        <f>IFERROR(EXP(TREND(LN($F$1:$J$1),LN(F12315:J12315),LN(Calculations!$B$3))),0)</f>
        <v>1.0682555810353368E-2</v>
      </c>
    </row>
    <row r="12316" spans="1:11" x14ac:dyDescent="0.35">
      <c r="A12316">
        <v>12313</v>
      </c>
      <c r="B12316" t="str">
        <f t="shared" si="192"/>
        <v>17-90</v>
      </c>
      <c r="C12316">
        <v>-89.921316812878999</v>
      </c>
      <c r="D12316">
        <v>16.628832413855001</v>
      </c>
      <c r="E12316">
        <f>ASIN(SQRT((SIN(RADIANS(PARAMETERS!$D$8-D12316)/2)*SIN(RADIANS(PARAMETERS!$D$8-D12316)/2))+(COS(RADIANS(D12316))*COS(RADIANS(PARAMETERS!$D$8))*SIN(RADIANS(PARAMETERS!$D$9-C12316)/2)*SIN(RADIANS(PARAMETERS!$D$9-C12316)/2))))*2*3958.756</f>
        <v>1944.6038840710039</v>
      </c>
      <c r="F12316">
        <v>103.44344329834</v>
      </c>
      <c r="G12316">
        <v>135.23040771484</v>
      </c>
      <c r="H12316">
        <v>179.94172668457</v>
      </c>
      <c r="I12316">
        <v>207.86688232422</v>
      </c>
      <c r="J12316">
        <v>239.94979858398</v>
      </c>
      <c r="K12316" s="6">
        <f>IFERROR(EXP(TREND(LN($F$1:$J$1),LN(F12316:J12316),LN(Calculations!$B$3))),0)</f>
        <v>6.2325642764293789E-3</v>
      </c>
    </row>
    <row r="12317" spans="1:11" x14ac:dyDescent="0.35">
      <c r="A12317">
        <v>12314</v>
      </c>
      <c r="B12317" t="str">
        <f t="shared" si="192"/>
        <v>17-89.5</v>
      </c>
      <c r="C12317">
        <v>-89.649995477977996</v>
      </c>
      <c r="D12317">
        <v>16.628832413855001</v>
      </c>
      <c r="E12317">
        <f>ASIN(SQRT((SIN(RADIANS(PARAMETERS!$D$8-D12317)/2)*SIN(RADIANS(PARAMETERS!$D$8-D12317)/2))+(COS(RADIANS(D12317))*COS(RADIANS(PARAMETERS!$D$8))*SIN(RADIANS(PARAMETERS!$D$9-C12317)/2)*SIN(RADIANS(PARAMETERS!$D$9-C12317)/2))))*2*3958.756</f>
        <v>1926.649261333469</v>
      </c>
      <c r="F12317">
        <v>106.98113250732</v>
      </c>
      <c r="G12317">
        <v>139.42811584473</v>
      </c>
      <c r="H12317">
        <v>183.84852600098</v>
      </c>
      <c r="I12317">
        <v>212.57409667969</v>
      </c>
      <c r="J12317">
        <v>245.71780395508</v>
      </c>
      <c r="K12317" s="6">
        <f>IFERROR(EXP(TREND(LN($F$1:$J$1),LN(F12317:J12317),LN(Calculations!$B$3))),0)</f>
        <v>6.8856545650424492E-3</v>
      </c>
    </row>
    <row r="12318" spans="1:11" x14ac:dyDescent="0.35">
      <c r="A12318">
        <v>12315</v>
      </c>
      <c r="B12318" t="str">
        <f t="shared" si="192"/>
        <v>17-89.5</v>
      </c>
      <c r="C12318">
        <v>-89.378674143077006</v>
      </c>
      <c r="D12318">
        <v>16.628832413855001</v>
      </c>
      <c r="E12318">
        <f>ASIN(SQRT((SIN(RADIANS(PARAMETERS!$D$8-D12318)/2)*SIN(RADIANS(PARAMETERS!$D$8-D12318)/2))+(COS(RADIANS(D12318))*COS(RADIANS(PARAMETERS!$D$8))*SIN(RADIANS(PARAMETERS!$D$9-C12318)/2)*SIN(RADIANS(PARAMETERS!$D$9-C12318)/2))))*2*3958.756</f>
        <v>1908.6940616129293</v>
      </c>
      <c r="F12318">
        <v>110.42314147949</v>
      </c>
      <c r="G12318">
        <v>143.49327087402</v>
      </c>
      <c r="H12318">
        <v>187.5020904541</v>
      </c>
      <c r="I12318">
        <v>216.95693969727</v>
      </c>
      <c r="J12318">
        <v>251.03735351563</v>
      </c>
      <c r="K12318" s="6">
        <f>IFERROR(EXP(TREND(LN($F$1:$J$1),LN(F12318:J12318),LN(Calculations!$B$3))),0)</f>
        <v>7.5765966029072984E-3</v>
      </c>
    </row>
    <row r="12319" spans="1:11" x14ac:dyDescent="0.35">
      <c r="A12319">
        <v>12316</v>
      </c>
      <c r="B12319" t="str">
        <f t="shared" si="192"/>
        <v>17-89</v>
      </c>
      <c r="C12319">
        <v>-89.107352808176003</v>
      </c>
      <c r="D12319">
        <v>16.628832413855001</v>
      </c>
      <c r="E12319">
        <f>ASIN(SQRT((SIN(RADIANS(PARAMETERS!$D$8-D12319)/2)*SIN(RADIANS(PARAMETERS!$D$8-D12319)/2))+(COS(RADIANS(D12319))*COS(RADIANS(PARAMETERS!$D$8))*SIN(RADIANS(PARAMETERS!$D$9-C12319)/2)*SIN(RADIANS(PARAMETERS!$D$9-C12319)/2))))*2*3958.756</f>
        <v>1890.7383035046057</v>
      </c>
      <c r="F12319">
        <v>113.66728973389</v>
      </c>
      <c r="G12319">
        <v>147.1879119873</v>
      </c>
      <c r="H12319">
        <v>190.75379943848</v>
      </c>
      <c r="I12319">
        <v>220.84310913086</v>
      </c>
      <c r="J12319">
        <v>255.69648742676</v>
      </c>
      <c r="K12319" s="6">
        <f>IFERROR(EXP(TREND(LN($F$1:$J$1),LN(F12319:J12319),LN(Calculations!$B$3))),0)</f>
        <v>8.2740660841611018E-3</v>
      </c>
    </row>
    <row r="12320" spans="1:11" x14ac:dyDescent="0.35">
      <c r="A12320">
        <v>12317</v>
      </c>
      <c r="B12320" t="str">
        <f t="shared" si="192"/>
        <v>17-89</v>
      </c>
      <c r="C12320">
        <v>-88.836031473275</v>
      </c>
      <c r="D12320">
        <v>16.628832413855001</v>
      </c>
      <c r="E12320">
        <f>ASIN(SQRT((SIN(RADIANS(PARAMETERS!$D$8-D12320)/2)*SIN(RADIANS(PARAMETERS!$D$8-D12320)/2))+(COS(RADIANS(D12320))*COS(RADIANS(PARAMETERS!$D$8))*SIN(RADIANS(PARAMETERS!$D$9-C12320)/2)*SIN(RADIANS(PARAMETERS!$D$9-C12320)/2))))*2*3958.756</f>
        <v>1872.7820059085191</v>
      </c>
      <c r="F12320">
        <v>116.75514984131</v>
      </c>
      <c r="G12320">
        <v>150.44387817383</v>
      </c>
      <c r="H12320">
        <v>193.65721130371</v>
      </c>
      <c r="I12320">
        <v>224.35229492188</v>
      </c>
      <c r="J12320">
        <v>259.88735961914</v>
      </c>
      <c r="K12320" s="6">
        <f>IFERROR(EXP(TREND(LN($F$1:$J$1),LN(F12320:J12320),LN(Calculations!$B$3))),0)</f>
        <v>8.9758360958107578E-3</v>
      </c>
    </row>
    <row r="12321" spans="1:11" x14ac:dyDescent="0.35">
      <c r="A12321">
        <v>12318</v>
      </c>
      <c r="B12321" t="str">
        <f t="shared" si="192"/>
        <v>17-88.5</v>
      </c>
      <c r="C12321">
        <v>-88.564710138373997</v>
      </c>
      <c r="D12321">
        <v>16.628832413855001</v>
      </c>
      <c r="E12321">
        <f>ASIN(SQRT((SIN(RADIANS(PARAMETERS!$D$8-D12321)/2)*SIN(RADIANS(PARAMETERS!$D$8-D12321)/2))+(COS(RADIANS(D12321))*COS(RADIANS(PARAMETERS!$D$8))*SIN(RADIANS(PARAMETERS!$D$9-C12321)/2)*SIN(RADIANS(PARAMETERS!$D$9-C12321)/2))))*2*3958.756</f>
        <v>1854.8251880466303</v>
      </c>
      <c r="F12321">
        <v>119.95038604736</v>
      </c>
      <c r="G12321">
        <v>153.76477050781</v>
      </c>
      <c r="H12321">
        <v>196.6644744873</v>
      </c>
      <c r="I12321">
        <v>227.9407043457</v>
      </c>
      <c r="J12321">
        <v>264.16613769531</v>
      </c>
      <c r="K12321" s="6">
        <f>IFERROR(EXP(TREND(LN($F$1:$J$1),LN(F12321:J12321),LN(Calculations!$B$3))),0)</f>
        <v>9.7657694446905835E-3</v>
      </c>
    </row>
    <row r="12322" spans="1:11" x14ac:dyDescent="0.35">
      <c r="A12322">
        <v>12319</v>
      </c>
      <c r="B12322" t="str">
        <f t="shared" si="192"/>
        <v>17-88.5</v>
      </c>
      <c r="C12322">
        <v>-88.293388803472993</v>
      </c>
      <c r="D12322">
        <v>16.628832413855001</v>
      </c>
      <c r="E12322">
        <f>ASIN(SQRT((SIN(RADIANS(PARAMETERS!$D$8-D12322)/2)*SIN(RADIANS(PARAMETERS!$D$8-D12322)/2))+(COS(RADIANS(D12322))*COS(RADIANS(PARAMETERS!$D$8))*SIN(RADIANS(PARAMETERS!$D$9-C12322)/2)*SIN(RADIANS(PARAMETERS!$D$9-C12322)/2))))*2*3958.756</f>
        <v>1836.8678694809614</v>
      </c>
      <c r="F12322">
        <v>123.36327362061</v>
      </c>
      <c r="G12322">
        <v>157.31602478027</v>
      </c>
      <c r="H12322">
        <v>199.9104309082</v>
      </c>
      <c r="I12322">
        <v>231.82955932617</v>
      </c>
      <c r="J12322">
        <v>268.82034301758</v>
      </c>
      <c r="K12322" s="6">
        <f>IFERROR(EXP(TREND(LN($F$1:$J$1),LN(F12322:J12322),LN(Calculations!$B$3))),0)</f>
        <v>1.0694612713215996E-2</v>
      </c>
    </row>
    <row r="12323" spans="1:11" x14ac:dyDescent="0.35">
      <c r="A12323">
        <v>12320</v>
      </c>
      <c r="B12323" t="str">
        <f t="shared" si="192"/>
        <v>17-88</v>
      </c>
      <c r="C12323">
        <v>-88.022067468572004</v>
      </c>
      <c r="D12323">
        <v>16.628832413855001</v>
      </c>
      <c r="E12323">
        <f>ASIN(SQRT((SIN(RADIANS(PARAMETERS!$D$8-D12323)/2)*SIN(RADIANS(PARAMETERS!$D$8-D12323)/2))+(COS(RADIANS(D12323))*COS(RADIANS(PARAMETERS!$D$8))*SIN(RADIANS(PARAMETERS!$D$9-C12323)/2)*SIN(RADIANS(PARAMETERS!$D$9-C12323)/2))))*2*3958.756</f>
        <v>1818.9100701327502</v>
      </c>
      <c r="F12323">
        <v>127.01082611084</v>
      </c>
      <c r="G12323">
        <v>161.11868286133</v>
      </c>
      <c r="H12323">
        <v>203.43490600586</v>
      </c>
      <c r="I12323">
        <v>236.07752990723</v>
      </c>
      <c r="J12323">
        <v>273.93255615234</v>
      </c>
      <c r="K12323" s="6">
        <f>IFERROR(EXP(TREND(LN($F$1:$J$1),LN(F12323:J12323),LN(Calculations!$B$3))),0)</f>
        <v>1.1794010606910606E-2</v>
      </c>
    </row>
    <row r="12324" spans="1:11" x14ac:dyDescent="0.35">
      <c r="A12324">
        <v>12321</v>
      </c>
      <c r="B12324" t="str">
        <f t="shared" si="192"/>
        <v>17-90</v>
      </c>
      <c r="C12324">
        <v>-89.921316812878999</v>
      </c>
      <c r="D12324">
        <v>16.900153748756001</v>
      </c>
      <c r="E12324">
        <f>ASIN(SQRT((SIN(RADIANS(PARAMETERS!$D$8-D12324)/2)*SIN(RADIANS(PARAMETERS!$D$8-D12324)/2))+(COS(RADIANS(D12324))*COS(RADIANS(PARAMETERS!$D$8))*SIN(RADIANS(PARAMETERS!$D$9-C12324)/2)*SIN(RADIANS(PARAMETERS!$D$9-C12324)/2))))*2*3958.756</f>
        <v>1944.1217184719699</v>
      </c>
      <c r="F12324">
        <v>104.49752044678</v>
      </c>
      <c r="G12324">
        <v>136.39202880859</v>
      </c>
      <c r="H12324">
        <v>180.67137145996</v>
      </c>
      <c r="I12324">
        <v>208.70831298828</v>
      </c>
      <c r="J12324">
        <v>240.91967773438</v>
      </c>
      <c r="K12324" s="6">
        <f>IFERROR(EXP(TREND(LN($F$1:$J$1),LN(F12324:J12324),LN(Calculations!$B$3))),0)</f>
        <v>6.389960091196193E-3</v>
      </c>
    </row>
    <row r="12325" spans="1:11" x14ac:dyDescent="0.35">
      <c r="A12325">
        <v>12322</v>
      </c>
      <c r="B12325" t="str">
        <f t="shared" si="192"/>
        <v>17-89.5</v>
      </c>
      <c r="C12325">
        <v>-89.649995477977996</v>
      </c>
      <c r="D12325">
        <v>16.900153748756001</v>
      </c>
      <c r="E12325">
        <f>ASIN(SQRT((SIN(RADIANS(PARAMETERS!$D$8-D12325)/2)*SIN(RADIANS(PARAMETERS!$D$8-D12325)/2))+(COS(RADIANS(D12325))*COS(RADIANS(PARAMETERS!$D$8))*SIN(RADIANS(PARAMETERS!$D$9-C12325)/2)*SIN(RADIANS(PARAMETERS!$D$9-C12325)/2))))*2*3958.756</f>
        <v>1926.1886765163645</v>
      </c>
      <c r="F12325">
        <v>108.104347229</v>
      </c>
      <c r="G12325">
        <v>140.63946533203</v>
      </c>
      <c r="H12325">
        <v>184.58726501465</v>
      </c>
      <c r="I12325">
        <v>213.39135742188</v>
      </c>
      <c r="J12325">
        <v>246.61917114258</v>
      </c>
      <c r="K12325" s="6">
        <f>IFERROR(EXP(TREND(LN($F$1:$J$1),LN(F12325:J12325),LN(Calculations!$B$3))),0)</f>
        <v>7.069797795270151E-3</v>
      </c>
    </row>
    <row r="12326" spans="1:11" x14ac:dyDescent="0.35">
      <c r="A12326">
        <v>12323</v>
      </c>
      <c r="B12326" t="str">
        <f t="shared" si="192"/>
        <v>17-89.5</v>
      </c>
      <c r="C12326">
        <v>-89.378674143077006</v>
      </c>
      <c r="D12326">
        <v>16.900153748756001</v>
      </c>
      <c r="E12326">
        <f>ASIN(SQRT((SIN(RADIANS(PARAMETERS!$D$8-D12326)/2)*SIN(RADIANS(PARAMETERS!$D$8-D12326)/2))+(COS(RADIANS(D12326))*COS(RADIANS(PARAMETERS!$D$8))*SIN(RADIANS(PARAMETERS!$D$9-C12326)/2)*SIN(RADIANS(PARAMETERS!$D$9-C12326)/2))))*2*3958.756</f>
        <v>1908.2552004306956</v>
      </c>
      <c r="F12326">
        <v>111.73852539063</v>
      </c>
      <c r="G12326">
        <v>144.88255310059</v>
      </c>
      <c r="H12326">
        <v>188.39639282227</v>
      </c>
      <c r="I12326">
        <v>217.94010925293</v>
      </c>
      <c r="J12326">
        <v>252.11436462402</v>
      </c>
      <c r="K12326" s="6">
        <f>IFERROR(EXP(TREND(LN($F$1:$J$1),LN(F12326:J12326),LN(Calculations!$B$3))),0)</f>
        <v>7.8192053568581048E-3</v>
      </c>
    </row>
    <row r="12327" spans="1:11" x14ac:dyDescent="0.35">
      <c r="A12327">
        <v>12324</v>
      </c>
      <c r="B12327" t="str">
        <f t="shared" si="192"/>
        <v>17-89</v>
      </c>
      <c r="C12327">
        <v>-89.107352808176003</v>
      </c>
      <c r="D12327">
        <v>16.900153748756001</v>
      </c>
      <c r="E12327">
        <f>ASIN(SQRT((SIN(RADIANS(PARAMETERS!$D$8-D12327)/2)*SIN(RADIANS(PARAMETERS!$D$8-D12327)/2))+(COS(RADIANS(D12327))*COS(RADIANS(PARAMETERS!$D$8))*SIN(RADIANS(PARAMETERS!$D$9-C12327)/2)*SIN(RADIANS(PARAMETERS!$D$9-C12327)/2))))*2*3958.756</f>
        <v>1890.3213134257524</v>
      </c>
      <c r="F12327">
        <v>115.30725097656</v>
      </c>
      <c r="G12327">
        <v>148.9102935791</v>
      </c>
      <c r="H12327">
        <v>191.95942687988</v>
      </c>
      <c r="I12327">
        <v>222.19381713867</v>
      </c>
      <c r="J12327">
        <v>257.20733642578</v>
      </c>
      <c r="K12327" s="6">
        <f>IFERROR(EXP(TREND(LN($F$1:$J$1),LN(F12327:J12327),LN(Calculations!$B$3))),0)</f>
        <v>8.6170866186087262E-3</v>
      </c>
    </row>
    <row r="12328" spans="1:11" x14ac:dyDescent="0.35">
      <c r="A12328">
        <v>12325</v>
      </c>
      <c r="B12328" t="str">
        <f t="shared" si="192"/>
        <v>17-89</v>
      </c>
      <c r="C12328">
        <v>-88.836031473275</v>
      </c>
      <c r="D12328">
        <v>16.900153748756001</v>
      </c>
      <c r="E12328">
        <f>ASIN(SQRT((SIN(RADIANS(PARAMETERS!$D$8-D12328)/2)*SIN(RADIANS(PARAMETERS!$D$8-D12328)/2))+(COS(RADIANS(D12328))*COS(RADIANS(PARAMETERS!$D$8))*SIN(RADIANS(PARAMETERS!$D$9-C12328)/2)*SIN(RADIANS(PARAMETERS!$D$9-C12328)/2))))*2*3958.756</f>
        <v>1872.3870391874163</v>
      </c>
      <c r="F12328">
        <v>118.83153533936</v>
      </c>
      <c r="G12328">
        <v>152.62759399414</v>
      </c>
      <c r="H12328">
        <v>195.33979797363</v>
      </c>
      <c r="I12328">
        <v>226.2540435791</v>
      </c>
      <c r="J12328">
        <v>262.06643676758</v>
      </c>
      <c r="K12328" s="6">
        <f>IFERROR(EXP(TREND(LN($F$1:$J$1),LN(F12328:J12328),LN(Calculations!$B$3))),0)</f>
        <v>9.4658980679048696E-3</v>
      </c>
    </row>
    <row r="12329" spans="1:11" x14ac:dyDescent="0.35">
      <c r="A12329">
        <v>12326</v>
      </c>
      <c r="B12329" t="str">
        <f t="shared" si="192"/>
        <v>17-88.5</v>
      </c>
      <c r="C12329">
        <v>-88.564710138373997</v>
      </c>
      <c r="D12329">
        <v>16.900153748756001</v>
      </c>
      <c r="E12329">
        <f>ASIN(SQRT((SIN(RADIANS(PARAMETERS!$D$8-D12329)/2)*SIN(RADIANS(PARAMETERS!$D$8-D12329)/2))+(COS(RADIANS(D12329))*COS(RADIANS(PARAMETERS!$D$8))*SIN(RADIANS(PARAMETERS!$D$9-C12329)/2)*SIN(RADIANS(PARAMETERS!$D$9-C12329)/2))))*2*3958.756</f>
        <v>1854.452401902045</v>
      </c>
      <c r="F12329">
        <v>122.43061828613</v>
      </c>
      <c r="G12329">
        <v>156.35830688477</v>
      </c>
      <c r="H12329">
        <v>198.75955200195</v>
      </c>
      <c r="I12329">
        <v>230.34022521973</v>
      </c>
      <c r="J12329">
        <v>266.94482421875</v>
      </c>
      <c r="K12329" s="6">
        <f>IFERROR(EXP(TREND(LN($F$1:$J$1),LN(F12329:J12329),LN(Calculations!$B$3))),0)</f>
        <v>1.0417850094492705E-2</v>
      </c>
    </row>
    <row r="12330" spans="1:11" x14ac:dyDescent="0.35">
      <c r="A12330">
        <v>12327</v>
      </c>
      <c r="B12330" t="str">
        <f t="shared" si="192"/>
        <v>17-88.5</v>
      </c>
      <c r="C12330">
        <v>-88.293388803472993</v>
      </c>
      <c r="D12330">
        <v>16.900153748756001</v>
      </c>
      <c r="E12330">
        <f>ASIN(SQRT((SIN(RADIANS(PARAMETERS!$D$8-D12330)/2)*SIN(RADIANS(PARAMETERS!$D$8-D12330)/2))+(COS(RADIANS(D12330))*COS(RADIANS(PARAMETERS!$D$8))*SIN(RADIANS(PARAMETERS!$D$9-C12330)/2)*SIN(RADIANS(PARAMETERS!$D$9-C12330)/2))))*2*3958.756</f>
        <v>1836.5174262833177</v>
      </c>
      <c r="F12330">
        <v>126.20946502686</v>
      </c>
      <c r="G12330">
        <v>160.25875854492</v>
      </c>
      <c r="H12330">
        <v>202.37014770508</v>
      </c>
      <c r="I12330">
        <v>234.66653442383</v>
      </c>
      <c r="J12330">
        <v>272.12310791016</v>
      </c>
      <c r="K12330" s="6">
        <f>IFERROR(EXP(TREND(LN($F$1:$J$1),LN(F12330:J12330),LN(Calculations!$B$3))),0)</f>
        <v>1.152662953003248E-2</v>
      </c>
    </row>
    <row r="12331" spans="1:11" x14ac:dyDescent="0.35">
      <c r="A12331">
        <v>12328</v>
      </c>
      <c r="B12331" t="str">
        <f t="shared" si="192"/>
        <v>17-88</v>
      </c>
      <c r="C12331">
        <v>-88.022067468572004</v>
      </c>
      <c r="D12331">
        <v>16.900153748756001</v>
      </c>
      <c r="E12331">
        <f>ASIN(SQRT((SIN(RADIANS(PARAMETERS!$D$8-D12331)/2)*SIN(RADIANS(PARAMETERS!$D$8-D12331)/2))+(COS(RADIANS(D12331))*COS(RADIANS(PARAMETERS!$D$8))*SIN(RADIANS(PARAMETERS!$D$9-C12331)/2)*SIN(RADIANS(PARAMETERS!$D$9-C12331)/2))))*2*3958.756</f>
        <v>1818.582137600632</v>
      </c>
      <c r="F12331">
        <v>130.18414306641</v>
      </c>
      <c r="G12331">
        <v>164.34757995605</v>
      </c>
      <c r="H12331">
        <v>206.20997619629</v>
      </c>
      <c r="I12331">
        <v>239.28929138184</v>
      </c>
      <c r="J12331">
        <v>277.68048095703</v>
      </c>
      <c r="K12331" s="6">
        <f>IFERROR(EXP(TREND(LN($F$1:$J$1),LN(F12331:J12331),LN(Calculations!$B$3))),0)</f>
        <v>1.2826482814725719E-2</v>
      </c>
    </row>
    <row r="12332" spans="1:11" x14ac:dyDescent="0.35">
      <c r="A12332">
        <v>12329</v>
      </c>
      <c r="B12332" t="str">
        <f t="shared" si="192"/>
        <v>17-90</v>
      </c>
      <c r="C12332">
        <v>-89.921316812878999</v>
      </c>
      <c r="D12332">
        <v>17.171475083657</v>
      </c>
      <c r="E12332">
        <f>ASIN(SQRT((SIN(RADIANS(PARAMETERS!$D$8-D12332)/2)*SIN(RADIANS(PARAMETERS!$D$8-D12332)/2))+(COS(RADIANS(D12332))*COS(RADIANS(PARAMETERS!$D$8))*SIN(RADIANS(PARAMETERS!$D$9-C12332)/2)*SIN(RADIANS(PARAMETERS!$D$9-C12332)/2))))*2*3958.756</f>
        <v>1943.8054688650184</v>
      </c>
      <c r="F12332">
        <v>105.7219543457</v>
      </c>
      <c r="G12332">
        <v>137.81163024902</v>
      </c>
      <c r="H12332">
        <v>181.53294372559</v>
      </c>
      <c r="I12332">
        <v>209.64363098145</v>
      </c>
      <c r="J12332">
        <v>241.92933654785</v>
      </c>
      <c r="K12332" s="6">
        <f>IFERROR(EXP(TREND(LN($F$1:$J$1),LN(F12332:J12332),LN(Calculations!$B$3))),0)</f>
        <v>6.5807992981162409E-3</v>
      </c>
    </row>
    <row r="12333" spans="1:11" x14ac:dyDescent="0.35">
      <c r="A12333">
        <v>12330</v>
      </c>
      <c r="B12333" t="str">
        <f t="shared" si="192"/>
        <v>17-89.5</v>
      </c>
      <c r="C12333">
        <v>-89.649995477977996</v>
      </c>
      <c r="D12333">
        <v>17.171475083657</v>
      </c>
      <c r="E12333">
        <f>ASIN(SQRT((SIN(RADIANS(PARAMETERS!$D$8-D12333)/2)*SIN(RADIANS(PARAMETERS!$D$8-D12333)/2))+(COS(RADIANS(D12333))*COS(RADIANS(PARAMETERS!$D$8))*SIN(RADIANS(PARAMETERS!$D$9-C12333)/2)*SIN(RADIANS(PARAMETERS!$D$9-C12333)/2))))*2*3958.756</f>
        <v>1925.8958387438961</v>
      </c>
      <c r="F12333">
        <v>109.15357971191</v>
      </c>
      <c r="G12333">
        <v>141.87469482422</v>
      </c>
      <c r="H12333">
        <v>185.18766784668</v>
      </c>
      <c r="I12333">
        <v>213.95349121094</v>
      </c>
      <c r="J12333">
        <v>247.11231994629</v>
      </c>
      <c r="K12333" s="6">
        <f>IFERROR(EXP(TREND(LN($F$1:$J$1),LN(F12333:J12333),LN(Calculations!$B$3))),0)</f>
        <v>7.2439707398904351E-3</v>
      </c>
    </row>
    <row r="12334" spans="1:11" x14ac:dyDescent="0.35">
      <c r="A12334">
        <v>12331</v>
      </c>
      <c r="B12334" t="str">
        <f t="shared" si="192"/>
        <v>17-89.5</v>
      </c>
      <c r="C12334">
        <v>-89.378674143077006</v>
      </c>
      <c r="D12334">
        <v>17.171475083657</v>
      </c>
      <c r="E12334">
        <f>ASIN(SQRT((SIN(RADIANS(PARAMETERS!$D$8-D12334)/2)*SIN(RADIANS(PARAMETERS!$D$8-D12334)/2))+(COS(RADIANS(D12334))*COS(RADIANS(PARAMETERS!$D$8))*SIN(RADIANS(PARAMETERS!$D$9-C12334)/2)*SIN(RADIANS(PARAMETERS!$D$9-C12334)/2))))*2*3958.756</f>
        <v>1907.9859486260088</v>
      </c>
      <c r="F12334">
        <v>112.7886428833</v>
      </c>
      <c r="G12334">
        <v>146.05541992188</v>
      </c>
      <c r="H12334">
        <v>188.93304443359</v>
      </c>
      <c r="I12334">
        <v>218.3892364502</v>
      </c>
      <c r="J12334">
        <v>252.43063354492</v>
      </c>
      <c r="K12334" s="6">
        <f>IFERROR(EXP(TREND(LN($F$1:$J$1),LN(F12334:J12334),LN(Calculations!$B$3))),0)</f>
        <v>8.0094135045398803E-3</v>
      </c>
    </row>
    <row r="12335" spans="1:11" x14ac:dyDescent="0.35">
      <c r="A12335">
        <v>12332</v>
      </c>
      <c r="B12335" t="str">
        <f t="shared" si="192"/>
        <v>17-89</v>
      </c>
      <c r="C12335">
        <v>-89.107352808176003</v>
      </c>
      <c r="D12335">
        <v>17.171475083657</v>
      </c>
      <c r="E12335">
        <f>ASIN(SQRT((SIN(RADIANS(PARAMETERS!$D$8-D12335)/2)*SIN(RADIANS(PARAMETERS!$D$8-D12335)/2))+(COS(RADIANS(D12335))*COS(RADIANS(PARAMETERS!$D$8))*SIN(RADIANS(PARAMETERS!$D$9-C12335)/2)*SIN(RADIANS(PARAMETERS!$D$9-C12335)/2))))*2*3958.756</f>
        <v>1890.0758272200762</v>
      </c>
      <c r="F12335">
        <v>116.56050872803</v>
      </c>
      <c r="G12335">
        <v>150.2289276123</v>
      </c>
      <c r="H12335">
        <v>192.66583251953</v>
      </c>
      <c r="I12335">
        <v>222.83406066895</v>
      </c>
      <c r="J12335">
        <v>257.73861694336</v>
      </c>
      <c r="K12335" s="6">
        <f>IFERROR(EXP(TREND(LN($F$1:$J$1),LN(F12335:J12335),LN(Calculations!$B$3))),0)</f>
        <v>8.8758204682032726E-3</v>
      </c>
    </row>
    <row r="12336" spans="1:11" x14ac:dyDescent="0.35">
      <c r="A12336">
        <v>12333</v>
      </c>
      <c r="B12336" t="str">
        <f t="shared" si="192"/>
        <v>17-89</v>
      </c>
      <c r="C12336">
        <v>-88.836031473275</v>
      </c>
      <c r="D12336">
        <v>17.171475083657</v>
      </c>
      <c r="E12336">
        <f>ASIN(SQRT((SIN(RADIANS(PARAMETERS!$D$8-D12336)/2)*SIN(RADIANS(PARAMETERS!$D$8-D12336)/2))+(COS(RADIANS(D12336))*COS(RADIANS(PARAMETERS!$D$8))*SIN(RADIANS(PARAMETERS!$D$9-C12336)/2)*SIN(RADIANS(PARAMETERS!$D$9-C12336)/2))))*2*3958.756</f>
        <v>1872.1655039133698</v>
      </c>
      <c r="F12336">
        <v>120.46276855469</v>
      </c>
      <c r="G12336">
        <v>154.32434082031</v>
      </c>
      <c r="H12336">
        <v>196.44923400879</v>
      </c>
      <c r="I12336">
        <v>227.37442016602</v>
      </c>
      <c r="J12336">
        <v>263.1813659668</v>
      </c>
      <c r="K12336" s="6">
        <f>IFERROR(EXP(TREND(LN($F$1:$J$1),LN(F12336:J12336),LN(Calculations!$B$3))),0)</f>
        <v>9.8584137988432137E-3</v>
      </c>
    </row>
    <row r="12337" spans="1:11" x14ac:dyDescent="0.35">
      <c r="A12337">
        <v>12334</v>
      </c>
      <c r="B12337" t="str">
        <f t="shared" si="192"/>
        <v>17-88.5</v>
      </c>
      <c r="C12337">
        <v>-88.564710138373997</v>
      </c>
      <c r="D12337">
        <v>17.171475083657</v>
      </c>
      <c r="E12337">
        <f>ASIN(SQRT((SIN(RADIANS(PARAMETERS!$D$8-D12337)/2)*SIN(RADIANS(PARAMETERS!$D$8-D12337)/2))+(COS(RADIANS(D12337))*COS(RADIANS(PARAMETERS!$D$8))*SIN(RADIANS(PARAMETERS!$D$9-C12337)/2)*SIN(RADIANS(PARAMETERS!$D$9-C12337)/2))))*2*3958.756</f>
        <v>1854.2550088069061</v>
      </c>
      <c r="F12337">
        <v>124.4232711792</v>
      </c>
      <c r="G12337">
        <v>158.40466308594</v>
      </c>
      <c r="H12337">
        <v>200.23902893066</v>
      </c>
      <c r="I12337">
        <v>231.91107177734</v>
      </c>
      <c r="J12337">
        <v>268.60665893555</v>
      </c>
      <c r="K12337" s="6">
        <f>IFERROR(EXP(TREND(LN($F$1:$J$1),LN(F12337:J12337),LN(Calculations!$B$3))),0)</f>
        <v>1.0964139017947062E-2</v>
      </c>
    </row>
    <row r="12338" spans="1:11" x14ac:dyDescent="0.35">
      <c r="A12338">
        <v>12335</v>
      </c>
      <c r="B12338" t="str">
        <f t="shared" si="192"/>
        <v>17-88.5</v>
      </c>
      <c r="C12338">
        <v>-88.293388803472993</v>
      </c>
      <c r="D12338">
        <v>17.171475083657</v>
      </c>
      <c r="E12338">
        <f>ASIN(SQRT((SIN(RADIANS(PARAMETERS!$D$8-D12338)/2)*SIN(RADIANS(PARAMETERS!$D$8-D12338)/2))+(COS(RADIANS(D12338))*COS(RADIANS(PARAMETERS!$D$8))*SIN(RADIANS(PARAMETERS!$D$9-C12338)/2)*SIN(RADIANS(PARAMETERS!$D$9-C12338)/2))))*2*3958.756</f>
        <v>1836.3443727526746</v>
      </c>
      <c r="F12338">
        <v>128.52751159668</v>
      </c>
      <c r="G12338">
        <v>162.59599304199</v>
      </c>
      <c r="H12338">
        <v>204.17224121094</v>
      </c>
      <c r="I12338">
        <v>236.62814331055</v>
      </c>
      <c r="J12338">
        <v>274.25732421875</v>
      </c>
      <c r="K12338" s="6">
        <f>IFERROR(EXP(TREND(LN($F$1:$J$1),LN(F12338:J12338),LN(Calculations!$B$3))),0)</f>
        <v>1.2244437841487502E-2</v>
      </c>
    </row>
    <row r="12339" spans="1:11" x14ac:dyDescent="0.35">
      <c r="A12339">
        <v>12336</v>
      </c>
      <c r="B12339" t="str">
        <f t="shared" si="192"/>
        <v>17-88</v>
      </c>
      <c r="C12339">
        <v>-88.022067468572004</v>
      </c>
      <c r="D12339">
        <v>17.171475083657</v>
      </c>
      <c r="E12339">
        <f>ASIN(SQRT((SIN(RADIANS(PARAMETERS!$D$8-D12339)/2)*SIN(RADIANS(PARAMETERS!$D$8-D12339)/2))+(COS(RADIANS(D12339))*COS(RADIANS(PARAMETERS!$D$8))*SIN(RADIANS(PARAMETERS!$D$9-C12339)/2)*SIN(RADIANS(PARAMETERS!$D$9-C12339)/2))))*2*3958.756</f>
        <v>1818.433627393023</v>
      </c>
      <c r="F12339">
        <v>132.78680419922</v>
      </c>
      <c r="G12339">
        <v>166.90907287598</v>
      </c>
      <c r="H12339">
        <v>208.28245544434</v>
      </c>
      <c r="I12339">
        <v>241.57469177246</v>
      </c>
      <c r="J12339">
        <v>280.20199584961</v>
      </c>
      <c r="K12339" s="6">
        <f>IFERROR(EXP(TREND(LN($F$1:$J$1),LN(F12339:J12339),LN(Calculations!$B$3))),0)</f>
        <v>1.3733853765500391E-2</v>
      </c>
    </row>
    <row r="12340" spans="1:11" x14ac:dyDescent="0.35">
      <c r="A12340">
        <v>12337</v>
      </c>
      <c r="B12340" t="str">
        <f t="shared" si="192"/>
        <v>17-90</v>
      </c>
      <c r="C12340">
        <v>-89.921316812878999</v>
      </c>
      <c r="D12340">
        <v>17.442796418558</v>
      </c>
      <c r="E12340">
        <f>ASIN(SQRT((SIN(RADIANS(PARAMETERS!$D$8-D12340)/2)*SIN(RADIANS(PARAMETERS!$D$8-D12340)/2))+(COS(RADIANS(D12340))*COS(RADIANS(PARAMETERS!$D$8))*SIN(RADIANS(PARAMETERS!$D$9-C12340)/2)*SIN(RADIANS(PARAMETERS!$D$9-C12340)/2))))*2*3958.756</f>
        <v>1943.6552167102543</v>
      </c>
      <c r="F12340">
        <v>107.33827972412</v>
      </c>
      <c r="G12340">
        <v>139.78079223633</v>
      </c>
      <c r="H12340">
        <v>182.87608337402</v>
      </c>
      <c r="I12340">
        <v>211.2048034668</v>
      </c>
      <c r="J12340">
        <v>243.74313354492</v>
      </c>
      <c r="K12340" s="6">
        <f>IFERROR(EXP(TREND(LN($F$1:$J$1),LN(F12340:J12340),LN(Calculations!$B$3))),0)</f>
        <v>6.8643642825436009E-3</v>
      </c>
    </row>
    <row r="12341" spans="1:11" x14ac:dyDescent="0.35">
      <c r="A12341">
        <v>12338</v>
      </c>
      <c r="B12341" t="str">
        <f t="shared" si="192"/>
        <v>17-89.5</v>
      </c>
      <c r="C12341">
        <v>-89.649995477977996</v>
      </c>
      <c r="D12341">
        <v>17.442796418558</v>
      </c>
      <c r="E12341">
        <f>ASIN(SQRT((SIN(RADIANS(PARAMETERS!$D$8-D12341)/2)*SIN(RADIANS(PARAMETERS!$D$8-D12341)/2))+(COS(RADIANS(D12341))*COS(RADIANS(PARAMETERS!$D$8))*SIN(RADIANS(PARAMETERS!$D$9-C12341)/2)*SIN(RADIANS(PARAMETERS!$D$9-C12341)/2))))*2*3958.756</f>
        <v>1925.7708249691657</v>
      </c>
      <c r="F12341">
        <v>110.56638336182</v>
      </c>
      <c r="G12341">
        <v>143.59722900391</v>
      </c>
      <c r="H12341">
        <v>186.25051879883</v>
      </c>
      <c r="I12341">
        <v>215.12799072266</v>
      </c>
      <c r="J12341">
        <v>248.40475463867</v>
      </c>
      <c r="K12341" s="6">
        <f>IFERROR(EXP(TREND(LN($F$1:$J$1),LN(F12341:J12341),LN(Calculations!$B$3))),0)</f>
        <v>7.510954520911225E-3</v>
      </c>
    </row>
    <row r="12342" spans="1:11" x14ac:dyDescent="0.35">
      <c r="A12342">
        <v>12339</v>
      </c>
      <c r="B12342" t="str">
        <f t="shared" si="192"/>
        <v>17-89.5</v>
      </c>
      <c r="C12342">
        <v>-89.378674143077006</v>
      </c>
      <c r="D12342">
        <v>17.442796418558</v>
      </c>
      <c r="E12342">
        <f>ASIN(SQRT((SIN(RADIANS(PARAMETERS!$D$8-D12342)/2)*SIN(RADIANS(PARAMETERS!$D$8-D12342)/2))+(COS(RADIANS(D12342))*COS(RADIANS(PARAMETERS!$D$8))*SIN(RADIANS(PARAMETERS!$D$9-C12342)/2)*SIN(RADIANS(PARAMETERS!$D$9-C12342)/2))))*2*3958.756</f>
        <v>1907.8863783944339</v>
      </c>
      <c r="F12342">
        <v>114.13716125488</v>
      </c>
      <c r="G12342">
        <v>147.62329101563</v>
      </c>
      <c r="H12342">
        <v>189.86643981934</v>
      </c>
      <c r="I12342">
        <v>219.37365722656</v>
      </c>
      <c r="J12342">
        <v>253.45590209961</v>
      </c>
      <c r="K12342" s="6">
        <f>IFERROR(EXP(TREND(LN($F$1:$J$1),LN(F12342:J12342),LN(Calculations!$B$3))),0)</f>
        <v>8.2857941430593968E-3</v>
      </c>
    </row>
    <row r="12343" spans="1:11" x14ac:dyDescent="0.35">
      <c r="A12343">
        <v>12340</v>
      </c>
      <c r="B12343" t="str">
        <f t="shared" si="192"/>
        <v>17-89</v>
      </c>
      <c r="C12343">
        <v>-89.107352808176003</v>
      </c>
      <c r="D12343">
        <v>17.442796418558</v>
      </c>
      <c r="E12343">
        <f>ASIN(SQRT((SIN(RADIANS(PARAMETERS!$D$8-D12343)/2)*SIN(RADIANS(PARAMETERS!$D$8-D12343)/2))+(COS(RADIANS(D12343))*COS(RADIANS(PARAMETERS!$D$8))*SIN(RADIANS(PARAMETERS!$D$9-C12343)/2)*SIN(RADIANS(PARAMETERS!$D$9-C12343)/2))))*2*3958.756</f>
        <v>1890.0019120617026</v>
      </c>
      <c r="F12343">
        <v>118.02558135986</v>
      </c>
      <c r="G12343">
        <v>151.80584716797</v>
      </c>
      <c r="H12343">
        <v>193.67161560059</v>
      </c>
      <c r="I12343">
        <v>223.89064025879</v>
      </c>
      <c r="J12343">
        <v>258.83401489258</v>
      </c>
      <c r="K12343" s="6">
        <f>IFERROR(EXP(TREND(LN($F$1:$J$1),LN(F12343:J12343),LN(Calculations!$B$3))),0)</f>
        <v>9.207908046741306E-3</v>
      </c>
    </row>
    <row r="12344" spans="1:11" x14ac:dyDescent="0.35">
      <c r="A12344">
        <v>12341</v>
      </c>
      <c r="B12344" t="str">
        <f t="shared" si="192"/>
        <v>17-89</v>
      </c>
      <c r="C12344">
        <v>-88.836031473275</v>
      </c>
      <c r="D12344">
        <v>17.442796418558</v>
      </c>
      <c r="E12344">
        <f>ASIN(SQRT((SIN(RADIANS(PARAMETERS!$D$8-D12344)/2)*SIN(RADIANS(PARAMETERS!$D$8-D12344)/2))+(COS(RADIANS(D12344))*COS(RADIANS(PARAMETERS!$D$8))*SIN(RADIANS(PARAMETERS!$D$9-C12344)/2)*SIN(RADIANS(PARAMETERS!$D$9-C12344)/2))))*2*3958.756</f>
        <v>1872.1174619609806</v>
      </c>
      <c r="F12344">
        <v>122.20316314697</v>
      </c>
      <c r="G12344">
        <v>156.12898254395</v>
      </c>
      <c r="H12344">
        <v>197.73175048828</v>
      </c>
      <c r="I12344">
        <v>228.76721191406</v>
      </c>
      <c r="J12344">
        <v>264.68423461914</v>
      </c>
      <c r="K12344" s="6">
        <f>IFERROR(EXP(TREND(LN($F$1:$J$1),LN(F12344:J12344),LN(Calculations!$B$3))),0)</f>
        <v>1.0307884285389335E-2</v>
      </c>
    </row>
    <row r="12345" spans="1:11" x14ac:dyDescent="0.35">
      <c r="A12345">
        <v>12342</v>
      </c>
      <c r="B12345" t="str">
        <f t="shared" si="192"/>
        <v>17-88.5</v>
      </c>
      <c r="C12345">
        <v>-88.564710138373997</v>
      </c>
      <c r="D12345">
        <v>17.442796418558</v>
      </c>
      <c r="E12345">
        <f>ASIN(SQRT((SIN(RADIANS(PARAMETERS!$D$8-D12345)/2)*SIN(RADIANS(PARAMETERS!$D$8-D12345)/2))+(COS(RADIANS(D12345))*COS(RADIANS(PARAMETERS!$D$8))*SIN(RADIANS(PARAMETERS!$D$9-C12345)/2)*SIN(RADIANS(PARAMETERS!$D$9-C12345)/2))))*2*3958.756</f>
        <v>1854.2330650431593</v>
      </c>
      <c r="F12345">
        <v>126.43636322021</v>
      </c>
      <c r="G12345">
        <v>160.42848205566</v>
      </c>
      <c r="H12345">
        <v>201.7921295166</v>
      </c>
      <c r="I12345">
        <v>233.6314239502</v>
      </c>
      <c r="J12345">
        <v>270.50531005859</v>
      </c>
      <c r="K12345" s="6">
        <f>IFERROR(EXP(TREND(LN($F$1:$J$1),LN(F12345:J12345),LN(Calculations!$B$3))),0)</f>
        <v>1.1552820494893418E-2</v>
      </c>
    </row>
    <row r="12346" spans="1:11" x14ac:dyDescent="0.35">
      <c r="A12346">
        <v>12343</v>
      </c>
      <c r="B12346" t="str">
        <f t="shared" si="192"/>
        <v>17-88.5</v>
      </c>
      <c r="C12346">
        <v>-88.293388803472993</v>
      </c>
      <c r="D12346">
        <v>17.442796418558</v>
      </c>
      <c r="E12346">
        <f>ASIN(SQRT((SIN(RADIANS(PARAMETERS!$D$8-D12346)/2)*SIN(RADIANS(PARAMETERS!$D$8-D12346)/2))+(COS(RADIANS(D12346))*COS(RADIANS(PARAMETERS!$D$8))*SIN(RADIANS(PARAMETERS!$D$9-C12346)/2)*SIN(RADIANS(PARAMETERS!$D$9-C12346)/2))))*2*3958.756</f>
        <v>1836.3487592692134</v>
      </c>
      <c r="F12346">
        <v>130.78273010254</v>
      </c>
      <c r="G12346">
        <v>164.78787231445</v>
      </c>
      <c r="H12346">
        <v>205.95599365234</v>
      </c>
      <c r="I12346">
        <v>238.6241607666</v>
      </c>
      <c r="J12346">
        <v>276.48510742188</v>
      </c>
      <c r="K12346" s="6">
        <f>IFERROR(EXP(TREND(LN($F$1:$J$1),LN(F12346:J12346),LN(Calculations!$B$3))),0)</f>
        <v>1.2988238188416421E-2</v>
      </c>
    </row>
    <row r="12347" spans="1:11" x14ac:dyDescent="0.35">
      <c r="A12347">
        <v>12344</v>
      </c>
      <c r="B12347" t="str">
        <f t="shared" si="192"/>
        <v>17-88</v>
      </c>
      <c r="C12347">
        <v>-88.022067468572004</v>
      </c>
      <c r="D12347">
        <v>17.442796418558</v>
      </c>
      <c r="E12347">
        <f>ASIN(SQRT((SIN(RADIANS(PARAMETERS!$D$8-D12347)/2)*SIN(RADIANS(PARAMETERS!$D$8-D12347)/2))+(COS(RADIANS(D12347))*COS(RADIANS(PARAMETERS!$D$8))*SIN(RADIANS(PARAMETERS!$D$9-C12347)/2)*SIN(RADIANS(PARAMETERS!$D$9-C12347)/2))))*2*3958.756</f>
        <v>1818.4645836622624</v>
      </c>
      <c r="F12347">
        <v>135.2465057373</v>
      </c>
      <c r="G12347">
        <v>169.20697021484</v>
      </c>
      <c r="H12347">
        <v>210.24957275391</v>
      </c>
      <c r="I12347">
        <v>243.78436279297</v>
      </c>
      <c r="J12347">
        <v>282.67874145508</v>
      </c>
      <c r="K12347" s="6">
        <f>IFERROR(EXP(TREND(LN($F$1:$J$1),LN(F12347:J12347),LN(Calculations!$B$3))),0)</f>
        <v>1.4646810578201662E-2</v>
      </c>
    </row>
    <row r="12348" spans="1:11" x14ac:dyDescent="0.35">
      <c r="A12348">
        <v>12345</v>
      </c>
      <c r="B12348" t="str">
        <f t="shared" si="192"/>
        <v>18-90</v>
      </c>
      <c r="C12348">
        <v>-89.921316812878999</v>
      </c>
      <c r="D12348">
        <v>17.714117753459</v>
      </c>
      <c r="E12348">
        <f>ASIN(SQRT((SIN(RADIANS(PARAMETERS!$D$8-D12348)/2)*SIN(RADIANS(PARAMETERS!$D$8-D12348)/2))+(COS(RADIANS(D12348))*COS(RADIANS(PARAMETERS!$D$8))*SIN(RADIANS(PARAMETERS!$D$9-C12348)/2)*SIN(RADIANS(PARAMETERS!$D$9-C12348)/2))))*2*3958.756</f>
        <v>1943.6710007284241</v>
      </c>
      <c r="F12348">
        <v>109.32221221924</v>
      </c>
      <c r="G12348">
        <v>142.23881530762</v>
      </c>
      <c r="H12348">
        <v>184.67077636719</v>
      </c>
      <c r="I12348">
        <v>213.35273742676</v>
      </c>
      <c r="J12348">
        <v>246.31106567383</v>
      </c>
      <c r="K12348" s="6">
        <f>IFERROR(EXP(TREND(LN($F$1:$J$1),LN(F12348:J12348),LN(Calculations!$B$3))),0)</f>
        <v>7.2458219194623062E-3</v>
      </c>
    </row>
    <row r="12349" spans="1:11" x14ac:dyDescent="0.35">
      <c r="A12349">
        <v>12346</v>
      </c>
      <c r="B12349" t="str">
        <f t="shared" si="192"/>
        <v>18-89.5</v>
      </c>
      <c r="C12349">
        <v>-89.649995477977996</v>
      </c>
      <c r="D12349">
        <v>17.714117753459</v>
      </c>
      <c r="E12349">
        <f>ASIN(SQRT((SIN(RADIANS(PARAMETERS!$D$8-D12349)/2)*SIN(RADIANS(PARAMETERS!$D$8-D12349)/2))+(COS(RADIANS(D12349))*COS(RADIANS(PARAMETERS!$D$8))*SIN(RADIANS(PARAMETERS!$D$9-C12349)/2)*SIN(RADIANS(PARAMETERS!$D$9-C12349)/2))))*2*3958.756</f>
        <v>1925.8136680580312</v>
      </c>
      <c r="F12349">
        <v>112.37229919434</v>
      </c>
      <c r="G12349">
        <v>145.79472351074</v>
      </c>
      <c r="H12349">
        <v>187.80508422852</v>
      </c>
      <c r="I12349">
        <v>216.95297241211</v>
      </c>
      <c r="J12349">
        <v>250.54597473145</v>
      </c>
      <c r="K12349" s="6">
        <f>IFERROR(EXP(TREND(LN($F$1:$J$1),LN(F12349:J12349),LN(Calculations!$B$3))),0)</f>
        <v>7.8854392511362309E-3</v>
      </c>
    </row>
    <row r="12350" spans="1:11" x14ac:dyDescent="0.35">
      <c r="A12350">
        <v>12347</v>
      </c>
      <c r="B12350" t="str">
        <f t="shared" si="192"/>
        <v>18-89.5</v>
      </c>
      <c r="C12350">
        <v>-89.378674143077006</v>
      </c>
      <c r="D12350">
        <v>17.714117753459</v>
      </c>
      <c r="E12350">
        <f>ASIN(SQRT((SIN(RADIANS(PARAMETERS!$D$8-D12350)/2)*SIN(RADIANS(PARAMETERS!$D$8-D12350)/2))+(COS(RADIANS(D12350))*COS(RADIANS(PARAMETERS!$D$8))*SIN(RADIANS(PARAMETERS!$D$9-C12350)/2)*SIN(RADIANS(PARAMETERS!$D$9-C12350)/2))))*2*3958.756</f>
        <v>1907.9565164444391</v>
      </c>
      <c r="F12350">
        <v>115.85363769531</v>
      </c>
      <c r="G12350">
        <v>149.62126159668</v>
      </c>
      <c r="H12350">
        <v>191.27221679688</v>
      </c>
      <c r="I12350">
        <v>220.99154663086</v>
      </c>
      <c r="J12350">
        <v>255.31665039063</v>
      </c>
      <c r="K12350" s="6">
        <f>IFERROR(EXP(TREND(LN($F$1:$J$1),LN(F12350:J12350),LN(Calculations!$B$3))),0)</f>
        <v>8.6722016926567922E-3</v>
      </c>
    </row>
    <row r="12351" spans="1:11" x14ac:dyDescent="0.35">
      <c r="A12351">
        <v>12348</v>
      </c>
      <c r="B12351" t="str">
        <f t="shared" si="192"/>
        <v>18-89</v>
      </c>
      <c r="C12351">
        <v>-89.107352808176003</v>
      </c>
      <c r="D12351">
        <v>17.714117753459</v>
      </c>
      <c r="E12351">
        <f>ASIN(SQRT((SIN(RADIANS(PARAMETERS!$D$8-D12351)/2)*SIN(RADIANS(PARAMETERS!$D$8-D12351)/2))+(COS(RADIANS(D12351))*COS(RADIANS(PARAMETERS!$D$8))*SIN(RADIANS(PARAMETERS!$D$9-C12351)/2)*SIN(RADIANS(PARAMETERS!$D$9-C12351)/2))))*2*3958.756</f>
        <v>1890.0995881833821</v>
      </c>
      <c r="F12351">
        <v>119.7879486084</v>
      </c>
      <c r="G12351">
        <v>153.71011352539</v>
      </c>
      <c r="H12351">
        <v>195.07369995117</v>
      </c>
      <c r="I12351">
        <v>225.48890686035</v>
      </c>
      <c r="J12351">
        <v>260.65417480469</v>
      </c>
      <c r="K12351" s="6">
        <f>IFERROR(EXP(TREND(LN($F$1:$J$1),LN(F12351:J12351),LN(Calculations!$B$3))),0)</f>
        <v>9.6429493925146922E-3</v>
      </c>
    </row>
    <row r="12352" spans="1:11" x14ac:dyDescent="0.35">
      <c r="A12352">
        <v>12349</v>
      </c>
      <c r="B12352" t="str">
        <f t="shared" si="192"/>
        <v>18-89</v>
      </c>
      <c r="C12352">
        <v>-88.836031473275</v>
      </c>
      <c r="D12352">
        <v>17.714117753459</v>
      </c>
      <c r="E12352">
        <f>ASIN(SQRT((SIN(RADIANS(PARAMETERS!$D$8-D12352)/2)*SIN(RADIANS(PARAMETERS!$D$8-D12352)/2))+(COS(RADIANS(D12352))*COS(RADIANS(PARAMETERS!$D$8))*SIN(RADIANS(PARAMETERS!$D$9-C12352)/2)*SIN(RADIANS(PARAMETERS!$D$9-C12352)/2))))*2*3958.756</f>
        <v>1872.2429267521807</v>
      </c>
      <c r="F12352">
        <v>124.12509918213</v>
      </c>
      <c r="G12352">
        <v>158.08796691895</v>
      </c>
      <c r="H12352">
        <v>199.2845916748</v>
      </c>
      <c r="I12352">
        <v>230.54452514648</v>
      </c>
      <c r="J12352">
        <v>266.71701049805</v>
      </c>
      <c r="K12352" s="6">
        <f>IFERROR(EXP(TREND(LN($F$1:$J$1),LN(F12352:J12352),LN(Calculations!$B$3))),0)</f>
        <v>1.0839933225470447E-2</v>
      </c>
    </row>
    <row r="12353" spans="1:11" x14ac:dyDescent="0.35">
      <c r="A12353">
        <v>12350</v>
      </c>
      <c r="B12353" t="str">
        <f t="shared" si="192"/>
        <v>18-88.5</v>
      </c>
      <c r="C12353">
        <v>-88.564710138373997</v>
      </c>
      <c r="D12353">
        <v>17.714117753459</v>
      </c>
      <c r="E12353">
        <f>ASIN(SQRT((SIN(RADIANS(PARAMETERS!$D$8-D12353)/2)*SIN(RADIANS(PARAMETERS!$D$8-D12353)/2))+(COS(RADIANS(D12353))*COS(RADIANS(PARAMETERS!$D$8))*SIN(RADIANS(PARAMETERS!$D$9-C12353)/2)*SIN(RADIANS(PARAMETERS!$D$9-C12353)/2))))*2*3958.756</f>
        <v>1854.3865768690243</v>
      </c>
      <c r="F12353">
        <v>128.52783203125</v>
      </c>
      <c r="G12353">
        <v>162.45233154297</v>
      </c>
      <c r="H12353">
        <v>203.50573730469</v>
      </c>
      <c r="I12353">
        <v>235.59848022461</v>
      </c>
      <c r="J12353">
        <v>272.7619934082</v>
      </c>
      <c r="K12353" s="6">
        <f>IFERROR(EXP(TREND(LN($F$1:$J$1),LN(F12353:J12353),LN(Calculations!$B$3))),0)</f>
        <v>1.2202658524135265E-2</v>
      </c>
    </row>
    <row r="12354" spans="1:11" x14ac:dyDescent="0.35">
      <c r="A12354">
        <v>12351</v>
      </c>
      <c r="B12354" t="str">
        <f t="shared" si="192"/>
        <v>18-88.5</v>
      </c>
      <c r="C12354">
        <v>-88.293388803472993</v>
      </c>
      <c r="D12354">
        <v>17.714117753459</v>
      </c>
      <c r="E12354">
        <f>ASIN(SQRT((SIN(RADIANS(PARAMETERS!$D$8-D12354)/2)*SIN(RADIANS(PARAMETERS!$D$8-D12354)/2))+(COS(RADIANS(D12354))*COS(RADIANS(PARAMETERS!$D$8))*SIN(RADIANS(PARAMETERS!$D$9-C12354)/2)*SIN(RADIANS(PARAMETERS!$D$9-C12354)/2))))*2*3958.756</f>
        <v>1836.530584555675</v>
      </c>
      <c r="F12354">
        <v>133.02003479004</v>
      </c>
      <c r="G12354">
        <v>166.84577941895</v>
      </c>
      <c r="H12354">
        <v>207.79948425293</v>
      </c>
      <c r="I12354">
        <v>240.73936462402</v>
      </c>
      <c r="J12354">
        <v>278.91070556641</v>
      </c>
      <c r="K12354" s="6">
        <f>IFERROR(EXP(TREND(LN($F$1:$J$1),LN(F12354:J12354),LN(Calculations!$B$3))),0)</f>
        <v>1.3768501613099022E-2</v>
      </c>
    </row>
    <row r="12355" spans="1:11" x14ac:dyDescent="0.35">
      <c r="A12355">
        <v>12352</v>
      </c>
      <c r="B12355" t="str">
        <f t="shared" si="192"/>
        <v>18-88</v>
      </c>
      <c r="C12355">
        <v>-88.022067468572004</v>
      </c>
      <c r="D12355">
        <v>17.714117753459</v>
      </c>
      <c r="E12355">
        <f>ASIN(SQRT((SIN(RADIANS(PARAMETERS!$D$8-D12355)/2)*SIN(RADIANS(PARAMETERS!$D$8-D12355)/2))+(COS(RADIANS(D12355))*COS(RADIANS(PARAMETERS!$D$8))*SIN(RADIANS(PARAMETERS!$D$9-C12355)/2)*SIN(RADIANS(PARAMETERS!$D$9-C12355)/2))))*2*3958.756</f>
        <v>1818.6749972038103</v>
      </c>
      <c r="F12355">
        <v>137.59704589844</v>
      </c>
      <c r="G12355">
        <v>171.2654876709</v>
      </c>
      <c r="H12355">
        <v>212.18252563477</v>
      </c>
      <c r="I12355">
        <v>245.99342346191</v>
      </c>
      <c r="J12355">
        <v>285.20172119141</v>
      </c>
      <c r="K12355" s="6">
        <f>IFERROR(EXP(TREND(LN($F$1:$J$1),LN(F12355:J12355),LN(Calculations!$B$3))),0)</f>
        <v>1.5567758875427138E-2</v>
      </c>
    </row>
    <row r="12356" spans="1:11" x14ac:dyDescent="0.35">
      <c r="A12356">
        <v>12353</v>
      </c>
      <c r="B12356" t="str">
        <f t="shared" si="192"/>
        <v>18-90</v>
      </c>
      <c r="C12356">
        <v>-89.921316812878999</v>
      </c>
      <c r="D12356">
        <v>17.98543908836</v>
      </c>
      <c r="E12356">
        <f>ASIN(SQRT((SIN(RADIANS(PARAMETERS!$D$8-D12356)/2)*SIN(RADIANS(PARAMETERS!$D$8-D12356)/2))+(COS(RADIANS(D12356))*COS(RADIANS(PARAMETERS!$D$8))*SIN(RADIANS(PARAMETERS!$D$9-C12356)/2)*SIN(RADIANS(PARAMETERS!$D$9-C12356)/2))))*2*3958.756</f>
        <v>1943.8528168513431</v>
      </c>
      <c r="F12356">
        <v>111.41899871826</v>
      </c>
      <c r="G12356">
        <v>144.82055664063</v>
      </c>
      <c r="H12356">
        <v>186.56393432617</v>
      </c>
      <c r="I12356">
        <v>215.5845489502</v>
      </c>
      <c r="J12356">
        <v>248.94136047363</v>
      </c>
      <c r="K12356" s="6">
        <f>IFERROR(EXP(TREND(LN($F$1:$J$1),LN(F12356:J12356),LN(Calculations!$B$3))),0)</f>
        <v>7.6731447071407494E-3</v>
      </c>
    </row>
    <row r="12357" spans="1:11" x14ac:dyDescent="0.35">
      <c r="A12357">
        <v>12354</v>
      </c>
      <c r="B12357" t="str">
        <f t="shared" ref="B12357:B12371" si="193">MROUND(D12357,1)&amp;MROUND(C12357,-0.5)</f>
        <v>18-89.5</v>
      </c>
      <c r="C12357">
        <v>-89.649995477977996</v>
      </c>
      <c r="D12357">
        <v>17.98543908836</v>
      </c>
      <c r="E12357">
        <f>ASIN(SQRT((SIN(RADIANS(PARAMETERS!$D$8-D12357)/2)*SIN(RADIANS(PARAMETERS!$D$8-D12357)/2))+(COS(RADIANS(D12357))*COS(RADIANS(PARAMETERS!$D$8))*SIN(RADIANS(PARAMETERS!$D$9-C12357)/2)*SIN(RADIANS(PARAMETERS!$D$9-C12357)/2))))*2*3958.756</f>
        <v>1926.0243567461753</v>
      </c>
      <c r="F12357">
        <v>114.3346862793</v>
      </c>
      <c r="G12357">
        <v>148.14559936523</v>
      </c>
      <c r="H12357">
        <v>189.51795959473</v>
      </c>
      <c r="I12357">
        <v>218.94799804688</v>
      </c>
      <c r="J12357">
        <v>252.86935424805</v>
      </c>
      <c r="K12357" s="6">
        <f>IFERROR(EXP(TREND(LN($F$1:$J$1),LN(F12357:J12357),LN(Calculations!$B$3))),0)</f>
        <v>8.3161321239762741E-3</v>
      </c>
    </row>
    <row r="12358" spans="1:11" x14ac:dyDescent="0.35">
      <c r="A12358">
        <v>12355</v>
      </c>
      <c r="B12358" t="str">
        <f t="shared" si="193"/>
        <v>18-89.5</v>
      </c>
      <c r="C12358">
        <v>-89.378674143077006</v>
      </c>
      <c r="D12358">
        <v>17.98543908836</v>
      </c>
      <c r="E12358">
        <f>ASIN(SQRT((SIN(RADIANS(PARAMETERS!$D$8-D12358)/2)*SIN(RADIANS(PARAMETERS!$D$8-D12358)/2))+(COS(RADIANS(D12358))*COS(RADIANS(PARAMETERS!$D$8))*SIN(RADIANS(PARAMETERS!$D$9-C12358)/2)*SIN(RADIANS(PARAMETERS!$D$9-C12358)/2))))*2*3958.756</f>
        <v>1908.1963439617909</v>
      </c>
      <c r="F12358">
        <v>117.73426055908</v>
      </c>
      <c r="G12358">
        <v>151.78712463379</v>
      </c>
      <c r="H12358">
        <v>192.85646057129</v>
      </c>
      <c r="I12358">
        <v>222.81309509277</v>
      </c>
      <c r="J12358">
        <v>257.4104309082</v>
      </c>
      <c r="K12358" s="6">
        <f>IFERROR(EXP(TREND(LN($F$1:$J$1),LN(F12358:J12358),LN(Calculations!$B$3))),0)</f>
        <v>9.1215009964886479E-3</v>
      </c>
    </row>
    <row r="12359" spans="1:11" x14ac:dyDescent="0.35">
      <c r="A12359">
        <v>12356</v>
      </c>
      <c r="B12359" t="str">
        <f t="shared" si="193"/>
        <v>18-89</v>
      </c>
      <c r="C12359">
        <v>-89.107352808176003</v>
      </c>
      <c r="D12359">
        <v>17.98543908836</v>
      </c>
      <c r="E12359">
        <f>ASIN(SQRT((SIN(RADIANS(PARAMETERS!$D$8-D12359)/2)*SIN(RADIANS(PARAMETERS!$D$8-D12359)/2))+(COS(RADIANS(D12359))*COS(RADIANS(PARAMETERS!$D$8))*SIN(RADIANS(PARAMETERS!$D$9-C12359)/2)*SIN(RADIANS(PARAMETERS!$D$9-C12359)/2))))*2*3958.756</f>
        <v>1890.3688288489604</v>
      </c>
      <c r="F12359">
        <v>121.66652679443</v>
      </c>
      <c r="G12359">
        <v>155.74940490723</v>
      </c>
      <c r="H12359">
        <v>196.60987854004</v>
      </c>
      <c r="I12359">
        <v>227.24021911621</v>
      </c>
      <c r="J12359">
        <v>262.64959716797</v>
      </c>
      <c r="K12359" s="6">
        <f>IFERROR(EXP(TREND(LN($F$1:$J$1),LN(F12359:J12359),LN(Calculations!$B$3))),0)</f>
        <v>1.0137012113461227E-2</v>
      </c>
    </row>
    <row r="12360" spans="1:11" x14ac:dyDescent="0.35">
      <c r="A12360">
        <v>12357</v>
      </c>
      <c r="B12360" t="str">
        <f t="shared" si="193"/>
        <v>18-89</v>
      </c>
      <c r="C12360">
        <v>-88.836031473275</v>
      </c>
      <c r="D12360">
        <v>17.98543908836</v>
      </c>
      <c r="E12360">
        <f>ASIN(SQRT((SIN(RADIANS(PARAMETERS!$D$8-D12360)/2)*SIN(RADIANS(PARAMETERS!$D$8-D12360)/2))+(COS(RADIANS(D12360))*COS(RADIANS(PARAMETERS!$D$8))*SIN(RADIANS(PARAMETERS!$D$9-C12360)/2)*SIN(RADIANS(PARAMETERS!$D$9-C12360)/2))))*2*3958.756</f>
        <v>1872.5418632375852</v>
      </c>
      <c r="F12360">
        <v>126.05386352539</v>
      </c>
      <c r="G12360">
        <v>160.07322692871</v>
      </c>
      <c r="H12360">
        <v>200.85548400879</v>
      </c>
      <c r="I12360">
        <v>232.33042907715</v>
      </c>
      <c r="J12360">
        <v>268.74591064453</v>
      </c>
      <c r="K12360" s="6">
        <f>IFERROR(EXP(TREND(LN($F$1:$J$1),LN(F12360:J12360),LN(Calculations!$B$3))),0)</f>
        <v>1.140867579098827E-2</v>
      </c>
    </row>
    <row r="12361" spans="1:11" x14ac:dyDescent="0.35">
      <c r="A12361">
        <v>12358</v>
      </c>
      <c r="B12361" t="str">
        <f t="shared" si="193"/>
        <v>18-88.5</v>
      </c>
      <c r="C12361">
        <v>-88.564710138373997</v>
      </c>
      <c r="D12361">
        <v>17.98543908836</v>
      </c>
      <c r="E12361">
        <f>ASIN(SQRT((SIN(RADIANS(PARAMETERS!$D$8-D12361)/2)*SIN(RADIANS(PARAMETERS!$D$8-D12361)/2))+(COS(RADIANS(D12361))*COS(RADIANS(PARAMETERS!$D$8))*SIN(RADIANS(PARAMETERS!$D$9-C12361)/2)*SIN(RADIANS(PARAMETERS!$D$9-C12361)/2))))*2*3958.756</f>
        <v>1854.715500510119</v>
      </c>
      <c r="F12361">
        <v>130.52053833008</v>
      </c>
      <c r="G12361">
        <v>164.41091918945</v>
      </c>
      <c r="H12361">
        <v>205.1266784668</v>
      </c>
      <c r="I12361">
        <v>237.43621826172</v>
      </c>
      <c r="J12361">
        <v>274.84381103516</v>
      </c>
      <c r="K12361" s="6">
        <f>IFERROR(EXP(TREND(LN($F$1:$J$1),LN(F12361:J12361),LN(Calculations!$B$3))),0)</f>
        <v>1.2863744829628617E-2</v>
      </c>
    </row>
    <row r="12362" spans="1:11" x14ac:dyDescent="0.35">
      <c r="A12362">
        <v>12359</v>
      </c>
      <c r="B12362" t="str">
        <f t="shared" si="193"/>
        <v>18-88.5</v>
      </c>
      <c r="C12362">
        <v>-88.293388803472993</v>
      </c>
      <c r="D12362">
        <v>17.98543908836</v>
      </c>
      <c r="E12362">
        <f>ASIN(SQRT((SIN(RADIANS(PARAMETERS!$D$8-D12362)/2)*SIN(RADIANS(PARAMETERS!$D$8-D12362)/2))+(COS(RADIANS(D12362))*COS(RADIANS(PARAMETERS!$D$8))*SIN(RADIANS(PARAMETERS!$D$9-C12362)/2)*SIN(RADIANS(PARAMETERS!$D$9-C12362)/2))))*2*3958.756</f>
        <v>1836.8897956792125</v>
      </c>
      <c r="F12362">
        <v>135.05905151367</v>
      </c>
      <c r="G12362">
        <v>168.75900268555</v>
      </c>
      <c r="H12362">
        <v>209.4467010498</v>
      </c>
      <c r="I12362">
        <v>242.59550476074</v>
      </c>
      <c r="J12362">
        <v>280.99978637695</v>
      </c>
      <c r="K12362" s="6">
        <f>IFERROR(EXP(TREND(LN($F$1:$J$1),LN(F12362:J12362),LN(Calculations!$B$3))),0)</f>
        <v>1.4530064859608253E-2</v>
      </c>
    </row>
    <row r="12363" spans="1:11" x14ac:dyDescent="0.35">
      <c r="A12363">
        <v>12360</v>
      </c>
      <c r="B12363" t="str">
        <f t="shared" si="193"/>
        <v>18-88</v>
      </c>
      <c r="C12363">
        <v>-88.022067468572004</v>
      </c>
      <c r="D12363">
        <v>17.98543908836</v>
      </c>
      <c r="E12363">
        <f>ASIN(SQRT((SIN(RADIANS(PARAMETERS!$D$8-D12363)/2)*SIN(RADIANS(PARAMETERS!$D$8-D12363)/2))+(COS(RADIANS(D12363))*COS(RADIANS(PARAMETERS!$D$8))*SIN(RADIANS(PARAMETERS!$D$9-C12363)/2)*SIN(RADIANS(PARAMETERS!$D$9-C12363)/2))))*2*3958.756</f>
        <v>1819.064805469865</v>
      </c>
      <c r="F12363">
        <v>139.65605163574</v>
      </c>
      <c r="G12363">
        <v>173.10284423828</v>
      </c>
      <c r="H12363">
        <v>213.82252502441</v>
      </c>
      <c r="I12363">
        <v>247.82183837891</v>
      </c>
      <c r="J12363">
        <v>287.23611450195</v>
      </c>
      <c r="K12363" s="6">
        <f>IFERROR(EXP(TREND(LN($F$1:$J$1),LN(F12363:J12363),LN(Calculations!$B$3))),0)</f>
        <v>1.643357337915392E-2</v>
      </c>
    </row>
    <row r="12364" spans="1:11" x14ac:dyDescent="0.35">
      <c r="A12364">
        <v>12361</v>
      </c>
      <c r="B12364" t="str">
        <f t="shared" si="193"/>
        <v>18-90</v>
      </c>
      <c r="C12364">
        <v>-89.921316812878999</v>
      </c>
      <c r="D12364">
        <v>18.256760423260999</v>
      </c>
      <c r="E12364">
        <f>ASIN(SQRT((SIN(RADIANS(PARAMETERS!$D$8-D12364)/2)*SIN(RADIANS(PARAMETERS!$D$8-D12364)/2))+(COS(RADIANS(D12364))*COS(RADIANS(PARAMETERS!$D$8))*SIN(RADIANS(PARAMETERS!$D$9-C12364)/2)*SIN(RADIANS(PARAMETERS!$D$9-C12364)/2))))*2*3958.756</f>
        <v>1944.2006182271086</v>
      </c>
      <c r="F12364">
        <v>113.7405166626</v>
      </c>
      <c r="G12364">
        <v>147.69468688965</v>
      </c>
      <c r="H12364">
        <v>188.74768066406</v>
      </c>
      <c r="I12364">
        <v>218.18206787109</v>
      </c>
      <c r="J12364">
        <v>252.0288848877</v>
      </c>
      <c r="K12364" s="6">
        <f>IFERROR(EXP(TREND(LN($F$1:$J$1),LN(F12364:J12364),LN(Calculations!$B$3))),0)</f>
        <v>8.1868962528356924E-3</v>
      </c>
    </row>
    <row r="12365" spans="1:11" x14ac:dyDescent="0.35">
      <c r="A12365">
        <v>12362</v>
      </c>
      <c r="B12365" t="str">
        <f t="shared" si="193"/>
        <v>18-89.5</v>
      </c>
      <c r="C12365">
        <v>-89.649995477977996</v>
      </c>
      <c r="D12365">
        <v>18.256760423260999</v>
      </c>
      <c r="E12365">
        <f>ASIN(SQRT((SIN(RADIANS(PARAMETERS!$D$8-D12365)/2)*SIN(RADIANS(PARAMETERS!$D$8-D12365)/2))+(COS(RADIANS(D12365))*COS(RADIANS(PARAMETERS!$D$8))*SIN(RADIANS(PARAMETERS!$D$9-C12365)/2)*SIN(RADIANS(PARAMETERS!$D$9-C12365)/2))))*2*3958.756</f>
        <v>1926.402835653822</v>
      </c>
      <c r="F12365">
        <v>116.4839553833</v>
      </c>
      <c r="G12365">
        <v>150.7442779541</v>
      </c>
      <c r="H12365">
        <v>191.48138427734</v>
      </c>
      <c r="I12365">
        <v>221.26649475098</v>
      </c>
      <c r="J12365">
        <v>255.6058807373</v>
      </c>
      <c r="K12365" s="6">
        <f>IFERROR(EXP(TREND(LN($F$1:$J$1),LN(F12365:J12365),LN(Calculations!$B$3))),0)</f>
        <v>8.8267605762315429E-3</v>
      </c>
    </row>
    <row r="12366" spans="1:11" x14ac:dyDescent="0.35">
      <c r="A12366">
        <v>12363</v>
      </c>
      <c r="B12366" t="str">
        <f t="shared" si="193"/>
        <v>18-89.5</v>
      </c>
      <c r="C12366">
        <v>-89.378674143077006</v>
      </c>
      <c r="D12366">
        <v>18.256760423260999</v>
      </c>
      <c r="E12366">
        <f>ASIN(SQRT((SIN(RADIANS(PARAMETERS!$D$8-D12366)/2)*SIN(RADIANS(PARAMETERS!$D$8-D12366)/2))+(COS(RADIANS(D12366))*COS(RADIANS(PARAMETERS!$D$8))*SIN(RADIANS(PARAMETERS!$D$9-C12366)/2)*SIN(RADIANS(PARAMETERS!$D$9-C12366)/2))))*2*3958.756</f>
        <v>1908.6057966346373</v>
      </c>
      <c r="F12366">
        <v>119.75715637207</v>
      </c>
      <c r="G12366">
        <v>154.15089416504</v>
      </c>
      <c r="H12366">
        <v>194.64347839355</v>
      </c>
      <c r="I12366">
        <v>224.90385437012</v>
      </c>
      <c r="J12366">
        <v>259.85586547852</v>
      </c>
      <c r="K12366" s="6">
        <f>IFERROR(EXP(TREND(LN($F$1:$J$1),LN(F12366:J12366),LN(Calculations!$B$3))),0)</f>
        <v>9.6432871398165962E-3</v>
      </c>
    </row>
    <row r="12367" spans="1:11" x14ac:dyDescent="0.35">
      <c r="A12367">
        <v>12364</v>
      </c>
      <c r="B12367" t="str">
        <f t="shared" si="193"/>
        <v>18-89</v>
      </c>
      <c r="C12367">
        <v>-89.107352808176003</v>
      </c>
      <c r="D12367">
        <v>18.256760423260999</v>
      </c>
      <c r="E12367">
        <f>ASIN(SQRT((SIN(RADIANS(PARAMETERS!$D$8-D12367)/2)*SIN(RADIANS(PARAMETERS!$D$8-D12367)/2))+(COS(RADIANS(D12367))*COS(RADIANS(PARAMETERS!$D$8))*SIN(RADIANS(PARAMETERS!$D$9-C12367)/2)*SIN(RADIANS(PARAMETERS!$D$9-C12367)/2))))*2*3958.756</f>
        <v>1890.8095603897586</v>
      </c>
      <c r="F12367">
        <v>123.64049530029</v>
      </c>
      <c r="G12367">
        <v>157.93814086914</v>
      </c>
      <c r="H12367">
        <v>198.29899597168</v>
      </c>
      <c r="I12367">
        <v>229.20278930664</v>
      </c>
      <c r="J12367">
        <v>264.92922973633</v>
      </c>
      <c r="K12367" s="6">
        <f>IFERROR(EXP(TREND(LN($F$1:$J$1),LN(F12367:J12367),LN(Calculations!$B$3))),0)</f>
        <v>1.069661366966383E-2</v>
      </c>
    </row>
    <row r="12368" spans="1:11" x14ac:dyDescent="0.35">
      <c r="A12368">
        <v>12365</v>
      </c>
      <c r="B12368" t="str">
        <f t="shared" si="193"/>
        <v>18-89</v>
      </c>
      <c r="C12368">
        <v>-88.836031473275</v>
      </c>
      <c r="D12368">
        <v>18.256760423260999</v>
      </c>
      <c r="E12368">
        <f>ASIN(SQRT((SIN(RADIANS(PARAMETERS!$D$8-D12368)/2)*SIN(RADIANS(PARAMETERS!$D$8-D12368)/2))+(COS(RADIANS(D12368))*COS(RADIANS(PARAMETERS!$D$8))*SIN(RADIANS(PARAMETERS!$D$9-C12368)/2)*SIN(RADIANS(PARAMETERS!$D$9-C12368)/2))))*2*3958.756</f>
        <v>1873.0141879451812</v>
      </c>
      <c r="F12368">
        <v>128.02778625488</v>
      </c>
      <c r="G12368">
        <v>162.15739440918</v>
      </c>
      <c r="H12368">
        <v>202.53053283691</v>
      </c>
      <c r="I12368">
        <v>234.26934814453</v>
      </c>
      <c r="J12368">
        <v>270.98962402344</v>
      </c>
      <c r="K12368" s="6">
        <f>IFERROR(EXP(TREND(LN($F$1:$J$1),LN(F12368:J12368),LN(Calculations!$B$3))),0)</f>
        <v>1.203503943264673E-2</v>
      </c>
    </row>
    <row r="12369" spans="1:11" x14ac:dyDescent="0.35">
      <c r="A12369">
        <v>12366</v>
      </c>
      <c r="B12369" t="str">
        <f t="shared" si="193"/>
        <v>18-88.5</v>
      </c>
      <c r="C12369">
        <v>-88.564710138373997</v>
      </c>
      <c r="D12369">
        <v>18.256760423260999</v>
      </c>
      <c r="E12369">
        <f>ASIN(SQRT((SIN(RADIANS(PARAMETERS!$D$8-D12369)/2)*SIN(RADIANS(PARAMETERS!$D$8-D12369)/2))+(COS(RADIANS(D12369))*COS(RADIANS(PARAMETERS!$D$8))*SIN(RADIANS(PARAMETERS!$D$9-C12369)/2)*SIN(RADIANS(PARAMETERS!$D$9-C12369)/2))))*2*3958.756</f>
        <v>1855.2197422215359</v>
      </c>
      <c r="F12369">
        <v>132.5166015625</v>
      </c>
      <c r="G12369">
        <v>166.42994689941</v>
      </c>
      <c r="H12369">
        <v>206.81318664551</v>
      </c>
      <c r="I12369">
        <v>239.38095092773</v>
      </c>
      <c r="J12369">
        <v>277.08551025391</v>
      </c>
      <c r="K12369" s="6">
        <f>IFERROR(EXP(TREND(LN($F$1:$J$1),LN(F12369:J12369),LN(Calculations!$B$3))),0)</f>
        <v>1.357571305930432E-2</v>
      </c>
    </row>
    <row r="12370" spans="1:11" x14ac:dyDescent="0.35">
      <c r="A12370">
        <v>12367</v>
      </c>
      <c r="B12370" t="str">
        <f t="shared" si="193"/>
        <v>18-88.5</v>
      </c>
      <c r="C12370">
        <v>-88.293388803472993</v>
      </c>
      <c r="D12370">
        <v>18.256760423260999</v>
      </c>
      <c r="E12370">
        <f>ASIN(SQRT((SIN(RADIANS(PARAMETERS!$D$8-D12370)/2)*SIN(RADIANS(PARAMETERS!$D$8-D12370)/2))+(COS(RADIANS(D12370))*COS(RADIANS(PARAMETERS!$D$8))*SIN(RADIANS(PARAMETERS!$D$9-C12370)/2)*SIN(RADIANS(PARAMETERS!$D$9-C12370)/2))))*2*3958.756</f>
        <v>1837.4262881280356</v>
      </c>
      <c r="F12370">
        <v>137.06489562988</v>
      </c>
      <c r="G12370">
        <v>170.70167541504</v>
      </c>
      <c r="H12370">
        <v>211.12762451172</v>
      </c>
      <c r="I12370">
        <v>244.52067565918</v>
      </c>
      <c r="J12370">
        <v>283.20361328125</v>
      </c>
      <c r="K12370" s="6">
        <f>IFERROR(EXP(TREND(LN($F$1:$J$1),LN(F12370:J12370),LN(Calculations!$B$3))),0)</f>
        <v>1.5334823462306087E-2</v>
      </c>
    </row>
    <row r="12371" spans="1:11" x14ac:dyDescent="0.35">
      <c r="A12371">
        <v>12368</v>
      </c>
      <c r="B12371" t="str">
        <f t="shared" si="193"/>
        <v>18-88</v>
      </c>
      <c r="C12371">
        <v>-88.022067468572004</v>
      </c>
      <c r="D12371">
        <v>18.256760423260999</v>
      </c>
      <c r="E12371">
        <f>ASIN(SQRT((SIN(RADIANS(PARAMETERS!$D$8-D12371)/2)*SIN(RADIANS(PARAMETERS!$D$8-D12371)/2))+(COS(RADIANS(D12371))*COS(RADIANS(PARAMETERS!$D$8))*SIN(RADIANS(PARAMETERS!$D$9-C12371)/2)*SIN(RADIANS(PARAMETERS!$D$9-C12371)/2))))*2*3958.756</f>
        <v>1819.6338926618573</v>
      </c>
      <c r="F12371">
        <v>141.64935302734</v>
      </c>
      <c r="G12371">
        <v>174.94427490234</v>
      </c>
      <c r="H12371">
        <v>215.46990966797</v>
      </c>
      <c r="I12371">
        <v>249.68809509277</v>
      </c>
      <c r="J12371">
        <v>289.34832763672</v>
      </c>
      <c r="K12371" s="6">
        <f>IFERROR(EXP(TREND(LN($F$1:$J$1),LN(F12371:J12371),LN(Calculations!$B$3))),0)</f>
        <v>1.7332834844730707E-2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0">
    <tabColor theme="9"/>
  </sheetPr>
  <dimension ref="A1:H38"/>
  <sheetViews>
    <sheetView tabSelected="1" workbookViewId="0">
      <selection sqref="A1:B1"/>
    </sheetView>
  </sheetViews>
  <sheetFormatPr defaultColWidth="8.81640625" defaultRowHeight="14.5" x14ac:dyDescent="0.35"/>
  <cols>
    <col min="1" max="1" width="56" customWidth="1"/>
    <col min="2" max="2" width="22.81640625" customWidth="1"/>
    <col min="4" max="4" width="10.81640625" bestFit="1" customWidth="1"/>
  </cols>
  <sheetData>
    <row r="1" spans="1:8" ht="19.5" x14ac:dyDescent="0.45">
      <c r="A1" s="342" t="s">
        <v>1045</v>
      </c>
      <c r="B1" s="342"/>
    </row>
    <row r="2" spans="1:8" ht="35.25" customHeight="1" x14ac:dyDescent="0.35">
      <c r="A2" s="343" t="s">
        <v>1046</v>
      </c>
      <c r="B2" s="343"/>
      <c r="G2" s="334"/>
      <c r="H2" s="1"/>
    </row>
    <row r="3" spans="1:8" ht="66.5" customHeight="1" x14ac:dyDescent="0.35">
      <c r="A3" s="332"/>
      <c r="B3" s="332"/>
    </row>
    <row r="4" spans="1:8" ht="15.5" x14ac:dyDescent="0.35">
      <c r="A4" s="333"/>
      <c r="B4" s="23"/>
    </row>
    <row r="5" spans="1:8" ht="15.5" x14ac:dyDescent="0.35">
      <c r="A5" s="344" t="str">
        <f>"REST Report for "&amp;Sheet1!F5</f>
        <v>REST Report for Add a name</v>
      </c>
      <c r="B5" s="345"/>
    </row>
    <row r="6" spans="1:8" ht="15.5" x14ac:dyDescent="0.35">
      <c r="A6" s="344" t="str">
        <f ca="1">Sheet1!F2&amp;" | "&amp;TEXT(TODAY(),"mmm")&amp;"/"&amp;DAY(TODAY())&amp;"/"&amp;YEAR(TODAY())</f>
        <v>Dominica | Sep/30/2025</v>
      </c>
      <c r="B6" s="345"/>
    </row>
    <row r="7" spans="1:8" x14ac:dyDescent="0.35">
      <c r="A7" s="283" t="s">
        <v>1073</v>
      </c>
      <c r="B7" s="181"/>
    </row>
    <row r="8" spans="1:8" x14ac:dyDescent="0.35">
      <c r="A8" s="285" t="s">
        <v>177</v>
      </c>
      <c r="B8" s="286"/>
    </row>
    <row r="9" spans="1:8" x14ac:dyDescent="0.35">
      <c r="A9" s="287" t="s">
        <v>1048</v>
      </c>
      <c r="B9" s="296">
        <f>Calculations!F10</f>
        <v>1475.2009204877038</v>
      </c>
      <c r="C9" s="336" t="s">
        <v>1075</v>
      </c>
    </row>
    <row r="10" spans="1:8" x14ac:dyDescent="0.35">
      <c r="A10" s="287" t="s">
        <v>1049</v>
      </c>
      <c r="B10" s="296">
        <f>Calculations!F14</f>
        <v>5543.5359710492367</v>
      </c>
      <c r="C10" s="336" t="s">
        <v>1076</v>
      </c>
    </row>
    <row r="11" spans="1:8" x14ac:dyDescent="0.35">
      <c r="A11" s="287" t="s">
        <v>178</v>
      </c>
      <c r="B11" s="296">
        <f>'Step4 - Energy &amp; Water'!B14</f>
        <v>22980.649999999998</v>
      </c>
      <c r="C11" s="336" t="s">
        <v>1084</v>
      </c>
    </row>
    <row r="12" spans="1:8" x14ac:dyDescent="0.35">
      <c r="A12" s="287" t="s">
        <v>179</v>
      </c>
      <c r="B12" s="296">
        <f>'Step4 - Energy &amp; Water'!B21</f>
        <v>4319.4000000000005</v>
      </c>
      <c r="C12" s="336" t="s">
        <v>1085</v>
      </c>
    </row>
    <row r="13" spans="1:8" x14ac:dyDescent="0.35">
      <c r="A13" s="285" t="s">
        <v>180</v>
      </c>
      <c r="B13" s="296">
        <f>SUM(B9:B12)</f>
        <v>34318.78689153694</v>
      </c>
      <c r="C13" s="336" t="s">
        <v>1077</v>
      </c>
    </row>
    <row r="14" spans="1:8" x14ac:dyDescent="0.35">
      <c r="A14" s="284" t="s">
        <v>182</v>
      </c>
      <c r="B14" s="297">
        <f>PV(3%,20,-B13)</f>
        <v>510576.88922017068</v>
      </c>
      <c r="C14" s="336" t="s">
        <v>1078</v>
      </c>
    </row>
    <row r="15" spans="1:8" x14ac:dyDescent="0.35">
      <c r="A15" s="283" t="s">
        <v>1074</v>
      </c>
      <c r="B15" s="288"/>
      <c r="C15" s="335"/>
    </row>
    <row r="16" spans="1:8" x14ac:dyDescent="0.35">
      <c r="A16" s="285" t="s">
        <v>177</v>
      </c>
      <c r="B16" s="289"/>
    </row>
    <row r="17" spans="1:4" x14ac:dyDescent="0.35">
      <c r="A17" s="287" t="s">
        <v>1048</v>
      </c>
      <c r="B17" s="290">
        <f>Calculations!E33</f>
        <v>16.33989197344463</v>
      </c>
      <c r="C17" s="336" t="s">
        <v>1080</v>
      </c>
    </row>
    <row r="18" spans="1:4" x14ac:dyDescent="0.35">
      <c r="A18" s="287" t="s">
        <v>1049</v>
      </c>
      <c r="B18" s="290">
        <f>Calculations!E49</f>
        <v>224.23847795905183</v>
      </c>
      <c r="C18" s="336" t="s">
        <v>1079</v>
      </c>
    </row>
    <row r="19" spans="1:4" x14ac:dyDescent="0.35">
      <c r="A19" s="285" t="s">
        <v>180</v>
      </c>
      <c r="B19" s="290">
        <f>SUM(B17:B18)</f>
        <v>240.57836993249646</v>
      </c>
      <c r="C19" s="336" t="s">
        <v>1081</v>
      </c>
    </row>
    <row r="20" spans="1:4" x14ac:dyDescent="0.35">
      <c r="A20" s="284" t="s">
        <v>182</v>
      </c>
      <c r="B20" s="291">
        <f>PV(3%,20,-B19)</f>
        <v>3579.1986506400794</v>
      </c>
      <c r="C20" s="336" t="s">
        <v>1082</v>
      </c>
    </row>
    <row r="21" spans="1:4" x14ac:dyDescent="0.35">
      <c r="A21" s="283" t="s">
        <v>181</v>
      </c>
      <c r="B21" s="288"/>
      <c r="C21" s="336"/>
    </row>
    <row r="22" spans="1:4" x14ac:dyDescent="0.35">
      <c r="A22" s="287" t="s">
        <v>1050</v>
      </c>
      <c r="B22" s="296">
        <f>SUM('Step3 - HSI post-retrofitting'!Q7:Q14)</f>
        <v>205300</v>
      </c>
      <c r="C22" s="336" t="s">
        <v>1083</v>
      </c>
    </row>
    <row r="23" spans="1:4" x14ac:dyDescent="0.35">
      <c r="A23" s="287" t="s">
        <v>178</v>
      </c>
      <c r="B23" s="296">
        <f>'Step4 - Energy &amp; Water'!B15</f>
        <v>163900</v>
      </c>
      <c r="C23" s="336" t="s">
        <v>1086</v>
      </c>
    </row>
    <row r="24" spans="1:4" x14ac:dyDescent="0.35">
      <c r="A24" s="287" t="s">
        <v>179</v>
      </c>
      <c r="B24" s="296">
        <f>'Step4 - Energy &amp; Water'!B22</f>
        <v>7400</v>
      </c>
      <c r="C24" s="336" t="s">
        <v>1087</v>
      </c>
    </row>
    <row r="25" spans="1:4" x14ac:dyDescent="0.35">
      <c r="A25" s="284" t="s">
        <v>183</v>
      </c>
      <c r="B25" s="297">
        <f>SUM(B22:B24)</f>
        <v>376600</v>
      </c>
      <c r="C25" s="336" t="s">
        <v>1088</v>
      </c>
    </row>
    <row r="26" spans="1:4" x14ac:dyDescent="0.35">
      <c r="B26" s="55"/>
      <c r="C26" s="335"/>
    </row>
    <row r="27" spans="1:4" x14ac:dyDescent="0.35">
      <c r="A27" s="292" t="s">
        <v>1047</v>
      </c>
      <c r="B27" s="298"/>
      <c r="C27" s="335"/>
    </row>
    <row r="28" spans="1:4" ht="16.5" x14ac:dyDescent="0.35">
      <c r="A28" s="293" t="s">
        <v>1096</v>
      </c>
      <c r="B28" s="303">
        <f>B14/B25</f>
        <v>1.3557538216148983</v>
      </c>
      <c r="C28" s="336" t="s">
        <v>1095</v>
      </c>
    </row>
    <row r="29" spans="1:4" x14ac:dyDescent="0.35">
      <c r="A29" s="300" t="s">
        <v>1051</v>
      </c>
      <c r="B29" s="304">
        <f>PV(3%,20,-B9-B10)/B22</f>
        <v>0.5086267981295296</v>
      </c>
      <c r="C29" s="336" t="s">
        <v>1089</v>
      </c>
      <c r="D29" s="299"/>
    </row>
    <row r="30" spans="1:4" x14ac:dyDescent="0.35">
      <c r="A30" s="300" t="s">
        <v>1052</v>
      </c>
      <c r="B30" s="304">
        <f>PV(3%,20,-B11)/B23</f>
        <v>2.0859917184376244</v>
      </c>
      <c r="C30" s="336" t="s">
        <v>1090</v>
      </c>
      <c r="D30" s="299"/>
    </row>
    <row r="31" spans="1:4" x14ac:dyDescent="0.35">
      <c r="A31" s="300" t="s">
        <v>1053</v>
      </c>
      <c r="B31" s="304">
        <f>PV(3%,20,-B12)/B24</f>
        <v>8.6840222854393918</v>
      </c>
      <c r="C31" s="336" t="s">
        <v>1091</v>
      </c>
      <c r="D31" s="299"/>
    </row>
    <row r="32" spans="1:4" ht="16.5" x14ac:dyDescent="0.35">
      <c r="A32" s="301" t="s">
        <v>1097</v>
      </c>
      <c r="B32" s="303">
        <f>(B25-B14)/B20</f>
        <v>-37.432090894483089</v>
      </c>
      <c r="C32" s="336" t="s">
        <v>1092</v>
      </c>
    </row>
    <row r="33" spans="1:3" x14ac:dyDescent="0.35">
      <c r="A33" s="302" t="s">
        <v>1054</v>
      </c>
      <c r="B33" s="305">
        <f>(B22-PV(3%,20,-B9-B10))/PV(3%,20,-B17-B18)</f>
        <v>28.184777708822356</v>
      </c>
      <c r="C33" s="336" t="s">
        <v>1093</v>
      </c>
    </row>
    <row r="34" spans="1:3" ht="5.5" customHeight="1" x14ac:dyDescent="0.35"/>
    <row r="35" spans="1:3" x14ac:dyDescent="0.35">
      <c r="A35" s="337" t="s">
        <v>1094</v>
      </c>
      <c r="B35" s="338"/>
    </row>
    <row r="36" spans="1:3" ht="40.5" customHeight="1" x14ac:dyDescent="0.35">
      <c r="A36" s="341" t="str">
        <f xml:space="preserve"> "* A ROI greater than 1 means that savings in dollars exceed the investment, making the SMART retrofitting a financially sustainable project. In this case, the ROI is "&amp;ROUND(B28,1)&amp;IF(B28&gt;=1," (greater than 1.0), which implies a positive return of "&amp;ROUND(B28,1)-1&amp;" dollars for each dollar invested on the SMART retrofitting project."," (less than 1.0), which implies a negative return of "&amp;ROUND(B28,1)-1&amp; " dollars for each dollar invested on the SMART retrofitting project.")</f>
        <v>* A ROI greater than 1 means that savings in dollars exceed the investment, making the SMART retrofitting a financially sustainable project. In this case, the ROI is 1.4 (greater than 1.0), which implies a positive return of 0.4 dollars for each dollar invested on the SMART retrofitting project.</v>
      </c>
      <c r="B36" s="341"/>
    </row>
    <row r="37" spans="1:3" ht="95.5" customHeight="1" x14ac:dyDescent="0.35">
      <c r="A37" s="341" t="str">
        <f>"** An ICER shows the net costs paid for one QALY gained. The lower the ICER, the lower the cost paid per QALY gained in the project. Therefore, projects with lower ICERs are preferred because they are more cost-effective."&amp;" ICERs are usually compared with the one year per-capita GDP of the country, which reflects the value people are willing to pay for one QALY gained."&amp;" In this case, the ICER is $"&amp;ROUND(B32,1)&amp;IF(B32&lt;0,"/QALY (negative), which implies that the SMART retrofitting project is saving $"&amp;ROUND(B32,1)&amp;" dollars per QALY gained, making it a cost-effective investment.",IF(B32&lt;PARAMETERS!D14,"/QALY (positive but less than $"&amp;PARAMETERS!D14&amp;", the per-capita GDP of "&amp;Sheet1!F2&amp;"), which implies that the SMART retrofitting investment costs money to gain one QALY but it is still cost-effective based on the country's willingness to pay per QALY.","/QALY (positive and greater than $"&amp;PARAMETERS!D14&amp;", the per-capita GDP of "&amp;Sheet1!F2&amp;"), which implies that the SMART retrofitting investment is expensive, exceeding the country's willingness to pay per QALY."))</f>
        <v>** An ICER shows the net costs paid for one QALY gained. The lower the ICER, the lower the cost paid per QALY gained in the project. Therefore, projects with lower ICERs are preferred because they are more cost-effective. ICERs are usually compared with the one year per-capita GDP of the country, which reflects the value people are willing to pay for one QALY gained. In this case, the ICER is $-37.4/QALY (negative), which implies that the SMART retrofitting project is saving $-37.4 dollars per QALY gained, making it a cost-effective investment.</v>
      </c>
      <c r="B37" s="341"/>
    </row>
    <row r="38" spans="1:3" x14ac:dyDescent="0.35">
      <c r="A38" s="1"/>
    </row>
  </sheetData>
  <mergeCells count="6">
    <mergeCell ref="A37:B37"/>
    <mergeCell ref="A1:B1"/>
    <mergeCell ref="A2:B2"/>
    <mergeCell ref="A5:B5"/>
    <mergeCell ref="A6:B6"/>
    <mergeCell ref="A36:B36"/>
  </mergeCells>
  <printOptions horizontalCentered="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2" r:id="rId4" name="Button 1">
              <controlPr defaultSize="0" print="0" autoFill="0" autoPict="0" macro="[0]!Ini_New">
                <anchor moveWithCells="1" sizeWithCells="1">
                  <from>
                    <xdr:col>0</xdr:col>
                    <xdr:colOff>355600</xdr:colOff>
                    <xdr:row>2</xdr:row>
                    <xdr:rowOff>247650</xdr:rowOff>
                  </from>
                  <to>
                    <xdr:col>0</xdr:col>
                    <xdr:colOff>2273300</xdr:colOff>
                    <xdr:row>3</xdr:row>
                    <xdr:rowOff>0</xdr:rowOff>
                  </to>
                </anchor>
              </controlPr>
            </control>
          </mc:Choice>
        </mc:AlternateContent>
        <mc:AlternateContent xmlns:mc="http://schemas.openxmlformats.org/markup-compatibility/2006">
          <mc:Choice Requires="x14">
            <control shapeId="12293" r:id="rId5" name="Button 5">
              <controlPr defaultSize="0" print="0" autoFill="0" autoPict="0" macro="[0]!Protect">
                <anchor moveWithCells="1" sizeWithCells="1">
                  <from>
                    <xdr:col>0</xdr:col>
                    <xdr:colOff>0</xdr:colOff>
                    <xdr:row>41</xdr:row>
                    <xdr:rowOff>6350</xdr:rowOff>
                  </from>
                  <to>
                    <xdr:col>0</xdr:col>
                    <xdr:colOff>825500</xdr:colOff>
                    <xdr:row>42</xdr:row>
                    <xdr:rowOff>6350</xdr:rowOff>
                  </to>
                </anchor>
              </controlPr>
            </control>
          </mc:Choice>
        </mc:AlternateContent>
        <mc:AlternateContent xmlns:mc="http://schemas.openxmlformats.org/markup-compatibility/2006">
          <mc:Choice Requires="x14">
            <control shapeId="12294" r:id="rId6" name="Button 2">
              <controlPr defaultSize="0" print="0" autoFill="0" autoPict="0" macro="[0]!Ini_Old">
                <anchor moveWithCells="1" sizeWithCells="1">
                  <from>
                    <xdr:col>0</xdr:col>
                    <xdr:colOff>3251200</xdr:colOff>
                    <xdr:row>2</xdr:row>
                    <xdr:rowOff>247650</xdr:rowOff>
                  </from>
                  <to>
                    <xdr:col>1</xdr:col>
                    <xdr:colOff>1257300</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1:N49"/>
  <sheetViews>
    <sheetView topLeftCell="A32" workbookViewId="0">
      <selection activeCell="E49" sqref="E49"/>
    </sheetView>
  </sheetViews>
  <sheetFormatPr defaultColWidth="8.81640625" defaultRowHeight="14.5" x14ac:dyDescent="0.35"/>
  <cols>
    <col min="1" max="1" width="25.36328125" customWidth="1"/>
    <col min="2" max="2" width="10.453125" bestFit="1" customWidth="1"/>
    <col min="3" max="3" width="11.453125" customWidth="1"/>
    <col min="4" max="4" width="10.81640625" customWidth="1"/>
    <col min="5" max="5" width="10.1796875" bestFit="1" customWidth="1"/>
    <col min="6" max="6" width="11.6328125" customWidth="1"/>
    <col min="8" max="8" width="9.6328125" customWidth="1"/>
    <col min="9" max="9" width="13.453125" customWidth="1"/>
    <col min="10" max="10" width="12.81640625" customWidth="1"/>
    <col min="12" max="12" width="13.453125" customWidth="1"/>
    <col min="14" max="14" width="12.36328125" customWidth="1"/>
  </cols>
  <sheetData>
    <row r="1" spans="1:6" x14ac:dyDescent="0.35">
      <c r="A1" t="s">
        <v>18</v>
      </c>
      <c r="B1" t="s">
        <v>21</v>
      </c>
      <c r="C1" t="s">
        <v>22</v>
      </c>
    </row>
    <row r="2" spans="1:6" x14ac:dyDescent="0.35">
      <c r="A2" s="8" t="s">
        <v>19</v>
      </c>
      <c r="B2" s="9">
        <v>30</v>
      </c>
      <c r="C2" s="7">
        <f>MIN(VLOOKUP(MIN('H1-Earthquakes'!$C$4:$C$2368),'H1-Earthquakes'!$C$3:$I$2368,7,FALSE),1)</f>
        <v>0.10725521909126319</v>
      </c>
      <c r="D2" s="47" t="str">
        <f>"Equiv magn="&amp;'Response Spectra'!A33</f>
        <v>Equiv magn=6</v>
      </c>
    </row>
    <row r="3" spans="1:6" x14ac:dyDescent="0.35">
      <c r="A3" s="8" t="s">
        <v>20</v>
      </c>
      <c r="B3" s="9">
        <v>150</v>
      </c>
      <c r="C3" s="7">
        <f>MIN(VLOOKUP(MIN(Cyclones!$E$4:$E$6811),Cyclones!$E$3:$K$6811,7,FALSE),1)</f>
        <v>2.9369271471817213E-2</v>
      </c>
    </row>
    <row r="5" spans="1:6" x14ac:dyDescent="0.35">
      <c r="A5" s="23"/>
    </row>
    <row r="6" spans="1:6" x14ac:dyDescent="0.35">
      <c r="A6" s="60" t="s">
        <v>1066</v>
      </c>
    </row>
    <row r="7" spans="1:6" x14ac:dyDescent="0.35">
      <c r="A7" s="8"/>
    </row>
    <row r="8" spans="1:6" x14ac:dyDescent="0.35">
      <c r="A8" s="40" t="s">
        <v>146</v>
      </c>
      <c r="B8" t="s">
        <v>1036</v>
      </c>
      <c r="C8" s="52" t="s">
        <v>155</v>
      </c>
      <c r="D8" t="s">
        <v>176</v>
      </c>
      <c r="E8" t="s">
        <v>156</v>
      </c>
      <c r="F8" t="s">
        <v>157</v>
      </c>
    </row>
    <row r="9" spans="1:6" x14ac:dyDescent="0.35">
      <c r="A9" s="41" t="s">
        <v>151</v>
      </c>
      <c r="B9" s="64">
        <f>ROUND(SUMPRODUCT('Step3 - HSI post-retrofitting'!$C$7:$C$14,'Step3 - HSI post-retrofitting'!J7:J14)/SUM('Step3 - HSI post-retrofitting'!$C$7:$C$14),2)</f>
        <v>1.52</v>
      </c>
      <c r="C9" s="307">
        <f>'Hospital Outputs'!B3</f>
        <v>1.4142325419835422E-2</v>
      </c>
      <c r="D9" s="280">
        <f>C9*PARAMETERS!$D$22</f>
        <v>14142.325419835423</v>
      </c>
    </row>
    <row r="10" spans="1:6" x14ac:dyDescent="0.35">
      <c r="A10" s="41" t="s">
        <v>152</v>
      </c>
      <c r="B10" s="64">
        <f>ROUND(SUMPRODUCT('Step3 - HSI post-retrofitting'!$C$7:$C$14,'Step3 - HSI post-retrofitting'!M7:M14)/SUM('Step3 - HSI post-retrofitting'!$C$7:$C$14),2)</f>
        <v>2.95</v>
      </c>
      <c r="C10" s="307">
        <f>'Hospital Outputs'!C3</f>
        <v>3.8820759707046117E-4</v>
      </c>
      <c r="D10" s="280">
        <f>C10*PARAMETERS!$D$22</f>
        <v>388.20759707046119</v>
      </c>
      <c r="E10" s="55">
        <f>D9-D10</f>
        <v>13754.117822764962</v>
      </c>
      <c r="F10" s="55">
        <f>E10*C2</f>
        <v>1475.2009204877038</v>
      </c>
    </row>
    <row r="11" spans="1:6" x14ac:dyDescent="0.35">
      <c r="B11" s="57"/>
      <c r="C11" s="57"/>
      <c r="D11" s="57"/>
      <c r="E11" s="57"/>
    </row>
    <row r="12" spans="1:6" x14ac:dyDescent="0.35">
      <c r="A12" s="40" t="s">
        <v>147</v>
      </c>
      <c r="C12" s="52" t="s">
        <v>155</v>
      </c>
      <c r="D12" t="s">
        <v>176</v>
      </c>
      <c r="E12" t="s">
        <v>156</v>
      </c>
      <c r="F12" t="s">
        <v>157</v>
      </c>
    </row>
    <row r="13" spans="1:6" x14ac:dyDescent="0.35">
      <c r="A13" s="41" t="s">
        <v>151</v>
      </c>
      <c r="B13" s="65"/>
      <c r="C13" s="307">
        <f>'Hospital Outputs'!B10</f>
        <v>0.18905766447954397</v>
      </c>
      <c r="D13" s="280">
        <f>C13*PARAMETERS!$D$22</f>
        <v>189057.66447954398</v>
      </c>
    </row>
    <row r="14" spans="1:6" x14ac:dyDescent="0.35">
      <c r="A14" s="41" t="s">
        <v>152</v>
      </c>
      <c r="B14" s="65"/>
      <c r="C14" s="307">
        <f>'Hospital Outputs'!C10</f>
        <v>3.04736904584546E-4</v>
      </c>
      <c r="D14" s="280">
        <f>C14*PARAMETERS!$D$22</f>
        <v>304.73690458454598</v>
      </c>
      <c r="E14" s="55">
        <f>D13-D14</f>
        <v>188752.92757495944</v>
      </c>
      <c r="F14" s="55">
        <f>E14*C3</f>
        <v>5543.5359710492367</v>
      </c>
    </row>
    <row r="15" spans="1:6" x14ac:dyDescent="0.35">
      <c r="A15" s="42"/>
      <c r="B15" s="57"/>
      <c r="C15" s="57"/>
      <c r="D15" s="57"/>
      <c r="E15" s="57"/>
      <c r="F15" s="57"/>
    </row>
    <row r="16" spans="1:6" x14ac:dyDescent="0.35">
      <c r="A16" s="42"/>
      <c r="B16" s="43"/>
      <c r="C16" s="43"/>
      <c r="D16" s="43"/>
      <c r="E16" s="43"/>
    </row>
    <row r="17" spans="1:14" x14ac:dyDescent="0.35">
      <c r="A17" s="60" t="s">
        <v>1067</v>
      </c>
    </row>
    <row r="19" spans="1:14" x14ac:dyDescent="0.35">
      <c r="A19" s="40" t="s">
        <v>146</v>
      </c>
      <c r="B19" t="s">
        <v>213</v>
      </c>
      <c r="C19" t="s">
        <v>155</v>
      </c>
    </row>
    <row r="20" spans="1:14" x14ac:dyDescent="0.35">
      <c r="A20" s="41" t="s">
        <v>151</v>
      </c>
      <c r="B20" s="64">
        <f>B9</f>
        <v>1.52</v>
      </c>
      <c r="C20" s="54">
        <f>C9</f>
        <v>1.4142325419835422E-2</v>
      </c>
    </row>
    <row r="21" spans="1:14" x14ac:dyDescent="0.35">
      <c r="A21" s="41" t="s">
        <v>152</v>
      </c>
      <c r="B21" s="64">
        <f>B10</f>
        <v>2.95</v>
      </c>
      <c r="C21" s="309">
        <f>C10</f>
        <v>3.8820759707046117E-4</v>
      </c>
    </row>
    <row r="22" spans="1:14" x14ac:dyDescent="0.35">
      <c r="A22" s="61" t="s">
        <v>199</v>
      </c>
      <c r="B22" s="73" t="s">
        <v>192</v>
      </c>
      <c r="C22" s="73" t="s">
        <v>193</v>
      </c>
      <c r="D22" s="73" t="s">
        <v>1059</v>
      </c>
      <c r="H22" t="s">
        <v>204</v>
      </c>
      <c r="I22" t="s">
        <v>205</v>
      </c>
      <c r="J22" t="s">
        <v>206</v>
      </c>
      <c r="K22" t="s">
        <v>207</v>
      </c>
      <c r="L22" t="s">
        <v>1069</v>
      </c>
      <c r="M22" t="s">
        <v>209</v>
      </c>
      <c r="N22" t="s">
        <v>198</v>
      </c>
    </row>
    <row r="23" spans="1:14" x14ac:dyDescent="0.35">
      <c r="A23" s="59" t="s">
        <v>201</v>
      </c>
      <c r="B23" s="5">
        <f>D23*(1-C20)</f>
        <v>8.2565580246088786</v>
      </c>
      <c r="C23" s="5">
        <f>D23*(1-C21)</f>
        <v>8.3717487613745352</v>
      </c>
      <c r="D23">
        <f>PARAMETERS!D20/40</f>
        <v>8.375</v>
      </c>
      <c r="E23" t="s">
        <v>188</v>
      </c>
      <c r="F23" t="s">
        <v>187</v>
      </c>
      <c r="H23">
        <v>1</v>
      </c>
      <c r="I23">
        <v>0.97</v>
      </c>
      <c r="J23">
        <v>0.93</v>
      </c>
      <c r="K23">
        <v>0.92</v>
      </c>
      <c r="L23">
        <f>I23*0.5+J23*0.3+K23*0.2</f>
        <v>0.94800000000000006</v>
      </c>
      <c r="M23">
        <f>L23*0.3</f>
        <v>0.28439999999999999</v>
      </c>
    </row>
    <row r="24" spans="1:14" x14ac:dyDescent="0.35">
      <c r="A24" s="59" t="s">
        <v>189</v>
      </c>
      <c r="B24" s="48">
        <f>IF(B25=0,MIN(0,(B23-'Houses Outputs'!$M$8)*7-'Houses Outputs'!$L$8-'Houses Outputs'!$K$8),-'Houses Outputs'!$K$8)</f>
        <v>0</v>
      </c>
      <c r="C24" s="48">
        <f>IF(C25=0,MIN(0,(C23-'Houses Outputs'!$M$8)*7-'Houses Outputs'!$L$8-'Houses Outputs'!$K$8),-'Houses Outputs'!$K$8)</f>
        <v>0</v>
      </c>
      <c r="D24" s="325">
        <f>B24-C24</f>
        <v>0</v>
      </c>
      <c r="E24" t="s">
        <v>197</v>
      </c>
      <c r="H24">
        <v>2</v>
      </c>
      <c r="I24">
        <v>0.85</v>
      </c>
      <c r="J24">
        <v>0.79</v>
      </c>
      <c r="K24">
        <v>0.83</v>
      </c>
      <c r="L24">
        <f t="shared" ref="L24:L26" si="0">I24*0.5+J24*0.3+K24*0.2</f>
        <v>0.82799999999999996</v>
      </c>
      <c r="M24">
        <f>L24*0.4</f>
        <v>0.33119999999999999</v>
      </c>
    </row>
    <row r="25" spans="1:14" x14ac:dyDescent="0.35">
      <c r="A25" s="59" t="s">
        <v>190</v>
      </c>
      <c r="B25" s="48">
        <f>IF(B26=0,MIN(0,(B23-'Houses Outputs'!$M$8)*7-'Houses Outputs'!$L$8),-'Houses Outputs'!$L$8)</f>
        <v>0</v>
      </c>
      <c r="C25" s="48">
        <f>IF(C26=0,MIN(0,(C23-'Houses Outputs'!$M$8)*7-'Houses Outputs'!$L$8),-'Houses Outputs'!$L$8)</f>
        <v>0</v>
      </c>
      <c r="D25" s="326">
        <f>B25-C25</f>
        <v>0</v>
      </c>
      <c r="E25" t="s">
        <v>197</v>
      </c>
      <c r="H25">
        <v>3</v>
      </c>
      <c r="I25">
        <v>0.64</v>
      </c>
      <c r="J25">
        <v>0.5</v>
      </c>
      <c r="K25">
        <v>0.64</v>
      </c>
      <c r="L25">
        <f t="shared" si="0"/>
        <v>0.59799999999999998</v>
      </c>
      <c r="M25">
        <f>L25*0.6</f>
        <v>0.35879999999999995</v>
      </c>
    </row>
    <row r="26" spans="1:14" x14ac:dyDescent="0.35">
      <c r="A26" s="59" t="s">
        <v>191</v>
      </c>
      <c r="B26" s="48">
        <f>MIN(0,B23-'Houses Outputs'!$M$8)</f>
        <v>0</v>
      </c>
      <c r="C26" s="48">
        <f>MIN(0,C23-'Houses Outputs'!$M$8)</f>
        <v>0</v>
      </c>
      <c r="D26" s="327">
        <f>B26-C26</f>
        <v>0</v>
      </c>
      <c r="E26" t="s">
        <v>196</v>
      </c>
      <c r="H26">
        <v>4</v>
      </c>
      <c r="I26">
        <v>0.4</v>
      </c>
      <c r="J26">
        <v>0.4</v>
      </c>
      <c r="K26">
        <v>0.37</v>
      </c>
      <c r="L26">
        <f t="shared" si="0"/>
        <v>0.39400000000000002</v>
      </c>
      <c r="M26">
        <f>L26*0.9</f>
        <v>0.35460000000000003</v>
      </c>
    </row>
    <row r="27" spans="1:14" x14ac:dyDescent="0.35">
      <c r="A27" s="61" t="s">
        <v>200</v>
      </c>
      <c r="B27" s="73" t="s">
        <v>192</v>
      </c>
      <c r="C27" s="73" t="s">
        <v>193</v>
      </c>
      <c r="D27" s="73" t="s">
        <v>1059</v>
      </c>
    </row>
    <row r="28" spans="1:14" x14ac:dyDescent="0.35">
      <c r="A28" s="59" t="s">
        <v>1064</v>
      </c>
      <c r="B28">
        <f>PARAMETERS!D10*(1-C9)</f>
        <v>6506.6606522290867</v>
      </c>
      <c r="C28">
        <f>PARAMETERS!D10*(1-C10)</f>
        <v>6597.4378298593347</v>
      </c>
      <c r="D28">
        <f>PARAMETERS!D10</f>
        <v>6600</v>
      </c>
      <c r="I28" t="s">
        <v>184</v>
      </c>
    </row>
    <row r="29" spans="1:14" x14ac:dyDescent="0.35">
      <c r="A29" s="59" t="s">
        <v>1065</v>
      </c>
      <c r="B29">
        <f>PARAMETERS!D11*(1-C9)</f>
        <v>0</v>
      </c>
      <c r="C29">
        <f>PARAMETERS!D11*(1-C11)</f>
        <v>0</v>
      </c>
      <c r="D29">
        <f>PARAMETERS!D11</f>
        <v>0</v>
      </c>
      <c r="H29" s="62" t="s">
        <v>189</v>
      </c>
      <c r="I29">
        <f>M23*0.8+M24*0.2</f>
        <v>0.29376000000000002</v>
      </c>
      <c r="J29" t="s">
        <v>210</v>
      </c>
    </row>
    <row r="30" spans="1:14" x14ac:dyDescent="0.35">
      <c r="A30" s="59" t="s">
        <v>1062</v>
      </c>
      <c r="B30" s="47">
        <f>D28-B28</f>
        <v>93.339347770913264</v>
      </c>
      <c r="C30" s="47">
        <f>D28-C28</f>
        <v>2.5621701406653301</v>
      </c>
      <c r="D30" s="325">
        <f>B30-C30</f>
        <v>90.777177630247934</v>
      </c>
      <c r="H30" s="62" t="s">
        <v>190</v>
      </c>
      <c r="I30">
        <f>M25</f>
        <v>0.35879999999999995</v>
      </c>
    </row>
    <row r="31" spans="1:14" x14ac:dyDescent="0.35">
      <c r="A31" s="59" t="s">
        <v>1063</v>
      </c>
      <c r="B31" s="47">
        <f>D29-B29</f>
        <v>0</v>
      </c>
      <c r="C31" s="47">
        <f>E29-C29</f>
        <v>0</v>
      </c>
      <c r="D31" s="327">
        <f>B31-C31</f>
        <v>0</v>
      </c>
      <c r="H31" s="62" t="s">
        <v>191</v>
      </c>
      <c r="I31">
        <f>M26</f>
        <v>0.35460000000000003</v>
      </c>
    </row>
    <row r="32" spans="1:14" x14ac:dyDescent="0.35">
      <c r="H32" s="62" t="s">
        <v>1070</v>
      </c>
      <c r="I32">
        <v>0</v>
      </c>
    </row>
    <row r="33" spans="1:9" x14ac:dyDescent="0.35">
      <c r="A33" s="59" t="s">
        <v>214</v>
      </c>
      <c r="E33" s="330">
        <f>D24*I29+D25*I30+D26*I31+D30*I33+D31*I34</f>
        <v>16.33989197344463</v>
      </c>
      <c r="H33" s="62" t="s">
        <v>202</v>
      </c>
      <c r="I33">
        <f>0.9*0.2</f>
        <v>0.18000000000000002</v>
      </c>
    </row>
    <row r="34" spans="1:9" x14ac:dyDescent="0.35">
      <c r="A34" s="59" t="s">
        <v>215</v>
      </c>
      <c r="E34">
        <f>E33*2.03*PARAMETERS!D14</f>
        <v>269041.71350711706</v>
      </c>
      <c r="F34" t="s">
        <v>216</v>
      </c>
      <c r="H34" s="62" t="s">
        <v>203</v>
      </c>
      <c r="I34">
        <f>0.8*0.5</f>
        <v>0.4</v>
      </c>
    </row>
    <row r="36" spans="1:9" x14ac:dyDescent="0.35">
      <c r="A36" s="40" t="s">
        <v>147</v>
      </c>
      <c r="C36" s="53" t="s">
        <v>155</v>
      </c>
    </row>
    <row r="37" spans="1:9" x14ac:dyDescent="0.35">
      <c r="A37" s="41" t="s">
        <v>151</v>
      </c>
      <c r="B37" s="65"/>
      <c r="C37" s="328">
        <f>C13</f>
        <v>0.18905766447954397</v>
      </c>
    </row>
    <row r="38" spans="1:9" x14ac:dyDescent="0.35">
      <c r="A38" s="41" t="s">
        <v>152</v>
      </c>
      <c r="B38" s="65"/>
      <c r="C38" s="329">
        <f>C14</f>
        <v>3.04736904584546E-4</v>
      </c>
    </row>
    <row r="39" spans="1:9" x14ac:dyDescent="0.35">
      <c r="A39" s="61" t="s">
        <v>199</v>
      </c>
      <c r="B39" s="73" t="s">
        <v>192</v>
      </c>
      <c r="C39" s="73" t="s">
        <v>193</v>
      </c>
      <c r="D39" s="73" t="s">
        <v>1059</v>
      </c>
    </row>
    <row r="40" spans="1:9" x14ac:dyDescent="0.35">
      <c r="A40" s="59" t="s">
        <v>201</v>
      </c>
      <c r="B40" s="5">
        <f>D40*(1-C37)</f>
        <v>6.7916420599838192</v>
      </c>
      <c r="C40" s="5">
        <f>D40*(1-C38)</f>
        <v>8.3724478284241037</v>
      </c>
      <c r="D40">
        <f>PARAMETERS!D20/40</f>
        <v>8.375</v>
      </c>
    </row>
    <row r="41" spans="1:9" x14ac:dyDescent="0.35">
      <c r="A41" s="59" t="s">
        <v>189</v>
      </c>
      <c r="B41" s="48">
        <f>IF(B42=0,MIN(0,(B40-'Houses Outputs'!$L$15)*7-'Houses Outputs'!$K$15),-'Houses Outputs'!$K$15)</f>
        <v>0</v>
      </c>
      <c r="C41" s="48">
        <f>IF(C42=0,MIN(0,(C40-'Houses Outputs'!$L$15)*7-'Houses Outputs'!$K$15),-'Houses Outputs'!$K$15)</f>
        <v>0</v>
      </c>
      <c r="D41" s="325">
        <f>B41-C41</f>
        <v>0</v>
      </c>
    </row>
    <row r="42" spans="1:9" x14ac:dyDescent="0.35">
      <c r="A42" s="59" t="s">
        <v>190</v>
      </c>
      <c r="B42" s="48">
        <f>MIN(0,B40-'Houses Outputs'!$L$15)</f>
        <v>0</v>
      </c>
      <c r="C42" s="48">
        <f>MIN(0,C40-'Houses Outputs'!$L$15)</f>
        <v>0</v>
      </c>
      <c r="D42" s="326">
        <f>B42-C42</f>
        <v>0</v>
      </c>
    </row>
    <row r="43" spans="1:9" x14ac:dyDescent="0.35">
      <c r="A43" s="61" t="s">
        <v>200</v>
      </c>
      <c r="B43" s="73" t="s">
        <v>192</v>
      </c>
      <c r="C43" s="73" t="s">
        <v>193</v>
      </c>
      <c r="D43" s="73" t="s">
        <v>1059</v>
      </c>
    </row>
    <row r="44" spans="1:9" x14ac:dyDescent="0.35">
      <c r="A44" s="59" t="s">
        <v>1064</v>
      </c>
      <c r="B44">
        <f>PARAMETERS!D10*(1-C37)</f>
        <v>5352.2194144350096</v>
      </c>
      <c r="C44">
        <f>PARAMETERS!D10*(1-C38)</f>
        <v>6597.9887364297419</v>
      </c>
      <c r="D44">
        <f>PARAMETERS!D10</f>
        <v>6600</v>
      </c>
    </row>
    <row r="45" spans="1:9" x14ac:dyDescent="0.35">
      <c r="A45" s="59" t="s">
        <v>1065</v>
      </c>
      <c r="B45">
        <f>PARAMETERS!D11*(1-C37)</f>
        <v>0</v>
      </c>
      <c r="C45">
        <f>PARAMETERS!D1*(1-C38)</f>
        <v>0</v>
      </c>
      <c r="D45">
        <f>PARAMETERS!D11</f>
        <v>0</v>
      </c>
    </row>
    <row r="46" spans="1:9" x14ac:dyDescent="0.35">
      <c r="A46" s="59" t="s">
        <v>1062</v>
      </c>
      <c r="B46" s="47">
        <f>D44-B44</f>
        <v>1247.7805855649904</v>
      </c>
      <c r="C46" s="47">
        <f>D44-C44</f>
        <v>2.0112635702580519</v>
      </c>
      <c r="D46" s="325">
        <f>B46-C46</f>
        <v>1245.7693219947323</v>
      </c>
    </row>
    <row r="47" spans="1:9" x14ac:dyDescent="0.35">
      <c r="A47" s="59" t="s">
        <v>1063</v>
      </c>
      <c r="B47" s="47">
        <f>D45-B45</f>
        <v>0</v>
      </c>
      <c r="C47" s="47">
        <f>E45-C45</f>
        <v>0</v>
      </c>
      <c r="D47" s="327">
        <f>B47-C47</f>
        <v>0</v>
      </c>
    </row>
    <row r="49" spans="1:5" x14ac:dyDescent="0.35">
      <c r="A49" s="59" t="s">
        <v>214</v>
      </c>
      <c r="E49" s="330">
        <f>D41*I29+D42*I30+D46*I33+D47*I34</f>
        <v>224.23847795905183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FFFF00"/>
  </sheetPr>
  <dimension ref="A1:Y73"/>
  <sheetViews>
    <sheetView topLeftCell="A3" zoomScale="90" zoomScaleNormal="90" workbookViewId="0">
      <selection activeCell="D15" sqref="D15"/>
    </sheetView>
  </sheetViews>
  <sheetFormatPr defaultColWidth="11.453125" defaultRowHeight="14.5" x14ac:dyDescent="0.35"/>
  <cols>
    <col min="1" max="1" width="37.36328125" customWidth="1"/>
    <col min="2" max="2" width="11.81640625" customWidth="1"/>
    <col min="3" max="3" width="14.453125" bestFit="1" customWidth="1"/>
    <col min="4" max="4" width="20.453125" bestFit="1" customWidth="1"/>
  </cols>
  <sheetData>
    <row r="1" spans="1:25" x14ac:dyDescent="0.35">
      <c r="A1" s="23" t="s">
        <v>437</v>
      </c>
    </row>
    <row r="2" spans="1:25" x14ac:dyDescent="0.35">
      <c r="A2" s="62"/>
      <c r="G2" t="s">
        <v>1001</v>
      </c>
    </row>
    <row r="3" spans="1:25" x14ac:dyDescent="0.35">
      <c r="A3" s="222" t="s">
        <v>118</v>
      </c>
      <c r="B3" s="222" t="s">
        <v>436</v>
      </c>
      <c r="C3" s="222"/>
      <c r="D3" s="272" t="s">
        <v>440</v>
      </c>
    </row>
    <row r="4" spans="1:25" x14ac:dyDescent="0.35">
      <c r="A4" s="23" t="s">
        <v>435</v>
      </c>
      <c r="G4" s="23" t="s">
        <v>1002</v>
      </c>
      <c r="K4" s="23" t="s">
        <v>1009</v>
      </c>
      <c r="O4" s="23" t="s">
        <v>1015</v>
      </c>
      <c r="S4" s="23" t="s">
        <v>1021</v>
      </c>
      <c r="X4" s="23" t="s">
        <v>1105</v>
      </c>
    </row>
    <row r="5" spans="1:25" x14ac:dyDescent="0.35">
      <c r="C5" s="62"/>
      <c r="G5" t="s">
        <v>984</v>
      </c>
      <c r="H5" t="s">
        <v>985</v>
      </c>
      <c r="I5" t="s">
        <v>118</v>
      </c>
      <c r="K5" t="s">
        <v>984</v>
      </c>
      <c r="L5" t="s">
        <v>985</v>
      </c>
      <c r="M5" t="s">
        <v>118</v>
      </c>
      <c r="O5" t="s">
        <v>984</v>
      </c>
      <c r="P5" t="s">
        <v>985</v>
      </c>
      <c r="Q5" t="s">
        <v>118</v>
      </c>
      <c r="S5" t="s">
        <v>984</v>
      </c>
      <c r="T5" t="s">
        <v>985</v>
      </c>
      <c r="U5" t="s">
        <v>118</v>
      </c>
      <c r="X5" t="s">
        <v>1099</v>
      </c>
      <c r="Y5" s="339">
        <v>4815.2</v>
      </c>
    </row>
    <row r="6" spans="1:25" x14ac:dyDescent="0.35">
      <c r="A6" t="s">
        <v>14</v>
      </c>
      <c r="C6" s="62"/>
      <c r="D6" t="str">
        <f>Sheet1!F5</f>
        <v>Add a name</v>
      </c>
      <c r="G6">
        <v>0</v>
      </c>
      <c r="H6" t="s">
        <v>104</v>
      </c>
      <c r="I6" t="s">
        <v>963</v>
      </c>
      <c r="K6">
        <v>0</v>
      </c>
      <c r="M6" t="s">
        <v>1003</v>
      </c>
      <c r="O6">
        <v>0</v>
      </c>
      <c r="P6">
        <v>1</v>
      </c>
      <c r="Q6" t="s">
        <v>1010</v>
      </c>
      <c r="S6">
        <v>0</v>
      </c>
      <c r="T6" s="269">
        <v>0.9</v>
      </c>
      <c r="U6" t="s">
        <v>1016</v>
      </c>
      <c r="X6" t="s">
        <v>476</v>
      </c>
      <c r="Y6" s="339">
        <v>8110.6</v>
      </c>
    </row>
    <row r="7" spans="1:25" x14ac:dyDescent="0.35">
      <c r="A7" t="s">
        <v>15</v>
      </c>
      <c r="C7" s="62"/>
      <c r="D7" t="str">
        <f>Sheet1!F2</f>
        <v>Dominica</v>
      </c>
      <c r="G7">
        <v>1</v>
      </c>
      <c r="H7" t="s">
        <v>102</v>
      </c>
      <c r="I7" t="s">
        <v>964</v>
      </c>
      <c r="K7">
        <v>1</v>
      </c>
      <c r="M7" t="s">
        <v>1004</v>
      </c>
      <c r="O7">
        <v>1</v>
      </c>
      <c r="P7">
        <v>2</v>
      </c>
      <c r="Q7" t="s">
        <v>1011</v>
      </c>
      <c r="S7">
        <v>1</v>
      </c>
      <c r="T7" s="269">
        <v>0.7</v>
      </c>
      <c r="U7" t="s">
        <v>1017</v>
      </c>
      <c r="X7" t="s">
        <v>1100</v>
      </c>
      <c r="Y7" s="339">
        <v>10808.7</v>
      </c>
    </row>
    <row r="8" spans="1:25" x14ac:dyDescent="0.35">
      <c r="A8" t="s">
        <v>16</v>
      </c>
      <c r="C8" s="62"/>
      <c r="D8" s="295">
        <f>+Sheet1!F7</f>
        <v>15.423871999999999</v>
      </c>
      <c r="G8">
        <v>2</v>
      </c>
      <c r="H8" t="s">
        <v>986</v>
      </c>
      <c r="I8" t="s">
        <v>965</v>
      </c>
      <c r="K8">
        <v>2</v>
      </c>
      <c r="M8" t="s">
        <v>1005</v>
      </c>
      <c r="O8">
        <v>2</v>
      </c>
      <c r="P8">
        <v>3</v>
      </c>
      <c r="Q8" t="s">
        <v>1012</v>
      </c>
      <c r="S8">
        <v>2</v>
      </c>
      <c r="T8" s="269">
        <v>0.5</v>
      </c>
      <c r="U8" t="s">
        <v>1018</v>
      </c>
      <c r="X8" t="s">
        <v>1101</v>
      </c>
      <c r="Y8" s="339">
        <v>6609.6</v>
      </c>
    </row>
    <row r="9" spans="1:25" x14ac:dyDescent="0.35">
      <c r="A9" t="s">
        <v>17</v>
      </c>
      <c r="C9" s="62"/>
      <c r="D9" s="295">
        <f>+Sheet1!F10</f>
        <v>-60.639932999999999</v>
      </c>
      <c r="G9">
        <v>3</v>
      </c>
      <c r="H9" t="s">
        <v>987</v>
      </c>
      <c r="I9" t="s">
        <v>966</v>
      </c>
      <c r="K9">
        <v>3</v>
      </c>
      <c r="M9" t="s">
        <v>1006</v>
      </c>
      <c r="O9">
        <v>3</v>
      </c>
      <c r="P9">
        <v>4</v>
      </c>
      <c r="Q9" t="s">
        <v>1013</v>
      </c>
      <c r="S9">
        <v>3</v>
      </c>
      <c r="T9" s="269">
        <v>0.3</v>
      </c>
      <c r="U9" t="s">
        <v>1019</v>
      </c>
      <c r="X9" t="s">
        <v>1102</v>
      </c>
      <c r="Y9" s="339">
        <v>5582.3</v>
      </c>
    </row>
    <row r="10" spans="1:25" x14ac:dyDescent="0.35">
      <c r="A10" t="s">
        <v>1060</v>
      </c>
      <c r="C10" s="62"/>
      <c r="D10">
        <f>Sheet1!F23*(SUM(Sheet1!F13:F19)/8)*(1*Sheet1!F34+51*Sheet1!F33)</f>
        <v>6600</v>
      </c>
      <c r="G10">
        <v>4</v>
      </c>
      <c r="H10" t="s">
        <v>92</v>
      </c>
      <c r="I10" t="s">
        <v>967</v>
      </c>
      <c r="O10">
        <v>4</v>
      </c>
      <c r="P10">
        <v>5</v>
      </c>
      <c r="Q10" t="s">
        <v>1014</v>
      </c>
      <c r="S10">
        <v>4</v>
      </c>
      <c r="T10" s="269">
        <v>0.1</v>
      </c>
      <c r="U10" t="s">
        <v>1020</v>
      </c>
      <c r="X10" t="s">
        <v>1103</v>
      </c>
      <c r="Y10" s="339">
        <v>11611.4</v>
      </c>
    </row>
    <row r="11" spans="1:25" x14ac:dyDescent="0.35">
      <c r="A11" t="s">
        <v>1061</v>
      </c>
      <c r="C11" s="62"/>
      <c r="D11">
        <f>Sheet1!F26*((7/Sheet1!F37)*Sheet1!F35+Sheet1!F36*(SUM(Sheet1!F13:F19)/8)*51)</f>
        <v>0</v>
      </c>
      <c r="G11">
        <v>5</v>
      </c>
      <c r="H11" t="s">
        <v>988</v>
      </c>
      <c r="I11" t="s">
        <v>968</v>
      </c>
      <c r="X11" t="s">
        <v>1104</v>
      </c>
      <c r="Y11" s="339">
        <v>7457.5</v>
      </c>
    </row>
    <row r="12" spans="1:25" x14ac:dyDescent="0.35">
      <c r="A12" t="s">
        <v>159</v>
      </c>
      <c r="C12" s="62"/>
      <c r="D12">
        <f>Sheet1!F20+Sheet1!F21*0.5+Sheet1!F22*0.25</f>
        <v>9</v>
      </c>
      <c r="G12">
        <v>6</v>
      </c>
      <c r="H12" t="s">
        <v>989</v>
      </c>
      <c r="I12" t="s">
        <v>969</v>
      </c>
    </row>
    <row r="13" spans="1:25" x14ac:dyDescent="0.35">
      <c r="A13" t="s">
        <v>1058</v>
      </c>
      <c r="C13" s="62"/>
      <c r="D13">
        <f>Sheet1!F90</f>
        <v>3036</v>
      </c>
      <c r="G13">
        <v>7</v>
      </c>
      <c r="H13" t="s">
        <v>990</v>
      </c>
      <c r="I13" t="s">
        <v>970</v>
      </c>
      <c r="X13" t="s">
        <v>1098</v>
      </c>
    </row>
    <row r="14" spans="1:25" x14ac:dyDescent="0.35">
      <c r="A14" t="s">
        <v>1037</v>
      </c>
      <c r="D14" s="340">
        <f>ROUND(VLOOKUP(D7,X5:Y11,2,FALSE),0)</f>
        <v>8111</v>
      </c>
      <c r="G14">
        <v>8</v>
      </c>
      <c r="H14" t="s">
        <v>991</v>
      </c>
      <c r="I14" t="s">
        <v>971</v>
      </c>
    </row>
    <row r="15" spans="1:25" x14ac:dyDescent="0.35">
      <c r="G15">
        <v>9</v>
      </c>
      <c r="H15" t="s">
        <v>933</v>
      </c>
      <c r="I15" t="s">
        <v>972</v>
      </c>
    </row>
    <row r="16" spans="1:25" x14ac:dyDescent="0.35">
      <c r="A16" s="23" t="s">
        <v>438</v>
      </c>
      <c r="G16">
        <v>10</v>
      </c>
      <c r="H16" t="s">
        <v>992</v>
      </c>
      <c r="I16" t="s">
        <v>973</v>
      </c>
    </row>
    <row r="17" spans="1:9" x14ac:dyDescent="0.35">
      <c r="A17" t="s">
        <v>1007</v>
      </c>
      <c r="D17" s="62" t="str">
        <f>VLOOKUP(Sheet1!$F$38,PARAMETERS!$G$5:$H$26,2,FALSE)</f>
        <v>C3</v>
      </c>
      <c r="G17">
        <v>11</v>
      </c>
      <c r="H17" t="s">
        <v>993</v>
      </c>
      <c r="I17" t="s">
        <v>974</v>
      </c>
    </row>
    <row r="18" spans="1:9" x14ac:dyDescent="0.35">
      <c r="A18" t="s">
        <v>1008</v>
      </c>
      <c r="D18" s="62">
        <f>VLOOKUP(Sheet1!$F$39,PARAMETERS!$K$5:$L$9,2,FALSE)</f>
        <v>0</v>
      </c>
      <c r="G18">
        <v>12</v>
      </c>
      <c r="H18" t="s">
        <v>169</v>
      </c>
      <c r="I18" t="s">
        <v>975</v>
      </c>
    </row>
    <row r="19" spans="1:9" x14ac:dyDescent="0.35">
      <c r="A19" t="s">
        <v>122</v>
      </c>
      <c r="D19" s="62">
        <f>VLOOKUP(Sheet1!$F$43,PARAMETERS!$O$5:$P$10,2,FALSE)</f>
        <v>2</v>
      </c>
      <c r="G19">
        <v>13</v>
      </c>
      <c r="H19" t="s">
        <v>994</v>
      </c>
      <c r="I19" t="s">
        <v>976</v>
      </c>
    </row>
    <row r="20" spans="1:9" x14ac:dyDescent="0.35">
      <c r="A20" t="s">
        <v>186</v>
      </c>
      <c r="D20" s="62">
        <f>Sheet1!F44</f>
        <v>335</v>
      </c>
      <c r="G20">
        <v>14</v>
      </c>
      <c r="H20" t="s">
        <v>53</v>
      </c>
      <c r="I20" t="s">
        <v>981</v>
      </c>
    </row>
    <row r="21" spans="1:9" x14ac:dyDescent="0.35">
      <c r="A21" t="s">
        <v>158</v>
      </c>
      <c r="D21" s="62">
        <f>+Sheet1!F54</f>
        <v>3</v>
      </c>
      <c r="G21">
        <v>15</v>
      </c>
      <c r="H21" t="s">
        <v>995</v>
      </c>
      <c r="I21" t="s">
        <v>982</v>
      </c>
    </row>
    <row r="22" spans="1:9" x14ac:dyDescent="0.35">
      <c r="A22" t="s">
        <v>150</v>
      </c>
      <c r="D22" s="62">
        <f>Sheet1!F40</f>
        <v>1000000</v>
      </c>
      <c r="G22">
        <v>16</v>
      </c>
      <c r="H22" t="s">
        <v>996</v>
      </c>
      <c r="I22" t="s">
        <v>983</v>
      </c>
    </row>
    <row r="23" spans="1:9" x14ac:dyDescent="0.35">
      <c r="A23" t="s">
        <v>1022</v>
      </c>
      <c r="D23" s="62">
        <f>VLOOKUP(Sheet1!$F$92,PARAMETERS!$S$5:$T$10,2,FALSE)</f>
        <v>0.7</v>
      </c>
      <c r="G23">
        <v>17</v>
      </c>
      <c r="H23" t="s">
        <v>997</v>
      </c>
      <c r="I23" t="s">
        <v>977</v>
      </c>
    </row>
    <row r="24" spans="1:9" x14ac:dyDescent="0.35">
      <c r="A24" s="8" t="s">
        <v>917</v>
      </c>
      <c r="D24" s="62" t="str">
        <f>VLOOKUP(Sheet1!$F$91,PARAMETERS!$G$5:$H$26,2,FALSE)</f>
        <v>C1</v>
      </c>
      <c r="G24">
        <v>18</v>
      </c>
      <c r="H24" t="s">
        <v>998</v>
      </c>
      <c r="I24" t="s">
        <v>978</v>
      </c>
    </row>
    <row r="25" spans="1:9" x14ac:dyDescent="0.35">
      <c r="A25" s="8" t="s">
        <v>918</v>
      </c>
      <c r="D25" s="62">
        <f>VLOOKUP(Sheet1!$F$93,PARAMETERS!$O$5:$P$10,2,FALSE)</f>
        <v>2</v>
      </c>
      <c r="G25">
        <v>19</v>
      </c>
      <c r="H25" t="s">
        <v>999</v>
      </c>
      <c r="I25" t="s">
        <v>979</v>
      </c>
    </row>
    <row r="26" spans="1:9" x14ac:dyDescent="0.35">
      <c r="A26" s="8" t="s">
        <v>919</v>
      </c>
      <c r="D26" s="62">
        <f>3*D25</f>
        <v>6</v>
      </c>
      <c r="G26">
        <v>20</v>
      </c>
      <c r="H26" t="s">
        <v>1000</v>
      </c>
      <c r="I26" t="s">
        <v>980</v>
      </c>
    </row>
    <row r="27" spans="1:9" x14ac:dyDescent="0.35">
      <c r="A27" t="s">
        <v>1023</v>
      </c>
      <c r="D27" s="62">
        <f>VLOOKUP(Sheet1!$F$95,PARAMETERS!$S$5:$T$10,2,FALSE)</f>
        <v>0.1</v>
      </c>
    </row>
    <row r="28" spans="1:9" x14ac:dyDescent="0.35">
      <c r="A28" s="8" t="s">
        <v>920</v>
      </c>
      <c r="D28" s="62" t="str">
        <f>VLOOKUP(Sheet1!$F$94,PARAMETERS!$G$5:$H$26,2,FALSE)</f>
        <v>C3</v>
      </c>
    </row>
    <row r="29" spans="1:9" x14ac:dyDescent="0.35">
      <c r="A29" s="8" t="s">
        <v>921</v>
      </c>
      <c r="D29" s="62">
        <f>VLOOKUP(Sheet1!$F$96,PARAMETERS!$O$5:$P$10,2,FALSE)</f>
        <v>2</v>
      </c>
    </row>
    <row r="30" spans="1:9" x14ac:dyDescent="0.35">
      <c r="A30" s="8" t="s">
        <v>922</v>
      </c>
      <c r="D30" s="62">
        <f>3*D29</f>
        <v>6</v>
      </c>
    </row>
    <row r="31" spans="1:9" x14ac:dyDescent="0.35">
      <c r="A31" t="s">
        <v>1024</v>
      </c>
      <c r="D31" s="62">
        <f>VLOOKUP(Sheet1!$F$98,PARAMETERS!$S$5:$T$10,2,FALSE)</f>
        <v>0.1</v>
      </c>
    </row>
    <row r="32" spans="1:9" x14ac:dyDescent="0.35">
      <c r="A32" s="8" t="s">
        <v>923</v>
      </c>
      <c r="D32" s="62" t="str">
        <f>VLOOKUP(Sheet1!$F$97,PARAMETERS!$G$5:$H$26,2,FALSE)</f>
        <v>W1</v>
      </c>
    </row>
    <row r="33" spans="1:4" x14ac:dyDescent="0.35">
      <c r="A33" s="8" t="s">
        <v>924</v>
      </c>
      <c r="D33" s="62">
        <f>VLOOKUP(Sheet1!$F$99,PARAMETERS!$O$5:$P$10,2,FALSE)</f>
        <v>2</v>
      </c>
    </row>
    <row r="34" spans="1:4" x14ac:dyDescent="0.35">
      <c r="A34" s="8" t="s">
        <v>925</v>
      </c>
      <c r="D34" s="62">
        <f>3*D33</f>
        <v>6</v>
      </c>
    </row>
    <row r="35" spans="1:4" x14ac:dyDescent="0.35">
      <c r="A35" s="134"/>
      <c r="D35" s="62"/>
    </row>
    <row r="36" spans="1:4" x14ac:dyDescent="0.35">
      <c r="D36" s="62"/>
    </row>
    <row r="37" spans="1:4" x14ac:dyDescent="0.35">
      <c r="D37" s="62"/>
    </row>
    <row r="39" spans="1:4" x14ac:dyDescent="0.35">
      <c r="A39" s="23" t="s">
        <v>439</v>
      </c>
    </row>
    <row r="52" spans="1:5" x14ac:dyDescent="0.35">
      <c r="A52" s="23" t="s">
        <v>451</v>
      </c>
    </row>
    <row r="53" spans="1:5" x14ac:dyDescent="0.35">
      <c r="A53" s="62" t="s">
        <v>428</v>
      </c>
      <c r="C53" s="281">
        <v>2</v>
      </c>
      <c r="D53" t="s">
        <v>429</v>
      </c>
    </row>
    <row r="54" spans="1:5" x14ac:dyDescent="0.35">
      <c r="A54" s="62" t="s">
        <v>430</v>
      </c>
      <c r="C54" s="281">
        <v>5</v>
      </c>
      <c r="D54" t="s">
        <v>339</v>
      </c>
    </row>
    <row r="55" spans="1:5" x14ac:dyDescent="0.35">
      <c r="A55" t="s">
        <v>433</v>
      </c>
      <c r="C55" s="44">
        <f>+Sheet1!F45</f>
        <v>0.3</v>
      </c>
      <c r="D55" t="s">
        <v>937</v>
      </c>
      <c r="E55">
        <f>+C55+2</f>
        <v>2.2999999999999998</v>
      </c>
    </row>
    <row r="56" spans="1:5" x14ac:dyDescent="0.35">
      <c r="A56" t="str">
        <f>+Flood!A6</f>
        <v xml:space="preserve">Flood channels </v>
      </c>
      <c r="C56" s="277">
        <v>3.5</v>
      </c>
      <c r="D56" t="s">
        <v>339</v>
      </c>
    </row>
    <row r="59" spans="1:5" x14ac:dyDescent="0.35">
      <c r="A59" s="23" t="s">
        <v>441</v>
      </c>
    </row>
    <row r="60" spans="1:5" x14ac:dyDescent="0.35">
      <c r="A60" t="s">
        <v>16</v>
      </c>
      <c r="C60" s="62">
        <f>+D8</f>
        <v>15.423871999999999</v>
      </c>
    </row>
    <row r="61" spans="1:5" x14ac:dyDescent="0.35">
      <c r="A61" t="s">
        <v>17</v>
      </c>
      <c r="C61" s="62">
        <f>+D9</f>
        <v>-60.639932999999999</v>
      </c>
    </row>
    <row r="62" spans="1:5" x14ac:dyDescent="0.35">
      <c r="A62" t="s">
        <v>442</v>
      </c>
      <c r="C62" s="145" t="s">
        <v>304</v>
      </c>
    </row>
    <row r="63" spans="1:5" x14ac:dyDescent="0.35">
      <c r="A63" t="s">
        <v>303</v>
      </c>
      <c r="C63">
        <v>1.4</v>
      </c>
    </row>
    <row r="65" spans="1:4" x14ac:dyDescent="0.35">
      <c r="A65" s="23" t="s">
        <v>443</v>
      </c>
    </row>
    <row r="66" spans="1:4" x14ac:dyDescent="0.35">
      <c r="A66" t="s">
        <v>352</v>
      </c>
      <c r="C66" s="282" t="s">
        <v>354</v>
      </c>
    </row>
    <row r="67" spans="1:4" x14ac:dyDescent="0.35">
      <c r="A67" t="s">
        <v>446</v>
      </c>
      <c r="C67" s="145">
        <v>40</v>
      </c>
      <c r="D67" t="s">
        <v>357</v>
      </c>
    </row>
    <row r="68" spans="1:4" x14ac:dyDescent="0.35">
      <c r="A68" t="s">
        <v>445</v>
      </c>
      <c r="C68" s="145">
        <v>100</v>
      </c>
      <c r="D68" t="s">
        <v>357</v>
      </c>
    </row>
    <row r="69" spans="1:4" x14ac:dyDescent="0.35">
      <c r="A69" t="s">
        <v>444</v>
      </c>
      <c r="C69" s="47">
        <f>+Sheet1!E47*3.28</f>
        <v>60.033857114131848</v>
      </c>
      <c r="D69" s="1" t="s">
        <v>339</v>
      </c>
    </row>
    <row r="70" spans="1:4" x14ac:dyDescent="0.35">
      <c r="A70" t="s">
        <v>447</v>
      </c>
      <c r="C70" s="47">
        <f>+Sheet1!E46*3.28</f>
        <v>9.84</v>
      </c>
      <c r="D70" s="1" t="s">
        <v>339</v>
      </c>
    </row>
    <row r="71" spans="1:4" x14ac:dyDescent="0.35">
      <c r="A71" t="s">
        <v>448</v>
      </c>
      <c r="C71">
        <f>+Sheet1!E52</f>
        <v>1</v>
      </c>
      <c r="D71" t="s">
        <v>412</v>
      </c>
    </row>
    <row r="72" spans="1:4" x14ac:dyDescent="0.35">
      <c r="A72" s="12" t="s">
        <v>407</v>
      </c>
      <c r="C72" s="278">
        <v>0.1</v>
      </c>
      <c r="D72" t="s">
        <v>406</v>
      </c>
    </row>
    <row r="73" spans="1:4" x14ac:dyDescent="0.35">
      <c r="A73" t="s">
        <v>939</v>
      </c>
      <c r="C73" s="47">
        <f>+Sheet1!E48</f>
        <v>20</v>
      </c>
      <c r="D73" t="s">
        <v>938</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EarthquakeMDR">
                <anchor moveWithCells="1" sizeWithCells="1">
                  <from>
                    <xdr:col>3</xdr:col>
                    <xdr:colOff>228600</xdr:colOff>
                    <xdr:row>58</xdr:row>
                    <xdr:rowOff>152400</xdr:rowOff>
                  </from>
                  <to>
                    <xdr:col>3</xdr:col>
                    <xdr:colOff>1168400</xdr:colOff>
                    <xdr:row>60</xdr:row>
                    <xdr:rowOff>63500</xdr:rowOff>
                  </to>
                </anchor>
              </controlPr>
            </control>
          </mc:Choice>
        </mc:AlternateContent>
        <mc:AlternateContent xmlns:mc="http://schemas.openxmlformats.org/markup-compatibility/2006">
          <mc:Choice Requires="x14">
            <control shapeId="37892" r:id="rId5" name="Button 4">
              <controlPr defaultSize="0" print="0" autoFill="0" autoPict="0" macro="[0]!EarthquakeMDR2">
                <anchor moveWithCells="1" sizeWithCells="1">
                  <from>
                    <xdr:col>3</xdr:col>
                    <xdr:colOff>190500</xdr:colOff>
                    <xdr:row>61</xdr:row>
                    <xdr:rowOff>50800</xdr:rowOff>
                  </from>
                  <to>
                    <xdr:col>3</xdr:col>
                    <xdr:colOff>1130300</xdr:colOff>
                    <xdr:row>62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Fragility!$B$1:$D$1</xm:f>
          </x14:formula1>
          <xm:sqref>C62</xm:sqref>
        </x14:dataValidation>
        <x14:dataValidation type="list" allowBlank="1" showInputMessage="1" showErrorMessage="1" xr:uid="{00000000-0002-0000-0700-000001000000}">
          <x14:formula1>
            <xm:f>'Masonry walls'!$W$14:$Y$14</xm:f>
          </x14:formula1>
          <xm:sqref>C66</xm:sqref>
        </x14:dataValidation>
        <x14:dataValidation type="list" allowBlank="1" showInputMessage="1" showErrorMessage="1" xr:uid="{00000000-0002-0000-0700-000002000000}">
          <x14:formula1>
            <xm:f>'Masonry walls'!$V$52:$V$56</xm:f>
          </x14:formula1>
          <xm:sqref>C67:C68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V145"/>
  <sheetViews>
    <sheetView topLeftCell="B1" workbookViewId="0">
      <selection activeCell="C32" sqref="C32"/>
    </sheetView>
  </sheetViews>
  <sheetFormatPr defaultColWidth="8.81640625" defaultRowHeight="14.5" x14ac:dyDescent="0.35"/>
  <cols>
    <col min="1" max="1" width="4.6328125" style="24" customWidth="1"/>
    <col min="2" max="2" width="63.6328125" style="39" customWidth="1"/>
    <col min="3" max="3" width="11" style="29" bestFit="1" customWidth="1"/>
    <col min="4" max="4" width="10.6328125" style="28" bestFit="1" customWidth="1"/>
    <col min="5" max="5" width="10.6328125" style="28" customWidth="1"/>
    <col min="6" max="6" width="10.6328125" style="30" customWidth="1"/>
    <col min="10" max="10" width="10.453125" customWidth="1"/>
    <col min="13" max="14" width="11.36328125" customWidth="1"/>
  </cols>
  <sheetData>
    <row r="1" spans="1:22" ht="25" x14ac:dyDescent="0.35">
      <c r="A1" s="349" t="s">
        <v>144</v>
      </c>
      <c r="B1" s="349"/>
      <c r="C1" s="349"/>
      <c r="D1" s="349"/>
      <c r="E1" s="349"/>
      <c r="F1" s="349"/>
    </row>
    <row r="2" spans="1:22" ht="15.5" x14ac:dyDescent="0.35">
      <c r="B2" s="350"/>
      <c r="C2" s="350"/>
      <c r="D2" s="350"/>
      <c r="E2" s="350"/>
      <c r="F2" s="350"/>
    </row>
    <row r="3" spans="1:22" ht="15.5" x14ac:dyDescent="0.35">
      <c r="B3" s="25"/>
      <c r="C3" s="25"/>
      <c r="D3" s="25"/>
      <c r="E3" s="25"/>
      <c r="F3" s="26"/>
    </row>
    <row r="4" spans="1:22" ht="15.75" customHeight="1" x14ac:dyDescent="0.35">
      <c r="B4" s="270" t="s">
        <v>239</v>
      </c>
      <c r="C4" s="270"/>
      <c r="D4" s="270"/>
      <c r="E4" s="270"/>
      <c r="F4" s="66" t="s">
        <v>1030</v>
      </c>
      <c r="G4" s="66" t="s">
        <v>1031</v>
      </c>
    </row>
    <row r="5" spans="1:22" ht="16.5" customHeight="1" x14ac:dyDescent="0.35">
      <c r="B5" s="351" t="s">
        <v>240</v>
      </c>
      <c r="C5" s="352" t="s">
        <v>145</v>
      </c>
      <c r="D5" s="353"/>
      <c r="E5" s="354"/>
      <c r="F5" s="346" t="s">
        <v>1032</v>
      </c>
      <c r="G5" s="348"/>
      <c r="H5" s="67" t="s">
        <v>153</v>
      </c>
      <c r="J5" s="346" t="s">
        <v>1033</v>
      </c>
      <c r="K5" s="347"/>
      <c r="L5" s="348"/>
      <c r="M5" s="346" t="s">
        <v>1034</v>
      </c>
      <c r="N5" s="347"/>
      <c r="O5" s="348"/>
      <c r="Q5" s="67" t="s">
        <v>154</v>
      </c>
      <c r="T5" s="23" t="s">
        <v>1002</v>
      </c>
    </row>
    <row r="6" spans="1:22" x14ac:dyDescent="0.35">
      <c r="B6" s="351"/>
      <c r="C6" s="67" t="s">
        <v>146</v>
      </c>
      <c r="D6" s="67" t="s">
        <v>147</v>
      </c>
      <c r="E6" s="67" t="s">
        <v>212</v>
      </c>
      <c r="F6" s="67" t="s">
        <v>241</v>
      </c>
      <c r="G6" s="67" t="s">
        <v>241</v>
      </c>
      <c r="H6" s="67">
        <f>SUM(H7:H14)</f>
        <v>7</v>
      </c>
      <c r="J6" s="67" t="s">
        <v>146</v>
      </c>
      <c r="K6" s="67" t="s">
        <v>147</v>
      </c>
      <c r="L6" s="67" t="s">
        <v>212</v>
      </c>
      <c r="M6" s="67" t="s">
        <v>146</v>
      </c>
      <c r="N6" s="67" t="s">
        <v>147</v>
      </c>
      <c r="O6" s="67" t="s">
        <v>212</v>
      </c>
      <c r="Q6" s="67">
        <f>COUNTIF(Q7:Q14,"&gt;0")</f>
        <v>7</v>
      </c>
      <c r="T6" t="s">
        <v>984</v>
      </c>
      <c r="U6" t="s">
        <v>985</v>
      </c>
      <c r="V6" t="s">
        <v>118</v>
      </c>
    </row>
    <row r="7" spans="1:22" ht="19" x14ac:dyDescent="0.4">
      <c r="A7" s="27">
        <v>1</v>
      </c>
      <c r="B7" s="68" t="s">
        <v>231</v>
      </c>
      <c r="C7" s="69">
        <v>0.25</v>
      </c>
      <c r="D7" s="69">
        <v>0.25</v>
      </c>
      <c r="E7" s="69">
        <v>0.25</v>
      </c>
      <c r="F7" s="271">
        <f>VLOOKUP(Sheet1!F58,'Step3 - HSI post-retrofitting'!$T$6:$U$11,2,FALSE)</f>
        <v>0.5</v>
      </c>
      <c r="G7" s="271">
        <f>VLOOKUP(Sheet1!F66,'Step3 - HSI post-retrofitting'!$T$6:$U$11,2,FALSE)</f>
        <v>0.5</v>
      </c>
      <c r="H7" s="71">
        <f t="shared" ref="H7:H14" si="0">IF(G7&gt;F7,1,0)</f>
        <v>0</v>
      </c>
      <c r="J7">
        <f>1+2*'Step3 - HSI post-retrofitting'!$F7</f>
        <v>2</v>
      </c>
      <c r="K7">
        <f>1+2*'Step3 - HSI post-retrofitting'!$F7</f>
        <v>2</v>
      </c>
      <c r="L7">
        <f>1+2*'Step3 - HSI post-retrofitting'!$F7</f>
        <v>2</v>
      </c>
      <c r="M7">
        <f>1+2*$G7</f>
        <v>2</v>
      </c>
      <c r="N7">
        <f t="shared" ref="N7:O7" si="1">1+2*$G7</f>
        <v>2</v>
      </c>
      <c r="O7">
        <f t="shared" si="1"/>
        <v>2</v>
      </c>
      <c r="Q7" s="71">
        <f>Sheet1!F74</f>
        <v>0</v>
      </c>
      <c r="T7">
        <v>0</v>
      </c>
      <c r="U7" s="47">
        <v>0</v>
      </c>
      <c r="V7" t="s">
        <v>1025</v>
      </c>
    </row>
    <row r="8" spans="1:22" ht="19" x14ac:dyDescent="0.4">
      <c r="A8" s="27">
        <v>2</v>
      </c>
      <c r="B8" s="68" t="s">
        <v>232</v>
      </c>
      <c r="C8" s="69">
        <v>1</v>
      </c>
      <c r="D8" s="69">
        <v>1</v>
      </c>
      <c r="E8" s="69">
        <v>1</v>
      </c>
      <c r="F8" s="271">
        <f>VLOOKUP(Sheet1!F59,'Step3 - HSI post-retrofitting'!$T$6:$U$11,2,FALSE)</f>
        <v>0</v>
      </c>
      <c r="G8" s="271">
        <f>VLOOKUP(Sheet1!F67,'Step3 - HSI post-retrofitting'!$T$6:$U$11,2,FALSE)</f>
        <v>1</v>
      </c>
      <c r="H8" s="71">
        <f t="shared" si="0"/>
        <v>1</v>
      </c>
      <c r="J8">
        <f>1+2*'Step3 - HSI post-retrofitting'!$F8</f>
        <v>1</v>
      </c>
      <c r="K8">
        <f>1+2*'Step3 - HSI post-retrofitting'!$F8</f>
        <v>1</v>
      </c>
      <c r="L8">
        <f>1+2*'Step3 - HSI post-retrofitting'!$F8</f>
        <v>1</v>
      </c>
      <c r="M8">
        <f t="shared" ref="M8:O14" si="2">1+2*$G8</f>
        <v>3</v>
      </c>
      <c r="N8">
        <f t="shared" si="2"/>
        <v>3</v>
      </c>
      <c r="O8">
        <f t="shared" si="2"/>
        <v>3</v>
      </c>
      <c r="Q8" s="71">
        <f>Sheet1!F76</f>
        <v>36000</v>
      </c>
      <c r="T8">
        <v>1</v>
      </c>
      <c r="U8" s="47">
        <v>0.25</v>
      </c>
      <c r="V8" t="s">
        <v>1026</v>
      </c>
    </row>
    <row r="9" spans="1:22" ht="19" x14ac:dyDescent="0.4">
      <c r="A9" s="27">
        <v>3</v>
      </c>
      <c r="B9" s="68" t="s">
        <v>233</v>
      </c>
      <c r="C9" s="69">
        <v>1</v>
      </c>
      <c r="D9" s="69">
        <v>0.25</v>
      </c>
      <c r="E9" s="69">
        <v>1</v>
      </c>
      <c r="F9" s="271">
        <f>VLOOKUP(Sheet1!F60,'Step3 - HSI post-retrofitting'!$T$6:$U$11,2,FALSE)</f>
        <v>0.5</v>
      </c>
      <c r="G9" s="271">
        <f>VLOOKUP(Sheet1!F68,'Step3 - HSI post-retrofitting'!$T$6:$U$11,2,FALSE)</f>
        <v>1</v>
      </c>
      <c r="H9" s="71">
        <f t="shared" si="0"/>
        <v>1</v>
      </c>
      <c r="J9">
        <f>1+2*'Step3 - HSI post-retrofitting'!$F9</f>
        <v>2</v>
      </c>
      <c r="K9">
        <f>1+2*'Step3 - HSI post-retrofitting'!$F9</f>
        <v>2</v>
      </c>
      <c r="L9">
        <f>1+2*'Step3 - HSI post-retrofitting'!$F9</f>
        <v>2</v>
      </c>
      <c r="M9">
        <f t="shared" si="2"/>
        <v>3</v>
      </c>
      <c r="N9">
        <f t="shared" si="2"/>
        <v>3</v>
      </c>
      <c r="O9">
        <f t="shared" si="2"/>
        <v>3</v>
      </c>
      <c r="Q9" s="71">
        <f>Sheet1!F78</f>
        <v>64800</v>
      </c>
      <c r="T9">
        <v>2</v>
      </c>
      <c r="U9" s="47">
        <v>0.5</v>
      </c>
      <c r="V9" t="s">
        <v>1027</v>
      </c>
    </row>
    <row r="10" spans="1:22" ht="19" x14ac:dyDescent="0.4">
      <c r="A10" s="27">
        <v>4</v>
      </c>
      <c r="B10" s="68" t="s">
        <v>234</v>
      </c>
      <c r="C10" s="69">
        <v>0.75</v>
      </c>
      <c r="D10" s="69">
        <v>1</v>
      </c>
      <c r="E10" s="69">
        <v>1</v>
      </c>
      <c r="F10" s="271">
        <f>VLOOKUP(Sheet1!F61,'Step3 - HSI post-retrofitting'!$T$6:$U$11,2,FALSE)</f>
        <v>0.25</v>
      </c>
      <c r="G10" s="271">
        <f>VLOOKUP(Sheet1!F69,'Step3 - HSI post-retrofitting'!$T$6:$U$11,2,FALSE)</f>
        <v>1</v>
      </c>
      <c r="H10" s="71">
        <f t="shared" si="0"/>
        <v>1</v>
      </c>
      <c r="J10">
        <f>1+2*'Step3 - HSI post-retrofitting'!$F10</f>
        <v>1.5</v>
      </c>
      <c r="K10">
        <f>1+2*'Step3 - HSI post-retrofitting'!$F10</f>
        <v>1.5</v>
      </c>
      <c r="L10">
        <f>1+2*'Step3 - HSI post-retrofitting'!$F10</f>
        <v>1.5</v>
      </c>
      <c r="M10">
        <f t="shared" si="2"/>
        <v>3</v>
      </c>
      <c r="N10">
        <f t="shared" si="2"/>
        <v>3</v>
      </c>
      <c r="O10">
        <f t="shared" si="2"/>
        <v>3</v>
      </c>
      <c r="Q10" s="71">
        <f>Sheet1!F80</f>
        <v>47000</v>
      </c>
      <c r="T10">
        <v>3</v>
      </c>
      <c r="U10" s="47">
        <v>0.75</v>
      </c>
      <c r="V10" t="s">
        <v>1028</v>
      </c>
    </row>
    <row r="11" spans="1:22" ht="19" x14ac:dyDescent="0.4">
      <c r="A11" s="27">
        <v>5</v>
      </c>
      <c r="B11" s="68" t="s">
        <v>235</v>
      </c>
      <c r="C11" s="69">
        <v>0.25</v>
      </c>
      <c r="D11" s="69">
        <v>0.25</v>
      </c>
      <c r="E11" s="69">
        <v>0.5</v>
      </c>
      <c r="F11" s="271">
        <f>VLOOKUP(Sheet1!F62,'Step3 - HSI post-retrofitting'!$T$6:$U$11,2,FALSE)</f>
        <v>0.5</v>
      </c>
      <c r="G11" s="271">
        <f>VLOOKUP(Sheet1!F70,'Step3 - HSI post-retrofitting'!$T$6:$U$11,2,FALSE)</f>
        <v>1</v>
      </c>
      <c r="H11" s="71">
        <f t="shared" si="0"/>
        <v>1</v>
      </c>
      <c r="J11">
        <f>1+2*'Step3 - HSI post-retrofitting'!$F11</f>
        <v>2</v>
      </c>
      <c r="K11">
        <f>1+2*'Step3 - HSI post-retrofitting'!$F11</f>
        <v>2</v>
      </c>
      <c r="L11">
        <f>1+2*'Step3 - HSI post-retrofitting'!$F11</f>
        <v>2</v>
      </c>
      <c r="M11">
        <f t="shared" si="2"/>
        <v>3</v>
      </c>
      <c r="N11">
        <f t="shared" si="2"/>
        <v>3</v>
      </c>
      <c r="O11">
        <f t="shared" si="2"/>
        <v>3</v>
      </c>
      <c r="Q11" s="71">
        <f>Sheet1!F82</f>
        <v>18300</v>
      </c>
      <c r="T11">
        <v>4</v>
      </c>
      <c r="U11" s="47">
        <v>1</v>
      </c>
      <c r="V11" t="s">
        <v>1029</v>
      </c>
    </row>
    <row r="12" spans="1:22" ht="19" x14ac:dyDescent="0.4">
      <c r="A12" s="27">
        <v>6</v>
      </c>
      <c r="B12" s="68" t="s">
        <v>236</v>
      </c>
      <c r="C12" s="69">
        <v>0.25</v>
      </c>
      <c r="D12" s="69">
        <v>0.25</v>
      </c>
      <c r="E12" s="69">
        <v>0.5</v>
      </c>
      <c r="F12" s="271">
        <f>VLOOKUP(Sheet1!F63,'Step3 - HSI post-retrofitting'!$T$6:$U$11,2,FALSE)</f>
        <v>0</v>
      </c>
      <c r="G12" s="271">
        <f>VLOOKUP(Sheet1!F71,'Step3 - HSI post-retrofitting'!$T$6:$U$11,2,FALSE)</f>
        <v>1</v>
      </c>
      <c r="H12" s="71">
        <f t="shared" si="0"/>
        <v>1</v>
      </c>
      <c r="J12">
        <f>1+2*'Step3 - HSI post-retrofitting'!$F12</f>
        <v>1</v>
      </c>
      <c r="K12">
        <f>1+2*'Step3 - HSI post-retrofitting'!$F12</f>
        <v>1</v>
      </c>
      <c r="L12">
        <f>1+2*'Step3 - HSI post-retrofitting'!$F12</f>
        <v>1</v>
      </c>
      <c r="M12">
        <f t="shared" si="2"/>
        <v>3</v>
      </c>
      <c r="N12">
        <f t="shared" si="2"/>
        <v>3</v>
      </c>
      <c r="O12">
        <f t="shared" si="2"/>
        <v>3</v>
      </c>
      <c r="Q12" s="71">
        <f>Sheet1!F84</f>
        <v>3500</v>
      </c>
    </row>
    <row r="13" spans="1:22" ht="29" x14ac:dyDescent="0.4">
      <c r="A13" s="27">
        <v>7</v>
      </c>
      <c r="B13" s="68" t="s">
        <v>237</v>
      </c>
      <c r="C13" s="69">
        <v>1</v>
      </c>
      <c r="D13" s="69">
        <v>1</v>
      </c>
      <c r="E13" s="69">
        <v>0.75</v>
      </c>
      <c r="F13" s="271">
        <f>VLOOKUP(Sheet1!F64,'Step3 - HSI post-retrofitting'!$T$6:$U$11,2,FALSE)</f>
        <v>0.5</v>
      </c>
      <c r="G13" s="271">
        <f>VLOOKUP(Sheet1!F72,'Step3 - HSI post-retrofitting'!$T$6:$U$11,2,FALSE)</f>
        <v>1</v>
      </c>
      <c r="H13" s="71">
        <f t="shared" si="0"/>
        <v>1</v>
      </c>
      <c r="J13">
        <f>1+2*'Step3 - HSI post-retrofitting'!$F13</f>
        <v>2</v>
      </c>
      <c r="K13">
        <f>1+2*'Step3 - HSI post-retrofitting'!$F13</f>
        <v>2</v>
      </c>
      <c r="L13">
        <f>1+2*'Step3 - HSI post-retrofitting'!$F13</f>
        <v>2</v>
      </c>
      <c r="M13">
        <f t="shared" si="2"/>
        <v>3</v>
      </c>
      <c r="N13">
        <f t="shared" si="2"/>
        <v>3</v>
      </c>
      <c r="O13">
        <f t="shared" si="2"/>
        <v>3</v>
      </c>
      <c r="Q13" s="71">
        <f>Sheet1!F86</f>
        <v>34000</v>
      </c>
    </row>
    <row r="14" spans="1:22" ht="28" x14ac:dyDescent="0.4">
      <c r="A14" s="27">
        <v>8</v>
      </c>
      <c r="B14" s="70" t="s">
        <v>238</v>
      </c>
      <c r="C14" s="69">
        <v>1</v>
      </c>
      <c r="D14" s="69">
        <v>1</v>
      </c>
      <c r="E14" s="69">
        <v>0.75</v>
      </c>
      <c r="F14" s="271">
        <f>VLOOKUP(Sheet1!F65,'Step3 - HSI post-retrofitting'!$T$6:$U$11,2,FALSE)</f>
        <v>0</v>
      </c>
      <c r="G14" s="271">
        <f>VLOOKUP(Sheet1!F73,'Step3 - HSI post-retrofitting'!$T$6:$U$11,2,FALSE)</f>
        <v>1</v>
      </c>
      <c r="H14" s="71">
        <f t="shared" si="0"/>
        <v>1</v>
      </c>
      <c r="J14">
        <f>1+2*'Step3 - HSI post-retrofitting'!$F14</f>
        <v>1</v>
      </c>
      <c r="K14">
        <f>1+2*'Step3 - HSI post-retrofitting'!$F14</f>
        <v>1</v>
      </c>
      <c r="L14">
        <f>1+2*'Step3 - HSI post-retrofitting'!$F14</f>
        <v>1</v>
      </c>
      <c r="M14">
        <f t="shared" si="2"/>
        <v>3</v>
      </c>
      <c r="N14">
        <f t="shared" si="2"/>
        <v>3</v>
      </c>
      <c r="O14">
        <f t="shared" si="2"/>
        <v>3</v>
      </c>
      <c r="Q14" s="71">
        <f>Sheet1!F88</f>
        <v>1700</v>
      </c>
    </row>
    <row r="15" spans="1:22" ht="18" x14ac:dyDescent="0.35">
      <c r="B15" s="31"/>
      <c r="C15" s="31"/>
      <c r="D15" s="32"/>
      <c r="E15" s="32"/>
      <c r="F15" s="33"/>
    </row>
    <row r="16" spans="1:22" ht="20" x14ac:dyDescent="0.35">
      <c r="B16" s="34"/>
      <c r="C16" s="34"/>
      <c r="D16" s="35"/>
      <c r="E16" s="35"/>
      <c r="F16" s="35"/>
    </row>
    <row r="17" spans="2:6" x14ac:dyDescent="0.35">
      <c r="B17" s="36"/>
      <c r="C17" s="36"/>
      <c r="D17" s="37"/>
      <c r="E17" s="37"/>
      <c r="F17" s="38"/>
    </row>
    <row r="18" spans="2:6" x14ac:dyDescent="0.35">
      <c r="B18" s="36"/>
      <c r="C18" s="36"/>
      <c r="D18" s="37"/>
      <c r="E18" s="37"/>
      <c r="F18" s="38"/>
    </row>
    <row r="19" spans="2:6" x14ac:dyDescent="0.35">
      <c r="B19" s="29"/>
    </row>
    <row r="20" spans="2:6" x14ac:dyDescent="0.35">
      <c r="B20" s="29"/>
    </row>
    <row r="21" spans="2:6" x14ac:dyDescent="0.35">
      <c r="B21" s="29"/>
    </row>
    <row r="22" spans="2:6" x14ac:dyDescent="0.35">
      <c r="B22" s="29"/>
    </row>
    <row r="23" spans="2:6" x14ac:dyDescent="0.35">
      <c r="B23" s="29"/>
    </row>
    <row r="24" spans="2:6" x14ac:dyDescent="0.35">
      <c r="B24" s="29"/>
    </row>
    <row r="25" spans="2:6" x14ac:dyDescent="0.35">
      <c r="B25" s="29"/>
    </row>
    <row r="26" spans="2:6" x14ac:dyDescent="0.35">
      <c r="B26" s="29"/>
    </row>
    <row r="27" spans="2:6" x14ac:dyDescent="0.35">
      <c r="B27" s="29"/>
    </row>
    <row r="28" spans="2:6" x14ac:dyDescent="0.35">
      <c r="B28" s="29"/>
    </row>
    <row r="29" spans="2:6" x14ac:dyDescent="0.35">
      <c r="B29" s="29"/>
    </row>
    <row r="30" spans="2:6" x14ac:dyDescent="0.35">
      <c r="B30" s="29"/>
    </row>
    <row r="31" spans="2:6" x14ac:dyDescent="0.35">
      <c r="B31" s="29"/>
    </row>
    <row r="32" spans="2:6" x14ac:dyDescent="0.35">
      <c r="B32" s="29"/>
    </row>
    <row r="33" spans="2:2" x14ac:dyDescent="0.35">
      <c r="B33" s="29"/>
    </row>
    <row r="34" spans="2:2" x14ac:dyDescent="0.35">
      <c r="B34" s="29"/>
    </row>
    <row r="35" spans="2:2" x14ac:dyDescent="0.35">
      <c r="B35" s="29"/>
    </row>
    <row r="36" spans="2:2" x14ac:dyDescent="0.35">
      <c r="B36" s="29"/>
    </row>
    <row r="37" spans="2:2" x14ac:dyDescent="0.35">
      <c r="B37" s="29"/>
    </row>
    <row r="38" spans="2:2" x14ac:dyDescent="0.35">
      <c r="B38" s="29"/>
    </row>
    <row r="39" spans="2:2" x14ac:dyDescent="0.35">
      <c r="B39" s="29"/>
    </row>
    <row r="40" spans="2:2" x14ac:dyDescent="0.35">
      <c r="B40" s="29"/>
    </row>
    <row r="41" spans="2:2" x14ac:dyDescent="0.35">
      <c r="B41" s="29"/>
    </row>
    <row r="42" spans="2:2" x14ac:dyDescent="0.35">
      <c r="B42" s="29"/>
    </row>
    <row r="43" spans="2:2" x14ac:dyDescent="0.35">
      <c r="B43" s="29"/>
    </row>
    <row r="44" spans="2:2" x14ac:dyDescent="0.35">
      <c r="B44" s="29"/>
    </row>
    <row r="45" spans="2:2" x14ac:dyDescent="0.35">
      <c r="B45" s="29"/>
    </row>
    <row r="46" spans="2:2" x14ac:dyDescent="0.35">
      <c r="B46" s="29"/>
    </row>
    <row r="47" spans="2:2" x14ac:dyDescent="0.35">
      <c r="B47" s="29"/>
    </row>
    <row r="48" spans="2:2" x14ac:dyDescent="0.35">
      <c r="B48" s="29"/>
    </row>
    <row r="49" spans="2:2" x14ac:dyDescent="0.35">
      <c r="B49" s="29"/>
    </row>
    <row r="50" spans="2:2" x14ac:dyDescent="0.35">
      <c r="B50" s="29"/>
    </row>
    <row r="51" spans="2:2" x14ac:dyDescent="0.35">
      <c r="B51" s="29"/>
    </row>
    <row r="52" spans="2:2" x14ac:dyDescent="0.35">
      <c r="B52" s="29"/>
    </row>
    <row r="53" spans="2:2" x14ac:dyDescent="0.35">
      <c r="B53" s="29"/>
    </row>
    <row r="54" spans="2:2" x14ac:dyDescent="0.35">
      <c r="B54" s="29"/>
    </row>
    <row r="55" spans="2:2" x14ac:dyDescent="0.35">
      <c r="B55" s="29"/>
    </row>
    <row r="56" spans="2:2" x14ac:dyDescent="0.35">
      <c r="B56" s="29"/>
    </row>
    <row r="57" spans="2:2" x14ac:dyDescent="0.35">
      <c r="B57" s="29"/>
    </row>
    <row r="58" spans="2:2" x14ac:dyDescent="0.35">
      <c r="B58" s="29"/>
    </row>
    <row r="59" spans="2:2" x14ac:dyDescent="0.35">
      <c r="B59" s="29"/>
    </row>
    <row r="60" spans="2:2" x14ac:dyDescent="0.35">
      <c r="B60" s="29"/>
    </row>
    <row r="61" spans="2:2" x14ac:dyDescent="0.35">
      <c r="B61" s="29"/>
    </row>
    <row r="62" spans="2:2" x14ac:dyDescent="0.35">
      <c r="B62" s="29"/>
    </row>
    <row r="63" spans="2:2" x14ac:dyDescent="0.35">
      <c r="B63" s="29"/>
    </row>
    <row r="64" spans="2:2" x14ac:dyDescent="0.35">
      <c r="B64" s="29"/>
    </row>
    <row r="65" spans="2:2" x14ac:dyDescent="0.35">
      <c r="B65" s="29"/>
    </row>
    <row r="66" spans="2:2" x14ac:dyDescent="0.35">
      <c r="B66" s="29"/>
    </row>
    <row r="67" spans="2:2" x14ac:dyDescent="0.35">
      <c r="B67" s="29"/>
    </row>
    <row r="68" spans="2:2" x14ac:dyDescent="0.35">
      <c r="B68" s="29"/>
    </row>
    <row r="69" spans="2:2" x14ac:dyDescent="0.35">
      <c r="B69" s="29"/>
    </row>
    <row r="70" spans="2:2" x14ac:dyDescent="0.35">
      <c r="B70" s="29"/>
    </row>
    <row r="71" spans="2:2" x14ac:dyDescent="0.35">
      <c r="B71" s="29"/>
    </row>
    <row r="72" spans="2:2" x14ac:dyDescent="0.35">
      <c r="B72" s="29"/>
    </row>
    <row r="73" spans="2:2" x14ac:dyDescent="0.35">
      <c r="B73" s="29"/>
    </row>
    <row r="74" spans="2:2" x14ac:dyDescent="0.35">
      <c r="B74" s="29"/>
    </row>
    <row r="75" spans="2:2" x14ac:dyDescent="0.35">
      <c r="B75" s="29"/>
    </row>
    <row r="76" spans="2:2" x14ac:dyDescent="0.35">
      <c r="B76" s="29"/>
    </row>
    <row r="77" spans="2:2" x14ac:dyDescent="0.35">
      <c r="B77" s="29"/>
    </row>
    <row r="78" spans="2:2" x14ac:dyDescent="0.35">
      <c r="B78" s="29"/>
    </row>
    <row r="79" spans="2:2" x14ac:dyDescent="0.35">
      <c r="B79" s="29"/>
    </row>
    <row r="80" spans="2:2" x14ac:dyDescent="0.35">
      <c r="B80" s="29"/>
    </row>
    <row r="81" spans="2:2" x14ac:dyDescent="0.35">
      <c r="B81" s="29"/>
    </row>
    <row r="82" spans="2:2" x14ac:dyDescent="0.35">
      <c r="B82" s="29"/>
    </row>
    <row r="83" spans="2:2" x14ac:dyDescent="0.35">
      <c r="B83" s="29"/>
    </row>
    <row r="84" spans="2:2" x14ac:dyDescent="0.35">
      <c r="B84" s="29"/>
    </row>
    <row r="85" spans="2:2" x14ac:dyDescent="0.35">
      <c r="B85" s="29"/>
    </row>
    <row r="86" spans="2:2" x14ac:dyDescent="0.35">
      <c r="B86" s="29"/>
    </row>
    <row r="87" spans="2:2" x14ac:dyDescent="0.35">
      <c r="B87" s="29"/>
    </row>
    <row r="88" spans="2:2" x14ac:dyDescent="0.35">
      <c r="B88" s="29"/>
    </row>
    <row r="89" spans="2:2" x14ac:dyDescent="0.35">
      <c r="B89" s="29"/>
    </row>
    <row r="90" spans="2:2" x14ac:dyDescent="0.35">
      <c r="B90" s="29"/>
    </row>
    <row r="91" spans="2:2" x14ac:dyDescent="0.35">
      <c r="B91" s="29"/>
    </row>
    <row r="92" spans="2:2" x14ac:dyDescent="0.35">
      <c r="B92" s="29"/>
    </row>
    <row r="93" spans="2:2" x14ac:dyDescent="0.35">
      <c r="B93" s="29"/>
    </row>
    <row r="94" spans="2:2" x14ac:dyDescent="0.35">
      <c r="B94" s="29"/>
    </row>
    <row r="95" spans="2:2" x14ac:dyDescent="0.35">
      <c r="B95" s="29"/>
    </row>
    <row r="96" spans="2:2" x14ac:dyDescent="0.35">
      <c r="B96" s="29"/>
    </row>
    <row r="97" spans="2:2" x14ac:dyDescent="0.35">
      <c r="B97" s="29"/>
    </row>
    <row r="98" spans="2:2" x14ac:dyDescent="0.35">
      <c r="B98" s="29"/>
    </row>
    <row r="99" spans="2:2" x14ac:dyDescent="0.35">
      <c r="B99" s="29"/>
    </row>
    <row r="100" spans="2:2" x14ac:dyDescent="0.35">
      <c r="B100" s="29"/>
    </row>
    <row r="101" spans="2:2" x14ac:dyDescent="0.35">
      <c r="B101" s="29"/>
    </row>
    <row r="102" spans="2:2" x14ac:dyDescent="0.35">
      <c r="B102" s="29"/>
    </row>
    <row r="103" spans="2:2" x14ac:dyDescent="0.35">
      <c r="B103" s="29"/>
    </row>
    <row r="104" spans="2:2" x14ac:dyDescent="0.35">
      <c r="B104" s="29"/>
    </row>
    <row r="105" spans="2:2" x14ac:dyDescent="0.35">
      <c r="B105" s="29"/>
    </row>
    <row r="106" spans="2:2" x14ac:dyDescent="0.35">
      <c r="B106" s="29"/>
    </row>
    <row r="107" spans="2:2" x14ac:dyDescent="0.35">
      <c r="B107" s="29"/>
    </row>
    <row r="108" spans="2:2" x14ac:dyDescent="0.35">
      <c r="B108" s="29"/>
    </row>
    <row r="109" spans="2:2" x14ac:dyDescent="0.35">
      <c r="B109" s="29"/>
    </row>
    <row r="110" spans="2:2" x14ac:dyDescent="0.35">
      <c r="B110" s="29"/>
    </row>
    <row r="111" spans="2:2" x14ac:dyDescent="0.35">
      <c r="B111" s="29"/>
    </row>
    <row r="112" spans="2:2" x14ac:dyDescent="0.35">
      <c r="B112" s="29"/>
    </row>
    <row r="113" spans="2:2" x14ac:dyDescent="0.35">
      <c r="B113" s="29"/>
    </row>
    <row r="114" spans="2:2" x14ac:dyDescent="0.35">
      <c r="B114" s="29"/>
    </row>
    <row r="115" spans="2:2" x14ac:dyDescent="0.35">
      <c r="B115" s="29"/>
    </row>
    <row r="116" spans="2:2" x14ac:dyDescent="0.35">
      <c r="B116" s="29"/>
    </row>
    <row r="117" spans="2:2" x14ac:dyDescent="0.35">
      <c r="B117" s="29"/>
    </row>
    <row r="118" spans="2:2" x14ac:dyDescent="0.35">
      <c r="B118" s="29"/>
    </row>
    <row r="119" spans="2:2" x14ac:dyDescent="0.35">
      <c r="B119" s="29"/>
    </row>
    <row r="120" spans="2:2" x14ac:dyDescent="0.35">
      <c r="B120" s="29"/>
    </row>
    <row r="121" spans="2:2" x14ac:dyDescent="0.35">
      <c r="B121" s="29"/>
    </row>
    <row r="122" spans="2:2" x14ac:dyDescent="0.35">
      <c r="B122" s="29"/>
    </row>
    <row r="123" spans="2:2" x14ac:dyDescent="0.35">
      <c r="B123" s="29"/>
    </row>
    <row r="124" spans="2:2" x14ac:dyDescent="0.35">
      <c r="B124" s="29"/>
    </row>
    <row r="125" spans="2:2" x14ac:dyDescent="0.35">
      <c r="B125" s="29"/>
    </row>
    <row r="126" spans="2:2" x14ac:dyDescent="0.35">
      <c r="B126" s="29"/>
    </row>
    <row r="127" spans="2:2" x14ac:dyDescent="0.35">
      <c r="B127" s="29"/>
    </row>
    <row r="128" spans="2:2" x14ac:dyDescent="0.35">
      <c r="B128" s="29"/>
    </row>
    <row r="129" spans="2:2" x14ac:dyDescent="0.35">
      <c r="B129" s="29"/>
    </row>
    <row r="130" spans="2:2" x14ac:dyDescent="0.35">
      <c r="B130" s="29"/>
    </row>
    <row r="131" spans="2:2" x14ac:dyDescent="0.35">
      <c r="B131" s="29"/>
    </row>
    <row r="132" spans="2:2" x14ac:dyDescent="0.35">
      <c r="B132" s="29"/>
    </row>
    <row r="133" spans="2:2" x14ac:dyDescent="0.35">
      <c r="B133" s="29"/>
    </row>
    <row r="134" spans="2:2" x14ac:dyDescent="0.35">
      <c r="B134" s="29"/>
    </row>
    <row r="135" spans="2:2" x14ac:dyDescent="0.35">
      <c r="B135" s="29"/>
    </row>
    <row r="136" spans="2:2" x14ac:dyDescent="0.35">
      <c r="B136" s="29"/>
    </row>
    <row r="137" spans="2:2" x14ac:dyDescent="0.35">
      <c r="B137" s="29"/>
    </row>
    <row r="138" spans="2:2" x14ac:dyDescent="0.35">
      <c r="B138" s="29"/>
    </row>
    <row r="139" spans="2:2" x14ac:dyDescent="0.35">
      <c r="B139" s="29"/>
    </row>
    <row r="140" spans="2:2" x14ac:dyDescent="0.35">
      <c r="B140" s="29"/>
    </row>
    <row r="141" spans="2:2" x14ac:dyDescent="0.35">
      <c r="B141" s="29"/>
    </row>
    <row r="142" spans="2:2" x14ac:dyDescent="0.35">
      <c r="B142" s="29"/>
    </row>
    <row r="143" spans="2:2" x14ac:dyDescent="0.35">
      <c r="B143" s="29"/>
    </row>
    <row r="144" spans="2:2" x14ac:dyDescent="0.35">
      <c r="B144" s="29"/>
    </row>
    <row r="145" spans="2:2" x14ac:dyDescent="0.35">
      <c r="B145" s="29"/>
    </row>
  </sheetData>
  <mergeCells count="7">
    <mergeCell ref="J5:L5"/>
    <mergeCell ref="M5:O5"/>
    <mergeCell ref="A1:F1"/>
    <mergeCell ref="B2:F2"/>
    <mergeCell ref="B5:B6"/>
    <mergeCell ref="C5:E5"/>
    <mergeCell ref="F5:G5"/>
  </mergeCells>
  <conditionalFormatting sqref="B15:F16">
    <cfRule type="cellIs" dxfId="41" priority="160" stopIfTrue="1" operator="equal">
      <formula>"ERROR"</formula>
    </cfRule>
    <cfRule type="cellIs" dxfId="40" priority="161" stopIfTrue="1" operator="equal">
      <formula>"Sin contestar"</formula>
    </cfRule>
    <cfRule type="cellIs" dxfId="39" priority="162" stopIfTrue="1" operator="equal">
      <formula>"SI"</formula>
    </cfRule>
  </conditionalFormatting>
  <conditionalFormatting sqref="F6">
    <cfRule type="cellIs" dxfId="38" priority="193" stopIfTrue="1" operator="equal">
      <formula>"ERROR"</formula>
    </cfRule>
    <cfRule type="cellIs" dxfId="37" priority="194" stopIfTrue="1" operator="equal">
      <formula>"Sin contestar"</formula>
    </cfRule>
    <cfRule type="cellIs" dxfId="36" priority="195" stopIfTrue="1" operator="equal">
      <formula>"SI"</formula>
    </cfRule>
  </conditionalFormatting>
  <conditionalFormatting sqref="C6:D6">
    <cfRule type="cellIs" dxfId="35" priority="157" stopIfTrue="1" operator="equal">
      <formula>"ERROR"</formula>
    </cfRule>
    <cfRule type="cellIs" dxfId="34" priority="158" stopIfTrue="1" operator="equal">
      <formula>"Sin contestar"</formula>
    </cfRule>
    <cfRule type="cellIs" dxfId="33" priority="159" stopIfTrue="1" operator="equal">
      <formula>"SI"</formula>
    </cfRule>
  </conditionalFormatting>
  <conditionalFormatting sqref="C7:D14">
    <cfRule type="cellIs" dxfId="32" priority="136" stopIfTrue="1" operator="equal">
      <formula>"ERROR"</formula>
    </cfRule>
    <cfRule type="cellIs" dxfId="31" priority="137" stopIfTrue="1" operator="equal">
      <formula>"BLANCO"</formula>
    </cfRule>
    <cfRule type="cellIs" dxfId="30" priority="138" stopIfTrue="1" operator="equal">
      <formula>"OK"</formula>
    </cfRule>
  </conditionalFormatting>
  <conditionalFormatting sqref="M6:N6">
    <cfRule type="cellIs" dxfId="29" priority="124" stopIfTrue="1" operator="equal">
      <formula>"ERROR"</formula>
    </cfRule>
    <cfRule type="cellIs" dxfId="28" priority="125" stopIfTrue="1" operator="equal">
      <formula>"Sin contestar"</formula>
    </cfRule>
    <cfRule type="cellIs" dxfId="27" priority="126" stopIfTrue="1" operator="equal">
      <formula>"SI"</formula>
    </cfRule>
  </conditionalFormatting>
  <conditionalFormatting sqref="G6">
    <cfRule type="cellIs" dxfId="26" priority="121" stopIfTrue="1" operator="equal">
      <formula>"ERROR"</formula>
    </cfRule>
    <cfRule type="cellIs" dxfId="25" priority="122" stopIfTrue="1" operator="equal">
      <formula>"Sin contestar"</formula>
    </cfRule>
    <cfRule type="cellIs" dxfId="24" priority="123" stopIfTrue="1" operator="equal">
      <formula>"SI"</formula>
    </cfRule>
  </conditionalFormatting>
  <conditionalFormatting sqref="H5:H6">
    <cfRule type="cellIs" dxfId="23" priority="118" stopIfTrue="1" operator="equal">
      <formula>"ERROR"</formula>
    </cfRule>
    <cfRule type="cellIs" dxfId="22" priority="119" stopIfTrue="1" operator="equal">
      <formula>"Sin contestar"</formula>
    </cfRule>
    <cfRule type="cellIs" dxfId="21" priority="120" stopIfTrue="1" operator="equal">
      <formula>"SI"</formula>
    </cfRule>
  </conditionalFormatting>
  <conditionalFormatting sqref="O6">
    <cfRule type="cellIs" dxfId="20" priority="19" stopIfTrue="1" operator="equal">
      <formula>"ERROR"</formula>
    </cfRule>
    <cfRule type="cellIs" dxfId="19" priority="20" stopIfTrue="1" operator="equal">
      <formula>"Sin contestar"</formula>
    </cfRule>
    <cfRule type="cellIs" dxfId="18" priority="21" stopIfTrue="1" operator="equal">
      <formula>"SI"</formula>
    </cfRule>
  </conditionalFormatting>
  <conditionalFormatting sqref="Q5:Q6">
    <cfRule type="cellIs" dxfId="17" priority="16" stopIfTrue="1" operator="equal">
      <formula>"ERROR"</formula>
    </cfRule>
    <cfRule type="cellIs" dxfId="16" priority="17" stopIfTrue="1" operator="equal">
      <formula>"Sin contestar"</formula>
    </cfRule>
    <cfRule type="cellIs" dxfId="15" priority="18" stopIfTrue="1" operator="equal">
      <formula>"SI"</formula>
    </cfRule>
  </conditionalFormatting>
  <conditionalFormatting sqref="E7:E13">
    <cfRule type="cellIs" dxfId="14" priority="13" stopIfTrue="1" operator="equal">
      <formula>"ERROR"</formula>
    </cfRule>
    <cfRule type="cellIs" dxfId="13" priority="14" stopIfTrue="1" operator="equal">
      <formula>"BLANCO"</formula>
    </cfRule>
    <cfRule type="cellIs" dxfId="12" priority="15" stopIfTrue="1" operator="equal">
      <formula>"OK"</formula>
    </cfRule>
  </conditionalFormatting>
  <conditionalFormatting sqref="E14">
    <cfRule type="cellIs" dxfId="11" priority="10" stopIfTrue="1" operator="equal">
      <formula>"ERROR"</formula>
    </cfRule>
    <cfRule type="cellIs" dxfId="10" priority="11" stopIfTrue="1" operator="equal">
      <formula>"BLANCO"</formula>
    </cfRule>
    <cfRule type="cellIs" dxfId="9" priority="12" stopIfTrue="1" operator="equal">
      <formula>"OK"</formula>
    </cfRule>
  </conditionalFormatting>
  <conditionalFormatting sqref="E6">
    <cfRule type="cellIs" dxfId="8" priority="7" stopIfTrue="1" operator="equal">
      <formula>"ERROR"</formula>
    </cfRule>
    <cfRule type="cellIs" dxfId="7" priority="8" stopIfTrue="1" operator="equal">
      <formula>"Sin contestar"</formula>
    </cfRule>
    <cfRule type="cellIs" dxfId="6" priority="9" stopIfTrue="1" operator="equal">
      <formula>"SI"</formula>
    </cfRule>
  </conditionalFormatting>
  <conditionalFormatting sqref="J6:K6">
    <cfRule type="cellIs" dxfId="5" priority="4" stopIfTrue="1" operator="equal">
      <formula>"ERROR"</formula>
    </cfRule>
    <cfRule type="cellIs" dxfId="4" priority="5" stopIfTrue="1" operator="equal">
      <formula>"Sin contestar"</formula>
    </cfRule>
    <cfRule type="cellIs" dxfId="3" priority="6" stopIfTrue="1" operator="equal">
      <formula>"SI"</formula>
    </cfRule>
  </conditionalFormatting>
  <conditionalFormatting sqref="L6">
    <cfRule type="cellIs" dxfId="2" priority="1" stopIfTrue="1" operator="equal">
      <formula>"ERROR"</formula>
    </cfRule>
    <cfRule type="cellIs" dxfId="1" priority="2" stopIfTrue="1" operator="equal">
      <formula>"Sin contestar"</formula>
    </cfRule>
    <cfRule type="cellIs" dxfId="0" priority="3" stopIfTrue="1" operator="equal">
      <formula>"SI"</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59A07BA23B7941869A73436ED8E1C0" ma:contentTypeVersion="17" ma:contentTypeDescription="Create a new document." ma:contentTypeScope="" ma:versionID="1ff4f7d79fa6bb742a79750842e31289">
  <xsd:schema xmlns:xsd="http://www.w3.org/2001/XMLSchema" xmlns:xs="http://www.w3.org/2001/XMLSchema" xmlns:p="http://schemas.microsoft.com/office/2006/metadata/properties" xmlns:ns1="http://schemas.microsoft.com/sharepoint/v3" xmlns:ns3="59bbfa11-dea1-4202-b081-82c0942f36aa" xmlns:ns4="6a67e4ea-6ca4-413e-8dcb-a25543457d64" targetNamespace="http://schemas.microsoft.com/office/2006/metadata/properties" ma:root="true" ma:fieldsID="bc6be788220ae757476f3cdedacc9dd2" ns1:_="" ns3:_="" ns4:_="">
    <xsd:import namespace="http://schemas.microsoft.com/sharepoint/v3"/>
    <xsd:import namespace="59bbfa11-dea1-4202-b081-82c0942f36aa"/>
    <xsd:import namespace="6a67e4ea-6ca4-413e-8dcb-a25543457d64"/>
    <xsd:element name="properties">
      <xsd:complexType>
        <xsd:sequence>
          <xsd:element name="documentManagement">
            <xsd:complexType>
              <xsd:all>
                <xsd:element ref="ns3:SharedWithUsers" minOccurs="0"/>
                <xsd:element ref="ns3:SharingHintHash" minOccurs="0"/>
                <xsd:element ref="ns3: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1:_ip_UnifiedCompliancePolicyProperties" minOccurs="0"/>
                <xsd:element ref="ns1:_ip_UnifiedCompliancePolicyUIAction" minOccurs="0"/>
                <xsd:element ref="ns4:MediaServiceOCR" minOccurs="0"/>
                <xsd:element ref="ns4:MediaServiceEventHashCode" minOccurs="0"/>
                <xsd:element ref="ns4:MediaServiceGenerationTim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bbfa11-dea1-4202-b081-82c0942f36a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a67e4ea-6ca4-413e-8dcb-a25543457d64"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description="" ma:internalName="MediaServiceAutoTags" ma:readOnly="true">
      <xsd:simpleType>
        <xsd:restriction base="dms:Text"/>
      </xsd:simpleType>
    </xsd:element>
    <xsd:element name="MediaServiceDateTaken" ma:index="16" nillable="true" ma:displayName="MediaServiceDateTaken" ma:description="" ma:hidden="true" ma:internalName="MediaServiceDateTake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Location" ma:index="22" nillable="true" ma:displayName="MediaServic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0F0394-774D-473B-9E97-6411CE53CF21}">
  <ds:schemaRefs>
    <ds:schemaRef ds:uri="http://schemas.microsoft.com/sharepoint/v3/contenttype/forms"/>
  </ds:schemaRefs>
</ds:datastoreItem>
</file>

<file path=customXml/itemProps2.xml><?xml version="1.0" encoding="utf-8"?>
<ds:datastoreItem xmlns:ds="http://schemas.openxmlformats.org/officeDocument/2006/customXml" ds:itemID="{0A49C820-37C0-47FB-8D44-7A1C57DD1BDB}">
  <ds:schemaRefs>
    <ds:schemaRef ds:uri="http://schemas.microsoft.com/office/2006/documentManagement/types"/>
    <ds:schemaRef ds:uri="http://schemas.microsoft.com/office/infopath/2007/PartnerControls"/>
    <ds:schemaRef ds:uri="http://purl.org/dc/elements/1.1/"/>
    <ds:schemaRef ds:uri="6a67e4ea-6ca4-413e-8dcb-a25543457d64"/>
    <ds:schemaRef ds:uri="http://schemas.microsoft.com/sharepoint/v3"/>
    <ds:schemaRef ds:uri="http://schemas.microsoft.com/office/2006/metadata/properties"/>
    <ds:schemaRef ds:uri="http://purl.org/dc/terms/"/>
    <ds:schemaRef ds:uri="http://schemas.openxmlformats.org/package/2006/metadata/core-properties"/>
    <ds:schemaRef ds:uri="59bbfa11-dea1-4202-b081-82c0942f36aa"/>
    <ds:schemaRef ds:uri="http://www.w3.org/XML/1998/namespace"/>
    <ds:schemaRef ds:uri="http://purl.org/dc/dcmitype/"/>
  </ds:schemaRefs>
</ds:datastoreItem>
</file>

<file path=customXml/itemProps3.xml><?xml version="1.0" encoding="utf-8"?>
<ds:datastoreItem xmlns:ds="http://schemas.openxmlformats.org/officeDocument/2006/customXml" ds:itemID="{89383F63-3FFE-43E5-9E81-03A9E1B981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bbfa11-dea1-4202-b081-82c0942f36aa"/>
    <ds:schemaRef ds:uri="6a67e4ea-6ca4-413e-8dcb-a25543457d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Energy&amp;Water</vt:lpstr>
      <vt:lpstr>Sheet1</vt:lpstr>
      <vt:lpstr>PGA</vt:lpstr>
      <vt:lpstr>H1-Earthquakes</vt:lpstr>
      <vt:lpstr>Cyclones</vt:lpstr>
      <vt:lpstr>REST</vt:lpstr>
      <vt:lpstr>Calculations</vt:lpstr>
      <vt:lpstr>PARAMETERS</vt:lpstr>
      <vt:lpstr>Step3 - HSI post-retrofitting</vt:lpstr>
      <vt:lpstr>Step4 - Energy &amp; Water</vt:lpstr>
      <vt:lpstr>Hospital Outputs</vt:lpstr>
      <vt:lpstr>Houses Outputs</vt:lpstr>
      <vt:lpstr>Injuries</vt:lpstr>
      <vt:lpstr>VF-ConstClass</vt:lpstr>
      <vt:lpstr>VF-ConstClassParam</vt:lpstr>
      <vt:lpstr>Response Spectra</vt:lpstr>
      <vt:lpstr>Capacity Curve</vt:lpstr>
      <vt:lpstr>Fragility</vt:lpstr>
      <vt:lpstr>Masonry walls</vt:lpstr>
      <vt:lpstr>Roof</vt:lpstr>
      <vt:lpstr>Projectiles windows</vt:lpstr>
      <vt:lpstr>Flood</vt:lpstr>
      <vt:lpstr>'Response Spectra'!Dis__km</vt:lpstr>
      <vt:lpstr>REST!Print_Area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Arrieta</dc:creator>
  <cp:lastModifiedBy>Suriel De Monclus, Elaine (WDC)</cp:lastModifiedBy>
  <cp:lastPrinted>2021-01-05T12:44:41Z</cp:lastPrinted>
  <dcterms:created xsi:type="dcterms:W3CDTF">2016-03-09T23:56:53Z</dcterms:created>
  <dcterms:modified xsi:type="dcterms:W3CDTF">2025-09-30T14:51:25Z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0x0101008E59A07BA23B7941869A73436ED8E1C0</vt:lpwstr>
  </property>
</Properties>
</file>